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7.xml"/>
  <Override ContentType="application/vnd.openxmlformats-officedocument.spreadsheetml.externalLink+xml" PartName="/xl/externalLinks/externalLink2.xml"/>
  <Override ContentType="application/vnd.openxmlformats-officedocument.spreadsheetml.externalLink+xml" PartName="/xl/externalLinks/externalLink12.xml"/>
  <Override ContentType="application/vnd.openxmlformats-officedocument.spreadsheetml.externalLink+xml" PartName="/xl/externalLinks/externalLink5.xml"/>
  <Override ContentType="application/vnd.openxmlformats-officedocument.spreadsheetml.externalLink+xml" PartName="/xl/externalLinks/externalLink4.xml"/>
  <Override ContentType="application/vnd.openxmlformats-officedocument.spreadsheetml.externalLink+xml" PartName="/xl/externalLinks/externalLink10.xml"/>
  <Override ContentType="application/vnd.openxmlformats-officedocument.spreadsheetml.externalLink+xml" PartName="/xl/externalLinks/externalLink9.xml"/>
  <Override ContentType="application/vnd.openxmlformats-officedocument.spreadsheetml.externalLink+xml" PartName="/xl/externalLinks/externalLink14.xml"/>
  <Override ContentType="application/vnd.openxmlformats-officedocument.spreadsheetml.externalLink+xml" PartName="/xl/externalLinks/externalLink1.xml"/>
  <Override ContentType="application/vnd.openxmlformats-officedocument.spreadsheetml.externalLink+xml" PartName="/xl/externalLinks/externalLink13.xml"/>
  <Override ContentType="application/vnd.openxmlformats-officedocument.spreadsheetml.externalLink+xml" PartName="/xl/externalLinks/externalLink8.xml"/>
  <Override ContentType="application/vnd.openxmlformats-officedocument.spreadsheetml.externalLink+xml" PartName="/xl/externalLinks/externalLink11.xml"/>
  <Override ContentType="application/vnd.openxmlformats-officedocument.spreadsheetml.externalLink+xml" PartName="/xl/externalLinks/externalLink3.xml"/>
  <Override ContentType="application/vnd.openxmlformats-officedocument.spreadsheetml.externalLink+xml" PartName="/xl/externalLinks/externalLink6.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ESUMO" sheetId="1" r:id="rId4"/>
    <sheet state="visible" name="GLOBAL" sheetId="2" r:id="rId5"/>
    <sheet state="visible" name="MEM-LEVANT" sheetId="3" r:id="rId6"/>
    <sheet state="visible" name="CRONOGRAMA" sheetId="4" r:id="rId7"/>
    <sheet state="visible" name="ADM-COMP" sheetId="5" r:id="rId8"/>
    <sheet state="visible" name="ARQ-COMP" sheetId="6" r:id="rId9"/>
    <sheet state="hidden" name="LABOR-SERVIÇOS" sheetId="7" r:id="rId10"/>
    <sheet state="hidden" name="LABOR-INSUMOS" sheetId="8" r:id="rId11"/>
    <sheet state="hidden" name="SINAPI-SERVIÇOS" sheetId="9" r:id="rId12"/>
    <sheet state="hidden" name="SINAPI-INSUMOS" sheetId="10" r:id="rId13"/>
    <sheet state="visible" name="COTAÇÃO" sheetId="11" r:id="rId14"/>
    <sheet state="visible" name="BDI-COMP " sheetId="12" r:id="rId15"/>
    <sheet state="visible" name="CURVA ABC" sheetId="13" r:id="rId16"/>
    <sheet state="hidden" name="LS-COMP" sheetId="14" r:id="rId17"/>
    <sheet state="hidden" name="DER-ES JAN-18" sheetId="15"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Excel_BuiltIn__FilterDatabase_8">#REF!</definedName>
    <definedName localSheetId="12" name="Excel_BuiltIn_Print_Area_8_1">#REF!</definedName>
    <definedName localSheetId="4" name="_aaa2">#REF!</definedName>
    <definedName localSheetId="10" name="Excel_BuiltIn_Print_Area_8">#REF!</definedName>
    <definedName name="BuiltIn_AutoFilter___7_4">#REF!</definedName>
    <definedName name="SHARED_FORMULA_197">#REF!</definedName>
    <definedName name="SHARED_FORMULA_210">#REF!</definedName>
    <definedName localSheetId="12" name="BuiltIn_AutoFilter___8_31">#REF!</definedName>
    <definedName name="BuiltIn_Print_Titles___0___0___10">#REF!</definedName>
    <definedName name="SHARED_FORMULA_40">#REF!</definedName>
    <definedName name="SHARED_FORMULA_97">#REF!</definedName>
    <definedName localSheetId="12" name="BuiltIn_Print_Area___0___1___0___0___0___0___0_1_1">#REF!</definedName>
    <definedName localSheetId="10" name="_83Excel_BuiltIn_Print_Titles_9_1">#REF!</definedName>
    <definedName name="_4Excel_BuiltIn_Print_Area_3_1_1_1_1_1">#REF!</definedName>
    <definedName localSheetId="10" name="BuiltIn_Print_Area___0___0___0">#REF!</definedName>
    <definedName localSheetId="4" name="Excel_BuiltIn_Print_Area_3_1_1">#REF!</definedName>
    <definedName localSheetId="10" name="Excel_BuiltIn_Print_Area_15">#REF!</definedName>
    <definedName name="BuiltIn_Print_Titles">#REF!</definedName>
    <definedName localSheetId="12" name="Excel_BuiltIn_Print_Area_2">#REF!</definedName>
    <definedName localSheetId="4" name="BuiltIn_AutoFilter___7_10">#REF!</definedName>
    <definedName localSheetId="12" name="_5Excel_BuiltIn_Print_Area_3_1">#REF!</definedName>
    <definedName name="SHARED_FORMULA_42">#REF!</definedName>
    <definedName name="SHARED_FORMULA_88">#REF!</definedName>
    <definedName localSheetId="4" name="BuiltIn_Print_Area___0___16___0___0___0">#REF!</definedName>
    <definedName localSheetId="10" name="Excel_BuiltIn_Print_Area_7_1_1">#REF!</definedName>
    <definedName localSheetId="10" name="Rev">#REF!</definedName>
    <definedName localSheetId="4" name="_int05">#REF!</definedName>
    <definedName localSheetId="4" name="BLOCO_BBB">#REF!</definedName>
    <definedName localSheetId="4" name="Excel_BuiltIn_Print_Area_7_1">#REF!</definedName>
    <definedName localSheetId="4" name="BuiltIn_Print_Area___0___1___0___0___0___0___0_1_1">#REF!</definedName>
    <definedName localSheetId="12" name="Excel_BuiltIn__FilterDatabase_6">#REF!</definedName>
    <definedName localSheetId="10" name="RRRR">#REF!</definedName>
    <definedName localSheetId="10" name="_s">#REF!</definedName>
    <definedName localSheetId="11" name="BLOCO_C">#REF!</definedName>
    <definedName name="SHARED_FORMULA_161">#REF!</definedName>
    <definedName localSheetId="11" name="Excel_BuiltIn_Print_Area_9">#REF!</definedName>
    <definedName name="COMPOSIÇÃO">#REF!</definedName>
    <definedName name="SHARED_FORMULA_221">#REF!</definedName>
    <definedName localSheetId="4" name="Excel_BuiltIn_Print_Titles_5">#REF!</definedName>
    <definedName localSheetId="4" name="gfhfgh_1_1">#REF!</definedName>
    <definedName localSheetId="4" name="BuiltIn_AutoFilter___7_7">#REF!</definedName>
    <definedName name="BuiltIn_Print_Titles___6___6">#REF!</definedName>
    <definedName name="Excel_BuiltIn_Print_Area_11">#REF!</definedName>
    <definedName localSheetId="12" name="Excel_BuiltIn_Print_Area_3_1">#REF!</definedName>
    <definedName localSheetId="4" name="Excel_BuiltIn__FilterDatabase_3_8">#REF!</definedName>
    <definedName name="SHARED_FORMULA_378">#REF!</definedName>
    <definedName localSheetId="10" name="Excel_BuiltIn_Print_Titles_6_1_1">#REF!</definedName>
    <definedName localSheetId="10" name="Excel_BuiltIn__FilterDatabase_3_1_1">#REF!</definedName>
    <definedName localSheetId="4" name="BLOCO_CCC">#REF!</definedName>
    <definedName name="SHARED_FORMULA_124">#REF!</definedName>
    <definedName localSheetId="10" name="BuiltIn_Print_Area___0___7___0">#REF!</definedName>
    <definedName localSheetId="12" name="BuiltIn_AutoFilter___8_5">#REF!</definedName>
    <definedName name="JOBINFO">#REF!</definedName>
    <definedName localSheetId="10" name="BuiltIn_AutoFilter___8_30">#REF!</definedName>
    <definedName name="Semnome___0___0___0___0">#REF!</definedName>
    <definedName name="SHARED_FORMULA_277">#REF!</definedName>
    <definedName name="SHARED_FORMULA_106">#REF!</definedName>
    <definedName name="COMEÇO">#REF!</definedName>
    <definedName localSheetId="10" name="Excel_BuiltIn_Print_Titles_1_1">#REF!</definedName>
    <definedName name="SHARED_FORMULA_508">#REF!</definedName>
    <definedName localSheetId="12" name="Excel_BuiltIn_Print_Titles_2">#REF!</definedName>
    <definedName localSheetId="10" name="Excel_BuiltIn_Print_Area_3_1_1_1">#REF!</definedName>
    <definedName name="_int04">#REF!</definedName>
    <definedName localSheetId="10" name="Excel_BuiltIn_Print_Titles_3_6">#REF!</definedName>
    <definedName name="SHARED_FORMULA_125">#REF!</definedName>
    <definedName name="Excel_BuiltIn_Print_Titles_4">#REF!</definedName>
    <definedName name="Semnome___0___0___0___0___0">#REF!</definedName>
    <definedName localSheetId="12" name="Excel_BuiltIn_Print_Area_16">#REF!</definedName>
    <definedName localSheetId="12" name="Excel_BuiltIn_Print_Titles_4_1">#REF!</definedName>
    <definedName localSheetId="12" name="BuiltIn_Print_Area___0___7___0">#REF!</definedName>
    <definedName localSheetId="11" name="_13Excel_BuiltIn_Print_Titles_3_1">#REF!</definedName>
    <definedName name="Excel_BuiltIn_Print_Titles_8">#REF!</definedName>
    <definedName localSheetId="10" name="teste2">#REF!</definedName>
    <definedName localSheetId="10" name="FDDFASD">#REF!</definedName>
    <definedName name="SHARED_FORMULA_187">#REF!</definedName>
    <definedName localSheetId="10" name="JUR">#REF!</definedName>
    <definedName name="SHARED_FORMULA_307">#REF!</definedName>
    <definedName name="SHARED_FORMULA_305">#REF!</definedName>
    <definedName localSheetId="4" name="BuiltIn_AutoFilter___8_20">#REF!</definedName>
    <definedName localSheetId="4" name="Excel_BuiltIn_Print_Area_8_1">#REF!</definedName>
    <definedName localSheetId="4" name="Excel_BuiltIn__FilterDatabase_14">#REF!</definedName>
    <definedName name="BuiltIn_Print_Area___0___1___0___0___0___0___0___0___0___0_1_1">#REF!</definedName>
    <definedName name="SHARED_FORMULA_488">#REF!</definedName>
    <definedName name="Excel_BuiltIn_Print_Titles_3_1">#REF!</definedName>
    <definedName localSheetId="12" name="S">#REF!</definedName>
    <definedName localSheetId="12" name="Excel_BuiltIn_Print_Titles_3_4">#REF!</definedName>
    <definedName localSheetId="10" name="Excel_BuiltIn_Print_Area_10">#REF!</definedName>
    <definedName localSheetId="12" name="BuiltIn_Print_Titles___0___5">#REF!</definedName>
    <definedName localSheetId="4" name="BLOCO_CC">#REF!</definedName>
    <definedName name="SHARED_FORMULA_363">#REF!</definedName>
    <definedName localSheetId="10" name="BuiltIn_Print_Area___0___0">#REF!</definedName>
    <definedName localSheetId="4" name="BuiltIn_Print_Area___0___1___0___0___0___0___0___0_1">#REF!</definedName>
    <definedName name="_16Excel_BuiltIn_Print_Titles_6_1">#REF!</definedName>
    <definedName localSheetId="4" name="Excel_BuiltIn__FilterDatabase_8">#REF!</definedName>
    <definedName name="SHARED_FORMULA_186">#REF!</definedName>
    <definedName name="BuiltIn_Print_Titles___6___6___0">#REF!</definedName>
    <definedName localSheetId="12" name="BuiltIn_AutoFilter___8_26">#REF!</definedName>
    <definedName name="SHARED_FORMULA_151">#REF!</definedName>
    <definedName name="Excel_BuiltIn_Print_Titles_12">#REF!</definedName>
    <definedName name="SHARED_FORMULA_412">#REF!</definedName>
    <definedName localSheetId="10" name="_2Excel_BuiltIn__FilterDatabase_12_1">#REF!</definedName>
    <definedName name="SHARED_FORMULA_99">#REF!</definedName>
    <definedName name="SHARED_FORMULA_430">#REF!</definedName>
    <definedName localSheetId="4" name="BuiltIn_AutoFilter___7_1">#REF!</definedName>
    <definedName name="Excel_BuiltIn_Print_Titles_3_6">#REF!</definedName>
    <definedName localSheetId="10" name="BuiltIn_Print_Area___0___5">#REF!</definedName>
    <definedName localSheetId="12" name="Excel_BuiltIn_Print_Titles_3_1_1">#REF!</definedName>
    <definedName localSheetId="10" name="_50Excel_BuiltIn_Print_Titles_5_1">#REF!</definedName>
    <definedName name="SHARED_FORMULA_476">#REF!</definedName>
    <definedName name="BuiltIn_Print_Area___0___1___0___0___0___0___0___0___0_1">#REF!</definedName>
    <definedName name="SHARED_FORMULA_33">#REF!</definedName>
    <definedName name="_10Excel_BuiltIn_Print_Area_7_1">#REF!</definedName>
    <definedName localSheetId="12" name="Excel_BuiltIn_Print_Area_17">#REF!</definedName>
    <definedName name="Excel_BuiltIn_Print_Titles_3_9">#REF!</definedName>
    <definedName name="SHARED_FORMULA_361">#REF!</definedName>
    <definedName localSheetId="10" name="Excel_BuiltIn__FilterDatabase_4">#REF!</definedName>
    <definedName localSheetId="12" name="Excel_BuiltIn_Print_Titles_3">#REF!</definedName>
    <definedName localSheetId="4" name="Excel_BuiltIn__FilterDatabase_17">#REF!</definedName>
    <definedName name="SHARED_FORMULA_505">#REF!</definedName>
    <definedName name="SHARED_FORMULA_420">#REF!</definedName>
    <definedName localSheetId="12" name="Excel_BuiltIn_Print_Area_6">#REF!</definedName>
    <definedName localSheetId="10" name="BuiltIn_Print_Area___0___1___0___0___0">#REF!</definedName>
    <definedName localSheetId="10" name="Excel_BuiltIn_Print_Area_1_1_1">#REF!</definedName>
    <definedName name="SHARED_FORMULA_329">#REF!</definedName>
    <definedName name="SHARED_FORMULA_89">#REF!</definedName>
    <definedName name="_3Excel_BuiltIn_Print_Area_2_1">#REF!</definedName>
    <definedName localSheetId="4" name="teste2">#REF!</definedName>
    <definedName name="SHARED_FORMULA_75">#REF!</definedName>
    <definedName localSheetId="10" name="_int04">#REF!</definedName>
    <definedName name="SHARED_FORMULA_427">#REF!</definedName>
    <definedName localSheetId="12" name="numcond1">#REF!</definedName>
    <definedName localSheetId="10" name="hjjhj">#REF!</definedName>
    <definedName localSheetId="10" name="BuiltIn_Print_Titles___5___5___0">#REF!</definedName>
    <definedName localSheetId="10" name="BuiltIn_AutoFilter___8_16">#REF!</definedName>
    <definedName localSheetId="10" name="Excel_BuiltIn_Print_Titles_4">#REF!</definedName>
    <definedName name="SHARED_FORMULA_483">#REF!</definedName>
    <definedName name="form01a">#REF!</definedName>
    <definedName localSheetId="12" name="BuiltIn_Print_Area___0___1___0___0___0___0_1">#REF!</definedName>
    <definedName localSheetId="4" name="Excel_BuiltIn_Print_Titles_13">#REF!</definedName>
    <definedName localSheetId="12" name="Excel_BuiltIn_Print_Area_1_1_1_1_1_1_1">#REF!</definedName>
    <definedName localSheetId="12" name="BuiltIn_AutoFilter___8_11">#REF!</definedName>
    <definedName localSheetId="4" name="asSDas">#REF!</definedName>
    <definedName localSheetId="12" name="Semnome_1">#REF!</definedName>
    <definedName name="SHARED_FORMULA_98">#REF!</definedName>
    <definedName name="SHARED_FORMULA_268">#REF!</definedName>
    <definedName localSheetId="12" name="COMPOSIÇÃO">#REF!</definedName>
    <definedName name="_2Excel_BuiltIn_Print_Area_1_1_1_1_1_1_1">#REF!</definedName>
    <definedName localSheetId="12" name="_int01">#REF!</definedName>
    <definedName name="SHARED_FORMULA_324">#REF!</definedName>
    <definedName localSheetId="10" name="BuiltIn_AutoFilter___8_13">#REF!</definedName>
    <definedName name="BuiltIn_Print_Area___0___0___0___0___0___0___0">#REF!</definedName>
    <definedName localSheetId="10" name="Excel_BuiltIn_Print_Area_9_1_1_1">#REF!</definedName>
    <definedName localSheetId="4" name="BDI">#REF!</definedName>
    <definedName localSheetId="10" name="_8Excel_BuiltIn_Print_Area_4_1">#REF!</definedName>
    <definedName name="SHARED_FORMULA_140">#REF!</definedName>
    <definedName localSheetId="4" name="Semnome_1_1">#REF!</definedName>
    <definedName localSheetId="12" name="FAF">#REF!</definedName>
    <definedName name="SHARED_FORMULA_137">#REF!</definedName>
    <definedName name="Excel_BuiltIn__FilterDatabase_13">#REF!</definedName>
    <definedName localSheetId="10" name="BuiltIn_Print_Area___0___5___0">#REF!</definedName>
    <definedName localSheetId="4" name="Excel_BuiltIn_Print_Titles_3_1_1">#REF!</definedName>
    <definedName localSheetId="4" name="BuiltIn_AutoFilter___8_17">#REF!</definedName>
    <definedName localSheetId="4" name="Excel_BuiltIn_Print_Titles_3_7">#REF!</definedName>
    <definedName name="_50Excel_BuiltIn_Print_Titles_5_1">#REF!</definedName>
    <definedName localSheetId="4" name="BuiltIn_Print_Titles___0___0___0___0___0___0___0___0___0">#REF!</definedName>
    <definedName localSheetId="12" name="PAULO_JOSE">#REF!</definedName>
    <definedName localSheetId="10" name="Excel_BuiltIn_Print_Area_7_1">#REF!</definedName>
    <definedName name="SHARED_FORMULA_115">#REF!</definedName>
    <definedName name="_8Excel_BuiltIn_Print_Area_5_1">#REF!</definedName>
    <definedName localSheetId="4" name="Excel_BuiltIn_Print_Titles_4">#REF!</definedName>
    <definedName name="BuiltIn_Print_Area___0___0___0___0___0___0">#REF!</definedName>
    <definedName localSheetId="12" name="Excel_BuiltIn_Print_Titles_16">#REF!</definedName>
    <definedName name="SHARED_FORMULA_467">#REF!</definedName>
    <definedName localSheetId="10" name="BuiltIn_AutoFilter___8_28">#REF!</definedName>
    <definedName name="daniel">#REF!</definedName>
    <definedName name="DFADFA">#REF!</definedName>
    <definedName localSheetId="12" name="AAA">#REF!</definedName>
    <definedName localSheetId="12" name="Excel_BuiltIn_Print_Titles_6_1_1">#REF!</definedName>
    <definedName localSheetId="4" name="Excel_BuiltIn_Print_Titles_5_1_1_1">#REF!</definedName>
    <definedName localSheetId="4" name="Excel_BuiltIn_Print_Titles_9_1">#REF!</definedName>
    <definedName localSheetId="12" name="SSS">#REF!</definedName>
    <definedName localSheetId="4" name="BuiltIn_Print_Area___0">#REF!</definedName>
    <definedName localSheetId="4" name="Excel_BuiltIn_Print_Area_6_1_1">#REF!</definedName>
    <definedName name="SHARED_FORMULA_309">#REF!</definedName>
    <definedName name="SHARED_FORMULA_35">#REF!</definedName>
    <definedName name="Excel_BuiltIn_Print_Area_3_1_1_1_1">#REF!</definedName>
    <definedName name="SHARED_FORMULA_295">#REF!</definedName>
    <definedName localSheetId="12" name="Excel_BuiltIn_Print_Area_1_1_1_1_1">#REF!</definedName>
    <definedName name="BuiltIn_Print_Area___0___1___0___0___0___0___0_1_1">#REF!</definedName>
    <definedName name="Excel_BuiltIn__FilterDatabase_12">#REF!</definedName>
    <definedName name="SHARED_FORMULA_390">#REF!</definedName>
    <definedName name="SHARED_FORMULA_160">#REF!</definedName>
    <definedName localSheetId="12" name="BuiltIn_Print_Area___0_1">#REF!</definedName>
    <definedName name="SHARED_FORMULA_70">#REF!</definedName>
    <definedName localSheetId="11" name="Área_de_impressão2">#REF!</definedName>
    <definedName localSheetId="10" name="_4Excel_BuiltIn_Print_Area_3_1">#REF!</definedName>
    <definedName localSheetId="10" name="Excel_BuiltIn_Print_Titles_11">#REF!</definedName>
    <definedName localSheetId="12" name="BuiltIn_Print_Area___0___1___0_1_1">#REF!</definedName>
    <definedName localSheetId="4" name="Semnome___0___0___0___0___0___0___0">#REF!</definedName>
    <definedName name="SHARED_FORMULA_297">#REF!</definedName>
    <definedName name="SHARED_FORMULA_465">#REF!</definedName>
    <definedName name="SHARED_FORMULA_13">#REF!</definedName>
    <definedName localSheetId="10" name="Excel_BuiltIn_Print_Titles_5_1">#REF!</definedName>
    <definedName name="Excel_BuiltIn_Print_Area_5_1_1">#REF!</definedName>
    <definedName localSheetId="4" name="teste3">#REF!</definedName>
    <definedName localSheetId="10" name="_int01">#REF!</definedName>
    <definedName name="BuiltIn_AutoFilter___8_17">#REF!</definedName>
    <definedName name="_10Excel_BuiltIn_Print_Area_5_1">#REF!</definedName>
    <definedName localSheetId="4" name="_50Excel_BuiltIn_Print_Titles_5_1">#REF!</definedName>
    <definedName localSheetId="10" name="Excel_BuiltIn_Print_Area_3">#REF!</definedName>
    <definedName localSheetId="10" name="_15Excel_BuiltIn_Print_Titles_5_1">#REF!</definedName>
    <definedName localSheetId="4" name="BuiltIn_AutoFilter___8_25">#REF!</definedName>
    <definedName localSheetId="12" name="BLO">#REF!</definedName>
    <definedName localSheetId="12" name="JUR">#REF!</definedName>
    <definedName localSheetId="10" name="BuiltIn_Print_Titles___0___0___0___0___0">#REF!</definedName>
    <definedName localSheetId="10" name="BuiltIn_Print_Titles___0_1">#REF!</definedName>
    <definedName name="GGGG">#REF!</definedName>
    <definedName localSheetId="12" name="Excel_BuiltIn__FilterDatabase_18">#REF!</definedName>
    <definedName localSheetId="12" name="capa1">#REF!</definedName>
    <definedName name="SHARED_FORMULA_66">#REF!</definedName>
    <definedName localSheetId="4" name="BuiltIn_Print_Area___0___1___0___0___0___0___0___0___0___0_1_1">#REF!</definedName>
    <definedName name="Excel_BuiltIn_Print_Area_6_1_1_1">#REF!</definedName>
    <definedName name="BuiltIn_AutoFilter___7_6">#REF!</definedName>
    <definedName localSheetId="10" name="Semnome___0___0___0___0___0___0___0">#REF!</definedName>
    <definedName localSheetId="12" name="Excel_BuiltIn_Print_Titles_12">#REF!</definedName>
    <definedName name="SHARED_FORMULA_204">#REF!</definedName>
    <definedName name="SHARED_FORMULA_321">#REF!</definedName>
    <definedName localSheetId="4" name="Excel_BuiltIn_Print_Area_4_1_1">#REF!</definedName>
    <definedName name="SHARED_FORMULA_276">#REF!</definedName>
    <definedName name="SHARED_FORMULA_367">#REF!</definedName>
    <definedName localSheetId="4" name="teste1">#REF!</definedName>
    <definedName name="_3Excel_BuiltIn_Print_Area_3_1_1_1_1_1">#REF!</definedName>
    <definedName localSheetId="12" name="folha">#REF!</definedName>
    <definedName localSheetId="10" name="SDFDSF">#REF!</definedName>
    <definedName name="BuiltIn_AutoFilter___8_1">#REF!</definedName>
    <definedName name="SSSSS">#REF!</definedName>
    <definedName name="SHARED_FORMULA_431">#REF!</definedName>
    <definedName name="Excel_BuiltIn_Print_Titles_3_1_1_1">#REF!</definedName>
    <definedName localSheetId="4" name="Excel_BuiltIn__FilterDatabase_3_9">#REF!</definedName>
    <definedName name="SHARED_FORMULA_348">#REF!</definedName>
    <definedName localSheetId="10" name="SS">#REF!</definedName>
    <definedName localSheetId="4" name="BuiltIn_AutoFilter___8_5">#REF!</definedName>
    <definedName localSheetId="12" name="hjjhj_1">#REF!</definedName>
    <definedName name="SHARED_FORMULA_340">#REF!</definedName>
    <definedName name="SHARED_FORMULA_478">#REF!</definedName>
    <definedName localSheetId="4" name="Excel_BuiltIn_Print_Titles_17">#REF!</definedName>
    <definedName name="SHARED_FORMULA_283">#REF!</definedName>
    <definedName localSheetId="12" name="BuiltIn_Print_Titles_1">#REF!</definedName>
    <definedName name="Excel_BuiltIn_Print_Titles_3_5">#REF!</definedName>
    <definedName localSheetId="10" name="Excel_BuiltIn_Print_Titles_16">#REF!</definedName>
    <definedName name="SHARED_FORMULA_60">#REF!</definedName>
    <definedName localSheetId="10" name="_28Excel_BuiltIn_Print_Titles_3_1">#REF!</definedName>
    <definedName localSheetId="10" name="Excel_BuiltIn__FilterDatabase_3_8">#REF!</definedName>
    <definedName localSheetId="10" name="Excel_BuiltIn_Print_Area_8_1">#REF!</definedName>
    <definedName name="SHARED_FORMULA_261">#REF!</definedName>
    <definedName name="Semnome___0">#REF!</definedName>
    <definedName name="Pfim1">#REF!</definedName>
    <definedName name="SHARED_FORMULA_114">#REF!</definedName>
    <definedName localSheetId="10" name="BLO">#REF!</definedName>
    <definedName localSheetId="4" name="_lim01">#REF!</definedName>
    <definedName localSheetId="12" name="BuiltIn_Print_Titles___0___0">#REF!</definedName>
    <definedName name="SHARED_FORMULA_217">#REF!</definedName>
    <definedName localSheetId="12" name="_12Excel_BuiltIn_Print_Area_9_1">#REF!</definedName>
    <definedName localSheetId="10" name="Excel_BuiltIn_Print_Area_5_6">#REF!</definedName>
    <definedName localSheetId="4" name="Excel_BuiltIn__FilterDatabase_15">#REF!</definedName>
    <definedName localSheetId="4" name="Excel_BuiltIn__FilterDatabase_5_1">#REF!</definedName>
    <definedName localSheetId="10" name="gfhfgh___6_1_1">#REF!</definedName>
    <definedName localSheetId="10" name="Semnome___0___0___0___0___0">#REF!</definedName>
    <definedName name="SHARED_FORMULA_191">#REF!</definedName>
    <definedName name="SHARED_FORMULA_85">#REF!</definedName>
    <definedName localSheetId="10" name="JOBINFO">#REF!</definedName>
    <definedName name="BuiltIn_Print_Area___0___5___0">#REF!</definedName>
    <definedName localSheetId="12" name="BuiltIn_Print_Area___0___1___0___0_1">#REF!</definedName>
    <definedName localSheetId="12" name="Excel_BuiltIn_Print_Titles_5_1_1_1">#REF!</definedName>
    <definedName localSheetId="12" name="Excel_BuiltIn_Print_Area_13">#REF!</definedName>
    <definedName localSheetId="4" name="_5Excel_BuiltIn_Print_Area_3_1">#REF!</definedName>
    <definedName name="SHARED_FORMULA_30">#REF!</definedName>
    <definedName name="SHARED_FORMULA_202">#REF!</definedName>
    <definedName name="SHARED_FORMULA_0">#REF!</definedName>
    <definedName localSheetId="12" name="BuiltIn_AutoFilter___8_7">#REF!</definedName>
    <definedName localSheetId="12" name="BuiltIn_Print_Area___0___0___0___0___0___0___0">#REF!</definedName>
    <definedName localSheetId="11" name="LL">#REF!</definedName>
    <definedName localSheetId="12" name="SSSSS">#REF!</definedName>
    <definedName localSheetId="10" name="GGGG">#REF!</definedName>
    <definedName localSheetId="12" name="Semnome___0___0___0">#REF!</definedName>
    <definedName localSheetId="4" name="FAMILIAS">#REF!</definedName>
    <definedName localSheetId="12" name="_13Excel_BuiltIn_Print_Titles_3_1">#REF!</definedName>
    <definedName localSheetId="4" name="Excel_BuiltIn__FilterDatabase_11">#REF!</definedName>
    <definedName localSheetId="11" name="JUR">#REF!</definedName>
    <definedName name="SHARED_FORMULA_377">#REF!</definedName>
    <definedName name="SHARED_FORMULA_453">#REF!</definedName>
    <definedName name="SHARED_FORMULA_209">#REF!</definedName>
    <definedName name="SHARED_FORMULA_220">#REF!</definedName>
    <definedName localSheetId="12" name="BuiltIn_AutoFilter___7_1">#REF!</definedName>
    <definedName name="gfhfgh___6_1">#REF!</definedName>
    <definedName localSheetId="10" name="Excel_BuiltIn_Print_Area_14">#REF!</definedName>
    <definedName name="SHARED_FORMULA_56">#REF!</definedName>
    <definedName localSheetId="10" name="Excel_BuiltIn_Print_Area_6_1_1">#REF!</definedName>
    <definedName localSheetId="12" name="_Sort">#REF!</definedName>
    <definedName name="BuiltIn_AutoFilter___8_3">#REF!</definedName>
    <definedName localSheetId="12" name="BuiltIn_Print_Titles___0___7">#REF!</definedName>
    <definedName name="SHARED_FORMULA_213">#REF!</definedName>
    <definedName name="SHARED_FORMULA_184">#REF!</definedName>
    <definedName name="BuiltIn_AutoFilter___8_27">#REF!</definedName>
    <definedName name="TECH">#REF!</definedName>
    <definedName name="SHARED_FORMULA_419">#REF!</definedName>
    <definedName name="SHARED_FORMULA_38">#REF!</definedName>
    <definedName localSheetId="4" name="Excel_BuiltIn__FilterDatabase_5_1_1">#REF!</definedName>
    <definedName localSheetId="12" name="Excel_BuiltIn__FilterDatabase_5">#REF!</definedName>
    <definedName name="SHARED_FORMULA_264">#REF!</definedName>
    <definedName name="Excel_BuiltIn_Print_Titles_17">#REF!</definedName>
    <definedName localSheetId="12" name="SINAPI_AC">#REF!</definedName>
    <definedName localSheetId="12" name="numcond3">#REF!</definedName>
    <definedName name="Excel_BuiltIn_Print_Area_4_1">#REF!</definedName>
    <definedName name="SHARED_FORMULA_495">#REF!</definedName>
    <definedName name="BLOCO_C">#REF!</definedName>
    <definedName name="Excel_BuiltIn__FilterDatabase_5_1">#REF!</definedName>
    <definedName localSheetId="10" name="_61Excel_BuiltIn_Print_Titles_6_1">#REF!</definedName>
    <definedName localSheetId="4" name="Excel_BuiltIn__FilterDatabase_3_1">#REF!</definedName>
    <definedName localSheetId="12" name="Excel_BuiltIn_Print_Titles_5_1">#REF!</definedName>
    <definedName name="Excel_BuiltIn_Print_Area_4_1_1">#REF!</definedName>
    <definedName name="BuiltIn_Print_Area___0___1___0___0___0___0___0_1">#REF!</definedName>
    <definedName name="SHARED_FORMULA_172">#REF!</definedName>
    <definedName localSheetId="4" name="BuiltIn_Print_Area___0___6">#REF!</definedName>
    <definedName localSheetId="10" name="DD">#REF!</definedName>
    <definedName name="SHARED_FORMULA_411">#REF!</definedName>
    <definedName localSheetId="4" name="BuiltIn_Print_Area___0___1___0___0___0___0">#REF!</definedName>
    <definedName localSheetId="10" name="Excel_BuiltIn__FilterDatabase_3_6">#REF!</definedName>
    <definedName localSheetId="12" name="BuiltIn_Print_Area___0___16___0___0___0">#REF!</definedName>
    <definedName name="SHARED_FORMULA_350">#REF!</definedName>
    <definedName name="Excel_BuiltIn_Print_Area_1_1_1_1_1_1">#REF!</definedName>
    <definedName localSheetId="12" name="BuiltIn_Print_Area___0___16___0___0___0___0___0___0">#REF!</definedName>
    <definedName name="Excel_BuiltIn__FilterDatabase_3_5">#REF!</definedName>
    <definedName name="SHARED_FORMULA_369">#REF!</definedName>
    <definedName name="Excel_BuiltIn__FilterDatabase_6">#REF!</definedName>
    <definedName name="SHARED_FORMULA_153">#REF!</definedName>
    <definedName localSheetId="4" name="Excel_BuiltIn__FilterDatabase_1">#REF!</definedName>
    <definedName localSheetId="10" name="BuiltIn_Print_Area___0_1_1">#REF!</definedName>
    <definedName localSheetId="10" name="BuiltIn_AutoFilter___8_32">#REF!</definedName>
    <definedName localSheetId="12" name="Excel_BuiltIn__FilterDatabase_13">#REF!</definedName>
    <definedName localSheetId="12" name="BuiltIn_AutoFilter___7_4">#REF!</definedName>
    <definedName name="Excel_BuiltIn_Print_Titles_11">#REF!</definedName>
    <definedName localSheetId="10" name="DAF">#REF!</definedName>
    <definedName name="SHARED_FORMULA_91">#REF!</definedName>
    <definedName localSheetId="10" name="Excel_BuiltIn_Print_Titles_5">#REF!</definedName>
    <definedName localSheetId="4" name="_12Excel_BuiltIn_Print_Area_9_1">#REF!</definedName>
    <definedName localSheetId="10" name="BuiltIn_Print_Area">#REF!</definedName>
    <definedName localSheetId="10" name="BuiltIn_AutoFilter___8_14">#REF!</definedName>
    <definedName localSheetId="12" name="_17Excel_BuiltIn_Print_Titles_7_1">#REF!</definedName>
    <definedName localSheetId="10" name="Excel_BuiltIn__FilterDatabase_7">#REF!</definedName>
    <definedName name="BuiltIn_Print_Area___0___1___0___0_1">#REF!</definedName>
    <definedName localSheetId="12" name="BuiltIn_Print_Titles_1_1">#REF!</definedName>
    <definedName localSheetId="4" name="SDFDSF">#REF!</definedName>
    <definedName name="Excel_BuiltIn_Print_Area_3_1_1">#REF!</definedName>
    <definedName localSheetId="4" name="BuiltIn_AutoFilter___7_6">#REF!</definedName>
    <definedName localSheetId="12" name="Excel_BuiltIn_Print_Area_18">#REF!</definedName>
    <definedName localSheetId="12" name="BuiltIn_Print_Area___0___1___0___0___0___0___0_1">#REF!</definedName>
    <definedName name="SHARED_FORMULA_263">#REF!</definedName>
    <definedName name="Excel_BuiltIn_Print_Titles_1">#REF!</definedName>
    <definedName localSheetId="12" name="Excel_BuiltIn__FilterDatabase_1">#REF!</definedName>
    <definedName name="SHARED_FORMULA_486">#REF!</definedName>
    <definedName name="SHARED_FORMULA_433">#REF!</definedName>
    <definedName localSheetId="10" name="Excel_BuiltIn_Print_Area_1_1">#REF!</definedName>
    <definedName localSheetId="4" name="BuiltIn_AutoFilter___8">#REF!</definedName>
    <definedName name="SHARED_FORMULA_448">#REF!</definedName>
    <definedName name="SHARED_FORMULA_382">#REF!</definedName>
    <definedName localSheetId="4" name="BLOCO_B">#REF!</definedName>
    <definedName localSheetId="4" name="Excel_BuiltIn_Print_Titles_3_6">#REF!</definedName>
    <definedName localSheetId="10" name="BuiltIn_AutoFilter___7_2">#REF!</definedName>
    <definedName name="SHARED_FORMULA_266">#REF!</definedName>
    <definedName localSheetId="4" name="Semnome___0">#REF!</definedName>
    <definedName localSheetId="4" name="BuiltIn_Print_Area___0___1___0___0___0___0___0">#REF!</definedName>
    <definedName name="SHARED_FORMULA_265">#REF!</definedName>
    <definedName localSheetId="4" name="BuiltIn_AutoFilter___8_2">#REF!</definedName>
    <definedName name="_Key2">#REF!</definedName>
    <definedName localSheetId="4" name="Excel_BuiltIn_Print_Area_5_1_1_1">#REF!</definedName>
    <definedName name="BuiltIn_Print_Area___0_1_1">#REF!</definedName>
    <definedName localSheetId="4" name="_18Excel_BuiltIn_Print_Titles_9_1">#REF!</definedName>
    <definedName localSheetId="12" name="Excel_BuiltIn_Print_Titles_18">#REF!</definedName>
    <definedName localSheetId="10" name="BuiltIn_Print_Area___0___0___0___0___0">#REF!</definedName>
    <definedName localSheetId="10" name="BuiltIn_Print_Area___0___1___0___0_1_1">#REF!</definedName>
    <definedName localSheetId="10" name="Excel_BuiltIn_Print_Titles_3_1">#REF!</definedName>
    <definedName name="Excel_BuiltIn_Print_Area_9">#REF!</definedName>
    <definedName localSheetId="10" name="Excel_BuiltIn__FilterDatabase_3">#REF!</definedName>
    <definedName localSheetId="4" name="BuiltIn_AutoFilter___8_6">#REF!</definedName>
    <definedName localSheetId="12" name="LL">#REF!</definedName>
    <definedName localSheetId="10" name="Excel_BuiltIn_Print_Titles_3_8">#REF!</definedName>
    <definedName localSheetId="10" name="BuiltIn_AutoFilter___7_12">#REF!</definedName>
    <definedName name="SHARED_FORMULA_257">#REF!</definedName>
    <definedName name="SHARED_FORMULA_4">#REF!</definedName>
    <definedName localSheetId="10" name="_int02">#REF!</definedName>
    <definedName name="BuiltIn_Print_Area">#REF!</definedName>
    <definedName localSheetId="12" name="BuiltIn_Print_Area___0___1___0___0___0___0___0___0">#REF!</definedName>
    <definedName name="SHARED_FORMULA_287">#REF!</definedName>
    <definedName name="SHARED_FORMULA_61">#REF!</definedName>
    <definedName localSheetId="12" name="form01b">#REF!</definedName>
    <definedName name="SHARED_FORMULA_219">#REF!</definedName>
    <definedName localSheetId="12" name="Excel_BuiltIn_Print_Area_3">#REF!</definedName>
    <definedName localSheetId="4" name="BuiltIn_Print_Titles___0___1">#REF!</definedName>
    <definedName localSheetId="12" name="_POS21">#REF!</definedName>
    <definedName name="Excel_BuiltIn_Print_Titles_3_7">#REF!</definedName>
    <definedName localSheetId="4" name="Excel_BuiltIn_Print_Area_9_1">#REF!</definedName>
    <definedName localSheetId="12" name="_12Excel_BuiltIn_Print_Area_6_1">#REF!</definedName>
    <definedName localSheetId="4" name="Semnome___0___0___0___0___0___0">#REF!</definedName>
    <definedName name="Excel_BuiltIn_Print_Titles_5_1_1_1">#REF!</definedName>
    <definedName localSheetId="4" name="AAA">#REF!</definedName>
    <definedName name="BuiltIn_Print_Titles___0___5">#REF!</definedName>
    <definedName name="BuiltIn_Print_Area___0___5">#REF!</definedName>
    <definedName name="Excel_BuiltIn_Print_Titles_5">#REF!</definedName>
    <definedName name="SHARED_FORMULA_332">#REF!</definedName>
    <definedName name="SHARED_FORMULA_310">#REF!</definedName>
    <definedName localSheetId="11" name="COMEÇO">#REF!</definedName>
    <definedName name="SHARED_FORMULA_270">#REF!</definedName>
    <definedName localSheetId="4" name="_17Excel_BuiltIn_Print_Titles_7_1">#REF!</definedName>
    <definedName localSheetId="4" name="teste">#REF!</definedName>
    <definedName localSheetId="4" name="ancora2">#REF!</definedName>
    <definedName localSheetId="12" name="_16Excel_BuiltIn_Print_Titles_6_1">#REF!</definedName>
    <definedName name="BuiltIn_Print_Area___0___0">#REF!</definedName>
    <definedName localSheetId="12" name="BuiltIn_Print_Titles___0___0___10">#REF!</definedName>
    <definedName name="asSDas">#REF!</definedName>
    <definedName localSheetId="10" name="_6Excel_BuiltIn_Print_Area_3_1_1_1_1_1">#REF!</definedName>
    <definedName localSheetId="12" name="Excel_BuiltIn_Print_Titles_11">#REF!</definedName>
    <definedName localSheetId="4" name="BuiltIn_Print_Area___0_1_1">#REF!</definedName>
    <definedName localSheetId="12" name="Excel_BuiltIn__FilterDatabase_6_1">#REF!</definedName>
    <definedName localSheetId="4" name="hjjhj">#REF!</definedName>
    <definedName localSheetId="12" name="BLOCO_B">#REF!</definedName>
    <definedName localSheetId="12" name="CODIGO">#REF!</definedName>
    <definedName name="SHARED_FORMULA_274">#REF!</definedName>
    <definedName localSheetId="12" name="Excel_BuiltIn_Print_Area_3_1_1_1">#REF!</definedName>
    <definedName name="SHARED_FORMULA_349">#REF!</definedName>
    <definedName localSheetId="12" name="SS">#REF!</definedName>
    <definedName localSheetId="10" name="BuiltIn_Print_Titles___4___4">#REF!</definedName>
    <definedName name="SHARED_FORMULA_507">#REF!</definedName>
    <definedName localSheetId="12" name="BuiltIn_Print_Titles___0___0___0___0___0">#REF!</definedName>
    <definedName localSheetId="12" name="LL_1_1">#REF!</definedName>
    <definedName localSheetId="12" name="_lim01">#REF!</definedName>
    <definedName localSheetId="12" name="_int02">#REF!</definedName>
    <definedName localSheetId="4" name="Excel_BuiltIn_Print_Titles_5_1_1">#REF!</definedName>
    <definedName localSheetId="12" name="BuiltIn_AutoFilter___8_10">#REF!</definedName>
    <definedName localSheetId="10" name="BuiltIn_Print_Area___0___0___10">#REF!</definedName>
    <definedName localSheetId="10" name="_14Excel_BuiltIn_Print_Titles_4_1">#REF!</definedName>
    <definedName localSheetId="12" name="Excel_BuiltIn_Print_Titles_17">#REF!</definedName>
    <definedName name="SHARED_FORMULA_262">#REF!</definedName>
    <definedName localSheetId="10" name="Excel_BuiltIn_Print_Area_5_1_1">#REF!</definedName>
    <definedName localSheetId="4" name="Excel_BuiltIn__FilterDatabase_7_1">#REF!</definedName>
    <definedName name="BuiltIn_Print_Area_1_1">#REF!</definedName>
    <definedName name="Pfim0a">#REF!</definedName>
    <definedName name="Excel_BuiltIn_Print_Area_1">#REF!</definedName>
    <definedName localSheetId="4" name="Excel_BuiltIn__FilterDatabase_16">#REF!</definedName>
    <definedName localSheetId="12" name="Excel_BuiltIn__FilterDatabase_5_1">#REF!</definedName>
    <definedName name="BuiltIn_Print_Area___0___1">#REF!</definedName>
    <definedName localSheetId="12" name="ATUAL">#REF!</definedName>
    <definedName localSheetId="12" name="Excel_BuiltIn_Print_Area_15">#REF!</definedName>
    <definedName name="SHARED_FORMULA_484">#REF!</definedName>
    <definedName localSheetId="4" name="Excel_BuiltIn_Print_Area_7_1_1">#REF!</definedName>
    <definedName name="SHARED_FORMULA_364">#REF!</definedName>
    <definedName name="SHARED_FORMULA_216">#REF!</definedName>
    <definedName name="Excel_BuiltIn__FilterDatabase_4">#REF!</definedName>
    <definedName localSheetId="10" name="Semnome___0">#REF!</definedName>
    <definedName localSheetId="4" name="gfhfgh___6">#REF!</definedName>
    <definedName localSheetId="10" name="Excel_BuiltIn_Print_Titles_14">#REF!</definedName>
    <definedName name="SHARED_FORMULA_243">#REF!</definedName>
    <definedName name="Excel_BuiltIn_Print_Area_6_1_1">#REF!</definedName>
    <definedName localSheetId="10" name="X">#REF!</definedName>
    <definedName localSheetId="4" name="Excel_BuiltIn__FilterDatabase_13">#REF!</definedName>
    <definedName localSheetId="10" name="BuiltIn_AutoFilter___7_10">#REF!</definedName>
    <definedName name="SHARED_FORMULA_437">#REF!</definedName>
    <definedName localSheetId="10" name="BuiltIn_Print_Titles___0_1_1">#REF!</definedName>
    <definedName name="Print_Titles_MI">#REF!</definedName>
    <definedName name="SHARED_FORMULA_1">#REF!</definedName>
    <definedName name="Excel_BuiltIn__FilterDatabase_3_6">#REF!</definedName>
    <definedName name="SHARED_FORMULA_481">#REF!</definedName>
    <definedName localSheetId="12" name="BuiltIn_Print_Titles___0___0___0___0___0___0___0">#REF!</definedName>
    <definedName name="SHARED_FORMULA_462">#REF!</definedName>
    <definedName localSheetId="10" name="Semnome___0___0___0">#REF!</definedName>
    <definedName name="SHARED_FORMULA_26">#REF!</definedName>
    <definedName name="SHARED_FORMULA_162">#REF!</definedName>
    <definedName localSheetId="12" name="Excel_BuiltIn_Print_Area_9_1_1_1">#REF!</definedName>
    <definedName localSheetId="4" name="BuiltIn_Print_Area___0___16___0___0">#REF!</definedName>
    <definedName localSheetId="12" name="BuiltIn_AutoFilter___8_23">#REF!</definedName>
    <definedName localSheetId="10" name="BuiltIn_AutoFilter___8_9">#REF!</definedName>
    <definedName name="SHARED_FORMULA_18">#REF!</definedName>
    <definedName localSheetId="10" name="BuiltIn_Print_Area___0___1___0___0___0___0___0___0_1_1">#REF!</definedName>
    <definedName localSheetId="4" name="S">#REF!</definedName>
    <definedName localSheetId="12" name="_50Excel_BuiltIn_Print_Titles_5_1">#REF!</definedName>
    <definedName localSheetId="4" name="_1Excel_BuiltIn__FilterDatabase_12_1">#REF!</definedName>
    <definedName name="SHARED_FORMULA_326">#REF!</definedName>
    <definedName localSheetId="11" name="BLOCO_B">#REF!</definedName>
    <definedName localSheetId="12" name="Excel_BuiltIn_Print_Area_1_1_1_1_1_1">#REF!</definedName>
    <definedName localSheetId="12" name="Excel_BuiltIn__FilterDatabase_5_1_1">#REF!</definedName>
    <definedName name="Excel_BuiltIn__FilterDatabase_3_7">#REF!</definedName>
    <definedName localSheetId="10" name="BuiltIn_Print_Titles___0___5">#REF!</definedName>
    <definedName name="Excel_BuiltIn__FilterDatabase_10">#REF!</definedName>
    <definedName name="Excel_BuiltIn_Print_Area_15">#REF!</definedName>
    <definedName localSheetId="11" name="Excel_BuiltIn_Print_Area_9_1">#REF!</definedName>
    <definedName name="wrn.Cronograma.">#REF!</definedName>
    <definedName name="BuiltIn_Print_Titles___0___16">#REF!</definedName>
    <definedName name="Excel_BuiltIn_Print_Area_13">#REF!</definedName>
    <definedName localSheetId="12" name="Excel_BuiltIn_Print_Titles_4">#REF!</definedName>
    <definedName localSheetId="10" name="BuiltIn_AutoFilter___8_21">#REF!</definedName>
    <definedName localSheetId="12" name="Excel_BuiltIn_Print_Area_5_1_1">#REF!</definedName>
    <definedName localSheetId="12" name="BuiltIn_Print_Area___0___1___0___0___0">#REF!</definedName>
    <definedName name="SHARED_FORMULA_482">#REF!</definedName>
    <definedName name="SHARED_FORMULA_302">#REF!</definedName>
    <definedName localSheetId="4" name="_int01">#REF!</definedName>
    <definedName localSheetId="12" name="BuiltIn_Print_Area___0___0___0___0">#REF!</definedName>
    <definedName localSheetId="12" name="BuiltIn_Print_Titles___0___8">#REF!</definedName>
    <definedName localSheetId="4" name="BuiltIn_Print_Titles_1">#REF!</definedName>
    <definedName localSheetId="12" name="ACRE">#REF!</definedName>
    <definedName localSheetId="12" name="BuiltIn_AutoFilter___8_25">#REF!</definedName>
    <definedName name="Rev">#REF!</definedName>
    <definedName name="SHARED_FORMULA_387">#REF!</definedName>
    <definedName localSheetId="4" name="Excel_BuiltIn__FilterDatabase_3_7">#REF!</definedName>
    <definedName name="Excel_BuiltIn__FilterDatabase_5_1_1">#REF!</definedName>
    <definedName localSheetId="4" name="gfhfgh___6_1">#REF!</definedName>
    <definedName localSheetId="12" name="_int05">#REF!</definedName>
    <definedName localSheetId="4" name="Excel_BuiltIn_Print_Titles_3">#REF!</definedName>
    <definedName name="SHARED_FORMULA_339">#REF!</definedName>
    <definedName name="BuiltIn_AutoFilter___8_25">#REF!</definedName>
    <definedName name="BLOCO_B">#REF!</definedName>
    <definedName name="SHARED_FORMULA_449">#REF!</definedName>
    <definedName localSheetId="12" name="Pfim1">#REF!</definedName>
    <definedName name="SHARED_FORMULA_222">#REF!</definedName>
    <definedName localSheetId="4" name="BuiltIn_AutoFilter___8_11">#REF!</definedName>
    <definedName localSheetId="4" name="Excel_BuiltIn_Print_Area_10_1">#REF!</definedName>
    <definedName name="SHARED_FORMULA_121">#REF!</definedName>
    <definedName localSheetId="10" name="Excel_BuiltIn_Print_Area_6">#REF!</definedName>
    <definedName localSheetId="12" name="Semnome___0___0___0___0___0">#REF!</definedName>
    <definedName localSheetId="12" name="Excel_BuiltIn__FilterDatabase_14">#REF!</definedName>
    <definedName name="gfhfgh_1">#REF!</definedName>
    <definedName name="BuiltIn_Print_Titles___0___16___0___0___0___0___0">#REF!</definedName>
    <definedName localSheetId="10" name="LL">#REF!</definedName>
    <definedName localSheetId="4" name="BuiltIn_AutoFilter___7_12">#REF!</definedName>
    <definedName localSheetId="12" name="BuiltIn_AutoFilter___7_7">#REF!</definedName>
    <definedName localSheetId="10" name="_lim01">#REF!</definedName>
    <definedName localSheetId="10" name="BuiltIn_AutoFilter___7_11">#REF!</definedName>
    <definedName name="SHARED_FORMULA_333">#REF!</definedName>
    <definedName localSheetId="12" name="BuiltIn_Print_Area___0___1___0___0___0___0___0___0_1">#REF!</definedName>
    <definedName name="SHARED_FORMULA_47">#REF!</definedName>
    <definedName name="BuiltIn_AutoFilter___7">#REF!</definedName>
    <definedName localSheetId="11" name="DAF">#REF!</definedName>
    <definedName name="SHARED_FORMULA_112">#REF!</definedName>
    <definedName localSheetId="4" name="TECH">#REF!</definedName>
    <definedName localSheetId="10" name="Excel_BuiltIn_Print_Area_10_1">#REF!</definedName>
    <definedName name="SHARED_FORMULA_370">#REF!</definedName>
    <definedName name="BuiltIn_Print_Titles___0___0___0___0___0___0___0___0___0">#REF!</definedName>
    <definedName localSheetId="4" name="BuiltIn_AutoFilter___8_29">#REF!</definedName>
    <definedName name="BuiltIn_Print_Area___0___1___0___0___0___0___0___0___0___0_1">#REF!</definedName>
    <definedName name="SHARED_FORMULA_72">#REF!</definedName>
    <definedName localSheetId="12" name="BuiltIn_AutoFilter___8_32">#REF!</definedName>
    <definedName localSheetId="12" name="Excel_BuiltIn_Print_Titles_7_1">#REF!</definedName>
    <definedName name="SHARED_FORMULA_90">#REF!</definedName>
    <definedName localSheetId="4" name="BuiltIn_AutoFilter___7_2">#REF!</definedName>
    <definedName name="Excel_BuiltIn_Print_Area_1_1_1">#REF!</definedName>
    <definedName name="SHARED_FORMULA_113">#REF!</definedName>
    <definedName localSheetId="12" name="BLOCO_CC">#REF!</definedName>
    <definedName name="_aaa2">#REF!</definedName>
    <definedName name="Excel_BuiltIn_Print_Area_1_1_1_1">#REF!</definedName>
    <definedName localSheetId="4" name="Excel_BuiltIn_Print_Area_4">#REF!</definedName>
    <definedName name="SHARED_FORMULA_383">#REF!</definedName>
    <definedName localSheetId="12" name="_aaa2">#REF!</definedName>
    <definedName localSheetId="4" name="Excel_BuiltIn_Print_Titles_11">#REF!</definedName>
    <definedName localSheetId="12" name="_aaa1">#REF!</definedName>
    <definedName localSheetId="4" name="BuiltIn_Print_Titles___7___7">#REF!</definedName>
    <definedName localSheetId="11" name="_12Excel_BuiltIn_Print_Area_9_1">#REF!</definedName>
    <definedName name="SHARED_FORMULA_338">#REF!</definedName>
    <definedName name="SHARED_FORMULA_458">#REF!</definedName>
    <definedName localSheetId="10" name="BuiltIn_Print_Area___0___1___0___0___0___0___0___0___0___0">#REF!</definedName>
    <definedName name="SHARED_FORMULA_318">#REF!</definedName>
    <definedName name="SHARED_FORMULA_182">#REF!</definedName>
    <definedName localSheetId="12" name="BuiltIn_Print_Area___0___7">#REF!</definedName>
    <definedName name="Semnome">#REF!</definedName>
    <definedName name="SHARED_FORMULA_164">#REF!</definedName>
    <definedName localSheetId="12" name="BuiltIn_Print_Area___0___16___0___0___0___0___0___0___0">#REF!</definedName>
    <definedName name="wrn.GERAL.">#REF!</definedName>
    <definedName localSheetId="4" name="BuiltIn_Print_Area___0___0___10">#REF!</definedName>
    <definedName localSheetId="10" name="Excel_BuiltIn_Print_Titles_3_1_1_1">#REF!</definedName>
    <definedName localSheetId="4" name="X">#REF!</definedName>
    <definedName name="SHARED_FORMULA_239">#REF!</definedName>
    <definedName name="Excel_BuiltIn__FilterDatabase_1">#REF!</definedName>
    <definedName localSheetId="4" name="BuiltIn_Print_Titles___0___16___0">#REF!</definedName>
    <definedName name="SHARED_FORMULA_468">#REF!</definedName>
    <definedName localSheetId="12" name="daniel">#REF!</definedName>
    <definedName name="SHARED_FORMULA_29">#REF!</definedName>
    <definedName localSheetId="4" name="BuiltIn_Print_Area___0___1___0">#REF!</definedName>
    <definedName localSheetId="11" name="daniel">#REF!</definedName>
    <definedName name="SHARED_FORMULA_62">#REF!</definedName>
    <definedName localSheetId="12" name="BuiltIn_AutoFilter___7_12">#REF!</definedName>
    <definedName name="BuiltIn_Print_Area___0___1___0___0___0___0___0___0_1_1">#REF!</definedName>
    <definedName localSheetId="4" name="BuiltIn_AutoFilter___8_4">#REF!</definedName>
    <definedName name="SHARED_FORMULA_136">#REF!</definedName>
    <definedName localSheetId="4" name="BuiltIn_Print_Titles___0___0___0">#REF!</definedName>
    <definedName name="BuiltIn_Print_Area___0___1___0">#REF!</definedName>
    <definedName localSheetId="4" name="_z">#REF!</definedName>
    <definedName localSheetId="4" name="BuiltIn_Print_Titles___0___0___10">#REF!</definedName>
    <definedName localSheetId="10" name="_14Excel_BuiltIn_Print_Area_7_1">#REF!</definedName>
    <definedName localSheetId="10" name="Excel_BuiltIn_Print_Area_16">#REF!</definedName>
    <definedName name="SHARED_FORMULA_353">#REF!</definedName>
    <definedName localSheetId="10" name="Excel_BuiltIn_Print_Area_5">#REF!</definedName>
    <definedName localSheetId="10" name="Excel_BuiltIn__FilterDatabase_4_1">#REF!</definedName>
    <definedName name="_Fill">#REF!</definedName>
    <definedName localSheetId="10" name="Excel_BuiltIn_Print_Area_1">#REF!</definedName>
    <definedName localSheetId="4" name="Excel_BuiltIn__FilterDatabase_2">#REF!</definedName>
    <definedName localSheetId="4" name="BuiltIn_AutoFilter___8_15">#REF!</definedName>
    <definedName name="BuiltIn_Print_Titles___5___5">#REF!</definedName>
    <definedName name="bitmin">#REF!</definedName>
    <definedName name="BuiltIn_AutoFilter___7_2">#REF!</definedName>
    <definedName localSheetId="4" name="Excel_BuiltIn_Print_Area_6_1">#REF!</definedName>
    <definedName name="SINAPI_AC">#REF!</definedName>
    <definedName name="BuiltIn_Print_Titles___0_1">#REF!</definedName>
    <definedName name="SHARED_FORMULA_48">#REF!</definedName>
    <definedName name="SHARED_FORMULA_27">#REF!</definedName>
    <definedName name="BuiltIn_AutoFilter___7_5">#REF!</definedName>
    <definedName name="SHARED_FORMULA_183">#REF!</definedName>
    <definedName name="SHARED_FORMULA_385">#REF!</definedName>
    <definedName localSheetId="4" name="BuiltIn_Print_Titles___0___0___0___0___0">#REF!</definedName>
    <definedName name="SHARED_FORMULA_360">#REF!</definedName>
    <definedName localSheetId="4" name="TESTE5">#REF!</definedName>
    <definedName localSheetId="12" name="teste2">#REF!</definedName>
    <definedName name="SHARED_FORMULA_207">#REF!</definedName>
    <definedName localSheetId="12" name="Excel_BuiltIn_Print_Titles_3_5">#REF!</definedName>
    <definedName name="SHARED_FORMULA_231">#REF!</definedName>
    <definedName localSheetId="12" name="Semnome___0___0___0___0___0___0___0">#REF!</definedName>
    <definedName name="SHARED_FORMULA_275">#REF!</definedName>
    <definedName localSheetId="10" name="Excel_BuiltIn__FilterDatabase_3_5">#REF!</definedName>
    <definedName localSheetId="10" name="SSSSSSS">#REF!</definedName>
    <definedName localSheetId="10" name="Excel_BuiltIn_Print_Titles_7">#REF!</definedName>
    <definedName name="SHARED_FORMULA_317">#REF!</definedName>
    <definedName name="SHARED_FORMULA_53">#REF!</definedName>
    <definedName name="SHARED_FORMULA_249">#REF!</definedName>
    <definedName localSheetId="4" name="BuiltIn_AutoFilter___8_23">#REF!</definedName>
    <definedName localSheetId="10" name="Excel_BuiltIn__FilterDatabase_8_1">#REF!</definedName>
    <definedName name="SHARED_FORMULA_100">#REF!</definedName>
    <definedName localSheetId="4" name="BuiltIn_AutoFilter___7_11">#REF!</definedName>
    <definedName localSheetId="4" name="Excel_BuiltIn_Print_Area_17">#REF!</definedName>
    <definedName localSheetId="4" name="_int03">#REF!</definedName>
    <definedName localSheetId="4" name="Excel_BuiltIn_Print_Titles_2">#REF!</definedName>
    <definedName name="SHARED_FORMULA_145">#REF!</definedName>
    <definedName localSheetId="4" name="Semnome">#REF!</definedName>
    <definedName name="SHARED_FORMULA_425">#REF!</definedName>
    <definedName localSheetId="4" name="Excel_BuiltIn_Print_Titles_14">#REF!</definedName>
    <definedName name="SHARED_FORMULA_81">#REF!</definedName>
    <definedName name="BuiltIn_Print_Area___0___1___0___0___0_1_1">#REF!</definedName>
    <definedName name="SHARED_FORMULA_391">#REF!</definedName>
    <definedName localSheetId="4" name="BuiltIn_Print_Area___0___16___0">#REF!</definedName>
    <definedName name="Excel_BuiltIn_Print_Titles_2">#REF!</definedName>
    <definedName localSheetId="12" name="aaaa">#REF!</definedName>
    <definedName name="SHARED_FORMULA_320">#REF!</definedName>
    <definedName localSheetId="12" name="Excel_BuiltIn_Print_Area_4">#REF!</definedName>
    <definedName localSheetId="4" name="BuiltIn_Print_Area___0___7">#REF!</definedName>
    <definedName localSheetId="4" name="BuiltIn_Print_Area___0___1___0___0___0___0___0___0___0_1_1">#REF!</definedName>
    <definedName localSheetId="4" name="Excel_BuiltIn_Print_Area_5">#REF!</definedName>
    <definedName name="_POS21">#REF!</definedName>
    <definedName localSheetId="4" name="_int02">#REF!</definedName>
    <definedName localSheetId="12" name="Semnome">#REF!</definedName>
    <definedName localSheetId="12" name="STATUS">#REF!</definedName>
    <definedName name="Excel_BuiltIn_Print_Titles_3_4">#REF!</definedName>
    <definedName localSheetId="10" name="BuiltIn_Print_Titles___0___1">#REF!</definedName>
    <definedName localSheetId="12" name="Excel_BuiltIn__FilterDatabase_3_1">#REF!</definedName>
    <definedName name="SHARED_FORMULA_442">#REF!</definedName>
    <definedName localSheetId="4" name="Excel_BuiltIn__FilterDatabase_5">#REF!</definedName>
    <definedName localSheetId="4" name="Semnome___0___0">#REF!</definedName>
    <definedName name="SHARED_FORMULA_2">#REF!</definedName>
    <definedName localSheetId="10" name="Excel_BuiltIn_Print_Titles_3_4">#REF!</definedName>
    <definedName localSheetId="10" name="Excel_BuiltIn_Print_Area_11_1">#REF!</definedName>
    <definedName name="BuiltIn_Print_Titles___0">#REF!</definedName>
    <definedName name="SHARED_FORMULA_93">#REF!</definedName>
    <definedName localSheetId="10" name="SDF">#REF!</definedName>
    <definedName name="Excel_BuiltIn_Print_Area_5_6">#REF!</definedName>
    <definedName localSheetId="10" name="BuiltIn_Print_Titles___6___6___0">#REF!</definedName>
    <definedName localSheetId="10" name="_9Excel_BuiltIn_Print_Area_6_1">#REF!</definedName>
    <definedName localSheetId="4" name="LL_1_1">#REF!</definedName>
    <definedName localSheetId="12" name="_6Excel_BuiltIn_Print_Area_3_1_1_1_1_1">#REF!</definedName>
    <definedName localSheetId="4" name="Excel_BuiltIn_Print_Area_5_7">#REF!</definedName>
    <definedName name="SHARED_FORMULA_237">#REF!</definedName>
    <definedName localSheetId="12" name="Print_Area_MI">#REF!</definedName>
    <definedName name="BuiltIn_Print_Area___0___1___0___0___0_1">#REF!</definedName>
    <definedName name="BuiltIn_Print_Area___0___0___0">#REF!</definedName>
    <definedName localSheetId="12" name="_z">#REF!</definedName>
    <definedName name="SHARED_FORMULA_225">#REF!</definedName>
    <definedName name="SHARED_FORMULA_51">#REF!</definedName>
    <definedName localSheetId="10" name="BuiltIn_Print_Titles___0___8">#REF!</definedName>
    <definedName name="SHARED_FORMULA_43">#REF!</definedName>
    <definedName localSheetId="10" name="DFAFAF">#REF!</definedName>
    <definedName name="BuiltIn_AutoFilter___8_15">#REF!</definedName>
    <definedName localSheetId="4" name="BuiltIn_AutoFilter___7_4">#REF!</definedName>
    <definedName localSheetId="10" name="BuiltIn_Print_Titles___6___6">#REF!</definedName>
    <definedName name="capa1">#REF!</definedName>
    <definedName localSheetId="12" name="BuiltIn_Print_Area___0___1___0___0___0___0___0___0___0___0_1">#REF!</definedName>
    <definedName name="BuiltIn_AutoFilter___8_7">#REF!</definedName>
    <definedName localSheetId="10" name="Excel_BuiltIn_Print_Area_4_1_1">#REF!</definedName>
    <definedName localSheetId="4" name="BuiltIn_AutoFilter___8_9">#REF!</definedName>
    <definedName localSheetId="4" name="BuiltIn_Print_Titles___0___6">#REF!</definedName>
    <definedName localSheetId="10" name="teste">#REF!</definedName>
    <definedName name="Excel_BuiltIn_Print_Titles_6">#REF!</definedName>
    <definedName localSheetId="12" name="QQQQQQQQ">#REF!</definedName>
    <definedName localSheetId="10" name="BuiltIn_Print_Area___0___1___0___0___0___0_1">#REF!</definedName>
    <definedName name="SHARED_FORMULA_286">#REF!</definedName>
    <definedName localSheetId="4" name="BuiltIn_AutoFilter___8_8">#REF!</definedName>
    <definedName name="SHARED_FORMULA_181">#REF!</definedName>
    <definedName name="SHARED_FORMULA_362">#REF!</definedName>
    <definedName name="DF">#REF!</definedName>
    <definedName name="Excel_BuiltIn_Print_Titles_14">#REF!</definedName>
    <definedName localSheetId="11" name="CODIGO">#REF!</definedName>
    <definedName localSheetId="12" name="_Fill">#REF!</definedName>
    <definedName localSheetId="12" name="BuiltIn_AutoFilter___7_6">#REF!</definedName>
    <definedName localSheetId="12" name="_28Excel_BuiltIn_Print_Titles_3_1">#REF!</definedName>
    <definedName localSheetId="10" name="_18Excel_BuiltIn_Print_Titles_9_1">#REF!</definedName>
    <definedName name="SHARED_FORMULA_496">#REF!</definedName>
    <definedName name="SHARED_FORMULA_55">#REF!</definedName>
    <definedName localSheetId="10" name="AAA">#REF!</definedName>
    <definedName name="SHARED_FORMULA_401">#REF!</definedName>
    <definedName localSheetId="4" name="BuiltIn_AutoFilter___7_9">#REF!</definedName>
    <definedName localSheetId="12" name="BLOCO_CCCC">#REF!</definedName>
    <definedName name="SHARED_FORMULA_244">#REF!</definedName>
    <definedName name="Excel_BuiltIn__FilterDatabase_11">#REF!</definedName>
    <definedName localSheetId="12" name="Excel_BuiltIn__FilterDatabase_2">#REF!</definedName>
    <definedName name="SHARED_FORMULA_107">#REF!</definedName>
    <definedName name="SHARED_FORMULA_95">#REF!</definedName>
    <definedName localSheetId="12" name="BuiltIn_Print_Area___0___16">#REF!</definedName>
    <definedName localSheetId="10" name="sd">#REF!</definedName>
    <definedName localSheetId="12" name="Excel_BuiltIn__FilterDatabase_8">#REF!</definedName>
    <definedName name="SHARED_FORMULA_502">#REF!</definedName>
    <definedName localSheetId="12" name="teste1">#REF!</definedName>
    <definedName name="Excel_BuiltIn_Print_Titles_7_1">#REF!</definedName>
    <definedName localSheetId="12" name="START">#REF!</definedName>
    <definedName name="SHARED_FORMULA_174">#REF!</definedName>
    <definedName localSheetId="4" name="START">#REF!</definedName>
    <definedName localSheetId="4" name="Excel_BuiltIn_Print_Area_3_1_1_1">#REF!</definedName>
    <definedName name="_5Excel_BuiltIn_Print_Area_3_1">#REF!</definedName>
    <definedName localSheetId="12" name="_18Excel_BuiltIn_Print_Titles_9_1">#REF!</definedName>
    <definedName name="CODIGO">#REF!</definedName>
    <definedName name="_18Excel_BuiltIn_Print_Titles_9_1">#REF!</definedName>
    <definedName name="_4Excel_BuiltIn_Print_Area_3_1">#REF!</definedName>
    <definedName localSheetId="12" name="Excel_BuiltIn__FilterDatabase_4_1">#REF!</definedName>
    <definedName localSheetId="10" name="Excel_BuiltIn_Print_Area_3_1">#REF!</definedName>
    <definedName name="BuiltIn_Print_Area___0___16___0___0___0">#REF!</definedName>
    <definedName name="SHARED_FORMULA_208">#REF!</definedName>
    <definedName localSheetId="10" name="Área_de_impressão1">#REF!</definedName>
    <definedName localSheetId="4" name="Excel_BuiltIn_Print_Area_1_1_1_1">#REF!</definedName>
    <definedName localSheetId="10" name="gasdfsdfase">#REF!</definedName>
    <definedName name="Semnome___0___0___0___0___0___0___0">#REF!</definedName>
    <definedName name="SHARED_FORMULA_24">#REF!</definedName>
    <definedName localSheetId="10" name="LL_1_1">#REF!</definedName>
    <definedName localSheetId="4" name="BuiltIn_Print_Area___0___1___0___0___0___0___0___0___0___0_1">#REF!</definedName>
    <definedName localSheetId="4" name="BuiltIn_Print_Titles___6___6___0">#REF!</definedName>
    <definedName localSheetId="10" name="Excel_BuiltIn_Print_Area_11">#REF!</definedName>
    <definedName localSheetId="10" name="BuiltIn_AutoFilter___8">#REF!</definedName>
    <definedName localSheetId="12" name="Excel_BuiltIn_Print_Titles_9_1">#REF!</definedName>
    <definedName localSheetId="10" name="FAF">#REF!</definedName>
    <definedName localSheetId="4" name="Excel_BuiltIn__FilterDatabase_12">#REF!</definedName>
    <definedName localSheetId="12" name="Excel_BuiltIn__FilterDatabase_3_1_1">#REF!</definedName>
    <definedName name="SHARED_FORMULA_494">#REF!</definedName>
    <definedName localSheetId="12" name="Excel_BuiltIn_Print_Area_5">#REF!</definedName>
    <definedName localSheetId="10" name="BuiltIn_Print_Area___0___6___0">#REF!</definedName>
    <definedName name="SHARED_FORMULA_408">#REF!</definedName>
    <definedName localSheetId="11" name="BLOCO_BBB">#REF!</definedName>
    <definedName name="X">#REF!</definedName>
    <definedName localSheetId="4" name="gasdfsdfase">#REF!</definedName>
    <definedName localSheetId="4" name="BuiltIn_Print_Area___0___1_1_1">#REF!</definedName>
    <definedName name="SHARED_FORMULA_435">#REF!</definedName>
    <definedName localSheetId="10" name="Excel_BuiltIn_Print_Area_9_1_1">#REF!</definedName>
    <definedName localSheetId="4" name="DFAFAF">#REF!</definedName>
    <definedName localSheetId="4" name="DF">#REF!</definedName>
    <definedName localSheetId="12" name="mmmmmm">#REF!</definedName>
    <definedName localSheetId="4" name="JUR">#REF!</definedName>
    <definedName localSheetId="10" name="_1Excel_BuiltIn__FilterDatabase_12_1">#REF!</definedName>
    <definedName name="BLO">#REF!</definedName>
    <definedName localSheetId="12" name="Excel_BuiltIn__FilterDatabase_9">#REF!</definedName>
    <definedName name="SHARED_FORMULA_313">#REF!</definedName>
    <definedName name="SHARED_FORMULA_229">#REF!</definedName>
    <definedName localSheetId="4" name="Excel_BuiltIn_Print_Area_2_1">#REF!</definedName>
    <definedName localSheetId="12" name="BuiltIn_Print_Area___0___16___0___0">#REF!</definedName>
    <definedName localSheetId="10" name="BuiltIn_AutoFilter___8_26">#REF!</definedName>
    <definedName name="_39Excel_BuiltIn_Print_Titles_4_1">#REF!</definedName>
    <definedName name="SHARED_FORMULA_68">#REF!</definedName>
    <definedName localSheetId="12" name="Excel_BuiltIn_Print_Titles_14">#REF!</definedName>
    <definedName name="SHARED_FORMULA_228">#REF!</definedName>
    <definedName localSheetId="4" name="_12Excel_BuiltIn_Print_Area_6_1">#REF!</definedName>
    <definedName name="_lim01">#REF!</definedName>
    <definedName name="SHARED_FORMULA_193">#REF!</definedName>
    <definedName name="BuiltIn_Print_Titles___0___16___0___0___0">#REF!</definedName>
    <definedName name="BuiltIn_Print_Area___0___1___0___0___0___0___0___0">#REF!</definedName>
    <definedName localSheetId="4" name="FDDFASD">#REF!</definedName>
    <definedName localSheetId="4" name="Excel_BuiltIn_Print_Area_7">#REF!</definedName>
    <definedName localSheetId="4" name="BuiltIn_Print_Titles___0___8">#REF!</definedName>
    <definedName name="BuiltIn_Print_Area___0___1___0___0___0___0">#REF!</definedName>
    <definedName name="BuiltIn_Print_Area___0___8">#REF!</definedName>
    <definedName name="teste1">#REF!</definedName>
    <definedName name="SHARED_FORMULA_148">#REF!</definedName>
    <definedName name="SHARED_FORMULA_380">#REF!</definedName>
    <definedName localSheetId="10" name="_z">#REF!</definedName>
    <definedName localSheetId="4" name="Excel_BuiltIn__FilterDatabase_4_1">#REF!</definedName>
    <definedName name="SHARED_FORMULA_421">#REF!</definedName>
    <definedName localSheetId="10" name="Excel_BuiltIn_Print_Titles_5_1_1">#REF!</definedName>
    <definedName localSheetId="10" name="Excel_BuiltIn__FilterDatabase_5">#REF!</definedName>
    <definedName name="SHARED_FORMULA_188">#REF!</definedName>
    <definedName localSheetId="4" name="BuiltIn_Print_Area_1_1">#REF!</definedName>
    <definedName localSheetId="10" name="Excel_BuiltIn_Print_Area_13">#REF!</definedName>
    <definedName localSheetId="10" name="Excel_BuiltIn_Print_Area_6_1_1_1">#REF!</definedName>
    <definedName localSheetId="4" name="Excel_BuiltIn__FilterDatabase_18">#REF!</definedName>
    <definedName localSheetId="4" name="Excel_BuiltIn_Print_Area_11_1">#REF!</definedName>
    <definedName localSheetId="4" name="_14Excel_BuiltIn_Print_Area_7_1">#REF!</definedName>
    <definedName name="SHARED_FORMULA_110">#REF!</definedName>
    <definedName localSheetId="4" name="BuiltIn_Print_Area___0_1">#REF!</definedName>
    <definedName name="Excel_BuiltIn__FilterDatabase_15">#REF!</definedName>
    <definedName localSheetId="4" name="BuiltIn_AutoFilter___8_1">#REF!</definedName>
    <definedName name="BuiltIn_AutoFilter___8_19">#REF!</definedName>
    <definedName localSheetId="12" name="Excel_BuiltIn_Print_Area_1_1">#REF!</definedName>
    <definedName name="LL">#REF!</definedName>
    <definedName localSheetId="10" name="BuiltIn_Print_Titles_1">#REF!</definedName>
    <definedName localSheetId="10" name="_aaa2">#REF!</definedName>
    <definedName name="Excel_BuiltIn__FilterDatabase_3">#REF!</definedName>
    <definedName localSheetId="10" name="DF">#REF!</definedName>
    <definedName name="Excel_BuiltIn_Print_Area_10">#REF!</definedName>
    <definedName localSheetId="10" name="teste3">#REF!</definedName>
    <definedName localSheetId="11" name="mmmmmm">#REF!</definedName>
    <definedName localSheetId="4" name="BuiltIn_Print_Area___0___1___0___0___0">#REF!</definedName>
    <definedName name="SHARED_FORMULA_304">#REF!</definedName>
    <definedName name="SHARED_FORMULA_139">#REF!</definedName>
    <definedName name="SHARED_FORMULA_455">#REF!</definedName>
    <definedName localSheetId="12" name="BuiltIn_Print_Area_1_1">#REF!</definedName>
    <definedName localSheetId="12" name="BuiltIn_AutoFilter___8">#REF!</definedName>
    <definedName localSheetId="4" name="BuiltIn_AutoFilter___7_5">#REF!</definedName>
    <definedName localSheetId="10" name="BuiltIn_Print_Area___0___16___0___0___0___0___0___0___0">#REF!</definedName>
    <definedName name="BuiltIn_Print_Area___0">#REF!</definedName>
    <definedName localSheetId="12" name="BuiltIn_AutoFilter___8_13">#REF!</definedName>
    <definedName name="Excel_BuiltIn_Print_Area_3">#REF!</definedName>
    <definedName name="SHARED_FORMULA_103">#REF!</definedName>
    <definedName name="SHARED_FORMULA_342">#REF!</definedName>
    <definedName localSheetId="10" name="BuiltIn_Print_Area___0___1___0___0">#REF!</definedName>
    <definedName localSheetId="4" name="folha">#REF!</definedName>
    <definedName name="SHARED_FORMULA_396">#REF!</definedName>
    <definedName localSheetId="4" name="Excel_BuiltIn_Print_Area_10">#REF!</definedName>
    <definedName name="SHARED_FORMULA_189">#REF!</definedName>
    <definedName localSheetId="10" name="Excel_BuiltIn_Print_Titles_3">#REF!</definedName>
    <definedName name="_8Excel_BuiltIn_Print_Area_4_1">#REF!</definedName>
    <definedName localSheetId="4" name="BuiltIn_AutoFilter___8_14">#REF!</definedName>
    <definedName localSheetId="4" name="LL_1">#REF!</definedName>
    <definedName name="SHARED_FORMULA_429">#REF!</definedName>
    <definedName localSheetId="12" name="Excel_BuiltIn_Print_Area_10">#REF!</definedName>
    <definedName localSheetId="10" name="BuiltIn_Print_Area_1">#REF!</definedName>
    <definedName localSheetId="4" name="Excel_BuiltIn_Print_Area_1_1_1_1_1_1_1">#REF!</definedName>
    <definedName name="SHARED_FORMULA_501">#REF!</definedName>
    <definedName localSheetId="12" name="Excel_BuiltIn_Print_Area_4_1_1">#REF!</definedName>
    <definedName localSheetId="10" name="BuiltIn_AutoFilter___7_9">#REF!</definedName>
    <definedName name="SHARED_FORMULA_335">#REF!</definedName>
    <definedName localSheetId="12" name="Excel_BuiltIn_Print_Area_1_1_1">#REF!</definedName>
    <definedName name="SHARED_FORMULA_284">#REF!</definedName>
    <definedName localSheetId="10" name="Excel_BuiltIn__FilterDatabase_2">#REF!</definedName>
    <definedName localSheetId="12" name="Excel_BuiltIn__FilterDatabase_7_1">#REF!</definedName>
    <definedName name="SHARED_FORMULA_76">#REF!</definedName>
    <definedName name="SHARED_FORMULA_319">#REF!</definedName>
    <definedName localSheetId="12" name="_61Excel_BuiltIn_Print_Titles_6_1">#REF!</definedName>
    <definedName localSheetId="10" name="BuiltIn_AutoFilter___7_6">#REF!</definedName>
    <definedName localSheetId="10" name="bitmin">#REF!</definedName>
    <definedName name="SHARED_FORMULA_41">#REF!</definedName>
    <definedName name="BuiltIn_Print_Titles___0___0___0">#REF!</definedName>
    <definedName name="DDD">#REF!</definedName>
    <definedName name="_aaa1">#REF!</definedName>
    <definedName name="Excel_BuiltIn_Print_Area_10_1">#REF!</definedName>
    <definedName name="SHARED_FORMULA_269">#REF!</definedName>
    <definedName localSheetId="4" name="Excel_BuiltIn_Print_Area_5_1">#REF!</definedName>
    <definedName localSheetId="4" name="SDF">#REF!</definedName>
    <definedName localSheetId="10" name="_int05">#REF!</definedName>
    <definedName name="SHARED_FORMULA_404">#REF!</definedName>
    <definedName localSheetId="12" name="Carimbo">#REF!</definedName>
    <definedName localSheetId="4" name="numcond3">#REF!</definedName>
    <definedName localSheetId="4" name="BLOCO_CCCC">#REF!</definedName>
    <definedName localSheetId="12" name="Excel_BuiltIn_Print_Area_7_1">#REF!</definedName>
    <definedName localSheetId="10" name="Semnome___0___0___0___0___0___0">#REF!</definedName>
    <definedName localSheetId="4" name="BuiltIn_Print_Titles___4___4">#REF!</definedName>
    <definedName localSheetId="4" name="Rev">#REF!</definedName>
    <definedName localSheetId="4" name="Pfim0a">#REF!</definedName>
    <definedName localSheetId="4" name="DFADFA">#REF!</definedName>
    <definedName name="Excel_BuiltIn_Print_Titles_3_1_1">#REF!</definedName>
    <definedName name="BuiltIn_AutoFilter___8_22">#REF!</definedName>
    <definedName name="SHARED_FORMULA_82">#REF!</definedName>
    <definedName localSheetId="12" name="BuiltIn_Print_Area___0___5">#REF!</definedName>
    <definedName localSheetId="10" name="numcond3">#REF!</definedName>
    <definedName localSheetId="10" name="Excel_BuiltIn__FilterDatabase_17">#REF!</definedName>
    <definedName name="BLOCO_BB">#REF!</definedName>
    <definedName localSheetId="10" name="BuiltIn_Print_Titles___0___16___0">#REF!</definedName>
    <definedName localSheetId="12" name="Excel_BuiltIn__FilterDatabase_7">#REF!</definedName>
    <definedName name="BuiltIn_AutoFilter___8_31">#REF!</definedName>
    <definedName name="SHARED_FORMULA_57">#REF!</definedName>
    <definedName localSheetId="10" name="hjjhj_1">#REF!</definedName>
    <definedName name="SHARED_FORMULA_322">#REF!</definedName>
    <definedName name="BuiltIn_Print_Titles___0___16___0___0___0___0">#REF!</definedName>
    <definedName localSheetId="4" name="Excel_BuiltIn_Print_Area_5_6">#REF!</definedName>
    <definedName localSheetId="12" name="BuiltIn_AutoFilter___8_28">#REF!</definedName>
    <definedName localSheetId="4" name="BuiltIn_Print_Area___0___1___0___0___0___0_1_1">#REF!</definedName>
    <definedName localSheetId="12" name="_14Excel_BuiltIn_Print_Titles_4_1">#REF!</definedName>
    <definedName name="SHARED_FORMULA_454">#REF!</definedName>
    <definedName localSheetId="12" name="BuiltIn_Print_Titles___0___0___0___0___0___0">#REF!</definedName>
    <definedName localSheetId="4" name="BuiltIn_Print_Area___0___1___0___0___0___0___0_1">#REF!</definedName>
    <definedName name="Print_Area_MI">#REF!</definedName>
    <definedName localSheetId="10" name="Carimbo">#REF!</definedName>
    <definedName localSheetId="4" name="Excel_BuiltIn_Print_Area_1">#REF!</definedName>
    <definedName localSheetId="4" name="BuiltIn_AutoFilter___8_30">#REF!</definedName>
    <definedName name="BuiltIn_AutoFilter___7_3">#REF!</definedName>
    <definedName name="_61Excel_BuiltIn_Print_Titles_6_1">#REF!</definedName>
    <definedName name="Excel_BuiltIn__FilterDatabase_10_1">#REF!</definedName>
    <definedName localSheetId="10" name="Excel_BuiltIn_Print_Area_1_1_1_1_1_1_1_1_1">#REF!</definedName>
    <definedName localSheetId="12" name="_int03">#REF!</definedName>
    <definedName localSheetId="4" name="Excel_BuiltIn__FilterDatabase_3_5">#REF!</definedName>
    <definedName name="AA">#REF!</definedName>
    <definedName name="_15Excel_BuiltIn_Print_Titles_5_1">#REF!</definedName>
    <definedName name="_For01">#REF!</definedName>
    <definedName name="gasdfsdfase">#REF!</definedName>
    <definedName localSheetId="4" name="Excel_BuiltIn_Print_Area_15">#REF!</definedName>
    <definedName localSheetId="10" name="BuiltIn_AutoFilter___8_27">#REF!</definedName>
    <definedName name="SHARED_FORMULA_372">#REF!</definedName>
    <definedName localSheetId="12" name="Excel_BuiltIn_Print_Area_12">#REF!</definedName>
    <definedName localSheetId="10" name="BuiltIn_AutoFilter___8_29">#REF!</definedName>
    <definedName localSheetId="10" name="BuiltIn_Print_Titles___0___16___0___0___0___0___0">#REF!</definedName>
    <definedName localSheetId="12" name="BuiltIn_AutoFilter___8_24">#REF!</definedName>
    <definedName localSheetId="12" name="BuiltIn_AutoFilter___7_8">#REF!</definedName>
    <definedName name="BuiltIn_AutoFilter___8_2">#REF!</definedName>
    <definedName localSheetId="4" name="ASD">#REF!</definedName>
    <definedName name="SHARED_FORMULA_176">#REF!</definedName>
    <definedName localSheetId="10" name="form01b">#REF!</definedName>
    <definedName name="SHARED_FORMULA_147">#REF!</definedName>
    <definedName localSheetId="10" name="form01a">#REF!</definedName>
    <definedName localSheetId="10" name="Excel_BuiltIn__FilterDatabase_3_4">#REF!</definedName>
    <definedName name="Carimbo">#REF!</definedName>
    <definedName name="SHARED_FORMULA_10">#REF!</definedName>
    <definedName localSheetId="12" name="DD">#REF!</definedName>
    <definedName localSheetId="12" name="Excel_BuiltIn_Print_Area_5_6">#REF!</definedName>
    <definedName localSheetId="10" name="BLOCO_BBB">#REF!</definedName>
    <definedName localSheetId="12" name="_2Excel_BuiltIn_Print_Area_3_1_1">#REF!</definedName>
    <definedName localSheetId="4" name="_15Excel_BuiltIn_Print_Titles_5_1">#REF!</definedName>
    <definedName name="SHARED_FORMULA_492">#REF!</definedName>
    <definedName localSheetId="4" name="hjjhj_1">#REF!</definedName>
    <definedName name="SHARED_FORMULA_14">#REF!</definedName>
    <definedName localSheetId="4" name="BuiltIn_Print_Titles___0___7">#REF!</definedName>
    <definedName name="SDF">#REF!</definedName>
    <definedName name="SHARED_FORMULA_20">#REF!</definedName>
    <definedName localSheetId="4" name="Excel_BuiltIn_Print_Titles_15">#REF!</definedName>
    <definedName localSheetId="12" name="gfhfgh___6_1">#REF!</definedName>
    <definedName localSheetId="10" name="_POS21">#REF!</definedName>
    <definedName localSheetId="4" name="SS">#REF!</definedName>
    <definedName localSheetId="4" name="Área_de_impressão1">#REF!</definedName>
    <definedName localSheetId="12" name="BDI">#REF!</definedName>
    <definedName localSheetId="4" name="_1Excel_BuiltIn_Print_Area_2_1">#REF!</definedName>
    <definedName localSheetId="12" name="_1Excel_BuiltIn__FilterDatabase_12_1">#REF!</definedName>
    <definedName localSheetId="12" name="BuiltIn_AutoFilter___8_29">#REF!</definedName>
    <definedName name="SHARED_FORMULA_132">#REF!</definedName>
    <definedName localSheetId="12" name="sd">#REF!</definedName>
    <definedName name="SHARED_FORMULA_127">#REF!</definedName>
    <definedName name="S">#REF!</definedName>
    <definedName localSheetId="12" name="LL_1">#REF!</definedName>
    <definedName localSheetId="4" name="BuiltIn_AutoFilter___8_22">#REF!</definedName>
    <definedName name="Excel_BuiltIn_Print_Area_1_1">#REF!</definedName>
    <definedName localSheetId="12" name="BuiltIn_AutoFilter___8_6">#REF!</definedName>
    <definedName localSheetId="10" name="TESTE4">#REF!</definedName>
    <definedName localSheetId="12" name="COMEÇO">#REF!</definedName>
    <definedName name="BuiltIn_AutoFilter___8_32">#REF!</definedName>
    <definedName localSheetId="4" name="_28Excel_BuiltIn_Print_Titles_3_1">#REF!</definedName>
    <definedName name="BuiltIn_Print_Area___0___16___0___0">#REF!</definedName>
    <definedName localSheetId="12" name="BuiltIn_AutoFilter___8_19">#REF!</definedName>
    <definedName localSheetId="10" name="BuiltIn_AutoFilter___7_7">#REF!</definedName>
    <definedName localSheetId="10" name="BuiltIn_AutoFilter___8_5">#REF!</definedName>
    <definedName localSheetId="4" name="DD">#REF!</definedName>
    <definedName name="BuiltIn_Print_Area___0___7___0">#REF!</definedName>
    <definedName name="SHARED_FORMULA_463">#REF!</definedName>
    <definedName localSheetId="10" name="Semnome_1">#REF!</definedName>
    <definedName localSheetId="12" name="BuiltIn_Print_Area___0___1___0___0___0___0___0___0___0___0">#REF!</definedName>
    <definedName name="SHARED_FORMULA_196">#REF!</definedName>
    <definedName name="SHARED_FORMULA_211">#REF!</definedName>
    <definedName name="SHARED_FORMULA_192">#REF!</definedName>
    <definedName name="SHARED_FORMULA_163">#REF!</definedName>
    <definedName name="Excel_BuiltIn_Print_Titles_13">#REF!</definedName>
    <definedName name="SHARED_FORMULA_434">#REF!</definedName>
    <definedName localSheetId="10" name="BuiltIn_Print_Area___0___16___0___0">#REF!</definedName>
    <definedName localSheetId="10" name="AA">#REF!</definedName>
    <definedName localSheetId="4" name="BuiltIn_AutoFilter___8_16">#REF!</definedName>
    <definedName localSheetId="10" name="BuiltIn_Print_Area___0___1_1">#REF!</definedName>
    <definedName localSheetId="12" name="hjjhj">#REF!</definedName>
    <definedName localSheetId="12" name="_83Excel_BuiltIn_Print_Titles_9_1">#REF!</definedName>
    <definedName name="BuiltIn_AutoFilter___8_14">#REF!</definedName>
    <definedName name="BuiltIn_AutoFilter___8">#REF!</definedName>
    <definedName name="BuiltIn_Print_Area___0___1___0___0___0___0___0">#REF!</definedName>
    <definedName name="SHARED_FORMULA_470">#REF!</definedName>
    <definedName localSheetId="4" name="Carimbo">#REF!</definedName>
    <definedName localSheetId="12" name="Excel_BuiltIn_Print_Area_4_1">#REF!</definedName>
    <definedName localSheetId="12" name="BuiltIn_Print_Area___0___1___0___0___0___0___0___0___0_1">#REF!</definedName>
    <definedName name="SHARED_FORMULA_414">#REF!</definedName>
    <definedName localSheetId="4" name="BuiltIn_AutoFilter___8_18">#REF!</definedName>
    <definedName localSheetId="4" name="Excel_BuiltIn_Print_Titles_3_8">#REF!</definedName>
    <definedName localSheetId="10" name="BuiltIn_Print_Titles___0___6">#REF!</definedName>
    <definedName name="BLOCO_BBB">#REF!</definedName>
    <definedName localSheetId="12" name="DDD">#REF!</definedName>
    <definedName localSheetId="4" name="Excel_BuiltIn_Print_Area_3_1">#REF!</definedName>
    <definedName name="SHARED_FORMULA_500">#REF!</definedName>
    <definedName name="SHARED_FORMULA_111">#REF!</definedName>
    <definedName localSheetId="10" name="Excel_BuiltIn_Print_Titles_8">#REF!</definedName>
    <definedName localSheetId="11" name="_17Excel_BuiltIn_Print_Area_9_1">#REF!</definedName>
    <definedName localSheetId="12" name="_39Excel_BuiltIn_Print_Titles_4_1">#REF!</definedName>
    <definedName name="SHARED_FORMULA_357">#REF!</definedName>
    <definedName localSheetId="10" name="BuiltIn_AutoFilter___8_15">#REF!</definedName>
    <definedName localSheetId="12" name="Excel_BuiltIn_Print_Area_5_7">#REF!</definedName>
    <definedName localSheetId="12" name="form01a">#REF!</definedName>
    <definedName name="SHARED_FORMULA_334">#REF!</definedName>
    <definedName localSheetId="12" name="Rev">#REF!</definedName>
    <definedName localSheetId="12" name="_2Excel_BuiltIn__FilterDatabase_12_1">#REF!</definedName>
    <definedName name="concorrentes">#REF!</definedName>
    <definedName name="SHARED_FORMULA_224">#REF!</definedName>
    <definedName name="bosta">#REF!</definedName>
    <definedName localSheetId="4" name="form01a">#REF!</definedName>
    <definedName localSheetId="10" name="BuiltIn_Print_Area___0___4">#REF!</definedName>
    <definedName name="SHARED_FORMULA_87">#REF!</definedName>
    <definedName localSheetId="4" name="_For01">#REF!</definedName>
    <definedName name="SHARED_FORMULA_129">#REF!</definedName>
    <definedName localSheetId="12" name="Excel_BuiltIn__FilterDatabase_3_5">#REF!</definedName>
    <definedName name="SHARED_FORMULA_15">#REF!</definedName>
    <definedName name="BuiltIn_Print_Area___0___1___0___0___0___0___0___0___0___0">#REF!</definedName>
    <definedName localSheetId="12" name="BuiltIn_AutoFilter___8_15">#REF!</definedName>
    <definedName name="_12Excel_BuiltIn_Print_Area_9_1">#REF!</definedName>
    <definedName name="SHARED_FORMULA_71">#REF!</definedName>
    <definedName name="SHARED_FORMULA_96">#REF!</definedName>
    <definedName name="BuiltIn_Print_Titles___4___4">#REF!</definedName>
    <definedName name="BuiltIn_Print_Area___0___16___0___0___0___0___0___0___0">#REF!</definedName>
    <definedName name="SHARED_FORMULA_104">#REF!</definedName>
    <definedName localSheetId="4" name="BuiltIn_AutoFilter___8_32">#REF!</definedName>
    <definedName localSheetId="10" name="_2Excel_BuiltIn_Print_Area_1_1_1_1_1_1_1">#REF!</definedName>
    <definedName name="SHARED_FORMULA_258">#REF!</definedName>
    <definedName localSheetId="10" name="BuiltIn_Print_Area___0___1___0">#REF!</definedName>
    <definedName localSheetId="4" name="Excel_BuiltIn_Print_Area_16">#REF!</definedName>
    <definedName name="SHARED_FORMULA_344">#REF!</definedName>
    <definedName localSheetId="12" name="BuiltIn_Print_Area___0___0___0___0___0___0">#REF!</definedName>
    <definedName name="SHARED_FORMULA_32">#REF!</definedName>
    <definedName name="Semnome___0___0___0___0___0___0">#REF!</definedName>
    <definedName localSheetId="4" name="Print_Titles_MI">#REF!</definedName>
    <definedName name="SHARED_FORMULA_143">#REF!</definedName>
    <definedName localSheetId="12" name="BuiltIn_AutoFilter___7_2">#REF!</definedName>
    <definedName localSheetId="12" name="DAF">#REF!</definedName>
    <definedName localSheetId="12" name="BuiltIn_Print_Titles___7___7">#REF!</definedName>
    <definedName name="SHARED_FORMULA_376">#REF!</definedName>
    <definedName localSheetId="4" name="BuiltIn_AutoFilter___8_13">#REF!</definedName>
    <definedName name="SHARED_FORMULA_398">#REF!</definedName>
    <definedName localSheetId="4" name="_61Excel_BuiltIn_Print_Titles_6_1">#REF!</definedName>
    <definedName localSheetId="10" name="aaaa">#REF!</definedName>
    <definedName localSheetId="4" name="Excel_BuiltIn_Print_Area_4_1">#REF!</definedName>
    <definedName name="SHARED_FORMULA_226">#REF!</definedName>
    <definedName localSheetId="12" name="Excel_BuiltIn_Print_Titles_5">#REF!</definedName>
    <definedName name="SHARED_FORMULA_166">#REF!</definedName>
    <definedName name="form01b">#REF!</definedName>
    <definedName name="SHARED_FORMULA_203">#REF!</definedName>
    <definedName localSheetId="4" name="TESTE4">#REF!</definedName>
    <definedName name="SHARED_FORMULA_77">#REF!</definedName>
    <definedName localSheetId="4" name="capa1">#REF!</definedName>
    <definedName localSheetId="4" name="BuiltIn_Print_Area___0___1___0___0___0___0_1">#REF!</definedName>
    <definedName name="Excel_BuiltIn_Print_Titles_5_1">#REF!</definedName>
    <definedName name="SHARED_FORMULA_23">#REF!</definedName>
    <definedName localSheetId="4" name="gfhfgh_1">#REF!</definedName>
    <definedName name="SHARED_FORMULA_352">#REF!</definedName>
    <definedName name="SHARED_FORMULA_432">#REF!</definedName>
    <definedName localSheetId="12" name="JOBINFO">#REF!</definedName>
    <definedName localSheetId="4" name="_83Excel_BuiltIn_Print_Titles_9_1">#REF!</definedName>
    <definedName localSheetId="11" name="_int01">#REF!</definedName>
    <definedName localSheetId="10" name="_5Excel_BuiltIn_Print_Area_3_1">#REF!</definedName>
    <definedName localSheetId="11" name="BLOCO_BB">#REF!</definedName>
    <definedName localSheetId="4" name="Excel_BuiltIn_Print_Titles_18">#REF!</definedName>
    <definedName localSheetId="11" name="capa1">#REF!</definedName>
    <definedName name="BuiltIn_Print_Titles_1_1">#REF!</definedName>
    <definedName localSheetId="12" name="BuiltIn_Print_Titles___0___16___0___0___0">#REF!</definedName>
    <definedName name="SHARED_FORMULA_131">#REF!</definedName>
    <definedName name="SHARED_FORMULA_498">#REF!</definedName>
    <definedName localSheetId="12" name="BuiltIn_Print_Area___0___1___0___0___0___0___0">#REF!</definedName>
    <definedName name="SHARED_FORMULA_365">#REF!</definedName>
    <definedName localSheetId="11" name="JOBINFO">#REF!</definedName>
    <definedName name="SHARED_FORMULA_279">#REF!</definedName>
    <definedName name="SHARED_FORMULA_346">#REF!</definedName>
    <definedName localSheetId="10" name="DDD">#REF!</definedName>
    <definedName localSheetId="10" name="Excel_BuiltIn_Print_Area_2">#REF!</definedName>
    <definedName localSheetId="12" name="Semnome___0___0___0___0">#REF!</definedName>
    <definedName name="SHARED_FORMULA_39">#REF!</definedName>
    <definedName name="JUR">#REF!</definedName>
    <definedName name="FAMILIAS">#REF!</definedName>
    <definedName name="Excel_BuiltIn__FilterDatabase_7">#REF!</definedName>
    <definedName localSheetId="12" name="BuiltIn_AutoFilter___8_22">#REF!</definedName>
    <definedName localSheetId="4" name="BuiltIn_Print_Titles___0___0___0___0___0___0___0">#REF!</definedName>
    <definedName localSheetId="12" name="BuiltIn_AutoFilter___7_11">#REF!</definedName>
    <definedName localSheetId="10" name="Excel_BuiltIn_Print_Area_18">#REF!</definedName>
    <definedName localSheetId="4" name="daniel">#REF!</definedName>
    <definedName name="BuiltIn_Print_Area___0___1___0___0___0___0___0___0_1">#REF!</definedName>
    <definedName localSheetId="12" name="_int04">#REF!</definedName>
    <definedName name="SHARED_FORMULA_232">#REF!</definedName>
    <definedName name="AAA">#REF!</definedName>
    <definedName localSheetId="4" name="BuiltIn_AutoFilter___8_24">#REF!</definedName>
    <definedName localSheetId="12" name="Excel_BuiltIn__FilterDatabase_3_6">#REF!</definedName>
    <definedName localSheetId="4" name="BuiltIn_Print_Area___0___0___0___0___0">#REF!</definedName>
    <definedName localSheetId="10" name="gfhfgh___6_1">#REF!</definedName>
    <definedName name="SHARED_FORMULA_205">#REF!</definedName>
    <definedName name="SHARED_FORMULA_185">#REF!</definedName>
    <definedName localSheetId="12" name="Excel_BuiltIn__FilterDatabase_3_4">#REF!</definedName>
    <definedName name="SHARED_FORMULA_395">#REF!</definedName>
    <definedName name="SHARED_FORMULA_34">#REF!</definedName>
    <definedName name="SHARED_FORMULA_118">#REF!</definedName>
    <definedName localSheetId="4" name="Excel_BuiltIn_Print_Titles_6_1_1">#REF!</definedName>
    <definedName name="ACRE">#REF!</definedName>
    <definedName name="_2Excel_BuiltIn__FilterDatabase_12_1">#REF!</definedName>
    <definedName name="SHARED_FORMULA_67">#REF!</definedName>
    <definedName name="SHARED_FORMULA_45">#REF!</definedName>
    <definedName name="SHARED_FORMULA_259">#REF!</definedName>
    <definedName localSheetId="12" name="_10Excel_BuiltIn_Print_Area_7_1">#REF!</definedName>
    <definedName name="TYU">#REF!</definedName>
    <definedName localSheetId="11" name="Carimbo">#REF!</definedName>
    <definedName localSheetId="12" name="BuiltIn_Print_Area___0___1___0___0___0___0___0___0___0_1_1">#REF!</definedName>
    <definedName name="Excel_BuiltIn_Print_Area_7">#REF!</definedName>
    <definedName localSheetId="12" name="PAULOJOSE">#REF!</definedName>
    <definedName localSheetId="12" name="BuiltIn_AutoFilter___8_2">#REF!</definedName>
    <definedName localSheetId="10" name="Excel_BuiltIn_Print_Titles_15">#REF!</definedName>
    <definedName localSheetId="4" name="Excel_BuiltIn_Print_Area_8">#REF!</definedName>
    <definedName localSheetId="10" name="BuiltIn_Print_Area___0___16___0___0___0">#REF!</definedName>
    <definedName name="BuiltIn_Print_Area___0___0___10">#REF!</definedName>
    <definedName name="SHARED_FORMULA_471">#REF!</definedName>
    <definedName localSheetId="10" name="_17Excel_BuiltIn_Print_Area_9_1">#REF!</definedName>
    <definedName name="SHARED_FORMULA_138">#REF!</definedName>
    <definedName name="SHARED_FORMULA_503">#REF!</definedName>
    <definedName name="_6Excel_BuiltIn_Print_Area_3_1_1_1_1_1">#REF!</definedName>
    <definedName name="SHARED_FORMULA_215">#REF!</definedName>
    <definedName localSheetId="4" name="BuiltIn_Print_Titles___5___5___0">#REF!</definedName>
    <definedName localSheetId="12" name="BuiltIn_Print_Area___0___0">#REF!</definedName>
    <definedName localSheetId="10" name="BuiltIn_AutoFilter___8_20">#REF!</definedName>
    <definedName localSheetId="12" name="Excel_BuiltIn__FilterDatabase_3_7">#REF!</definedName>
    <definedName name="SHARED_FORMULA_194">#REF!</definedName>
    <definedName localSheetId="12" name="BuiltIn_AutoFilter___8_18">#REF!</definedName>
    <definedName localSheetId="4" name="BuiltIn_Print_Area___0___0___0___0___0___0___0___0___0">#REF!</definedName>
    <definedName localSheetId="12" name="Excel_BuiltIn_Print_Titles_9">#REF!</definedName>
    <definedName localSheetId="10" name="BuiltIn_Print_Area___0___16___0___0___0___0___0___0">#REF!</definedName>
    <definedName localSheetId="10" name="BuiltIn_Print_Area___0___7">#REF!</definedName>
    <definedName name="SHARED_FORMULA_105">#REF!</definedName>
    <definedName name="SHARED_FORMULA_180">#REF!</definedName>
    <definedName localSheetId="10" name="Excel_BuiltIn__FilterDatabase_13">#REF!</definedName>
    <definedName localSheetId="10" name="Excel_BuiltIn_Print_Titles_13">#REF!</definedName>
    <definedName name="SHARED_FORMULA_490">#REF!</definedName>
    <definedName localSheetId="12" name="_17Excel_BuiltIn_Print_Area_9_1">#REF!</definedName>
    <definedName name="Área_de_impressão1">#REF!</definedName>
    <definedName name="SHARED_FORMULA_156">#REF!</definedName>
    <definedName name="SHARED_FORMULA_7">#REF!</definedName>
    <definedName name="SHARED_FORMULA_78">#REF!</definedName>
    <definedName name="Excel_BuiltIn_Print_Titles_16">#REF!</definedName>
    <definedName localSheetId="4" name="BuiltIn_Print_Area___0___16___0___0___0___0">#REF!</definedName>
    <definedName localSheetId="4" name="RRRR">#REF!</definedName>
    <definedName localSheetId="4" name="Pfim0">#REF!</definedName>
    <definedName localSheetId="4" name="BuiltIn_Print_Area___0___4">#REF!</definedName>
    <definedName name="SHARED_FORMULA_22">#REF!</definedName>
    <definedName name="SHARED_FORMULA_456">#REF!</definedName>
    <definedName name="SHARED_FORMULA_282">#REF!</definedName>
    <definedName name="_1Excel_BuiltIn__FilterDatabase_12_1">#REF!</definedName>
    <definedName name="BuiltIn_AutoFilter___8_23">#REF!</definedName>
    <definedName name="Excel_BuiltIn_Print_Area_3_1_1_1">#REF!</definedName>
    <definedName localSheetId="4" name="BuiltIn_Print_Titles___0_1_1">#REF!</definedName>
    <definedName name="SHARED_FORMULA_325">#REF!</definedName>
    <definedName localSheetId="10" name="START">#REF!</definedName>
    <definedName localSheetId="12" name="_8Excel_BuiltIn_Print_Area_4_1">#REF!</definedName>
    <definedName localSheetId="4" name="gfhfgh">#REF!</definedName>
    <definedName localSheetId="4" name="_9Excel_BuiltIn_Print_Area_6_1">#REF!</definedName>
    <definedName name="SHARED_FORMULA_250">#REF!</definedName>
    <definedName name="SHARED_FORMULA_280">#REF!</definedName>
    <definedName name="Excel_BuiltIn_Print_Area_3_1">#REF!</definedName>
    <definedName localSheetId="4" name="form01b">#REF!</definedName>
    <definedName localSheetId="12" name="BuiltIn_AutoFilter___8_27">#REF!</definedName>
    <definedName name="SHARED_FORMULA_200">#REF!</definedName>
    <definedName name="Excel_BuiltIn_Print_Area_4">#REF!</definedName>
    <definedName name="Semnome___0___0___0">#REF!</definedName>
    <definedName localSheetId="12" name="Excel_BuiltIn_Print_Area_7_1_1">#REF!</definedName>
    <definedName localSheetId="12" name="bitmin">#REF!</definedName>
    <definedName localSheetId="4" name="BuiltIn_AutoFilter___7">#REF!</definedName>
    <definedName name="SHARED_FORMULA_296">#REF!</definedName>
    <definedName localSheetId="4" name="_2Excel_BuiltIn_Print_Area_1_1_1_1_1_1_1">#REF!</definedName>
    <definedName name="Excel_BuiltIn_Print_Area_9_1_1_1">#REF!</definedName>
    <definedName name="SHARED_FORMULA_133">#REF!</definedName>
    <definedName name="TESTE5">#REF!</definedName>
    <definedName name="BuiltIn_Print_Area___0___1___0___0___0___0_1_1">#REF!</definedName>
    <definedName localSheetId="10" name="STATUS">#REF!</definedName>
    <definedName name="BLOCO_CCC">#REF!</definedName>
    <definedName name="SHARED_FORMULA_178">#REF!</definedName>
    <definedName name="SHARED_FORMULA_327">#REF!</definedName>
    <definedName name="SHARED_FORMULA_271">#REF!</definedName>
    <definedName localSheetId="4" name="BuiltIn_Print_Area___0___1___0_1_1">#REF!</definedName>
    <definedName localSheetId="10" name="gfhfgh">#REF!</definedName>
    <definedName localSheetId="4" name="COMEÇO">#REF!</definedName>
    <definedName localSheetId="10" name="Excel_BuiltIn__FilterDatabase_15">#REF!</definedName>
    <definedName name="SHARED_FORMULA_46">#REF!</definedName>
    <definedName localSheetId="12" name="BuiltIn_AutoFilter___8_4">#REF!</definedName>
    <definedName localSheetId="11" name="_int03">#REF!</definedName>
    <definedName name="Excel_BuiltIn_Print_Area_6">#REF!</definedName>
    <definedName name="SHARED_FORMULA_460">#REF!</definedName>
    <definedName localSheetId="4" name="Área_de_impressão2">#REF!</definedName>
    <definedName localSheetId="10" name="BuiltIn_AutoFilter___7_3">#REF!</definedName>
    <definedName localSheetId="4" name="Excel_BuiltIn_Print_Titles_3_4">#REF!</definedName>
    <definedName name="SHARED_FORMULA_438">#REF!</definedName>
    <definedName name="SHARED_FORMULA_389">#REF!</definedName>
    <definedName name="SHARED_FORMULA_351">#REF!</definedName>
    <definedName localSheetId="4" name="Excel_BuiltIn_Print_Titles_3_1_1_1">#REF!</definedName>
    <definedName name="SHARED_FORMULA_301">#REF!</definedName>
    <definedName localSheetId="10" name="BuiltIn_Print_Area___0___1___0___0___0___0___0">#REF!</definedName>
    <definedName localSheetId="4" name="BuiltIn_Print_Titles___0">#REF!</definedName>
    <definedName localSheetId="10" name="BuiltIn_AutoFilter___8_2">#REF!</definedName>
    <definedName name="SHARED_FORMULA_144">#REF!</definedName>
    <definedName name="SHARED_FORMULA_12">#REF!</definedName>
    <definedName localSheetId="12" name="_4Excel_BuiltIn_Print_Area_3_1">#REF!</definedName>
    <definedName localSheetId="4" name="_2Excel_BuiltIn_Print_Area_3_1_1">#REF!</definedName>
    <definedName localSheetId="12" name="Excel_BuiltIn_Print_Area_1_1_1_1_1_1_1_1">#REF!</definedName>
    <definedName localSheetId="12" name="Excel_BuiltIn_Print_Titles_3_8">#REF!</definedName>
    <definedName localSheetId="10" name="BuiltIn_Print_Area___0___0___0___0">#REF!</definedName>
    <definedName name="SHARED_FORMULA_452">#REF!</definedName>
    <definedName name="_Sort">#REF!</definedName>
    <definedName name="BuiltIn_AutoFilter___8_4">#REF!</definedName>
    <definedName name="SHARED_FORMULA_298">#REF!</definedName>
    <definedName localSheetId="4" name="BuiltIn_Print_Area___0___1___0___0">#REF!</definedName>
    <definedName localSheetId="10" name="BuiltIn_Print_Titles_1_1">#REF!</definedName>
    <definedName name="BuiltIn_Print_Area___0___0___0___0___0___0___0___0___0">#REF!</definedName>
    <definedName name="Excel_BuiltIn_Print_Titles_6_1">#REF!</definedName>
    <definedName name="_int03">#REF!</definedName>
    <definedName name="BuiltIn_Print_Area___0___6">#REF!</definedName>
    <definedName localSheetId="12" name="BuiltIn_Print_Area___0___1_1_1">#REF!</definedName>
    <definedName name="SHARED_FORMULA_407">#REF!</definedName>
    <definedName localSheetId="10" name="Excel_BuiltIn_Print_Area_4_1">#REF!</definedName>
    <definedName localSheetId="10" name="_16Excel_BuiltIn_Print_Titles_6_1">#REF!</definedName>
    <definedName localSheetId="10" name="Pfim0a">#REF!</definedName>
    <definedName name="SHARED_FORMULA_409">#REF!</definedName>
    <definedName localSheetId="4" name="hjjhj_1_1">#REF!</definedName>
    <definedName localSheetId="10" name="Pfim0">#REF!</definedName>
    <definedName name="SHARED_FORMULA_343">#REF!</definedName>
    <definedName name="SHARED_FORMULA_450">#REF!</definedName>
    <definedName localSheetId="4" name="BuiltIn_Print_Titles">#REF!</definedName>
    <definedName name="SHARED_FORMULA_299">#REF!</definedName>
    <definedName localSheetId="4" name="Excel_BuiltIn__FilterDatabase_9">#REF!</definedName>
    <definedName localSheetId="4" name="sd">#REF!</definedName>
    <definedName localSheetId="10" name="BuiltIn_Print_Titles___0___16___0___0___0">#REF!</definedName>
    <definedName localSheetId="4" name="Print_Area_MI">#REF!</definedName>
    <definedName name="SHARED_FORMULA_308">#REF!</definedName>
    <definedName name="SHARED_FORMULA_303">#REF!</definedName>
    <definedName localSheetId="10" name="FAMILIAS">#REF!</definedName>
    <definedName localSheetId="10" name="BuiltIn_AutoFilter___8_7">#REF!</definedName>
    <definedName name="BuiltIn_Print_Area___0___16___0___0___0___0___0">#REF!</definedName>
    <definedName localSheetId="12" name="Excel_BuiltIn_Print_Titles_3_1">#REF!</definedName>
    <definedName localSheetId="10" name="Excel_BuiltIn__FilterDatabase_3_7">#REF!</definedName>
    <definedName name="SHARED_FORMULA_73">#REF!</definedName>
    <definedName localSheetId="11" name="SSS">#REF!</definedName>
    <definedName localSheetId="4" name="BuiltIn_AutoFilter___8_27">#REF!</definedName>
    <definedName localSheetId="12" name="BuiltIn_Print_Titles">#REF!</definedName>
    <definedName name="Excel_BuiltIn_Print_Area_1_1_1_1_1_1_1">#REF!</definedName>
    <definedName name="SHARED_FORMULA_293">#REF!</definedName>
    <definedName localSheetId="12" name="TECH">#REF!</definedName>
    <definedName localSheetId="4" name="BuiltIn_Print_Titles___0___16___0___0___0___0">#REF!</definedName>
    <definedName localSheetId="12" name="Excel_BuiltIn__FilterDatabase_11">#REF!</definedName>
    <definedName name="BuiltIn_Print_Titles___0___16___0___0">#REF!</definedName>
    <definedName name="SHARED_FORMULA_480">#REF!</definedName>
    <definedName localSheetId="10" name="Excel_BuiltIn__FilterDatabase_5_1">#REF!</definedName>
    <definedName localSheetId="12" name="BuiltIn_Print_Area___0___1___0_1">#REF!</definedName>
    <definedName localSheetId="4" name="_7Excel_BuiltIn_Print_Area_4_1">#REF!</definedName>
    <definedName name="SHARED_FORMULA_199">#REF!</definedName>
    <definedName localSheetId="12" name="BuiltIn_Print_Titles___6___6___0">#REF!</definedName>
    <definedName name="SHARED_FORMULA_123">#REF!</definedName>
    <definedName name="BuiltIn_Print_Titles___0___1">#REF!</definedName>
    <definedName name="SHARED_FORMULA_28">#REF!</definedName>
    <definedName name="SHARED_FORMULA_384">#REF!</definedName>
    <definedName name="_17Excel_BuiltIn_Print_Area_9_1">#REF!</definedName>
    <definedName name="SHARED_FORMULA_16">#REF!</definedName>
    <definedName name="SHARED_FORMULA_254">#REF!</definedName>
    <definedName localSheetId="12" name="BuiltIn_Print_Area___0___1___0___0___0_1">#REF!</definedName>
    <definedName localSheetId="10" name="ancora2">#REF!</definedName>
    <definedName localSheetId="12" name="BuiltIn_Print_Titles___0___16___0___0___0___0___0">#REF!</definedName>
    <definedName localSheetId="11" name="teste2">#REF!</definedName>
    <definedName localSheetId="10" name="Semnome___0___0___0___0">#REF!</definedName>
    <definedName localSheetId="10" name="BuiltIn_AutoFilter___8_18">#REF!</definedName>
    <definedName localSheetId="12" name="BuiltIn_AutoFilter___7_5">#REF!</definedName>
    <definedName localSheetId="4" name="_13Excel_BuiltIn_Print_Titles_3_1">#REF!</definedName>
    <definedName name="SHARED_FORMULA_126">#REF!</definedName>
    <definedName name="FAF">#REF!</definedName>
    <definedName localSheetId="4" name="_POS21">#REF!</definedName>
    <definedName name="SHARED_FORMULA_493">#REF!</definedName>
    <definedName name="teste">#REF!</definedName>
    <definedName localSheetId="4" name="_s">#REF!</definedName>
    <definedName localSheetId="10" name="BuiltIn_Print_Titles___0___0___0___0___0___0">#REF!</definedName>
    <definedName localSheetId="12" name="Excel_BuiltIn_Print_Area_11_1">#REF!</definedName>
    <definedName name="SHARED_FORMULA_444">#REF!</definedName>
    <definedName name="SHARED_FORMULA_285">#REF!</definedName>
    <definedName name="SHARED_FORMULA_416">#REF!</definedName>
    <definedName localSheetId="11" name="DD">#REF!</definedName>
    <definedName localSheetId="10" name="BuiltIn_Print_Area___0___1___0___0___0___0___0___0">#REF!</definedName>
    <definedName localSheetId="12" name="BLOCO_CCC">#REF!</definedName>
    <definedName localSheetId="4" name="BuiltIn_Print_Area___0___1___0___0___0___0___0___0___0___0">#REF!</definedName>
    <definedName localSheetId="4" name="Excel_BuiltIn_Print_Titles_6_1">#REF!</definedName>
    <definedName name="SHARED_FORMULA_142">#REF!</definedName>
    <definedName name="SHARED_FORMULA_86">#REF!</definedName>
    <definedName localSheetId="10" name="Excel_BuiltIn_Print_Area_3_1_1_1_1">#REF!</definedName>
    <definedName localSheetId="12" name="Pfim0">#REF!</definedName>
    <definedName localSheetId="10" name="_8Excel_BuiltIn_Print_Area_5_1">#REF!</definedName>
    <definedName localSheetId="10" name="SSSSS">#REF!</definedName>
    <definedName localSheetId="10" name="BuiltIn_Print_Area___0___1___0___0___0___0___0___0___0_1">#REF!</definedName>
    <definedName localSheetId="12" name="Excel_BuiltIn_Print_Area_10_1">#REF!</definedName>
    <definedName name="Excel_BuiltIn_Print_Area_2_1">#REF!</definedName>
    <definedName localSheetId="12" name="_For01">#REF!</definedName>
    <definedName localSheetId="4" name="BuiltIn_Print_Area___0___1___0_1">#REF!</definedName>
    <definedName localSheetId="10" name="Excel_BuiltIn_Print_Titles_4_1_1">#REF!</definedName>
    <definedName name="BuiltIn_Print_Area___0___7">#REF!</definedName>
    <definedName localSheetId="10" name="folha">#REF!</definedName>
    <definedName localSheetId="10" name="gfhfgh_1_1">#REF!</definedName>
    <definedName localSheetId="10" name="Excel_BuiltIn__FilterDatabase_5_1_1">#REF!</definedName>
    <definedName name="_83Excel_BuiltIn_Print_Titles_9_1">#REF!</definedName>
    <definedName name="SHARED_FORMULA_11">#REF!</definedName>
    <definedName localSheetId="4" name="BuiltIn_Print_Area___0___1___0___0___0_1">#REF!</definedName>
    <definedName name="SHARED_FORMULA_441">#REF!</definedName>
    <definedName localSheetId="12" name="BLOCO_C">#REF!</definedName>
    <definedName localSheetId="4" name="Excel_BuiltIn_Print_Area_9">#REF!</definedName>
    <definedName localSheetId="4" name="LL">#REF!</definedName>
    <definedName name="_s">#REF!</definedName>
    <definedName localSheetId="4" name="BuiltIn_Print_Area___0___16___0___0___0___0___0___0___0">#REF!</definedName>
    <definedName localSheetId="4" name="Excel_BuiltIn_Print_Titles_3_1">#REF!</definedName>
    <definedName localSheetId="4" name="Semnome___0___0___0___0">#REF!</definedName>
    <definedName localSheetId="12" name="Excel_BuiltIn_Print_Area_2_1">#REF!</definedName>
    <definedName name="BuiltIn_Print_Titles___7___7">#REF!</definedName>
    <definedName localSheetId="4" name="BuiltIn_Print_Area">#REF!</definedName>
    <definedName localSheetId="10" name="ATUAL">#REF!</definedName>
    <definedName localSheetId="12" name="TYU">#REF!</definedName>
    <definedName localSheetId="4" name="BuiltIn_Print_Area___0___16___0___0___0___0___0___0">#REF!</definedName>
    <definedName name="SHARED_FORMULA_108">#REF!</definedName>
    <definedName name="SHARED_FORMULA_510">#REF!</definedName>
    <definedName localSheetId="10" name="BuiltIn_Print_Area___0___0___0___0___0___0">#REF!</definedName>
    <definedName localSheetId="12" name="BuiltIn_Print_Area___0___8">#REF!</definedName>
    <definedName name="_9Excel_BuiltIn_Print_Area_6_1">#REF!</definedName>
    <definedName name="_2Excel_BuiltIn_Print_Area_3_1_1">#REF!</definedName>
    <definedName name="ademir">#REF!</definedName>
    <definedName localSheetId="12" name="BuiltIn_AutoFilter___8_16">#REF!</definedName>
    <definedName name="BuiltIn_Print_Area___0___1___0_1_1">#REF!</definedName>
    <definedName name="SHARED_FORMULA_238">#REF!</definedName>
    <definedName localSheetId="4" name="_10Excel_BuiltIn_Print_Area_7_1">#REF!</definedName>
    <definedName localSheetId="4" name="__6Excel_BuiltIn_Print_Area_3_1_1_1_1_1">#REF!</definedName>
    <definedName name="Excel_BuiltIn__FilterDatabase_14">#REF!</definedName>
    <definedName localSheetId="4" name="GGGG">#REF!</definedName>
    <definedName name="SHARED_FORMULA_374">#REF!</definedName>
    <definedName name="_13Excel_BuiltIn_Print_Titles_3_1">#REF!</definedName>
    <definedName name="SHARED_FORMULA_281">#REF!</definedName>
    <definedName localSheetId="10" name="Excel_BuiltIn_Print_Area_4">#REF!</definedName>
    <definedName localSheetId="4" name="BuiltIn_Print_Area___0___5___0">#REF!</definedName>
    <definedName localSheetId="4" name="Excel_BuiltIn_Print_Titles_1_1">#REF!</definedName>
    <definedName localSheetId="10" name="daniel">#REF!</definedName>
    <definedName name="SHARED_FORMULA_355">#REF!</definedName>
    <definedName name="DD">#REF!</definedName>
    <definedName name="SHARED_FORMULA_323">#REF!</definedName>
    <definedName localSheetId="4" name="aaaa">#REF!</definedName>
    <definedName localSheetId="10" name="Área_de_impressão2">#REF!</definedName>
    <definedName localSheetId="4" name="Excel_BuiltIn_Print_Titles_4_1">#REF!</definedName>
    <definedName name="SHARED_FORMULA_358">#REF!</definedName>
    <definedName localSheetId="4" name="_3Excel_BuiltIn_Print_Area_2_1">#REF!</definedName>
    <definedName localSheetId="12" name="_14Excel_BuiltIn_Print_Area_7_1">#REF!</definedName>
    <definedName localSheetId="10" name="_39Excel_BuiltIn_Print_Titles_4_1">#REF!</definedName>
    <definedName name="BuiltIn_Print_Area___0___1_1_1">#REF!</definedName>
    <definedName localSheetId="10" name="asSDas">#REF!</definedName>
    <definedName name="SHARED_FORMULA_198">#REF!</definedName>
    <definedName localSheetId="4" name="Excel_BuiltIn__FilterDatabase_6">#REF!</definedName>
    <definedName localSheetId="12" name="BuiltIn_AutoFilter___8_21">#REF!</definedName>
    <definedName name="SHARED_FORMULA_439">#REF!</definedName>
    <definedName localSheetId="10" name="BuiltIn_Print_Titles">#REF!</definedName>
    <definedName name="BuiltIn_AutoFilter___8_5">#REF!</definedName>
    <definedName name="SHARED_FORMULA_122">#REF!</definedName>
    <definedName name="BuiltIn_AutoFilter___8_21">#REF!</definedName>
    <definedName localSheetId="4" name="BuiltIn_Print_Titles___0___16___0___0___0___0___0">#REF!</definedName>
    <definedName localSheetId="10" name="BuiltIn_Print_Area___0___1_1_1">#REF!</definedName>
    <definedName localSheetId="10" name="BuiltIn_Print_Titles___0___16___0___0">#REF!</definedName>
    <definedName localSheetId="10" name="Excel_BuiltIn_Print_Titles_9_1">#REF!</definedName>
    <definedName localSheetId="12" name="TESTE4">#REF!</definedName>
    <definedName localSheetId="10" name="Semnome">#REF!</definedName>
    <definedName localSheetId="4" name="_10Excel_BuiltIn_Print_Area_5_1">#REF!</definedName>
    <definedName localSheetId="10" name="BuiltIn_AutoFilter___8_4">#REF!</definedName>
    <definedName name="SHARED_FORMULA_418">#REF!</definedName>
    <definedName localSheetId="12" name="folhas">#REF!</definedName>
    <definedName localSheetId="12" name="asSDas">#REF!</definedName>
    <definedName name="SHARED_FORMULA_375">#REF!</definedName>
    <definedName localSheetId="10" name="BuiltIn_AutoFilter___8_8">#REF!</definedName>
    <definedName localSheetId="4" name="CODIGO">#REF!</definedName>
    <definedName localSheetId="12" name="Excel_BuiltIn_Print_Area_9">#REF!</definedName>
    <definedName localSheetId="10" name="_2Excel_BuiltIn_Print_Area_3_1_1">#REF!</definedName>
    <definedName localSheetId="11" name="numcond3">#REF!</definedName>
    <definedName localSheetId="11" name="ASD">#REF!</definedName>
    <definedName name="SHARED_FORMULA_315">#REF!</definedName>
    <definedName localSheetId="4" name="_8Excel_BuiltIn_Print_Area_5_1">#REF!</definedName>
    <definedName localSheetId="10" name="Excel_BuiltIn_Print_Area_1_1_1_1_1">#REF!</definedName>
    <definedName localSheetId="12" name="BuiltIn_Print_Titles___0___16___0">#REF!</definedName>
    <definedName localSheetId="12" name="gfhfgh_1_1">#REF!</definedName>
    <definedName localSheetId="12" name="BuiltIn_Print_Titles___5___5">#REF!</definedName>
    <definedName name="SHARED_FORMULA_457">#REF!</definedName>
    <definedName localSheetId="10" name="BLOCO_CC">#REF!</definedName>
    <definedName localSheetId="4" name="Semnome___0___0___0___0___0">#REF!</definedName>
    <definedName localSheetId="12" name="BuiltIn_Print_Area___0___16___0___0___0___0___0">#REF!</definedName>
    <definedName localSheetId="4" name="Excel_BuiltIn_Print_Titles_7">#REF!</definedName>
    <definedName name="Excel_BuiltIn__FilterDatabase_6_1">#REF!</definedName>
    <definedName name="gfhfgh_1_1">#REF!</definedName>
    <definedName localSheetId="10" name="Excel_BuiltIn__FilterDatabase_16">#REF!</definedName>
    <definedName localSheetId="12" name="Excel_BuiltIn_Print_Titles_3_6">#REF!</definedName>
    <definedName name="BuiltIn_Print_Area___0_1">#REF!</definedName>
    <definedName localSheetId="11" name="_16Excel_BuiltIn_Print_Titles_6_1">#REF!</definedName>
    <definedName name="Excel_BuiltIn_Print_Area_8_1">#REF!</definedName>
    <definedName localSheetId="10" name="numcond1">#REF!</definedName>
    <definedName localSheetId="10" name="BuiltIn_Print_Area___0___6">#REF!</definedName>
    <definedName name="BuiltIn_Print_Area___0___6___0">#REF!</definedName>
    <definedName name="Excel_BuiltIn_Print_Titles_9_1">#REF!</definedName>
    <definedName localSheetId="10" name="BuiltIn_AutoFilter___8_23">#REF!</definedName>
    <definedName name="SHARED_FORMULA_459">#REF!</definedName>
    <definedName localSheetId="10" name="BLOCO_B">#REF!</definedName>
    <definedName localSheetId="12" name="Excel_BuiltIn__FilterDatabase_3">#REF!</definedName>
    <definedName localSheetId="12" name="BuiltIn_AutoFilter___7_3">#REF!</definedName>
    <definedName localSheetId="12" name="Excel_BuiltIn__FilterDatabase_8_1">#REF!</definedName>
    <definedName name="Excel_BuiltIn__FilterDatabase_7_1">#REF!</definedName>
    <definedName localSheetId="4" name="BuiltIn_Print_Area___0___1___0___0___0___0___0___0_1_1">#REF!</definedName>
    <definedName name="SHARED_FORMULA_345">#REF!</definedName>
    <definedName localSheetId="12" name="BuiltIn_Print_Area">#REF!</definedName>
    <definedName localSheetId="10" name="BuiltIn_AutoFilter___8_22">#REF!</definedName>
    <definedName localSheetId="10" name="Pfim1">#REF!</definedName>
    <definedName name="Excel_BuiltIn__FilterDatabase_3_4">#REF!</definedName>
    <definedName localSheetId="10" name="BuiltIn_Print_Titles___0___0___0___0___0___0___0___0___0">#REF!</definedName>
    <definedName localSheetId="12" name="BuiltIn_Print_Area___0___4">#REF!</definedName>
    <definedName name="SHARED_FORMULA_469">#REF!</definedName>
    <definedName localSheetId="12" name="ASD">#REF!</definedName>
    <definedName localSheetId="4" name="BuiltIn_AutoFilter___8_3">#REF!</definedName>
    <definedName localSheetId="12" name="_4Excel_BuiltIn_Print_Area_3_1_1_1_1_1">#REF!</definedName>
    <definedName name="SSSSSSS">#REF!</definedName>
    <definedName localSheetId="10" name="folhas">#REF!</definedName>
    <definedName localSheetId="10" name="Excel_BuiltIn__FilterDatabase_18">#REF!</definedName>
    <definedName localSheetId="4" name="BuiltIn_Print_Area___0___0">#REF!</definedName>
    <definedName name="SHARED_FORMULA_3">#REF!</definedName>
    <definedName localSheetId="10" name="BuiltIn_AutoFilter___7_4">#REF!</definedName>
    <definedName name="numcond3">#REF!</definedName>
    <definedName localSheetId="12" name="Excel_BuiltIn_Print_Area_9_1">#REF!</definedName>
    <definedName name="SHARED_FORMULA_235">#REF!</definedName>
    <definedName localSheetId="10" name="BuiltIn_AutoFilter___8_10">#REF!</definedName>
    <definedName localSheetId="4" name="Excel_BuiltIn_Print_Titles_3_9">#REF!</definedName>
    <definedName name="BuiltIn_Print_Area___0___1___0___0___0">#REF!</definedName>
    <definedName name="SHARED_FORMULA_392">#REF!</definedName>
    <definedName localSheetId="12" name="SDF">#REF!</definedName>
    <definedName localSheetId="4" name="Excel_BuiltIn_Print_Area_1_1_1_1_1_1_1_1_1">#REF!</definedName>
    <definedName localSheetId="4" name="BuiltIn_Print_Area___0___1_1">#REF!</definedName>
    <definedName localSheetId="4" name="BLO">#REF!</definedName>
    <definedName localSheetId="10" name="BuiltIn_Print_Area___0___1___0___0___0___0___0___0_1">#REF!</definedName>
    <definedName localSheetId="12" name="Excel_BuiltIn_Print_Area_1_1_1_1">#REF!</definedName>
    <definedName localSheetId="10" name="BuiltIn_Print_Area___0___1___0_1">#REF!</definedName>
    <definedName localSheetId="12" name="Semnome___0___0___0___0___0___0">#REF!</definedName>
    <definedName name="Excel_BuiltIn_Print_Titles_5_1_1">#REF!</definedName>
    <definedName localSheetId="12" name="gfhfgh_1">#REF!</definedName>
    <definedName localSheetId="12" name="_3Excel_BuiltIn_Print_Area_2_1">#REF!</definedName>
    <definedName localSheetId="10" name="BuiltIn_AutoFilter___8_1">#REF!</definedName>
    <definedName name="SHARED_FORMULA_8">#REF!</definedName>
    <definedName name="Excel_BuiltIn__FilterDatabase_3_8">#REF!</definedName>
    <definedName name="Excel_BuiltIn_Print_Titles_10">#REF!</definedName>
    <definedName name="Excel_BuiltIn_Print_Titles_7">#REF!</definedName>
    <definedName localSheetId="4" name="Excel_BuiltIn_Print_Area_6_1_1_1">#REF!</definedName>
    <definedName localSheetId="12" name="Print_Titles_MI">#REF!</definedName>
    <definedName name="SHARED_FORMULA_119">#REF!</definedName>
    <definedName localSheetId="4" name="AA">#REF!</definedName>
    <definedName name="SHARED_FORMULA_300">#REF!</definedName>
    <definedName name="BuiltIn_Print_Area___0___1___0___0___0___0_1">#REF!</definedName>
    <definedName name="SHARED_FORMULA_491">#REF!</definedName>
    <definedName name="BuiltIn_Print_Area___0___0___0___0___0">#REF!</definedName>
    <definedName name="SHARED_FORMULA_466">#REF!</definedName>
    <definedName name="Excel_BuiltIn_Print_Area_12">#REF!</definedName>
    <definedName localSheetId="12" name="BuiltIn_Print_Area_1">#REF!</definedName>
    <definedName name="mmmmmm">#REF!</definedName>
    <definedName name="SHARED_FORMULA_397">#REF!</definedName>
    <definedName name="Excel_BuiltIn__FilterDatabase_9">#REF!</definedName>
    <definedName localSheetId="12" name="SDFDSF">#REF!</definedName>
    <definedName localSheetId="10" name="gfhfgh___6">#REF!</definedName>
    <definedName name="ATUAL">#REF!</definedName>
    <definedName localSheetId="12" name="BuiltIn_AutoFilter___7_10">#REF!</definedName>
    <definedName name="_14Excel_BuiltIn_Print_Titles_4_1">#REF!</definedName>
    <definedName name="SHARED_FORMULA_489">#REF!</definedName>
    <definedName localSheetId="11" name="Excel_BuiltIn_Print_Area_9_1_1">#REF!</definedName>
    <definedName localSheetId="4" name="_4Excel_BuiltIn_Print_Area_3_1_1_1_1_1">#REF!</definedName>
    <definedName localSheetId="12" name="_7Excel_BuiltIn_Print_Area_4_1">#REF!</definedName>
    <definedName localSheetId="12" name="BuiltIn_AutoFilter___7">#REF!</definedName>
    <definedName localSheetId="10" name="_12Excel_BuiltIn_Print_Area_9_1">#REF!</definedName>
    <definedName name="Excel_BuiltIn_Print_Area_17">#REF!</definedName>
    <definedName name="BuiltIn_Print_Titles___0___0___0___0___0">#REF!</definedName>
    <definedName name="SHARED_FORMULA_422">#REF!</definedName>
    <definedName name="PAULOJOSE">#REF!</definedName>
    <definedName localSheetId="12" name="BuiltIn_AutoFilter___8_20">#REF!</definedName>
    <definedName localSheetId="4" name="JOBINFO">#REF!</definedName>
    <definedName name="folha">#REF!</definedName>
    <definedName localSheetId="12" name="Excel_BuiltIn__FilterDatabase_16">#REF!</definedName>
    <definedName localSheetId="4" name="Excel_BuiltIn__FilterDatabase_6_1">#REF!</definedName>
    <definedName name="SHARED_FORMULA_328">#REF!</definedName>
    <definedName localSheetId="12" name="Excel_BuiltIn_Print_Area_3_1_1_1_1">#REF!</definedName>
    <definedName localSheetId="12" name="Excel_BuiltIn__FilterDatabase_15">#REF!</definedName>
    <definedName localSheetId="12" name="Pfim0a">#REF!</definedName>
    <definedName name="_Key1">#REF!</definedName>
    <definedName localSheetId="10" name="BuiltIn_Print_Titles___0___16">#REF!</definedName>
    <definedName localSheetId="10" name="Print_Area_MI">#REF!</definedName>
    <definedName name="folhas">#REF!</definedName>
    <definedName name="BuiltIn_Print_Area___0___0___0___0">#REF!</definedName>
    <definedName localSheetId="10" name="BuiltIn_Print_Titles___7___7">#REF!</definedName>
    <definedName name="SDFDSF">#REF!</definedName>
    <definedName name="SHARED_FORMULA_128">#REF!</definedName>
    <definedName name="SHARED_FORMULA_175">#REF!</definedName>
    <definedName name="SHARED_FORMULA_50">#REF!</definedName>
    <definedName localSheetId="12" name="Excel_BuiltIn__FilterDatabase_12">#REF!</definedName>
    <definedName localSheetId="10" name="Excel_BuiltIn_Print_Titles_5_1_1_1">#REF!</definedName>
    <definedName name="SHARED_FORMULA_44">#REF!</definedName>
    <definedName name="SHARED_FORMULA_58">#REF!</definedName>
    <definedName name="Excel_BuiltIn__FilterDatabase_16">#REF!</definedName>
    <definedName name="SHARED_FORMULA_487">#REF!</definedName>
    <definedName name="SHARED_FORMULA_406">#REF!</definedName>
    <definedName localSheetId="4" name="BuiltIn_Print_Area___0___6___0">#REF!</definedName>
    <definedName localSheetId="4" name="Excel_BuiltIn_Print_Area_5_1_1">#REF!</definedName>
    <definedName name="SHARED_FORMULA_426">#REF!</definedName>
    <definedName localSheetId="12" name="Excel_BuiltIn_Print_Area_14">#REF!</definedName>
    <definedName localSheetId="11" name="SSSSS">#REF!</definedName>
    <definedName localSheetId="10" name="mmmmmm">#REF!</definedName>
    <definedName localSheetId="4" name="Excel_BuiltIn__FilterDatabase_4">#REF!</definedName>
    <definedName name="BuiltIn_Print_Area___0___16">#REF!</definedName>
    <definedName localSheetId="10" name="BuiltIn_Print_Titles___0___0___0___0___0___0___0">#REF!</definedName>
    <definedName localSheetId="4" name="BuiltIn_Print_Titles___0___0___0___0___0___0">#REF!</definedName>
    <definedName name="START">#REF!</definedName>
    <definedName localSheetId="10" name="BuiltIn_AutoFilter___8_11">#REF!</definedName>
    <definedName localSheetId="12" name="Excel_BuiltIn_Print_Area_5_1_1_1">#REF!</definedName>
    <definedName localSheetId="11" name="_15Excel_BuiltIn_Print_Titles_5_1">#REF!</definedName>
    <definedName name="SHARED_FORMULA_347">#REF!</definedName>
    <definedName localSheetId="4" name="BuiltIn_AutoFilter___8_28">#REF!</definedName>
    <definedName localSheetId="10" name="BuiltIn_Print_Area___0___16">#REF!</definedName>
    <definedName name="Excel_BuiltIn__FilterDatabase_17">#REF!</definedName>
    <definedName name="Semnome_1_1">#REF!</definedName>
    <definedName localSheetId="12" name="BuiltIn_Print_Area___0___1___0___0___0___0___0___0___0">#REF!</definedName>
    <definedName localSheetId="4" name="STATUS">#REF!</definedName>
    <definedName localSheetId="10" name="BuiltIn_AutoFilter___8_3">#REF!</definedName>
    <definedName name="SHARED_FORMULA_273">#REF!</definedName>
    <definedName localSheetId="10" name="Excel_BuiltIn_Print_Area_9_1">#REF!</definedName>
    <definedName localSheetId="4" name="BLOCO_C">#REF!</definedName>
    <definedName localSheetId="10" name="BLOCO_CCC">#REF!</definedName>
    <definedName localSheetId="12" name="Área_de_impressão2">#REF!</definedName>
    <definedName name="Área_de_impressão2">#REF!</definedName>
    <definedName localSheetId="12" name="Excel_BuiltIn_Print_Area_3_1_1">#REF!</definedName>
    <definedName name="BuiltIn_Print_Titles___0___6">#REF!</definedName>
    <definedName name="_17Excel_BuiltIn_Print_Titles_7_1">#REF!</definedName>
    <definedName localSheetId="12" name="Excel_BuiltIn_Print_Area_5_1">#REF!</definedName>
    <definedName localSheetId="12" name="Excel_BuiltIn_Print_Area_9_1_1">#REF!</definedName>
    <definedName localSheetId="10" name="Excel_BuiltIn_Print_Titles_6">#REF!</definedName>
    <definedName localSheetId="11" name="_int02">#REF!</definedName>
    <definedName localSheetId="12" name="Excel_BuiltIn_Print_Titles_3_1_1_1">#REF!</definedName>
    <definedName localSheetId="10" name="Excel_BuiltIn__FilterDatabase_14">#REF!</definedName>
    <definedName localSheetId="11" name="SS">#REF!</definedName>
    <definedName name="Excel_BuiltIn_Print_Area_18">#REF!</definedName>
    <definedName name="SHARED_FORMULA_236">#REF!</definedName>
    <definedName localSheetId="12" name="AA">#REF!</definedName>
    <definedName name="SHARED_FORMULA_227">#REF!</definedName>
    <definedName name="Excel_BuiltIn__FilterDatabase_4_1">#REF!</definedName>
    <definedName localSheetId="4" name="Excel_BuiltIn_Print_Titles_6">#REF!</definedName>
    <definedName name="gfhfgh___6">#REF!</definedName>
    <definedName localSheetId="10" name="BuiltIn_AutoFilter___8_24">#REF!</definedName>
    <definedName localSheetId="12" name="Excel_BuiltIn_Print_Area_8">#REF!</definedName>
    <definedName name="SHARED_FORMULA_54">#REF!</definedName>
    <definedName localSheetId="12" name="BuiltIn_Print_Area___0___6___0">#REF!</definedName>
    <definedName localSheetId="4" name="BuiltIn_AutoFilter___7_3">#REF!</definedName>
    <definedName name="SHARED_FORMULA_504">#REF!</definedName>
    <definedName name="BuiltIn_AutoFilter___8_20">#REF!</definedName>
    <definedName localSheetId="4" name="BuiltIn_Print_Area___0___1___0___0_1">#REF!</definedName>
    <definedName localSheetId="4" name="Excel_BuiltIn_Print_Area_18">#REF!</definedName>
    <definedName localSheetId="10" name="_13Excel_BuiltIn_Print_Titles_3_1">#REF!</definedName>
    <definedName localSheetId="10" name="BuiltIn_Print_Area___0">#REF!</definedName>
    <definedName name="Excel_BuiltIn_Print_Area_9_1">#REF!</definedName>
    <definedName localSheetId="11" name="X">#REF!</definedName>
    <definedName name="_12Excel_BuiltIn_Print_Area_6_1">#REF!</definedName>
    <definedName name="SHARED_FORMULA_255">#REF!</definedName>
    <definedName name="SHARED_FORMULA_267">#REF!</definedName>
    <definedName name="SHARED_FORMULA_102">#REF!</definedName>
    <definedName name="SHARED_FORMULA_134">#REF!</definedName>
    <definedName localSheetId="12" name="RRRR">#REF!</definedName>
    <definedName name="__6Excel_BuiltIn_Print_Area_3_1_1_1_1_1">#REF!</definedName>
    <definedName localSheetId="4" name="Excel_BuiltIn__FilterDatabase_3">#REF!</definedName>
    <definedName name="SHARED_FORMULA_356">#REF!</definedName>
    <definedName localSheetId="4" name="BuiltIn_Print_Area___0___1___0___0___0___0___0___0___0_1">#REF!</definedName>
    <definedName name="SHARED_FORMULA_359">#REF!</definedName>
    <definedName name="Excel_BuiltIn_Print_Titles_4_1_1">#REF!</definedName>
    <definedName localSheetId="10" name="BuiltIn_Print_Area___0___1___0___0___0___0_1_1">#REF!</definedName>
    <definedName name="Excel_BuiltIn_Print_Area_11_1">#REF!</definedName>
    <definedName name="SHARED_FORMULA_393">#REF!</definedName>
    <definedName localSheetId="4" name="BuiltIn_AutoFilter___8_7">#REF!</definedName>
    <definedName localSheetId="10" name="Excel_BuiltIn_Print_Area_2_1">#REF!</definedName>
    <definedName localSheetId="4" name="Excel_BuiltIn_Print_Titles_1_1_1">#REF!</definedName>
    <definedName name="SHARED_FORMULA_399">#REF!</definedName>
    <definedName localSheetId="12" name="BuiltIn_Print_Area___0___16___0">#REF!</definedName>
    <definedName name="Excel_BuiltIn_Print_Area_16">#REF!</definedName>
    <definedName localSheetId="10" name="hjjhj_1_1">#REF!</definedName>
    <definedName localSheetId="12" name="Semnome___0">#REF!</definedName>
    <definedName localSheetId="10" name="Excel_BuiltIn_Print_Titles_7_1">#REF!</definedName>
    <definedName name="QQQQQQQQ">#REF!</definedName>
    <definedName localSheetId="4" name="BuiltIn_AutoFilter___8_10">#REF!</definedName>
    <definedName name="SHARED_FORMULA_173">#REF!</definedName>
    <definedName localSheetId="4" name="_16Excel_BuiltIn_Print_Titles_6_1">#REF!</definedName>
    <definedName name="TESTE4">#REF!</definedName>
    <definedName localSheetId="12" name="TESTE5">#REF!</definedName>
    <definedName localSheetId="12" name="gasdfsdfase">#REF!</definedName>
    <definedName localSheetId="10" name="BuiltIn_Print_Area___0___1">#REF!</definedName>
    <definedName name="BuiltIn_AutoFilter___8_16">#REF!</definedName>
    <definedName localSheetId="10" name="Excel_BuiltIn_Print_Titles_18">#REF!</definedName>
    <definedName localSheetId="4" name="BLOCO_BB">#REF!</definedName>
    <definedName name="BuiltIn_AutoFilter___7_11">#REF!</definedName>
    <definedName name="SHARED_FORMULA_475">#REF!</definedName>
    <definedName localSheetId="4" name="BuiltIn_AutoFilter___8_26">#REF!</definedName>
    <definedName name="_28Excel_BuiltIn_Print_Titles_3_1">#REF!</definedName>
    <definedName name="Excel_BuiltIn_Print_Titles_18">#REF!</definedName>
    <definedName name="SHARED_FORMULA_130">#REF!</definedName>
    <definedName name="SHARED_FORMULA_206">#REF!</definedName>
    <definedName localSheetId="4" name="BuiltIn_Print_Area___0___5">#REF!</definedName>
    <definedName localSheetId="4" name="Excel_BuiltIn_Print_Titles_4_1_1">#REF!</definedName>
    <definedName name="SHARED_FORMULA_253">#REF!</definedName>
    <definedName localSheetId="10" name="BuiltIn_AutoFilter___8_12">#REF!</definedName>
    <definedName localSheetId="10" name="Excel_BuiltIn_Print_Titles_9">#REF!</definedName>
    <definedName localSheetId="10" name="BDI">#REF!</definedName>
    <definedName name="BuiltIn_Print_Area___0___1_1">#REF!</definedName>
    <definedName name="_72Excel_BuiltIn_Print_Titles_7_1">#REF!</definedName>
    <definedName localSheetId="10" name="BuiltIn_AutoFilter___7_8">#REF!</definedName>
    <definedName name="_int02">#REF!</definedName>
    <definedName name="BuiltIn_Print_Titles___0___0___0___0___0___0">#REF!</definedName>
    <definedName localSheetId="10" name="Excel_BuiltIn__FilterDatabase_7_1">#REF!</definedName>
    <definedName name="Excel_BuiltIn_Print_Area_8">#REF!</definedName>
    <definedName localSheetId="10" name="Excel_BuiltIn_Print_Area_17">#REF!</definedName>
    <definedName localSheetId="12" name="Excel_BuiltIn_Print_Titles_10">#REF!</definedName>
    <definedName localSheetId="4" name="BuiltIn_Print_Titles___0___16___0___0">#REF!</definedName>
    <definedName localSheetId="12" name="BuiltIn_Print_Area___0___6">#REF!</definedName>
    <definedName name="BLOCO_CCCC">#REF!</definedName>
    <definedName name="SHARED_FORMULA_171">#REF!</definedName>
    <definedName name="Excel_BuiltIn_Print_Titles_1_1">#REF!</definedName>
    <definedName localSheetId="4" name="Excel_BuiltIn_Print_Area_9_1_1">#REF!</definedName>
    <definedName localSheetId="4" name="Excel_BuiltIn_Print_Area_1_1_1">#REF!</definedName>
    <definedName localSheetId="10" name="BuiltIn_AutoFilter___7_1">#REF!</definedName>
    <definedName localSheetId="10" name="_For01">#REF!</definedName>
    <definedName name="SHARED_FORMULA_25">#REF!</definedName>
    <definedName name="BuiltIn_AutoFilter___8_26">#REF!</definedName>
    <definedName name="BuiltIn_AutoFilter___8_8">#REF!</definedName>
    <definedName name="SHARED_FORMULA_497">#REF!</definedName>
    <definedName name="SHARED_FORMULA_109">#REF!</definedName>
    <definedName name="LL_1_1">#REF!</definedName>
    <definedName localSheetId="4" name="Excel_BuiltIn_Print_Area_3">#REF!</definedName>
    <definedName localSheetId="4" name="BuiltIn_Print_Titles___0___0___0___0">#REF!</definedName>
    <definedName name="SHARED_FORMULA_272">#REF!</definedName>
    <definedName localSheetId="11" name="_Hlt147203508">#REF!</definedName>
    <definedName localSheetId="10" name="Excel_BuiltIn_Print_Area_1_1_1_1">#REF!</definedName>
    <definedName localSheetId="10" name="_4Excel_BuiltIn_Print_Area_3_1_1_1_1_1">#REF!</definedName>
    <definedName localSheetId="12" name="teste">#REF!</definedName>
    <definedName localSheetId="10" name="Excel_BuiltIn_Print_Area_7">#REF!</definedName>
    <definedName localSheetId="4" name="bitmin">#REF!</definedName>
    <definedName name="BuiltIn_Print_Area___0___1___0___0___0___0___0___0___0">#REF!</definedName>
    <definedName localSheetId="4" name="BuiltIn_Print_Area___0___7___0">#REF!</definedName>
    <definedName localSheetId="10" name="BuiltIn_Print_Area___0___8">#REF!</definedName>
    <definedName name="SHARED_FORMULA_169">#REF!</definedName>
    <definedName localSheetId="12" name="Excel_BuiltIn_Print_Titles_8">#REF!</definedName>
    <definedName localSheetId="4" name="numcond1">#REF!</definedName>
    <definedName name="SHARED_FORMULA_252">#REF!</definedName>
    <definedName name="Excel_BuiltIn_Print_Area_5_1">#REF!</definedName>
    <definedName name="BuiltIn_Print_Titles___0_1_1">#REF!</definedName>
    <definedName localSheetId="10" name="BuiltIn_Print_Area___0___16___0">#REF!</definedName>
    <definedName name="BuiltIn_AutoFilter___8_10">#REF!</definedName>
    <definedName localSheetId="4" name="_2Excel_BuiltIn__FilterDatabase_12_1">#REF!</definedName>
    <definedName localSheetId="10" name="BuiltIn_Print_Area___0___1___0___0___0___0___0___0___0">#REF!</definedName>
    <definedName name="BuiltIn_Print_Area___0___1___0_1">#REF!</definedName>
    <definedName localSheetId="12" name="_2Excel_BuiltIn_Print_Area_1_1_1_1_1_1_1">#REF!</definedName>
    <definedName name="SHARED_FORMULA_177">#REF!</definedName>
    <definedName name="Excel_BuiltIn__FilterDatabase_8_1">#REF!</definedName>
    <definedName localSheetId="4" name="Excel_BuiltIn_Print_Area_14">#REF!</definedName>
    <definedName localSheetId="10" name="Excel_BuiltIn_Print_Area_1_1_1_1_1_1_1">#REF!</definedName>
    <definedName localSheetId="12" name="Semnome_1_1">#REF!</definedName>
    <definedName localSheetId="10" name="_aaa1">#REF!</definedName>
    <definedName localSheetId="10" name="Excel_BuiltIn_Print_Titles_17">#REF!</definedName>
    <definedName localSheetId="10" name="Excel_BuiltIn_Print_Titles_1_1_1">#REF!</definedName>
    <definedName localSheetId="12" name="BLOCO_BBB">#REF!</definedName>
    <definedName name="SHARED_FORMULA_447">#REF!</definedName>
    <definedName name="SHARED_FORMULA_337">#REF!</definedName>
    <definedName localSheetId="10" name="gfhfgh_1">#REF!</definedName>
    <definedName localSheetId="10" name="BuiltIn_AutoFilter___8_31">#REF!</definedName>
    <definedName localSheetId="4" name="_72Excel_BuiltIn_Print_Titles_7_1">#REF!</definedName>
    <definedName localSheetId="4" name="BuiltIn_Print_Area___0___1___0___0___0___0___0___0">#REF!</definedName>
    <definedName name="Excel_BuiltIn_Print_Area_1_1_1_1_1">#REF!</definedName>
    <definedName localSheetId="12" name="_Key2">#REF!</definedName>
    <definedName localSheetId="10" name="Semnome___0___0">#REF!</definedName>
    <definedName localSheetId="12" name="BuiltIn_Print_Area___0___1___0___0_1_1">#REF!</definedName>
    <definedName localSheetId="4" name="DAF">#REF!</definedName>
    <definedName name="SHARED_FORMULA_167">#REF!</definedName>
    <definedName localSheetId="12" name="BuiltIn_Print_Area___0___1___0___0___0___0_1_1">#REF!</definedName>
    <definedName localSheetId="10" name="_3Excel_BuiltIn_Print_Area_2_1">#REF!</definedName>
    <definedName name="Excel_BuiltIn_Print_Area_9_1_1">#REF!</definedName>
    <definedName name="SHARED_FORMULA_245">#REF!</definedName>
    <definedName localSheetId="12" name="BuiltIn_Print_Area___0___1">#REF!</definedName>
    <definedName localSheetId="12" name="Excel_BuiltIn_Print_Area_7">#REF!</definedName>
    <definedName name="wrn.PENDENCIAS.">#REF!</definedName>
    <definedName localSheetId="12" name="Excel_BuiltIn_Print_Titles_1_1">#REF!</definedName>
    <definedName localSheetId="12" name="_s">#REF!</definedName>
    <definedName name="Excel_BuiltIn__FilterDatabase_18">#REF!</definedName>
    <definedName name="SHARED_FORMULA_37">#REF!</definedName>
    <definedName localSheetId="4" name="gfhfgh___6_1_1">#REF!</definedName>
    <definedName name="BuiltIn_AutoFilter___8_9">#REF!</definedName>
    <definedName name="SHARED_FORMULA_474">#REF!</definedName>
    <definedName name="SHARED_FORMULA_436">#REF!</definedName>
    <definedName name="SHARED_FORMULA_256">#REF!</definedName>
    <definedName localSheetId="10" name="BuiltIn_Print_Area___0___1___0___0___0___0___0___0___0_1_1">#REF!</definedName>
    <definedName localSheetId="12" name="gfhfgh___6">#REF!</definedName>
    <definedName name="SSS">#REF!</definedName>
    <definedName localSheetId="4" name="BuiltIn_AutoFilter___8_19">#REF!</definedName>
    <definedName name="BuiltIn_Print_Titles___0___0___0___0___0___0___0">#REF!</definedName>
    <definedName localSheetId="12" name="Excel_BuiltIn_Print_Titles_3_7">#REF!</definedName>
    <definedName localSheetId="4" name="BuiltIn_Print_Titles___5___5">#REF!</definedName>
    <definedName localSheetId="12" name="DFAFAF">#REF!</definedName>
    <definedName localSheetId="12" name="BuiltIn_Print_Titles___0___1">#REF!</definedName>
    <definedName localSheetId="10" name="BuiltIn_Print_Area___0___1___0___0___0_1_1">#REF!</definedName>
    <definedName name="SHARED_FORMULA_141">#REF!</definedName>
    <definedName name="BuiltIn_AutoFilter___8_24">#REF!</definedName>
    <definedName name="Semnome___0___0">#REF!</definedName>
    <definedName localSheetId="12" name="BuiltIn_Print_Area___0___1___0">#REF!</definedName>
    <definedName name="SHARED_FORMULA_251">#REF!</definedName>
    <definedName name="SHARED_FORMULA_386">#REF!</definedName>
    <definedName name="SHARED_FORMULA_155">#REF!</definedName>
    <definedName localSheetId="12" name="ancora2">#REF!</definedName>
    <definedName localSheetId="10" name="Excel_BuiltIn_Print_Titles_3_7">#REF!</definedName>
    <definedName localSheetId="10" name="BuiltIn_Print_Area___0___1___0___0___0___0___0___0___0___0_1">#REF!</definedName>
    <definedName localSheetId="10" name="capa1">#REF!</definedName>
    <definedName name="SHARED_FORMULA_394">#REF!</definedName>
    <definedName name="Excel_BuiltIn_Print_Titles_4_1">#REF!</definedName>
    <definedName localSheetId="10" name="SSS">#REF!</definedName>
    <definedName localSheetId="10" name="BuiltIn_Print_Titles___0___0___0">#REF!</definedName>
    <definedName localSheetId="4" name="BuiltIn_Print_Titles___0_1">#REF!</definedName>
    <definedName name="SHARED_FORMULA_146">#REF!</definedName>
    <definedName localSheetId="10" name="BLOCO_CCCC">#REF!</definedName>
    <definedName name="BuiltIn_Print_Area_1">#REF!</definedName>
    <definedName localSheetId="4" name="Excel_BuiltIn_Print_Area_6">#REF!</definedName>
    <definedName name="SHARED_FORMULA_246">#REF!</definedName>
    <definedName localSheetId="10" name="Excel_BuiltIn_Print_Area_1_1_1_1_1_1_1_1">#REF!</definedName>
    <definedName localSheetId="4" name="BuiltIn_Print_Area___0___1___0___0_1_1">#REF!</definedName>
    <definedName name="SHARED_FORMULA_9">#REF!</definedName>
    <definedName localSheetId="12" name="__6Excel_BuiltIn_Print_Area_3_1_1_1_1_1">#REF!</definedName>
    <definedName localSheetId="11" name="numcond1">#REF!</definedName>
    <definedName localSheetId="10" name="CODIGO">#REF!</definedName>
    <definedName name="SHARED_FORMULA_150">#REF!</definedName>
    <definedName localSheetId="4" name="BuiltIn_Print_Area___0___8">#REF!</definedName>
    <definedName name="SHARED_FORMULA_278">#REF!</definedName>
    <definedName localSheetId="12" name="Excel_BuiltIn__FilterDatabase_17">#REF!</definedName>
    <definedName name="SHARED_FORMULA_413">#REF!</definedName>
    <definedName localSheetId="10" name="Excel_BuiltIn__FilterDatabase_10">#REF!</definedName>
    <definedName name="SHARED_FORMULA_5">#REF!</definedName>
    <definedName localSheetId="10" name="Excel_BuiltIn__FilterDatabase_3_9">#REF!</definedName>
    <definedName name="Excel_BuiltIn_Print_Area_2">#REF!</definedName>
    <definedName localSheetId="10" name="Excel_BuiltIn_Print_Area_6_1">#REF!</definedName>
    <definedName localSheetId="12" name="BuiltIn_AutoFilter___8_3">#REF!</definedName>
    <definedName localSheetId="13" name="BLOCO_B">#REF!</definedName>
    <definedName localSheetId="12" name="BuiltIn_Print_Area___0_1_1">#REF!</definedName>
    <definedName localSheetId="12" name="BuiltIn_Print_Area___0___1_1">#REF!</definedName>
    <definedName localSheetId="10" name="BuiltIn_Print_Area___0___1___0___0___0___0___0_1_1">#REF!</definedName>
    <definedName localSheetId="10" name="Excel_BuiltIn__FilterDatabase_1">#REF!</definedName>
    <definedName localSheetId="12" name="BuiltIn_Print_Area___0">#REF!</definedName>
    <definedName name="SHARED_FORMULA_49">#REF!</definedName>
    <definedName localSheetId="10" name="Excel_BuiltIn_Print_Titles_3_1_1">#REF!</definedName>
    <definedName name="BuiltIn_Print_Titles_1">#REF!</definedName>
    <definedName localSheetId="10" name="Excel_BuiltIn_Print_Titles_3_9">#REF!</definedName>
    <definedName name="Excel_BuiltIn_Print_Titles_3">#REF!</definedName>
    <definedName localSheetId="12" name="BuiltIn_AutoFilter___8_14">#REF!</definedName>
    <definedName localSheetId="12" name="BuiltIn_Print_Area___0___1___0___0">#REF!</definedName>
    <definedName name="BuiltIn_Print_Area___0___4">#REF!</definedName>
    <definedName localSheetId="10" name="Excel_BuiltIn_Print_Area_3_1_1">#REF!</definedName>
    <definedName localSheetId="4" name="BuiltIn_AutoFilter___8_31">#REF!</definedName>
    <definedName name="SHARED_FORMULA_373">#REF!</definedName>
    <definedName localSheetId="10" name="ASD">#REF!</definedName>
    <definedName name="BuiltIn_Print_Area___0___16___0">#REF!</definedName>
    <definedName localSheetId="10" name="Excel_BuiltIn_Print_Titles_2">#REF!</definedName>
    <definedName name="SHARED_FORMULA_17">#REF!</definedName>
    <definedName name="SHARED_FORMULA_472">#REF!</definedName>
    <definedName localSheetId="4" name="BuiltIn_Print_Area___0___0___0___0___0___0">#REF!</definedName>
    <definedName localSheetId="10" name="BuiltIn_AutoFilter___8_17">#REF!</definedName>
    <definedName localSheetId="10" name="Excel_BuiltIn_Print_Area_5_1">#REF!</definedName>
    <definedName localSheetId="10" name="BuiltIn_AutoFilter___8_19">#REF!</definedName>
    <definedName name="SHARED_FORMULA_368">#REF!</definedName>
    <definedName localSheetId="4" name="_3Excel_BuiltIn_Print_Area_3_1_1_1_1_1">#REF!</definedName>
    <definedName name="SHARED_FORMULA_402">#REF!</definedName>
    <definedName localSheetId="12" name="Excel_BuiltIn_Print_Area_6_1_1_1">#REF!</definedName>
    <definedName name="SHARED_FORMULA_218">#REF!</definedName>
    <definedName localSheetId="4" name="Excel_BuiltIn__FilterDatabase_3_4">#REF!</definedName>
    <definedName localSheetId="12" name="_9Excel_BuiltIn_Print_Area_6_1">#REF!</definedName>
    <definedName name="SHARED_FORMULA_461">#REF!</definedName>
    <definedName localSheetId="10" name="_7Excel_BuiltIn_Print_Area_4_1">#REF!</definedName>
    <definedName localSheetId="12" name="BuiltIn_Print_Titles___0___0___0">#REF!</definedName>
    <definedName name="BuiltIn_AutoFilter___8_30">#REF!</definedName>
    <definedName localSheetId="4" name="Excel_BuiltIn_Print_Area_11">#REF!</definedName>
    <definedName name="BuiltIn_AutoFilter___7_12">#REF!</definedName>
    <definedName name="SHARED_FORMULA_158">#REF!</definedName>
    <definedName name="SHARED_FORMULA_336">#REF!</definedName>
    <definedName localSheetId="10" name="DFADFA">#REF!</definedName>
    <definedName name="hjjhj_1_1">#REF!</definedName>
    <definedName name="SHARED_FORMULA_366">#REF!</definedName>
    <definedName localSheetId="4" name="BuiltIn_Print_Area___0___0___0___0___0___0___0">#REF!</definedName>
    <definedName name="SHARED_FORMULA_445">#REF!</definedName>
    <definedName name="Excel_BuiltIn_Print_Titles_1_1_1">#REF!</definedName>
    <definedName localSheetId="12" name="Excel_BuiltIn_Print_Titles_6_1">#REF!</definedName>
    <definedName localSheetId="4" name="BuiltIn_Print_Titles___0___16___0___0___0">#REF!</definedName>
    <definedName localSheetId="12" name="X">#REF!</definedName>
    <definedName name="BuiltIn_AutoFilter___8_6">#REF!</definedName>
    <definedName localSheetId="10" name="Semnome_1_1">#REF!</definedName>
    <definedName localSheetId="4" name="Excel_BuiltIn_Print_Titles_7_1">#REF!</definedName>
    <definedName localSheetId="4" name="folhas">#REF!</definedName>
    <definedName localSheetId="12" name="Excel_BuiltIn__FilterDatabase_3_8">#REF!</definedName>
    <definedName localSheetId="4" name="SSSSSSS">#REF!</definedName>
    <definedName name="teste3">#REF!</definedName>
    <definedName name="Excel_BuiltIn_Print_Area_6_1">#REF!</definedName>
    <definedName name="_int05">#REF!</definedName>
    <definedName localSheetId="11" name="TESTE5">#REF!</definedName>
    <definedName name="SHARED_FORMULA_341">#REF!</definedName>
    <definedName name="Excel_BuiltIn_Print_Area_14">#REF!</definedName>
    <definedName localSheetId="12" name="Excel_BuiltIn_Print_Area_1">#REF!</definedName>
    <definedName localSheetId="12" name="FAMILIAS">#REF!</definedName>
    <definedName name="BuiltIn_AutoFilter___7_1">#REF!</definedName>
    <definedName name="SHARED_FORMULA_168">#REF!</definedName>
    <definedName localSheetId="10" name="BuiltIn_Print_Area___0___16___0___0___0___0">#REF!</definedName>
    <definedName localSheetId="10" name="BLOCO_C">#REF!</definedName>
    <definedName name="SHARED_FORMULA_84">#REF!</definedName>
    <definedName localSheetId="12" name="BuiltIn_AutoFilter___8_30">#REF!</definedName>
    <definedName localSheetId="4" name="BuiltIn_Print_Area___0___0___0">#REF!</definedName>
    <definedName localSheetId="12" name="BLOCO_BB">#REF!</definedName>
    <definedName localSheetId="12" name="Excel_BuiltIn_Print_Titles_4_1_1">#REF!</definedName>
    <definedName localSheetId="10" name="BuiltIn_Print_Area___0_1">#REF!</definedName>
    <definedName localSheetId="12" name="BuiltIn_Print_Titles___5___5___0">#REF!</definedName>
    <definedName localSheetId="4" name="_14Excel_BuiltIn_Print_Titles_4_1">#REF!</definedName>
    <definedName localSheetId="4" name="BuiltIn_Print_Titles___6___6">#REF!</definedName>
    <definedName name="SHARED_FORMULA_117">#REF!</definedName>
    <definedName name="SHARED_FORMULA_405">#REF!</definedName>
    <definedName localSheetId="10" name="BuiltIn_Print_Titles___0___0___0___0">#REF!</definedName>
    <definedName localSheetId="10" name="BuiltIn_AutoFilter___7_5">#REF!</definedName>
    <definedName name="BuiltIn_Print_Titles___0___8">#REF!</definedName>
    <definedName localSheetId="4" name="BuiltIn_Print_Titles___0___5">#REF!</definedName>
    <definedName localSheetId="10" name="Excel_BuiltIn_Print_Area_1_1_1_1_1_1">#REF!</definedName>
    <definedName localSheetId="10" name="COMEÇO">#REF!</definedName>
    <definedName localSheetId="12" name="Excel_BuiltIn_Print_Titles_3_9">#REF!</definedName>
    <definedName name="teste2">#REF!</definedName>
    <definedName localSheetId="12" name="Excel_BuiltIn_Print_Area_6_1_1">#REF!</definedName>
    <definedName name="SHARED_FORMULA_233">#REF!</definedName>
    <definedName localSheetId="10" name="Excel_BuiltIn_Print_Area_9">#REF!</definedName>
    <definedName localSheetId="4" name="SSSSS">#REF!</definedName>
    <definedName name="SHARED_FORMULA_451">#REF!</definedName>
    <definedName localSheetId="10" name="_3Excel_BuiltIn_Print_Area_3_1_1_1_1_1">#REF!</definedName>
    <definedName name="SHARED_FORMULA_423">#REF!</definedName>
    <definedName name="SHARED_FORMULA_477">#REF!</definedName>
    <definedName localSheetId="4" name="BuiltIn_AutoFilter___8_21">#REF!</definedName>
    <definedName name="BuiltIn_Print_Area___0___1___0___0">#REF!</definedName>
    <definedName name="BuiltIn_AutoFilter___7_8">#REF!</definedName>
    <definedName name="_1Excel_BuiltIn_Print_Area_2_1">#REF!</definedName>
    <definedName localSheetId="4" name="Excel_BuiltIn_Print_Titles_5_1">#REF!</definedName>
    <definedName name="SHARED_FORMULA_473">#REF!</definedName>
    <definedName localSheetId="12" name="Semnome___0___0">#REF!</definedName>
    <definedName localSheetId="12" name="BuiltIn_Print_Area___0___1___0___0___0_1_1">#REF!</definedName>
    <definedName localSheetId="4" name="BuiltIn_Print_Area___0___16">#REF!</definedName>
    <definedName name="RRRR">#REF!</definedName>
    <definedName localSheetId="12" name="SSSSSSS">#REF!</definedName>
    <definedName localSheetId="12" name="Excel_BuiltIn_Print_Titles_1">#REF!</definedName>
    <definedName name="Excel_BuiltIn_Print_Titles_9">#REF!</definedName>
    <definedName name="SHARED_FORMULA_154">#REF!</definedName>
    <definedName name="SHARED_FORMULA_240">#REF!</definedName>
    <definedName localSheetId="12" name="Excel_BuiltIn__FilterDatabase_10_1">#REF!</definedName>
    <definedName name="SHARED_FORMULA_316">#REF!</definedName>
    <definedName localSheetId="4" name="_17Excel_BuiltIn_Print_Area_9_1">#REF!</definedName>
    <definedName localSheetId="4" name="ATUAL">#REF!</definedName>
    <definedName name="SHARED_FORMULA_6">#REF!</definedName>
    <definedName name="SHARED_FORMULA_80">#REF!</definedName>
    <definedName localSheetId="12" name="BuiltIn_Print_Area___0___0___0">#REF!</definedName>
    <definedName name="SHARED_FORMULA_79">#REF!</definedName>
    <definedName localSheetId="12" name="hjjhj_1_1">#REF!</definedName>
    <definedName name="SHARED_FORMULA_21">#REF!</definedName>
    <definedName name="SHARED_FORMULA_159">#REF!</definedName>
    <definedName localSheetId="4" name="Excel_BuiltIn_Print_Titles_16">#REF!</definedName>
    <definedName name="SHARED_FORMULA_381">#REF!</definedName>
    <definedName name="SHARED_FORMULA_195">#REF!</definedName>
    <definedName localSheetId="10" name="_10Excel_BuiltIn_Print_Area_5_1">#REF!</definedName>
    <definedName localSheetId="10" name="Excel_BuiltIn__FilterDatabase_6">#REF!</definedName>
    <definedName localSheetId="12" name="BuiltIn_Print_Area___0___1___0___0___0___0___0___0___0___0_1_1">#REF!</definedName>
    <definedName name="PAULO_JOSE">#REF!</definedName>
    <definedName name="ASD">#REF!</definedName>
    <definedName localSheetId="12" name="BuiltIn_Print_Titles___0___16___0___0">#REF!</definedName>
    <definedName name="Excel_BuiltIn__FilterDatabase_5">#REF!</definedName>
    <definedName name="Excel_BuiltIn_Print_Titles_3_8">#REF!</definedName>
    <definedName localSheetId="10" name="LL_1">#REF!</definedName>
    <definedName localSheetId="4" name="BuiltIn_AutoFilter___7_8">#REF!</definedName>
    <definedName name="SHARED_FORMULA_223">#REF!</definedName>
    <definedName localSheetId="12" name="BuiltIn_Print_Area___0___16___0___0___0___0">#REF!</definedName>
    <definedName name="SHARED_FORMULA_443">#REF!</definedName>
    <definedName localSheetId="12" name="_10Excel_BuiltIn_Print_Area_5_1">#REF!</definedName>
    <definedName name="SHARED_FORMULA_83">#REF!</definedName>
    <definedName localSheetId="4" name="BuiltIn_Print_Titles___0___16">#REF!</definedName>
    <definedName localSheetId="12" name="Excel_BuiltIn_Print_Titles_6">#REF!</definedName>
    <definedName name="SHARED_FORMULA_312">#REF!</definedName>
    <definedName localSheetId="4" name="_4Excel_BuiltIn_Print_Area_3_1">#REF!</definedName>
    <definedName localSheetId="12" name="Excel_BuiltIn_Print_Titles_1_1_1">#REF!</definedName>
    <definedName name="rio">#REF!</definedName>
    <definedName name="Excel_BuiltIn__FilterDatabase_3_1">#REF!</definedName>
    <definedName localSheetId="4" name="BuiltIn_AutoFilter___8_12">#REF!</definedName>
    <definedName name="SHARED_FORMULA_64">#REF!</definedName>
    <definedName name="BuiltIn_AutoFilter___8_12">#REF!</definedName>
    <definedName name="SHARED_FORMULA_499">#REF!</definedName>
    <definedName localSheetId="12" name="Excel_BuiltIn_Print_Titles_15">#REF!</definedName>
    <definedName localSheetId="4" name="Excel_BuiltIn_Print_Area_9_1_1_1">#REF!</definedName>
    <definedName name="BuiltIn_Print_Area___0___1___0___0_1_1">#REF!</definedName>
    <definedName localSheetId="4" name="FAF">#REF!</definedName>
    <definedName name="SHARED_FORMULA_230">#REF!</definedName>
    <definedName name="Excel_BuiltIn_Print_Area_5_1_1_1">#REF!</definedName>
    <definedName name="Excel_BuiltIn_Print_Area_5">#REF!</definedName>
    <definedName localSheetId="10" name="S">#REF!</definedName>
    <definedName localSheetId="12" name="BuiltIn_Print_Titles___0">#REF!</definedName>
    <definedName localSheetId="12" name="BuiltIn_Print_Titles___0_1">#REF!</definedName>
    <definedName name="SHARED_FORMULA_294">#REF!</definedName>
    <definedName localSheetId="12" name="BuiltIn_Print_Area___0___0___10">#REF!</definedName>
    <definedName localSheetId="12" name="BuiltIn_Print_Area___0___5___0">#REF!</definedName>
    <definedName localSheetId="10" name="BuiltIn_Print_Area___0___0___0___0___0___0___0___0___0">#REF!</definedName>
    <definedName name="gfhfgh">#REF!</definedName>
    <definedName name="BuiltIn_Print_Titles___0___16___0">#REF!</definedName>
    <definedName localSheetId="10" name="Excel_BuiltIn_Print_Titles_3_5">#REF!</definedName>
    <definedName localSheetId="10" name="__6Excel_BuiltIn_Print_Area_3_1_1_1_1_1">#REF!</definedName>
    <definedName localSheetId="12" name="Excel_BuiltIn__FilterDatabase_4">#REF!</definedName>
    <definedName name="SHARED_FORMULA_291">#REF!</definedName>
    <definedName localSheetId="12" name="_15Excel_BuiltIn_Print_Titles_5_1">#REF!</definedName>
    <definedName localSheetId="10" name="BuiltIn_Print_Titles___0">#REF!</definedName>
    <definedName localSheetId="4" name="BuiltIn_Print_Titles_1_1">#REF!</definedName>
    <definedName name="SHARED_FORMULA_116">#REF!</definedName>
    <definedName localSheetId="12" name="_Key1">#REF!</definedName>
    <definedName localSheetId="12" name="BuiltIn_Print_Titles___4___4">#REF!</definedName>
    <definedName localSheetId="4" name="Excel_BuiltIn__FilterDatabase_10_1">#REF!</definedName>
    <definedName localSheetId="10" name="Excel_BuiltIn__FilterDatabase_11">#REF!</definedName>
    <definedName localSheetId="4" name="Excel_BuiltIn_Print_Titles_9">#REF!</definedName>
    <definedName localSheetId="12" name="BuiltIn_Print_Titles___0___16">#REF!</definedName>
    <definedName localSheetId="10" name="Excel_BuiltIn__FilterDatabase_12">#REF!</definedName>
    <definedName name="SHARED_FORMULA_247">#REF!</definedName>
    <definedName localSheetId="12" name="_1Excel_BuiltIn_Print_Area_2_1">#REF!</definedName>
    <definedName localSheetId="4" name="_int04">#REF!</definedName>
    <definedName name="Excel_BuiltIn_Print_Area_7_1">#REF!</definedName>
    <definedName name="Excel_BuiltIn_Print_Area_7_1_1">#REF!</definedName>
    <definedName localSheetId="4" name="Excel_BuiltIn_Print_Area_1_1_1_1_1_1">#REF!</definedName>
    <definedName name="BuiltIn_AutoFilter___8_28">#REF!</definedName>
    <definedName name="BuiltIn_AutoFilter___7_10">#REF!</definedName>
    <definedName name="SHARED_FORMULA_354">#REF!</definedName>
    <definedName name="SHARED_FORMULA_212">#REF!</definedName>
    <definedName localSheetId="4" name="Excel_BuiltIn_Print_Area_2">#REF!</definedName>
    <definedName name="Pfim0">#REF!</definedName>
    <definedName name="SHARED_FORMULA_379">#REF!</definedName>
    <definedName localSheetId="4" name="Excel_BuiltIn__FilterDatabase_10">#REF!</definedName>
    <definedName localSheetId="12" name="DFADFA">#REF!</definedName>
    <definedName localSheetId="12" name="_72Excel_BuiltIn_Print_Titles_7_1">#REF!</definedName>
    <definedName name="SHARED_FORMULA_288">#REF!</definedName>
    <definedName localSheetId="10" name="BuiltIn_AutoFilter___8_25">#REF!</definedName>
    <definedName localSheetId="4" name="DDD">#REF!</definedName>
    <definedName name="STATUS">#REF!</definedName>
    <definedName name="SHARED_FORMULA_19">#REF!</definedName>
    <definedName localSheetId="10" name="BLOCO_BB">#REF!</definedName>
    <definedName localSheetId="4" name="Excel_BuiltIn__FilterDatabase_7">#REF!</definedName>
    <definedName localSheetId="10" name="Excel_BuiltIn_Print_Titles_4_1">#REF!</definedName>
    <definedName name="BuiltIn_AutoFilter___7_7">#REF!</definedName>
    <definedName name="SHARED_FORMULA_388">#REF!</definedName>
    <definedName name="SHARED_FORMULA_170">#REF!</definedName>
    <definedName localSheetId="10" name="Excel_BuiltIn_Print_Area_5_1_1_1">#REF!</definedName>
    <definedName name="SHARED_FORMULA_506">#REF!</definedName>
    <definedName localSheetId="12" name="teste3">#REF!</definedName>
    <definedName name="Excel_BuiltIn__FilterDatabase_3_1_1">#REF!</definedName>
    <definedName localSheetId="4" name="_aaa1">#REF!</definedName>
    <definedName name="Popular">#REF!</definedName>
    <definedName localSheetId="12" name="Excel_BuiltIn_Print_Area_1_1_1_1_1_1_1_1_1">#REF!</definedName>
    <definedName localSheetId="12" name="BuiltIn_Print_Titles___6___6">#REF!</definedName>
    <definedName name="BuiltIn_AutoFilter___8_29">#REF!</definedName>
    <definedName localSheetId="12" name="BuiltIn_AutoFilter___8_8">#REF!</definedName>
    <definedName localSheetId="4" name="Excel_BuiltIn__FilterDatabase_9_1">#REF!</definedName>
    <definedName localSheetId="10" name="_12Excel_BuiltIn_Print_Area_6_1">#REF!</definedName>
    <definedName name="SHARED_FORMULA_214">#REF!</definedName>
    <definedName name="SHARED_FORMULA_331">#REF!</definedName>
    <definedName localSheetId="10" name="_int03">#REF!</definedName>
    <definedName name="SHARED_FORMULA_36">#REF!</definedName>
    <definedName localSheetId="4" name="_39Excel_BuiltIn_Print_Titles_4_1">#REF!</definedName>
    <definedName name="DAF">#REF!</definedName>
    <definedName name="SHARED_FORMULA_314">#REF!</definedName>
    <definedName localSheetId="12" name="BuiltIn_Print_Area___0___1___0___0___0___0">#REF!</definedName>
    <definedName localSheetId="12" name="BuiltIn_Print_Titles___0___6">#REF!</definedName>
    <definedName localSheetId="12" name="BuiltIn_AutoFilter___8_17">#REF!</definedName>
    <definedName name="BLOCO_CC">#REF!</definedName>
    <definedName localSheetId="10" name="Excel_BuiltIn_Print_Titles_6_1">#REF!</definedName>
    <definedName localSheetId="12" name="Área_de_impressão1">#REF!</definedName>
    <definedName name="SHARED_FORMULA_248">#REF!</definedName>
    <definedName localSheetId="4" name="Excel_BuiltIn_Print_Area_1_1">#REF!</definedName>
    <definedName name="gfhfgh___6_1_1">#REF!</definedName>
    <definedName localSheetId="12" name="BuiltIn_Print_Titles___0___0___0___0___0___0___0___0___0">#REF!</definedName>
    <definedName localSheetId="4" name="Excel_BuiltIn_Print_Area_1_1_1_1_1">#REF!</definedName>
    <definedName localSheetId="10" name="BuiltIn_Print_Area___0___16___0___0___0___0___0">#REF!</definedName>
    <definedName name="SHARED_FORMULA_311">#REF!</definedName>
    <definedName localSheetId="10" name="BuiltIn_Print_Titles___0___0___10">#REF!</definedName>
    <definedName localSheetId="10" name="BuiltIn_Print_Titles___0___16___0___0___0___0">#REF!</definedName>
    <definedName name="SHARED_FORMULA_241">#REF!</definedName>
    <definedName name="numcond1">#REF!</definedName>
    <definedName localSheetId="12" name="Excel_BuiltIn_Print_Titles_7">#REF!</definedName>
    <definedName localSheetId="12" name="_3Excel_BuiltIn_Print_Area_3_1_1_1_1_1">#REF!</definedName>
    <definedName localSheetId="12" name="BuiltIn_Print_Titles___0___0___0___0">#REF!</definedName>
    <definedName localSheetId="10" name="TESTE5">#REF!</definedName>
    <definedName name="SHARED_FORMULA_31">#REF!</definedName>
    <definedName localSheetId="10" name="Excel_BuiltIn_Print_Area_5_7">#REF!</definedName>
    <definedName localSheetId="4" name="_8Excel_BuiltIn_Print_Area_4_1">#REF!</definedName>
    <definedName localSheetId="4" name="Semnome___0___0___0">#REF!</definedName>
    <definedName localSheetId="4" name="mmmmmm">#REF!</definedName>
    <definedName localSheetId="12" name="FDDFASD">#REF!</definedName>
    <definedName localSheetId="12" name="GGGG">#REF!</definedName>
    <definedName name="sd">#REF!</definedName>
    <definedName name="SHARED_FORMULA_260">#REF!</definedName>
    <definedName localSheetId="4" name="Pfim1">#REF!</definedName>
    <definedName localSheetId="10" name="BuiltIn_Print_Titles___0___7">#REF!</definedName>
    <definedName localSheetId="10" name="Excel_BuiltIn__FilterDatabase_10_1">#REF!</definedName>
    <definedName name="SHARED_FORMULA_190">#REF!</definedName>
    <definedName name="SHARED_FORMULA_415">#REF!</definedName>
    <definedName name="SHARED_FORMULA_424">#REF!</definedName>
    <definedName localSheetId="10" name="_72Excel_BuiltIn_Print_Titles_7_1">#REF!</definedName>
    <definedName name="LL_1">#REF!</definedName>
    <definedName name="BuiltIn_Print_Titles___0___7">#REF!</definedName>
    <definedName name="BuiltIn_AutoFilter___8_18">#REF!</definedName>
    <definedName name="aaaa">#REF!</definedName>
    <definedName name="SHARED_FORMULA_306">#REF!</definedName>
    <definedName localSheetId="12" name="Excel_BuiltIn_Print_Area_6_1">#REF!</definedName>
    <definedName localSheetId="10" name="_10Excel_BuiltIn_Print_Area_7_1">#REF!</definedName>
    <definedName name="Excel_BuiltIn_Print_Area_5_7">#REF!</definedName>
    <definedName localSheetId="4" name="BuiltIn_Print_Area_1">#REF!</definedName>
    <definedName localSheetId="10" name="Excel_BuiltIn__FilterDatabase_9">#REF!</definedName>
    <definedName localSheetId="12" name="BuiltIn_Print_Area___0___1___0___0___0___0___0___0_1_1">#REF!</definedName>
    <definedName name="SHARED_FORMULA_428">#REF!</definedName>
    <definedName name="SHARED_FORMULA_410">#REF!</definedName>
    <definedName localSheetId="12" name="BuiltIn_AutoFilter___7_9">#REF!</definedName>
    <definedName localSheetId="12" name="Excel_BuiltIn_Print_Titles_5_1_1">#REF!</definedName>
    <definedName localSheetId="4" name="BuiltIn_Print_Area___0___0___0___0">#REF!</definedName>
    <definedName name="BDI">#REF!</definedName>
    <definedName localSheetId="10" name="TECH">#REF!</definedName>
    <definedName name="SHARED_FORMULA_289">#REF!</definedName>
    <definedName name="SHARED_FORMULA_440">#REF!</definedName>
    <definedName localSheetId="12" name="gfhfgh___6_1_1">#REF!</definedName>
    <definedName name="SHARED_FORMULA_101">#REF!</definedName>
    <definedName localSheetId="10" name="BuiltIn_Print_Area___0___0___0___0___0___0___0">#REF!</definedName>
    <definedName name="BuiltIn_Print_Area___0___16___0___0___0___0">#REF!</definedName>
    <definedName localSheetId="4" name="Excel_BuiltIn__FilterDatabase_3_6">#REF!</definedName>
    <definedName name="Excel_BuiltIn__FilterDatabase_9_1">#REF!</definedName>
    <definedName localSheetId="10" name="BuiltIn_Print_Area___0___1___0___0___0___0___0___0___0___0_1_1">#REF!</definedName>
    <definedName localSheetId="12" name="BuiltIn_AutoFilter___8_1">#REF!</definedName>
    <definedName name="hjjhj_1">#REF!</definedName>
    <definedName name="SHARED_FORMULA_509">#REF!</definedName>
    <definedName name="SHARED_FORMULA_179">#REF!</definedName>
    <definedName name="Excel_BuiltIn_Print_Area_1_1_1_1_1_1_1_1_1">#REF!</definedName>
    <definedName localSheetId="4" name="Excel_BuiltIn__FilterDatabase_8_1">#REF!</definedName>
    <definedName localSheetId="10" name="_17Excel_BuiltIn_Print_Titles_7_1">#REF!</definedName>
    <definedName name="_14Excel_BuiltIn_Print_Area_7_1">#REF!</definedName>
    <definedName name="SHARED_FORMULA_446">#REF!</definedName>
    <definedName localSheetId="12" name="Excel_BuiltIn_Print_Area_11">#REF!</definedName>
    <definedName name="SHARED_FORMULA_65">#REF!</definedName>
    <definedName name="SHARED_FORMULA_290">#REF!</definedName>
    <definedName name="SHARED_FORMULA_479">#REF!</definedName>
    <definedName localSheetId="11" name="teste3">#REF!</definedName>
    <definedName name="Excel_BuiltIn_Print_Titles_6_1_1">#REF!</definedName>
    <definedName localSheetId="4" name="SSS">#REF!</definedName>
    <definedName localSheetId="10" name="BuiltIn_Print_Area_1_1">#REF!</definedName>
    <definedName localSheetId="10" name="Excel_BuiltIn__FilterDatabase_9_1">#REF!</definedName>
    <definedName localSheetId="4" name="Excel_BuiltIn_Print_Area_13">#REF!</definedName>
    <definedName localSheetId="4" name="BuiltIn_Print_Area___0___1">#REF!</definedName>
    <definedName name="SHARED_FORMULA_94">#REF!</definedName>
    <definedName name="SHARED_FORMULA_157">#REF!</definedName>
    <definedName name="SHARED_FORMULA_330">#REF!</definedName>
    <definedName localSheetId="4" name="BuiltIn_Print_Area___0___1___0___0___0___0___0___0___0">#REF!</definedName>
    <definedName localSheetId="12" name="Excel_BuiltIn__FilterDatabase_10">#REF!</definedName>
    <definedName localSheetId="12" name="BuiltIn_AutoFilter___8_12">#REF!</definedName>
    <definedName name="SHARED_FORMULA_152">#REF!</definedName>
    <definedName name="BuiltIn_Print_Titles___5___5___0">#REF!</definedName>
    <definedName localSheetId="12" name="BuiltIn_AutoFilter___8_9">#REF!</definedName>
    <definedName localSheetId="4" name="BuiltIn_Print_Area___0___16___0___0___0___0___0">#REF!</definedName>
    <definedName localSheetId="4" name="Excel_BuiltIn_Print_Titles_3_5">#REF!</definedName>
    <definedName localSheetId="10" name="BuiltIn_Print_Area___0___1___0___0___0___0___0_1">#REF!</definedName>
    <definedName localSheetId="4" name="BuiltIn_Print_Titles___0___0">#REF!</definedName>
    <definedName localSheetId="11" name="Área_de_impressão1">#REF!</definedName>
    <definedName localSheetId="10" name="Print_Titles_MI">#REF!</definedName>
    <definedName localSheetId="11" name="TESTE4">#REF!</definedName>
    <definedName name="SHARED_FORMULA_485">#REF!</definedName>
    <definedName localSheetId="4" name="Excel_BuiltIn_Print_Area_3_1_1_1_1">#REF!</definedName>
    <definedName name="BuiltIn_AutoFilter___7_9">#REF!</definedName>
    <definedName localSheetId="4" name="_6Excel_BuiltIn_Print_Area_3_1_1_1_1_1">#REF!</definedName>
    <definedName name="SHARED_FORMULA_201">#REF!</definedName>
    <definedName name="_z">#REF!</definedName>
    <definedName name="ancora2">#REF!</definedName>
    <definedName localSheetId="10" name="teste1">#REF!</definedName>
    <definedName name="_int01">#REF!</definedName>
    <definedName name="SHARED_FORMULA_74">#REF!</definedName>
    <definedName localSheetId="10" name="Excel_BuiltIn__FilterDatabase_6_1">#REF!</definedName>
    <definedName name="BuiltIn_Print_Titles___0___0___0___0">#REF!</definedName>
    <definedName name="SHARED_FORMULA_403">#REF!</definedName>
    <definedName localSheetId="12" name="gfhfgh">#REF!</definedName>
    <definedName name="SHARED_FORMULA_371">#REF!</definedName>
    <definedName localSheetId="10" name="BuiltIn_Print_Titles___0___0">#REF!</definedName>
    <definedName name="BuiltIn_AutoFilter___8_13">#REF!</definedName>
    <definedName name="SHARED_FORMULA_135">#REF!</definedName>
    <definedName name="BuiltIn_AutoFilter___8_11">#REF!</definedName>
    <definedName name="SHARED_FORMULA_63">#REF!</definedName>
    <definedName name="Excel_BuiltIn__FilterDatabase_2">#REF!</definedName>
    <definedName localSheetId="12" name="Excel_BuiltIn__FilterDatabase_3_9">#REF!</definedName>
    <definedName localSheetId="10" name="Excel_BuiltIn__FilterDatabase_8">#REF!</definedName>
    <definedName name="FDDFASD">#REF!</definedName>
    <definedName name="Semnome_1">#REF!</definedName>
    <definedName name="Excel_BuiltIn__FilterDatabase_3_9">#REF!</definedName>
    <definedName localSheetId="4" name="Excel_BuiltIn_Print_Titles_8">#REF!</definedName>
    <definedName localSheetId="12" name="DF">#REF!</definedName>
    <definedName name="SHARED_FORMULA_52">#REF!</definedName>
    <definedName name="Excel_BuiltIn_Print_Titles_15">#REF!</definedName>
    <definedName localSheetId="10" name="BuiltIn_AutoFilter___7">#REF!</definedName>
    <definedName name="Excel_BuiltIn_Print_Area_1_1_1_1_1_1_1_1">#REF!</definedName>
    <definedName localSheetId="10" name="Excel_BuiltIn__FilterDatabase_3_1">#REF!</definedName>
    <definedName name="SHARED_FORMULA_292">#REF!</definedName>
    <definedName localSheetId="10" name="_1Excel_BuiltIn_Print_Area_2_1">#REF!</definedName>
    <definedName name="SHARED_FORMULA_149">#REF!</definedName>
    <definedName name="SHARED_FORMULA_59">#REF!</definedName>
    <definedName name="SHARED_FORMULA_165">#REF!</definedName>
    <definedName localSheetId="4" name="Semnome_1">#REF!</definedName>
    <definedName localSheetId="10" name="BuiltIn_Print_Area___0___1___0___0_1">#REF!</definedName>
    <definedName localSheetId="10" name="BuiltIn_AutoFilter___8_6">#REF!</definedName>
    <definedName name="SS">#REF!</definedName>
    <definedName name="SHARED_FORMULA_69">#REF!</definedName>
    <definedName name="SHARED_FORMULA_242">#REF!</definedName>
    <definedName localSheetId="10" name="BuiltIn_Print_Area___0___1___0_1_1">#REF!</definedName>
    <definedName localSheetId="4" name="BuiltIn_Print_Area___0___1___0___0___0_1_1">#REF!</definedName>
    <definedName localSheetId="10" name="BuiltIn_Print_Titles___5___5">#REF!</definedName>
    <definedName name="SHARED_FORMULA_417">#REF!</definedName>
    <definedName localSheetId="4" name="Excel_BuiltIn__FilterDatabase_3_1_1">#REF!</definedName>
    <definedName localSheetId="10" name="BuiltIn_Print_Area___0___1___0___0___0_1">#REF!</definedName>
    <definedName name="SHARED_FORMULA_464">#REF!</definedName>
    <definedName name="BuiltIn_Print_Area___0___1___0___0___0___0___0___0___0_1_1">#REF!</definedName>
    <definedName name="SHARED_FORMULA_234">#REF!</definedName>
    <definedName localSheetId="12" name="BuiltIn_Print_Area___0___0___0___0___0">#REF!</definedName>
    <definedName localSheetId="11" name="_12Excel_BuiltIn_Print_Area_6_1">#REF!</definedName>
    <definedName localSheetId="12" name="BuiltIn_Print_Titles___0_1_1">#REF!</definedName>
    <definedName name="SHARED_FORMULA_400">#REF!</definedName>
    <definedName name="SHARED_FORMULA_92">#REF!</definedName>
    <definedName name="DFAFAF">#REF!</definedName>
    <definedName localSheetId="10" name="BuiltIn_Print_Area___0___1___0___0___0___0">#REF!</definedName>
    <definedName localSheetId="12" name="_8Excel_BuiltIn_Print_Area_5_1">#REF!</definedName>
    <definedName name="hjjhj">#REF!</definedName>
    <definedName localSheetId="12" name="BuiltIn_Print_Area___0___0___0___0___0___0___0___0___0">#REF!</definedName>
    <definedName name="BuiltIn_Print_Titles___0___0">#REF!</definedName>
    <definedName localSheetId="12" name="BuiltIn_Print_Titles___0___16___0___0___0___0">#REF!</definedName>
    <definedName name="SHARED_FORMULA_120">#REF!</definedName>
    <definedName name="_7Excel_BuiltIn_Print_Area_4_1">#REF!</definedName>
    <definedName localSheetId="12" name="Excel_BuiltIn_Print_Titles_13">#REF!</definedName>
    <definedName localSheetId="12" name="Excel_BuiltIn__FilterDatabase_9_1">#REF!</definedName>
    <definedName localSheetId="4" name="Excel_BuiltIn_Print_Area_1_1_1_1_1_1_1_1">#REF!</definedName>
    <definedName name="BuiltIn_Print_Area___0___16___0___0___0___0___0___0">#REF!</definedName>
    <definedName hidden="1" localSheetId="1" name="_xlnm._FilterDatabase">GLOBAL!$A$5:$H$187</definedName>
  </definedNames>
  <calcPr/>
  <extLst>
    <ext uri="GoogleSheetsCustomDataVersion1">
      <go:sheetsCustomData xmlns:go="http://customooxmlschemas.google.com/" r:id="rId33" roundtripDataSignature="AMtx7mgS0UTCEErq0xoXa9wa1kKB0quLIQ=="/>
    </ext>
  </extLst>
</workbook>
</file>

<file path=xl/sharedStrings.xml><?xml version="1.0" encoding="utf-8"?>
<sst xmlns="http://schemas.openxmlformats.org/spreadsheetml/2006/main" count="59437" uniqueCount="32927">
  <si>
    <t>PREFEITURA MUNICIPAL DE VIANA</t>
  </si>
  <si>
    <t>OBRA: REFORMA DO TEATRO MUNICIPAL DE VIANA</t>
  </si>
  <si>
    <r>
      <t>LS:</t>
    </r>
    <r>
      <rPr>
        <rFont val="Arial"/>
        <sz val="10.0"/>
      </rPr>
      <t xml:space="preserve"> 89,54%</t>
    </r>
  </si>
  <si>
    <r>
      <t xml:space="preserve">BDI: </t>
    </r>
    <r>
      <rPr>
        <rFont val="Arial"/>
        <sz val="10.0"/>
      </rPr>
      <t>27,64% - Serviços</t>
    </r>
    <r>
      <rPr>
        <rFont val="Arial"/>
        <b/>
        <sz val="10.0"/>
      </rPr>
      <t xml:space="preserve">
 DATA BASE: </t>
    </r>
    <r>
      <rPr>
        <rFont val="Arial"/>
        <sz val="10.0"/>
      </rPr>
      <t>Dezembro/2019</t>
    </r>
  </si>
  <si>
    <t xml:space="preserve">PLANILHA ORÇAMENTÁRIA </t>
  </si>
  <si>
    <t>ITEM</t>
  </si>
  <si>
    <t>FONTE DE REFERÊNCIA</t>
  </si>
  <si>
    <r>
      <t xml:space="preserve">LS: </t>
    </r>
    <r>
      <rPr>
        <rFont val="Arial"/>
        <sz val="10.0"/>
      </rPr>
      <t>89,54%</t>
    </r>
  </si>
  <si>
    <t>CÓDIGO</t>
  </si>
  <si>
    <t>DESCRIÇÃO DOS SERVIÇOS</t>
  </si>
  <si>
    <t>UNID.</t>
  </si>
  <si>
    <t>QUANT.</t>
  </si>
  <si>
    <t>MEMÓRIA DE CÁLCULO</t>
  </si>
  <si>
    <t xml:space="preserve">PREÇO 
UNIT (R$) - 
C/ BDI </t>
  </si>
  <si>
    <r>
      <t xml:space="preserve">BDI: </t>
    </r>
    <r>
      <rPr>
        <rFont val="Arial"/>
        <sz val="10.0"/>
      </rPr>
      <t>27,64% - Serviços</t>
    </r>
    <r>
      <rPr>
        <rFont val="Arial"/>
        <b/>
        <sz val="10.0"/>
      </rPr>
      <t xml:space="preserve">
DATA BASE: </t>
    </r>
    <r>
      <rPr>
        <rFont val="Arial"/>
        <sz val="10.0"/>
      </rPr>
      <t>Dezembro/2019</t>
    </r>
  </si>
  <si>
    <t>DESCRIÇÃO SERVIÇO</t>
  </si>
  <si>
    <t>PREÇO 
TOTAL (R$)</t>
  </si>
  <si>
    <t>RESUMO DO ORÇAMENTO</t>
  </si>
  <si>
    <t>UNIDADE</t>
  </si>
  <si>
    <t>MEMÓRIA</t>
  </si>
  <si>
    <t>QUANT.  DO SERVIÇO</t>
  </si>
  <si>
    <t>01</t>
  </si>
  <si>
    <t>SERVIÇO</t>
  </si>
  <si>
    <t>TOTAL</t>
  </si>
  <si>
    <t>%</t>
  </si>
  <si>
    <t>01.01</t>
  </si>
  <si>
    <t>INSTALAÇÃO DO CANTEIRO DE OBRAS</t>
  </si>
  <si>
    <t>SUBTOTAL 01</t>
  </si>
  <si>
    <t>C (m)</t>
  </si>
  <si>
    <t>02</t>
  </si>
  <si>
    <t>L (m)</t>
  </si>
  <si>
    <t>H (m)</t>
  </si>
  <si>
    <t>Qnt</t>
  </si>
  <si>
    <t>SUBTOTAL 02</t>
  </si>
  <si>
    <t>03</t>
  </si>
  <si>
    <t>SUBTOTAL 03</t>
  </si>
  <si>
    <t>Local</t>
  </si>
  <si>
    <t>04</t>
  </si>
  <si>
    <t>SUBTOTAL 04</t>
  </si>
  <si>
    <t>05</t>
  </si>
  <si>
    <t>SUBTOTAL 05</t>
  </si>
  <si>
    <t>Placa de Obra  (8y4y)</t>
  </si>
  <si>
    <t>06</t>
  </si>
  <si>
    <t>CANTEIRO DE OBRAS</t>
  </si>
  <si>
    <t>SUBTOTAL 06</t>
  </si>
  <si>
    <t>01.01.01</t>
  </si>
  <si>
    <t>07</t>
  </si>
  <si>
    <t>SINAPI</t>
  </si>
  <si>
    <t>SUBTOTAL 07</t>
  </si>
  <si>
    <t>08</t>
  </si>
  <si>
    <t>SUBTOTAL 08</t>
  </si>
  <si>
    <t>09</t>
  </si>
  <si>
    <t>SUBTOTAL 09</t>
  </si>
  <si>
    <t>10</t>
  </si>
  <si>
    <t>SUBTOTAL 10</t>
  </si>
  <si>
    <t>TOTAL GERAL</t>
  </si>
  <si>
    <t xml:space="preserve">Execução de Escritório </t>
  </si>
  <si>
    <t>01.01.03</t>
  </si>
  <si>
    <t>01.01.02</t>
  </si>
  <si>
    <t xml:space="preserve">Execução de Refeitório </t>
  </si>
  <si>
    <t>01.01.04</t>
  </si>
  <si>
    <t>Placa para inauguração</t>
  </si>
  <si>
    <t>01.01.05</t>
  </si>
  <si>
    <t>Tapume para Fechamento de Obra</t>
  </si>
  <si>
    <t>02.01</t>
  </si>
  <si>
    <t xml:space="preserve">Parede 01 (parede da escada) </t>
  </si>
  <si>
    <t>Parede 02 (parede do banheiro)</t>
  </si>
  <si>
    <t>Parede 03 (abertura do vão de acesso ao banheiro)</t>
  </si>
  <si>
    <t xml:space="preserve">Parede 04 (Abertura vão porta) </t>
  </si>
  <si>
    <t>IOPES</t>
  </si>
  <si>
    <t>KM</t>
  </si>
  <si>
    <t xml:space="preserve">Pavimento Inferior </t>
  </si>
  <si>
    <t>Laje 01 - Vão da Laje da Escada</t>
  </si>
  <si>
    <t xml:space="preserve">Laje 02 - Laje Intermediária do Camarim </t>
  </si>
  <si>
    <t>Pavimento Superior</t>
  </si>
  <si>
    <t xml:space="preserve">Vidros a serem retirados considerando 30 % </t>
  </si>
  <si>
    <t>Pavimento Inferior</t>
  </si>
  <si>
    <t xml:space="preserve">Área 01 (Platéia) </t>
  </si>
  <si>
    <t xml:space="preserve">Área 02 (Sala de Vídeo/Som) </t>
  </si>
  <si>
    <t>Área 03 (Camarim)</t>
  </si>
  <si>
    <t>Área 04 (Copa)</t>
  </si>
  <si>
    <t>Área 05 (PNE)</t>
  </si>
  <si>
    <t>Área 01 (WC Masculino)</t>
  </si>
  <si>
    <t>Área 02 (WC Feminino)</t>
  </si>
  <si>
    <t>Área 03 (Bilheteria)</t>
  </si>
  <si>
    <t>Subtotal 01</t>
  </si>
  <si>
    <t>Área 04 (Foyer Superior)</t>
  </si>
  <si>
    <t xml:space="preserve">Projeção Cobertura </t>
  </si>
  <si>
    <t xml:space="preserve">Depósito </t>
  </si>
  <si>
    <t>Remover Forro existente</t>
  </si>
  <si>
    <t>DEMOLIÇÕES / MOVIMENTO DE TERRA / SUPRA</t>
  </si>
  <si>
    <t>Camarim</t>
  </si>
  <si>
    <t xml:space="preserve">Demolições  </t>
  </si>
  <si>
    <t>Circulação</t>
  </si>
  <si>
    <t>02.01.01</t>
  </si>
  <si>
    <t>COPA</t>
  </si>
  <si>
    <t>Almoxarifado</t>
  </si>
  <si>
    <t>Sala 03</t>
  </si>
  <si>
    <t>Patamar</t>
  </si>
  <si>
    <t>Varanda Acesso</t>
  </si>
  <si>
    <t>Anexo</t>
  </si>
  <si>
    <t>Depósito 01</t>
  </si>
  <si>
    <t>Área de Projeção da Cobertura Anexo</t>
  </si>
  <si>
    <t>Área de Projeção da Cobertura Teatro</t>
  </si>
  <si>
    <t>02.01.06</t>
  </si>
  <si>
    <t xml:space="preserve">Piso Palco </t>
  </si>
  <si>
    <t>Parede Lateral Esquerda (área de um trapézio = (B + b) x H / 2 = (3,20 + 2,50) x 13 / 2 = 37,05</t>
  </si>
  <si>
    <t>Parede Lateral Direita (área de um trapézio = (B + b) x H / 2 = (3,20 + 2,50) x 13 / 2 = 37,05</t>
  </si>
  <si>
    <t>02.01.02</t>
  </si>
  <si>
    <t>02.01.07</t>
  </si>
  <si>
    <t>Lados</t>
  </si>
  <si>
    <t>Platéia</t>
  </si>
  <si>
    <t>02.01.08</t>
  </si>
  <si>
    <t>Foyer Inferior</t>
  </si>
  <si>
    <t xml:space="preserve">Perímetro Sala Vídeo Som </t>
  </si>
  <si>
    <t>Perímetro Palco</t>
  </si>
  <si>
    <t>Parede Fundo do Palco</t>
  </si>
  <si>
    <t>02.01.03</t>
  </si>
  <si>
    <t xml:space="preserve">COMPOSIÇÃO </t>
  </si>
  <si>
    <t>ARQ-001</t>
  </si>
  <si>
    <t>Parede Camarim</t>
  </si>
  <si>
    <t>Parede Copa</t>
  </si>
  <si>
    <t>Parede Patamar</t>
  </si>
  <si>
    <t>Parede Sala 03</t>
  </si>
  <si>
    <t>Foyer Superior</t>
  </si>
  <si>
    <t xml:space="preserve">Escada </t>
  </si>
  <si>
    <t>02.01.09</t>
  </si>
  <si>
    <t>Foyer Inferior - P4</t>
  </si>
  <si>
    <t>Sala Vídeo Som - P2</t>
  </si>
  <si>
    <t>PNE - P2</t>
  </si>
  <si>
    <t>Entrada Platéia</t>
  </si>
  <si>
    <t>02.01.04</t>
  </si>
  <si>
    <t xml:space="preserve">Camarim </t>
  </si>
  <si>
    <t>Foyer Superior - P6</t>
  </si>
  <si>
    <t>Banheiros / Bilheteria</t>
  </si>
  <si>
    <t xml:space="preserve">Janela Anexo </t>
  </si>
  <si>
    <t>02.01.10</t>
  </si>
  <si>
    <t xml:space="preserve">Parede Circulação - Escada </t>
  </si>
  <si>
    <t>Perímetro Depósito</t>
  </si>
  <si>
    <t>02.01.11</t>
  </si>
  <si>
    <t>02.01.05</t>
  </si>
  <si>
    <t>Carga de Entulho</t>
  </si>
  <si>
    <t>Alvenaria Demolida</t>
  </si>
  <si>
    <t>Laje Demolida</t>
  </si>
  <si>
    <t>Vidros Removidas</t>
  </si>
  <si>
    <t>Gesso Removido</t>
  </si>
  <si>
    <t xml:space="preserve">Revestimento Cerâmico demolido </t>
  </si>
  <si>
    <t xml:space="preserve">Madeiramento demolido </t>
  </si>
  <si>
    <t>Portas</t>
  </si>
  <si>
    <t>Carpete</t>
  </si>
  <si>
    <t>02.01.12</t>
  </si>
  <si>
    <t>ARQ-002</t>
  </si>
  <si>
    <r>
      <t xml:space="preserve">Local: </t>
    </r>
    <r>
      <rPr>
        <rFont val="Calibri"/>
        <color rgb="FFFF0000"/>
        <sz val="11.0"/>
      </rPr>
      <t>(OBS: DISTÂNCIA À SER DEFINIDA PELA EMPRESA)</t>
    </r>
  </si>
  <si>
    <t>Transporte de Entulho</t>
  </si>
  <si>
    <t>Vidros Removidas (Dimensão 80x120)</t>
  </si>
  <si>
    <t>ARQ-003</t>
  </si>
  <si>
    <t>02.02</t>
  </si>
  <si>
    <t>02.02.01</t>
  </si>
  <si>
    <t xml:space="preserve">Palco </t>
  </si>
  <si>
    <t>Copa</t>
  </si>
  <si>
    <t>Banheiro PNE</t>
  </si>
  <si>
    <t>02.02.02</t>
  </si>
  <si>
    <t>02.02.03</t>
  </si>
  <si>
    <t>03.01</t>
  </si>
  <si>
    <t xml:space="preserve">WC Camarim </t>
  </si>
  <si>
    <t>LOCAL</t>
  </si>
  <si>
    <t>Coef</t>
  </si>
  <si>
    <t>03.01.06</t>
  </si>
  <si>
    <t>Movimento de Terra/ Estrutura</t>
  </si>
  <si>
    <t>03.01.07</t>
  </si>
  <si>
    <t>03.01.08</t>
  </si>
  <si>
    <t>03.01.09</t>
  </si>
  <si>
    <t>Subtotal 02</t>
  </si>
  <si>
    <t>03.01.10</t>
  </si>
  <si>
    <t>PAREDES, PISOS E TETOS</t>
  </si>
  <si>
    <t xml:space="preserve">Paredes  </t>
  </si>
  <si>
    <t>03.01.01</t>
  </si>
  <si>
    <t>03.01.11</t>
  </si>
  <si>
    <t>Parede Lateral Esquerda A1= bxh =(12,54mx2,3m)=28,84m²  A2=bxh= (1,34mx0,90m) = 1,20m² A3= bxh/2 (0,90mx11,20m/2) = 5,04m²</t>
  </si>
  <si>
    <t>Parede Lateral Direita  A1= bxh =(10,44mx2,472m)=25,80m²  A2=bxh= (0,728mx1,15m) = 0,837m² A3= bxh/2 (0,728mx9,10m/2) = 3,3124m² A4= bxh =(0,188x0,19) = 0,0357</t>
  </si>
  <si>
    <t>03.01.12</t>
  </si>
  <si>
    <t>Parede de Fundo da Platéria, conforme Projeto Prancha 02/25</t>
  </si>
  <si>
    <t>03.01.13</t>
  </si>
  <si>
    <t>03.01.02</t>
  </si>
  <si>
    <r>
      <t xml:space="preserve">Vedação em cobogó  - </t>
    </r>
    <r>
      <rPr>
        <rFont val="Calibri"/>
        <b/>
        <color rgb="FF000000"/>
        <sz val="11.0"/>
      </rPr>
      <t>(Atrás da escada)</t>
    </r>
  </si>
  <si>
    <t>03.01.14</t>
  </si>
  <si>
    <t xml:space="preserve">Isolamento da sala dos condensadores dentro do teatro </t>
  </si>
  <si>
    <t>03.01.15</t>
  </si>
  <si>
    <t>03.01.03</t>
  </si>
  <si>
    <t>03.02</t>
  </si>
  <si>
    <t>03.02.01</t>
  </si>
  <si>
    <t>Local - Piso Emborrachado 50x50 cm</t>
  </si>
  <si>
    <t>Platéia (Patamares)</t>
  </si>
  <si>
    <t>Platéia (Espelhos)</t>
  </si>
  <si>
    <t>03.02.02</t>
  </si>
  <si>
    <t xml:space="preserve">P1 </t>
  </si>
  <si>
    <t>P2</t>
  </si>
  <si>
    <t>P3</t>
  </si>
  <si>
    <t>P4</t>
  </si>
  <si>
    <t>03.01.04</t>
  </si>
  <si>
    <t>P5</t>
  </si>
  <si>
    <t>P6</t>
  </si>
  <si>
    <t>P7</t>
  </si>
  <si>
    <t>03.02.03</t>
  </si>
  <si>
    <t>Bancada da Copa</t>
  </si>
  <si>
    <t>03.02.04</t>
  </si>
  <si>
    <t>Palco</t>
  </si>
  <si>
    <t>03.01.05</t>
  </si>
  <si>
    <t>03.02.05</t>
  </si>
  <si>
    <t>Granito Varandas</t>
  </si>
  <si>
    <t>Área de Projeção da Cobertura</t>
  </si>
  <si>
    <t>03.02.06</t>
  </si>
  <si>
    <t>Deposito</t>
  </si>
  <si>
    <t xml:space="preserve">BANHEIRO PNE </t>
  </si>
  <si>
    <t>CIRCULAÇÃO</t>
  </si>
  <si>
    <t>CAMARIM</t>
  </si>
  <si>
    <t>SALA DE APOIO</t>
  </si>
  <si>
    <t>PATAMAR 01</t>
  </si>
  <si>
    <t>SALA DE VIDEO/ SOM</t>
  </si>
  <si>
    <t>03.02.07</t>
  </si>
  <si>
    <t>J1</t>
  </si>
  <si>
    <t>Vidro Fixo Sala Vídeo Som</t>
  </si>
  <si>
    <t>03.02.08</t>
  </si>
  <si>
    <t>Seguir as especificações da prancha 02/14</t>
  </si>
  <si>
    <t>03.03</t>
  </si>
  <si>
    <t>03.03.01</t>
  </si>
  <si>
    <t xml:space="preserve">Local </t>
  </si>
  <si>
    <t xml:space="preserve">Sala de Vídeo / Som </t>
  </si>
  <si>
    <t>Banho PNE</t>
  </si>
  <si>
    <t xml:space="preserve">Fundos </t>
  </si>
  <si>
    <t>Depósito</t>
  </si>
  <si>
    <t xml:space="preserve">Acesso </t>
  </si>
  <si>
    <t>03.03.02</t>
  </si>
  <si>
    <t>Linha de Sombra</t>
  </si>
  <si>
    <t xml:space="preserve">Foyer Superior </t>
  </si>
  <si>
    <t>Iluminaçaõ Indireta</t>
  </si>
  <si>
    <t>03.03.03</t>
  </si>
  <si>
    <t xml:space="preserve">Sala Vídeo / Som </t>
  </si>
  <si>
    <t>WC PNE</t>
  </si>
  <si>
    <t xml:space="preserve">Banho PNE </t>
  </si>
  <si>
    <t xml:space="preserve">Circulação </t>
  </si>
  <si>
    <t>WC Masculino</t>
  </si>
  <si>
    <t>WC Feminino</t>
  </si>
  <si>
    <t>COMPOSIÇÃO</t>
  </si>
  <si>
    <t>ARQ-004</t>
  </si>
  <si>
    <t>Bilheteria</t>
  </si>
  <si>
    <t>Fundos</t>
  </si>
  <si>
    <t>03.03.04</t>
  </si>
  <si>
    <t>ARQ-005</t>
  </si>
  <si>
    <t>03.03.05</t>
  </si>
  <si>
    <t>ARQ-006</t>
  </si>
  <si>
    <t>03.03.06</t>
  </si>
  <si>
    <t>Caixa D'água</t>
  </si>
  <si>
    <t>Pisos/ Acabamentos</t>
  </si>
  <si>
    <t>03.03.07</t>
  </si>
  <si>
    <t xml:space="preserve">Manutenção da Cobertura </t>
  </si>
  <si>
    <t>03.03.08</t>
  </si>
  <si>
    <t>Projeção</t>
  </si>
  <si>
    <t xml:space="preserve">área de projeção beiral existente </t>
  </si>
  <si>
    <t>área de projeção beiral existente - Teatro</t>
  </si>
  <si>
    <t>Porta P1</t>
  </si>
  <si>
    <t>Porta P6</t>
  </si>
  <si>
    <t>04.01.03</t>
  </si>
  <si>
    <t>ARQ-007</t>
  </si>
  <si>
    <t>04.01.04</t>
  </si>
  <si>
    <t>04.01.05</t>
  </si>
  <si>
    <t>ARQ-008</t>
  </si>
  <si>
    <t>04.01.06</t>
  </si>
  <si>
    <t>Janela Basculante J1</t>
  </si>
  <si>
    <t>04.01.07</t>
  </si>
  <si>
    <t xml:space="preserve">Corrimão </t>
  </si>
  <si>
    <t>04.01.08</t>
  </si>
  <si>
    <t>Janela Sala de Vídeo / Som</t>
  </si>
  <si>
    <t>04.01.09</t>
  </si>
  <si>
    <t>Janela Basculante - J1</t>
  </si>
  <si>
    <t>P1</t>
  </si>
  <si>
    <t>04.02.02</t>
  </si>
  <si>
    <t>PINTURA DAS RIPAS</t>
  </si>
  <si>
    <t>04.02.03</t>
  </si>
  <si>
    <t>PINTURA ESQUADRIA METÁLICAS DA FRENTE DO TEATRO</t>
  </si>
  <si>
    <t>LS: 89,54% BDI: 27,64% - Serviços                                                 PRAZO DA OBRA: 180 dias                                                                             DATA BASE: Dezembro/2019</t>
  </si>
  <si>
    <t>CRONOGRAMA FÍSICO E FINANCEIRO</t>
  </si>
  <si>
    <t>Kg</t>
  </si>
  <si>
    <t>VALORES DO ITEM</t>
  </si>
  <si>
    <t>1 mês</t>
  </si>
  <si>
    <t>2 mês</t>
  </si>
  <si>
    <t>3 mês</t>
  </si>
  <si>
    <t>4 mês</t>
  </si>
  <si>
    <t>5 mês</t>
  </si>
  <si>
    <t>6 mês</t>
  </si>
  <si>
    <t>Conforme Projeto - Rasgos para encanamento dos pontos de água fria</t>
  </si>
  <si>
    <t>R$</t>
  </si>
  <si>
    <t>Conforme Projeto - Encanamento dos pontos de água fria</t>
  </si>
  <si>
    <t>05.01.03</t>
  </si>
  <si>
    <t>Tetos</t>
  </si>
  <si>
    <t xml:space="preserve">Conforme Projeto - Descida </t>
  </si>
  <si>
    <t>05.01.04</t>
  </si>
  <si>
    <t xml:space="preserve">Conforme Projeto - Registro </t>
  </si>
  <si>
    <t>05.01.05</t>
  </si>
  <si>
    <t xml:space="preserve">Conforme Projeto Hidrossanitário </t>
  </si>
  <si>
    <t>05.01.06</t>
  </si>
  <si>
    <t>05.01.07</t>
  </si>
  <si>
    <t>05.01.08</t>
  </si>
  <si>
    <t xml:space="preserve"> </t>
  </si>
  <si>
    <t>05.02.02</t>
  </si>
  <si>
    <t>TOTAL PLANILHA</t>
  </si>
  <si>
    <t>05.02.03</t>
  </si>
  <si>
    <t>VALOR DO SERVIÇO EXECUTADO NO MÊS</t>
  </si>
  <si>
    <t>05.02.04</t>
  </si>
  <si>
    <t>PORCENTAGEM</t>
  </si>
  <si>
    <t xml:space="preserve">VALOR ACUMULADO DOS SERVIÇOS EXECUTADOS </t>
  </si>
  <si>
    <t>05.02.05</t>
  </si>
  <si>
    <t>PORCENTAGEM ACUMULADO</t>
  </si>
  <si>
    <t>05.02.06</t>
  </si>
  <si>
    <t>05.02.07</t>
  </si>
  <si>
    <t>05.02.08</t>
  </si>
  <si>
    <t>05.02.09</t>
  </si>
  <si>
    <t>05.03.01</t>
  </si>
  <si>
    <t>05.03.02</t>
  </si>
  <si>
    <t>05.03.03</t>
  </si>
  <si>
    <t>05.03.04</t>
  </si>
  <si>
    <t>Conforme Projeto Hidrossanitário - Camarim Pav. Inferior</t>
  </si>
  <si>
    <t>05.03.05</t>
  </si>
  <si>
    <t>05.03.06</t>
  </si>
  <si>
    <t>05.03.07</t>
  </si>
  <si>
    <t>Subtotal 03</t>
  </si>
  <si>
    <t xml:space="preserve">ESQUADRIAS </t>
  </si>
  <si>
    <t>05.03.10</t>
  </si>
  <si>
    <t>04.01</t>
  </si>
  <si>
    <t>04.01.01</t>
  </si>
  <si>
    <t>ARQ-009</t>
  </si>
  <si>
    <t>05.03.08</t>
  </si>
  <si>
    <t>05.03.09</t>
  </si>
  <si>
    <t>04.01.02</t>
  </si>
  <si>
    <t>05.03.11</t>
  </si>
  <si>
    <t>Conforme Projeto Hidrossanitário - Ralos existentes</t>
  </si>
  <si>
    <t>05.03.12</t>
  </si>
  <si>
    <t>05.03.13</t>
  </si>
  <si>
    <t xml:space="preserve">PNE EXTERNO COM INCLINAÇÃO </t>
  </si>
  <si>
    <t>PNE CAMARIM COM INCLINAÇÃO</t>
  </si>
  <si>
    <t>W.C. Masc.</t>
  </si>
  <si>
    <t>W.C. Fem</t>
  </si>
  <si>
    <t>05.03.14</t>
  </si>
  <si>
    <t>Substituição vidro quebrado fachada</t>
  </si>
  <si>
    <t>KG/M</t>
  </si>
  <si>
    <t>KG</t>
  </si>
  <si>
    <t>Serviços (troca de filtro, limpeza, troca de peças e etc.)</t>
  </si>
  <si>
    <t xml:space="preserve">Tubulação de AR </t>
  </si>
  <si>
    <t>Foyer Inferior e Superior</t>
  </si>
  <si>
    <t>06.01.05</t>
  </si>
  <si>
    <t xml:space="preserve">Camarim do Teatro / Bilheteria / Sala de Vídeo Som </t>
  </si>
  <si>
    <t>06.01.06</t>
  </si>
  <si>
    <t>06.01.07</t>
  </si>
  <si>
    <t>06.01.08</t>
  </si>
  <si>
    <t>Escada dos fundos</t>
  </si>
  <si>
    <t>Iluminação  e Tomadas</t>
  </si>
  <si>
    <t>07.02</t>
  </si>
  <si>
    <t>Alimentação</t>
  </si>
  <si>
    <t>07.03</t>
  </si>
  <si>
    <t>Rasgo em Alvenaria</t>
  </si>
  <si>
    <t>07.04</t>
  </si>
  <si>
    <t>Iluminação e Tomadas - Teto</t>
  </si>
  <si>
    <t>07.05</t>
  </si>
  <si>
    <t>07.06</t>
  </si>
  <si>
    <t>Iluminação e Tomadas (F + N + T)</t>
  </si>
  <si>
    <t>07.07</t>
  </si>
  <si>
    <t>07.08</t>
  </si>
  <si>
    <t>04.01.10</t>
  </si>
  <si>
    <t>ARQ-023</t>
  </si>
  <si>
    <t xml:space="preserve">Disjunto 16 </t>
  </si>
  <si>
    <t>Disjunto 20</t>
  </si>
  <si>
    <t>Disjunto 50</t>
  </si>
  <si>
    <t>07.09</t>
  </si>
  <si>
    <t xml:space="preserve">QDC- 01 a 04 </t>
  </si>
  <si>
    <t>04.02</t>
  </si>
  <si>
    <t>07.10</t>
  </si>
  <si>
    <t>PINTURA</t>
  </si>
  <si>
    <t>04.02.01</t>
  </si>
  <si>
    <t>QDG</t>
  </si>
  <si>
    <t>07.11</t>
  </si>
  <si>
    <t xml:space="preserve">Tomada AR - CONDICIONADO </t>
  </si>
  <si>
    <t>07.12</t>
  </si>
  <si>
    <t xml:space="preserve">Tomadas de Uso Geral </t>
  </si>
  <si>
    <t>07.13</t>
  </si>
  <si>
    <t>Tomada de Computador</t>
  </si>
  <si>
    <t>07.14</t>
  </si>
  <si>
    <t>Iluminação Interna</t>
  </si>
  <si>
    <t>07.15</t>
  </si>
  <si>
    <t>07.16</t>
  </si>
  <si>
    <t>Iluminação Interna (placa de Led 22x22)</t>
  </si>
  <si>
    <t>07.17</t>
  </si>
  <si>
    <t>07.18</t>
  </si>
  <si>
    <t>Subtotal 04</t>
  </si>
  <si>
    <t>INSTALAÇÕES HIDROSSANITÁRIAS</t>
  </si>
  <si>
    <t>Iluminação Emergência</t>
  </si>
  <si>
    <t>05.01</t>
  </si>
  <si>
    <t xml:space="preserve">Água Fria </t>
  </si>
  <si>
    <t>05.01.01</t>
  </si>
  <si>
    <t>Abrigo para mangueira</t>
  </si>
  <si>
    <t>Extintor de Água</t>
  </si>
  <si>
    <t>05.01.02</t>
  </si>
  <si>
    <t xml:space="preserve">Extintor Pó Químico </t>
  </si>
  <si>
    <t>Extintor CO2</t>
  </si>
  <si>
    <t>Seta Indicação saíde de Emergência</t>
  </si>
  <si>
    <t xml:space="preserve">Extintor </t>
  </si>
  <si>
    <t>Escada</t>
  </si>
  <si>
    <t>Bateria para central de emergência</t>
  </si>
  <si>
    <t>Pontos de Emergência</t>
  </si>
  <si>
    <t xml:space="preserve">Tubo para alimentação do Hidrante </t>
  </si>
  <si>
    <t xml:space="preserve">Registro </t>
  </si>
  <si>
    <t>09.01</t>
  </si>
  <si>
    <t xml:space="preserve">Qnt </t>
  </si>
  <si>
    <t>Local - Limpeza do Piso Existente dos banheiros</t>
  </si>
  <si>
    <t>WC FEMININO</t>
  </si>
  <si>
    <t>WC MASCULINO</t>
  </si>
  <si>
    <t xml:space="preserve">WC PNE </t>
  </si>
  <si>
    <t>09.02</t>
  </si>
  <si>
    <t>09.03</t>
  </si>
  <si>
    <t>LIMPEZA FINAL DA OBRA</t>
  </si>
  <si>
    <t xml:space="preserve">Equipe de Obra </t>
  </si>
  <si>
    <t>_________________________________</t>
  </si>
  <si>
    <t>Fernanda Rodrigues da Silva</t>
  </si>
  <si>
    <t>05.02</t>
  </si>
  <si>
    <t>Esgoto</t>
  </si>
  <si>
    <t>TIPO COMPOSIÇÃO</t>
  </si>
  <si>
    <t>ADM</t>
  </si>
  <si>
    <t>LS (Mês):</t>
  </si>
  <si>
    <t>BDI:</t>
  </si>
  <si>
    <t>05.02.01</t>
  </si>
  <si>
    <t>DATA-BASE</t>
  </si>
  <si>
    <t>COMPOSIÇÃO DE REFERÊNCIA</t>
  </si>
  <si>
    <t>CUSTO UNIT.  DO SERVIÇO (R$)</t>
  </si>
  <si>
    <t>EQUIPE DE OBRA, INCLUINDO ENGENHEIRO PLENO E ENCARREGADO DE OBRAS</t>
  </si>
  <si>
    <t>UND</t>
  </si>
  <si>
    <t>TIPO</t>
  </si>
  <si>
    <t>FONTE</t>
  </si>
  <si>
    <t>REF.</t>
  </si>
  <si>
    <t>DESCRIÇÃO DO ITEM</t>
  </si>
  <si>
    <t>COEF.</t>
  </si>
  <si>
    <t>V. UNIT.</t>
  </si>
  <si>
    <t>V. TOTAL</t>
  </si>
  <si>
    <t>C</t>
  </si>
  <si>
    <t>90777</t>
  </si>
  <si>
    <t>MO</t>
  </si>
  <si>
    <t>90780</t>
  </si>
  <si>
    <t>RESUMO - DISCRIMINAÇÃO</t>
  </si>
  <si>
    <t>TAXA</t>
  </si>
  <si>
    <t xml:space="preserve"> TOTAL S/ BDI </t>
  </si>
  <si>
    <t xml:space="preserve"> BDI </t>
  </si>
  <si>
    <t>MÃO DE OBRA -   (TOTAL MO)</t>
  </si>
  <si>
    <t>ENCARGOS SOCIAIS</t>
  </si>
  <si>
    <t>TOTAL MÃO OBRA</t>
  </si>
  <si>
    <t>MATERIAIS E EQUIPAMENTOS -   (TOTAL MA)</t>
  </si>
  <si>
    <t>TOTAL MATERIAIS E EQUIPAMENTOS</t>
  </si>
  <si>
    <t>TOTAL (MÃO DE OBRA + MATERIAIS + EQUIPAMENTOS)</t>
  </si>
  <si>
    <t xml:space="preserve">BDI </t>
  </si>
  <si>
    <t>TOTAL DO SERVIÇO</t>
  </si>
  <si>
    <t>Memória de Cálculo Administração da Obra</t>
  </si>
  <si>
    <t>Funcionário</t>
  </si>
  <si>
    <t xml:space="preserve"> % Mensal</t>
  </si>
  <si>
    <t>Qnt Meses</t>
  </si>
  <si>
    <t>Coef. Real Total</t>
  </si>
  <si>
    <t>Coef de medição</t>
  </si>
  <si>
    <t>Engenheiro (dedicação de 3h semanal)</t>
  </si>
  <si>
    <t>Encarregado (dedicação de 6h semanal)</t>
  </si>
  <si>
    <t>05.03</t>
  </si>
  <si>
    <t>Aparelhos / Acessórios</t>
  </si>
  <si>
    <t>ARQ</t>
  </si>
  <si>
    <t>LS:</t>
  </si>
  <si>
    <t>Item</t>
  </si>
  <si>
    <t>REMOÇÃO DE  VIDROS QUEBRADOS</t>
  </si>
  <si>
    <t>Especificação do Serviço</t>
  </si>
  <si>
    <t>Und.</t>
  </si>
  <si>
    <t>Preço Unitário
BDI = 30,90%</t>
  </si>
  <si>
    <t>Preço Unitário
BDI = 27,64%</t>
  </si>
  <si>
    <t>Preço Unitário
BDI = 0,00%</t>
  </si>
  <si>
    <t>SERVIÇOS PRELIMINARES</t>
  </si>
  <si>
    <t>DEMOLIÇÕES E RETIRADAS</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</si>
  <si>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</si>
  <si>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</si>
  <si>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</si>
  <si>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</si>
  <si>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</si>
  <si>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</si>
  <si>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</si>
  <si>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</si>
  <si>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</si>
  <si>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</si>
  <si>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</si>
  <si>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</si>
  <si>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</si>
  <si>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</si>
  <si>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</si>
  <si>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</si>
  <si>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</si>
  <si>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</si>
  <si>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</si>
  <si>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</si>
  <si>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</si>
  <si>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</si>
  <si>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und</t>
  </si>
  <si>
    <t>Demolição de elementos vazados cerâmicos ou de concreto</t>
  </si>
  <si>
    <t>Retirada de aparelhos sanitários</t>
  </si>
  <si>
    <t>Retirada de grades, gradis, alambrados, cercas e portões</t>
  </si>
  <si>
    <t>Retirada de bancada de pia</t>
  </si>
  <si>
    <t>REVESTIMENTO CERÂMICO PARA PISO, 24 X 11,6 CM, E=9MM, LINHA DECK PISCINA, PLACA EXTRUDADA, MARCA DE REF. GAIL COR NATURAL AMENDOA FLASH 1275, FORMATO 1009 OU SIMILAR, APLICADO COM ARGAMASSA INDUSTRIALIZADA AC-III, REJUNTADO, EXCLUSIVE REGULARIZAÇÃO DE BASE OU EMBOÇO</t>
  </si>
  <si>
    <t>Retirada de tanque de cimento</t>
  </si>
  <si>
    <t>Retirada de caixa dágua de fibrocimento, inclusive tubulação de ligação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</si>
  <si>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</si>
  <si>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</si>
  <si>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</si>
  <si>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</si>
  <si>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</si>
  <si>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</si>
  <si>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</si>
  <si>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</si>
  <si>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</si>
  <si>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DEMOLIÇÃO DE PISO DE MADEIRA</t>
  </si>
  <si>
    <t>M²</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</si>
  <si>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</si>
  <si>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</si>
  <si>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</si>
  <si>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</si>
  <si>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</si>
  <si>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</si>
  <si>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</si>
  <si>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</si>
  <si>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</si>
  <si>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</si>
  <si>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</si>
  <si>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</si>
  <si>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</si>
  <si>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</si>
  <si>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</si>
  <si>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</si>
  <si>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</si>
  <si>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</si>
  <si>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</si>
  <si>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</si>
  <si>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</si>
  <si>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</si>
  <si>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</si>
  <si>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</si>
  <si>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</si>
  <si>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</si>
  <si>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LIMPEZA DO TERRENO</t>
  </si>
  <si>
    <t>Corte de capoeira fina, a foice (manual)</t>
  </si>
  <si>
    <t>Raspagem e limpeza do terreno (manual)</t>
  </si>
  <si>
    <t>Corte e destocamento de árvores com diâmetro de até 15 cm</t>
  </si>
  <si>
    <t>Corte e destocamento de árvores com diâmetro superior a 30 cm</t>
  </si>
  <si>
    <t>LOCAÇÃO</t>
  </si>
  <si>
    <t xml:space="preserve">REMOÇÃO CARPETE </t>
  </si>
  <si>
    <t>Locação de obra com gabarito de madeira</t>
  </si>
  <si>
    <t>Equipe topográfica para serviços simples de locação e nivelamento (incluindo equipamento, transporte e profissionais nivel médio)</t>
  </si>
  <si>
    <t>mês</t>
  </si>
  <si>
    <t>TAPUMES, BARRACÕES E COBERTURAS</t>
  </si>
  <si>
    <t>Placa de obra nas dimensões de 2.0 x 4.0 m, padrão IOPES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</si>
  <si>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</si>
  <si>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</si>
  <si>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</si>
  <si>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</si>
  <si>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</si>
  <si>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Tapume Telha Metálica Ondulada 0,50mm Branca h=2,20m, incl. montagem estr. mad. 8"x8", c/adesivo "IOPES" 60x60cm a cada 10m, incl. faixas pint. esmalte sint. cores azul c/ h=30cm e rosa c/ h=10cm (Reaproveitamento 2x)</t>
  </si>
  <si>
    <t>Tapume madeira compensada resinada e= 12mm h=2,20m, estr. c/ mad reflorest., incl mont, pintura esmalte sint, adesivo "IOPES" 60x60cm a cada 10m e faixas c/ pintura esmalte sintético nas cores azul c/ h=30cm e rosa c/ h=10cm</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</si>
  <si>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</si>
  <si>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</si>
  <si>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</si>
  <si>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</si>
  <si>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</si>
  <si>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</si>
  <si>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INSTALAÇÃO DO CANTEIRO DE OBRAS (UTILIZAÇÃO 1 VEZ), PROJETO PADRÃO LABOR - NR.18 (OBRAS COM PRAZO DE EXECUÇÃO SUPERIOR A 12 MESES)</t>
  </si>
  <si>
    <t>Barracão para escritório com sanitário área de 14.50 m2, de chapa de compens. 12mm e pontalete 8x8cm, piso cimentado e cobertura de telha de fibroc. 6mm, incl. ponto de luz e cx. de inspeção, conf. projeto (1 utilização)</t>
  </si>
  <si>
    <t xml:space="preserve">FORNECIMENTO E ASSENTAMENTO DE RIPAS DE MAÇARANDUBA </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</si>
  <si>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</si>
  <si>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</si>
  <si>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</si>
  <si>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</si>
  <si>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</si>
  <si>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</si>
  <si>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</si>
  <si>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</si>
  <si>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</si>
  <si>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</si>
  <si>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</si>
  <si>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</si>
  <si>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</si>
  <si>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INSTALAÇÃO DO CANTEIRO DE OBRAS (UTILIZAÇÃO 2 VEZES), PROJETO PADRÃO LABOR - NR.18 (OBRAS COM PRAZO DE EXECUÇÃO DE 6 A 12 MESES)</t>
  </si>
  <si>
    <t>Barracão para escritório com sanitário área 14.50m2, de chapa de compens. 12mm e pontalete 8x8cm, piso cimentado e cobertura de telha de fibroc. 6mm, incl. ponto de luz e cx. de inspeção, conf. projeto (2 utilizações)</t>
  </si>
  <si>
    <t>88315</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</si>
  <si>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</si>
  <si>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</si>
  <si>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</si>
  <si>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ARQ-011</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</si>
  <si>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</si>
  <si>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</si>
  <si>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88251</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</si>
  <si>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</si>
  <si>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</si>
  <si>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</si>
  <si>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</si>
  <si>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</si>
  <si>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Rede de água, com padrão de entrada dágua diâm. 3/4", conf. espec. CESAN, incl. tubos e conexões para alimentação, distribuição, extravasor e limpeza, cons. o padrão a 25m, conf. projeto (2 utilizações)</t>
  </si>
  <si>
    <t>I</t>
  </si>
  <si>
    <t>MOVIMENTO DE TERRA</t>
  </si>
  <si>
    <t>ESCAVAÇÕES</t>
  </si>
  <si>
    <t>MA</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</si>
  <si>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</si>
  <si>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</si>
  <si>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</si>
  <si>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</si>
  <si>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</si>
  <si>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E COMPACTAÇÃO</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</si>
  <si>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</si>
  <si>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</si>
  <si>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</si>
  <si>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</si>
  <si>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</si>
  <si>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</si>
  <si>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</si>
  <si>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</si>
  <si>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</si>
  <si>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TRANSPORTES</t>
  </si>
  <si>
    <t>Índice de preço para remoção de entulho decorrente da execução de obras (Classe A CONAMA - NBR 10.004 - Classe II-B), incluindo aluguel da caçamba, carga, transporte e descarga em área licenciada</t>
  </si>
  <si>
    <t>74145/1</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</si>
  <si>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</si>
  <si>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</si>
  <si>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ESTRUTURAS</t>
  </si>
  <si>
    <t>INFRA-ESTRUTURA (FUNDAÇÃO)</t>
  </si>
  <si>
    <t>Fornecimento, preparo e aplicação de concreto ciclópico Fck=15MPa com 30% de pedra de mão</t>
  </si>
  <si>
    <t>ARQ-012</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</si>
  <si>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</si>
  <si>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</si>
  <si>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</si>
  <si>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</si>
  <si>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</si>
  <si>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</si>
  <si>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</si>
  <si>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</si>
  <si>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</si>
  <si>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</si>
  <si>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</si>
  <si>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</si>
  <si>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</si>
  <si>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</si>
  <si>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</si>
  <si>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</si>
  <si>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SUPER-ESTRUTURA</t>
  </si>
  <si>
    <t>FORNECIMENTO E INSTALAÇÃO DE CARPETE E=6MM</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</si>
  <si>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</si>
  <si>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</si>
  <si>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</si>
  <si>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</si>
  <si>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</si>
  <si>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</si>
  <si>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ESTRUTURAS DE CONCRETO APARENTE</t>
  </si>
  <si>
    <t>Fôrma com chapa compensada plastificada esp. 12mm, utização 5 vezes</t>
  </si>
  <si>
    <t>LAJES PRÉ-MOLDADAS</t>
  </si>
  <si>
    <t>Laje pré-fabricada treliçada para forro simples revestido, vão até 3.5m, capeamento 2cm, esp. 10cm, Fck = 150Kg/cm2</t>
  </si>
  <si>
    <t>Laje pré-fabricada treliçada, sobrecarga 300 Kg/m2, vão de 3.5m a 4.3m, capeamento 4cm, esp. 12cm, Fck = 150 Kg/cm2</t>
  </si>
  <si>
    <t>DIVERSOS</t>
  </si>
  <si>
    <t>Execução de junta de dilatação 2 x 2 cm considerando 1cm de aplicação de isopor e 1cm de aplicação de mastique elástico do tipo sikaflex 1a ou equivalente</t>
  </si>
  <si>
    <t>RECUPERAÇÃO DE ESTRUTURAS</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</si>
  <si>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</si>
  <si>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</si>
  <si>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</si>
  <si>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</si>
  <si>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</si>
  <si>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</si>
  <si>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</si>
  <si>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</si>
  <si>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</si>
  <si>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</si>
  <si>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</si>
  <si>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</si>
  <si>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(Conc. ciclópico 15MPa c/ 30% de pedra de mão, c/ forn., preparo e aplicação de concreto, forma de tábua pinho-reap.5 vezes, exclusive escav. e reaterro) seções tipicas nas seguintes dimensões:</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</si>
  <si>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</si>
  <si>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</si>
  <si>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</si>
  <si>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</si>
  <si>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PAREDES E PAINÉIS</t>
  </si>
  <si>
    <t>ALVENARIA DE VEDAÇÃO</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</si>
  <si>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</si>
  <si>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</si>
  <si>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</si>
  <si>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PLACAS E PAINÉIS DIVISÓRIOS</t>
  </si>
  <si>
    <t>Fornecimento e instalação de divisórias novas com acabamento de chapa de fibra de madeira, sistema de montagem simplificado, espessura de 35mm e miolo em colméia no padrão painel/painel</t>
  </si>
  <si>
    <t>TUBO DE ESPUMA DE POLIETILENO EXPANDIDO FLEXÍVEL PARA ISOLAMENTO TERMICO DE TUBULAÇÃO DE AR CONDICIONADO, ÁGUA QUENTE, DN 1 1/2", E=10MM</t>
  </si>
  <si>
    <t>Subtotal 05</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</si>
  <si>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</si>
  <si>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</si>
  <si>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</si>
  <si>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</si>
  <si>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VERGAS/CONTRAVERGA</t>
  </si>
  <si>
    <t>Verga/contraverga reta de concreto armado 10 x 5 cm, Fck = 15 MPa, inclusive forma, armação e desforma</t>
  </si>
  <si>
    <t>CLIMATIZAÇÃO / COMPLEMENTARES</t>
  </si>
  <si>
    <t>Verga/contraverga curva de concreto armado 10 x 5 cm, Fck = 15 MPa, inclusive forma, armação e desforma</t>
  </si>
  <si>
    <t>ALVENARIA ESTRUTURAL</t>
  </si>
  <si>
    <t>Alvenaria de blocos de concreto estrut. (14x19x39cm) cheios, c/ resist. mín. compr. 15MPa, assentados c/ arg. de cimento e areia no traço 1:4, esp. juntas 10mm e esp. da parede s/ revest. 14cm</t>
  </si>
  <si>
    <t>06.01</t>
  </si>
  <si>
    <t xml:space="preserve">Ar Condicionado </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</si>
  <si>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</si>
  <si>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</si>
  <si>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06.01.01</t>
  </si>
  <si>
    <t>ALVENARIA DE VEDAÇÃO EMPREGANDO ARGAMASSA DE CIMENTO, CAL E AREIA</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</si>
  <si>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</si>
  <si>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</si>
  <si>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</si>
  <si>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</si>
  <si>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</si>
  <si>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</si>
  <si>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</si>
  <si>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ESQUADRIAS DE MADEIRA</t>
  </si>
  <si>
    <t>MARCOS E ALIZARES</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</si>
  <si>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</si>
  <si>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</si>
  <si>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</si>
  <si>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</si>
  <si>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</si>
  <si>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</si>
  <si>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</si>
  <si>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</si>
  <si>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FORNECIMENTO E ASSENTAMENTO DE RODA BANCA</t>
  </si>
  <si>
    <t>M</t>
  </si>
  <si>
    <t>FERRAGENS</t>
  </si>
  <si>
    <t>Targeta fio redondo 3" para travamento de portas, ref. IMAB, STAN, ALIANÇA ou equivalente</t>
  </si>
  <si>
    <t>06.01.02</t>
  </si>
  <si>
    <t>ARQ-013</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</si>
  <si>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</si>
  <si>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</si>
  <si>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</si>
  <si>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</si>
  <si>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</si>
  <si>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</si>
  <si>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</si>
  <si>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</si>
  <si>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dim.:0.60 x 2.10 m</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</si>
  <si>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</si>
  <si>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</si>
  <si>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</si>
  <si>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</si>
  <si>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</si>
  <si>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</si>
  <si>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</si>
  <si>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</si>
  <si>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06.01.03</t>
  </si>
  <si>
    <t>ARQ-014</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</si>
  <si>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</si>
  <si>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</si>
  <si>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</si>
  <si>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</si>
  <si>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</si>
  <si>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</si>
  <si>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</si>
  <si>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</si>
  <si>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</si>
  <si>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Substituição de fechadura com maçaneta tipo alavanca e chave yale</t>
  </si>
  <si>
    <t>Substituição de fechadura com maçaneta tipo alavanca e chave tipo comum</t>
  </si>
  <si>
    <t>Substituição de fechadura com maçaneta tipo bola e chave tipo yale</t>
  </si>
  <si>
    <t>06.01.04</t>
  </si>
  <si>
    <t>ARQ-015</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</si>
  <si>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</si>
  <si>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</si>
  <si>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</si>
  <si>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</si>
  <si>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</si>
  <si>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</si>
  <si>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</si>
  <si>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</si>
  <si>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</si>
  <si>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</si>
  <si>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ARQ-016</t>
  </si>
  <si>
    <t xml:space="preserve">PISO LAMINADO DE MADEIRA, RÉGUA: 09X190X1200 MM, USO COMERCIAL, TRÁFEGO INTENSO, COR A DEFINIR, MARCA DE REFERÊNCIA DURAFLOOR PREMIUM OU SIMILAR, INCLUSIVE INSTALAÇÃO </t>
  </si>
  <si>
    <t>PORTA EM MADEIRA DE LEI TIPO ANGELIM PEDRA OU EQUIV.,ESP. 35 MM, MACIÇA C/ FRISO P/ VERNIZ, PADRÃO SEDU, COM VISOR, INCLUSIVE ALIZARES, DOBRADIÇAS E FECHADURA DE BOLA EXTERNA, EXCLUSIVE MARCO</t>
  </si>
  <si>
    <t>Porta em madeira de lei tipo angelim pedra ou equiv.,esp. 35 mm, maciça c/ friso p/ verniz, padrão SEDU, com visor, inclusive alizares, dobradiças e fechadura de bola ext. em latão cromado LaFonte ou equiv., excl. marco, dimensões: 0.60 x 2.10 m</t>
  </si>
  <si>
    <t>Porta em madeira de lei tipo angelim pedra ou equiv.,esp. 35 mm, maciça c/ friso p/ verniz, padrão SEDU, com visor, inclusive alizares, dobradiças e fechadura de bola ext. em latão cromado LaFonte ou equiv., excl. marco, dimensões: 0.70 x 2.10 m</t>
  </si>
  <si>
    <t>Porta em madeira de lei tipo angelim pedra ou equiv.,esp. 35 mm, maciça c/ friso p/ verniz, padrão SEDU, com visor, inclusive alizares, dobradiças e fechadura de bola ext. em latão cromado LaFonte ou equiv., excl. marco, dimensões: 0.80 x 2.10 m</t>
  </si>
  <si>
    <t>Porta em madeira de lei tipo angelim pedra ou equiv.,esp. 35 mm, maciça c/ friso p/ verniz, padrão SEDU, com visor, inclusive alizares, dobradiças e fechadura de bola ext. em latão cromado LaFonte ou equiv., excl. marco, dimensões: 0.90 x 2.10 m</t>
  </si>
  <si>
    <t>Porta em madeira de lei tipo angelim pedra ou equiv.,esp. 35 mm, maciça c/ friso p/ verniz, padrão SEDU, com visor, inclusive alizares, dobradiças e fechadura de bola ext. em latão cromado LaFonte ou equiv., excl. marco, dimensões: 1.60 x 2.10 m (duas folhas)</t>
  </si>
  <si>
    <t>ESQUADRIAS METÁLICAS</t>
  </si>
  <si>
    <t>GRADES E PORTÕES</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</si>
  <si>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</si>
  <si>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</si>
  <si>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</si>
  <si>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</si>
  <si>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</si>
  <si>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</si>
  <si>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ARQ-018</t>
  </si>
  <si>
    <t>ESQUADRIAS METÁLICAS (M2)</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</si>
  <si>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</si>
  <si>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</si>
  <si>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</si>
  <si>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</si>
  <si>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</si>
  <si>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</si>
  <si>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VIDROS E ESPELHOS</t>
  </si>
  <si>
    <t>VIDROS PARA ESQUADRIAS</t>
  </si>
  <si>
    <t>Vidro plano transparente liso, com 4 mm de espessura</t>
  </si>
  <si>
    <t>Vidro fantasia mini-boreal, com 4 mm de espessura</t>
  </si>
  <si>
    <t>ARQ-019</t>
  </si>
  <si>
    <t>Vidro aramado esp. 6mm, colocado</t>
  </si>
  <si>
    <t>ESPELHOS</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</si>
  <si>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</si>
  <si>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</si>
  <si>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</si>
  <si>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COBERTURA</t>
  </si>
  <si>
    <t>ESTRUTURA PARA TELHADO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</si>
  <si>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</si>
  <si>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</si>
  <si>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</si>
  <si>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</si>
  <si>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</si>
  <si>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TELHADO</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</si>
  <si>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</si>
  <si>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</si>
  <si>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</si>
  <si>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</si>
  <si>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ARQ-020</t>
  </si>
  <si>
    <t>Cobertura nova de telhas cerâmicas tipo capa e canal inclusive cumeeiras (telhas compradas na fábrica, posto obra)</t>
  </si>
  <si>
    <t>Cumeeira para cobertura em telha cerâmica tipo capa e canal</t>
  </si>
  <si>
    <t>Cumeeira para cobertura em telhas onduladas de fibrocimento 6.0mm</t>
  </si>
  <si>
    <t xml:space="preserve">PORTA DE MADEIRA DE LEI PARA PINTURA, 160X210X3,5 CM, 02 FOLHAS, INCLUSO ADUELA 2A, ALIZAR E DOBRADIÇAS </t>
  </si>
  <si>
    <t>Cobertura em telha ondulada de alumínio, esp. 0.5mm, inclusive acessórios de fixação</t>
  </si>
  <si>
    <t>Telha em aço galvanizado trapezoidal 40, e=0.50mm, pintura cor branca nas duas faces, inclusive acessório de fixação, ref. Stanto André, Eternit, Metform ou equivalente</t>
  </si>
  <si>
    <t>Cobert. telha termoacust tipo forro aço galv trapez. 40, e=0.43mm, pint. face. sup. cor branca, face inf. plana revest. Pelicula PVC Text., incl. acess. fix. nucleo isolante poliuretano (injeção contínua) e=30mm, ref. Isoeste, Sto André, Eternit, Metform ou equ</t>
  </si>
  <si>
    <t>Cobertura em telha termoacustica tipo telha/telha em aço galvanizado trapez. 40, e=0.43mm, pint. face. sup. e infer. cor branca, incl. acess. fix. nucleo em poliuretano (injeção contínua), e=30mm, ref. Isoeste, Sto André, Panissol, Metform ou equi</t>
  </si>
  <si>
    <t>RUFOS E CALHAS</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</si>
  <si>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</si>
  <si>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</si>
  <si>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</si>
  <si>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</si>
  <si>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</si>
  <si>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t>
  </si>
  <si>
    <t>Platibanda de alvenaria de bloco cerâmico 10x20x20cm, assentado com argamassa de cimento, cal hidratada CH1 e areia no traço 1:0,5:8, amarrada com pilaretes em conc. arm. a cada 2m (H=1.0m), excl. revest.</t>
  </si>
  <si>
    <t>Subtotal 06</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</si>
  <si>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</si>
  <si>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</si>
  <si>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</si>
  <si>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</si>
  <si>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INSTALAÇÕES ELÉTRICAS</t>
  </si>
  <si>
    <t>Tratamento em estrutura de madeira com cupinicida</t>
  </si>
  <si>
    <t>Limpeza de calhas e coletores (serviço realizado por servente)</t>
  </si>
  <si>
    <t>07.01</t>
  </si>
  <si>
    <t>IMPERMEABILIZAÇÃO</t>
  </si>
  <si>
    <t>IMPERMEABILIZAÇÃO DE CAIXAS DE ÁGUA</t>
  </si>
  <si>
    <t>Impermeabilização nas seguintes etapas: chapisco traço 1:2 c/ sika 1 ou equivalente, revest. duplo c/ argamassa de cimento e areia traço 1:3 c/ sika 1 ou equivalente, em 2x15 mm e acab. argamassa 1:1</t>
  </si>
  <si>
    <t>Índice de imperm.c/ manta asfáltica atendendo NBR 9952, asfalto polimérico, esp.4mm reforç.c/ filme int.em polietileno, regul.base c/ arg.1:4 esp.mín.15mm, proteção mec. arg. 1:4 esp.20mm e juntas dilat.</t>
  </si>
  <si>
    <t>IMPERMEABILIZAÇÃO CALHAS, LAJES DESCOBERTAS, BALDRAMES, PAREDES E JARDINEIRAS</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</si>
  <si>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</si>
  <si>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</si>
  <si>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</si>
  <si>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</si>
  <si>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</si>
  <si>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</si>
  <si>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</si>
  <si>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</si>
  <si>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Chapisco com argamassa de cimento e areia média ou grossa lavada no traço 1:3, espessura 5 mm</t>
  </si>
  <si>
    <t>REBAIXAMENTOS</t>
  </si>
  <si>
    <t>Forro de gesso acabamento tipo liso</t>
  </si>
  <si>
    <t>Forro PVC branco L = 20 cm, frisado, colocado</t>
  </si>
  <si>
    <t>REVESTIMENTO EMPREGANDO ARGAMASSA DE CIMENTO, CAL E AREIA</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</si>
  <si>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</si>
  <si>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</si>
  <si>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</si>
  <si>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REVESTIMENTO DE PAREDES</t>
  </si>
  <si>
    <t>Chapisco de argamassa de cimento e areia média ou grossa lavada, no traço 1:3, espessura 5 mm</t>
  </si>
  <si>
    <t>ACABAMENTOS</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</si>
  <si>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</si>
  <si>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</si>
  <si>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</si>
  <si>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</si>
  <si>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</si>
  <si>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</si>
  <si>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</si>
  <si>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</si>
  <si>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</si>
  <si>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</si>
  <si>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</si>
  <si>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</si>
  <si>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</si>
  <si>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</si>
  <si>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</si>
  <si>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PISOS INTERNOS E EXTERNOS</t>
  </si>
  <si>
    <t>LASTRO DE CONTRAPISO</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</si>
  <si>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</si>
  <si>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</si>
  <si>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</si>
  <si>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</si>
  <si>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</si>
  <si>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</si>
  <si>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</si>
  <si>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</si>
  <si>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</si>
  <si>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</si>
  <si>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</si>
  <si>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</si>
  <si>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</si>
  <si>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Piso cerâmico 45x45cm, PEI 5, Cargo Plus Gray, marcas de referência Eliane, Cecrisa ou Portobello, assentado com argamassa de cimento colante, inclusive rejuntamento</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</si>
  <si>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</si>
  <si>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</si>
  <si>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</si>
  <si>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</si>
  <si>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</si>
  <si>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</si>
  <si>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</si>
  <si>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brilhante, dim. 50x50cm, ref. de cor PANNA PLUS PO Eliane/equiv, utilizando dupla colagem de argamassa colante para porcelanato tipo ACIII e rejunte 1mm para porcelanato</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</si>
  <si>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</si>
  <si>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</si>
  <si>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</si>
  <si>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Assentamento e rejuntamento de piso em porcelanato (dimensões superiores a 30x30cm) utilizando dupla colagem de argamassa colante para porcelanato tipo ACII/ACIII, exclusive fornecimento do porcelanato e do rejunte</t>
  </si>
  <si>
    <t>DEGRAUS, RODAPÉS, SOLEIRAS E PEITORIS</t>
  </si>
  <si>
    <t>Rodapé de argamassa de cimento e areia no traço 1:3, altura de 7 cm e espessura de 2 cm</t>
  </si>
  <si>
    <t>Rodapé de cerâmica PEI-3, assentado com argamassa de cimento cola h = 7.0 cm, inclusive rejuntamento</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</si>
  <si>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</si>
  <si>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</si>
  <si>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</si>
  <si>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</si>
  <si>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</si>
  <si>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</si>
  <si>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</si>
  <si>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</si>
  <si>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</si>
  <si>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 xml:space="preserve">PORTA DE VIDRO TEMPERADO, 02 FOLHAS, 160X2,10M, ESPESSURA 10 MM, INCLUSIVE ACESSÓRIOS </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</si>
  <si>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</si>
  <si>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</si>
  <si>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INSTALAÇÕES HIDRO-SANITÁRIAS</t>
  </si>
  <si>
    <t>SUMIDOUROS, FOSSAS SÉPTICAS E FILTROS ANAERÓBIOS</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</si>
  <si>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</si>
  <si>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</si>
  <si>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</si>
  <si>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</si>
  <si>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ENTRADA DE ÁGUA</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</si>
  <si>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</si>
  <si>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</si>
  <si>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</si>
  <si>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Mureta p/ cavalete (Padrão 1B - CESAN) de alv. blocos cerâmicos 10x20x20cm deitados, dimensões 0.80x1.0x0.20m, para instalação de caixa termoplastica, incl revest. em reboco e lastro concreto esp.10cm, exclusive caixa e cavalete</t>
  </si>
  <si>
    <t>PONTOS HIDRO-SANITÁRIOS</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</si>
  <si>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</si>
  <si>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</si>
  <si>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</si>
  <si>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</si>
  <si>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</si>
  <si>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</si>
  <si>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</si>
  <si>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</si>
  <si>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</si>
  <si>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</si>
  <si>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</si>
  <si>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</si>
  <si>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</si>
  <si>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</si>
  <si>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</si>
  <si>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TUBULAÇÃO DE LIGAÇÃO DE CAIXAS</t>
  </si>
  <si>
    <t>Tubos de concreto simples C1, diâmetro 200 mm, com rejuntamento de argamassa de cimento, cal hidratada e areia no traço 1:2:6, incluindo escavação e berço, conf. normas e especificações.</t>
  </si>
  <si>
    <t>Tubos de concreto simples C1,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</si>
  <si>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</si>
  <si>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</si>
  <si>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</si>
  <si>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</si>
  <si>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EMPREGANDO ARGAMASSA DE CIMENTO, CAL E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</si>
  <si>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</si>
  <si>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</si>
  <si>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</si>
  <si>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</si>
  <si>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</si>
  <si>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</si>
  <si>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</si>
  <si>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</si>
  <si>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</si>
  <si>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</si>
  <si>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</si>
  <si>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</si>
  <si>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</si>
  <si>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</si>
  <si>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REDE DE ÁGUA FRIA - TUBOS METÁLICOS</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</si>
  <si>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</si>
  <si>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</si>
  <si>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</si>
  <si>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</si>
  <si>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</si>
  <si>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</si>
  <si>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</si>
  <si>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</si>
  <si>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</si>
  <si>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REDE DE ÁGUA FRIA - TUBOS SOLDÁVEIS DE PVC</t>
  </si>
  <si>
    <t xml:space="preserve">PAPELEIRA PLÁSTICA TIPO DISPENSER PARA PAPEL HIGIÊNICO ROLÃO </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</si>
  <si>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</si>
  <si>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</si>
  <si>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</si>
  <si>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</si>
  <si>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</si>
  <si>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</si>
  <si>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</si>
  <si>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</si>
  <si>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REDE DE ÁGUA FRIA - CONEXÕES SOLDÁVEIS DE PVC</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</si>
  <si>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</si>
  <si>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</si>
  <si>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</si>
  <si>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</si>
  <si>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</si>
  <si>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soldável para registro, diâmetro 32mm x 1"</t>
  </si>
  <si>
    <t>REDE DE ESGOTO - TUBOS DE PVC</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</si>
  <si>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</si>
  <si>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</si>
  <si>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</si>
  <si>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</si>
  <si>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</si>
  <si>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CAIXAS DE PVC / EQUIPAMENTOS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</si>
  <si>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</si>
  <si>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</si>
  <si>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</si>
  <si>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</si>
  <si>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</si>
  <si>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</si>
  <si>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</si>
  <si>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</si>
  <si>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</si>
  <si>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</si>
  <si>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</si>
  <si>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</si>
  <si>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 xml:space="preserve">CONJUNTO DE BARRAS DE APOIO RETAS PARA ACESSIBILIDADE DE BANHEIROS DE PORTADORES DE NECESSIDADES ESPECIAIS - PNE </t>
  </si>
  <si>
    <t>CJ</t>
  </si>
  <si>
    <t>Torneira de bóia de PVC, diâm. 3/4" (20mm)</t>
  </si>
  <si>
    <t>Torneira de bóia de PVC, diâm. 1" (25mm)</t>
  </si>
  <si>
    <t>Torneira de bóia de PVC, diâm. 11/4" (32mm)</t>
  </si>
  <si>
    <t>Automático de bóia, duas funções 25A</t>
  </si>
  <si>
    <t>Adaptador de PVC com flanges livres para caixa dágua de 20mmx1/2"</t>
  </si>
  <si>
    <t>Adaptador de PVC com flanges livres para caixa dágua de 25mmx3/4"</t>
  </si>
  <si>
    <t>Adaptador de PVC com flanges livres para caixa dágua de 32mmx1"</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</si>
  <si>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</si>
  <si>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</si>
  <si>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</si>
  <si>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</si>
  <si>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</si>
  <si>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</si>
  <si>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</si>
  <si>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</si>
  <si>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</si>
  <si>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</si>
  <si>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</si>
  <si>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PADRÃO DE ENTRADA</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</si>
  <si>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</si>
  <si>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</si>
  <si>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t>
  </si>
  <si>
    <t>Quadro de distribuição para 06 circuitos, inclusive disjuntores monopolar</t>
  </si>
  <si>
    <t>Quadro de distribuição de energia,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</si>
  <si>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</si>
  <si>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</si>
  <si>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</si>
  <si>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</si>
  <si>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</si>
  <si>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</si>
  <si>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de distribuição de energia, de embutir, com 6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</si>
  <si>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</si>
  <si>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</si>
  <si>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</si>
  <si>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CAIXAS DE PASSAGEM</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</si>
  <si>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</si>
  <si>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</si>
  <si>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em chapa de aço galvanizada 4" x 4", com tampa parafusada</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</si>
  <si>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</si>
  <si>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</si>
  <si>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</si>
  <si>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Caixa de passagem 4x2", chapa 18</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</si>
  <si>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</si>
  <si>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</si>
  <si>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</si>
  <si>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4x4", chapa 18</t>
  </si>
  <si>
    <t>Caixa de passagem 150x150x80mm, chapa 18, com tampa parafusada</t>
  </si>
  <si>
    <t>Caixa de passagem 200x200x100mm, chapa 18, com tampa parafusada</t>
  </si>
  <si>
    <t>MANUTENÇÃO DE AR-CONDICIONADO SPLIT - SERVIÇOS A SEREM REALIZADOS: VERIFICAÇÃO DO FUNCIONAMENTO CORRETO DOS APARELHOS EXISTENTES, TROCA E/OU LIMPEZA DOS FILTROS DE AR, HIGIENIZAR TODOS AS SAÍDAS DE AR, ANALISAR TODAS AS CONEXÕES E CONFERIR AS CONDIÇÕES DAS PEÇAS METÁLICAS E TUBULAÇÕES INCLUSO MATERIAS E EQUIPAMMENTOS.</t>
  </si>
  <si>
    <t>Caixa de passagem 300x300x120mm, chapa 18, com tampa parafusada</t>
  </si>
  <si>
    <t>Caixa de passagem 400x400x120mm, chapa 18, com tampa parafusada</t>
  </si>
  <si>
    <t>Caixa sextavada em PVC de 3x3x1 1/2", marca de referência Tigreflex</t>
  </si>
  <si>
    <t xml:space="preserve">COTAÇÃO </t>
  </si>
  <si>
    <t>ENVELOPAMENTO DE ELETRODUTOS</t>
  </si>
  <si>
    <t xml:space="preserve">MANUTENÇÃO DE AR-CONDICIONADO SPLIT - SERVIÇOS A SEREM REALIZADOS: VERIFICAÇÃO DO FUNCIONAMENTO CORRETO DOS APARELHOS EXISTENTES, TROCA E/OU LIMPEZA DOS FILTROS DE AR, HIGIENIZAR TODOS AS SAÍDAS DE AR, ANALISAR TODAS AS CONEXÕES E CONFERIR AS CONDIÇÕES DA PEÇAS METÁLICAS E TUBULAÇÕES. </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</si>
  <si>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</si>
  <si>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</si>
  <si>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</si>
  <si>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</si>
  <si>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INSTALAÇÕES APARENTES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</si>
  <si>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</si>
  <si>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</si>
  <si>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</si>
  <si>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</si>
  <si>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</si>
  <si>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</si>
  <si>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 xml:space="preserve">DUTO FLEXÍVEL DE 150 MM PARA AR-CONDICIONADO </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</si>
  <si>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</si>
  <si>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</si>
  <si>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</si>
  <si>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</si>
  <si>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</si>
  <si>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</si>
  <si>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</si>
  <si>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</si>
  <si>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</si>
  <si>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</si>
  <si>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</si>
  <si>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</si>
  <si>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</si>
  <si>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</si>
  <si>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</si>
  <si>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</si>
  <si>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</si>
  <si>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</si>
  <si>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</si>
  <si>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</si>
  <si>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</si>
  <si>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</si>
  <si>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</si>
  <si>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</si>
  <si>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</si>
  <si>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</si>
  <si>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</si>
  <si>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</si>
  <si>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COMPOSIÇÕES INTERMEDIÁRIAS P/ ELETRICA</t>
  </si>
  <si>
    <t>Arame galvanizado 12 BWG (0.048 kg/m)</t>
  </si>
  <si>
    <t>Cabeçote de alumínio de 3/4"</t>
  </si>
  <si>
    <t>Canaleta sistema X Pial ou equivalente, inclusive conecções, 20x10x2200 mm, cod. 30801</t>
  </si>
  <si>
    <t>Fita isolante em rolo de 19mm x 20 m, número 33 Scoth ou equivalente</t>
  </si>
  <si>
    <t>FORNECIMENTO E INSTALAÇÃO DE AR CONDICIONADO 36000 BTU'S</t>
  </si>
  <si>
    <t>Receptáculo (bocal) de louça para lâmpada incandescente</t>
  </si>
  <si>
    <t>Lâmpada fluorescente 40 W</t>
  </si>
  <si>
    <t>Arame de aço 14 BWG para guia</t>
  </si>
  <si>
    <t>Lâmpada fluorescente de 20W</t>
  </si>
  <si>
    <t>Soquete para lâmpada fluorescente</t>
  </si>
  <si>
    <t>CAIXAS DE PASSAGEM EMPREGANDO ARGAMASSA DE CIMENTO, CAL E AREIA</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</si>
  <si>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</si>
  <si>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</si>
  <si>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</si>
  <si>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@(CANCELADA-UTILIZAR SERVIÇO 151002) - Caixa de passagem de alvenaria de blocos cerâmicos 10 furos 10x20x20cm, dimensão de 50x50x50cm,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</si>
  <si>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</si>
  <si>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</si>
  <si>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</si>
  <si>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ELETRODUTOS E CONEXÕES</t>
  </si>
  <si>
    <t>Eletroduto de PVC rígido roscável, diâm. 1/2" (20mm), inclusive conexões</t>
  </si>
  <si>
    <t>AR CONDICIONADO 36.000 BTUS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</si>
  <si>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</si>
  <si>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</si>
  <si>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</si>
  <si>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</si>
  <si>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</si>
  <si>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</si>
  <si>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</si>
  <si>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</si>
  <si>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</si>
  <si>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</si>
  <si>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</si>
  <si>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</si>
  <si>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</si>
  <si>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</si>
  <si>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</si>
  <si>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</si>
  <si>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CHAVES, FUSIVEIS E DISJUNTORES</t>
  </si>
  <si>
    <t>Mini-Disjuntor monopolar 16 A, curva C - 5KA 220/127VCA (NBR IEC 60947-2), Ref. Siemens, GE, Schneider ou equivalente</t>
  </si>
  <si>
    <t>FORNECIMENTO E INSTALAÇÃO DE AR CONDICIONADO 12.000 BTU'S</t>
  </si>
  <si>
    <t>Mini-Disjuntor monopolar 20 A, curva C - 5KA 220/127VCA (NBR IEC 60947-2), Ref. Siemens, GE, Schneider ou equivalente</t>
  </si>
  <si>
    <t>Mini-Disjuntor monopolar 25 A, curva C - 5KA 220/127VCA (NBR IEC 60947-2), Ref. Siemens, GE, Schneider ou equivalente</t>
  </si>
  <si>
    <t>88248</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</si>
  <si>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</si>
  <si>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</si>
  <si>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</si>
  <si>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Subtotal 07</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</si>
  <si>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</si>
  <si>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</si>
  <si>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</si>
  <si>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 xml:space="preserve">INSTALAÇÕES DE COMBATE A INCÊNDIO </t>
  </si>
  <si>
    <t>88316</t>
  </si>
  <si>
    <t>Mini-Disjuntor tripolar 40 A, curva C - 5KA 220/127VCA (NBR IEC 60947-2), Ref. Siemens, GE, Schneider ou equivalente</t>
  </si>
  <si>
    <t>Mini-Disjuntor tripolar 50 A, curva C - 5KA 220/127VCA (NBR IEC 60947-2), Ref. Siemens, GE, Schneider ou equivalente</t>
  </si>
  <si>
    <t>08.01</t>
  </si>
  <si>
    <t>Mini-Disjuntor tripolar 90 A, curva C - 5KA 220/127VCA (NBR IEC 60947-2), Ref. Siemens, GE, Schneider ou equivalente</t>
  </si>
  <si>
    <t>Disjuntor Compacto em caixa moldada tripolar 100 A, curva C - 15KA 240VCA (NBR IEC 60947-2), Ref. Siemens, GE, Schneider ou equivalente</t>
  </si>
  <si>
    <t>Chave blindada 600V / 160A, com terminais para cabo 70 mm2</t>
  </si>
  <si>
    <t>Mini-Disjuntor tripolar 70 A, curva C - 5KA 220/127VCA (NBR IEC 60947-2), Ref. Siemens, GE, Schneider ou equivalente</t>
  </si>
  <si>
    <t>AR CONDICIONADO 12.000 BTUS</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</si>
  <si>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</si>
  <si>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</si>
  <si>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</si>
  <si>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</si>
  <si>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</si>
  <si>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</si>
  <si>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</si>
  <si>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</si>
  <si>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</si>
  <si>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</si>
  <si>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</si>
  <si>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08.02</t>
  </si>
  <si>
    <t>Mini-Disjuntor tripolar 25 A, curva C - 5KA 220/127VCA (NBR IEC 60947-2), Ref. Siemens, GE, Schneider ou equivalente</t>
  </si>
  <si>
    <t>FORNECIMENTO E INSTALAÇÃO DE AR CONDICIONADO 9.000 BTU'S</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</si>
  <si>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</si>
  <si>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</si>
  <si>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</si>
  <si>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caixa moldada termomagnético tripolar 125 A</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</si>
  <si>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</si>
  <si>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</si>
  <si>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</si>
  <si>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Disjuntor DR bipolar 16A a 25A, corrente nominal 30 mA</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</si>
  <si>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</si>
  <si>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</si>
  <si>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</si>
  <si>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Chave blindada tripolar 600V/125A</t>
  </si>
  <si>
    <t>Chave blindada tripolar 600V/200A</t>
  </si>
  <si>
    <t>Chave blindada tripolar 600V/400A</t>
  </si>
  <si>
    <t>AR CONDICIONADO 9.000 BTUS</t>
  </si>
  <si>
    <t>Chave blindada tripolar 600V/800A</t>
  </si>
  <si>
    <t>08.03</t>
  </si>
  <si>
    <t>Fusivel NH 100A, tamanho 01</t>
  </si>
  <si>
    <t>Fusive NH 160A, tamanho 01</t>
  </si>
  <si>
    <t>Fusive NH 250A, tamanho 02</t>
  </si>
  <si>
    <t>Fusive NH 300A, tamanho 02</t>
  </si>
  <si>
    <t>Fusive NH 355A, tamanho 02</t>
  </si>
  <si>
    <t>Fusive NH 125A, tamanho 01</t>
  </si>
  <si>
    <t>Interruptor Diferencial DR 16A a 25A, 30mA, 2 módulos</t>
  </si>
  <si>
    <t>Interruptor Diferencial DR 30A a 40A, 30mA, 2 módulos</t>
  </si>
  <si>
    <t>FIOS E CABOS</t>
  </si>
  <si>
    <t>Fio de cobre termoplástico, com isolamento para 750V, seção de 1.5 mm2</t>
  </si>
  <si>
    <t>Fio de cobre termoplástico, com isolamento para 750V, seção de 2.5 mm2</t>
  </si>
  <si>
    <t>Fio ou cabo de cobre termoplástico, com isolamento para 750V, seção de 4.0 mm2</t>
  </si>
  <si>
    <t>FORNECIMENTO E INSTALAÇÃO DE UNIDADE RENOVADORA DE AR (EXAUSTOR) VENTOKIT 80 WESTEFLEX OU SIMILAR</t>
  </si>
  <si>
    <t>Fio ou cabo de cobre termoplástico, com isolamento para 750V, seção de 6.0 mm2</t>
  </si>
  <si>
    <t>Fio ou cabo de cobre termoplástico, com isolamento para 750V, seção de 10.0 mm2</t>
  </si>
  <si>
    <t>08.04</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</si>
  <si>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</si>
  <si>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</si>
  <si>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</si>
  <si>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</si>
  <si>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2.5 mm2</t>
  </si>
  <si>
    <t>Cabo de cobre termoplástico, com isolamento para 1000V, seção de 4.0 mm2</t>
  </si>
  <si>
    <t>Cabo de cobre termoplástico, com isolamento para 1000V, seção de 6 mm2</t>
  </si>
  <si>
    <t>Cabo de cobre termoplástico, com isolamento para 1000V, seção de 10 mm2</t>
  </si>
  <si>
    <t>Cabo de cobre termoplástico, com isolamento para 1000V, seção de 16 mm2</t>
  </si>
  <si>
    <t>Cabo de cobre termoplástico, com isolamento para 1000V, seção de 25.0 mm2</t>
  </si>
  <si>
    <t>Cabo de cobre termoplástico, com isolamento para 1000V, seção de 35.0 mm2</t>
  </si>
  <si>
    <t>Fio ou cabo paralelo de cobre, com isolamento para 750V, seção de 2 x 2.5 mm2</t>
  </si>
  <si>
    <t>Cabo de cobre termoplástico, com isolamento para 1000V, seção de 50 mm2</t>
  </si>
  <si>
    <t>Cabo de cobre termoplástico, com isolamento para 1000V, seção de 95.0 mm2</t>
  </si>
  <si>
    <t>Cabo de cobre termoplástico, com isolamento para 1000V, seção de 120.0 mm2</t>
  </si>
  <si>
    <t>Cabo de cobre termoplástico, com isolamento para 1000V, seção de 300.0 mm2</t>
  </si>
  <si>
    <t>Cabo de cobre termoplástico, com isolamento para 1000V, seção de 70,0mm2</t>
  </si>
  <si>
    <t>08.05</t>
  </si>
  <si>
    <t>Cabo de cobre termoplástico, com isolamento para 1000V, seção de 150,0mm2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</si>
  <si>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</si>
  <si>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</si>
  <si>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</si>
  <si>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</si>
  <si>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Cabo paralelo PP de cobre, com isolamento para 750V, seção 3x2,5mm2</t>
  </si>
  <si>
    <t>Cabo paralelo PP de cobre, com isolamento para 750V, seção 3x4,0mm2</t>
  </si>
  <si>
    <t>SERVIÇOS DIVERSOS</t>
  </si>
  <si>
    <t>Cabeçote de alumínio de 1 1/4"</t>
  </si>
  <si>
    <t>Cabeçote de alumínio de 1 1/2"</t>
  </si>
  <si>
    <t>Haste de terra tipo COPPERWELD - 5/8" x 2.40m</t>
  </si>
  <si>
    <t>Sapatilha</t>
  </si>
  <si>
    <t>Bucha e arruela de alumínio fundido diâmetro 20mm (3/4")</t>
  </si>
  <si>
    <t>FORNECIMENTO E INSTALAÇÃO DE UNIDADE RENOVADORA DE AR (EXAUSTOR) VENTOKIT 500 TURBO ULTRA OU SIMILAR</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</si>
  <si>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</si>
  <si>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</si>
  <si>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</si>
  <si>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</si>
  <si>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</si>
  <si>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</si>
  <si>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08.06</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</si>
  <si>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</si>
  <si>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</si>
  <si>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</si>
  <si>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</si>
  <si>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</si>
  <si>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</si>
  <si>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</si>
  <si>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</si>
  <si>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</si>
  <si>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</si>
  <si>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</si>
  <si>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41001 até 47000W - 220/127V</t>
  </si>
  <si>
    <t>Padrão de entrada de energia elétrica, trifásico, entrada subterrânea, a 4 fios, carga instalada em muro de 41001 até 47000W - 220/127V, exclusive derivação de ramal de entrada subterrânea</t>
  </si>
  <si>
    <t>Padrão de entrada de energia elétrica, trifásico, entrada aérea, a 4 fios, carga instalada em muro de 47001 até 57000W - 220/127V</t>
  </si>
  <si>
    <t>Padrão de entrada de energia elétrica, trifásico, entrada subterrânea, a 4 fios, carga instalada em muro de 47001 até 57000W - 220/127V, exclusive derivação de ramal de entrada subterrânea</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</si>
  <si>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</si>
  <si>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</si>
  <si>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</si>
  <si>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</si>
  <si>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08.07</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</si>
  <si>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</si>
  <si>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</si>
  <si>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PONTOS ELETRICOS REVISAO NR-10</t>
  </si>
  <si>
    <t>Ponto padrão de luz no teto - considerando eletroduto PVC rígido de 3/4" inclusive conexões (4.5m), fio isolado PVC de 2.5mm2 (16.2m) e caixa estampada 4x4" (1 und)</t>
  </si>
  <si>
    <t>Ponto padrão de luz na parede - considerando eletroduto PVC rígido de 3/4" inclusive conexões (4.5m), fio isolado PVC de 2.5mm2 (16.2m) e caixa estampada 4x4" (1 und)</t>
  </si>
  <si>
    <t>Ponto padrão de tomada 2 pólos mais terra - considerando eletroduto PVC rígido de 3/4" inclusive conexões (5.0m), fio isolado PVC de 2.5mm2 (16.5m) e caixa estampada 4x2" (1 und)</t>
  </si>
  <si>
    <t>Ponto padrão de tomada para chuveiro elétrico - considerando eletroduto PVC rígido de 3/4" inclusive conexões (9.0m), fio isolado PVC de 6.0mm2 (32.5m) e caixa estampada 4x2" (1 und)</t>
  </si>
  <si>
    <t>Ponto padrão de tomada para ar refrigerado - considerando eletroduto PVC rígido de 3/4" inclusive conexões (6.0m), fio isolado PVC de 4.0mm2 (21.6m) e caixa estampada 4x2" (1 und)</t>
  </si>
  <si>
    <t>Ponto padrão de ventilador no teto - considerando eletroduto PVC rígido de 3/4" inclusive conexões (4.5m), fio isolado PVC de 2.5mm2 (21.6m) e caixa estampada 4x4" (1 und)</t>
  </si>
  <si>
    <t xml:space="preserve">ESCADA EM ESTRUTURA METÁLICA, DEGRAUS E PATAMARES EM CHAPA PERFURADA </t>
  </si>
  <si>
    <t>Ponto padrão de interruptor de 2 teclas simples - considerando eletroduto PVC rígido de 3/4" inclusive conexões (3.3m), fio isolado PVC de 2.5mm2 (17.2m) e caixa estampada 4x2" (1 und)</t>
  </si>
  <si>
    <t>Ponto padrão de interruptor de 1 tecla paralelo - considerando eletroduto PVC rígido de 3/4" inclusive conexões (8.5m), fio isolado PVC de 2.5mm2 (28.8m) e caixa estampada 4x2" (1 und)</t>
  </si>
  <si>
    <t>Ponto padrão de interruptor de 1 tecla simples e 1 tomada dois pólos mais terra 10A/250V - considerando eletroduto PVC rígido de 3/4" inclusive conexões (4.5m), fio isolado PVC de 2.5mm2 (19.4m) e caixa estampada 4x2" (1 und)</t>
  </si>
  <si>
    <t>Ponto padrão de interruptor de 2 teclas simples e 1 tomada dois pólos mais terra 10A/250V - considerando eletroduto PVC rígido de 3/4" inclusive conexões (4.5m), fio isolado PVC de 2.5mm2 (22.9m) e caixa estampada 4x2" (1 und)</t>
  </si>
  <si>
    <t>Ponto padrão de campainha - considerando eletroduto PVC rígido de 3/4" inclusive conexões (5.0m), fio isolado PVC de 2.5mm2 (12.0m) e caixa estampada 4x2" (1 und)</t>
  </si>
  <si>
    <t>Ponto padrão de poste para iluminação externa - considerando eletroduto PVC rígido de 3/4" inclusive conexões (7.7m) e fio isolado PVC de 2.5mm2 (25.2.0m)</t>
  </si>
  <si>
    <t>Ponto padrão de interruptor para ventilador - considerando eletroduto PVC rígido de 3/4" inclusive conexões (3.3m), fio isolado PVC de 2.5mm2 (12.0m) e caixa estampada 4x2" (1 und)</t>
  </si>
  <si>
    <t>Ponto padrão de interruptor de 3 teclas simples - considerando eletroduto PVC rígido de 3/4" inclusive conexões (4.5m), fio isolado PVC de 2.5mm2 (25.8m) e caixa estampada 4x2" (1 und)</t>
  </si>
  <si>
    <t>Ponto padrão de tomada de piso - considerando eletroduto PVC rígido de 3/4" inclusive conexões (5.0m), fio isolado PVC de 2.5mm2 (18.0m) e caixa alumínio silício 4x4" (1 und)</t>
  </si>
  <si>
    <t>Ponto de antena de TV - considerando eletroduto PVC rígido de 3/4" inclusive conexões (3.0m), cabo coaxial 67 Ohms (4.5m) e caixa estampada 4x2" (1 und)</t>
  </si>
  <si>
    <t>08.08</t>
  </si>
  <si>
    <t>Ponto padrão de interruptor de 1 tecla intermediário - considerando eletroduto PVC rígido de 3/4" inclusive conexões (3.3m), fio isolado PVC de 2.5mm2 (15.8m) e caixa estampada 4x2" (1 und)</t>
  </si>
  <si>
    <t>QUADROS DE DISTRIBUIÇÃO COM BARRAMENTO, TRINCO E FECHADURA</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</si>
  <si>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</si>
  <si>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</si>
  <si>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</si>
  <si>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</si>
  <si>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</si>
  <si>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TERMINAIS, CONECTORES E ABRAÇADEIRAS</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</si>
  <si>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</si>
  <si>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</si>
  <si>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</si>
  <si>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</si>
  <si>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</si>
  <si>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</si>
  <si>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</si>
  <si>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08.09</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</si>
  <si>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</si>
  <si>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</si>
  <si>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</si>
  <si>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</si>
  <si>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</si>
  <si>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</si>
  <si>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</si>
  <si>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</si>
  <si>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</si>
  <si>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</si>
  <si>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</si>
  <si>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</si>
  <si>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</si>
  <si>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</si>
  <si>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</si>
  <si>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</si>
  <si>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</si>
  <si>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</si>
  <si>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OUTRAS INSTALAÇÕES</t>
  </si>
  <si>
    <t>08.10</t>
  </si>
  <si>
    <t>INSTALAÇÃO DE TELEFONE</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</si>
  <si>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</si>
  <si>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</si>
  <si>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</si>
  <si>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</si>
  <si>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</si>
  <si>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</si>
  <si>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</si>
  <si>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INSTALAÇÃO DE GÁS</t>
  </si>
  <si>
    <t>Abrigo de gás para 2 cilindros 45 Kg, exec. em alv. bloco conc cheio,dim 1,50x0.85x2.10m, inclusive cilindros e rede interna do abrigo compreendendo tubos e válvulas de esfera que interligam os cilindros</t>
  </si>
  <si>
    <t>Abrigo de gás para 4 cilindros 45Kg , exec. em alv bloco concreto, dim.4.05x0,85x2.10m, inclusive cilindros e rede interna do abrigo compreendendo tubos e válvulas de esfera que interligam os cilindros</t>
  </si>
  <si>
    <t>INSTALAÇÃO DE PÁRA-RAIO</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</si>
  <si>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</si>
  <si>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</si>
  <si>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</si>
  <si>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</si>
  <si>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Terminal aéreo em latão (captor), com conector e fixação horizontal 5/16"x250mm, ref. TEL-024, inclusive vedação dos furos com poliuretano ref. TEL 5905, marca de ref. Termotécnica ou equivalente</t>
  </si>
  <si>
    <t>Conector de medição em latão com 2 parafusos para cabos de 16 a 50 mm2, ref. TEL-562, Termotécnica ou equivalente</t>
  </si>
  <si>
    <t>08.11</t>
  </si>
  <si>
    <t>Kit completo para solda Exotérmica (Molde HCL 5/8" Ref: TEL905611 / Cartucho n° 115 Ref: TEL 909115 / Alicate Z 201 Ref: TEL 998201), marca de referência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</si>
  <si>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</si>
  <si>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</si>
  <si>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</si>
  <si>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</si>
  <si>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</si>
  <si>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</si>
  <si>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</si>
  <si>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</si>
  <si>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</si>
  <si>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</si>
  <si>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</si>
  <si>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</si>
  <si>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</si>
  <si>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</si>
  <si>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</si>
  <si>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</si>
  <si>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</si>
  <si>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</si>
  <si>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Subtotal 08</t>
  </si>
  <si>
    <t>Fita perfurada em latão niquelado 20mm x 0,8mm, para equalização de potenciais, ref. TEL-750, marca de referência Termotécnica ou equivalente</t>
  </si>
  <si>
    <t xml:space="preserve">INSTALAÇÃO DE CONJUNTOS DE AR CONDICIONADO, CONFORME PROJETO DE CLIMATIZAÇÃO </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</si>
  <si>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</si>
  <si>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</si>
  <si>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Chapa perfurada(tela casa da moeda) BELINOX, largura 245 mm, espessura 1.5mm, ref. TEL-752, marca de referência Termotécnica ou equivalente</t>
  </si>
  <si>
    <t>,</t>
  </si>
  <si>
    <t>INSTALAÇÃO DE INCÊNDIO</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</si>
  <si>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</si>
  <si>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</si>
  <si>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</si>
  <si>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</si>
  <si>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</si>
  <si>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</si>
  <si>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</si>
  <si>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</si>
  <si>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</si>
  <si>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</si>
  <si>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</si>
  <si>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Fornecimento e instalação de porta corta-fogo para saída de emergência Dim.: 100x210x5cm, conforme ABNT NBR 11742P, classe P-90, incl. marco, 3 pares de dobradiçaas c/mola, barra anti-panico, pintura esmalte sintetico cor vermelha</t>
  </si>
  <si>
    <t>Hidrante de parede, com abrigo em chapa, 80x90x17cm, com suporte e mangueiras 2 x 15m 63mm, adaptador rosca fêmea e engate rápido, esguicho em latão regulavel, registro globo angular 45º/ 63mm</t>
  </si>
  <si>
    <t>Fornecimento e instalação de Central de alarme de incêndio endereçável, capacidade até: 256 endereços, 4 laços com bateria Ref. Walmonof, Abafire, Deltafire ou equivalente</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</si>
  <si>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</si>
  <si>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</si>
  <si>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</si>
  <si>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DEPÓSITO DE GÁS</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</si>
  <si>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</si>
  <si>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</si>
  <si>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</si>
  <si>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</si>
  <si>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</si>
  <si>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</si>
  <si>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</si>
  <si>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</si>
  <si>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</si>
  <si>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</si>
  <si>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</si>
  <si>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</si>
  <si>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</si>
  <si>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INSTALAÇÃO DE REDE LÓGICA</t>
  </si>
  <si>
    <t>Espelho 4" x 2" com conector RJ 45 fêmea CAT. 5e</t>
  </si>
  <si>
    <t>Conector RJ 45 macho</t>
  </si>
  <si>
    <t>Fornecimento e instalação de Cabo de rede par trançado 4 pares Categoria 5e</t>
  </si>
  <si>
    <t>APARELHOS HIDRO-SANITÁRIOS</t>
  </si>
  <si>
    <t>LOUÇAS</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</si>
  <si>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</si>
  <si>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</si>
  <si>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Saboneteira de louça branca, 15x15cm, marcas de referência Deca, Celite ou Ideal Standard.</t>
  </si>
  <si>
    <t>ARANDELA PROVA DE TEMPO 45º EM ALUM SILICIO, ACAB EPOXI CINZA (E-27) - VISOR POLICARB.A PROVA DE GASES E VAPOR C/ GRADE</t>
  </si>
  <si>
    <t>Cabide de louça branca com 2 ganchos, marcas de referência Deca, Celite ou Ideal Standard</t>
  </si>
  <si>
    <t>Papeleira de louça branca, 15x15cm,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</si>
  <si>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</si>
  <si>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</si>
  <si>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</si>
  <si>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0,0748000</t>
  </si>
  <si>
    <t>Lavatório de louça branca, padrão popular, marcas de referência Deca, Celite ou Ideal Standard, inclusive acessórios em PVC, exceto torneira</t>
  </si>
  <si>
    <t>Saboneteira de louça branca de 7,5 x 15 cm, marcas de referência Deca, Celite ou Ideal Standard</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</si>
  <si>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</si>
  <si>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</si>
  <si>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</si>
  <si>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</si>
  <si>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</si>
  <si>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Subtotal 09</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</si>
  <si>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</si>
  <si>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</si>
  <si>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Mictório de louça branca, marcas de referência Deca, Celite ou Ideal Standard, inclusive válvula de descarga linha anti-vandalismo, marcas de referência Fabrimar, Docol ou Deca e engates e acessórios cromados</t>
  </si>
  <si>
    <t>Lavatório de louça branca com coluna suspensa, linha Vogue Plus Confort para portadores de necessidades especiais, marca de referencia DECA, Celite ou Ideal Standart, inclusive valvula, sifão e engates, exclusive torneira</t>
  </si>
  <si>
    <t>0,1795000</t>
  </si>
  <si>
    <t>Bacia sifonada de louça branca com caixa acoplada, inclusive acessórios</t>
  </si>
  <si>
    <t>Lavatório de louça branca com coluna, Ravena L91 + C9 inclusive sifão, válvula e engates cromados, exclusive torneira</t>
  </si>
  <si>
    <t>Administração local da obra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</si>
  <si>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</si>
  <si>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</si>
  <si>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LABOR</t>
  </si>
  <si>
    <t>10.01</t>
  </si>
  <si>
    <t>ADM-001</t>
  </si>
  <si>
    <t>Cuba louça branca oval, de embutir, Mod. L37, marca de ref. Deca incl. válvula e sifão, exclusive torneira.</t>
  </si>
  <si>
    <t>Equipe de obra, incluindo engenheiro pleno e encarregado de obras</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</si>
  <si>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</si>
  <si>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</si>
  <si>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</si>
  <si>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Mictório de louça branca, com sifão integrado, mod. M712 marca de ref. Deca ou equivalente, inclusive engates cromados</t>
  </si>
  <si>
    <t>BANCADAS</t>
  </si>
  <si>
    <t>Bancada de mármore esp. 3cm</t>
  </si>
  <si>
    <t>Bancada de granito com espessura de 2 cm</t>
  </si>
  <si>
    <t>Laje armada espessura de 3cm p/ enchimento de fundo de bancada inox</t>
  </si>
  <si>
    <t/>
  </si>
  <si>
    <t>Bancada e tanque para panelões em granito cinza andorinha, esp. 2cm, dim. 0.80x1.10m, base de concreto e apoio em alvenaria, frontão h=10cm, incl. válvula e sifão, exclusive torneira, conf. det. projeto</t>
  </si>
  <si>
    <t>Subtotal 10</t>
  </si>
  <si>
    <t>TORNEIRAS, REGISTROS, VÁLVULAS E METAIS</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</si>
  <si>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</si>
  <si>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</si>
  <si>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</si>
  <si>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</si>
  <si>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</si>
  <si>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de metal com borda roscável, marcas de referência Fabrimar, Deca ou Docol</t>
  </si>
  <si>
    <t>TOTAL GERAL COM BDI DE 27,64%</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</si>
  <si>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</si>
  <si>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</si>
  <si>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</si>
  <si>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</si>
  <si>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pressão bruto, diam. 15mm (1/2")</t>
  </si>
  <si>
    <t>Registro de gaveta bruto diam. 15mm (1/2")</t>
  </si>
  <si>
    <t>PORTA DE MADEIRA DE CORRER DE 80 CM COM ESPESSURA DE 35MM, ACABAMENTO MELAMINICO E TRILHO EM ALUMÍNIO</t>
  </si>
  <si>
    <t>_______________________________________</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</si>
  <si>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</si>
  <si>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</si>
  <si>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</si>
  <si>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</si>
  <si>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</si>
  <si>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</si>
  <si>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</si>
  <si>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</si>
  <si>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</si>
  <si>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</si>
  <si>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</si>
  <si>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</si>
  <si>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</si>
  <si>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</si>
  <si>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</si>
  <si>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</si>
  <si>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</si>
  <si>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</si>
  <si>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</si>
  <si>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</si>
  <si>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</si>
  <si>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</si>
  <si>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</si>
  <si>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</si>
  <si>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</si>
  <si>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</si>
  <si>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</si>
  <si>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</si>
  <si>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</si>
  <si>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</si>
  <si>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</si>
  <si>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OUTROS APARELHOS</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</si>
  <si>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</si>
  <si>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</si>
  <si>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</si>
  <si>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</si>
  <si>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</si>
  <si>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</si>
  <si>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</si>
  <si>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</si>
  <si>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</si>
  <si>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</si>
  <si>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</si>
  <si>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</si>
  <si>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</si>
  <si>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</si>
  <si>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</si>
  <si>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</si>
  <si>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</si>
  <si>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</si>
  <si>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</si>
  <si>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</si>
  <si>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</si>
  <si>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</si>
  <si>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</si>
  <si>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</si>
  <si>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</si>
  <si>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</si>
  <si>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</si>
  <si>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</si>
  <si>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</si>
  <si>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</si>
  <si>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</si>
  <si>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</si>
  <si>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</si>
  <si>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</si>
  <si>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APARELHOS ELÉTRICOS</t>
  </si>
  <si>
    <t>LUMINÁRIAS</t>
  </si>
  <si>
    <t>Luminária p/ duas lâmpadas fluorescentes 20W, completa, c/ reator duplo-127V partida rápida e alto fator de potência, soquete antivibratório e lâmpada fluorescente 20W-127V</t>
  </si>
  <si>
    <t>Luminária p/ duas lâmpadas fluorescentes 40W, completa, c/ reator duplo-127V partida rápida e alto fator de potência, soquete antivibratório e lâmpada fluorescente 40W-127V</t>
  </si>
  <si>
    <t>Luminária p/ quatro lâmpadas fluorescentes 20W, completa, c/ reatores duplos - 127V partida rápida e alto fator de potência, soquete antivibratório e lâmpada fluorescente 20W-127V</t>
  </si>
  <si>
    <t>Luminária p/ quatro lâmpadas fluorescentes 40W, completa, c/reatores duplos-127V partida rápida e alto fator de potência, soquete antivibratório e lâmpada fluorescente 40W-127V</t>
  </si>
  <si>
    <t>Luminária industrial a prova de tempo, 45 graus, wetzel ou equivalente, inclusive lampada mista 160W</t>
  </si>
  <si>
    <t>Luminária para uma lâmpada fluorescente 20W, completa, c/ reator simples-127V partida rápida alto fator de potência, soquete antivibratório e lâmpada fluorescente 20W-127V</t>
  </si>
  <si>
    <t>Luminária para uma lâmpada fluorescente 40W, completa, c/ reator simples-127V partida rápida alto fator de potência, soquete antivibratório e lâmpada fluorescente 40W-127V</t>
  </si>
  <si>
    <t>Arandela com lâmpada incandescente de 100W</t>
  </si>
  <si>
    <t>Luminária p/ duas lâmpadas fluorescentes 40W, c/ difusor, completa, c/ reator duplo-127V partida rápida e alto fator de potência, soquete antivibratório e lâmpadas fluorescentes 40W-127V</t>
  </si>
  <si>
    <t>Luminária p/ três lâmpadas fluorescentes 40W, completa, com reator duplo-127V partida rápida e alto fator de potência, soquete antivibratório e lâmpada fluorescente 40W-127V</t>
  </si>
  <si>
    <t>Luminária tipo globo de plástico 9x4", inclusive plafonier</t>
  </si>
  <si>
    <t>Luminaria sobrepor compl.,corpo ch. aço pintada branca,refletor,aletas parabólicas alum.alta pureza e refletância,2 lâmp.fluor.tubulares de 16W/127V, reator duplo 127V,part.ráp.AFP,soq. antivib.,ref. CAA01-S216 Lumicenter ou equ.</t>
  </si>
  <si>
    <t>Luminaria sobrepor compl.,corpo ch. aço pintada branca,refletor aletas parabólicas alum.alta pureza e refletância,2 lâmp.fluor.tubulares de 32W/127V, reator duplo 127V,part.ráp.AFP, soq. antivib.,ref. CAA01-S232 Lumicenter ou equ.</t>
  </si>
  <si>
    <t>Luminaria embutir compl.,corpo ch. aço pintada branca,refletor aletas parabólicas alum.alta pureza e refletância,2 lâmp.fluor.tubulares de 16W/127V, reator duplo 127V, part.ráp.AFP, soq. antivib.,ref. CAA01-E216 Lumicenter ou equ</t>
  </si>
  <si>
    <t>Luminaria embutir compl.,corpo ch. aço pintada branca,refletor, aletas parabólicas alum.alta pureza e refletância,2 lâmp. fluor.tubulares de 32W/127V, c/ reator duplo 127V, par.ráp.AFP, soq. antivib.,ref. CAA01-E232 Lumicenter ou</t>
  </si>
  <si>
    <t>Luminária sobrepor compl.,corpo ch. aço pintada branca,refletor,aletas parabólicas alum.alta pureza e refletância,4 lâmp.fluor.tubulares de 16W/127V,reatores duplo 127V, part.ráp.AFP,soq. antivib.,ref.CAA01-S416 Lumicenter ou equ.</t>
  </si>
  <si>
    <t>Luminária embutir compl.,corpo ch.aço pintada branca,refletor,aletas parabólicas alum.alta pureza e refletância,4 lâmp.fluor.tubulares de 16W/127V,reatores duplo 127V,part.ráp.AFP, soq.antivib.,ref. CAA01-E416 Lumicenter ou equ.</t>
  </si>
  <si>
    <t>INTERRUPTORES E TOMADAS</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</si>
  <si>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</si>
  <si>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</si>
  <si>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</si>
  <si>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</si>
  <si>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</si>
  <si>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</si>
  <si>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</si>
  <si>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</si>
  <si>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</si>
  <si>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</si>
  <si>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</si>
  <si>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</si>
  <si>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</si>
  <si>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</si>
  <si>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BOMBAS</t>
  </si>
  <si>
    <t>Bomba centrífuga trifásica 5CV, modelo 620 Dancor, ou equivalente</t>
  </si>
  <si>
    <t>Bomba centrífuga monofásica 1/2 CV</t>
  </si>
  <si>
    <t>Bomba centrífuga monofásica 3/4 CV</t>
  </si>
  <si>
    <t>Bomba centrifuga trifásica 2CV</t>
  </si>
  <si>
    <t>Bomba elétrica centrífuga monofásica 1 CV</t>
  </si>
  <si>
    <t>POSTES</t>
  </si>
  <si>
    <t>Poste circular de concreto 11 m padrão ESCELSA, incl. luminária tipo 1 pétala mod. BETA II c/1 lâmpada VS 400W, reator alto fator de potência 400W/220V e relé fotoelétrico, Tecnowatt ou equivalente</t>
  </si>
  <si>
    <t>Poste circular de concreto 11m padrão ESCELSA, incl. 3 projetores PL 400 MA c/ lâmpada VM 400W, reator tipo externo 400 W /220V alto fator de potência, Tecnowatt ou equivalente.</t>
  </si>
  <si>
    <t>VENTILADORES</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</si>
  <si>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</si>
  <si>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</si>
  <si>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</si>
  <si>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</si>
  <si>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SOBRE PAREDES E FORROS</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</si>
  <si>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</si>
  <si>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</si>
  <si>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</si>
  <si>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</si>
  <si>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</si>
  <si>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</si>
  <si>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</si>
  <si>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</si>
  <si>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LEIS SOCIAIS</t>
  </si>
  <si>
    <t>Pintura de letra em parede dim. 20x30cm com tinta látex acrílica, marcas de referência Suvinil, Coral ou Metalatex</t>
  </si>
  <si>
    <t>Código</t>
  </si>
  <si>
    <t>Selador acrílico a uma demão, marcas de referência Suvinil, Coral ou Metalatex</t>
  </si>
  <si>
    <t>Descrição</t>
  </si>
  <si>
    <t>Pintura com tinta látex PVA, marcas de referência Suvinil, Coral ou Metalatex, inclusive selador, em paredes e forros, a duas demãos</t>
  </si>
  <si>
    <t>Preço</t>
  </si>
  <si>
    <t>AJUDANTE</t>
  </si>
  <si>
    <t>H</t>
  </si>
  <si>
    <t>Pintura com tinta esmalte sintético, marcas de referência Suvinil, Coral e Metalatex, inclusive selador acrílico, em paredes, a duas demãos</t>
  </si>
  <si>
    <t>AZULEJISTA</t>
  </si>
  <si>
    <t>Pintura com tinta acrílica, marcas de referência Suvinil, Coral e Metalatex, inclusive selador acrílico, em paredes e forros, a duas demãos</t>
  </si>
  <si>
    <t>CALCETEIRO/PINTOR</t>
  </si>
  <si>
    <t>Liquido selador para tinta PVA, a uma demão, marcas de referência Suvinil, Coral ou Metalatex</t>
  </si>
  <si>
    <t>CARPINTEIRO</t>
  </si>
  <si>
    <t>ELETRICISTA</t>
  </si>
  <si>
    <t>SOBRE CONCRETO OU BLOCOS CERÂMICOS APARENTES</t>
  </si>
  <si>
    <t>ELETROTECNICO MONTADOR</t>
  </si>
  <si>
    <t>ENCANADOR</t>
  </si>
  <si>
    <t>Pintura com verniz acrílico, marcas de referência Suvinil, Coral ou Metalatex, sobre concreto ou blocos aparentes, a duas demãos</t>
  </si>
  <si>
    <t>ARMADOR</t>
  </si>
  <si>
    <t>GRANITEIRO/MARMORISTA</t>
  </si>
  <si>
    <t>LADRILHISTA</t>
  </si>
  <si>
    <t>Pintura à base de silicone, marcas de referência Suvinil, Coral ou Metalatex, sobre paredes de blocos cerâmicos ou concreto, a uma demão</t>
  </si>
  <si>
    <t>MONTADOR</t>
  </si>
  <si>
    <t>PASTILHEIRO</t>
  </si>
  <si>
    <t>Pintura com tinta acrílica, marcas de referência Suvinil, Coral ou Metalatex, inclusive selador acrílico, sobre concreto ou blocos de concreto, a três demãos</t>
  </si>
  <si>
    <t>PEDREIRO</t>
  </si>
  <si>
    <t>PINTOR</t>
  </si>
  <si>
    <t>SERVENTE</t>
  </si>
  <si>
    <t>Pintura com tinta acrílica, marcas de referência Suvinil, Coral ou Metalatex, inclusive selador acrílico, em cobogós de concreto, a duas demãos</t>
  </si>
  <si>
    <t>TELHADISTA</t>
  </si>
  <si>
    <t>TOPOGRAFO - (TECNICO 2O GRAU NIVEL C)</t>
  </si>
  <si>
    <t>Caiação de meio-fio, a três demãos</t>
  </si>
  <si>
    <t>NIVELADOR</t>
  </si>
  <si>
    <t>AUXILIAR DE CAMPO</t>
  </si>
  <si>
    <t>Pintura com tinta PVA, sobre concreto ou bloco de concreto, a duas demãos, marcas de referência Suvinil, Coral ou Metalatex</t>
  </si>
  <si>
    <t>AJUDANTE MONTADOR ELETROMECÂNICO</t>
  </si>
  <si>
    <t>MONTADOR DE ESTRUTURA</t>
  </si>
  <si>
    <t>SOBRE MADEIRA</t>
  </si>
  <si>
    <t>MOURAO RETO DE CONCRETO BASE 10X10CM H=2.50M</t>
  </si>
  <si>
    <t>CONCRETO USINADO FCK 30 MPA</t>
  </si>
  <si>
    <t>M³</t>
  </si>
  <si>
    <t>Emassamento de esquadrias de madeira, com duas demãos de massa à base de óleo, marcas de referência Suvinil, Coral ou Metalatex</t>
  </si>
  <si>
    <t>REJUNTE JUNTAPLUS FINA COR CINZA</t>
  </si>
  <si>
    <t>REJUNTE PORCELANATO QUARTZOLIT</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</si>
  <si>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</si>
  <si>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</si>
  <si>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AREIA LAVADA MEDIA</t>
  </si>
  <si>
    <t>CAL HIDRATADO P/ ARGAMASSA CH III</t>
  </si>
  <si>
    <t>Pintura com verniz filtro solar fosco, linha Premium, em madeira, a três demãos, marcas de referência Suvinil, Coral ou Metalatex</t>
  </si>
  <si>
    <t>CIMENTO PORTLAND CP III - 40</t>
  </si>
  <si>
    <t>CIMENTO BRANCO NAO ESTRUTURAL</t>
  </si>
  <si>
    <t>CIMENTO COLANTE INDUSTRIALIZADO AC I</t>
  </si>
  <si>
    <t>SOBRE METAL</t>
  </si>
  <si>
    <t>CONCRETO USINADO FCK 20 MPA</t>
  </si>
  <si>
    <t>UN</t>
  </si>
  <si>
    <t>BRITA 1</t>
  </si>
  <si>
    <t>Pintura com tinta esmalte sintético, marcas de referência Suvinil, Coral ou Metalatex, a duas demãos, inclusive fundo anticorrosivo a uma demão, em metal</t>
  </si>
  <si>
    <t>BRITA 2</t>
  </si>
  <si>
    <t>M3</t>
  </si>
  <si>
    <t>BRITA 3</t>
  </si>
  <si>
    <t>Pintura de superfície metálica com uma demão de primer Epoxi e duas demãos de tinta à base de Epoxi</t>
  </si>
  <si>
    <t>BRITA 4</t>
  </si>
  <si>
    <t>PEDRA DE MAO (RACHAO)</t>
  </si>
  <si>
    <t>SOBRE ELEMENTOS ESPECIAIS</t>
  </si>
  <si>
    <t>PEDRISCO</t>
  </si>
  <si>
    <t>PO DE PEDRA</t>
  </si>
  <si>
    <t>Pintura de letras em chapas de ferro, dimensões 20x30cm, com tinta óleo ou esmalte, a duas demãos, marcas de referência Suvinil, Coral ou Metalatex</t>
  </si>
  <si>
    <t>BRITA N.3 E 4</t>
  </si>
  <si>
    <t>BARRO PARA ATERRO</t>
  </si>
  <si>
    <t>CONCRETO USINADO FCK 25 MPA</t>
  </si>
  <si>
    <t>SOBRE PISOS</t>
  </si>
  <si>
    <t>BRITA 1 E 2 (MEDIA)</t>
  </si>
  <si>
    <t>ARGAMASSA FINA PRE FABRICADA P/ ASSENT E REJUNTE DE PASTILHAS</t>
  </si>
  <si>
    <t>Pintura à base de epoxi, marcas de referência Suvinil, Coral ou Metalatex, em faixas com largura de 5 cm, para demarcação de quadra de esportes</t>
  </si>
  <si>
    <t>AREIA FINA</t>
  </si>
  <si>
    <t>AREIA PARA ATERRO</t>
  </si>
  <si>
    <t>Pintura com tinta à base de resinas acrílicas, marcas de referência Suvinil, Coral ou Metalatex, sobre piso de concreto, a duas demãos</t>
  </si>
  <si>
    <t>ARGAMASSA PARA GRAUTEAMENTO TIPO SIKAGROUT</t>
  </si>
  <si>
    <t>Pintura sobre pisos, marcas de referência Novacor, Coral ou Suvinil, a duas demãos, Linha Premium</t>
  </si>
  <si>
    <t>REJUNTE PRE-FABRICADA</t>
  </si>
  <si>
    <t>ARGAM COLANTE FLEXIVEL AC III P/ ASSENT. PORCELANATO E PEDRAS (GRANITO E MÁRMORE)</t>
  </si>
  <si>
    <t>Pintura à base de epoxi, marcas de referência Suvinil, Coral ou Metalatex, em faixas com largura de 8 cm, para demarcação de quadra de esportes</t>
  </si>
  <si>
    <t>ARGAMASSA TIXOTROPICA SIKA MONOTOP 622 BR</t>
  </si>
  <si>
    <t>FORMICA BRANCA ACABAMENTO FROST 0,80MM</t>
  </si>
  <si>
    <t>Aplicação de tinta epóxi de alta espessura semibrilhante sobre piso de concreto a três demãos, inclusive selador epóxi a uma demão - Ref. Intergard 2005 e 2001 - Internacional ou equivalente</t>
  </si>
  <si>
    <t>PECA EM MADEIRA PINUS 10 X 2.5 CM (BRUTA)</t>
  </si>
  <si>
    <t>PECA EM MADEIRA 7 X 2 CM (BRUTA)</t>
  </si>
  <si>
    <t>SERVIÇOS COMPLEMENTARES EXTERNOS</t>
  </si>
  <si>
    <t>PECA EM MADEIRA 7X5CM (BRUTA)</t>
  </si>
  <si>
    <t>SARRAFO DE MADEIRA PINUS 10 X 2.5CM</t>
  </si>
  <si>
    <t>TABUA DE MADEIRA PINUS 30 X 2.5 CM (TAIPA DE 1ª)</t>
  </si>
  <si>
    <t>MUROS E FECHAMENTOS</t>
  </si>
  <si>
    <t>TABUA DE MADEIRA PINUS 30 X 2.5 CM</t>
  </si>
  <si>
    <t>Alambrado c/ tela losangular de arame fio 12 malha 2" revest. em PVC com tubo de ferro galvanizado vertical de 2 1/2" e horizontal de 1" incl. portão, pintados com esmalte sobre fundo anticorrosivo</t>
  </si>
  <si>
    <t>CHAPA COMPENSADO NAVAL ESP. 10MM</t>
  </si>
  <si>
    <t>MADEIRA (PEROBA)</t>
  </si>
  <si>
    <t>Cerca de madeira com ripas de 7 x 2 cm, altura de 1.50 m e caibro de 8 x 8 cm em madeira de lei espaçados a cada 2.0 m</t>
  </si>
  <si>
    <t>PONTALETE DE MADEIRA BRUTA DE 3ª 8.0 X 8.0 CM</t>
  </si>
  <si>
    <t>SARRAFO DE MADEIRA DE LEI 8 X 2.5 CM (BRUTA)</t>
  </si>
  <si>
    <t>Cerca com tela fio 16 malha losangular de 2", fixadas c/ grampos em pontaletes de madeira de lei 8x8cm espaçados de 1.5m, com bases concretadas e com três fios tensores de arame galvanizado n.12</t>
  </si>
  <si>
    <t>TACO P/ FIXACAO DE BATENTE/RODAPE 10X10X2,5 CM</t>
  </si>
  <si>
    <t>CHAPA COMPENSADO NAVAL ESP. 15 MM, DIM. 2.20 X 1.60 M</t>
  </si>
  <si>
    <t>CHAPA COMPENSADA RESINADA ESP. 6MM</t>
  </si>
  <si>
    <t>M2</t>
  </si>
  <si>
    <t>Cerca com cinco fios de arame liso n. 12 fixados com grampos em pontaletes de madeira de lei de 8 x 8cm a cada 2.0 m e altura livre de 1.6 m</t>
  </si>
  <si>
    <t>CHAPA COMPENSADA RESINADA ESP. 10MM</t>
  </si>
  <si>
    <t>CHAPA COMPENSADA RESINADA ESP. 12MM</t>
  </si>
  <si>
    <t>Muro de arrimo de concreto ciclópico com aterro na parte posterior, inclusive forma de madeira e dreno de brita</t>
  </si>
  <si>
    <t>CHAPA COMPENSADA PLASTIFICADA ESP. 12MM</t>
  </si>
  <si>
    <t>Cerca H=2.30cm, c/tela losang. arame fio 12 malha 2" revest. em PVC com mourão curvo de concreto H=3,20m, secção T, fixado emsolo, a cada 3m, c/3 fios de arame farpado na parte curva, incl 3 fios tensores, chumbadores e sapata de 40x40x50cm</t>
  </si>
  <si>
    <t>PECA EM MADEIRA DE LEI 8.0 X 8.0 CM</t>
  </si>
  <si>
    <t>Muro de alvenaria de blocos cerâmicos 10x20x20cm, c/ pilares a cada 2 m, esp. 10cm e h=2.5m, revestido com chapisco, reboco e pintura acrílica a 2 demãos, incl. pilares, cintas e sapatas, empregando arg. cimento cal e areia</t>
  </si>
  <si>
    <t>PECA EM MADEIRA DE LEI 5.0 X 10.0 CM (APARELHADA)</t>
  </si>
  <si>
    <t>PECA EM MADEIRA DE LEI 7.0 X 12.0 CM (APARELHADA)</t>
  </si>
  <si>
    <t>Alambrado sobre muro existente, executado em tela fio 12 malha 3", com 02 fios tensores, fixados em tubos de FG 11/2" colocados a cada 3m (h do alambrado =1,5m), inlcusive chumbamento no muro</t>
  </si>
  <si>
    <t>PECA EM MADEIRA DE LEI 15.0 X 20.0 CM (APARELHADA)</t>
  </si>
  <si>
    <t>RIPA EM MADEIRA DE LEI 1.5 X 5.0 CM</t>
  </si>
  <si>
    <t>Cerca com mourão de concreto reto H=2.5, base quadrada 10x10cm, fixado em solo a cada 3.0m, com 10 fios de arame galvanizado liso nº 10</t>
  </si>
  <si>
    <t>RIPA EM MADEIRA DE LEI 1.5 X 4.0 CM</t>
  </si>
  <si>
    <t>FL</t>
  </si>
  <si>
    <t>MADEIRA PARA TELHADO EM PARAJU</t>
  </si>
  <si>
    <t>RIPA MADEIRA DE LEI DE 7 X 2 CM</t>
  </si>
  <si>
    <t>Gradil H = 1.90m padrão SEDU em tudo de FG 2" e barra chata de 11/2"x1/4", para fixação sobre mureta conforme projeto, exclusive a mureta.</t>
  </si>
  <si>
    <t>FORMICA TIPO LOUSA ESCOLAR</t>
  </si>
  <si>
    <t>Gradil H = 1.90m padrão SEDU em tubo de FG 31/2" e barra chata de 2"x1/4" para fixação sobre mureta conforme projeto, exclusive a mureta.</t>
  </si>
  <si>
    <t>FORMICA LISA BRILHANTE</t>
  </si>
  <si>
    <t>TABUA EM MADEIRA DE LEI DE 20 CM DE LARGURA</t>
  </si>
  <si>
    <t>ESCORA DE EUCALIPTO (COMP.=3.50M)</t>
  </si>
  <si>
    <t>PAVIMENTAÇÃO</t>
  </si>
  <si>
    <t>PECA EM MADEIRA E LEI 6X16CM (BRUTA)</t>
  </si>
  <si>
    <t>Meio-fio de concreto pré-moldado com dimensões de 15x12x30x100 cm , rejuntados com argamassa de cimento e areia no traço 1:3</t>
  </si>
  <si>
    <t>PECA EM MADEIRA DE LEI 7X12CM (BRUTA)</t>
  </si>
  <si>
    <t>PECA EM MADEIRA DE LEI 7X5CM (BRUTA)</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</si>
  <si>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</si>
  <si>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</si>
  <si>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PECA EM MADEIRA DE LEI 2X1 CM (BRUTA)</t>
  </si>
  <si>
    <t>PECA EM MADEIRA DE LEI 8.5 X 2 CM (BRUTA)</t>
  </si>
  <si>
    <t>Blocos pré-moldados de concreto tipo pavi-s ou equivalente, espessura 10 cm e resistência a compressão mínima de 35MPa, assentados sobre colchão de pó de pedra na espessura de 10 cm</t>
  </si>
  <si>
    <t>ANDAIME MET TUBULAR FACHADA - LOCACAO (M/MÊS)</t>
  </si>
  <si>
    <t>ANDAIME PARA FACHADA (LOCAÇÃO MENSAL)</t>
  </si>
  <si>
    <t>Execução de lastro de brita nº 02 sob passeios e ciclovias, incl. escavação</t>
  </si>
  <si>
    <t>PECA DE MAD.DE LEI 5X7CM-APARELHADA</t>
  </si>
  <si>
    <t>RIPA EM MADEIRA (MATERIAL DE 3ª) 5X2CM PINUS OU EQUIVALENTE</t>
  </si>
  <si>
    <t>ACO CA-50 DE 6.3MM</t>
  </si>
  <si>
    <t>Meio-fio de concreto moldado in-loco com formas de chapa compensada resinada 6mm, nas dimensões 10 x 30 cm, incl. escavação, reaterro e bota-fora</t>
  </si>
  <si>
    <t>ACO CA-50 DE 8.0MM</t>
  </si>
  <si>
    <t>Blocos pré-moldados de concreto tipo pavi-s ou equivalente, espessura de 6 cm e resistência a compressão mínima de 35MPa, assentados sobre colchão de pó de pedra na espessura de 10 cm</t>
  </si>
  <si>
    <t>ACO CA-50 DE 20.0MM</t>
  </si>
  <si>
    <t>Canaleta no piso em concreto simples com dimensões internas de 20 x 10 cm e grelha em ferro diam. 1/2" a cada 3 cm fixados em cantoneira de 3/4" x 1/8" apoiada sobre requadro em cantoneira de 1" x 3/16"</t>
  </si>
  <si>
    <t>ACO CA-60 DE 5.0MM</t>
  </si>
  <si>
    <t>DZ</t>
  </si>
  <si>
    <t>TELA SOLDADA EM AÇO TIPO TELCON Q-138 P/ ARMADURA</t>
  </si>
  <si>
    <t>Fornecimento e assentamento de ladrilho hidráulico pastilhado, vermelho, dim. 20x20 cm, esp. 1.5cm, assentado com pasta de cimento colante, exclusive regularização e lastro</t>
  </si>
  <si>
    <t>LAJE PRE-FABRICADA TRELIÇADA H=8CM - SOBRECARGA 200KG/M2 PARA FORRO - EXCLUSIVE CAPEAMENTO</t>
  </si>
  <si>
    <t>Fornecimento e assentamento de ladrilho hidráulico ranhurado, vermelho, dim. 20x20 cm, esp. 1.5cm, assentado com pasta de cimento colante, exclusive regularização e lastro</t>
  </si>
  <si>
    <t>LAJE PRE-FABRICADA TRELIÇADA H= 8CM - SOBRECARGA 300 KG/M2 - PARA PISO - EXCLUSIVE CAPEAMENTO</t>
  </si>
  <si>
    <t>BLOCO DE CONCRETO 9 X 19 X 39CM - VEDACAO</t>
  </si>
  <si>
    <t>PAISAGISMO</t>
  </si>
  <si>
    <t>BLOCO DE CONCRETO 14 X 19 X 39CM - VEDACAO</t>
  </si>
  <si>
    <t>BLOCO DE CONCRETO 19 X 19 X 39CM - VEDACAO</t>
  </si>
  <si>
    <t>Fornecimento de grama tipo esmeralda em placas com espessura de 0.06 m, exclusive plantio</t>
  </si>
  <si>
    <t>BLOCO DE CONCRETO 14 X 19 X 39CM - ESTRUTURAL</t>
  </si>
  <si>
    <t>BLOCO DE CONCRETO 19 X 19 X 39CM - ESTRUTURAL</t>
  </si>
  <si>
    <t>Fornecimento e espalhamento de areia média lavada</t>
  </si>
  <si>
    <t>BLOCO DE CONCRETO 9 X 19 X 39 CM - ESTRUTURAL</t>
  </si>
  <si>
    <t>BLOCO CERÂMICO 10 FUROS 09X19X19CM - PRAÇA VITÓRIA</t>
  </si>
  <si>
    <t>BLOCO CERÂMICO 10 FUROS 09X19X19CM - DA FABRICA</t>
  </si>
  <si>
    <t>Fornecimento e espalhamento de brita 1 ou 2</t>
  </si>
  <si>
    <t>COBOGO DE CONCRETO TIPO RETO 20 X 20 X 10 CM - 4 FUROS</t>
  </si>
  <si>
    <t>Fornecimento e espalhamento de terra vegetal</t>
  </si>
  <si>
    <t>COBOGO DE CONCRETO TIPO RETO 10 X 40 X 40CM - 9 FUROS</t>
  </si>
  <si>
    <t>Fornecimento e espalhamento de pó de pedra</t>
  </si>
  <si>
    <t>DIVISORIA ESP.35MM MIOLO COLMEIA MOD PAINEL/PAINEL</t>
  </si>
  <si>
    <t>PORTA P/ DIVISORIA 80X210 CM, INC DOBR/FECH INTERN</t>
  </si>
  <si>
    <t>Fornecimento e plantio de grama em placas tipo esmeralda, inclusive fornecimento de terra vegetal</t>
  </si>
  <si>
    <t>TRATAMENTO, CONSERVAÇÃO E LIMPEZA</t>
  </si>
  <si>
    <t>GRANITO CINZA ANDORINHA E = 3 CM POLIDO NOS DOIS LADOS</t>
  </si>
  <si>
    <t>SIKA 1</t>
  </si>
  <si>
    <t>Limpeza geral da obra (edificação)</t>
  </si>
  <si>
    <t>SIKA TOP 107</t>
  </si>
  <si>
    <t>MANTA GEOTEXTIL DE POLIESTER BIDIM RT-16</t>
  </si>
  <si>
    <t>Limpeza geral de obras (quadras, praças e jardins)</t>
  </si>
  <si>
    <t>IMPERMEABILIZANTE PRETO FLEXIVEL IGOLFLEX OU EQUIVALENTE</t>
  </si>
  <si>
    <t>IMPERMEABILIZANTE ASFALTICO DISPERSO EM AGUA IGOL 2 - SIKA OU EQUIVALENTE</t>
  </si>
  <si>
    <t>Limpeza de pisos e revestimentos cerâmicos</t>
  </si>
  <si>
    <t>SIKAFLEX 1A</t>
  </si>
  <si>
    <t>SIKA TOP 108 ARMATEC (INIBIDOR DE CORROSAO)</t>
  </si>
  <si>
    <t>DIVERSOS EXTERNOS</t>
  </si>
  <si>
    <t>LONA PLASTICA PRETA 80 MICRAS</t>
  </si>
  <si>
    <t>Banco de concreto aparente com tampo de 40x40x5 cm e base de 20x20x36 cm para mesa de jogos, conforme detalhe em projeto</t>
  </si>
  <si>
    <t>MANTA ASFALTICA 3MM TIPO III - APP (AREIA/POLIESTER/POLIESTER) NBR 9952, INCL. ARG. REGULAR. E PROTECAO</t>
  </si>
  <si>
    <t>Mesa de concreto aparente com tampo de 60x60x5 cm, base de 30x30x75 cm e tabuleiro 40x40cm embutido no concreto, feito com pastilhas de mármore branco e granito preto de 5x5x2cm conf. projeto</t>
  </si>
  <si>
    <t>MANTA ASFALTICA 4MM TIPO III - APP (AREIA/POLIESTER/POLIESTER) NBR 9952, INCL. ARG. REGULAR. E PROTECAO</t>
  </si>
  <si>
    <t>Escada tipo marinheiro de tubo de ferro 1" e 3/4", com h=4.20m, para acesso a caixa dágua, inclusive pintura em esmalte sintético, conforme detalhe em projeto</t>
  </si>
  <si>
    <t>OXIPRIMER DA TEXSA OU EQUIVALENTE</t>
  </si>
  <si>
    <t>Brises de chapa de cimento amianto, acabamento esmalte sintético acetinado branco, peça com dimensões 110x25cm (exclusive pintura)</t>
  </si>
  <si>
    <t>POLIURETANO FLEXIVEL BISNAGA 360G TEL 5905</t>
  </si>
  <si>
    <t>TELHA FIBROCIMENTO ONDULADA DE 6MM</t>
  </si>
  <si>
    <t>Caixa pré-moldada de concreto para aparelho de ar condicionado de 18.000 BTU</t>
  </si>
  <si>
    <t>TELHA FIBROCIMENTO ONDULADA DE 8MM</t>
  </si>
  <si>
    <t>Banco de concreto armado aparente com apoios de alvenaria assentada com argamassa de cimento, cal e areia, largura de 0,50m e espessura de 0,05m</t>
  </si>
  <si>
    <t>TELHA ALUMINIO TRAPEZOIDAL 0,5MM</t>
  </si>
  <si>
    <t>TELHA CERAMICA TIPO CAPA E CANAL PLAN - NATURAL</t>
  </si>
  <si>
    <t>Poço c/ anéis pré-moldados diam. 1.5m e profundidade de 7m, inclusive fornecimento</t>
  </si>
  <si>
    <t>CUMEEIRA CERAMICA TIPO CAPA E CANAL NAT - FABRICA</t>
  </si>
  <si>
    <t>Bicicletário em tubo de ferro galvanizado 1" e ferro liso 1/2", inclusive pintura, conforme projeto padrão SEDU</t>
  </si>
  <si>
    <t>CUMEEIRA CERAMICA CAPA E CANAL NAT - PÇA VITORIA</t>
  </si>
  <si>
    <t>TELHA ONDULADA DE ALUMÍNIO ESP. 0.5 MM</t>
  </si>
  <si>
    <t>Placa para inauguração de obra em alumínio polido e=4mm, dimensões 40 x 50 cm, gravação em baixo relevo, inclusive pintura e fixação</t>
  </si>
  <si>
    <t>TELHA AL/ZINCO ONDULADA (GALVALUME) ESP. 0.43MM</t>
  </si>
  <si>
    <t>TELHA GALV 0.43MM TRAP 40 TERM PU 30MM PINT 2 FAC</t>
  </si>
  <si>
    <t>QUADRA DE ESPORTES (Ver nota 9 da planilha)</t>
  </si>
  <si>
    <t>TELHA METALICA ONDULADA ESP 0.5MM PRE PINTADA 1F</t>
  </si>
  <si>
    <t>TELHA GALV 0.43MM TRAP40 POLIU 30MM FILME PVC PINT</t>
  </si>
  <si>
    <t>Piso quadra poliesp. fck=25MPa, esp.=10 cm, armado c/ tela Q138, concret camada única bombeável c/ brita n. 1, acab. sup. c/ rotoalisador, juntas c/ corte serra diamant. preench. c/ mastique, base 5cm solo brita 30% e resina endur</t>
  </si>
  <si>
    <t>TELHA METALICA TRAPEZOIDAL 40 ESP. 0.50MM</t>
  </si>
  <si>
    <t>RUFO EM ALUMINIO ESP. 0.5 MM LARGURA 30 CM</t>
  </si>
  <si>
    <t>Pintura à base de epoxi, marcas de referência Suvinil, Coral ou Novacor, em faixas com largura de 5cm, para demarcação de quadras de esportes</t>
  </si>
  <si>
    <t>CUMEEIRA FIBROCIMENTO NORMAL (ONDULADA)</t>
  </si>
  <si>
    <t>FITAS ANTI-CORROSIVAS PARA ASSENT TELHAS</t>
  </si>
  <si>
    <t>ML</t>
  </si>
  <si>
    <t>CANTONEIRA ABAS IGUAIS DE FERRO ASTM A-36 - 1/8" X 1/2" X 1/2"</t>
  </si>
  <si>
    <t>Pintura com tinta à base de resinas acrílicas, marcas de referencia Suvinil, Coral ou Novacor, sobre piso de concreto a duas demãos</t>
  </si>
  <si>
    <t>CONJUNTO VEDACAO ELASTICA</t>
  </si>
  <si>
    <t>ARO EM METAL PARA BASQUETE</t>
  </si>
  <si>
    <t>Rede para voleibol com malha grossa, faixas de lona superior e inferior</t>
  </si>
  <si>
    <t>CANTONEIRA ABAS IGUAIS DE FERRO ASTM A-36 - 1/8" X 3/4" X 3/4"</t>
  </si>
  <si>
    <t>PARAFUSO PARA MADEIRA DE 80MM</t>
  </si>
  <si>
    <t>Suporte para tabela de basquete de concreto armado Fck = 15MPa, inclusive forma, armação, lançamento e desforma</t>
  </si>
  <si>
    <t>PARAFUSO COM ROSCA SOBERBA 8X110MM</t>
  </si>
  <si>
    <t>PARAFUSO S-8</t>
  </si>
  <si>
    <t>Trave para futebol de salão de tubo de ferro galvanizado 3", com recuo, removível, dimensões oficiais 3x2m</t>
  </si>
  <si>
    <t>BUCHA PLASTICA COM PARAFUSO - 8MM</t>
  </si>
  <si>
    <t>BUCHA PLASTICA 8MM</t>
  </si>
  <si>
    <t>Conjunto de poste de voleibol de tubo de ferro galvanizado 3"e parte móvel de 21/2", inclusive carretilha, furo com tubo de ferro galvanizado de 31/2"e tampão de furo</t>
  </si>
  <si>
    <t>PARAFUSO CROMADO P/FIXACAO SANITARIOS</t>
  </si>
  <si>
    <t>PARAFUSO CROMADO D = 4 MM</t>
  </si>
  <si>
    <t>Tabela de basquete de madeira, com aro, inclusive colocação</t>
  </si>
  <si>
    <t>BUCHA PLASTICA NR.7</t>
  </si>
  <si>
    <t>PORCA SEXTAVADA 1/4"</t>
  </si>
  <si>
    <t>Alambrado com tela fio 12, malha de 1", tubos de ferro galvanizado verticais de 2" e tubos de ferro galvanizado horizontais de 1" soldados nas partes superior e inferior, inclusive portão</t>
  </si>
  <si>
    <t>PREGO - PRECO MEDIO DAS BITOLAS</t>
  </si>
  <si>
    <t>PREGO 12X12</t>
  </si>
  <si>
    <t>PREGO 15X15</t>
  </si>
  <si>
    <t>Rede para futebol de salão</t>
  </si>
  <si>
    <t>PREGO 18X27</t>
  </si>
  <si>
    <t>PREGO 18X30</t>
  </si>
  <si>
    <t>Preparo, regularização e compactação do terreno (compactador manual) para execução de piso de quadra</t>
  </si>
  <si>
    <t>PREGO 18X27 GALVANIZADO</t>
  </si>
  <si>
    <t>GRAMPO P/ CERCA GALVANIZADO</t>
  </si>
  <si>
    <t>Mureta em alvenaria de blocos cerâmicos 10x20x20cmm, h=0.60cm, para fechamento de quadra, com pilaretes de travamento em concreto armado a cada 3m, inclusive chapisco</t>
  </si>
  <si>
    <t>PARAFUSO PARA BUCHA S-5</t>
  </si>
  <si>
    <t>PARAFUSO PARA BUCHA PLASTICA N.7</t>
  </si>
  <si>
    <t>Parede em alvenaria de bloco cerâmico 10x20x20cm, h=2m, para proteção de fundo de gol (quadra poliesportiva), com pilares em concreto armado a cada 3m para travamento, inclusive chapisco</t>
  </si>
  <si>
    <t>BUCHA S-5</t>
  </si>
  <si>
    <t>BUCHA S8</t>
  </si>
  <si>
    <t>Goivete nas dimensões 2x1 executado sobre alvenaria chapiscada e rebocada</t>
  </si>
  <si>
    <t>PARAFUSO SEXTAVADO COM PORCA E ARRUELA 3/8" X 11/2" - ZINCADO</t>
  </si>
  <si>
    <t>CONJUNTO FIXACAO P/ TELHA DE ALUMINIO TRAPEZOIDAL</t>
  </si>
  <si>
    <t>Forn e assent de telhas de liga de alumínio e zinco (galvalume), ondulada, esp. mínima 0.43mm, alt. mínima de onda 17mm, sobrep. lateral de uma onda e longit. 200mm c/ mínimo de 3 apoios, assent. c/ utiliz. de fitas anti-corrosiva</t>
  </si>
  <si>
    <t>PARAFUSO COM BUCHA S-10</t>
  </si>
  <si>
    <t>BARRA CHATA DE FERRO ASTM A-36 1/4" X 2"</t>
  </si>
  <si>
    <t>Rede de proteção em nylon malha 10x10 cm para proteção de quadra de esportes</t>
  </si>
  <si>
    <t>PARAFUSO GALV. C/PORCA E ARRUELA 16MM X 200MM</t>
  </si>
  <si>
    <t>BUCHA DE NYLON N.º8 REF.: TEL-5308</t>
  </si>
  <si>
    <t>Projetor marca de referência tecnowatt PL 400MA com lâmpada Vapor de Mercúrio 400W</t>
  </si>
  <si>
    <t>BUCHA PLÁSTICA COM PARAFUSO - 6MM</t>
  </si>
  <si>
    <t>CANTONEIRA FERRO CROMADO,PEQ. P/DIVISÓRIA GRANITO OU MARMORE ESP 3CM</t>
  </si>
  <si>
    <t>Pintura a base de epoxi, marcas de referência Suvinil, Coral ou Novacor, em faixas largura de 8cm para demarcação de quadra de esportes</t>
  </si>
  <si>
    <t>PARAFUSO FERRO CROMADO, ROSCA COM DUAS CABEÇAS P/ DIVISÓRIA</t>
  </si>
  <si>
    <t>DOBRADICA FERRO CROMADO P/PORTA DE DIVISORIA DE MARMORE OU GRANITO ESP 3CM</t>
  </si>
  <si>
    <t>Recuperação de piso de quadra com demolição parcial do concreto e aplicação de granilite, inclusive regularização</t>
  </si>
  <si>
    <t>BATENTE FERRO CROMADO P/PORTA DE DIVISORIA DE MARMORE OU GRANITO ESP 3CM</t>
  </si>
  <si>
    <t>PARAFUSO COM BUCHA S8</t>
  </si>
  <si>
    <t>Alambrado com tela losangular de arame fio 12, malha 2" revestido em PVC com tubo de ferro galvanizado vertical de 21/2" e horizontal de 1", inclusive portão, pintados com esmalte sobre fundo anti corrosivo</t>
  </si>
  <si>
    <t>CONJUNTO P/ FIXAÇÃO TELHA ALUMINIO ONDULADA</t>
  </si>
  <si>
    <t>PARAFUSO DE MAQ FERRO GALVANIZADO D= 16 X 100MM</t>
  </si>
  <si>
    <t>Estrut. metálica p/ quadra poliesp. coberta constituída por perfis formados a frio, aço estrutural ASTM A-570 G33 (terças) ASTM A-36 (demais perfis) c/ o sistema de trat. e pint conf descrito em notas da planilha</t>
  </si>
  <si>
    <t>PARAFUSO AUTOATARRACHANTE DIM 4.2X32MM REF TEL5333</t>
  </si>
  <si>
    <t>ARRUELA LISA ACO INOX 1/4" - TEL-5303</t>
  </si>
  <si>
    <t>BUCHA DE NYLON N.º6 REF.: TEL-5306</t>
  </si>
  <si>
    <t>SERVIÇOS COMPLEMENTARES INTERNOS</t>
  </si>
  <si>
    <t>CONJ PARAFUSO, PORCA E ARRUELA LATAO 1/2 X 2"</t>
  </si>
  <si>
    <t>ARAME GALVANIZADO N.10 BWG</t>
  </si>
  <si>
    <t>QUADROS DE GIZ / AVISO</t>
  </si>
  <si>
    <t>ARAME GALVANIZADO N.12 BWG</t>
  </si>
  <si>
    <t>ARAME GALVANIZADO N.14 BWG</t>
  </si>
  <si>
    <t>Quadro de giz novo, completo, de fórmica tipo lousa escolar, inclusive pintura do requadro e porta giz com esmalte sintetico</t>
  </si>
  <si>
    <t>ARAME GALVANIZADO N.16 BWG</t>
  </si>
  <si>
    <t>ARAME GALVANIZADO N.18 BWG</t>
  </si>
  <si>
    <t>ARAME RECOZIDO N.18 BWG</t>
  </si>
  <si>
    <t>Quadro de avisos de fórmica lisa brilhante</t>
  </si>
  <si>
    <t>ARAME GALVANIZADO N.14 AWG</t>
  </si>
  <si>
    <t>ARAME FARPADO GALVANIZAD FIO 16BWG</t>
  </si>
  <si>
    <t>Quadro de giz novo, completo, de laminado melamínico verde escolar, inclusive requadro de madeira 2.5 x 5.0 cm e porta giz, com dimensões de 3.95 x 1.29 m</t>
  </si>
  <si>
    <t>MOURAO CONCRETO CURVO SECAO "T" H=3,20M</t>
  </si>
  <si>
    <t>TELA ARAME GALV. MALHA # 2" LOSANGULAR - FIO N.16 BWG</t>
  </si>
  <si>
    <t>Quadro mural de azulejo extra 15 x 15 cm e moldura de madeira de lei de 7.0 x 2.5 cm nas dimensões de 2.09 x 1.04 m</t>
  </si>
  <si>
    <t>TELA DE ARAME GALVANIZADO DE 1" FIO N.10 BWG</t>
  </si>
  <si>
    <t>TELA DE ARAME GALV. MALHA # 2" LOSANGULAR - FIO N.12 BWG - REVEST EM PVC</t>
  </si>
  <si>
    <t>Quadro branco para pincel em laminado melamínico brilhante, dim. 3.00 x 1.50 m, inclusive requadro de alumínio anodizado natural largura de 3cm</t>
  </si>
  <si>
    <t>TELA ARAME GALV. MALHA # 3" LOSANGULAR - FIO N. 12 BWG - REVEST EM PVC</t>
  </si>
  <si>
    <t>TELA ARAME GALV. MALHA # 1" QUADRADA - FIO N.12 BWG</t>
  </si>
  <si>
    <t>ARMÁRIOS E PRATELEIRAS</t>
  </si>
  <si>
    <t>TELA ARAME GALV CORRUGADA "QUEBRA CHAMA" MALHA 3MM QUADRADA</t>
  </si>
  <si>
    <t>TELA MOSQUITEIRO EM NYLON MALHA 14 ABERTURA 1,5MM</t>
  </si>
  <si>
    <t>Prateleiras em granito cinza andorinha, esp. 2cm</t>
  </si>
  <si>
    <t>TELA MOSQUITEIRO ARAME GALV. MALHA # 18 FIO 32 QUADRADA</t>
  </si>
  <si>
    <t>TELA ARAME GALV. MALHA # 1/2" QUADRADA - FIO N.12 BWG</t>
  </si>
  <si>
    <t>DIVERSOS INTERNOS</t>
  </si>
  <si>
    <t>TELA ARAME GALV. MALHA # 3/4" QUADRADA - FIO N.12 BWG</t>
  </si>
  <si>
    <t>BOMBEAMENTO DE CONCRETO</t>
  </si>
  <si>
    <t>Guarda corpo de tubo de ferro galvanizado, diâm. 3" e 2", h=0.8 m inclusive pintura a óleo ou esmalte</t>
  </si>
  <si>
    <t>TABULEIRO MARMORE BRANCO E GRANITO PRETO 40X40CM</t>
  </si>
  <si>
    <t>COLA BRANCA "PVA" CASCOLA/FORMICA/MUNDIAL/EQUIVALENTE</t>
  </si>
  <si>
    <t>Corrimão de tubo de ferro galvanizado diâmetro 3" com chumbadores a cada 1.50m, inclusive pintura a óleo ou esmalte</t>
  </si>
  <si>
    <t>DESMOLDANTE PARA FORMAS</t>
  </si>
  <si>
    <t>MOLDURA CANTONEIRA ALUMINIO PERFIL L 3/4"X3/4X1/8"</t>
  </si>
  <si>
    <t>JUNTA PLASTICA DE 17 X 3 MM</t>
  </si>
  <si>
    <t>Banco de concreto armado aparente Fck=15 MPa, com apoios de concreto, largura de 45cm, espessura de 7cm e altura de 45cm</t>
  </si>
  <si>
    <t>CABO ACO GALV. SM 6X7-AF 6,4MM (1/4")</t>
  </si>
  <si>
    <t>BARRA CHATA DE FERRO ASTM A-36 3/16" X 1"</t>
  </si>
  <si>
    <t>Alçapão de visita ao barrilete de chapa de madeira de lei medindo 60x60cm, inclusive dobradiça, marco, alizar e fechadura, emassamento e pintura</t>
  </si>
  <si>
    <t>COLA PARA FORMICA</t>
  </si>
  <si>
    <t>BARRA CHATA DE FERRO ASTM A-36 1/4" X 1"</t>
  </si>
  <si>
    <t>Proteção para caixa de descarga em malha de ferro 3/4" fio 12, perfil "L" 1" e barra chata 3/4" x 1/8", conf. detalhe</t>
  </si>
  <si>
    <t>FILETE EM ISOPOR 2X1CM</t>
  </si>
  <si>
    <t>CILINDRO DE GAS DE COZINHA 45 KG</t>
  </si>
  <si>
    <t>Corrimão em tubo de ferro galvanizado diam. 2" com chumbadores a cada 1.5m</t>
  </si>
  <si>
    <t>DUREPOX (250G)</t>
  </si>
  <si>
    <t>PARAF. INOX SEXT. M6X45MM, BUCHA N.8, ARRUELA 1/4"</t>
  </si>
  <si>
    <t>APOIO</t>
  </si>
  <si>
    <t>FIXADOR UNIV SPDA ESTANH TEL-5024 P/CABO 16 A 70MM</t>
  </si>
  <si>
    <t>SELANTE A BASE DE POLIURETANO SIKAFLEX UNIVERSAL OU EQUIVALENTE (CARTUCHO COM 300ML)</t>
  </si>
  <si>
    <t>Locação de veículo tipo Gol 1.000 a gasolina ou equivalente, com até 1 (um) ano de uso, em bom estado de conservação com:</t>
  </si>
  <si>
    <t>ALIZAR / GUARNICAO EM MAD DE LEI 5.0 X 1.5 CM</t>
  </si>
  <si>
    <t>PORTA MADEIRA DE LEI LISA MEDIA SARRAFEADA ESP.30MM 0.80 X 1.80M P/ PINTURA</t>
  </si>
  <si>
    <t>(Gol 1.000 4P- gasolina - preço LABOR) Seguro total, manutenção, combustível, eventuais taxas e emolumentos, bem como eventual substituição do veículo (se necessário), sem motorista, utilização até 2.000 (dois mil) km/mês</t>
  </si>
  <si>
    <t>MARCO MAD LEI 15X3CM BAT 0.90X2.10M ANGELIM PEDRA</t>
  </si>
  <si>
    <t>MARCO MAD LEI 15X3CM BAT 0.60X2.10M ANGELIM PEDRA</t>
  </si>
  <si>
    <t>SERVIÇOS GERAIS</t>
  </si>
  <si>
    <t>MARCO MAD LEI 15X3CM BAT 0.70X2.10M ANGELIM PEDRA</t>
  </si>
  <si>
    <t>MARCO MAD LEI 15X3CM BAT 0.80X2.10M ANGELIM PEDRA</t>
  </si>
  <si>
    <t>MÃO DE OBRA - (MENSALISTAS - LEIS SOCIAIS = 5%)</t>
  </si>
  <si>
    <t>MARCO EM MADEIRA DE LEI 15 X 3 CM</t>
  </si>
  <si>
    <t>PORTA EM COMPENSADO LISA LEVE COLMEIA ESP.35MM,0.7X2.1M P/PINT.</t>
  </si>
  <si>
    <t>PORTA MADEIRA DE LEI LISA MEDIA SARRAFEADA ESP 30 MM 0.6X2.1M P/ PINTURA</t>
  </si>
  <si>
    <t>Estagiário 4 horas - UFES (Leis Sociais = 5%)</t>
  </si>
  <si>
    <t>MS</t>
  </si>
  <si>
    <t>PORTA MADEIRA DE LEI LISA MEDIA SARRAFEADA ESP 30 MM 0.7X2.1M P/ PINTURA</t>
  </si>
  <si>
    <t>PORTA MADEIRA DE LEI LISA MEDIA SARRAFEADA ESP 30 MM 0.8X2.1M P/ PINTURA</t>
  </si>
  <si>
    <t>ENCARGOS COMPLEMENTARES - EQUIPAMENTOS DE PROTEÇÃO INDIVIDUAL</t>
  </si>
  <si>
    <t>PORTA MADEIRA DE LEI LISA MEDIA SARRAFEADA ESP 30 MM 0.9X2.1M P/ PINTURA</t>
  </si>
  <si>
    <t>PORTA EM MADEIRA DE LEI LISA MEDIA SARRAFEADA P/ PINTURA 0.60 X 1.80M</t>
  </si>
  <si>
    <t>Capacete de obra</t>
  </si>
  <si>
    <t>PORTA MADEIRA DE LEI LISA MEDIA SARRAFEADA ESP 30MM P/ PINTURA 0.80 X 1.60 M</t>
  </si>
  <si>
    <t>PORTA DE VENEZIANA EM MADEIRA DE LEI, 0.7 X 2.10M</t>
  </si>
  <si>
    <t>PORTA DE VENEZIANA EM MADEIRA DE LEI, 0.60 X 2.10M</t>
  </si>
  <si>
    <t>Uniforme de obra (Calça e camisa)</t>
  </si>
  <si>
    <t>PORTA DE VENEZIANA EM MADEIRA DE LEI 0.80 X 2.10M</t>
  </si>
  <si>
    <t>ALIZAR / GUARNICAO EM MAD DE LEI 7X1.5CM</t>
  </si>
  <si>
    <t>Veste de segurança</t>
  </si>
  <si>
    <t>PORTA MADEIRA DE LEI LISA MEDIA SARRAFEADA ESP 30MM P/ PINTURA 0.60 X 1.60M</t>
  </si>
  <si>
    <t>ALIZAR / GUARNICAO EM MAD DE LEI 5X2.5CM</t>
  </si>
  <si>
    <t>Bota de segurança (par)</t>
  </si>
  <si>
    <t>CAIXILHO MAD LEI 9X3CM P/ JANELA - ANGELIM PEDRA</t>
  </si>
  <si>
    <t>PORTA MAD LEI LISA MEDIA SARRAFEADA 30MM 0.70 X 2.10M C/VISOR 0.40 X 0.60M</t>
  </si>
  <si>
    <t>PORTA MAD LEI LISA MEDIA SARRAFEADA 30MM 0.80 X 2.10M C/ VISOR 0.40 X 0.60M</t>
  </si>
  <si>
    <t>Óculos de proteção</t>
  </si>
  <si>
    <t>PORTA MAD LEI LISA MEDIA SARRAFEADA 30MM 0.90 X 2.10M C/ VISOR 0.40 X 0.60M</t>
  </si>
  <si>
    <t>PORTA ABRIR VENEZIANA ALUM ANOD NATURAL LINHA 25/SUPREMA</t>
  </si>
  <si>
    <t>L</t>
  </si>
  <si>
    <t>Luva de raspa (par)</t>
  </si>
  <si>
    <t>JANELA MAXIM-AR ALUMINIO ANOD. NATURAL LINHA 25/SUPREMA</t>
  </si>
  <si>
    <t>JANELA DE CORRER ALUMINIO ANOD. NATURAL LINHA 25/SUPREMA</t>
  </si>
  <si>
    <t>FECHADURA COMPLETA PARA PORTA INTERNA</t>
  </si>
  <si>
    <t>Capa de chuva</t>
  </si>
  <si>
    <t>FECHADURA COMPLETA PORTA EXTERNA</t>
  </si>
  <si>
    <t>TARGETA FIO REDONDO 3"</t>
  </si>
  <si>
    <t>Máscara de ar</t>
  </si>
  <si>
    <t>FECHADURA PARA PORTAO</t>
  </si>
  <si>
    <t>TARGETA FIO REDONDO 2"</t>
  </si>
  <si>
    <t>Cinto de segurança</t>
  </si>
  <si>
    <t>FECHADURA ALAVANCA E CHAVE YALE</t>
  </si>
  <si>
    <t>FECHADURA DE SEGURANCA ALIANCA MARCA REFERENCIA</t>
  </si>
  <si>
    <t>CADEADO 40MM</t>
  </si>
  <si>
    <t>ENCARGOS COMPLEMENTARES - FERRAMENTAS MANUAIS</t>
  </si>
  <si>
    <t>CADEADO 30 MM</t>
  </si>
  <si>
    <t>PORTA CADEADO PARA CADEADO DE 30MM</t>
  </si>
  <si>
    <t>Picareta com cabo</t>
  </si>
  <si>
    <t>PORTA CADEADO PARA CADEADO DE 40MM</t>
  </si>
  <si>
    <t>FECHADURA TIPO "LIVRE-OCUPADO"</t>
  </si>
  <si>
    <t>Pá de pedreiro com cabo</t>
  </si>
  <si>
    <t>DOBRADICA DE FERRO ZINCADO DE 3" X 2 1/2"</t>
  </si>
  <si>
    <t>Enxada com cabo</t>
  </si>
  <si>
    <t>DOBRADICA EM LATAO CROMADO 3 X 2.1/2" C/ PARAFUSO</t>
  </si>
  <si>
    <t>TRINCO CHATO EM AÇO CROMADO DE EMBUTIR 20CM</t>
  </si>
  <si>
    <t>Serrote 26"</t>
  </si>
  <si>
    <t>BASCULA LINHA 25 ALUMINIO ANOD NATURAL</t>
  </si>
  <si>
    <t>Martelo com cabo</t>
  </si>
  <si>
    <t>FECHADURA COM MAÇANETA TIPO BOLA E CHAVE YALE</t>
  </si>
  <si>
    <t>Nivel de pedreiro</t>
  </si>
  <si>
    <t>FECHADURA DE SOBREPOR TIPO CAIXAO E CHAVE COMUM</t>
  </si>
  <si>
    <t>FECH COM MAÇANETA TIPO ALAVANCA E CHAVE TIPO COMUM</t>
  </si>
  <si>
    <t>Alicate universal</t>
  </si>
  <si>
    <t>AZULEJO BRANCO 15X15CM</t>
  </si>
  <si>
    <t>CERAMICA 10X10 CM COR BRANCA OU AREIA</t>
  </si>
  <si>
    <t>Marreta 5 Kg com cabo</t>
  </si>
  <si>
    <t>PASTILHA CERÂMICA 5X5CM COR BRANCA</t>
  </si>
  <si>
    <t>CERAMICA 10X10CM REF. CAMBURI BRANCO</t>
  </si>
  <si>
    <t>Chave de grifo 10"</t>
  </si>
  <si>
    <t>MARMORE BRANCO P/BANCADA ESP. 3 CM</t>
  </si>
  <si>
    <t>GRANITO CINZA ANDORINHA POLIDO ESP. 2CM P/ BANCAD</t>
  </si>
  <si>
    <t>Jogo de chave de fenda</t>
  </si>
  <si>
    <t>CHAPA LISA DE FIBROCIMENTO ESP.10MM</t>
  </si>
  <si>
    <t>CANTONEIRA DE ALUMINIO SEXTAVADA P/ ACABAMENTO</t>
  </si>
  <si>
    <t>Cavadeira de braço</t>
  </si>
  <si>
    <t>MOLDURA EM MADEIRA DE LEI DE 7.0 X 2.5 CM</t>
  </si>
  <si>
    <t>PEITORIL GRANITO CINZA ANDORINHA LARG.15CM,ESP.3CM</t>
  </si>
  <si>
    <t>Serra Tico-tico</t>
  </si>
  <si>
    <t>PORTA GIZ DIM. 6 X 3 CM</t>
  </si>
  <si>
    <t>PEITORIL MARMORE BRANCO, LARG. 40 CM</t>
  </si>
  <si>
    <t>Serra de disco (circular)</t>
  </si>
  <si>
    <t>PERFIL "U" EM ALUMÍNIO ANOD. NATURAL 1/2X1/2/1/16"</t>
  </si>
  <si>
    <t>RODA PAREDE GRAN CINZA AND 7X2CM ACAB 2 LADOS</t>
  </si>
  <si>
    <t>FORRO DE GESSO COLOCADO, ACABAMENTO TIPO LISO</t>
  </si>
  <si>
    <t>Carrinho de mão</t>
  </si>
  <si>
    <t>FORRO PVC FRISADO L= 20CM ESP.10MM, COLOCADO</t>
  </si>
  <si>
    <t>ROLDANA CROMADA C/ PINO DIAM. Ø 3" CANAL TIPO "V" 2"</t>
  </si>
  <si>
    <t>ENCARGOS COMPLEMENTARES - ALIMENTAÇÃO</t>
  </si>
  <si>
    <t>PORTA CADEADO E CADEADO 40MM</t>
  </si>
  <si>
    <t>XADREZ (PO CORANTE TIPO XADREZ MARCA DE REF.)</t>
  </si>
  <si>
    <t>LADRILHO HIDRAULICO RANHURADO 20X20CM COLORIDO</t>
  </si>
  <si>
    <t>Fornecimento refeição industrial (marmitex)</t>
  </si>
  <si>
    <t>PISO CERAMICO 45X45CM PEI5 CARGO PLUS GRAY ELIANE</t>
  </si>
  <si>
    <t>LADRILHO HIDRÁULICO PASTILHADO 20X20CM COLORIDO</t>
  </si>
  <si>
    <t>PISO CERAMICO 45X45 CM CARGO PLUS WHITE ELIANE - PEI 5</t>
  </si>
  <si>
    <t>MÃO DE OBRA (MENSALISTAS - COM DESONERAÇÃO - LEIS SOCIAIS=49,72%)</t>
  </si>
  <si>
    <t>SELADOR EPOXI INTERGARD 2001 VERNIZ INCOLOR - INTERNACIONAL OU EQUIVALENTE</t>
  </si>
  <si>
    <t>JUNTA DE DILATACAO PLASTICA</t>
  </si>
  <si>
    <t>Tecnico Segundo Grau -A-(Leis Sociais = 49,72%)</t>
  </si>
  <si>
    <t>PORCELANATO POLIDO PANNA PLUS PO 50X50CM</t>
  </si>
  <si>
    <t>PORCELANATO POL ACET 60X60CM CIMENTO CINZA BOLD</t>
  </si>
  <si>
    <t>PORCELANTO NATURAL ACETINADO 60X60CM PLATINA NA</t>
  </si>
  <si>
    <t>Engenheiro Senior (Leis Sociais = 49,72%)</t>
  </si>
  <si>
    <t>GONZO DIAM 1" (MACHO/FEMEA) PARA PORTÃO (DE SOBREPOR)</t>
  </si>
  <si>
    <t>AGREGADO DE ALTA RESISTENCIA PARA PISOS</t>
  </si>
  <si>
    <t>Programador (Leis Sociais = 49,72%)</t>
  </si>
  <si>
    <t>PISO VIN PAVIFLEX CHROMA CONCEPT 30X30CM - ESP.2MM</t>
  </si>
  <si>
    <t>TABUA DE MADEIRA DE LEI P/ PISO LARG. 15 CM ESP 2CM</t>
  </si>
  <si>
    <t>Digitador - 6 Horas (Leis Sociais = 49,72%)</t>
  </si>
  <si>
    <t>PISO EMBORRAC PASTILHADO COR PRETA PLURIGOMA/EQUIV</t>
  </si>
  <si>
    <t>RODAPE DE PEROBA DE 1.5X7CM</t>
  </si>
  <si>
    <t>Engenheiro Junior(Leis Sociais = 49,72%)</t>
  </si>
  <si>
    <t>SOLEIRA GRANITO CINZA ANDORINHA ESP = 3CM, L= 3CM</t>
  </si>
  <si>
    <t>JUNTA PLASTICA "I" 27MM PARA PISOS</t>
  </si>
  <si>
    <t>Tecnico Segundo Grau -B(Leis Sociais = 49,72%)</t>
  </si>
  <si>
    <t>RODA-PAREDE EM MADEIRA DE LEI DE 10.0 X 2.5 CM</t>
  </si>
  <si>
    <t>SOLEIRA GRANITO CINZA ANDORINHA ESP=2CM,L=15CM</t>
  </si>
  <si>
    <t>Tecnico Segundo Grau-C-(Leis Sociais = 49,72%)</t>
  </si>
  <si>
    <t>RODA-PAREDE EM MADEIRA DE LEI 20.0 X 1.5 CM</t>
  </si>
  <si>
    <t>RODAPE GRANITO CINZA ANDORINHA ESP. 2CM H=7CM ACAB. RETO</t>
  </si>
  <si>
    <t>RODAPE MARMORE BRANCO H=7CM</t>
  </si>
  <si>
    <t>Gerente De Projeto (Leis Sociais = 49,72%)</t>
  </si>
  <si>
    <t>MEIO FIO CONCRETO PRE-MOLD. 12X15X30CM</t>
  </si>
  <si>
    <t>BLOCO CONCRETO TIPO PAVI-S ESP.8CM,35MPA(48UND/M2)</t>
  </si>
  <si>
    <t>Analista De Sistemas(Leis Sociais =49,72%)</t>
  </si>
  <si>
    <t>BLOCO CONCRETO TIPO PAVI-S ESP.10CM - 35MPA</t>
  </si>
  <si>
    <t>BLOCO CONCRETO PAVI-S ESP. 6CM 35 MPA (48UN/M2)</t>
  </si>
  <si>
    <t>TINTA EPOXI INTERGARD INTERNATIONAL REF2005 (CINZA OU BRANCO) INCLUSIVE O COMPONENTE B - INTERNACIONAL OU EQUIVALENTE</t>
  </si>
  <si>
    <t>Analista de Desenvolvimento(Leis Sociais = 49,72%)</t>
  </si>
  <si>
    <t>VIDRO TRANSPARENTE LISO ESP.4MM,COLOCADO</t>
  </si>
  <si>
    <t>VIDRO MINI-BOREAL ESP.4MM, COLOCADO</t>
  </si>
  <si>
    <t>Gerente Bd/Servidores/Redes (Leis Sociais = 49,72%)</t>
  </si>
  <si>
    <t>MASSA PARA VIDRO</t>
  </si>
  <si>
    <t>ESPELHO PRATA ESPESSURA 4 MM</t>
  </si>
  <si>
    <t>Designer Gráfico(Leis Sociais = 49,72%)</t>
  </si>
  <si>
    <t>BOTAO FRANCES P/FIXACAO DE ESPELHOS, CROMADO</t>
  </si>
  <si>
    <t>VIDRO ARAMADO ESP. 6MM, COLOCADO</t>
  </si>
  <si>
    <t>Analista Sistemas/Suporte(Leis Sociais = 49,72%)</t>
  </si>
  <si>
    <t>ESMALTE SINTETICO</t>
  </si>
  <si>
    <t>TINTA EPOXI PARA ACABAMENTO</t>
  </si>
  <si>
    <t>Coordenador Tecnico Especialista (Leis Sociais = 49,72%)</t>
  </si>
  <si>
    <t>TINTA LATEX PVA</t>
  </si>
  <si>
    <t>TINTA LATEX ACRILICA FOSCA</t>
  </si>
  <si>
    <t>TINTA A BASE DE EMULSAO ACRILICA (PARA PISOS)</t>
  </si>
  <si>
    <t>Cotador(Leis Sociais = 49,72%)</t>
  </si>
  <si>
    <t>SELADOR ACRILICO</t>
  </si>
  <si>
    <t>SOLVENTE PARA TINTA A BASE DE EPOXI</t>
  </si>
  <si>
    <t>Tecnico Nivel Superior (Leis Sociais = 49,72%)</t>
  </si>
  <si>
    <t>TINTA PARA PISOS</t>
  </si>
  <si>
    <t>TINTA ESMALTE SINT. BRILHANTE COR BRANCA</t>
  </si>
  <si>
    <t>Engenheiro Pleno (Leis Sociais = 49,72%)</t>
  </si>
  <si>
    <t>AGUARRAZ MINERAL</t>
  </si>
  <si>
    <t>CAL EM PO PARA PINTURA</t>
  </si>
  <si>
    <t>FUNDO BRANCO FOSCO NIVELADOR P/ MADEIRAS</t>
  </si>
  <si>
    <t>Almoxarife (Leis Sociais = 49,72%)</t>
  </si>
  <si>
    <t>LIQUIDO SELADOR PARA PINTURA LATEX PVA</t>
  </si>
  <si>
    <t>Mestre Obras Senior (Leis Sociais = 49,72%)</t>
  </si>
  <si>
    <t>LIXA P/ FERRO Nº 100 K-246 225X275MM - NORTON OU EQUIVALENTE</t>
  </si>
  <si>
    <t>LIXA PARA MADEIRA/MASSA Nº 150</t>
  </si>
  <si>
    <t>MASSA ACRILICA</t>
  </si>
  <si>
    <t>Vigia (Leis Sociais = 49,72%)</t>
  </si>
  <si>
    <t>MASSA A OLEO</t>
  </si>
  <si>
    <t>MASSA A BASE DE PVA</t>
  </si>
  <si>
    <t>Aux Almoxarife (Leis Sociais = 49,72%)</t>
  </si>
  <si>
    <t>OLEO DE LINHACA</t>
  </si>
  <si>
    <t>PRIMER A BASE DE EPOXI</t>
  </si>
  <si>
    <t>Encarregado De Turma (Incl Ls=49,72%)</t>
  </si>
  <si>
    <t>SILICONE - HIDROFUGANTE</t>
  </si>
  <si>
    <t>TRINCHA 2"</t>
  </si>
  <si>
    <t>Tecnico Nivel Superior (Leis Sociais = 51,04%)</t>
  </si>
  <si>
    <t>VERNIZ ACRILICO PARA CONCRETO</t>
  </si>
  <si>
    <t>ZARCAO</t>
  </si>
  <si>
    <t>REMOVEDOR</t>
  </si>
  <si>
    <t>IMUNIZANTE PARA MADEIRA</t>
  </si>
  <si>
    <t>Engenheiro Pleno (Leis Sociais = 51,04%)</t>
  </si>
  <si>
    <t>VERNIZ FOSCO FILTRO SOLAR LINHA PREMIUM</t>
  </si>
  <si>
    <t>VERNIZ POLIURETANO BRILHANTE LINHA PREMIUM</t>
  </si>
  <si>
    <t>GRAMA EM PLACAS TIPO ESMERALDA</t>
  </si>
  <si>
    <t>Almoxarife (Leis Sociais = 51,04%)</t>
  </si>
  <si>
    <t>TERRA VEGETAL</t>
  </si>
  <si>
    <t>PLACA DE OBRA - ADESIVADA COM IMPRESSÃO DIGITAL</t>
  </si>
  <si>
    <t>ACIDO MURIATICO</t>
  </si>
  <si>
    <t>Mestre Obras Senior (Leis Sociais = 51,04%)</t>
  </si>
  <si>
    <t>MASSA PLASTICA</t>
  </si>
  <si>
    <t>QUADRO DE GIZ/PINCEL LAMINADO MELAMINICO 3.95X1.29</t>
  </si>
  <si>
    <t>PINTURA DE LETRAS EM PAREDE DIM.20X30 CM</t>
  </si>
  <si>
    <t>Vigia (Leis Sociais =52,25%)(Leis Sociais = 51,04%)</t>
  </si>
  <si>
    <t>ESTRADO DE MADEIRA PADRÃO CASA GAS CONF PROJETO</t>
  </si>
  <si>
    <t>TRAVE P/ FUT SALAO 3,00X2,00M C/ RECUO FG D=3"</t>
  </si>
  <si>
    <t>POSTE VOLEIBOL FG D=2 1/2" C/ CARRETILHA E TAMPAO</t>
  </si>
  <si>
    <t>Aux Almoxarife (Leis Sociais=52,25%)(Leis Sociais = 51,04%)</t>
  </si>
  <si>
    <t>REDE COM MALHA GROSSA PARA TRAVE DE FUTEBOL SALAO</t>
  </si>
  <si>
    <t>CESTA PARA ARO DE BASQUETE</t>
  </si>
  <si>
    <t>Encarregado De Turma (Incl Ls=51,04%)</t>
  </si>
  <si>
    <t>REDE VOLEIBOL MALHA GROSSA, LONA SUP. E INFERIOR</t>
  </si>
  <si>
    <t>CANTONEIRA ABAS IGUAIS DE FERRO ASTM A-36 - 1/8" X 1" X 1"</t>
  </si>
  <si>
    <t>CANTONEIRA ABAS IGUAIS DE FERRO ASTM A-36 - 3/16" X 1.1/2" X 1.1/2" GALV.</t>
  </si>
  <si>
    <t>CAIXA DE PRE-MOLDADO P/ AR CONDICIONADO 18.000 BTU</t>
  </si>
  <si>
    <t>QUADRO QUADRICULABRANCO P/ PINCEL DIM 3.00 X 1.50M</t>
  </si>
  <si>
    <t>PAR</t>
  </si>
  <si>
    <t>ABRACADEIRA GUIA P/ MASTRO SIMPLES P/ 1 DESCIDA 1.1/2" - TEL-320</t>
  </si>
  <si>
    <t>GRANITO CINZA ANDORINHA ESP 2CM POLIDO NAS DUAS FACES</t>
  </si>
  <si>
    <t>POSTE CIRC.CONCRETO ALT.MONT.11M/300KG,PAD ESCELSA</t>
  </si>
  <si>
    <t>POSTE CIRCULAR DE CONCRETO 11M/600KG</t>
  </si>
  <si>
    <t>POSTE DT PADRAO TRIFASICO 16MM AEREO 63A H=7M/100DAN</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</si>
  <si>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</si>
  <si>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</si>
  <si>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</si>
  <si>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</si>
  <si>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</si>
  <si>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</si>
  <si>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</si>
  <si>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</si>
  <si>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</si>
  <si>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</si>
  <si>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</si>
  <si>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</si>
  <si>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TRANSF. TRIFASICO A OLEO 225KVA 15KV - 220/127V</t>
  </si>
  <si>
    <t>TRANSF. TRIF A OLEO 75KVA 15KV - 220/127V</t>
  </si>
  <si>
    <t>TRANSF A OLEO MINERAL 150KVA 13.8-10.4 KV 220127V</t>
  </si>
  <si>
    <t>TRANSF TRIFASICO 112.5KVA 15KV/220-127V A OLEO</t>
  </si>
  <si>
    <t>TELA BELINOX, L=245MM/E=1,5MM INOX-TEL-752</t>
  </si>
  <si>
    <t>CX PASS MET Nº6 "TELEBRAS" 120X120X15CM CH GALV</t>
  </si>
  <si>
    <t>QUADRO DIST EMBUTIR MET C/ BARRAMENTO TRIFASICO 6 CIRC - 100A C/ TRINCO</t>
  </si>
  <si>
    <t>QUADRO DIST EMBUTIR MET C/ BARRAMENTO TRIFASICO 12 CIRC - 100A C/ TRINCO</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</si>
  <si>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</si>
  <si>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</si>
  <si>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</si>
  <si>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</si>
  <si>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</si>
  <si>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</si>
  <si>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</si>
  <si>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</si>
  <si>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PARA TRANSFORMADOR DE CORRENTE (TC) 112,5 ATE 225KVA - 400:5A</t>
  </si>
  <si>
    <t>CAIXA PVC 4" X 4" TIGREFLEX</t>
  </si>
  <si>
    <t>CAIXA PVC 3" X 3" TIGREFLEX - SEXTAVADA</t>
  </si>
  <si>
    <t>QUADRO DIST EMBUTIR MET 12 CIRC S/ BARRAMENTO C/ TRINCO</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</si>
  <si>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</si>
  <si>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</si>
  <si>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</si>
  <si>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</si>
  <si>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</si>
  <si>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</si>
  <si>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</si>
  <si>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</si>
  <si>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ELETRODUTO DE FERRO GALVANIZADO 6"</t>
  </si>
  <si>
    <t>ELETRODUTO FERRO GALV LEVE - 2.1/2"</t>
  </si>
  <si>
    <t>ELETRODUTO DE FERRO GALVANIZADO 4"</t>
  </si>
  <si>
    <t>CURVA 90º DE FERRO GALVANIZADO 3"</t>
  </si>
  <si>
    <t>ELETRODUTO DE FERRO GALVANIZADO 3"</t>
  </si>
  <si>
    <t>REDUÇÃO DE FERRO GALVANIZADO Ø 50X32MM (2X1 1/4")</t>
  </si>
  <si>
    <t>CONDULETE ALUMINIO SEM ROSCA, TIPO B DIAMETRO 3/4" C/ TAMPA C/ VEDACAO</t>
  </si>
  <si>
    <t>CONDULETE ALUMINIO SEM ROSCA TIPO LR DIAM 3/4" C/ TAMPA C/ VEDACAO</t>
  </si>
  <si>
    <t>CONDULETE ALUMINIO SEM ROSCA TIPO X DIAM 3/4" C/ TAMPA COM VEDACAO</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</si>
  <si>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</si>
  <si>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</si>
  <si>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</si>
  <si>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</si>
  <si>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</si>
  <si>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</si>
  <si>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</si>
  <si>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</si>
  <si>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</si>
  <si>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</si>
  <si>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</si>
  <si>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</si>
  <si>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</si>
  <si>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</si>
  <si>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</si>
  <si>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</si>
  <si>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CANALETA SISTEMA X PIAL 20X10X2100MM REF. 308 01</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</si>
  <si>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</si>
  <si>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</si>
  <si>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</si>
  <si>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</si>
  <si>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</si>
  <si>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</si>
  <si>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</si>
  <si>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</si>
  <si>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CABO FLEX ISOL. TERMOPLAST. 750V - 1,5 MM2 - 70º</t>
  </si>
  <si>
    <t>CABO FLEX ISOL. TERMOPLAST. 750V - 2,50 MM2 - 70º</t>
  </si>
  <si>
    <t>CABO FLEX ISOL. TERMOPLAST. 750V - 4,00 MM2 - 70º</t>
  </si>
  <si>
    <t>CABO FLEX ISOL. TERMOPLAST. 750V - 6,00 MM2 - 70º</t>
  </si>
  <si>
    <t>CABO FLEX ISOL. TERMOPLAST. 0,6/1KV - 95MM2 - 70º</t>
  </si>
  <si>
    <t>CABO FLEX ISOL. TERMOPLAST. 750V - 16MM2 - 70º</t>
  </si>
  <si>
    <t>CABO FLEX ISOL. TERMOPLAST. 750V - 25MM2 - 70º</t>
  </si>
  <si>
    <t>CABO FLEX ISOL. TERMOPLAST. 0,6/1KV - 185MM2 - 70º</t>
  </si>
  <si>
    <t>CABO DE COBRE PP FLEX ISOL. PVC 450/750V ANTI-CHAMA 70º - 2 X 2.5 MM2</t>
  </si>
  <si>
    <t>CABO DE COBRE NU TEMPERA MEIO DURA 6MM2</t>
  </si>
  <si>
    <t>CABO DE COBRE NU TEMPERA MEIO DURA 16 MM2</t>
  </si>
  <si>
    <t>CABO DE COBRE NU TEMPERA MEIO DURA 10 MM2</t>
  </si>
  <si>
    <t>CABO COBRE NU TEMPERA MEIO DURA 25MM2</t>
  </si>
  <si>
    <t>CABO COBRE NU TEMPERA MEIO DURA 35MM2</t>
  </si>
  <si>
    <t>CABO COBRE NU TEMPERA MEIO DURA 50MM2</t>
  </si>
  <si>
    <t>CABO TELEFONICO CI C/ 30 PARES Ø 50 MM</t>
  </si>
  <si>
    <t>CABO FLEX ISOL. TERMOPLAST. 0,6/1KV - 16MM2 - 70º</t>
  </si>
  <si>
    <t>CABO COBRE UNIPOLAR 25 MM2 ISOLAMENTO 15KV</t>
  </si>
  <si>
    <t>CABO UTP 4 PARES CAT 5E</t>
  </si>
  <si>
    <t>CABO FLEX ISOL. TERMOPLAST. 0,6/1KV - 70MM2 - 70º</t>
  </si>
  <si>
    <t>CABO ISOLADO 750V - 4 X 4.0MM2</t>
  </si>
  <si>
    <t>CABO ISOLADO PVC - 4 X 16.0MM2</t>
  </si>
  <si>
    <t>CABO FLEX ISOL. TERMOPLAST. 0,6/1KV - 25MM2 - 70º</t>
  </si>
  <si>
    <t>CABO FLEX ISOL. TERMOPLAST. 0,6/1KV - 35MM2 - 70º</t>
  </si>
  <si>
    <t>CABO FLEX ISOL. TERMOPLAST. 0,6/1KV - 6,0MM2 - 70º</t>
  </si>
  <si>
    <t>CABO FLEX ISOL. TERMOPLAST. 0,6/1KV - 10MM2 - 70º</t>
  </si>
  <si>
    <t>CABO FLEX ISOL. TERMOPLAST. 0,6/1KV - 50MM2 - 70º</t>
  </si>
  <si>
    <t>CABO FLEX ISOL. TERMOPLAST. 750V - 10MM2 - 70º</t>
  </si>
  <si>
    <t>CABO FLEX ISOL. TERMOPLAST. 0,6/1KV - 240MM2 - 70º</t>
  </si>
  <si>
    <t>CABO FLEX ISOL. TERMOPLAST. 0,6/1KV - 150MM2 - 70º</t>
  </si>
  <si>
    <t>CABO DE COBRE UNIPOLAR 35 MM2 COM ISOLAMENTO 15KV</t>
  </si>
  <si>
    <t>CABO FLEX ISOL. TERMOPLAST. 0,6/1KV - 2,5MM2 - 70º</t>
  </si>
  <si>
    <t>CABO FLEX ISOL. TERMOPLAST. 0,6/1KV - 4,0MM2 - 70º</t>
  </si>
  <si>
    <t>CABO FLEX ISOL. TERMOPLAST. 0,6/1KV - 120MM2 - 70º</t>
  </si>
  <si>
    <t>FIO DE COBRE RECOZIDO Nº 6 P/ AMARRAÇÃO</t>
  </si>
  <si>
    <t>CABO FLEX ISOL. TERMOPLAST. 0,6/1KV - 300MM2 - 70º</t>
  </si>
  <si>
    <t>CABO DE COBRE PP FLEX ISOL. PVC 450/750V ANTI-CHAMA 70º - 3 X 2,5MM2</t>
  </si>
  <si>
    <t>CABO DE COBRE PP FLEX ISOL. PVC 450/750V ANTI-CHAMA 70º - 3 X 4.0 MM2</t>
  </si>
  <si>
    <t>CABO COAXIAL P/ TV 67 OHMS</t>
  </si>
  <si>
    <t>CHAVE BLINDADA 600V 160A C/ TERMINAIS P/CABO 70MM2</t>
  </si>
  <si>
    <t>CHAVE BLINDADA TRIPOLAR 600V/200A</t>
  </si>
  <si>
    <t>CHAVE BLINDADA TRIPOLAR 600V/400A</t>
  </si>
  <si>
    <t>CHAVE TRIPOLAR BLINDADA 600V/400A-FUSIVEL NH 350A</t>
  </si>
  <si>
    <t>CHAVE BLINDADA TRIPOLAR 600V-300A C/3 FU-NH 250A</t>
  </si>
  <si>
    <t>CHAVE MAGNETICA TRIPOLAR 25A</t>
  </si>
  <si>
    <t>CHAVE BLINDADA TRIPOLAR 600V/125A</t>
  </si>
  <si>
    <t>CHAVE BLINDADA TRIPOLAR 800A C/FUSIVEL NH 2X300 A</t>
  </si>
  <si>
    <t>CHAVE BLINDADA TRIPOLAR 600V/800A</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</si>
  <si>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</si>
  <si>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</si>
  <si>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</si>
  <si>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</si>
  <si>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</si>
  <si>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</si>
  <si>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</si>
  <si>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</si>
  <si>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</si>
  <si>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</si>
  <si>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</si>
  <si>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</si>
  <si>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</si>
  <si>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</si>
  <si>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</si>
  <si>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DISJUNTOR NORMA NEMA MONOPOLAR 10A</t>
  </si>
  <si>
    <t>DISJUNTOR NORMA NEMA MONOPOLAR 25A</t>
  </si>
  <si>
    <t>DISJUNTOR NORMA NEMA TRIPOLAR 25A</t>
  </si>
  <si>
    <t>DISJUNTOR NORMA NEMA MONOPOLAR 15A</t>
  </si>
  <si>
    <t>DISJUNTOR CX MOLDADA TRIPOLAR 100A - CURVA C - 15KA 220/127V</t>
  </si>
  <si>
    <t>MINI DISJUNTOR TRIPOLAR 90A CURVA C 5KA 220/127V</t>
  </si>
  <si>
    <t>DISJUNTOR NORMA NEMA TRIPOLAR 30A</t>
  </si>
  <si>
    <t>DISJUNTOR CX MOLDADA TERMOMAGNETICO TRIPOLAR 125A</t>
  </si>
  <si>
    <t>DISJUNTOR NORMA NEMA TRIPOLAR 35A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</si>
  <si>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</si>
  <si>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</si>
  <si>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</si>
  <si>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</si>
  <si>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</si>
  <si>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</si>
  <si>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</si>
  <si>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</si>
  <si>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</si>
  <si>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</si>
  <si>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</si>
  <si>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</si>
  <si>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</si>
  <si>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</si>
  <si>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</si>
  <si>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</si>
  <si>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</si>
  <si>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</si>
  <si>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</si>
  <si>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</si>
  <si>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</si>
  <si>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DISPOSITIVO INTERRUPTOR DR BIPOLAR 16 A 25A - 30 MA</t>
  </si>
  <si>
    <t>DISPOSITIVO INTERRUPTOR DR BIPOLAR 25A OU 40A OU 63A - 30 MA</t>
  </si>
  <si>
    <t>MINI DISJUNTOR MONOPOLAR 63A CURVA C 5KA 220/127V</t>
  </si>
  <si>
    <t>MINI DISJUNTOR MONOPOLAR 6A CURVA C 5KA 220/127V</t>
  </si>
  <si>
    <t>MINI DISJUNTOR MONOPOLAR 50A CURVA C 5KA 220/127V</t>
  </si>
  <si>
    <t>MINI DISJUNTOR TRIPOLAR 125A CURVA C 15KA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</si>
  <si>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</si>
  <si>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</si>
  <si>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</si>
  <si>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</si>
  <si>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</si>
  <si>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</si>
  <si>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</si>
  <si>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</si>
  <si>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</si>
  <si>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</si>
  <si>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</si>
  <si>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</si>
  <si>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</si>
  <si>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ESTAMPADA 4X2"- CHAPA 18</t>
  </si>
  <si>
    <t>CAIXA EM CHAPA ACO ESTAMPADA C/FUNDO MOVEL 4X4"</t>
  </si>
  <si>
    <t>CAIXA ESTAMPADA 4X4" - CHAPA 18</t>
  </si>
  <si>
    <t>CAIXA C/TAMPA DO TIPO CIE-2 20X20X12 CM (TELEFONE) (DE EMBUTIR)</t>
  </si>
  <si>
    <t>CAIXA C/TAMPA DO TIPO CIE-4 60X60X12 CM (TELEFONE) (DE EMBUTIR)</t>
  </si>
  <si>
    <t>CAIXA METALICA DA GOMES DIM. 20 X 20 X 15 CM</t>
  </si>
  <si>
    <t>CAIXA 4X4" EM ALUMINIO</t>
  </si>
  <si>
    <t>CAIXA PVC 4 X 2" TIGREFLEX</t>
  </si>
  <si>
    <t>CONDULETE ALUMINIO TIPO T DIAM 3/4" C/ TAMPA</t>
  </si>
  <si>
    <t>LUMIN. FLUOR.4X16W,EMB,CAA01-E416 LUMICENTER COMPL</t>
  </si>
  <si>
    <t>LUMIN. FLUOR.4X16W,SOBR,CAA01-S416 LUMICENTER COMP</t>
  </si>
  <si>
    <t>LUM EMB FLUO REFL E ALETAS 2X32W CAA01-E232 - COMP</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</si>
  <si>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</si>
  <si>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</si>
  <si>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</si>
  <si>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</si>
  <si>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</si>
  <si>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</si>
  <si>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</si>
  <si>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</si>
  <si>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</si>
  <si>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</si>
  <si>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</si>
  <si>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4X20W COMPLETA C/LAMPADA E REATOR - EMBRUTIR/SOBREPOR</t>
  </si>
  <si>
    <t>LUMINARIA FLUOR. COMERCIAL CHANFRADA 4X40W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</si>
  <si>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</si>
  <si>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</si>
  <si>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</si>
  <si>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</si>
  <si>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LUMINARIA FLUOR. COMERCIAL CHANFRADA 2X40W COMPLETA C/LAMPADA E REATOR - EMBRUTIR/SOBREPOR - COM DIFUSOR</t>
  </si>
  <si>
    <t>PROJ. RETANGULAR PL 400 MA TECNOWATT</t>
  </si>
  <si>
    <t>LUMINARIA FLUOR. COMERCIAL CHANFRADA 3X40W COMPLETA C/LAMPADA E REATOR - EMBRUTIR/SOBREPOR</t>
  </si>
  <si>
    <t>LAMPADA VAPOR DE MERCURIO 400W/220V PHILIPS/SIM.</t>
  </si>
  <si>
    <t>LAMPADA INCANDESCENTE 60W</t>
  </si>
  <si>
    <t>LAMPADA MISTA DE 160 W</t>
  </si>
  <si>
    <t>LAMPADA INCANDESCENTE 100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</si>
  <si>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</si>
  <si>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</si>
  <si>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</si>
  <si>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</si>
  <si>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</si>
  <si>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</si>
  <si>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LUM.FLUOR.2X16W,SOBREP,CAA01-S216 LUMICENTER COMPL</t>
  </si>
  <si>
    <t>LUM SOBR FLUO REFL E ALETAS 2X32W CAA01-S232 COMPL</t>
  </si>
  <si>
    <t>ARANDELA PROVA DE TEMPO 45º EM ALUM SILICIO, ACAB EPOXI CINZA (E-27) - VISOR POLICARB. C/ GRADE</t>
  </si>
  <si>
    <t>LUM.FLUOR.2X16W,EMB,CAA01-E216 LUMICENTER COMPL</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</si>
  <si>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</si>
  <si>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</si>
  <si>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</si>
  <si>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</si>
  <si>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</si>
  <si>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</si>
  <si>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</si>
  <si>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</si>
  <si>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</si>
  <si>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</si>
  <si>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</si>
  <si>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</si>
  <si>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</si>
  <si>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</si>
  <si>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</si>
  <si>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HASTE TIPO COPPERWELD - 5/8"X2.4M</t>
  </si>
  <si>
    <t>CAPTOR C/ ROSCA ACO INOX Ø 3/4" X 350MM, TEL-036</t>
  </si>
  <si>
    <t>ABRACADEIRA GUIA MASTRO REFORCADA P/ 1 DESCIDA 1.1/2" - TEL-340</t>
  </si>
  <si>
    <t>PARA-RAIOS POLIMERICO 12KV - 10KA COM SUPORTE</t>
  </si>
  <si>
    <t>ABRACADEIRA GUIA P/ MASTRO REFORCADA P/ 1 DESCIDA 2"</t>
  </si>
  <si>
    <t>ABRACADEIRA GUIA P/ MASTRO SIMPLES P/1 DESCIDA 2"</t>
  </si>
  <si>
    <t>ABRACADEIRA TIPO CHUMBADOR P/ ELETRODUTO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</si>
  <si>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</si>
  <si>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</si>
  <si>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</si>
  <si>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</si>
  <si>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</si>
  <si>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</si>
  <si>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</si>
  <si>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PRESILHA PARA CABO DE COBRE DE 35MM2 - REF TEL 744</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</si>
  <si>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</si>
  <si>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</si>
  <si>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</si>
  <si>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</si>
  <si>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</si>
  <si>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</si>
  <si>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</si>
  <si>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</si>
  <si>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</si>
  <si>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</si>
  <si>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</si>
  <si>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</si>
  <si>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</si>
  <si>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</si>
  <si>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PARAFUSO CAB QUADRADA ACO GALV 1020 16X300MM</t>
  </si>
  <si>
    <t>ABRACADEIRA TIPO D COM CUNHA P/ ELETRODUTO Ø 1" - TEL-095</t>
  </si>
  <si>
    <t>TERMINAL CABO-BARRA EM LATÃO 2 X # 240 MM2</t>
  </si>
  <si>
    <t>BUCHA DE ALUMINIO FUNDIDO 3/4"</t>
  </si>
  <si>
    <t>BUCHA DE ALUMINIO FUNDIDO 1"</t>
  </si>
  <si>
    <t>BUCHA DE ALUMINIO FUNDIDO 1 1/2"</t>
  </si>
  <si>
    <t>BUCHA DE ALUMINIO FUNDIDO 2"</t>
  </si>
  <si>
    <t>BUCHA DE ALUMINIO FUNDIDO 3"</t>
  </si>
  <si>
    <t>BUCHA DE ALUMINIO FUNDIDO 4"</t>
  </si>
  <si>
    <t>BUCHA DE ALUMINIO FUNDIDO 6"</t>
  </si>
  <si>
    <t>ARRUELA DE ALUMINIO FUNDIDO 3/4"</t>
  </si>
  <si>
    <t>ARRUELA DE ALUMINIO FUNDIDO 1"</t>
  </si>
  <si>
    <t>ARRUELA DE ALUMINIO FUNDIDO 1 1/2"</t>
  </si>
  <si>
    <t>ARRUELA DE ALUMINIO FUNDIDO 2"</t>
  </si>
  <si>
    <t>ARRUELA DE ALUMINIO FUNDIDO 3"</t>
  </si>
  <si>
    <t>ARRUELA DE ALUMINIO FUNDIDO 4"</t>
  </si>
  <si>
    <t>ARRUELA DE ALUMINIO FUNDIDO 6"</t>
  </si>
  <si>
    <t>ABRACADEIRA TIPO "U" P/ FIXACAO ELETRODUTO 3/4"</t>
  </si>
  <si>
    <t>ABRACADEIRA ACO GALV TIPO U DIAM. 1.1/2"</t>
  </si>
  <si>
    <t>CABECOTE DE ACO GALVANIZADO DE 2.1/2"</t>
  </si>
  <si>
    <t>CABECOTE DE ENTRADA 1" EM ALUMINIO FUNDIDO</t>
  </si>
  <si>
    <t>ABRACADEIRA TIPO COPO 1" C/ PARAFUSO/BUCHA</t>
  </si>
  <si>
    <t>CABECOTE EM ACO GALVANIZADO DE 4"</t>
  </si>
  <si>
    <t>CONJ PARAFUSO, PORCA E ARRUELA LATAO 3/16 X 1"</t>
  </si>
  <si>
    <t>CONJ PARAFUSO, PORCA E ARRUELA LATAO 1/4 X 1"</t>
  </si>
  <si>
    <t>CONJ PARAFUSO, PORCA E ARRUELA LATAO 5/16 X 11/4"</t>
  </si>
  <si>
    <t>CONJ PARAFUSO, PORCA E ARRUELA LATAO 3/8 X 11/2"</t>
  </si>
  <si>
    <t>TAMPA DE ENCAIXE P/ ELETROCALHA CH18, 200MM</t>
  </si>
  <si>
    <t>BARRA CHATA EM ALUMINIO 7/8" X 1/8" X 3M (70MM2) TEL-711</t>
  </si>
  <si>
    <t>NIPLE DUPLO ACO GALVANIZADO BSP Ø 4" (100MM)</t>
  </si>
  <si>
    <t>CAPTOR C/ ROSCA LATAO CROM Ø 3/4" X 250MM, TEL-010</t>
  </si>
  <si>
    <t>PARAFUSO M6X45MM, TEL-5346</t>
  </si>
  <si>
    <t>CORDOALHA CHATA FLEX. 100X25MM 2 FUROS TEL 5701</t>
  </si>
  <si>
    <t>ALICATE Z-201</t>
  </si>
  <si>
    <t>TERMINAL AEREO H=25CM, DIM 5/16" - REF. TEL 024</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</si>
  <si>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</si>
  <si>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</si>
  <si>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</si>
  <si>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</si>
  <si>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</si>
  <si>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</si>
  <si>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</si>
  <si>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</si>
  <si>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PARAFUSO CAB QUADRADA ACO GALV 1020 16 X 200 MM</t>
  </si>
  <si>
    <t>SAIDA HORIZONTAL P/ ELETRODUTO 3/4"</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</si>
  <si>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</si>
  <si>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</si>
  <si>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</si>
  <si>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</si>
  <si>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</si>
  <si>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</si>
  <si>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</si>
  <si>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</si>
  <si>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</si>
  <si>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</si>
  <si>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</si>
  <si>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</si>
  <si>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CONECTOR SPLIT-BOLT (KS) P/CABO 4MM2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</si>
  <si>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</si>
  <si>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</si>
  <si>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</si>
  <si>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</si>
  <si>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</si>
  <si>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</si>
  <si>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</si>
  <si>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</si>
  <si>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</si>
  <si>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</si>
  <si>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PARAFUSO CAB ABAULADA ACO GALV 1020 16X45MM</t>
  </si>
  <si>
    <t>PARAFUSO CAB ABAULADA ACO GALV 1020 16 X 125MM</t>
  </si>
  <si>
    <t>PORCA QUADRADA PARA PARAFUSO M16</t>
  </si>
  <si>
    <t>FITA ISOLANTE NR 33 - 19MM X 20M</t>
  </si>
  <si>
    <t>BOCAL PORCELANA C/ ROSCA P/ LAMPADA INCANDESCENTE</t>
  </si>
  <si>
    <t>SAPATILHA PARA CABO DE AÇO</t>
  </si>
  <si>
    <t>TAMPA DE FERRO R2 DIM. 1070X520MM PADRAO TELEBRAS (TRAFEGO LEVE)</t>
  </si>
  <si>
    <t>MAO FRANCESA PLANA GALVANIZADA 32 X 710MM</t>
  </si>
  <si>
    <t>SELA PARA CRUZETA DE MADEIRA</t>
  </si>
  <si>
    <t>CONECTOR SPLIT-BOLT (KS) P/CABO 35MM2</t>
  </si>
  <si>
    <t>CANTONEIRA ABAS IGUAIS DE FERRO ASTM A-36 - 3/16" X 1.1/2" X 1.1/2"</t>
  </si>
  <si>
    <t>PARAFUSO ABAULADO M16X150MM</t>
  </si>
  <si>
    <t>CABECOTE DE ALUMINIO FUNDIDO 3/4"</t>
  </si>
  <si>
    <t>CINTA CIRCULAR ACO GALVANIZADO 300MM</t>
  </si>
  <si>
    <t>CABECOTE DE ALUMINIO FUNDIDO 1 1/2"</t>
  </si>
  <si>
    <t>CABECOTE DE ALUMINIO FUNDIDO 1 1/4"</t>
  </si>
  <si>
    <t>REATOR EXT. P/LAMPADA VAPOR MERCURIO TECNOWATT</t>
  </si>
  <si>
    <t>CANTONEIRA ABAS IGUAIS DE FERRO ASTM A-36 - 3/16" X 1" X 1"</t>
  </si>
  <si>
    <t>SOQUETE ANTI-VIBRATORIO P/LAMP.FLUOR.PANAM/SIMILAR</t>
  </si>
  <si>
    <t>ARRUELA QUADRADA 36MM DE FURO 18MM</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</si>
  <si>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</si>
  <si>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</si>
  <si>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</si>
  <si>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</si>
  <si>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</si>
  <si>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</si>
  <si>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</si>
  <si>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</si>
  <si>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PARAFUSO ABAULADO M10X150MM</t>
  </si>
  <si>
    <t>ELETROC CH16 PERFURADA 300X100MM S/TAMPA</t>
  </si>
  <si>
    <t>CABECOTE EM ACO GALVANIZADO DE 3"</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</si>
  <si>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</si>
  <si>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</si>
  <si>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</si>
  <si>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</si>
  <si>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</si>
  <si>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</si>
  <si>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</si>
  <si>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</si>
  <si>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</si>
  <si>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</si>
  <si>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</si>
  <si>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</si>
  <si>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SAÍDA HORIZONTAL P/ ELETRODUTO Ø 2"</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</si>
  <si>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</si>
  <si>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</si>
  <si>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</si>
  <si>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</si>
  <si>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</si>
  <si>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</si>
  <si>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</si>
  <si>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</si>
  <si>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</si>
  <si>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</si>
  <si>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</si>
  <si>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TUBO DE CONCRETO SIMPLES DIAM. 30CM - PS1</t>
  </si>
  <si>
    <t>TUBO DE CONCRETO SIMPLES DIAM. 20CM - PS1</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</si>
  <si>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</si>
  <si>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</si>
  <si>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</si>
  <si>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</si>
  <si>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</si>
  <si>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</si>
  <si>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</si>
  <si>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</si>
  <si>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</si>
  <si>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</si>
  <si>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</si>
  <si>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</si>
  <si>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</si>
  <si>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</si>
  <si>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TUBO DE FERRO FUNDIDO DE 150MM</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</si>
  <si>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</si>
  <si>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</si>
  <si>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</si>
  <si>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</si>
  <si>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</si>
  <si>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</si>
  <si>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</si>
  <si>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</si>
  <si>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</si>
  <si>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</si>
  <si>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</si>
  <si>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</si>
  <si>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</si>
  <si>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</si>
  <si>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</si>
  <si>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</si>
  <si>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RIG. CINZA P/ESGOTO DE 150MM (6")</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</si>
  <si>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</si>
  <si>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</si>
  <si>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</si>
  <si>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</si>
  <si>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</si>
  <si>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</si>
  <si>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</si>
  <si>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TUBO DE PVC SOLDAVEL DE 20MM</t>
  </si>
  <si>
    <t>TUBO DE PVC SOLDAVEL DE 25MM</t>
  </si>
  <si>
    <t>TUBO DE PVC SOLDAVEL DE 32MM</t>
  </si>
  <si>
    <t>TUBO DE PVC SOLDAVEL DE 40MM</t>
  </si>
  <si>
    <t>TUBO DE PVC SOLDAVEL DE 50MM</t>
  </si>
  <si>
    <t>TUBO DE PVC SOLDAVEL DE 60MM</t>
  </si>
  <si>
    <t>TUBO DE PVC SOLDAVEL DE 75MM</t>
  </si>
  <si>
    <t>TUBO DE PVC SOLDAVEL DE 85MM</t>
  </si>
  <si>
    <t>JOELHO 90 DE PVC SOLDAVEL DE 25MM</t>
  </si>
  <si>
    <t>JOELHO 90 DE PVC SOLDAVEL DE 32MM</t>
  </si>
  <si>
    <t>JOELHO 90 DE PVC SOLDAVEL DE 50MM</t>
  </si>
  <si>
    <t>TE DE PVC SOLDAVEL DE 25MM</t>
  </si>
  <si>
    <t>TE DE PVC SOLDAVEL DE 32MM</t>
  </si>
  <si>
    <t>TUBO DE PVC PARA ESGOTO DE 40MM</t>
  </si>
  <si>
    <t>TUBO DE PVC PARA ESGOTO DE 50MM</t>
  </si>
  <si>
    <t>TUBO DE PVC PARA ESGOTO DE 75MM</t>
  </si>
  <si>
    <t>TUBO DE PVC PARA ESGOTO DE 100MM (4")</t>
  </si>
  <si>
    <t>TUBO DE PVC PARA ESGOTO DE 150MM</t>
  </si>
  <si>
    <t>TUBO DE PVC PARA ESGOTO DE 200MM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</si>
  <si>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</si>
  <si>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</si>
  <si>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</si>
  <si>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</si>
  <si>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</si>
  <si>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</si>
  <si>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</si>
  <si>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</si>
  <si>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</si>
  <si>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</si>
  <si>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</si>
  <si>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</si>
  <si>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</si>
  <si>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</si>
  <si>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BDI</t>
  </si>
  <si>
    <t>LUVA PVC ROSCAVEL DE 3/4"</t>
  </si>
  <si>
    <t>LUVA PVC ROSCAVEL DE 1"</t>
  </si>
  <si>
    <t>JOELHO 90 PVC ROSCAVEL C/ BUCHA DE LATAO 3/4"</t>
  </si>
  <si>
    <t>BACIA SANITÁRIA CONVENCIONAL RAVENA P9, DECA</t>
  </si>
  <si>
    <t>Unidade</t>
  </si>
  <si>
    <t>Preço (R$)</t>
  </si>
  <si>
    <t>REGISTRO DE GAVETA BRUTO 15MM - 1/2"</t>
  </si>
  <si>
    <t>REGISTRO DE GAVETA BRUTO 20MM - 3/4"</t>
  </si>
  <si>
    <t>VALOR COM BDI (R$)</t>
  </si>
  <si>
    <t>REGISTRO DE GAVETA BRUTO 25MM - 1"</t>
  </si>
  <si>
    <t>97141</t>
  </si>
  <si>
    <t>REGISTRO DE GAVETA BRUTO 32MM - 1.1/4"</t>
  </si>
  <si>
    <t>ASSENTAMENTO DE TUBO DE FERRO FUNDIDO PARA REDE DE ÁGUA, DN 80 MM, JUNTA ELÁSTICA, INSTALADO EM LOCAL COM NÍVEL ALTO DE INTERFERÊNCIAS (NÃO INCLUI FORNECIMENTO). AF_11/2017</t>
  </si>
  <si>
    <t>6,15</t>
  </si>
  <si>
    <t>REGISTRO DE GAVETA BRUTO 40MM - 1.1/2"</t>
  </si>
  <si>
    <t>REGISTRO DE GAVETA BRUTO 50MM - 2"</t>
  </si>
  <si>
    <t>REGISTRO DE GAVETA BRUTO 65MM - 2.1/2"</t>
  </si>
  <si>
    <t>REGISTRO DE GAVETA BRUTO 80MM - 3"</t>
  </si>
  <si>
    <t>97142</t>
  </si>
  <si>
    <t>ASSENTAMENTO DE TUBO DE FERRO FUNDIDO PARA REDE DE ÁGUA, DN 100 MM, JUNTA ELÁSTICA, INSTALADO EM LOCAL COM NÍVEL ALTO DE INTERFERÊNCIAS (NÃO INCLUI FORNECIMENTO). AF_11/2017</t>
  </si>
  <si>
    <t>6,87</t>
  </si>
  <si>
    <t>97143</t>
  </si>
  <si>
    <t>REGISTRO DE GAVETA CROMADO 1/2" COM CANOPLA</t>
  </si>
  <si>
    <t>ASSENTAMENTO DE TUBO DE FERRO FUNDIDO PARA REDE DE ÁGUA, DN 150 MM, JUNTA ELÁSTICA, INSTALADO EM LOCAL COM NÍVEL ALTO DE INTERFERÊNCIAS (NÃO INCLUI FORNECIMENTO). AF_11/2017</t>
  </si>
  <si>
    <t>8,69</t>
  </si>
  <si>
    <t>97144</t>
  </si>
  <si>
    <t>ASSENTAMENTO DE TUBO DE FERRO FUNDIDO PARA REDE DE ÁGUA, DN 200 MM, JUNTA ELÁSTICA, INSTALADO EM LOCAL COM NÍVEL ALTO DE INTERFERÊNCIAS (NÃO INCLUI FORNECIMENTO). AF_11/2017</t>
  </si>
  <si>
    <t>REGISTRO DE GAVETA CROMADO 3/4" COM CANOPLA</t>
  </si>
  <si>
    <t>10,49</t>
  </si>
  <si>
    <t>97145</t>
  </si>
  <si>
    <t>ASSENTAMENTO DE TUBO DE FERRO FUNDIDO PARA REDE DE ÁGUA, DN 250 MM, JUNTA ELÁSTICA, INSTALADO EM LOCAL COM NÍVEL ALTO DE INTERFERÊNCIAS (NÃO INCLUI FORNECIMENTO). AF_11/2017</t>
  </si>
  <si>
    <t>12,31</t>
  </si>
  <si>
    <t>REGISTRO DE GAVETA CROMADO 1" COM CANOPLA</t>
  </si>
  <si>
    <t>97146</t>
  </si>
  <si>
    <t>ASSENTAMENTO DE TUBO DE FERRO FUNDIDO PARA REDE DE ÁGUA, DN 300 MM, JUNTA ELÁSTICA, INSTALADO EM LOCAL COM NÍVEL ALTO DE INTERFERÊNCIAS (NÃO INCLUI FORNECIMENTO). AF_11/2017</t>
  </si>
  <si>
    <t>14,14</t>
  </si>
  <si>
    <t>REGISTRO DE GAVETA CROMADO 1 1/2" COM CANOPLA</t>
  </si>
  <si>
    <t>97147</t>
  </si>
  <si>
    <t>ASSENTAMENTO DE TUBO DE FERRO FUNDIDO PARA REDE DE ÁGUA, DN 350 MM, JUNTA ELÁSTICA, INSTALADO EM LOCAL COM NÍVEL ALTO DE INTERFERÊNCIAS (NÃO INCLUI FORNECIMENTO). AF_11/2017</t>
  </si>
  <si>
    <t>15,96</t>
  </si>
  <si>
    <t>REGISTRO DE PRESSAO CROMADO 1/2"</t>
  </si>
  <si>
    <t>97148</t>
  </si>
  <si>
    <t>ASSENTAMENTO DE TUBO DE FERRO FUNDIDO PARA REDE DE ÁGUA, DN 400 MM, JUNTA ELÁSTICA, INSTALADO EM LOCAL COM NÍVEL ALTO DE INTERFERÊNCIAS (NÃO INCLUI FORNECIMENTO). AF_11/2017</t>
  </si>
  <si>
    <t>17,79</t>
  </si>
  <si>
    <t>97149</t>
  </si>
  <si>
    <t>ASSENTAMENTO DE TUBO DE FERRO FUNDIDO PARA REDE DE ÁGUA, DN 450 MM, JUNTA ELÁSTICA, INSTALADO EM LOCAL COM NÍVEL ALTO DE INTERFERÊNCIAS (NÃO INCLUI FORNECIMENTO). AF_11/2017</t>
  </si>
  <si>
    <t>19,62</t>
  </si>
  <si>
    <t>REGISTRO DE PRESSAO CROMADO 3/4"</t>
  </si>
  <si>
    <t>97150</t>
  </si>
  <si>
    <t>ASSENTAMENTO DE TUBO DE FERRO FUNDIDO PARA REDE DE ÁGUA, DN 500 MM, JUNTA ELÁSTICA, INSTALADO EM LOCAL COM NÍVEL ALTO DE INTERFERÊNCIAS (NÃO INCLUI FORNECIMENTO). AF_11/2017</t>
  </si>
  <si>
    <t>23,44</t>
  </si>
  <si>
    <t>97151</t>
  </si>
  <si>
    <t>ASSENTAMENTO DE TUBO DE FERRO FUNDIDO PARA REDE DE ÁGUA, DN 600 MM, JUNTA ELÁSTICA, INSTALADO EM LOCAL COM NÍVEL ALTO DE INTERFERÊNCIAS (NÃO INCLUI FORNECIMENTO). AF_11/2017</t>
  </si>
  <si>
    <t>27,41</t>
  </si>
  <si>
    <t>REGISTRO DE GAVETA CROMADO 1 1/4" COM CANOPLA</t>
  </si>
  <si>
    <t>97152</t>
  </si>
  <si>
    <t>ASSENTAMENTO DE TUBO DE FERRO FUNDIDO PARA REDE DE ÁGUA, DN 700 MM, JUNTA ELÁSTICA, INSTALADO EM LOCAL COM NÍVEL ALTO DE INTERFERÊNCIAS (NÃO INCLUI FORNECIMENTO). AF_11/2017</t>
  </si>
  <si>
    <t>31,19</t>
  </si>
  <si>
    <t>97153</t>
  </si>
  <si>
    <t>ASSENTAMENTO DE TUBO DE FERRO FUNDIDO PARA REDE DE ÁGUA, DN 800 MM, JUNTA ELÁSTICA, INSTALADO EM LOCAL COM NÍVEL ALTO DE INTERFERÊNCIAS (NÃO INCLUI FORNECIMENTO). AF_11/2017</t>
  </si>
  <si>
    <t>35,08</t>
  </si>
  <si>
    <t>REGISTRO DE PRESSAO BRUTO 3/4"</t>
  </si>
  <si>
    <t>97154</t>
  </si>
  <si>
    <t>ASSENTAMENTO DE TUBO DE FERRO FUNDIDO PARA REDE DE ÁGUA, DN 900 MM, JUNTA ELÁSTICA, INSTALADO EM LOCAL COM NÍVEL ALTO DE INTERFERÊNCIAS (NÃO INCLUI FORNECIMENTO). AF_11/2017</t>
  </si>
  <si>
    <t>38,99</t>
  </si>
  <si>
    <t>97155</t>
  </si>
  <si>
    <t>REGISTRO DE ESFERA C/ BORBOLETA 3/4" BR 33 TIGRE</t>
  </si>
  <si>
    <t>ASSENTAMENTO DE TUBO DE FERRO FUNDIDO PARA REDE DE ÁGUA, DN 1000 MM, JUNTA ELÁSTICA, INSTALADO EM LOCAL COM NÍVEL ALTO DE INTERFERÊNCIAS (NÃO INCLUI FORNECIMENTO). AF_11/2017</t>
  </si>
  <si>
    <t>42,90</t>
  </si>
  <si>
    <t>97156</t>
  </si>
  <si>
    <t>ASSENTAMENTO DE TUBO DE FERRO FUNDIDO PARA REDE DE ÁGUA, DN 1200 MM, JUNTA ELÁSTICA, INSTALADO EM LOCAL COM NÍVEL ALTO DE INTERFERÊNCIAS (NÃO INCLUI FORNECIMENTO). AF_11/2017</t>
  </si>
  <si>
    <t>51,06</t>
  </si>
  <si>
    <t>REGISTRO PRESSAO BRUTO 1/2"</t>
  </si>
  <si>
    <t>97157</t>
  </si>
  <si>
    <t>ASSENTAMENTO DE TUBO DE FERRO FUNDIDO PARA REDE DE ÁGUA, DN 80 MM, JUNTA ELÁSTICA, INSTALADO EM LOCAL COM NÍVEL BAIXO DE INTERFERÊNCIAS (NÃO INCLUI FORNECIMENTO). AF_11/2017</t>
  </si>
  <si>
    <t>3,71</t>
  </si>
  <si>
    <t>VALVULA DE ESCOAMENTO P/ PIA AMERICANA 1.1/2 X 3.3/4</t>
  </si>
  <si>
    <t>97158</t>
  </si>
  <si>
    <t>ASSENTAMENTO DE TUBO DE FERRO FUNDIDO PARA REDE DE ÁGUA, DN 100 MM, JUNTA ELÁSTICA, INSTALADO EM LOCAL COM NÍVEL BAIXO DE INTERFERÊNCIAS (NÃO INCLUI FORNECIMENTO). AF_11/2017</t>
  </si>
  <si>
    <t>4,16</t>
  </si>
  <si>
    <t>97159</t>
  </si>
  <si>
    <t>VALVULA DE SAIDA PARA LAVATORIO CROMADA 1"</t>
  </si>
  <si>
    <t>ASSENTAMENTO DE TUBO DE FERRO FUNDIDO PARA REDE DE ÁGUA, DN 150 MM, JUNTA ELÁSTICA, INSTALADO EM LOCAL COM NÍVEL BAIXO DE INTERFERÊNCIAS (NÃO INCLUI FORNECIMENTO). AF_11/2017</t>
  </si>
  <si>
    <t>5,27</t>
  </si>
  <si>
    <t>97160</t>
  </si>
  <si>
    <t>ASSENTAMENTO DE TUBO DE FERRO FUNDIDO PARA REDE DE ÁGUA, DN 200 MM, JUNTA ELÁSTICA, INSTALADO EM LOCAL COM NÍVEL BAIXO DE INTERFERÊNCIAS (NÃO INCLUI FORNECIMENTO). AF_11/2017</t>
  </si>
  <si>
    <t>6,36</t>
  </si>
  <si>
    <t>VALVULA DE ESCOAMENTO P/ PIA OU TANQUE 1.1/4" CROMADA</t>
  </si>
  <si>
    <t>97161</t>
  </si>
  <si>
    <t>ASSENTAMENTO DE TUBO DE FERRO FUNDIDO PARA REDE DE ÁGUA, DN 250 MM, JUNTA ELÁSTICA, INSTALADO EM LOCAL COM NÍVEL BAIXO DE INTERFERÊNCIAS (NÃO INCLUI FORNECIMENTO). AF_11/2017</t>
  </si>
  <si>
    <t>7,47</t>
  </si>
  <si>
    <t>97162</t>
  </si>
  <si>
    <t>VALVULA DE SAIDA P/MICTORIO CROMADA (11/2")</t>
  </si>
  <si>
    <t>ASSENTAMENTO DE TUBO DE FERRO FUNDIDO PARA REDE DE ÁGUA, DN 300 MM, JUNTA ELÁSTICA, INSTALADO EM LOCAL COM NÍVEL BAIXO DE INTERFERÊNCIAS (NÃO INCLUI FORNECIMENTO). AF_11/2017</t>
  </si>
  <si>
    <t>8,60</t>
  </si>
  <si>
    <t>97163</t>
  </si>
  <si>
    <t>ASSENTAMENTO DE TUBO DE FERRO FUNDIDO PARA REDE DE ÁGUA, DN 350 MM, JUNTA ELÁSTICA, INSTALADO EM LOCAL COM NÍVEL BAIXO DE INTERFERÊNCIAS (NÃO INCLUI FORNECIMENTO). AF_11/2017</t>
  </si>
  <si>
    <t>9,71</t>
  </si>
  <si>
    <t>VALVULA DE PVC 2" C/ UNHO</t>
  </si>
  <si>
    <t>97164</t>
  </si>
  <si>
    <t>ASSENTAMENTO DE TUBO DE FERRO FUNDIDO PARA REDE DE ÁGUA, DN 400 MM, JUNTA ELÁSTICA, INSTALADO EM LOCAL COM NÍVEL BAIXO DE INTERFERÊNCIAS (NÃO INCLUI FORNECIMENTO). AF_11/2017</t>
  </si>
  <si>
    <t>10,83</t>
  </si>
  <si>
    <t>VALVULA DE PVC 1" C/ UNHO</t>
  </si>
  <si>
    <t>97165</t>
  </si>
  <si>
    <t>ASSENTAMENTO DE TUBO DE FERRO FUNDIDO PARA REDE DE ÁGUA, DN 450 MM, JUNTA ELÁSTICA, INSTALADO EM LOCAL COM NÍVEL BAIXO DE INTERFERÊNCIAS (NÃO INCLUI FORNECIMENTO). AF_11/2017</t>
  </si>
  <si>
    <t>11,96</t>
  </si>
  <si>
    <t>97166</t>
  </si>
  <si>
    <t>VALVULA DE DESCARGA 1 1/2" C/ ACABAMENTO CROMADO</t>
  </si>
  <si>
    <t>ASSENTAMENTO DE TUBO DE FERRO FUNDIDO PARA REDE DE ÁGUA, DN 500 MM, JUNTA ELÁSTICA, INSTALADO EM LOCAL COM NÍVEL BAIXO DE INTERFERÊNCIAS (NÃO INCLUI FORNECIMENTO). AF_11/2017</t>
  </si>
  <si>
    <t>14,30</t>
  </si>
  <si>
    <t>97167</t>
  </si>
  <si>
    <t>ASSENTAMENTO DE TUBO DE FERRO FUNDIDO PARA REDE DE ÁGUA, DN 600 MM, JUNTA ELÁSTICA, INSTALADO EM LOCAL COM NÍVEL BAIXO DE INTERFERÊNCIAS (NÃO INCLUI FORNECIMENTO). AF_11/2017</t>
  </si>
  <si>
    <t>16,75</t>
  </si>
  <si>
    <t>VALVULA DE DESCARGA COM REGISTRO 1 1/2" S/ ACABAM.</t>
  </si>
  <si>
    <t>97168</t>
  </si>
  <si>
    <t>ASSENTAMENTO DE TUBO DE FERRO FUNDIDO PARA REDE DE ÁGUA, DN 700 MM, JUNTA ELÁSTICA, INSTALADO EM LOCAL COM NÍVEL BAIXO DE INTERFERÊNCIAS (NÃO INCLUI FORNECIMENTO). AF_11/2017</t>
  </si>
  <si>
    <t>19,00</t>
  </si>
  <si>
    <t>97169</t>
  </si>
  <si>
    <t>VALVULA RETENCAO HORIZONTAL BRONZE - 15MM (1/2)</t>
  </si>
  <si>
    <t>ASSENTAMENTO DE TUBO DE FERRO FUNDIDO PARA REDE DE ÁGUA, DN 800 MM, JUNTA ELÁSTICA, INSTALADO EM LOCAL COM NÍVEL BAIXO DE INTERFERÊNCIAS (NÃO INCLUI FORNECIMENTO). AF_11/2017</t>
  </si>
  <si>
    <t>21,38</t>
  </si>
  <si>
    <t>97170</t>
  </si>
  <si>
    <t>ASSENTAMENTO DE TUBO DE FERRO FUNDIDO PARA REDE DE ÁGUA, DN 900 MM, JUNTA ELÁSTICA, INSTALADO EM LOCAL COM NÍVEL BAIXO DE INTERFERÊNCIAS (NÃO INCLUI FORNECIMENTO). AF_11/2017</t>
  </si>
  <si>
    <t>VALVULA RETENCAO HORIZONTAL BRONZE - 20MM (3/4)</t>
  </si>
  <si>
    <t>23,77</t>
  </si>
  <si>
    <t>97171</t>
  </si>
  <si>
    <t>ASSENTAMENTO DE TUBO DE FERRO FUNDIDO PARA REDE DE ÁGUA, DN 1000 MM, JUNTA ELÁSTICA, INSTALADO EM LOCAL COM NÍVEL BAIXO DE INTERFERÊNCIAS (NÃO INCLUI FORNECIMENTO). AF_11/2017</t>
  </si>
  <si>
    <t>26,16</t>
  </si>
  <si>
    <t>VALVULA RETENCAO HORIZONTAL BRONZE - 25MM (1)</t>
  </si>
  <si>
    <t>97172</t>
  </si>
  <si>
    <t>ASSENTAMENTO DE TUBO DE FERRO FUNDIDO PARA REDE DE ÁGUA, DN 1200 MM, JUNTA ELÁSTICA, INSTALADO EM LOCAL COM NÍVEL BAIXO DE INTERFERÊNCIAS (NÃO INCLUI FORNECIMENTO). AF_11/2017</t>
  </si>
  <si>
    <t>31,28</t>
  </si>
  <si>
    <t>97173</t>
  </si>
  <si>
    <t>VALVULA RETENCAO HORIZONTAL BRONZE - 32MM (1 1/4)</t>
  </si>
  <si>
    <t>ASSENTAMENTO DE TUBO DE AÇO CARBONO PARA REDE DE ÁGUA, DN 600 MM (24_x0092__x0092_), JUNTA SOLDADA, INSTALADO EM LOCAL COM NÍVEL ALTO DE INTERFERÊNCIAS (NÃO INCLUI FORNECIMENTO). AF_11/2017</t>
  </si>
  <si>
    <t>25,75</t>
  </si>
  <si>
    <t>VALVULA RETENCAO HORIZONTAL BRONZE - 40MM (1 1/2)</t>
  </si>
  <si>
    <t>97174</t>
  </si>
  <si>
    <t>ASSENTAMENTO DE TUBO DE AÇO CARBONO PARA REDE DE ÁGUA, DN 700 MM (28_x0092__x0092_), JUNTA SOLDADA, INSTALADO EM LOCAL COM NÍVEL ALTO DE INTERFERÊNCIAS (NÃO INCLUI FORNECIMENTO). AF_11/2017</t>
  </si>
  <si>
    <t>29,76</t>
  </si>
  <si>
    <t>VALVULA RETENCAO HORIZONTAL BRONZE - 50MM (2)</t>
  </si>
  <si>
    <t>97175</t>
  </si>
  <si>
    <t>ASSENTAMENTO DE TUBO DE AÇO CARBONO PARA REDE DE ÁGUA, DN 800 MM (32_x0092__x0092_), JUNTA SOLDADA, INSTALADO EM LOCAL COM NÍVEL ALTO DE INTERFERÊNCIAS (NÃO INCLUI FORNECIMENTO). AF_11/2017</t>
  </si>
  <si>
    <t>33,77</t>
  </si>
  <si>
    <t>VALVULA RETENCAO HORIZONTAL BRONZE - 65MM (2 1/2)</t>
  </si>
  <si>
    <t>97176</t>
  </si>
  <si>
    <t>ASSENTAMENTO DE TUBO DE AÇO CARBONO PARA REDE DE ÁGUA, DN 900 MM (36_x0092__x0092_), JUNTA SOLDADA, INSTALADO EM LOCAL COM NÍVEL ALTO DE INTERFERÊNCIAS (NÃO INCLUI FORNECIMENTO). AF_11/2017</t>
  </si>
  <si>
    <t>37,80</t>
  </si>
  <si>
    <t>VALVULA RETENCAO HORIZONTAL BRONZE - 80MM (3")</t>
  </si>
  <si>
    <t>97177</t>
  </si>
  <si>
    <t>ASSENTAMENTO DE TUBO DE AÇO CARBONO PARA REDE DE ÁGUA, DN 1000 MM (40_x0092__x0092_) OU DN 1100 MM (44_x0092__x0092_), JUNTA SOLDADA, INSTALADO EM LOCAL COM NÍVEL ALTO DE INTERFERÊNCIAS (NÃO INCLUI FORNECIMENTO). AF_11/2017</t>
  </si>
  <si>
    <t>45,82</t>
  </si>
  <si>
    <t>VALVULA RETENCAO VERTICAL BRONZE - 32MM (1 1/4")</t>
  </si>
  <si>
    <t>97178</t>
  </si>
  <si>
    <t>ASSENTAMENTO DE TUBO DE AÇO CARBONO PARA REDE DE ÁGUA, DN 1200 MM (48_x0092__x0092_) OU DN 1300 MM (52_x0092__x0092_), JUNTA SOLDADA, INSTALADO EM LOCAL COM NÍVEL ALTO DE INTERFERÊNCIAS (NÃO INCLUI FORNECIMENTO). AF_11/2017</t>
  </si>
  <si>
    <t>53,85</t>
  </si>
  <si>
    <t>97179</t>
  </si>
  <si>
    <t>ASSENTAMENTO DE TUBO DE AÇO CARBONO PARA REDE DE ÁGUA, DN 1400 MM (56'') OU DN 1500 MM (60_x0092__x0092_), JUNTA SOLDADA, INSTALADO EM LOCAL COM NÍVEL ALTO DE INTERFERÊNCIAS (NÃO INCLUI FORNECIMENTO). AF_11/2017</t>
  </si>
  <si>
    <t>VALVULA RETENCAO VERTICAL BRONZE - 20 MM 3/4"</t>
  </si>
  <si>
    <t>61,91</t>
  </si>
  <si>
    <t>97180</t>
  </si>
  <si>
    <t>ASSENTAMENTO DE TUBO DE AÇO CARBONO PARA REDE DE ÁGUA, DN 1600 MM (64_x0092__x0092_) OU DN 1700 MM (68_x0092__x0092_), JUNTA SOLDADA, INSTALADO EM LOCAL COM NÍVEL ALTO DE INTERFERÊNCIAS (NÃO INCLUI FORNECIMENTO). AF_11/2017</t>
  </si>
  <si>
    <t>69,93</t>
  </si>
  <si>
    <t>VALVULA RETENCAO VERTICAL BRONZE - 15MM (1/2")</t>
  </si>
  <si>
    <t>97181</t>
  </si>
  <si>
    <t>ASSENTAMENTO DE TUBO DE AÇO CARBONO PARA REDE DE ÁGUA, DN 1800 MM (72_x0092__x0092_) OU DN 1900 MM (76_x0092__x0092_), JUNTA SOLDADA, INSTALADO EM LOCAL COM NÍVEL ALTO DE INTERFERÊNCIAS (NÃO INCLUI FORNECIMENTO). AF_11/2017</t>
  </si>
  <si>
    <t>80,38</t>
  </si>
  <si>
    <t>VALVULA RETENCAO VERTICAL BRONZE - 40MM (11/2")</t>
  </si>
  <si>
    <t>97182</t>
  </si>
  <si>
    <t>ASSENTAMENTO DE TUBO DE AÇO CARBONO PARA REDE DE ÁGUA, DN 2000 MM (80_x0092__x0092_) OU DN 2100 MM (84_x0092__x0092_), JUNTA SOLDADA, INSTALADO EM LOCAL COM NÍVEL ALTO DE INTERFERÊNCIAS (NÃO INCLUI FORNECIMENTO). AF_11/2017</t>
  </si>
  <si>
    <t>88,68</t>
  </si>
  <si>
    <t>VALVULA RETENCAO VERTICAL BRONZE - 50MM (2")</t>
  </si>
  <si>
    <t>97183</t>
  </si>
  <si>
    <t>ASSENTAMENTO DE TUBO DE AÇO CARBONO PARA REDE DE ÁGUA, DN 600 MM (24_x0092__x0092_), JUNTA SOLDADA, INSTALADO EM LOCAL COM NÍVEL BAIXO DE INTERFERÊNCIAS (NÃO INCLUI FORNECIMENTO). AF_11/2017</t>
  </si>
  <si>
    <t>21,12</t>
  </si>
  <si>
    <t>97184</t>
  </si>
  <si>
    <t>VALVULA RETENCAO VERTICAL BRONZE - 65MM (21/2")</t>
  </si>
  <si>
    <t>ASSENTAMENTO DE TUBO DE AÇO CARBONO PARA REDE DE ÁGUA, DN 700 MM (28_x0092__x0092_), JUNTA SOLDADA, INSTALADO EM LOCAL COM NÍVEL BAIXO DE INTERFERÊNCIAS (NÃO INCLUI FORNECIMENTO). AF_11/2017</t>
  </si>
  <si>
    <t>24,49</t>
  </si>
  <si>
    <t>97185</t>
  </si>
  <si>
    <t>ASSENTAMENTO DE TUBO DE AÇO CARBONO PARA REDE DE ÁGUA, DN 800 MM (32_x0092__x0092_), JUNTA SOLDADA, INSTALADO EM LOCAL COM NÍVEL BAIXO DE INTERFERÊNCIAS (NÃO INCLUI FORNECIMENTO). AF_11/2017</t>
  </si>
  <si>
    <t>VALVULA RETENCAO VERTICAL BRONZE - 80MM (3")</t>
  </si>
  <si>
    <t>27,84</t>
  </si>
  <si>
    <t>97186</t>
  </si>
  <si>
    <t>ASSENTAMENTO DE TUBO DE AÇO CARBONO PARA REDE DE ÁGUA, DN 900 MM (36_x0092__x0092_), JUNTA SOLDADA, INSTALADO EM LOCAL COM NÍVEL BAIXO DE INTERFERÊNCIAS (NÃO INCLUI FORNECIMENTO). AF_11/2017</t>
  </si>
  <si>
    <t>31,21</t>
  </si>
  <si>
    <t>VALVULA DE ESCOAMENTO P/ PIA AMERICANA 3.1/2 CROMADA</t>
  </si>
  <si>
    <t>97187</t>
  </si>
  <si>
    <t>ASSENTAMENTO DE TUBO DE AÇO CARBONO PARA REDE DE ÁGUA, DN 1000 MM (40  ) OU DN 1100 MM (44  ), JUNTA SOLDADA, INSTALADO EM LOCAL COM NÍVEL BAIXO DE INTERFERÊNCIAS (NÃO INCLUI FORNECIMENTO). AF_11/2017</t>
  </si>
  <si>
    <t>37,92</t>
  </si>
  <si>
    <t>97188</t>
  </si>
  <si>
    <t>VALVULA DE RETENCAO VERTICAL BRONZE - 25MM (1")</t>
  </si>
  <si>
    <t>ASSENTAMENTO DE TUBO DE AÇO CARBONO PARA REDE DE ÁGUA, DN 1200 MM (48_x0092__x0092_) OU DN 1300 MM (52_x0092__x0092_), JUNTA SOLDADA, INSTALADO EM LOCAL COM NÍVEL BAIXO DE INTERFERÊNCIAS (NÃO INCLUI FORNECIMENTO). AF_11/2017</t>
  </si>
  <si>
    <t>44,63</t>
  </si>
  <si>
    <t>97189</t>
  </si>
  <si>
    <t>ASSENTAMENTO DE TUBO DE AÇO CARBONO PARA REDE DE ÁGUA, DN 1400 MM (56'') OU DN 1500 MM (60_x0092__x0092_), JUNTA SOLDADA, INSTALADO EM LOCAL COM NÍVEL BAIXO DE INTERFERÊNCIAS (NÃO INCLUI FORNECIMENTO). AF_11/2017</t>
  </si>
  <si>
    <t>51,36</t>
  </si>
  <si>
    <t>VALVULA EM PVC P/ LAVAT PADRAO POPULAR 1" C/ UNHO</t>
  </si>
  <si>
    <t>97190</t>
  </si>
  <si>
    <t>ASSENTAMENTO DE TUBO DE AÇO CARBONO PARA REDE DE ÁGUA, DN 1600 MM (64_x0092__x0092_) OU DN 1700 MM (68_x0092__x0092_), JUNTA SOLDADA, INSTALADO EM LOCAL COM NÍVEL BAIXO DE INTERFERÊNCIAS (NÃO INCLUI FORNECIMENTO). AF_11/2017</t>
  </si>
  <si>
    <t>58,07</t>
  </si>
  <si>
    <t>VALVULA DE DESCARGA COM CANOPLA CROMADA 11/4"</t>
  </si>
  <si>
    <t>97191</t>
  </si>
  <si>
    <t>ASSENTAMENTO DE TUBO DE AÇO CARBONO PARA REDE DE ÁGUA, DN 1800 MM (72_x0092__x0092_) OU DN 1900 MM (76_x0092__x0092_), JUNTA SOLDADA, INSTALADO EM LOCAL COM NÍVEL BAIXO DE INTERFERÊNCIAS (NÃO INCLUI FORNECIMENTO). AF_11/2017</t>
  </si>
  <si>
    <t>66,63</t>
  </si>
  <si>
    <t>VALVULA DE DESCARGA PARA MICTÓRIO</t>
  </si>
  <si>
    <t>97192</t>
  </si>
  <si>
    <t>ASSENTAMENTO DE TUBO DE AÇO CARBONO PARA REDE DE ÁGUA, DN 2000 MM (80_x0092__x0092_) OU DN 2100 MM (84_x0092__x0092_), JUNTA SOLDADA, INSTALADO EM LOCAL COM NÍVEL BAIXO DE INTERFERÊNCIAS (NÃO INCLUI FORNECIMENTO). AF_11/2017</t>
  </si>
  <si>
    <t>73,54</t>
  </si>
  <si>
    <t>VÁLVULA ESFERA NPT CLASSE 300 Ø 3/4"</t>
  </si>
  <si>
    <t>90694</t>
  </si>
  <si>
    <t>TUBO DE PVC PARA REDE COLETORA DE ESGOTO DE PAREDE MACIÇA, DN 100 MM, JUNTA ELÁSTICA, INSTALADO EM LOCAL COM NÍVEL BAIXO DE INTERFERÊNCIAS - FORNECIMENTO E ASSENTAMENTO. AF_06/2015</t>
  </si>
  <si>
    <t>21,46</t>
  </si>
  <si>
    <t>90695</t>
  </si>
  <si>
    <t>TUBO DE PVC PARA REDE COLETORA DE ESGOTO DE PAREDE MACIÇA, DN 150 MM, JUNTA ELÁSTICA, INSTALADO EM LOCAL COM NÍVEL BAIXO DE INTERFERÊNCIAS - FORNECIMENTO E ASSENTAMENTO. AF_06/2015</t>
  </si>
  <si>
    <t>44,08</t>
  </si>
  <si>
    <t>SIFAO METALICO TIPO COPO 1X1 1/2"</t>
  </si>
  <si>
    <t>90696</t>
  </si>
  <si>
    <t>TUBO DE PVC PARA REDE COLETORA DE ESGOTO DE PAREDE MACIÇA, DN 200 MM, JUNTA ELÁSTICA, INSTALADO EM LOCAL COM NÍVEL BAIXO DE INTERFERÊNCIAS - FORNECIMENTO E ASSENTAMENTO. AF_06/2015</t>
  </si>
  <si>
    <t>65,26</t>
  </si>
  <si>
    <t>SIFAO CROMADO 2"</t>
  </si>
  <si>
    <t>90697</t>
  </si>
  <si>
    <t>TUBO DE PVC PARA REDE COLETORA DE ESGOTO DE PAREDE MACIÇA, DN 250 MM, JUNTA ELÁSTICA, INSTALADO EM LOCAL COM NÍVEL BAIXO DE INTERFERÊNCIAS - FORNECIMENTO E ASSENTAMENTO. AF_06/2015</t>
  </si>
  <si>
    <t>109,38</t>
  </si>
  <si>
    <t>SIFAO METAL CROMADO P/ LAVATORIO 1" X 1 1/2"</t>
  </si>
  <si>
    <t>90698</t>
  </si>
  <si>
    <t>TUBO DE PVC PARA REDE COLETORA DE ESGOTO DE PAREDE MACIÇA, DN 300 MM, JUNTA ELÁSTICA, INSTALADO EM LOCAL COM NÍVEL BAIXO DE INTERFERÊNCIAS - FORNECIMENTO E ASSENTAMENTO. AF_06/2015</t>
  </si>
  <si>
    <t>174,74</t>
  </si>
  <si>
    <t>90699</t>
  </si>
  <si>
    <t>SIFAO DE PVC RIGIDO TIPO COPO 1" X 1 1/2"</t>
  </si>
  <si>
    <t>TUBO DE PVC PARA REDE COLETORA DE ESGOTO DE PAREDE MACIÇA, DN 350 MM, JUNTA ELÁSTICA, INSTALADO EM LOCAL COM NÍVEL BAIXO DE INTERFERÊNCIAS - FORNECIMENTO E ASSENTAMENTO. AF_06/2015</t>
  </si>
  <si>
    <t>215,88</t>
  </si>
  <si>
    <t>90700</t>
  </si>
  <si>
    <t>TUBO DE PVC PARA REDE COLETORA DE ESGOTO DE PAREDE MACIÇA, DN 400 MM, JUNTA ELÁSTICA, INSTALADO EM LOCAL COM NÍVEL BAIXO DE INTERFERÊNCIAS - FORNECIMENTO E ASSENTAMENTO. AF_06/2015</t>
  </si>
  <si>
    <t>283,83</t>
  </si>
  <si>
    <t>SIFAO ACO INOX CROMADO P/ LAVATORIO 1 1/4"</t>
  </si>
  <si>
    <t>90701</t>
  </si>
  <si>
    <t>TUBO DE PVC CORRUGADO DE DUPLA PAREDE PARA REDE COLETORA DE ESGOTO, DN 150 MM, JUNTA ELÁSTICA, INSTALADO EM LOCAL COM NÍVEL BAIXO DE INTERFERÊNCIAS - FORNECIMENTO E ASSENTAMENTO. AF_06/2015</t>
  </si>
  <si>
    <t>38,43</t>
  </si>
  <si>
    <t>90702</t>
  </si>
  <si>
    <t>TUBO DE PVC CORRUGADO DE DUPLA PAREDE PARA REDE COLETORA DE ESGOTO, DN 200 MM, JUNTA ELÁSTICA, INSTALADO EM LOCAL COM NÍVEL BAIXO DE INTERFERÊNCIAS - FORNECIMENTO E ASSENTAMENTO. AF_06/2015</t>
  </si>
  <si>
    <t>59,55</t>
  </si>
  <si>
    <t>90703</t>
  </si>
  <si>
    <t>SIFAO DE PVC DIAMETRO 2"</t>
  </si>
  <si>
    <t>TUBO DE PVC CORRUGADO DE DUPLA PAREDE PARA REDE COLETORA DE ESGOTO, DN 250 MM, JUNTA ELÁSTICA, INSTALADO EM LOCAL COM NÍVEL BAIXO DE INTERFERÊNCIAS - FORNECIMENTO E ASSENTAMENTO. AF_06/2015</t>
  </si>
  <si>
    <t>95,85</t>
  </si>
  <si>
    <t>90704</t>
  </si>
  <si>
    <t>TUBO DE PVC CORRUGADO DE DUPLA PAREDE PARA REDE COLETORA DE ESGOTO, DN 300 MM, JUNTA ELÁSTICA, INSTALADO EM LOCAL COM NÍVEL BAIXO DE INTERFERÊNCIAS - FORNECIMENTO E ASSENTAMENTO. AF_06/2015</t>
  </si>
  <si>
    <t>131,44</t>
  </si>
  <si>
    <t>SIFAO PVC PADRAO POPULAR P/ LAVATÓRIO 1"X1 1/2"</t>
  </si>
  <si>
    <t>90705</t>
  </si>
  <si>
    <t>TUBO DE PVC CORRUGADO DE DUPLA PAREDE PARA REDE COLETORA DE ESGOTO, DN 350 MM, JUNTA ELÁSTICA, INSTALADO EM LOCAL COM NÍVEL BAIXO DE INTERFERÊNCIAS - FORNECIMENTO E ASSENTAMENTO. AF_06/2015</t>
  </si>
  <si>
    <t>183,75</t>
  </si>
  <si>
    <t>90706</t>
  </si>
  <si>
    <t>ENGATE FLEXIVEL METAL CROMADO ESTEVES</t>
  </si>
  <si>
    <t>TUBO DE PVC CORRUGADO DE DUPLA PAREDE PARA REDE COLETORA DE ESGOTO, DN 400 MM, JUNTA ELÁSTICA, INSTALADO EM LOCAL COM NÍVEL BAIXO DE INTERFERÊNCIAS - FORNECIMENTO E ASSENTAMENTO. AF_06/2015</t>
  </si>
  <si>
    <t>220,56</t>
  </si>
  <si>
    <t>90708</t>
  </si>
  <si>
    <t>TUBO DE PEAD CORRUGADO DE DUPLA PAREDE PARA REDE COLETORA DE ESGOTO, DN 600 MM, JUNTA ELÁSTICA INTEGRADA, INSTALADO EM LOCAL COM NÍVEL BAIXO DE INTERFERÊNCIAS - FORNECIMENTO E ASSENTAMENTO. AF_06/2015</t>
  </si>
  <si>
    <t>TUBO ACO GALV NBR5590 CL PESADA 20 MM (3/4) - GAS</t>
  </si>
  <si>
    <t>592,37</t>
  </si>
  <si>
    <t>90709</t>
  </si>
  <si>
    <t>TUBO DE PVC PARA REDE COLETORA DE ESGOTO DE PAREDE MACIÇA, DN 100 MM, JUNTA ELÁSTICA, INSTALADO EM LOCAL COM NÍVEL ALTO DE INTERFERÊNCIAS - FORNECIMENTO E ASSENTAMENTO. AF_06/2015</t>
  </si>
  <si>
    <t>23,20</t>
  </si>
  <si>
    <t>CAP 3/4 NPT - GALVANIZADO 300 LBS</t>
  </si>
  <si>
    <t>90710</t>
  </si>
  <si>
    <t>TUBO DE PVC PARA REDE COLETORA DE ESGOTO DE PAREDE MACIÇA, DN 150 MM, JUNTA ELÁSTICA, INSTALADO EM LOCAL COM NÍVEL ALTO DE INTERFERÊNCIAS - FORNECIMENTO E ASSENTAMENTO. AF_06/2015</t>
  </si>
  <si>
    <t>90711</t>
  </si>
  <si>
    <t>TUBO DE PVC PARA REDE COLETORA DE ESGOTO DE PAREDE MACIÇA, DN 200 MM, JUNTA ELÁSTICA, INSTALADO EM LOCAL COM NÍVEL ALTO DE INTERFERÊNCIAS - FORNECIMENTO E ASSENTAMENTO. AF_06/2015</t>
  </si>
  <si>
    <t>66,99</t>
  </si>
  <si>
    <t>90712</t>
  </si>
  <si>
    <t>TUBO DE PVC PARA REDE COLETORA DE ESGOTO DE PAREDE MACIÇA, DN 250 MM, JUNTA ELÁSTICA, INSTALADO EM LOCAL COM NÍVEL ALTO DE INTERFERÊNCIAS - FORNECIMENTO E ASSENTAMENTO. AF_06/2015</t>
  </si>
  <si>
    <t>VALVULA DE RETENCAO MEIA LUVA 7/16" NS X 1/2" NPT</t>
  </si>
  <si>
    <t>111,12</t>
  </si>
  <si>
    <t>90713</t>
  </si>
  <si>
    <t>TUBO DE PVC PARA REDE COLETORA DE ESGOTO DE PAREDE MACIÇA, DN 300 MM, JUNTA ELÁSTICA, INSTALADO EM LOCAL COM NÍVEL ALTO DE INTERFERÊNCIAS - FORNECIMENTO E ASSENTAMENTO. AF_06/2015</t>
  </si>
  <si>
    <t>PIGTAIL POL MX7/16 NS(24) - P45 - 0,50M</t>
  </si>
  <si>
    <t>176,48</t>
  </si>
  <si>
    <t>90714</t>
  </si>
  <si>
    <t>TUBO DE PVC PARA REDE COLETORA DE ESGOTO DE PAREDE MACIÇA, DN 350 MM, JUNTA ELÁSTICA, INSTALADO EM LOCAL COM NÍVEL ALTO DE INTERFERÊNCIAS - FORNECIMENTO E ASSENTAMENTO. AF_06/2015</t>
  </si>
  <si>
    <t>TE NPT 3/4"- GALVANIZADO 300 LBS</t>
  </si>
  <si>
    <t>217,62</t>
  </si>
  <si>
    <t>REGULADOR PRESSAO PRIM EST SAIDA 150KPA INC VALVULA P/ 02 CILIDROS</t>
  </si>
  <si>
    <t>90715</t>
  </si>
  <si>
    <t>TUBO DE PVC PARA REDE COLETORA DE ESGOTO DE PAREDE MACIÇA, DN 400 MM, JUNTA ELÁSTICA, INSTALADO EM LOCAL COM NÍVEL ALTO DE INTERFERÊNCIAS - FORNECIMENTO E ASSENTAMENTO. AF_06/2015</t>
  </si>
  <si>
    <t>287,32</t>
  </si>
  <si>
    <t>ANEL DE CERA PARA BACIA SANITARIA</t>
  </si>
  <si>
    <t>90716</t>
  </si>
  <si>
    <t>TUBO DE PVC CORRUGADO DE DUPLA PAREDE PARA REDE COLETORA DE ESGOTO, DN 150 MM, JUNTA ELÁSTICA, INSTALADO EM LOCAL COM NÍVEL ALTO DE INTERFERÊNCIAS - FORNECIMENTO E ASSENTAMENTO. AF_06/2015</t>
  </si>
  <si>
    <t>40,17</t>
  </si>
  <si>
    <t>CAIXA DESCARGA PLASTICA SOBREPOR BRANCA 6/9 LITROS</t>
  </si>
  <si>
    <t>90717</t>
  </si>
  <si>
    <t>TUBO DE PVC CORRUGADO DE DUPLA PAREDE PARA REDE COLETORA DE ESGOTO, DN 200 MM, JUNTA ELÁSTICA, INSTALADO EM LOCAL COM NÍVEL ALTO DE INTERFERÊNCIAS - FORNECIMENTO E ASSENTAMENTO. AF_06/2015</t>
  </si>
  <si>
    <t>61,29</t>
  </si>
  <si>
    <t>90718</t>
  </si>
  <si>
    <t>TUBO DE PVC CORRUGADO DE DUPLA PAREDE PARA REDE COLETORA DE ESGOTO, DN 250 MM, JUNTA ELÁSTICA, INSTALADO EM LOCAL COM NÍVEL ALTO DE INTERFERÊNCIAS - FORNECIMENTO E ASSENTAMENTO. AF_06/2015</t>
  </si>
  <si>
    <t>RESERVATORIO DE POLIETILENO 1.000 L C/ TAMPA</t>
  </si>
  <si>
    <t>97,58</t>
  </si>
  <si>
    <t>90719</t>
  </si>
  <si>
    <t>TUBO DE PVC CORRUGADO DE DUPLA PAREDE PARA REDE COLETORA DE ESGOTO, DN 300 MM, JUNTA ELÁSTICA, INSTALADO EM LOCAL COM NÍVEL ALTO DE INTERFERÊNCIAS - FORNECIMENTO E ASSENTAMENTO. AF_06/2015</t>
  </si>
  <si>
    <t>133,18</t>
  </si>
  <si>
    <t>90720</t>
  </si>
  <si>
    <t>TUBO DE PVC CORRUGADO DE DUPLA PAREDE PARA REDE COLETORA DE ESGOTO, DN 350 MM, JUNTA ELÁSTICA, INSTALADO EM LOCAL COM NÍVEL ALTO DE INTERFERÊNCIAS - FORNECIMENTO E ASSENTAMENTO. AF_06/2015</t>
  </si>
  <si>
    <t>RESERVATORIO DE POLIETILENO 5.000 L C/ TAMPA</t>
  </si>
  <si>
    <t>185,49</t>
  </si>
  <si>
    <t>90721</t>
  </si>
  <si>
    <t>TUBO DE PVC CORRUGADO DE DUPLA PAREDE PARA REDE COLETORA DE ESGOTO, DN 400 MM, EM JUNTA ELÁSTICA, INSTALADO EM LOCAL COM NÍVEL ALTO DE INTERFERÊNCIAS - FORNECIMENTO E ASSENTAMENTO. AF_06/2015</t>
  </si>
  <si>
    <t>224,06</t>
  </si>
  <si>
    <t>RESERVATORIO DE POLIETILENO 1.500 L C/ TAMPA</t>
  </si>
  <si>
    <t>90723</t>
  </si>
  <si>
    <t>TUBO DE PEAD CORRUGADO DE DUPLA PAREDE PARA REDE COLETORA DE ESGOTO, DN 600 MM, JUNTA ELÁSTICA INTEGRADA, INSTALADO EM LOCAL COM NÍVEL ALTO DE INTERFERÊNCIAS - FORNECIMENTO E ASSENTAMENTO. AF_06/2015</t>
  </si>
  <si>
    <t>594,49</t>
  </si>
  <si>
    <t>RESERVATORIO DE POLIETILENO 500 L C/ TAMPA</t>
  </si>
  <si>
    <t>90724</t>
  </si>
  <si>
    <t>JUNTA ARGAMASSADA ENTRE TUBO DN 100 MM E O POÇO DE VISITA/ CAIXA DE CONCRETO OU ALVENARIA EM REDES DE ESGOTO. AF_06/2015</t>
  </si>
  <si>
    <t>19,94</t>
  </si>
  <si>
    <t>90725</t>
  </si>
  <si>
    <t>RESERVATORIO DE POLIETILENO 310 L C/ TAMPA</t>
  </si>
  <si>
    <t>JUNTA ARGAMASSADA ENTRE TUBO DN 150 MM E O POÇO DE VISITA/ CAIXA DE CONCRETO OU ALVENARIA EM REDES DE ESGOTO. AF_06/2015</t>
  </si>
  <si>
    <t>24,59</t>
  </si>
  <si>
    <t>90726</t>
  </si>
  <si>
    <t>RESERVATORIO DE POLIETILENO 3.000 L C/ TAMPA</t>
  </si>
  <si>
    <t>JUNTA ARGAMASSADA ENTRE TUBO DN 200 MM E O POÇO/ CAIXA DE CONCRETO OU ALVENARIA EM REDES DE ESGOTO. AF_06/2015</t>
  </si>
  <si>
    <t>29,23</t>
  </si>
  <si>
    <t>90727</t>
  </si>
  <si>
    <t>JUNTA ARGAMASSADA ENTRE TUBO DN 250 MM E O POÇO DE VISITA/ CAIXA DE CONCRETO OU ALVENARIA EM REDES DE ESGOTO. AF_06/2015</t>
  </si>
  <si>
    <t>RESERVATORIO DE POLIETILENO 2.000 L C/ TAMPA</t>
  </si>
  <si>
    <t>33,87</t>
  </si>
  <si>
    <t>90728</t>
  </si>
  <si>
    <t>JUNTA ARGAMASSADA ENTRE TUBO DN 300 MM E O POÇO DE VISITA/ CAIXA DE CONCRETO OU ALVENARIA EM REDES DE ESGOTO. AF_06/2015</t>
  </si>
  <si>
    <t>38,51</t>
  </si>
  <si>
    <t>RESERVATORIO DE POLIETILENO 15.000 L C/ TAMPA</t>
  </si>
  <si>
    <t>90729</t>
  </si>
  <si>
    <t>JUNTA ARGAMASSADA ENTRE TUBO DN 350 MM E O POÇO DE VISITA/ CAIXA DE CONCRETO OU ALVENARIA EM REDES DE ESGOTO. AF_06/2015</t>
  </si>
  <si>
    <t>43,15</t>
  </si>
  <si>
    <t>90730</t>
  </si>
  <si>
    <t>JUNTA ARGAMASSADA ENTRE TUBO DN 400 MM E O POÇO DE VISITA/ CAIXA DE CONCRETO OU ALVENARIA EM REDES DE ESGOTO. AF_06/2015</t>
  </si>
  <si>
    <t>47,83</t>
  </si>
  <si>
    <t>90731</t>
  </si>
  <si>
    <t>JUNTA ARGAMASSADA ENTRE TUBO DN 450 MM E O POÇO DE VISITA/ CAIXA DE CONCRETO OU ALVENARIA EM REDES DE ESGOTO. AF_06/2015</t>
  </si>
  <si>
    <t>52,48</t>
  </si>
  <si>
    <t>BACIA LOUÇA BRANCA DECA VOGUE PLUS REF. P 510</t>
  </si>
  <si>
    <t>90732</t>
  </si>
  <si>
    <t>JUNTA ARGAMASSADA ENTRE TUBO DN 600 MM E O POÇO DE VISITA/ CAIXA DE CONCRETO OU ALVENARIA EM REDES DE ESGOTO. AF_06/2015</t>
  </si>
  <si>
    <t>66,39</t>
  </si>
  <si>
    <t>90733</t>
  </si>
  <si>
    <t>ASSENTAMENTO DE TUBO DE PVC PARA REDE COLETORA DE ESGOTO DE PAREDE MACIÇA, DN 100 MM, JUNTA ELÁSTICA, INSTALADO EM LOCAL COM NÍVEL BAIXO DE INTERFERÊNCIAS (NÃO INCLUI FORNECIMENTO). AF_06/2015</t>
  </si>
  <si>
    <t>2,19</t>
  </si>
  <si>
    <t>CAIXA ACOPLADA PARA BACIA LOUCA DECA REF. CD.00F</t>
  </si>
  <si>
    <t>90734</t>
  </si>
  <si>
    <t>ASSENTAMENTO DE TUBO DE PVC PARA REDE COLETORA DE ESGOTO DE PAREDE MACIÇA, DN 150 MM, JUNTA ELÁSTICA, INSTALADO EM LOCAL COM NÍVEL BAIXO DE INTERFERÊNCIAS (NÃO INCLUI FORNECIMENTO). AF_06/2015</t>
  </si>
  <si>
    <t>2,67</t>
  </si>
  <si>
    <t>90735</t>
  </si>
  <si>
    <t>ASSENTAMENTO DE TUBO DE PVC PARA REDE COLETORA DE ESGOTO DE PAREDE MACIÇA, DN 200 MM, JUNTA ELÁSTICA, INSTALADO EM LOCAL COM NÍVEL BAIXO DE INTERFERÊNCIAS (NÃO INCLUI FORNECIMENTO). AF_06/2015</t>
  </si>
  <si>
    <t>3,17</t>
  </si>
  <si>
    <t>90736</t>
  </si>
  <si>
    <t>BACIA SIF. LOUCA DECA LINHA RAVENA REF. P.909</t>
  </si>
  <si>
    <t>ASSENTAMENTO DE TUBO DE PVC PARA REDE COLETORA DE ESGOTO DE PAREDE MACIÇA, DN 250 MM, JUNTA ELÁSTICA, INSTALADO EM LOCAL COM NÍVEL BAIXO DE INTERFERÊNCIAS (NÃO INCLUI FORNECIMENTO). AF_06/2015</t>
  </si>
  <si>
    <t>3,66</t>
  </si>
  <si>
    <t>BACIA SIFONADA DE LOUCA BRANCA</t>
  </si>
  <si>
    <t>90737</t>
  </si>
  <si>
    <t>ASSENTAMENTO DE TUBO DE PVC PARA REDE COLETORA DE ESGOTO DE PAREDE MACIÇA, DN 300 MM, JUNTA ELÁSTICA, INSTALADO EM LOCAL COM NÍVEL BAIXO DE INTERFERÊNCIAS (NÃO INCLUI FORNECIMENTO). AF_06/2015</t>
  </si>
  <si>
    <t>4,15</t>
  </si>
  <si>
    <t>BACIA LOUCA BRANCA COM CAIXA ACOPLADA</t>
  </si>
  <si>
    <t>90738</t>
  </si>
  <si>
    <t>ASSENTAMENTO DE TUBO DE PVC PARA REDE COLETORA DE ESGOTO DE PAREDE MACIÇA, DN 350 MM, JUNTA ELÁSTICA, INSTALADO EM LOCAL COM NÍVEL BAIXO DE INTERFERÊNCIAS (NÃO INCLUI FORNECIMENTO). AF_06/2015</t>
  </si>
  <si>
    <t>4,64</t>
  </si>
  <si>
    <t>90739</t>
  </si>
  <si>
    <t>CABIDE DE LOUCA BRANCA COM 2 GANCHOS</t>
  </si>
  <si>
    <t>ASSENTAMENTO DE TUBO DE PVC PARA REDE COLETORA DE ESGOTO DE PAREDE MACIÇA, DN 400 MM, JUNTA ELÁSTICA, INSTALADO EM LOCAL COM NÍVEL BAIXO DE INTERFERÊNCIAS (NÃO INCLUI FORNECIMENTO). AF_06/2015</t>
  </si>
  <si>
    <t>10,31</t>
  </si>
  <si>
    <t>90740</t>
  </si>
  <si>
    <t>ASSENTAMENTO DE TUBO DE PVC CORRUGADO DE DUPLA PAREDE PARA REDE COLETORA DE ESGOTO, DN 150 MM, JUNTA ELÁSTICA, INSTALADO EM LOCAL COM NÍVEL BAIXO DE INTERFERÊNCIAS (NÃO INCLUI FORNECIMENTO). AF_06/2015</t>
  </si>
  <si>
    <t>4,89</t>
  </si>
  <si>
    <t>LAVATORIO DE LOUCA BRANCA COM COLUNA</t>
  </si>
  <si>
    <t>90741</t>
  </si>
  <si>
    <t>ASSENTAMENTO DE TUBO DE PVC CORRUGADO DE DUPLA PAREDE PARA REDE COLETORA DE ESGOTO, DN 200 MM, JUNTA ELÁSTICA, INSTALADO EM LOCAL COM NÍVEL BAIXO DE INTERFERÊNCIAS (NÃO INCLUI FORNECIMENTO). AF_06/2015</t>
  </si>
  <si>
    <t>5,38</t>
  </si>
  <si>
    <t>LAVATORIO DE LOUCA BRANCA SEM COLUNA</t>
  </si>
  <si>
    <t>90742</t>
  </si>
  <si>
    <t>ASSENTAMENTO DE TUBO DE PVC CORRUGADO DE DUPLA PAREDE PARA REDE COLETORA DE ESGOTO, DN 250 MM, JUNTA ELÁSTICA, INSTALADO EM LOCAL COM NÍVEL BAIXO DE INTERFERÊNCIAS (NÃO INCLUI FORNECIMENTO). AF_06/2015</t>
  </si>
  <si>
    <t>5,87</t>
  </si>
  <si>
    <t>MICTORIO COLETIVO ACO INOX, AISI 304 N.18 - L=30CM</t>
  </si>
  <si>
    <t>90743</t>
  </si>
  <si>
    <t>ASSENTAMENTO DE TUBO DE PVC CORRUGADO DE DUPLA PAREDE PARA REDE COLETORA DE ESGOTO, DN 300 MM, JUNTA ELÁSTICA, INSTALADO EM LOCAL COM NÍVEL BAIXO DE INTERFERÊNCIAS (NÃO INCLUI FORNECIMENTO). AF_06/2015</t>
  </si>
  <si>
    <t>6,35</t>
  </si>
  <si>
    <t>90744</t>
  </si>
  <si>
    <t>MICTORIO DE LOUCA BRANCA</t>
  </si>
  <si>
    <t>ASSENTAMENTO DE TUBO DE PVC CORRUGADO DE DUPLA PAREDE PARA REDE COLETORA DE ESGOTO, DN 350 MM, JUNTA ELÁSTICA, INSTALADO EM LOCAL COM NÍVEL BAIXO DE INTERFERÊNCIAS (NÃO INCLUI FORNECIMENTO). AF_06/2015</t>
  </si>
  <si>
    <t>6,84</t>
  </si>
  <si>
    <t>90745</t>
  </si>
  <si>
    <t>PIA DE ACO INOXIDAVEL COM CUBA SIMPLES 1.50X0.58M</t>
  </si>
  <si>
    <t>ASSENTAMENTO DE TUBO DE PVC CORRUGADO DE DUPLA PAREDE PARA REDE COLETORA DE ESGOTO, DN 400 MM, JUNTA ELÁSTICA, INSTALADO EM LOCAL COM NÍVEL BAIXO DE INTERFERÊNCIAS (NÃO INCLUI FORNECIMENTO). AF_06/2015</t>
  </si>
  <si>
    <t>14,74</t>
  </si>
  <si>
    <t>90746</t>
  </si>
  <si>
    <t>ASSENTAMENTO DE TUBO DE PEAD CORRUGADO DE DUPLA PAREDE PARA REDE COLETORA DE ESGOTO, DN 450 MM, JUNTA ELÁSTICA INTEGRADA, INSTALADO EM LOCAL COM NÍVEL BAIXO DE INTERFERÊNCIAS (NÃO INCLUI FORNECIMENTO). AF_06/2015</t>
  </si>
  <si>
    <t>2,97</t>
  </si>
  <si>
    <t>PAPELEIRA DE LOUCA BRANCA 15X15CM</t>
  </si>
  <si>
    <t>90747</t>
  </si>
  <si>
    <t>ASSENTAMENTO DE TUBO DE PEAD CORRUGADO DE DUPLA PAREDE PARA REDE COLETORA DE ESGOTO, DN 600 MM, JUNTA ELÁSTICA INTEGRADA, INSTALADO EM LOCAL COM NÍVEL BAIXO DE INTERFERÊNCIAS (NÃO INCLUI FORNECIMENTO). AF_06/2015</t>
  </si>
  <si>
    <t>11,10</t>
  </si>
  <si>
    <t>90748</t>
  </si>
  <si>
    <t>ASSENTAMENTO DE TUBO DE PVC PARA REDE COLETORA DE ESGOTO DE PAREDE MACIÇA, DN 100 MM, JUNTA ELÁSTICA, INSTALADO EM LOCAL COM NÍVEL ALTO DE INTERFERÊNCIAS (NÃO INCLUI FORNECIMENTO). AF_06/2015</t>
  </si>
  <si>
    <t>3,93</t>
  </si>
  <si>
    <t>SABONETEIRA DE LOUCA BRANCA 7.5X15CM</t>
  </si>
  <si>
    <t>90749</t>
  </si>
  <si>
    <t>ASSENTAMENTO DE TUBO DE PVC PARA REDE COLETORA DE ESGOTO DE PAREDE MACIÇA, DN 150 MM, JUNTA ELÁSTICA, INSTALADO EM LOCAL COM NÍVEL ALTO DE INTERFERÊNCIAS (NÃO INCLUI FORNECIMENTO). AF_06/2015</t>
  </si>
  <si>
    <t>4,41</t>
  </si>
  <si>
    <t>90750</t>
  </si>
  <si>
    <t>ASSENTAMENTO DE TUBO DE PVC PARA REDE COLETORA DE ESGOTO DE PAREDE MACIÇA, DN 200 MM, JUNTA ELÁSTICA, INSTALADO EM LOCAL COM NÍVEL ALTO DE INTERFERÊNCIAS (NÃO INCLUI FORNECIMENTO). AF_06/2015</t>
  </si>
  <si>
    <t>4,90</t>
  </si>
  <si>
    <t>90751</t>
  </si>
  <si>
    <t>SABONETEIRA DE LOUCA BRANCA SEM ALCA 15X15CM</t>
  </si>
  <si>
    <t>ASSENTAMENTO DE TUBO DE PVC PARA REDE COLETORA DE ESGOTO DE PAREDE MACIÇA, DN 250 MM, JUNTA ELÁSTICA, INSTALADO EM LOCAL COM NÍVEL ALTO DE INTERFERÊNCIAS (NÃO INCLUI FORNECIMENTO). AF_06/2015</t>
  </si>
  <si>
    <t>5,40</t>
  </si>
  <si>
    <t>90752</t>
  </si>
  <si>
    <t>ASSENTAMENTO DE TUBO DE PVC PARA REDE COLETORA DE ESGOTO DE PAREDE MACIÇA, DN 300 MM, JUNTA ELÁSTICA, INSTALADO EM LOCAL COM NÍVEL ALTO DE INTERFERÊNCIAS (NÃO INCLUI FORNECIMENTO). AF_06/2015</t>
  </si>
  <si>
    <t>5,89</t>
  </si>
  <si>
    <t>90753</t>
  </si>
  <si>
    <t>ASSENTAMENTO DE TUBO DE PVC PARA REDE COLETORA DE ESGOTO DE PAREDE MACIÇA, DN 350 MM, JUNTA ELÁSTICA, INSTALADO EM LOCAL COM NÍVEL ALTO DE INTERFERÊNCIAS (NÃO INCLUI FORNECIMENTO). AF_06/2015</t>
  </si>
  <si>
    <t>6,38</t>
  </si>
  <si>
    <t>TANQUE SIMPLES 85 LTS ACO INOX, AISI 304 - TS Nº 2</t>
  </si>
  <si>
    <t>90754</t>
  </si>
  <si>
    <t>ASSENTAMENTO DE TUBO DE PVC PARA REDE COLETORA DE ESGOTO DE PAREDE MACIÇA, DN 400 MM, JUNTA ELÁSTICA, INSTALADO EM LOCAL COM NÍVEL ALTO DE INTERFERÊNCIAS (NÃO INCLUI FORNECIMENTO). AF_06/2015</t>
  </si>
  <si>
    <t>13,80</t>
  </si>
  <si>
    <t>90755</t>
  </si>
  <si>
    <t>ASSENTAMENTO DE TUBO DE PVC CORRUGADO DE DUPLA PAREDE PARA REDE COLETORA DE ESGOTO, DN 150 MM, JUNTA ELÁSTICA, INSTALADO EM LOCAL COM NÍVEL ALTO DE INTERFERÊNCIAS (NÃO INCLUI FORNECIMENTO). AF_06/2015</t>
  </si>
  <si>
    <t>TANQUE SIMPLES 45 LTS ACO INOX, AISI 304 - TS Nº 1</t>
  </si>
  <si>
    <t>6,63</t>
  </si>
  <si>
    <t>90756</t>
  </si>
  <si>
    <t>ASSENTAMENTO DE TUBO DE PVC CORRUGADO DE DUPLA PAREDE PARA REDE COLETORA DE ESGOTO, DN 200 MM, JUNTA ELÁSTICA, INSTALADO EM LOCAL COM NÍVEL ALTO DE INTERFERÊNCIAS (NÃO INCLUI FORNECIMENTO). AF_06/2015</t>
  </si>
  <si>
    <t>7,12</t>
  </si>
  <si>
    <t>CABIDE DE LOUCA BRANCA COM 1 GANCHO</t>
  </si>
  <si>
    <t>90757</t>
  </si>
  <si>
    <t>ASSENTAMENTO DE TUBO DE PVC CORRUGADO DE DUPLA PAREDE PARA REDE COLETORA DE ESGOTO, DN 250 MM, JUNTA ELÁSTICA, INSTALADO EM LOCAL COM NÍVEL ALTO DE INTERFERÊNCIAS (NÃO INCLUI FORNECIMENTO). AF_06/2015</t>
  </si>
  <si>
    <t>7,60</t>
  </si>
  <si>
    <t>CHUVEIRO DE PVC C/ BRACO</t>
  </si>
  <si>
    <t>90758</t>
  </si>
  <si>
    <t>ASSENTAMENTO DE TUBO DE PVC CORRUGADO DE DUPLA PAREDE PARA REDE COLETORA DE ESGOTO, DN 300 MM, JUNTA ELÁSTICA, INSTALADO EM LOCAL COM NÍVEL ALTO DE INTERFERÊNCIAS (NÃO INCLUI FORNECIMENTO). AF_06/2015</t>
  </si>
  <si>
    <t>8,09</t>
  </si>
  <si>
    <t>90759</t>
  </si>
  <si>
    <t>ASSENTAMENTO DE TUBO DE PVC CORRUGADO DE DUPLA PAREDE PARA REDE COLETORA DE ESGOTO, DN 350 MM, JUNTA ELÁSTICA, INSTALADO EM LOCAL COM NÍVEL ALTO DE INTERFERÊNCIAS (NÃO INCLUI FORNECIMENTO). AF_06/2015</t>
  </si>
  <si>
    <t>BACIA SIFONADA INFANTIL DE LOUCA BRANCA</t>
  </si>
  <si>
    <t>8,58</t>
  </si>
  <si>
    <t>90760</t>
  </si>
  <si>
    <t>ASSENTAMENTO DE TUBO DE PVC CORRUGADO DE DUPLA PAREDE PARA REDE COLETORA DE ESGOTO, DN 400 MM, EM JUNTA ELÁSTICA, INSTALADO EM LOCAL COM NÍVEL ALTO DE INTERFERÊNCIAS (NÃO INCLUI FORNECIMENTO). AF_06/2015</t>
  </si>
  <si>
    <t>18,24</t>
  </si>
  <si>
    <t>CUBA LOUCA BRANCA DE EMBUTIR DIAM.36CM DECA L-41</t>
  </si>
  <si>
    <t>90761</t>
  </si>
  <si>
    <t>ASSENTAMENTO DE TUBO DE PEAD CORRUGADO DE DUPLA PAREDE PARA REDE COLETORA DE ESGOTO, DN 450 MM, JUNTA ELÁSTICA INTEGRADA, INSTALADO EM LOCAL COM NÍVEL ALTO DE INTERFERÊNCIAS (NÃO INCLUI FORNECIMENTO). AF_06/2015</t>
  </si>
  <si>
    <t>3,64</t>
  </si>
  <si>
    <t>ESCOVARIO AÇO INOX, AISI 304 Nº 18 - (17X43X23CM)</t>
  </si>
  <si>
    <t>90762</t>
  </si>
  <si>
    <t>ASSENTAMENTO DE TUBO DE PEAD CORRUGADO DE DUPLA PAREDE PARA REDE COLETORA DE ESGOTO, DN 600 MM, JUNTA ELÁSTICA INTEGRADA, INSTALADO EM LOCAL COM NÍVEL ALTO DE INTERFERÊNCIAS (NÃO INCLUI FORNECIMENTO). AF_06/2015</t>
  </si>
  <si>
    <t>13,22</t>
  </si>
  <si>
    <t>94869</t>
  </si>
  <si>
    <t>LAVATORIO EM ACO INOX, LIGA AISI 304 N.1</t>
  </si>
  <si>
    <t>TUBO DE PEAD CORRUGADO DE DUPLA PAREDE PARA REDE COLETORA DE ESGOTO, DN 250 MM, JUNTA ELÁSTICA INTEGRADA, INSTALADO EM LOCAL COM NÍVEL BAIXO DE INTERFERÊNCIAS - FORNECIMENTO E ASSENTAMENTO. AF_06/2016</t>
  </si>
  <si>
    <t>120,41</t>
  </si>
  <si>
    <t>94870</t>
  </si>
  <si>
    <t>ASSENTAMENTO DE TUBO DE PEAD CORRUGADO DE DUPLA PAREDE PARA REDE COLETORA DE ESGOTO, DN 250 MM, JUNTA ELÁSTICA INTEGRADA, INSTALADO EM LOCAL COM NÍVEL BAIXO DE INTERFERÊNCIAS (NÃO INCLUI FORNECIMENTO). AF_06/2016</t>
  </si>
  <si>
    <t>MICTORIO ACO INOX LIGA AISI 304 N.18 C/VALVULA</t>
  </si>
  <si>
    <t>0,72</t>
  </si>
  <si>
    <t>94871</t>
  </si>
  <si>
    <t>TUBO DE PEAD CORRUGADO DE DUPLA PAREDE PARA REDE COLETORA DE ESGOTO, DN 300 MM, JUNTA ELÁSTICA INTEGRADA, INSTALADO EM LOCAL COM NÍVEL BAIXO DE INTERFERÊNCIAS - FORNECIMENTO E ASSENTAMENTO. AF_06/2016</t>
  </si>
  <si>
    <t>142,75</t>
  </si>
  <si>
    <t>TANQUE DUPLO 90 LTS ACO INOX AISI 304 TD Nº 1</t>
  </si>
  <si>
    <t>94872</t>
  </si>
  <si>
    <t>ASSENTAMENTO DE TUBO DE PEAD CORRUGADO DE DUPLA PAREDE PARA REDE COLETORA DE ESGOTO, DN 300 MM, JUNTA ELÁSTICA INTEGRADA, INSTALADO EM LOCAL COM NÍVEL BAIXO DE INTERFERÊNCIAS (NÃO INCLUI FORNECIMENTO). AF_06/2016</t>
  </si>
  <si>
    <t>1,27</t>
  </si>
  <si>
    <t>94875</t>
  </si>
  <si>
    <t>TUBO DE PEAD CORRUGADO DE DUPLA PAREDE PARA REDE COLETORA DE ESGOTO, DN 750 MM, JUNTA ELÁSTICA INTEGRADA, INSTALADO EM LOCAL COM NÍVEL BAIXO DE INTERFERÊNCIAS - FORNECIMENTO E ASSENTAMENTO. AF_06/2016</t>
  </si>
  <si>
    <t>BEBEDOURO EM ACO INOX, AISI 304 CH18 DIM. 45X275CM</t>
  </si>
  <si>
    <t>837,22</t>
  </si>
  <si>
    <t>94876</t>
  </si>
  <si>
    <t>ASSENTAMENTO DE TUBO DE PEAD CORRUGADO DE DUPLA PAREDE PARA REDE COLETORA DE ESGOTO, DN 750 MM, JUNTA ELÁSTICA INTEGRADA, INSTALADO EM LOCAL COM NÍVEL BAIXO DE INTERFERÊNCIAS (NÃO INCLUI FORNECIMENTO). AF_06/2016</t>
  </si>
  <si>
    <t>16,81</t>
  </si>
  <si>
    <t>CUBA EM ACO INOX P/ PANELOES, AISI 304 CH 22</t>
  </si>
  <si>
    <t>94878</t>
  </si>
  <si>
    <t>ASSENTAMENTO DE TUBO DE PEAD CORRUGADO DE DUPLA PAREDE PARA REDE COLETORA DE ESGOTO, DN 900 MM, JUNTA ELÁSTICA INTEGRADA, INSTALADO EM LOCAL COM NÍVEL BAIXO DE INTERFERÊNCIAS (NÃO INCLUI FORNECIMENTO). AF_06/2016</t>
  </si>
  <si>
    <t>19,73</t>
  </si>
  <si>
    <t>94879</t>
  </si>
  <si>
    <t>TUBO DE PEAD CORRUGADO DE DUPLA PAREDE PARA REDE COLETORA DE ESGOTO, DN 1000 MM, JUNTA ELÁSTICA INTEGRADA, INSTALADO EM LOCAL COM NÍVEL BAIXO DE INTERFERÊNCIAS - FORNECIMENTO E ASSENTAMENTO. AF_06/2016</t>
  </si>
  <si>
    <t>1.116,03</t>
  </si>
  <si>
    <t>PIA EM ACO INOX C/ 2 CUBAS NO. 1 0.60 X 2.50 M</t>
  </si>
  <si>
    <t>94880</t>
  </si>
  <si>
    <t>ASSENTAMENTO DE TUBO DE PEAD CORRUGADO DE DUPLA PAREDE PARA REDE COLETORA DE ESGOTO, DN 1000 MM, JUNTA ELÁSTICA INTEGRADA, INSTALADO EM LOCAL COM NÍVEL BAIXO DE INTERFERÊNCIAS (NÃO INCLUI FORNECIMENTO). AF_06/2016</t>
  </si>
  <si>
    <t>24,17</t>
  </si>
  <si>
    <t>94881</t>
  </si>
  <si>
    <t>TUBO DE PEAD CORRUGADO DE DUPLA PAREDE PARA REDE COLETORA DE ESGOTO, DN 1200 MM, JUNTA ELÁSTICA INTEGRADA, INSTALADO EM LOCAL COM NÍVEL BAIXO DE INTERFERÊNCIAS - FORNECIMENTO E ASSENTAMENTO. AF_06/2016</t>
  </si>
  <si>
    <t>1.739,98</t>
  </si>
  <si>
    <t>BEBEDOURO ACO INOX COLETIVO N.18 - L= 0.45 M</t>
  </si>
  <si>
    <t>94882</t>
  </si>
  <si>
    <t>ASSENTAMENTO DE TUBO DE PEAD CORRUGADO DE DUPLA PAREDE PARA REDE COLETORA DE ESGOTO, DN 1200 MM, JUNTA ELÁSTICA INTEGRADA, INSTALADO EM LOCAL COM NÍVEL BAIXO DE INTERFERÊNCIAS (NÃO INCLUI FORNECIMENTO). AF_06/2016</t>
  </si>
  <si>
    <t>28,66</t>
  </si>
  <si>
    <t>TANQUE DUPLO EM MARMORITE - DIM. 100X60 CM</t>
  </si>
  <si>
    <t>94884</t>
  </si>
  <si>
    <t>ASSENTAMENTO DE TUBO DE PEAD CORRUGADO DE DUPLA PAREDE PARA REDE COLETORA DE ESGOTO, DN 1500 MM, JUNTA ELÁSTICA INTEGRADA, INSTALADO EM LOCAL COM NÍVEL BAIXO DE INTERFERÊNCIAS (NÃO INCLUI FORNECIMENTO). AF_06/2016</t>
  </si>
  <si>
    <t>37,79</t>
  </si>
  <si>
    <t>94885</t>
  </si>
  <si>
    <t>PIA EM MARMORITE P/COZINHA DIM. 1.20 X 0.60 M</t>
  </si>
  <si>
    <t>TUBO DE PEAD CORRUGADO DE DUPLA PAREDE PARA REDE COLETORA DE ESGOTO, DN 250 MM, JUNTA ELÁSTICA INTEGRADA, INSTALADO EM LOCAL COM NÍVEL ALTO DE INTERFERÊNCIAS - FORNECIMENTO E ASSENTAMENTO. AF_06/2016</t>
  </si>
  <si>
    <t>120,62</t>
  </si>
  <si>
    <t>CABIDE 1 GANCHO REF.08 ACAB. CROMADO</t>
  </si>
  <si>
    <t>94886</t>
  </si>
  <si>
    <t>ASSENTAMENTO DE TUBO DE PEAD CORRUGADO DE DUPLA PAREDE PARA REDE COLETORA DE ESGOTO, DN 250 MM, JUNTA ELÁSTICA INTEGRADA, INSTALADO EM LOCAL COM NÍVEL ALTO DE INTERFERÊNCIAS (NÃO INCLUI FORNECIMENTO). AF_06/2016</t>
  </si>
  <si>
    <t>0,93</t>
  </si>
  <si>
    <t>CANOPLA PARA VALVULA DE DESCARGA</t>
  </si>
  <si>
    <t>94887</t>
  </si>
  <si>
    <t>TUBO DE PEAD CORRUGADO DE DUPLA PAREDE PARA REDE COLETORA DE ESGOTO, DN 300 MM, JUNTA ELÁSTICA INTEGRADA, INSTALADO EM LOCAL COM NÍVEL ALTO DE INTERFERÊNCIAS - FORNECIMENTO E ASSENTAMENTO. AF_06/2016</t>
  </si>
  <si>
    <t>143,10</t>
  </si>
  <si>
    <t>94888</t>
  </si>
  <si>
    <t>ASSENTAMENTO DE TUBO DE PEAD CORRUGADO DE DUPLA PAREDE PARA REDE COLETORA DE ESGOTO, DN 300 MM, JUNTA ELÁSTICA INTEGRADA, INSTALADO EM LOCAL COM NÍVEL ALTO DE INTERFERÊNCIAS (NÃO INCLUI FORNECIMENTO). AF_06/2016</t>
  </si>
  <si>
    <t>1,62</t>
  </si>
  <si>
    <t>CUBA LOUCA BRANCA OVAL DE EMBUTIR REF. L37</t>
  </si>
  <si>
    <t>94891</t>
  </si>
  <si>
    <t>TUBO DE PEAD CORRUGADO DE DUPLA PAREDE PARA REDE COLETORA DE ESGOTO, DN 750 MM, JUNTA ELÁSTICA INTEGRADA, INSTALADO EM LOCAL COM NÍVEL ALTO DE INTERFERÊNCIAS - FORNECIMENTO E ASSENTAMENTO. AF_06/2016</t>
  </si>
  <si>
    <t>839,92</t>
  </si>
  <si>
    <t>BACIA DE LOUÇA BRANCA LINHA APIA</t>
  </si>
  <si>
    <t>94892</t>
  </si>
  <si>
    <t>ASSENTAMENTO DE TUBO DE PEAD CORRUGADO DE DUPLA PAREDE PARA REDE COLETORA DE ESGOTO, DN 750 MM, JUNTA ELÁSTICA INTEGRADA, INSTALADO EM LOCAL COM NÍVEL ALTO DE INTERFERÊNCIAS (NÃO INCLUI FORNECIMENTO). AF_06/2016</t>
  </si>
  <si>
    <t>19,51</t>
  </si>
  <si>
    <t>94894</t>
  </si>
  <si>
    <t>ASSENTAMENTO DE TUBO DE PEAD CORRUGADO DE DUPLA PAREDE PARA REDE COLETORA DE ESGOTO, DN 900 MM, JUNTA ELÁSTICA INTEGRADA, INSTALADO EM LOCAL COM NÍVEL ALTO DE INTERFERÊNCIAS (NÃO INCLUI FORNECIMENTO). AF_06/2016</t>
  </si>
  <si>
    <t>LAV. LOUÇA BRANCA S/ COLUNA LINHA COLIBRI</t>
  </si>
  <si>
    <t>22,68</t>
  </si>
  <si>
    <t>94895</t>
  </si>
  <si>
    <t>TUBO DE PEAD CORRUGADO DE DUPLA PAREDE PARA REDE COLETORA DE ESGOTO, DN 1000 MM, JUNTA ELÁSTICA INTEGRADA, INSTALADO EM LOCAL COM NÍVEL ALTO DE INTERFERÊNCIAS - FORNECIMENTO E ASSENTAMENTO. AF_06/2016</t>
  </si>
  <si>
    <t>1.119,26</t>
  </si>
  <si>
    <t>TANQUE MARMORITE COM 1 BOJO DIM. 60X50CM</t>
  </si>
  <si>
    <t>94896</t>
  </si>
  <si>
    <t>ASSENTAMENTO DE TUBO DE PEAD CORRUGADO DE DUPLA PAREDE PARA REDE COLETORA DE ESGOTO, DN 1000 MM, JUNTA ELÁSTICA INTEGRADA, INSTALADO EM LOCAL COM NÍVEL ALTO DE INTERFERÊNCIAS (NÃO INCLUI FORNECIMENTO). AF_06/2016</t>
  </si>
  <si>
    <t>27,40</t>
  </si>
  <si>
    <t>94897</t>
  </si>
  <si>
    <t>TUBO DE PEAD CORRUGADO DE DUPLA PAREDE PARA REDE COLETORA DE ESGOTO, DN 1200 MM, JUNTA ELÁSTICA INTEGRADA, INSTALADO EM LOCAL COM NÍVEL ALTO DE INTERFERÊNCIAS - FORNECIMENTO E ASSENTAMENTO. AF_06/2016</t>
  </si>
  <si>
    <t>1.743,44</t>
  </si>
  <si>
    <t>CUBA ACO INOX RETANG. SIMPLES REF.302 MARCA STRAKE</t>
  </si>
  <si>
    <t>94898</t>
  </si>
  <si>
    <t>ASSENTAMENTO DE TUBO DE PEAD CORRUGADO DE DUPLA PAREDE PARA REDE COLETORA DE ESGOTO, DN 1200 MM, JUNTA ELÁSTICA INTEGRADA, INSTALADO EM LOCAL COM NÍVEL ALTO DE INTERFERÊNCIAS (NÃO INCLUI FORNECIMENTO). AF_06/2016</t>
  </si>
  <si>
    <t>32,12</t>
  </si>
  <si>
    <t>94900</t>
  </si>
  <si>
    <t>PIA ACO INOXI 01 CUBA N. 1 DIM. 0.60 X 1.80M</t>
  </si>
  <si>
    <t>ASSENTAMENTO DE TUBO DE PEAD CORRUGADO DE DUPLA PAREDE PARA REDE COLETORA DE ESGOTO, DN 1500 MM, JUNTA ELÁSTICA INTEGRADA, INSTALADO EM LOCAL COM NÍVEL ALTO DE INTERFERÊNCIAS (NÃO INCLUI FORNECIMENTO). AF_06/2016</t>
  </si>
  <si>
    <t>41,58</t>
  </si>
  <si>
    <t>97121</t>
  </si>
  <si>
    <t>ASSENTAMENTO DE TUBO DE PVC PBA PARA REDE DE ÁGUA, DN 50 MM, JUNTA ELÁSTICA INTEGRADA, INSTALADO EM LOCAL COM NÍVEL ALTO DE INTERFERÊNCIAS (NÃO INCLUI FORNECIMENTO). AF_11/2017</t>
  </si>
  <si>
    <t>1,64</t>
  </si>
  <si>
    <t>PIA ACO INOXI 02 CUBAS N. 2 DIM. 0.60 X 2.10M</t>
  </si>
  <si>
    <t>97122</t>
  </si>
  <si>
    <t>ASSENTAMENTO DE TUBO DE PVC PBA PARA REDE DE ÁGUA, DN 75 MM, JUNTA ELÁSTICA INTEGRADA, INSTALADO EM LOCAL COM NÍVEL ALTO DE INTERFERÊNCIAS (NÃO INCLUI FORNECIMENTO). AF_11/2017</t>
  </si>
  <si>
    <t>2,27</t>
  </si>
  <si>
    <t>97123</t>
  </si>
  <si>
    <t>LAVATORIO BRANCO COM COLUNA BRANCO PADRAO POPULAR</t>
  </si>
  <si>
    <t>ASSENTAMENTO DE TUBO DE PVC PBA PARA REDE DE ÁGUA, DN 100 MM, JUNTA ELÁSTICA INTEGRADA, INSTALADO EM LOCAL COM NÍVEL ALTO DE INTERFERÊNCIAS (NÃO INCLUI FORNECIMENTO). AF_11/2017</t>
  </si>
  <si>
    <t>2,88</t>
  </si>
  <si>
    <t>97124</t>
  </si>
  <si>
    <t>ASSENTAMENTO DE TUBO DE PVC PBA PARA REDE DE ÁGUA, DN 50 MM, JUNTA ELÁSTICA INTEGRADA, INSTALADO EM LOCAL COM NÍVEL BAIXO DE INTERFERÊNCIAS (NÃO INCLUI FORNECIMENTO). AF_11/2017</t>
  </si>
  <si>
    <t>LAVATORIO DE CANTO BRANCO REF. L101</t>
  </si>
  <si>
    <t>97125</t>
  </si>
  <si>
    <t>ASSENTAMENTO DE TUBO DE PVC PBA PARA REDE DE ÁGUA, DN 75 MM, JUNTA ELÁSTICA INTEGRADA, INSTALADO EM LOCAL COM NÍVEL BAIXO DE INTERFERÊNCIAS (NÃO INCLUI FORNECIMENTO). AF_11/2017</t>
  </si>
  <si>
    <t>1,01</t>
  </si>
  <si>
    <t>CUBA AÇO INOX RETANG. SIMPLES REF.301 MARCA STRAKE</t>
  </si>
  <si>
    <t>97126</t>
  </si>
  <si>
    <t>ASSENTAMENTO DE TUBO DE PVC PBA PARA REDE DE ÁGUA, DN 100 MM, JUNTA ELÁSTICA INTEGRADA, INSTALADO EM LOCAL COM NÍVEL BAIXO DE INTERFERÊNCIAS (NÃO INCLUI FORNECIMENTO). AF_11/2017</t>
  </si>
  <si>
    <t>1,30</t>
  </si>
  <si>
    <t>92833</t>
  </si>
  <si>
    <t>LAVATORIO DE CANTO BRANCO COLECAO MASTER - L76</t>
  </si>
  <si>
    <t>TUBO DE CONCRETO PARA REDES COLETORAS DE ESGOTO SANITÁRIO, DIÂMETRO DE 300 MM, JUNTA ELÁSTICA, INSTALADO EM LOCAL COM BAIXO NÍVEL DE INTERFERÊNCIAS - FORNECIMENTO E ASSENTAMENTO. AF_12/2015</t>
  </si>
  <si>
    <t>111,07</t>
  </si>
  <si>
    <t>92834</t>
  </si>
  <si>
    <t>ASSENTAMENTO DE TUBO DE CONCRETO PARA REDES COLETORAS DE ESGOTO SANITÁRIO, DIÂMETRO DE 300 MM, JUNTA ELÁSTICA, INSTALADO EM LOCAL COM BAIXO NÍVEL DE INTERFERÊNCIAS (NÃO INCLUI FORNECIMENTO). AF_12/2015</t>
  </si>
  <si>
    <t>ACAB. ANTIVAND. REF. 01505006 P/ VALVULA DESCARGA</t>
  </si>
  <si>
    <t>6,07</t>
  </si>
  <si>
    <t>92835</t>
  </si>
  <si>
    <t>TUBO DE CONCRETO PARA REDES COLETORAS DE ESGOTO SANITÁRIO, DIÂMETRO DE 400 MM, JUNTA ELÁSTICA, INSTALADO EM LOCAL COM BAIXO NÍVEL DE INTERFERÊNCIAS - FORNECIMENTO E ASSENTAMENTO. AF_12/2015</t>
  </si>
  <si>
    <t>145,47</t>
  </si>
  <si>
    <t>BACIA SIF. LOUCA BRANCA VOGUE PLUS CONFORT - P51</t>
  </si>
  <si>
    <t>92836</t>
  </si>
  <si>
    <t>ASSENTAMENTO DE TUBO DE CONCRETO PARA REDES COLETORAS DE ESGOTO SANITÁRIO, DIÂMETRO DE 400 MM, JUNTA ELÁSTICA, INSTALADO EM LOCAL COM BAIXO NÍVEL DE INTERFERÊNCIAS (NÃO INCLUI FORNECIMENTO). AF_12/2015</t>
  </si>
  <si>
    <t>7,75</t>
  </si>
  <si>
    <t>92837</t>
  </si>
  <si>
    <t>TUBO DE CONCRETO PARA REDES COLETORAS DE ESGOTO SANITÁRIO, DIÂMETRO DE 500 MM, JUNTA ELÁSTICA, INSTALADO EM LOCAL COM BAIXO NÍVEL DE INTERFERÊNCIAS - FORNECIMENTO E ASSENTAMENTO. AF_12/2015</t>
  </si>
  <si>
    <t>183,34</t>
  </si>
  <si>
    <t>TORNEIRA PARA TANQUE</t>
  </si>
  <si>
    <t>92838</t>
  </si>
  <si>
    <t>ASSENTAMENTO DE TUBO DE CONCRETO PARA REDES COLETORAS DE ESGOTO SANITÁRIO, DIÂMETRO DE 500 MM, JUNTA ELÁSTICA, INSTALADO EM LOCAL COM BAIXO NÍVEL DE INTERFERÊNCIAS (NÃO INCLUI FORNECIMENTO). AF_12/2015</t>
  </si>
  <si>
    <t>9,30</t>
  </si>
  <si>
    <t>TORNEIRA DE PRESSAO CROMADA DE USO GERAL 1/2</t>
  </si>
  <si>
    <t>92839</t>
  </si>
  <si>
    <t>TUBO DE CONCRETO PARA REDES COLETORAS DE ESGOTO SANITÁRIO, DIÂMETRO DE 600 MM, JUNTA ELÁSTICA, INSTALADO EM LOCAL COM BAIXO NÍVEL DE INTERFERÊNCIAS - FORNECIMENTO E ASSENTAMENTO. AF_12/2015</t>
  </si>
  <si>
    <t>239,83</t>
  </si>
  <si>
    <t>TORNEIRA DE PRESSAO CROMADA P/LAVATORIO 1/2"</t>
  </si>
  <si>
    <t>92840</t>
  </si>
  <si>
    <t>ASSENTAMENTO DE TUBO DE CONCRETO PARA REDES COLETORAS DE ESGOTO SANITÁRIO, DIÂMETRO DE 600 MM, JUNTA ELÁSTICA, INSTALADO EM LOCAL COM BAIXO NÍVEL DE INTERFERÊNCIAS (NÃO INCLUI FORNECIMENTO). AF_12/2015</t>
  </si>
  <si>
    <t>11,01</t>
  </si>
  <si>
    <t>92841</t>
  </si>
  <si>
    <t>TUBO DE CONCRETO PARA REDES COLETORAS DE ESGOTO SANITÁRIO, DIÂMETRO DE 700 MM, JUNTA ELÁSTICA, INSTALADO EM LOCAL COM BAIXO NÍVEL DE INTERFERÊNCIAS - FORNECIMENTO E ASSENTAMENTO. AF_12/2015</t>
  </si>
  <si>
    <t>TUBO DE LIGACAO CROMADO COM CANOPLA</t>
  </si>
  <si>
    <t>270,96</t>
  </si>
  <si>
    <t>92842</t>
  </si>
  <si>
    <t>ASSENTAMENTO DE TUBO DE CONCRETO PARA REDES COLETORAS DE ESGOTO SANITÁRIO, DIÂMETRO DE 700 MM, JUNTA ELÁSTICA, INSTALADO EM LOCAL COM BAIXO NÍVEL DE INTERFERÊNCIAS (NÃO INCLUI FORNECIMENTO). AF_12/2015</t>
  </si>
  <si>
    <t>12,59</t>
  </si>
  <si>
    <t>TORNEIRA DE JARDIM CROMADA 3/4" OU 1/2"</t>
  </si>
  <si>
    <t>92844</t>
  </si>
  <si>
    <t>ASSENTAMENTO DE TUBO DE CONCRETO PARA REDES COLETORAS DE ESGOTO SANITÁRIO, DIÂMETRO DE 800 MM, JUNTA ELÁSTICA, INSTALADO EM LOCAL COM BAIXO NÍVEL DE INTERFERÊNCIAS (NÃO INCLUI FORNECIMENTO). AF_12/2015</t>
  </si>
  <si>
    <t>14,29</t>
  </si>
  <si>
    <t>92846</t>
  </si>
  <si>
    <t>ASSENTAMENTO DE TUBO DE CONCRETO PARA REDES COLETORAS DE ESGOTO SANITÁRIO, DIÂMETRO DE 900 MM, JUNTA ELÁSTICA, INSTALADO EM LOCAL COM BAIXO NÍVEL DE INTERFERÊNCIAS (NÃO INCLUI FORNECIMENTO). AF_12/2015</t>
  </si>
  <si>
    <t>TORNEIRA DE PRESSAO EM PVC P/ PIA 1/2"</t>
  </si>
  <si>
    <t>15,86</t>
  </si>
  <si>
    <t>92847</t>
  </si>
  <si>
    <t>TUBO DE CONCRETO PARA REDES COLETORAS DE ESGOTO SANITÁRIO, DIÂMETRO DE 1000 MM, JUNTA ELÁSTICA, INSTALADO EM LOCAL COM BAIXO NÍVEL DE INTERFERÊNCIAS - FORNECIMENTO E ASSENTAMENTO. AF_12/2015</t>
  </si>
  <si>
    <t>469,43</t>
  </si>
  <si>
    <t>92848</t>
  </si>
  <si>
    <t>ASSENTAMENTO DE TUBO DE CONCRETO PARA REDES COLETORAS DE ESGOTO SANITÁRIO, DIÂMETRO DE 1000 MM, JUNTA ELÁSTICA, INSTALADO EM LOCAL COM BAIXO NÍVEL DE INTERFERÊNCIAS (NÃO INCLUI FORNECIMENTO). AF_12/2015</t>
  </si>
  <si>
    <t>DUCHA MANUAL ACQUA JET C/ REG.PRESSÃO REF. C 2195</t>
  </si>
  <si>
    <t>17,58</t>
  </si>
  <si>
    <t>92849</t>
  </si>
  <si>
    <t>TUBO DE CONCRETO PARA REDES COLETORAS DE ESGOTO SANITÁRIO, DIÂMETRO DE 300 MM, JUNTA ELÁSTICA, INSTALADO EM LOCAL COM ALTO NÍVEL DE INTERFERÊNCIAS - FORNECIMENTO E ASSENTAMENTO. AF_12/2015</t>
  </si>
  <si>
    <t>116,35</t>
  </si>
  <si>
    <t>TORNEIRA PARA PIA CROMADA 1/2" FABRIMAR OU SIMILAR</t>
  </si>
  <si>
    <t>92850</t>
  </si>
  <si>
    <t>ASSENTAMENTO DE TUBO DE CONCRETO PARA REDES COLETORAS DE ESGOTO SANITÁRIO, DIÂMETRO DE 300 MM, JUNTA ELÁSTICA, INSTALADO EM LOCAL COM ALTO NÍVEL DE INTERFERÊNCIAS (NÃO INCLUI FORNECIMENTO). AF_12/2015</t>
  </si>
  <si>
    <t>11,47</t>
  </si>
  <si>
    <t>92851</t>
  </si>
  <si>
    <t>TUBO DE CONCRETO PARA REDES COLETORAS DE ESGOTO SANITÁRIO, DIÂMETRO DE 400 MM, JUNTA ELÁSTICA, INSTALADO EM LOCAL COM ALTO NÍVEL DE INTERFERÊNCIAS - FORNECIMENTO E ASSENTAMENTO. AF_12/2015</t>
  </si>
  <si>
    <t>152,08</t>
  </si>
  <si>
    <t>TORNEIRA JATO ESGUICHO EM ACO INOX DIAM. 3/8" - TAMANHO 15 CM P/ BEBEDOURO INDUSTRIAL</t>
  </si>
  <si>
    <t>92852</t>
  </si>
  <si>
    <t>ASSENTAMENTO DE TUBO DE CONCRETO PARA REDES COLETORAS DE ESGOTO SANITÁRIO, DIÂMETRO DE 400 MM, JUNTA ELÁSTICA, INSTALADO EM LOCAL COM ALTO NÍVEL DE INTERFERÊNCIAS (NÃO INCLUI FORNECIMENTO). AF_12/2015</t>
  </si>
  <si>
    <t>14,50</t>
  </si>
  <si>
    <t>92853</t>
  </si>
  <si>
    <t>TUBO DE CONCRETO PARA REDES COLETORAS DE ESGOTO SANITÁRIO, DIÂMETRO DE 500 MM, JUNTA ELÁSTICA, INSTALADO EM LOCAL COM ALTO NÍVEL DE INTERFERÊNCIAS - FORNECIMENTO E ASSENTAMENTO. AF_12/2015</t>
  </si>
  <si>
    <t>TORNEIRA EM PVC PARA LAVATORIO</t>
  </si>
  <si>
    <t>191,51</t>
  </si>
  <si>
    <t>92854</t>
  </si>
  <si>
    <t>ASSENTAMENTO DE TUBO DE CONCRETO PARA REDES COLETORAS DE ESGOTO SANITÁRIO, DIÂMETRO DE 500 MM, JUNTA ELÁSTICA, INSTALADO EM LOCAL COM ALTO NÍVEL DE INTERFERÊNCIAS (NÃO INCLUI FORNECIMENTO). AF_12/2015</t>
  </si>
  <si>
    <t>17,65</t>
  </si>
  <si>
    <t>92855</t>
  </si>
  <si>
    <t>TUBO DE CONCRETO PARA REDES COLETORAS DE ESGOTO SANITÁRIO, DIÂMETRO DE 600 MM, JUNTA ELÁSTICA, INSTALADO EM LOCAL COM ALTO NÍVEL DE INTERFERÊNCIAS - FORNECIMENTO E ASSENTAMENTO. AF_12/2015</t>
  </si>
  <si>
    <t>249,41</t>
  </si>
  <si>
    <t>TORNEIRA DE PRESSAO CROMADA PARA TANQUE DE 1/2"</t>
  </si>
  <si>
    <t>92856</t>
  </si>
  <si>
    <t>ASSENTAMENTO DE TUBO DE CONCRETO PARA REDES COLETORAS DE ESGOTO SANITÁRIO, DIÂMETRO DE 600 MM, JUNTA ELÁSTICA, INSTALADO EM LOCAL COM ALTO NÍVEL DE INTERFERÊNCIAS (NÃO INCLUI FORNECIMENTO). AF_12/2015</t>
  </si>
  <si>
    <t>20,80</t>
  </si>
  <si>
    <t>92857</t>
  </si>
  <si>
    <t>TUBO DE CONCRETO PARA REDES COLETORAS DE ESGOTO SANITÁRIO, DIÂMETRO DE 700 MM, JUNTA ELÁSTICA, INSTALADO EM LOCAL COM ALTO NÍVEL DE INTERFERÊNCIAS - FORNECIMENTO E ASSENTAMENTO. AF_12/2015</t>
  </si>
  <si>
    <t>281,96</t>
  </si>
  <si>
    <t>TORN. CROMADA 1/2" LINHA PRATIKA REF.1157-P FABRIMAR</t>
  </si>
  <si>
    <t>92858</t>
  </si>
  <si>
    <t>ASSENTAMENTO DE TUBO DE CONCRETO PARA REDES COLETORAS DE ESGOTO SANITÁRIO, DIÂMETRO DE 700 MM, JUNTA ELÁSTICA, INSTALADO EM LOCAL COM ALTO NÍVEL DE INTERFERÊNCIAS (NÃO INCLUI FORNECIMENTO). AF_12/2015</t>
  </si>
  <si>
    <t>23,82</t>
  </si>
  <si>
    <t>TORNEIRA PRESSÃO CROMADA USO GERAL 3/4"</t>
  </si>
  <si>
    <t>92860</t>
  </si>
  <si>
    <t>ASSENTAMENTO DE TUBO DE CONCRETO PARA REDES COLETORAS DE ESGOTO SANITÁRIO, DIÂMETRO DE 800 MM, JUNTA ELÁSTICA, INSTALADO EM LOCAL COM ALTO NÍVEL DE INTERFERÊNCIAS (NÃO INCLUI FORNECIMENTO). AF_12/2015</t>
  </si>
  <si>
    <t>27,03</t>
  </si>
  <si>
    <t>FILTRO AQUALAR CURTO AP200 AQUALAR/EQUIV C/ REFIL(VELA)</t>
  </si>
  <si>
    <t>92862</t>
  </si>
  <si>
    <t>ASSENTAMENTO DE TUBO DE CONCRETO PARA REDES COLETORAS DE ESGOTO SANITÁRIO, DIÂMETRO DE 900 MM, JUNTA ELÁSTICA, INSTALADO EM LOCAL COM ALTO NÍVEL DE INTERFERÊNCIAS (NÃO INCLUI FORNECIMENTO). AF_12/2015</t>
  </si>
  <si>
    <t>30,17</t>
  </si>
  <si>
    <t>92863</t>
  </si>
  <si>
    <t>VALVULA DESC ANTI-VANDALISMO P/ MICTORIO DOCOL/EQU</t>
  </si>
  <si>
    <t>TUBO DE CONCRETO PARA REDES COLETORAS DE ESGOTO SANITÁRIO, DIÂMETRO DE 1000 MM, JUNTA ELÁSTICA, INSTALADO EM LOCAL COM ALTO NÍVEL DE INTERFERÊNCIAS - FORNECIMENTO E ASSENTAMENTO. AF_12/2015</t>
  </si>
  <si>
    <t>484,83</t>
  </si>
  <si>
    <t>92864</t>
  </si>
  <si>
    <t>ASSENTAMENTO DE TUBO DE CONCRETO PARA REDES COLETORAS DE ESGOTO SANITÁRIO, DIÂMETRO DE 1000 MM, JUNTA ELÁSTICA, INSTALADO EM LOCAL COM ALTO NÍVEL DE INTERFERÊNCIAS (NÃO INCLUI FORNECIMENTO). AF_12/2015</t>
  </si>
  <si>
    <t>LAVATÓRIO COM COLUNA BRANCA CONFORT L51+CS1V</t>
  </si>
  <si>
    <t>33,33</t>
  </si>
  <si>
    <t>92210</t>
  </si>
  <si>
    <t>TUBO DE CONCRETO PARA REDES COLETORAS DE ÁGUAS PLUVIAIS, DIÂMETRO DE 400 MM, JUNTA RÍGIDA, INSTALADO EM LOCAL COM BAIXO NÍVEL DE INTERFERÊNCIAS - FORNECIMENTO E ASSENTAMENTO. AF_12/2015</t>
  </si>
  <si>
    <t>90,93</t>
  </si>
  <si>
    <t>92211</t>
  </si>
  <si>
    <t>TORNEIRA PAREDE ANTI-VANDAL 1182-AV BIOPRESS 140MM</t>
  </si>
  <si>
    <t>TUBO DE CONCRETO PARA REDES COLETORAS DE ÁGUAS PLUVIAIS, DIÂMETRO DE 500 MM, JUNTA RÍGIDA, INSTALADO EM LOCAL COM BAIXO NÍVEL DE INTERFERÊNCIAS - FORNECIMENTO E ASSENTAMENTO. AF_12/2015</t>
  </si>
  <si>
    <t>116,43</t>
  </si>
  <si>
    <t>92212</t>
  </si>
  <si>
    <t>TORNEIRA JARDIM REF. 1153 C37, IZY, DECA</t>
  </si>
  <si>
    <t>TUBO DE CONCRETO PARA REDES COLETORAS DE ÁGUAS PLUVIAIS, DIÂMETRO DE 600 MM, JUNTA RÍGIDA, INSTALADO EM LOCAL COM BAIXO NÍVEL DE INTERFERÊNCIAS - FORNECIMENTO E ASSENTAMENTO. AF_12/2015</t>
  </si>
  <si>
    <t>148,33</t>
  </si>
  <si>
    <t>92213</t>
  </si>
  <si>
    <t>TUBO DE CONCRETO PARA REDES COLETORAS DE ÁGUAS PLUVIAIS, DIÂMETRO DE 700 MM, JUNTA RÍGIDA, INSTALADO EM LOCAL COM BAIXO NÍVEL DE INTERFERÊNCIAS - FORNECIMENTO E ASSENTAMENTO. AF_12/2015</t>
  </si>
  <si>
    <t>TUBO LIGACAO MICTORIO ANTIVAND 00132606 DOCOL/EQU</t>
  </si>
  <si>
    <t>195,75</t>
  </si>
  <si>
    <t>92214</t>
  </si>
  <si>
    <t>ACAB. VALV. DESC. PRESSMATIC BENEFIT 00184906 DOCOL</t>
  </si>
  <si>
    <t>TUBO DE CONCRETO PARA REDES COLETORAS DE ÁGUAS PLUVIAIS, DIÂMETRO DE 800 MM, JUNTA RÍGIDA, INSTALADO EM LOCAL COM BAIXO NÍVEL DE INTERFERÊNCIAS - FORNECIMENTO E ASSENTAMENTO. AF_12/2015</t>
  </si>
  <si>
    <t>223,20</t>
  </si>
  <si>
    <t>CHUVEIRO CROMADO COM DESVIADOR FLEXIVEL 1975C</t>
  </si>
  <si>
    <t>92215</t>
  </si>
  <si>
    <t>TUBO DE CONCRETO PARA REDES COLETORAS DE ÁGUAS PLUVIAIS, DIÂMETRO DE 900 MM, JUNTA RÍGIDA, INSTALADO EM LOCAL COM BAIXO NÍVEL DE INTERFERÊNCIAS - FORNECIMENTO E ASSENTAMENTO. AF_12/2015</t>
  </si>
  <si>
    <t>269,18</t>
  </si>
  <si>
    <t>92216</t>
  </si>
  <si>
    <t>TUBO DE CONCRETO PARA REDES COLETORAS DE ÁGUAS PLUVIAIS, DIÂMETRO DE 1000 MM, JUNTA RÍGIDA, INSTALADO EM LOCAL COM BAIXO NÍVEL DE INTERFERÊNCIAS - FORNECIMENTO E ASSENTAMENTO. AF_12/2015</t>
  </si>
  <si>
    <t>301,33</t>
  </si>
  <si>
    <t>92219</t>
  </si>
  <si>
    <t>MICTORIO LOUCA BRANCA C/ SIFÃO INTEGRADO M712</t>
  </si>
  <si>
    <t>TUBO DE CONCRETO PARA REDES COLETORAS DE ÁGUAS PLUVIAIS, DIÂMETRO DE 400 MM, JUNTA RÍGIDA, INSTALADO EM LOCAL COM ALTO NÍVEL DE INTERFERÊNCIAS - FORNECIMENTO E ASSENTAMENTO. AF_12/2015</t>
  </si>
  <si>
    <t>97,68</t>
  </si>
  <si>
    <t>92220</t>
  </si>
  <si>
    <t>TUBO DE CONCRETO PARA REDES COLETORAS DE ÁGUAS PLUVIAIS, DIÂMETRO DE 500 MM, JUNTA RÍGIDA, INSTALADO EM LOCAL COM ALTO NÍVEL DE INTERFERÊNCIAS - FORNECIMENTO E ASSENTAMENTO. AF_12/2015</t>
  </si>
  <si>
    <t>124,78</t>
  </si>
  <si>
    <t>CAIXA DE INCENDIO/ABRIGO PARA MANGUEIRA 60X90X17CM C/ TAMPA E SUPORTE</t>
  </si>
  <si>
    <t>92221</t>
  </si>
  <si>
    <t>TUBO DE CONCRETO PARA REDES COLETORAS DE ÁGUAS PLUVIAIS, DIÂMETRO DE 600 MM, JUNTA RÍGIDA, INSTALADO EM LOCAL COM ALTO NÍVEL DE INTERFERÊNCIAS - FORNECIMENTO E ASSENTAMENTO. AF_12/2015</t>
  </si>
  <si>
    <t>158,13</t>
  </si>
  <si>
    <t>92222</t>
  </si>
  <si>
    <t>TUBO DE CONCRETO PARA REDES COLETORAS DE ÁGUAS PLUVIAIS, DIÂMETRO DE 700 MM, JUNTA RÍGIDA, INSTALADO EM LOCAL COM ALTO NÍVEL DE INTERFERÊNCIAS - FORNECIMENTO E ASSENTAMENTO. AF_12/2015</t>
  </si>
  <si>
    <t>EXTINTOR GAS CARBONICO CO2 5 BC -6 KG</t>
  </si>
  <si>
    <t>207,11</t>
  </si>
  <si>
    <t>92223</t>
  </si>
  <si>
    <t>TUBO DE CONCRETO PARA REDES COLETORAS DE ÁGUAS PLUVIAIS, DIÂMETRO DE 800 MM, JUNTA RÍGIDA, INSTALADO EM LOCAL COM ALTO NÍVEL DE INTERFERÊNCIAS - FORNECIMENTO E ASSENTAMENTO. AF_12/2015</t>
  </si>
  <si>
    <t>235,93</t>
  </si>
  <si>
    <t>CAIXA DE ACO 40X60X40CM P/HIDRANTE DE RECALQUE</t>
  </si>
  <si>
    <t>92224</t>
  </si>
  <si>
    <t>TUBO DE CONCRETO PARA REDES COLETORAS DE ÁGUAS PLUVIAIS, DIÂMETRO DE 900 MM, JUNTA RÍGIDA, INSTALADO EM LOCAL COM ALTO NÍVEL DE INTERFERÊNCIAS - FORNECIMENTO E ASSENTAMENTO. AF_12/2015</t>
  </si>
  <si>
    <t>283,33</t>
  </si>
  <si>
    <t>ADAPTADOR LATAO ROSCA P/ ENGATE RAPIDO 63X63MM</t>
  </si>
  <si>
    <t>92226</t>
  </si>
  <si>
    <t>TUBO DE CONCRETO PARA REDES COLETORAS DE ÁGUAS PLUVIAIS, DIÂMETRO DE 1000 MM, JUNTA RÍGIDA, INSTALADO EM LOCAL COM ALTO NÍVEL DE INTERFERÊNCIAS - FORNECIMENTO E ASSENTAMENTO. AF_12/2015</t>
  </si>
  <si>
    <t>317,15</t>
  </si>
  <si>
    <t>92808</t>
  </si>
  <si>
    <t>SUPORTE PARA EXTINTOR</t>
  </si>
  <si>
    <t>ASSENTAMENTO DE TUBO DE CONCRETO PARA REDES COLETORAS DE ÁGUAS PLUVIAIS, DIÂMETRO DE 300 MM, JUNTA RÍGIDA, INSTALADO EM LOCAL COM BAIXO NÍVEL DE INTERFERÊNCIAS (NÃO INCLUI FORNECIMENTO). AF_12/2015</t>
  </si>
  <si>
    <t>27,27</t>
  </si>
  <si>
    <t>92809</t>
  </si>
  <si>
    <t>ASSENTAMENTO DE TUBO DE CONCRETO PARA REDES COLETORAS DE ÁGUAS PLUVIAIS, DIÂMETRO DE 400 MM, JUNTA RÍGIDA, INSTALADO EM LOCAL COM BAIXO NÍVEL DE INTERFERÊNCIAS (NÃO INCLUI FORNECIMENTO). AF_12/2015</t>
  </si>
  <si>
    <t>34,92</t>
  </si>
  <si>
    <t>EXTINTOR AP 2A (10 LITROS)</t>
  </si>
  <si>
    <t>92810</t>
  </si>
  <si>
    <t>ASSENTAMENTO DE TUBO DE CONCRETO PARA REDES COLETORAS DE ÁGUAS PLUVIAIS, DIÂMETRO DE 500 MM, JUNTA RÍGIDA, INSTALADO EM LOCAL COM BAIXO NÍVEL DE INTERFERÊNCIAS (NÃO INCLUI FORNECIMENTO). AF_12/2015</t>
  </si>
  <si>
    <t>42,47</t>
  </si>
  <si>
    <t>EXTINTOR PORTATIL PO QUIMICO SECO ABC- 4KG</t>
  </si>
  <si>
    <t>92811</t>
  </si>
  <si>
    <t>ASSENTAMENTO DE TUBO DE CONCRETO PARA REDES COLETORAS DE ÁGUAS PLUVIAIS, DIÂMETRO DE 600 MM, JUNTA RÍGIDA, INSTALADO EM LOCAL COM BAIXO NÍVEL DE INTERFERÊNCIAS (NÃO INCLUI FORNECIMENTO). AF_12/2015</t>
  </si>
  <si>
    <t>50,48</t>
  </si>
  <si>
    <t>92812</t>
  </si>
  <si>
    <t>ASSENTAMENTO DE TUBO DE CONCRETO PARA REDES COLETORAS DE ÁGUAS PLUVIAIS, DIÂMETRO DE 700 MM, JUNTA RÍGIDA, INSTALADO EM LOCAL COM BAIXO NÍVEL DE INTERFERÊNCIAS (NÃO INCLUI FORNECIMENTO). AF_12/2015</t>
  </si>
  <si>
    <t>58,41</t>
  </si>
  <si>
    <t>EXTINTOR PORTATIL PO QUIMICO SECO ABC- 6KG</t>
  </si>
  <si>
    <t>92813</t>
  </si>
  <si>
    <t>ASSENTAMENTO DE TUBO DE CONCRETO PARA REDES COLETORAS DE ÁGUAS PLUVIAIS, DIÂMETRO DE 800 MM, JUNTA RÍGIDA, INSTALADO EM LOCAL COM BAIXO NÍVEL DE INTERFERÊNCIAS (NÃO INCLUI FORNECIMENTO). AF_12/2015</t>
  </si>
  <si>
    <t>67,46</t>
  </si>
  <si>
    <t>92814</t>
  </si>
  <si>
    <t>REGISTRO GLOBO ANGULAR 45º DE 63MM</t>
  </si>
  <si>
    <t>ASSENTAMENTO DE TUBO DE CONCRETO PARA REDES COLETORAS DE ÁGUAS PLUVIAIS, DIÂMETRO DE 900 MM, JUNTA RÍGIDA, INSTALADO EM LOCAL COM BAIXO NÍVEL DE INTERFERÊNCIAS (NÃO INCLUI FORNECIMENTO). AF_12/2015</t>
  </si>
  <si>
    <t>76,90</t>
  </si>
  <si>
    <t>92815</t>
  </si>
  <si>
    <t>ASSENTAMENTO DE TUBO DE CONCRETO PARA REDES COLETORAS DE ÁGUAS PLUVIAIS, DIÂMETRO DE 1000 MM, JUNTA RÍGIDA, INSTALADO EM LOCAL COM BAIXO NÍVEL DE INTERFERÊNCIAS (NÃO INCLUI FORNECIMENTO). AF_12/2015</t>
  </si>
  <si>
    <t>87,55</t>
  </si>
  <si>
    <t>MANGUEIRA DE 63MM X 20 M C/ ENGATE STORZ</t>
  </si>
  <si>
    <t>92816</t>
  </si>
  <si>
    <t>TUBO DE CONCRETO PARA REDES COLETORAS DE ÁGUAS PLUVIAIS, DIÂMETRO DE 1200 MM, JUNTA RÍGIDA, INSTALADO EM LOCAL COM BAIXO NÍVEL DE INTERFERÊNCIAS - FORNECIMENTO E ASSENTAMENTO. AF_12/2015</t>
  </si>
  <si>
    <t>412,55</t>
  </si>
  <si>
    <t>92817</t>
  </si>
  <si>
    <t>ASSENTAMENTO DE TUBO DE CONCRETO PARA REDES COLETORAS DE ÁGUAS PLUVIAIS, DIÂMETRO DE 1200 MM, JUNTA RÍGIDA, INSTALADO EM LOCAL COM BAIXO NÍVEL DE INTERFERÊNCIAS (NÃO INCLUI FORNECIMENTO). AF_12/2015</t>
  </si>
  <si>
    <t>109,58</t>
  </si>
  <si>
    <t>REGISTRO GLOBO ANGULAR 90 DE 63MM</t>
  </si>
  <si>
    <t>92818</t>
  </si>
  <si>
    <t>TUBO DE CONCRETO PARA REDES COLETORAS DE ÁGUAS PLUVIAIS, DIÂMETRO DE 1500 MM, JUNTA RÍGIDA, INSTALADO EM LOCAL COM BAIXO NÍVEL DE INTERFERÊNCIAS - FORNECIMENTO E ASSENTAMENTO. AF_12/2015</t>
  </si>
  <si>
    <t>598,13</t>
  </si>
  <si>
    <t>92819</t>
  </si>
  <si>
    <t>ASSENTAMENTO DE TUBO DE CONCRETO PARA REDES COLETORAS DE ÁGUAS PLUVIAIS, DIÂMETRO DE 1500 MM, JUNTA RÍGIDA, INSTALADO EM LOCAL COM BAIXO NÍVEL DE INTERFERÊNCIAS (NÃO INCLUI FORNECIMENTO). AF_12/2015</t>
  </si>
  <si>
    <t>147,49</t>
  </si>
  <si>
    <t>92820</t>
  </si>
  <si>
    <t>ASSENTAMENTO DE TUBO DE CONCRETO PARA REDES COLETORAS DE ÁGUAS PLUVIAIS, DIÂMETRO DE 300 MM, JUNTA RÍGIDA, INSTALADO EM LOCAL COM ALTO NÍVEL DE INTERFERÊNCIAS (NÃO INCLUI FORNECIMENTO). AF_12/2015</t>
  </si>
  <si>
    <t>TAMPAO COM CORRENTE PARA REGISTRO GLOBO ANGULAR</t>
  </si>
  <si>
    <t>32,56</t>
  </si>
  <si>
    <t>92821</t>
  </si>
  <si>
    <t>ASSENTAMENTO DE TUBO DE CONCRETO PARA REDES COLETORAS DE ÁGUAS PLUVIAIS, DIÂMETRO DE 400 MM, JUNTA RÍGIDA, INSTALADO EM LOCAL COM ALTO NÍVEL DE INTERFERÊNCIAS (NÃO INCLUI FORNECIMENTO). AF_12/2015</t>
  </si>
  <si>
    <t>41,67</t>
  </si>
  <si>
    <t>92822</t>
  </si>
  <si>
    <t>ASSENTAMENTO DE TUBO DE CONCRETO PARA REDES COLETORAS DE ÁGUAS PLUVIAIS, DIÂMETRO DE 500 MM, JUNTA RÍGIDA, INSTALADO EM LOCAL COM ALTO NÍVEL DE INTERFERÊNCIAS (NÃO INCLUI FORNECIMENTO). AF_12/2015</t>
  </si>
  <si>
    <t>50,82</t>
  </si>
  <si>
    <t>CAIXA DE INCENDIO/ABRIGO PARA MANGUEIRA 80X90X17CM C/ TAMPA E SUPORTE</t>
  </si>
  <si>
    <t>92824</t>
  </si>
  <si>
    <t>ASSENTAMENTO DE TUBO DE CONCRETO PARA REDES COLETORAS DE ÁGUAS PLUVIAIS, DIÂMETRO DE 600 MM, JUNTA RÍGIDA, INSTALADO EM LOCAL COM ALTO NÍVEL DE INTERFERÊNCIAS (NÃO INCLUI FORNECIMENTO). AF_12/2015</t>
  </si>
  <si>
    <t>60,28</t>
  </si>
  <si>
    <t>CHAVE P/ CONEXOES TIPO STORZ DN 1 1/2X 2 1/2"</t>
  </si>
  <si>
    <t>92825</t>
  </si>
  <si>
    <t>ASSENTAMENTO DE TUBO DE CONCRETO PARA REDES COLETORAS DE ÁGUAS PLUVIAIS, DIÂMETRO DE 700 MM, JUNTA RÍGIDA, INSTALADO EM LOCAL COM ALTO NÍVEL DE INTERFERÊNCIAS (NÃO INCLUI FORNECIMENTO). AF_12/2015</t>
  </si>
  <si>
    <t>69,77</t>
  </si>
  <si>
    <t>92826</t>
  </si>
  <si>
    <t>ASSENTAMENTO DE TUBO DE CONCRETO PARA REDES COLETORAS DE ÁGUAS PLUVIAIS, DIÂMETRO DE 800 MM, JUNTA RÍGIDA, INSTALADO EM LOCAL COM ALTO NÍVEL DE INTERFERÊNCIAS (NÃO INCLUI FORNECIMENTO). AF_12/2015</t>
  </si>
  <si>
    <t>80,19</t>
  </si>
  <si>
    <t>MANGUEIRA DE INCENDIO 63MM X 15 M C/ ENGATE STORZ</t>
  </si>
  <si>
    <t>92827</t>
  </si>
  <si>
    <t>ASSENTAMENTO DE TUBO DE CONCRETO PARA REDES COLETORAS DE ÁGUAS PLUVIAIS, DIÂMETRO DE 900 MM, JUNTA RÍGIDA, INSTALADO EM LOCAL COM ALTO NÍVEL DE INTERFERÊNCIAS (NÃO INCLUI FORNECIMENTO). AF_12/2015</t>
  </si>
  <si>
    <t>91,05</t>
  </si>
  <si>
    <t>92828</t>
  </si>
  <si>
    <t>SINALIZ DE EMERGENCIA (SAIDA) ACRILICA AUTONOMA</t>
  </si>
  <si>
    <t>ASSENTAMENTO DE TUBO DE CONCRETO PARA REDES COLETORAS DE ÁGUAS PLUVIAIS, DIÂMETRO DE 1000 MM, JUNTA RÍGIDA, INSTALADO EM LOCAL COM ALTO NÍVEL DE INTERFERÊNCIAS (NÃO INCLUI FORNECIMENTO). AF_12/2015</t>
  </si>
  <si>
    <t>103,37</t>
  </si>
  <si>
    <t>92829</t>
  </si>
  <si>
    <t>TUBO DE CONCRETO PARA REDES COLETORAS DE ÁGUAS PLUVIAIS, DIÂMETRO DE 1200 MM, JUNTA RÍGIDA, INSTALADO EM LOCAL COM ALTO NÍVEL DE INTERFERÊNCIAS - FORNECIMENTO E ASSENTAMENTO. AF_12/2015</t>
  </si>
  <si>
    <t>431,20</t>
  </si>
  <si>
    <t>PLACA DE SINALIZAÇÃO DE EMERGÊNCIA DE ORIENTAÇÃO E SALVAMENTO , CONFORME ABNT NBR 13434/2004 E NT14/2010-ES</t>
  </si>
  <si>
    <t>92830</t>
  </si>
  <si>
    <t>ASSENTAMENTO DE TUBO DE CONCRETO PARA REDES COLETORAS DE ÁGUAS PLUVIAIS, DIÂMETRO DE 1200 MM, JUNTA RÍGIDA, INSTALADO EM LOCAL COM ALTO NÍVEL DE INTERFERÊNCIAS (NÃO INCLUI FORNECIMENTO). AF_12/2015</t>
  </si>
  <si>
    <t>128,23</t>
  </si>
  <si>
    <t>92831</t>
  </si>
  <si>
    <t>TUBO DE CONCRETO PARA REDES COLETORAS DE ÁGUAS PLUVIAIS, DIÂMETRO DE 1500 MM, JUNTA RÍGIDA, INSTALADO EM LOCAL COM ALTO NÍVEL DE INTERFERÊNCIAS - FORNECIMENTO E ASSENTAMENTO. AF_12/2015</t>
  </si>
  <si>
    <t>621,10</t>
  </si>
  <si>
    <t>ESGUICHO EM LATAO REGULAVEL 2.1/2"</t>
  </si>
  <si>
    <t>92832</t>
  </si>
  <si>
    <t>ASSENTAMENTO DE TUBO DE CONCRETO PARA REDES COLETORAS DE ÁGUAS PLUVIAIS, DIÂMETRO DE 1500 MM, JUNTA RÍGIDA, INSTALADO EM LOCAL COM ALTO NÍVEL DE INTERFERÊNCIAS (NÃO INCLUI FORNECIMENTO). AF_12/2015</t>
  </si>
  <si>
    <t>170,46</t>
  </si>
  <si>
    <t>95565</t>
  </si>
  <si>
    <t>TUBO DE CONCRETO PARA REDES COLETORAS DE ÁGUAS PLUVIAIS, DIÂMETRO DE 300MM, JUNTA RÍGIDA, INSTALADO EM LOCAL COM BAIXO NÍVEL DE INTERFERÊNCIAS - FORNECIMENTO E ASSENTAMENTO. AF_12/2015</t>
  </si>
  <si>
    <t>79,69</t>
  </si>
  <si>
    <t>RALO SIFONADO EM PVC 100X40MM COM GRELHA EM PVC</t>
  </si>
  <si>
    <t>95566</t>
  </si>
  <si>
    <t>TUBO DE CONCRETO PARA REDES COLETORAS DE ÁGUAS PLUVIAIS, DIÂMETRO DE 300MM, JUNTA RÍGIDA, INSTALADO EM LOCAL COM ALTO NÍVEL DE INTERFERÊNCIAS - FORNECIMENTO E ASSENTAMENTO. AF_12/2015</t>
  </si>
  <si>
    <t>84,87</t>
  </si>
  <si>
    <t>95567</t>
  </si>
  <si>
    <t>TUBO DE CONCRETO (SIMPLES) PARA REDES COLETORAS DE ÁGUAS PLUVIAIS, DIÂMETRO DE 300 MM, JUNTA RÍGIDA, INSTALADO EM LOCAL COM BAIXO NÍVEL DE INTERFERÊNCIAS - FORNECIMENTO E ASSENTAMENTO. AF_12/2015</t>
  </si>
  <si>
    <t>61,34</t>
  </si>
  <si>
    <t>RALO SECO PVC 10 CM, COM GRELHA EM PVC</t>
  </si>
  <si>
    <t>95568</t>
  </si>
  <si>
    <t>TUBO DE CONCRETO (SIMPLES) PARA REDES COLETORAS DE ÁGUAS PLUVIAIS, DIÂMETRO DE 400 MM, JUNTA RÍGIDA, INSTALADO EM LOCAL COM BAIXO NÍVEL DE INTERFERÊNCIAS - FORNECIMENTO E ASSENTAMENTO. AF_12/2015</t>
  </si>
  <si>
    <t>79,99</t>
  </si>
  <si>
    <t>95569</t>
  </si>
  <si>
    <t>TUBO DE CONCRETO (SIMPLES) PARA REDES COLETORAS DE ÁGUAS PLUVIAIS, DIÂMETRO DE 500 MM, JUNTA RÍGIDA, INSTALADO EM LOCAL COM BAIXO NÍVEL DE INTERFERÊNCIAS - FORNECIMENTO E ASSENTAMENTO. AF_12/2015</t>
  </si>
  <si>
    <t>CAIXA SIFONADA PVC 150X150X50MM,COM GRELHA EM PVC</t>
  </si>
  <si>
    <t>107,95</t>
  </si>
  <si>
    <t>95570</t>
  </si>
  <si>
    <t>TUBO DE CONCRETO (SIMPLES) PARA REDES COLETORAS DE ÁGUAS PLUVIAIS, DIÂMETRO DE 300 MM, JUNTA RÍGIDA, INSTALADO EM LOCAL COM ALTO NÍVEL DE INTERFERÊNCIAS - FORNECIMENTO E ASSENTAMENTO. AF_12/2015</t>
  </si>
  <si>
    <t>66,52</t>
  </si>
  <si>
    <t>TAMPA P/ CAIXA SIFONADA EM PVC 15X15CM</t>
  </si>
  <si>
    <t>95571</t>
  </si>
  <si>
    <t>TUBO DE CONCRETO (SIMPLES) PARA REDES COLETORAS DE ÁGUAS PLUVIAIS, DIÂMETRO DE 400 MM, JUNTA RÍGIDA, INSTALADO EM LOCAL COM ALTO NÍVEL DE INTERFERÊNCIAS - FORNECIMENTO E ASSENTAMENTO. AF_12/2015</t>
  </si>
  <si>
    <t>86,60</t>
  </si>
  <si>
    <t>95572</t>
  </si>
  <si>
    <t>TUBO DE CONCRETO (SIMPLES) PARA REDES COLETORAS DE ÁGUAS PLUVIAIS, DIÂMETRO DE 500 MM, JUNTA RÍGIDA, INSTALADO EM LOCAL COM ALTO NÍVEL DE INTERFERÊNCIAS - FORNECIMENTO E ASSENTAMENTO. AF_12/2015</t>
  </si>
  <si>
    <t>116,12</t>
  </si>
  <si>
    <t>73606</t>
  </si>
  <si>
    <t>ASSENTAMENTO DE TAMPAO DE FERRO FUNDIDO 900 MM</t>
  </si>
  <si>
    <t>113,50</t>
  </si>
  <si>
    <t>RALO SIFONADO 10X10CM C/ GRELHA QUADRADA PVC</t>
  </si>
  <si>
    <t>73607</t>
  </si>
  <si>
    <t>ASSENTAMENTO DE TAMPAO DE FERRO FUNDIDO 600 MM</t>
  </si>
  <si>
    <t>75,66</t>
  </si>
  <si>
    <t>83623</t>
  </si>
  <si>
    <t>RALO SIFONADO EM PVC 100X40MM, C/ GRELHA CROMADA</t>
  </si>
  <si>
    <t>GRELHA DE FERRO FUNDIDO PARA CANALETA LARG = 30CM, FORNECIMENTO E ASSENTAMENTO</t>
  </si>
  <si>
    <t>196,72</t>
  </si>
  <si>
    <t>RALO SECO PVC 10CM, C/ GRELHA CROMADA</t>
  </si>
  <si>
    <t>83624</t>
  </si>
  <si>
    <t>GRELHA DE FERRO FUNDIDO PARA CANALETA LARG = 20CM, FORNECIMENTO E ASSENTAMENTO</t>
  </si>
  <si>
    <t>138,61</t>
  </si>
  <si>
    <t>RALO SIFONADO 100X40MM C/GRELHA PVC,AKROS MAR.REF.</t>
  </si>
  <si>
    <t>83626</t>
  </si>
  <si>
    <t>GRELHA DE FERRO FUNDIDO PARA CANALETA LARG = 15CM, FORNECIMENTO E ASSENTAMENTO</t>
  </si>
  <si>
    <t>TAMPA ACO INOX ROTATIVA P/ CAIXA SIFONADA 150X150MM</t>
  </si>
  <si>
    <t>109,56</t>
  </si>
  <si>
    <t>83627</t>
  </si>
  <si>
    <t>TAMPA ACO INOX ROTATIVA PARA RALO 100X100MM</t>
  </si>
  <si>
    <t>TAMPAO FOFO ARTICULADO, CLASSE B125 CARGA MAX 12,5 T, REDONDO TAMPA 600 MM, REDE PLUVIAL/ESGOTO, P = CHAMINE CX AREIA / POCO VISITA ASSENTADO COM ARG CIM/AREIA 1:4, FORNECIMENTO E ASSENTAMENTO</t>
  </si>
  <si>
    <t>387,34</t>
  </si>
  <si>
    <t>TAMPA PVC PARA RALO 100X100MM</t>
  </si>
  <si>
    <t>83724</t>
  </si>
  <si>
    <t>ASSENTAMENTO DE PECAS, CONEXOES, APARELHOS E ACESSORIOS DE FERRO FUNDIDO DUCTIL, JUNTA ELASTICA, MECANICA OU FLANGEADA, COM DIAMETROS DE 50 A 300 MM.</t>
  </si>
  <si>
    <t>1,45</t>
  </si>
  <si>
    <t>CHAPA GALVANIZADA Nº 26 DESENV 30 CM</t>
  </si>
  <si>
    <t>83725</t>
  </si>
  <si>
    <t>ASSENTAMENTO DE PECAS, CONEXOES, APARELHOS E ACESSORIOS DE FERRO FUNDIDO DUCTIL, JUNTA ELASTICA, MECANICA OU FLANGEADA, COM DIAMETROS DE 350 A 600 MM.</t>
  </si>
  <si>
    <t>SUPORTE PARA CALHA</t>
  </si>
  <si>
    <t>0,96</t>
  </si>
  <si>
    <t>83726</t>
  </si>
  <si>
    <t>ASSENTAMENTO DE PECAS, CONEXOES, APARELHOS E ACESSORIOS DE FERRO FUNDIDO DUCTIL, JUNTA ELASTICA, MECANICA OU FLANGEADA, COM DIAMETROS DE 700 A 1200 MM.</t>
  </si>
  <si>
    <t>CHAPA DE ACO GALVANIZADO Nº 16 (ESP. 1,55MM)</t>
  </si>
  <si>
    <t>0,69</t>
  </si>
  <si>
    <t>97127</t>
  </si>
  <si>
    <t>ASSENTAMENTO DE TUBO DE PVC DEFOFO OU PRFV OU RPVC PARA REDE DE ÁGUA, DN 150 MM, JUNTA ELÁSTICA INTEGRADA, INSTALADO EM LOCAL COM NÍVEL ALTO DE INTERFERÊNCIAS (NÃO INCLUI FORNECIMENTO). AF_11/2017</t>
  </si>
  <si>
    <t>4,13</t>
  </si>
  <si>
    <t>97128</t>
  </si>
  <si>
    <t>CALHA EM CHAPA DE ACO GALVANIZADO N. 20 40X25X25CM</t>
  </si>
  <si>
    <t>ASSENTAMENTO DE TUBO DE PVC DEFOFO OU PRFV OU RPVC PARA REDE DE ÁGUA, DN 200 MM, JUNTA ELÁSTICA INTEGRADA, INSTALADO EM LOCAL COM NÍVEL ALTO DE INTERFERÊNCIAS (NÃO INCLUI FORNECIMENTO). AF_11/2017</t>
  </si>
  <si>
    <t>7,74</t>
  </si>
  <si>
    <t>CHAPA DE ACO GALVANIZADA Nº 14 (ESP. 1,95MM)</t>
  </si>
  <si>
    <t>97129</t>
  </si>
  <si>
    <t>ASSENTAMENTO DE TUBO DE PVC DEFOFO OU PRFV OU RPVC PARA REDE DE ÁGUA, DN 250 MM, JUNTA ELÁSTICA INTEGRADA, INSTALADO EM LOCAL COM NÍVEL ALTO DE INTERFERÊNCIAS (NÃO INCLUI FORNECIMENTO). AF_11/2017</t>
  </si>
  <si>
    <t>TAMPA FERRO FUNDIDO ARTICULADA (60X40) CM</t>
  </si>
  <si>
    <t>9,53</t>
  </si>
  <si>
    <t>97130</t>
  </si>
  <si>
    <t>ASSENTAMENTO DE TUBO DE PVC DEFOFO OU PRFV OU RPVC PARA REDE DE ÁGUA, DN 300 MM, JUNTA ELÁSTICA INTEGRADA, INSTALADO EM LOCAL COM NÍVEL ALTO DE INTERFERÊNCIAS (NÃO INCLUI FORNECIMENTO). AF_11/2017</t>
  </si>
  <si>
    <t>FITA PERFURADA WALSYWA 19MM X 30M</t>
  </si>
  <si>
    <t>11,31</t>
  </si>
  <si>
    <t>97131</t>
  </si>
  <si>
    <t>ASSENTAMENTO DE TUBO DE PVC DEFOFO OU PRFV OU RPVC PARA REDE DE ÁGUA, DN 350 MM, JUNTA ELÁSTICA INTEGRADA, INSTALADO EM LOCAL COM NÍVEL ALTO DE INTERFERÊNCIAS (NÃO INCLUI FORNECIMENTO). AF_11/2017</t>
  </si>
  <si>
    <t>CAIXA TERMOPLASTICA P/ HIDROMETRO DN 3/4" P/PAREDE</t>
  </si>
  <si>
    <t>13,10</t>
  </si>
  <si>
    <t>97132</t>
  </si>
  <si>
    <t>ASSENTO PARA BACIA, LINHA VOGUE PLUS AP51 DECA</t>
  </si>
  <si>
    <t>ASSENTAMENTO DE TUBO DE PVC DEFOFO OU PRFV OU RPVC PARA REDE DE ÁGUA, DN 400 MM, JUNTA ELÁSTICA INTEGRADA, INSTALADO EM LOCAL COM NÍVEL ALTO DE INTERFERÊNCIAS (NÃO INCLUI FORNECIMENTO). AF_11/2017</t>
  </si>
  <si>
    <t>14,86</t>
  </si>
  <si>
    <t>97133</t>
  </si>
  <si>
    <t>ASSENTAMENTO DE TUBO DE PVC DEFOFO OU PRFV OU RPVC PARA REDE DE ÁGUA, DN 500 MM, JUNTA ELÁSTICA INTEGRADA, INSTALADO EM LOCAL COM NÍVEL ALTO DE INTERFERÊNCIAS (NÃO INCLUI FORNECIMENTO). AF_11/2017</t>
  </si>
  <si>
    <t>FILTRO ANAER.ANEL CONCR.DIAM 1M,H=2.0M,C/ VISITA</t>
  </si>
  <si>
    <t>18,42</t>
  </si>
  <si>
    <t>CX SIF MONTADA C/ GRELHA E PORTA GRELHA QUADRADO INOX 150X150X50MM</t>
  </si>
  <si>
    <t>97134</t>
  </si>
  <si>
    <t>ASSENTAMENTO DE TUBO DE PVC DEFOFO OU PRFV OU RPVC PARA REDE DE ÁGUA, DN 150 MM, JUNTA ELÁSTICA INTEGRADA, INSTALADO EM LOCAL COM NÍVEL BAIXO DE INTERFERÊNCIAS (NÃO INCLUI FORNECIMENTO). AF_11/2017</t>
  </si>
  <si>
    <t>1,87</t>
  </si>
  <si>
    <t>LAVATORIO C/ COLUNA RAVENA DECA L91/C9 BRANCO</t>
  </si>
  <si>
    <t>97135</t>
  </si>
  <si>
    <t>ASSENTAMENTO DE TUBO DE PVC DEFOFO OU PRFV OU RPVC PARA REDE DE ÁGUA, DN 200 MM, JUNTA ELÁSTICA INTEGRADA, INSTALADO EM LOCAL COM NÍVEL BAIXO DE INTERFERÊNCIAS (NÃO INCLUI FORNECIMENTO). AF_11/2017</t>
  </si>
  <si>
    <t>3,84</t>
  </si>
  <si>
    <t>ASSENTO BACIA VOGUE CONFORT BRANCO - AP 52</t>
  </si>
  <si>
    <t>97136</t>
  </si>
  <si>
    <t>ASSENTAMENTO DE TUBO DE PVC DEFOFO OU PRFV OU RPVC PARA REDE DE ÁGUA, DN 250 MM, JUNTA ELÁSTICA INTEGRADA, INSTALADO EM LOCAL COM NÍVEL BAIXO DE INTERFERÊNCIAS (NÃO INCLUI FORNECIMENTO). AF_11/2017</t>
  </si>
  <si>
    <t>BOLSA DE BORRACHA Ø 1.1/2" P/ BACIA SANIT.</t>
  </si>
  <si>
    <t>4,73</t>
  </si>
  <si>
    <t>97137</t>
  </si>
  <si>
    <t>ASSENTAMENTO DE TUBO DE PVC DEFOFO OU PRFV OU RPVC PARA REDE DE ÁGUA, DN 300 MM, JUNTA ELÁSTICA INTEGRADA, INSTALADO EM LOCAL COM NÍVEL BAIXO DE INTERFERÊNCIAS (NÃO INCLUI FORNECIMENTO). AF_11/2017</t>
  </si>
  <si>
    <t>ENGATES DE PVC</t>
  </si>
  <si>
    <t>5,63</t>
  </si>
  <si>
    <t>97138</t>
  </si>
  <si>
    <t>ASSENTAMENTO DE TUBO DE PVC DEFOFO OU PRFV OU RPVC PARA REDE DE ÁGUA, DN 350 MM, JUNTA ELÁSTICA INTEGRADA, INSTALADO EM LOCAL COM NÍVEL BAIXO DE INTERFERÊNCIAS (NÃO INCLUI FORNECIMENTO). AF_11/2017</t>
  </si>
  <si>
    <t>6,51</t>
  </si>
  <si>
    <t>ENGATES CROMADOS</t>
  </si>
  <si>
    <t>97139</t>
  </si>
  <si>
    <t>ASSENTAMENTO DE TUBO DE PVC DEFOFO OU PRFV OU RPVC PARA REDE DE ÁGUA, DN 400 MM, JUNTA ELÁSTICA INTEGRADA, INSTALADO EM LOCAL COM NÍVEL BAIXO DE INTERFERÊNCIAS (NÃO INCLUI FORNECIMENTO). AF_11/2017</t>
  </si>
  <si>
    <t>7,40</t>
  </si>
  <si>
    <t>ASSENTO DE PLASTICO PARA VASO SANITARIO</t>
  </si>
  <si>
    <t>97140</t>
  </si>
  <si>
    <t>ASSENTAMENTO DE TUBO DE PVC DEFOFO OU PRFV OU RPVC PARA REDE DE ÁGUA, DN 500 MM, JUNTA ELÁSTICA INTEGRADA, INSTALADO EM LOCAL COM NÍVEL BAIXO DE INTERFERÊNCIAS (NÃO INCLUI FORNECIMENTO). AF_11/2017</t>
  </si>
  <si>
    <t>9,15</t>
  </si>
  <si>
    <t>83520</t>
  </si>
  <si>
    <t>TABELA DE INSUMOS</t>
  </si>
  <si>
    <t>TE PVC PARA COLETOR ESGOTO, EB644, D=100MM, COM JUNTA ELASTICA.</t>
  </si>
  <si>
    <t>FITA DE VEDACAO 18MM X 50M</t>
  </si>
  <si>
    <t>76,13</t>
  </si>
  <si>
    <t>83531</t>
  </si>
  <si>
    <t>CURVA PARA REDE COLETOR ESGOTO, EB 644, 90GR, DN=200MM, COM JUNTA ELASTICA</t>
  </si>
  <si>
    <t>343,40</t>
  </si>
  <si>
    <t>83535</t>
  </si>
  <si>
    <t>CURVA PVC PARA REDE COLETOR ESGOTO, EB-644, 45 GR, 200 MM, COM JUNTA ELASTICA.</t>
  </si>
  <si>
    <t>ADESIVO PARA TUBO DE PVC RIGIDO</t>
  </si>
  <si>
    <t>283,35</t>
  </si>
  <si>
    <t>92235</t>
  </si>
  <si>
    <t>FECHAMENTO DE CONSTRUÇÃO TEMPORÁRIA EM CHAPA DE MADEIRA COMPENSADA E=10MM, COM REAPROVEITAMENTO DE 2X.</t>
  </si>
  <si>
    <t>SOLUCAO LIMPADORA PARA PVC RIGIDO</t>
  </si>
  <si>
    <t>51,95</t>
  </si>
  <si>
    <t>93206</t>
  </si>
  <si>
    <t>TORNEIRA DE BOIA EM LATAO(BOIA PLAST)DN 20MM (3/4)</t>
  </si>
  <si>
    <t>EXECUÇÃO DE ESCRITÓRIO EM CANTEIRO DE OBRA EM ALVENARIA, NÃO INCLUSO MOBILIÁRIO E EQUIPAMENTOS. AF_02/2016</t>
  </si>
  <si>
    <t>766,84</t>
  </si>
  <si>
    <t>93207</t>
  </si>
  <si>
    <t>EXECUÇÃO DE ESCRITÓRIO EM CANTEIRO DE OBRA EM CHAPA DE MADEIRA COMPENSADA, NÃO INCLUSO MOBILIÁRIO E EQUIPAMENTOS. AF_02/2016</t>
  </si>
  <si>
    <t>715,52</t>
  </si>
  <si>
    <t>TORN.DE BOIA EM LATAO (BOIA PLAST) DN 25MM (1)</t>
  </si>
  <si>
    <t>93208</t>
  </si>
  <si>
    <t>EXECUÇÃO DE ALMOXARIFADO EM CANTEIRO DE OBRA EM CHAPA DE MADEIRA COMPENSADA, INCLUSO PRATELEIRAS. AF_02/2016</t>
  </si>
  <si>
    <t>548,09</t>
  </si>
  <si>
    <t>Preço 1Q (R$)</t>
  </si>
  <si>
    <t>93209</t>
  </si>
  <si>
    <t>EXECUÇÃO DE ALMOXARIFADO EM CANTEIRO DE OBRA EM ALVENARIA, INCLUSO PRATELEIRAS. AF_02/2016</t>
  </si>
  <si>
    <t>606,20</t>
  </si>
  <si>
    <t>TORNEIRA BOIA HASTE METALICA BALAO PLASTICO - 3/4"</t>
  </si>
  <si>
    <t>93210</t>
  </si>
  <si>
    <t>EXECUÇÃO DE REFEITÓRIO EM CANTEIRO DE OBRA EM CHAPA DE MADEIRA COMPENSADA, NÃO INCLUSO MOBILIÁRIO E EQUIPAMENTOS. AF_02/2016</t>
  </si>
  <si>
    <t>358,76</t>
  </si>
  <si>
    <t>93211</t>
  </si>
  <si>
    <t>TORN.DE BOIA EM LATAO (BOIA PLAST)DN 32MM (1 1/4)</t>
  </si>
  <si>
    <t>EXECUÇÃO DE REFEITÓRIO EM CANTEIRO DE OBRA EM ALVENARIA, NÃO INCLUSO MOBILIÁRIO E EQUIPAMENTOS. AF_02/2016</t>
  </si>
  <si>
    <t>367,50</t>
  </si>
  <si>
    <t>Preço Med (R$)</t>
  </si>
  <si>
    <t>93212</t>
  </si>
  <si>
    <t>EXECUÇÃO DE SANITÁRIO E VESTIÁRIO EM CANTEIRO DE OBRA EM CHAPA DE MADEIRA COMPENSADA, NÃO INCLUSO MOBILIÁRIO. AF_02/2016</t>
  </si>
  <si>
    <t>Preço 3Q (R$)</t>
  </si>
  <si>
    <t>FILTRO ANAEROBIO ANEIS CONCR. DIAM.1.20M, H=2.00M</t>
  </si>
  <si>
    <t>637,11</t>
  </si>
  <si>
    <t>!EM PROCESSO DE DESATIVACAO! CAIXA DE PROTECAO PARA 1 MEDIDOR MONOFASICO, EM CHAPA DE ACO 20 USG (PADRAO DA CONCESSIONARIA LOCAL)</t>
  </si>
  <si>
    <t xml:space="preserve">UN    </t>
  </si>
  <si>
    <t>CR</t>
  </si>
  <si>
    <t>59,23</t>
  </si>
  <si>
    <t>93213</t>
  </si>
  <si>
    <t>EXECUÇÃO DE SANITÁRIO E VESTIÁRIO EM CANTEIRO DE OBRA EM ALVENARIA, NÃO INCLUSO MOBILIÁRIO. AF_02/2016</t>
  </si>
  <si>
    <t>FOSSA ANEIS PRE-MOLDADOS DIAM. 2M,H=2M,TAMPA 60CM</t>
  </si>
  <si>
    <t>659,23</t>
  </si>
  <si>
    <t>93214</t>
  </si>
  <si>
    <t>EXECUÇÃO DE RESERVATÓRIO ELEVADO DE ÁGUA (1000 LITROS) EM CANTEIRO DE OBRA, APOIADO EM ESTRUTURA DE MADEIRA. AF_02/2016</t>
  </si>
  <si>
    <t>4.113,53</t>
  </si>
  <si>
    <t>!EM PROCESSO DE DESATIVACAO! CAIXA INTERNA/EXTERNA DE MEDICAO PARA 1 MEDIDOR MONOFASICO, COM VISOR, EM CHAPA DE ACO 18 USG (PADRAO DA CONCESSIONARIA LOCAL)</t>
  </si>
  <si>
    <t>FILTRO ANAER. ANEIS CONCR.DIAM. 2M,H=2M,TAMPA 60CM</t>
  </si>
  <si>
    <t>36,25</t>
  </si>
  <si>
    <t>93243</t>
  </si>
  <si>
    <t>EXECUÇÃO DE RESERVATÓRIO ELEVADO DE ÁGUA (2000 LITROS) EM CANTEIRO DE OBRA, APOIADO EM ESTRUTURA DE MADEIRA. AF_02/2016</t>
  </si>
  <si>
    <t>6.191,91</t>
  </si>
  <si>
    <t>93582</t>
  </si>
  <si>
    <t>EXECUÇÃO DE CENTRAL DE ARMADURA EM CANTEIRO DE OBRA, NÃO INCLUSO MOBILIÁRIO E EQUIPAMENTOS. AF_04/2016</t>
  </si>
  <si>
    <t>CAVALETE PARA PADRAO DE ENTRADA D=3/4"</t>
  </si>
  <si>
    <t>177,15</t>
  </si>
  <si>
    <t>93583</t>
  </si>
  <si>
    <t>EXECUÇÃO DE CENTRAL DE FÔRMAS, PRODUÇÃO DE ARGAMASSA OU CONCRETO EM CANTEIRO DE OBRA, NÃO INCLUSO MOBILIÁRIO E EQUIPAMENTOS. AF_04/2016</t>
  </si>
  <si>
    <t>293,27</t>
  </si>
  <si>
    <t>!EM PROCESSO DE DESATIVACAO! DIVISORIA COLMEIA CEGA COM MONTANTE E RODAPE DE ALUMINIO ANODIZADO SIMPLES (SEM COLOCACAO)</t>
  </si>
  <si>
    <t>93584</t>
  </si>
  <si>
    <t xml:space="preserve">M2    </t>
  </si>
  <si>
    <t>EXECUÇÃO DE DEPÓSITO EM CANTEIRO DE OBRA EM CHAPA DE MADEIRA COMPENSADA, NÃO INCLUSO MOBILIÁRIO. AF_04/2016</t>
  </si>
  <si>
    <t>AS</t>
  </si>
  <si>
    <t>560,40</t>
  </si>
  <si>
    <t>84,90</t>
  </si>
  <si>
    <t>93585</t>
  </si>
  <si>
    <t>ENGATE N.3 EM PVC CIPLA OU SIMILAR</t>
  </si>
  <si>
    <t>EXECUÇÃO DE GUARITA EM CANTEIRO DE OBRA EM CHAPA DE MADEIRA COMPENSADA, NÃO INCLUSO MOBILIÁRIO. AF_04/2016</t>
  </si>
  <si>
    <t>!EM PROCESSO DE DESATIVACAO! ESCAVADEIRA DRAGA DE ARRASTE, CAP. 3/4 JC 140HP (INCL MANUTENCAO/OPERACAO)</t>
  </si>
  <si>
    <t>787,64</t>
  </si>
  <si>
    <t xml:space="preserve">H     </t>
  </si>
  <si>
    <t>156,67</t>
  </si>
  <si>
    <t>98441</t>
  </si>
  <si>
    <t>PAREDE DE MADEIRA COMPENSADA PARA CONSTRUÇÃO TEMPORÁRIA EM CHAPA SIMPLES, EXTERNA, COM ÁREA LÍQUIDA MAIOR OU IGUAL A 6 M², SEM VÃO. AF_05/2018</t>
  </si>
  <si>
    <t>89,92</t>
  </si>
  <si>
    <t>!EM PROCESSO DE DESATIVACAO! ESCAVADEIRA HIDRAULICA SOBRE ESTEIRAS DE 99 HP, PESO OPERACIONAL DE *16* T E CAPACIDADE DE 0,85 A 1,00 M3 (LOCACAO COM OPERADOR, COMBUSTIVEL E MANUTENCAO)</t>
  </si>
  <si>
    <t>132,75</t>
  </si>
  <si>
    <t>98442</t>
  </si>
  <si>
    <t>ENGATE DE PVC 1/2"X40MM, LUCONI MARCA DE REF.</t>
  </si>
  <si>
    <t>PAREDE DE MADEIRA COMPENSADA PARA CONSTRUÇÃO TEMPORÁRIA EM CHAPA SIMPLES, EXTERNA, COM ÁREA LÍQUIDA MENOR QUE 6 M², SEM VÃO. AF_05/2018</t>
  </si>
  <si>
    <t>!EM PROCESSO DE DESATIVACAO! HASTE DE ATERRAMENTO EM ACO COM 3,00 M DE COMPRIMENTO E DN = 3/4", REVESTIDA COM BAIXA CAMADA DE COBRE, SEM CONECTOR</t>
  </si>
  <si>
    <t>92,38</t>
  </si>
  <si>
    <t>68,91</t>
  </si>
  <si>
    <t>98443</t>
  </si>
  <si>
    <t>!EM PROCESSO DE DESATIVACAO! HASTE DE ATERRAMENTO EM ACO COM 3,00 M DE COMPRIMENTO E DN = 5/8", REVESTIDA COM BAIXA CAMADA DE COBRE, COM CONECTOR TIPO GRAMPO</t>
  </si>
  <si>
    <t>PAREDE DE MADEIRA COMPENSADA PARA CONSTRUÇÃO TEMPORÁRIA EM CHAPA SIMPLES, INTERNA, COM ÁREA LÍQUIDA MAIOR OU IGUAL A 6 M², SEM VÃO. AF_05/2018</t>
  </si>
  <si>
    <t xml:space="preserve">C </t>
  </si>
  <si>
    <t>77,85</t>
  </si>
  <si>
    <t>LUBRIFICANTE PARA TUBO DE PVC E FERRO FUNDIDO</t>
  </si>
  <si>
    <t>48,24</t>
  </si>
  <si>
    <t>98444</t>
  </si>
  <si>
    <t>PAREDE DE MADEIRA COMPENSADA PARA CONSTRUÇÃO TEMPORÁRIA EM CHAPA SIMPLES, INTERNA, COM ÁREA LÍQUIDA MENOR QUE 6 M², SEM VÃO. AF_05/2018</t>
  </si>
  <si>
    <t>!EM PROCESSO DE DESATIVACAO! HASTE DE ATERRAMENTO EM ACO COM 3,00 M DE COMPRIMENTO E DN = 5/8", REVESTIDA COM BAIXA CAMADA DE COBRE, SEM CONECTOR</t>
  </si>
  <si>
    <t>79,60</t>
  </si>
  <si>
    <t>46,57</t>
  </si>
  <si>
    <t>98445</t>
  </si>
  <si>
    <t>PAREDE DE MADEIRA COMPENSADA PARA CONSTRUÇÃO TEMPORÁRIA EM CHAPA SIMPLES, EXTERNA, COM ÁREA LÍQUIDA MAIOR OU IGUAL A 6 M², COM VÃO. AF_05/2018</t>
  </si>
  <si>
    <t>FOSSA ANÉIS CONCR. D=1.20M, H=2.0M C/VISITA 60 CM</t>
  </si>
  <si>
    <t>108,03</t>
  </si>
  <si>
    <t>!EM PROCESSO DE DESATIVACAO! LOCACAO DE GRUPO GERADOR *80 A 125* KVA, MOTOR DIESEL, REBOCAVEL, ACIONAMENTO MANUAL</t>
  </si>
  <si>
    <t>13,50</t>
  </si>
  <si>
    <t>!EM PROCESSO DE DESATIVACAO! LOCACAO DE GRUPO GERADOR ACIMA DE * 125 ATE 180* KVA, MOTOR DIESEL, REBOCAVEL, ACIONAMENTO MANUAL</t>
  </si>
  <si>
    <t>98446</t>
  </si>
  <si>
    <t>PAREDE DE MADEIRA COMPENSADA PARA CONSTRUÇÃO TEMPORÁRIA EM CHAPA SIMPLES, EXTERNA, COM ÁREA LÍQUIDA MENOR QUE 6 M², COM VÃO. AF_05/2018</t>
  </si>
  <si>
    <t>16,15</t>
  </si>
  <si>
    <t>AUTOMATICO DE BOIA 2 FUNCOES 25A</t>
  </si>
  <si>
    <t>139,54</t>
  </si>
  <si>
    <t>!EM PROCESSO DE DESATIVACAO! LOCACAO DE GRUPO GERADOR ACIMA DE * 20 A 80* KVA, MOTOR DIESEL, REBOCAVEL, ACIONAMENTO MANUAL</t>
  </si>
  <si>
    <t>10,43</t>
  </si>
  <si>
    <t>98447</t>
  </si>
  <si>
    <t>TAMPA PLASTICA PARA BACIA SIFONADA INFANTIL</t>
  </si>
  <si>
    <t>!EM PROCESSO DE DESATIVACAO! LOCACAO DE GRUPO GERADOR DE *260* KVA, DIESEL REBOCAVEL, ACIONAMENTO MANUAL</t>
  </si>
  <si>
    <t>PAREDE DE MADEIRA COMPENSADA PARA CONSTRUÇÃO TEMPORÁRIA EM CHAPA SIMPLES, INTERNA, COM ÁREA LÍQUIDA MAIOR OU IGUAL A 6 M², COM VÃO. AF_05/2018</t>
  </si>
  <si>
    <t>91,36</t>
  </si>
  <si>
    <t>22,12</t>
  </si>
  <si>
    <t>98448</t>
  </si>
  <si>
    <t>PAREDE DE MADEIRA COMPENSADA PARA CONSTRUÇÃO TEMPORÁRIA EM CHAPA SIMPLES, INTERNA, COM ÁREA LÍQUIDA MENOR QUE 6 M², COM VÃO. AF_05/2018</t>
  </si>
  <si>
    <t>115,60</t>
  </si>
  <si>
    <t>!EM PROCESSO DE DESATIVACAO! LOCACAO DE GRUPO GERADOR DE *400* KVA, DIESEL REBOCAVEL, ACIONAMENTO MANUAL</t>
  </si>
  <si>
    <t>98449</t>
  </si>
  <si>
    <t>ANEL PRE-MOLDADO DE CONCRETO Ø 1.50 M - H= 0,50M</t>
  </si>
  <si>
    <t>37,96</t>
  </si>
  <si>
    <t>PAREDE DE MADEIRA COMPENSADA PARA CONSTRUÇÃO TEMPORÁRIA EM CHAPA DUPLA, EXTERNA, COM ÁREA LÍQUIDA MAIOR OU IGUAL A 6 M², SEM VÃO. AF_05/2018</t>
  </si>
  <si>
    <t>110,02</t>
  </si>
  <si>
    <t>98450</t>
  </si>
  <si>
    <t>PAREDE DE MADEIRA COMPENSADA PARA CONSTRUÇÃO TEMPORÁRIA EM CHAPA DUPLA, EXTERNA, COM ÁREA LÍQUIDA MENOR QUE 6 M², SEM VÃO. AF_05/2018</t>
  </si>
  <si>
    <t>!EM PROCESSO DE DESATIVACAO! LOCACAO DE GRUPO GERADOR DE *550* KVA, DIESEL REBOCAVEL, ACIONAMENTO MANUAL</t>
  </si>
  <si>
    <t>113,62</t>
  </si>
  <si>
    <t>46,28</t>
  </si>
  <si>
    <t>98451</t>
  </si>
  <si>
    <t>PAREDE DE MADEIRA COMPENSADA PARA CONSTRUÇÃO TEMPORÁRIA EM CHAPA DUPLA, INTERNA, COM ÁREA LÍQUIDA MAIOR OU IGUAL A 6 M², SEM VÃO. AF_05/2018</t>
  </si>
  <si>
    <t>95,83</t>
  </si>
  <si>
    <t>!EM PROCESSO DE DESATIVACAO! LUMINARIA FECHADA P/ ILUMINACAO PUBLICA, TIPO ABL 50/F OU EQUIV, P/ LAMPADA A VAPOR DE MERCURIO 400W</t>
  </si>
  <si>
    <t>98452</t>
  </si>
  <si>
    <t>TAMPA PRE-MOLDADA DIAMETRO 1.5M</t>
  </si>
  <si>
    <t>PAREDE DE MADEIRA COMPENSADA PARA CONSTRUÇÃO TEMPORÁRIA EM CHAPA DUPLA, INTERNA, COM ÁREA LÍQUIDA MENOR QUE 6 M², SEM VÃO. AF_05/2018</t>
  </si>
  <si>
    <t>98,01</t>
  </si>
  <si>
    <t>189,76</t>
  </si>
  <si>
    <t>98453</t>
  </si>
  <si>
    <t>PAREDE DE MADEIRA COMPENSADA PARA CONSTRUÇÃO TEMPORÁRIA EM CHAPA DUPLA, EXTERNA, COM ÁREA LÍQUIDA MAIOR OU IGUAL A QUE 6 M², COM VÃO. AF_05/2018</t>
  </si>
  <si>
    <t>132,38</t>
  </si>
  <si>
    <t>!EM PROCESSO DE DESATIVACAO! QUADRO DE DISTRIBUICAO SEM BARRAMENTO, COM PORTA, DE EMBUTIR, EM CHAPA DE ACO GALVANIZADO, PARA 3 DISJUNTORES NEMA</t>
  </si>
  <si>
    <t>18,48</t>
  </si>
  <si>
    <t>98454</t>
  </si>
  <si>
    <t>PAREDE DE MADEIRA COMPENSADA PARA CONSTRUÇÃO TEMPORÁRIA EM CHAPA DUPLA, EXTERNA, COM ÁREA LÍQUIDA MENOR QUE 6 M², COM VÃO. AF_05/2018</t>
  </si>
  <si>
    <t>174,19</t>
  </si>
  <si>
    <t>!EM PROCESSO DE DESATIVACAO! QUADRO DE DISTRIBUICAO SEM BARRAMENTO, COM PORTA, DE EMBUTIR, EM CHAPA DE ACO GALVANIZADO, PARA 6 DISJUNTORES NEMA</t>
  </si>
  <si>
    <t>98455</t>
  </si>
  <si>
    <t>25,43</t>
  </si>
  <si>
    <t>REPARO DE VÁLVULA DE DESCARGA</t>
  </si>
  <si>
    <t>PAREDE DE MADEIRA COMPENSADA PARA CONSTRUÇÃO TEMPORÁRIA EM CHAPA DUPLA, INTERNA, COM ÁREA LÍQUIDA MAIOR OU IGUAL A 6 M², COM VÃO. AF_05/2018</t>
  </si>
  <si>
    <t>113,58</t>
  </si>
  <si>
    <t>!EM PROCESSO DE DESATIVACAO! TERMINAL DE PORCELANA (MUFLA) UNIPOLAR, USO EXTERNO, TENSAO 3,6/6 KV, PARA CABO DE 10/16 MM2, COM ISOLAMENTO EPR</t>
  </si>
  <si>
    <t>209,97</t>
  </si>
  <si>
    <t>!EM PROCESSO DE DESATIVACAO! VEICULO DE PASSEIO COM MOTOR 1.0 FLEX, POTENCIA 72/85 CV, 5 PORTAS, COR SOLIDA, BASICO</t>
  </si>
  <si>
    <t>98456</t>
  </si>
  <si>
    <t>PAREDE DE MADEIRA COMPENSADA PARA CONSTRUÇÃO TEMPORÁRIA EM CHAPA DUPLA, INTERNA, COM ÁREA LÍQUIDA MENOR QUE 6 M², COM VÃO. AF_05/2018</t>
  </si>
  <si>
    <t>147,42</t>
  </si>
  <si>
    <t>44.754,40</t>
  </si>
  <si>
    <t>REMOCAO RESIDUOS CLASSE A CONAMA (CACAMBA) CLASSE II B (NBR10004) INCLUSIVE DESTINACAO FINAL</t>
  </si>
  <si>
    <t>98458</t>
  </si>
  <si>
    <t>!EM PROCESSO DESATIVACAO! ELETRODUTO EM ACO GALVANIZADO ELETROLITICO, LEVE, DIAMETRO 1", PAREDE DE 0,90 MM</t>
  </si>
  <si>
    <t>TAPUME COM COMPENSADO DE MADEIRA. AF_05/2018</t>
  </si>
  <si>
    <t xml:space="preserve">M     </t>
  </si>
  <si>
    <t>85,72</t>
  </si>
  <si>
    <t>11,95</t>
  </si>
  <si>
    <t>98459</t>
  </si>
  <si>
    <t>!EM PROCESSO DESATIVACAO! ELETRODUTO EM ACO GALVANIZADO ELETROLITICO, LEVE, DIAMETRO 3/4", PAREDE DE 0,90 MM</t>
  </si>
  <si>
    <t>BARRA CHATA DE FERRO ASTM A-36 1/4" X 1.1/4"</t>
  </si>
  <si>
    <t>9,25</t>
  </si>
  <si>
    <t>!EM PROCESSO DESATIVACAO! ELETRODUTO EM ACO GALVANIZADO ELETROLITICO, SEMI-PESADO, DIAMETRO 1 1/2", PAREDE DE 1,20 MM</t>
  </si>
  <si>
    <t>23,36</t>
  </si>
  <si>
    <t>!EM PROCESSO DESATIVACAO! ELETRODUTO EM ACO GALVANIZADO ELETROLITICO, SEMI-PESADO, DIAMETRO 1 1/4", PAREDE DE 1,20 MM</t>
  </si>
  <si>
    <t>TAPUME COM TELHA METÁLICA. AF_05/2018</t>
  </si>
  <si>
    <t>TUBO ACO GALV 60,30 X 3,75MM (2") DIN 2440 - MEDIO</t>
  </si>
  <si>
    <t>23,00</t>
  </si>
  <si>
    <t>68,86</t>
  </si>
  <si>
    <t>AÇO CA-25, 16,0 MM, BARRA DE TRANSFERENCIA</t>
  </si>
  <si>
    <t xml:space="preserve">KG    </t>
  </si>
  <si>
    <t>98460</t>
  </si>
  <si>
    <t>PISO PARA CONSTRUÇÃO TEMPORÁRIA EM MADEIRA, SEM REAPROVEITAMENTO. AF_05/2018</t>
  </si>
  <si>
    <t>4,76</t>
  </si>
  <si>
    <t>81,12</t>
  </si>
  <si>
    <t>TUBO ACO GALV. 33,70 X 3,35MM (1") DIN 2440 - MEDIO</t>
  </si>
  <si>
    <t>ABERTURA PARA ENCAIXE DE CUBA OU LAVATORIO EM BANCADA DE MARMORE/ GRANITO OU OUTRO TIPO DE PEDRA NATURAL</t>
  </si>
  <si>
    <t>98461</t>
  </si>
  <si>
    <t>ESTRUTURA DE MADEIRA PROVISÓRIA PARA SUPORTE DE CAIXA D_x0092_ÁGUA ELEVADA DE 1000 LITROS. AF_05/2018</t>
  </si>
  <si>
    <t>3.554,09</t>
  </si>
  <si>
    <t>98462</t>
  </si>
  <si>
    <t>110,17</t>
  </si>
  <si>
    <t>ESTRUTURA DE MADEIRA PROVISÓRIA PARA SUPORTE DE CAIXA D_x0092_ÁGUA ELEVADA DE 3000 LITROS. AF_05/2018</t>
  </si>
  <si>
    <t>5.221,49</t>
  </si>
  <si>
    <t>REFEIÇÃO INDUSTRIAL (MARMITEX)</t>
  </si>
  <si>
    <t>ABRACADEIRA DE LATAO PARA FIXACAO DE CABO PARA-RAIO, DIMENSOES 32 X 24 X 24 MM</t>
  </si>
  <si>
    <t>1,53</t>
  </si>
  <si>
    <t>74209/1</t>
  </si>
  <si>
    <t>PLACA DE OBRA EM CHAPA DE ACO GALVANIZADO</t>
  </si>
  <si>
    <t>269,75</t>
  </si>
  <si>
    <t>5631</t>
  </si>
  <si>
    <t>CORRIMAO EM TUBO FG,DIAM 3",COM CHUMB.A CADA 1.5 M</t>
  </si>
  <si>
    <t>ESCAVADEIRA HIDRÁULICA SOBRE ESTEIRAS, CAÇAMBA 0,80 M3, PESO OPERACIONAL 17 T, POTENCIA BRUTA 111 HP - CHP DIURNO. AF_06/2014</t>
  </si>
  <si>
    <t>ABRACADEIRA DE NYLON PARA AMARRACAO DE CABOS, COMPRIMENTO DE *230* X *7,6* MM</t>
  </si>
  <si>
    <t>CHP</t>
  </si>
  <si>
    <t>119,43</t>
  </si>
  <si>
    <t>5678</t>
  </si>
  <si>
    <t>ABRACADEIRA DE NYLON PARA AMARRACAO DE CABOS, COMPRIMENTO DE 100 X 2,5 MM</t>
  </si>
  <si>
    <t>RETROESCAVADEIRA SOBRE RODAS COM CARREGADEIRA, TRAÇÃO 4X4, POTÊNCIA LÍQ. 88 HP, CAÇAMBA CARREG. CAP. MÍN. 1 M3, CAÇAMBA RETRO CAP. 0,26 M3, PESO OPERACIONAL MÍN. 6.674 KG, PROFUNDIDADE ESCAVAÇÃO MÁX. 4,37 M - CHP DIURNO. AF_06/2014</t>
  </si>
  <si>
    <t>0,04</t>
  </si>
  <si>
    <t>89,89</t>
  </si>
  <si>
    <t>ALCAPAO DE MADEIRA DE LEI 60X60CM</t>
  </si>
  <si>
    <t>ABRACADEIRA DE NYLON PARA AMARRACAO DE CABOS, COMPRIMENTO DE 150 X *3,6* MM</t>
  </si>
  <si>
    <t>0,11</t>
  </si>
  <si>
    <t>ABRACADEIRA DE NYLON PARA AMARRACAO DE CABOS, COMPRIMENTO DE 200 X *4,6* MM</t>
  </si>
  <si>
    <t>JATEAMENTO PADRÃO SA 2 1/2</t>
  </si>
  <si>
    <t>5680</t>
  </si>
  <si>
    <t>0,14</t>
  </si>
  <si>
    <t>RETROESCAVADEIRA SOBRE RODAS COM CARREGADEIRA, TRAÇÃO 4X2, POTÊNCIA LÍQ. 79 HP, CAÇAMBA CARREG. CAP. MÍN. 1 M3, CAÇAMBA RETRO CAP. 0,20 M3, PESO OPERACIONAL MÍN. 6.570 KG, PROFUNDIDADE ESCAVAÇÃO MÁX. 4,37 M - CHP DIURNO. AF_06/2014</t>
  </si>
  <si>
    <t>83,67</t>
  </si>
  <si>
    <t>ABRACADEIRA DE NYLON PARA AMARRACAO DE CABOS, COMPRIMENTO DE 390 X *4,6* MM</t>
  </si>
  <si>
    <t>5684</t>
  </si>
  <si>
    <t>ROLO COMPACTADOR VIBRATÓRIO DE UM CILINDRO AÇO LISO, POTÊNCIA 80 HP, PESO OPERACIONAL MÁXIMO 8,1 T, IMPACTO DINÂMICO 16,15 / 9,5 T, LARGURA DE TRABALHO 1,68 M - CHP DIURNO. AF_06/2014</t>
  </si>
  <si>
    <t>90,21</t>
  </si>
  <si>
    <t>5689</t>
  </si>
  <si>
    <t>GRADE DE DISCO CONTROLE REMOTO REBOCÁVEL, COM 24 DISCOS 24 X 6 MM COM PNEUS PARA TRANSPORTE - CHP DIURNO. AF_06/2014</t>
  </si>
  <si>
    <t>TUBO ACO GALV 26,90 X 2,65MM (3/4") DIN 2440 - MEDIO</t>
  </si>
  <si>
    <t>ABRACADEIRA EM ACO PARA AMARRACAO DE ELETRODUTOS, TIPO D, COM 1 1/2" E CUNHA DE FIXACAO</t>
  </si>
  <si>
    <t>3,14</t>
  </si>
  <si>
    <t>1,54</t>
  </si>
  <si>
    <t>ABRACADEIRA EM ACO PARA AMARRACAO DE ELETRODUTOS, TIPO D, COM 1 1/2" E PARAFUSO DE FIXACAO</t>
  </si>
  <si>
    <t>5795</t>
  </si>
  <si>
    <t>MARTELETE OU ROMPEDOR PNEUMÁTICO MANUAL, 28 KG, COM SILENCIADOR - CHP DIURNO. AF_07/2016</t>
  </si>
  <si>
    <t>1,56</t>
  </si>
  <si>
    <t>15,21</t>
  </si>
  <si>
    <t>TUBO ACO GALV 76,10 X 3,75MM (2.1/2") DIN 2440 - MEDIO</t>
  </si>
  <si>
    <t>ABRACADEIRA EM ACO PARA AMARRACAO DE ELETRODUTOS, TIPO D, COM 1 1/4" E CUNHA DE FIXACAO</t>
  </si>
  <si>
    <t>5811</t>
  </si>
  <si>
    <t>CAMINHÃO BASCULANTE 6 M3, PESO BRUTO TOTAL 16.000 KG, CARGA ÚTIL MÁXIMA 13.071 KG, DISTÂNCIA ENTRE EIXOS 4,80 M, POTÊNCIA 230 CV INCLUSIVE CAÇAMBA METÁLICA - CHP DIURNO. AF_06/2014</t>
  </si>
  <si>
    <t>1,41</t>
  </si>
  <si>
    <t>119,94</t>
  </si>
  <si>
    <t>ABRACADEIRA EM ACO PARA AMARRACAO DE ELETRODUTOS, TIPO D, COM 1 1/4" E PARAFUSO DE FIXACAO</t>
  </si>
  <si>
    <t>5823</t>
  </si>
  <si>
    <t>USINA DE CONCRETO FIXA, CAPACIDADE NOMINAL DE 90 A 120 M3/H, SEM SILO - CHP DIURNO. AF_07/2016</t>
  </si>
  <si>
    <t>1,51</t>
  </si>
  <si>
    <t>ALUGUEL MENSAL CONTAINER P/ ALMOX 6.00X2.40X2.40M</t>
  </si>
  <si>
    <t>166,39</t>
  </si>
  <si>
    <t>ABRACADEIRA EM ACO PARA AMARRACAO DE ELETRODUTOS, TIPO D, COM 1/2" E CUNHA DE FIXACAO</t>
  </si>
  <si>
    <t>0,74</t>
  </si>
  <si>
    <t>5824</t>
  </si>
  <si>
    <t>ABRACADEIRA EM ACO PARA AMARRACAO DE ELETRODUTOS, TIPO D, COM 1/2" E PARAFUSO DE FIXACAO</t>
  </si>
  <si>
    <t>CAMINHÃO TOCO, PBT 16.000 KG, CARGA ÚTIL MÁX. 10.685 KG, DIST. ENTRE EIXOS 4,8 M, POTÊNCIA 189 CV, INCLUSIVE CARROCERIA FIXA ABERTA DE MADEIRA P/ TRANSPORTE GERAL DE CARGA SECA, DIMEN. APROX. 2,5 X 7,00 X 0,50 M - CHP DIURNO. AF_06/2014</t>
  </si>
  <si>
    <t>REDE EM CORDA DE NYLON P/PROTECAO QUADRA ESPORTES MALHA 10X10CM</t>
  </si>
  <si>
    <t>0,76</t>
  </si>
  <si>
    <t>ABRACADEIRA EM ACO PARA AMARRACAO DE ELETRODUTOS, TIPO D, COM 1" E CUNHA DE FIXACAO</t>
  </si>
  <si>
    <t>5835</t>
  </si>
  <si>
    <t>VIBROACABADORA DE ASFALTO SOBRE ESTEIRAS, LARGURA DE PAVIMENTAÇÃO 1,90 M A 5,30 M, POTÊNCIA 105 HP CAPACIDADE 450 T/H - CHP DIURNO. AF_11/2014</t>
  </si>
  <si>
    <t>258,68</t>
  </si>
  <si>
    <t>0,87</t>
  </si>
  <si>
    <t>5839</t>
  </si>
  <si>
    <t>VASSOURA MECÂNICA REBOCÁVEL COM ESCOVA CILÍNDRICA, LARGURA ÚTIL DE VARRIMENTO DE 2,44 M - CHP DIURNO. AF_06/2014</t>
  </si>
  <si>
    <t>ABRACADEIRA EM ACO PARA AMARRACAO DE ELETRODUTOS, TIPO D, COM 1" E PARAFUSO DE FIXACAO</t>
  </si>
  <si>
    <t>4,71</t>
  </si>
  <si>
    <t>0,91</t>
  </si>
  <si>
    <t>MOBILIZAÇÃO E DESMOB. CONTEINER P/BARRACÃO DE OBRA</t>
  </si>
  <si>
    <t>5843</t>
  </si>
  <si>
    <t>TRATOR DE PNEUS, POTÊNCIA 122 CV, TRAÇÃO 4X4, PESO COM LASTRO DE 4.510 KG - CHP DIURNO. AF_06/2014</t>
  </si>
  <si>
    <t>152,70</t>
  </si>
  <si>
    <t>ABRACADEIRA EM ACO PARA AMARRACAO DE ELETRODUTOS, TIPO D, COM 2 1/2" E CUNHA DE FIXACAO</t>
  </si>
  <si>
    <t>2,03</t>
  </si>
  <si>
    <t>5847</t>
  </si>
  <si>
    <t>TRATOR DE ESTEIRAS, POTÊNCIA 170 HP, PESO OPERACIONAL 19 T, CAÇAMBA 5,2 M3 - CHP DIURNO. AF_06/2014</t>
  </si>
  <si>
    <t>157,13</t>
  </si>
  <si>
    <t>ABRACADEIRA EM ACO PARA AMARRACAO DE ELETRODUTOS, TIPO D, COM 2 1/2" E PARAFUSO DE FIXACAO</t>
  </si>
  <si>
    <t>2,24</t>
  </si>
  <si>
    <t>5851</t>
  </si>
  <si>
    <t>TUBO ACO GALV 48,30 X 3,35MM (1.1/2") DIN 2440 - MEDIO</t>
  </si>
  <si>
    <t>TRATOR DE ESTEIRAS, POTÊNCIA 150 HP, PESO OPERACIONAL 16,7 T, COM RODA MOTRIZ ELEVADA E LÂMINA 3,18 M3 - CHP DIURNO. AF_06/2014</t>
  </si>
  <si>
    <t>ABRACADEIRA EM ACO PARA AMARRACAO DE ELETRODUTOS, TIPO D, COM 2" E CUNHA DE FIXACAO</t>
  </si>
  <si>
    <t>149,81</t>
  </si>
  <si>
    <t>ABRACADEIRA EM ACO PARA AMARRACAO DE ELETRODUTOS, TIPO D, COM 2" E PARAFUSO DE FIXACAO</t>
  </si>
  <si>
    <t>1,74</t>
  </si>
  <si>
    <t>TAMPA DE FERRO FUNDIDO 40X40CM C/ INSCR - TRAFEGO LEVE</t>
  </si>
  <si>
    <t>5855</t>
  </si>
  <si>
    <t>TRATOR DE ESTEIRAS, POTÊNCIA 347 HP, PESO OPERACIONAL 38,5 T, COM LÂMINA 8,70 M3 - CHP DIURNO. AF_06/2014</t>
  </si>
  <si>
    <t>379,63</t>
  </si>
  <si>
    <t>ABRACADEIRA EM ACO PARA AMARRACAO DE ELETRODUTOS, TIPO D, COM 3 1/2" E CUNHA DE FIXACAO</t>
  </si>
  <si>
    <t>5863</t>
  </si>
  <si>
    <t>ROLO COMPACTADOR VIBRATÓRIO REBOCÁVEL, CILINDRO DE AÇO LISO, POTÊNCIA DE TRAÇÃO DE 65 CV, PESO 4,7 T, IMPACTO DINÂMICO 18,3 T, LARGURA DE TRABALHO 1,67 M - CHP DIURNO. AF_02/2016</t>
  </si>
  <si>
    <t>3,25</t>
  </si>
  <si>
    <t>11,09</t>
  </si>
  <si>
    <t>MOLDE P/ SOLDA EXOTERMICA TIPO HCL 5/8" 50-5</t>
  </si>
  <si>
    <t>ABRACADEIRA EM ACO PARA AMARRACAO DE ELETRODUTOS, TIPO D, COM 3/4" E CUNHA DE FIXACAO</t>
  </si>
  <si>
    <t>5867</t>
  </si>
  <si>
    <t>ROLO COMPACTADOR VIBRATÓRIO TANDEM AÇO LISO, POTÊNCIA 58 HP, PESO SEM/COM LASTRO 6,5 / 9,4 T, LARGURA DE TRABALHO 1,2 M - CHP DIURNO. AF_06/2014</t>
  </si>
  <si>
    <t>0,81</t>
  </si>
  <si>
    <t>88,82</t>
  </si>
  <si>
    <t>ABRACADEIRA EM ACO PARA AMARRACAO DE ELETRODUTOS, TIPO D, COM 3/4" E PARAFUSO DE FIXACAO</t>
  </si>
  <si>
    <t>5875</t>
  </si>
  <si>
    <t>0,79</t>
  </si>
  <si>
    <t>RETROESCAVADEIRA SOBRE RODAS COM CARREGADEIRA, TRAÇÃO 4X4, POTÊNCIA LÍQ. 72 HP, CAÇAMBA CARREG. CAP. MÍN. 0,79 M3, CAÇAMBA RETRO CAP. 0,18 M3, PESO OPERACIONAL MÍN. 7.140 KG, PROFUNDIDADE ESCAVAÇÃO MÁX. 4,50 M - CHP DIURNO. AF_06/2014</t>
  </si>
  <si>
    <t>ADESIVO 60X60CM COM IMPRESSAO DIGITAL "LOGO IOPES"</t>
  </si>
  <si>
    <t>83,66</t>
  </si>
  <si>
    <t>ABRACADEIRA EM ACO PARA AMARRACAO DE ELETRODUTOS, TIPO D, COM 3/8" E PARAFUSO DE FIXACAO</t>
  </si>
  <si>
    <t>5879</t>
  </si>
  <si>
    <t>ROLO COMPACTADOR VIBRATÓRIO PÉ DE CARNEIRO, OPERADO POR CONTROLE REMOTO, POTÊNCIA 12,5 KW, PESO OPERACIONAL 1,675 T, LARGURA DE TRABALHO 0,85 M - CHP DIURNO. AF_02/2016</t>
  </si>
  <si>
    <t>ABRACADEIRA EM ACO PARA AMARRACAO DE ELETRODUTOS, TIPO D, COM 3" E CUNHA DE FIXACAO</t>
  </si>
  <si>
    <t>ALUGUEL MENSAL CONTAINER VESTIARIO 6.0X2.40X2.40M</t>
  </si>
  <si>
    <t>2,71</t>
  </si>
  <si>
    <t>5882</t>
  </si>
  <si>
    <t>USINA DE LAMA ASFÁLTICA, PROD 30 A 50 T/H, SILO DE AGREGADO 7 M3, RESERVATÓRIOS PARA EMULSÃO E ÁGUA DE 2,3 M3 CADA, MISTURADOR TIPO PUG MILL A SER MONTADO SOBRE CAMINHÃO - CHP DIURNO. AF_10/2014</t>
  </si>
  <si>
    <t>ABRACADEIRA EM ACO PARA AMARRACAO DE ELETRODUTOS, TIPO D, COM 3" E PARAFUSO DE FIXACAO</t>
  </si>
  <si>
    <t>76,31</t>
  </si>
  <si>
    <t>ALUGUEL CONTAINER REFEITORIO 6X2.40X2.40M</t>
  </si>
  <si>
    <t>2,49</t>
  </si>
  <si>
    <t>5890</t>
  </si>
  <si>
    <t>CAMINHÃO TOCO, PESO BRUTO TOTAL 14.300 KG, CARGA ÚTIL MÁXIMA 9590 KG, DISTÂNCIA ENTRE EIXOS 4,76 M, POTÊNCIA 185 CV (NÃO INCLUI CARROCERIA) - CHP DIURNO. AF_06/2014</t>
  </si>
  <si>
    <t>117,93</t>
  </si>
  <si>
    <t>ABRACADEIRA EM ACO PARA AMARRACAO DE ELETRODUTOS, TIPO D, COM 4" E CUNHA DE FIXACAO</t>
  </si>
  <si>
    <t>5894</t>
  </si>
  <si>
    <t>ALUGUEL CONTAINER SANITARIO COLET 6X2.40X2.40M</t>
  </si>
  <si>
    <t>CAMINHÃO TOCO, PESO BRUTO TOTAL 16.000 KG, CARGA ÚTIL MÁXIMA DE 10.685 KG, DISTÂNCIA ENTRE EIXOS 4,80 M, POTÊNCIA 189 CV EXCLUSIVE CARROCERIA - CHP DIURNO. AF_06/2014</t>
  </si>
  <si>
    <t>3,65</t>
  </si>
  <si>
    <t>115,14</t>
  </si>
  <si>
    <t>ABRACADEIRA EM ACO PARA AMARRACAO DE ELETRODUTOS, TIPO D, COM 4" E PARAFUSO DE FIXACAO</t>
  </si>
  <si>
    <t>FITA PERF NIQUELADA P/ EQUALIZ ROLO 3M 20X0.8MM 7F</t>
  </si>
  <si>
    <t>5901</t>
  </si>
  <si>
    <t>3,22</t>
  </si>
  <si>
    <t>CAMINHÃO PIPA 10.000 L TRUCADO, PESO BRUTO TOTAL 23.000 KG, CARGA ÚTIL MÁXIMA 15.935 KG, DISTÂNCIA ENTRE EIXOS 4,8 M, POTÊNCIA 230 CV, INCLUSIVE TANQUE DE AÇO PARA TRANSPORTE DE ÁGUA - CHP DIURNO. AF_06/2014</t>
  </si>
  <si>
    <t>178,36</t>
  </si>
  <si>
    <t>PO EXOTERMICO IGNICAO C/ PALITO CARTUCHO 115</t>
  </si>
  <si>
    <t>ABRACADEIRA EM ACO PARA AMARRACAO DE ELETRODUTOS, TIPO ECONOMICA (GOTA), COM 8"</t>
  </si>
  <si>
    <t>8,65</t>
  </si>
  <si>
    <t>5909</t>
  </si>
  <si>
    <t>ESPARGIDOR DE ASFALTO PRESSURIZADO COM TANQUE DE 2500 L, REBOCÁVEL COM MOTOR A GASOLINA POTÊNCIA 3,4 HP - CHP DIURNO. AF_07/2014</t>
  </si>
  <si>
    <t>22,51</t>
  </si>
  <si>
    <t>ABRACADEIRA EM ACO PARA AMARRACAO DE ELETRODUTOS, TIPO U SIMPLES, COM 1 1/2"</t>
  </si>
  <si>
    <t>ALUGUEL CONTAINER ESCR+BANH 6X2.40X2.40M P+2J+1PT AR</t>
  </si>
  <si>
    <t>0,62</t>
  </si>
  <si>
    <t>5921</t>
  </si>
  <si>
    <t>GRADE DE DISCO REBOCÁVEL COM 20 DISCOS 24" X 6 MM COM PNEUS PARA TRANSPORTE - CHP DIURNO. AF_06/2014</t>
  </si>
  <si>
    <t>2,45</t>
  </si>
  <si>
    <t>ABRACADEIRA EM ACO PARA AMARRACAO DE ELETRODUTOS, TIPO U SIMPLES, COM 1 1/4"</t>
  </si>
  <si>
    <t>0,57</t>
  </si>
  <si>
    <t>5928</t>
  </si>
  <si>
    <t>GUINDAUTO HIDRÁULICO, CAPACIDADE MÁXIMA DE CARGA 6200 KG, MOMENTO MÁXIMO DE CARGA 11,7 TM, ALCANCE MÁXIMO HORIZONTAL 9,70 M, INCLUSIVE CAMINHÃO TOCO PBT 16.000 KG, POTÊNCIA DE 189 CV - CHP DIURNO. AF_06/2014</t>
  </si>
  <si>
    <t>ABRACADEIRA EM ACO PARA AMARRACAO DE ELETRODUTOS, TIPO U SIMPLES, COM 1/2"</t>
  </si>
  <si>
    <t>PLACA P/ INAUGURACAO OBRA EM ALUM POLIDO 40X50CM</t>
  </si>
  <si>
    <t>151,54</t>
  </si>
  <si>
    <t>0,32</t>
  </si>
  <si>
    <t>5932</t>
  </si>
  <si>
    <t>ABRACADEIRA EM ACO PARA AMARRACAO DE ELETRODUTOS, TIPO U SIMPLES, COM 1"</t>
  </si>
  <si>
    <t>MOTONIVELADORA POTÊNCIA BÁSICA LÍQUIDA (PRIMEIRA MARCHA) 125 HP, PESO BRUTO 13032 KG, LARGURA DA LÂMINA DE 3,7 M - CHP DIURNO. AF_06/2014</t>
  </si>
  <si>
    <t>138,85</t>
  </si>
  <si>
    <t>0,47</t>
  </si>
  <si>
    <t>SUPORTE "Y" WALSYWA P/ FIXACAO DE ELETRODUTOS TETO</t>
  </si>
  <si>
    <t>ABRACADEIRA EM ACO PARA AMARRACAO DE ELETRODUTOS, TIPO U SIMPLES, COM 2 1/2"</t>
  </si>
  <si>
    <t>5940</t>
  </si>
  <si>
    <t>PÁ CARREGADEIRA SOBRE RODAS, POTÊNCIA LÍQUIDA 128 HP, CAPACIDADE DA CAÇAMBA 1,7 A 2,8 M3, PESO OPERACIONAL 11632 KG - CHP DIURNO. AF_06/2014</t>
  </si>
  <si>
    <t>1,29</t>
  </si>
  <si>
    <t>119,02</t>
  </si>
  <si>
    <t>ALUGUEL CONTAINER ESCRITORIO SEM WC (6X2.40X2.40)M</t>
  </si>
  <si>
    <t>ABRACADEIRA EM ACO PARA AMARRACAO DE ELETRODUTOS, TIPO U SIMPLES, COM 2"</t>
  </si>
  <si>
    <t>5944</t>
  </si>
  <si>
    <t>0,92</t>
  </si>
  <si>
    <t>PÁ CARREGADEIRA SOBRE RODAS, POTÊNCIA 197 HP, CAPACIDADE DA CAÇAMBA 2,5 A 3,5 M3, PESO OPERACIONAL 18338 KG - CHP DIURNO. AF_06/2014</t>
  </si>
  <si>
    <t>ABRACADEIRA EM ACO PARA AMARRACAO DE ELETRODUTOS, TIPO U SIMPLES, COM 3/4"</t>
  </si>
  <si>
    <t>DETECTOR OPTICO ENDERECAVEL 24V</t>
  </si>
  <si>
    <t>0,34</t>
  </si>
  <si>
    <t>131,63</t>
  </si>
  <si>
    <t>ABRACADEIRA EM ACO PARA AMARRACAO DE ELETRODUTOS, TIPO U SIMPLES, COM 3/8"</t>
  </si>
  <si>
    <t>0,23</t>
  </si>
  <si>
    <t>ABRACADEIRA EM ACO PARA AMARRACAO DE ELETRODUTOS, TIPO U SIMPLES, COM 3"</t>
  </si>
  <si>
    <t>TIJOLO ESMERIL 76,2X76,2X50,8 MM</t>
  </si>
  <si>
    <t>5953</t>
  </si>
  <si>
    <t>COMPRESSOR DE AR REBOCÁVEL, VAZÃO 189 PCM, PRESSÃO EFETIVA DE TRABALHO 102 PSI, MOTOR DIESEL, POTÊNCIA 63 CV - CHP DIURNO. AF_06/2015</t>
  </si>
  <si>
    <t>34,80</t>
  </si>
  <si>
    <t>ABRACADEIRA EM ACO PARA AMARRACAO DE ELETRODUTOS, TIPO U SIMPLES, COM 4"</t>
  </si>
  <si>
    <t>2,48</t>
  </si>
  <si>
    <t>SIRENE ELETRONICA MEDIA TP CORNETA</t>
  </si>
  <si>
    <t>6259</t>
  </si>
  <si>
    <t>ABRACADEIRA PVC, PARA CALHA PLUVIAL, DIAMETRO ENTRE 80 E 100 MM, PARA DRENAGEM PREDIAL</t>
  </si>
  <si>
    <t>CAMINHÃO PIPA 6.000 L, PESO BRUTO TOTAL 13.000 KG, DISTÂNCIA ENTRE EIXOS 4,80 M, POTÊNCIA 189 CV INCLUSIVE TANQUE DE AÇO PARA TRANSPORTE DE ÁGUA, CAPACIDADE 6 M3 - CHP DIURNO. AF_06/2014</t>
  </si>
  <si>
    <t>148,44</t>
  </si>
  <si>
    <t>3,24</t>
  </si>
  <si>
    <t>ABRACADEIRA, GALVANIZADA/ZINCADA, ROSCA SEM FIM, PARAFUSO INOX, LARGURA  FITA *12,6 A *14 MM, D = 2" A 2 1/2"</t>
  </si>
  <si>
    <t>TUBO ACO GALV 101,60 X 4,25MM (3.1/2") DIN 2440 - MEDIO</t>
  </si>
  <si>
    <t>6879</t>
  </si>
  <si>
    <t>4,58</t>
  </si>
  <si>
    <t>ROLO COMPACTADOR DE PNEUS ESTÁTICO, PRESSÃO VARIÁVEL, POTÊNCIA 111 HP, PESO SEM/COM LASTRO 9,5 / 26 T, LARGURA DE TRABALHO 1,90 M - CHP DIURNO. AF_07/2014</t>
  </si>
  <si>
    <t>115,42</t>
  </si>
  <si>
    <t>ABRACADEIRA, GALVANIZADA/ZINCADA, ROSCA SEM FIM, PARAFUSO INOX, LARGURA  FITA *12,6 A *14 MM, D = 3" A 3 3/4"</t>
  </si>
  <si>
    <t>5,25</t>
  </si>
  <si>
    <t>7030</t>
  </si>
  <si>
    <t>TANQUE DE ASFALTO ESTACIONÁRIO COM SERPENTINA, CAPACIDADE 30.000 L - CHP DIURNO. AF_06/2014</t>
  </si>
  <si>
    <t>ABRACADEIRA, GALVANIZADA/ZINCADA, ROSCA SEM FIM, PARAFUSO INOX, LARGURA  FITA *12,6 A *14 MM, D = 4" A 4 3/4"</t>
  </si>
  <si>
    <t>TRINCO REDONDO VERTICAL FERRO GALVANIZADO 15CM</t>
  </si>
  <si>
    <t>141,04</t>
  </si>
  <si>
    <t>8,12</t>
  </si>
  <si>
    <t>7042</t>
  </si>
  <si>
    <t>ACABAMENTO CROMADO PARA REGISTRO PEQUENO, 1/2 " OU 3/4 "</t>
  </si>
  <si>
    <t>MOTOBOMBA TRASH (PARA ÁGUA SUJA) AUTO ESCORVANTE, MOTOR GASOLINA DE 6,41 HP, DIÂMETROS DE SUCÇÃO X RECALQUE: 3" X 3", HM/Q = 10 MCA / 60 M3/H A 23 MCA / 0 M3/H - CHP DIURNO. AF_10/2014</t>
  </si>
  <si>
    <t>16,68</t>
  </si>
  <si>
    <t>8,14</t>
  </si>
  <si>
    <t>GALVANIZAÇÃO ELETROLITICA</t>
  </si>
  <si>
    <t>ACABAMENTO SIMPLES/CONVENCIONAL PARA FORRO PVC, TIPO "U" OU "C", COR BRANCA, COMPRIMENTO 6 M</t>
  </si>
  <si>
    <t>7049</t>
  </si>
  <si>
    <t>2,04</t>
  </si>
  <si>
    <t>ROLO COMPACTADOR PE DE CARNEIRO VIBRATORIO, POTENCIA 125 HP, PESO OPERACIONAL SEM/COM LASTRO 11,95 / 13,30 T, IMPACTO DINAMICO 38,5 / 22,5 T, LARGURA DE TRABALHO 2,15 M - CHP DIURNO. AF_06/2014</t>
  </si>
  <si>
    <t>124,33</t>
  </si>
  <si>
    <t>ACESSORIO DE LIGACAO NAO ELETRICO PARA CARGAS EXPLOSIVAS, TUBO DE 6 M</t>
  </si>
  <si>
    <t>RETROESCAVADEIRA MASSEY FERGUSON MF-86HF (E011)</t>
  </si>
  <si>
    <t>59,58</t>
  </si>
  <si>
    <t>67826</t>
  </si>
  <si>
    <t>CAMINHÃO BASCULANTE 6 M3 TOCO, PESO BRUTO TOTAL 16.000 KG, CARGA ÚTIL MÁXIMA 11.130 KG, DISTÂNCIA ENTRE EIXOS 5,36 M, POTÊNCIA 185 CV, INCLUSIVE CAÇAMBA METÁLICA - CHP DIURNO. AF_06/2014</t>
  </si>
  <si>
    <t>105,87</t>
  </si>
  <si>
    <t>ACESSORIO INICIADOR NAO ELETRICO, TUBO DE 6 M, TEMPO DE RETARDO DE *160* MS</t>
  </si>
  <si>
    <t>55,45</t>
  </si>
  <si>
    <t>73417</t>
  </si>
  <si>
    <t>GRUPO GERADOR ESTACIONÁRIO, MOTOR DIESEL POTÊNCIA 170 KVA - CHP DIURNO. AF_02/2016</t>
  </si>
  <si>
    <t>BETONEIRA 320 L (E301)</t>
  </si>
  <si>
    <t>118,34</t>
  </si>
  <si>
    <t>ACETILENO (RECARGA PARA CILINDRO DE CONJUNTO OXICORTE GRANDE)</t>
  </si>
  <si>
    <t>43,00</t>
  </si>
  <si>
    <t>73436</t>
  </si>
  <si>
    <t>ROLO COMPACTADOR VIBRATÓRIO PÉ DE CARNEIRO PARA SOLOS, POTÊNCIA 80 HP, PESO OPERACIONAL SEM/COM LASTRO 7,4 / 8,8 T, LARGURA DE TRABALHO 1,68 M - CHP DIURNO. AF_02/2016</t>
  </si>
  <si>
    <t>ACIDO MURIATICO, DILUICAO 10% A 12% PARA USO EM LIMPEZA</t>
  </si>
  <si>
    <t>127,71</t>
  </si>
  <si>
    <t xml:space="preserve">L     </t>
  </si>
  <si>
    <t>4,85</t>
  </si>
  <si>
    <t>VIBRADOR DE IMERSAO ELETRICO 2HP (E306)</t>
  </si>
  <si>
    <t>73467</t>
  </si>
  <si>
    <t>ACO CA-25, 10,0 MM, OU 12,5 MM, OU 16,0 MM, OU 20,0 MM, OU 25,0 MM, VERGALHAO</t>
  </si>
  <si>
    <t>CAMINHÃO TOCO, PBT 14.300 KG, CARGA ÚTIL MÁX. 9.710 KG, DIST. ENTRE EIXOS 3,56 M, POTÊNCIA 185 CV, INCLUSIVE CARROCERIA FIXA ABERTA DE MADEIRA P/ TRANSPORTE GERAL DE CARGA SECA, DIMEN. APROX. 2,50 X 6,50 X 0,50 M - CHP DIURNO. AF_06/2014</t>
  </si>
  <si>
    <t>99,37</t>
  </si>
  <si>
    <t>4,98</t>
  </si>
  <si>
    <t>ACO CA-25, 10,0 MM, VERGALHAO</t>
  </si>
  <si>
    <t>4,86</t>
  </si>
  <si>
    <t>CAMINHAO CARR MBENZ L1620/51 C/GUIND. 6T X M(E434)</t>
  </si>
  <si>
    <t>73536</t>
  </si>
  <si>
    <t>MOTOBOMBA CENTRÍFUGA, MOTOR A GASOLINA, POTÊNCIA 5,42 HP, BOCAIS 1 1/2" X 1", DIÂMETRO ROTOR 143 MM HM/Q = 6 MCA / 16,8 M3/H A 38 MCA / 6,6 M3/H - CHP DIURNO. AF_06/2014</t>
  </si>
  <si>
    <t>ACO CA-25, 12,5 MM, VERGALHAO</t>
  </si>
  <si>
    <t>6,89</t>
  </si>
  <si>
    <t>ACO CA-25, 16,0 MM, VERGALHAO</t>
  </si>
  <si>
    <t>83362</t>
  </si>
  <si>
    <t>ESPARGIDOR DE ASFALTO PRESSURIZADO, TANQUE 6 M3 COM ISOLAÇÃO TÉRMICA, AQUECIDO COM 2 MAÇARICOS, COM BARRA ESPARGIDORA 3,60 M, MONTADO SOBRE CAMINHÃO  TOCO, PBT 14.300 KG, POTÊNCIA 185 CV - CHP DIURNO. AF_08/2015</t>
  </si>
  <si>
    <t>CAMINHAO TANQUE MB L1620/51 6.000 L (1.0) E406</t>
  </si>
  <si>
    <t>181,08</t>
  </si>
  <si>
    <t>83765</t>
  </si>
  <si>
    <t>GRUPO DE SOLDAGEM COM GERADOR A DIESEL 60 CV PARA SOLDA ELÉTRICA, SOBRE 04 RODAS, COM MOTOR 4 CILINDROS 600 A - CHP DIURNO. AF_02/2016</t>
  </si>
  <si>
    <t>ACO CA-25, 20,0 MM, BARRA DE TRANSFERENCIA</t>
  </si>
  <si>
    <t>74,40</t>
  </si>
  <si>
    <t>6,11</t>
  </si>
  <si>
    <t>ACO CA-25, 20,0 MM, VERGALHAO</t>
  </si>
  <si>
    <t>87445</t>
  </si>
  <si>
    <t>TEODOLITO C/ PRECISAO +/- 6 SEGUNDOS (SINAPI 7247)</t>
  </si>
  <si>
    <t>BETONEIRA CAPACIDADE NOMINAL 400 L, CAPACIDADE DE MISTURA 310 L, MOTOR A DIESEL POTÊNCIA 5,0 HP, SEM CARREGADOR - CHP DIURNO. AF_06/2014</t>
  </si>
  <si>
    <t>ACO CA-25, 25,0 MM, BARRA DE TRANSFERENCIA</t>
  </si>
  <si>
    <t>88386</t>
  </si>
  <si>
    <t>MISTURADOR DE ARGAMASSA, EIXO HORIZONTAL, CAPACIDADE DE MISTURA 300 KG, MOTOR ELÉTRICO POTÊNCIA 5 CV - CHP DIURNO. AF_06/2014</t>
  </si>
  <si>
    <t>6,08</t>
  </si>
  <si>
    <t>3,48</t>
  </si>
  <si>
    <t>NIVEL OTICO C/ PRECISAO +/- 0,7MM (SINAPI 7252)</t>
  </si>
  <si>
    <t>ACO CA-25, 25,0 MM, VERGALHAO</t>
  </si>
  <si>
    <t>88393</t>
  </si>
  <si>
    <t>MISTURADOR DE ARGAMASSA, EIXO HORIZONTAL, CAPACIDADE DE MISTURA 600 KG, MOTOR ELÉTRICO POTÊNCIA 7,5 CV - CHP DIURNO. AF_06/2014</t>
  </si>
  <si>
    <t>ACO CA-25, 32,0 MM, BARRA DE TRANSFERENCIA</t>
  </si>
  <si>
    <t>4,83</t>
  </si>
  <si>
    <t>6,47</t>
  </si>
  <si>
    <t>KOMBI STANDER A GASOLINA (PREÇO DE AQUISICAO)</t>
  </si>
  <si>
    <t>ACO CA-25, 32,0 MM, VERGALHAO</t>
  </si>
  <si>
    <t>5,62</t>
  </si>
  <si>
    <t>88399</t>
  </si>
  <si>
    <t>MISTURADOR DE ARGAMASSA, EIXO HORIZONTAL, CAPACIDADE DE MISTURA 160 KG, MOTOR ELÉTRICO POTÊNCIA 3 CV - CHP DIURNO. AF_06/2014</t>
  </si>
  <si>
    <t>2,50</t>
  </si>
  <si>
    <t>ACO CA-25, 6,3 MM OU 8,0 MM, VERGALHAO</t>
  </si>
  <si>
    <t>4,45</t>
  </si>
  <si>
    <t>GOL 1.0 TOTAL FLEX 4 PORTAS BASICO GASOLINA (PRECO AQUIS)</t>
  </si>
  <si>
    <t>88418</t>
  </si>
  <si>
    <t>ACO CA-25, 6,3 MM, VERGALHAO</t>
  </si>
  <si>
    <t>5,23</t>
  </si>
  <si>
    <t>PROJETOR DE ARGAMASSA, CAPACIDADE DE PROJEÇÃO 1,5 M3/H, ALCANCE DE 30 ATÉ 60 M, MOTOR ELÉTRICO POTÊNCIA 7,5 HP - CHP DIURNO. AF_06/2014</t>
  </si>
  <si>
    <t>ACO CA-25, 8,0 MM, VERGALHAO</t>
  </si>
  <si>
    <t>10,52</t>
  </si>
  <si>
    <t>5,19</t>
  </si>
  <si>
    <t>CARREG. DE PNEUS CASE W-20 1,33M3 (1.0) (E016)</t>
  </si>
  <si>
    <t>ACO CA-50, 10,0 MM, OU 12,5 MM, OU 16,0 MM, OU 20,0 MM, DOBRADO E CORTADO</t>
  </si>
  <si>
    <t>4,62</t>
  </si>
  <si>
    <t>88433</t>
  </si>
  <si>
    <t>PROJETOR DE ARGAMASSA, CAPACIDADE DE PROJEÇÃO 2 M3/H, ALCANCE ATÉ 50 M, MOTOR ELÉTRICO POTÊNCIA 7,5 HP - CHP DIURNO. AF_06/2014</t>
  </si>
  <si>
    <t>ACO CA-50, 10,0 MM, VERGALHAO</t>
  </si>
  <si>
    <t>12,82</t>
  </si>
  <si>
    <t>CAMINHAO BASC M BENZ LK1620 6 M3 (10,5T) - (E403)</t>
  </si>
  <si>
    <t>ACO CA-50, 12,5 MM OU 16,0 MM, VERGALHAO</t>
  </si>
  <si>
    <t>88830</t>
  </si>
  <si>
    <t>BETONEIRA CAPACIDADE NOMINAL DE 400 L, CAPACIDADE DE MISTURA 280 L, MOTOR ELÉTRICO TRIFÁSICO POTÊNCIA DE 2 CV, SEM CARREGADOR - CHP DIURNO. AF_10/2014</t>
  </si>
  <si>
    <t>4,02</t>
  </si>
  <si>
    <t>ACO CA-50, 12,5 MM, VERGALHAO</t>
  </si>
  <si>
    <t>COMPACTADOR MANUAL MOTOR DIESEL POT.5HP (E906)</t>
  </si>
  <si>
    <t>88843</t>
  </si>
  <si>
    <t>ACO CA-50, 16 MM, DOBRADO E CORTADO</t>
  </si>
  <si>
    <t>TRATOR DE ESTEIRAS, POTÊNCIA 125 HP, PESO OPERACIONAL 12,9 T, COM LÂMINA 2,7 M3 - CHP DIURNO. AF_10/2014</t>
  </si>
  <si>
    <t>127,11</t>
  </si>
  <si>
    <t>4,50</t>
  </si>
  <si>
    <t>ACO CA-50, 16,0 MM, VERGALHAO</t>
  </si>
  <si>
    <t>BARRA CHATA DE FERRO ASTM A-36 1/8" X 3/4"</t>
  </si>
  <si>
    <t>88907</t>
  </si>
  <si>
    <t>ESCAVADEIRA HIDRÁULICA SOBRE ESTEIRAS, CAÇAMBA 1,20 M3, PESO OPERACIONAL 21 T, POTÊNCIA BRUTA 155 HP - CHP DIURNO. AF_06/2014</t>
  </si>
  <si>
    <t>141,54</t>
  </si>
  <si>
    <t>ACO CA-50, 20,0 MM OU 25,0 MM, VERGALHAO</t>
  </si>
  <si>
    <t>4,63</t>
  </si>
  <si>
    <t>89021</t>
  </si>
  <si>
    <t>BOMBA SUBMERSÍVEL ELÉTRICA TRIFÁSICA, POTÊNCIA 2,96 HP, Ø ROTOR 144 MM SEMI-ABERTO, BOCAL DE SAÍDA Ø 2_x0094_, HM/Q = 2 MCA / 38,8 M3/H A 28 MCA / 5 M3/H - CHP DIURNO. AF_06/2014</t>
  </si>
  <si>
    <t>ACO CA-50, 20,0 MM, VERGALHAO</t>
  </si>
  <si>
    <t>1,80</t>
  </si>
  <si>
    <t>BARRA CHATA DE FERRO ASTM A-36 1/4" X 1.1/2"</t>
  </si>
  <si>
    <t>3,76</t>
  </si>
  <si>
    <t>89028</t>
  </si>
  <si>
    <t>TANQUE DE ASFALTO ESTACIONÁRIO COM MAÇARICO, CAPACIDADE 20.000 L - CHP DIURNO. AF_06/2014</t>
  </si>
  <si>
    <t>130,41</t>
  </si>
  <si>
    <t>ACO CA-50, 25,0 MM, VERGALHAO</t>
  </si>
  <si>
    <t>89032</t>
  </si>
  <si>
    <t>4,34</t>
  </si>
  <si>
    <t>TRATOR DE ESTEIRAS, POTÊNCIA 100 HP, PESO OPERACIONAL 9,4 T, COM LÂMINA 2,19 M3 - CHP DIURNO. AF_06/2014</t>
  </si>
  <si>
    <t>114,97</t>
  </si>
  <si>
    <t>CANTONEIRA ABAS IGUAIS DE FERRO ASTM A-36 - 1/4" X 1.1/4" X 1.1/4"</t>
  </si>
  <si>
    <t>ACO CA-50, 32,0 MM, VERGALHAO</t>
  </si>
  <si>
    <t>89035</t>
  </si>
  <si>
    <t>5,09</t>
  </si>
  <si>
    <t>TRATOR DE PNEUS, POTÊNCIA 85 CV, TRAÇÃO 4X4, PESO COM LASTRO DE 4.675 KG - CHP DIURNO. AF_06/2014</t>
  </si>
  <si>
    <t>114,54</t>
  </si>
  <si>
    <t>ACO CA-50, 6,3 MM, DOBRADO E CORTADO</t>
  </si>
  <si>
    <t>5,44</t>
  </si>
  <si>
    <t>ACO CA-50, 6,3 MM, VERGALHAO</t>
  </si>
  <si>
    <t>BARRA DE FERRO REDONDA LISA SAE-1020 Ø 1/2"</t>
  </si>
  <si>
    <t>89225</t>
  </si>
  <si>
    <t>BETONEIRA CAPACIDADE NOMINAL DE 600 L, CAPACIDADE DE MISTURA 360 L, MOTOR ELÉTRICO TRIFÁSICO POTÊNCIA DE 4 CV, SEM CARREGADOR - CHP DIURNO. AF_11/2014</t>
  </si>
  <si>
    <t>3,44</t>
  </si>
  <si>
    <t>ACO CA-50, 8,0 MM, VERGALHAO</t>
  </si>
  <si>
    <t>89234</t>
  </si>
  <si>
    <t>4,92</t>
  </si>
  <si>
    <t>FRESADORA DE ASFALTO A FRIO SOBRE RODAS, LARGURA FRESAGEM DE 1,0 M, POTÊNCIA 208 HP - CHP DIURNO. AF_11/2014</t>
  </si>
  <si>
    <t>392,56</t>
  </si>
  <si>
    <t>ACO CA-60, 4,2 MM OU 5,0 MM, DOBRADO E CORTADO</t>
  </si>
  <si>
    <t>BARRA DE FERRO REDONDA LISA SAE-1020 Ø 5/8"</t>
  </si>
  <si>
    <t>89242</t>
  </si>
  <si>
    <t>4,60</t>
  </si>
  <si>
    <t>FRESADORA DE ASFALTO A FRIO SOBRE RODAS, LARGURA FRESAGEM DE 2,0 M, POTÊNCIA 550 HP - CHP DIURNO. AF_11/2014</t>
  </si>
  <si>
    <t>918,93</t>
  </si>
  <si>
    <t>ACO CA-60, 4,2 MM, OU 5,0 MM, OU 6,0 MM, OU 7,0 MM, VERGALHAO</t>
  </si>
  <si>
    <t>4,39</t>
  </si>
  <si>
    <t>89250</t>
  </si>
  <si>
    <t>RECICLADORA DE ASFALTO A FRIO SOBRE RODAS, LARGURA FRESAGEM DE 2,0 M, POTÊNCIA 422 HP - CHP DIURNO. AF_11/2014</t>
  </si>
  <si>
    <t>796,91</t>
  </si>
  <si>
    <t>ACO CA-60, 4,2 MM, VERGALHAO</t>
  </si>
  <si>
    <t>89257</t>
  </si>
  <si>
    <t>VIBROACABADORA DE ASFALTO SOBRE ESTEIRAS, LARGURA DE PAVIMENTAÇÃO 2,13 M A 4,55 M, POTÊNCIA 100 HP CAPACIDADE 400 T/H - CHP DIURNO. AF_11/2014</t>
  </si>
  <si>
    <t>4,19</t>
  </si>
  <si>
    <t>223,39</t>
  </si>
  <si>
    <t>BARRA DE FERRO REDONDA LISA SAE-1020 Ø 3/8"</t>
  </si>
  <si>
    <t>ACO CA-60, 5,0 MM, VERGALHAO</t>
  </si>
  <si>
    <t>89272</t>
  </si>
  <si>
    <t>GUINDASTE HIDRÁULICO AUTOPROPELIDO, COM LANÇA TELESCÓPICA 28,80 M, CAPACIDADE MÁXIMA 30 T, POTÊNCIA 97 KW, TRAÇÃO 4 X 4 - CHP DIURNO. AF_11/2014</t>
  </si>
  <si>
    <t>ACO CA-60, 6,0 MM OU 7,0 MM, DOBRADO E CORTADO</t>
  </si>
  <si>
    <t>126,11</t>
  </si>
  <si>
    <t>BARRA DE FERRO REDONDA LISA SAE-1020 Ø 5/16"</t>
  </si>
  <si>
    <t>ACO CA-60, 8,0 MM OU 9,5 MM, VERGALHAO</t>
  </si>
  <si>
    <t>3,82</t>
  </si>
  <si>
    <t>89278</t>
  </si>
  <si>
    <t>BETONEIRA CAPACIDADE NOMINAL DE 600 L, CAPACIDADE DE MISTURA 440 L, MOTOR A DIESEL POTÊNCIA 10 HP, COM CARREGADOR - CHP DIURNO. AF_11/2014</t>
  </si>
  <si>
    <t>7,25</t>
  </si>
  <si>
    <t>ACOPLAMENTO DE CONDUTOR PLUVIAL, EM PVC, DIAMETRO ENTRE 80 E 100 MM, PARA DRENAGEM PREDIAL</t>
  </si>
  <si>
    <t>89843</t>
  </si>
  <si>
    <t>PERFIL METALICO "T" 3/4 X 1/8"</t>
  </si>
  <si>
    <t>BATE-ESTACAS POR GRAVIDADE, POTÊNCIA DE 160 HP, PESO DO MARTELO ATÉ 3 TONELADAS - CHP DIURNO. AF_11/2014</t>
  </si>
  <si>
    <t>136,27</t>
  </si>
  <si>
    <t>ACOPLAMENTO RIGIDO EM FERRO FUNDIDO PARA SISTEMA DE TUBULACAO RANHURADA, DN 50 MM (2")</t>
  </si>
  <si>
    <t>13,65</t>
  </si>
  <si>
    <t>89876</t>
  </si>
  <si>
    <t>CAMINHÃO BASCULANTE 14 M3, COM CAVALO MECÂNICO DE CAPACIDADE MÁXIMA DE TRAÇÃO COMBINADO DE 36000 KG, POTÊNCIA 286 CV, INCLUSIVE SEMIREBOQUE COM CAÇAMBA METÁLICA - CHP DIURNO. AF_12/2014</t>
  </si>
  <si>
    <t>195,87</t>
  </si>
  <si>
    <t>PERFIL METALICO "U" 200 X 50 X 3,8MM</t>
  </si>
  <si>
    <t>ACOPLAMENTO RIGIDO EM FERRO FUNDIDO PARA SISTEMA DE TUBULACAO RANHURADA, DN 65 MM (2 1/2")</t>
  </si>
  <si>
    <t>14,81</t>
  </si>
  <si>
    <t>89883</t>
  </si>
  <si>
    <t>ACOPLAMENTO RIGIDO EM FERRO FUNDIDO PARA SISTEMA DE TUBULACAO RANHURADA, DN 80 MM (3")</t>
  </si>
  <si>
    <t>PERFIL 2L LAMINADO 38,10 X 38,10 X 3,18 X 200MM</t>
  </si>
  <si>
    <t>CAMINHÃO BASCULANTE 18 M3, COM CAVALO MECÂNICO DE CAPACIDADE MÁXIMA DE TRAÇÃO COMBINADO DE 45000 KG, POTÊNCIA 330 CV, INCLUSIVE SEMIREBOQUE COM CAÇAMBA METÁLICA - CHP DIURNO. AF_12/2014</t>
  </si>
  <si>
    <t>16,62</t>
  </si>
  <si>
    <t>215,21</t>
  </si>
  <si>
    <t>ADAPTADOR DE COBRE PARA TUBULACAO PEX, DN 16 X 15 MM</t>
  </si>
  <si>
    <t>6,78</t>
  </si>
  <si>
    <t>ADAPTADOR DE COBRE PARA TUBULACAO PEX, DN 20 X 22 MM</t>
  </si>
  <si>
    <t>TUBO ACO GALV 88,90 X 4,00MM (3") DIN 2440 - MEDIO</t>
  </si>
  <si>
    <t>90586</t>
  </si>
  <si>
    <t>VIBRADOR DE IMERSÃO, DIÂMETRO DE PONTEIRA 45MM, MOTOR ELÉTRICO TRIFÁSICO POTÊNCIA DE 2 CV - CHP DIURNO. AF_06/2015</t>
  </si>
  <si>
    <t>7,98</t>
  </si>
  <si>
    <t>1,24</t>
  </si>
  <si>
    <t>ADAPTADOR DE COMPRESSAO EM POLIPROPILENO (PP), PARA TUBO EM PEAD, 20 MM X 1/2", PARA LIGACAO PREDIAL DE AGUA (NTS 179)</t>
  </si>
  <si>
    <t>90625</t>
  </si>
  <si>
    <t>3,20</t>
  </si>
  <si>
    <t>PERFURATRIZ MANUAL, TORQUE MÁXIMO 83 N.M, POTÊNCIA 5 CV, COM DIÂMETRO MÁXIMO 4" - CHP DIURNO. AF_06/2015</t>
  </si>
  <si>
    <t>4,97</t>
  </si>
  <si>
    <t>ADAPTADOR DE COMPRESSAO EM POLIPROPILENO (PP), PARA TUBO EM PEAD, 20 MM X 3/4", PARA LIGACAO PREDIAL DE AGUA (NTS 179)</t>
  </si>
  <si>
    <t>PERFIL "U" ENRIJECIDO 200 X 75 X 25 X 2,65MM (7,92KG/M)</t>
  </si>
  <si>
    <t>3,02</t>
  </si>
  <si>
    <t>ADAPTADOR DE COMPRESSAO EM POLIPROPILENO (PP), PARA TUBO EM PEAD, 32 MM X 1", PARA LIGACAO PREDIAL DE AGUA (NTS 179)</t>
  </si>
  <si>
    <t>90631</t>
  </si>
  <si>
    <t>PERFURATRIZ SOBRE ESTEIRA, TORQUE MÁXIMO 600 KGF, PESO MÉDIO 1000 KG, POTÊNCIA 20 HP, DIÂMETRO MÁXIMO 10" - CHP DIURNO. AF_06/2015</t>
  </si>
  <si>
    <t>6,27</t>
  </si>
  <si>
    <t>88,77</t>
  </si>
  <si>
    <t>ADAPTADOR PVC PARA SIFAO METALICO, SOLDAVEL, COM ANEL BORRACHA (JE), 40 MM X 1 1/2"</t>
  </si>
  <si>
    <t>90637</t>
  </si>
  <si>
    <t>MISTURADOR DUPLO HORIZONTAL DE ALTA TURBULÊNCIA, CAPACIDADE / VOLUME 2 X 500 LITROS, MOTORES ELÉTRICOS MÍNIMO 5 CV CADA, PARA NATA CIMENTO, ARGAMASSA E OUTROS - CHP DIURNO. AF_06/2015</t>
  </si>
  <si>
    <t>9,96</t>
  </si>
  <si>
    <t>0,89</t>
  </si>
  <si>
    <t>MASTRO SIMPLES FG DE 1 1/2"X3M</t>
  </si>
  <si>
    <t>90643</t>
  </si>
  <si>
    <t>BOMBA TRIPLEX, PARA INJEÇÃO DE NATA DE CIMENTO, VAZÃO MÁXIMA DE 100 LITROS/MINUTO, PRESSÃO MÁXIMA DE 70 BAR - CHP DIURNO. AF_06/2015</t>
  </si>
  <si>
    <t>ADAPTADOR PVC PARA SIFAO, ROSCAVEL, 40 MM X 1 1/4"</t>
  </si>
  <si>
    <t>13,85</t>
  </si>
  <si>
    <t>90650</t>
  </si>
  <si>
    <t>BOMBA CENTRÍFUGA MONOESTÁGIO COM MOTOR ELÉTRICO MONOFÁSICO, POTÊNCIA 15 HP, DIÂMETRO DO ROTOR 173 MM, HM/Q = 30 MCA / 90 M3/H A 45 MCA / 55 M3/H - CHP DIURNO. AF_06/2015</t>
  </si>
  <si>
    <t>8,22</t>
  </si>
  <si>
    <t>ADAPTADOR PVC ROSCAVEL, COM FLANGES E ANEL DE VEDACAO, 1/2", PARA CAIXA D' AGUA</t>
  </si>
  <si>
    <t>CERAMICA LISA BRANCA REF POLAR 33X61 A - INCESA OU EQUIVALENE</t>
  </si>
  <si>
    <t>8,78</t>
  </si>
  <si>
    <t>90656</t>
  </si>
  <si>
    <t>BOMBA DE PROJEÇÃO DE CONCRETO SECO, POTÊNCIA 10 CV, VAZÃO 3 M3/H - CHP DIURNO. AF_06/2015</t>
  </si>
  <si>
    <t>ADAPTADOR PVC ROSCAVEL, COM FLANGES E ANEL DE VEDACAO, 1", PARA CAIXA D' AGUA</t>
  </si>
  <si>
    <t>9,93</t>
  </si>
  <si>
    <t>16,14</t>
  </si>
  <si>
    <t>ADAPTADOR PVC ROSCAVEL, COM FLANGES E ANEL DE VEDACAO, 3/4", PARA CAIXA D' AGUA</t>
  </si>
  <si>
    <t>90662</t>
  </si>
  <si>
    <t>PORTA CORTA FOGO COM BARRA ANTIPANICO 1.00 X 2.10</t>
  </si>
  <si>
    <t>12,05</t>
  </si>
  <si>
    <t>BOMBA DE PROJEÇÃO DE CONCRETO SECO, POTÊNCIA 10 CV, VAZÃO 6 M3/H - CHP DIURNO. AF_06/2015</t>
  </si>
  <si>
    <t>ADAPTADOR PVC SOLDAVEL CURTO COM BOLSA E ROSCA, 110 MM X 4", PARA AGUA FRIA</t>
  </si>
  <si>
    <t>35,85</t>
  </si>
  <si>
    <t>90668</t>
  </si>
  <si>
    <t>PROJETOR PNEUMÁTICO DE ARGAMASSA PARA CHAPISCO E REBOCO COM RECIPIENTE ACOPLADO, TIPO CANEQUINHA, COM COMPRESSOR DE AR REBOCÁVEL VAZÃO 89 PCM E MOTOR DIESEL DE 20 CV - CHP DIURNO. AF_06/2015</t>
  </si>
  <si>
    <t>ADAPTADOR PVC SOLDAVEL CURTO COM BOLSA E ROSCA, 20 MM X 1/2", PARA AGUA FRIA</t>
  </si>
  <si>
    <t>17,57</t>
  </si>
  <si>
    <t>SOLO BRITA</t>
  </si>
  <si>
    <t>0,56</t>
  </si>
  <si>
    <t>ADAPTADOR PVC SOLDAVEL CURTO COM BOLSA E ROSCA, 25 MM X 3/4", PARA AGUA FRIA</t>
  </si>
  <si>
    <t>90674</t>
  </si>
  <si>
    <t>PERFURATRIZ COM TORRE METÁLICA PARA EXECUÇÃO DE ESTACA HÉLICE CONTÍNUA, PROFUNDIDADE MÁXIMA DE 30 M, DIÂMETRO MÁXIMO DE 800 MM, POTÊNCIA INSTALADA DE 268 HP, MESA ROTATIVA COM TORQUE MÁXIMO DE 170 KNM - CHP DIURNO. AF_06/2015</t>
  </si>
  <si>
    <t>359,14</t>
  </si>
  <si>
    <t>ADAPTADOR PVC SOLDAVEL CURTO COM BOLSA E ROSCA, 32 MM X 1", PARA AGUA FRIA</t>
  </si>
  <si>
    <t>GASOLINA COMUM</t>
  </si>
  <si>
    <t>90680</t>
  </si>
  <si>
    <t>1,43</t>
  </si>
  <si>
    <t>PERFURATRIZ HIDRÁULICA SOBRE CAMINHÃO COM TRADO CURTO ACOPLADO, PROFUNDIDADE MÁXIMA DE 20 M, DIÂMETRO MÁXIMO DE 1500 MM, POTÊNCIA INSTALADA DE 137 HP, MESA ROTATIVA COM TORQUE MÁXIMO DE 30 KNM - CHP DIURNO. AF_06/2015</t>
  </si>
  <si>
    <t>221,56</t>
  </si>
  <si>
    <t>ADAPTADOR PVC SOLDAVEL CURTO COM BOLSA E ROSCA, 40 MM X 1 1/2", PARA AGUA FRIA</t>
  </si>
  <si>
    <t>5,53</t>
  </si>
  <si>
    <t>90686</t>
  </si>
  <si>
    <t>ESTOPA BRANCA - KG</t>
  </si>
  <si>
    <t>MANIPULADOR TELESCÓPICO, POTÊNCIA DE 85 HP, CAPACIDADE DE CARGA DE 3.500 KG, ALTURA MÁXIMA DE ELEVAÇÃO DE 12,3 M - CHP DIURNO. AF_06/2015</t>
  </si>
  <si>
    <t>ADAPTADOR PVC SOLDAVEL CURTO COM BOLSA E ROSCA, 40 MM X 1 1/4", PARA AGUA FRIA</t>
  </si>
  <si>
    <t>102,83</t>
  </si>
  <si>
    <t>2,73</t>
  </si>
  <si>
    <t>ADAPTADOR PVC SOLDAVEL CURTO COM BOLSA E ROSCA, 50 MM X 1 1/4", PARA AGUA FRIA</t>
  </si>
  <si>
    <t>90692</t>
  </si>
  <si>
    <t>CINTO DE SEGURANCA</t>
  </si>
  <si>
    <t>MINICARREGADEIRA SOBRE RODAS, POTÊNCIA LÍQUIDA DE 47 HP, CAPACIDADE NOMINAL DE OPERAÇÃO DE 646 KG - CHP DIURNO. AF_06/2015</t>
  </si>
  <si>
    <t>ADAPTADOR PVC SOLDAVEL CURTO COM BOLSA E ROSCA, 50 MM X1 1/2", PARA AGUA FRIA</t>
  </si>
  <si>
    <t>81,06</t>
  </si>
  <si>
    <t>3,47</t>
  </si>
  <si>
    <t>ADAPTADOR PVC SOLDAVEL CURTO COM BOLSA E ROSCA, 60 MM X 2", PARA AGUA FRIA</t>
  </si>
  <si>
    <t>90964</t>
  </si>
  <si>
    <t>UNIFORME DE BRIM (CALCA / CAMISA)</t>
  </si>
  <si>
    <t>9,43</t>
  </si>
  <si>
    <t>COMPRESSOR DE AR REBOCÁVEL, VAZÃO 89 PCM, PRESSÃO EFETIVA DE TRABALHO 102 PSI, MOTOR DIESEL, POTÊNCIA 20 CV - CHP DIURNO. AF_06/2015</t>
  </si>
  <si>
    <t>ADAPTADOR PVC SOLDAVEL CURTO COM BOLSA E ROSCA, 75 MM X 2 1/2", PARA AGUA FRIA</t>
  </si>
  <si>
    <t>16,70</t>
  </si>
  <si>
    <t>13,71</t>
  </si>
  <si>
    <t>ADAPTADOR PVC SOLDAVEL CURTO COM BOLSA E ROSCA, 85 MM X 3", PARA AGUA FRIA</t>
  </si>
  <si>
    <t>90972</t>
  </si>
  <si>
    <t>COMPRESSOR DE AR REBOCAVEL, VAZÃO 250 PCM, PRESSAO DE TRABALHO 102 PSI, MOTOR A DIESEL POTÊNCIA 81 CV - CHP DIURNO. AF_06/2015</t>
  </si>
  <si>
    <t>45,04</t>
  </si>
  <si>
    <t>ADAPTADOR PVC SOLDAVEL, COM FLANGE E ANEL DE VEDACAO, 20 MM X 1/2", PARA CAIXA D'AGUA</t>
  </si>
  <si>
    <t>CAPA DE CHUVA</t>
  </si>
  <si>
    <t>90979</t>
  </si>
  <si>
    <t>COMPRESSOR DE AR REBOCÁVEL, VAZÃO 748 PCM, PRESSÃO EFETIVA DE TRABALHO 102 PSI, MOTOR DIESEL, POTÊNCIA 210 CV - CHP DIURNO. AF_06/2015</t>
  </si>
  <si>
    <t>7,62</t>
  </si>
  <si>
    <t>ADAPTADOR PVC SOLDAVEL, COM FLANGE E ANEL DE VEDACAO, 25 MM X 3/4", PARA CAIXA D'AGUA</t>
  </si>
  <si>
    <t>8,76</t>
  </si>
  <si>
    <t>ADAPTADOR PVC SOLDAVEL, COM FLANGE E ANEL DE VEDACAO, 32 MM X 1", PARA CAIXA D'AGUA</t>
  </si>
  <si>
    <t>11,38</t>
  </si>
  <si>
    <t>116,44</t>
  </si>
  <si>
    <t>VESTE DE SEGURANCA (COLETE REFLETIVO)</t>
  </si>
  <si>
    <t>ADAPTADOR PVC SOLDAVEL, COM FLANGE E ANEL DE VEDACAO, 40 MM X 1 1/4", PARA CAIXA D'AGUA</t>
  </si>
  <si>
    <t>15,34</t>
  </si>
  <si>
    <t>90991</t>
  </si>
  <si>
    <t>ADAPTADOR PVC SOLDAVEL, COM FLANGE E ANEL DE VEDACAO, 50 MM X 1 1/2", PARA CAIXA D'AGUA</t>
  </si>
  <si>
    <t>ESCAVADEIRA HIDRÁULICA SOBRE ESTEIRAS, CAÇAMBA 0,80 M3, PESO OPERACIONAL 17,8 T, POTÊNCIA LÍQUIDA 110 HP - CHP DIURNO. AF_10/2014</t>
  </si>
  <si>
    <t>116,48</t>
  </si>
  <si>
    <t>18,60</t>
  </si>
  <si>
    <t>ADAPTADOR PVC SOLDAVEL, COM FLANGES E ANEL DE VEDACAO, 60 MM X 2", PARA CAIXA D' AGUA</t>
  </si>
  <si>
    <t>90999</t>
  </si>
  <si>
    <t>CAPACETE DE OBRA COM CARNEIRA</t>
  </si>
  <si>
    <t>COMPRESSOR DE AR REBOCAVEL, VAZÃO 400 PCM, PRESSAO DE TRABALHO 102 PSI, MOTOR A DIESEL POTÊNCIA 110 CV - CHP DIURNO. AF_06/2015</t>
  </si>
  <si>
    <t>25,95</t>
  </si>
  <si>
    <t>59,88</t>
  </si>
  <si>
    <t>ADAPTADOR PVC SOLDAVEL, COM FLANGES LIVRES, 110 MM X 4", PARA CAIXA D' AGUA</t>
  </si>
  <si>
    <t>91031</t>
  </si>
  <si>
    <t>270,52</t>
  </si>
  <si>
    <t>CAMINHÃO TRUCADO (C/ TERCEIRO EIXO) ELETRÔNICO - POTÊNCIA 231CV - PBT = 22000KG - DIST. ENTRE EIXOS 5170 MM - INCLUI CARROCERIA FIXA ABERTA DE MADEIRA - CHP DIURNO. AF_06/2015</t>
  </si>
  <si>
    <t>142,77</t>
  </si>
  <si>
    <t>ADAPTADOR PVC SOLDAVEL, COM FLANGES LIVRES, 25 MM X 3/4", PARA CAIXA D' AGUA</t>
  </si>
  <si>
    <t>9,86</t>
  </si>
  <si>
    <t>91277</t>
  </si>
  <si>
    <t>BOTA DE SEGURANÇA</t>
  </si>
  <si>
    <t>PLACA VIBRATÓRIA REVERSÍVEL COM MOTOR 4 TEMPOS A GASOLINA, FORÇA CENTRÍFUGA DE 25 KN (2500 KGF), POTÊNCIA 5,5 CV - CHP DIURNO. AF_08/2015</t>
  </si>
  <si>
    <t>ADAPTADOR PVC SOLDAVEL, COM FLANGES LIVRES, 32 MM X 1", PARA CAIXA D' AGUA</t>
  </si>
  <si>
    <t>7,59</t>
  </si>
  <si>
    <t>15,07</t>
  </si>
  <si>
    <t>91283</t>
  </si>
  <si>
    <t>CORTADORA DE PISO COM MOTOR 4 TEMPOS A GASOLINA, POTÊNCIA DE 13 HP, COM DISCO DE CORTE DIAMANTADO SEGMENTADO PARA CONCRETO, DIÂMETRO DE 350 MM, FURO DE 1" (14 X 1") - CHP DIURNO. AF_08/2015</t>
  </si>
  <si>
    <t>ADAPTADOR PVC SOLDAVEL, COM FLANGES LIVRES, 40 MM X 1  1/4", PARA CAIXA D' AGUA</t>
  </si>
  <si>
    <t>17,31</t>
  </si>
  <si>
    <t>OCULOS DE PROTECAO</t>
  </si>
  <si>
    <t>28,02</t>
  </si>
  <si>
    <t>91386</t>
  </si>
  <si>
    <t>CAMINHÃO BASCULANTE 10 M3, TRUCADO CABINE SIMPLES, PESO BRUTO TOTAL 23.000 KG, CARGA ÚTIL MÁXIMA 15.935 KG, DISTÂNCIA ENTRE EIXOS 4,80 M, POTÊNCIA 230 CV INCLUSIVE CAÇAMBA METÁLICA - CHP DIURNO. AF_06/2014</t>
  </si>
  <si>
    <t>ADAPTADOR PVC SOLDAVEL, COM FLANGES LIVRES, 50 MM X 1  1/2", PARA CAIXA D' AGUA</t>
  </si>
  <si>
    <t>149,70</t>
  </si>
  <si>
    <t>28,12</t>
  </si>
  <si>
    <t>LUVA DE RASPA</t>
  </si>
  <si>
    <t>91533</t>
  </si>
  <si>
    <t>COMPACTADOR DE SOLOS DE PERCUSSÃO (SOQUETE) COM MOTOR A GASOLINA 4 TEMPOS, POTÊNCIA 4 CV - CHP DIURNO. AF_08/2015</t>
  </si>
  <si>
    <t>28,61</t>
  </si>
  <si>
    <t>ADAPTADOR PVC SOLDAVEL, COM FLANGES LIVRES, 60 MM X 2", PARA CAIXA D' AGUA</t>
  </si>
  <si>
    <t>91634</t>
  </si>
  <si>
    <t>42,98</t>
  </si>
  <si>
    <t>GUINDAUTO HIDRÁULICO, CAPACIDADE MÁXIMA DE CARGA 6500 KG, MOMENTO MÁXIMO DE CARGA 5,8 TM, ALCANCE MÁXIMO HORIZONTAL 7,60 M, INCLUSIVE CAMINHÃO TOCO PBT 9.700 KG, POTÊNCIA DE 160 CV - CHP DIURNO. AF_08/2015</t>
  </si>
  <si>
    <t>134,18</t>
  </si>
  <si>
    <t>MASCARA DE AR</t>
  </si>
  <si>
    <t>ADAPTADOR PVC SOLDAVEL, COM FLANGES LIVRES, 75 MM X 2  1/2", PARA CAIXA D' AGUA</t>
  </si>
  <si>
    <t>137,29</t>
  </si>
  <si>
    <t>91645</t>
  </si>
  <si>
    <t>CAMINHÃO DE TRANSPORTE DE MATERIAL ASFÁLTICO 30.000 L, COM CAVALO MECÂNICO DE CAPACIDADE MÁXIMA DE TRAÇÃO COMBINADO DE 66.000 KG, POTÊNCIA 360 CV, INCLUSIVE TANQUE DE ASFALTO COM SERPENTINA - CHP DIURNO. AF_08/2015</t>
  </si>
  <si>
    <t>290,58</t>
  </si>
  <si>
    <t>ADAPTADOR PVC SOLDAVEL, COM FLANGES LIVRES, 85 MM X 3", PARA CAIXA D' AGUA</t>
  </si>
  <si>
    <t>91692</t>
  </si>
  <si>
    <t>SERRA CIRCULAR DE BANCADA COM MOTOR ELÉTRICO POTÊNCIA DE 5HP, COM COIFA PARA DISCO 10" - CHP DIURNO. AF_08/2015</t>
  </si>
  <si>
    <t>191,67</t>
  </si>
  <si>
    <t>24,77</t>
  </si>
  <si>
    <t>PICARETA COM CABO</t>
  </si>
  <si>
    <t>ADAPTADOR PVC SOLDAVEL, LONGO, COM FLANGE LIVRE,  110 MM X 4", PARA CAIXA D' AGUA</t>
  </si>
  <si>
    <t>92043</t>
  </si>
  <si>
    <t>DISTRIBUIDOR DE AGREGADOS REBOCAVEL, CAPACIDADE 1,9 M³, LARGURA DE TRABALHO 3,66 M - CHP DIURNO. AF_11/2015</t>
  </si>
  <si>
    <t>8,00</t>
  </si>
  <si>
    <t>291,18</t>
  </si>
  <si>
    <t>92106</t>
  </si>
  <si>
    <t>CAMINHÃO PARA EQUIPAMENTO DE LIMPEZA A SUCÇÃO, COM CAMINHÃO TRUCADO DE PESO BRUTO TOTAL 23000 KG, CARGA ÚTIL MÁXIMA 15935 KG, DISTÂNCIA ENTRE EIXOS 4,80 M, POTÊNCIA 230 CV, INCLUSIVE LIMPADORA A SUCÇÃO, TANQUE 12000 L - CHP DIURNO. AF_11/2015</t>
  </si>
  <si>
    <t>183,84</t>
  </si>
  <si>
    <t>ADAPTADOR PVC SOLDAVEL, LONGO, COM FLANGE LIVRE,  25 MM X 3/4", PARA CAIXA D' AGUA</t>
  </si>
  <si>
    <t>PA DE PEDREIRO C/ CABO</t>
  </si>
  <si>
    <t>13,84</t>
  </si>
  <si>
    <t>92112</t>
  </si>
  <si>
    <t>PENEIRA ROTATIVA COM MOTOR ELÉTRICO TRIFÁSICO DE 2 CV, CILINDRO DE 1 M X 0,60 M, COM FUROS DE 3,17 MM - CHP DIURNO. AF_11/2015</t>
  </si>
  <si>
    <t>1,98</t>
  </si>
  <si>
    <t>ADAPTADOR PVC SOLDAVEL, LONGO, COM FLANGE LIVRE,  32 MM X 1", PARA CAIXA D' AGUA</t>
  </si>
  <si>
    <t>15,44</t>
  </si>
  <si>
    <t>92118</t>
  </si>
  <si>
    <t>DOSADOR DE AREIA, CAPACIDADE DE 26 LITROS - CHP DIURNO. AF_11/2015</t>
  </si>
  <si>
    <t>ADAPTADOR PVC SOLDAVEL, LONGO, COM FLANGE LIVRE,  40 MM X 1 1/4", PARA CAIXA D' AGUA</t>
  </si>
  <si>
    <t>22,84</t>
  </si>
  <si>
    <t>ADAPTADOR PVC SOLDAVEL, LONGO, COM FLANGE LIVRE,  50 MM X 1 1/2", PARA CAIXA D' AGUA</t>
  </si>
  <si>
    <t>ENXADA COM CABO</t>
  </si>
  <si>
    <t>92138</t>
  </si>
  <si>
    <t>CAMINHONETE COM MOTOR A DIESEL, POTÊNCIA 180 CV, CABINE DUPLA, 4X4 - CHP DIURNO. AF_11/2015</t>
  </si>
  <si>
    <t>62,58</t>
  </si>
  <si>
    <t>ADAPTADOR PVC SOLDAVEL, LONGO, COM FLANGE LIVRE,  60 MM X 2", PARA CAIXA D' AGUA</t>
  </si>
  <si>
    <t>92145</t>
  </si>
  <si>
    <t>44,75</t>
  </si>
  <si>
    <t>CAMINHONETE CABINE SIMPLES COM MOTOR 1.6 FLEX, CÂMBIO MANUAL, POTÊNCIA 101/104 CV, 2 PORTAS - CHP DIURNO. AF_11/2015</t>
  </si>
  <si>
    <t>SERROTE DE 26"</t>
  </si>
  <si>
    <t>55,99</t>
  </si>
  <si>
    <t>ADAPTADOR PVC SOLDAVEL, LONGO, COM FLANGE LIVRE,  75 MM X 2 1/2", PARA CAIXA D' AGUA</t>
  </si>
  <si>
    <t>173,74</t>
  </si>
  <si>
    <t>92242</t>
  </si>
  <si>
    <t>CAMINHÃO DE TRANSPORTE DE MATERIAL ASFÁLTICO 20.000 L, COM CAVALO MECÂNICO DE CAPACIDADE MÁXIMA DE TRAÇÃO COMBINADO DE 45.000 KG, POTÊNCIA 330 CV, INCLUSIVE TANQUE DE ASFALTO COM MAÇARICO - CHP DIURNO. AF_12/2015</t>
  </si>
  <si>
    <t>253,65</t>
  </si>
  <si>
    <t>ADAPTADOR PVC SOLDAVEL, LONGO, COM FLANGE LIVRE,  85 MM X 3", PARA CAIXA D' AGUA</t>
  </si>
  <si>
    <t>MARTELO 27CM COM CABO</t>
  </si>
  <si>
    <t>203,40</t>
  </si>
  <si>
    <t>92716</t>
  </si>
  <si>
    <t>APARELHO PARA CORTE E SOLDA OXI-ACETILENO SOBRE RODAS, INCLUSIVE CILINDROS E MAÇARICOS - CHP DIURNO. AF_12/2015</t>
  </si>
  <si>
    <t>17,53</t>
  </si>
  <si>
    <t>ADAPTADOR PVC, COM REGISTRO, PARA PEAD, 20 MM X 3/4", PARA LIGACAO PREDIAL DE AGUA</t>
  </si>
  <si>
    <t>92960</t>
  </si>
  <si>
    <t>MÁQUINA EXTRUSORA DE CONCRETO PARA GUIAS E SARJETAS, MOTOR A DIESEL, POTÊNCIA 14 CV - CHP DIURNO. AF_12/2015</t>
  </si>
  <si>
    <t>16,83</t>
  </si>
  <si>
    <t>ADAPTADOR PVC, ROSCAVEL, COM FLANGES E ANEL DE VEDACAO, 1 1/2", PARA CAIXA D'AGUA</t>
  </si>
  <si>
    <t>NIVEL DE PEDREIRO 12"</t>
  </si>
  <si>
    <t>92966</t>
  </si>
  <si>
    <t>MARTELO PERFURADOR PNEUMÁTICO MANUAL, HASTE 25 X 75 MM, 21 KG - CHP DIURNO. AF_12/2015</t>
  </si>
  <si>
    <t>27,36</t>
  </si>
  <si>
    <t>15,27</t>
  </si>
  <si>
    <t>93224</t>
  </si>
  <si>
    <t>ADAPTADOR PVC, ROSCAVEL, COM FLANGES E ANEL DE VEDACAO, 1 1/4", PARA CAIXA D' AGUA</t>
  </si>
  <si>
    <t>PERFURATRIZ COM TORRE METÁLICA PARA EXECUÇÃO DE ESTACA HÉLICE CONTÍNUA, PROFUNDIDADE MÁXIMA DE 32 M, DIÂMETRO MÁXIMO DE 1000 MM, POTÊNCIA INSTALADA DE 350 HP, MESA ROTATIVA COM TORQUE MÁXIMO DE 263 KNM - CHP DIURNO. AF_01/2016</t>
  </si>
  <si>
    <t>527,59</t>
  </si>
  <si>
    <t>22,88</t>
  </si>
  <si>
    <t>93233</t>
  </si>
  <si>
    <t>BETONEIRA CAPACIDADE NOMINAL 400 L, CAPACIDADE DE MISTURA 310 L, MOTOR A GASOLINA POTÊNCIA 5,5 HP, SEM CARREGADOR - CHP DIURNO. AF_02/2016</t>
  </si>
  <si>
    <t>ALICATE UNIVERSAL 8"</t>
  </si>
  <si>
    <t>7,15</t>
  </si>
  <si>
    <t>ADAPTADOR PVC, ROSCAVEL, COM FLANGES E ANEL DE VEDACAO, 2", PARA CAIXA D' AGUA</t>
  </si>
  <si>
    <t>33,20</t>
  </si>
  <si>
    <t>93272</t>
  </si>
  <si>
    <t>GRUA ASCENSIONAL, LANCA DE 30 M, CAPACIDADE DE 1,0 T A 30 M, ALTURA ATE 39 M - CHP DIURNO. AF_03/2016</t>
  </si>
  <si>
    <t>92,84</t>
  </si>
  <si>
    <t>ADAPTADOR PVC, ROSCAVEL, PARA VALVULA PIA OU LAVATORIO, 40 MM</t>
  </si>
  <si>
    <t>0,38</t>
  </si>
  <si>
    <t>93281</t>
  </si>
  <si>
    <t>GUINCHO ELÉTRICO DE COLUNA, CAPACIDADE 400 KG, COM MOTO FREIO, MOTOR TRIFÁSICO DE 1,25 CV - CHP DIURNO. AF_03/2016</t>
  </si>
  <si>
    <t>MARRETA 5KG C/ CABO</t>
  </si>
  <si>
    <t>20,57</t>
  </si>
  <si>
    <t>ADAPTADOR, CPVC, SOLDAVEL, 15 MM, PARA AGUA QUENTE</t>
  </si>
  <si>
    <t>93287</t>
  </si>
  <si>
    <t>ADAPTADOR, CPVC, SOLDAVEL, 22 MM, PARA AGUA QUENTE</t>
  </si>
  <si>
    <t>GUINDASTE HIDRÁULICO AUTOPROPELIDO, COM LANÇA TELESCÓPICA 40 M, CAPACIDADE MÁXIMA 60 T, POTÊNCIA 260 KW - CHP DIURNO. AF_03/2016</t>
  </si>
  <si>
    <t>3,60</t>
  </si>
  <si>
    <t>CHAVE AJUSTAVEL INGLESA "GRIFO" 10"</t>
  </si>
  <si>
    <t>337,45</t>
  </si>
  <si>
    <t>ADAPTADOR, EM LATAO, ENGATE RAPIDO 2 1/2" X ROSCA INTERNA 5 FIOS 2 1/2",  PARA INSTALACAO PREDIAL DE COMBATE A INCENDIO</t>
  </si>
  <si>
    <t>61,33</t>
  </si>
  <si>
    <t>93402</t>
  </si>
  <si>
    <t>ADAPTADOR, EM LATAO, ENGATE RAPIDO1 1/2" X ROSCA INTERNA 5 FIOS 2 1/2",  PARA INSTALACAO PREDIAL DE COMBATE A INCENDIO</t>
  </si>
  <si>
    <t>GUINDAUTO HIDRÁULICO, CAPACIDADE MÁXIMA DE CARGA 3300 KG, MOMENTO MÁXIMO DE CARGA 5,8 TM, ALCANCE MÁXIMO HORIZONTAL 7,60 M, INCLUSIVE CAMINHÃO TOCO PBT 16.000 KG, POTÊNCIA DE 189 CV - CHP DIURNO. AF_03/2016</t>
  </si>
  <si>
    <t>149,24</t>
  </si>
  <si>
    <t>47,99</t>
  </si>
  <si>
    <t>JOGO DE CHAVE DE FENDA</t>
  </si>
  <si>
    <t>93408</t>
  </si>
  <si>
    <t>ADAPTADOR, PVC PBA,  BOLSA/ROSCA, JE, DN 75 / DE  85 MM</t>
  </si>
  <si>
    <t>MÁQUINA JATO DE PRESSAO PORTÁTIL PARA JATEAMENTO, CONTROLE AUTOMATICO REMOTO, CAMARA DE 1 SAIDA, CAPACIDADE 280 L, DIAMETRO 670 MM, BICO DE JATO CURTO VENTURI DE 5/16_x0094_, MANGUEIRA DE 1_x0094_ COM COMPRESSOR DE AR REBOCÁVEL VAZÃO 189 PCM E MOTOR DIESEL DE 63 CV- CHP DIURNO. AF_03/2016</t>
  </si>
  <si>
    <t>65,45</t>
  </si>
  <si>
    <t>32,98</t>
  </si>
  <si>
    <t>93415</t>
  </si>
  <si>
    <t>ADAPTADOR, PVC PBA, A BOLSA DEFOFO, JE, DN 100 / DE 110 MM</t>
  </si>
  <si>
    <t>GERADOR PORTÁTIL MONOFÁSICO, POTÊNCIA 5500 VA, MOTOR A GASOLINA, POTÊNCIA DO MOTOR 13 CV - CHP DIURNO. AF_03/2016</t>
  </si>
  <si>
    <t>11,89</t>
  </si>
  <si>
    <t>90,98</t>
  </si>
  <si>
    <t>ADAPTADOR, PVC PBA, A BOLSA DEFOFO, JE, DN 50 / DE 60 MM</t>
  </si>
  <si>
    <t>93421</t>
  </si>
  <si>
    <t>GRUPO GERADOR REBOCÁVEL, POTÊNCIA 66 KVA, MOTOR A DIESEL - CHP DIURNO. AF_03/2016</t>
  </si>
  <si>
    <t>20,95</t>
  </si>
  <si>
    <t>CAVADEIRA DE BRAÇO</t>
  </si>
  <si>
    <t>47,01</t>
  </si>
  <si>
    <t>ADAPTADOR, PVC PBA, A BOLSA DEFOFO, JE, DN 75 / DE  85 MM</t>
  </si>
  <si>
    <t>47,51</t>
  </si>
  <si>
    <t>93427</t>
  </si>
  <si>
    <t>ADAPTADOR, PVC PBA, BOLSA/ROSCA, JE, DN 100 / DE 110 MM</t>
  </si>
  <si>
    <t>GRUPO GERADOR ESTACIONÁRIO, POTÊNCIA 150 KVA, MOTOR A DIESEL- CHP DIURNO. AF_03/2016</t>
  </si>
  <si>
    <t>56,39</t>
  </si>
  <si>
    <t>107,09</t>
  </si>
  <si>
    <t>ADAPTADOR, PVC PBA, BOLSA/ROSCA, JE, DN 50 / DE 60 MM</t>
  </si>
  <si>
    <t>14,71</t>
  </si>
  <si>
    <t>SERRA TICO TICO</t>
  </si>
  <si>
    <t>ADAPTADOR, PVC PBA, PONTA/ROSCA, JE, DN 50 / DE  60 MM</t>
  </si>
  <si>
    <t>93433</t>
  </si>
  <si>
    <t>11,17</t>
  </si>
  <si>
    <t>USINA DE MISTURA ASFÁLTICA À QUENTE, TIPO CONTRA FLUXO, PROD 40 A 80 TON/HORA - CHP DIURNO. AF_03/2016</t>
  </si>
  <si>
    <t>ADAPTADOR, PVC PBA, PONTA/ROSCA, JE, DN 75 / DE  85 MM</t>
  </si>
  <si>
    <t>2.033,64</t>
  </si>
  <si>
    <t>37,71</t>
  </si>
  <si>
    <t>ADESIVO ACRILICO/COLA DE CONTATO</t>
  </si>
  <si>
    <t>25,60</t>
  </si>
  <si>
    <t>93439</t>
  </si>
  <si>
    <t>SERRA DE DISCO (CIRCULAR)</t>
  </si>
  <si>
    <t>ADESIVO ESTRUTURAL A BASE DE RESINA EPOXI PARA INJECAO EM TRINCAS, BICOMPONENTE, BAIXA VISCOSIDADE</t>
  </si>
  <si>
    <t>USINA DE ASFALTO À FRIO, CAPACIDADE DE 40 A 60 TON/HORA, ELÉTRICA POTÊNCIA 30 CV - CHP DIURNO. AF_03/2016</t>
  </si>
  <si>
    <t>96,79</t>
  </si>
  <si>
    <t>106,14</t>
  </si>
  <si>
    <t>ADESIVO ESTRUTURAL A BASE DE RESINA EPOXI, BICOMPONENTE, FLUIDO</t>
  </si>
  <si>
    <t>34,46</t>
  </si>
  <si>
    <t>ADESIVO ESTRUTURAL A BASE DE RESINA EPOXI, BICOMPONENTE, PASTOSO (TIXOTROPICO)</t>
  </si>
  <si>
    <t>95121</t>
  </si>
  <si>
    <t>USINA MISTURADORA DE SOLOS, CAPACIDADE DE 200 A 500 TON/H, POTENCIA 75KW - CHP DIURNO. AF_07/2016</t>
  </si>
  <si>
    <t>29,47</t>
  </si>
  <si>
    <t>202,08</t>
  </si>
  <si>
    <t>ADESIVO LIQUIDO A BASE DE RESINAS PARA COLAGEM DE ESPUMA DE ISOLAMENTO TERMICO FLEXIVEL</t>
  </si>
  <si>
    <t>CARRINHO DE MAO</t>
  </si>
  <si>
    <t>70,98</t>
  </si>
  <si>
    <t>ADESIVO PARA TUBOS CPVC, *75* G</t>
  </si>
  <si>
    <t>95127</t>
  </si>
  <si>
    <t>15,20</t>
  </si>
  <si>
    <t>DISTRIBUIDOR DE AGREGADOS AUTOPROPELIDO, CAP 3 M3, A DIESEL, POTÊNCIA 176CV - CHP DIURNO. AF_07/2016</t>
  </si>
  <si>
    <t>ADESIVO PLASTICO PARA PVC, BISNAGA COM 75 GR</t>
  </si>
  <si>
    <t>139,31</t>
  </si>
  <si>
    <t>6,00</t>
  </si>
  <si>
    <t>ADESIVO PLASTICO PARA PVC, FRASCO COM 175 GR</t>
  </si>
  <si>
    <t>ESTAGIÁRIO 4 HORAS-UFES (INCL.L SOCIAIS DE 5%)</t>
  </si>
  <si>
    <t>17,20</t>
  </si>
  <si>
    <t>ADESIVO PLASTICO PARA PVC, FRASCO COM 850 GR</t>
  </si>
  <si>
    <t>95133</t>
  </si>
  <si>
    <t>54,20</t>
  </si>
  <si>
    <t>MÁQUINA DEMARCADORA DE FAIXA DE TRÁFEGO À FRIO, AUTOPROPELIDA, POTÊNCIA 38 HP - CHP DIURNO. AF_07/2016</t>
  </si>
  <si>
    <t>ADESIVO/COLA PARA EPS (ISOPOR) E OUTROS MATERIAIS</t>
  </si>
  <si>
    <t>103,47</t>
  </si>
  <si>
    <t>13,42</t>
  </si>
  <si>
    <t>ADITIVO ACELERADOR DE PEGA E ENDURECIMENTO PARA ARGAMASSAS E CONCRETOS, LIQUIDO E ISENTO DE CLORETOS</t>
  </si>
  <si>
    <t>ENGENHEIRO JUNIOR (INCL.L SOCIAIS DE 49,72%)</t>
  </si>
  <si>
    <t>11,36</t>
  </si>
  <si>
    <t>95139</t>
  </si>
  <si>
    <t>ADITIVO ADESIVO LIQUIDO PARA ARGAMASSAS DE REVESTIMENTOS CIMENTICIOS</t>
  </si>
  <si>
    <t>TALHA MANUAL DE CORRENTE, CAPACIDADE DE 2 TON. COM ELEVAÇÃO DE 3 M - CHP DIURNO. AF_07/2016</t>
  </si>
  <si>
    <t>8,53</t>
  </si>
  <si>
    <t>0,06</t>
  </si>
  <si>
    <t>ADITIVO IMPERMEABILIZANTE DE PEGA NORMAL PARA ARGAMASSAS E CONCRETOS SEM ARMACAO, LIQUIDO E ISENTO DE CLORETOS</t>
  </si>
  <si>
    <t>TECNICO SEGUNDO GRAU-A-(INCL.L SOCIAIS DE 49,72%)</t>
  </si>
  <si>
    <t>4,65</t>
  </si>
  <si>
    <t>ADITIVO IMPERMEABILIZANTE DE PEGA ULTRARRAPIDA, LIQUIDO E ISENTO DE CLORETOS</t>
  </si>
  <si>
    <t>95212</t>
  </si>
  <si>
    <t>GRUA ASCENCIONAL, LANCA DE 42 M, CAPACIDADE DE 1,5 T A 30 M, ALTURA ATE 39 M - CHP DIURNO. AF_08/2016</t>
  </si>
  <si>
    <t>99,96</t>
  </si>
  <si>
    <t>ADITIVO LIQUIDO IMPERMEABILIZANTE CRISTALIZANTE</t>
  </si>
  <si>
    <t>15,46</t>
  </si>
  <si>
    <t>ADITIVO LIQUIDO INCORPORADOR DE AR PARA CONCRETO E ARGAMASSA, LIQUIDO E ISENTO DE CLORETOS</t>
  </si>
  <si>
    <t>ENGENHEIRO SENIOR (INCL.L SOCIAIS DE 49,72%)</t>
  </si>
  <si>
    <t>95218</t>
  </si>
  <si>
    <t>4,61</t>
  </si>
  <si>
    <t>PULVERIZADOR DE TINTA ELÉTRICO/MÁQUINA DE PINTURA AIRLESS, VAZÃO 2 L/MIN - CHP DIURNO. AF_08/2016</t>
  </si>
  <si>
    <t>21,97</t>
  </si>
  <si>
    <t>ADITIVO PLASTIFICANTE E ESTABILIZADOR PARA ARGAMASSAS DE ASSENTAMENTO E REBOCO</t>
  </si>
  <si>
    <t xml:space="preserve">18L   </t>
  </si>
  <si>
    <t>PROGRAMADOR (INCL.L SOCIAIS DE 49,72%)</t>
  </si>
  <si>
    <t>116,42</t>
  </si>
  <si>
    <t>95258</t>
  </si>
  <si>
    <t>MARTELO DEMOLIDOR PNEUMÁTICO MANUAL, 32 KG - CHP DIURNO. AF_09/2016</t>
  </si>
  <si>
    <t>ADITIVO PLASTIFICANTE E ESTABILIZADOR PARA ARGAMASSAS DE ASSENTAMENTO E REBOCO, LIQUIDO E ISENTO DE CLORETOS</t>
  </si>
  <si>
    <t>14,98</t>
  </si>
  <si>
    <t>5,15</t>
  </si>
  <si>
    <t>DIGITADOR - 6 HORAS(INCL.L SOCIAIS DE 49,72%)</t>
  </si>
  <si>
    <t>ADITIVO PLASTIFICANTE RETARDADOR DE PEGA E REDUTOR DE AGUA PARA CONCRETO, LIQUIDO E ISENTO DE CLORETOS</t>
  </si>
  <si>
    <t>95264</t>
  </si>
  <si>
    <t>4,78</t>
  </si>
  <si>
    <t>COMPACTADOR DE SOLOS DE PERCUSÃO (SOQUETE) COM MOTOR A GASOLINA, POTÊNCIA 3 CV - CHP DIURNO. AF_09/2016</t>
  </si>
  <si>
    <t>4,95</t>
  </si>
  <si>
    <t>ADITIVO SUPERPLASTIFICANTE DE PEGA NORMAL PARA CONCRETO (TAMBOR 200 KG)</t>
  </si>
  <si>
    <t xml:space="preserve">200KG </t>
  </si>
  <si>
    <t>TECNICO SEGUNDO GRAU -B - (INCL.L SOCIAIS DE 49,72%)</t>
  </si>
  <si>
    <t>1.834,04</t>
  </si>
  <si>
    <t>95270</t>
  </si>
  <si>
    <t>RÉGUA VIBRATÓRIA DUPLA PARA CONCRETO, PESO DE 60KG, COMPRIMENTO 4 M, COM MOTOR A GASOLINA, POTÊNCIA 5,5 HP - CHP DIURNO. AF_09/2016</t>
  </si>
  <si>
    <t>ADITIVO SUPERPLASTIFICANTE DE PEGA NORMAL PARA CONCRETO, LIQUIDO E ISENTO DE CLORETOS</t>
  </si>
  <si>
    <t>12,03</t>
  </si>
  <si>
    <t>95276</t>
  </si>
  <si>
    <t>POLIDORA DE PISO (POLITRIZ), PESO DE 100KG, DIÂMETRO 450 MM, MOTOR ELÉTRICO, POTÊNCIA 4 HP - CHP DIURNO. AF_09/2016</t>
  </si>
  <si>
    <t>TECNICO SEGUNDO GRAU-C- (INCL.L SOCIAIS DE 49,72%)</t>
  </si>
  <si>
    <t>ADUELA/GALERIA DE CONCRETO ARMADO, SECAO RETANGULAR 1.50 X 1.50 M (L X A), C = 1.00 M, E = 20 CM</t>
  </si>
  <si>
    <t>1.466,83</t>
  </si>
  <si>
    <t>95282</t>
  </si>
  <si>
    <t>DESEMPENADEIRA DE CONCRETO, PESO DE 75KG, 4 PÁS, MOTOR A GASOLINA, POTÊNCIA 5,5 HP - CHP DIURNO. AF_09/2016</t>
  </si>
  <si>
    <t>7,39</t>
  </si>
  <si>
    <t>ADUELA/GALERIA DE CONCRETO ARMADO, SECAO RETANGULAR 2.00 X 2.00 M (L X A), C = 1.00 M, E = 20 CM</t>
  </si>
  <si>
    <t>2.075,18</t>
  </si>
  <si>
    <t>GERENTE DE PROJETO (INCL.L SOCIAIS DE 49,72%)</t>
  </si>
  <si>
    <t>95620</t>
  </si>
  <si>
    <t>PERFURATRIZ PNEUMATICA MANUAL DE PESO MEDIO, MARTELETE, 18KG, COMPRIMENTO MÁXIMO DE CURSO DE 6 M, DIAMETRO DO PISTAO DE 5,5 CM - CHP DIURNO. AF_11/2016</t>
  </si>
  <si>
    <t>ADUELA/GALERIA DE CONCRETO ARMADO, SECAO RETANGULAR 2.50 X 2.50 M (L X A), C = 1.00 M, E = 20 CM</t>
  </si>
  <si>
    <t>14,65</t>
  </si>
  <si>
    <t>2.539,28</t>
  </si>
  <si>
    <t>ADUELA/GALERIA DE CONCRETO ARMADO, SECAO RETANGULAR 3.00 X 3.00 M (L X A), C = 1.00 M, E = 20 CM</t>
  </si>
  <si>
    <t>ANALISTA DE SISTEMAS (INCL.L SOCIAIS DE 49,72%)</t>
  </si>
  <si>
    <t>95631</t>
  </si>
  <si>
    <t>ROLO COMPACTADOR VIBRATORIO TANDEM, ACO LISO, POTENCIA 125 HP, PESO SEM/COM LASTRO 10,20/11,65 T, LARGURA DE TRABALHO 1,73 M - CHP DIURNO. AF_11/2016</t>
  </si>
  <si>
    <t>3.175,09</t>
  </si>
  <si>
    <t>128,36</t>
  </si>
  <si>
    <t>AFASTADOR PARA TELHA DE FIBROCIMENTO CANALETE 90 OU KALHETAO</t>
  </si>
  <si>
    <t>95702</t>
  </si>
  <si>
    <t>1,15</t>
  </si>
  <si>
    <t>PERFURATRIZ MANUAL, TORQUE MAXIMO 55 KGF.M, POTENCIA 5 CV, COM DIAMETRO MAXIMO 8 1/2" - CHP DIURNO. AF_11/2016</t>
  </si>
  <si>
    <t>ANALISTA DESENVOLVIMENTO (INCL.L SOCIAIS DE 49,72%)</t>
  </si>
  <si>
    <t>30,64</t>
  </si>
  <si>
    <t>AGENTE DE CURA, PROTETOR DA EVAPORACAO DA AGUA DE HIDRATACAO DO CONCRETO</t>
  </si>
  <si>
    <t>7,57</t>
  </si>
  <si>
    <t>95708</t>
  </si>
  <si>
    <t>AGREGADO RECICLADO, TIPO RACHAO RECICLADO CINZA, CLASSE A</t>
  </si>
  <si>
    <t>GERENTE BD/SERVIDORES/REDES (INCL.L SOCIAIS DE 49,72%)</t>
  </si>
  <si>
    <t xml:space="preserve">M3    </t>
  </si>
  <si>
    <t>PERFURATRIZ SOBRE ESTEIRA, TORQUE MÁXIMO 600 KGF, POTÊNCIA ENTRE 50 E 60 HP, DIÂMETRO MÁXIMO 10_x0094_ - CHP DIURNO. AF_11/2016</t>
  </si>
  <si>
    <t>35,00</t>
  </si>
  <si>
    <t>102,38</t>
  </si>
  <si>
    <t>AGUA SANITARIA</t>
  </si>
  <si>
    <t>DESIGNER GRÁFICO (INCL.L SOCIAIS DE 49,72%)</t>
  </si>
  <si>
    <t>2,39</t>
  </si>
  <si>
    <t>AJUDANTE DE ARMADOR</t>
  </si>
  <si>
    <t>10,25</t>
  </si>
  <si>
    <t>95714</t>
  </si>
  <si>
    <t>ANALISTA SISTEMAS/SUPORTE(INCL.L SOCIAIS DE 49,72%)</t>
  </si>
  <si>
    <t>ESCAVADEIRA HIDRAULICA SOBRE ESTEIRA, COM GARRA GIRATORIA DE MANDIBULAS, PESO OPERACIONAL ENTRE 22,00 E 25,50 TON, POTENCIA LIQUIDA ENTRE 150 E 160 HP - CHP DIURNO. AF_11/2016</t>
  </si>
  <si>
    <t>144,91</t>
  </si>
  <si>
    <t>AJUDANTE DE ARMADOR (MENSALISTA)</t>
  </si>
  <si>
    <t xml:space="preserve">MES   </t>
  </si>
  <si>
    <t>1.807,13</t>
  </si>
  <si>
    <t>95720</t>
  </si>
  <si>
    <t>AJUDANTE DE ELETRICISTA</t>
  </si>
  <si>
    <t>ESCAVADEIRA HIDRAULICA SOBRE ESTEIRA, EQUIPADA COM CLAMSHELL, COM CAPACIDADE DA CAÇAMBA ENTRE 1,20 E 1,50 M3, PESO OPERACIONAL ENTRE 20,00 E 22,00 TON, POTENCIA LIQUIDA ENTRE 150 E 160 HP - CHP DIURNO. AF_11/2016</t>
  </si>
  <si>
    <t>142,45</t>
  </si>
  <si>
    <t>11,50</t>
  </si>
  <si>
    <t>COORDENADOR TECNICO ESPECIALISTA(INCL.L SOCIAIS DE 49,72%)</t>
  </si>
  <si>
    <t>95872</t>
  </si>
  <si>
    <t>GRUPO GERADOR COM CARENAGEM, MOTOR DIESEL POTÊNCIA STANDART ENTRE 250 E 260 KVA - CHP DIURNO. AF_12/2016</t>
  </si>
  <si>
    <t>181,63</t>
  </si>
  <si>
    <t>AJUDANTE DE ELETRICISTA (MENSALISTA)</t>
  </si>
  <si>
    <t>96013</t>
  </si>
  <si>
    <t>TRATOR DE PNEUS COM POTÊNCIA DE 122 CV, TRAÇÃO 4X4, COM VASSOURA MECÂNICA ACOPLADA - CHP DIURNO. AF_02/2017</t>
  </si>
  <si>
    <t>2.024,82</t>
  </si>
  <si>
    <t>156,90</t>
  </si>
  <si>
    <t>96020</t>
  </si>
  <si>
    <t>AJUDANTE DE ESTRUTURAS METALICAS</t>
  </si>
  <si>
    <t>TRATOR DE PNEUS COM POTÊNCIA DE 122 CV, TRAÇÃO 4X4, COM GRADE DE DISCOS ACOPLADA - CHP DIURNO. AF_02/2017</t>
  </si>
  <si>
    <t>COTADOR(INCL.L SOCIAIS DE 49,72%)</t>
  </si>
  <si>
    <t>156,66</t>
  </si>
  <si>
    <t>AJUDANTE DE ESTRUTURAS METALICAS (MENSALISTA)</t>
  </si>
  <si>
    <t>96028</t>
  </si>
  <si>
    <t>TRATOR DE PNEUS COM POTÊNCIA DE 85 CV, TRAÇÃO 4X4, COM GRADE DE DISCOS ACOPLADA - CHP DIURNO. AF_02/2017</t>
  </si>
  <si>
    <t>2.107,37</t>
  </si>
  <si>
    <t>118,50</t>
  </si>
  <si>
    <t>TECNICO NIVEL SUPERIOR(INCL.L SOCIAIS DE 49,72%)</t>
  </si>
  <si>
    <t>96035</t>
  </si>
  <si>
    <t>AJUDANTE DE OPERACAO EM GERAL</t>
  </si>
  <si>
    <t>CAMINHÃO BASCULANTE 10 M3, TRUCADO, POTÊNCIA 230 CV, INCLUSIVE CAÇAMBA METÁLICA, COM DISTRIBUIDOR DE AGREGADOS ACOPLADO - CHP DIURNO. AF_02/2017</t>
  </si>
  <si>
    <t>156,87</t>
  </si>
  <si>
    <t>10,61</t>
  </si>
  <si>
    <t>96157</t>
  </si>
  <si>
    <t>TRATOR DE PNEUS COM POTÊNCIA DE 85 CV, TRAÇÃO 4X4, COM VASSOURA MECÂNICA ACOPLADA - CHP DIURNO. AF_03/2017</t>
  </si>
  <si>
    <t>AJUDANTE DE OPERACAO EM GERAL (MENSALISTA)</t>
  </si>
  <si>
    <t>118,74</t>
  </si>
  <si>
    <t>ENGENHEIRO PLENO (INCL.L SOCIAIS DE 49,72%)</t>
  </si>
  <si>
    <t>1.869,94</t>
  </si>
  <si>
    <t>AJUDANTE DE PINTOR</t>
  </si>
  <si>
    <t>96158</t>
  </si>
  <si>
    <t>MINICARREGADEIRA SOBRE RODAS POTENCIA 47HP CAPACIDADE OPERACAO 646 KG, COM VASSOURA MECÂNICA ACOPLADA - CHP DIURNO. AF_03/2017</t>
  </si>
  <si>
    <t>87,71</t>
  </si>
  <si>
    <t>ALMOXARIFE (INCL.L SOCIAIS DE 49,72%)</t>
  </si>
  <si>
    <t>AJUDANTE DE PINTOR (MENSALISTA)</t>
  </si>
  <si>
    <t>96245</t>
  </si>
  <si>
    <t>MINIESCAVADEIRA SOBRE ESTEIRAS, POTENCIA LIQUIDA DE *30* HP, PESO OPERACIONAL DE *3.500* KG - CHP DIURNO. AF_04/2017</t>
  </si>
  <si>
    <t>AJUDANTE DE SERRALHEIRO</t>
  </si>
  <si>
    <t>63,53</t>
  </si>
  <si>
    <t>11,00</t>
  </si>
  <si>
    <t>MESTRE OBRAS SENIOR (INCL.L SOCIAIS DE 49,72%)</t>
  </si>
  <si>
    <t>96303</t>
  </si>
  <si>
    <t>AJUDANTE DE SERRALHEIRO (MENSALISTA)</t>
  </si>
  <si>
    <t>PERFURATRIZ ROTATIVA SOBRE ESTEIRA, TORQUE MAXIMO 2500 KGM, POTENCIA 110 HP, MOTOR DIESEL- CHP DIURNO. AF_05/2017</t>
  </si>
  <si>
    <t>138,41</t>
  </si>
  <si>
    <t>1.938,32</t>
  </si>
  <si>
    <t>AJUDANTE ESPECIALIZADO</t>
  </si>
  <si>
    <t>11,91</t>
  </si>
  <si>
    <t>96309</t>
  </si>
  <si>
    <t>COMPRESSOR DE AR, VAZAO DE 10 PCM, RESERVATORIO 100 L, PRESSAO DE TRABALHO ENTRE 6,9 E 9,7 BAR, POTENCIA 2 HP, TENSAO 110/220 V - CHP DIURNO. AF_05/2017</t>
  </si>
  <si>
    <t>VIGIA (INCL.L SOCIAIS DE 49,72%)</t>
  </si>
  <si>
    <t>AJUDANTE ESPECIALIZADO (MENSALISTA)</t>
  </si>
  <si>
    <t>1,17</t>
  </si>
  <si>
    <t>2.097,16</t>
  </si>
  <si>
    <t>ALCA PREFORMADA DE CONTRA POSTE, EM ACO GALVANIZADO, PARA CABO 3/16", COMPRIMENTO *860* MM</t>
  </si>
  <si>
    <t>4,77</t>
  </si>
  <si>
    <t>AUX ALMOXARIFE (INCL.L SOCIAIS DE 49,72%)</t>
  </si>
  <si>
    <t>96463</t>
  </si>
  <si>
    <t>ALCA PREFORMADA DE DISTRIBUICAO, EM ACO GALVANIZADO, PARA CABO DE ALUMINIO DIAMETRO 16 A 25 MM</t>
  </si>
  <si>
    <t>ROLO COMPACTADOR DE PNEUS, ESTATICO, PRESSAO VARIAVEL, POTENCIA 110 HP, PESO SEM/COM LASTRO 10,8/27 T, LARGURA DE ROLAGEM 2,30 M - CHP DIURNO. AF_06/2017</t>
  </si>
  <si>
    <t>2,25</t>
  </si>
  <si>
    <t>118,58</t>
  </si>
  <si>
    <t>ALCA PREFORMADA DE DISTRIBUICAO, EM ACO GALVANIZADO, PARA CONDUTORES DE ALUMINIO AWG 1/0 (CAA 6/1 OU CA 7 FIOS)</t>
  </si>
  <si>
    <t>ENCARREGADO DE TURMA(INCL.L SOCIAIS DE 49,72%)</t>
  </si>
  <si>
    <t>6,99</t>
  </si>
  <si>
    <t>98764</t>
  </si>
  <si>
    <t>INVERSOR DE SOLDA MONOFÁSICO DE 160 A, POTÊNCIA DE 5400 W, TENSÃO DE 220 V, PARA SOLDA COM ELETRODOS DE 2,0 A 4,0 MM E PROCESSO TIG - CHP DIURNO. AF_06/2018</t>
  </si>
  <si>
    <t>3,45</t>
  </si>
  <si>
    <t>ALCA PREFORMADA DE DISTRIBUICAO, EM ACO GALVANIZADO, PARA CONDUTORES DE ALUMINIO AWG 2 (CAA 6/1 OU CA 7 FIOS)</t>
  </si>
  <si>
    <t>PORTA MAD. MEXICANA C/VISOR P/ VERNIZ 0.80X2.10M</t>
  </si>
  <si>
    <t>4,22</t>
  </si>
  <si>
    <t>99833</t>
  </si>
  <si>
    <t>LAVADORA DE ALTA PRESSAO (LAVA-JATO) PARA AGUA FRIA, PRESSAO DE OPERACAO ENTRE 1400 E 1900 LIB/POL2, VAZAO MAXIMA ENTRE 400 E 700 L/H - CHP DIURNO. AF_04/2019</t>
  </si>
  <si>
    <t>ALCA PREFORMADA DE SERVICO, EM ACO GALVANIZADO, PARA CONDUTORES DE ALUMINIO AWG 4 (CAA 6/1)</t>
  </si>
  <si>
    <t>1,69</t>
  </si>
  <si>
    <t>100641</t>
  </si>
  <si>
    <t>USINA DE MISTURA ASFÁLTICA À QUENTE, TIPO CONTRA FLUXO, PROD 100 A 140 TON/HORA - CHP DIURNO. AF_12/2019</t>
  </si>
  <si>
    <t>407,00</t>
  </si>
  <si>
    <t>ALCA PREFORMADA DE SERVICO, EM ACO GALVANIZADO, PARA CONDUTORES DE ALUMINIO AWG 6 (CAA 6/1)</t>
  </si>
  <si>
    <t>PORTA MAD. MEXICANA 2F C/VISOR VERNIZ 1.60X2.10M</t>
  </si>
  <si>
    <t>100647</t>
  </si>
  <si>
    <t>USINA DE ASFALTO, TIPO GRAVIMÉTRICA, PROD 150 TON/HORA - CHP DIURNO. AF_12/2019</t>
  </si>
  <si>
    <t>ALICATE DE CORTE DIAGONAL 6 " COM ISOLAMENTO</t>
  </si>
  <si>
    <t>832,70</t>
  </si>
  <si>
    <t>35,26</t>
  </si>
  <si>
    <t>5632</t>
  </si>
  <si>
    <t>ESCAVADEIRA HIDRÁULICA SOBRE ESTEIRAS, CAÇAMBA 0,80 M3, PESO OPERACIONAL 17 T, POTENCIA BRUTA 111 HP - CHI DIURNO. AF_06/2014</t>
  </si>
  <si>
    <t>ALICATE DE CRIMPAR RJ11, RJ12 E RJ45</t>
  </si>
  <si>
    <t>CHI</t>
  </si>
  <si>
    <t>PORTA MAD. MEXICANA C/VISOR P/ VERNIZ 0.60X2.10</t>
  </si>
  <si>
    <t>50,08</t>
  </si>
  <si>
    <t>96,22</t>
  </si>
  <si>
    <t>5679</t>
  </si>
  <si>
    <t>RETROESCAVADEIRA SOBRE RODAS COM CARREGADEIRA, TRAÇÃO 4X4, POTÊNCIA LÍQ. 88 HP, CAÇAMBA CARREG. CAP. MÍN. 1 M3, CAÇAMBA RETRO CAP. 0,26 M3, PESO OPERACIONAL MÍN. 6.674 KG, PROFUNDIDADE ESCAVAÇÃO MÁX. 4,37 M - CHI DIURNO. AF_06/2014</t>
  </si>
  <si>
    <t>39,28</t>
  </si>
  <si>
    <t>ALICATE DE PRESSAO PARA SOLDA DE CHAPA 18 "</t>
  </si>
  <si>
    <t>5681</t>
  </si>
  <si>
    <t>103,46</t>
  </si>
  <si>
    <t>RETROESCAVADEIRA SOBRE RODAS COM CARREGADEIRA, TRAÇÃO 4X2, POTÊNCIA LÍQ. 79 HP, CAÇAMBA CARREG. CAP. MÍN. 1 M3, CAÇAMBA RETRO CAP. 0,20 M3, PESO OPERACIONAL MÍN. 6.570 KG, PROFUNDIDADE ESCAVAÇÃO MÁX. 4,37 M - CHI DIURNO. AF_06/2014</t>
  </si>
  <si>
    <t>37,52</t>
  </si>
  <si>
    <t>PORTA MAD. MEXICANA C/VISOR P/ VERNIZ 0.70X2.10</t>
  </si>
  <si>
    <t>ALICATE DE PRESSAO 11 " PARA SOLDA, TIPO C</t>
  </si>
  <si>
    <t>5685</t>
  </si>
  <si>
    <t>ROLO COMPACTADOR VIBRATÓRIO DE UM CILINDRO AÇO LISO, POTÊNCIA 80 HP, PESO OPERACIONAL MÁXIMO 8,1 T, IMPACTO DINÂMICO 16,15 / 9,5 T, LARGURA DE TRABALHO 1,68 M - CHI DIURNO. AF_06/2014</t>
  </si>
  <si>
    <t>58,21</t>
  </si>
  <si>
    <t>35,53</t>
  </si>
  <si>
    <t>ALICATE DE PRESSAO 11 " PARA SOLDA, TIPO U</t>
  </si>
  <si>
    <t>5690</t>
  </si>
  <si>
    <t>GRADE DE DISCO CONTROLE REMOTO REBOCÁVEL, COM 24 DISCOS 24_x0094_ X 6 MM COM PNEUS PARA TRANSPORTE - CHI DIURNO. AF_06/2014</t>
  </si>
  <si>
    <t>64,06</t>
  </si>
  <si>
    <t>PORTA MAD. MEXICANA C/VISOR P/ VERNIZ 0.90X2.10</t>
  </si>
  <si>
    <t>1,95</t>
  </si>
  <si>
    <t>ALICATE PARA ANEIS DE PISTAO, CAPACIDADE 50 A 100 MM</t>
  </si>
  <si>
    <t>83,19</t>
  </si>
  <si>
    <t>5806</t>
  </si>
  <si>
    <t>MOTOBOMBA CENTRÍFUGA, MOTOR A GASOLINA, POTÊNCIA 5,42 HP, BOCAIS 1 1/2" X 1", DIÂMETRO ROTOR 143 MM HM/Q = 6 MCA / 16,8 M3/H A 38 MCA / 6,6 M3/H - CHI DIURNO. AF_06/2014</t>
  </si>
  <si>
    <t>ALIMENTACAO - HORISTA (COLETADO CAIXA)</t>
  </si>
  <si>
    <t>0,16</t>
  </si>
  <si>
    <t>MAQUINA ELETRICA P/ POLIMENTO PISO - REF TAB SINAPI</t>
  </si>
  <si>
    <t>2,59</t>
  </si>
  <si>
    <t>ALIMENTACAO - MENSALISTA (COLETADO CAIXA)</t>
  </si>
  <si>
    <t>5826</t>
  </si>
  <si>
    <t>CAMINHÃO TOCO, PBT 16.000 KG, CARGA ÚTIL MÁX. 10.685 KG, DIST. ENTRE EIXOS 4,8 M, POTÊNCIA 189 CV, INCLUSIVE CARROCERIA FIXA ABERTA DE MADEIRA P/ TRANSPORTE GERAL DE CARGA SECA, DIMEN. APROX. 2,5 X 7,00 X 0,50 M - CHI DIURNO. AF_06/2014</t>
  </si>
  <si>
    <t>488,17</t>
  </si>
  <si>
    <t>MAQ. CORTAR ASFALTO/CONCRETO - REF TABELA SINAPI</t>
  </si>
  <si>
    <t>29,78</t>
  </si>
  <si>
    <t>ALISADORA DE CONCRETO COM MOTOR A GASOLINA DE 5,5 HP, PESO COM MOTOR DE 78 KG, 4 PAS</t>
  </si>
  <si>
    <t>6.095,00</t>
  </si>
  <si>
    <t>5829</t>
  </si>
  <si>
    <t>USINA DE CONCRETO FIXA, CAPACIDADE NOMINAL DE 90 A 120 M3/H, SEM SILO - CHI DIURNO. AF_07/2016</t>
  </si>
  <si>
    <t>114,26</t>
  </si>
  <si>
    <t>ALMOXARIFE</t>
  </si>
  <si>
    <t>APARELHOS SANITÁRIOS E SIMILARES</t>
  </si>
  <si>
    <t>20,20</t>
  </si>
  <si>
    <t>5837</t>
  </si>
  <si>
    <t>ALMOXARIFE (MENSALISTA)</t>
  </si>
  <si>
    <t>VIBROACABADORA DE ASFALTO SOBRE ESTEIRAS, LARGURA DE PAVIMENTAÇÃO 1,90 M A 5,30 M, POTÊNCIA 105 HP CAPACIDADE 450 T/H - CHI DIURNO. AF_11/2014</t>
  </si>
  <si>
    <t>99,13</t>
  </si>
  <si>
    <t>3.555,53</t>
  </si>
  <si>
    <t>ALONGADOR COM TRES ALTURAS, EM TUBO DE ACO CARBONO, PINTURA NO PROCESSO ELETROSTATICO - EQUIPAMENTO DE GINASTICA PARA ACADEMIA AO AR LIVRE / ACADEMIA DA TERCEIRA IDADE - ATI</t>
  </si>
  <si>
    <t>5841</t>
  </si>
  <si>
    <t>VASSOURA MECÂNICA REBOCÁVEL COM ESCOVA CILÍNDRICA, LARGURA ÚTIL DE VARRIMENTO DE 2,44 M - CHI DIURNO. AF_06/2014</t>
  </si>
  <si>
    <t>1.290,00</t>
  </si>
  <si>
    <t>ALUMINIO ANODIZADO</t>
  </si>
  <si>
    <t>5845</t>
  </si>
  <si>
    <t>TRATOR DE PNEUS, POTÊNCIA 122 CV, TRAÇÃO 4X4, PESO COM LASTRO DE 4.510 KG - CHI DIURNO. AF_06/2014</t>
  </si>
  <si>
    <t>27,22</t>
  </si>
  <si>
    <t>35,39</t>
  </si>
  <si>
    <t>ANEL BORRACHA DN 100 MM, PARA TUBO SERIE REFORCADA ESGOTO PREDIAL</t>
  </si>
  <si>
    <t>5849</t>
  </si>
  <si>
    <t>TRATOR DE ESTEIRAS, POTÊNCIA 170 HP, PESO OPERACIONAL 19 T, CAÇAMBA 5,2 M3 - CHI DIURNO. AF_06/2014</t>
  </si>
  <si>
    <t>2,10</t>
  </si>
  <si>
    <t>ANEL BORRACHA DN 75 MM, PARA TUBO SERIE REFORCADA ESGOTO PREDIAL</t>
  </si>
  <si>
    <t>51,47</t>
  </si>
  <si>
    <t>2,12</t>
  </si>
  <si>
    <t>5853</t>
  </si>
  <si>
    <t>ANEL BORRACHA PARA TUBO ESGOTO PREDIAL DN 40 MM (NBR 5688)</t>
  </si>
  <si>
    <t>TRATOR DE ESTEIRAS, POTÊNCIA 150 HP, PESO OPERACIONAL 16,7 T, COM RODA MOTRIZ ELEVADA E LÂMINA 3,18 M3 - CHI DIURNO. AF_06/2014</t>
  </si>
  <si>
    <t>1,26</t>
  </si>
  <si>
    <t>51,65</t>
  </si>
  <si>
    <t>ANEL BORRACHA PARA TUBO ESGOTO PREDIAL DN 50 MM (NBR 5688)</t>
  </si>
  <si>
    <t>5857</t>
  </si>
  <si>
    <t>TRATOR DE ESTEIRAS, POTÊNCIA 347 HP, PESO OPERACIONAL 38,5 T, COM LÂMINA 8,70 M3 - CHI DIURNO. AF_06/2014</t>
  </si>
  <si>
    <t>1,31</t>
  </si>
  <si>
    <t>114,06</t>
  </si>
  <si>
    <t>ANEL BORRACHA PARA TUBO ESGOTO PREDIAL DN 75 MM (NBR 5688)</t>
  </si>
  <si>
    <t>5865</t>
  </si>
  <si>
    <t>ROLO COMPACTADOR VIBRATÓRIO REBOCÁVEL, CILINDRO DE AÇO LISO, POTÊNCIA DE TRAÇÃO DE 65 CV, PESO 4,7 T, IMPACTO DINÂMICO 18,3 T, LARGURA DE TRABALHO 1,67 M - CHI DIURNO. AF_02/2016</t>
  </si>
  <si>
    <t>1,85</t>
  </si>
  <si>
    <t>5,28</t>
  </si>
  <si>
    <t>5869</t>
  </si>
  <si>
    <t>ANEL BORRACHA PARA TUBO ESGOTO PREDIAL, DN 100 MM (NBR 5688)</t>
  </si>
  <si>
    <t>ROLO COMPACTADOR VIBRATÓRIO TANDEM AÇO LISO, POTÊNCIA 58 HP, PESO SEM/COM LASTRO 6,5 / 9,4 T, LARGURA DE TRABALHO 1,2 M - CHI DIURNO. AF_06/2014</t>
  </si>
  <si>
    <t>39,52</t>
  </si>
  <si>
    <t>2,32</t>
  </si>
  <si>
    <t>5877</t>
  </si>
  <si>
    <t>ANEL BORRACHA, DN 150 MM, PARA TUBO SERIE REFORCADA ESGOTO PREDIAL</t>
  </si>
  <si>
    <t>RETROESCAVADEIRA SOBRE RODAS COM CARREGADEIRA, TRAÇÃO 4X4, POTÊNCIA LÍQ. 72 HP, CAÇAMBA CARREG. CAP. MÍN. 0,79 M3, CAÇAMBA RETRO CAP. 0,18 M3, PESO OPERACIONAL MÍN. 7.140 KG, PROFUNDIDADE ESCAVAÇÃO MÁX. 4,50 M - CHI DIURNO. AF_06/2014</t>
  </si>
  <si>
    <t>38,72</t>
  </si>
  <si>
    <t>9,74</t>
  </si>
  <si>
    <t>ANEL BORRACHA, DN 40 MM, PARA TUBO SERIE REFORCADA ESGOTO PREDIAL</t>
  </si>
  <si>
    <t>5881</t>
  </si>
  <si>
    <t>ROLO COMPACTADOR VIBRATÓRIO PÉ DE CARNEIRO, OPERADO POR CONTROLE REMOTO, POTÊNCIA 12,5 KW, PESO OPERACIONAL 1,675 T, LARGURA DE TRABALHO 0,85 M - CHI DIURNO. AF_02/2016</t>
  </si>
  <si>
    <t>41,94</t>
  </si>
  <si>
    <t>ANEL BORRACHA, DN 50 MM, PARA TUBO SERIE REFORCADA ESGOTO PREDIAL</t>
  </si>
  <si>
    <t>5884</t>
  </si>
  <si>
    <t>USINA DE LAMA ASFÁLTICA, PROD 30 A 50 T/H, SILO DE AGREGADO 7 M3, RESERVATÓRIOS PARA EMULSÃO E ÁGUA DE 2,3 M3 CADA, MISTURADOR TIPO PUG MILL A SER MONTADO SOBRE CAMINHÃO - CHI DIURNO. AF_10/2014</t>
  </si>
  <si>
    <t>31,92</t>
  </si>
  <si>
    <t>ANEL BORRACHA, PARA TUBO PVC DEFOFO, DN 100 MM (NBR 7665)</t>
  </si>
  <si>
    <t>7,54</t>
  </si>
  <si>
    <t>5892</t>
  </si>
  <si>
    <t>CAMINHÃO TOCO, PESO BRUTO TOTAL 14.300 KG, CARGA ÚTIL MÁXIMA 9590 KG, DISTÂNCIA ENTRE EIXOS 4,76 M, POTÊNCIA 185 CV (NÃO INCLUI CARROCERIA) - CHI DIURNO. AF_06/2014</t>
  </si>
  <si>
    <t>ANEL BORRACHA, PARA TUBO PVC DEFOFO, DN 150 MM (NBR 7665)</t>
  </si>
  <si>
    <t>31,05</t>
  </si>
  <si>
    <t>13,21</t>
  </si>
  <si>
    <t>5896</t>
  </si>
  <si>
    <t>CAMINHÃO TOCO, PESO BRUTO TOTAL 16.000 KG, CARGA ÚTIL MÁXIMA DE 10.685 KG, DISTÂNCIA ENTRE EIXOS 4,80 M, POTÊNCIA 189 CV EXCLUSIVE CARROCERIA - CHI DIURNO. AF_06/2014</t>
  </si>
  <si>
    <t>ANEL BORRACHA, PARA TUBO PVC DEFOFO, DN 200 MM (NBR 7665)</t>
  </si>
  <si>
    <t>29,29</t>
  </si>
  <si>
    <t>24,95</t>
  </si>
  <si>
    <t>5903</t>
  </si>
  <si>
    <t>ANEL BORRACHA, PARA TUBO PVC DEFOFO, DN 250 MM (NBR 7665)</t>
  </si>
  <si>
    <t>CAMINHÃO PIPA 10.000 L TRUCADO, PESO BRUTO TOTAL 23.000 KG, CARGA ÚTIL MÁXIMA 15.935 KG, DISTÂNCIA ENTRE EIXOS 4,8 M, POTÊNCIA 230 CV, INCLUSIVE TANQUE DE AÇO PARA TRANSPORTE DE ÁGUA - CHI DIURNO. AF_06/2014</t>
  </si>
  <si>
    <t>35,87</t>
  </si>
  <si>
    <t>79,33</t>
  </si>
  <si>
    <t>5911</t>
  </si>
  <si>
    <t>ANEL BORRACHA, PARA TUBO PVC DEFOFO, DN 300 MM (NBR 7665)</t>
  </si>
  <si>
    <t>ESPARGIDOR DE ASFALTO PRESSURIZADO COM TANQUE DE 2500 L, REBOCÁVEL COM MOTOR A GASOLINA POTÊNCIA 3,4 HP - CHI DIURNO. AF_07/2014</t>
  </si>
  <si>
    <t>121,85</t>
  </si>
  <si>
    <t>5923</t>
  </si>
  <si>
    <t>ANEL BORRACHA, PARA TUBO PVC, REDE COLETOR ESGOTO, DN 100 MM (NBR 7362)</t>
  </si>
  <si>
    <t>GRADE DE DISCO REBOCÁVEL COM 20 DISCOS 24" X 6 MM COM PNEUS PARA TRANSPORTE - CHI DIURNO. AF_06/2014</t>
  </si>
  <si>
    <t>3,16</t>
  </si>
  <si>
    <t>1,52</t>
  </si>
  <si>
    <t>ANEL BORRACHA, PARA TUBO PVC, REDE COLETOR ESGOTO, DN 125 MM (NBR 7362)</t>
  </si>
  <si>
    <t>5930</t>
  </si>
  <si>
    <t>GUINDAUTO HIDRÁULICO, CAPACIDADE MÁXIMA DE CARGA 6200 KG, MOMENTO MÁXIMO DE CARGA 11,7 TM, ALCANCE MÁXIMO HORIZONTAL 9,70 M, INCLUSIVE CAMINHÃO TOCO PBT 16.000 KG, POTÊNCIA DE 189 CV - CHI DIURNO. AF_06/2014</t>
  </si>
  <si>
    <t>4,82</t>
  </si>
  <si>
    <t>35,16</t>
  </si>
  <si>
    <t>ANEL BORRACHA, PARA TUBO PVC, REDE COLETOR ESGOTO, DN 150 MM (NBR 7362)</t>
  </si>
  <si>
    <t>5934</t>
  </si>
  <si>
    <t>MOTONIVELADORA POTÊNCIA BÁSICA LÍQUIDA (PRIMEIRA MARCHA) 125 HP, PESO BRUTO 13032 KG, LARGURA DA LÂMINA DE 3,7 M - CHI DIURNO. AF_06/2014</t>
  </si>
  <si>
    <t>8,24</t>
  </si>
  <si>
    <t>51,78</t>
  </si>
  <si>
    <t>5942</t>
  </si>
  <si>
    <t>ANEL BORRACHA, PARA TUBO PVC, REDE COLETOR ESGOTO, DN 200 MM (NBR 7362)</t>
  </si>
  <si>
    <t>PÁ CARREGADEIRA SOBRE RODAS, POTÊNCIA LÍQUIDA 128 HP, CAPACIDADE DA CAÇAMBA 1,7 A 2,8 M3, PESO OPERACIONAL 11632 KG - CHI DIURNO. AF_06/2014</t>
  </si>
  <si>
    <t>44,22</t>
  </si>
  <si>
    <t>9,91</t>
  </si>
  <si>
    <t>5946</t>
  </si>
  <si>
    <t>ANEL BORRACHA, PARA TUBO PVC, REDE COLETOR ESGOTO, DN 250 MM (NBR 7362)</t>
  </si>
  <si>
    <t>PÁ CARREGADEIRA SOBRE RODAS, POTÊNCIA 197 HP, CAPACIDADE DA CAÇAMBA 2,5 A 3,5 M3, PESO OPERACIONAL 18338 KG - CHI DIURNO. AF_06/2014</t>
  </si>
  <si>
    <t>53,07</t>
  </si>
  <si>
    <t>19,56</t>
  </si>
  <si>
    <t>5952</t>
  </si>
  <si>
    <t>MARTELETE OU ROMPEDOR PNEUMÁTICO MANUAL, 28 KG, COM SILENCIADOR - CHI DIURNO. AF_07/2016</t>
  </si>
  <si>
    <t>ANEL BORRACHA, PARA TUBO PVC, REDE COLETOR ESGOTO, DN 350 MM (NBR 7362)</t>
  </si>
  <si>
    <t>14,13</t>
  </si>
  <si>
    <t>40,09</t>
  </si>
  <si>
    <t>5954</t>
  </si>
  <si>
    <t>COMPRESSOR DE AR REBOCÁVEL, VAZÃO 189 PCM, PRESSÃO EFETIVA DE TRABALHO 102 PSI, MOTOR DIESEL, POTÊNCIA 63 CV - CHI DIURNO. AF_06/2015</t>
  </si>
  <si>
    <t>2,65</t>
  </si>
  <si>
    <t>ANEL BORRACHA, PARA TUBO PVC, REDE COLETOR ESGOTO, DN 400 MM (NBR 7362)</t>
  </si>
  <si>
    <t>5961</t>
  </si>
  <si>
    <t>CAMINHÃO BASCULANTE 6 M3, PESO BRUTO TOTAL 16.000 KG, CARGA ÚTIL MÁXIMA 13.071 KG, DISTÂNCIA ENTRE EIXOS 4,80 M, POTÊNCIA 230 CV INCLUSIVE CAÇAMBA METÁLICA - CHI DIURNO. AF_06/2014</t>
  </si>
  <si>
    <t>50,85</t>
  </si>
  <si>
    <t>34,32</t>
  </si>
  <si>
    <t>6260</t>
  </si>
  <si>
    <t>ANEL BORRACHA, PARA TUBO/CONEXAO PVC PBA, DN 100 MM, PARA REDE AGUA</t>
  </si>
  <si>
    <t>CAMINHÃO PIPA 6.000 L, PESO BRUTO TOTAL 13.000 KG, DISTÂNCIA ENTRE EIXOS 4,80 M, POTÊNCIA 189 CV INCLUSIVE TANQUE DE AÇO PARA TRANSPORTE DE ÁGUA, CAPACIDADE 6 M3 - CHI DIURNO. AF_06/2014</t>
  </si>
  <si>
    <t>32,34</t>
  </si>
  <si>
    <t>6,06</t>
  </si>
  <si>
    <t>6880</t>
  </si>
  <si>
    <t>ROLO COMPACTADOR DE PNEUS ESTÁTICO, PRESSÃO VARIÁVEL, POTÊNCIA 111 HP, PESO SEM/COM LASTRO 9,5 / 26 T, LARGURA DE TRABALHO 1,90 M - CHI DIURNO. AF_07/2014</t>
  </si>
  <si>
    <t>45,39</t>
  </si>
  <si>
    <t>ANEL BORRACHA, PARA TUBO/CONEXAO PVC PBA, DN 50 MM, PARA REDE AGUA</t>
  </si>
  <si>
    <t>7031</t>
  </si>
  <si>
    <t>2,35</t>
  </si>
  <si>
    <t>TANQUE DE ASFALTO ESTACIONÁRIO COM SERPENTINA, CAPACIDADE 30.000 L - CHI DIURNO. AF_06/2014</t>
  </si>
  <si>
    <t>3,27</t>
  </si>
  <si>
    <t>ANEL BORRACHA, PARA TUBO/CONEXAO PVC PBA, DN 60 MM, PARA REDE AGUA</t>
  </si>
  <si>
    <t>7043</t>
  </si>
  <si>
    <t>MOTOBOMBA TRASH (PARA ÁGUA SUJA) AUTO ESCORVANTE, MOTOR GASOLINA DE 6,41 HP, DIÂMETROS DE SUCÇÃO X RECALQUE: 3" X 3", HM/Q = 10 MCA / 60 M3/H A 23 MCA / 0 M3/H - CHI DIURNO. AF_10/2014</t>
  </si>
  <si>
    <t>0,21</t>
  </si>
  <si>
    <t>6,30</t>
  </si>
  <si>
    <t>7050</t>
  </si>
  <si>
    <t>ROLO COMPACTADOR PE DE CARNEIRO VIBRATORIO, POTENCIA 125 HP, PESO OPERACIONAL SEM/COM LASTRO 11,95 / 13,30 T, IMPACTO DINAMICO 38,5 / 22,5 T, LARGURA DE TRABALHO 2,15 M - CHI DIURNO. AF_06/2014</t>
  </si>
  <si>
    <t>ANEL BORRACHA, PARA TUBO/CONEXAO PVC PBA, DN 75 MM, PARA REDE AGUA</t>
  </si>
  <si>
    <t>42,30</t>
  </si>
  <si>
    <t>ANEL BORRACHA, PARA TUBO, PVC REDE COLETOR ESGOTO, DN 300 MM (NBR 7362)</t>
  </si>
  <si>
    <t>67827</t>
  </si>
  <si>
    <t>CAMINHÃO BASCULANTE 6 M3 TOCO, PESO BRUTO TOTAL 16.000 KG, CARGA ÚTIL MÁXIMA 11.130 KG, DISTÂNCIA ENTRE EIXOS 5,36 M, POTÊNCIA 185 CV, INCLUSIVE CAÇAMBA METÁLICA - CHI DIURNO. AF_06/2014</t>
  </si>
  <si>
    <t>33,59</t>
  </si>
  <si>
    <t>26,12</t>
  </si>
  <si>
    <t>73395</t>
  </si>
  <si>
    <t>GRUPO GERADOR ESTACIONÁRIO, MOTOR DIESEL POTÊNCIA 170 KVA - CHI DIURNO. AF_02/2016</t>
  </si>
  <si>
    <t>ANEL DE BORRACHA PARA VEDACAO DE DUTO PEAD CORRUGADO PARA ELETRICA, DN 1 1/2"</t>
  </si>
  <si>
    <t>83766</t>
  </si>
  <si>
    <t>1,58</t>
  </si>
  <si>
    <t>GRUPO DE SOLDAGEM COM GERADOR A DIESEL 60 CV PARA SOLDA ELÉTRICA, SOBRE 04 RODAS, COM MOTOR 4 CILINDROS 600 A - CHI DIURNO. AF_02/2016</t>
  </si>
  <si>
    <t>32,15</t>
  </si>
  <si>
    <t>METAIS SANITÁRIOS</t>
  </si>
  <si>
    <t>ANEL DE BORRACHA PARA VEDACAO DE DUTO PEAD CORRUGADO PARA ELETRICA, DN 1 1/4"</t>
  </si>
  <si>
    <t>84013</t>
  </si>
  <si>
    <t>ESCAVADEIRA HIDRÁULICA SOBRE ESTEIRAS, CAÇAMBA 0,80 M3, PESO OPERACIONAL 17,8 T, POTÊNCIA LÍQUIDA 110 HP - CHI DIURNO. AF_10/2014</t>
  </si>
  <si>
    <t>1,10</t>
  </si>
  <si>
    <t>48,85</t>
  </si>
  <si>
    <t>ANEL DE BORRACHA PARA VEDACAO DE DUTO PEAD CORRUGADO PARA ELETRICA, DN 2"</t>
  </si>
  <si>
    <t>87446</t>
  </si>
  <si>
    <t>BETONEIRA CAPACIDADE NOMINAL 400 L, CAPACIDADE DE MISTURA 310 L, MOTOR A DIESEL POTÊNCIA 5,0 HP, SEM CARREGADOR - CHI DIURNO. AF_06/2014</t>
  </si>
  <si>
    <t>4,40</t>
  </si>
  <si>
    <t>0,29</t>
  </si>
  <si>
    <t>ANEL DE BORRACHA PARA VEDACAO DE DUTO PEAD CORRUGADO PARA ELETRICA, DN 3"</t>
  </si>
  <si>
    <t>5,69</t>
  </si>
  <si>
    <t>88392</t>
  </si>
  <si>
    <t>MISTURADOR DE ARGAMASSA, EIXO HORIZONTAL, CAPACIDADE DE MISTURA 300 KG, MOTOR ELÉTRICO POTÊNCIA 5 CV - CHI DIURNO. AF_06/2014</t>
  </si>
  <si>
    <t>0,58</t>
  </si>
  <si>
    <t>ANEL DE BORRACHA PARA VEDACAO DE DUTO PEAD CORRUGADO PARA ELETRICA, DN 4"</t>
  </si>
  <si>
    <t>7,35</t>
  </si>
  <si>
    <t>ANEL DE CONCRETO ARMADO, D = *1,10* M, H = 0,30 M</t>
  </si>
  <si>
    <t>73,36</t>
  </si>
  <si>
    <t>88398</t>
  </si>
  <si>
    <t>MISTURADOR DE ARGAMASSA, EIXO HORIZONTAL, CAPACIDADE DE MISTURA 600 KG, MOTOR ELÉTRICO POTÊNCIA 7,5 CV - CHI DIURNO. AF_06/2014</t>
  </si>
  <si>
    <t>ANEL DE CONCRETO ARMADO, D = 0,60 M, H = 0,10 M</t>
  </si>
  <si>
    <t>30,06</t>
  </si>
  <si>
    <t>88404</t>
  </si>
  <si>
    <t>MISTURADOR DE ARGAMASSA, EIXO HORIZONTAL, CAPACIDADE DE MISTURA 160 KG, MOTOR ELÉTRICO POTÊNCIA 3 CV - CHI DIURNO. AF_06/2014</t>
  </si>
  <si>
    <t>0,54</t>
  </si>
  <si>
    <t>88430</t>
  </si>
  <si>
    <t>ANEL DE CONCRETO ARMADO, D = 0,60 M, H = 0,15 M</t>
  </si>
  <si>
    <t>PROJETOR DE ARGAMASSA, CAPACIDADE DE PROJEÇÃO 1,5 M3/H, ALCANCE DE 30 ATÉ 60 M, MOTOR ELÉTRICO POTÊNCIA 7,5 HP - CHI DIURNO. AF_06/2014</t>
  </si>
  <si>
    <t>36,60</t>
  </si>
  <si>
    <t>3,59</t>
  </si>
  <si>
    <t>ANEL DE CONCRETO ARMADO, D = 0,60 M, H = 0,30 M</t>
  </si>
  <si>
    <t>88438</t>
  </si>
  <si>
    <t>44,60</t>
  </si>
  <si>
    <t>PROJETOR DE ARGAMASSA, CAPACIDADE DE PROJEÇÃO 2 M3/H, ALCANCE ATÉ 50 M, MOTOR ELÉTRICO POTÊNCIA 7,5 HP - CHI DIURNO. AF_06/2014</t>
  </si>
  <si>
    <t>4,75</t>
  </si>
  <si>
    <t>ANEL DE CONCRETO ARMADO, D = 0,60 M, H = 0,40 M</t>
  </si>
  <si>
    <t>49,88</t>
  </si>
  <si>
    <t>88831</t>
  </si>
  <si>
    <t>BETONEIRA CAPACIDADE NOMINAL DE 400 L, CAPACIDADE DE MISTURA 280 L, MOTOR ELÉTRICO TRIFÁSICO POTÊNCIA DE 2 CV, SEM CARREGADOR - CHI DIURNO. AF_10/2014</t>
  </si>
  <si>
    <t>ANEL DE CONCRETO ARMADO, D = 0,60 M, H = 0,50 M</t>
  </si>
  <si>
    <t>88844</t>
  </si>
  <si>
    <t>TRATOR DE ESTEIRAS, POTÊNCIA 125 HP, PESO OPERACIONAL 12,9 T, COM LÂMINA 2,7 M3 - CHI DIURNO. AF_10/2014</t>
  </si>
  <si>
    <t>61,00</t>
  </si>
  <si>
    <t>46,35</t>
  </si>
  <si>
    <t>ANEL DE CONCRETO ARMADO, D = 0,80 M, H = 0,30 M</t>
  </si>
  <si>
    <t>72,77</t>
  </si>
  <si>
    <t>88908</t>
  </si>
  <si>
    <t>ESCAVADEIRA HIDRÁULICA SOBRE ESTEIRAS, CAÇAMBA 1,20 M3, PESO OPERACIONAL 21 T, POTÊNCIA BRUTA 155 HP - CHI DIURNO. AF_06/2014</t>
  </si>
  <si>
    <t>ANEL DE CONCRETO ARMADO, D = 0,80 M, H = 0,50 M</t>
  </si>
  <si>
    <t>53,08</t>
  </si>
  <si>
    <t>88,89</t>
  </si>
  <si>
    <t>89022</t>
  </si>
  <si>
    <t>ANEL DE CONCRETO ARMADO, D = 1,00 M, H = 0,40 M</t>
  </si>
  <si>
    <t>BOMBA SUBMERSÍVEL ELÉTRICA TRIFÁSICA, POTÊNCIA 2,96 HP, Ø ROTOR 144 MM SEMI-ABERTO, BOCAL DE SAÍDA Ø 2_x0094_, HM/Q = 2 MCA / 38,8 M3/H A 28 MCA / 5 M3/H - CHI DIURNO. AF_06/2014</t>
  </si>
  <si>
    <t>92,02</t>
  </si>
  <si>
    <t>ANEL DE CONCRETO ARMADO, D = 1,00 M, H = 0,50 M</t>
  </si>
  <si>
    <t>89027</t>
  </si>
  <si>
    <t>107,01</t>
  </si>
  <si>
    <t>TANQUE DE ASFALTO ESTACIONÁRIO COM MAÇARICO, CAPACIDADE 20.000 L - CHI DIURNO. AF_06/2014</t>
  </si>
  <si>
    <t>2,66</t>
  </si>
  <si>
    <t>ANEL DE CONCRETO ARMADO, D = 1,20 M, H = 0,50 M</t>
  </si>
  <si>
    <t>116,52</t>
  </si>
  <si>
    <t>89031</t>
  </si>
  <si>
    <t>ANEL DE CONCRETO ARMADO, D = 1,50 M, H = 0,50 M</t>
  </si>
  <si>
    <t>TRATOR DE ESTEIRAS, POTÊNCIA 100 HP, PESO OPERACIONAL 9,4 T, COM LÂMINA 2,19 M3 - CHI DIURNO. AF_06/2014</t>
  </si>
  <si>
    <t>183,02</t>
  </si>
  <si>
    <t>45,37</t>
  </si>
  <si>
    <t>ANEL DE CONCRETO ARMADO, D = 2,00 M, H = 0,50 M</t>
  </si>
  <si>
    <t>89036</t>
  </si>
  <si>
    <t>TRATOR DE PNEUS, POTÊNCIA 85 CV, TRAÇÃO 4X4, PESO COM LASTRO DE 4.675 KG - CHI DIURNO. AF_06/2014</t>
  </si>
  <si>
    <t>32,40</t>
  </si>
  <si>
    <t>288,01</t>
  </si>
  <si>
    <t>89218</t>
  </si>
  <si>
    <t>BATE-ESTACAS POR GRAVIDADE, POTÊNCIA DE 160 HP, PESO DO MARTELO ATÉ 3 TONELADAS - CHI DIURNO. AF_11/2014</t>
  </si>
  <si>
    <t>ANEL DE CONCRETO ARMADO, D = 2,50 M, H = 0,50 M</t>
  </si>
  <si>
    <t>64,45</t>
  </si>
  <si>
    <t>374,77</t>
  </si>
  <si>
    <t>89226</t>
  </si>
  <si>
    <t>BETONEIRA CAPACIDADE NOMINAL DE 600 L, CAPACIDADE DE MISTURA 360 L, MOTOR ELÉTRICO TRIFÁSICO POTÊNCIA DE 4 CV, SEM CARREGADOR - CHI DIURNO. AF_11/2014</t>
  </si>
  <si>
    <t>ANEL DE CONCRETO ARMADO, D = 3,00 M, H = 0,50 M</t>
  </si>
  <si>
    <t>618,80</t>
  </si>
  <si>
    <t>89235</t>
  </si>
  <si>
    <t>ANEL DE DISTRIBUICAO EM ACO GALVANIZADO PARA FIO FE-160</t>
  </si>
  <si>
    <t>FRESADORA DE ASFALTO A FRIO SOBRE RODAS, LARGURA FRESAGEM DE 1,0 M, POTÊNCIA 208 HP - CHI DIURNO. AF_11/2014</t>
  </si>
  <si>
    <t>127,42</t>
  </si>
  <si>
    <t>0,63</t>
  </si>
  <si>
    <t>89243</t>
  </si>
  <si>
    <t>FRESADORA DE ASFALTO A FRIO SOBRE RODAS, LARGURA FRESAGEM DE 2,0 M, POTÊNCIA 550 HP - CHI DIURNO. AF_11/2014</t>
  </si>
  <si>
    <t>ANEL DE EXPANSAO EM COBRE, ENGATE RAPIDO 1 1/2", PARA EMPATACAO MANGUEIRA DE COMBATE A INCENDIO PREDIAL</t>
  </si>
  <si>
    <t>267,59</t>
  </si>
  <si>
    <t>9,61</t>
  </si>
  <si>
    <t>89251</t>
  </si>
  <si>
    <t>RECICLADORA DE ASFALTO A FRIO SOBRE RODAS, LARGURA FRESAGEM DE 2,0 M, POTÊNCIA 422 HP - CHI DIURNO. AF_11/2014</t>
  </si>
  <si>
    <t>ANEL DE EXPANSAO EM COBRE, ENGATE RAPIDO 2 1/2", PARA EMPATACAO MANGUEIRA DE COMBATE A INCENDIO PREDIAL</t>
  </si>
  <si>
    <t>235,46</t>
  </si>
  <si>
    <t>14,53</t>
  </si>
  <si>
    <t>ANEL DE VEDACAO/JUNTA ELASTICA, H = *16* MM, PARA TUBO DE CONCRETO DN 300 MM</t>
  </si>
  <si>
    <t>89258</t>
  </si>
  <si>
    <t>VIBROACABADORA DE ASFALTO SOBRE ESTEIRAS, LARGURA DE PAVIMENTAÇÃO 2,13 M A 4,55 M, POTÊNCIA 100 HP, CAPACIDADE 400 T/H - CHI DIURNO. AF_11/2014</t>
  </si>
  <si>
    <t>61,44</t>
  </si>
  <si>
    <t>85,30</t>
  </si>
  <si>
    <t>ANEL DE VEDACAO/JUNTA ELASTICA, H = *16* MM, PARA TUBO DE CONCRETO DN 400 MM</t>
  </si>
  <si>
    <t>72,75</t>
  </si>
  <si>
    <t>ANEL DE VEDACAO/JUNTA ELASTICA, H = *16* MM, PARA TUBO DE CONCRETO DN 500 MM</t>
  </si>
  <si>
    <t>92,22</t>
  </si>
  <si>
    <t>TORNEIRA PAREDE C/BICA ARTICULÁVEL, DOCOL 55300006</t>
  </si>
  <si>
    <t>ANEL DE VEDACAO/JUNTA ELASTICA, H = *16* MM, PARA TUBO DE CONCRETO DN 600 MM</t>
  </si>
  <si>
    <t>113,14</t>
  </si>
  <si>
    <t>89273</t>
  </si>
  <si>
    <t>GUINDASTE HIDRÁULICO AUTOPROPELIDO, COM LANÇA TELESCÓPICA 28,80 M, CAPACIDADE MÁXIMA 30 T, POTÊNCIA 97 KW, TRAÇÃO 4 X 4 - CHI DIURNO. AF_11/2014</t>
  </si>
  <si>
    <t>65,64</t>
  </si>
  <si>
    <t>ANEL DE VEDACAO/JUNTA ELASTICA, H = *18* MM, PARA TUBO DE CONCRETO DN 700 MM</t>
  </si>
  <si>
    <t>119,63</t>
  </si>
  <si>
    <t>89279</t>
  </si>
  <si>
    <t>BETONEIRA CAPACIDADE NOMINAL DE 600 L, CAPACIDADE DE MISTURA 440 L, MOTOR A DIESEL POTÊNCIA 10 HP, COM CARREGADOR - CHI DIURNO. AF_11/2014</t>
  </si>
  <si>
    <t>ANEL DE VEDACAO/JUNTA ELASTICA, H = *19* MM, PARA TUBO DE CONCRETO DN 800 MM</t>
  </si>
  <si>
    <t>1,08</t>
  </si>
  <si>
    <t>149,36</t>
  </si>
  <si>
    <t>ANEL DE VEDACAO/JUNTA ELASTICA, H = *19* MM, PARA TUBO DE CONCRETO DN 900 MM</t>
  </si>
  <si>
    <t>89877</t>
  </si>
  <si>
    <t>140,51</t>
  </si>
  <si>
    <t>CAMINHÃO BASCULANTE 14 M3, COM CAVALO MECÂNICO DE CAPACIDADE MÁXIMA DE TRAÇÃO COMBINADO DE 36000 KG, POTÊNCIA 286 CV, INCLUSIVE SEMIREBOQUE COM CAÇAMBA METÁLICA - CHI DIURNO. AF_12/2014</t>
  </si>
  <si>
    <t>46,12</t>
  </si>
  <si>
    <t>ANEL DE VEDACAO/JUNTA ELASTICA, H = *21* MM, PARA TUBO DE CONCRETO DN 1000 MM</t>
  </si>
  <si>
    <t>173,73</t>
  </si>
  <si>
    <t>89884</t>
  </si>
  <si>
    <t>CAMINHÃO BASCULANTE 18 M3, COM CAVALO MECÂNICO DE CAPACIDADE MÁXIMA DE TRAÇÃO COMBINADO DE 45000 KG, POTÊNCIA 330 CV, INCLUSIVE SEMIREBOQUE COM CAÇAMBA METÁLICA - CHI DIURNO. AF_12/2014</t>
  </si>
  <si>
    <t>ANEL DESLIZANTE / TRADICIONAL, METALICO, PARA TUBO PEX, DN 16 MM</t>
  </si>
  <si>
    <t>47,13</t>
  </si>
  <si>
    <t>1,90</t>
  </si>
  <si>
    <t>ANEL DESLIZANTE / TRADICIONAL, METALICO, PARA TUBO PEX, DN 20 MM</t>
  </si>
  <si>
    <t>90587</t>
  </si>
  <si>
    <t>VIBRADOR DE IMERSÃO, DIÂMETRO DE PONTEIRA 45MM, MOTOR ELÉTRICO TRIFÁSICO POTÊNCIA DE 2 CV - CHI DIURNO. AF_06/2015</t>
  </si>
  <si>
    <t>0,20</t>
  </si>
  <si>
    <t>ANEL DESLIZANTE / TRADICIONAL, METALICO, PARA TUBO PEX, DN 25 MM</t>
  </si>
  <si>
    <t>90626</t>
  </si>
  <si>
    <t>PERFURATRIZ MANUAL, TORQUE MÁXIMO 83 N.M, POTÊNCIA 5 CV, COM DIÂMETRO MÁXIMO 4" - CHI DIURNO. AF_06/2015</t>
  </si>
  <si>
    <t>ANEL DESLIZANTE / TRADICIONAL, METALICO, PARA TUBO PEX, DN 32 MM</t>
  </si>
  <si>
    <t>6,50</t>
  </si>
  <si>
    <t>APARELHO CORTE OXI-ACETILENO PARA SOLDA E CORTE CONTENDO MACARICO SOLDA, BICO DE CORTE, CILINDROS, REGULADORES, MANGUEIRAS E CARRINHO</t>
  </si>
  <si>
    <t>1,28</t>
  </si>
  <si>
    <t>2.791,37</t>
  </si>
  <si>
    <t>APARELHO DE APOIO DE NEOPRENE FRETADO, 60 X 45 X 7,6 CM, COM FRETAGEM DE ACO DE 4 MM INTERCALADAS COM ELASTOMERO DE 11 MM E REVESTIMENTO FINAL COM ELASTOMERO DE 6 MM</t>
  </si>
  <si>
    <t>90632</t>
  </si>
  <si>
    <t xml:space="preserve">DM3   </t>
  </si>
  <si>
    <t>PERFURATRIZ SOBRE ESTEIRA, TORQUE MÁXIMO 600 KGF, PESO MÉDIO 1000 KG, POTÊNCIA 20 HP, DIÂMETRO MÁXIMO 10" - CHI DIURNO. AF_06/2015</t>
  </si>
  <si>
    <t>133,85</t>
  </si>
  <si>
    <t>49,70</t>
  </si>
  <si>
    <t>APARELHO DE APOIO DE NEOPRENE SIMPLES/ NAO FRETADO, 100 X 100 CM, ESPESSURA 6,3 MM</t>
  </si>
  <si>
    <t>87,41</t>
  </si>
  <si>
    <t>90638</t>
  </si>
  <si>
    <t>MISTURADOR DUPLO HORIZONTAL DE ALTA TURBULÊNCIA, CAPACIDADE / VOLUME 2 X 500 LITROS, MOTORES ELÉTRICOS MÍNIMO 5 CV CADA, PARA NATA CIMENTO, ARGAMASSA E OUTROS - CHI DIURNO. AF_06/2015</t>
  </si>
  <si>
    <t>APARELHO SINALIZADOR LUMINOSO COM LED, PARA SAIDA GARAGEM, COM 2 LENTES EM POLICARBONATO, BIVOLT (INCLUI SUPORTE DE FIXACAO)</t>
  </si>
  <si>
    <t>2,76</t>
  </si>
  <si>
    <t>121,82</t>
  </si>
  <si>
    <t>APOIO DO PORTA DENTE PARA FRESADORA DE ASFALTO</t>
  </si>
  <si>
    <t>90644</t>
  </si>
  <si>
    <t>BOMBA TRIPLEX, PARA INJEÇÃO DE NATA DE CIMENTO, VAZÃO MÁXIMA DE 100 LITROS/MINUTO, PRESSÃO MÁXIMA DE 70 BAR - CHI DIURNO. AF_06/2015</t>
  </si>
  <si>
    <t>1.830,58</t>
  </si>
  <si>
    <t>4,11</t>
  </si>
  <si>
    <t>APONTADOR OU APROPRIADOR</t>
  </si>
  <si>
    <t>21,05</t>
  </si>
  <si>
    <t>90651</t>
  </si>
  <si>
    <t>APARELHOS E EQUIPAMENTOS</t>
  </si>
  <si>
    <t>APONTADOR OU APROPRIADOR DE MAO DE OBRA (MENSALISTA)</t>
  </si>
  <si>
    <t>BOMBA CENTRÍFUGA MONOESTÁGIO COM MOTOR ELÉTRICO MONOFÁSICO, POTÊNCIA 15 HP, DIÂMETRO DO ROTOR 173 MM, HM/Q = 30 MCA / 90 M3/H A 45 MCA / 55 M3/H - CHI DIURNO. AF_06/2015</t>
  </si>
  <si>
    <t>3.709,25</t>
  </si>
  <si>
    <t>0,60</t>
  </si>
  <si>
    <t>AQUECEDOR DE AGUA A GAS GLP/GN COM CAPACIDADE DE ARMAZENAMENTO DE 50 A 80 L</t>
  </si>
  <si>
    <t>90657</t>
  </si>
  <si>
    <t>2.569,65</t>
  </si>
  <si>
    <t>BOMBA DE PROJEÇÃO DE CONCRETO SECO, POTÊNCIA 10 CV, VAZÃO 3 M3/H - CHI DIURNO. AF_06/2015</t>
  </si>
  <si>
    <t>2,68</t>
  </si>
  <si>
    <t>AQUECEDOR DE AGUA ELETRICO  RESERVATORIO DE 100 L CILINDRICO EM COBRE, REFORCADO COM ACO CARBONO, MONOFASICO, TENSAO NOMINAL 220 V</t>
  </si>
  <si>
    <t>2.740,00</t>
  </si>
  <si>
    <t>90663</t>
  </si>
  <si>
    <t>BOMBA DE PROJEÇÃO DE CONCRETO SECO, POTÊNCIA 10 CV, VAZÃO 6 M3/H - CHI DIURNO. AF_06/2015</t>
  </si>
  <si>
    <t>2,87</t>
  </si>
  <si>
    <t>AQUECEDOR DE AGUA ELETRICO  RESERVATORIO DE 500 L CILINDRICO EM COBRE, REFORCADO COM ACO CARBONO, MONOFASICO, TENSAO NOMINAL 220 V</t>
  </si>
  <si>
    <t>5.964,29</t>
  </si>
  <si>
    <t>90669</t>
  </si>
  <si>
    <t>PROJETOR PNEUMÁTICO DE ARGAMASSA PARA CHAPISCO E REBOCO COM RECIPIENTE ACOPLADO, TIPO CANEQUINHA, COM COMPRESSOR DE AR REBOCÁVEL VAZÃO 89 PCM E MOTOR DIESEL DE 20 CV - CHI DIURNO. AF_06/2015</t>
  </si>
  <si>
    <t>AQUECEDOR DE AGUA ELETRICO  RESERVATORIO DE 500 L CILINDRICO EM COBRE, REFORCADO COM ACO CARBONO, TRIFASICO, TENSAO NOMINAL 220/380/400 V, POTENCIA 24 KW</t>
  </si>
  <si>
    <t>7.488,97</t>
  </si>
  <si>
    <t>EQUIPAMENTOS DE PROTEÇÃO CONTRA INCÊNDIO</t>
  </si>
  <si>
    <t>AQUECEDOR DE AGUA ELETRICO  RESERVATORIO DE 700 L CILINDRICO EM COBRE, REFORCADO COM ACO CARBONO, MONOFASICO, TENSAO NOMINAL 220 V</t>
  </si>
  <si>
    <t>90675</t>
  </si>
  <si>
    <t>PERFURATRIZ COM TORRE METÁLICA PARA EXECUÇÃO DE ESTACA HÉLICE CONTÍNUA, PROFUNDIDADE MÁXIMA DE 30 M, DIÂMETRO MÁXIMO DE 800 MM, POTÊNCIA INSTALADA DE 268 HP, MESA ROTATIVA COM TORQUE MÁXIMO DE 170 KNM - CHI DIURNO. AF_06/2015</t>
  </si>
  <si>
    <t>147,46</t>
  </si>
  <si>
    <t>9.701,14</t>
  </si>
  <si>
    <t>90681</t>
  </si>
  <si>
    <t>PERFURATRIZ HIDRÁULICA SOBRE CAMINHÃO COM TRADO CURTO ACOPLADO, PROFUNDIDADE MÁXIMA DE 20 M, DIÂMETRO MÁXIMO DE 1500 MM, POTÊNCIA INSTALADA DE 137 HP, MESA ROTATIVA COM TORQUE MÁXIMO DE 30 KNM - CHI DIURNO. AF_06/2015</t>
  </si>
  <si>
    <t>AQUECEDOR DE AGUA ELETRICO HORIZONTAL, RESERVATORIO DE 200 L CILINDRICO EM COBRE, REFORCADO COM ACO CARBONO, MONOFASICO, TENSAO NOMINAL 220 V</t>
  </si>
  <si>
    <t>91,81</t>
  </si>
  <si>
    <t>3.709,35</t>
  </si>
  <si>
    <t>AQUECEDOR DE OLEO BPF (FLUIDO) TERMICO, CAPACIDADE DE 300.000 KCAL/H</t>
  </si>
  <si>
    <t>202.992,51</t>
  </si>
  <si>
    <t>AQUECEDOR SOLAR  CAPACIDADE DO RESERVATORIO 800 L, INCLUI 8 PLACAS COLETORAS DE 1,42 M2</t>
  </si>
  <si>
    <t>90687</t>
  </si>
  <si>
    <t>MANIPULADOR TELESCÓPICO, POTÊNCIA DE 85 HP, CAPACIDADE DE CARGA DE 3.500 KG, ALTURA MÁXIMA DE ELEVAÇÃO DE 12,3 M - CHI DIURNO. AF_06/2015</t>
  </si>
  <si>
    <t>4.913,59</t>
  </si>
  <si>
    <t>44,70</t>
  </si>
  <si>
    <t>AQUECEDOR SOLAR CAPACIDADE DO RESERVATORIO 1000 L, INCLUI 10 PLACAS COLETORAS DE 1,42 M2</t>
  </si>
  <si>
    <t>7.600,71</t>
  </si>
  <si>
    <t>AQUECEDOR SOLAR CAPACIDADE DO RESERVATORIO 200 L, INCLUI 2 PLACAS COLETORAS DE 1,42 M2</t>
  </si>
  <si>
    <t>90693</t>
  </si>
  <si>
    <t>2.338,50</t>
  </si>
  <si>
    <t>MINICARREGADEIRA SOBRE RODAS, POTÊNCIA LÍQUIDA DE 47 HP, CAPACIDADE NOMINAL DE OPERAÇÃO DE 646 KG - CHI DIURNO. AF_06/2015</t>
  </si>
  <si>
    <t>34,09</t>
  </si>
  <si>
    <t>AQUECEDOR SOLAR CAPACIDADE DO RESERVATORIO 400L, INCLUI 4 PLACAS COLETORAS DE 1,42 M2</t>
  </si>
  <si>
    <t>3.964,09</t>
  </si>
  <si>
    <t>90965</t>
  </si>
  <si>
    <t>COMPRESSOR DE AR REBOCÁVEL, VAZÃO 89 PCM, PRESSÃO EFETIVA DE TRABALHO 102 PSI, MOTOR DIESEL, POTÊNCIA 20 CV - CHI DIURNO. AF_06/2015</t>
  </si>
  <si>
    <t>AQUECEDOR SOLAR CAPACIDADE DO RESERVATORIO 600 L, INCLUI 6 PLACAS COLETORAS DE 1,42 M2</t>
  </si>
  <si>
    <t>3,54</t>
  </si>
  <si>
    <t>5.261,11</t>
  </si>
  <si>
    <t>90973</t>
  </si>
  <si>
    <t>AR CONDICIONADO SPLIT INVERTER, HI-WALL (PAREDE), 12000 BTU/H, CICLO FRIO, 60HZ, CLASSIFICACAO A (SELO PROCEL), GAS HFC, CONTROLE S/FIO</t>
  </si>
  <si>
    <t>COMPRESSOR DE AR REBOCAVEL, VAZÃO 250 PCM, PRESSAO DE TRABALHO 102 PSI, MOTOR A DIESEL POTÊNCIA 81 CV - CHI DIURNO. AF_06/2015</t>
  </si>
  <si>
    <t>1.953,47</t>
  </si>
  <si>
    <t>3,55</t>
  </si>
  <si>
    <t>AR CONDICIONADO SPLIT INVERTER, HI-WALL (PAREDE), 18000 BTU/H, CICLO FRIO, 60HZ, CLASSIFICACAO A (SELO PROCEL), GAS HFC, CONTROLE S/FIO</t>
  </si>
  <si>
    <t>90982</t>
  </si>
  <si>
    <t>2.900,00</t>
  </si>
  <si>
    <t>COMPRESSOR DE AR REBOCÁVEL, VAZÃO 748 PCM, PRESSÃO EFETIVA DE TRABALHO 102 PSI, MOTOR DIESEL, POTÊNCIA 210 CV - CHI DIURNO. AF_06/2015</t>
  </si>
  <si>
    <t>9,03</t>
  </si>
  <si>
    <t>AR CONDICIONADO SPLIT INVERTER, HI-WALL (PAREDE), 24000 BTU/H, CICLO FRIO, 60HZ, CLASSIFICACAO A - SELO PROCEL, GAS HFC, CONTROLE S/FIO</t>
  </si>
  <si>
    <t>4.008,08</t>
  </si>
  <si>
    <t>91001</t>
  </si>
  <si>
    <t>AR CONDICIONADO SPLIT INVERTER, HI-WALL (PAREDE), 9000 BTU/H, CICLO FRIO, 60HZ, CLASSIFICACAO A (SELO PROCEL), GAS HFC, CONTROLE S/FIO</t>
  </si>
  <si>
    <t>COMPRESSOR DE AR REBOCAVEL, VAZÃO 400 PCM, PRESSAO DE TRABALHO 102 PSI, MOTOR A DIESEL POTÊNCIA 110 CV - CHI DIURNO. AF_06/2015</t>
  </si>
  <si>
    <t>4,21</t>
  </si>
  <si>
    <t>1.744,62</t>
  </si>
  <si>
    <t>AR CONDICIONADO SPLIT INVERTER, PISO TETO, APRESENTANDO ENTRE 54000 E 58000 BTU/H, CICLO FRIO, 60HZ, CLASSIFICACAO ENERGETICA A OU B (SELO PROCEL), GAS HFC, CONTROLE S/FIO</t>
  </si>
  <si>
    <t>15.884,61</t>
  </si>
  <si>
    <t>91032</t>
  </si>
  <si>
    <t>CAMINHÃO TRUCADO (C/ TERCEIRO EIXO) ELETRÔNICO - POTÊNCIA 231CV - PBT = 22000KG - DIST. ENTRE EIXOS 5170 MM - INCLUI CARROCERIA FIXA ABERTA DE MADEIRA - CHI DIURNO. AF_06/2015</t>
  </si>
  <si>
    <t>AR CONDICIONADO SPLIT INVERTER, PISO TETO, 18000 BTU/H, CICLO FRIO, 60HZ, CLASSIFICACAO ENERGETICA A OU B (SELO PROCEL), GAS HFC, CONTROLE S/FIO</t>
  </si>
  <si>
    <t>34,00</t>
  </si>
  <si>
    <t>7.520,87</t>
  </si>
  <si>
    <t>AR CONDICIONADO SPLIT INVERTER, PISO TETO, 24000 BTU/H, CICLO FRIO, 60HZ, CLASSIFICACAO ENERGETICA A OU B (SELO PROCEL), GAS HFC, CONTROLE S/FIO</t>
  </si>
  <si>
    <t>91278</t>
  </si>
  <si>
    <t>PLACA VIBRATÓRIA REVERSÍVEL COM MOTOR 4 TEMPOS A GASOLINA, FORÇA CENTRÍFUGA DE 25 KN (2500 KGF), POTÊNCIA 5,5 CV - CHI DIURNO. AF_08/2015</t>
  </si>
  <si>
    <t>8.431,51</t>
  </si>
  <si>
    <t>0,48</t>
  </si>
  <si>
    <t>AR CONDICIONADO SPLIT INVERTER, PISO TETO, 36000 BTU/H, CICLO FRIO, 60HZ, CLASSIFICACAO ENERGETICA A OU B (SELO PROCEL), GAS HFC, CONTROLE S/FIO</t>
  </si>
  <si>
    <t>9.525,82</t>
  </si>
  <si>
    <t>91285</t>
  </si>
  <si>
    <t>CORTADORA DE PISO COM MOTOR 4 TEMPOS A GASOLINA, POTÊNCIA DE 13 HP, COM DISCO DE CORTE DIAMANTADO SEGMENTADO PARA CONCRETO, DIÂMETRO DE 350 MM, FURO DE 1" (14 X 1") - CHI DIURNO. AF_08/2015</t>
  </si>
  <si>
    <t>AR CONDICIONADO SPLIT INVERTER, PISO TETO, 48000 BTU/H, CICLO FRIO, 60HZ, CLASSIFICACAO ENERGETICA A OU B (SELO PROCEL), GAS HFC, CONTROLE S/FIO</t>
  </si>
  <si>
    <t>0,75</t>
  </si>
  <si>
    <t>13.092,53</t>
  </si>
  <si>
    <t>91387</t>
  </si>
  <si>
    <t>AR CONDICIONADO SPLIT ON/OFF, CASSETE (TETO), FRIO 4 VIAS 18000 BTUS/H, CLASSIFICACAO ENERGETICA C - SELO PROCEL, GAS HFC, CONTROLE S/ FIO</t>
  </si>
  <si>
    <t>CAMINHÃO BASCULANTE 10 M3, TRUCADO CABINE SIMPLES, PESO BRUTO TOTAL 23.000 KG, CARGA ÚTIL MÁXIMA 15.935 KG, DISTÂNCIA ENTRE EIXOS 4,80 M, POTÊNCIA 230 CV INCLUSIVE CAÇAMBA METÁLICA - CHI DIURNO. AF_06/2014</t>
  </si>
  <si>
    <t>36,18</t>
  </si>
  <si>
    <t>4.610,07</t>
  </si>
  <si>
    <t>AR CONDICIONADO SPLIT ON/OFF, CASSETE (TETO), FRIO 4 VIAS 24000 BTUS/H, CLASSIFICACAO ENERGETICA C - SELO PROCEL, GAS HFC, CONTROLE S/ FIO</t>
  </si>
  <si>
    <t>91395</t>
  </si>
  <si>
    <t>CAMINHÃO TOCO, PBT 14.300 KG, CARGA ÚTIL MÁX. 9.710 KG, DIST. ENTRE EIXOS 3,56 M, POTÊNCIA 185 CV, INCLUSIVE CARROCERIA FIXA ABERTA DE MADEIRA P/ TRANSPORTE GERAL DE CARGA SECA, DIMEN. APROX. 2,50 X 6,50 X 0,50 M - CHI DIURNO. AF_06/2014</t>
  </si>
  <si>
    <t>5.713,51</t>
  </si>
  <si>
    <t>31,70</t>
  </si>
  <si>
    <t>AR CONDICIONADO SPLIT ON/OFF, CASSETE (TETO), FRIO 4 VIAS 36000 BTUS/H, CLASSIFICACAO ENERGETICA C - SELO PROCEL, GAS HFC, CONTROLE S/ FIO</t>
  </si>
  <si>
    <t>8.490,15</t>
  </si>
  <si>
    <t>AR CONDICIONADO SPLIT ON/OFF, CASSETE (TETO), FRIO 4 VIAS 48000 BTUS/H, CLASSIFICACAO ENERGETICA C - SELO PROCEL, GAS HFC, CONTROLE S/ FIO</t>
  </si>
  <si>
    <t>91486</t>
  </si>
  <si>
    <t>8.801,26</t>
  </si>
  <si>
    <t>ESPARGIDOR DE ASFALTO PRESSURIZADO, TANQUE 6 M3 COM ISOLAÇÃO TÉRMICA, AQUECIDO COM 2 MAÇARICOS, COM BARRA ESPARGIDORA 3,60 M, MONTADO SOBRE CAMINHÃO  TOCO, PBT 14.300 KG, POTÊNCIA 185 CV - CHI DIURNO. AF_08/2015</t>
  </si>
  <si>
    <t>AR CONDICIONADO SPLIT ON/OFF, CASSETE (TETO), FRIO 4 VIAS 60000 BTUS/H, CLASSIFICACAO ENERGETICA C - SELO PROCEL, GAS HFC, CONTROLE S/ FIO</t>
  </si>
  <si>
    <t>37,39</t>
  </si>
  <si>
    <t>10.100,08</t>
  </si>
  <si>
    <t>91534</t>
  </si>
  <si>
    <t>AR CONDICIONADO SPLIT ON/OFF, CASSETE (TETO), 18000 BTUS/H, CICLO QUENTE/FRIO, 60 HZ, CLASSIFICACAO ENERGETICA C - SELO PROCEL, GAS HFC, CONTROLE S/ FIO</t>
  </si>
  <si>
    <t>COMPACTADOR DE SOLOS DE PERCUSSÃO (SOQUETE) COM MOTOR A GASOLINA 4 TEMPOS, POTÊNCIA 4 CV - CHI DIURNO. AF_08/2015</t>
  </si>
  <si>
    <t>23,06</t>
  </si>
  <si>
    <t>5.516,37</t>
  </si>
  <si>
    <t>AR CONDICIONADO SPLIT ON/OFF, CASSETE (TETO), 24000 BTUS/H, CICLO QUENTE/FRIO, 60 HZ, CLASSIFICACAO ENERGETICA C - SELO PROCEL, GAS HFC, CONTROLE S/ FIO</t>
  </si>
  <si>
    <t>91635</t>
  </si>
  <si>
    <t>5.939,92</t>
  </si>
  <si>
    <t>GUINDAUTO HIDRÁULICO, CAPACIDADE MÁXIMA DE CARGA 6500 KG, MOMENTO MÁXIMO DE CARGA 5,8 TM, ALCANCE MÁXIMO HORIZONTAL 7,60 M, INCLUSIVE CAMINHÃO TOCO PBT 9.700 KG, POTÊNCIA DE 160 CV - CHI DIURNO. AF_08/2015</t>
  </si>
  <si>
    <t>34,22</t>
  </si>
  <si>
    <t>AR CONDICIONADO SPLIT ON/OFF, CASSETE (TETO), 36000 BTUS/H, CICLO QUENTE/FRIO, 60 HZ, CLASSIFICACAO ENERGETICA A - SELO PROCEL, GAS HFC, CONTROLE S/ FIO</t>
  </si>
  <si>
    <t>8.778,06</t>
  </si>
  <si>
    <t>91646</t>
  </si>
  <si>
    <t>AR CONDICIONADO SPLIT ON/OFF, CASSETE (TETO), 48000 BTUS/H, CICLO QUENTE/FRIO, 60 HZ, CLASSIFICACAO ENERGETICA A - SELO PROCEL, GAS HFC, CONTROLE S/ FIO</t>
  </si>
  <si>
    <t>CAMINHÃO DE TRANSPORTE DE MATERIAL ASFÁLTICO 30.000 L, COM CAVALO MECÂNICO DE CAPACIDADE MÁXIMA DE TRAÇÃO COMBINADO DE 66.000 KG, POTÊNCIA 360 CV, INCLUSIVE TANQUE DE ASFALTO COM SERPENTINA - CHI DIURNO. AF_08/2015</t>
  </si>
  <si>
    <t>57,23</t>
  </si>
  <si>
    <t>10.155,36</t>
  </si>
  <si>
    <t>AR CONDICIONADO SPLIT ON/OFF, CASSETE (TETO), 60000 BTUS/H, CICLO QUENTE/FRIO, 60 HZ, CLASSIFICACAO ENERGETICA A - SELO PROCEL, GAS HFC, CONTROLE S/ FIO</t>
  </si>
  <si>
    <t>91693</t>
  </si>
  <si>
    <t>SERRA CIRCULAR DE BANCADA COM MOTOR ELÉTRICO POTÊNCIA DE 5HP, COM COIFA PARA DISCO 10" - CHI DIURNO. AF_08/2015</t>
  </si>
  <si>
    <t>10.623,81</t>
  </si>
  <si>
    <t>22,44</t>
  </si>
  <si>
    <t>AR CONDICIONADO SPLIT ON/OFF, HI-WALL (PAREDE), 12000 BTUS/H, CICLO FRIO, 60 HZ, CLASSIFICACAO ENERGETICA A - SELO PROCEL, GAS HFC, CONTROLE S/ FIO</t>
  </si>
  <si>
    <t>1.567,79</t>
  </si>
  <si>
    <t>92044</t>
  </si>
  <si>
    <t>AR CONDICIONADO SPLIT ON/OFF, HI-WALL (PAREDE), 12000 BTUS/H, CICLO QUENTE/FRIO, 60 HZ, CLASSIFICACAO ENERGETICA A - SELO PROCEL, GAS HFC, CONTROLE S/ FIO</t>
  </si>
  <si>
    <t>DISTRIBUIDOR DE AGREGADOS REBOCAVEL, CAPACIDADE 1,9 M³, LARGURA DE TRABALHO 3,66 M - CHI DIURNO. AF_11/2015</t>
  </si>
  <si>
    <t>4,56</t>
  </si>
  <si>
    <t>1.695,95</t>
  </si>
  <si>
    <t>AR CONDICIONADO SPLIT ON/OFF, HI-WALL (PAREDE), 18000 BTUS/H, CICLO FRIO, 60 HZ, CLASSIFICACAO ENERGETICA A - SELO PROCEL, GAS HFC, CONTROLE S/ FIO</t>
  </si>
  <si>
    <t>2.255,84</t>
  </si>
  <si>
    <t>92107</t>
  </si>
  <si>
    <t>CAMINHÃO PARA EQUIPAMENTO DE LIMPEZA A SUCÇÃO COM CAMINHÃO TRUCADO DE PESO BRUTO TOTAL 23000 KG, CARGA ÚTIL MÁXIMA 15935 KG, DISTÂNCIA ENTRE EIXOS 4,80 M, POTÊNCIA 230 CV, INCLUSIVE LIMPADORA A SUCÇÃO, TANQUE 12000 L - CHI DIURNO. AF_11/2015</t>
  </si>
  <si>
    <t>AR CONDICIONADO SPLIT ON/OFF, HI-WALL (PAREDE), 18000 BTUS/H, CICLO QUENTE/FRIO, 60 HZ, CLASSIFICACAO ENERGETICA A - SELO PROCEL, GAS HFC, CONTROLE S/ FIO</t>
  </si>
  <si>
    <t>38,10</t>
  </si>
  <si>
    <t>2.515,61</t>
  </si>
  <si>
    <t>RALOS, CAIXAS E GRELHAS</t>
  </si>
  <si>
    <t>AR CONDICIONADO SPLIT ON/OFF, HI-WALL (PAREDE), 24000 BTUS/H, CICLO FRIO, 60 HZ, CLASSIFICACAO ENERGETICA A - SELO PROCEL, GAS HFC, CONTROLE S/ FIO</t>
  </si>
  <si>
    <t>92113</t>
  </si>
  <si>
    <t>PENEIRA ROTATIVA COM MOTOR ELÉTRICO TRIFÁSICO DE 2 CV, CILINDRO DE 1 M X 0,60 M, COM FUROS DE 3,17 MM - CHI DIURNO. AF_11/2015</t>
  </si>
  <si>
    <t>2.954,95</t>
  </si>
  <si>
    <t>AR CONDICIONADO SPLIT ON/OFF, HI-WALL (PAREDE), 24000 BTUS/H, CICLO QUENTE/FRIO, 60 HZ, CLASSIFICACAO ENERGETICA A - SELO PROCEL, GAS HFC, CONTROLE S/ FIO</t>
  </si>
  <si>
    <t>92119</t>
  </si>
  <si>
    <t>3.326,52</t>
  </si>
  <si>
    <t>DOSADOR DE AREIA, CAPACIDADE DE 26 LITROS - CHI DIURNO. AF_11/2015</t>
  </si>
  <si>
    <t>AR CONDICIONADO SPLIT ON/OFF, HI-WALL (PAREDE), 9000 BTUS/H, CICLO FRIO, 60 HZ, CLASSIFICACAO ENERGETICA A - SELO PROCEL, GAS HFC, CONTROLE S/ FIO</t>
  </si>
  <si>
    <t>92139</t>
  </si>
  <si>
    <t>1.343,08</t>
  </si>
  <si>
    <t>CAMINHONETE COM MOTOR A DIESEL, POTÊNCIA 180 CV, CABINE DUPLA, 4X4 - CHI DIURNO. AF_11/2015</t>
  </si>
  <si>
    <t>28,56</t>
  </si>
  <si>
    <t>AR CONDICIONADO SPLIT ON/OFF, HI-WALL (PAREDE), 9000 BTUS/H, CICLO QUENTE/FRIO, 60 HZ, CLASSIFICACAO ENERGETICA A - SELO PROCEL, GAS HFC, CONTROLE S/ FIO</t>
  </si>
  <si>
    <t>92146</t>
  </si>
  <si>
    <t>CAMINHONETE CABINE SIMPLES COM MOTOR 1.6 FLEX, CÂMBIO MANUAL, POTÊNCIA 101/104 CV, 2 PORTAS - CHI DIURNO. AF_11/2015</t>
  </si>
  <si>
    <t>1.478,87</t>
  </si>
  <si>
    <t>22,14</t>
  </si>
  <si>
    <t>AR CONDICIONADO SPLIT ON/OFF, PISO TETO, 18.000 BTU/H, CICLO FRIO, 60HZ, CLASSIFICACAO ENERGETICA C - SELO PROCEL, GAS HFC, CONTROLE S/FIO</t>
  </si>
  <si>
    <t>92243</t>
  </si>
  <si>
    <t>4.202,70</t>
  </si>
  <si>
    <t>CAMINHÃO DE TRANSPORTE DE MATERIAL ASFÁLTICO 20.000 L, COM CAVALO MECÂNICO DE CAPACIDADE MÁXIMA DE TRAÇÃO COMBINADO DE 45.000 KG, POTÊNCIA 330 CV, INCLUSIVE TANQUE DE ASFALTO COM MAÇARICO - CHI DIURNO. AF_12/2015</t>
  </si>
  <si>
    <t>48,51</t>
  </si>
  <si>
    <t>AR CONDICIONADO SPLIT ON/OFF, PISO TETO, 24.000 BTU/H, CICLO FRIO, 60HZ, CLASSIFICACAO ENERGETICA C - SELO PROCEL, GAS HFC, CONTROLE S/FIO</t>
  </si>
  <si>
    <t>4.433,00</t>
  </si>
  <si>
    <t>AR CONDICIONADO SPLIT ON/OFF, PISO TETO, 36.000 BTU/H, CICLO FRIO, 60HZ, CLASSIFICACAO ENERGETICA C - SELO PROCEL, GAS HFC, CONTROLE S/FIO</t>
  </si>
  <si>
    <t>92717</t>
  </si>
  <si>
    <t>APARELHO PARA CORTE E SOLDA OXI-ACETILENO SOBRE RODAS, INCLUSIVE CILINDROS E MAÇARICOS - CHI DIURNO. AF_12/2015</t>
  </si>
  <si>
    <t>0,19</t>
  </si>
  <si>
    <t>5.882,63</t>
  </si>
  <si>
    <t>92961</t>
  </si>
  <si>
    <t>AR CONDICIONADO SPLIT ON/OFF, PISO TETO, 48.000 BTU/H, CICLO FRIO, 60HZ, CLASSIFICACAO ENERGETICA C - SELO PROCEL, GAS HFC, CONTROLE S/FIO</t>
  </si>
  <si>
    <t>MÁQUINA EXTRUSORA DE CONCRETO PARA GUIAS E SARJETAS, MOTOR A DIESEL, POTÊNCIA 14 CV - CHI DIURNO. AF_12/2015</t>
  </si>
  <si>
    <t>5,60</t>
  </si>
  <si>
    <t>7.127,59</t>
  </si>
  <si>
    <t>AR CONDICIONADO SPLIT ON/OFF, PISO TETO, 60.000 BTU/H, CICLO FRIO, 60HZ, CLASSIFICACAO ENERGETICA C - SELO PROCEL, GAS HFC, CONTROLE S/FIO</t>
  </si>
  <si>
    <t>92967</t>
  </si>
  <si>
    <t>MARTELO PERFURADOR PNEUMÁTICO MANUAL, HASTE 25 X 75 MM, 21 KG - CHI DIURNO. AF_12/2015</t>
  </si>
  <si>
    <t>8.017,35</t>
  </si>
  <si>
    <t>14,16</t>
  </si>
  <si>
    <t>93225</t>
  </si>
  <si>
    <t>AR-CONDICIONADO FRIO SPLITAO INVERTER 30 TR</t>
  </si>
  <si>
    <t>PERFURATRIZ COM TORRE METÁLICA PARA EXECUÇÃO DE ESTACA HÉLICE CONTÍNUA, PROFUNDIDADE MÁXIMA DE 32 M, DIÂMETRO MÁXIMO DE 1000 MM, POTÊNCIA INSTALADA DE 350 HP, MESA ROTATIVA COM TORQUE MÁXIMO DE 263 KNM - CHI DIURNO. AF_01/2016</t>
  </si>
  <si>
    <t>216,90</t>
  </si>
  <si>
    <t>63.180,03</t>
  </si>
  <si>
    <t>AR-CONDICIONADO FRIO SPLITAO MODULAR 10 TR</t>
  </si>
  <si>
    <t>93234</t>
  </si>
  <si>
    <t>BETONEIRA CAPACIDADE NOMINAL 400 L, CAPACIDADE DE MISTURA 310 L, MOTOR A GASOLINA POTÊNCIA 5,5 HP, SEM CARREGADOR - CHI DIURNO. AF_02/2016</t>
  </si>
  <si>
    <t>19.775,22</t>
  </si>
  <si>
    <t>0,26</t>
  </si>
  <si>
    <t>AR-CONDICIONADO FRIO SPLITAO MODULAR 15 TR</t>
  </si>
  <si>
    <t>25.520,31</t>
  </si>
  <si>
    <t>93244</t>
  </si>
  <si>
    <t>ROLO COMPACTADOR VIBRATÓRIO PÉ DE CARNEIRO PARA SOLOS, POTÊNCIA 80 HP, PESO OPERACIONAL SEM/COM LASTRO 7,4 / 8,8 T, LARGURA DE TRABALHO 1,68 M - CHI DIURNO. AF_02/2016</t>
  </si>
  <si>
    <t>36,23</t>
  </si>
  <si>
    <t>AR-CONDICIONADO FRIO SPLITAO MODULAR 20 TR</t>
  </si>
  <si>
    <t>93274</t>
  </si>
  <si>
    <t>GRUA ASCENSIONAL, LANÇA DE 30 M, CAPACIDADE DE 1,0 T A 30 M, ALTURA ATÉ 39 M - CHI DIURNO. AF_03/2016</t>
  </si>
  <si>
    <t>37.130,05</t>
  </si>
  <si>
    <t>59,67</t>
  </si>
  <si>
    <t>93282</t>
  </si>
  <si>
    <t>GUINCHO ELÉTRICO DE COLUNA, CAPACIDADE 400 KG, COM MOTO FREIO, MOTOR TRIFÁSICO DE 1,25 CV - CHI DIURNO. AF_03/2016</t>
  </si>
  <si>
    <t>AR-CONDICIONADO SPLIT INVERTER, PISO TETO, 24000 BTU/H, QUENTE/FRIO, 60HZ, CLASSIFICACAO ENERGETICA A - SELO PROCEL, GAS HFC, CONTROLE S/FIO</t>
  </si>
  <si>
    <t>19,75</t>
  </si>
  <si>
    <t>93288</t>
  </si>
  <si>
    <t>4.560,24</t>
  </si>
  <si>
    <t>GUINDASTE HIDRÁULICO AUTOPROPELIDO, COM LANÇA TELESCÓPICA 40 M, CAPACIDADE MÁXIMA 60 T, POTÊNCIA 260 KW - CHI DIURNO. AF_03/2016</t>
  </si>
  <si>
    <t>96,64</t>
  </si>
  <si>
    <t>ARADO REVERSIVEL COM 3 DISCOS DE 26" X 6MM REBOCAVEL</t>
  </si>
  <si>
    <t>93403</t>
  </si>
  <si>
    <t>GUINDAUTO HIDRÁULICO, CAPACIDADE MÁXIMA DE CARGA 3300 KG, MOMENTO MÁXIMO DE CARGA 5,8 TM, ALCANCE MÁXIMO HORIZONTAL 7,60 M, INCLUSIVE CAMINHÃO TOCO PBT 16.000 KG, POTÊNCIA DE 189 CV - CHI DIURNO. AF_03/2016</t>
  </si>
  <si>
    <t>12.121,63</t>
  </si>
  <si>
    <t>93409</t>
  </si>
  <si>
    <t>ARAME DE ACO OVALADO 15 X 17 ( 45,7 KG, 700 KGF), ROLO 1000 M</t>
  </si>
  <si>
    <t>MÁQUINA JATO DE PRESSAO PORTÁTIL PARA JATEAMENTO, CONTROLE AUTOMATICO REMOTO, CAMARA DE 1 SAIDA, CAPACIDADE 280 L, DIAMETRO 670 MM, BICO DE JATO CURTO VENTURI DE 5/16_x0094_, MANGUEIRA DE 1_x0094_ COM COMPRESSOR DE AR REBOCÁVEL VAZÃO 189 PCM E MOTOR DIESEL DE 63 CV- CHI DIURNO. AF_03/2016</t>
  </si>
  <si>
    <t>30,73</t>
  </si>
  <si>
    <t>15,63</t>
  </si>
  <si>
    <t>ARAME DE AMARRACAO PARA GABIAO GALVANIZADO, DIAMETRO 2,2 MM</t>
  </si>
  <si>
    <t>93416</t>
  </si>
  <si>
    <t>GERADOR PORTÁTIL MONOFÁSICO, POTÊNCIA 5500 VA, MOTOR A GASOLINA, POTÊNCIA DO MOTOR 13 CV - CHI DIURNO. AF_03/2016</t>
  </si>
  <si>
    <t>ARAME FARPADO GALVANIZADO, 14 BWG (2,11 MM), CLASSE 250</t>
  </si>
  <si>
    <t>RALOS, CAIXAS E GRELHAS (CONT)</t>
  </si>
  <si>
    <t>0,80</t>
  </si>
  <si>
    <t>ARAME FARPADO GALVANIZADO, 16 BWG (1,65 MM), CLASSE 250</t>
  </si>
  <si>
    <t>93422</t>
  </si>
  <si>
    <t>GRUPO GERADOR REBOCÁVEL, POTÊNCIA 66 KVA, MOTOR A DIESEL - CHI DIURNO. AF_03/2016</t>
  </si>
  <si>
    <t>3,09</t>
  </si>
  <si>
    <t>ARAME GALVANIZADO 10 BWG, 3,40 MM (0,0713 KG/M)</t>
  </si>
  <si>
    <t>11,41</t>
  </si>
  <si>
    <t>93428</t>
  </si>
  <si>
    <t>GRUPO GERADOR ESTACIONÁRIO, POTÊNCIA 150 KVA, MOTOR A DIESEL- CHI DIURNO. AF_03/2016</t>
  </si>
  <si>
    <t>4,38</t>
  </si>
  <si>
    <t>ARAME GALVANIZADO 12 BWG, D = 2,76 MM (0,048 KG/M) OU 14 BWG, D = 2,11 MM (0,026 KG/M)</t>
  </si>
  <si>
    <t>93434</t>
  </si>
  <si>
    <t>13,20</t>
  </si>
  <si>
    <t>USINA DE MISTURA ASFÁLTICA À QUENTE, TIPO CONTRA FLUXO, PROD 40 A 80 TON/HORA - CHI DIURNO. AF_03/2016</t>
  </si>
  <si>
    <t>151,57</t>
  </si>
  <si>
    <t>ARAME GALVANIZADO 12 BWG, 2,76 MM (0,048 KG/M)</t>
  </si>
  <si>
    <t>93440</t>
  </si>
  <si>
    <t>USINA DE ASFALTO À FRIO, CAPACIDADE DE 40 A 60 TON/HORA, ELÉTRICA POTÊNCIA 30 CV - CHI DIURNO. AF_03/2016</t>
  </si>
  <si>
    <t>12,90</t>
  </si>
  <si>
    <t>81,35</t>
  </si>
  <si>
    <t>ARAME GALVANIZADO 14 BWG, D = 2,11 MM (0,026 KG/M)</t>
  </si>
  <si>
    <t>95122</t>
  </si>
  <si>
    <t>USINA MISTURADORA DE SOLOS, CAPACIDADE DE 200 A 500 TON/H, POTENCIA 75KW - CHI DIURNO. AF_07/2016</t>
  </si>
  <si>
    <t>115,56</t>
  </si>
  <si>
    <t>ARAME GALVANIZADO 16 BWG, D = 1,65MM (0,0166 KG/M)</t>
  </si>
  <si>
    <t>95128</t>
  </si>
  <si>
    <t>17,35</t>
  </si>
  <si>
    <t>DISTRIBUIDOR DE AGREGADOS AUTOPROPELIDO, CAP 3 M3, A DIESEL, POTÊNCIA 176CV - CHI DIURNO. AF_07/2016</t>
  </si>
  <si>
    <t>35,54</t>
  </si>
  <si>
    <t>95140</t>
  </si>
  <si>
    <t>TALHA MANUAL DE CORRENTE, CAPACIDADE DE 2 TON. COM ELEVAÇÃO DE 3 M - CHI DIURNO. AF_07/2016</t>
  </si>
  <si>
    <t>CAIXA DE INSPECAO EM PVC DIAM 150MM C/ TAMPA CEGA</t>
  </si>
  <si>
    <t>ARAME GALVANIZADO 18 BWG, D = 1,24MM (0,009 KG/M)</t>
  </si>
  <si>
    <t>18,82</t>
  </si>
  <si>
    <t>95213</t>
  </si>
  <si>
    <t>GRUA ASCENCIONAL, LANÇA DE 42 M, CAPACIDADE DE 1,5 T A 30 M, ALTURA ATÉ 39 M - CHI DIURNO. AF_08/2016</t>
  </si>
  <si>
    <t>63,27</t>
  </si>
  <si>
    <t>ARAME GALVANIZADO 6 BWG, D = 5,16 MM (0,157 KG/M), OU 8 BWG, D = 4,19 MM (0,101 KG/M), OU 10 BWG, D = 3,40 MM (0,0713 KG/M)</t>
  </si>
  <si>
    <t>15,33</t>
  </si>
  <si>
    <t>CAPTAÇÃO ÁGUAS PLUVIAIS</t>
  </si>
  <si>
    <t>95219</t>
  </si>
  <si>
    <t>PULVERIZADOR DE TINTA ELÉTRICO/MÁQUINA DE PINTURA AIRLESS, VAZÃO 2 L/MIN - CHI DIURNO. AF_08/2016</t>
  </si>
  <si>
    <t>ARAME PROTEGIDO COM POLIMERO PARA GABIAO, DIAMETRO 2,2 MM</t>
  </si>
  <si>
    <t>21,36</t>
  </si>
  <si>
    <t>27,18</t>
  </si>
  <si>
    <t>95259</t>
  </si>
  <si>
    <t>MARTELO DEMOLIDOR PNEUMÁTICO MANUAL, 32 KG - CHI DIURNO. AF_09/2016</t>
  </si>
  <si>
    <t>ARAME RECOZIDO 16 BWG, D = 1,60 MM (0,016 KG/M) OU 18 BWG, D = 1,25 MM (0,01 KG/M)</t>
  </si>
  <si>
    <t>14,02</t>
  </si>
  <si>
    <t>12,42</t>
  </si>
  <si>
    <t>95265</t>
  </si>
  <si>
    <t>COMPACTADOR DE SOLOS DE PERCUSÃO (SOQUETE) COM MOTOR A GASOLINA, POTÊNCIA 3 CV - CHI DIURNO. AF_09/2016</t>
  </si>
  <si>
    <t>ARAME RECOZIDO 16 BWG, 1,60 MM (0,016 KG/M)</t>
  </si>
  <si>
    <t>0,59</t>
  </si>
  <si>
    <t>13,45</t>
  </si>
  <si>
    <t>95271</t>
  </si>
  <si>
    <t>RÉGUA VIBRATÓRIA DUPLA PARA CONCRETO, PESO DE 60KG, COMPRIMENTO 4 M, COM MOTOR A GASOLINA, POTÊNCIA 5,5 HP - CHI DIURNO. AF_09/2016</t>
  </si>
  <si>
    <t>ARAME RECOZIDO 18 BWG, 1,25 MM (0,01 KG/M)</t>
  </si>
  <si>
    <t>0,39</t>
  </si>
  <si>
    <t>13,00</t>
  </si>
  <si>
    <t>AREIA AMARELA, AREIA BARRADA OU ARENOSO (RETIRADA NO AREAL, SEM TRANSPORTE)</t>
  </si>
  <si>
    <t>66,81</t>
  </si>
  <si>
    <t>AREIA FINA - POSTO JAZIDA/FORNECEDOR (RETIRADO NA JAZIDA, SEM TRANSPORTE)</t>
  </si>
  <si>
    <t>46,67</t>
  </si>
  <si>
    <t>AREIA GROSSA - POSTO JAZIDA/FORNECEDOR (RETIRADO NA JAZIDA, SEM TRANSPORTE)</t>
  </si>
  <si>
    <t>95277</t>
  </si>
  <si>
    <t>50,00</t>
  </si>
  <si>
    <t>AREIA MEDIA - POSTO JAZIDA/FORNECEDOR (RETIRADO NA JAZIDA, SEM TRANSPORTE)</t>
  </si>
  <si>
    <t>POLIDORA DE PISO (POLITRIZ), PESO DE 100KG, DIÂMETRO 450 MM, MOTOR ELÉTRICO, POTÊNCIA 4 HP - CHI DIURNO. AF_09/2016</t>
  </si>
  <si>
    <t>39,17</t>
  </si>
  <si>
    <t>AREIA PARA ATERRO - POSTO JAZIDA/FORNECEDOR (RETIRADO NA JAZIDA, SEM TRANSPORTE)</t>
  </si>
  <si>
    <t>37,50</t>
  </si>
  <si>
    <t>AREIA PARA LEITO FILTRANTE (0,42 A 1,68 MM) - POSTO JAZIDA/FORNECEDOR (RETIRADO NA JAZIDA, SEM TRANSPORTE)</t>
  </si>
  <si>
    <t>818,75</t>
  </si>
  <si>
    <t>AREIA PRETA PARA EMBOCO - POSTO JAZIDA/FORNECEDOR (RETIRADO NA JAZIDA, SEM TRANSPORTE)</t>
  </si>
  <si>
    <t>62,50</t>
  </si>
  <si>
    <t>CAPTACAO AGUAS PLUVIAIS (CONTINUACAO)</t>
  </si>
  <si>
    <t>ARGAMASSA COLANTE AC I PARA CERAMICAS</t>
  </si>
  <si>
    <t>95283</t>
  </si>
  <si>
    <t>DESEMPENADEIRA DE CONCRETO, PESO DE 75KG, 4 PÁS, MOTOR A GASOLINA, POTÊNCIA 5,5 HP - CHI DIURNO. AF_09/2016</t>
  </si>
  <si>
    <t>0,49</t>
  </si>
  <si>
    <t>0,43</t>
  </si>
  <si>
    <t>ARGAMASSA COLANTE AC-II</t>
  </si>
  <si>
    <t>95621</t>
  </si>
  <si>
    <t>PERFURATRIZ PNEUMATICA MANUAL DE PESO MEDIO, MARTELETE, 18KG, COMPRIMENTO MÁXIMO DE CURSO DE 6 M, DIAMETRO DO PISTAO DE 5,5 CM - CHI DIURNO. AF_11/2016</t>
  </si>
  <si>
    <t>13,87</t>
  </si>
  <si>
    <t>0,98</t>
  </si>
  <si>
    <t>95632</t>
  </si>
  <si>
    <t>ROLO COMPACTADOR VIBRATORIO TANDEM, ACO LISO, POTENCIA 125 HP, PESO SEM/COM LASTRO 10,20/11,65 T, LARGURA DE TRABALHO 1,73 M - CHI DIURNO. AF_11/2016</t>
  </si>
  <si>
    <t>ARGAMASSA COLANTE TIPO ACIII</t>
  </si>
  <si>
    <t>95703</t>
  </si>
  <si>
    <t>1,49</t>
  </si>
  <si>
    <t>PERFURATRIZ MANUAL, TORQUE MAXIMO 55 KGF.M, POTENCIA 5 CV, COM DIAMETRO MAXIMO 8 1/2" - CHI DIURNO. AF_11/2016</t>
  </si>
  <si>
    <t>25,20</t>
  </si>
  <si>
    <t>ARGAMASSA COLANTE TIPO ACIII E</t>
  </si>
  <si>
    <t>2,22</t>
  </si>
  <si>
    <t>95709</t>
  </si>
  <si>
    <t>DIVERSOS (CONTINUACAO)</t>
  </si>
  <si>
    <t>PERFURATRIZ SOBRE ESTEIRA, TORQUE MÁXIMO 600 KGF, POTÊNCIA ENTRE 50 E 60 HP, DIÂMETRO MÁXIMO 10_x0094_ - CHI DIURNO. AF_11/2016</t>
  </si>
  <si>
    <t>48,56</t>
  </si>
  <si>
    <t>ARGAMASSA INDUSTRIALIZADA MULTIUSO, PARA REVESTIMENTO INTERNO E EXTERNO E ASSENTAMENTO DE BLOCOS DIVERSOS</t>
  </si>
  <si>
    <t>95715</t>
  </si>
  <si>
    <t>0,44</t>
  </si>
  <si>
    <t>ESCAVADEIRA HIDRAULICA SOBRE ESTEIRA, COM GARRA GIRATORIA DE MANDIBULAS, PESO OPERACIONAL ENTRE 22,00 E 25,50 TON, POTENCIA LIQUIDA ENTRE 150 E 160 HP - CHI DIURNO. AF_11/2016</t>
  </si>
  <si>
    <t>54,68</t>
  </si>
  <si>
    <t>ARGAMASSA INDUSTRIALIZADA PARA CHAPISCO COLANTE</t>
  </si>
  <si>
    <t>95721</t>
  </si>
  <si>
    <t>1,66</t>
  </si>
  <si>
    <t>ESCAVADEIRA HIDRAULICA SOBRE ESTEIRA, EQUIPADA COM CLAMSHELL, COM CAPACIDADE DA CAÇAMBA ENTRE 1,20 E 1,50 M3, PESO OPERACIONAL ENTRE 20,00 E 22,00 TON, POTENCIA LIQUIDA ENTRE 150 E 160 HP - CHI DIURNO. AF_11/2016</t>
  </si>
  <si>
    <t>53,51</t>
  </si>
  <si>
    <t>ARGAMASSA INDUSTRIALIZADA PARA CHAPISCO ROLADO</t>
  </si>
  <si>
    <t>95873</t>
  </si>
  <si>
    <t>GRUPO GERADOR COM CARENAGEM, MOTOR DIESEL POTÊNCIA STANDART ENTRE 250 E 260 KVA - CHI DIURNO. AF_12/2016</t>
  </si>
  <si>
    <t>ARGAMASSA PARA REVESTIMENTO DECORATIVO MONOCAMADA, CORES CLARAS</t>
  </si>
  <si>
    <t>7,01</t>
  </si>
  <si>
    <t>1,65</t>
  </si>
  <si>
    <t>96014</t>
  </si>
  <si>
    <t>TRATOR DE PNEUS COM POTÊNCIA DE 122 CV, TRAÇÃO 4X4, COM VASSOURA MECÂNICA ACOPLADA - CHI DIURNO. AF_02/2017</t>
  </si>
  <si>
    <t>37,53</t>
  </si>
  <si>
    <t>ARGAMASSA PISO SOBRE PISO</t>
  </si>
  <si>
    <t>96021</t>
  </si>
  <si>
    <t>TRATOR DE PNEUS COM POTÊNCIA DE 122 CV, TRAÇÃO 4X4, COM GRADE DE DISCOS ACOPLADA - CHI DIURNO. AF_02/2017</t>
  </si>
  <si>
    <t>37,41</t>
  </si>
  <si>
    <t>1,36</t>
  </si>
  <si>
    <t>DIVERSOS (CONT)</t>
  </si>
  <si>
    <t>96029</t>
  </si>
  <si>
    <t>TRATOR DE PNEUS COM POTÊNCIA DE 85 CV, TRAÇÃO 4X4, COM GRADE DE DISCOS ACOPLADA - CHI DIURNO. AF_02/2017</t>
  </si>
  <si>
    <t>ARGAMASSA POLIMERICA DE REPARO ESTRUTURAL, BICOMPONENTE</t>
  </si>
  <si>
    <t>34,42</t>
  </si>
  <si>
    <t>96036</t>
  </si>
  <si>
    <t>CAMINHÃO BASCULANTE 10 M3, TRUCADO, POTÊNCIA 230 CV, INCLUSIVE CAÇAMBA METÁLICA, COM DISTRIBUIDOR DE AGREGADOS ACOPLADO - CHI DIURNO. AF_02/2017</t>
  </si>
  <si>
    <t>ARGAMASSA POLIMERICA IMPERMEABILIZANTE SEMIFLEXIVEL, BICOMPONENTE (MEMBRANA IMPERMEABILIZANTE ACRILICA)</t>
  </si>
  <si>
    <t>39,05</t>
  </si>
  <si>
    <t>2,13</t>
  </si>
  <si>
    <t>96155</t>
  </si>
  <si>
    <t>ARGAMASSA PRONTA PARA CONTRAPISO</t>
  </si>
  <si>
    <t>TRATOR DE PNEUS COM POTÊNCIA DE 85 CV, TRAÇÃO 4X4, COM VASSOURA MECÂNICA ACOPLADA - CHI DIURNO. AF_02/2017</t>
  </si>
  <si>
    <t>34,54</t>
  </si>
  <si>
    <t>0,52</t>
  </si>
  <si>
    <t>96156</t>
  </si>
  <si>
    <t>MINICARREGADEIRA SOBRE RODAS POTENCIA 47HP CAPACIDADE OPERACAO 646 KG, COM VASSOURA MECÂNICA ACOPLADA - CHI DIURNO. AF_03/2017</t>
  </si>
  <si>
    <t>37,20</t>
  </si>
  <si>
    <t>ARGAMASSA PRONTA PARA REVESTIMENTO INTERNO EM PAREDES</t>
  </si>
  <si>
    <t>DIVERSOS (CONTINUAÇÃO)</t>
  </si>
  <si>
    <t>96159</t>
  </si>
  <si>
    <t>MÁQUINA DEMARCADORA DE FAIXA DE TRÁFEGO À FRIO, AUTOPROPELIDA, POTÊNCIA 38 HP - CHI DIURNO. AF_07/2016</t>
  </si>
  <si>
    <t>45,54</t>
  </si>
  <si>
    <t>ARGAMASSA USINADA AUTOADENSAVEL E AUTONIVELANTE PARA CONTRAPISO, INCLUI BOMBEAMENTO</t>
  </si>
  <si>
    <t>351,09</t>
  </si>
  <si>
    <t>96246</t>
  </si>
  <si>
    <t>ARGILA EXPANDIDA, GRANULOMETRIA 2215</t>
  </si>
  <si>
    <t>MINIESCAVADEIRA SOBRE ESTEIRAS, POTENCIA LIQUIDA DE *30* HP, PESO OPERACIONAL DE *3.500* KG - CHI DIURNO. AF_04/2017</t>
  </si>
  <si>
    <t>200,43</t>
  </si>
  <si>
    <t>37,35</t>
  </si>
  <si>
    <t>ARGILA OU BARRO PARA ATERRO/REATERRO (COM TRANSPORTE ATE 10 KM)</t>
  </si>
  <si>
    <t>96302</t>
  </si>
  <si>
    <t>PERFURATRIZ ROTATIVA SOBRE ESTEIRA, TORQUE MAXIMO 2500 KGM, POTENCIA 110 HP, MOTOR DIESEL - CHI DIURNO. AF_05/2017</t>
  </si>
  <si>
    <t>63,14</t>
  </si>
  <si>
    <t>28,39</t>
  </si>
  <si>
    <t>96308</t>
  </si>
  <si>
    <t>COMPRESSOR DE AR, VAZAO DE 10 PCM, RESERVATORIO 100 L, PRESSAO DE TRABALHO ENTRE 6,9 E 9,7 BAR  POTENCIA 2 HP, TENSAO 110/220 V _x0096_ CHI DIURNO. AF_05/2017</t>
  </si>
  <si>
    <t>ARGILA OU BARRO PARA ATERRO/REATERRO (RETIRADO NA JAZIDA, SEM TRANSPORTE)</t>
  </si>
  <si>
    <t>0,12</t>
  </si>
  <si>
    <t>16,36</t>
  </si>
  <si>
    <t>ARGILA, ARGILA VERMELHA OU ARGILA ARENOSA (RETIRADA NA JAZIDA, SEM TRANSPORTE)</t>
  </si>
  <si>
    <t>9,35</t>
  </si>
  <si>
    <t>96464</t>
  </si>
  <si>
    <t>ARMACAO VERTICAL COM HASTE E CONTRA-PINO, EM CHAPA DE ACO GALVANIZADO 3/16", COM 1 ESTRIBO E 1 ISOLADOR</t>
  </si>
  <si>
    <t>ROLO COMPACTADOR DE PNEUS, ESTATICO, PRESSAO VARIAVEL, POTENCIA 110 HP, PESO SEM/COM LASTRO 10,8/27 T, LARGURA DE ROLAGEM 2,30 M - CHI DIURNO. AF_06/2017</t>
  </si>
  <si>
    <t>19,03</t>
  </si>
  <si>
    <t>47,07</t>
  </si>
  <si>
    <t>ARMACAO VERTICAL COM HASTE E CONTRA-PINO, EM CHAPA DE ACO GALVANIZADO 3/16", COM 1 ESTRIBO, SEM ISOLADOR</t>
  </si>
  <si>
    <t>98765</t>
  </si>
  <si>
    <t>INVERSOR DE SOLDA MONOFÁSICO DE 160 A, POTÊNCIA DE 5400 W, TENSÃO DE 220 V, PARA SOLDA COM ELETRODOS DE 2,0 A 4,0 MM E PROCESSO TIG - CHI DIURNO. AF_06/2018</t>
  </si>
  <si>
    <t>0,07</t>
  </si>
  <si>
    <t>13,31</t>
  </si>
  <si>
    <t>ARMACAO VERTICAL COM HASTE E CONTRA-PINO, EM CHAPA DE ACO GALVANIZADO 3/16", COM 2 ESTRIBOS, E 2 ISOLADORES</t>
  </si>
  <si>
    <t>28,29</t>
  </si>
  <si>
    <t>99834</t>
  </si>
  <si>
    <t>LAVADORA DE ALTA PRESSAO (LAVA-JATO) PARA AGUA FRIA, PRESSAO DE OPERACAO ENTRE 1400 E 1900 LIB/POL2, VAZAO MAXIMA ENTRE 400 E 700 L/H - CHI DIURNO. AF_04/2019</t>
  </si>
  <si>
    <t>ARMACAO VERTICAL COM HASTE E CONTRA-PINO, EM CHAPA DE ACO GALVANIZADO 3/16", COM 2 ESTRIBOS, SEM ISOLADOR</t>
  </si>
  <si>
    <t>0,13</t>
  </si>
  <si>
    <t>21,89</t>
  </si>
  <si>
    <t>100642</t>
  </si>
  <si>
    <t>USINA DE MISTURA ASFÁLTICA À QUENTE, TIPO CONTRA FLUXO, PROD 100 A 140 TON/HORA - CHI DIURNO. AF_12/2019</t>
  </si>
  <si>
    <t>ARMACAO VERTICAL COM HASTE E CONTRA-PINO, EM CHAPA DE ACO GALVANIZADO 3/16", COM 3 ESTRIBOS E 3 ISOLADORES</t>
  </si>
  <si>
    <t>111,25</t>
  </si>
  <si>
    <t>51,12</t>
  </si>
  <si>
    <t>ARMACAO VERTICAL COM HASTE E CONTRA-PINO, EM CHAPA DE ACO GALVANIZADO 3/16", COM 3 ESTRIBOS, SEM ISOLADOR</t>
  </si>
  <si>
    <t>100648</t>
  </si>
  <si>
    <t>USINA DE ASFALTO, TIPO GRAVIMÉTRICA, PROD 150 TON/HORA - CHI DIURNO. AF_12/2019</t>
  </si>
  <si>
    <t>260,37</t>
  </si>
  <si>
    <t>ARMACAO VERTICAL COM HASTE E CONTRA-PINO, EM CHAPA DE ACO GALVANIZADO 3/16", COM 4 ESTRIBOS E 4 ISOLADORES</t>
  </si>
  <si>
    <t>5089</t>
  </si>
  <si>
    <t>65,87</t>
  </si>
  <si>
    <t>ROLO COMPACTADOR VIBRATÓRIO PÉ DE CARNEIRO PARA SOLOS, POTÊNCIA 80 HP, PESO OPERACIONAL SEM/COM LASTRO 7,4 / 8,8 T, LARGURA DE TRABALHO 1,68 M - MANUTENÇÃO. AF_02/2016</t>
  </si>
  <si>
    <t>ARMACAO VERTICAL COM HASTE E CONTRA-PINO, EM CHAPA DE ACO GALVANIZADO 3/16", COM 4 ESTRIBOS, SEM ISOLADOR</t>
  </si>
  <si>
    <t>20,01</t>
  </si>
  <si>
    <t>55,91</t>
  </si>
  <si>
    <t>5627</t>
  </si>
  <si>
    <t>ESCAVADEIRA HIDRÁULICA SOBRE ESTEIRAS, CAÇAMBA 0,80 M3, PESO OPERACIONAL 17 T, POTENCIA BRUTA 111 HP - DEPRECIAÇÃO. AF_06/2014</t>
  </si>
  <si>
    <t>23,52</t>
  </si>
  <si>
    <t>14,72</t>
  </si>
  <si>
    <t>ARMADOR (MENSALISTA)</t>
  </si>
  <si>
    <t>5628</t>
  </si>
  <si>
    <t>2.590,60</t>
  </si>
  <si>
    <t>ESCAVADEIRA HIDRÁULICA SOBRE ESTEIRAS, CAÇAMBA 0,80 M3, PESO OPERACIONAL 17 T, POTENCIA BRUTA 111 HP - JUROS. AF_06/2014</t>
  </si>
  <si>
    <t>3,19</t>
  </si>
  <si>
    <t>ARQUITETO JUNIOR</t>
  </si>
  <si>
    <t>52,82</t>
  </si>
  <si>
    <t>5629</t>
  </si>
  <si>
    <t>ESCAVADEIRA HIDRÁULICA SOBRE ESTEIRAS, CAÇAMBA 0,80 M3, PESO OPERACIONAL 17 T, POTENCIA BRUTA 111 HP - MANUTENÇÃO. AF_06/2014</t>
  </si>
  <si>
    <t>ARQUITETO JUNIOR (MENSALISTA)</t>
  </si>
  <si>
    <t>29,40</t>
  </si>
  <si>
    <t>9.296,91</t>
  </si>
  <si>
    <t>5630</t>
  </si>
  <si>
    <t>ARQUITETO PAISAGISTA</t>
  </si>
  <si>
    <t>ESCAVADEIRA HIDRÁULICA SOBRE ESTEIRAS, CAÇAMBA 0,80 M3, PESO OPERACIONAL 17 T, POTENCIA BRUTA 111 HP - MATERIAIS NA OPERAÇÃO. AF_06/2014</t>
  </si>
  <si>
    <t>39,95</t>
  </si>
  <si>
    <t>55,12</t>
  </si>
  <si>
    <t>ARQUITETO PAISAGISTA (MENSALISTA)</t>
  </si>
  <si>
    <t>5658</t>
  </si>
  <si>
    <t>GRADE DE DISCO CONTROLE REMOTO REBOCÁVEL, COM 24 DISCOS 24_x0094_ X 6 MM COM PNEUS PARA TRANSPORTE - MANUTENÇÃO. AF_06/2014</t>
  </si>
  <si>
    <t>9.701,72</t>
  </si>
  <si>
    <t>1,19</t>
  </si>
  <si>
    <t>ARQUITETO PLENO</t>
  </si>
  <si>
    <t>5664</t>
  </si>
  <si>
    <t>RETROESCAVADEIRA SOBRE RODAS COM CARREGADEIRA, TRAÇÃO 4X4, POTÊNCIA LÍQ. 88 HP, CAÇAMBA CARREG. CAP. MÍN. 1 M3, CAÇAMBA RETRO CAP. 0,26 M3, PESO OPERACIONAL MÍN. 6.674 KG, PROFUNDIDADE ESCAVAÇÃO MÁX. 4,37 M - MANUTENÇÃO. AF_06/2014</t>
  </si>
  <si>
    <t>17,52</t>
  </si>
  <si>
    <t>75,03</t>
  </si>
  <si>
    <t>5667</t>
  </si>
  <si>
    <t>RETROESCAVADEIRA SOBRE RODAS COM CARREGADEIRA, TRAÇÃO 4X2, POTÊNCIA LÍQ. 79 HP, CAÇAMBA CARREG. CAP. MÍN. 1 M3, CAÇAMBA RETRO CAP. 0,20 M3, PESO OPERACIONAL MÍN. 6.570 KG, PROFUNDIDADE ESCAVAÇÃO MÁX. 4,37 M - MANUTENÇÃO. AF_06/2014</t>
  </si>
  <si>
    <t>ARQUITETO PLENO (MENSALISTA)</t>
  </si>
  <si>
    <t>15,58</t>
  </si>
  <si>
    <t>13.205,48</t>
  </si>
  <si>
    <t>5668</t>
  </si>
  <si>
    <t>RETROESCAVADEIRA SOBRE RODAS COM CARREGADEIRA, TRAÇÃO 4X2, POTÊNCIA LÍQ. 79 HP, CAÇAMBA CARREG. CAP. MÍN. 1 M3, CAÇAMBA RETRO CAP. 0,20 M3, PESO OPERACIONAL MÍN. 6.570 KG, PROFUNDIDADE ESCAVAÇÃO MÁX. 4,37 M - MATERIAIS NA OPERAÇÃO. AF_06/2014</t>
  </si>
  <si>
    <t>ARQUITETO SENIOR</t>
  </si>
  <si>
    <t>30,57</t>
  </si>
  <si>
    <t>99,19</t>
  </si>
  <si>
    <t>5674</t>
  </si>
  <si>
    <t>ROLO COMPACTADOR VIBRATÓRIO DE UM CILINDRO AÇO LISO, POTÊNCIA 80 HP, PESO OPERACIONAL MÁXIMO 8,1 T, IMPACTO DINÂMICO 16,15 / 9,5 T, LARGURA DE TRABALHO 1,68 M - MANUTENÇÃO. AF_06/2014</t>
  </si>
  <si>
    <t>ARQUITETO SENIOR (MENSALISTA)</t>
  </si>
  <si>
    <t>19,25</t>
  </si>
  <si>
    <t>17.458,83</t>
  </si>
  <si>
    <t>5692</t>
  </si>
  <si>
    <t>MOTOBOMBA CENTRÍFUGA, MOTOR A GASOLINA, POTÊNCIA 5,42 HP, BOCAIS 1 1/2" X 1", DIÂMETRO ROTOR 143 MM HM/Q = 6 MCA / 16,8 M3/H A 38 MCA / 6,6 M3/H - MANUTENÇÃO. AF_06/2014</t>
  </si>
  <si>
    <t>ARRUELA  EM ACO GALVANIZADO, DIAMETRO EXTERNO = 35MM, ESPESSURA = 3MM, DIAMETRO DO FURO= 18MM</t>
  </si>
  <si>
    <t>ARRUELA EM ALUMINIO, COM ROSCA, DE  1 1/4", PARA ELETRODUTO</t>
  </si>
  <si>
    <t>5693</t>
  </si>
  <si>
    <t>MOTOBOMBA CENTRÍFUGA, MOTOR A GASOLINA, POTÊNCIA 5,42 HP, BOCAIS 1 1/2" X 1", DIÂMETRO ROTOR 143 MM HM/Q = 6 MCA / 16,8 M3/H A 38 MCA / 6,6 M3/H - MATERIAIS NA OPERAÇÃO. AF_06/2014</t>
  </si>
  <si>
    <t>1,18</t>
  </si>
  <si>
    <t>6,57</t>
  </si>
  <si>
    <t>ARRUELA EM ALUMINIO, COM ROSCA, DE 1 1/2", PARA ELETRODUTO</t>
  </si>
  <si>
    <t>5695</t>
  </si>
  <si>
    <t>CAMINHÃO BASCULANTE 6 M3, PESO BRUTO TOTAL 16.000 KG, CARGA ÚTIL MÁXIMA 13.071 KG, DISTÂNCIA ENTRE EIXOS 4,80 M, POTÊNCIA 230 CV INCLUSIVE CAÇAMBA METÁLICA - MANUTENÇÃO. AF_06/2014</t>
  </si>
  <si>
    <t>ARRUELA EM ALUMINIO, COM ROSCA, DE 1/2", PARA ELETRODUTO</t>
  </si>
  <si>
    <t>22,81</t>
  </si>
  <si>
    <t>0,36</t>
  </si>
  <si>
    <t>5703</t>
  </si>
  <si>
    <t>ARRUELA EM ALUMINIO, COM ROSCA, DE 1", PARA ELETRODUTO</t>
  </si>
  <si>
    <t>USINA DE CONCRETO FIXA, CAPACIDADE NOMINAL DE 90 A 120 M3/H, SEM SILO - MATERIAIS NA OPERAÇÃO. AF_07/2016</t>
  </si>
  <si>
    <t>17,13</t>
  </si>
  <si>
    <t>0,66</t>
  </si>
  <si>
    <t>ARRUELA EM ALUMINIO, COM ROSCA, DE 2 1/2", PARA ELETRODUTO</t>
  </si>
  <si>
    <t>5705</t>
  </si>
  <si>
    <t>CAMINHÃO TOCO, PBT 16.000 KG, CARGA ÚTIL MÁX. 10.685 KG, DIST. ENTRE EIXOS 4,8 M, POTÊNCIA 189 CV, INCLUSIVE CARROCERIA FIXA ABERTA DE MADEIRA P/ TRANSPORTE GERAL DE CARGA SECA, DIMEN. APROX. 2,5 X 7,00 X 0,50 M - MANUTENÇÃO. AF_06/2014</t>
  </si>
  <si>
    <t>2,43</t>
  </si>
  <si>
    <t>14,34</t>
  </si>
  <si>
    <t>ARRUELA EM ALUMINIO, COM ROSCA, DE 2", PARA ELETRODUTO</t>
  </si>
  <si>
    <t>5707</t>
  </si>
  <si>
    <t>1,72</t>
  </si>
  <si>
    <t>USINA MISTURADORA DE SOLOS, CAPACIDADE DE 200 A 500 TON/H, POTENCIA 75KW - MANUTENÇÃO. AF_07/2016</t>
  </si>
  <si>
    <t>40,62</t>
  </si>
  <si>
    <t>ARRUELA EM ALUMINIO, COM ROSCA, DE 3/4", PARA ELETRODUTO</t>
  </si>
  <si>
    <t>5710</t>
  </si>
  <si>
    <t>VIBROACABADORA DE ASFALTO SOBRE ESTEIRAS, LARGURA DE PAVIMENTAÇÃO 1,90 M A 5,30 M, POTÊNCIA 105 HP CAPACIDADE 450 T/H - MANUTENÇÃO. AF_11/2014</t>
  </si>
  <si>
    <t>0,42</t>
  </si>
  <si>
    <t>104,35</t>
  </si>
  <si>
    <t>ARRUELA EM ALUMINIO, COM ROSCA, DE 3/8", PARA ELETRODUTO</t>
  </si>
  <si>
    <t>5711</t>
  </si>
  <si>
    <t>ARRUELA EM ALUMINIO, COM ROSCA, DE 3", PARA ELETRODUTO</t>
  </si>
  <si>
    <t>VIBROACABADORA DE ASFALTO SOBRE ESTEIRAS, LARGURA DE PAVIMENTAÇÃO 1,90 M A 5,30 M, POTÊNCIA 105 HP CAPACIDADE 450 T/H - MATERIAIS NA OPERAÇÃO. AF_11/2014</t>
  </si>
  <si>
    <t>55,20</t>
  </si>
  <si>
    <t>4,43</t>
  </si>
  <si>
    <t>ARRUELA EM ALUMINIO, COM ROSCA, DE 4", PARA ELETRODUTO</t>
  </si>
  <si>
    <t>5714</t>
  </si>
  <si>
    <t>TRATOR DE PNEUS, POTÊNCIA 85 CV, TRAÇÃO 4X4, PESO COM LASTRO DE 4.675 KG - MANUTENÇÃO. AF_06/2014</t>
  </si>
  <si>
    <t>6,18</t>
  </si>
  <si>
    <t>7,87</t>
  </si>
  <si>
    <t>ARRUELA QUADRADA EM ACO GALVANIZADO, DIMENSAO = 38 MM, ESPESSURA = 3MM, DIAMETRO DO FURO= 18 MM</t>
  </si>
  <si>
    <t>0,78</t>
  </si>
  <si>
    <t>5715</t>
  </si>
  <si>
    <t>TRATOR DE PNEUS, POTÊNCIA 85 CV, TRAÇÃO 4X4, PESO COM LASTRO DE 4.675 KG - MATERIAIS NA OPERAÇÃO. AF_06/2014</t>
  </si>
  <si>
    <t>74,27</t>
  </si>
  <si>
    <t>ARRUELA REDONDA DE LATAO, DIAMETRO EXTERNO = 34 MM, ESPESSURA = 2,5 MM, DIAMETRO DO FURO = 17 MM</t>
  </si>
  <si>
    <t>7,84</t>
  </si>
  <si>
    <t>5718</t>
  </si>
  <si>
    <t>ASFALTO DILUIDO DE PETROLEO CM-30 (COLETADO CAIXA NA ANP ACRESCIDO DE ICMS)</t>
  </si>
  <si>
    <t>TRATOR DE ESTEIRAS, POTÊNCIA 170 HP, PESO OPERACIONAL 19 T, CAÇAMBA 5,2 M3 - MATERIAIS NA OPERAÇÃO. AF_06/2014</t>
  </si>
  <si>
    <t>5,18</t>
  </si>
  <si>
    <t>65,88</t>
  </si>
  <si>
    <t>ASFALTO MODIFICADO TIPO I - NBR 9910 (ASFALTO OXIDADO PARA IMPERMEABILIZACAO, COEFICIENTE DE PENETRACAO 25-40)</t>
  </si>
  <si>
    <t>8,49</t>
  </si>
  <si>
    <t>5721</t>
  </si>
  <si>
    <t>TRATOR DE ESTEIRAS, POTÊNCIA 150 HP, PESO OPERACIONAL 16,7 T, COM RODA MOTRIZ ELEVADA E LÂMINA 3,18 M3 - MATERIAIS NA OPERAÇÃO. AF_06/2014</t>
  </si>
  <si>
    <t>ASFALTO MODIFICADO TIPO II - NBR 9910 (ASFALTO OXIDADO PARA IMPERMEABILIZACAO, COEFICIENTE DE PENETRACAO 20-35)</t>
  </si>
  <si>
    <t>58,13</t>
  </si>
  <si>
    <t>9,05</t>
  </si>
  <si>
    <t>5722</t>
  </si>
  <si>
    <t>TRATOR DE ESTEIRAS, POTÊNCIA 347 HP, PESO OPERACIONAL 38,5 T, COM LÂMINA 8,70 M3 - MATERIAIS NA OPERAÇÃO. AF_06/2014</t>
  </si>
  <si>
    <t>134,45</t>
  </si>
  <si>
    <t>ASFALTO MODIFICADO TIPO III - NBR 9910 (ASFALTO OXIDADO PARA IMPERMEABILIZACAO, COEFICIENTE DE PENETRACAO 15-25)</t>
  </si>
  <si>
    <t>9,24</t>
  </si>
  <si>
    <t>5724</t>
  </si>
  <si>
    <t>TRATOR DE ESTEIRAS, POTÊNCIA 100 HP, PESO OPERACIONAL 9,4 T, COM LÂMINA 2,19 M3 - MANUTENÇÃO. AF_06/2014</t>
  </si>
  <si>
    <t>ASSENTADOR DE MANILHAS</t>
  </si>
  <si>
    <t>30,87</t>
  </si>
  <si>
    <t>17,89</t>
  </si>
  <si>
    <t>5727</t>
  </si>
  <si>
    <t>ASSENTADOR DE MANILHAS (MENSALISTA)</t>
  </si>
  <si>
    <t>ROLO COMPACTADOR VIBRATÓRIO REBOCÁVEL, CILINDRO DE AÇO LISO, POTÊNCIA DE TRAÇÃO DE 65 CV, PESO 4,7 T, IMPACTO DINÂMICO 18,3 T, LARGURA DE TRABALHO 1,67 M - MANUTENÇÃO. AF_02/2016</t>
  </si>
  <si>
    <t>3.151,21</t>
  </si>
  <si>
    <t>5,81</t>
  </si>
  <si>
    <t>ASSENTO  VASO SANITARIO INFANTIL EM PLASTICO BRANCO</t>
  </si>
  <si>
    <t>50,94</t>
  </si>
  <si>
    <t>DIVERSOS (CONT.)</t>
  </si>
  <si>
    <t>5729</t>
  </si>
  <si>
    <t>ROLO COMPACTADOR VIBRATÓRIO TANDEM AÇO LISO, POTÊNCIA 58 HP, PESO SEM/COM LASTRO 6,5 / 9,4 T, LARGURA DE TRABALHO 1,2 M - MANUTENÇÃO. AF_06/2014</t>
  </si>
  <si>
    <t>ASSENTO SANITARIO DE PLASTICO, TIPO CONVENCIONAL</t>
  </si>
  <si>
    <t>23,63</t>
  </si>
  <si>
    <t>23,94</t>
  </si>
  <si>
    <t>5730</t>
  </si>
  <si>
    <t>ROLO COMPACTADOR VIBRATÓRIO TANDEM AÇO LISO, POTÊNCIA 58 HP, PESO SEM/COM LASTRO 6,5 / 9,4 T, LARGURA DE TRABALHO 1,2 M - MATERIAIS NA OPERAÇÃO. AF_06/2014</t>
  </si>
  <si>
    <t>25,67</t>
  </si>
  <si>
    <t>AUTOMATICO DE BOIA SUPERIOR / INFERIOR, *15* A / 250 V</t>
  </si>
  <si>
    <t>36,44</t>
  </si>
  <si>
    <t>5735</t>
  </si>
  <si>
    <t>RETROESCAVADEIRA SOBRE RODAS COM CARREGADEIRA, TRAÇÃO 4X4, POTÊNCIA LÍQ. 72 HP, CAÇAMBA CARREG. CAP. MÍN. 0,79 M3, CAÇAMBA RETRO CAP. 0,18 M3, PESO OPERACIONAL MÍN. 7.140 KG, PROFUNDIDADE ESCAVAÇÃO MÁX. 4,50 M - MANUTENÇÃO. AF_06/2014</t>
  </si>
  <si>
    <t>AUXILIAR  DE ALMOXARIFE</t>
  </si>
  <si>
    <t>16,90</t>
  </si>
  <si>
    <t>5736</t>
  </si>
  <si>
    <t>AUXILIAR DE ALMOXARIFE (MENSALISTA)</t>
  </si>
  <si>
    <t>RETROESCAVADEIRA SOBRE RODAS COM CARREGADEIRA, TRAÇÃO 4X4, POTÊNCIA LÍQ. 72 HP, CAÇAMBA CARREG. CAP. MÍN. 0,79 M3, CAÇAMBA RETRO CAP. 0,18 M3, PESO OPERACIONAL MÍN. 7.140 KG, PROFUNDIDADE ESCAVAÇÃO MÁX. 4,50 M - MATERIAIS NA OPERAÇÃO. AF_06/2014</t>
  </si>
  <si>
    <t>28,04</t>
  </si>
  <si>
    <t>2.724,42</t>
  </si>
  <si>
    <t>5738</t>
  </si>
  <si>
    <t>AUXILIAR DE AZULEJISTA</t>
  </si>
  <si>
    <t>ROLO COMPACTADOR VIBRATÓRIO PÉ DE CARNEIRO, OPERADO POR CONTROLE REMOTO, POTÊNCIA 12,5 KW, PESO OPERACIONAL 1,675 T, LARGURA DE TRABALHO 0,85 M - DEPRECIAÇÃO. AF_02/2016</t>
  </si>
  <si>
    <t>10,72</t>
  </si>
  <si>
    <t>21,01</t>
  </si>
  <si>
    <t>NIPLE DUPLO EM PVC 1 1/4"</t>
  </si>
  <si>
    <t>AUXILIAR DE AZULEJISTA (MENSALISTA)</t>
  </si>
  <si>
    <t>1.888,42</t>
  </si>
  <si>
    <t>5739</t>
  </si>
  <si>
    <t>ROLO COMPACTADOR VIBRATÓRIO PÉ DE CARNEIRO, OPERADO POR CONTROLE REMOTO, POTÊNCIA 12,5 KW, PESO OPERACIONAL 1,675 T, LARGURA DE TRABALHO 0,85 M - MANUTENÇÃO. AF_02/2016</t>
  </si>
  <si>
    <t>AUXILIAR DE ENCANADOR OU BOMBEIRO HIDRAULICO</t>
  </si>
  <si>
    <t>26,30</t>
  </si>
  <si>
    <t>9,51</t>
  </si>
  <si>
    <t>AUXILIAR DE ENCANADOR OU BOMBEIRO HIDRAULICO (MENSALISTA)</t>
  </si>
  <si>
    <t>5741</t>
  </si>
  <si>
    <t>1.676,67</t>
  </si>
  <si>
    <t>USINA DE LAMA ASFÁLTICA, PROD 30 A 50 T/H, SILO DE AGREGADO 7 M3, RESERVATÓRIOS PARA EMULSÃO E ÁGUA DE 2,3 M3 CADA, MISTURADOR TIPO PUG MILL A SER MONTADO SOBRE CAMINHÃO - MANUTENÇÃO. AF_10/2014</t>
  </si>
  <si>
    <t>27,29</t>
  </si>
  <si>
    <t>AUXILIAR DE ESCRITORIO</t>
  </si>
  <si>
    <t>14,83</t>
  </si>
  <si>
    <t>5742</t>
  </si>
  <si>
    <t>USINA DE LAMA ASFÁLTICA, PROD 30 A 50 T/H, SILO DE AGREGADO 7 M3, RESERVATÓRIOS PARA EMULSÃO E ÁGUA DE 2,3 M3 CADA, MISTURADOR TIPO PUG MILL A SER MONTADO SOBRE CAMINHÃO - MATERIAIS NA OPERAÇÃO. AF_10/2014</t>
  </si>
  <si>
    <t>AUXILIAR DE ESCRITORIO (MENSALISTA)</t>
  </si>
  <si>
    <t>17,10</t>
  </si>
  <si>
    <t>2.612,73</t>
  </si>
  <si>
    <t>AUXILIAR DE LABORATORISTA DE SOLOS E CONCRETO</t>
  </si>
  <si>
    <t>20,68</t>
  </si>
  <si>
    <t>5747</t>
  </si>
  <si>
    <t>CAMINHÃO PIPA 6.000 L, PESO BRUTO TOTAL 13.000 KG, DISTÂNCIA ENTRE EIXOS 4,80 M, POTÊNCIA 189 CV INCLUSIVE TANQUE DE AÇO PARA TRANSPORTE DE ÁGUA, CAPACIDADE 6 M3 - MATERIAIS NA OPERAÇÃO. AF_06/2014</t>
  </si>
  <si>
    <t>98,05</t>
  </si>
  <si>
    <t>AUXILIAR DE LABORATORISTA DE SOLOS E DE CONCRETO (MENSALISTA)</t>
  </si>
  <si>
    <t>3.641,20</t>
  </si>
  <si>
    <t>5751</t>
  </si>
  <si>
    <t>CAMINHÃO TOCO, PESO BRUTO TOTAL 14.300 KG, CARGA ÚTIL MÁXIMA 9590 KG, DISTÂNCIA ENTRE EIXOS 4,76 M, POTÊNCIA 185 CV (NÃO INCLUI CARROCERIA) - MANUTENÇÃO. AF_06/2014</t>
  </si>
  <si>
    <t>AUXILIAR DE MECANICO</t>
  </si>
  <si>
    <t>16,17</t>
  </si>
  <si>
    <t>TUBOS E CONEXÕES FºFº TK P/ INST. BOMBAS (EE)</t>
  </si>
  <si>
    <t>12,28</t>
  </si>
  <si>
    <t>5754</t>
  </si>
  <si>
    <t>CAMINHÃO TOCO, PESO BRUTO TOTAL 16.000 KG, CARGA ÚTIL MÁXIMA DE 10.685 KG, DISTÂNCIA ENTRE EIXOS 4,80 M, POTÊNCIA 189 CV EXCLUSIVE CARROCERIA - MANUTENÇÃO. AF_06/2014</t>
  </si>
  <si>
    <t>13,62</t>
  </si>
  <si>
    <t>AUXILIAR DE MECANICO (MENSALISTA)</t>
  </si>
  <si>
    <t>5763</t>
  </si>
  <si>
    <t>CAMINHÃO PIPA 10.000 L TRUCADO, PESO BRUTO TOTAL 23.000 KG, CARGA ÚTIL MÁXIMA 15.935 KG, DISTÂNCIA ENTRE EIXOS 4,8 M, POTÊNCIA 230 CV, INCLUSIVE TANQUE DE AÇO PARA TRANSPORTE DE ÁGUA - MANUTENÇÃO. AF_06/2014</t>
  </si>
  <si>
    <t>2.163,10</t>
  </si>
  <si>
    <t>23,18</t>
  </si>
  <si>
    <t>5765</t>
  </si>
  <si>
    <t>AUXILIAR DE PEDREIRO</t>
  </si>
  <si>
    <t>ESPARGIDOR DE ASFALTO PRESSURIZADO COM TANQUE DE 2500 L, REBOCÁVEL COM MOTOR A GASOLINA POTÊNCIA 3,4 HP - MANUTENÇÃO. AF_07/2014</t>
  </si>
  <si>
    <t>1,92</t>
  </si>
  <si>
    <t>9,16</t>
  </si>
  <si>
    <t>AUXILIAR DE PEDREIRO (MENSALISTA)</t>
  </si>
  <si>
    <t>5766</t>
  </si>
  <si>
    <t>ESPARGIDOR DE ASFALTO PRESSURIZADO COM TANQUE DE 2500 L, REBOCÁVEL COM MOTOR A GASOLINA POTÊNCIA 3,4 HP - MATERIAIS NA OPERAÇÃO. AF_07/2014</t>
  </si>
  <si>
    <t>1.615,05</t>
  </si>
  <si>
    <t>3,28</t>
  </si>
  <si>
    <t>AUXILIAR DE SERVICOS GERAIS</t>
  </si>
  <si>
    <t>5779</t>
  </si>
  <si>
    <t>MOTONIVELADORA POTÊNCIA BÁSICA LÍQUIDA (PRIMEIRA MARCHA) 125 HP, PESO BRUTO 13032 KG, LARGURA DA LÂMINA DE 3,7 M - MANUTENÇÃO. AF_06/2014</t>
  </si>
  <si>
    <t>35,17</t>
  </si>
  <si>
    <t>AUXILIAR DE SERVICOS GERAIS (MENSALISTA)</t>
  </si>
  <si>
    <t>5787</t>
  </si>
  <si>
    <t>PÁ CARREGADEIRA SOBRE RODAS, POTÊNCIA 197 HP, CAPACIDADE DA CAÇAMBA 2,5 A 3,5 M3, PESO OPERACIONAL 18338 KG - MATERIAIS NA OPERAÇÃO. AF_06/2014</t>
  </si>
  <si>
    <t>1.739,61</t>
  </si>
  <si>
    <t>43,62</t>
  </si>
  <si>
    <t>AUXILIAR DE TOPOGRAFO</t>
  </si>
  <si>
    <t>5797</t>
  </si>
  <si>
    <t>COMPRESSOR DE AR REBOCÁVEL, VAZÃO 189 PCM, PRESSÃO EFETIVA DE TRABALHO 102 PSI, MOTOR DIESEL, POTÊNCIA 63 CV - MANUTENÇÃO. AF_06/2015</t>
  </si>
  <si>
    <t>2,92</t>
  </si>
  <si>
    <t>9,75</t>
  </si>
  <si>
    <t>AUXILIAR DE TOPOGRAFO (MENSALISTA)</t>
  </si>
  <si>
    <t>5800</t>
  </si>
  <si>
    <t>BOMBA SUBMERSÍVEL ELÉTRICA TRIFÁSICA, POTÊNCIA 2,96 HP, Ø ROTOR 144 MM SEMI-ABERTO, BOCAL DE SAÍDA Ø 2_x0094_, HM/Q = 2 MCA / 38,8 M3/H A 28 MCA / 5 M3/H - MANUTENÇÃO. AF_06/2014</t>
  </si>
  <si>
    <t>1.801,30</t>
  </si>
  <si>
    <t>REMOCAO DE ENTULHO DE OBRA (SERVIÇO TERCEIRIZADO)</t>
  </si>
  <si>
    <t>AUXILIAR TECNICO / ASSISTENTE DE ENGENHARIA</t>
  </si>
  <si>
    <t>7032</t>
  </si>
  <si>
    <t>TANQUE DE ASFALTO ESTACIONÁRIO COM SERPENTINA, CAPACIDADE 30.000 L - DEPRECIAÇÃO. AF_06/2014</t>
  </si>
  <si>
    <t>AUXILIAR TECNICO / ASSISTENTE DE ENGENHARIA (MENSALISTA)</t>
  </si>
  <si>
    <t>2,81</t>
  </si>
  <si>
    <t>4.792,72</t>
  </si>
  <si>
    <t>DIVERSOS - CONTINUAÇÃO</t>
  </si>
  <si>
    <t>7033</t>
  </si>
  <si>
    <t>AVENTAL DE SEGURANCA DE RASPA DE COURO 1,00 X 0,60 M</t>
  </si>
  <si>
    <t>TANQUE DE ASFALTO ESTACIONÁRIO COM SERPENTINA, CAPACIDADE 30.000 L - JUROS. AF_06/2014</t>
  </si>
  <si>
    <t>0,46</t>
  </si>
  <si>
    <t>26,93</t>
  </si>
  <si>
    <t>AZULEJISTA OU LADRILHEIRO (MENSALISTA)</t>
  </si>
  <si>
    <t>7034</t>
  </si>
  <si>
    <t>TANQUE DE ASFALTO ESTACIONÁRIO COM SERPENTINA, CAPACIDADE 30.000 L - MANUTENÇÃO. AF_06/2014</t>
  </si>
  <si>
    <t>2.722,97</t>
  </si>
  <si>
    <t>7035</t>
  </si>
  <si>
    <t>AZULEJISTA OU LADRILHISTA</t>
  </si>
  <si>
    <t>TANQUE DE ASFALTO ESTACIONÁRIO COM SERPENTINA, CAPACIDADE 30.000 L - MATERIAIS NA OPERAÇÃO. AF_06/2014</t>
  </si>
  <si>
    <t>132,50</t>
  </si>
  <si>
    <t>BACIA SANITARIA (VASO) COM CAIXA ACOPLADA, DE LOUCA BRANCA</t>
  </si>
  <si>
    <t>7038</t>
  </si>
  <si>
    <t>ROLO COMPACTADOR DE PNEUS ESTÁTICO, PRESSÃO VARIÁVEL, POTÊNCIA 111 HP, PESO SEM/COM LASTRO 9,5 / 26 T, LARGURA DE TRABALHO 1,90 M - DEPRECIAÇÃO. AF_07/2014</t>
  </si>
  <si>
    <t>24,04</t>
  </si>
  <si>
    <t>305,05</t>
  </si>
  <si>
    <t>7039</t>
  </si>
  <si>
    <t>ROLO COMPACTADOR DE PNEUS ESTÁTICO, PRESSÃO VARIÁVEL, POTÊNCIA 111 HP, PESO SEM/COM LASTRO 9,5 / 26 T, LARGURA DE TRABALHO 1,90 M - JUROS. AF_07/2014</t>
  </si>
  <si>
    <t>3,33</t>
  </si>
  <si>
    <t>BACIA SANITARIA (VASO) CONVENCIONAL DE LOUCA BRANCA</t>
  </si>
  <si>
    <t>114,41</t>
  </si>
  <si>
    <t>BACIA SANITARIA (VASO) CONVENCIONAL DE LOUCA COR</t>
  </si>
  <si>
    <t>TUBO ACO GALV MEDIO 2" NBR-5580M (DIN 2440) - ESP PAREDE 3,75MM (5,40 KG/M)</t>
  </si>
  <si>
    <t>7040</t>
  </si>
  <si>
    <t>ROLO COMPACTADOR DE PNEUS ESTÁTICO, PRESSÃO VARIÁVEL, POTÊNCIA 111 HP, PESO SEM/COM LASTRO 9,5 / 26 T, LARGURA DE TRABALHO 1,90 M - MANUTENÇÃO. AF_07/2014</t>
  </si>
  <si>
    <t>153,12</t>
  </si>
  <si>
    <t>30,08</t>
  </si>
  <si>
    <t>BACIA SANITARIA (VASO) CONVENCIONAL PARA PCD SEM FURO FRONTAL, DE LOUCA BRANCA, SEM ASSENTO</t>
  </si>
  <si>
    <t>7044</t>
  </si>
  <si>
    <t>570,00</t>
  </si>
  <si>
    <t>MOTOBOMBA TRASH (PARA ÁGUA SUJA) AUTO ESCORVANTE, MOTOR GASOLINA DE 6,41 HP, DIÂMETROS DE SUCÇÃO X RECALQUE: 3" X 3", HM/Q = 10 MCA / 60 M3/H A 23 MCA / 0 M3/H - DEPRECIAÇÃO. AF_10/2014</t>
  </si>
  <si>
    <t>TUBO ACO GALV MEDIO 1" NBR-5580M (DIN 2440)</t>
  </si>
  <si>
    <t>BACIA SANITARIA TURCA DE LOUCA BRANCA</t>
  </si>
  <si>
    <t>428,10</t>
  </si>
  <si>
    <t>7045</t>
  </si>
  <si>
    <t>MOTOBOMBA TRASH (PARA ÁGUA SUJA) AUTO ESCORVANTE, MOTOR GASOLINA DE 6,41 HP, DIÂMETROS DE SUCÇÃO X RECALQUE: 3" X 3", HM/Q = 10 MCA / 60 M3/H A 23 MCA / 0 M3/H - JUROS. AF_10/2014</t>
  </si>
  <si>
    <t>0,02</t>
  </si>
  <si>
    <t>BALDE PLASTICO CAPACIDADE *10* L</t>
  </si>
  <si>
    <t>7046</t>
  </si>
  <si>
    <t>BALDE VERMELHO PARA SINALIZACAO DE VIAS</t>
  </si>
  <si>
    <t>MOTOBOMBA TRASH (PARA ÁGUA SUJA) AUTO ESCORVANTE, MOTOR GASOLINA DE 6,41 HP, DIÂMETROS DE SUCÇÃO X RECALQUE: 3" X 3", HM/Q = 10 MCA / 60 M3/H A 23 MCA / 0 M3/H - MANUTENÇÃO. AF_10/2014</t>
  </si>
  <si>
    <t>3,80</t>
  </si>
  <si>
    <t>BANCADA DE MARMORE SINTETICO COM UMA CUBA, 120 X *60* CM</t>
  </si>
  <si>
    <t>7047</t>
  </si>
  <si>
    <t>MOTOBOMBA TRASH (PARA ÁGUA SUJA) AUTO ESCORVANTE, MOTOR GASOLINA DE 6,41 HP, DIÂMETROS DE SUCÇÃO X RECALQUE: 3" X 3", HM/Q = 10 MCA / 60 M3/H A 23 MCA / 0 M3/H - MATERIAIS NA OPERAÇÃO. AF_10/2014</t>
  </si>
  <si>
    <t>94,05</t>
  </si>
  <si>
    <t>7,73</t>
  </si>
  <si>
    <t>BANCADA DE MARMORE SINTETICO COM UMA CUBA, 150 X *60* CM</t>
  </si>
  <si>
    <t>117,89</t>
  </si>
  <si>
    <t>7051</t>
  </si>
  <si>
    <t>ROLO COMPACTADOR PE DE CARNEIRO VIBRATORIO, POTENCIA 125 HP, PESO OPERACIONAL SEM/COM LASTRO 11,95 / 13,30 T, IMPACTO DINAMICO 38,5 / 22,5 T, LARGURA DE TRABALHO 2,15 M - DEPRECIAÇÃO. AF_06/2014</t>
  </si>
  <si>
    <t>21,32</t>
  </si>
  <si>
    <t>BANCADA DE MARMORE SINTETICO COM UMA CUBA, 200 X *60* CM</t>
  </si>
  <si>
    <t>7052</t>
  </si>
  <si>
    <t>265,67</t>
  </si>
  <si>
    <t>ROLO COMPACTADOR PE DE CARNEIRO VIBRATORIO, POTENCIA 125 HP, PESO OPERACIONAL SEM/COM LASTRO 11,95 / 13,30 T, IMPACTO DINAMICO 38,5 / 22,5 T, LARGURA DE TRABALHO 2,15 M - JUROS. AF_06/2014</t>
  </si>
  <si>
    <t>2,96</t>
  </si>
  <si>
    <t>BANCADA/ BANCA EM GRANITO, POLIDO, TIPO ANDORINHA/ QUARTZ/ CASTELO/ CORUMBA OU OUTROS EQUIVALENTES DA REGIAO, COM CUBA INOX, FORMATO *120 X 60* CM, E=  *2* CM</t>
  </si>
  <si>
    <t>238,99</t>
  </si>
  <si>
    <t>7053</t>
  </si>
  <si>
    <t>ROLO COMPACTADOR PE DE CARNEIRO VIBRATORIO, POTENCIA 125 HP, PESO OPERACIONAL SEM/COM LASTRO 11,95 / 13,30 T, IMPACTO DINAMICO 38,5 / 22,5 T, LARGURA DE TRABALHO 2,15 M - MANUTENÇÃO. AF_06/2014</t>
  </si>
  <si>
    <t>26,68</t>
  </si>
  <si>
    <t>BANCADA/ BANCA EM MARMORE, POLIDO, BRANCO COMUM, E=  *3* CM</t>
  </si>
  <si>
    <t>372,88</t>
  </si>
  <si>
    <t>7054</t>
  </si>
  <si>
    <t>BANCADA/BANCA/PIA DE ACO INOXIDAVEL (AISI 430) COM 1 CUBA CENTRAL, COM VALVULA, ESCORREDOR DUPLO, DE *0,55 X 1,20* M</t>
  </si>
  <si>
    <t>ROLO COMPACTADOR PE DE CARNEIRO VIBRATORIO, POTENCIA 125 HP, PESO OPERACIONAL SEM/COM LASTRO 11,95 / 13,30 T, IMPACTO DINAMICO 38,5 / 22,5 T, LARGURA DE TRABALHO 2,15 M - MATERIAIS NA OPERAÇÃO. AF_06/2014</t>
  </si>
  <si>
    <t>180,06</t>
  </si>
  <si>
    <t>55,35</t>
  </si>
  <si>
    <t>7058</t>
  </si>
  <si>
    <t>CAMINHÃO BASCULANTE 6 M3 TOCO, PESO BRUTO TOTAL 16.000 KG, CARGA ÚTIL MÁXIMA 11.130 KG, DISTÂNCIA ENTRE EIXOS 5,36 M, POTÊNCIA 185 CV, INCLUSIVE CAÇAMBA METÁLICA - DEPRECIAÇÃO. AF_06/2014</t>
  </si>
  <si>
    <t>11,60</t>
  </si>
  <si>
    <t>7059</t>
  </si>
  <si>
    <t>CAMINHÃO BASCULANTE 6 M3 TOCO, PESO BRUTO TOTAL 16.000 KG, CARGA ÚTIL MÁXIMA 11.130 KG, DISTÂNCIA ENTRE EIXOS 5,36 M, POTÊNCIA 185 CV, INCLUSIVE CAÇAMBA METÁLICA - JUROS. AF_06/2014</t>
  </si>
  <si>
    <t>BANCADA/BANCA/PIA DE ACO INOXIDAVEL (AISI 430) COM 1 CUBA CENTRAL, COM VALVULA, ESCORREDOR DUPLO, DE *0,55 X 1,40* M</t>
  </si>
  <si>
    <t>239,43</t>
  </si>
  <si>
    <t>7060</t>
  </si>
  <si>
    <t>BANCADA/BANCA/PIA DE ACO INOXIDAVEL (AISI 430) COM 1 CUBA CENTRAL, COM VALVULA, ESCORREDOR DUPLO, DE *0,55 X 1,80* M</t>
  </si>
  <si>
    <t>CAMINHÃO BASCULANTE 6 M3 TOCO, PESO BRUTO TOTAL 16.000 KG, CARGA ÚTIL MÁXIMA 11.130 KG, DISTÂNCIA ENTRE EIXOS 5,36 M, POTÊNCIA 185 CV, INCLUSIVE CAÇAMBA METÁLICA - MANUTENÇÃO. AF_06/2014</t>
  </si>
  <si>
    <t>TUBO ACO GALV MEDIO 3/4" NBR-5580M (DIN 2440)</t>
  </si>
  <si>
    <t>21,75</t>
  </si>
  <si>
    <t>346,90</t>
  </si>
  <si>
    <t>BANCADA/BANCA/PIA DE ACO INOXIDAVEL (AISI 430) COM 1 CUBA CENTRAL, COM VALVULA, LISA (SEM ESCORREDOR), DE *0,55 X 1,20* M</t>
  </si>
  <si>
    <t>7061</t>
  </si>
  <si>
    <t>CAMINHÃO BASCULANTE 6 M3 TOCO, PESO BRUTO TOTAL 16.000 KG, CARGA ÚTIL MÁXIMA 11.130 KG, DISTÂNCIA ENTRE EIXOS 5,36 M, POTÊNCIA 185 CV, INCLUSIVE CAÇAMBA METÁLICA - MATERIAIS NA OPERAÇÃO. AF_06/2014</t>
  </si>
  <si>
    <t>176,01</t>
  </si>
  <si>
    <t>50,53</t>
  </si>
  <si>
    <t>TUBO ACO GALV MEDIO 2.1/2" NBR-5580M (DIN 2440)</t>
  </si>
  <si>
    <t>BANCADA/BANCA/PIA DE ACO INOXIDAVEL (AISI 430) COM 1 CUBA CENTRAL, SEM VALVULA, ESCORREDOR DUPLO, DE *0,55 X 1,60* M</t>
  </si>
  <si>
    <t>209,29</t>
  </si>
  <si>
    <t>7063</t>
  </si>
  <si>
    <t>TRATOR DE PNEUS, POTÊNCIA 122 CV, TRAÇÃO 4X4, PESO COM LASTRO DE 4.510 KG - DEPRECIAÇÃO. AF_06/2014</t>
  </si>
  <si>
    <t>9,81</t>
  </si>
  <si>
    <t>BANCADA/BANCA/PIA DE ACO INOXIDAVEL (AISI 430) COM 2 CUBAS, COM VALVULAS, ESCORREDOR DUPLO, DE *0,55 X 2,00* M</t>
  </si>
  <si>
    <t>489,09</t>
  </si>
  <si>
    <t>7064</t>
  </si>
  <si>
    <t>TRATOR DE PNEUS, POTÊNCIA 122 CV, TRAÇÃO 4X4, PESO COM LASTRO DE 4.510 KG - JUROS. AF_06/2014</t>
  </si>
  <si>
    <t>BANCADA/TAMPO ACO INOX (AISI 304), LARGURA 60 CM, COM RODABANCA (NAO INCLUI PES DE APOIO)</t>
  </si>
  <si>
    <t>779,28</t>
  </si>
  <si>
    <t>7065</t>
  </si>
  <si>
    <t>TRATOR DE PNEUS, POTÊNCIA 122 CV, TRAÇÃO 4X4, PESO COM LASTRO DE 4.510 KG - MANUTENÇÃO. AF_06/2014</t>
  </si>
  <si>
    <t>BANCADA/TAMPO ACO INOX (AISI 304), LARGURA 70 CM, COM RODABANCA (NAO INCLUI PES DE APOIO)</t>
  </si>
  <si>
    <t>10,73</t>
  </si>
  <si>
    <t>976,39</t>
  </si>
  <si>
    <t>7066</t>
  </si>
  <si>
    <t>BANCADA/TAMPO LISO (SEM CUBA) EM MARMORE SINTETICO</t>
  </si>
  <si>
    <t>TRATOR DE PNEUS, POTÊNCIA 122 CV, TRAÇÃO 4X4, PESO COM LASTRO DE 4.510 KG - MATERIAIS NA OPERAÇÃO. AF_06/2014</t>
  </si>
  <si>
    <t>106,58</t>
  </si>
  <si>
    <t>104,28</t>
  </si>
  <si>
    <t>BANCO ARTICULADO PARA BANHO, EM ACO INOX POLIDO, 70* CM X 45* CM</t>
  </si>
  <si>
    <t>53786</t>
  </si>
  <si>
    <t>RETROESCAVADEIRA SOBRE RODAS COM CARREGADEIRA, TRAÇÃO 4X4, POTÊNCIA LÍQ. 88 HP, CAÇAMBA CARREG. CAP. MÍN. 1 M3, CAÇAMBA RETRO CAP. 0,26 M3, PESO OPERACIONAL MÍN. 6.674 KG, PROFUNDIDADE ESCAVAÇÃO MÁX. 4,37 M - MATERIAIS NA OPERAÇÃO. AF_06/2014</t>
  </si>
  <si>
    <t>372,41</t>
  </si>
  <si>
    <t>33,09</t>
  </si>
  <si>
    <t>BANCO COM ENCOSTO, 1,60M* DE COMPRIMENTO, EM TUBO DE ACO CARBONO E PINTURA NO PROCESSO ELETROSTATICO - PARA ACADEMIA AO AR LIVRE / ACADEMIA DA TERCEIRA IDADE - ATI</t>
  </si>
  <si>
    <t>53788</t>
  </si>
  <si>
    <t>ROLO COMPACTADOR VIBRATÓRIO DE UM CILINDRO AÇO LISO, POTÊNCIA 80 HP, PESO OPERACIONAL MÁXIMO 8,1 T, IMPACTO DINÂMICO 16,15 / 9,5 T, LARGURA DE TRABALHO 1,68 M - MATERIAIS NA OPERAÇÃO. AF_06/2014</t>
  </si>
  <si>
    <t>686,09</t>
  </si>
  <si>
    <t>35,43</t>
  </si>
  <si>
    <t>BANDEJA DE PINTURA PARA ROLO 23 CM</t>
  </si>
  <si>
    <t>53792</t>
  </si>
  <si>
    <t>7,03</t>
  </si>
  <si>
    <t>CAMINHÃO BASCULANTE 6 M3, PESO BRUTO TOTAL 16.000 KG, CARGA ÚTIL MÁXIMA 13.071 KG, DISTÂNCIA ENTRE EIXOS 4,80 M, POTÊNCIA 230 CV INCLUSIVE CAÇAMBA METÁLICA - MATERIAIS NA OPERAÇÃO. AF_06/2014</t>
  </si>
  <si>
    <t>62,81</t>
  </si>
  <si>
    <t>BARRA ANTIPANICO DUPLA, CEGA LADO OPOSTO, COR CINZA</t>
  </si>
  <si>
    <t xml:space="preserve">PAR   </t>
  </si>
  <si>
    <t>53794</t>
  </si>
  <si>
    <t>USINA DE CONCRETO FIXA, CAPACIDADE NOMINAL DE 90 A 120 M3/H, SEM SILO - MANUTENÇÃO. AF_07/2016</t>
  </si>
  <si>
    <t>1.146,12</t>
  </si>
  <si>
    <t>53797</t>
  </si>
  <si>
    <t>BARRA ANTIPANICO DUPLA, PARA PORTA DE VIDRO, COR CINZA</t>
  </si>
  <si>
    <t>CAMINHÃO TOCO, PBT 16.000 KG, CARGA ÚTIL MÁX. 10.685 KG, DIST. ENTRE EIXOS 4,8 M, POTÊNCIA 189 CV, INCLUSIVE CARROCERIA FIXA ABERTA DE MADEIRA P/ TRANSPORTE GERAL DE CARGA SECA, DIMEN. APROX. 2,5 X 7,00 X 0,50 M - MATERIAIS NA OPERAÇÃO. AF_06/2014</t>
  </si>
  <si>
    <t>72,23</t>
  </si>
  <si>
    <t>1.159,81</t>
  </si>
  <si>
    <t>BARRA ANTIPANICO SIMPLES, CEGA LADO OPOSTO, COR CINZA</t>
  </si>
  <si>
    <t>53804</t>
  </si>
  <si>
    <t>TUBO ACO GALV MEDIO 1.1/2" NBR-5580M (DIN 2440) - ESP PAREDE 3,35MM (3,84 KG/M)</t>
  </si>
  <si>
    <t>VASSOURA MECÂNICA REBOCÁVEL COM ESCOVA CILÍNDRICA, LARGURA ÚTIL DE VARRIMENTO DE 2,44 M - MANUTENÇÃO. AF_06/2014</t>
  </si>
  <si>
    <t>399,85</t>
  </si>
  <si>
    <t>2,47</t>
  </si>
  <si>
    <t>BARRA ANTIPANICO SIMPLES, COM FECHADURA LADO OPOSTO, COR CINZA</t>
  </si>
  <si>
    <t>611,26</t>
  </si>
  <si>
    <t>53806</t>
  </si>
  <si>
    <t>TRATOR DE ESTEIRAS, POTÊNCIA 170 HP, PESO OPERACIONAL 19 T, CAÇAMBA 5,2 M3 - MANUTENÇÃO. AF_06/2014</t>
  </si>
  <si>
    <t>39,78</t>
  </si>
  <si>
    <t>BARRA ANTIPANICO SIMPLES, PARA PORTA DE VIDRO, COR CINZA</t>
  </si>
  <si>
    <t>591,91</t>
  </si>
  <si>
    <t>53810</t>
  </si>
  <si>
    <t>TRATOR DE ESTEIRAS, POTÊNCIA 150 HP, PESO OPERACIONAL 16,7 T, COM RODA MOTRIZ ELEVADA E LÂMINA 3,18 M3 - MANUTENÇÃO. AF_06/2014</t>
  </si>
  <si>
    <t>BARRA DE APOIO EM "L", EM ACO INOX POLIDO 70 X 70 CM, DIAMETRO MINIMO 3 CM</t>
  </si>
  <si>
    <t>40,03</t>
  </si>
  <si>
    <t>164,95</t>
  </si>
  <si>
    <t>BARRA DE APOIO EM "L", EM ACO INOX POLIDO 80 X 80 CM, DIAMETRO MINIMO 3 CM</t>
  </si>
  <si>
    <t>53814</t>
  </si>
  <si>
    <t>TRATOR DE ESTEIRAS, POTÊNCIA 347 HP, PESO OPERACIONAL 38,5 T, COM LÂMINA 8,70 M3 - MANUTENÇÃO. AF_06/2014</t>
  </si>
  <si>
    <t>189,31</t>
  </si>
  <si>
    <t>131,12</t>
  </si>
  <si>
    <t>BARRA DE APOIO LATERAL ARTICULADA, COM TRAVA, EM ACO INOX POLIDO, 70 CM, DIAMETRO MINIMO 3 CM</t>
  </si>
  <si>
    <t>204,83</t>
  </si>
  <si>
    <t>53817</t>
  </si>
  <si>
    <t>PÇ</t>
  </si>
  <si>
    <t>TRATOR DE ESTEIRAS, POTÊNCIA 100 HP, PESO OPERACIONAL 9,4 T, COM LÂMINA 2,19 M3 - MATERIAIS NA OPERAÇÃO. AF_06/2014</t>
  </si>
  <si>
    <t>BARRA DE APOIO RETA, EM ACO INOX POLIDO, COMPRIMENTO 60CM, DIAMETRO MINIMO 3 CM</t>
  </si>
  <si>
    <t>38,73</t>
  </si>
  <si>
    <t>72,62</t>
  </si>
  <si>
    <t>BARRA DE APOIO RETA, EM ACO INOX POLIDO, COMPRIMENTO 70CM, DIAMETRO MINIMO 3 CM</t>
  </si>
  <si>
    <t>53818</t>
  </si>
  <si>
    <t>80,65</t>
  </si>
  <si>
    <t>ROLO COMPACTADOR VIBRATÓRIO REBOCÁVEL, CILINDRO DE AÇO LISO, POTÊNCIA DE TRAÇÃO DE 65 CV, PESO 4,7 T, IMPACTO DINÂMICO 18,3 T, LARGURA DE TRABALHO 1,67 M - DEPRECIAÇÃO. AF_02/2016</t>
  </si>
  <si>
    <t>BARRA DE APOIO RETA, EM ACO INOX POLIDO, COMPRIMENTO 80CM, DIAMETRO MINIMO 3 CM</t>
  </si>
  <si>
    <t>86,00</t>
  </si>
  <si>
    <t>53827</t>
  </si>
  <si>
    <t>CAMINHÃO TOCO, PESO BRUTO TOTAL 14.300 KG, CARGA ÚTIL MÁXIMA 9590 KG, DISTÂNCIA ENTRE EIXOS 4,76 M, POTÊNCIA 185 CV (NÃO INCLUI CARROCERIA) - MATERIAIS NA OPERAÇÃO. AF_06/2014</t>
  </si>
  <si>
    <t>70,71</t>
  </si>
  <si>
    <t>BARRA DE APOIO RETA, EM ACO INOX POLIDO, COMPRIMENTO 90 CM, DIAMETRO MINIMO 3 CM</t>
  </si>
  <si>
    <t>90,10</t>
  </si>
  <si>
    <t>53829</t>
  </si>
  <si>
    <t>CAMINHÃO TOCO, PESO BRUTO TOTAL 16.000 KG, CARGA ÚTIL MÁXIMA DE 10.685 KG, DISTÂNCIA ENTRE EIXOS 4,80 M, POTÊNCIA 189 CV EXCLUSIVE CARROCERIA - MATERIAIS NA OPERAÇÃO. AF_06/2014</t>
  </si>
  <si>
    <t>BARRA DE APOIO RETA, EM ALUMINIO, COMPRIMENTO 60CM, DIAMETRO MINIMO 3 CM</t>
  </si>
  <si>
    <t>66,30</t>
  </si>
  <si>
    <t>BARRA DE APOIO RETA, EM ALUMINIO, COMPRIMENTO 70CM, DIAMETRO MINIMO 3 CM</t>
  </si>
  <si>
    <t>53831</t>
  </si>
  <si>
    <t>76,03</t>
  </si>
  <si>
    <t>CAMINHÃO PIPA 10.000 L TRUCADO, PESO BRUTO TOTAL 23.000 KG, CARGA ÚTIL MÁXIMA 15.935 KG, DISTÂNCIA ENTRE EIXOS 4,8 M, POTÊNCIA 230 CV, INCLUSIVE TANQUE DE AÇO PARA TRANSPORTE DE ÁGUA - MATERIAIS NA OPERAÇÃO. AF_06/2014</t>
  </si>
  <si>
    <t>119,31</t>
  </si>
  <si>
    <t>BARRA DE APOIO RETA, EM ALUMINIO, COMPRIMENTO 80 CM, DIAMETRO MINIMO 3 CM</t>
  </si>
  <si>
    <t>82,24</t>
  </si>
  <si>
    <t>53840</t>
  </si>
  <si>
    <t>GRADE DE DISCO REBOCÁVEL COM 20 DISCOS 24" X 6 MM COM PNEUS PARA TRANSPORTE - DEPRECIAÇÃO. AF_06/2014</t>
  </si>
  <si>
    <t>BARRA DE APOIO RETA, EM ALUMINIO, COMPRIMENTO 90 CM, DIAMETRO MINIMO 3 CM</t>
  </si>
  <si>
    <t>1,34</t>
  </si>
  <si>
    <t>86,11</t>
  </si>
  <si>
    <t>BARRA DE FERRO RETANGULAR, BARRA CHATA (QUALQUER DIMENSAO)</t>
  </si>
  <si>
    <t>53841</t>
  </si>
  <si>
    <t>GRADE DE DISCO REBOCÁVEL COM 20 DISCOS 24" X 6 MM COM PNEUS PARA TRANSPORTE - MANUTENÇÃO. AF_06/2014</t>
  </si>
  <si>
    <t>5,05</t>
  </si>
  <si>
    <t>53849</t>
  </si>
  <si>
    <t>BARRA DE FERRO RETANGULAR, BARRA CHATA, 1 1/2"  X 1/2" (L X E), 3,79 KG/M</t>
  </si>
  <si>
    <t>MOTONIVELADORA POTÊNCIA BÁSICA LÍQUIDA (PRIMEIRA MARCHA) 125 HP, PESO BRUTO 13032 KG, LARGURA DA LÂMINA DE 3,7 M - MATERIAIS NA OPERAÇÃO. AF_06/2014</t>
  </si>
  <si>
    <t>51,90</t>
  </si>
  <si>
    <t>19,38</t>
  </si>
  <si>
    <t>53857</t>
  </si>
  <si>
    <t>PÁ CARREGADEIRA SOBRE RODAS, POTÊNCIA LÍQUIDA 128 HP, CAPACIDADE DA CAÇAMBA 1,7 A 2,8 M3, PESO OPERACIONAL 11632 KG - MANUTENÇÃO. AF_06/2014</t>
  </si>
  <si>
    <t>BARRA DE FERRO RETANGULAR, BARRA CHATA, 1 1/2" X 1/4" (L X E), 1,89 KG/M</t>
  </si>
  <si>
    <t>9,54</t>
  </si>
  <si>
    <t>53858</t>
  </si>
  <si>
    <t>PÁ CARREGADEIRA SOBRE RODAS, POTÊNCIA LÍQUIDA 128 HP, CAPACIDADE DA CAÇAMBA 1,7 A 2,8 M3, PESO OPERACIONAL 11632 KG - MATERIAIS NA OPERAÇÃO. AF_06/2014</t>
  </si>
  <si>
    <t>49,60</t>
  </si>
  <si>
    <t>BARRA DE FERRO RETANGULAR, BARRA CHATA, 1" X 1/4" (L X E), 1,2265 KG/M</t>
  </si>
  <si>
    <t>5,85</t>
  </si>
  <si>
    <t>53861</t>
  </si>
  <si>
    <t>PÁ CARREGADEIRA SOBRE RODAS, POTÊNCIA 197 HP, CAPACIDADE DA CAÇAMBA 2,5 A 3,5 M3, PESO OPERACIONAL 18338 KG - MANUTENÇÃO. AF_06/2014</t>
  </si>
  <si>
    <t>BARRA DE FERRO RETANGULAR, BARRA CHATA, 1" X 3/16" (L X E), 1,73 KG/M</t>
  </si>
  <si>
    <t>34,94</t>
  </si>
  <si>
    <t>8,93</t>
  </si>
  <si>
    <t>BARRA DE FERRO RETANGULAR, BARRA CHATA, 2" X 1/2" (L X E), 5,06 KG/M</t>
  </si>
  <si>
    <t>53863</t>
  </si>
  <si>
    <t>MARTELETE OU ROMPEDOR PNEUMÁTICO MANUAL, 28 KG, COM SILENCIADOR - MANUTENÇÃO. AF_07/2016</t>
  </si>
  <si>
    <t>25,55</t>
  </si>
  <si>
    <t>BARRA DE FERRO RETANGULAR, BARRA CHATA, 2" X 1/4" (L X E), 2,53 KG/M</t>
  </si>
  <si>
    <t>12,77</t>
  </si>
  <si>
    <t>53865</t>
  </si>
  <si>
    <t>COMPRESSOR DE AR REBOCÁVEL, VAZÃO 189 PCM, PRESSÃO EFETIVA DE TRABALHO 102 PSI, MOTOR DIESEL, POTÊNCIA 63 CV - MATERIAIS NA OPERAÇÃO. AF_06/2015</t>
  </si>
  <si>
    <t>53866</t>
  </si>
  <si>
    <t>BOMBA SUBMERSÍVEL ELÉTRICA TRIFÁSICA, POTÊNCIA 2,96 HP, Ø ROTOR 144 MM SEMI-ABERTO, BOCAL DE SAÍDA Ø 2_x0094_, HM/Q = 2 MCA / 38,8 M3/H A 28 MCA / 5 M3/H - MATERIAIS NA OPERAÇÃO. AF_06/2014</t>
  </si>
  <si>
    <t>1,39</t>
  </si>
  <si>
    <t>53882</t>
  </si>
  <si>
    <t>CAMINHÃO PIPA 6.000 L, PESO BRUTO TOTAL 13.000 KG, DISTÂNCIA ENTRE EIXOS 4,80 M, POTÊNCIA 189 CV INCLUSIVE TANQUE DE AÇO PARA TRANSPORTE DE ÁGUA, CAPACIDADE 6 M3 - MANUTENÇÃO. AF_06/2014</t>
  </si>
  <si>
    <t>18,05</t>
  </si>
  <si>
    <t>BARRA DE FERRO RETANGULAR, BARRA CHATA, 2" X 1" (L X E), 10,12 KG/M</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</si>
  <si>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</si>
  <si>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</si>
  <si>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</si>
  <si>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</si>
  <si>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4,17</t>
  </si>
  <si>
    <t>49,92</t>
  </si>
  <si>
    <t>BARRA DE FERRO RETANGULAR, BARRA CHATA, 2" X 3/8" (L X E), 3,79KG/M</t>
  </si>
  <si>
    <t>19,13</t>
  </si>
  <si>
    <t>73307</t>
  </si>
  <si>
    <t>GRUPO GERADOR ESTACIONÁRIO, MOTOR DIESEL POTÊNCIA 170 KVA - MANUTENÇÃO. AF_02/2016</t>
  </si>
  <si>
    <t>BARRA DE FERRO RETANGULAR, BARRA CHATA, 2" X 5/16" (L X E), 3,162 KG/M</t>
  </si>
  <si>
    <t>3,73</t>
  </si>
  <si>
    <t>73309</t>
  </si>
  <si>
    <t>BARRA DE FERRO RETANGULAR, BARRA CHATA, 3/4" X 1/8" (L X E), 0,47 KG/M</t>
  </si>
  <si>
    <t>ROLO COMPACTADOR VIBRATÓRIO PÉ DE CARNEIRO PARA SOLOS, POTÊNCIA 80 HP, PESO OPERACIONAL SEM/COM LASTRO 7,4 / 8,8 T, LARGURA DE TRABALHO 1,68 M - DEPRECIAÇÃO. AF_02/2016</t>
  </si>
  <si>
    <t>BARRA DE FERRO RETANGULAR, BARRA CHATA, 3/8" X 1 1/2" (L X E), 2,84 KG/M</t>
  </si>
  <si>
    <t>15,99</t>
  </si>
  <si>
    <t>14,52</t>
  </si>
  <si>
    <t>BASE DE MISTURADOR MONOCOMANDO PARA CHUVEIRO</t>
  </si>
  <si>
    <t>73311</t>
  </si>
  <si>
    <t>292,26</t>
  </si>
  <si>
    <t>GRUPO GERADOR ESTACIONÁRIO, MOTOR DIESEL POTÊNCIA 170 KVA - MATERIAIS NA OPERAÇÃO. AF_02/2016</t>
  </si>
  <si>
    <t>110,44</t>
  </si>
  <si>
    <t>BASE PARA MASTRO DE PARA-RAIOS DIAMETRO NOMINAL 1 1/2"</t>
  </si>
  <si>
    <t>38,77</t>
  </si>
  <si>
    <t>73313</t>
  </si>
  <si>
    <t>BASE PARA MASTRO DE PARA-RAIOS DIAMETRO NOMINAL 2"</t>
  </si>
  <si>
    <t>ROLO COMPACTADOR VIBRATÓRIO PÉ DE CARNEIRO PARA SOLOS, POTÊNCIA 80 HP, PESO OPERACIONAL SEM/COM LASTRO 7,4 / 8,8 T, LARGURA DE TRABALHO 1,68 M - JUROS. AF_02/2016</t>
  </si>
  <si>
    <t>DIVERSOS CONTINUACAO</t>
  </si>
  <si>
    <t>40,27</t>
  </si>
  <si>
    <t>BASE PARA RELE COM SUPORTE METALICO</t>
  </si>
  <si>
    <t>9,87</t>
  </si>
  <si>
    <t>73315</t>
  </si>
  <si>
    <t>ROLO COMPACTADOR VIBRATÓRIO PÉ DE CARNEIRO PARA SOLOS, POTÊNCIA 80 HP, PESO OPERACIONAL SEM/COM LASTRO 7,4 / 8,8 T, LARGURA DE TRABALHO 1,68 M - MATERIAIS NA OPERAÇÃO. AF_02/2016</t>
  </si>
  <si>
    <t>BASE UNIPOLAR PARA FUSIVEL NH1, CORRENTE NOMINAL DE 250 A, SEM CAPA</t>
  </si>
  <si>
    <t>73335</t>
  </si>
  <si>
    <t>CAMINHÃO TOCO, PBT 14.300 KG, CARGA ÚTIL MÁX. 9.710 KG, DIST. ENTRE EIXOS 3,56 M, POTÊNCIA 185 CV, INCLUSIVE CARROCERIA FIXA ABERTA DE MADEIRA P/ TRANSPORTE GERAL DE CARGA SECA, DIMEN. APROX. 2,50 X 6,50 X 0,50 M - MANUTENÇÃO. AF_06/2014</t>
  </si>
  <si>
    <t>89,96</t>
  </si>
  <si>
    <t>17,14</t>
  </si>
  <si>
    <t>BATE-ESTACAS POR GRAVIDADE, POTENCIA160 HP, PESO DO MARTELO ATE 3 TONELADAS</t>
  </si>
  <si>
    <t>73340</t>
  </si>
  <si>
    <t>CAMINHÃO TOCO, PBT 14.300 KG, CARGA ÚTIL MÁX. 9.710 KG, DIST. ENTRE EIXOS 3,56 M, POTÊNCIA 185 CV, INCLUSIVE CARROCERIA FIXA ABERTA DE MADEIRA P/ TRANSPORTE GERAL DE CARGA SECA, DIMEN. APROX. 2,50 X 6,50 X 0,50 M - MATERIAIS NA OPERAÇÃO. AF_06/2014</t>
  </si>
  <si>
    <t>332.215,39</t>
  </si>
  <si>
    <t>BATENTE/ PORTAL/ ADUELA/ MARCO MACICO, E= *3 CM, L= *13 CM, *60 CM A 120* CM X *210 CM,  EM CEDRINHO/ ANGELIM COMERCIAL/ EUCALIPTO/ CURUPIXA/ PEROBA/ CUMARU OU EQUIVALENTE DA REGIAO (NAO INCLUI ALIZARES)</t>
  </si>
  <si>
    <t xml:space="preserve">JG    </t>
  </si>
  <si>
    <t>83361</t>
  </si>
  <si>
    <t>88,23</t>
  </si>
  <si>
    <t>ESPARGIDOR DE ASFALTO PRESSURIZADO, TANQUE 6 M3 COM ISOLAÇÃO TÉRMICA, AQUECIDO COM 2 MAÇARICOS, COM BARRA ESPARGIDORA 3,60 M, MONTADO SOBRE CAMINHÃO  TOCO, PBT 14.300 KG, POTÊNCIA 185 CV - MANUTENÇÃO. AF_08/2015</t>
  </si>
  <si>
    <t>10,62</t>
  </si>
  <si>
    <t>BATENTE/ PORTAL/ ADUELA/ MARCO MACICO, E= *3* CM, L= *13* CM, *60 CM A 120* CM X *210* CM, EM PINUS/ TAUARI/ VIROLA OU EQUIVALENTE DA REGIAO (NAO INCLUI ALIZARES)</t>
  </si>
  <si>
    <t>58,31</t>
  </si>
  <si>
    <t>83761</t>
  </si>
  <si>
    <t>BATENTE/ PORTAL/ ADUELA/ MARCO MACICO, E= *3* CM, L= *7* CM, *60 CM A 120* CM X *210* CM,  EM CEDRINHO/ ANGELIM COMERCIAL/ EUCALIPTO/ CURUPIXA/ PEROBA/ CUMARU OU EQUIVALENTE DA REGIAO (NAO INCLUI ALIZARES)</t>
  </si>
  <si>
    <t>71,67</t>
  </si>
  <si>
    <t>GRUPO DE SOLDAGEM COM GERADOR A DIESEL 60 CV PARA SOLDA ELÉTRICA, SOBRE 04 RODAS, COM MOTOR 4 CILINDROS 600 A - DEPRECIAÇÃO. AF_02/2016</t>
  </si>
  <si>
    <t>8,91</t>
  </si>
  <si>
    <t>BATENTE/ PORTAL/ ADUELA/ MARCO MACICO, E= *3* CM, L= *7* CM, *60 CM A 120* CM X *210* CM, EM PINUS/ TAUARI/ VIROLA OU EQUIVALENTE DA REGIAO (NAO INCLUI ALIZARES)</t>
  </si>
  <si>
    <t>38,96</t>
  </si>
  <si>
    <t>83762</t>
  </si>
  <si>
    <t>GRUPO DE SOLDAGEM COM GERADOR A DIESEL 60 CV PARA SOLDA ELÉTRICA, SOBRE 04 RODAS, COM MOTOR 4 CILINDROS 600 A - MANUTENÇÃO. AF_02/2016</t>
  </si>
  <si>
    <t>BATENTE/ PORTAL/ ADUELA/MARCO MACICO, E= *3* CM, L= *15* CM, *60 CM A 120* CM  X *210* CM, EM PINUS/ TAUARI/ VIROLA OU EQUIVALENTE DA REGIAO</t>
  </si>
  <si>
    <t>11,13</t>
  </si>
  <si>
    <t>71,42</t>
  </si>
  <si>
    <t>83763</t>
  </si>
  <si>
    <t>BATENTE/ PORTAL/ADUELA/ MARCO MACICO, E= *3* CM, L= *15* CM, *60 CM A 120* CM  X *210* CM,  EM CEDRINHO/ ANGELIM COMERCIAL/  EUCALIPTO/ CURUPIXA/ PEROBA/ CUMARU OU EQUIVALENTE DA REGIAO (NAO INCLUI ALIZARES)</t>
  </si>
  <si>
    <t>GRUPO DE SOLDAGEM COM GERADOR A DIESEL 60 CV PARA SOLDA ELÉTRICA, SOBRE 04 RODAS, COM MOTOR 4 CILINDROS 600 A - MATERIAIS NA OPERAÇÃO. AF_02/2016</t>
  </si>
  <si>
    <t>31,12</t>
  </si>
  <si>
    <t>96,63</t>
  </si>
  <si>
    <t>BATENTE/PORTAL/ADUELA/MARCO, EM MDF/PVC WOOD/POLIESTIRENO OU MADEIRA LAMINADA, L = *9,0* CM COM GUARNICAO REGULAVEL 2 FACES = *35* MM, PRIMER</t>
  </si>
  <si>
    <t>83764</t>
  </si>
  <si>
    <t>GRUPO DE SOLDAGEM COM GERADOR A DIESEL 60 CV PARA SOLDA ELÉTRICA, SOBRE 04 RODAS, COM MOTOR 4 CILINDROS 600 A - JUROS. AF_02/2016</t>
  </si>
  <si>
    <t>1,00</t>
  </si>
  <si>
    <t>181,56</t>
  </si>
  <si>
    <t>87026</t>
  </si>
  <si>
    <t>GRADE DE DISCO REBOCÁVEL COM 20 DISCOS 24" X 6 MM COM PNEUS PARA TRANSPORTE - JUROS. AF_06/2014</t>
  </si>
  <si>
    <t>BETONEIRA CAPACIDADE NOMINAL 400 L, CAPACIDADE DE MISTURA  280 L, MOTOR ELETRICO TRIFASICO 220/380 V POTENCIA 2 CV, SEM CARREGADOR</t>
  </si>
  <si>
    <t>0,18</t>
  </si>
  <si>
    <t>3.078,39</t>
  </si>
  <si>
    <t>BETONEIRA CAPACIDADE NOMINAL 400 L, CAPACIDADE DE MISTURA 310 L, MOTOR A DIESEL POTENCIA 5 CV, SEM CARREGADOR</t>
  </si>
  <si>
    <t>87441</t>
  </si>
  <si>
    <t>4.198,08</t>
  </si>
  <si>
    <t>BETONEIRA CAPACIDADE NOMINAL 400 L, CAPACIDADE DE MISTURA 310 L, MOTOR A DIESEL POTÊNCIA 5,0 HP, SEM CARREGADOR - DEPRECIAÇÃO. AF_06/2014</t>
  </si>
  <si>
    <t>TUBO ACO GALV MEDIO 3.1/2" NBR-5580M (DIN 2440)</t>
  </si>
  <si>
    <t>BETONEIRA CAPACIDADE NOMINAL 400 L, CAPACIDADE DE MISTURA 310 L, MOTOR A GASOLINA POTENCIA 5,5 CV, SEM CARREGADOR</t>
  </si>
  <si>
    <t>3.850,59</t>
  </si>
  <si>
    <t>87442</t>
  </si>
  <si>
    <t>BETONEIRA CAPACIDADE NOMINAL 400 L, CAPACIDADE DE MISTURA 310 L, MOTOR A DIESEL POTÊNCIA 5,0 HP, SEM CARREGADOR - JUROS. AF_06/2014</t>
  </si>
  <si>
    <t>BETONEIRA CAPACIDADE NOMINAL 600 L, CAPACIDADE DE MISTURA 440 L, MOTOR A GASOLINA POTENCIA 10 HP, COM CARREGADOR</t>
  </si>
  <si>
    <t>0,03</t>
  </si>
  <si>
    <t>16.748,52</t>
  </si>
  <si>
    <t>BETONEIRA, CAPACIDADE NOMINAL 400 L, CAPACIDADE DE MISTURA 310L, MOTOR ELETRICO TRIFASICO 220/380V POTENCIA 2 CV, SEM CARREGADOR</t>
  </si>
  <si>
    <t>87443</t>
  </si>
  <si>
    <t>BETONEIRA CAPACIDADE NOMINAL 400 L, CAPACIDADE DE MISTURA 310 L, MOTOR A DIESEL POTÊNCIA 5,0 HP, SEM CARREGADOR - MANUTENÇÃO. AF_06/2014</t>
  </si>
  <si>
    <t>3.521,88</t>
  </si>
  <si>
    <t>0,25</t>
  </si>
  <si>
    <t>BETONEIRA, CAPACIDADE NOMINAL 600 L, CAPACIDADE DE MISTURA  360L, MOTOR ELETRICO TRIFASICO 220/380V, POTENCIA 4CV, EXCLUSO CARREGADOR</t>
  </si>
  <si>
    <t>12.522,26</t>
  </si>
  <si>
    <t>87444</t>
  </si>
  <si>
    <t>BETONEIRA CAPACIDADE NOMINAL 400 L, CAPACIDADE DE MISTURA 310 L, MOTOR A DIESEL POTÊNCIA 5,0 HP, SEM CARREGADOR - MATERIAIS NA OPERAÇÃO. AF_06/2014</t>
  </si>
  <si>
    <t>BETONEIRA, CAPACIDADE NOMINAL 600 L, CAPACIDADE DE MISTURA 440 L, MOTOR A DIESEL POTENCIA 10 CV, COM CARREGADOR</t>
  </si>
  <si>
    <t>2,63</t>
  </si>
  <si>
    <t>15.219,76</t>
  </si>
  <si>
    <t>INSUMOS DE MANUTENCAO - SERRALHERIA</t>
  </si>
  <si>
    <t>88387</t>
  </si>
  <si>
    <t>BLASTER, DINAMITADOR OU CABO DE FOGO</t>
  </si>
  <si>
    <t>MISTURADOR DE ARGAMASSA, EIXO HORIZONTAL, CAPACIDADE DE MISTURA 300 KG, MOTOR ELÉTRICO POTÊNCIA 5 CV - DEPRECIAÇÃO. AF_06/2014</t>
  </si>
  <si>
    <t>16,28</t>
  </si>
  <si>
    <t>BLASTER, DINAMITADOR OU CABO DE FOGO (MENSALISTA)</t>
  </si>
  <si>
    <t>88389</t>
  </si>
  <si>
    <t>MISTURADOR DE ARGAMASSA, EIXO HORIZONTAL, CAPACIDADE DE MISTURA 300 KG, MOTOR ELÉTRICO POTÊNCIA 5 CV - JUROS. AF_06/2014</t>
  </si>
  <si>
    <t>2.868,09</t>
  </si>
  <si>
    <t>BLOCO CERAMICO (ALVENARIA DE VEDACAO), DE 9 X 19 X 19 CM</t>
  </si>
  <si>
    <t xml:space="preserve">MIL   </t>
  </si>
  <si>
    <t>88390</t>
  </si>
  <si>
    <t>500,00</t>
  </si>
  <si>
    <t>MISTURADOR DE ARGAMASSA, EIXO HORIZONTAL, CAPACIDADE DE MISTURA 300 KG, MOTOR ELÉTRICO POTÊNCIA 5 CV - MANUTENÇÃO. AF_06/2014</t>
  </si>
  <si>
    <t>0,65</t>
  </si>
  <si>
    <t>BLOCO CERAMICO (ALVENARIA DE VEDACAO), 4 FUROS, DE 9 X 9 X 19 CM</t>
  </si>
  <si>
    <t>88391</t>
  </si>
  <si>
    <t>BLOCO CERAMICO (ALVENARIA DE VEDACAO), 6 FUROS, DE 9 X 9 X 19 CM</t>
  </si>
  <si>
    <t>MISTURADOR DE ARGAMASSA, EIXO HORIZONTAL, CAPACIDADE DE MISTURA 300 KG, MOTOR ELÉTRICO POTÊNCIA 5 CV - MATERIAIS NA OPERAÇÃO. AF_06/2014</t>
  </si>
  <si>
    <t>BLOCO CERAMICO (ALVENARIA DE VEDACAO), 8 FUROS, DE 9 X 19 X 19 CM</t>
  </si>
  <si>
    <t>88394</t>
  </si>
  <si>
    <t>MISTURADOR DE ARGAMASSA, EIXO HORIZONTAL, CAPACIDADE DE MISTURA 600 KG, MOTOR ELÉTRICO POTÊNCIA 7,5 CV - DEPRECIAÇÃO. AF_06/2014</t>
  </si>
  <si>
    <t>0,50</t>
  </si>
  <si>
    <t>BLOCO CERAMICO (ALVENARIA DE VEDACAO), 8 FUROS, DE 9 X 19 X 29 CM</t>
  </si>
  <si>
    <t>88395</t>
  </si>
  <si>
    <t>0,71</t>
  </si>
  <si>
    <t>MISTURADOR DE ARGAMASSA, EIXO HORIZONTAL, CAPACIDADE DE MISTURA 600 KG, MOTOR ELÉTRICO POTÊNCIA 7,5 CV - JUROS. AF_06/2014</t>
  </si>
  <si>
    <t>BLOCO CERAMICO (ALVENARIA VEDACAO), 6 FUROS, DE 9 X 14 X 19 CM</t>
  </si>
  <si>
    <t>88396</t>
  </si>
  <si>
    <t>MISTURADOR DE ARGAMASSA, EIXO HORIZONTAL, CAPACIDADE DE MISTURA 600 KG, MOTOR ELÉTRICO POTÊNCIA 7,5 CV - MANUTENÇÃO. AF_06/2014</t>
  </si>
  <si>
    <t>BLOCO CERAMICO DE VEDACAO COM FUROS NA HORIZONTAL, 11,5 X 19 X 19 CM - 4,5 MPA (NBR 15270)</t>
  </si>
  <si>
    <t>0,77</t>
  </si>
  <si>
    <t>88397</t>
  </si>
  <si>
    <t>BLOCO CERAMICO DE VEDACAO COM FUROS NA VERTICAL, 14 X 19 X 39 CM - 4,5 MPA (NBR 15270)</t>
  </si>
  <si>
    <t>MISTURADOR DE ARGAMASSA, EIXO HORIZONTAL, CAPACIDADE DE MISTURA 600 KG, MOTOR ELÉTRICO POTÊNCIA 7,5 CV - MATERIAIS NA OPERAÇÃO. AF_06/2014</t>
  </si>
  <si>
    <t>1,63</t>
  </si>
  <si>
    <t>3,37</t>
  </si>
  <si>
    <t>BLOCO CERAMICO DE VEDACAO COM FUROS NA VERTICAL, 19 X 19 X 39 CM - 4,5 MPA (NBR 15270)</t>
  </si>
  <si>
    <t>2,00</t>
  </si>
  <si>
    <t>88400</t>
  </si>
  <si>
    <t>MISTURADOR DE ARGAMASSA, EIXO HORIZONTAL, CAPACIDADE DE MISTURA 160 KG, MOTOR ELÉTRICO POTÊNCIA 3 CV - DEPRECIAÇÃO. AF_06/2014</t>
  </si>
  <si>
    <t>BLOCO CERAMICO DE VEDACAO COM FUROS NA VERTICAL, 9 X 19 X 39 CM - 4,5 MPA (NBR 15270)</t>
  </si>
  <si>
    <t>1,22</t>
  </si>
  <si>
    <t>88401</t>
  </si>
  <si>
    <t>MISTURADOR DE ARGAMASSA, EIXO HORIZONTAL, CAPACIDADE DE MISTURA 160 KG, MOTOR ELÉTRICO POTÊNCIA 3 CV - JUROS. AF_06/2014</t>
  </si>
  <si>
    <t>BLOCO CONCRETO ESTRUTURAL 14 X 19 X 29 CM, FBK 10 MPA (NBR 6136)</t>
  </si>
  <si>
    <t>0,05</t>
  </si>
  <si>
    <t>2,29</t>
  </si>
  <si>
    <t>88402</t>
  </si>
  <si>
    <t>MISTURADOR DE ARGAMASSA, EIXO HORIZONTAL, CAPACIDADE DE MISTURA 160 KG, MOTOR ELÉTRICO POTÊNCIA 3 CV - MANUTENÇÃO. AF_06/2014</t>
  </si>
  <si>
    <t>BLOCO CONCRETO ESTRUTURAL 14 X 19 X 29 CM, FBK 12 MPA  (NBR 6136)</t>
  </si>
  <si>
    <t>0,61</t>
  </si>
  <si>
    <t>BLOCO CONCRETO ESTRUTURAL 14 X 19 X 29 CM, FBK 14 MPA (NBR 6136)</t>
  </si>
  <si>
    <t>88403</t>
  </si>
  <si>
    <t>2,86</t>
  </si>
  <si>
    <t>MISTURADOR DE ARGAMASSA, EIXO HORIZONTAL, CAPACIDADE DE MISTURA 160 KG, MOTOR ELÉTRICO POTÊNCIA 3 CV - MATERIAIS NA OPERAÇÃO. AF_06/2014</t>
  </si>
  <si>
    <t>1,35</t>
  </si>
  <si>
    <t>BLOCO CONCRETO ESTRUTURAL 14 X 19 X 29 CM, FBK 16 MPA (NBR 6136)</t>
  </si>
  <si>
    <t>3,30</t>
  </si>
  <si>
    <t>88419</t>
  </si>
  <si>
    <t>PROJETOR DE ARGAMASSA, CAPACIDADE DE PROJEÇÃO 1,5 M3/H, ALCANCE DE 30 ATÉ 60 M, MOTOR ELÉTRICO POTÊNCIA 7,5 HP - DEPRECIAÇÃO. AF_06/2014</t>
  </si>
  <si>
    <t>BLOCO CONCRETO ESTRUTURAL 14 X 19 X 29 CM, FBK 4,5 MPA (NBR 6136)</t>
  </si>
  <si>
    <t>3,21</t>
  </si>
  <si>
    <t>1,91</t>
  </si>
  <si>
    <t>88422</t>
  </si>
  <si>
    <t>BLOCO CONCRETO ESTRUTURAL 14 X 19 X 29 CM, FBK 6 MPA (NBR 6136)</t>
  </si>
  <si>
    <t>PROJETOR DE ARGAMASSA, CAPACIDADE DE PROJEÇÃO 1,5 M3/H, ALCANCE DE 30 ATÉ 60 M, MOTOR ELÉTRICO POTÊNCIA 7,5 HP - JUROS. AF_06/2014</t>
  </si>
  <si>
    <t>1,79</t>
  </si>
  <si>
    <t>BLOCO CONCRETO ESTRUTURAL 14 X 19 X 29 CM, FBK 8 MPA (NBR 6136)</t>
  </si>
  <si>
    <t>INSUMOS DE MANUTENÇAO SERRALHERIA (CONT)</t>
  </si>
  <si>
    <t>2,01</t>
  </si>
  <si>
    <t>88425</t>
  </si>
  <si>
    <t>PROJETOR DE ARGAMASSA, CAPACIDADE DE PROJEÇÃO 1,5 M3/H, ALCANCE DE 30 ATÉ 60 M, MOTOR ELÉTRICO POTÊNCIA 7,5 HP - MANUTENÇÃO. AF_06/2014</t>
  </si>
  <si>
    <t>3,51</t>
  </si>
  <si>
    <t>BLOCO CONCRETO ESTRUTURAL 14 X 19 X 34 CM, FBK 4,5 MPA (NBR 6136)</t>
  </si>
  <si>
    <t>2,17</t>
  </si>
  <si>
    <t>88427</t>
  </si>
  <si>
    <t>BLOCO CONCRETO ESTRUTURAL 14 X 19 X 39 CM, FBK 10 MPA (NBR 6136)</t>
  </si>
  <si>
    <t>PROJETOR DE ARGAMASSA, CAPACIDADE DE PROJEÇÃO 1,5 M3/H, ALCANCE DE 30 ATÉ 60 M, MOTOR ELÉTRICO POTÊNCIA 7,5 HP - MATERIAIS NA OPERAÇÃO. AF_06/2014</t>
  </si>
  <si>
    <t>2,62</t>
  </si>
  <si>
    <t>3,42</t>
  </si>
  <si>
    <t>BLOCO CONCRETO ESTRUTURAL 14 X 19 X 39 CM, FBK 12 MPA (NBR 6136)</t>
  </si>
  <si>
    <t>88434</t>
  </si>
  <si>
    <t>PROJETOR DE ARGAMASSA, CAPACIDADE DE PROJEÇÃO 2 M3/H, ALCANCE ATÉ 50 M, MOTOR ELÉTRICO POTÊNCIA 7,5 HP - DEPRECIAÇÃO. AF_06/2014</t>
  </si>
  <si>
    <t>4,25</t>
  </si>
  <si>
    <t>BLOCO CONCRETO ESTRUTURAL 14 X 19 X 39 CM, FBK 14 MPA (NBR 6136)</t>
  </si>
  <si>
    <t>88435</t>
  </si>
  <si>
    <t>PROJETOR DE ARGAMASSA, CAPACIDADE DE PROJEÇÃO 2 M3/H, ALCANCE ATÉ 50 M, MOTOR ELÉTRICO POTÊNCIA 7,5 HP - JUROS. AF_06/2014</t>
  </si>
  <si>
    <t>BLOCO CONCRETO ESTRUTURAL 14 X 19 X 39 CM, FBK 4,5 MPA (NBR 6136)</t>
  </si>
  <si>
    <t>TUBO ACO GALV MEDIO 3" NBR-5580M (DIN 2440) - ESP PAREDE 4,05MM (8,85 KG/M)</t>
  </si>
  <si>
    <t>BLOCO CONCRETO ESTRUTURAL 14 X 19 X 39 CM, FBK 6 MPA (NBR 6136)</t>
  </si>
  <si>
    <t>88436</t>
  </si>
  <si>
    <t>PROJETOR DE ARGAMASSA, CAPACIDADE DE PROJEÇÃO 2 M3/H, ALCANCE ATÉ 50 M, MOTOR ELÉTRICO POTÊNCIA 7,5 HP - MANUTENÇÃO. AF_06/2014</t>
  </si>
  <si>
    <t>2,23</t>
  </si>
  <si>
    <t>BLOCO CONCRETO ESTRUTURAL 14 X 19 X 39 CM, FBK 8 MPA (NBR 6136)</t>
  </si>
  <si>
    <t>2,36</t>
  </si>
  <si>
    <t>88437</t>
  </si>
  <si>
    <t>BLOCO CONCRETO ESTRUTURAL 14 X 19 X 39, FCK 16 MPA - NBR 6136/2007</t>
  </si>
  <si>
    <t>PROJETOR DE ARGAMASSA, CAPACIDADE DE PROJEÇÃO 2 M3/H, ALCANCE ATÉ 50 M, MOTOR ELÉTRICO POTÊNCIA 7,5 HP - MATERIAIS NA OPERAÇÃO. AF_06/2014</t>
  </si>
  <si>
    <t>INSUMOS DE ELETRICA (CONT.)</t>
  </si>
  <si>
    <t>BLOCO CONCRETO ESTRUTURAL 19 X 19 X 39 CM, FBK 10 MPA (NBR 6136)</t>
  </si>
  <si>
    <t>3,26</t>
  </si>
  <si>
    <t>88569</t>
  </si>
  <si>
    <t>ESPARGIDOR DE ASFALTO PRESSURIZADO COM TANQUE DE 2500 L, REBOCÁVEL COM MOTOR A GASOLINA POTÊNCIA 3,4 HP - DEPRECIAÇÃO. AF_07/2014</t>
  </si>
  <si>
    <t>BLOCO CONCRETO ESTRUTURAL 19 X 19 X 39 CM, FBK 12 MPA (NBR 6136)</t>
  </si>
  <si>
    <t>2,46</t>
  </si>
  <si>
    <t>PARA RAIOS E ACESSORIOS (CONT)</t>
  </si>
  <si>
    <t>BLOCO CONCRETO ESTRUTURAL 19 X 19 X 39 CM, FBK 14 MPA (NBR 6136)</t>
  </si>
  <si>
    <t>88570</t>
  </si>
  <si>
    <t>3,86</t>
  </si>
  <si>
    <t>ESPARGIDOR DE ASFALTO PRESSURIZADO COM TANQUE DE 2500 L, REBOCÁVEL COM MOTOR A GASOLINA POTÊNCIA 3,4 HP - JUROS. AF_07/2014</t>
  </si>
  <si>
    <t>0,53</t>
  </si>
  <si>
    <t>BLOCO CONCRETO ESTRUTURAL 19 X 19 X 39 CM, FBK 16 MPA (NBR 6136)</t>
  </si>
  <si>
    <t>88826</t>
  </si>
  <si>
    <t>BETONEIRA CAPACIDADE NOMINAL DE 400 L, CAPACIDADE DE MISTURA 280 L, MOTOR ELÉTRICO TRIFÁSICO POTÊNCIA DE 2 CV, SEM CARREGADOR - DEPRECIAÇÃO. AF_10/2014</t>
  </si>
  <si>
    <t>INSUMOS ACABAMENTOS - CIVIL</t>
  </si>
  <si>
    <t>BLOCO CONCRETO ESTRUTURAL 19 X 19 X 39 CM, FBK 4,5 MPA (NBR 6136)</t>
  </si>
  <si>
    <t>88827</t>
  </si>
  <si>
    <t>BETONEIRA CAPACIDADE NOMINAL DE 400 L, CAPACIDADE DE MISTURA 280 L, MOTOR ELÉTRICO TRIFÁSICO POTÊNCIA DE 2 CV, SEM CARREGADOR - JUROS. AF_10/2014</t>
  </si>
  <si>
    <t>BLOCO CONCRETO ESTRUTURAL 19 X 19 X 39 CM, FBK 8 MPA (NBR 6136)</t>
  </si>
  <si>
    <t>REVESTIMENTOS CERAMICOS (PAREDES)</t>
  </si>
  <si>
    <t>3,11</t>
  </si>
  <si>
    <t>88828</t>
  </si>
  <si>
    <t>BETONEIRA CAPACIDADE NOMINAL DE 400 L, CAPACIDADE DE MISTURA 280 L, MOTOR ELÉTRICO TRIFÁSICO POTÊNCIA DE 2 CV, SEM CARREGADOR - MANUTENÇÃO. AF_10/2014</t>
  </si>
  <si>
    <t>BLOCO CONCRETO ESTRUTURAL 9 X 19 X 39 CM, FBK 4,5 MPA (NBR 6136)</t>
  </si>
  <si>
    <t>1,50</t>
  </si>
  <si>
    <t>CERAMICA 32X44CM OVIEDO PURO BIANCO BIANCOGRES</t>
  </si>
  <si>
    <t>BLOCO DE ESPUMA MULTIUSO *23 X 13 X 8* CM</t>
  </si>
  <si>
    <t>88829</t>
  </si>
  <si>
    <t>BETONEIRA CAPACIDADE NOMINAL DE 400 L, CAPACIDADE DE MISTURA 280 L, MOTOR ELÉTRICO TRIFÁSICO POTÊNCIA DE 2 CV, SEM CARREGADOR - MATERIAIS NA OPERAÇÃO. AF_10/2014</t>
  </si>
  <si>
    <t>0,90</t>
  </si>
  <si>
    <t>BLOCO DE GESSO COMPACTO, BRANCO, E = 10 CM, *67 X 50* CM</t>
  </si>
  <si>
    <t>88832</t>
  </si>
  <si>
    <t>54,58</t>
  </si>
  <si>
    <t>ESCAVADEIRA HIDRÁULICA SOBRE ESTEIRAS, CAÇAMBA 0,80 M3, PESO OPERACIONAL 17,8 T, POTÊNCIA LÍQUIDA 110 HP - DEPRECIAÇÃO. AF_10/2014</t>
  </si>
  <si>
    <t>CERAMICA LISO BRANCO OU AREIA - 33X58CM</t>
  </si>
  <si>
    <t>BLOCO DE GESSO VAZADO BRANCO, E = *7* CM, *67 X 50* CM</t>
  </si>
  <si>
    <t>30,55</t>
  </si>
  <si>
    <t>88834</t>
  </si>
  <si>
    <t>BLOCO DE POLIETILENO ALTA DENSIDADE, *27* X *30* X *100* CM, ACOMPANHADOS PLACAS  TERMINAIS  E LONGARINAS, PARA FUNDO DE FILTRO</t>
  </si>
  <si>
    <t>ESCAVADEIRA HIDRÁULICA SOBRE ESTEIRAS, CAÇAMBA 0,80 M3, PESO OPERACIONAL 17,8 T, POTÊNCIA LÍQUIDA 110 HP - JUROS. AF_10/2014</t>
  </si>
  <si>
    <t>3,04</t>
  </si>
  <si>
    <t>484,33</t>
  </si>
  <si>
    <t>BLOCO DE VIDRO INCOLOR XADREZ, DE *20 X 20 X 10* CM</t>
  </si>
  <si>
    <t>88835</t>
  </si>
  <si>
    <t>ESCAVADEIRA HIDRÁULICA SOBRE ESTEIRAS, CAÇAMBA 0,80 M3, PESO OPERACIONAL 17,8 T, POTÊNCIA LÍQUIDA 110 HP - MANUTENÇÃO. AF_10/2014</t>
  </si>
  <si>
    <t>ESQUADRIAS METALICAS</t>
  </si>
  <si>
    <t>28,05</t>
  </si>
  <si>
    <t>13,04</t>
  </si>
  <si>
    <t>88836</t>
  </si>
  <si>
    <t>BLOCO DE VIDRO INCOLOR, CANELADO, DE *19 X 19 X 8* CM</t>
  </si>
  <si>
    <t>ESCAVADEIRA HIDRÁULICA SOBRE ESTEIRAS, CAÇAMBA 0,80 M3, PESO OPERACIONAL 17,8 T, POTÊNCIA LÍQUIDA 110 HP - MATERIAIS NA OPERAÇÃO. AF_10/2014</t>
  </si>
  <si>
    <t>39,58</t>
  </si>
  <si>
    <t>BLOCO DE VIDRO/ELEMENTO VAZADO INCOLOR, VENEZIANA, DE *20 X 20 X 6* CM</t>
  </si>
  <si>
    <t>19,22</t>
  </si>
  <si>
    <t>88839</t>
  </si>
  <si>
    <t>TRATOR DE ESTEIRAS, POTÊNCIA 125 HP, PESO OPERACIONAL 12,9 T, COM LÂMINA 2,7 M3 - DEPRECIAÇÃO. AF_10/2014</t>
  </si>
  <si>
    <t>BLOCO DE VIDRO/ELEMENTO VAZADO, INCOLOR, VENEZIANA, *20 X 10 X 8* CM</t>
  </si>
  <si>
    <t>18,07</t>
  </si>
  <si>
    <t>13,18</t>
  </si>
  <si>
    <t>88840</t>
  </si>
  <si>
    <t>BLOCO ESTRUTURAL CERAMICO - 14 X 19 X 29 CM - 4,0 MPA -  NBR 15270</t>
  </si>
  <si>
    <t>ROD. FEDERAL - CONSTRUCAO</t>
  </si>
  <si>
    <t>TRATOR DE ESTEIRAS, POTÊNCIA 125 HP, PESO OPERACIONAL 12,9 T, COM LÂMINA 2,7 M3 - JUROS. AF_10/2014</t>
  </si>
  <si>
    <t>4,06</t>
  </si>
  <si>
    <t>BLOCO ESTRUTURAL CERAMICO 14 X 19 X 29 CM, 3,0 MPA (NBR 15270)</t>
  </si>
  <si>
    <t>88841</t>
  </si>
  <si>
    <t>1,37</t>
  </si>
  <si>
    <t>TRATOR DE ESTEIRAS, POTÊNCIA 125 HP, PESO OPERACIONAL 12,9 T, COM LÂMINA 2,7 M3 - MANUTENÇÃO. AF_10/2014</t>
  </si>
  <si>
    <t>32,31</t>
  </si>
  <si>
    <t>BLOCO ESTRUTURAL CERAMICO 14 X 19 X 29 CM, 6,0 MPA (NBR 15270)</t>
  </si>
  <si>
    <t>88842</t>
  </si>
  <si>
    <t>TRATOR DE ESTEIRAS, POTÊNCIA 125 HP, PESO OPERACIONAL 12,9 T, COM LÂMINA 2,7 M3 - MATERIAIS NA OPERAÇÃO. AF_10/2014</t>
  </si>
  <si>
    <t>CONTINUACAO - CONSTRUCAO DE ESTRADAS</t>
  </si>
  <si>
    <t>48,45</t>
  </si>
  <si>
    <t>BLOCO ESTRUTURAL CERAMICO 14 X 19 X 34 CM, 6,0 MPA (NBR 15270)</t>
  </si>
  <si>
    <t>88847</t>
  </si>
  <si>
    <t>1,60</t>
  </si>
  <si>
    <t>USINA DE LAMA ASFÁLTICA, PROD 30 A 50 T/H, SILO DE AGREGADO 7 M3, RESERVATÓRIOS PARA EMULSÃO E ÁGUA DE 2,3 M3 CADA, MISTURADOR TIPO PUG MILL A SER MONTADO SOBRE CAMINHÃO - DEPRECIAÇÃO. AF_10/2014</t>
  </si>
  <si>
    <t>14,55</t>
  </si>
  <si>
    <t>BLOCO ESTRUTURAL CERAMICO 14 X 19 X 39 CM, 6,0 MPA (NBR 15270)</t>
  </si>
  <si>
    <t>88848</t>
  </si>
  <si>
    <t>BLOCO ESTRUTURAL CERAMICO 19 X 19 X 29 CM, 6,0 MPA (NBR 15270)</t>
  </si>
  <si>
    <t>USINA DE LAMA ASFÁLTICA, PROD 30 A 50 T/H, SILO DE AGREGADO 7 M3, RESERVATÓRIOS PARA EMULSÃO E ÁGUA DE 2,3 M3 CADA, MISTURADOR TIPO PUG MILL A SER MONTADO SOBRE CAMINHÃO - JUROS. AF_10/2014</t>
  </si>
  <si>
    <t>1,93</t>
  </si>
  <si>
    <t>3,05</t>
  </si>
  <si>
    <t>BLOCO ESTRUTURAL CERAMICO 19 X 19 X 39 CM, 6,0 MPA (NBR 15270)</t>
  </si>
  <si>
    <t>2,40</t>
  </si>
  <si>
    <t>88853</t>
  </si>
  <si>
    <t>MOTOBOMBA CENTRÍFUGA, MOTOR A GASOLINA, POTÊNCIA 5,42 HP, BOCAIS 1 1/2" X 1", DIÂMETRO ROTOR 143 MM HM/Q = 6 MCA / 16,8 M3/H A 38 MCA / 6,6 M3/H - DEPRECIAÇÃO. AF_06/2014</t>
  </si>
  <si>
    <t>OFICINA</t>
  </si>
  <si>
    <t>0,15</t>
  </si>
  <si>
    <t>BLOCO VEDACAO CONCRETO APARENTE 14 X 19 X 39 CM (CLASSE C - NBR 6136)</t>
  </si>
  <si>
    <t>88854</t>
  </si>
  <si>
    <t>BLOCO VEDACAO CONCRETO APARENTE 19 X 19 X 39 CM  (CLASSE C - NBR 6136)</t>
  </si>
  <si>
    <t>MOTOBOMBA CENTRÍFUGA, MOTOR A GASOLINA, POTÊNCIA 5,42 HP, BOCAIS 1 1/2" X 1", DIÂMETRO ROTOR 143 MM HM/Q = 6 MCA / 16,8 M3/H A 38 MCA / 6,6 M3/H - JUROS. AF_06/2014</t>
  </si>
  <si>
    <t>0,01</t>
  </si>
  <si>
    <t>2,34</t>
  </si>
  <si>
    <t>COMBUSTIVEL</t>
  </si>
  <si>
    <t>BLOCO VEDACAO CONCRETO APARENTE 9 X 19 X 39 CM (CLASSE C - NBR 6136)</t>
  </si>
  <si>
    <t>88855</t>
  </si>
  <si>
    <t>GRADE DE DISCO CONTROLE REMOTO REBOCÁVEL, COM 24 DISCOS 24_x0094_ X 6 MM COM PNEUS PARA TRANSPORTE - DEPRECIAÇÃO. AF_06/2014</t>
  </si>
  <si>
    <t>1,67</t>
  </si>
  <si>
    <t>1,71</t>
  </si>
  <si>
    <t>BLOCO VEDACAO CONCRETO CELULAR AUTOCLAVADO 10 X 30 X 60 CM (E X A X C)</t>
  </si>
  <si>
    <t>88856</t>
  </si>
  <si>
    <t>49,31</t>
  </si>
  <si>
    <t>GRADE DE DISCO CONTROLE REMOTO REBOCÁVEL, COM 24 DISCOS 24_x0094_ X 6 MM COM PNEUS PARA TRANSPORTE - JUROS. AF_06/2014</t>
  </si>
  <si>
    <t>0,24</t>
  </si>
  <si>
    <t>BLOCO VEDACAO CONCRETO CELULAR AUTOCLAVADO 15 X 30 X 60 CM (E X A X C)</t>
  </si>
  <si>
    <t>80,12</t>
  </si>
  <si>
    <t>88857</t>
  </si>
  <si>
    <t>MATERIAL DE CONSUMO I</t>
  </si>
  <si>
    <t>RETROESCAVADEIRA SOBRE RODAS COM CARREGADEIRA, TRAÇÃO 4X4, POTÊNCIA LÍQ. 88 HP, CAÇAMBA CARREG. CAP. MÍN. 1 M3, CAÇAMBA RETRO CAP. 0,26 M3, PESO OPERACIONAL MÍN. 6.674 KG, PROFUNDIDADE ESCAVAÇÃO MÁX. 4,37 M - DEPRECIAÇÃO. AF_06/2014</t>
  </si>
  <si>
    <t>BLOCO VEDACAO CONCRETO CELULAR AUTOCLAVADO 20 X 30 X 60 CM</t>
  </si>
  <si>
    <t>14,01</t>
  </si>
  <si>
    <t>102,04</t>
  </si>
  <si>
    <t>BLOCO VEDACAO CONCRETO 14 X 19 X 29 CM (CLASSE C - NBR 6136)</t>
  </si>
  <si>
    <t>88858</t>
  </si>
  <si>
    <t>1,59</t>
  </si>
  <si>
    <t>ESTOPA - KG</t>
  </si>
  <si>
    <t>RETROESCAVADEIRA SOBRE RODAS COM CARREGADEIRA, TRAÇÃO 4X4, POTÊNCIA LÍQ. 88 HP, CAÇAMBA CARREG. CAP. MÍN. 1 M3, CAÇAMBA RETRO CAP. 0,26 M3, PESO OPERACIONAL MÍN. 6.674 KG, PROFUNDIDADE ESCAVAÇÃO MÁX. 4,37 M - JUROS. AF_06/2014</t>
  </si>
  <si>
    <t>BLOCO VEDACAO CONCRETO 14 X 19 X 39 CM (CLASSE C - NBR 6136)</t>
  </si>
  <si>
    <t>1,82</t>
  </si>
  <si>
    <t>BLOCO VEDACAO CONCRETO 19 X 19 X 39 CM (CLASSE C - NBR 6136)</t>
  </si>
  <si>
    <t>EPI S</t>
  </si>
  <si>
    <t>88859</t>
  </si>
  <si>
    <t>BLOCO VEDACAO CONCRETO 9 X 19 X 39 CM (CLASSE C - NBR 6136)</t>
  </si>
  <si>
    <t>RETROESCAVADEIRA SOBRE RODAS COM CARREGADEIRA, TRAÇÃO 4X2, POTÊNCIA LÍQ. 79 HP, CAÇAMBA CARREG. CAP. MÍN. 1 M3, CAÇAMBA RETRO CAP. 0,20 M3, PESO OPERACIONAL MÍN. 6.570 KG, PROFUNDIDADE ESCAVAÇÃO MÁX. 4,37 M - DEPRECIAÇÃO. AF_06/2014</t>
  </si>
  <si>
    <t>12,46</t>
  </si>
  <si>
    <t>1,55</t>
  </si>
  <si>
    <t>88860</t>
  </si>
  <si>
    <t>RETROESCAVADEIRA SOBRE RODAS COM CARREGADEIRA, TRAÇÃO 4X2, POTÊNCIA LÍQ. 79 HP, CAÇAMBA CARREG. CAP. MÍN. 1 M3, CAÇAMBA RETRO CAP. 0,20 M3, PESO OPERACIONAL MÍN. 6.570 KG, PROFUNDIDADE ESCAVAÇÃO MÁX. 4,37 M - JUROS. AF_06/2014</t>
  </si>
  <si>
    <t>EPI  S DE SEGURANCA</t>
  </si>
  <si>
    <t>BLOQUETE/PISO DE CONCRETO - MODELO BLOCO PISOGRAMA/CONCREGRAMA 2 FUROS, *35  CM X 15* CM, E =  *6* CM, COR NATURAL</t>
  </si>
  <si>
    <t>45,18</t>
  </si>
  <si>
    <t>88900</t>
  </si>
  <si>
    <t>BLOQUETE/PISO DE CONCRETO - MODELO BLOCO PISOGRAMA/CONCREGRAMA 2 FUROS, *35  CM X 15* CM, E =  *8* CM, COR NATURAL</t>
  </si>
  <si>
    <t>ESCAVADEIRA HIDRÁULICA SOBRE ESTEIRAS, CAÇAMBA 1,20 M3, PESO OPERACIONAL 21 T, POTÊNCIA BRUTA 155 HP - DEPRECIAÇÃO. AF_06/2014</t>
  </si>
  <si>
    <t>47,34</t>
  </si>
  <si>
    <t>BLOQUETE/PISO DE CONCRETO - MODELO PISOGRAMA/CONCREGRAMA/PAVI-GRADE/GRAMEIRO, *60  CM X 45* CM, E =  *7* CM, COR NATURAL</t>
  </si>
  <si>
    <t>57,15</t>
  </si>
  <si>
    <t>88902</t>
  </si>
  <si>
    <t>ESCAVADEIRA HIDRÁULICA SOBRE ESTEIRAS, CAÇAMBA 1,20 M3, PESO OPERACIONAL 21 T, POTÊNCIA BRUTA 155 HP - JUROS. AF_06/2014</t>
  </si>
  <si>
    <t>BLOQUETE/PISO DE CONCRETO - MODELO PISOGRAMA/CONCREGRAMA/PAVI-GRADE/GRAMEIRO, *60  CM X 45* CM, E =  *9* CM, COR NATURAL</t>
  </si>
  <si>
    <t>68,06</t>
  </si>
  <si>
    <t>BLOQUETE/PISO INTERTRAVADO DE CONCRETO - MODELO ONDA/16 FACES/RETANGULAR/TIJOLINHO/PAVER/HOLANDES/PARALELEPIPEDO, *22 CM X *11 CM, E = 10 CM, RESISTENCIA DE 50 MPA (NBR 9781), COR NATURAL</t>
  </si>
  <si>
    <t>53,15</t>
  </si>
  <si>
    <t>88903</t>
  </si>
  <si>
    <t>ESCAVADEIRA HIDRÁULICA SOBRE ESTEIRAS, CAÇAMBA 1,20 M3, PESO OPERACIONAL 21 T, POTÊNCIA BRUTA 155 HP - MANUTENÇÃO. AF_06/2014</t>
  </si>
  <si>
    <t>BLOQUETE/PISO INTERTRAVADO DE CONCRETO - MODELO ONDA/16 FACES/RETANGULAR/TIJOLINHO/PAVER/HOLANDES/PARALELEPIPEDO, *22 CM X 11* CM, E = 8 CM, RESISTENCIA DE 35 MPA (NBR 9781), COR NATURAL</t>
  </si>
  <si>
    <t>32,70</t>
  </si>
  <si>
    <t>39,81</t>
  </si>
  <si>
    <t>88904</t>
  </si>
  <si>
    <t>BLOQUETE/PISO INTERTRAVADO DE CONCRETO - MODELO ONDA/16 FACES/RETANGULAR/TIJOLINHO/PAVER/HOLANDES/PARALELEPIPEDO, 20 CM X 10 CM, E = 10 CM, RESISTENCIA DE 35 MPA (NBR 9781), COR NATURAL</t>
  </si>
  <si>
    <t>ESCAVADEIRA HIDRÁULICA SOBRE ESTEIRAS, CAÇAMBA 1,20 M3, PESO OPERACIONAL 21 T, POTÊNCIA BRUTA 155 HP - MATERIAIS NA OPERAÇÃO. AF_06/2014</t>
  </si>
  <si>
    <t>48,41</t>
  </si>
  <si>
    <t>55,76</t>
  </si>
  <si>
    <t>BLOQUETE/PISO INTERTRAVADO DE CONCRETO - MODELO ONDA/16 FACES/RETANGULAR/TIJOLINHO/PAVER/HOLANDES/PARALELEPIPEDO, 20 CM X 10 CM, E = 6 CM, RESISTENCIA DE 35 MPA (NBR 9781), COLORIDO</t>
  </si>
  <si>
    <t>89009</t>
  </si>
  <si>
    <t>TRATOR DE ESTEIRAS, POTÊNCIA 150 HP, PESO OPERACIONAL 16,7 T, COM RODA MOTRIZ ELEVADA E LÂMINA 3,18 M3 - DEPRECIAÇÃO. AF_06/2014</t>
  </si>
  <si>
    <t>41,96</t>
  </si>
  <si>
    <t>22,39</t>
  </si>
  <si>
    <t>89010</t>
  </si>
  <si>
    <t>TRATOR DE ESTEIRAS, POTÊNCIA 150 HP, PESO OPERACIONAL 16,7 T, COM RODA MOTRIZ ELEVADA E LÂMINA 3,18 M3 - JUROS. AF_06/2014</t>
  </si>
  <si>
    <t>BLOQUETE/PISO INTERTRAVADO DE CONCRETO - MODELO ONDA/16 FACES/RETANGULAR/TIJOLINHO/PAVER/HOLANDES/PARALELEPIPEDO, 20 CM X 10 CM, E = 6 CM, RESISTENCIA DE 35 MPA (NBR 9781), COR NATURAL</t>
  </si>
  <si>
    <t>5,04</t>
  </si>
  <si>
    <t>37,17</t>
  </si>
  <si>
    <t>BLOQUETE/PISO INTERTRAVADO DE CONCRETO - MODELO ONDA/16 FACES/RETANGULAR/TIJOLINHO/PAVER/HOLANDES/PARALELEPIPEDO, 20 CM X 10 CM, E = 8 CM, RESISTENCIA DE 35 MPA (NBR 9781), COLORIDO</t>
  </si>
  <si>
    <t>89011</t>
  </si>
  <si>
    <t>RETROESCAVADEIRA SOBRE RODAS COM CARREGADEIRA, TRAÇÃO 4X4, POTÊNCIA LÍQ. 72 HP, CAÇAMBA CARREG. CAP. MÍN. 0,79 M3, CAÇAMBA RETRO CAP. 0,18 M3, PESO OPERACIONAL MÍN. 7.140 KG, PROFUNDIDADE ESCAVAÇÃO MÁX. 4,50 M - DEPRECIAÇÃO. AF_06/2014</t>
  </si>
  <si>
    <t>49,38</t>
  </si>
  <si>
    <t>13,52</t>
  </si>
  <si>
    <t>BLOQUETE/PISO INTERTRAVADO DE CONCRETO - MODELO RAQUETE, *22 CM X 13,5* CM, E = 6 CM, RESISTENCIA DE 35 MPA (NBR 9781), COR NATURAL</t>
  </si>
  <si>
    <t>89012</t>
  </si>
  <si>
    <t>36,50</t>
  </si>
  <si>
    <t>RETROESCAVADEIRA SOBRE RODAS COM CARREGADEIRA, TRAÇÃO 4X4, POTÊNCIA LÍQ. 72 HP, CAÇAMBA CARREG. CAP. MÍN. 0,79 M3, CAÇAMBA RETRO CAP. 0,18 M3, PESO OPERACIONAL MÍN. 7.140 KG, PROFUNDIDADE ESCAVAÇÃO MÁX. 4,50 M - JUROS. AF_06/2014</t>
  </si>
  <si>
    <t>1,83</t>
  </si>
  <si>
    <t>BLOQUETE/PISO INTERTRAVADO DE CONCRETO - MODELO SEXTAVADO, 25 CM X 25 CM, E = 10 CM, RESISTENCIA DE 35 MPA (NBR 9781), COR NATURAL</t>
  </si>
  <si>
    <t>50,03</t>
  </si>
  <si>
    <t>89013</t>
  </si>
  <si>
    <t>TRATOR DE ESTEIRAS, POTÊNCIA 347 HP, PESO OPERACIONAL 38,5 T, COM LÂMINA 8,70 M3 - DEPRECIAÇÃO. AF_06/2014</t>
  </si>
  <si>
    <t>BLOQUETE/PISO INTERTRAVADO DE CONCRETO - MODELO SEXTAVADO, 25 CM X 25 CM, E = 6 CM, RESISTENCIA DE 35 MPA (NBR 9781), COR NATURAL</t>
  </si>
  <si>
    <t>73,34</t>
  </si>
  <si>
    <t>38,19</t>
  </si>
  <si>
    <t>89014</t>
  </si>
  <si>
    <t>TRATOR DE ESTEIRAS, POTÊNCIA 347 HP, PESO OPERACIONAL 38,5 T, COM LÂMINA 8,70 M3 - JUROS. AF_06/2014</t>
  </si>
  <si>
    <t>16,50</t>
  </si>
  <si>
    <t>BLOQUETE/PISO INTERTRAVADO DE CONCRETO - MODELO SEXTAVADO, 25 CM X 25 CM, E = 8 CM, RESISTENCIA DE 35 MPA (NBR 9781), COR NATURAL</t>
  </si>
  <si>
    <t>89015</t>
  </si>
  <si>
    <t>VASSOURA MECÂNICA REBOCÁVEL COM ESCOVA CILÍNDRICA, LARGURA ÚTIL DE VARRIMENTO DE 2,44 M - DEPRECIAÇÃO. AF_06/2014</t>
  </si>
  <si>
    <t>BOCAL PVC, PARA CALHA PLUVIAL, DIAMETRO DA SAIDA ENTRE 80 E 100 MM, PARA DRENAGEM PREDIAL</t>
  </si>
  <si>
    <t>BOLSA DE LIGACAO EM PVC FLEXIVEL PARA VASO SANITARIO 1.1/2 " (40 MM)</t>
  </si>
  <si>
    <t>89016</t>
  </si>
  <si>
    <t>VASSOURA MECÂNICA REBOCÁVEL COM ESCOVA CILÍNDRICA, LARGURA ÚTIL DE VARRIMENTO DE 2,44 M - JUROS. AF_06/2014</t>
  </si>
  <si>
    <t>FERRAMENTAS</t>
  </si>
  <si>
    <t>2,56</t>
  </si>
  <si>
    <t>BOLSA DE LONA PARA FERRAMENTAS *50 X 35 X 25* CM</t>
  </si>
  <si>
    <t>FERRAMENTAS MANUAIS E ACESSORIOS</t>
  </si>
  <si>
    <t>89017</t>
  </si>
  <si>
    <t>146,43</t>
  </si>
  <si>
    <t>TRATOR DE ESTEIRAS, POTÊNCIA 170 HP, PESO OPERACIONAL 19 T, CAÇAMBA 5,2 M3 - DEPRECIAÇÃO. AF_06/2014</t>
  </si>
  <si>
    <t>BOMBA CENTRIFUGA  MOTOR ELETRICO TRIFASICO 1,48HP  DIAMETRO DE SUCCAO X ELEVACAO 1" X 1", 4 ESTAGIOS, DIAMETRO DOS ROTORES 3 X 107 MM + 1 X 100 MM, HM/Q: 10 M / 5,3 M3/H A 70 M / 1,8 M3/H</t>
  </si>
  <si>
    <t>22,25</t>
  </si>
  <si>
    <t>1.712,04</t>
  </si>
  <si>
    <t>89018</t>
  </si>
  <si>
    <t>BOMBA CENTRIFUGA  MOTOR ELETRICO TRIFASICO 2,96HP, DIAMETRO DE SUCCAO X ELEVACAO 1 1/2" X 1 1/4", DIAMETRO DO ROTOR 148 MM, HM/Q: 34 M / 14,80 M3/H A 40 M / 8,60 M3/H</t>
  </si>
  <si>
    <t>TRATOR DE ESTEIRAS, POTÊNCIA 170 HP, PESO OPERACIONAL 19 T, CAÇAMBA 5,2 M3 - JUROS. AF_06/2014</t>
  </si>
  <si>
    <t>5,00</t>
  </si>
  <si>
    <t>1.439,52</t>
  </si>
  <si>
    <t>BOMBA CENTRIFUGA COM MOTOR ELETRICO MONOFASICO, POTENCIA 0,33 HP,  BOCAIS 1" X 3/4", DIAMETRO DO ROTOR 99 MM, HM/Q = 4 MCA / 8,5 M3/H A 18 MCA / 0,90 M3/H</t>
  </si>
  <si>
    <t>89019</t>
  </si>
  <si>
    <t>586,62</t>
  </si>
  <si>
    <t>BOMBA SUBMERSÍVEL ELÉTRICA TRIFÁSICA, POTÊNCIA 2,96 HP, Ø ROTOR 144 MM SEMI-ABERTO, BOCAL DE SAÍDA Ø 2_x0094_, HM/Q = 2 MCA / 38,8 M3/H A 28 MCA / 5 M3/H - DEPRECIAÇÃO. AF_06/2014</t>
  </si>
  <si>
    <t>BOMBA CENTRIFUGA MONOESTAGIO COM MOTOR ELETRICO MONOFASICO, POTENCIA 15 HP,  DIAMETRO DO ROTOR *173* MM, HM/Q = *30* MCA / *90* M3/H A *45* MCA / *55* M3/H</t>
  </si>
  <si>
    <t>8.476,60</t>
  </si>
  <si>
    <t>89020</t>
  </si>
  <si>
    <t>BOMBA CENTRIFUGA MOTOR ELETRICO MONOFASICO 0,49 HP  BOCAIS 1" X 3/4", DIAMETRO DO ROTOR 110 MM, HM/Q: 6 M / 8,3 M3/H A 20 M / 1,2 M3/H</t>
  </si>
  <si>
    <t>BOMBA SUBMERSÍVEL ELÉTRICA TRIFÁSICA, POTÊNCIA 2,96 HP, Ø ROTOR 144 MM SEMI-ABERTO, BOCAL DE SAÍDA Ø 2_x0094_, HM/Q = 2 MCA / 38,8 M3/H A 28 MCA / 5 M3/H - JUROS. AF_06/2014</t>
  </si>
  <si>
    <t>570,92</t>
  </si>
  <si>
    <t>BOMBA CENTRIFUGA MOTOR ELETRICO MONOFASICO 0,50 CV DIAMETRO DE SUCCAO X ELEVACAO 3/4" X 3/4", MONOESTAGIO, DIAMETRO DOS ROTORES 114 MM, HM/Q: 2 M / 2,99 M3/H A 24 M / 0,71 M3/H</t>
  </si>
  <si>
    <t>890,97</t>
  </si>
  <si>
    <t>89023</t>
  </si>
  <si>
    <t>TANQUE DE ASFALTO ESTACIONÁRIO COM MAÇARICO, CAPACIDADE 20.000 L - DEPRECIAÇÃO. AF_06/2014</t>
  </si>
  <si>
    <t>2,28</t>
  </si>
  <si>
    <t>BOMBA CENTRIFUGA MOTOR ELETRICO MONOFASICO 0,74HP  DIAMETRO DE SUCCAO X ELEVACAO 1 1/4" X 1", DIAMETRO DO ROTOR 120 MM, HM/Q: 8 M / 7,70 M3/H A 24 M / 2,80 M3/H</t>
  </si>
  <si>
    <t>975,50</t>
  </si>
  <si>
    <t>89024</t>
  </si>
  <si>
    <t>BOMBA CENTRIFUGA MOTOR ELETRICO TRIFASICO 0,99HP  DIAMETRO DE SUCCAO X ELEVACAO 1" X 1", DIAMETRO DO ROTOR 145 MM, HM/Q: 14 M / 8,4 M3/H A 40 M / 0,60 M3/H</t>
  </si>
  <si>
    <t>TANQUE DE ASFALTO ESTACIONÁRIO COM MAÇARICO, CAPACIDADE 20.000 L - JUROS. AF_06/2014</t>
  </si>
  <si>
    <t>962,39</t>
  </si>
  <si>
    <t>BOMBA CENTRIFUGA MOTOR ELETRICO TRIFASICO 14,8 HP, DIAMETRO DE SUCCAO X ELEVACAO 2 1/2" X 2", DIAMETRO DO ROTOR 195 MM, HM/Q: 62 M / 55,5 M3/H A 80 M / 31,50 M3/H</t>
  </si>
  <si>
    <t>89025</t>
  </si>
  <si>
    <t>5.396,81</t>
  </si>
  <si>
    <t>TANQUE DE ASFALTO ESTACIONÁRIO COM MAÇARICO, CAPACIDADE 20.000 L - MANUTENÇÃO. AF_06/2014</t>
  </si>
  <si>
    <t>4,29</t>
  </si>
  <si>
    <t>BOMBA CENTRIFUGA MOTOR ELETRICO TRIFASICO 5HP, DIAMETRO DE SUCCAO X ELEVACAO 2" X 1 1/2", DIAMETRO DO ROTOR 155 MM, HM/Q: 40 M / 20,40 M3/H A 46 M / 9,20 M3/H</t>
  </si>
  <si>
    <t>2.502,46</t>
  </si>
  <si>
    <t>89026</t>
  </si>
  <si>
    <t>TANQUE DE ASFALTO ESTACIONÁRIO COM MAÇARICO, CAPACIDADE 20.000 L - MATERIAIS NA OPERAÇÃO. AF_06/2014</t>
  </si>
  <si>
    <t>BOMBA CENTRIFUGA MOTOR ELETRICO TRIFASICO 9,86 DIAMETRO DE SUCCAO X ELEVACAO 1" X 1", 4 ESTAGIOS, DIAMETRO DOS ROTORES 4 X 146 MM, HM/Q: 85 M / 14,9 M3/H A 140 M / 4,2 M3/H</t>
  </si>
  <si>
    <t>123,46</t>
  </si>
  <si>
    <t>5.076,97</t>
  </si>
  <si>
    <t>89029</t>
  </si>
  <si>
    <t>BOMBA CENTRIFUGA,  MOTOR ELETRICO TRIFASICO 1,48HP  DIAMETRO DE SUCCAO X ELEVACAO 1 1/2" X 1", DIAMETRO DO ROTOR 117 MM, HM/Q: 10 M / 21,9 M3/H A 24 M / 6,1 M3/H</t>
  </si>
  <si>
    <t>TRATOR DE ESTEIRAS, POTÊNCIA 100 HP, PESO OPERACIONAL 9,4 T, COM LÂMINA 2,19 M3 - DEPRECIAÇÃO. AF_06/2014</t>
  </si>
  <si>
    <t>17,27</t>
  </si>
  <si>
    <t>1.031,68</t>
  </si>
  <si>
    <t>BOMBA DE PROJECAO DE CONCRETO SECO, POTENCIA 10 CV, VAZAO 3 M3/H</t>
  </si>
  <si>
    <t>89030</t>
  </si>
  <si>
    <t>TRATOR DE ESTEIRAS, POTÊNCIA 100 HP, PESO OPERACIONAL 9,4 T, COM LÂMINA 2,19 M3 - JUROS. AF_06/2014</t>
  </si>
  <si>
    <t>37.526,51</t>
  </si>
  <si>
    <t>3,88</t>
  </si>
  <si>
    <t>BOMBA DE PROJECAO DE CONCRETO SECO, POTENCIA 10 CV, VAZAO 6 M3/H</t>
  </si>
  <si>
    <t>89033</t>
  </si>
  <si>
    <t>TRATOR DE PNEUS, POTÊNCIA 85 CV, TRAÇÃO 4X4, PESO COM LASTRO DE 4.675 KG - DEPRECIAÇÃO. AF_06/2014</t>
  </si>
  <si>
    <t>40.205,01</t>
  </si>
  <si>
    <t>7,19</t>
  </si>
  <si>
    <t>BOMBA SUBMERSA PARA POCOS TUBULARES PROFUNDOS DIAMETRO DE 4 POLEGADAS, ELETRICA, MONOFASICA, POTENCIA 0,49 HP, 13 ESTAGIOS, BOCAL DE DESCARGA DIAMETRO DE UMA POLEGADA E MEIA, HM/Q = 18 M / 1,90 M3/H A 85 M / 0,60 M3/H</t>
  </si>
  <si>
    <t>89034</t>
  </si>
  <si>
    <t>2.009,70</t>
  </si>
  <si>
    <t>TRATOR DE PNEUS, POTÊNCIA 85 CV, TRAÇÃO 4X4, PESO COM LASTRO DE 4.675 KG - JUROS. AF_06/2014</t>
  </si>
  <si>
    <t>0,99</t>
  </si>
  <si>
    <t>BOMBA SUBMERSA PARA POCOS TUBULARES PROFUNDOS DIAMETRO DE 4 POLEGADAS, ELETRICA, TRIFASICA, POTENCIA 1,97 HP, 20 ESTAGIOS, BOCAL DE DESCARGA DIAMETRO DE UMA POLEGADA E MEIA, HM/Q = 18 M / 5,40 M3/H A 164 M / 0,80 M3/H</t>
  </si>
  <si>
    <t>2.889,55</t>
  </si>
  <si>
    <t>BOMBA SUBMERSA PARA POCOS TUBULARES PROFUNDOS DIAMETRO DE 4 POLEGADAS, ELETRICA, TRIFASICA, POTENCIA 5,42 HP, 15 ESTAGIOS, BOCAL DE DESCARGA DIAMETRO DE 2 POLEGADAS, HM/Q = 18 M / 18,10 M3/H A 121 M / 2,90 M3/H</t>
  </si>
  <si>
    <t>4.898,02</t>
  </si>
  <si>
    <t>BOMBA SUBMERSA PARA POCOS TUBULARES PROFUNDOS DIAMETRO DE 4 POLEGADAS, ELETRICA, TRIFASICA, POTENCIA 5,42 HP, 29 ESTAGIOS, BOCAL DE DESCARGA DE UMA POLEGADA E MEIA, HM/Q = 18 M / 8,10 M3/H A 201 M / 3,2 M3/H</t>
  </si>
  <si>
    <t>89128</t>
  </si>
  <si>
    <t>4.650,28</t>
  </si>
  <si>
    <t>PÁ CARREGADEIRA SOBRE RODAS, POTÊNCIA LÍQUIDA 128 HP, CAPACIDADE DA CAÇAMBA 1,7 A 2,8 M3, PESO OPERACIONAL 11632 KG - DEPRECIAÇÃO. AF_06/2014</t>
  </si>
  <si>
    <t>20,16</t>
  </si>
  <si>
    <t>BOMBA SUBMERSA PARA POCOS TUBULARES PROFUNDOS DIAMETRO DE 6 POLEGADAS, ELETRICA, TRIFASICA, POTENCIA 27,12 HP, 7 ESTAGIOS, BOCAL DE DESCARGA DIAMETRO DE 4 POLEGADAS, HM/Q = 13,9 M / 90 M3/H A 44,0 M / 25,0 M3/H</t>
  </si>
  <si>
    <t>19.082,52</t>
  </si>
  <si>
    <t>89129</t>
  </si>
  <si>
    <t>PÁ CARREGADEIRA SOBRE RODAS, POTÊNCIA LÍQUIDA 128 HP, CAPACIDADE DA CAÇAMBA 1,7 A 2,8 M3, PESO OPERACIONAL 11632 KG - JUROS. AF_06/2014</t>
  </si>
  <si>
    <t>BOMBA SUBMERSA PARA POCOS TUBULARES PROFUNDOS DIAMETRO DE 6 POLEGADAS, ELETRICA, TRIFASICA, POTENCIA 3,45 HP, 5 ESTAGIOS, BOCAL DE DESCARGA DIAMETRO DE 2 POLEGADAS, HM/Q = 68,5 M / 6,12 M3/H A 39,5 M / 14,04 M3/H</t>
  </si>
  <si>
    <t>7.018,20</t>
  </si>
  <si>
    <t>89130</t>
  </si>
  <si>
    <t>PÁ CARREGADEIRA SOBRE RODAS, POTÊNCIA 197 HP, CAPACIDADE DA CAÇAMBA 2,5 A 3,5 M3, PESO OPERACIONAL 18338 KG - DEPRECIAÇÃO. AF_06/2014</t>
  </si>
  <si>
    <t>BOMBA SUBMERSA PARA POCOS TUBULARES PROFUNDOS DIAMETRO DE 6 POLEGADAS, ELETRICA, TRIFASICA, POTENCIA 32 HP, 9 ESTAGIOS, BOCAL DE DESCARGA DIAMETRO DE 4 POLEGADAS, HM/Q = 114,0 M / 13,9 M3/H A 57,0 M / 25,0 M3/H</t>
  </si>
  <si>
    <t>27,95</t>
  </si>
  <si>
    <t>20.812,05</t>
  </si>
  <si>
    <t>89131</t>
  </si>
  <si>
    <t>PÁ CARREGADEIRA SOBRE RODAS, POTÊNCIA 197 HP, CAPACIDADE DA CAÇAMBA 2,5 A 3,5 M3, PESO OPERACIONAL 18338 KG - JUROS. AF_06/2014</t>
  </si>
  <si>
    <t>BOMBA SUBMERSIVEL,  ELETRICA, TRIFASICA, POTENCIA 6 HP, DIAMETRO DO ROTOR 127 MM, BOCAL DE SAIDA DIAMETRO DE 3 POLEGADAS, HM/Q = 7 M / 66,90 M3/H A 26 M / 2,88 M3/H</t>
  </si>
  <si>
    <t>3,79</t>
  </si>
  <si>
    <t>9.450,00</t>
  </si>
  <si>
    <t>89210</t>
  </si>
  <si>
    <t>BOMBA SUBMERSIVEL, ELETRICA, TRIFASICA, POTENCIA 0,98 HP, DIAMETRO DO ROTOR 142 MM SEMIABERTO, BOCAL DE SAIDA DIAMETRO DE 2 POLEGADAS, HM/Q = 2 M / 32 M3/H A 8 M / 16 M3/H</t>
  </si>
  <si>
    <t>ROLO COMPACTADOR VIBRATÓRIO DE UM CILINDRO AÇO LISO, POTÊNCIA 80 HP, PESO OPERACIONAL MÁXIMO 8,1 T, IMPACTO DINÂMICO 16,15 / 9,5 T, LARGURA DE TRABALHO 1,68 M - DEPRECIAÇÃO. AF_06/2014</t>
  </si>
  <si>
    <t>2.086,32</t>
  </si>
  <si>
    <t>15,38</t>
  </si>
  <si>
    <t>BOMBA SUBMERSIVEL, ELETRICA, TRIFASICA, POTENCIA 0,99 HP, DIAMETRO ROTOR 98 MM SEMIABERTO, BOCAL DE SAIDA DIAMETRO 2 POLEGADAS, HM/Q = 2 M / 28,90 M3/H A 14 M / 7 M3/H</t>
  </si>
  <si>
    <t>89211</t>
  </si>
  <si>
    <t>2.520,00</t>
  </si>
  <si>
    <t>ROLO COMPACTADOR VIBRATÓRIO DE UM CILINDRO AÇO LISO, POTÊNCIA 80 HP, PESO OPERACIONAL MÁXIMO 8,1 T, IMPACTO DINÂMICO 16,15 / 9,5 T, LARGURA DE TRABALHO 1,68 M - JUROS. AF_06/2014</t>
  </si>
  <si>
    <t>BOMBA SUBMERSIVEL, ELETRICA, TRIFASICA, POTENCIA 1,97 HP, DIAMETRO DO ROTOR 144 MM SEMIABERTO, BOCAL DE SAIDA DIAMETRO DE 2 POLEGADAS, HM/Q = 2 M / 26,8 M3/H A 28 M / 4,6 M3/H</t>
  </si>
  <si>
    <t>3.385,46</t>
  </si>
  <si>
    <t>89212</t>
  </si>
  <si>
    <t>INSUMOS MÃO DE OBRA - MENSALISTA</t>
  </si>
  <si>
    <t>BATE-ESTACAS POR GRAVIDADE, POTÊNCIA DE 160 HP, PESO DO MARTELO ATÉ 3 TONELADAS - DEPRECIAÇÃO. AF_11/2014</t>
  </si>
  <si>
    <t>15,18</t>
  </si>
  <si>
    <t>BOMBA SUBMERSIVEL, ELETRICA, TRIFASICA, POTENCIA 13 HP, DIAMETRO DO ROTOR 170 MM, BOCAL DE SAIDA DIAMETRO DE 3 POLEGADAS, HM/Q = 11 M / 68,40 M3/H A 72 M / 3,6 M3/H</t>
  </si>
  <si>
    <t>18.900,00</t>
  </si>
  <si>
    <t>89213</t>
  </si>
  <si>
    <t>BOMBA SUBMERSIVEL, ELETRICA, TRIFASICA, POTENCIA 2,96 HP, DIAMETRO DO ROTOR 144 MM SEMIABERTO, BOCAL DE SAIDA DIAMETRO DE DUAS POLEGADAS, HM/Q = 2 M / 38,8 M3/H A 28 M / 5 M3/H</t>
  </si>
  <si>
    <t>BATE-ESTACAS POR GRAVIDADE, POTÊNCIA DE 160 HP, PESO DO MARTELO ATÉ 3 TONELADAS - JUROS. AF_11/2014</t>
  </si>
  <si>
    <t>MÃO DE OBRA (SALÁRIOS-MENSAL)</t>
  </si>
  <si>
    <t>2.976,75</t>
  </si>
  <si>
    <t>BOMBA SUBMERSIVEL, ELETRICA, TRIFASICA, POTENCIA 3,75 HP, DIAMETRO DO ROTOR 90 MM SEMIABERTO, BOCAL DE SAIDA DIAMETRO DE 2 POLEGADAS, HM/Q = 5 M / 61,2 M3/H A 25,5 M / 3,6 M3/H</t>
  </si>
  <si>
    <t>89214</t>
  </si>
  <si>
    <t>4.725,00</t>
  </si>
  <si>
    <t>BATE-ESTACAS POR GRAVIDADE, POTÊNCIA DE 160 HP, PESO DO MARTELO ATÉ 3 TONELADAS - MANUTENÇÃO. AF_11/2014</t>
  </si>
  <si>
    <t>14,25</t>
  </si>
  <si>
    <t>BOMBA TRIPLEX COM MOTOR A DIESEL, NACIONAL, DIAMETRO DE SUCCAO DE 2 1/2''</t>
  </si>
  <si>
    <t>145.833,47</t>
  </si>
  <si>
    <t>89215</t>
  </si>
  <si>
    <t>BATE-ESTACAS POR GRAVIDADE, POTÊNCIA DE 160 HP, PESO DO MARTELO ATÉ 3 TONELADAS - MATERIAIS NA OPERAÇÃO. AF_11/2014</t>
  </si>
  <si>
    <t>BOMBA TRIPLEX, PARA INJECAO DE CALDA DE CIMENTO, VAZAO MAXIMA DE *100* LITROS/MINUTO, PRESSAO MAXIMA DE *70* BAR, POTENCIA DE 15 CV</t>
  </si>
  <si>
    <t>57,57</t>
  </si>
  <si>
    <t>57.643,43</t>
  </si>
  <si>
    <t>BORBOLETA EM LATAO FUNDIDO CROMADO, PARA TRAVAR JANELA TIPO GUILHOTINA</t>
  </si>
  <si>
    <t>18,04</t>
  </si>
  <si>
    <t>89221</t>
  </si>
  <si>
    <t>BETONEIRA CAPACIDADE NOMINAL DE 600 L, CAPACIDADE DE MISTURA 360 L, MOTOR ELÉTRICO TRIFÁSICO POTÊNCIA DE 4 CV, SEM CARREGADOR - DEPRECIAÇÃO. AF_11/2014</t>
  </si>
  <si>
    <t>BORBOLETA EM ZAMAC CROMADO, PARA TRAVAR JANELA TIPO GUILHOTINA</t>
  </si>
  <si>
    <t>15,54</t>
  </si>
  <si>
    <t>89222</t>
  </si>
  <si>
    <t>TECNICO SEGUNDO GRAU -A-(INCL.L SOCIAIS DE 51,04%)</t>
  </si>
  <si>
    <t>BOTA DE PVC PRETA, CANO MEDIO, SEM FORRO</t>
  </si>
  <si>
    <t>BETONEIRA CAPACIDADE NOMINAL DE 600 L, CAPACIDADE DE MISTURA 360 L, MOTOR ELÉTRICO TRIFÁSICO POTÊNCIA DE 4 CV, SEM CARREGADOR - JUROS. AF_11/2014</t>
  </si>
  <si>
    <t>0,09</t>
  </si>
  <si>
    <t>BOTA DE SEGURANCA COM BIQUEIRA DE ACO E COLARINHO ACOLCHOADO</t>
  </si>
  <si>
    <t>43,53</t>
  </si>
  <si>
    <t>ENGENHEIRO SENIOR (INCL.L SOCIAIS DE 51,04%)</t>
  </si>
  <si>
    <t>89223</t>
  </si>
  <si>
    <t>BETONEIRA CAPACIDADE NOMINAL DE 600 L, CAPACIDADE DE MISTURA 360 L, MOTOR ELÉTRICO TRIFÁSICO POTÊNCIA DE 4 CV, SEM CARREGADOR - MANUTENÇÃO. AF_11/2014</t>
  </si>
  <si>
    <t>BRACO / CANO PARA CHUVEIRO ELETRICO, EM ALUMINIO, 30 CM X 1/2 "</t>
  </si>
  <si>
    <t>PROGRAMADOR (INCL.L SOCIAIS DE5 51,04%)</t>
  </si>
  <si>
    <t>16,44</t>
  </si>
  <si>
    <t>89224</t>
  </si>
  <si>
    <t>BETONEIRA CAPACIDADE NOMINAL DE 600 L, CAPACIDADE DE MISTURA 360 L, MOTOR ELÉTRICO TRIFÁSICO POTÊNCIA DE 4 CV, SEM CARREGADOR - MATERIAIS NA OPERAÇÃO. AF_11/2014</t>
  </si>
  <si>
    <t>BRACO OU HASTE COM CANOPLA PLASTICA, 1/2 ", PARA CHUVEIRO ELETRICO</t>
  </si>
  <si>
    <t>DIGITADOR - 6 HORAS (INCL.L SOCIAIS DE 51,04%)</t>
  </si>
  <si>
    <t>BRACO OU HASTE COM CANOPLA PLASTICA, 1/2 ", PARA CHUVEIRO SIMPLES</t>
  </si>
  <si>
    <t>89228</t>
  </si>
  <si>
    <t>MOTONIVELADORA POTÊNCIA BÁSICA LÍQUIDA (PRIMEIRA MARCHA) 125 HP, PESO BRUTO 13032 KG, LARGURA DA LÂMINA DE 3,7 M - DEPRECIAÇÃO. AF_06/2014</t>
  </si>
  <si>
    <t>ENGENHEIRO JUNIOR (INCL.L SOCIAIS DE 51,04%)</t>
  </si>
  <si>
    <t>21,88</t>
  </si>
  <si>
    <t>BRACO P/ LUMINARIA PUBLICA 1 X 1,50M ROMAGNOLE OU EQUIV</t>
  </si>
  <si>
    <t>18,97</t>
  </si>
  <si>
    <t>TECNICO SEGUNDO GRAU -B-(INCL.LEIS SOCIAIS 51,04%)</t>
  </si>
  <si>
    <t>89229</t>
  </si>
  <si>
    <t>MOTONIVELADORA POTÊNCIA BÁSICA LÍQUIDA (PRIMEIRA MARCHA) 125 HP, PESO BRUTO 13032 KG, LARGURA DA LÂMINA DE 3,7 M - JUROS. AF_06/2014</t>
  </si>
  <si>
    <t>BUCHA DE NYLON SEM ABA S10</t>
  </si>
  <si>
    <t>0,22</t>
  </si>
  <si>
    <t>TECNICO SEGUNDO GRAU-C- (INCL.L SOCIAIS DE 51,04%)</t>
  </si>
  <si>
    <t>BUCHA DE NYLON SEM ABA S10, COM PARAFUSO DE 6,10 X 65 MM EM ACO ZINCADO COM ROSCA SOBERBA, CABECA CHATA E FENDA PHILLIPS</t>
  </si>
  <si>
    <t>89230</t>
  </si>
  <si>
    <t>FRESADORA DE ASFALTO A FRIO SOBRE RODAS, LARGURA FRESAGEM DE 1,0 M, POTÊNCIA 208 HP - DEPRECIAÇÃO. AF_11/2014</t>
  </si>
  <si>
    <t>90,55</t>
  </si>
  <si>
    <t>GERENTE DE PROJETO ( (INCL.L SOCIAIS DE 51,04%)</t>
  </si>
  <si>
    <t>BUCHA DE NYLON SEM ABA S12, COM PARAFUSO DE 5/16" X 80 MM EM ACO ZINCADO COM ROSCA SOBERBA E CABECA SEXTAVADA</t>
  </si>
  <si>
    <t>89231</t>
  </si>
  <si>
    <t>FRESADORA DE ASFALTO A FRIO SOBRE RODAS, LARGURA FRESAGEM DE 1,0 M, POTÊNCIA 208 HP - JUROS. AF_11/2014</t>
  </si>
  <si>
    <t>BUCHA DE NYLON SEM ABA S4</t>
  </si>
  <si>
    <t>89232</t>
  </si>
  <si>
    <t>FRESADORA DE ASFALTO A FRIO SOBRE RODAS, LARGURA FRESAGEM DE 1,0 M, POTÊNCIA 208 HP - MANUTENÇÃO. AF_11/2014</t>
  </si>
  <si>
    <t>161,52</t>
  </si>
  <si>
    <t>ANALISTA DE SISTEMAS (INCL.L SOCIAIS DE 51,04%)</t>
  </si>
  <si>
    <t>BUCHA DE NYLON SEM ABA S5</t>
  </si>
  <si>
    <t>89233</t>
  </si>
  <si>
    <t>BUCHA DE NYLON SEM ABA S6</t>
  </si>
  <si>
    <t>FRESADORA DE ASFALTO A FRIO SOBRE RODAS, LARGURA FRESAGEM DE 1,0 M, POTÊNCIA 208 HP - MATERIAIS NA OPERAÇÃO. AF_11/2014</t>
  </si>
  <si>
    <t>103,62</t>
  </si>
  <si>
    <t>ANALISTA DESENVOLVIMENTO (LEIS SOCIAIS DE 51,04%)</t>
  </si>
  <si>
    <t>BUCHA DE NYLON SEM ABA S6, COM PARAFUSO DE 4,20 X 40 MM EM ACO ZINCADO COM ROSCA SOBERBA, CABECA CHATA E FENDA PHILLIPS</t>
  </si>
  <si>
    <t>89236</t>
  </si>
  <si>
    <t>FRESADORA DE ASFALTO A FRIO SOBRE RODAS, LARGURA FRESAGEM DE 2,0 M, POTÊNCIA 550 HP - DEPRECIAÇÃO. AF_11/2014</t>
  </si>
  <si>
    <t>211,54</t>
  </si>
  <si>
    <t>89237</t>
  </si>
  <si>
    <t>FRESADORA DE ASFALTO A FRIO SOBRE RODAS, LARGURA FRESAGEM DE 2,0 M, POTÊNCIA 550 HP - JUROS. AF_11/2014</t>
  </si>
  <si>
    <t>GERENTE BD/SERVIDORES/REDES (INCL.L SOC DE 51,04%)</t>
  </si>
  <si>
    <t>BUCHA DE NYLON SEM ABA S8</t>
  </si>
  <si>
    <t>33,52</t>
  </si>
  <si>
    <t>BUCHA DE NYLON SEM ABA S8, COM PARAFUSO DE 4,80 X 50 MM EM ACO ZINCADO COM ROSCA SOBERBA, CABECA CHATA E FENDA PHILLIPS</t>
  </si>
  <si>
    <t>89238</t>
  </si>
  <si>
    <t>FRESADORA DE ASFALTO A FRIO SOBRE RODAS, LARGURA FRESAGEM DE 2,0 M, POTÊNCIA 550 HP - MANUTENÇÃO. AF_11/2014</t>
  </si>
  <si>
    <t>377,32</t>
  </si>
  <si>
    <t>DESIGNER GRÁFICO (INCL.L SOCIAIS DE 51,04%)</t>
  </si>
  <si>
    <t>BUCHA DE NYLON, DIAMETRO DO FURO 8 MM, COMPRIMENTO 40 MM, COM PARAFUSO DE ROSCA SOBERBA, CABECA CHATA, FENDA SIMPLES, 4,8 X 50 MM</t>
  </si>
  <si>
    <t>89239</t>
  </si>
  <si>
    <t>0,37</t>
  </si>
  <si>
    <t>FRESADORA DE ASFALTO A FRIO SOBRE RODAS, LARGURA FRESAGEM DE 2,0 M, POTÊNCIA 550 HP - MATERIAIS NA OPERAÇÃO. AF_11/2014</t>
  </si>
  <si>
    <t>274,02</t>
  </si>
  <si>
    <t>BUCHA DE REDUCAO DE COBRE (REF 600-2) SEM ANEL DE SOLDA, PONTA X BOLSA, 22 X 15 MM</t>
  </si>
  <si>
    <t>3,43</t>
  </si>
  <si>
    <t>89240</t>
  </si>
  <si>
    <t>BUCHA DE REDUCAO DE COBRE (REF 600-2) SEM ANEL DE SOLDA, PONTA X BOLSA, 28 X 22 MM</t>
  </si>
  <si>
    <t>VIBROACABADORA DE ASFALTO SOBRE ESTEIRAS, LARGURA DE PAVIMENTAÇÃO 1,90 M A 5,30 M, POTÊNCIA 105 HP CAPACIDADE 450 T/H - DEPRECIAÇÃO. AF_11/2014</t>
  </si>
  <si>
    <t>ANALISTA SISTEMAS/SUPORTE (INCL.L SOC 51,04%)</t>
  </si>
  <si>
    <t>64,92</t>
  </si>
  <si>
    <t>BUCHA DE REDUCAO DE COBRE (REF 600-2) SEM ANEL DE SOLDA, PONTA X BOLSA, 35 X 28 MM</t>
  </si>
  <si>
    <t>89241</t>
  </si>
  <si>
    <t>11,77</t>
  </si>
  <si>
    <t>VIBROACABADORA DE ASFALTO SOBRE ESTEIRAS, LARGURA DE PAVIMENTAÇÃO 1,90 M A 5,30 M, POTÊNCIA 105 HP CAPACIDADE 450 T/H - JUROS. AF_11/2014</t>
  </si>
  <si>
    <t>11,68</t>
  </si>
  <si>
    <t>BUCHA DE REDUCAO DE COBRE (REF 600-2) SEM ANEL DE SOLDA, PONTA X BOLSA, 42 X 35 MM</t>
  </si>
  <si>
    <t>COORDENADOR TECNICO ESPECIALISTA (LS=51,04%)</t>
  </si>
  <si>
    <t>20,10</t>
  </si>
  <si>
    <t>89246</t>
  </si>
  <si>
    <t>RECICLADORA DE ASFALTO A FRIO SOBRE RODAS, LARGURA FRESAGEM DE 2,0 M, POTÊNCIA 422 HP - DEPRECIAÇÃO. AF_11/2014</t>
  </si>
  <si>
    <t>BUCHA DE REDUCAO DE COBRE (REF 600-2) SEM ANEL DE SOLDA, PONTA X BOLSA, 54 X 42 MM</t>
  </si>
  <si>
    <t>183,81</t>
  </si>
  <si>
    <t>28,34</t>
  </si>
  <si>
    <t>BUCHA DE REDUCAO DE COBRE (REF 600-2) SEM ANEL DE SOLDA, PONTA X BOLSA, 66 X 54 MM</t>
  </si>
  <si>
    <t>COTADOR (INCL.L SOCIAIS DE 51,04%)</t>
  </si>
  <si>
    <t>89247</t>
  </si>
  <si>
    <t>88,35</t>
  </si>
  <si>
    <t>RECICLADORA DE ASFALTO A FRIO SOBRE RODAS, LARGURA FRESAGEM DE 2,0 M, POTÊNCIA 422 HP - JUROS. AF_11/2014</t>
  </si>
  <si>
    <t>29,12</t>
  </si>
  <si>
    <t>BUCHA DE REDUCAO DE FERRO GALVANIZADO, COM ROSCA BSP, DE 1 1/2" X 1 1/4"</t>
  </si>
  <si>
    <t>15,51</t>
  </si>
  <si>
    <t>89248</t>
  </si>
  <si>
    <t>RECICLADORA DE ASFALTO A FRIO SOBRE RODAS, LARGURA FRESAGEM DE 2,0 M, POTÊNCIA 422 HP - MANUTENÇÃO. AF_11/2014</t>
  </si>
  <si>
    <t>BUCHA DE REDUCAO DE FERRO GALVANIZADO, COM ROSCA BSP, DE 1 1/2" X 1/2"</t>
  </si>
  <si>
    <t>TECNICO NIVEL SUPERIOR (INCL.L SOCIAIS DE 51,04%)</t>
  </si>
  <si>
    <t>327,87</t>
  </si>
  <si>
    <t>BUCHA DE REDUCAO DE FERRO GALVANIZADO, COM ROSCA BSP, DE 1 1/2" X 1"</t>
  </si>
  <si>
    <t>89249</t>
  </si>
  <si>
    <t>RECICLADORA DE ASFALTO A FRIO SOBRE RODAS, LARGURA FRESAGEM DE 2,0 M, POTÊNCIA 422 HP - MATERIAIS NA OPERAÇÃO. AF_11/2014</t>
  </si>
  <si>
    <t>BUCHA DE REDUCAO DE FERRO GALVANIZADO, COM ROSCA BSP, DE 1 1/2" X 3/4"</t>
  </si>
  <si>
    <t>MÃO DE OBRA (SALARIO MENSAL)</t>
  </si>
  <si>
    <t>233,58</t>
  </si>
  <si>
    <t>BUCHA DE REDUCAO DE FERRO GALVANIZADO, COM ROSCA BSP, DE 1 1/4" X 1/2"</t>
  </si>
  <si>
    <t>12,18</t>
  </si>
  <si>
    <t>89253</t>
  </si>
  <si>
    <t>VIBROACABADORA DE ASFALTO SOBRE ESTEIRAS, LARGURA DE PAVIMENTAÇÃO 2,13 M A 4,55 M, POTÊNCIA 100 HP, CAPACIDADE 400 T/H - DEPRECIAÇÃO. AF_11/2014</t>
  </si>
  <si>
    <t>ENGENHEIRO PLENO (INCL. L SOCIAIS DE 51,04%)</t>
  </si>
  <si>
    <t>BUCHA DE REDUCAO DE FERRO GALVANIZADO, COM ROSCA BSP, DE 1 1/4" X 1"</t>
  </si>
  <si>
    <t>53,20</t>
  </si>
  <si>
    <t>11,92</t>
  </si>
  <si>
    <t>BUCHA DE REDUCAO DE FERRO GALVANIZADO, COM ROSCA BSP, DE 1 1/4" X 3/4"</t>
  </si>
  <si>
    <t>89254</t>
  </si>
  <si>
    <t>VIBROACABADORA DE ASFALTO SOBRE ESTEIRAS, LARGURA DE PAVIMENTAÇÃO 2,13 M A 4,55 M, POTÊNCIA 100 HP, CAPACIDADE 400 T/H - JUROS. AF_11/2014</t>
  </si>
  <si>
    <t>9,57</t>
  </si>
  <si>
    <t>ALMOXARIFE (MENSALISTA LEIS SOCIAIS = 51,04%)</t>
  </si>
  <si>
    <t>BUCHA DE REDUCAO DE FERRO GALVANIZADO, COM ROSCA BSP, DE 1/2" X 1/4"</t>
  </si>
  <si>
    <t>4,30</t>
  </si>
  <si>
    <t>89255</t>
  </si>
  <si>
    <t>VIBROACABADORA DE ASFALTO SOBRE ESTEIRAS, LARGURA DE PAVIMENTAÇÃO 2,13 M A 4,55 M, POTÊNCIA 100 HP, CAPACIDADE 400 T/H - MANUTENÇÃO. AF_11/2014</t>
  </si>
  <si>
    <t>BUCHA DE REDUCAO DE FERRO GALVANIZADO, COM ROSCA BSP, DE 1/2" X 3/8"</t>
  </si>
  <si>
    <t>85,52</t>
  </si>
  <si>
    <t>MESTRE OBRAS SENIOR (MENSALISTA LS=51,04%)</t>
  </si>
  <si>
    <t>89256</t>
  </si>
  <si>
    <t>BUCHA DE REDUCAO DE FERRO GALVANIZADO, COM ROSCA BSP, DE 1" X 1/2"</t>
  </si>
  <si>
    <t>VIBROACABADORA DE ASFALTO SOBRE ESTEIRAS, LARGURA DE PAVIMENTAÇÃO 2,13 M A 4,55 M, POTÊNCIA 100 HP, CAPACIDADE 400 T/H - MATERIAIS NA OPERAÇÃO. AF_11/2014</t>
  </si>
  <si>
    <t>7,50</t>
  </si>
  <si>
    <t>52,57</t>
  </si>
  <si>
    <t>BUCHA DE REDUCAO DE FERRO GALVANIZADO, COM ROSCA BSP, DE 1" X 3/4"</t>
  </si>
  <si>
    <t>89259</t>
  </si>
  <si>
    <t>VIGIA (LEIS SOCIAIS =51,04%)</t>
  </si>
  <si>
    <t>GUINDAUTO HIDRÁULICO, CAPACIDADE MÁXIMA DE CARGA 6200 KG, MOMENTO MÁXIMO DE CARGA 11,7 TM, ALCANCE MÁXIMO HORIZONTAL 9,70 M, INCLUSIVE CAMINHÃO TOCO PBT 16.000 KG, POTÊNCIA DE 189 CV - DEPRECIAÇÃO. AF_06/2014</t>
  </si>
  <si>
    <t>9,77</t>
  </si>
  <si>
    <t>BUCHA DE REDUCAO DE FERRO GALVANIZADO, COM ROSCA BSP, DE 2 1/2" X 1 1/2"</t>
  </si>
  <si>
    <t>33,50</t>
  </si>
  <si>
    <t>89260</t>
  </si>
  <si>
    <t>BUCHA DE REDUCAO DE FERRO GALVANIZADO, COM ROSCA BSP, DE 2 1/2" X 1 1/4"</t>
  </si>
  <si>
    <t>GUINDAUTO HIDRÁULICO, CAPACIDADE MÁXIMA DE CARGA 6200 KG, MOMENTO MÁXIMO DE CARGA 11,7 TM, ALCANCE MÁXIMO HORIZONTAL 9,70 M, INCLUSIVE CAMINHÃO TOCO PBT 16.000 KG, POTÊNCIA DE 189 CV - JUROS. AF_06/2014</t>
  </si>
  <si>
    <t>AUX ALMOXARIFE (LEIS SOCIAIS=51,04%)</t>
  </si>
  <si>
    <t>BUCHA DE REDUCAO DE FERRO GALVANIZADO, COM ROSCA BSP, DE 2 1/2" X 1"</t>
  </si>
  <si>
    <t>89262</t>
  </si>
  <si>
    <t>GUINDAUTO HIDRÁULICO, CAPACIDADE MÁXIMA DE CARGA 6200 KG, MOMENTO MÁXIMO DE CARGA 11,7 TM, ALCANCE MÁXIMO HORIZONTAL 9,70 M, INCLUSIVE CAMINHÃO TOCO PBT 16.000 KG, POTÊNCIA DE 189 CV - MANUTENÇÃO. AF_06/2014</t>
  </si>
  <si>
    <t>18,33</t>
  </si>
  <si>
    <t>BUCHA DE REDUCAO DE FERRO GALVANIZADO, COM ROSCA BSP, DE 2 1/2" X 2"</t>
  </si>
  <si>
    <t>ENCARREGADO DE TURMA (INCL LS=51,04%)</t>
  </si>
  <si>
    <t>89264</t>
  </si>
  <si>
    <t>BUCHA DE REDUCAO DE FERRO GALVANIZADO, COM ROSCA BSP, DE 2" X 1 1/2"</t>
  </si>
  <si>
    <t>CAMINHÃO TOCO, PBT 16.000 KG, CARGA ÚTIL MÁX. 10.685 KG, DIST. ENTRE EIXOS 4,8 M, POTÊNCIA 189 CV, INCLUSIVE CARROCERIA FIXA ABERTA DE MADEIRA P/ TRANSPORTE GERAL DE CARGA SECA, DIMEN. APROX. 2,5 X 7,00 X 0,50 M - DEPRECIAÇÃO. AF_06/2014</t>
  </si>
  <si>
    <t>7,64</t>
  </si>
  <si>
    <t>20,82</t>
  </si>
  <si>
    <t>89265</t>
  </si>
  <si>
    <t>BUCHA DE REDUCAO DE FERRO GALVANIZADO, COM ROSCA BSP, DE 2" X 1 1/4"</t>
  </si>
  <si>
    <t>INSUMOS IOPES</t>
  </si>
  <si>
    <t>CAMINHÃO TOCO, PBT 16.000 KG, CARGA ÚTIL MÁX. 10.685 KG, DIST. ENTRE EIXOS 4,8 M, POTÊNCIA 189 CV, INCLUSIVE CARROCERIA FIXA ABERTA DE MADEIRA P/ TRANSPORTE GERAL DE CARGA SECA, DIMEN. APROX. 2,5 X 7,00 X 0,50 M - JUROS. AF_06/2014</t>
  </si>
  <si>
    <t>89266</t>
  </si>
  <si>
    <t>BUCHA DE REDUCAO DE FERRO GALVANIZADO, COM ROSCA BSP, DE 2" X 1"</t>
  </si>
  <si>
    <t>CAMINHÃO TOCO, PBT 16.000 KG, CARGA ÚTIL MÁX. 10.685 KG, DIST. ENTRE EIXOS 4,8 M, POTÊNCIA 189 CV, INCLUSIVE CARROCERIA FIXA ABERTA DE MADEIRA P/ TRANSPORTE GERAL DE CARGA SECA, DIMEN. APROX. 2,5 X 7,00 X 0,50 M - IMPOSTOS E SEGUROS. AF_06/2014</t>
  </si>
  <si>
    <t>INSUMOS DIVERSOS SEDU</t>
  </si>
  <si>
    <t>BUCHA DE REDUCAO DE FERRO GALVANIZADO, COM ROSCA BSP, DE 3/4" X 1/2"</t>
  </si>
  <si>
    <t>5,17</t>
  </si>
  <si>
    <t>89267</t>
  </si>
  <si>
    <t>GUINDASTE HIDRÁULICO AUTOPROPELIDO, COM LANÇA TELESCÓPICA 28,80 M, CAPACIDADE MÁXIMA 30 T, POTÊNCIA 97 KW, TRAÇÃO 4 X 4 - DEPRECIAÇÃO. AF_11/2014</t>
  </si>
  <si>
    <t>BUCHA DE REDUCAO DE FERRO GALVANIZADO, COM ROSCA BSP, DE 3" X 1 1/2"</t>
  </si>
  <si>
    <t>26,42</t>
  </si>
  <si>
    <t>49,39</t>
  </si>
  <si>
    <t>89268</t>
  </si>
  <si>
    <t>GUINDASTE HIDRÁULICO AUTOPROPELIDO, COM LANÇA TELESCÓPICA 28,80 M, CAPACIDADE MÁXIMA 30 T, POTÊNCIA 97 KW, TRAÇÃO 4 X 4 - JUROS. AF_11/2014</t>
  </si>
  <si>
    <t>BUCHA DE REDUCAO DE FERRO GALVANIZADO, COM ROSCA BSP, DE 3" X 1 1/4"</t>
  </si>
  <si>
    <t>48,01</t>
  </si>
  <si>
    <t>BUCHA DE REDUCAO DE FERRO GALVANIZADO, COM ROSCA BSP, DE 3" X 2 1/2"</t>
  </si>
  <si>
    <t>89269</t>
  </si>
  <si>
    <t>GUINDASTE HIDRÁULICO AUTOPROPELIDO, COM LANÇA TELESCÓPICA 28,80 M, CAPACIDADE MÁXIMA 30 T, POTÊNCIA 97 KW, TRAÇÃO 4 X 4 - IMPOSTOS E SEGUROS. AF_11/2014</t>
  </si>
  <si>
    <t>48,25</t>
  </si>
  <si>
    <t>1,84</t>
  </si>
  <si>
    <t>BUCHA DE REDUCAO DE FERRO GALVANIZADO, COM ROSCA BSP, DE 3" X 2"</t>
  </si>
  <si>
    <t>89270</t>
  </si>
  <si>
    <t>GUINDASTE HIDRÁULICO AUTOPROPELIDO, COM LANÇA TELESCÓPICA 28,80 M, CAPACIDADE MÁXIMA 30 T, POTÊNCIA 97 KW, TRAÇÃO 4 X 4 - MANUTENÇÃO. AF_11/2014</t>
  </si>
  <si>
    <t>BUCHA DE REDUCAO DE FERRO GALVANIZADO, COM ROSCA BSP, DE 4" X 2 1/2"</t>
  </si>
  <si>
    <t>42,48</t>
  </si>
  <si>
    <t>91,25</t>
  </si>
  <si>
    <t>89271</t>
  </si>
  <si>
    <t>BUCHA DE REDUCAO DE FERRO GALVANIZADO, COM ROSCA BSP, DE 4" X 2"</t>
  </si>
  <si>
    <t>GUINDASTE HIDRÁULICO AUTOPROPELIDO, COM LANÇA TELESCÓPICA 28,80 M, CAPACIDADE MÁXIMA 30 T, POTÊNCIA 97 KW, TRAÇÃO 4 X 4 - MATERIAIS NA OPERAÇÃO. AF_11/2014</t>
  </si>
  <si>
    <t>17,99</t>
  </si>
  <si>
    <t>89274</t>
  </si>
  <si>
    <t>BETONEIRA CAPACIDADE NOMINAL DE 600 L, CAPACIDADE DE MISTURA 440 L, MOTOR A DIESEL POTÊNCIA 10 HP, COM CARREGADOR - DEPRECIAÇÃO. AF_11/2014</t>
  </si>
  <si>
    <t>BUCHA DE REDUCAO DE FERRO GALVANIZADO, COM ROSCA BSP, DE 4" X 3"</t>
  </si>
  <si>
    <t>0,97</t>
  </si>
  <si>
    <t>89275</t>
  </si>
  <si>
    <t>BETONEIRA CAPACIDADE NOMINAL DE 600 L, CAPACIDADE DE MISTURA 440 L, MOTOR A DIESEL POTÊNCIA 10 HP, COM CARREGADOR - JUROS. AF_11/2014</t>
  </si>
  <si>
    <t>BUCHA DE REDUCAO DE FERRO GALVANIZADO, COM ROSCA BSP, DE 5" X 4"</t>
  </si>
  <si>
    <t>249,74</t>
  </si>
  <si>
    <t>89276</t>
  </si>
  <si>
    <t>BETONEIRA CAPACIDADE NOMINAL DE 600 L, CAPACIDADE DE MISTURA 440 L, MOTOR A DIESEL POTÊNCIA 10 HP, COM CARREGADOR - MANUTENÇÃO. AF_11/2014</t>
  </si>
  <si>
    <t>BUCHA DE REDUCAO DE FERRO GALVANIZADO, COM ROSCA BSP, DE 6" X 4"</t>
  </si>
  <si>
    <t>89277</t>
  </si>
  <si>
    <t>BETONEIRA CAPACIDADE NOMINAL DE 600 L, CAPACIDADE DE MISTURA 440 L, MOTOR A DIESEL POTÊNCIA 10 HP, COM CARREGADOR - MATERIAIS NA OPERAÇÃO. AF_11/2014</t>
  </si>
  <si>
    <t>5,26</t>
  </si>
  <si>
    <t>263,87</t>
  </si>
  <si>
    <t>89280</t>
  </si>
  <si>
    <t>ROLO COMPACTADOR VIBRATÓRIO TANDEM AÇO LISO, POTÊNCIA 58 HP, PESO SEM/COM LASTRO 6,5 / 9,4 T, LARGURA DE TRABALHO 1,2 M - DEPRECIAÇÃO. AF_06/2014</t>
  </si>
  <si>
    <t>BUCHA DE REDUCAO DE FERRO GALVANIZADO, COM ROSCA BSP, DE 6" X 5"</t>
  </si>
  <si>
    <t>INSUMOS SINAPI</t>
  </si>
  <si>
    <t>18,88</t>
  </si>
  <si>
    <t>283,07</t>
  </si>
  <si>
    <t>89281</t>
  </si>
  <si>
    <t>BUCHA DE REDUCAO DE PVC, SOLDAVEL, CURTA, COM 110 X 85 MM, PARA AGUA FRIA PREDIAL</t>
  </si>
  <si>
    <t>ROLO COMPACTADOR VIBRATÓRIO TANDEM AÇO LISO, POTÊNCIA 58 HP, PESO SEM/COM LASTRO 6,5 / 9,4 T, LARGURA DE TRABALHO 1,2 M - JUROS. AF_06/2014</t>
  </si>
  <si>
    <t>58,67</t>
  </si>
  <si>
    <t>INSUMOS PRECO SINAPI</t>
  </si>
  <si>
    <t>BUCHA DE REDUCAO DE PVC, SOLDAVEL, CURTA, COM 25 X 20 MM, PARA AGUA FRIA PREDIAL</t>
  </si>
  <si>
    <t>0,33</t>
  </si>
  <si>
    <t>89870</t>
  </si>
  <si>
    <t>CAMINHÃO BASCULANTE 14 M3, COM CAVALO MECÂNICO DE CAPACIDADE MÁXIMA DE TRAÇÃO COMBINADO DE 36000 KG, POTÊNCIA 286 CV, INCLUSIVE SEMIREBOQUE COM CAÇAMBA METÁLICA - DEPRECIAÇÃO. AF_12/2014</t>
  </si>
  <si>
    <t>21,55</t>
  </si>
  <si>
    <t>BUCHA DE REDUCAO DE PVC, SOLDAVEL, CURTA, COM 32 X 25 MM, PARA AGUA FRIA PREDIAL</t>
  </si>
  <si>
    <t>89871</t>
  </si>
  <si>
    <t>CAMINHÃO BASCULANTE 14 M3, COM CAVALO MECÂNICO DE CAPACIDADE MÁXIMA DE TRAÇÃO COMBINADO DE 36000 KG, POTÊNCIA 286 CV, INCLUSIVE SEMIREBOQUE COM CAÇAMBA METÁLICA - JUROS. AF_12/2014</t>
  </si>
  <si>
    <t>3,98</t>
  </si>
  <si>
    <t>BUCHA DE REDUCAO DE PVC, SOLDAVEL, CURTA, COM 40 X 32 MM, PARA AGUA FRIA PREDIAL</t>
  </si>
  <si>
    <t>89872</t>
  </si>
  <si>
    <t>CAMINHÃO BASCULANTE 14 M3, COM CAVALO MECÂNICO DE CAPACIDADE MÁXIMA DE TRAÇÃO COMBINADO DE 36000 KG, POTÊNCIA 286 CV, INCLUSIVE SEMIREBOQUE COM CAÇAMBA METÁLICA - IMPOSTOS E SEGUROS. AF_12/2014</t>
  </si>
  <si>
    <t>BUCHA DE REDUCAO DE PVC, SOLDAVEL, CURTA, COM 50 X 40 MM, PARA AGUA FRIA PREDIAL</t>
  </si>
  <si>
    <t>89873</t>
  </si>
  <si>
    <t>CAMINHÃO BASCULANTE 14 M3, COM CAVALO MECÂNICO DE CAPACIDADE MÁXIMA DE TRAÇÃO COMBINADO DE 36000 KG, POTÊNCIA 286 CV, INCLUSIVE SEMIREBOQUE COM CAÇAMBA METÁLICA - MANUTENÇÃO. AF_12/2014</t>
  </si>
  <si>
    <t>40,42</t>
  </si>
  <si>
    <t>2,53</t>
  </si>
  <si>
    <t>89874</t>
  </si>
  <si>
    <t>CAMINHÃO BASCULANTE 14 M3, COM CAVALO MECÂNICO DE CAPACIDADE MÁXIMA DE TRAÇÃO COMBINADO DE 36000 KG, POTÊNCIA 286 CV, INCLUSIVE SEMIREBOQUE COM CAÇAMBA METÁLICA - MATERIAIS NA OPERAÇÃO. AF_12/2014</t>
  </si>
  <si>
    <t>BUCHA DE REDUCAO DE PVC, SOLDAVEL, CURTA, COM 60 X 50 MM, PARA AGUA FRIA PREDIAL</t>
  </si>
  <si>
    <t>109,33</t>
  </si>
  <si>
    <t>4,26</t>
  </si>
  <si>
    <t>89878</t>
  </si>
  <si>
    <t>CAMINHÃO BASCULANTE 18 M3, COM CAVALO MECÂNICO DE CAPACIDADE MÁXIMA DE TRAÇÃO COMBINADO DE 45000 KG, POTÊNCIA 330 CV, INCLUSIVE SEMIREBOQUE COM CAÇAMBA METÁLICA - DEPRECIAÇÃO. AF_12/2014</t>
  </si>
  <si>
    <t>22,36</t>
  </si>
  <si>
    <t>BUCHA DE REDUCAO DE PVC, SOLDAVEL, CURTA, COM 75 X 60 MM, PARA AGUA FRIA PREDIAL</t>
  </si>
  <si>
    <t>89879</t>
  </si>
  <si>
    <t>12,83</t>
  </si>
  <si>
    <t>CAMINHÃO BASCULANTE 18 M3, COM CAVALO MECÂNICO DE CAPACIDADE MÁXIMA DE TRAÇÃO COMBINADO DE 45000 KG, POTÊNCIA 330 CV, INCLUSIVE SEMIREBOQUE COM CAÇAMBA METÁLICA - JUROS. AF_12/2014</t>
  </si>
  <si>
    <t>BUCHA DE REDUCAO DE PVC, SOLDAVEL, CURTA, COM 85 X 75 MM, PARA AGUA FRIA PREDIAL</t>
  </si>
  <si>
    <t>89880</t>
  </si>
  <si>
    <t>CAMINHÃO BASCULANTE 18 M3, COM CAVALO MECÂNICO DE CAPACIDADE MÁXIMA DE TRAÇÃO COMBINADO DE 45000 KG, POTÊNCIA 330 CV, INCLUSIVE SEMIREBOQUE COM CAÇAMBA METÁLICA - IMPOSTOS E SEGUROS. AF_12/2014</t>
  </si>
  <si>
    <t>10,57</t>
  </si>
  <si>
    <t>1,61</t>
  </si>
  <si>
    <t>BUCHA DE REDUCAO DE PVC, SOLDAVEL, LONGA, COM 110 X 60 MM, PARA AGUA FRIA PREDIAL</t>
  </si>
  <si>
    <t>89881</t>
  </si>
  <si>
    <t>32,90</t>
  </si>
  <si>
    <t>CAMINHÃO BASCULANTE 18 M3, COM CAVALO MECÂNICO DE CAPACIDADE MÁXIMA DE TRAÇÃO COMBINADO DE 45000 KG, POTÊNCIA 330 CV, INCLUSIVE SEMIREBOQUE COM CAÇAMBA METÁLICA - MANUTENÇÃO. AF_12/2014</t>
  </si>
  <si>
    <t>BUCHA DE REDUCAO DE PVC, SOLDAVEL, LONGA, COM 110 X 75 MM, PARA AGUA FRIA PREDIAL</t>
  </si>
  <si>
    <t>27,80</t>
  </si>
  <si>
    <t>89882</t>
  </si>
  <si>
    <t>CAMINHÃO BASCULANTE 18 M3, COM CAVALO MECÂNICO DE CAPACIDADE MÁXIMA DE TRAÇÃO COMBINADO DE 45000 KG, POTÊNCIA 330 CV, INCLUSIVE SEMIREBOQUE COM CAÇAMBA METÁLICA - MATERIAIS NA OPERAÇÃO. AF_12/2014</t>
  </si>
  <si>
    <t>BUCHA DE REDUCAO DE PVC, SOLDAVEL, LONGA, COM 32 X 20 MM, PARA AGUA FRIA PREDIAL</t>
  </si>
  <si>
    <t>126,14</t>
  </si>
  <si>
    <t>BUCHA DE REDUCAO DE PVC, SOLDAVEL, LONGA, COM 40 X 20 MM, PARA AGUA FRIA PREDIAL</t>
  </si>
  <si>
    <t>90582</t>
  </si>
  <si>
    <t>VIBRADOR DE IMERSÃO, DIÂMETRO DE PONTEIRA 45MM, MOTOR ELÉTRICO TRIFÁSICO POTÊNCIA DE 2 CV - DEPRECIAÇÃO. AF_06/2015</t>
  </si>
  <si>
    <t>2,72</t>
  </si>
  <si>
    <t>BUCHA DE REDUCAO DE PVC, SOLDAVEL, LONGA, COM 40 X 25 MM, PARA AGUA FRIA PREDIAL</t>
  </si>
  <si>
    <t>90583</t>
  </si>
  <si>
    <t>2,99</t>
  </si>
  <si>
    <t>VIBRADOR DE IMERSÃO, DIÂMETRO DE PONTEIRA 45MM, MOTOR ELÉTRICO TRIFÁSICO POTÊNCIA DE 2 CV - JUROS. AF_06/2015</t>
  </si>
  <si>
    <t>BUCHA DE REDUCAO DE PVC, SOLDAVEL, LONGA, COM 50 X 20 MM, PARA AGUA FRIA PREDIAL</t>
  </si>
  <si>
    <t>3,34</t>
  </si>
  <si>
    <t>90584</t>
  </si>
  <si>
    <t>BUCHA DE REDUCAO DE PVC, SOLDAVEL, LONGA, COM 50 X 25 MM, PARA AGUA FRIA PREDIAL</t>
  </si>
  <si>
    <t>VIBRADOR DE IMERSÃO, DIÂMETRO DE PONTEIRA 45MM, MOTOR ELÉTRICO TRIFÁSICO POTÊNCIA DE 2 CV - MANUTENÇÃO. AF_06/2015</t>
  </si>
  <si>
    <t>BUCHA DE REDUCAO DE PVC, SOLDAVEL, LONGA, COM 50 X 32 MM, PARA AGUA FRIA PREDIAL</t>
  </si>
  <si>
    <t>90585</t>
  </si>
  <si>
    <t>VIBRADOR DE IMERSÃO, DIÂMETRO DE PONTEIRA 45MM, MOTOR ELÉTRICO TRIFÁSICO POTÊNCIA DE 2 CV - MATERIAIS NA OPERAÇÃO. AF_06/2015</t>
  </si>
  <si>
    <t>BUCHA DE REDUCAO DE PVC, SOLDAVEL, LONGA, COM 60 X 25 MM, PARA AGUA FRIA PREDIAL</t>
  </si>
  <si>
    <t>7,08</t>
  </si>
  <si>
    <t>90621</t>
  </si>
  <si>
    <t>BUCHA DE REDUCAO DE PVC, SOLDAVEL, LONGA, COM 60 X 32 MM, PARA AGUA FRIA PREDIAL</t>
  </si>
  <si>
    <t>PERFURATRIZ MANUAL, TORQUE MÁXIMO 83 N.M, POTÊNCIA 5 CV, COM DIÂMETRO MÁXIMO 4" - DEPRECIAÇÃO. AF_06/2015</t>
  </si>
  <si>
    <t>8,56</t>
  </si>
  <si>
    <t>BUCHA DE REDUCAO DE PVC, SOLDAVEL, LONGA, COM 60 X 40 MM, PARA AGUA FRIA PREDIAL</t>
  </si>
  <si>
    <t>90622</t>
  </si>
  <si>
    <t>PERFURATRIZ MANUAL, TORQUE MÁXIMO 83 N.M, POTÊNCIA 5 CV, COM DIÂMETRO MÁXIMO 4" - JUROS. AF_06/2015</t>
  </si>
  <si>
    <t>BUCHA DE REDUCAO DE PVC, SOLDAVEL, LONGA, COM 60 X 50 MM, PARA AGUA FRIA PREDIAL</t>
  </si>
  <si>
    <t>11,26</t>
  </si>
  <si>
    <t>90623</t>
  </si>
  <si>
    <t>PERFURATRIZ MANUAL, TORQUE MÁXIMO 83 N.M, POTÊNCIA 5 CV, COM DIÂMETRO MÁXIMO 4" - MANUTENÇÃO. AF_06/2015</t>
  </si>
  <si>
    <t>1,44</t>
  </si>
  <si>
    <t>BUCHA DE REDUCAO DE PVC, SOLDAVEL, LONGA, COM 75 X 50 MM, PARA AGUA FRIA PREDIAL</t>
  </si>
  <si>
    <t>13,17</t>
  </si>
  <si>
    <t>BUCHA DE REDUCAO DE PVC, SOLDAVEL, LONGA, COM 85 X 60 MM, PARA AGUA FRIA PREDIAL</t>
  </si>
  <si>
    <t>90624</t>
  </si>
  <si>
    <t>PERFURATRIZ MANUAL, TORQUE MÁXIMO 83 N.M, POTÊNCIA 5 CV, COM DIÂMETRO MÁXIMO 4" - MATERIAIS NA OPERAÇÃO. AF_06/2015</t>
  </si>
  <si>
    <t>15,65</t>
  </si>
  <si>
    <t>BUCHA DE REDUCAO DE PVC, SOLDAVEL, LONGA, 50 X 40 MM, PARA ESGOTO PREDIAL</t>
  </si>
  <si>
    <t>90627</t>
  </si>
  <si>
    <t>1,86</t>
  </si>
  <si>
    <t>PERFURATRIZ SOBRE ESTEIRA, TORQUE MÁXIMO 600 KGF, PESO MÉDIO 1000 KG, POTÊNCIA 20 HP, DIÂMETRO MÁXIMO 10" - DEPRECIAÇÃO. AF_06/2015</t>
  </si>
  <si>
    <t>BUCHA DE REDUCAO EM ALUMINIO, COM ROSCA, DE 1 1/2" X 1 1/4", PARA ELETRODUTO</t>
  </si>
  <si>
    <t>13,82</t>
  </si>
  <si>
    <t>90628</t>
  </si>
  <si>
    <t>PERFURATRIZ SOBRE ESTEIRA, TORQUE MÁXIMO 600 KGF, PESO MÉDIO 1000 KG, POTÊNCIA 20 HP, DIÂMETRO MÁXIMO 10" - JUROS. AF_06/2015</t>
  </si>
  <si>
    <t>BUCHA DE REDUCAO EM ALUMINIO, COM ROSCA, DE 1 1/2" X 1", PARA ELETRODUTO</t>
  </si>
  <si>
    <t>14,43</t>
  </si>
  <si>
    <t>3,41</t>
  </si>
  <si>
    <t>BUCHA DE REDUCAO EM ALUMINIO, COM ROSCA, DE 1 1/2" X 3/4", PARA ELETRODUTO</t>
  </si>
  <si>
    <t>15,28</t>
  </si>
  <si>
    <t>90629</t>
  </si>
  <si>
    <t>PERFURATRIZ SOBRE ESTEIRA, TORQUE MÁXIMO 600 KGF, PESO MÉDIO 1000 KG, POTÊNCIA 20 HP, DIÂMETRO MÁXIMO 10" - MANUTENÇÃO. AF_06/2015</t>
  </si>
  <si>
    <t>29,95</t>
  </si>
  <si>
    <t>BUCHA DE REDUCAO EM ALUMINIO, COM ROSCA, DE 1 1/4" X 1/2", PARA ELETRODUTO</t>
  </si>
  <si>
    <t>13,67</t>
  </si>
  <si>
    <t>90630</t>
  </si>
  <si>
    <t>PERFURATRIZ SOBRE ESTEIRA, TORQUE MÁXIMO 600 KGF, PESO MÉDIO 1000 KG, POTÊNCIA 20 HP, DIÂMETRO MÁXIMO 10" - MATERIAIS NA OPERAÇÃO. AF_06/2015</t>
  </si>
  <si>
    <t>9,12</t>
  </si>
  <si>
    <t>BUCHA DE REDUCAO EM ALUMINIO, COM ROSCA, DE 1 1/4" X 1", PARA ELETRODUTO</t>
  </si>
  <si>
    <t>90633</t>
  </si>
  <si>
    <t>11,24</t>
  </si>
  <si>
    <t>MISTURADOR DUPLO HORIZONTAL DE ALTA TURBULÊNCIA, CAPACIDADE / VOLUME 2 X 500 LITROS, MOTORES ELÉTRICOS MÍNIMO 5 CV CADA, PARA NATA CIMENTO, ARGAMASSA E OUTROS - DEPRECIAÇÃO. AF_06/2015</t>
  </si>
  <si>
    <t>BUCHA DE REDUCAO EM ALUMINIO, COM ROSCA, DE 1 1/4" X 3/4", PARA ELETRODUTO</t>
  </si>
  <si>
    <t>90634</t>
  </si>
  <si>
    <t>MISTURADOR DUPLO HORIZONTAL DE ALTA TURBULÊNCIA, CAPACIDADE / VOLUME 2 X 500 LITROS, MOTORES ELÉTRICOS MÍNIMO 5 CV CADA, PARA NATA CIMENTO, ARGAMASSA E OUTROS - JUROS. AF_06/2015</t>
  </si>
  <si>
    <t>11,79</t>
  </si>
  <si>
    <t>90635</t>
  </si>
  <si>
    <t>MISTURADOR DUPLO HORIZONTAL DE ALTA TURBULÊNCIA, CAPACIDADE / VOLUME 2 X 500 LITROS, MOTORES ELÉTRICOS MÍNIMO 5 CV CADA, PARA NATA CIMENTO, ARGAMASSA E OUTROS - MANUTENÇÃO. AF_06/2015</t>
  </si>
  <si>
    <t>BUCHA DE REDUCAO EM ALUMINIO, COM ROSCA, DE 1" X 1/2", PARA ELETRODUTO</t>
  </si>
  <si>
    <t>2,70</t>
  </si>
  <si>
    <t>90636</t>
  </si>
  <si>
    <t>MISTURADOR DUPLO HORIZONTAL DE ALTA TURBULÊNCIA, CAPACIDADE / VOLUME 2 X 500 LITROS, MOTORES ELÉTRICOS MÍNIMO 5 CV CADA, PARA NATA CIMENTO, ARGAMASSA E OUTROS - MATERIAIS NA OPERAÇÃO. AF_06/2015</t>
  </si>
  <si>
    <t>BUCHA DE REDUCAO EM ALUMINIO, COM ROSCA, DE 1" X 3/4", PARA ELETRODUTO</t>
  </si>
  <si>
    <t>4,04</t>
  </si>
  <si>
    <t>90639</t>
  </si>
  <si>
    <t>BOMBA TRIPLEX, PARA INJEÇÃO DE NATA DE CIMENTO, VAZÃO MÁXIMA DE 100 LITROS/MINUTO, PRESSÃO MÁXIMA DE 70 BAR - DEPRECIAÇÃO. AF_06/2015</t>
  </si>
  <si>
    <t>BUCHA DE REDUCAO EM ALUMINIO, COM ROSCA, DE 2 1/2" X 1 1/2", PARA ELETRODUTO</t>
  </si>
  <si>
    <t>3,68</t>
  </si>
  <si>
    <t>45,33</t>
  </si>
  <si>
    <t>90640</t>
  </si>
  <si>
    <t>BOMBA TRIPLEX, PARA INJEÇÃO DE NATA DE CIMENTO, VAZÃO MÁXIMA DE 100 LITROS/MINUTO, PRESSÃO MÁXIMA DE 70 BAR - JUROS. AF_06/2015</t>
  </si>
  <si>
    <t>BUCHA DE REDUCAO EM ALUMINIO, COM ROSCA, DE 2 1/2" X 1 1/4", PARA ELETRODUTO</t>
  </si>
  <si>
    <t>90641</t>
  </si>
  <si>
    <t>BOMBA TRIPLEX, PARA INJEÇÃO DE NATA DE CIMENTO, VAZÃO MÁXIMA DE 100 LITROS/MINUTO, PRESSÃO MÁXIMA DE 70 BAR - MANUTENÇÃO. AF_06/2015</t>
  </si>
  <si>
    <t>47,35</t>
  </si>
  <si>
    <t>4,03</t>
  </si>
  <si>
    <t>90642</t>
  </si>
  <si>
    <t>BUCHA DE REDUCAO EM ALUMINIO, COM ROSCA, DE 2 1/2" X 1", PARA ELETRODUTO</t>
  </si>
  <si>
    <t>BOMBA TRIPLEX, PARA INJEÇÃO DE NATA DE CIMENTO, VAZÃO MÁXIMA DE 100 LITROS/MINUTO, PRESSÃO MÁXIMA DE 70 BAR - MATERIAIS NA OPERAÇÃO. AF_06/2015</t>
  </si>
  <si>
    <t>5,71</t>
  </si>
  <si>
    <t>48,84</t>
  </si>
  <si>
    <t>90646</t>
  </si>
  <si>
    <t>BOMBA CENTRÍFUGA MONOESTÁGIO COM MOTOR ELÉTRICO MONOFÁSICO, POTÊNCIA 15 HP, DIÂMETRO DO ROTOR 173 MM, HM/Q = 30 MCA / 90 M3/H A 45 MCA / 55 M3/H - DEPRECIAÇÃO. AF_06/2015</t>
  </si>
  <si>
    <t>BUCHA DE REDUCAO EM ALUMINIO, COM ROSCA, DE 2 1/2" X 2", PARA ELETRODUTO</t>
  </si>
  <si>
    <t>90647</t>
  </si>
  <si>
    <t>BOMBA CENTRÍFUGA MONOESTÁGIO COM MOTOR ELÉTRICO MONOFÁSICO, POTÊNCIA 15 HP, DIÂMETRO DO ROTOR 173 MM, HM/Q = 30 MCA / 90 M3/H A 45 MCA / 55 M3/H - JUROS. AF_06/2015</t>
  </si>
  <si>
    <t>BUCHA DE REDUCAO EM ALUMINIO, COM ROSCA, DE 2" X 1 1/2", PARA ELETRODUTO</t>
  </si>
  <si>
    <t>25,18</t>
  </si>
  <si>
    <t>90648</t>
  </si>
  <si>
    <t>BOMBA CENTRÍFUGA MONOESTÁGIO COM MOTOR ELÉTRICO MONOFÁSICO, POTÊNCIA 15 HP, DIÂMETRO DO ROTOR 173 MM, HM/Q = 30 MCA / 90 M3/H A 45 MCA / 55 M3/H - MANUTENÇÃO. AF_06/2015</t>
  </si>
  <si>
    <t>BUCHA DE REDUCAO EM ALUMINIO, COM ROSCA, DE 2" X 1 1/4", PARA ELETRODUTO</t>
  </si>
  <si>
    <t>26,95</t>
  </si>
  <si>
    <t>BUCHA DE REDUCAO EM ALUMINIO, COM ROSCA, DE 2" X 1", PARA ELETRODUTO</t>
  </si>
  <si>
    <t>90649</t>
  </si>
  <si>
    <t>BOMBA CENTRÍFUGA MONOESTÁGIO COM MOTOR ELÉTRICO MONOFÁSICO, POTÊNCIA 15 HP, DIÂMETRO DO ROTOR 173 MM, HM/Q = 30 MCA / 90 M3/H A 45 MCA / 55 M3/H - MATERIAIS NA OPERAÇÃO. AF_06/2015</t>
  </si>
  <si>
    <t>29,53</t>
  </si>
  <si>
    <t>BUCHA DE REDUCAO EM ALUMINIO, COM ROSCA, DE 2" X 3/4", PARA ELETRODUTO</t>
  </si>
  <si>
    <t>90652</t>
  </si>
  <si>
    <t>BOMBA DE PROJEÇÃO DE CONCRETO SECO, POTÊNCIA 10 CV, VAZÃO 3 M3/H - DEPRECIAÇÃO. AF_06/2015</t>
  </si>
  <si>
    <t>30,72</t>
  </si>
  <si>
    <t>BUCHA DE REDUCAO EM ALUMINIO, COM ROSCA, DE 3/4" X 1/2",  PARA ELETRODUTO</t>
  </si>
  <si>
    <t>90653</t>
  </si>
  <si>
    <t>3,72</t>
  </si>
  <si>
    <t>BOMBA DE PROJEÇÃO DE CONCRETO SECO, POTÊNCIA 10 CV, VAZÃO 3 M3/H - JUROS. AF_06/2015</t>
  </si>
  <si>
    <t>COTAÇÕES</t>
  </si>
  <si>
    <t>0,28</t>
  </si>
  <si>
    <t>BUCHA DE REDUCAO EM ALUMINIO, COM ROSCA, DE 3" X 1 1/2", PARA ELETRODUTO</t>
  </si>
  <si>
    <t>90654</t>
  </si>
  <si>
    <t>BOMBA DE PROJEÇÃO DE CONCRETO SECO, POTÊNCIA 10 CV, VAZÃO 3 M3/H - MANUTENÇÃO. AF_06/2015</t>
  </si>
  <si>
    <t>BUCHA DE REDUCAO EM ALUMINIO, COM ROSCA, DE 3" X 1 1/4", PARA ELETRODUTO</t>
  </si>
  <si>
    <t>54,63</t>
  </si>
  <si>
    <t>90655</t>
  </si>
  <si>
    <t>BOMBA DE PROJEÇÃO DE CONCRETO SECO, POTÊNCIA 10 CV, VAZÃO 3 M3/H - MATERIAIS NA OPERAÇÃO. AF_06/2015</t>
  </si>
  <si>
    <t>BUCHA DE REDUCAO EM ALUMINIO, COM ROSCA, DE 3" X 2 1/2", PARA ELETRODUTO</t>
  </si>
  <si>
    <t>44,11</t>
  </si>
  <si>
    <t>BUCHA DE REDUCAO EM ALUMINIO, COM ROSCA, DE 3" X 2", PARA ELETRODUTO</t>
  </si>
  <si>
    <t>90658</t>
  </si>
  <si>
    <t>BOMBA DE PROJEÇÃO DE CONCRETO SECO, POTÊNCIA 10 CV, VAZÃO 6 M3/H - DEPRECIAÇÃO. AF_06/2015</t>
  </si>
  <si>
    <t>2,57</t>
  </si>
  <si>
    <t>51,82</t>
  </si>
  <si>
    <t>90659</t>
  </si>
  <si>
    <t>BOMBA DE PROJEÇÃO DE CONCRETO SECO, POTÊNCIA 10 CV, VAZÃO 6 M3/H - JUROS. AF_06/2015</t>
  </si>
  <si>
    <t>BUCHA DE REDUCAO EM ALUMINIO, COM ROSCA, DE 4" X 2 1/2", PARA ELETRODUTO</t>
  </si>
  <si>
    <t>0,30</t>
  </si>
  <si>
    <t>86,46</t>
  </si>
  <si>
    <t>90660</t>
  </si>
  <si>
    <t>BOMBA DE PROJEÇÃO DE CONCRETO SECO, POTÊNCIA 10 CV, VAZÃO 6 M3/H - MANUTENÇÃO. AF_06/2015</t>
  </si>
  <si>
    <t>BUCHA DE REDUCAO EM ALUMINIO, COM ROSCA, DE 4" X 2", PARA ELETRODUTO</t>
  </si>
  <si>
    <t>88,55</t>
  </si>
  <si>
    <t>90661</t>
  </si>
  <si>
    <t>BUCHA DE REDUCAO EM ALUMINIO, COM ROSCA, DE 4" X 3", PARA ELETRODUTO</t>
  </si>
  <si>
    <t>BOMBA DE PROJEÇÃO DE CONCRETO SECO, POTÊNCIA 10 CV, VAZÃO 6 M3/H - MATERIAIS NA OPERAÇÃO. AF_06/2015</t>
  </si>
  <si>
    <t>84,01</t>
  </si>
  <si>
    <t>BUCHA DE REDUCAO PVC ROSCAVEL 1 1/2" X 1"</t>
  </si>
  <si>
    <t>6,12</t>
  </si>
  <si>
    <t>90664</t>
  </si>
  <si>
    <t>PROJETOR PNEUMÁTICO DE ARGAMASSA PARA CHAPISCO E REBOCO COM RECIPIENTE ACOPLADO, TIPO CANEQUINHA, COM COMPRESSOR DE AR REBOCÁVEL VAZÃO 89 PCM E MOTOR DIESEL DE 20 CV - DEPRECIAÇÃO. AF_06/2015</t>
  </si>
  <si>
    <t>BUCHA DE REDUCAO PVC ROSCAVEL 3/4" X 1/2"</t>
  </si>
  <si>
    <t>0,84</t>
  </si>
  <si>
    <t>DESCRIÇÃO</t>
  </si>
  <si>
    <t>BUCHA DE REDUCAO PVC ROSCAVEL, 1 1/2" X 3/4"</t>
  </si>
  <si>
    <t>90665</t>
  </si>
  <si>
    <t>PROJETOR PNEUMÁTICO DE ARGAMASSA PARA CHAPISCO E REBOCO COM RECIPIENTE ACOPLADO, TIPO CANEQUINHA, COM COMPRESSOR DE AR REBOCÁVEL VAZÃO 89 PCM E MOTOR DIESEL DE 20 CV - JUROS. AF_06/2015</t>
  </si>
  <si>
    <t>5,86</t>
  </si>
  <si>
    <t>BUCHA DE REDUCAO PVC ROSCAVEL, 1" X 1/2"</t>
  </si>
  <si>
    <t>90666</t>
  </si>
  <si>
    <t>BUCHA DE REDUCAO PVC ROSCAVEL, 1" X 3/4"</t>
  </si>
  <si>
    <t>PROJETOR PNEUMÁTICO DE ARGAMASSA PARA CHAPISCO E REBOCO COM RECIPIENTE ACOPLADO, TIPO CANEQUINHA, COM COMPRESSOR DE AR REBOCÁVEL VAZÃO 89 PCM E MOTOR DIESEL DE 20 CV - MANUTENÇÃO. AF_06/2015</t>
  </si>
  <si>
    <t>2,80</t>
  </si>
  <si>
    <t>QUANTIDADE</t>
  </si>
  <si>
    <t>BUCHA DE REDUCAO PVC, ROSCAVEL,  2"  X 1 1/2 "</t>
  </si>
  <si>
    <t>90667</t>
  </si>
  <si>
    <t>13,90</t>
  </si>
  <si>
    <t>PROJETOR PNEUMÁTICO DE ARGAMASSA PARA CHAPISCO E REBOCO COM RECIPIENTE ACOPLADO, TIPO CANEQUINHA, COM COMPRESSOR DE AR REBOCÁVEL VAZÃO 89 PCM E MOTOR DIESEL DE 20 CV - MATERIAIS NA OPERAÇÃO. AF_06/2015</t>
  </si>
  <si>
    <t>9,27</t>
  </si>
  <si>
    <t>BUCHA DE REDUCAO PVC, ROSCAVEL, 1 1/2"  X1 1/4 "</t>
  </si>
  <si>
    <t>5,97</t>
  </si>
  <si>
    <t>BUCHA DE REDUCAO PVC, ROSCAVEL, 1 1/4"  X 3/4 "</t>
  </si>
  <si>
    <t>COTAÇÕES EFETUADAS</t>
  </si>
  <si>
    <t>BUCHA DE REDUCAO PVC, ROSCAVEL, 1 1/4" X 1 "</t>
  </si>
  <si>
    <t>90670</t>
  </si>
  <si>
    <t>PERFURATRIZ COM TORRE METÁLICA PARA EXECUÇÃO DE ESTACA HÉLICE CONTÍNUA, PROFUNDIDADE MÁXIMA DE 30 M, DIÂMETRO MÁXIMO DE 800 MM, POTÊNCIA INSTALADA DE 268 HP, MESA ROTATIVA COM TORQUE MÁXIMO DE 170 KNM - DEPRECIAÇÃO. AF_06/2015</t>
  </si>
  <si>
    <t>109,86</t>
  </si>
  <si>
    <t>BUCHA DE REDUCAO PVC, ROSCAVEL, 2"  X 1 "</t>
  </si>
  <si>
    <t>90671</t>
  </si>
  <si>
    <t>PERFURATRIZ COM TORRE METÁLICA PARA EXECUÇÃO DE ESTACA HÉLICE CONTÍNUA, PROFUNDIDADE MÁXIMA DE 30 M, DIÂMETRO MÁXIMO DE 800 MM, POTÊNCIA INSTALADA DE 268 HP, MESA ROTATIVA COM TORQUE MÁXIMO DE 170 KNM - JUROS. AF_06/2015</t>
  </si>
  <si>
    <t>12,26</t>
  </si>
  <si>
    <t>15,25</t>
  </si>
  <si>
    <t>90672</t>
  </si>
  <si>
    <t>BUCHA DE REDUCAO PVC, ROSCAVEL, 2"  X 1 1/4 "</t>
  </si>
  <si>
    <t>PERFURATRIZ COM TORRE METÁLICA PARA EXECUÇÃO DE ESTACA HÉLICE CONTÍNUA, PROFUNDIDADE MÁXIMA DE 30 M, DIÂMETRO MÁXIMO DE 800 MM, POTÊNCIA INSTALADA DE 268 HP, MESA ROTATIVA COM TORQUE MÁXIMO DE 170 KNM - MANUTENÇÃO. AF_06/2015</t>
  </si>
  <si>
    <t>137,48</t>
  </si>
  <si>
    <t>10,69</t>
  </si>
  <si>
    <t>90673</t>
  </si>
  <si>
    <t>PERFURATRIZ COM TORRE METÁLICA PARA EXECUÇÃO DE ESTACA HÉLICE CONTÍNUA, PROFUNDIDADE MÁXIMA DE 30 M, DIÂMETRO MÁXIMO DE 800 MM, POTÊNCIA INSTALADA DE 268 HP, MESA ROTATIVA COM TORQUE MÁXIMO DE 170 KNM - MATERIAIS NA OPERAÇÃO. AF_06/2015</t>
  </si>
  <si>
    <t>74,20</t>
  </si>
  <si>
    <t>BUCHA DE REDUCAO, CPVC, SOLDAVEL, 22 X 15 MM, PARA AGUA QUENTE</t>
  </si>
  <si>
    <t>90676</t>
  </si>
  <si>
    <t>PERFURATRIZ HIDRÁULICA SOBRE CAMINHÃO COM TRADO CURTO ACOPLADO, PROFUNDIDADE MÁXIMA DE 20 M, DIÂMETRO MÁXIMO DE 1500 MM, POTÊNCIA INSTALADA DE 137 HP, MESA ROTATIVA COM TORQUE MÁXIMO DE 30 KNM - DEPRECIAÇÃO. AF_06/2015</t>
  </si>
  <si>
    <t>58,23</t>
  </si>
  <si>
    <t>BUCHA DE REDUCAO, CPVC, SOLDAVEL, 28 X 22 MM, PARA AGUA QUENTE</t>
  </si>
  <si>
    <t>90677</t>
  </si>
  <si>
    <t>PERFURATRIZ HIDRÁULICA SOBRE CAMINHÃO COM TRADO CURTO ACOPLADO, PROFUNDIDADE MÁXIMA DE 20 M, DIÂMETRO MÁXIMO DE 1500 MM, POTÊNCIA INSTALADA DE 137 HP, MESA ROTATIVA COM TORQUE MÁXIMO DE 30 KNM - JUROS. AF_06/2015</t>
  </si>
  <si>
    <t>PREÇO MÉDIO - 
 VALOR UNIT. (R$)</t>
  </si>
  <si>
    <t>8,07</t>
  </si>
  <si>
    <t>1,06</t>
  </si>
  <si>
    <t>90678</t>
  </si>
  <si>
    <t>PERFURATRIZ HIDRÁULICA SOBRE CAMINHÃO COM TRADO CURTO ACOPLADO, PROFUNDIDADE MÁXIMA DE 20 M, DIÂMETRO MÁXIMO DE 1500 MM, POTÊNCIA INSTALADA DE 137 HP, MESA ROTATIVA COM TORQUE MÁXIMO DE 30 KNM - MANUTENÇÃO. AF_06/2015</t>
  </si>
  <si>
    <t>72,88</t>
  </si>
  <si>
    <t>BUCHA DE REDUCAO, CPVC, SOLDAVEL, 35 X 28 MM, PARA AGUA QUENTE</t>
  </si>
  <si>
    <t>90679</t>
  </si>
  <si>
    <t>12,72</t>
  </si>
  <si>
    <t>PERFURATRIZ HIDRÁULICA SOBRE CAMINHÃO COM TRADO CURTO ACOPLADO, PROFUNDIDADE MÁXIMA DE 20 M, DIÂMETRO MÁXIMO DE 1500 MM, POTÊNCIA INSTALADA DE 137 HP, MESA ROTATIVA COM TORQUE MÁXIMO DE 30 KNM - MATERIAIS NA OPERAÇÃO. AF_06/2015</t>
  </si>
  <si>
    <t>56,87</t>
  </si>
  <si>
    <t>BUCHA DE REDUCAO, CPVC, SOLDAVEL, 42 X 22 MM, PARA AGUA QUENTE</t>
  </si>
  <si>
    <t>90682</t>
  </si>
  <si>
    <t>MANIPULADOR TELESCÓPICO, POTÊNCIA DE 85 HP, CAPACIDADE DE CARGA DE 3.500 KG, ALTURA MÁXIMA DE ELEVAÇÃO DE 12,3 M - DEPRECIAÇÃO. AF_06/2015</t>
  </si>
  <si>
    <t>20,89</t>
  </si>
  <si>
    <t>17,00</t>
  </si>
  <si>
    <t>90683</t>
  </si>
  <si>
    <t>MANIPULADOR TELESCÓPICO, POTÊNCIA DE 85 HP, CAPACIDADE DE CARGA DE 3.500 KG, ALTURA MÁXIMA DE ELEVAÇÃO DE 12,3 M - JUROS. AF_06/2015</t>
  </si>
  <si>
    <t>BUCHA DE REDUCAO, PPR, DN 25 X 20 MM, PARA AGUA QUENTE PREDIAL</t>
  </si>
  <si>
    <t>90684</t>
  </si>
  <si>
    <t>MANIPULADOR TELESCÓPICO, POTÊNCIA DE 85 HP, CAPACIDADE DE CARGA DE 3.500 KG, ALTURA MÁXIMA DE ELEVAÇÃO DE 12,3 M - MANUTENÇÃO. AF_06/2015</t>
  </si>
  <si>
    <t>FORNECEDOR 01</t>
  </si>
  <si>
    <t>22,85</t>
  </si>
  <si>
    <t>BUCHA DE REDUCAO, PPR, DN 32 X 25 MM, PARA AGUA QUENTE E FRIA PREDIAL</t>
  </si>
  <si>
    <t>90685</t>
  </si>
  <si>
    <t>MANIPULADOR TELESCÓPICO, POTÊNCIA DE 85 HP, CAPACIDADE DE CARGA DE 3.500 KG, ALTURA MÁXIMA DE ELEVAÇÃO DE 12,3 M - MATERIAIS NA OPERAÇÃO. AF_06/2015</t>
  </si>
  <si>
    <t>BUCHA DE REDUCAO, PPR, DN 40 X 25 MM, PARA AGUA QUENTE E FRIA PREDIAL</t>
  </si>
  <si>
    <t>35,28</t>
  </si>
  <si>
    <t>PREÇO 01</t>
  </si>
  <si>
    <t>90688</t>
  </si>
  <si>
    <t>BUCHA DE REDUCAO, PVC, LONGA, SERIE R, DN 50 X 40 MM, PARA ESGOTO PREDIAL</t>
  </si>
  <si>
    <t>MINICARREGADEIRA SOBRE RODAS, POTÊNCIA LÍQUIDA DE 47 HP, CAPACIDADE NOMINAL DE OPERAÇÃO DE 646 KG - DEPRECIAÇÃO. AF_06/2015</t>
  </si>
  <si>
    <t>11,59</t>
  </si>
  <si>
    <t>5,41</t>
  </si>
  <si>
    <t>90689</t>
  </si>
  <si>
    <t>MINICARREGADEIRA SOBRE RODAS, POTÊNCIA LÍQUIDA DE 47 HP, CAPACIDADE NOMINAL DE OPERAÇÃO DE 646 KG - JUROS. AF_06/2015</t>
  </si>
  <si>
    <t>BUCHA EM ALUMINIO, COM ROSCA, DE  1 1/2", PARA ELETRODUTO</t>
  </si>
  <si>
    <t>90690</t>
  </si>
  <si>
    <t>MINICARREGADEIRA SOBRE RODAS, POTÊNCIA LÍQUIDA DE 47 HP, CAPACIDADE NOMINAL DE OPERAÇÃO DE 646 KG - MANUTENÇÃO. AF_06/2015</t>
  </si>
  <si>
    <t>FRETE</t>
  </si>
  <si>
    <t>14,48</t>
  </si>
  <si>
    <t>BUCHA EM ALUMINIO, COM ROSCA, DE 1 1/4", PARA ELETRODUTO</t>
  </si>
  <si>
    <t>90691</t>
  </si>
  <si>
    <t>MINICARREGADEIRA SOBRE RODAS, POTÊNCIA LÍQUIDA DE 47 HP, CAPACIDADE NOMINAL DE OPERAÇÃO DE 646 KG - MATERIAIS NA OPERAÇÃO. AF_06/2015</t>
  </si>
  <si>
    <t>32,49</t>
  </si>
  <si>
    <t>FORNECEDOR 02</t>
  </si>
  <si>
    <t>PREÇO 02</t>
  </si>
  <si>
    <t>BUCHA EM ALUMINIO, COM ROSCA, DE 1/2", PARA ELETRODUTO</t>
  </si>
  <si>
    <t>90957</t>
  </si>
  <si>
    <t>COMPRESSOR DE AR REBOCÁVEL, VAZÃO 189 PCM, PRESSÃO EFETIVA DE TRABALHO 102 PSI, MOTOR DIESEL, POTÊNCIA 63 CV - DEPRECIAÇÃO. AF_06/2015</t>
  </si>
  <si>
    <t>0,67</t>
  </si>
  <si>
    <t>2,33</t>
  </si>
  <si>
    <t>BUCHA EM ALUMINIO, COM ROSCA, DE 1", PARA ELETRODUTO</t>
  </si>
  <si>
    <t>FORNECEDOR 03</t>
  </si>
  <si>
    <t>90958</t>
  </si>
  <si>
    <t>COMPRESSOR DE AR REBOCÁVEL, VAZÃO 189 PCM, PRESSÃO EFETIVA DE TRABALHO 102 PSI, MOTOR DIESEL, POTÊNCIA 63 CV - JUROS. AF_06/2015</t>
  </si>
  <si>
    <t>0,88</t>
  </si>
  <si>
    <t>PREÇO 03</t>
  </si>
  <si>
    <t>90960</t>
  </si>
  <si>
    <t>BUCHA EM ALUMINIO, COM ROSCA, DE 2 1/2", PARA ELETRODUTO</t>
  </si>
  <si>
    <t>COMPRESSOR DE AR REBOCÁVEL, VAZÃO 89 PCM, PRESSÃO EFETIVA DE TRABALHO 102 PSI, MOTOR DIESEL, POTÊNCIA 20 CV - DEPRECIAÇÃO. AF_06/2015</t>
  </si>
  <si>
    <t>90961</t>
  </si>
  <si>
    <t>BUCHA EM ALUMINIO, COM ROSCA, DE 2", PARA ELETRODUTO</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</si>
  <si>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</si>
  <si>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</si>
  <si>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</si>
  <si>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C-ARQ-013</t>
  </si>
  <si>
    <t>3,89</t>
  </si>
  <si>
    <t>BUCHA EM ALUMINIO, COM ROSCA, DE 3/4", PARA ELETRODUTO</t>
  </si>
  <si>
    <t>90963</t>
  </si>
  <si>
    <t>0,82</t>
  </si>
  <si>
    <t>COMPRESSOR DE AR REBOCÁVEL, VAZÃO 89 PCM, PRESSÃO EFETIVA DE TRABALHO 102 PSI, MOTOR DIESEL, POTÊNCIA 20 CV - MATERIAIS NA OPERAÇÃO. AF_06/2015</t>
  </si>
  <si>
    <t>BUCHA EM ALUMINIO, COM ROSCA, DE 3/8", PARA ELETRODUTO</t>
  </si>
  <si>
    <t>90968</t>
  </si>
  <si>
    <t>COMPRESSOR DE AR REBOCAVEL, VAZÃO 250 PCM, PRESSAO DE TRABALHO 102 PSI, MOTOR A DIESEL POTÊNCIA 81 CV - DEPRECIAÇÃO. AF_06/2015</t>
  </si>
  <si>
    <t>3,12</t>
  </si>
  <si>
    <t>BUCHA EM ALUMINIO, COM ROSCA, DE 3", PARA ELETRODUTO</t>
  </si>
  <si>
    <t>90969</t>
  </si>
  <si>
    <t>COMPRESSOR DE AR REBOCAVEL, VAZÃO 250 PCM, PRESSAO DE TRABALHO 102 PSI, MOTOR A DIESEL POTÊNCIA 81 CV - JUROS. AF_06/2015</t>
  </si>
  <si>
    <t>BUCHA EM ALUMINIO, COM ROSCA, DE 4", PARA ELETRODUTO</t>
  </si>
  <si>
    <t>7,65</t>
  </si>
  <si>
    <t>90970</t>
  </si>
  <si>
    <t>CABECEIRA DIREITA OU ESQUERDA, PVC, PARA CALHA PLUVIAL, DIAMETRO ENTRE 119 E 170 MM, PARA DRENAGEM PREDIAL</t>
  </si>
  <si>
    <t>COMPRESSOR DE AR REBOCAVEL, VAZÃO 250 PCM, PRESSAO DE TRABALHO 102 PSI, MOTOR A DIESEL POTÊNCIA 81 CV - MANUTENÇÃO. AF_06/2015</t>
  </si>
  <si>
    <t>4,47</t>
  </si>
  <si>
    <t>3,91</t>
  </si>
  <si>
    <t>CABECOTE PARA ENTRADA DE LINHA DE ALIMENTACAO PARA ELETRODUTO, EM LIGA DE ALUMINIO COM ACABAMENTO ANTI CORROSIVO, COM FIXACAO POR ENCAIXE LISO DE 360 GRAUS, DE 1 1/2"</t>
  </si>
  <si>
    <t>6,40</t>
  </si>
  <si>
    <t>90971</t>
  </si>
  <si>
    <t>COMPRESSOR DE AR REBOCAVEL, VAZÃO 250 PCM, PRESSAO DE TRABALHO 102 PSI, MOTOR A DIESEL POTÊNCIA 81 CV - MATERIAIS NA OPERAÇÃO. AF_06/2015</t>
  </si>
  <si>
    <t>CABECOTE PARA ENTRADA DE LINHA DE ALIMENTACAO PARA ELETRODUTO, EM LIGA DE ALUMINIO COM ACABAMENTO ANTI CORROSIVO, COM FIXACAO POR ENCAIXE LISO DE 360 GRAUS, DE 1 1/4"</t>
  </si>
  <si>
    <t>37,58</t>
  </si>
  <si>
    <t>90975</t>
  </si>
  <si>
    <t>CABECOTE PARA ENTRADA DE LINHA DE ALIMENTACAO PARA ELETRODUTO, EM LIGA DE ALUMINIO COM ACABAMENTO ANTI CORROSIVO, COM FIXACAO POR ENCAIXE LISO DE 360 GRAUS, DE 1/2"</t>
  </si>
  <si>
    <t>COMPRESSOR DE AR REBOCÁVEL, VAZÃO 748 PCM, PRESSÃO EFETIVA DE TRABALHO 102 PSI, MOTOR DIESEL, POTÊNCIA 210 CV - DEPRECIAÇÃO. AF_06/2015</t>
  </si>
  <si>
    <t>7,93</t>
  </si>
  <si>
    <t>1,97</t>
  </si>
  <si>
    <t>CABECOTE PARA ENTRADA DE LINHA DE ALIMENTACAO PARA ELETRODUTO, EM LIGA DE ALUMINIO COM ACABAMENTO ANTI CORROSIVO, COM FIXACAO POR ENCAIXE LISO DE 360 GRAUS, DE 1"</t>
  </si>
  <si>
    <t>90976</t>
  </si>
  <si>
    <t>3,35</t>
  </si>
  <si>
    <t>COMPRESSOR DE AR REBOCÁVEL, VAZÃO 748 PCM, PRESSÃO EFETIVA DE TRABALHO 102 PSI, MOTOR DIESEL, POTÊNCIA 210 CV - JUROS. AF_06/2015</t>
  </si>
  <si>
    <t>CABECOTE PARA ENTRADA DE LINHA DE ALIMENTACAO PARA ELETRODUTO, EM LIGA DE ALUMINIO COM ACABAMENTO ANTI CORROSIVO, COM FIXACAO POR ENCAIXE LISO DE 360 GRAUS, DE 2 1/2"</t>
  </si>
  <si>
    <t>21,13</t>
  </si>
  <si>
    <t>90977</t>
  </si>
  <si>
    <t>CABECOTE PARA ENTRADA DE LINHA DE ALIMENTACAO PARA ELETRODUTO, EM LIGA DE ALUMINIO COM ACABAMENTO ANTI CORROSIVO, COM FIXACAO POR ENCAIXE LISO DE 360 GRAUS, DE 2"</t>
  </si>
  <si>
    <t>COMPRESSOR DE AR REBOCÁVEL, VAZÃO 748 PCM, PRESSÃO EFETIVA DE TRABALHO 102 PSI, MOTOR DIESEL, POTÊNCIA 210 CV - MANUTENÇÃO. AF_06/2015</t>
  </si>
  <si>
    <t>10,90</t>
  </si>
  <si>
    <t>DQ CLIMA CNPJ: 14.127.813/0001-51         (27)99637-1834</t>
  </si>
  <si>
    <t>9,92</t>
  </si>
  <si>
    <t>CABECOTE PARA ENTRADA DE LINHA DE ALIMENTACAO PARA ELETRODUTO, EM LIGA DE ALUMINIO COM ACABAMENTO ANTI CORROSIVO, COM FIXACAO POR ENCAIXE LISO DE 360 GRAUS, DE 3 1/2"</t>
  </si>
  <si>
    <t>42,11</t>
  </si>
  <si>
    <t>90978</t>
  </si>
  <si>
    <t>COMPRESSOR DE AR REBOCÁVEL, VAZÃO 748 PCM, PRESSÃO EFETIVA DE TRABALHO 102 PSI, MOTOR DIESEL, POTÊNCIA 210 CV - MATERIAIS NA OPERAÇÃO. AF_06/2015</t>
  </si>
  <si>
    <t>CABECOTE PARA ENTRADA DE LINHA DE ALIMENTACAO PARA ELETRODUTO, EM LIGA DE ALUMINIO COM ACABAMENTO ANTI CORROSIVO, COM FIXACAO POR ENCAIXE LISO DE 360 GRAUS, DE 3/4"</t>
  </si>
  <si>
    <t>97,49</t>
  </si>
  <si>
    <t>2,61</t>
  </si>
  <si>
    <t>CABECOTE PARA ENTRADA DE LINHA DE ALIMENTACAO PARA ELETRODUTO, EM LIGA DE ALUMINIO COM ACABAMENTO ANTI CORROSIVO, COM FIXACAO POR ENCAIXE LISO DE 360 GRAUS, DE 3"</t>
  </si>
  <si>
    <t>90992</t>
  </si>
  <si>
    <t>COMPRESSOR DE AR REBOCAVEL, VAZÃO 400 PCM, PRESSAO DE TRABALHO 102 PSI, MOTOR A DIESEL POTÊNCIA 110 CV - DEPRECIAÇÃO. AF_06/2015</t>
  </si>
  <si>
    <t>31,50</t>
  </si>
  <si>
    <t>3,70</t>
  </si>
  <si>
    <t>CABECOTE PARA ENTRADA DE LINHA DE ALIMENTACAO PARA ELETRODUTO, EM LIGA DE ALUMINIO COM ACABAMENTO ANTI CORROSIVO, COM FIXACAO POR ENCAIXE LISO DE 360 GRAUS, DE 4"</t>
  </si>
  <si>
    <t>90993</t>
  </si>
  <si>
    <t>45,79</t>
  </si>
  <si>
    <t>COMPRESSOR DE AR REBOCAVEL, VAZÃO 400 PCM, PRESSAO DE TRABALHO 102 PSI, MOTOR A DIESEL POTÊNCIA 110 CV - JUROS. AF_06/2015</t>
  </si>
  <si>
    <t>0,51</t>
  </si>
  <si>
    <t>CABIDE/GANCHO DE BANHEIRO SIMPLES EM METAL CROMADO</t>
  </si>
  <si>
    <t>16,91</t>
  </si>
  <si>
    <t>90994</t>
  </si>
  <si>
    <t>COMPRESSOR DE AR REBOCAVEL, VAZÃO 400 PCM, PRESSAO DE TRABALHO 102 PSI, MOTOR A DIESEL POTÊNCIA 110 CV - MANUTENÇÃO. AF_06/2015</t>
  </si>
  <si>
    <t>CABO DE ACO GALVANIZADO, DIAMETRO 12,7 MM (1/2"), COM ALMA DE ACO CABO INDEPENDENTE 6 X 25 F</t>
  </si>
  <si>
    <t>44,18</t>
  </si>
  <si>
    <t>90995</t>
  </si>
  <si>
    <t>REFRINGER Gv REFRIGERAÇÃO CNPJ: 11.240.651/0001-75  (27)3086-3005</t>
  </si>
  <si>
    <t>COMPRESSOR DE AR REBOCAVEL, VAZÃO 400 PCM, PRESSAO DE TRABALHO 102 PSI, MOTOR A DIESEL POTÊNCIA 110 CV - MATERIAIS NA OPERAÇÃO. AF_06/2015</t>
  </si>
  <si>
    <t>CABO DE ACO GALVANIZADO, DIAMETRO 12,7 MM (1/2"), COM ALMA DE FIBRA 6 X 25 F</t>
  </si>
  <si>
    <t>51,04</t>
  </si>
  <si>
    <t>42,16</t>
  </si>
  <si>
    <t>91021</t>
  </si>
  <si>
    <t>CABO DE ACO GALVANIZADO, DIAMETRO 9,53 MM (3/8"), COM ALMA DE FIBRA 6 X 25 F</t>
  </si>
  <si>
    <t>PERFURATRIZ HIDRÁULICA SOBRE CAMINHÃO COM TRADO CURTO ACOPLADO, PROFUNDIDADE MÁXIMA DE 20 M, DIÂMETRO MÁXIMO DE 1500 MM, POTÊNCIA INSTALADA DE 137 HP, MESA ROTATIVA COM TORQUE MÁXIMO DE 30 KNM - IMPOSTOS E SEGUROS. AF_06/2015</t>
  </si>
  <si>
    <t>THERMOCLIMA  CNPJ. 12.945.854/0001-20  (27)3286-2111</t>
  </si>
  <si>
    <t>39,30</t>
  </si>
  <si>
    <t>CABO DE ACO GALVANIZADO, DIAMETRO 9,53 MM (3/8"), COM ALMA DE FIBRA 6 X 25 F  (COLETADO CAIXA)</t>
  </si>
  <si>
    <t>91026</t>
  </si>
  <si>
    <t>CABO DE ALUMINIO NU COM ALMA DE ACO, BITOLA 1/0 AWG</t>
  </si>
  <si>
    <t>CAMINHÃO TRUCADO (C/ TERCEIRO EIXO) ELETRÔNICO - POTÊNCIA 231CV - PBT = 22000KG - DIST. ENTRE EIXOS 5170 MM - INCLUI CARROCERIA FIXA ABERTA DE MADEIRA - DEPRECIAÇÃO. AF_06/2015</t>
  </si>
  <si>
    <t>24,38</t>
  </si>
  <si>
    <t>10,92</t>
  </si>
  <si>
    <t>CABO DE ALUMINIO NU COM ALMA DE ACO, BITOLA 2 AWG</t>
  </si>
  <si>
    <t>91027</t>
  </si>
  <si>
    <t>CABO DE ALUMINIO NU COM ALMA DE ACO, BITOLA 2/0 AWG</t>
  </si>
  <si>
    <t>CAMINHÃO TRUCADO (C/ TERCEIRO EIXO) ELETRÔNICO - POTÊNCIA 231CV - PBT = 22000KG - DIST. ENTRE EIXOS 5170 MM - INCLUI CARROCERIA FIXA ABERTA DE MADEIRA - JUROS. AF_06/2015</t>
  </si>
  <si>
    <t>24,18</t>
  </si>
  <si>
    <t>CABO DE ALUMINIO NU COM ALMA DE ACO, BITOLA 4 AWG</t>
  </si>
  <si>
    <t>24,98</t>
  </si>
  <si>
    <t>91028</t>
  </si>
  <si>
    <t>CAMINHÃO TRUCADO (C/ TERCEIRO EIXO) ELETRÔNICO - POTÊNCIA 231CV - PBT = 22000KG - DIST. ENTRE EIXOS 5170 MM - INCLUI CARROCERIA FIXA ABERTA DE MADEIRA - IMPOSTOS E SEGUROS. AF_06/2015</t>
  </si>
  <si>
    <t>CABO DE ALUMINIO NU SEM ALMA DE ACO, BITOLA 1/0 AWG</t>
  </si>
  <si>
    <t>27,39</t>
  </si>
  <si>
    <t>CABO DE ALUMINIO NU SEM ALMA DE ACO, BITOLA 2 AWG</t>
  </si>
  <si>
    <t>91029</t>
  </si>
  <si>
    <t>CAMINHÃO TRUCADO (C/ TERCEIRO EIXO) ELETRÔNICO - POTÊNCIA 231CV - PBT = 22000KG - DIST. ENTRE EIXOS 5170 MM - INCLUI CARROCERIA FIXA ABERTA DE MADEIRA - MANUTENÇÃO. AF_06/2015</t>
  </si>
  <si>
    <t>29,26</t>
  </si>
  <si>
    <t>20,48</t>
  </si>
  <si>
    <t>C-ARQ-014</t>
  </si>
  <si>
    <t>CABO DE ALUMINIO NU SEM ALMA DE ACO, BITOLA 2/0 AWG</t>
  </si>
  <si>
    <t>91030</t>
  </si>
  <si>
    <t>CAMINHÃO TRUCADO (C/ TERCEIRO EIXO) ELETRÔNICO - POTÊNCIA 231CV - PBT = 22000KG - DIST. ENTRE EIXOS 5170 MM - INCLUI CARROCERIA FIXA ABERTA DE MADEIRA - MATERIAIS NA OPERAÇÃO. AF_06/2015</t>
  </si>
  <si>
    <t>88,29</t>
  </si>
  <si>
    <t>CABO DE ALUMINIO NU SEM ALMA DE ACO, BITOLA 4 AWG</t>
  </si>
  <si>
    <t>30,81</t>
  </si>
  <si>
    <t>CABO DE COBRE NU 10 MM2 MEIO-DURO</t>
  </si>
  <si>
    <t>91273</t>
  </si>
  <si>
    <t>PLACA VIBRATÓRIA REVERSÍVEL COM MOTOR 4 TEMPOS A GASOLINA, FORÇA CENTRÍFUGA DE 25 KN (2500 KGF), POTÊNCIA 5,5 CV - DEPRECIAÇÃO. AF_08/2015</t>
  </si>
  <si>
    <t xml:space="preserve">M </t>
  </si>
  <si>
    <t>CABO DE COBRE NU 120 MM2 MEIO-DURO</t>
  </si>
  <si>
    <t>91274</t>
  </si>
  <si>
    <t>AMERICANAS.COM CNPJ: 33.014.556/0800-17</t>
  </si>
  <si>
    <t>PLACA VIBRATÓRIA REVERSÍVEL COM MOTOR 4 TEMPOS A GASOLINA, FORÇA CENTRÍFUGA DE 25 KN (2500 KGF), POTÊNCIA 5,5 CV - JUROS. AF_08/2015</t>
  </si>
  <si>
    <t>CABO DE COBRE NU 150 MM2 MEIO-DURO</t>
  </si>
  <si>
    <t>71,71</t>
  </si>
  <si>
    <t>91275</t>
  </si>
  <si>
    <t>PLACA VIBRATÓRIA REVERSÍVEL COM MOTOR 4 TEMPOS A GASOLINA, FORÇA CENTRÍFUGA DE 25 KN (2500 KGF), POTÊNCIA 5,5 CV - MANUTENÇÃO. AF_08/2015</t>
  </si>
  <si>
    <t>CABO DE COBRE NU 16 MM2 MEIO-DURO</t>
  </si>
  <si>
    <t>CASAS BAHIA CNPJ: 59.291.534/0001-67</t>
  </si>
  <si>
    <t>7,30</t>
  </si>
  <si>
    <t>91276</t>
  </si>
  <si>
    <t>PLACA VIBRATÓRIA REVERSÍVEL COM MOTOR 4 TEMPOS A GASOLINA, FORÇA CENTRÍFUGA DE 25 KN (2500 KGF), POTÊNCIA 5,5 CV - MATERIAIS NA OPERAÇÃO. AF_08/2015</t>
  </si>
  <si>
    <t>CABO DE COBRE NU 185 MM2 MEIO-DURO</t>
  </si>
  <si>
    <t>86,23</t>
  </si>
  <si>
    <t>CABO DE COBRE NU 25 MM2 MEIO-DURO</t>
  </si>
  <si>
    <t>91279</t>
  </si>
  <si>
    <t>11,27</t>
  </si>
  <si>
    <t>CORTADORA DE PISO COM MOTOR 4 TEMPOS A GASOLINA, POTÊNCIA DE 13 HP, COM DISCO DE CORTE DIAMANTADO SEGMENTADO PARA CONCRETO, DIÂMETRO DE 350 MM, FURO DE 1" (14 X 1") - DEPRECIAÇÃO. AF_08/2015</t>
  </si>
  <si>
    <t>0,68</t>
  </si>
  <si>
    <t>CABO DE COBRE NU 300 MM2 MEIO-DURO</t>
  </si>
  <si>
    <t>148,58</t>
  </si>
  <si>
    <t>SUBMARINO CNPJ: 00.776.574/0006-60</t>
  </si>
  <si>
    <t>91280</t>
  </si>
  <si>
    <t>CORTADORA DE PISO COM MOTOR 4 TEMPOS A GASOLINA, POTÊNCIA DE 13 HP, COM DISCO DE CORTE DIAMANTADO SEGMENTADO PARA CONCRETO, DIÂMETRO DE 350 MM, FURO DE 1" (14 X 1") - JUROS. AF_08/2015</t>
  </si>
  <si>
    <t>CABO DE COBRE NU 35 MM2 MEIO-DURO</t>
  </si>
  <si>
    <t>15,57</t>
  </si>
  <si>
    <t>CABO DE COBRE NU 50 MM2 MEIO-DURO</t>
  </si>
  <si>
    <t>91281</t>
  </si>
  <si>
    <t>21,69</t>
  </si>
  <si>
    <t>CORTADORA DE PISO COM MOTOR 4 TEMPOS A GASOLINA, POTÊNCIA DE 13 HP, COM DISCO DE CORTE DIAMANTADO SEGMENTADO PARA CONCRETO, DIÂMETRO DE 350 MM, FURO DE 1" (14 X 1") - MANUTENÇÃO. AF_08/2015</t>
  </si>
  <si>
    <t>0,85</t>
  </si>
  <si>
    <t>CABO DE COBRE NU 500 MM2 MEIO-DURO</t>
  </si>
  <si>
    <t>249,53</t>
  </si>
  <si>
    <t>91282</t>
  </si>
  <si>
    <t>CORTADORA DE PISO COM MOTOR 4 TEMPOS A GASOLINA, POTÊNCIA DE 13 HP, COM DISCO DE CORTE DIAMANTADO SEGMENTADO PARA CONCRETO, DIÂMETRO DE 350 MM, FURO DE 1" (14 X 1") - MATERIAIS NA OPERAÇÃO. AF_08/2015</t>
  </si>
  <si>
    <t>CABO DE COBRE NU 70 MM2 MEIO-DURO</t>
  </si>
  <si>
    <t>15,71</t>
  </si>
  <si>
    <t>30,56</t>
  </si>
  <si>
    <t>91354</t>
  </si>
  <si>
    <t>CABO DE COBRE NU 95 MM2 MEIO-DURO</t>
  </si>
  <si>
    <t>C-ARQ-015</t>
  </si>
  <si>
    <t>CAMINHÃO TOCO, PESO BRUTO TOTAL 14.300 KG, CARGA ÚTIL MÁXIMA 9590 KG, DISTÂNCIA ENTRE EIXOS 4,76 M, POTÊNCIA 185 CV (NÃO INCLUI CARROCERIA) - DEPRECIAÇÃO. AF_06/2014</t>
  </si>
  <si>
    <t>8,62</t>
  </si>
  <si>
    <t>43,04</t>
  </si>
  <si>
    <t>AR CONDICIONADO SPLIT- 36.000 BTU/H</t>
  </si>
  <si>
    <t>91355</t>
  </si>
  <si>
    <t>CABO DE COBRE RIGIDO, CLASSE 2, ISOLACAO EM PVC, ANTI-CHAMA BWF-B, 1 CONDUTOR, 450/750 V, DIAMETRO 120 MM2</t>
  </si>
  <si>
    <t>CAMINHÃO TOCO, PESO BRUTO TOTAL 14.300 KG, CARGA ÚTIL MÁXIMA 9590 KG, DISTÂNCIA ENTRE EIXOS 4,76 M, POTÊNCIA 185 CV (NÃO INCLUI CARROCERIA) - JUROS. AF_06/2014</t>
  </si>
  <si>
    <t>1,81</t>
  </si>
  <si>
    <t>52,83</t>
  </si>
  <si>
    <t>POLOAR CNPJ 18.928.807/0001-54</t>
  </si>
  <si>
    <t>CABO DE COBRE UNIPOLAR 10 MM2, BLINDADO, ISOLACAO 3,6/6 KV EPR, COBERTURA EM PVC</t>
  </si>
  <si>
    <t>91356</t>
  </si>
  <si>
    <t>22,76</t>
  </si>
  <si>
    <t>CAMINHÃO TOCO, PESO BRUTO TOTAL 14.300 KG, CARGA ÚTIL MÁXIMA 9590 KG, DISTÂNCIA ENTRE EIXOS 4,76 M, POTÊNCIA 185 CV (NÃO INCLUI CARROCERIA) - IMPOSTOS E SEGUROS. AF_06/2014</t>
  </si>
  <si>
    <t>0,70</t>
  </si>
  <si>
    <t>CABO DE COBRE UNIPOLAR 16 MM2, BLINDADO, ISOLACAO 3,6/6 KV EPR, COBERTURA EM PVC</t>
  </si>
  <si>
    <t>MAGAZINE LUIZA CNPJ: 47.960.950/0001-21</t>
  </si>
  <si>
    <t>23,15</t>
  </si>
  <si>
    <t>91359</t>
  </si>
  <si>
    <t>CAMINHÃO PIPA 6.000 L, PESO BRUTO TOTAL 13.000 KG, DISTÂNCIA ENTRE EIXOS 4,80 M, POTÊNCIA 189 CV INCLUSIVE TANQUE DE AÇO PARA TRANSPORTE DE ÁGUA, CAPACIDADE 6 M3 - DEPRECIAÇÃO. AF_06/2014</t>
  </si>
  <si>
    <t>9,63</t>
  </si>
  <si>
    <t>CABO DE COBRE UNIPOLAR 16 MM2, BLINDADO, ISOLACAO 6/10 KV EPR, COBERTURA EM PVC</t>
  </si>
  <si>
    <t>33,66</t>
  </si>
  <si>
    <t>91360</t>
  </si>
  <si>
    <t>CAMINHÃO PIPA 6.000 L, PESO BRUTO TOTAL 13.000 KG, DISTÂNCIA ENTRE EIXOS 4,80 M, POTÊNCIA 189 CV INCLUSIVE TANQUE DE AÇO PARA TRANSPORTE DE ÁGUA, CAPACIDADE 6 M3 - JUROS. AF_06/2014</t>
  </si>
  <si>
    <t>CABO DE COBRE UNIPOLAR 25 MM2, BLINDADO, ISOLACAO 3,6/6 KV EPR, COBERTURA EM PVC</t>
  </si>
  <si>
    <t>31,11</t>
  </si>
  <si>
    <t>CABO DE COBRE UNIPOLAR 25MM2, BLINDADO, ISOLACAO 6/10 KV EPR, COBERTURA EM PVC</t>
  </si>
  <si>
    <t>91361</t>
  </si>
  <si>
    <t>CAMINHÃO PIPA 6.000 L, PESO BRUTO TOTAL 13.000 KG, DISTÂNCIA ENTRE EIXOS 4,80 M, POTÊNCIA 189 CV INCLUSIVE TANQUE DE AÇO PARA TRANSPORTE DE ÁGUA, CAPACIDADE 6 M3 - IMPOSTOS E SEGUROS. AF_06/2014</t>
  </si>
  <si>
    <t>34,37</t>
  </si>
  <si>
    <t>CABO DE COBRE UNIPOLAR 35 MM2, BLINDADO, ISOLACAO 12/20 KV EPR, COBERTURA EM PVC</t>
  </si>
  <si>
    <t>91367</t>
  </si>
  <si>
    <t>CAMINHÃO BASCULANTE 6 M3, PESO BRUTO TOTAL 16.000 KG, CARGA ÚTIL MÁXIMA 13.071 KG, DISTÂNCIA ENTRE EIXOS 4,80 M, POTÊNCIA 230 CV INCLUSIVE CAÇAMBA METÁLICA - DEPRECIAÇÃO. AF_06/2014</t>
  </si>
  <si>
    <t>36,79</t>
  </si>
  <si>
    <t>C-ARQ-016</t>
  </si>
  <si>
    <t>12,17</t>
  </si>
  <si>
    <t>AR CONDICIONADO SPLIT - 12.000 BTU/H</t>
  </si>
  <si>
    <t>CABO DE COBRE UNIPOLAR 35 MM2, BLINDADO, ISOLACAO 3,6/6 KV EPR, COBERTURA EM PVC</t>
  </si>
  <si>
    <t>91368</t>
  </si>
  <si>
    <t>CAMINHÃO BASCULANTE 6 M3, PESO BRUTO TOTAL 16.000 KG, CARGA ÚTIL MÁXIMA 13.071 KG, DISTÂNCIA ENTRE EIXOS 4,80 M, POTÊNCIA 230 CV INCLUSIVE CAÇAMBA METÁLICA - JUROS. AF_06/2014</t>
  </si>
  <si>
    <t>38,88</t>
  </si>
  <si>
    <t>CABO DE COBRE UNIPOLAR 35 MM2, BLINDADO, ISOLACAO 6/10 KV EPR, COBERTURA EM PVC</t>
  </si>
  <si>
    <t>39,11</t>
  </si>
  <si>
    <t>91369</t>
  </si>
  <si>
    <t>CABO DE COBRE UNIPOLAR 50 MM2, BLINDADO, ISOLACAO 12/20 KV EPR, COBERTURA EM PVC</t>
  </si>
  <si>
    <t>CAMINHÃO BASCULANTE 6 M3, PESO BRUTO TOTAL 16.000 KG, CARGA ÚTIL MÁXIMA 13.071 KG, DISTÂNCIA ENTRE EIXOS 4,80 M, POTÊNCIA 230 CV INCLUSIVE CAÇAMBA METÁLICA - IMPOSTOS E SEGUROS. AF_06/2014</t>
  </si>
  <si>
    <t>CENTRAL AR CNPJ: 03.635.007/0001-14</t>
  </si>
  <si>
    <t>46,69</t>
  </si>
  <si>
    <t>CABO DE COBRE UNIPOLAR 50 MM2, BLINDADO, ISOLACAO 3,6/6 KV EPR, COBERTURA EM PVC</t>
  </si>
  <si>
    <t>91375</t>
  </si>
  <si>
    <t>52,49</t>
  </si>
  <si>
    <t>CAMINHÃO TOCO, PESO BRUTO TOTAL 16.000 KG, CARGA ÚTIL MÁXIMA DE 10.685 KG, DISTÂNCIA ENTRE EIXOS 4,80 M, POTÊNCIA 189 CV EXCLUSIVE CARROCERIA - DEPRECIAÇÃO. AF_06/2014</t>
  </si>
  <si>
    <t>CABO DE COBRE UNIPOLAR 50 MM2, BLINDADO, ISOLACAO 6/10 KV EPR, COBERTURA EM PVC</t>
  </si>
  <si>
    <t>POLOAR COMERCIO DE ELETRO-ELETRONICOS E SERVICOS LTD- CNPJ: 18.928.807/0001-54</t>
  </si>
  <si>
    <t>7,26</t>
  </si>
  <si>
    <t>47,77</t>
  </si>
  <si>
    <t>CABO DE COBRE UNIPOLAR 70 MM2, BLINDADO, ISOLACAO 12/20 KV EPR, COBERTURA EM PVC</t>
  </si>
  <si>
    <t>91376</t>
  </si>
  <si>
    <t>CAMINHÃO TOCO, PESO BRUTO TOTAL 16.000 KG, CARGA ÚTIL MÁXIMA DE 10.685 KG, DISTÂNCIA ENTRE EIXOS 4,80 M, POTÊNCIA 189 CV EXCLUSIVE CARROCERIA - JUROS. AF_06/2014</t>
  </si>
  <si>
    <t>CABO DE COBRE UNIPOLAR 70 MM2, BLINDADO, ISOLACAO 3,6/6 KV EPR, COBERTURA EM PVC</t>
  </si>
  <si>
    <t>56,29</t>
  </si>
  <si>
    <t>91377</t>
  </si>
  <si>
    <t>C-ARQ-017</t>
  </si>
  <si>
    <t>CAMINHÃO TOCO, PESO BRUTO TOTAL 16.000 KG, CARGA ÚTIL MÁXIMA DE 10.685 KG, DISTÂNCIA ENTRE EIXOS 4,80 M, POTÊNCIA 189 CV EXCLUSIVE CARROCERIA - IMPOSTOS E SEGUROS. AF_06/2014</t>
  </si>
  <si>
    <t>CABO DE COBRE UNIPOLAR 70 MM2, BLINDADO, ISOLACAO 6/10 KV EPR, COBERTURA EM PVC</t>
  </si>
  <si>
    <t>AR CONDICIONADO SPLIT - 9.000 BTU/H</t>
  </si>
  <si>
    <t>62,82</t>
  </si>
  <si>
    <t>91380</t>
  </si>
  <si>
    <t>CABO DE COBRE UNIPOLAR 95 MM2, BLINDADO, ISOLACAO 12/20 KV EPR, COBERTURA EM PVC</t>
  </si>
  <si>
    <t>CAMINHÃO BASCULANTE 10 M3, TRUCADO CABINE SIMPLES, PESO BRUTO TOTAL 23.000 KG, CARGA ÚTIL MÁXIMA 15.935 KG, DISTÂNCIA ENTRE EIXOS 4,80 M, POTÊNCIA 230 CV INCLUSIVE CAÇAMBA METÁLICA - DEPRECIAÇÃO. AF_06/2014</t>
  </si>
  <si>
    <t>71,10</t>
  </si>
  <si>
    <t>CABO DE COBRE UNIPOLAR 95 MM2, BLINDADO, ISOLACAO 3,6/6 KV EPR, COBERTURA EM PVC</t>
  </si>
  <si>
    <t>91381</t>
  </si>
  <si>
    <t>75,21</t>
  </si>
  <si>
    <t>CAMINHÃO BASCULANTE 10 M3, TRUCADO CABINE SIMPLES, PESO BRUTO TOTAL 23.000 KG, CARGA ÚTIL MÁXIMA 15.935 KG, DISTÂNCIA ENTRE EIXOS 4,80 M, POTÊNCIA 230 CV INCLUSIVE CAÇAMBA METÁLICA - JUROS. AF_06/2014</t>
  </si>
  <si>
    <t>2,52</t>
  </si>
  <si>
    <t>CABO DE COBRE UNIPOLAR 95 MM2, BLINDADO, ISOLACAO 6/10 KV EPR, COBERTURA EM PVC</t>
  </si>
  <si>
    <t>77,05</t>
  </si>
  <si>
    <t>91382</t>
  </si>
  <si>
    <t>CAMINHÃO BASCULANTE 10 M3, TRUCADO CABINE SIMPLES, PESO BRUTO TOTAL 23.000 KG, CARGA ÚTIL MÁXIMA 15.935 KG, DISTÂNCIA ENTRE EIXOS 4,80 M, POTÊNCIA 230 CV INCLUSIVE CAÇAMBA METÁLICA - IMPOSTOS E SEGUROS. AF_06/2014</t>
  </si>
  <si>
    <t>CABO DE COBRE, FLEXIVEL, CLASSE 4 OU 5, ISOLACAO EM PVC/A, ANTICHAMA BWF-B, COBERTURA PVC-ST1, ANTICHAMA BWF-B, 1 CONDUTOR, 0,6/1 KV, SECAO NOMINAL 1,5 MM2</t>
  </si>
  <si>
    <t>1,13</t>
  </si>
  <si>
    <t>91383</t>
  </si>
  <si>
    <t>CABO DE COBRE, FLEXIVEL, CLASSE 4 OU 5, ISOLACAO EM PVC/A, ANTICHAMA BWF-B, COBERTURA PVC-ST1, ANTICHAMA BWF-B, 1 CONDUTOR, 0,6/1 KV, SECAO NOMINAL 10 MM2</t>
  </si>
  <si>
    <t>CAMINHÃO BASCULANTE 10 M3, TRUCADO CABINE SIMPLES, PESO BRUTO TOTAL 23.000 KG, CARGA ÚTIL MÁXIMA 15.935 KG, DISTÂNCIA ENTRE EIXOS 4,80 M, POTÊNCIA 230 CV INCLUSIVE CAÇAMBA METÁLICA - MANUTENÇÃO. AF_06/2014</t>
  </si>
  <si>
    <t>CABO DE COBRE, FLEXIVEL, CLASSE 4 OU 5, ISOLACAO EM PVC/A, ANTICHAMA BWF-B, COBERTURA PVC-ST1, ANTICHAMA BWF-B, 1 CONDUTOR, 0,6/1 KV, SECAO NOMINAL 120 MM2</t>
  </si>
  <si>
    <t>54,42</t>
  </si>
  <si>
    <t>91384</t>
  </si>
  <si>
    <t>C-ARQ-018</t>
  </si>
  <si>
    <t>CABO DE COBRE, FLEXIVEL, CLASSE 4 OU 5, ISOLACAO EM PVC/A, ANTICHAMA BWF-B, COBERTURA PVC-ST1, ANTICHAMA BWF-B, 1 CONDUTOR, 0,6/1 KV, SECAO NOMINAL 150 MM2</t>
  </si>
  <si>
    <t>CAMINHÃO BASCULANTE 10 M3, TRUCADO CABINE SIMPLES, PESO BRUTO TOTAL 23.000 KG, CARGA ÚTIL MÁXIMA 15.935 KG, DISTÂNCIA ENTRE EIXOS 4,80 M, POTÊNCIA 230 CV INCLUSIVE CAÇAMBA METÁLICA - MATERIAIS NA OPERAÇÃO. AF_06/2014</t>
  </si>
  <si>
    <t>EXAUSTOR / RENOVADOR VENTOKIT 80</t>
  </si>
  <si>
    <t>87,92</t>
  </si>
  <si>
    <t>67,43</t>
  </si>
  <si>
    <t>CABO DE COBRE, FLEXIVEL, CLASSE 4 OU 5, ISOLACAO EM PVC/A, ANTICHAMA BWF-B, COBERTURA PVC-ST1, ANTICHAMA BWF-B, 1 CONDUTOR, 0,6/1 KV, SECAO NOMINAL 16 MM2</t>
  </si>
  <si>
    <t>LPF DISTRIBUIDORA CNPJ: 22.270.392/0001-41</t>
  </si>
  <si>
    <t>91390</t>
  </si>
  <si>
    <t>CAMINHÃO TOCO, PBT 14.300 KG, CARGA ÚTIL MÁX. 9.710 KG, DIST. ENTRE EIXOS 3,56 M, POTÊNCIA 185 CV, INCLUSIVE CARROCERIA FIXA ABERTA DE MADEIRA P/ TRANSPORTE GERAL DE CARGA SECA, DIMEN. APROX. 2,50 X 6,50 X 0,50 M - DEPRECIAÇÃO. AF_06/2014</t>
  </si>
  <si>
    <t>9,14</t>
  </si>
  <si>
    <t>91391</t>
  </si>
  <si>
    <t>CABO DE COBRE, FLEXIVEL, CLASSE 4 OU 5, ISOLACAO EM PVC/A, ANTICHAMA BWF-B, COBERTURA PVC-ST1, ANTICHAMA BWF-B, 1 CONDUTOR, 0,6/1 KV, SECAO NOMINAL 185 MM2</t>
  </si>
  <si>
    <t>CAMINHÃO TOCO, PBT 14.300 KG, CARGA ÚTIL MÁX. 9.710 KG, DIST. ENTRE EIXOS 3,56 M, POTÊNCIA 185 CV, INCLUSIVE CARROCERIA FIXA ABERTA DE MADEIRA P/ TRANSPORTE GERAL DE CARGA SECA, DIMEN. APROX. 2,50 X 6,50 X 0,50 M - JUROS. AF_06/2014</t>
  </si>
  <si>
    <t>82,66</t>
  </si>
  <si>
    <t>CABO DE COBRE, FLEXIVEL, CLASSE 4 OU 5, ISOLACAO EM PVC/A, ANTICHAMA BWF-B, COBERTURA PVC-ST1, ANTICHAMA BWF-B, 1 CONDUTOR, 0,6/1 KV, SECAO NOMINAL 2,5 MM2</t>
  </si>
  <si>
    <t>91392</t>
  </si>
  <si>
    <t>CAMINHÃO TOCO, PBT 14.300 KG, CARGA ÚTIL MÁX. 9.710 KG, DIST. ENTRE EIXOS 3,56 M, POTÊNCIA 185 CV, INCLUSIVE CARROCERIA FIXA ABERTA DE MADEIRA P/ TRANSPORTE GERAL DE CARGA SECA, DIMEN. APROX. 2,50 X 6,50 X 0,50 M - IMPOSTOS E SEGUROS. AF_06/2014</t>
  </si>
  <si>
    <t>0,73</t>
  </si>
  <si>
    <t>CABO DE COBRE, FLEXIVEL, CLASSE 4 OU 5, ISOLACAO EM PVC/A, ANTICHAMA BWF-B, COBERTURA PVC-ST1, ANTICHAMA BWF-B, 1 CONDUTOR, 0,6/1 KV, SECAO NOMINAL 240 MM2</t>
  </si>
  <si>
    <t>108,85</t>
  </si>
  <si>
    <t>91396</t>
  </si>
  <si>
    <t>CAMINHÃO PIPA 10.000 L TRUCADO, PESO BRUTO TOTAL 23.000 KG, CARGA ÚTIL MÁXIMA 15.935 KG, DISTÂNCIA ENTRE EIXOS 4,8 M, POTÊNCIA 230 CV, INCLUSIVE TANQUE DE AÇO PARA TRANSPORTE DE ÁGUA - DEPRECIAÇÃO. AF_06/2014</t>
  </si>
  <si>
    <t>12,36</t>
  </si>
  <si>
    <t>CABO DE COBRE, FLEXIVEL, CLASSE 4 OU 5, ISOLACAO EM PVC/A, ANTICHAMA BWF-B, COBERTURA PVC-ST1, ANTICHAMA BWF-B, 1 CONDUTOR, 0,6/1 KV, SECAO NOMINAL 25 MM2</t>
  </si>
  <si>
    <t>11,56</t>
  </si>
  <si>
    <t>CABO DE COBRE, FLEXIVEL, CLASSE 4 OU 5, ISOLACAO EM PVC/A, ANTICHAMA BWF-B, COBERTURA PVC-ST1, ANTICHAMA BWF-B, 1 CONDUTOR, 0,6/1 KV, SECAO NOMINAL 300 MM2</t>
  </si>
  <si>
    <t>91397</t>
  </si>
  <si>
    <t>136,22</t>
  </si>
  <si>
    <t>CAMINHÃO PIPA 10.000 L TRUCADO, PESO BRUTO TOTAL 23.000 KG, CARGA ÚTIL MÁXIMA 15.935 KG, DISTÂNCIA ENTRE EIXOS 4,8 M, POTÊNCIA 230 CV, INCLUSIVE TANQUE DE AÇO PARA TRANSPORTE DE ÁGUA - JUROS. AF_06/2014</t>
  </si>
  <si>
    <t>C-ARQ-019</t>
  </si>
  <si>
    <t>EXAUSTOR / RENOVADOR VENTOKIT 500</t>
  </si>
  <si>
    <t>CABO DE COBRE, FLEXIVEL, CLASSE 4 OU 5, ISOLACAO EM PVC/A, ANTICHAMA BWF-B, COBERTURA PVC-ST1, ANTICHAMA BWF-B, 1 CONDUTOR, 0,6/1 KV, SECAO NOMINAL 35 MM2</t>
  </si>
  <si>
    <t>15,94</t>
  </si>
  <si>
    <t>91398</t>
  </si>
  <si>
    <t>LEROY MERLIN CNPJ: 01.438.784/0001-05</t>
  </si>
  <si>
    <t>CAMINHÃO PIPA 10.000 L TRUCADO, PESO BRUTO TOTAL 23.000 KG, CARGA ÚTIL MÁXIMA 15.935 KG, DISTÂNCIA ENTRE EIXOS 4,8 M, POTÊNCIA 230 CV, INCLUSIVE TANQUE DE AÇO PARA TRANSPORTE DE ÁGUA - IMPOSTOS E SEGUROS. AF_06/2014</t>
  </si>
  <si>
    <t>CABO DE COBRE, FLEXIVEL, CLASSE 4 OU 5, ISOLACAO EM PVC/A, ANTICHAMA BWF-B, COBERTURA PVC-ST1, ANTICHAMA BWF-B, 1 CONDUTOR, 0,6/1 KV, SECAO NOMINAL 4 MM2</t>
  </si>
  <si>
    <t>2,26</t>
  </si>
  <si>
    <t>91402</t>
  </si>
  <si>
    <t>CABO DE COBRE, FLEXIVEL, CLASSE 4 OU 5, ISOLACAO EM PVC/A, ANTICHAMA BWF-B, COBERTURA PVC-ST1, ANTICHAMA BWF-B, 1 CONDUTOR, 0,6/1 KV, SECAO NOMINAL 400 MM2</t>
  </si>
  <si>
    <t>CAMINHÃO BASCULANTE 6 M3 TOCO, PESO BRUTO TOTAL 16.000 KG, CARGA ÚTIL MÁXIMA 11.130 KG, DISTÂNCIA ENTRE EIXOS 5,36 M, POTÊNCIA 185 CV, INCLUSIVE CAÇAMBA METÁLICA - IMPOSTOS E SEGUROS. AF_06/2014</t>
  </si>
  <si>
    <t>EVERCOLD CNPJ: 17.373.857/0001-50</t>
  </si>
  <si>
    <t>177,70</t>
  </si>
  <si>
    <t>0,83</t>
  </si>
  <si>
    <t>CABO DE COBRE, FLEXIVEL, CLASSE 4 OU 5, ISOLACAO EM PVC/A, ANTICHAMA BWF-B, COBERTURA PVC-ST1, ANTICHAMA BWF-B, 1 CONDUTOR, 0,6/1 KV, SECAO NOMINAL 50 MM2</t>
  </si>
  <si>
    <t>91466</t>
  </si>
  <si>
    <t>22,72</t>
  </si>
  <si>
    <t>GUINDAUTO HIDRÁULICO, CAPACIDADE MÁXIMA DE CARGA 6200 KG, MOMENTO MÁXIMO DE CARGA 11,7 TM, ALCANCE MÁXIMO HORIZONTAL 9,70 M, INCLUSIVE CAMINHÃO TOCO PBT 16.000 KG, POTÊNCIA DE 189 CV - IMPOSTOS E SEGUROS. AF_08/2015</t>
  </si>
  <si>
    <t>CABO DE COBRE, FLEXIVEL, CLASSE 4 OU 5, ISOLACAO EM PVC/A, ANTICHAMA BWF-B, COBERTURA PVC-ST1, ANTICHAMA BWF-B, 1 CONDUTOR, 0,6/1 KV, SECAO NOMINAL 500 MM2</t>
  </si>
  <si>
    <t>C&amp;C CNPJ:202063.004.030/0001-96</t>
  </si>
  <si>
    <t>228,27</t>
  </si>
  <si>
    <t>91467</t>
  </si>
  <si>
    <t>GUINDAUTO HIDRÁULICO, CAPACIDADE MÁXIMA DE CARGA 6200 KG, MOMENTO MÁXIMO DE CARGA 11,7 TM, ALCANCE MÁXIMO HORIZONTAL 9,70 M, INCLUSIVE CAMINHÃO TOCO PBT 16.000 KG, POTÊNCIA DE 189 CV - MATERIAIS NA OPERAÇÃO. AF_08/2015</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</si>
  <si>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</si>
  <si>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</si>
  <si>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91468</t>
  </si>
  <si>
    <t>31,47</t>
  </si>
  <si>
    <t>ESPARGIDOR DE ASFALTO PRESSURIZADO, TANQUE 6 M3 COM ISOLAÇÃO TÉRMICA, AQUECIDO COM 2 MAÇARICOS, COM BARRA ESPARGIDORA 3,60 M, MONTADO SOBRE CAMINHÃO  TOCO, PBT 14.300 KG, POTÊNCIA 185 CV - DEPRECIAÇÃO. AF_08/2015</t>
  </si>
  <si>
    <t>13,60</t>
  </si>
  <si>
    <t>CABO DE COBRE, FLEXIVEL, CLASSE 4 OU 5, ISOLACAO EM PVC/A, ANTICHAMA BWF-B, COBERTURA PVC-ST1, ANTICHAMA BWF-B, 1 CONDUTOR, 0,6/1 KV, SECAO NOMINAL 95 MM2</t>
  </si>
  <si>
    <t>41,81</t>
  </si>
  <si>
    <t>91469</t>
  </si>
  <si>
    <t>CABO DE COBRE, FLEXIVEL, CLASSE 4 OU 5, ISOLACAO EM PVC/A, ANTICHAMA BWF-B, 1 CONDUTOR, 450/750 V, SECAO NOMINAL 0,5 MM2</t>
  </si>
  <si>
    <t>ESPARGIDOR DE ASFALTO PRESSURIZADO, TANQUE 6 M3 COM ISOLAÇÃO TÉRMICA, AQUECIDO COM 2 MAÇARICOS, COM BARRA ESPARGIDORA 3,60 M, MONTADO SOBRE CAMINHÃO  TOCO, PBT 14.300 KG, POTÊNCIA 185 CV - JUROS. AF_08/2015</t>
  </si>
  <si>
    <t>2,94</t>
  </si>
  <si>
    <t>CABO DE COBRE, FLEXIVEL, CLASSE 4 OU 5, ISOLACAO EM PVC/A, ANTICHAMA BWF-B, 1 CONDUTOR, 450/750 V, SECAO NOMINAL 0,75 MM2</t>
  </si>
  <si>
    <t>91484</t>
  </si>
  <si>
    <t>ESPARGIDOR DE ASFALTO PRESSURIZADO, TANQUE 6 M3 COM ISOLAÇÃO TÉRMICA, AQUECIDO COM 2 MAÇARICOS, COM BARRA ESPARGIDORA 3,60 M, MONTADO SOBRE CAMINHÃO  TOCO, PBT 14.300 KG, POTÊNCIA 185 CV - IMPOSTOS E SEGUROS. AF_08/2015</t>
  </si>
  <si>
    <t>CABO DE COBRE, FLEXIVEL, CLASSE 4 OU 5, ISOLACAO EM PVC/A, ANTICHAMA BWF-B, 1 CONDUTOR, 450/750 V, SECAO NOMINAL 1,0 MM2</t>
  </si>
  <si>
    <t>91485</t>
  </si>
  <si>
    <t>CABO DE COBRE, FLEXIVEL, CLASSE 4 OU 5, ISOLACAO EM PVC/A, ANTICHAMA BWF-B, 1 CONDUTOR, 450/750 V, SECAO NOMINAL 1,5 MM2</t>
  </si>
  <si>
    <t>ESPARGIDOR DE ASFALTO PRESSURIZADO, TANQUE 6 M3 COM ISOLAÇÃO TÉRMICA, AQUECIDO COM 2 MAÇARICOS, COM BARRA ESPARGIDORA 3,60 M, MONTADO SOBRE CAMINHÃO  TOCO, PBT 14.300 KG, POTÊNCIA 185 CV - MATERIAIS NA OPERAÇÃO. AF_08/2015</t>
  </si>
  <si>
    <t>133,07</t>
  </si>
  <si>
    <t>CABO DE COBRE, FLEXIVEL, CLASSE 4 OU 5, ISOLACAO EM PVC/A, ANTICHAMA BWF-B, 1 CONDUTOR, 450/750 V, SECAO NOMINAL 10 MM2</t>
  </si>
  <si>
    <t>91529</t>
  </si>
  <si>
    <t>4,54</t>
  </si>
  <si>
    <t>COMPACTADOR DE SOLOS DE PERCUSSÃO (SOQUETE) COM MOTOR A GASOLINA 4 TEMPOS, POTÊNCIA 4 CV - DEPRECIAÇÃO. AF_08/2015</t>
  </si>
  <si>
    <t>CABO DE COBRE, FLEXIVEL, CLASSE 4 OU 5, ISOLACAO EM PVC/A, ANTICHAMA BWF-B, 1 CONDUTOR, 450/750 V, SECAO NOMINAL 120 MM2</t>
  </si>
  <si>
    <t>91530</t>
  </si>
  <si>
    <t>COMPACTADOR DE SOLOS DE PERCUSSÃO (SOQUETE) COM MOTOR A GASOLINA 4 TEMPOS, POTÊNCIA 4 CV - JUROS. AF_08/2015</t>
  </si>
  <si>
    <t>0,08</t>
  </si>
  <si>
    <t>CABO DE COBRE, FLEXIVEL, CLASSE 4 OU 5, ISOLACAO EM PVC/A, ANTICHAMA BWF-B, 1 CONDUTOR, 450/750 V, SECAO NOMINAL 150 MM2</t>
  </si>
  <si>
    <t>67,23</t>
  </si>
  <si>
    <t>91531</t>
  </si>
  <si>
    <t>COMPACTADOR DE SOLOS DE PERCUSSÃO (SOQUETE) COM MOTOR A GASOLINA 4 TEMPOS, POTÊNCIA 4 CV - MANUTENÇÃO. AF_08/2015</t>
  </si>
  <si>
    <t>CABO DE COBRE, FLEXIVEL, CLASSE 4 OU 5, ISOLACAO EM PVC/A, ANTICHAMA BWF-B, 1 CONDUTOR, 450/750 V, SECAO NOMINAL 16 MM2</t>
  </si>
  <si>
    <t>7,00</t>
  </si>
  <si>
    <t>91532</t>
  </si>
  <si>
    <t>COMPACTADOR DE SOLOS DE PERCUSSÃO (SOQUETE) COM MOTOR A GASOLINA 4 TEMPOS, POTÊNCIA 4 CV - MATERIAIS NA OPERAÇÃO. AF_08/2015</t>
  </si>
  <si>
    <t>CABO DE COBRE, FLEXIVEL, CLASSE 4 OU 5, ISOLACAO EM PVC/A, ANTICHAMA BWF-B, 1 CONDUTOR, 450/750 V, SECAO NOMINAL 185 MM2</t>
  </si>
  <si>
    <t>81,82</t>
  </si>
  <si>
    <t>91629</t>
  </si>
  <si>
    <t>GUINDAUTO HIDRÁULICO, CAPACIDADE MÁXIMA DE CARGA 6500 KG, MOMENTO MÁXIMO DE CARGA 5,8 TM, ALCANCE MÁXIMO HORIZONTAL 7,60 M, INCLUSIVE CAMINHÃO TOCO PBT 9.700 KG, POTÊNCIA DE 160 CV - DEPRECIAÇÃO. AF_08/2015</t>
  </si>
  <si>
    <t>CABO DE COBRE, FLEXIVEL, CLASSE 4 OU 5, ISOLACAO EM PVC/A, ANTICHAMA BWF-B, 1 CONDUTOR, 450/750 V, SECAO NOMINAL 2,5 MM2</t>
  </si>
  <si>
    <t>9,04</t>
  </si>
  <si>
    <t>91630</t>
  </si>
  <si>
    <t>GUINDAUTO HIDRÁULICO, CAPACIDADE MÁXIMA DE CARGA 6500 KG, MOMENTO MÁXIMO DE CARGA 5,8 TM, ALCANCE MÁXIMO HORIZONTAL 7,60 M, INCLUSIVE CAMINHÃO TOCO PBT 9.700 KG, POTÊNCIA DE 160 CV - JUROS. AF_08/2015</t>
  </si>
  <si>
    <t>CABO DE COBRE, FLEXIVEL, CLASSE 4 OU 5, ISOLACAO EM PVC/A, ANTICHAMA BWF-B, 1 CONDUTOR, 450/750 V, SECAO NOMINAL 240 MM2</t>
  </si>
  <si>
    <t>1,89</t>
  </si>
  <si>
    <t>108,15</t>
  </si>
  <si>
    <t>91631</t>
  </si>
  <si>
    <t>CABO DE COBRE, FLEXIVEL, CLASSE 4 OU 5, ISOLACAO EM PVC/A, ANTICHAMA BWF-B, 1 CONDUTOR, 450/750 V, SECAO NOMINAL 25 MM2</t>
  </si>
  <si>
    <t>GUINDAUTO HIDRÁULICO, CAPACIDADE MÁXIMA DE CARGA 6500 KG, MOMENTO MÁXIMO DE CARGA 5,8 TM, ALCANCE MÁXIMO HORIZONTAL 7,60 M, INCLUSIVE CAMINHÃO TOCO PBT 9.700 KG, POTÊNCIA DE 160 CV - IMPOSTOS E SEGUROS. AF_08/2015</t>
  </si>
  <si>
    <t>11,23</t>
  </si>
  <si>
    <t>CABO DE COBRE, FLEXIVEL, CLASSE 4 OU 5, ISOLACAO EM PVC/A, ANTICHAMA BWF-B, 1 CONDUTOR, 450/750 V, SECAO NOMINAL 35 MM2</t>
  </si>
  <si>
    <t>91632</t>
  </si>
  <si>
    <t>GUINDAUTO HIDRÁULICO, CAPACIDADE MÁXIMA DE CARGA 6500 KG, MOMENTO MÁXIMO DE CARGA 5,8 TM, ALCANCE MÁXIMO HORIZONTAL 7,60 M, INCLUSIVE CAMINHÃO TOCO PBT 9.700 KG, POTÊNCIA DE 160 CV - MANUTENÇÃO. AF_08/2015</t>
  </si>
  <si>
    <t>16,97</t>
  </si>
  <si>
    <t>CABO DE COBRE, FLEXIVEL, CLASSE 4 OU 5, ISOLACAO EM PVC/A, ANTICHAMA BWF-B, 1 CONDUTOR, 450/750 V, SECAO NOMINAL 4 MM2</t>
  </si>
  <si>
    <t>91633</t>
  </si>
  <si>
    <t>GUINDAUTO HIDRÁULICO, CAPACIDADE MÁXIMA DE CARGA 6500 KG, MOMENTO MÁXIMO DE CARGA 5,8 TM, ALCANCE MÁXIMO HORIZONTAL 7,60 M, INCLUSIVE CAMINHÃO TOCO PBT 9.700 KG, POTÊNCIA DE 160 CV - MATERIAIS NA OPERAÇÃO. AF_08/2015</t>
  </si>
  <si>
    <t>82,99</t>
  </si>
  <si>
    <t>CABO DE COBRE, FLEXIVEL, CLASSE 4 OU 5, ISOLACAO EM PVC/A, ANTICHAMA BWF-B, 1 CONDUTOR, 450/750 V, SECAO NOMINAL 50 MM2</t>
  </si>
  <si>
    <t>22,66</t>
  </si>
  <si>
    <t>91640</t>
  </si>
  <si>
    <t>CABO DE COBRE, FLEXIVEL, CLASSE 4 OU 5, ISOLACAO EM PVC/A, ANTICHAMA BWF-B, 1 CONDUTOR, 450/750 V, SECAO NOMINAL 6 MM2</t>
  </si>
  <si>
    <t>CAMINHÃO DE TRANSPORTE DE MATERIAL ASFÁLTICO 30.000 L, COM CAVALO MECÂNICO DE CAPACIDADE MÁXIMA DE TRAÇÃO COMBINADO DE 66.000 KG, POTÊNCIA 360 CV, INCLUSIVE TANQUE DE ASFALTO COM SERPENTINA - DEPRECIAÇÃO. AF_08/2015</t>
  </si>
  <si>
    <t>24,85</t>
  </si>
  <si>
    <t>CABO DE COBRE, FLEXIVEL, CLASSE 4 OU 5, ISOLACAO EM PVC/A, ANTICHAMA BWF-B, 1 CONDUTOR, 450/750 V, SECAO NOMINAL 70 MM2</t>
  </si>
  <si>
    <t>91641</t>
  </si>
  <si>
    <t>CAMINHÃO DE TRANSPORTE DE MATERIAL ASFÁLTICO 30.000 L, COM CAVALO MECÂNICO DE CAPACIDADE MÁXIMA DE TRAÇÃO COMBINADO DE 66.000 KG, POTÊNCIA 360 CV, INCLUSIVE TANQUE DE ASFALTO COM SERPENTINA - JUROS. AF_08/2015</t>
  </si>
  <si>
    <t>31,87</t>
  </si>
  <si>
    <t>5,21</t>
  </si>
  <si>
    <t>CABO DE COBRE, FLEXIVEL, CLASSE 4 OU 5, ISOLACAO EM PVC/A, ANTICHAMA BWF-B, 1 CONDUTOR, 450/750 V, SECAO NOMINAL 95 MM2</t>
  </si>
  <si>
    <t>41,78</t>
  </si>
  <si>
    <t>91642</t>
  </si>
  <si>
    <t>CAMINHÃO DE TRANSPORTE DE MATERIAL ASFÁLTICO 30.000 L, COM CAVALO MECÂNICO DE CAPACIDADE MÁXIMA DE TRAÇÃO COMBINADO DE 66.000 KG, POTÊNCIA 360 CV, INCLUSIVE TANQUE DE ASFALTO COM SERPENTINA - IMPOSTOS E SEGUROS. AF_08/2015</t>
  </si>
  <si>
    <t>CABO DE COBRE, RIGIDO, CLASSE 2, COMPACTADO, BLINDADO, ISOLACAO EM EPR OU XLPE, COBERTURA ANTICHAMA EM PVC, PEAD OU HFFR, 1 CONDUTOR, 20/35 KV, SECAO NOMINAL 120 MM2</t>
  </si>
  <si>
    <t>107,85</t>
  </si>
  <si>
    <t>91643</t>
  </si>
  <si>
    <t>CABO DE COBRE, RIGIDO, CLASSE 2, COMPACTADO, BLINDADO, ISOLACAO EM EPR OU XLPE, COBERTURA ANTICHAMA EM PVC, PEAD OU HFFR, 1 CONDUTOR, 20/35 KV, SECAO NOMINAL 150 MM2</t>
  </si>
  <si>
    <t>CAMINHÃO DE TRANSPORTE DE MATERIAL ASFÁLTICO 30.000 L, COM CAVALO MECÂNICO DE CAPACIDADE MÁXIMA DE TRAÇÃO COMBINADO DE 66.000 KG, POTÊNCIA 360 CV, INCLUSIVE TANQUE DE ASFALTO COM SERPENTINA - MANUTENÇÃO. AF_08/2015</t>
  </si>
  <si>
    <t>46,59</t>
  </si>
  <si>
    <t>126,78</t>
  </si>
  <si>
    <t>91644</t>
  </si>
  <si>
    <t>CABO DE COBRE, RIGIDO, CLASSE 2, COMPACTADO, BLINDADO, ISOLACAO EM EPR OU XLPE, COBERTURA ANTICHAMA EM PVC, PEAD OU HFFR, 1 CONDUTOR, 20/35 KV, SECAO NOMINAL 185 MM2</t>
  </si>
  <si>
    <t>CAMINHÃO DE TRANSPORTE DE MATERIAL ASFÁLTICO 30.000 L, COM CAVALO MECÂNICO DE CAPACIDADE MÁXIMA DE TRAÇÃO COMBINADO DE 66.000 KG, POTÊNCIA 360 CV, INCLUSIVE TANQUE DE ASFALTO COM SERPENTINA - MATERIAIS NA OPERAÇÃO. AF_08/2015</t>
  </si>
  <si>
    <t>138,15</t>
  </si>
  <si>
    <t>186,76</t>
  </si>
  <si>
    <t>CABO DE COBRE, RIGIDO, CLASSE 2, COMPACTADO, BLINDADO, ISOLACAO EM EPR OU XLPE, COBERTURA ANTICHAMA EM PVC, PEAD OU HFFR, 1 CONDUTOR, 20/35 KV, SECAO NOMINAL 240 MM2</t>
  </si>
  <si>
    <t>171,76</t>
  </si>
  <si>
    <t>91688</t>
  </si>
  <si>
    <t>SERRA CIRCULAR DE BANCADA COM MOTOR ELÉTRICO POTÊNCIA DE 5HP, COM COIFA PARA DISCO 10" - DEPRECIAÇÃO. AF_08/2015</t>
  </si>
  <si>
    <t>CABO DE COBRE, RIGIDO, CLASSE 2, COMPACTADO, BLINDADO, ISOLACAO EM EPR OU XLPE, COBERTURA ANTICHAMA EM PVC, PEAD OU HFFR, 1 CONDUTOR, 20/35 KV, SECAO NOMINAL 300 MM2</t>
  </si>
  <si>
    <t>202,44</t>
  </si>
  <si>
    <t>91689</t>
  </si>
  <si>
    <t>CABO DE COBRE, RIGIDO, CLASSE 2, COMPACTADO, BLINDADO, ISOLACAO EM EPR OU XLPE, COBERTURA ANTICHAMA EM PVC, PEAD OU HFFR, 1 CONDUTOR, 20/35 KV, SECAO NOMINAL 400 MM2</t>
  </si>
  <si>
    <t>SERRA CIRCULAR DE BANCADA COM MOTOR ELÉTRICO POTÊNCIA DE 5HP, COM COIFA PARA DISCO 10" - JUROS. AF_08/2015</t>
  </si>
  <si>
    <t>238,20</t>
  </si>
  <si>
    <t>91690</t>
  </si>
  <si>
    <t>CABO DE COBRE, RIGIDO, CLASSE 2, COMPACTADO, BLINDADO, ISOLACAO EM EPR OU XLPE, COBERTURA ANTICHAMA EM PVC, PEAD OU HFFR, 1 CONDUTOR, 20/35 KV, SECAO NOMINAL 50 MM2</t>
  </si>
  <si>
    <t>SERRA CIRCULAR DE BANCADA COM MOTOR ELÉTRICO POTÊNCIA DE 5HP, COM COIFA PARA DISCO 10" - MANUTENÇÃO. AF_08/2015</t>
  </si>
  <si>
    <t>72,42</t>
  </si>
  <si>
    <t>91691</t>
  </si>
  <si>
    <t>SERRA CIRCULAR DE BANCADA COM MOTOR ELÉTRICO POTÊNCIA DE 5HP, COM COIFA PARA DISCO 10" - MATERIAIS NA OPERAÇÃO. AF_08/2015</t>
  </si>
  <si>
    <t>CABO DE COBRE, RIGIDO, CLASSE 2, COMPACTADO, BLINDADO, ISOLACAO EM EPR OU XLPE, COBERTURA ANTICHAMA EM PVC, PEAD OU HFFR, 1 CONDUTOR, 20/35 KV, SECAO NOMINAL 500 MM2</t>
  </si>
  <si>
    <t>325,57</t>
  </si>
  <si>
    <t>92040</t>
  </si>
  <si>
    <t>CABO DE COBRE, RIGIDO, CLASSE 2, COMPACTADO, BLINDADO, ISOLACAO EM EPR OU XLPE, COBERTURA ANTICHAMA EM PVC, PEAD OU HFFR, 1 CONDUTOR, 20/35 KV, SECAO NOMINAL 70 MM2</t>
  </si>
  <si>
    <t>DISTRIBUIDOR DE AGREGADOS REBOCAVEL, CAPACIDADE 1,9 M³, LARGURA DE TRABALHO 3,66 M - DEPRECIAÇÃO. AF_11/2015</t>
  </si>
  <si>
    <t>85,95</t>
  </si>
  <si>
    <t>CABO DE COBRE, RIGIDO, CLASSE 2, COMPACTADO, BLINDADO, ISOLACAO EM EPR OU XLPE, COBERTURA ANTICHAMA EM PVC, PEAD OU HFFR, 1 CONDUTOR, 20/35 KV, SECAO NOMINAL 95 MM2</t>
  </si>
  <si>
    <t>92041</t>
  </si>
  <si>
    <t>DISTRIBUIDOR DE AGREGADOS REBOCAVEL, CAPACIDADE 1,9 M³, LARGURA DE TRABALHO 3,66 M - JUROS. AF_11/2015</t>
  </si>
  <si>
    <t>102,55</t>
  </si>
  <si>
    <t>CABO DE COBRE, RIGIDO, CLASSE 2, ISOLACAO EM PVC/A, ANTICHAMA BWF-B, 1 CONDUTOR, 450/750 V, SECAO NOMINAL 1,5 MM2</t>
  </si>
  <si>
    <t>0,64</t>
  </si>
  <si>
    <t>92042</t>
  </si>
  <si>
    <t>DISTRIBUIDOR DE AGREGADOS REBOCAVEL, CAPACIDADE 1,9 M³, LARGURA DE TRABALHO 3,66 M - MANUTENÇÃO. AF_11/2015</t>
  </si>
  <si>
    <t>CABO DE COBRE, RIGIDO, CLASSE 2, ISOLACAO EM PVC/A, ANTICHAMA BWF-B, 1 CONDUTOR, 450/750 V, SECAO NOMINAL 10 MM2</t>
  </si>
  <si>
    <t>4,81</t>
  </si>
  <si>
    <t>92101</t>
  </si>
  <si>
    <t>CAMINHÃO PARA EQUIPAMENTO DE LIMPEZA A SUCÇÃO COM CAMINHÃO TRUCADO DE PESO BRUTO TOTAL 23000 KG, CARGA ÚTIL MÁXIMA 15935 KG, DISTÂNCIA ENTRE EIXOS 4,80 M, POTÊNCIA 230 CV, INCLUSIVE LIMPADORA A SUCÇÃO, TANQUE 12000 L - DEPRECIAÇÃO. AF_11/2015</t>
  </si>
  <si>
    <t>CABO DE COBRE, RIGIDO, CLASSE 2, ISOLACAO EM PVC/A, ANTICHAMA BWF-B, 1 CONDUTOR, 450/750 V, SECAO NOMINAL 150 MM2</t>
  </si>
  <si>
    <t>14,09</t>
  </si>
  <si>
    <t>65,92</t>
  </si>
  <si>
    <t>CABO DE COBRE, RIGIDO, CLASSE 2, ISOLACAO EM PVC/A, ANTICHAMA BWF-B, 1 CONDUTOR, 450/750 V, SECAO NOMINAL 16 MM2</t>
  </si>
  <si>
    <t>7,53</t>
  </si>
  <si>
    <t>92102</t>
  </si>
  <si>
    <t>CABO DE COBRE, RIGIDO, CLASSE 2, ISOLACAO EM PVC/A, ANTICHAMA BWF-B, 1 CONDUTOR, 450/750 V, SECAO NOMINAL 185 MM2</t>
  </si>
  <si>
    <t>CAMINHÃO PARA EQUIPAMENTO DE LIMPEZA A SUCÇÃO COM CAMINHÃO TRUCADO DE PESO BRUTO TOTAL 23000 KG, CARGA ÚTIL MÁXIMA 15935 KG, DISTÂNCIA ENTRE EIXOS 4,80 M, POTÊNCIA 230 CV, INCLUSIVE LIMPADORA A SUCÇÃO, TANQUE 12000 L - JUROS. AF_11/2015</t>
  </si>
  <si>
    <t>80,91</t>
  </si>
  <si>
    <t>2,95</t>
  </si>
  <si>
    <t>CABO DE COBRE, RIGIDO, CLASSE 2, ISOLACAO EM PVC/A, ANTICHAMA BWF-B, 1 CONDUTOR, 450/750 V, SECAO NOMINAL 2,5 MM2</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</si>
  <si>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</si>
  <si>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</si>
  <si>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CABO DE COBRE, RIGIDO, CLASSE 2, ISOLACAO EM PVC/A, ANTICHAMA BWF-B, 1 CONDUTOR, 450/750 V, SECAO NOMINAL 240 MM2</t>
  </si>
  <si>
    <t>1,14</t>
  </si>
  <si>
    <t>106,92</t>
  </si>
  <si>
    <t>92104</t>
  </si>
  <si>
    <t>CABO DE COBRE, RIGIDO, CLASSE 2, ISOLACAO EM PVC/A, ANTICHAMA BWF-B, 1 CONDUTOR, 450/750 V, SECAO NOMINAL 25 MM2</t>
  </si>
  <si>
    <t>CAMINHÃO PARA EQUIPAMENTO DE LIMPEZA A SUCÇÃO COM CAMINHÃO TRUCADO DE PESO BRUTO TOTAL 23000 KG, CARGA ÚTIL MÁXIMA 15935 KG, DISTÂNCIA ENTRE EIXOS 4,80 M, POTÊNCIA 230 CV, INCLUSIVE LIMPADORA A SUCÇÃO, TANQUE 12000 L - MANUTENÇÃO. AF_11/2015</t>
  </si>
  <si>
    <t>11,52</t>
  </si>
  <si>
    <t>CABO DE COBRE, RIGIDO, CLASSE 2, ISOLACAO EM PVC/A, ANTICHAMA BWF-B, 1 CONDUTOR, 450/750 V, SECAO NOMINAL 300 MM2</t>
  </si>
  <si>
    <t>132,33</t>
  </si>
  <si>
    <t>26,43</t>
  </si>
  <si>
    <t>CABO DE COBRE, RIGIDO, CLASSE 2, ISOLACAO EM PVC/A, ANTICHAMA BWF-B, 1 CONDUTOR, 450/750 V, SECAO NOMINAL 35 MM2</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</si>
  <si>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</si>
  <si>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</si>
  <si>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CABO DE COBRE, RIGIDO, CLASSE 2, ISOLACAO EM PVC/A, ANTICHAMA BWF-B, 1 CONDUTOR, 450/750 V, SECAO NOMINAL 4 MM2</t>
  </si>
  <si>
    <t>CABO DE COBRE, RIGIDO, CLASSE 2, ISOLACAO EM PVC/A, ANTICHAMA BWF-B, 1 CONDUTOR, 450/750 V, SECAO NOMINAL 400 MM2</t>
  </si>
  <si>
    <t>92108</t>
  </si>
  <si>
    <t>PENEIRA ROTATIVA COM MOTOR ELÉTRICO TRIFÁSICO DE 2 CV, CILINDRO DE 1 M X 0,60 M, COM FUROS DE 3,17 MM - DEPRECIAÇÃO. AF_11/2015</t>
  </si>
  <si>
    <t>171,21</t>
  </si>
  <si>
    <t>CABO DE COBRE, RIGIDO, CLASSE 2, ISOLACAO EM PVC/A, ANTICHAMA BWF-B, 1 CONDUTOR, 450/750 V, SECAO NOMINAL 50 MM2</t>
  </si>
  <si>
    <t>92109</t>
  </si>
  <si>
    <t>22,20</t>
  </si>
  <si>
    <t>PENEIRA ROTATIVA COM MOTOR ELÉTRICO TRIFÁSICO DE 2 CV, CILINDRO DE 1 M X 0,60 M, COM FUROS DE 3,17 MM - JUROS. AF_11/2015</t>
  </si>
  <si>
    <t>CABO DE COBRE, RIGIDO, CLASSE 2, ISOLACAO EM PVC/A, ANTICHAMA BWF-B, 1 CONDUTOR, 450/750 V, SECAO NOMINAL 500 MM2</t>
  </si>
  <si>
    <t>212,13</t>
  </si>
  <si>
    <t>92110</t>
  </si>
  <si>
    <t>CABO DE COBRE, RIGIDO, CLASSE 2, ISOLACAO EM PVC/A, ANTICHAMA BWF-B, 1 CONDUTOR, 450/750 V, SECAO NOMINAL 6 MM2</t>
  </si>
  <si>
    <t>PENEIRA ROTATIVA COM MOTOR ELÉTRICO TRIFÁSICO DE 2 CV, CILINDRO DE 1 M X 0,60 M, COM FUROS DE 3,17 MM - MANUTENÇÃO. AF_11/2015</t>
  </si>
  <si>
    <t>0,45</t>
  </si>
  <si>
    <t>CABO DE COBRE, RIGIDO, CLASSE 2, ISOLACAO EM PVC/A, ANTICHAMA BWF-B, 1 CONDUTOR, 450/750 V, SECAO NOMINAL 70 MM2</t>
  </si>
  <si>
    <t>92111</t>
  </si>
  <si>
    <t>PENEIRA ROTATIVA COM MOTOR ELÉTRICO TRIFÁSICO DE 2 CV, CILINDRO DE 1 M X 0,60 M, COM FUROS DE 3,17 MM - MATERIAIS NA OPERAÇÃO. AF_11/2015</t>
  </si>
  <si>
    <t>30,67</t>
  </si>
  <si>
    <t>CABO DE COBRE, RIGIDO, CLASSE 2, ISOLACAO EM PVC/A, ANTICHAMA BWF-B, 1 CONDUTOR, 450/750 V, SECAO NOMINAL 95 MM2</t>
  </si>
  <si>
    <t>41,54</t>
  </si>
  <si>
    <t>92114</t>
  </si>
  <si>
    <t>DOSADOR DE AREIA, CAPACIDADE DE 26 LITROS - DEPRECIAÇÃO. AF_11/2015</t>
  </si>
  <si>
    <t>CABO DE PAR TRANCADO UTP, 4 PARES, CATEGORIA 5E</t>
  </si>
  <si>
    <t>1,16</t>
  </si>
  <si>
    <t>92115</t>
  </si>
  <si>
    <t>DOSADOR DE AREIA, CAPACIDADE DE 26 LITROS - JUROS. AF_11/2015</t>
  </si>
  <si>
    <t>0,00</t>
  </si>
  <si>
    <t>CABO DE PAR TRANCADO UTP, 4 PARES, CATEGORIA 6</t>
  </si>
  <si>
    <t>1,75</t>
  </si>
  <si>
    <t>92116</t>
  </si>
  <si>
    <t>DOSADOR DE AREIA, CAPACIDADE DE 26 LITROS - MANUTENÇÃO. AF_11/2015</t>
  </si>
  <si>
    <t>CABO FLEXIVEL PVC 750 V, 2 CONDUTORES DE 1,5 MM2</t>
  </si>
  <si>
    <t>2,14</t>
  </si>
  <si>
    <t>92133</t>
  </si>
  <si>
    <t>CABO FLEXIVEL PVC 750 V, 2 CONDUTORES DE 10,0 MM2</t>
  </si>
  <si>
    <t>CAMINHONETE COM MOTOR A DIESEL, POTÊNCIA 180 CV, CABINE DUPLA, 4X4 - DEPRECIAÇÃO. AF_11/2015</t>
  </si>
  <si>
    <t>7,56</t>
  </si>
  <si>
    <t>CABO FLEXIVEL PVC 750 V, 2 CONDUTORES DE 4,0 MM2</t>
  </si>
  <si>
    <t>92134</t>
  </si>
  <si>
    <t>CAMINHONETE COM MOTOR A DIESEL, POTÊNCIA 180 CV, CABINE DUPLA, 4X4 - JUROS. AF_11/2015</t>
  </si>
  <si>
    <t>4,59</t>
  </si>
  <si>
    <t>CABO FLEXIVEL PVC 750 V, 2 CONDUTORES DE 6,0 MM2</t>
  </si>
  <si>
    <t>92135</t>
  </si>
  <si>
    <t>CAMINHONETE COM MOTOR A DIESEL, POTÊNCIA 180 CV, CABINE DUPLA, 4X4 - IMPOSTOS E SEGUROS. AF_11/2015</t>
  </si>
  <si>
    <t>CABO FLEXIVEL PVC 750 V, 3 CONDUTORES DE 1,5 MM2</t>
  </si>
  <si>
    <t>2,84</t>
  </si>
  <si>
    <t>92136</t>
  </si>
  <si>
    <t>CABO FLEXIVEL PVC 750 V, 3 CONDUTORES DE 10,0 MM2</t>
  </si>
  <si>
    <t>CAMINHONETE COM MOTOR A DIESEL, POTÊNCIA 180 CV, CABINE DUPLA, 4X4 - MANUTENÇÃO. AF_11/2015</t>
  </si>
  <si>
    <t>9,46</t>
  </si>
  <si>
    <t>14,23</t>
  </si>
  <si>
    <t>CABO FLEXIVEL PVC 750 V, 3 CONDUTORES DE 4,0 MM2</t>
  </si>
  <si>
    <t>92137</t>
  </si>
  <si>
    <t>CAMINHONETE COM MOTOR A DIESEL, POTÊNCIA 180 CV, CABINE DUPLA, 4X4 - MATERIAIS NA OPERAÇÃO. AF_11/2015</t>
  </si>
  <si>
    <t>6,60</t>
  </si>
  <si>
    <t>24,56</t>
  </si>
  <si>
    <t>CABO FLEXIVEL PVC 750 V, 3 CONDUTORES DE 6,0 MM2</t>
  </si>
  <si>
    <t>92140</t>
  </si>
  <si>
    <t>CAMINHONETE CABINE SIMPLES COM MOTOR 1.6 FLEX, CÂMBIO MANUAL, POTÊNCIA 101/104 CV, 2 PORTAS - DEPRECIAÇÃO. AF_11/2015</t>
  </si>
  <si>
    <t>2,30</t>
  </si>
  <si>
    <t>CABO FLEXIVEL PVC 750 V, 4 CONDUTORES DE 1,5 MM2</t>
  </si>
  <si>
    <t>3,63</t>
  </si>
  <si>
    <t>92141</t>
  </si>
  <si>
    <t>CAMINHONETE CABINE SIMPLES COM MOTOR 1.6 FLEX, CÂMBIO MANUAL, POTÊNCIA 101/104 CV, 2 PORTAS - JUROS. AF_11/2015</t>
  </si>
  <si>
    <t>CABO FLEXIVEL PVC 750 V, 4 CONDUTORES DE 10,0 MM2</t>
  </si>
  <si>
    <t>19,55</t>
  </si>
  <si>
    <t>92142</t>
  </si>
  <si>
    <t>CABO FLEXIVEL PVC 750 V, 4 CONDUTORES DE 4,0 MM2</t>
  </si>
  <si>
    <t>CAMINHONETE CABINE SIMPLES COM MOTOR 1.6 FLEX, CÂMBIO MANUAL, POTÊNCIA 101/104 CV, 2 PORTAS - IMPOSTOS E SEGUROS. AF_11/2015</t>
  </si>
  <si>
    <t>8,42</t>
  </si>
  <si>
    <t>CABO FLEXIVEL PVC 750 V, 4 CONDUTORES DE 6,0 MM2</t>
  </si>
  <si>
    <t>92143</t>
  </si>
  <si>
    <t>12,34</t>
  </si>
  <si>
    <t>CAMINHONETE CABINE SIMPLES COM MOTOR 1.6 FLEX, CÂMBIO MANUAL, POTÊNCIA 101/104 CV, 2 PORTAS - MANUTENÇÃO. AF_11/2015</t>
  </si>
  <si>
    <t>CABO MULTIPOLAR DE COBRE, FLEXIVEL, CLASSE 4 OU 5, ISOLACAO EM HEPR, COBERTURA EM PVC-ST2, ANTICHAMA BWF-B, 0,6/1 KV, 3 CONDUTORES DE 1,5 MM2</t>
  </si>
  <si>
    <t>2,90</t>
  </si>
  <si>
    <t>92144</t>
  </si>
  <si>
    <t>CAMINHONETE CABINE SIMPLES COM MOTOR 1.6 FLEX, CÂMBIO MANUAL, POTÊNCIA 101/104 CV, 2 PORTAS - MATERIAIS NA OPERAÇÃO. AF_11/2015</t>
  </si>
  <si>
    <t>CABO MULTIPOLAR DE COBRE, FLEXIVEL, CLASSE 4 OU 5, ISOLACAO EM HEPR, COBERTURA EM PVC-ST2, ANTICHAMA BWF-B, 0,6/1 KV, 3 CONDUTORES DE 10 MM2</t>
  </si>
  <si>
    <t>30,97</t>
  </si>
  <si>
    <t>15,45</t>
  </si>
  <si>
    <t>CABO MULTIPOLAR DE COBRE, FLEXIVEL, CLASSE 4 OU 5, ISOLACAO EM HEPR, COBERTURA EM PVC-ST2, ANTICHAMA BWF-B, 0,6/1 KV, 3 CONDUTORES DE 120 MM2</t>
  </si>
  <si>
    <t>178,31</t>
  </si>
  <si>
    <t>Grau de Sigilo</t>
  </si>
  <si>
    <t>92237</t>
  </si>
  <si>
    <t>CAMINHÃO DE TRANSPORTE DE MATERIAL ASFÁLTICO 20.000 L, COM CAVALO MECÂNICO DE CAPACIDADE MÁXIMA DE TRAÇÃO COMBINADO DE 45.000 KG, POTÊNCIA 330 CV, INCLUSIVE TANQUE DE ASFALTO COM MAÇARICO - DEPRECIAÇÃO. AF_12/2015</t>
  </si>
  <si>
    <t>CABO MULTIPOLAR DE COBRE, FLEXIVEL, CLASSE 4 OU 5, ISOLACAO EM HEPR, COBERTURA EM PVC-ST2, ANTICHAMA BWF-B, 0,6/1 KV, 3 CONDUTORES DE 16 MM2</t>
  </si>
  <si>
    <t>18,09</t>
  </si>
  <si>
    <t>24,16</t>
  </si>
  <si>
    <t>CABO MULTIPOLAR DE COBRE, FLEXIVEL, CLASSE 4 OU 5, ISOLACAO EM HEPR, COBERTURA EM PVC-ST2, ANTICHAMA BWF-B, 0,6/1 KV, 3 CONDUTORES DE 2,5 MM2</t>
  </si>
  <si>
    <t>92238</t>
  </si>
  <si>
    <t>CAMINHÃO DE TRANSPORTE DE MATERIAL ASFÁLTICO 20.000 L, COM CAVALO MECÂNICO DE CAPACIDADE MÁXIMA DE TRAÇÃO COMBINADO DE 45.000 KG, POTÊNCIA 330 CV, INCLUSIVE TANQUE DE ASFALTO COM MAÇARICO - JUROS. AF_12/2015</t>
  </si>
  <si>
    <t>CABO MULTIPOLAR DE COBRE, FLEXIVEL, CLASSE 4 OU 5, ISOLACAO EM HEPR, COBERTURA EM PVC-ST2, ANTICHAMA BWF-B, 0,6/1 KV, 3 CONDUTORES DE 25 MM2</t>
  </si>
  <si>
    <t>92239</t>
  </si>
  <si>
    <t>37,38</t>
  </si>
  <si>
    <t>CAMINHÃO DE TRANSPORTE DE MATERIAL ASFÁLTICO 20.000 L, COM CAVALO MECÂNICO DE CAPACIDADE MÁXIMA DE TRAÇÃO COMBINADO DE 45.000 KG, POTÊNCIA 330 CV, INCLUSIVE TANQUE DE ASFALTO COM MAÇARICO - IMPOSTOS E SEGUROS. AF_12/2015</t>
  </si>
  <si>
    <t>1,47</t>
  </si>
  <si>
    <t>CABO MULTIPOLAR DE COBRE, FLEXIVEL, CLASSE 4 OU 5, ISOLACAO EM HEPR, COBERTURA EM PVC-ST2, ANTICHAMA BWF-B, 0,6/1 KV, 3 CONDUTORES DE 35 MM2</t>
  </si>
  <si>
    <t>50,62</t>
  </si>
  <si>
    <t>92240</t>
  </si>
  <si>
    <t>CAMINHÃO DE TRANSPORTE DE MATERIAL ASFÁLTICO 20.000 L, COM CAVALO MECÂNICO DE CAPACIDADE MÁXIMA DE TRAÇÃO COMBINADO DE 45.000 KG, POTÊNCIA 330 CV, INCLUSIVE TANQUE DE ASFALTO COM MAÇARICO - MANUTENÇÃO. AF_12/2015</t>
  </si>
  <si>
    <t>CABO MULTIPOLAR DE COBRE, FLEXIVEL, CLASSE 4 OU 5, ISOLACAO EM HEPR, COBERTURA EM PVC-ST2, ANTICHAMA BWF-B, 0,6/1 KV, 3 CONDUTORES DE 4 MM2</t>
  </si>
  <si>
    <t>33,93</t>
  </si>
  <si>
    <t>6,55</t>
  </si>
  <si>
    <t>CABO MULTIPOLAR DE COBRE, FLEXIVEL, CLASSE 4 OU 5, ISOLACAO EM HEPR, COBERTURA EM PVC-ST2, ANTICHAMA BWF-B, 0,6/1 KV, 3 CONDUTORES DE 50 MM2</t>
  </si>
  <si>
    <t>92241</t>
  </si>
  <si>
    <t>CAMINHÃO DE TRANSPORTE DE MATERIAL ASFÁLTICO 20.000 L, COM CAVALO MECÂNICO DE CAPACIDADE MÁXIMA DE TRAÇÃO COMBINADO DE 45.000 KG, POTÊNCIA 330 CV, INCLUSIVE TANQUE DE ASFALTO COM MAÇARICO - MATERIAIS NA OPERAÇÃO. AF_12/2015</t>
  </si>
  <si>
    <t>74,57</t>
  </si>
  <si>
    <t xml:space="preserve">         QUADRO DE COMPOSIÇÃO DO BDI - PADRÃO</t>
  </si>
  <si>
    <t>CABO MULTIPOLAR DE COBRE, FLEXIVEL, CLASSE 4 OU 5, ISOLACAO EM HEPR, COBERTURA EM PVC-ST2, ANTICHAMA BWF-B, 0,6/1 KV, 3 CONDUTORES DE 6 MM2</t>
  </si>
  <si>
    <t>9,32</t>
  </si>
  <si>
    <t>CABO MULTIPOLAR DE COBRE, FLEXIVEL, CLASSE 4 OU 5, ISOLACAO EM HEPR, COBERTURA EM PVC-ST2, ANTICHAMA BWF-B, 0,6/1 KV, 3 CONDUTORES DE 70 MM2</t>
  </si>
  <si>
    <t>104,64</t>
  </si>
  <si>
    <t>92712</t>
  </si>
  <si>
    <t>APARELHO PARA CORTE E SOLDA OXI-ACETILENO SOBRE RODAS, INCLUSIVE CILINDROS E MAÇARICOS - DEPRECIAÇÃO. AF_12/2015</t>
  </si>
  <si>
    <t>0,17</t>
  </si>
  <si>
    <t>CABO MULTIPOLAR DE COBRE, FLEXIVEL, CLASSE 4 OU 5, ISOLACAO EM HEPR, COBERTURA EM PVC-ST2, ANTICHAMA BWF-B, 0,6/1 KV, 3 CONDUTORES DE 95 MM2</t>
  </si>
  <si>
    <t>#PUBLICO</t>
  </si>
  <si>
    <t>137,16</t>
  </si>
  <si>
    <t>92713</t>
  </si>
  <si>
    <t>CABO TELEFONICO CCI 50, 1 PAR, USO INTERNO, SEM BLINDAGEM</t>
  </si>
  <si>
    <t>APARELHO PARA CORTE E SOLDA OXI-ACETILENO SOBRE RODAS, INCLUSIVE CILINDROS E MAÇARICOS - JUROS. AF_12/2015</t>
  </si>
  <si>
    <t>CABO TELEFONICO CCI 50, 2 PARES, USO INTERNO, SEM BLINDAGEM</t>
  </si>
  <si>
    <t>92714</t>
  </si>
  <si>
    <t>APARELHO PARA CORTE E SOLDA OXI-ACETILENO SOBRE RODAS, INCLUSIVE CILINDROS E MAÇARICOS - MANUTENÇÃO. AF_12/2015</t>
  </si>
  <si>
    <t>CABO TELEFONICO CCI 50, 3 PARES, USO INTERNO, SEM BLINDAGEM</t>
  </si>
  <si>
    <t>1,05</t>
  </si>
  <si>
    <t>92715</t>
  </si>
  <si>
    <t>CABO TELEFONICO CCI 50, 4 PARES, USO INTERNO, SEM BLINDAGEM</t>
  </si>
  <si>
    <t>APARELHO PARA CORTE E SOLDA OXI-ACETILENO SOBRE RODAS, INCLUSIVE CILINDROS E MAÇARICOS - MATERIAIS NA OPERAÇÃO. AF_12/2015</t>
  </si>
  <si>
    <t>17,12</t>
  </si>
  <si>
    <t>1,33</t>
  </si>
  <si>
    <t>CABO TELEFONICO CCI 50, 5 PARES, USO INTERNO, SEM BLINDAGEM</t>
  </si>
  <si>
    <t>92956</t>
  </si>
  <si>
    <t>MÁQUINA EXTRUSORA DE CONCRETO PARA GUIAS E SARJETAS, MOTOR A DIESEL, POTÊNCIA 14 CV - DEPRECIAÇÃO. AF_12/2015</t>
  </si>
  <si>
    <t>5,01</t>
  </si>
  <si>
    <t>CABO TELEFONICO CCI 50, 6 PARES, USO INTERNO, SEM BLINDAGEM</t>
  </si>
  <si>
    <t>92957</t>
  </si>
  <si>
    <t>MÁQUINA EXTRUSORA DE CONCRETO PARA GUIAS E SARJETAS, MOTOR A DIESEL, POTÊNCIA 14 CV - JUROS. AF_12/2015</t>
  </si>
  <si>
    <t>2,07</t>
  </si>
  <si>
    <t>92958</t>
  </si>
  <si>
    <t>CABO TELEFONICO CI 50, 10 PARES, USO INTERNO</t>
  </si>
  <si>
    <t>MÁQUINA EXTRUSORA DE CONCRETO PARA GUIAS E SARJETAS, MOTOR A DIESEL, POTÊNCIA 14 CV - MANUTENÇÃO. AF_12/2015</t>
  </si>
  <si>
    <t>5,48</t>
  </si>
  <si>
    <t>CABO TELEFONICO CI 50, 20 PARES, USO INTERNO</t>
  </si>
  <si>
    <t>92959</t>
  </si>
  <si>
    <t>Nº TC/CR</t>
  </si>
  <si>
    <t>MÁQUINA EXTRUSORA DE CONCRETO PARA GUIAS E SARJETAS, MOTOR A DIESEL, POTÊNCIA 14 CV - MATERIAIS NA OPERAÇÃO. AF_12/2015</t>
  </si>
  <si>
    <t>5,75</t>
  </si>
  <si>
    <t>CABO TELEFONICO CI 50, 200 PARES, USO INTERNO</t>
  </si>
  <si>
    <t>76,53</t>
  </si>
  <si>
    <t>92963</t>
  </si>
  <si>
    <t>MARTELO PERFURADOR PNEUMÁTICO MANUAL, HASTE 25 X 75 MM, 21 KG - DEPRECIAÇÃO. AF_12/2015</t>
  </si>
  <si>
    <t>CABO TELEFONICO CI 50, 30 PARES, USO INTERNO</t>
  </si>
  <si>
    <t>PROPONENTE / TOMADOR</t>
  </si>
  <si>
    <t>10,71</t>
  </si>
  <si>
    <t>CABO TELEFONICO CI 50, 50 PARES, USO INTERNO</t>
  </si>
  <si>
    <t>92964</t>
  </si>
  <si>
    <t>MARTELO PERFURADOR PNEUMÁTICO MANUAL, HASTE 25 X 75 MM, 21 KG - JUROS. AF_12/2015</t>
  </si>
  <si>
    <t>19,02</t>
  </si>
  <si>
    <t>0,10</t>
  </si>
  <si>
    <t>CABO TELEFONICO CI 50, 75 PARES, USO INTERNO</t>
  </si>
  <si>
    <t>92965</t>
  </si>
  <si>
    <t>31,07</t>
  </si>
  <si>
    <t>MARTELO PERFURADOR PNEUMÁTICO MANUAL, HASTE 25 X 75 MM, 21 KG - MANUTENÇÃO. AF_12/2015</t>
  </si>
  <si>
    <t>1,11</t>
  </si>
  <si>
    <t>CABO TELEFONICO CTP - APL - 50, 10 PARES, USO EXTERNO</t>
  </si>
  <si>
    <t>93220</t>
  </si>
  <si>
    <t>PERFURATRIZ COM TORRE METÁLICA PARA EXECUÇÃO DE ESTACA HÉLICE CONTÍNUA, PROFUNDIDADE MÁXIMA DE 32 M, DIÂMETRO MÁXIMO DE 1000 MM, POTÊNCIA INSTALADA DE 350 HP, MESA ROTATIVA COM TORQUE MÁXIMO DE 263 KNM - DEPRECIAÇÃO. AF_01/2016</t>
  </si>
  <si>
    <t>CABO TELEFONICO CTP - APL - 50, 100 PARES, USO EXTERNO</t>
  </si>
  <si>
    <t>170,84</t>
  </si>
  <si>
    <t>38,28</t>
  </si>
  <si>
    <t>93221</t>
  </si>
  <si>
    <t>CABO TELEFONICO CTP - APL - 50, 20 PARES, USO EXTERNO</t>
  </si>
  <si>
    <t>PERFURATRIZ COM TORRE METÁLICA PARA EXECUÇÃO DE ESTACA HÉLICE CONTÍNUA, PROFUNDIDADE MÁXIMA DE 32 M, DIÂMETRO MÁXIMO DE 1000 MM, POTÊNCIA INSTALADA DE 350 HP, MESA ROTATIVA COM TORQUE MÁXIMO DE 263 KNM - JUROS. AF_01/2016</t>
  </si>
  <si>
    <t>9,17</t>
  </si>
  <si>
    <t>23,71</t>
  </si>
  <si>
    <t>CABO TELEFONICO CTP - APL - 50, 30 PARES, USO EXTERNO</t>
  </si>
  <si>
    <t>93222</t>
  </si>
  <si>
    <t>12,45</t>
  </si>
  <si>
    <t>PERFURATRIZ COM TORRE METÁLICA PARA EXECUÇÃO DE ESTACA HÉLICE CONTÍNUA, PROFUNDIDADE MÁXIMA DE 32 M, DIÂMETRO MÁXIMO DE 1000 MM, POTÊNCIA INSTALADA DE 350 HP, MESA ROTATIVA COM TORQUE MÁXIMO DE 263 KNM - MANUTENÇÃO. AF_01/2016</t>
  </si>
  <si>
    <t>213,79</t>
  </si>
  <si>
    <t>CACAMBA METALICA BASCULANTE COM CAPACIDADE DE 10 M3 (INCLUI MONTAGEM, NAO INCLUI CAMINHAO)</t>
  </si>
  <si>
    <t>28.744,40</t>
  </si>
  <si>
    <t>93223</t>
  </si>
  <si>
    <t>CACAMBA METALICA BASCULANTE COM CAPACIDADE DE 12 M3 (INCLUI MONTAGEM, NAO INCLUI CAMINHAO)</t>
  </si>
  <si>
    <t>PERFURATRIZ COM TORRE METÁLICA PARA EXECUÇÃO DE ESTACA HÉLICE CONTÍNUA, PROFUNDIDADE MÁXIMA DE 32 M, DIÂMETRO MÁXIMO DE 1000 MM, POTÊNCIA INSTALADA DE 350 HP, MESA ROTATIVA COM TORQUE MÁXIMO DE 263 KNM _x0096_ MATERIAIS NA OPERAÇÃO. AF_01/2016</t>
  </si>
  <si>
    <t>96,90</t>
  </si>
  <si>
    <t>32.641,02</t>
  </si>
  <si>
    <t>CACAMBA METALICA BASCULANTE COM CAPACIDADE DE 6 M3 (INCLUI MONTAGEM, NAO INCLUI CAMINHAO)</t>
  </si>
  <si>
    <t>93229</t>
  </si>
  <si>
    <t>21.552,44</t>
  </si>
  <si>
    <t>BETONEIRA CAPACIDADE NOMINAL 400 L, CAPACIDADE DE MISTURA 310 L, MOTOR A GASOLINA POTÊNCIA 5,5 HP, SEM CARREGADOR - DEPRECIAÇÃO. AF_02/2016</t>
  </si>
  <si>
    <t>CACAMBA METALICA BASCULANTE COM CAPACIDADE DE 8 M3 (INCLUI MONTAGEM, NAO INCLUI CAMINHAO)</t>
  </si>
  <si>
    <t>25.970,69</t>
  </si>
  <si>
    <t>93230</t>
  </si>
  <si>
    <t>BETONEIRA CAPACIDADE NOMINAL 400 L, CAPACIDADE DE MISTURA 310 L, MOTOR A GASOLINA POTÊNCIA 5,5 HP, SEM CARREGADOR - JUROS. AF_02/2016</t>
  </si>
  <si>
    <t>CADEADO EM ACO INOX, LARGURA DE *50* MM, COM HASTE EM ACO TEMPERADO, SEM MOLA - CHAVES INCLUIDAS</t>
  </si>
  <si>
    <t>125,26</t>
  </si>
  <si>
    <t>CADEADO SIMPLES/COMUM, EM LATAO MACICO CROMADO, LARGURA DE 25 MM,  HASTE DE ACO TEMPERADO, CEMENTADO (NAO LONGA), INCLUI 2 CHAVES</t>
  </si>
  <si>
    <t>14,35</t>
  </si>
  <si>
    <t>93231</t>
  </si>
  <si>
    <t>CADEADO SIMPLES, EM LATAO MACICO CROMADO, LARGURA DE 35 MM,  HASTE DE ACO TEMPERADO, CEMENTADO (NAO LONGA), INCLUI 2 CHAVES</t>
  </si>
  <si>
    <t>BETONEIRA CAPACIDADE NOMINAL 400 L, CAPACIDADE DE MISTURA 310 L, MOTOR A GASOLINA POTÊNCIA 5,5 HP, SEM CARREGADOR - MANUTENÇÃO. AF_02/2016</t>
  </si>
  <si>
    <t>16,00</t>
  </si>
  <si>
    <t>CADEIRA SUSPENSA MANUAL / BALANCIM INDIVIDUAL (NBR 14751)</t>
  </si>
  <si>
    <t>93232</t>
  </si>
  <si>
    <t>654,80</t>
  </si>
  <si>
    <t>BETONEIRA CAPACIDADE NOMINAL 400 L, CAPACIDADE DE MISTURA 310 L, MOTOR A GASOLINA POTÊNCIA 5,5 HP, SEM CARREGADOR - MATERIAIS NA OPERAÇÃO. AF_02/2016</t>
  </si>
  <si>
    <t>6,66</t>
  </si>
  <si>
    <t>CAIBRO DE MADEIRA APARELHADA *6 X 8* CM, MACARANDUBA, ANGELIM OU EQUIVALENTE DA REGIAO</t>
  </si>
  <si>
    <t>93235</t>
  </si>
  <si>
    <t>GRUPO GERADOR ESTACIONÁRIO, MOTOR DIESEL POTÊNCIA 170 KVA - JUROS. AF_02/2016</t>
  </si>
  <si>
    <t>CAIBRO DE MADEIRA NAO APARELHADA *5 X 6* CM, MACARANDUBA, ANGELIM OU EQUIVALENTE DA REGIAO</t>
  </si>
  <si>
    <t>8,77</t>
  </si>
  <si>
    <t>93238</t>
  </si>
  <si>
    <t>CAIBRO DE MADEIRA NAO APARELHADA *6 X 8* CM, MACARANDUBA, ANGELIM OU EQUIVALENTE DA REGIAO</t>
  </si>
  <si>
    <t>ROLO COMPACTADOR VIBRATÓRIO REBOCÁVEL, CILINDRO DE AÇO LISO, POTÊNCIA DE TRAÇÃO DE 65 CV, PESO 4,7 T, IMPACTO DINÂMICO 18,3 T, LARGURA DE TRABALHO 1,67 M - JUROS. AF_02/2016</t>
  </si>
  <si>
    <t>11,07</t>
  </si>
  <si>
    <t>CAIBRO DE MADEIRA NAO APARELHADA *7,5 X 10 CM (3 X 4 ") PINUS, MISTA OU EQUIVALENTE DA REGIAO</t>
  </si>
  <si>
    <t>93239</t>
  </si>
  <si>
    <t>ROLO COMPACTADOR VIBRATÓRIO PÉ DE CARNEIRO, OPERADO POR CONTROLE REMOTO, POTÊNCIA 12,5 KW, PESO OPERACIONAL 1,675 T, LARGURA DE TRABALHO 0,85 M - JUROS. AF_02/2016</t>
  </si>
  <si>
    <t>2,91</t>
  </si>
  <si>
    <t>CAIBRO DE MADEIRA NAO APARELHADA 5 X 5 CM (2 X 2 ") PINUS, MISTA OU EQUIVALENTE DA REGIAO</t>
  </si>
  <si>
    <t>93240</t>
  </si>
  <si>
    <t>ROLO COMPACTADOR VIBRATÓRIO PÉ DE CARNEIRO, OPERADO POR CONTROLE REMOTO, POTÊNCIA 12,5 KW, PESO OPERACIONAL 1,675 T, LARGURA DE TRABALHO 0,85 M - MATERIAIS NA OPERAÇÃO. AF_02/2016</t>
  </si>
  <si>
    <t>CAIBRO DE MADEIRA NAO APARELHADA 5 X 5 CM, CEDRINHO OU EQUIVALENTE DA REGIAO</t>
  </si>
  <si>
    <t>7,42</t>
  </si>
  <si>
    <t>5,94</t>
  </si>
  <si>
    <t>93267</t>
  </si>
  <si>
    <t>CAIXA D'AGUA DE FIBRA DE VIDRO, PARA 500 LITROS, COM TAMPA</t>
  </si>
  <si>
    <t>GRUA ASCENCIONAL, LANÇA DE 30 M, CAPACIDADE DE 1,0 T A 30 M, ALTURA ATÉ 39 M _x0096_ DEPRECIAÇÃO. AF_03/2016</t>
  </si>
  <si>
    <t>264,00</t>
  </si>
  <si>
    <t>CAIXA D'AGUA EM POLIETILENO 1000 LITROS, COM TAMPA</t>
  </si>
  <si>
    <t>93269</t>
  </si>
  <si>
    <t>GRUA ASCENCIONAL, LANÇA DE 30 M, CAPACIDADE DE 1,0 T A 30 M, ALTURA ATÉ 39 M   JUROS. AF_03/2016</t>
  </si>
  <si>
    <t>315,00</t>
  </si>
  <si>
    <t>CAIXA D'AGUA EM POLIETILENO 1500 LITROS, COM TAMPA</t>
  </si>
  <si>
    <t>93270</t>
  </si>
  <si>
    <t>GRUA ASCENCIONAL, LANÇA DE 30 M, CAPACIDADE DE 1,0 T A 30 M, ALTURA ATÉ 39 M   MANUTENÇÃO. AF_03/2016</t>
  </si>
  <si>
    <t>639,76</t>
  </si>
  <si>
    <t>26,44</t>
  </si>
  <si>
    <t>CAIXA D'AGUA EM POLIETILENO 2000 LITROS, COM TAMPA</t>
  </si>
  <si>
    <t>718,62</t>
  </si>
  <si>
    <t>93271</t>
  </si>
  <si>
    <t>GRUA ASCENCIONAL, LANÇA DE 30 M, CAPACIDADE DE 1,0 T A 30 M, ALTURA ATÉ 39 M   MATERIAIS NA OPERAÇÃO. AF_03/2016</t>
  </si>
  <si>
    <t>CAIXA D'AGUA EM POLIETILENO 500 LITROS, COM TAMPA</t>
  </si>
  <si>
    <t>6,73</t>
  </si>
  <si>
    <t>180,85</t>
  </si>
  <si>
    <t>93277</t>
  </si>
  <si>
    <t>GUINCHO ELÉTRICO DE COLUNA, CAPACIDADE 400 KG, COM MOTO FREIO, MOTOR TRIFÁSICO DE 1,25 CV - DEPRECIAÇÃO. AF_03/2016</t>
  </si>
  <si>
    <t>CAIXA D'AGUA EM POLIETILENO 750 LITROS, COM TAMPA</t>
  </si>
  <si>
    <t>0,27</t>
  </si>
  <si>
    <t>310,14</t>
  </si>
  <si>
    <t>93278</t>
  </si>
  <si>
    <t>CAIXA D'AGUA FIBRA DE VIDRO PARA 1000 LITROS, COM TAMPA</t>
  </si>
  <si>
    <t>GUINCHO ELÉTRICO DE COLUNA, CAPACIDADE 400 KG, COM MOTO FREIO, MOTOR TRIFÁSICO DE 1,25 CV - JUROS. AF_03/2016</t>
  </si>
  <si>
    <t>362,83</t>
  </si>
  <si>
    <t>CAIXA D'AGUA FIBRA DE VIDRO PARA 10000 LITROS, COM TAMPA</t>
  </si>
  <si>
    <t>93279</t>
  </si>
  <si>
    <t>GUINCHO ELÉTRICO DE COLUNA, CAPACIDADE 400 KG, COM MOTO FREIO, MOTOR TRIFÁSICO DE 1,25 CV - MANUTENÇÃO. AF_03/2016</t>
  </si>
  <si>
    <t>3.504,54</t>
  </si>
  <si>
    <t>CAIXA D'AGUA FIBRA DE VIDRO PARA 1500 LITROS, COM TAMPA</t>
  </si>
  <si>
    <t>93280</t>
  </si>
  <si>
    <t>588,69</t>
  </si>
  <si>
    <t>GUINCHO ELÉTRICO DE COLUNA, CAPACIDADE 400 KG, COM MOTO FREIO, MOTOR TRIFÁSICO DE 1,25 CV - MATERIAIS NA OPERAÇÃO. AF_03/2016</t>
  </si>
  <si>
    <t>CAIXA D'AGUA FIBRA DE VIDRO PARA 2000 LITROS, COM TAMPA</t>
  </si>
  <si>
    <t>758,85</t>
  </si>
  <si>
    <t>93283</t>
  </si>
  <si>
    <t>GUINDASTE HIDRÁULICO AUTOPROPELIDO, COM LANÇA TELESCÓPICA 40 M, CAPACIDADE MÁXIMA 60 T, POTÊNCIA 260 KW - DEPRECIAÇÃO. AF_03/2016</t>
  </si>
  <si>
    <t>CAIXA D'AGUA FIBRA DE VIDRO PARA 5000 LITROS, COM TAMPA</t>
  </si>
  <si>
    <t>50,81</t>
  </si>
  <si>
    <t>1.690,09</t>
  </si>
  <si>
    <t>CAIXA DE DERIVACAO PARA MEDIDOR DE ENERGIA, COM BARRAMENTO MONOFASICO, EM POLICARBONATO / TERMOPLASTICO - MODULO (PADRAO CONCESSIONARIA LOCAL)</t>
  </si>
  <si>
    <t>93284</t>
  </si>
  <si>
    <t>GUINDASTE HIDRÁULICO AUTOPROPELIDO, COM LANÇA TELESCÓPICA 40 M, CAPACIDADE MÁXIMA 60 T, POTÊNCIA 260 KW - JUROS. AF_03/2016</t>
  </si>
  <si>
    <t>121,15</t>
  </si>
  <si>
    <t>9,65</t>
  </si>
  <si>
    <t>CAIXA DE DERIVACAO PARA MEDIDOR DE ENERGIA, COM BARRAMENTO POLIFASICO, EM POLICARBONATO / TERMOPLASTICO - MODULO (PADRAO CONCESSIONARIA LOCAL)</t>
  </si>
  <si>
    <t>OBJETO</t>
  </si>
  <si>
    <t>128,75</t>
  </si>
  <si>
    <t>93285</t>
  </si>
  <si>
    <t>GUINDASTE HIDRÁULICO AUTOPROPELIDO, COM LANÇA TELESCÓPICA 40 M, CAPACIDADE MÁXIMA 60 T, POTÊNCIA 260 KW - MANUTENÇÃO. AF_03/2016</t>
  </si>
  <si>
    <t>81,69</t>
  </si>
  <si>
    <t>CAIXA DE DESCARGA DE PLASTICO EXTERNA, DE *9* L, PUXADOR FIO DE NYLON, NAO INCLUSO CANO, BOLSA, ENGATE</t>
  </si>
  <si>
    <t>29,45</t>
  </si>
  <si>
    <t>93286</t>
  </si>
  <si>
    <t>GUINDASTE HIDRÁULICO AUTOPROPELIDO, COM LANÇA TELESCÓPICA 40 M, CAPACIDADE MÁXIMA 60 T, POTÊNCIA 260 KW - MATERIAIS NA OPERAÇÃO. AF_03/2016</t>
  </si>
  <si>
    <t>CAIXA DE DESCARGA PLASTICA DE EMBUTIR COMPLETA, COM ESPELHO PLASTICO, CAPACIDADE 6 A 10 L, ACESSORIOS INCLUSOS</t>
  </si>
  <si>
    <t>159,12</t>
  </si>
  <si>
    <t>DESONERAÇÃO</t>
  </si>
  <si>
    <t>650,99</t>
  </si>
  <si>
    <t>93296</t>
  </si>
  <si>
    <t>CAIXA DE GORDURA EM PVC, DIAMETRO MINIMO 300 MM, DIAMETRO DE SAIDA 100 MM, CAPACIDADE  APROXIMADA 18 LITROS, COM TAMPA</t>
  </si>
  <si>
    <t>GUINDASTE HIDRÁULICO AUTOPROPELIDO, COM LANÇA TELESCÓPICA 40 M, CAPACIDADE MÁXIMA 60 T, POTÊNCIA 260 KW - IMPOSTOS E SEGUROS. AF_03/2016</t>
  </si>
  <si>
    <t>366,77</t>
  </si>
  <si>
    <t>CAIXA DE INCENDIO/ABRIGO PARA MANGUEIRA, DE EMBUTIR/INTERNA, COM 75 X 45 X 17 CM, EM CHAPA DE ACO, PORTA COM VENTILACAO, VISOR COM A INSCRICAO "INCENDIO", SUPORTE/CESTA INTERNA PARA A MANGUEIRA, PINTURA ELETROSTATICA VERMELHA</t>
  </si>
  <si>
    <t>231,47</t>
  </si>
  <si>
    <t>93397</t>
  </si>
  <si>
    <t>GUINDAUTO HIDRÁULICO, CAPACIDADE MÁXIMA DE CARGA 3300 KG, MOMENTO MÁXIMO DE CARGA 5,8 TM, ALCANCE MÁXIMO HORIZONTAL 7,60 M, INCLUSIVE CAMINHÃO TOCO PBT 16.000 KG, POTÊNCIA DE 189 CV - DEPRECIAÇÃO. AF_03/2016</t>
  </si>
  <si>
    <t>CAIXA DE INCENDIO/ABRIGO PARA MANGUEIRA, DE EMBUTIR/INTERNA, COM 90 X 60 X 17 CM, EM CHAPA DE ACO, PORTA COM VENTILACAO, VISOR COM A INSCRICAO "INCENDIO", SUPORTE/CESTA INTERNA PARA A MANGUEIRA, PINTURA ELETROSTATICA VERMELHA</t>
  </si>
  <si>
    <t>292,79</t>
  </si>
  <si>
    <t>93398</t>
  </si>
  <si>
    <t>GUINDAUTO HIDRÁULICO, CAPACIDADE MÁXIMA DE CARGA 3300 KG, MOMENTO MÁXIMO DE CARGA 5,8 TM, ALCANCE MÁXIMO HORIZONTAL 7,60 M, INCLUSIVE CAMINHÃO TOCO PBT 16.000 KG, POTÊNCIA DE 189 CV - JUROS. AF_03/2016</t>
  </si>
  <si>
    <t>CAIXA DE INCENDIO/ABRIGO PARA MANGUEIRA, DE SOBREPOR/EXTERNA, COM 75 X 45 X 17 CM, EM CHAPA DE ACO, PORTA COM VENTILACAO, VISOR COM A INSCRICAO "INCENDIO", SUPORTE/CESTA INTERNA PARA A MANGUEIRA, PINTURA ELETROSTATICA VERMELHA</t>
  </si>
  <si>
    <t>242,50</t>
  </si>
  <si>
    <t>93399</t>
  </si>
  <si>
    <t>CAIXA DE INCENDIO/ABRIGO PARA MANGUEIRA, DE SOBREPOR/EXTERNA, COM 90 X 60 X 17 CM, EM CHAPA DE ACO, PORTA COM VENTILACAO, VISOR COM A INSCRICAO "INCENDIO", SUPORTE/CESTA INTERNA PARA A MANGUEIRA, PINTURA ELETROSTATICA VERMELHA</t>
  </si>
  <si>
    <t>GUINDAUTO HIDRÁULICO, CAPACIDADE MÁXIMA DE CARGA 3300 KG, MOMENTO MÁXIMO DE CARGA 5,8 TM, ALCANCE MÁXIMO HORIZONTAL 7,60 M, INCLUSIVE CAMINHÃO TOCO PBT 16.000 KG, POTÊNCIA DE 189 CV _x0096_ IMPOSTOS E SEGUROS. AF_03/2016</t>
  </si>
  <si>
    <t>296,23</t>
  </si>
  <si>
    <t>CAIXA DE LUZ "3 X 3" EM ACO ESMALTADA</t>
  </si>
  <si>
    <t>93400</t>
  </si>
  <si>
    <t>GUINDAUTO HIDRÁULICO, CAPACIDADE MÁXIMA DE CARGA 3300 KG, MOMENTO MÁXIMO DE CARGA 5,8 TM, ALCANCE MÁXIMO HORIZONTAL 7,60 M, INCLUSIVE CAMINHÃO TOCO PBT 16.000 KG, POTÊNCIA DE 189 CV - MANUTENÇÃO. AF_03/2016</t>
  </si>
  <si>
    <t>CAIXA DE LUZ "4 X 2" EM ACO ESMALTADA</t>
  </si>
  <si>
    <t>0,86</t>
  </si>
  <si>
    <t>93401</t>
  </si>
  <si>
    <t>GUINDAUTO HIDRÁULICO, CAPACIDADE MÁXIMA DE CARGA 3300 KG, MOMENTO MÁXIMO DE CARGA 5,8 TM, ALCANCE MÁXIMO HORIZONTAL 7,60 M, INCLUSIVE CAMINHÃO TOCO PBT 16.000 KG, POTÊNCIA DE 189 CV - MATERIAIS NA OPERAÇÃO. AF_03/2016</t>
  </si>
  <si>
    <t>CAIXA DE LUZ "4 X 4" EM ACO ESMALTADA</t>
  </si>
  <si>
    <t>93404</t>
  </si>
  <si>
    <t>CAIXA DE PASSAGEM / DERIVACAO / LUZ, OCTOGONAL 4 X4, EM ACO ESMALTADA, COM FUNDO MOVEL SIMPLES (FMS)</t>
  </si>
  <si>
    <t>MÁQUINA JATO DE PRESSAO PORTÁTIL PARA JATEAMENTO, CONTROLE AUTOMATICO REMOTO, CAMARA DE 1 SAIDA, CAPACIDADE 280 L, DIAMETRO 670 MM, BICO DE JATO CURTO VENTURI DE 5/16_x0094_, MANGUEIRA DE 1_x0094_ COM COMPRESSOR DE AR REBOCÁVEL VAZÃO 189 PCM E MOTOR DIESEL DE 63 CV- DEPRECIAÇÃO. AF_03/2016</t>
  </si>
  <si>
    <t>CAIXA DE PASSAGEM ELETRICA DE PAREDE, DE EMBUTIR, EM PVC, COM TAMPA APARAFUSADA, DIMENSOES 120 X 120 X *75* MM</t>
  </si>
  <si>
    <t>16,35</t>
  </si>
  <si>
    <t>93405</t>
  </si>
  <si>
    <t>MÁQUINA JATO DE PRESSAO PORTÁTIL PARA JATEAMENTO, CONTROLE AUTOMATICO REMOTO, CAMARA DE 1 SAIDA, CAPACIDADE 280 L, DIAMETRO 670 MM, BICO DE JATO CURTO VENTURI DE 5/16_x0094_, MANGUEIRA DE 1_x0094_ COM COMPRESSOR DE AR REBOCÁVEL VAZÃO 189 PCM E MOTOR DIESEL DE 63 CV- JUROS. AF_03/2016</t>
  </si>
  <si>
    <t>Sim</t>
  </si>
  <si>
    <t>CAIXA DE PASSAGEM ELETRICA DE PAREDE, DE EMBUTIR, EM PVC, COM TAMPA APARAFUSADA, DIMENSOES 150 X 150 X *75* MM</t>
  </si>
  <si>
    <t>20,00</t>
  </si>
  <si>
    <t>CAIXA DE PASSAGEM ELETRICA DE PAREDE, DE EMBUTIR, EM PVC, COM TAMPA APARAFUSADA, DIMENSOES 200 X 200 X *90* MM</t>
  </si>
  <si>
    <t>93406</t>
  </si>
  <si>
    <t>32,88</t>
  </si>
  <si>
    <t>MÁQUINA JATO DE PRESSAO PORTÁTIL PARA JATEAMENTO, CONTROLE AUTOMATICO REMOTO, CAMARA DE 1 SAIDA, CAPACIDADE 280 L, DIAMETRO 670 MM, BICO DE JATO CURTO VENTURI DE 5/16_x0094_, MANGUEIRA DE 1_x0094_ COM COMPRESSOR DE AR REBOCÁVEL VAZÃO 189 PCM E MOTOR DIESEL DE 63 CV- MANUTENÇÃO. AF_03/2016</t>
  </si>
  <si>
    <t>5,49</t>
  </si>
  <si>
    <t>CAIXA DE PASSAGEM ELETRICA DE PAREDE, DE EMBUTIR, EM TERMOPLASTICO / PVC, COM TAMPA APARAFUSADA, DIMENSOES 400 X 400 X *120* MM</t>
  </si>
  <si>
    <t>109,00</t>
  </si>
  <si>
    <t>93407</t>
  </si>
  <si>
    <t>MÁQUINA JATO DE PRESSAO PORTÁTIL PARA JATEAMENTO, CONTROLE AUTOMATICO REMOTO, CAMARA DE 1 SAIDA, CAPACIDADE 280 L, DIAMETRO 670 MM, BICO DE JATO CURTO VENTURI DE 5/16_x0094_, MANGUEIRA DE 1_x0094_ COM COMPRESSOR DE AR REBOCÁVEL VAZÃO 189 PCM E MOTOR DIESEL DE 63 CV- MATERIAIS NA OPERAÇÃO. AF_03/2016</t>
  </si>
  <si>
    <t>CAIXA DE PASSAGEM ELETRICA DE PAREDE, DE SOBREPOR, EM PVC, COM TAMPA APARAFUSADA, DIMENSOES 300 X 300 X *100* MM</t>
  </si>
  <si>
    <t>66,28</t>
  </si>
  <si>
    <t>93411</t>
  </si>
  <si>
    <t>GERADOR PORTÁTIL MONOFÁSICO, POTÊNCIA 5500 VA, MOTOR A GASOLINA, POTÊNCIA DO MOTOR 13 CV - DEPRECIAÇÃO. AF_03/2016</t>
  </si>
  <si>
    <t>CAIXA DE PASSAGEM ELETRICA DE PAREDE, DE SOBREPOR, EM PVC, COM TAMPA APARAFUSADA, DIMENSOES, 400 X 400 X *120* MM</t>
  </si>
  <si>
    <t>97,59</t>
  </si>
  <si>
    <t>93412</t>
  </si>
  <si>
    <t>CAIXA DE PASSAGEM ELETRICA DE PAREDE, DE SOBREPOR, EM TERMOPLASTICO / PVC, COM TAMPA APARAFUSA, DIMENSOES 200 X 200 X *100* MM</t>
  </si>
  <si>
    <t>GERADOR PORTÁTIL MONOFÁSICO, POTÊNCIA 5500 VA, MOTOR A GASOLINA, POTÊNCIA DO MOTOR 13 CV - JUROS. AF_03/2016</t>
  </si>
  <si>
    <t>36,92</t>
  </si>
  <si>
    <t>93413</t>
  </si>
  <si>
    <t>CAIXA DE PASSAGEM ELETRICA DE PAREDE, DE SOBREPOR, EM TERMOPLASTICO / PVC, COM TAMPA APARAFUSADA, DIMENSOES, 150 X 150 X *100* MM</t>
  </si>
  <si>
    <t>GERADOR PORTÁTIL MONOFÁSICO, POTÊNCIA 5500 VA, MOTOR A GASOLINA, POTÊNCIA DO MOTOR 13 CV - MANUTENÇÃO. AF_03/2016</t>
  </si>
  <si>
    <t>21,87</t>
  </si>
  <si>
    <t>CAIXA DE PASSAGEM ELETRICA, PARA PISO, EM PVC, DIMENSOES DE 3/4" A 4"</t>
  </si>
  <si>
    <t>93414</t>
  </si>
  <si>
    <t>GERADOR PORTÁTIL MONOFÁSICO, POTÊNCIA 5500 VA, MOTOR A GASOLINA, POTÊNCIA DO MOTOR 13 CV - MATERIAIS NA OPERAÇÃO. AF_03/2016</t>
  </si>
  <si>
    <t>258,75</t>
  </si>
  <si>
    <t>11,49</t>
  </si>
  <si>
    <t>CAIXA DE PASSAGEM METALICA DE SOBREPOR COM TAMPA PARAFUSADA, DIMENSOES 20 X 20 X 10 CM</t>
  </si>
  <si>
    <t>93417</t>
  </si>
  <si>
    <t>GRUPO GERADOR REBOCÁVEL, POTÊNCIA 66 KVA, MOTOR A DIESEL - DEPRECIAÇÃO. AF_03/2016</t>
  </si>
  <si>
    <t>17,43</t>
  </si>
  <si>
    <t>CAIXA DE PASSAGEM METALICA DE SOBREPOR COM TAMPA PARAFUSADA, DIMENSOES 30 X 30 X 10 CM</t>
  </si>
  <si>
    <t>93418</t>
  </si>
  <si>
    <t>34,26</t>
  </si>
  <si>
    <t>GRUPO GERADOR REBOCÁVEL, POTÊNCIA 66 KVA, MOTOR A DIESEL - JUROS. AF_03/2016</t>
  </si>
  <si>
    <t>CAIXA DE PASSAGEM METALICA DE SOBREPOR COM TAMPA PARAFUSADA, DIMENSOES 40 X 40 X 15 CM</t>
  </si>
  <si>
    <t>55,06</t>
  </si>
  <si>
    <t>93419</t>
  </si>
  <si>
    <t>GRUPO GERADOR REBOCÁVEL, POTÊNCIA 66 KVA, MOTOR A DIESEL - MANUTENÇÃO. AF_03/2016</t>
  </si>
  <si>
    <t>CAIXA DE PASSAGEM METALICA DE SOBREPOR COM TAMPA PARAFUSADA, DIMENSOES 50 X 50 X 15 CM</t>
  </si>
  <si>
    <t>82,36</t>
  </si>
  <si>
    <t>CAIXA DE PASSAGEM METALICA DE SOBREPOR COM TAMPA PARAFUSADA, DIMENSOES 60 X 60 X 20 CM</t>
  </si>
  <si>
    <t>93420</t>
  </si>
  <si>
    <t>109,93</t>
  </si>
  <si>
    <t>GRUPO GERADOR REBOCÁVEL, POTÊNCIA 66 KVA, MOTOR A DIESEL - MATERIAIS NA OPERAÇÃO. AF_03/2016</t>
  </si>
  <si>
    <t>Conforme legislação tributária municipal, definir estimativa de percentual da base de cálculo para o ISS:</t>
  </si>
  <si>
    <t>CAIXA DE PASSAGEM METALICA DE SOBREPOR COM TAMPA PARAFUSADA, DIMENSOES 70 X 70 X 20 CM</t>
  </si>
  <si>
    <t>132,85</t>
  </si>
  <si>
    <t>CAIXA DE PASSAGEM METALICA DE SOBREPOR COM TAMPA PARAFUSADA, DIMENSOES 80 X 80 X 20 CM</t>
  </si>
  <si>
    <t>168,38</t>
  </si>
  <si>
    <t>93423</t>
  </si>
  <si>
    <t>CAIXA DE PASSAGEM METALICA, DE SOBREPOR, COM TAMPA APARAFUSADA, DIMENSOES 15 X 15 X *10* CM</t>
  </si>
  <si>
    <t>GRUPO GERADOR ESTACIONÁRIO, POTÊNCIA 150 KVA, MOTOR A DIESEL- DEPRECIAÇÃO. AF_03/2016</t>
  </si>
  <si>
    <t>12,22</t>
  </si>
  <si>
    <t>CAIXA DE PASSAGEM METALICA, DE SOBREPOR, COM TAMPA APARAFUSADA, DIMENSOES 35 X 35 X *12* CM</t>
  </si>
  <si>
    <t>93424</t>
  </si>
  <si>
    <t>GRUPO GERADOR ESTACIONÁRIO, POTÊNCIA 150 KVA, MOTOR A DIESEL- JUROS. AF_03/2016</t>
  </si>
  <si>
    <t>40,13</t>
  </si>
  <si>
    <t>CAIXA DE PASSAGEM/ LUZ / TELEFONIA, DE EMBUTIR,  EM CHAPA DE ACO GALVANIZADO, DIMENSOES 150 X 150 X 15 CM (PADRAO CONCESSIONARIA LOCAL)</t>
  </si>
  <si>
    <t>771,71</t>
  </si>
  <si>
    <t>CAIXA DE PASSAGEM/ LUZ / TELEFONIA, DE EMBUTIR,  EM CHAPA DE ACO GALVANIZADO, DIMENSOES 20 X 20 X *12* CM (PADRAO CONCESSIONARIA LOCAL)</t>
  </si>
  <si>
    <t>33,22</t>
  </si>
  <si>
    <t>CAIXA DE PASSAGEM/ LUZ / TELEFONIA, DE EMBUTIR,  EM CHAPA DE ACO GALVANIZADO, DIMENSOES 200 X 200 X 20 CM (PADRAO CONCESSIONARIA LOCAL)</t>
  </si>
  <si>
    <t>93425</t>
  </si>
  <si>
    <t>GRUPO GERADOR ESTACIONÁRIO, POTÊNCIA 150 KVA, MOTOR A DIESEL- MANUTENÇÃO. AF_03/2016</t>
  </si>
  <si>
    <t>1.507,41</t>
  </si>
  <si>
    <t>3,32</t>
  </si>
  <si>
    <t>CAIXA DE PASSAGEM/ LUZ / TELEFONIA, DE EMBUTIR,  EM CHAPA DE ACO GALVANIZADO, DIMENSOES 40 X 40 X *12* CM (PADRAO CONCESSIONARIA LOCAL)</t>
  </si>
  <si>
    <t>73,59</t>
  </si>
  <si>
    <t>93426</t>
  </si>
  <si>
    <t>CAIXA DE PASSAGEM/ LUZ / TELEFONIA, DE EMBUTIR,  EM CHAPA DE ACO GALVANIZADO, DIMENSOES 60 X 60 X *12* CM (PADRAO CONCESSIONARIA LOCAL)</t>
  </si>
  <si>
    <t>GRUPO GERADOR ESTACIONÁRIO, POTÊNCIA 150 KVA, MOTOR A DIESEL- MATERIAIS NA OPERAÇÃO. AF_03/2016</t>
  </si>
  <si>
    <t>121,94</t>
  </si>
  <si>
    <t>99,39</t>
  </si>
  <si>
    <t>CAIXA DE PASSAGEM/ LUZ / TELEFONIA, DE EMBUTIR,  EM CHAPA DE ACO GALVANIZADO, DIMENSOES 80 X 80 X *12* CM (PADRAO CONCESSIONARIA LOCAL)</t>
  </si>
  <si>
    <t>Sobre a base de cálculo, definir a respectiva alíquota do ISS (entre 2% e 5%)</t>
  </si>
  <si>
    <t>182,31</t>
  </si>
  <si>
    <t>CAIXA DE PASSAGEM/ LUZ / TELEFONIA, DE EMBUTIR, EM CHAPA DE ACO GALVANIZADO, DIMENSOES 120 X 120 X *12* CM (PADRAO CONCESSIONARIA LOCAL)</t>
  </si>
  <si>
    <t>366,74</t>
  </si>
  <si>
    <t>CAIXA DE PASSAGEM/ LUZ / TELEFONIA, DE SOBREPOR,  EM CHAPA DE ACO GALVANIZADO, DIMENSOES 80 X 80 X *12* CM (PADRAO CONCESSIONARIA LOCAL)</t>
  </si>
  <si>
    <t>228,36</t>
  </si>
  <si>
    <t>93429</t>
  </si>
  <si>
    <t>CAIXA DE PASSAGEM, EM PVC, DE 4" X 2", PARA ELETRODUTO FLEXIVEL CORRUGADO</t>
  </si>
  <si>
    <t>USINA DE MISTURA ASFÁLTICA À QUENTE, TIPO CONTRA FLUXO, PROD 40 A 80 TON/HORA - DEPRECIAÇÃO. AF_03/2016</t>
  </si>
  <si>
    <t>1,57</t>
  </si>
  <si>
    <t>63,00</t>
  </si>
  <si>
    <t>CAIXA DE PASSAGEM, EM PVC, DE 4" X 4", PARA ELETRODUTO FLEXIVEL CORRUGADO</t>
  </si>
  <si>
    <t>3,13</t>
  </si>
  <si>
    <t>CAIXA DE PROTECAO EXTERNA PARA MEDIDOR HOROSAZONAL, DE BAIXA TENSAO, COM MODULO, EM CHAPA DE ACO (PADRAO DA CONCESSIONARIA LOCAL)</t>
  </si>
  <si>
    <t>1.434,22</t>
  </si>
  <si>
    <t>CAIXA DE PROTECAO PARA TRANSFORMADOR CORRENTE, EM CHAPA DE ACO 18 USG (PADRAO DA CONCESSIONARIA LOCAL)</t>
  </si>
  <si>
    <t>93430</t>
  </si>
  <si>
    <t>458,91</t>
  </si>
  <si>
    <t>USINA DE MISTURA ASFÁLTICA À QUENTE, TIPO CONTRA FLUXO, PROD 40 A 80 TON/HORA - JUROS. AF_03/2016</t>
  </si>
  <si>
    <t>CAIXA GORDURA DUPLA, CONCRETO PRE MOLDADO, CIRCULAR, COM TAMPA, D = 60* CM</t>
  </si>
  <si>
    <t>11,34</t>
  </si>
  <si>
    <t>93431</t>
  </si>
  <si>
    <t>USINA DE MISTURA ASFÁLTICA À QUENTE, TIPO CONTRA FLUXO, PROD 40 A 80 TON/HORA - MANUTENÇÃO. AF_03/2016</t>
  </si>
  <si>
    <t>CAIXA GORDURA, SIMPLES, CONCRETO PRE MOLDADO, CIRCULAR, COM TAMPA, D = 40 CM</t>
  </si>
  <si>
    <t>101,27</t>
  </si>
  <si>
    <t>54,03</t>
  </si>
  <si>
    <t>CAIXA INSPECAO EM CONCRETO PARA ATERRAMENTO E PARA RAIOS DIAMETRO = 300 MM</t>
  </si>
  <si>
    <t>93432</t>
  </si>
  <si>
    <t>43,57</t>
  </si>
  <si>
    <t>USINA DE MISTURA ASFÁLTICA À QUENTE, TIPO CONTRA FLUXO, PROD 40 A 80 TON/HORA - MATERIAIS NA OPERAÇÃO. AF_03/2016</t>
  </si>
  <si>
    <t>1.780,80</t>
  </si>
  <si>
    <t>CAIXA INSPECAO EM POLIETILENO PARA ATERRAMENTO E PARA RAIOS DIAMETRO = 300 MM</t>
  </si>
  <si>
    <t>11,87</t>
  </si>
  <si>
    <t>93435</t>
  </si>
  <si>
    <t>USINA DE ASFALTO À FRIO, CAPACIDADE DE 40 A 60 TON/HORA, ELÉTRICA POTÊNCIA 30 CV - DEPRECIAÇÃO. AF_03/2016</t>
  </si>
  <si>
    <t>ITENS</t>
  </si>
  <si>
    <t>CAIXA INSPECAO, CONCRETO PRE MOLDADO, CIRCULAR, COM TAMPA, D = 40* CM</t>
  </si>
  <si>
    <t>CAIXA INSPECAO, CONCRETO PRE MOLDADO, CIRCULAR, COM TAMPA, D = 60* CM, H= 60* CM</t>
  </si>
  <si>
    <t>93436</t>
  </si>
  <si>
    <t>100,66</t>
  </si>
  <si>
    <t>USINA DE ASFALTO À FRIO, CAPACIDADE DE 40 A 60 TON/HORA, ELÉTRICA POTÊNCIA 30 CV - JUROS. AF_03/2016</t>
  </si>
  <si>
    <t>CAIXA INTERNA/EXTERNA DE MEDICAO PARA 1 MEDIDOR TRIFASICO, COM VISOR, EM CHAPA DE ACO 18 USG (PADRAO DA CONCESSIONARIA LOCAL)</t>
  </si>
  <si>
    <t>104,55</t>
  </si>
  <si>
    <t>93437</t>
  </si>
  <si>
    <t>USINA DE ASFALTO À FRIO, CAPACIDADE DE 40 A 60 TON/HORA, ELÉTRICA POTÊNCIA 30 CV - MANUTENÇÃO. AF_03/2016</t>
  </si>
  <si>
    <t>6,39</t>
  </si>
  <si>
    <t>CAIXA INTERNA/EXTERNA DE MEDICAO PARA 4 MEDIDORES MONOFASICOS, COM VISOR, EM CHAPA DE ACO 18 USG (PADRAO DA CONCESSIONARIA LOCAL)</t>
  </si>
  <si>
    <t>235,49</t>
  </si>
  <si>
    <t>SIGLAS</t>
  </si>
  <si>
    <t>93438</t>
  </si>
  <si>
    <t>CAIXA MODULAR PARA MEDIDOR DE ENERGIA AGRUPADA, EM POLICARBONATO /  TERMOPLASTICO, COM SUPORTE PARA DISJUNTOR (PADRAO DA CONCESSIONARIA LOCAL)</t>
  </si>
  <si>
    <t>USINA DE ASFALTO À FRIO, CAPACIDADE DE 40 A 60 TON/HORA, ELÉTRICA POTÊNCIA 30 CV - MATERIAIS NA OPERAÇÃO. AF_03/2016</t>
  </si>
  <si>
    <t>18,40</t>
  </si>
  <si>
    <t>71,82</t>
  </si>
  <si>
    <t>CAIXA OCTOGONAL DE FUNDO MOVEL, EM PVC, DE 3" X 3", PARA ELETRODUTO FLEXIVEL CORRUGADO</t>
  </si>
  <si>
    <t>CAIXA OCTOGONAL DE FUNDO MOVEL, EM PVC, DE 4" X 4", PARA ELETRODUTO FLEXIVEL CORRUGADO</t>
  </si>
  <si>
    <t>% Adotado</t>
  </si>
  <si>
    <t>95114</t>
  </si>
  <si>
    <t>MARTELETE OU ROMPEDOR PNEUMÁTICO MANUAL, 28 KG, COM SILENCIADOR - DEPRECIAÇÃO. AF_07/2016</t>
  </si>
  <si>
    <t>SITUAÇÃO</t>
  </si>
  <si>
    <t>CAIXA PARA HIDROMETRO CONCRETO PRE MOLDADO</t>
  </si>
  <si>
    <t>95115</t>
  </si>
  <si>
    <t>Intervalo de admissibilidade</t>
  </si>
  <si>
    <t>MARTELETE OU ROMPEDOR PNEUMÁTICO MANUAL, 28 KG, COM SILENCIADOR - JUROS. AF_07/2016</t>
  </si>
  <si>
    <t>95116</t>
  </si>
  <si>
    <t>CAIXA PARA MEDICAO COLETIVA TIPO L, PADRAO BIFASICO OU TRIFASICO, PARA ATE 4 MEDIDORES, SEM BARRAMENTO E COM PORTAS INFERIOR E SUPERIOR</t>
  </si>
  <si>
    <t>USINA DE CONCRETO FIXA, CAPACIDADE NOMINAL DE 90 A 120 M3/H, SEM SILO - DEPRECIAÇÃO. AF_07/2016</t>
  </si>
  <si>
    <t>31,99</t>
  </si>
  <si>
    <t>959,32</t>
  </si>
  <si>
    <t>95117</t>
  </si>
  <si>
    <t>CAIXA PARA MEDICAO COLETIVA TIPO M, PADRAO BIFASICO OU TRIFASICO, PARA ATE 8 MEDIDORES, SEM BARRAMENTO E COM PORTAS INFERIOR E SUPERIOR</t>
  </si>
  <si>
    <t>USINA DE CONCRETO FIXA, CAPACIDADE NOMINAL DE 90 A 120 M3/H, SEM SILO - JUROS. AF_07/2016</t>
  </si>
  <si>
    <t>1.609,42</t>
  </si>
  <si>
    <t>LIMITES?</t>
  </si>
  <si>
    <t>CAIXA PARA MEDICAO COLETIVA TIPO N, PADRAO BIFASICO OU TRIFASICO, PARA ATE 12 MEDIDORES, SEM BARRAMENTO E COM PORTAS INFERIOR E SUPERIOR</t>
  </si>
  <si>
    <t>95118</t>
  </si>
  <si>
    <t>2.024,20</t>
  </si>
  <si>
    <t>USINA MISTURADORA DE SOLOS, CAPACIDADE DE 200 A 500 TON/H, POTENCIA 75KW - DEPRECIAÇÃO. AF_07/2016</t>
  </si>
  <si>
    <t>INFERIOR</t>
  </si>
  <si>
    <t>CAIXA PARA MEDIDOR MONOFASICO, EM POLICARBONATO /TERMOPLASTICO, COM DISJUNTOR (PADRAO DA CONCESSIONARIA LOCAL)</t>
  </si>
  <si>
    <t>SUPERIOR</t>
  </si>
  <si>
    <t>95119</t>
  </si>
  <si>
    <t>CAIXA PARA MEDIDOR POLIFASICO, EM POLICARBONATO (TERMOPLASTICO), COM 1 DISJUNTOR</t>
  </si>
  <si>
    <t>USINA MISTURADORA DE SOLOS, CAPACIDADE DE 200 A 500 TON/H, POTENCIA 75KW - JUROS. AF_07/2016</t>
  </si>
  <si>
    <t>5,84</t>
  </si>
  <si>
    <t>88,94</t>
  </si>
  <si>
    <t>95120</t>
  </si>
  <si>
    <t>USINA MISTURADORA DE SOLOS, CAPACIDADE DE 200 A 500 TON/H, POTENCIA 75KW - MATERIAIS NA OPERAÇÃO. AF_07/2016</t>
  </si>
  <si>
    <t>45,90</t>
  </si>
  <si>
    <t>CAIXA SIFONADA PVC 150 X 150 X 50MM COM TAMPA CEGA QUADRADA BRANCA</t>
  </si>
  <si>
    <t>25,76</t>
  </si>
  <si>
    <t>95123</t>
  </si>
  <si>
    <t>CAIXA SIFONADA PVC, 100 X 100 X 40 MM, COM GRELHA REDONDA BRANCA</t>
  </si>
  <si>
    <t>DISTRIBUIDOR DE AGREGADOS AUTOPROPELIDO, CAP 3 M3, A DIESEL, POTÊNCIA 176CV - DEPRECIAÇÃO. AF_07/2016</t>
  </si>
  <si>
    <t>11,40</t>
  </si>
  <si>
    <t>95124</t>
  </si>
  <si>
    <t>CAIXA SIFONADA PVC, 100 X 100 X 50 MM, COM GRELHA REDONDA BRANCA</t>
  </si>
  <si>
    <t>DISTRIBUIDOR DE AGREGADOS AUTOPROPELIDO, C/AP 3 M3, A DIESEL, POTÊNCIA 176CV - JUROS. AF_07/2016</t>
  </si>
  <si>
    <t>11,15</t>
  </si>
  <si>
    <t>1º QUARTIL</t>
  </si>
  <si>
    <t>CAIXA SIFONADA PVC, 150 X 150 X 50 MM, COM GRELHA QUADRADA BRANCA (NBR 5688)</t>
  </si>
  <si>
    <t>95125</t>
  </si>
  <si>
    <t>DISTRIBUIDOR DE AGREGADOS AUTOPROPELIDO, CAP 3 M3, A DIESEL, POTÊNCIA 176CV - MANUTENÇÃO. AF_07/2016</t>
  </si>
  <si>
    <t>25,98</t>
  </si>
  <si>
    <t>12,47</t>
  </si>
  <si>
    <t>Médio</t>
  </si>
  <si>
    <t>CAIXA SIFONADA PVC, 150 X 150 X 50 MM, COM GRELHA REDONDA BRANCA</t>
  </si>
  <si>
    <t>95126</t>
  </si>
  <si>
    <t>3° Quartil</t>
  </si>
  <si>
    <t>28,23</t>
  </si>
  <si>
    <t>DISTRIBUIDOR DE AGREGADOS AUTOPROPELIDO, CAP 3 M3, A DIESEL, POTÊNCIA 176CV _x0096_ MATERIAIS NA OPERAÇÃO. AF_07/2016</t>
  </si>
  <si>
    <t>CAIXA SIFONADA PVC, 150 X 185 X 75 MM, COM GRELHA QUADRADA BRANCA</t>
  </si>
  <si>
    <t>91,30</t>
  </si>
  <si>
    <t>35,12</t>
  </si>
  <si>
    <t>95129</t>
  </si>
  <si>
    <t>CAIXA SIFONADA PVC, 150 X 185 X 75 MM, COM TAMPA CEGA QUADRADA BRANCA</t>
  </si>
  <si>
    <t>MÁQUINA DEMARCADORA DE FAIXA DE TRÁFEGO À FRIO, AUTOPROPELIDA, POTÊNCIA 38 HP - DEPRECIAÇÃO. AF_07/2016</t>
  </si>
  <si>
    <t>20,23</t>
  </si>
  <si>
    <t>40,41</t>
  </si>
  <si>
    <t>ADMINISTRAÇÃO CENTRAL</t>
  </si>
  <si>
    <t>CAIXA SIFONADA PVC, 250 X 230 X 75 MM, COM TAMPA E PORTA TAMPA QUADRADA BRANCA</t>
  </si>
  <si>
    <t>95130</t>
  </si>
  <si>
    <t>AC</t>
  </si>
  <si>
    <t>72,64</t>
  </si>
  <si>
    <t>MÁQUINA DEMARCADORA DE FAIXA DE TRÁFEGO À FRIO, AUTOPROPELIDA, POTÊNCIA 38 HP - JUROS. AF_07/2016</t>
  </si>
  <si>
    <t>CAL HIDRATADA CH-I PARA ARGAMASSAS</t>
  </si>
  <si>
    <t>95131</t>
  </si>
  <si>
    <t>MÁQUINA DEMARCADORA DE FAIXA DE TRÁFEGO À FRIO, AUTOPROPELIDA, POTÊNCIA 38 HP - MANUTENÇÃO. AF_07/2016</t>
  </si>
  <si>
    <t>CAL HIDRATADA PARA PINTURA</t>
  </si>
  <si>
    <t>37,94</t>
  </si>
  <si>
    <t>95132</t>
  </si>
  <si>
    <t>CAL VIRGEM COMUM PARA ARGAMASSAS (NBR 6453)</t>
  </si>
  <si>
    <t>MÁQUINA DEMARCADORA DE FAIXA DE TRÁFEGO À FRIO, AUTOPROPELIDA, POTÊNCIA 38 HP - MATERIAIS NA OPERAÇÃO. AF_07/2016</t>
  </si>
  <si>
    <t>19,99</t>
  </si>
  <si>
    <t>CALAFETADOR / CALAFATE</t>
  </si>
  <si>
    <t>95136</t>
  </si>
  <si>
    <t>TALHA MANUAL DE CORRENTE, CAPACIDADE DE 2 TON. COM ELEVAÇÃO DE 3 M - DEPRECIAÇÃO. AF_07/2016</t>
  </si>
  <si>
    <t>17,91</t>
  </si>
  <si>
    <t>-</t>
  </si>
  <si>
    <t>CALAFETADOR / CALAFATE (MENSALISTA)</t>
  </si>
  <si>
    <t>3.156,01</t>
  </si>
  <si>
    <t>95137</t>
  </si>
  <si>
    <t>TALHA MANUAL DE CORRENTE, CAPACIDADE DE 2 TON. COM ELEVAÇÃO DE 3 M - JUROS. AF_07/2016</t>
  </si>
  <si>
    <t>CALCARIO DOLOMITICO A (POSTO PEDREIRA/FORNECEDOR, SEM FRETE)</t>
  </si>
  <si>
    <t>95138</t>
  </si>
  <si>
    <t>TALHA MANUAL DE CORRENTE, CAPACIDADE DE 2 TON. COM ELEVAÇÃO DE 3 M - MANUTENÇÃO. AF_07/2016</t>
  </si>
  <si>
    <t>CALCETEIRO</t>
  </si>
  <si>
    <t>CALCETEIRO  (MENSALISTA)</t>
  </si>
  <si>
    <t>2.259,81</t>
  </si>
  <si>
    <t>CALHA MOLDURA AMERICANA DE CHAPA DE ACO GALVANIZADA NUM 26, CORTE 33 CM</t>
  </si>
  <si>
    <t>95208</t>
  </si>
  <si>
    <t>15,64</t>
  </si>
  <si>
    <t>GRUA ASCENCIONAL, LANÇA DE 42 M, CAPACIDADE DE 1,5 T A 30 M, ALTURA ATÉ 39 M _x0096_ DEPRECIAÇÃO. AF_08/2016</t>
  </si>
  <si>
    <t>CALHA PARA AGUA FURTADA DE CHAPA DE ACO GALVANIZADA NUM 26, CORTE 40 CM</t>
  </si>
  <si>
    <t>15,76</t>
  </si>
  <si>
    <t>95209</t>
  </si>
  <si>
    <t>CALHA PARA AGUA FURTADA DE CHAPA DE ACO GALVANIZADA NUM 26, CORTE 50 CM</t>
  </si>
  <si>
    <t>GRUA ASCENCIONAL, LANCA DE 42 M, CAPACIDADE DE 1,5 T A 30 M, ALTURA ATE 39 M _x0096_ JUROS. AF_08/2016</t>
  </si>
  <si>
    <t>18,63</t>
  </si>
  <si>
    <t>CALHA PLATIBANDA DE CHAPA DE ACO GALVANIZADA NUM 26, CORTE 45 CM</t>
  </si>
  <si>
    <t>95210</t>
  </si>
  <si>
    <t>GRUA ASCENCIONAL, LANCA DE 42 M, CAPACIDADE DE 1,5 T A 30 M, ALTURA ATE 39 M _x0096_ MANUTENÇÃO. AF_08/2016</t>
  </si>
  <si>
    <t>29,96</t>
  </si>
  <si>
    <t>CALHA PLUVIAL DE PVC, DIAMETRO ENTRE 119 E 170 MM, COMPRIMENTO DE 3 M, PARA DRENAGEM PREDIAL</t>
  </si>
  <si>
    <t>35,94</t>
  </si>
  <si>
    <t>95211</t>
  </si>
  <si>
    <t>GRUA ASCENCIONAL, LANCA DE 42 M, CAPACIDADE DE 1,5 T A 30 M, ALTURA ATE 39 M _x0096_ MATERIAIS NA OPERAÇÃO. AF_08/2016</t>
  </si>
  <si>
    <t>CALHA QUADRADA DE CHAPA DE ACO GALVANIZADA NUM 24, CORTE 100 CM</t>
  </si>
  <si>
    <t>51,40</t>
  </si>
  <si>
    <t>CALHA QUADRADA DE CHAPA DE ACO GALVANIZADA NUM 24, CORTE 100 CM (COLETADO CAIXA)</t>
  </si>
  <si>
    <t>65,35</t>
  </si>
  <si>
    <t>95214</t>
  </si>
  <si>
    <t>CALHA QUADRADA DE CHAPA DE ACO GALVANIZADA NUM 24, CORTE 33 CM</t>
  </si>
  <si>
    <t>20,17</t>
  </si>
  <si>
    <t>PULVERIZADOR DE TINTA ELÉTRICO/MÁQUINA DE PINTURA AIRLESS, VAZÃO 2 L/MIN - DEPRECIAÇÃO. AF_08/2016</t>
  </si>
  <si>
    <t>CALHA QUADRADA DE CHAPA DE ACO GALVANIZADA NUM 24, CORTE 33 CM (COLETADO CAIXA)</t>
  </si>
  <si>
    <t>CALHA QUADRADA DE CHAPA DE ACO GALVANIZADA NUM 24, CORTE 50 CM</t>
  </si>
  <si>
    <t>95215</t>
  </si>
  <si>
    <t>26,27</t>
  </si>
  <si>
    <t>PULVERIZADOR DE TINTA ELÉTRICO/MÁQUINA DE PINTURA AIRLESS, VAZÃO 2 L/MIN - JUROS. AF_08/2016</t>
  </si>
  <si>
    <t>CALHA QUADRADA DE CHAPA DE ACO GALVANIZADA NUM 24, CORTE 50 CM (COLETADO CAIXA)</t>
  </si>
  <si>
    <t>32,79</t>
  </si>
  <si>
    <t>95216</t>
  </si>
  <si>
    <t>CALHA QUADRADA DE CHAPA DE ACO GALVANIZADA NUM 26, CORTE 33 CM</t>
  </si>
  <si>
    <t>PULVERIZADOR DE TINTA ELÉTRICO/MÁQUINA DE PINTURA AIRLESS, VAZÃO 2 L/MIN - MANUTENÇÃO. AF_08/2016</t>
  </si>
  <si>
    <t>SEGURO E GARANTIA DO EMPREENDIMENTO</t>
  </si>
  <si>
    <t>CALHA QUADRADA DE CHAPA DE ACO GALVANIZADA NUM 28, CORTE 25 CM</t>
  </si>
  <si>
    <t>95217</t>
  </si>
  <si>
    <t>PULVERIZADOR DE TINTA ELÉTRICO/MÁQUINA DE PINTURA AIRLESS, VAZÃO 2 L/MIN - MATERIAIS NA OPERAÇÃO. AF_08/2016</t>
  </si>
  <si>
    <t>10,08</t>
  </si>
  <si>
    <t>S+G</t>
  </si>
  <si>
    <t>CALHA/CANALETA DE CONCRETO SIMPLES, TIPO MEIA CANA, D = 20 CM, PARA AGUA PLUVIAL</t>
  </si>
  <si>
    <t>17,68</t>
  </si>
  <si>
    <t>95255</t>
  </si>
  <si>
    <t>MARTELO DEMOLIDOR PNEUMÁTICO MANUAL, 32 KG - DEPRECIAÇÃO. AF_09/2016</t>
  </si>
  <si>
    <t>CALHA/CANALETA DE CONCRETO SIMPLES, TIPO MEIA CANA, D = 30 CM, PARA AGUA PLUVIAL</t>
  </si>
  <si>
    <t>20,53</t>
  </si>
  <si>
    <t>95256</t>
  </si>
  <si>
    <t>MARTELO DEMOLIDOR PNEUMÁTICO MANUAL, 32 KG - JUROS. AF_09/2016</t>
  </si>
  <si>
    <t>CALHA/CANALETA DE CONCRETO SIMPLES, TIPO MEIA CANA, D = 50 CM, PARA AGUA PLUVIAL</t>
  </si>
  <si>
    <t>39,83</t>
  </si>
  <si>
    <t>CALHA/CANALETA DE CONCRETO SIMPLES, TIPO MEIA CANA, D = 60 CM, PARA AGUA PLUVIAL</t>
  </si>
  <si>
    <t>95257</t>
  </si>
  <si>
    <t>MARTELO DEMOLIDOR PNEUMÁTICO MANUAL, 32 KG - MANUTENÇÃO. AF_09/2016</t>
  </si>
  <si>
    <t>47,90</t>
  </si>
  <si>
    <t>95260</t>
  </si>
  <si>
    <t>COMPACTADOR DE SOLOS DE PERCUSÃO (SOQUETE) COM MOTOR A GASOLINA, POTÊNCIA 3 CV - DEPRECIAÇÃO. AF_09/2016</t>
  </si>
  <si>
    <t>CALHA/CANALETA DE CONCRETO SIMPLES, TIPO MEIA CANA, D = 80 CM, PARA AGUA PLUVIAL</t>
  </si>
  <si>
    <t>73,48</t>
  </si>
  <si>
    <t>95261</t>
  </si>
  <si>
    <t>COMPACTADOR DE SOLOS DE PERCUSÃO (SOQUETE) COM MOTOR A GASOLINA, POTÊNCIA 3 CV - JUROS. AF_09/2016</t>
  </si>
  <si>
    <t>CALHA/CANALETA DE CONCRETO SIMPLES, TIPO MEIA CANA, D= 40 CM, PARA AGUA PLUVIAL</t>
  </si>
  <si>
    <t>28,28</t>
  </si>
  <si>
    <t>95262</t>
  </si>
  <si>
    <t>CAMADA SEPARADORA DE FILME DE POLIETILENO 20 A 25 MICRA</t>
  </si>
  <si>
    <t>COMPACTADOR DE SOLOS DE PERCUSÃO (SOQUETE) COM MOTOR A GASOLINA, POTÊNCIA 3 CV - MANUTENÇÃO. AF_09/2016</t>
  </si>
  <si>
    <t>CAMINHAO TOCO, PESO BRUTO TOTAL 13000 KG, CARGA UTIL MAXIMA 7925 KG, DISTANCIA ENTRE EIXOS 4,80 M, POTENCIA 189 CV (INCLUI CABINE E CHASSI, NAO INCLUI CARROCERIA)</t>
  </si>
  <si>
    <t>95263</t>
  </si>
  <si>
    <t>COMPACTADOR DE SOLOS DE PERCUSÃO (SOQUETE) COM MOTOR A GASOLINA, POTÊNCIA 3 CV - MATERIAIS NA OPERAÇÃO. AF_09/2016</t>
  </si>
  <si>
    <t>240.871,75</t>
  </si>
  <si>
    <t>3,56</t>
  </si>
  <si>
    <t>CAMINHAO TOCO, PESO BRUTO TOTAL 14300 KG, CARGA UTIL MAXIMA 9590 KG, DISTANCIA ENTRE EIXOS 4,76 M, POTENCIA 185 CV (INCLUI CABINE E CHASSI, NAO INCLUI CARROCERIA)</t>
  </si>
  <si>
    <t>RISCO</t>
  </si>
  <si>
    <t>251.543,28</t>
  </si>
  <si>
    <t>95266</t>
  </si>
  <si>
    <t>CAMINHAO TOCO, PESO BRUTO TOTAL 14300 KG, CARGA UTIL MAXIMA 9710 KG, DISTANCIA ENTRE EIXOS 3,56 M, POTENCIA 185 CV (INCLUI CABINE E CHASSI, NAO INCLUI CARROCERIA)</t>
  </si>
  <si>
    <t>RÉGUA VIBRATÓRIA DUPLA PARA CONCRETO, PESO DE 60KG, COMPRIMENTO 4 M, COM MOTOR A GASOLINA, POTÊNCIA 5,5 HP - DEPRECIAÇÃO. AF_09/2016</t>
  </si>
  <si>
    <t>R</t>
  </si>
  <si>
    <t>256.078,68</t>
  </si>
  <si>
    <t>CAMINHAO TOCO, PESO BRUTO TOTAL 16000 KG, CARGA UTIL MAXIMA DE 10685 KG, DISTANCIA ENTRE EIXOS 4,8M, POTENCIA 189 CV (INCLUI CABINE E CHASSI, NAO INCLUI CARROCERIA)</t>
  </si>
  <si>
    <t>95267</t>
  </si>
  <si>
    <t>211.906,15</t>
  </si>
  <si>
    <t>RÉGUA VIBRATÓRIA DUPLA PARA CONCRETO, PESO DE 60KG, COMPRIMENTO 4 M, COM MOTOR A GASOLINA, POTÊNCIA 5,5 HP - JUROS. AF_09/2016</t>
  </si>
  <si>
    <t>CAMINHAO TOCO, PESO BRUTO TOTAL 16000 KG, CARGA UTIL MAXIMA 10600 KG, DISTANCIA ENTRE EIXOS 4,80 M, POTENCIA 275 CV (INCLUI CABINE E CHASSI, NAO INCLUI CARROCERIA)</t>
  </si>
  <si>
    <t>294.991,65</t>
  </si>
  <si>
    <t>95268</t>
  </si>
  <si>
    <t>RÉGUA VIBRATÓRIA DUPLA PARA CONCRETO, PESO DE 60KG, COMPRIMENTO 4 M, COM MOTOR A GASOLINA, POTÊNCIA 5,5 HP - MANUTENÇÃO. AF_09/2016</t>
  </si>
  <si>
    <t>CAMINHAO TOCO, PESO BRUTO TOTAL 16000 KG, CARGA UTIL MAXIMA 10780 KG, DISTANCIA ENTRE EIXOS 3,56 M, POTENCIA 275 CV (INCLUI CABINE E CHASSI, NAO INCLUI CARROCERIA)</t>
  </si>
  <si>
    <t>0,35</t>
  </si>
  <si>
    <t>296.135,05</t>
  </si>
  <si>
    <t>95269</t>
  </si>
  <si>
    <t>RÉGUA VIBRATÓRIA DUPLA PARA CONCRETO, PESO DE 60KG, COMPRIMENTO 4 M, COM MOTOR A GASOLINA, POTÊNCIA 5,5 HP _x0096_ MATERIAIS NA OPERAÇÃO. AF_09/2016</t>
  </si>
  <si>
    <t>CAMINHAO TOCO, PESO BRUTO TOTAL 16000 KG, CARGA UTIL MAXIMA 11030 KG, DISTANCIA ENTRE EIXOS 3,56M, POTENCIA 186 CV (INCLUI CABINE E CHASSI, NAO INCLUI CARROCERIA)</t>
  </si>
  <si>
    <t>95272</t>
  </si>
  <si>
    <t>296.135,02</t>
  </si>
  <si>
    <t>POLIDORA DE PISO (POLITRIZ), PESO DE 100KG, DIÂMETRO 450 MM, MOTOR ELÉTRICO, POTÊNCIA 4 HP - DEPRECIAÇÃO. AF_09/2016</t>
  </si>
  <si>
    <t>CAMINHAO TOCO, PESO BRUTO TOTAL 16000 KG, CARGA UTIL MAXIMA 11130 KG, DISTANCIA ENTRE EIXOS 5,36 M, POTENCIA 185 CV (INCLUI CABINE E CHASSI, NAO INCLUI CARROCERIA)</t>
  </si>
  <si>
    <t>268.541,50</t>
  </si>
  <si>
    <t>95273</t>
  </si>
  <si>
    <t>POLIDORA DE PISO (POLITRIZ), PESO DE 100KG, DIÂMETRO 450 MM, MOTOR ELÉTRICO, POTÊNCIA 4 HP - JUROS. AF_09/2016</t>
  </si>
  <si>
    <t>CAMINHAO TOCO, PESO BRUTO TOTAL 16000 KG, CARGA UTIL MAXIMA 13071 KG, DISTANCIA ENTRE EIXOS 4,80 M, POTENCIA 230 CV (INCLUI CABINE E CHASSI, NAO INCLUI CARROCERIA)</t>
  </si>
  <si>
    <t>DESPESAS FINANCEIRAS</t>
  </si>
  <si>
    <t>282.795,62</t>
  </si>
  <si>
    <t>95274</t>
  </si>
  <si>
    <t>POLIDORA DE PISO (POLITRIZ), PESO DE 100KG, DIÂMETRO 450 MM, MOTOR ELÉTRICO, POTÊNCIA 4 HP - MANUTENÇÃO. AF_09/2016</t>
  </si>
  <si>
    <t>CAMINHAO TOCO, PESO BRUTO TOTAL 8250 KG, CARGA UTIL MAXIMA 5110 KG, DISTANCIA ENTRE EIXOS 4,30 M, POTENCIA 162 CV (INCLUI CABINE E CHASSI, NAO INCLUI CARROCERIA)</t>
  </si>
  <si>
    <t>DF</t>
  </si>
  <si>
    <t>197.423,37</t>
  </si>
  <si>
    <t>95275</t>
  </si>
  <si>
    <t>POLIDORA DE PISO (POLITRIZ), PESO DE 100KG, DIÂMETRO 450 MM, MOTOR ELÉTRICO, POTÊNCIA 4 HP _x0096_ MATERIAIS NA OPERAÇÃO. AF_09/2016</t>
  </si>
  <si>
    <t>CAMINHAO TOCO, PESO BRUTO TOTAL 9000 KG, CARGA UTIL MAXIMA 5940 KG, DISTANCIA ENTRE EIXOS 3,69 M, POTENCIA 177 CV (INCLUI CABINE E CHASSI, NAO INCLUI CARROCERIA)</t>
  </si>
  <si>
    <t>95278</t>
  </si>
  <si>
    <t>DESEMPENADEIRA DE CONCRETO, PESO DE 75KG, 4 PÁS, MOTOR A GASOLINA, POTÊNCIA 5,5 HP - DEPRECIAÇÃO. AF_09/2016</t>
  </si>
  <si>
    <t>216.441,54</t>
  </si>
  <si>
    <t>CAMINHAO TOCO, PESO BRUTO TOTAL 9600 KG, CARGA UTIL MAXIMA 6110 KG, DISTANCIA ENTRE EIXOS 3,70 M, POTENCIA 156 CV (INCLUI CABINE E CHASSI, NAO INCLUI CARROCERIA)</t>
  </si>
  <si>
    <t>215.679,31</t>
  </si>
  <si>
    <t>95279</t>
  </si>
  <si>
    <t>DESEMPENADEIRA DE CONCRETO, PESO DE 75KG, 4 PÁS, MOTOR A GASOLINA, POTÊNCIA 5,5 HP - JUROS. AF_09/2016</t>
  </si>
  <si>
    <t>CAMINHAO TOCO, PESO BRUTO TOTAL 9600 KG, CARGA UTIL MAXIMA 6200 KG, DISTANCIA ENTRE EIXOS 3,10 M, POTENCIA 156 CV (INCLUI CABINE E CHASSI, NAO INCLUI CARROCERIA)</t>
  </si>
  <si>
    <t>214.917,04</t>
  </si>
  <si>
    <t>CAMINHAO TOCO, PESO BRUTO TOTAL 9700 KG, CARGA UTIL MAXIMA 6360 KG, DISTANCIA ENTRE EIXOS 4,30 M, POTENCIA 160 CV (INCLUI CABINE E CHASSI, NAO INCLUI CARROCERIA)</t>
  </si>
  <si>
    <t>95280</t>
  </si>
  <si>
    <t>DESEMPENADEIRA DE CONCRETO, PESO DE 75KG, 4 PÁS, MOTOR A GASOLINA, POTÊNCIA 5,5 HP - MANUTENÇÃO. AF_09/2016</t>
  </si>
  <si>
    <t>CAMINHAO TRUCADO, PESO BRUTO TOTAL 22000 KG, CARGA UTIL MAXIMA 15350 KG, DISTANCIA ENTRE EIXOS 5,17 M, POTENCIA 238 CV (INCLUI CABINE E CHASSI, NAO INCLUI CARROCERIA)</t>
  </si>
  <si>
    <t>LUCRO</t>
  </si>
  <si>
    <t>307.949,95</t>
  </si>
  <si>
    <t>95281</t>
  </si>
  <si>
    <t>CAMINHAO TRUCADO, PESO BRUTO TOTAL 23000 KG, CARGA UTIL MAXIMA 15378 KG, DISTANCIA ENTRE EIXOS 4,80 M, POTENCIA 326 CV (INCLUI CABINE E CHASSI, NAO INCLUI CARROCERIA)</t>
  </si>
  <si>
    <t>DESEMPENADEIRA DE CONCRETO, PESO DE 75KG, 4 PÁS, MOTOR A GASOLINA, POTÊNCIA 5,5 HP _x0096_ MATERIAIS NA OPERAÇÃO. AF_09/2016</t>
  </si>
  <si>
    <t>347.587,08</t>
  </si>
  <si>
    <t>CAMINHAO TRUCADO, PESO BRUTO TOTAL 23000 KG, CARGA UTIL MAXIMA 15935 KG, DISTANCIA ENTRE EIXOS 4,80 M, POTENCIA 230 CV (INCLUI CABINE E CHASSI, NAO INCLUI CARROCERIA)</t>
  </si>
  <si>
    <t>95617</t>
  </si>
  <si>
    <t>PERFURATRIZ PNEUMATICA MANUAL DE PESO MEDIO, MARTELETE, 18KG, COMPRIMENTO MÁXIMO DE CURSO DE 6 M, DIAMETRO DO PISTAO DE 5,5 CM - DEPRECIAÇÃO. AF_11/2016</t>
  </si>
  <si>
    <t>312.752,14</t>
  </si>
  <si>
    <t>CAMINHAO TRUCADO, PESO BRUTO TOTAL 23000 KG, CARGA UTIL MAXIMA 15940 KG, DISTANCIA ENTRE EIXOS 3,60 M, POTENCIA 286 CV (INCLUI CABINE E CHASSI, NAO INCLUI CARROCERIA)</t>
  </si>
  <si>
    <t>95618</t>
  </si>
  <si>
    <t>330.055,28</t>
  </si>
  <si>
    <t>PERFURATRIZ PNEUMATICA MANUAL DE PESO MEDIO, MARTELETE, 18KG, COMPRIMENTO MÁXIMO DE CURSO DE 6 M, DIAMETRO DO PISTAO DE 5,5 CM - JUROS. AF_11/2016</t>
  </si>
  <si>
    <t>CAMINHAO TRUCADO, PESO BRUTO TOTAL 23000 KG, CARGA UTIL MAXIMA 16190 KG, DISTANCIA ENTRE EIXOS 3,60 M, POTENCIA 286 CV (INCLUI CABINE E CHASSI, NAO INCLUI CARROCERIA)</t>
  </si>
  <si>
    <t>95619</t>
  </si>
  <si>
    <t>CAMINHAO TRUCADO, PESO BRUTO TOTAL 23000 KG, CARGA UTIL MAXIMA 16360 KG, CABINE ESTENDIDA, DISTANCIA ENTRE EIXOS 3,56 M, POTENCIA 275 CV (INCLUI CABINE E CHASSI, NAO INCLUI CARROCERIA)</t>
  </si>
  <si>
    <t>PERFURATRIZ PNEUMATICA MANUAL DE PESO MEDIO, MARTELETE, 18KG, COMPRIMENTO MÁXIMO DE CURSO DE 6 M, DIAMETRO DO PISTAO DE 5,5 CM - MANUTENÇÃO. AF_11/2016</t>
  </si>
  <si>
    <t>326.244,02</t>
  </si>
  <si>
    <t>CAMINHONETE COM MOTOR A DIESEL, POTENCIA *160* CV, CABINE DUPLA, 4X4</t>
  </si>
  <si>
    <t>95627</t>
  </si>
  <si>
    <t>ROLO COMPACTADOR VIBRATORIO TANDEM, ACO LISO, POTENCIA 125 HP, PESO SEM/COM LASTRO 10,20/11,65 T, LARGURA DE TRABALHO 1,73 M - DEPRECIAÇÃO. AF_11/2016</t>
  </si>
  <si>
    <t>157.689,19</t>
  </si>
  <si>
    <t>23,01</t>
  </si>
  <si>
    <t>CAMPAINHA ALTA POTENCIA 110V / 220V, DIAMETRO 150 MM</t>
  </si>
  <si>
    <t>113,54</t>
  </si>
  <si>
    <t>CAMPAINHA CIGARRA 127 V / 220 V (APENAS MODULO)</t>
  </si>
  <si>
    <t>95628</t>
  </si>
  <si>
    <t>15,43</t>
  </si>
  <si>
    <t>ROLO COMPACTADOR VIBRATORIO TANDEM, ACO LISO, POTENCIA 125 HP, PESO SEM/COM LASTRO 10,20/11,65 T, LARGURA DE TRABALHO 1,73 M - JUROS. AF_11/2016</t>
  </si>
  <si>
    <t>95629</t>
  </si>
  <si>
    <t>CAMPAINHA CIGARRA 127 V / 220 V, CONJUNTO MONTADO PARA EMBUTIR 4" X 2" (PLACA + SUPORTE + MODULO)</t>
  </si>
  <si>
    <t>ROLO COMPACTADOR VIBRATORIO TANDEM, ACO LISO, POTENCIA 125 HP, PESO SEM/COM LASTRO 10,20/11,65 T, LARGURA DE TRABALHO 1,73 M - MANUTENÇÃO. AF_11/2016</t>
  </si>
  <si>
    <t>18,22</t>
  </si>
  <si>
    <t>28,79</t>
  </si>
  <si>
    <t>CANALETA CONCRETO ESTRUTURAL 14 X 19 X 29 CM, FBK 14 MPA (NBR 6136)</t>
  </si>
  <si>
    <t>TRIBUTOS (impostos COFINS 3%, e PIS 0,65%)</t>
  </si>
  <si>
    <t>95630</t>
  </si>
  <si>
    <t>CANALETA CONCRETO ESTRUTURAL 14 X 19 X 29 CM, FBK 4,5 MPA (NBR 6136)</t>
  </si>
  <si>
    <t>ROLO COMPACTADOR VIBRATORIO TANDEM, ACO LISO, POTENCIA 125 HP, PESO SEM/COM LASTRO 10,20/11,65 T, LARGURA DE TRABALHO 1,73 M - MATERIAIS NA OPERAÇÃO. AF_11/2016</t>
  </si>
  <si>
    <t>C+P</t>
  </si>
  <si>
    <t>CANALETA CONCRETO ESTRUTURAL 14 X 19 X 39 CM, FBK 14 MPA (NBR 6136)</t>
  </si>
  <si>
    <t>3,46</t>
  </si>
  <si>
    <t>95698</t>
  </si>
  <si>
    <t>CANALETA CONCRETO ESTRUTURAL 14 X 19 X 39 CM, FBK 4,5 MPA (NBR 6136)</t>
  </si>
  <si>
    <t>PERFURATRIZ MANUAL, TORQUE MAXIMO 55 KGF.M, POTENCIA 5 CV, COM DIAMETRO MAXIMO 8 1/2" - DEPRECIAÇÃO. AF_11/2016</t>
  </si>
  <si>
    <t>2,55</t>
  </si>
  <si>
    <t>Variável</t>
  </si>
  <si>
    <t>CANALETA CONCRETO 14 X 19 X 19 CM (CLASSE C - NBR 6136)</t>
  </si>
  <si>
    <t>95699</t>
  </si>
  <si>
    <t>PERFURATRIZ MANUAL, TORQUE MAXIMO 55 KGF.M, POTENCIA 5 CV, COM DIAMETRO MAXIMO 8 1/2" - JUROS. AF_11/2016</t>
  </si>
  <si>
    <t>CANALETA CONCRETO 19 X 19 X 19 CM (CLASSE C - NBR 6136)</t>
  </si>
  <si>
    <t>CANALETA CONCRETO 9 X 19 X 19 CM (CLASSE C - NBR 6136)</t>
  </si>
  <si>
    <t>CANALETA ESTRUTURAL CERAMICA, 14 X 19 X 19 CM, 6,0 MPA (NBR 15270)</t>
  </si>
  <si>
    <t>95700</t>
  </si>
  <si>
    <t>PERFURATRIZ MANUAL, TORQUE MAXIMO 55 KGF.M, POTENCIA 5 CV, COM DIAMETRO MAXIMO 8 1/2" - MANUTENÇÃO. AF_11/2016</t>
  </si>
  <si>
    <t>TRIBUTOS (ISS, variável de acordo com o município)</t>
  </si>
  <si>
    <t>CANALETA ESTRUTURAL CERAMICA, 14 X 19 X 29 CM, 4,0 MPA (NBR 15270)</t>
  </si>
  <si>
    <t>ISS</t>
  </si>
  <si>
    <t>95701</t>
  </si>
  <si>
    <t>PERFURATRIZ MANUAL, TORQUE MAXIMO 55 KGF.M, POTENCIA 5 CV, COM DIAMETRO MAXIMO 8 1/2" - MATERIAIS NA OPERAÇÃO. AF_11/2016</t>
  </si>
  <si>
    <t>CANALETA ESTRUTURAL CERAMICA, 14 X 19 X 29 CM, 6,0 MPA (NBR 15270)</t>
  </si>
  <si>
    <t>95704</t>
  </si>
  <si>
    <t>PERFURATRIZ SOBRE ESTEIRA, TORQUE MÁXIMO 600 KGF, POTÊNCIA ENTRE 50 E 60 HP, DIÂMETRO MÁXIMO 10_x0094_ - DEPRECIAÇÃO. AF_11/2016</t>
  </si>
  <si>
    <t>22,94</t>
  </si>
  <si>
    <t>CANALETA ESTRUTURAL CERAMICA, 14 X 19 X 39 CM, 4,0 MPA (NBR 15270)</t>
  </si>
  <si>
    <t>CANALETA ESTRUTURAL CERAMICA, 14 X 19 X 39 CM, 6,0 MPA (NBR 15270)</t>
  </si>
  <si>
    <t>95705</t>
  </si>
  <si>
    <t>PERFURATRIZ SOBRE ESTEIRA, TORQUE MÁXIMO 600 KGF, POTÊNCIA ENTRE 50 E 60 HP, DIÂMETRO MÁXIMO 10_x0094_ - JUROS. AF_11/2016</t>
  </si>
  <si>
    <t>CANOPLA ACABAMENTO CROMADO PARA INSTALACAO DE SPRINKLER, SOB FORRO, 15 MM</t>
  </si>
  <si>
    <t>95706</t>
  </si>
  <si>
    <t>PERFURATRIZ SOBRE ESTEIRA, TORQUE MÁXIMO 600 KGF, POTÊNCIA ENTRE 50 E 60 HP, DIÂMETRO MÁXIMO 10_x0094_ - MANUTENÇÃO. AF_11/2016</t>
  </si>
  <si>
    <t>4,57</t>
  </si>
  <si>
    <t>28,71</t>
  </si>
  <si>
    <t>CANTONEIRA "U" ALUMINIO ABAS IGUAIS 1 ", E = 3/32 "</t>
  </si>
  <si>
    <t>95707</t>
  </si>
  <si>
    <t>PERFURATRIZ SOBRE ESTEIRA, TORQUE MÁXIMO 600 KGF, POTÊNCIA ENTRE 50 E 60 HP, DIÂMETRO MÁXIMO 10_x0094_ - MATERIAIS NA OPERAÇÃO. AF_11/2016</t>
  </si>
  <si>
    <t>22,09</t>
  </si>
  <si>
    <t>TRIBUTOS (Contribuição Previdenciária - 0% ou 4,5%, conforme Lei 12.844/2013 - Desoneração)</t>
  </si>
  <si>
    <t>25,11</t>
  </si>
  <si>
    <t>CANTONEIRA ACO ABAS IGUAIS (QUALQUER BITOLA), ESPESSURA ENTRE 1/8" E 1/4"</t>
  </si>
  <si>
    <t>95710</t>
  </si>
  <si>
    <t>CANTONEIRA ALUMINIO ABAS DESIGUAIS 1" X 3/4 ", E = 1/8 "</t>
  </si>
  <si>
    <t>ESCAVADEIRA HIDRAULICA SOBRE ESTEIRA, COM GARRA GIRATORIA DE MANDIBULAS, PESO OPERACIONAL ENTRE 22,00 E 25,50 TON, POTENCIA LIQUIDA ENTRE 150 E 160 HP - DEPRECIAÇÃO. AF_11/2016</t>
  </si>
  <si>
    <t>27,57</t>
  </si>
  <si>
    <t>23,67</t>
  </si>
  <si>
    <t>95711</t>
  </si>
  <si>
    <t>CANTONEIRA ALUMINIO ABAS DESIGUAIS 2 1/2" X 1/2 ", E = 3/16 "</t>
  </si>
  <si>
    <t>ESCAVADEIRA HIDRAULICA SOBRE ESTEIRA, COM GARRA GIRATORIA DE MANDIBULAS, PESO OPERACIONAL ENTRE 22,00 E 25,50 TON, POTENCIA LIQUIDA ENTRE 150 E 160 HP - JUROS. AF_11/2016</t>
  </si>
  <si>
    <t>3,74</t>
  </si>
  <si>
    <t>CPRB</t>
  </si>
  <si>
    <t>95712</t>
  </si>
  <si>
    <t>ESCAVADEIRA HIDRAULICA SOBRE ESTEIRA, COM GARRA GIRATORIA DE MANDIBULAS, PESO OPERACIONAL ENTRE 22,00 E 25,50 TON, POTENCIA LIQUIDA ENTRE 150 E 160 HP - MANUTENÇÃO. AF_11/2016</t>
  </si>
  <si>
    <t>CANTONEIRA ALUMINIO ABAS IGUAIS 1 ", E = 1/8 ", 25,40 X 3,17 MM (0,408 KG/M)</t>
  </si>
  <si>
    <t>34,47</t>
  </si>
  <si>
    <t>OK</t>
  </si>
  <si>
    <t>95713</t>
  </si>
  <si>
    <t>CANTONEIRA ALUMINIO ABAS IGUAIS 1 ", E = 3 /16 "</t>
  </si>
  <si>
    <t>ESCAVADEIRA HIDRAULICA SOBRE ESTEIRA, COM GARRA GIRATORIA DE MANDIBULAS, PESO OPERACIONAL ENTRE 22,00 E 25,50 TON, POTENCIA LIQUIDA ENTRE 150 E 160 HP - MATERIAIS NA OPERAÇÃO. AF_11/2016</t>
  </si>
  <si>
    <t>13,91</t>
  </si>
  <si>
    <t>CANTONEIRA ALUMINIO ABAS IGUAIS 1 1/2 ", E = 3/16 "</t>
  </si>
  <si>
    <t>95716</t>
  </si>
  <si>
    <t>ESCAVADEIRA HIDRAULICA SOBRE ESTEIRA, EQUIPADA COM CLAMSHELL, COM CAPACIDADE DA CAÇAMBA ENTRE 1,20 E 1,50 M3, PESO OPERACIONAL ENTRE 20,00 E 22,00 TON, POTENCIA LIQUIDA ENTRE 150 E 160 HP - DEPRECIAÇÃO. AF_11/2016</t>
  </si>
  <si>
    <t>26,54</t>
  </si>
  <si>
    <t>CANTONEIRA ALUMINIO ABAS IGUAIS 1 1/4 ", E = 3/16 "</t>
  </si>
  <si>
    <t>22,01</t>
  </si>
  <si>
    <t>95717</t>
  </si>
  <si>
    <t>ESCAVADEIRA HIDRAULICA SOBRE ESTEIRA, EQUIPADA COM CLAMSHELL, COM CAPACIDADE DA CAÇAMBA ENTRE 1,20 E 1,50 M3, PESO OPERACIONAL ENTRE 20,00 E 22,00 TON, POTENCIA LIQUIDA ENTRE 150 E 160 HP - JUROS. AF_11/2016</t>
  </si>
  <si>
    <t>CANTONEIRA ALUMINIO ABAS IGUAIS 2 ", E = 1/4 "</t>
  </si>
  <si>
    <t>95718</t>
  </si>
  <si>
    <t>ESCAVADEIRA HIDRAULICA SOBRE ESTEIRA, EQUIPADA COM CLAMSHELL, COM CAPACIDADE DA CAÇAMBA ENTRE 1,20 E 1,50 M3, PESO OPERACIONAL ENTRE 20,00 E 22,00 TON, POTENCIA LIQUIDA ENTRE 150 E 160 HP - MANUTENÇÃO. AF_11/2016</t>
  </si>
  <si>
    <t>33,18</t>
  </si>
  <si>
    <t>CANTONEIRA ALUMINIO ABAS IGUAIS 2 ", E = 1/8 "</t>
  </si>
  <si>
    <t>95719</t>
  </si>
  <si>
    <t>BDI SEM desoneração (Fórmula Acordão TCU)</t>
  </si>
  <si>
    <t>23,51</t>
  </si>
  <si>
    <t>ESCAVADEIRA HIDRAULICA SOBRE ESTEIRA, EQUIPADA COM CLAMSHELL, COM CAPACIDADE DA CAÇAMBA ENTRE 1,20 E 1,50 M3, PESO OPERACIONAL ENTRE 20,00 E 22,00 TON, POTENCIA LIQUIDA ENTRE 150 E 160 HP - MATERIAIS NA OPERAÇÃO. AF_11/2016</t>
  </si>
  <si>
    <t>CANTONEIRA FERRO GALVANIZADO DE ABAS IGUAIS, 1 1/2" X 1/4" (L X E), 3,40 KG/M</t>
  </si>
  <si>
    <t>95869</t>
  </si>
  <si>
    <t>GRUPO GERADOR COM CARENAGEM, MOTOR DIESEL POTÊNCIA STANDART ENTRE 250 E 260 KVA - JUROS. AF_12/2016</t>
  </si>
  <si>
    <t>BDI PAD</t>
  </si>
  <si>
    <t>17,96</t>
  </si>
  <si>
    <t>1,07</t>
  </si>
  <si>
    <t>95870</t>
  </si>
  <si>
    <t>GRUPO GERADOR COM CARENAGEM, MOTOR DIESEL POTÊNCIA STANDART ENTRE 250 E 260 KVA - MANUTENÇÃO. AF_12/2016</t>
  </si>
  <si>
    <t>5,30</t>
  </si>
  <si>
    <t>CANTONEIRA FERRO GALVANIZADO DE ABAS IGUAIS, 1" X 1/8" (L X E) , 1,20KG/M</t>
  </si>
  <si>
    <t>95871</t>
  </si>
  <si>
    <t>6,65</t>
  </si>
  <si>
    <t>GRUPO GERADOR COM CARENAGEM, MOTOR DIESEL POTÊNCIA STANDART ENTRE 250 E 260 KVA - MATERIAIS NA OPERAÇÃO. AF_12/2016</t>
  </si>
  <si>
    <t>169,32</t>
  </si>
  <si>
    <t>CANTONEIRA FERRO GALVANIZADO DE ABAS IGUAIS, 2" X 3/8" (L X E), 6,9 KG/M</t>
  </si>
  <si>
    <t>40,29</t>
  </si>
  <si>
    <t>95874</t>
  </si>
  <si>
    <t>GRUPO GERADOR COM CARENAGEM, MOTOR DIESEL POTÊNCIA STANDART ENTRE 250 E 260 KVA - DEPRECIAÇÃO. AF_12/2016</t>
  </si>
  <si>
    <t>CANTONEIRA FERRO GALVANIZADO DE ABAS IGUAIS, 3/4" X 1/8" (L X E)</t>
  </si>
  <si>
    <t>96008</t>
  </si>
  <si>
    <t>TRATOR DE PNEUS COM POTÊNCIA DE 122 CV, TRAÇÃO 4X4, COM VASSOURA MECÂNICA ACOPLADA - DEPRECIAÇÃO. AF_02/2017</t>
  </si>
  <si>
    <t>CAP OU TAMPAO DE FERRO GALVANIZADO, COM ROSCA BSP, DE 1 1/2"</t>
  </si>
  <si>
    <t>11,69</t>
  </si>
  <si>
    <t>14,38</t>
  </si>
  <si>
    <t>96009</t>
  </si>
  <si>
    <t>BDI COM desoneração</t>
  </si>
  <si>
    <t>CAP OU TAMPAO DE FERRO GALVANIZADO, COM ROSCA BSP, DE 1 1/4"</t>
  </si>
  <si>
    <t>TRATOR DE PNEUS COM POTÊNCIA DE 122 CV, TRAÇÃO 4X4, COM VASSOURA MECÂNICA ACOPLADA - JUROS. AF_02/2017</t>
  </si>
  <si>
    <t>11,64</t>
  </si>
  <si>
    <t>CAP OU TAMPAO DE FERRO GALVANIZADO, COM ROSCA BSP, DE 1/2"</t>
  </si>
  <si>
    <t>96011</t>
  </si>
  <si>
    <t>4,05</t>
  </si>
  <si>
    <t>TRATOR DE PNEUS COM POTÊNCIA DE 122 CV, TRAÇÃO 4X4, COM VASSOURA MECÂNICA ACOPLADA - MANUTENÇÃO. AF_02/2017</t>
  </si>
  <si>
    <t>12,79</t>
  </si>
  <si>
    <t>CAP OU TAMPAO DE FERRO GALVANIZADO, COM ROSCA BSP, DE 1/4"</t>
  </si>
  <si>
    <t>96012</t>
  </si>
  <si>
    <t>TRATOR DE PNEUS COM POTÊNCIA DE 122 CV, TRAÇÃO 4X4, COM VASSOURA MECÂNICA ACOPLADA - MATERIAIS NA OPERAÇÃO. AF_02/2017</t>
  </si>
  <si>
    <t>CAP OU TAMPAO DE FERRO GALVANIZADO, COM ROSCA BSP, DE 1"</t>
  </si>
  <si>
    <t>96015</t>
  </si>
  <si>
    <t>TRATOR DE PNEUS COM POTÊNCIA DE 122 CV, TRAÇÃO 4X4, COM GRADE DE DISCOS ACOPLADA - DEPRECIAÇÃO. AF_02/2017</t>
  </si>
  <si>
    <t>7,63</t>
  </si>
  <si>
    <t>BDI DES</t>
  </si>
  <si>
    <t>96016</t>
  </si>
  <si>
    <t>TRATOR DE PNEUS COM POTÊNCIA DE 122 CV, TRAÇÃO 4X4, COM GRADE DE DISCOS ACOPLADA - JUROS. AF_02/2017</t>
  </si>
  <si>
    <t>CAP OU TAMPAO DE FERRO GALVANIZADO, COM ROSCA BSP, DE 2 1/2"</t>
  </si>
  <si>
    <t>37,47</t>
  </si>
  <si>
    <t>96018</t>
  </si>
  <si>
    <t>TRATOR DE PNEUS COM POTÊNCIA DE 122 CV, TRAÇÃO 4X4, COM GRADE DE DISCOS ACOPLADA - MANUTENÇÃO. AF_02/2017</t>
  </si>
  <si>
    <t>CAP OU TAMPAO DE FERRO GALVANIZADO, COM ROSCA BSP, DE 2"</t>
  </si>
  <si>
    <t>12,67</t>
  </si>
  <si>
    <t>20,77</t>
  </si>
  <si>
    <t>96019</t>
  </si>
  <si>
    <t>TRATOR DE PNEUS COM POTÊNCIA DE 122 CV, TRAÇÃO 4X4, COM GRADE DE DISCOS ACOPLADA - MATERIAIS NA OPERAÇÃO. AF_02/2017</t>
  </si>
  <si>
    <t>CAP OU TAMPAO DE FERRO GALVANIZADO, COM ROSCA BSP, DE 3/4"</t>
  </si>
  <si>
    <t>96023</t>
  </si>
  <si>
    <t>TRATOR DE PNEUS COM POTÊNCIA DE 85 CV, TRAÇÃO 4X4, COM GRADE DE DISCOS ACOPLADA - DEPRECIAÇÃO. AF_02/2017</t>
  </si>
  <si>
    <t>8,97</t>
  </si>
  <si>
    <t>CAP OU TAMPAO DE FERRO GALVANIZADO, COM ROSCA BSP, DE 3/8"</t>
  </si>
  <si>
    <t>96024</t>
  </si>
  <si>
    <t>TRATOR DE PNEUS COM POTÊNCIA DE 85 CV, TRAÇÃO 4X4, COM GRADE DE DISCOS ACOPLADA - JUROS. AF_02/2017</t>
  </si>
  <si>
    <t>1,23</t>
  </si>
  <si>
    <t>96026</t>
  </si>
  <si>
    <t>CAP OU TAMPAO DE FERRO GALVANIZADO, COM ROSCA BSP, DE 3"</t>
  </si>
  <si>
    <t>TRATOR DE PNEUS COM POTÊNCIA DE 85 CV, TRAÇÃO 4X4, COM GRADE DE DISCOS ACOPLADA - MANUTENÇÃO. AF_02/2017</t>
  </si>
  <si>
    <t>53,41</t>
  </si>
  <si>
    <t>CAP OU TAMPAO DE FERRO GALVANIZADO, COM ROSCA BSP, DE 4"</t>
  </si>
  <si>
    <t>96027</t>
  </si>
  <si>
    <t>TRATOR DE PNEUS COM POTÊNCIA DE 85 CV, TRAÇÃO 4X4, COM GRADE DE DISCOS ACOPLADA - MATERIAIS NA OPERAÇÃO. AF_02/2017</t>
  </si>
  <si>
    <t>89,34</t>
  </si>
  <si>
    <t>CAP PPR DN 20 MM, PARA AGUA QUENTE PREDIAL</t>
  </si>
  <si>
    <t>1,12</t>
  </si>
  <si>
    <t>96030</t>
  </si>
  <si>
    <t>CAMINHÃO BASCULANTE 10 M3, TRUCADO, POTÊNCIA 230 CV, INCLUSIVE CAÇAMBA METÁLICA, COM DISTRIBUIDOR DE AGREGADOS ACOPLADO - DEPRECIAÇÃO. AF_02/2017</t>
  </si>
  <si>
    <t>CAP PPR DN 25 MM, PARA AGUA QUENTE PREDIAL</t>
  </si>
  <si>
    <t>CAP PVC, ROSCAVEL, 1 1/2",  AGUA FRIA PREDIAL</t>
  </si>
  <si>
    <t>96031</t>
  </si>
  <si>
    <t>CAMINHÃO BASCULANTE 10 M3, TRUCADO, POTÊNCIA 230 CV, INCLUSIVE CAÇAMBA METÁLICA, COM DISTRIBUIDOR DE AGREGADOS ACOPLADO - JUROS. AF_02/2017</t>
  </si>
  <si>
    <t>9,48</t>
  </si>
  <si>
    <t>CAP PVC, ROSCAVEL, 1 1/4",  AGUA FRIA PREDIAL</t>
  </si>
  <si>
    <t>96032</t>
  </si>
  <si>
    <t>CAMINHÃO BASCULANTE 10 M3, TRUCADO, POTÊNCIA 230 CV, INCLUSIVE CAÇAMBA METÁLICA, COM DISTRIBUIDOR DE AGREGADOS ACOPLADO - IMPOSTOS E SEGUROS. AF_02/2017</t>
  </si>
  <si>
    <t>9,18</t>
  </si>
  <si>
    <t>96033</t>
  </si>
  <si>
    <t>CAMINHÃO BASCULANTE 10 M3, TRUCADO, POTÊNCIA 230 CV, INCLUSIVE CAÇAMBA METÁLICA, COM DISTRIBUIDOR DE AGREGADOS ACOPLADO - MANUTENÇÃO. AF_02/2017</t>
  </si>
  <si>
    <t>CAP PVC, ROSCAVEL, 1/2", PARA AGUA FRIA PREDIAL</t>
  </si>
  <si>
    <t>29,90</t>
  </si>
  <si>
    <t>96034</t>
  </si>
  <si>
    <t>CAMINHÃO BASCULANTE 10 M3, TRUCADO, POTÊNCIA 230 CV, INCLUSIVE CAÇAMBA METÁLICA, COM DISTRIBUIDOR DE AGREGADOS ACOPLADO - MATERIAIS NA OPERAÇÃO. AF_02/2017</t>
  </si>
  <si>
    <t>CAP PVC, ROSCAVEL, 1",  PARA AGUA FRIA PREDIAL</t>
  </si>
  <si>
    <t>96053</t>
  </si>
  <si>
    <t>TRATOR DE PNEUS COM POTÊNCIA DE 85 CV, TRAÇÃO 4X4, COM VASSOURA MECÂNICA ACOPLADA - DEPRECIAÇÃO. AF_03/2017</t>
  </si>
  <si>
    <t>9,07</t>
  </si>
  <si>
    <t>CAP PVC, ROSCAVEL, 2 1/2",  AGUA FRIA PREDIAL</t>
  </si>
  <si>
    <t>96054</t>
  </si>
  <si>
    <t>18,67</t>
  </si>
  <si>
    <t>MINICARREGADEIRA SOBRE RODAS POTENCIA 47HP CAPACIDADE OPERACAO 646 KG, COM VASSOURA MECÂNICA ACOPLADA - DEPRECIAÇÃO. AF_03/2017</t>
  </si>
  <si>
    <t>14,42</t>
  </si>
  <si>
    <t>CAP PVC, ROSCAVEL, 2",  AGUA FRIA PREDIAL</t>
  </si>
  <si>
    <t>9,64</t>
  </si>
  <si>
    <t>96055</t>
  </si>
  <si>
    <t>TRATOR DE PNEUS COM POTÊNCIA DE 85 CV, TRAÇÃO 4X4, COM VASSOURA MECÂNICA ACOPLADA - JUROS. AF_03/2017</t>
  </si>
  <si>
    <t>1,25</t>
  </si>
  <si>
    <t>CAP PVC, ROSCAVEL, 3/4",  PARA AGUA FRIA PREDIAL</t>
  </si>
  <si>
    <t>96056</t>
  </si>
  <si>
    <t>TRATOR DE PNEUS COM POTÊNCIA DE 85 CV, TRAÇÃO 4X4, COM VASSOURA MECÂNICA ACOPLADA - MANUTENÇÃO. AF_03/2017</t>
  </si>
  <si>
    <t>CAP PVC, ROSCAVEL, 3",  AGUA FRIA PREDIAL</t>
  </si>
  <si>
    <t>24,39</t>
  </si>
  <si>
    <t>96057</t>
  </si>
  <si>
    <t>TRATOR DE PNEUS COM POTÊNCIA DE 85 CV, TRAÇÃO 4X4, COM VASSOURA MECÂNICA ACOPLADA - MATERIAIS NA OPERAÇÃO. AF_03/2017</t>
  </si>
  <si>
    <t>CAP PVC, SERIE R, DN 100 MM, PARA ESGOTO PREDIAL</t>
  </si>
  <si>
    <t>96060</t>
  </si>
  <si>
    <t>MINICARREGADEIRA SOBRE RODAS POTENCIA 47HP CAPACIDADE OPERACAO 646 KG, COM VASSOURA MECÂNICA ACOPLADA - JUROS. AF_03/2017</t>
  </si>
  <si>
    <t>CAP PVC, SERIE R, DN 150 MM, PARA ESGOTO PREDIAL</t>
  </si>
  <si>
    <t>59,44</t>
  </si>
  <si>
    <t>Os valores de BDI foram calculados com o emprego da fórmula:</t>
  </si>
  <si>
    <t>CAP PVC, SERIE R, DN 75 MM, PARA ESGOTO PREDIAL</t>
  </si>
  <si>
    <t>96061</t>
  </si>
  <si>
    <t>MINICARREGADEIRA SOBRE RODAS POTENCIA 47HP CAPACIDADE OPERACAO 646 KG, COM VASSOURA MECÂNICA ACOPLADA - MANUTENÇÃO. AF_03/2017</t>
  </si>
  <si>
    <t>18,02</t>
  </si>
  <si>
    <t>8,98</t>
  </si>
  <si>
    <t>96062</t>
  </si>
  <si>
    <t>MINICARREGADEIRA SOBRE RODAS POTENCIA 47HP CAPACIDADE OPERACAO 646 KG, COM VASSOURA MECÂNICA ACOPLADA - MATERIAIS NA OPERAÇÃO. AF_03/2017</t>
  </si>
  <si>
    <t>CAP PVC, SOLDAVEL, DN 100 MM, SERIE NORMAL, PARA ESGOTO PREDIAL</t>
  </si>
  <si>
    <t>7,29</t>
  </si>
  <si>
    <t>96241</t>
  </si>
  <si>
    <t>MINIESCAVADEIRA SOBRE ESTEIRAS, POTENCIA LIQUIDA DE *30* HP, PESO OPERACIONAL DE *3.500* KG - DEPRECIACAO. AF_04/2017</t>
  </si>
  <si>
    <t>CAP PVC, SOLDAVEL, DN 50 MM, SERIE NORMAL, PARA ESGOTO PREDIAL</t>
  </si>
  <si>
    <t>96242</t>
  </si>
  <si>
    <t>MINIESCAVADEIRA SOBRE ESTEIRAS, POTENCIA LIQUIDA DE *30* HP, PESO OPERACIONAL DE *3.500* KG - JUROS. AF_04/2017</t>
  </si>
  <si>
    <t>3,31</t>
  </si>
  <si>
    <t>96243</t>
  </si>
  <si>
    <t>CAP PVC, SOLDAVEL, DN 75 MM, SERIE NORMAL, PARA ESGOTO PREDIAL</t>
  </si>
  <si>
    <t>MINIESCAVADEIRA SOBRE ESTEIRAS, POTENCIA LIQUIDA DE *30* HP, PESO OPERACIONAL DE *3.500* KG - MANUTENCAO. AF_04/2017</t>
  </si>
  <si>
    <t>15,39</t>
  </si>
  <si>
    <t>5,52</t>
  </si>
  <si>
    <t>96244</t>
  </si>
  <si>
    <t>MINIESCAVADEIRA SOBRE ESTEIRAS, POTENCIA LIQUIDA DE *30* HP, PESO OPERACIONAL DE *3.500* KG - MATERIAIS NA OPERACAO. AF_04/2017</t>
  </si>
  <si>
    <t>10,79</t>
  </si>
  <si>
    <t>CAP PVC, SOLDAVEL, 110 MM, PARA AGUA FRIA PREDIAL</t>
  </si>
  <si>
    <t>96298</t>
  </si>
  <si>
    <t>PERFURATRIZ ROTATIVA SOBRE ESTEIRA, TORQUE MAXIMO 2500 KGM, POTENCIA 110 HP, MOTOR DIESEL - DEPRECIAÇÃO. AF_05/2017</t>
  </si>
  <si>
    <t>59,97</t>
  </si>
  <si>
    <t>35,82</t>
  </si>
  <si>
    <t>CAP PVC, SOLDAVEL, 20 MM, PARA AGUA FRIA PREDIAL</t>
  </si>
  <si>
    <t>96299</t>
  </si>
  <si>
    <t>PERFURATRIZ ROTATIVA SOBRE ESTEIRA, TORQUE MAXIMO 2500 KGM, POTENCIA 110 HP, MOTOR DIESEL - JUROS. AF_05/2017</t>
  </si>
  <si>
    <t>CAP PVC, SOLDAVEL, 25 MM, PARA AGUA FRIA PREDIAL</t>
  </si>
  <si>
    <t>96300</t>
  </si>
  <si>
    <t>PERFURATRIZ ROTATIVA SOBRE ESTEIRA, TORQUE MAXIMO 2500 KGM, POTENCIA 110 HP, MOTOR DIESEL - MANUTENÇÃO. AF_05/2017</t>
  </si>
  <si>
    <t>44,82</t>
  </si>
  <si>
    <t>CAP PVC, SOLDAVEL, 32 MM, PARA AGUA FRIA PREDIAL</t>
  </si>
  <si>
    <t>96301</t>
  </si>
  <si>
    <t>PERFURATRIZ ROTATIVA SOBRE ESTEIRA, TORQUE MAXIMO 2500 KGM, POTENCIA 110 HP, MOTOR DIESEL - MATERIAIS NA OPERAÇÃO. AF_05/2017</t>
  </si>
  <si>
    <t>30,45</t>
  </si>
  <si>
    <t>CAP PVC, SOLDAVEL, 40 MM, PARA AGUA FRIA PREDIAL</t>
  </si>
  <si>
    <t>96304</t>
  </si>
  <si>
    <t>COMPRESSOR DE AR, VAZAO DE 10 PCM, RESERVATORIO 100 L, PRESSAO DE TRABALHO ENTRE 6,9 E 9,7 BAR,  POTENCIA 2 HP, TENSAO 110/220 V - DEPRECIAÇÃO. AF_05/2017</t>
  </si>
  <si>
    <t>96305</t>
  </si>
  <si>
    <t>CAP PVC, SOLDAVEL, 50 MM, PARA AGUA FRIA PREDIAL</t>
  </si>
  <si>
    <t>COMPRESSOR DE AR, VAZAO DE 10 PCM, RESERVATORIO 100 L, PRESSAO DE TRABALHO ENTRE 6,9 E 9,7 BAR,  POTENCIA 2 HP, TENSAO 110/220 V - JUROS. AF_05/2017</t>
  </si>
  <si>
    <t>CAP PVC, SOLDAVEL, 60 MM, PARA AGUA FRIA PREDIAL</t>
  </si>
  <si>
    <t>96306</t>
  </si>
  <si>
    <t>COMPRESSOR DE AR, VAZAO DE 10 PCM, RESERVATORIO 100 L, PRESSAO DE TRABALHO ENTRE 6,9 E 9,7 BAR,  POTENCIA 2 HP, TENSAO 110/220 V - MANUTENÇÃO. AF_05/2017</t>
  </si>
  <si>
    <t>CAP PVC, SOLDAVEL, 75 MM, PARA AGUA FRIA PREDIAL</t>
  </si>
  <si>
    <t>16,82</t>
  </si>
  <si>
    <t>96307</t>
  </si>
  <si>
    <t>COMPRESSOR DE AR, VAZAO DE 10 PCM, RESERVATORIO 100 L, PRESSAO DE TRABALHO ENTRE 6,9 E 9,7 BAR, POTENCIA 2 HP, TENSAO 110/220 V - MATERIAIS NA OPERAÇÃO. AF_05/2017</t>
  </si>
  <si>
    <t>CAP PVC, SOLDAVEL, 85 MM, PARA AGUA FRIA PREDIAL</t>
  </si>
  <si>
    <t>39,90</t>
  </si>
  <si>
    <t>96457</t>
  </si>
  <si>
    <t>ROLO COMPACTADOR DE PNEUS, ESTATICO, PRESSAO VARIAVEL, POTENCIA 110 HP, PESO SEM/COM LASTRO 10,8/27 T, LARGURA DE ROLAGEM 2,30 M - MATERIAIS NA OPERACAO. AF_06/2017</t>
  </si>
  <si>
    <t>CAP, PVC PBA, JE, DN 100 / DE 110 MM,  PARA REDE DE AGUA (NBR 10351)</t>
  </si>
  <si>
    <t>23,10</t>
  </si>
  <si>
    <t>96458</t>
  </si>
  <si>
    <t>ROLO COMPACTADOR DE PNEUS, ESTATICO, PRESSAO VARIAVEL, POTENCIA 110 HP, PESO SEM/COM LASTRO 10,8/27 T, LARGURA DE ROLAGEM 2,30 M - MANUTENCAO. AF_06/2017</t>
  </si>
  <si>
    <t>31,93</t>
  </si>
  <si>
    <t>CAP, PVC PBA, JE, DN 50 / DE 60 MM,  PARA REDE DE AGUA (NBR 10351)</t>
  </si>
  <si>
    <t>5,79</t>
  </si>
  <si>
    <t>96459</t>
  </si>
  <si>
    <t>ROLO COMPACTADOR DE PNEUS, ESTATICO, PRESSAO VARIAVEL, POTENCIA 110 HP, PESO SEM/COM LASTRO 10,8/27 T, LARGURA DE ROLAGEM 2,30 M - JUROS. AF_06/2017</t>
  </si>
  <si>
    <t>CAP, PVC PBA, JE, DN 75 / DE 85 MM,  PARA REDE DE AGUA (NBR 10351)</t>
  </si>
  <si>
    <t>96460</t>
  </si>
  <si>
    <t>15,08</t>
  </si>
  <si>
    <t>ROLO COMPACTADOR DE PNEUS, ESTATICO, PRESSAO VARIAVEL, POTENCIA 110 HP, PESO SEM/COM LASTRO 10,8/27 T, LARGURA DE ROLAGEM 2,30 M - DEPRECIAÇÃO. AF_06/2017</t>
  </si>
  <si>
    <t>25,51</t>
  </si>
  <si>
    <t>CAP, PVC, JE, OCRE, DN 150 MM (CONEXAO PARA TUBO COLETOR DE ESGOTO)</t>
  </si>
  <si>
    <t>45,06</t>
  </si>
  <si>
    <t>98760</t>
  </si>
  <si>
    <t>INVERSOR DE SOLDA MONOFÁSICO DE 160 A, POTÊNCIA DE 5400 W, TENSÃO DE 220 V, PARA SOLDA COM ELETRODOS DE 2,0 A 4,0 MM E PROCESSO TIG - DEPRECIAÇÃO. AF_06/2018</t>
  </si>
  <si>
    <t>CAP, PVC, JE, OCRE, DN 200 MM (CONEXAO PARA TUBO COLETOR DE ESGOTO)</t>
  </si>
  <si>
    <t>70,15</t>
  </si>
  <si>
    <t>CAPA PARA CHUVA EM PVC COM FORRO DE POLIESTER, COM CAPUZ (AMARELA OU AZUL)</t>
  </si>
  <si>
    <t>98761</t>
  </si>
  <si>
    <t>INVERSOR DE SOLDA MONOFÁSICO DE 160 A, POTÊNCIA DE 5400 W, TENSÃO DE 220 V, PARA SOLDA COM ELETRODOS DE 2,0 A 4,0 MM E PROCESSO TIG - JUROS. AF_06/2018</t>
  </si>
  <si>
    <t>CAPACETE DE SEGURANCA ABA FRONTAL COM SUSPENSAO DE POLIETILENO, SEM JUGULAR (CLASSE B)</t>
  </si>
  <si>
    <t>98762</t>
  </si>
  <si>
    <t>INVERSOR DE SOLDA MONOFÁSICO DE 160 A, POTÊNCIA DE 5400 W, TENSÃO DE 220 V, PARA SOLDA COM ELETRODOS DE 2,0 A 4,0 MM E PROCESSO TIG - MANUTENÇÃO. AF_06/2018</t>
  </si>
  <si>
    <t>CAPACITOR TRIFASICO, POTENCIA 2,5 KVAR, TENSAO 220 V, FORNECIDO COM CAPA PROTETORA, RESISTOR INTERNO A UNIDADE CAPACITIVA</t>
  </si>
  <si>
    <t>138,47</t>
  </si>
  <si>
    <t>98763</t>
  </si>
  <si>
    <t>INVERSOR DE SOLDA MONOFÁSICO DE 160 A, POTÊNCIA DE 5400 W, TENSÃO DE 220 V, PARA SOLDA COM ELETRODOS DE 2,0 A 4,0 MM E PROCESSO TIG - MATERIAIS NA OPERAÇÃO. AF_06/2018</t>
  </si>
  <si>
    <t>CAPACITOR TRIFASICO, POTENCIA 5 KVAR, TENSAO 220 V, FORNECIDO COM CAPA PROTETORA, RESISTOR INTERNO A UNIDADE CAPACITIVA</t>
  </si>
  <si>
    <t>235,27</t>
  </si>
  <si>
    <t>CAPIM BRAQUIARIA DECUMBENS/ BRAQUIARINHA, VC *70*% MINIMO</t>
  </si>
  <si>
    <t>99829</t>
  </si>
  <si>
    <t>LAVADORA DE ALTA PRESSAO (LAVA-JATO) PARA AGUA FRIA, PRESSAO DE OPERACAO ENTRE 1400 E 1900 LIB/POL2, VAZAO MAXIMA ENTRE 400 E 700 L/H - DEPRECIAÇÃO. AF_04/2019</t>
  </si>
  <si>
    <t>23,32</t>
  </si>
  <si>
    <t>CARENAGEM /TAMPA, EM PLASTICO, COR BRANCA, UTILIZADO EM KIT CHASSI METALICO PARA INSTALACAO HIDRAULICA DE CUBA SIMPLES SEM MAQUINA DE LAVAR ROUPA, LARGURA *355* MM X ALTURA *670* MM (COM FUROS E DEMAIS ENCAIXES)</t>
  </si>
  <si>
    <t>99830</t>
  </si>
  <si>
    <t>LAVADORA DE ALTA PRESSAO (LAVA-JATO) PARA AGUA FRIA, PRESSAO DE OPERACAO ENTRE 1400 E 1900 LIB/POL2, VAZAO MAXIMA ENTRE 400 E 700 L/H - JUROS. AF_04/2019</t>
  </si>
  <si>
    <t>CARENAGEM /TAMPA, EM PLASTICO, COR BRANCA, UTILIZADO EM KIT CHASSI METALICO PARA INSTALACAO HIDRAULICA DE TANQUE COM MAQUINA DE LAVAR ROUPA, LARGURA *360* MM X ALTURA *470* MM (COM FUROS E DEMAIS ENCAIXES)</t>
  </si>
  <si>
    <t>19,50</t>
  </si>
  <si>
    <t>99831</t>
  </si>
  <si>
    <t>LAVADORA DE ALTA PRESSAO (LAVA-JATO) PARA AGUA FRIA, PRESSAO DE OPERACAO ENTRE 1400 E 1900 LIB/POL2, VAZAO MAXIMA ENTRE 400 E 700 L/H - MANUTENÇÃO. AF_04/2019</t>
  </si>
  <si>
    <t>CARPETE DE NYLON EM MANTA PARA TRAFEGO COMERCIAL PESADO, E = 6 A 7 MM (INSTALADO)</t>
  </si>
  <si>
    <t>87,10</t>
  </si>
  <si>
    <t>99832</t>
  </si>
  <si>
    <t>CARPETE DE NYLON EM MANTA PARA TRAFEGO COMERCIAL PESADO, E = 9 A 10 MM (INSTALADO)</t>
  </si>
  <si>
    <t>LAVADORA DE ALTA PRESSAO (LAVA-JATO) PARA AGUA FRIA, PRESSAO DE OPERACAO ENTRE 1400 E 1900 LIB/POL2, VAZAO MAXIMA ENTRE 400 E 700 L/H - MATERIAIS NA OPERAÇÃO. AF_04/2019</t>
  </si>
  <si>
    <t>107,00</t>
  </si>
  <si>
    <t>CARPETE DE NYLON EM PLACAS 50 X 50 CM PARA TRAFEGO COMERCIAL PESADO, E = 6,5 MM (INSTALADO)</t>
  </si>
  <si>
    <t>100637</t>
  </si>
  <si>
    <t>109,27</t>
  </si>
  <si>
    <t>USINA DE MISTURA ASFÁLTICA À QUENTE, TIPO CONTRA FLUXO, PROD 100 A 140 TON/HORA - DEPRECIAÇÃO. AF_12/2019</t>
  </si>
  <si>
    <t>77,38</t>
  </si>
  <si>
    <t>CARPETE DE POLIESTER EM MANTA PARA TRAFEGO COMERCIAL PESADO, E = 4 A 5 MM (INSTALADO)</t>
  </si>
  <si>
    <t>33,72</t>
  </si>
  <si>
    <t>100638</t>
  </si>
  <si>
    <t>USINA DE MISTURA ASFÁLTICA À QUENTE, TIPO CONTRA FLUXO, PROD 100 A 140 TON/HORA - JUROS. AF_12/2019</t>
  </si>
  <si>
    <t>13,92</t>
  </si>
  <si>
    <t>CARPETE DE POLIPROPILENO EM MANTA PARA TRAFEGO COMERCIAL MEDIO, E = 5 A 6 MM (INSTALADO)</t>
  </si>
  <si>
    <t>100639</t>
  </si>
  <si>
    <t>USINA DE MISTURA ASFÁLTICA À QUENTE, TIPO CONTRA FLUXO, PROD 100 A 140 TON/HORA - MANUTENÇÃO. AF_12/2019</t>
  </si>
  <si>
    <t>57,40</t>
  </si>
  <si>
    <t>124,39</t>
  </si>
  <si>
    <t>CARPINTEIRO AUXILIAR</t>
  </si>
  <si>
    <t>100640</t>
  </si>
  <si>
    <t>USINA DE MISTURA ASFÁLTICA À QUENTE, TIPO CONTRA FLUXO, PROD 100 A 140 TON/HORA - MATERIAIS NA OPERAÇÃO. AF_12/2019</t>
  </si>
  <si>
    <t>11,57</t>
  </si>
  <si>
    <t>171,36</t>
  </si>
  <si>
    <t>CARPINTEIRO AUXILIAR (MENSALISTA)</t>
  </si>
  <si>
    <t>Declaro para os devidos fins que, conforme legislação tributária municipal, a base de cálculo para Construção de Praças Urbanas, Rodovias, Ferrovias e recapeamento e pavimentação de vias urbanas, é de 100%, com a respectiva alíquota de 5%.</t>
  </si>
  <si>
    <t>2.041,01</t>
  </si>
  <si>
    <t>100643</t>
  </si>
  <si>
    <t>USINA DE ASFALTO, TIPO GRAVIMÉTRICA, PROD 150 TON/HORA - DEPRECIAÇÃO. AF_12/2019</t>
  </si>
  <si>
    <t>203,75</t>
  </si>
  <si>
    <t>CARPINTEIRO DE ESQUADRIAS</t>
  </si>
  <si>
    <t>CARPINTEIRO DE ESQUADRIAS (MENSALISTA)</t>
  </si>
  <si>
    <t>2.175,00</t>
  </si>
  <si>
    <t>CARPINTEIRO DE FORMAS</t>
  </si>
  <si>
    <t>100644</t>
  </si>
  <si>
    <t>USINA DE ASFALTO, TIPO GRAVIMÉTRICA, PROD 150 TON/HORA - JUROS. AF_12/2019</t>
  </si>
  <si>
    <t>CARPINTEIRO DE FORMAS (MENSALISTA)</t>
  </si>
  <si>
    <t>36,67</t>
  </si>
  <si>
    <t>CARRANCA PARA JANELA VENEZIANA DE ABRIR, EM LATAO CROMADO, SIMPLES, PARA APARAFUSAR NA PAREDE</t>
  </si>
  <si>
    <t>100645</t>
  </si>
  <si>
    <t>USINA DE ASFALTO, TIPO GRAVIMÉTRICA, PROD 150 TON/HORA - MANUTENÇÃO. AF_12/2019</t>
  </si>
  <si>
    <t>327,53</t>
  </si>
  <si>
    <t>CARRINHO COM 2 PNEUS PARA TRANSPORTAR TUBO CONCRETO, ALTURA ATE 1,0 M E DIAMETRO ATE 1000MM, COM ESTRUTURA EM PERFIL OU TUBO METALICO</t>
  </si>
  <si>
    <t>3.371,77</t>
  </si>
  <si>
    <t>100646</t>
  </si>
  <si>
    <t>USINA DE ASFALTO, TIPO GRAVIMÉTRICA, PROD 150 TON/HORA - MATERIAIS NA OPERAÇÃO. AF_12/2019</t>
  </si>
  <si>
    <t>CARRINHO DE MAO DE ACO CAPACIDADE 50 A 60 L, PNEU COM CAMARA</t>
  </si>
  <si>
    <t>244,80</t>
  </si>
  <si>
    <t>55960</t>
  </si>
  <si>
    <t>CARROCERIA FIXA ABERTA DE MADEIRA PARA TRANSPORTE GERAL DE CARGA SECA DIMENSOES APROXIMADAS 2,25 X 4,10 X 0,50 M (INCLUI MONTAGEM, NAO INCLUI CAMINHAO)</t>
  </si>
  <si>
    <t>IMUNIZACAO DE MADEIRAMENTO PARA COBERTURA UTILIZANDO CUPINICIDA INCOLOR</t>
  </si>
  <si>
    <t>6.700,00</t>
  </si>
  <si>
    <t>92259</t>
  </si>
  <si>
    <t>INSTALAÇÃO DE TESOURA (INTEIRA OU MEIA), BIAPOIADA, EM MADEIRA NÃO APARELHADA, PARA VÃOS MAIORES OU IGUAIS A 3,0 M E MENORES QUE 6,0 M, INCLUSO IÇAMENTO. AF_07/2019</t>
  </si>
  <si>
    <t>313,79</t>
  </si>
  <si>
    <t>CARROCERIA FIXA ABERTA DE MADEIRA PARA TRANSPORTE GERAL DE CARGA SECA DIMENSOES APROXIMADAS 2,5 X 5,5 X 0,50 M (INCLUI MONTAGEM, NAO INCLUI CAMINHAO)</t>
  </si>
  <si>
    <t>92260</t>
  </si>
  <si>
    <t>INSTALAÇÃO DE TESOURA (INTEIRA OU MEIA), BIAPOIADA, EM MADEIRA NÃO APARELHADA, PARA VÃOS MAIORES OU IGUAIS A 6,0 M E MENORES QUE 8,0 M, INCLUSO IÇAMENTO. AF_07/2019</t>
  </si>
  <si>
    <t>9.089,51</t>
  </si>
  <si>
    <t>361,19</t>
  </si>
  <si>
    <t>92261</t>
  </si>
  <si>
    <t>CARROCERIA FIXA ABERTA DE MADEIRA PARA TRANSPORTE GERAL DE CARGA SECA DIMENSOES APROXIMADAS 2,5 X 6,00 X 0,50 M (INCLUI MONTAGEM, NAO INCLUI CAMINHAO)</t>
  </si>
  <si>
    <t>INSTALAÇÃO DE TESOURA (INTEIRA OU MEIA), BIAPOIADA, EM MADEIRA NÃO APARELHADA, PARA VÃOS MAIORES OU IGUAIS A 8,0 M E MENORES QUE 10,0 M, INCLUSO IÇAMENTO. AF_07/2019</t>
  </si>
  <si>
    <t>407,15</t>
  </si>
  <si>
    <t>9.839,16</t>
  </si>
  <si>
    <t>92262</t>
  </si>
  <si>
    <t>INSTALAÇÃO DE TESOURA (INTEIRA OU MEIA), BIAPOIADA, EM MADEIRA NÃO APARELHADA, PARA VÃOS MAIORES OU IGUAIS A 10,0 M E MENORES QUE 12,0 M, INCLUSO IÇAMENTO. AF_07/2019</t>
  </si>
  <si>
    <t>481,14</t>
  </si>
  <si>
    <t>CARROCERIA FIXA ABERTA DE MADEIRA PARA TRANSPORTE GERAL DE CARGA SECA DIMENSOES APROXIMADAS 2,5 X 6,5 X 0,50 M (INCLUI MONTAGEM, NAO INCLUI CAMINHAO)</t>
  </si>
  <si>
    <t>92539</t>
  </si>
  <si>
    <t>10.588,81</t>
  </si>
  <si>
    <t>TRAMA DE MADEIRA COMPOSTA POR RIPAS, CAIBROS E TERÇAS PARA TELHADOS DE ATÉ 2 ÁGUAS PARA TELHA DE ENCAIXE DE CERÂMICA OU DE CONCRETO, INCLUSO TRANSPORTE VERTICAL. AF_07/2019</t>
  </si>
  <si>
    <t>CARROCERIA FIXA ABERTA DE MADEIRA PARA TRANSPORTE GERAL DE CARGA SECA DIMENSOES APROXIMADAS 2,5 X 7,00 X 0,50 M (INCLUI MONTAGEM, NAO INCLUI CAMINHAO)</t>
  </si>
  <si>
    <t>52,70</t>
  </si>
  <si>
    <t>11.338,46</t>
  </si>
  <si>
    <t>92540</t>
  </si>
  <si>
    <t>TRAMA DE MADEIRA COMPOSTA POR RIPAS, CAIBROS E TERÇAS PARA TELHADOS DE MAIS QUE 2 ÁGUAS PARA TELHA DE ENCAIXE DE CERÂMICA OU DE CONCRETO, INCLUSO TRANSPORTE VERTICAL. AF_07/2019</t>
  </si>
  <si>
    <t>59,73</t>
  </si>
  <si>
    <t>CARROCERIA FIXA ABERTA DE MADEIRA PARA TRANSPORTE GERAL DE CARGA SECA DIMENSOES APROXIMADAS 2,5 X 7,5 X 0,50 M (INCLUI MONTAGEM, NAO INCLUI CAMINHAO)</t>
  </si>
  <si>
    <t>92541</t>
  </si>
  <si>
    <t>TRAMA DE MADEIRA COMPOSTA POR RIPAS, CAIBROS E TERÇAS PARA TELHADOS DE ATÉ 2 ÁGUAS PARA TELHA CERÂMICA CAPA-CANAL, INCLUSO TRANSPORTE VERTICAL. AF_07/2019</t>
  </si>
  <si>
    <t>56,42</t>
  </si>
  <si>
    <t>12.931,46</t>
  </si>
  <si>
    <t>92542</t>
  </si>
  <si>
    <t>CARVAO ANTRACITO PARA FILTRO, GRAO VARIANDO DE 0,8 ATE 1,1 MM, COEFICIENTE DE UNIFORMIDADE MENOR QUE 1,7 MM</t>
  </si>
  <si>
    <t>TRAMA DE MADEIRA COMPOSTA POR RIPAS, CAIBROS E TERÇAS PARA TELHADOS DE MAIS QUE 2 ÁGUAS PARA TELHA CERÂMICA CAPA-CANAL, INCLUSO TRANSPORTE VERTICAL. AF_07/2019</t>
  </si>
  <si>
    <t xml:space="preserve">T     </t>
  </si>
  <si>
    <t xml:space="preserve">Observações: </t>
  </si>
  <si>
    <t>1.804,59</t>
  </si>
  <si>
    <t>68,58</t>
  </si>
  <si>
    <t>92543</t>
  </si>
  <si>
    <t>CARVAO ANTRACITO PARA FILTRO, GRAO VARIANDO DE 0,8 ATE 1,1 MM, COEFICIENTE DE UNIFORMIDADE MENOR QUE 1,7 MM (DISTRIBUIDOR)</t>
  </si>
  <si>
    <t>TRAMA DE MADEIRA COMPOSTA POR TERÇAS PARA TELHADOS DE ATÉ 2 ÁGUAS PARA TELHA ONDULADA DE FIBROCIMENTO, METÁLICA, PLÁSTICA OU TERMOACÚSTICA, INCLUSO TRANSPORTE VERTICAL. AF_07/2019</t>
  </si>
  <si>
    <t>14,75</t>
  </si>
  <si>
    <t>3,78</t>
  </si>
  <si>
    <t>CASCALHO DE CAVA</t>
  </si>
  <si>
    <t>92544</t>
  </si>
  <si>
    <t>TRAMA DE MADEIRA COMPOSTA POR TERÇAS PARA TELHADOS DE ATÉ 2 ÁGUAS PARA TELHA ESTRUTURAL DE FIBROCIMENTO, INCLUSO TRANSPORTE VERTICAL. AF_07/2019</t>
  </si>
  <si>
    <t>31,29</t>
  </si>
  <si>
    <t>12,52</t>
  </si>
  <si>
    <t>CASCALHO DE RIO</t>
  </si>
  <si>
    <t>92545</t>
  </si>
  <si>
    <t>40,91</t>
  </si>
  <si>
    <t>FABRICAÇÃO E INSTALAÇÃO DE TESOURA INTEIRA EM MADEIRA NÃO APARELHADA, VÃO DE 3 M, PARA TELHA CERÂMICA OU DE CONCRETO, INCLUSO IÇAMENTO. AF_07/2019</t>
  </si>
  <si>
    <t>CASCALHO LAVADO</t>
  </si>
  <si>
    <t>677,43</t>
  </si>
  <si>
    <t>54,81</t>
  </si>
  <si>
    <t>92546</t>
  </si>
  <si>
    <t>FABRICAÇÃO E INSTALAÇÃO DE TESOURA INTEIRA EM MADEIRA NÃO APARELHADA, VÃO DE 4 M, PARA TELHA CERÂMICA OU DE CONCRETO, INCLUSO IÇAMENTO. AF_07/2019</t>
  </si>
  <si>
    <t>831,24</t>
  </si>
  <si>
    <t>CAVALETE PARA TALHA COM ESTRUTURA EM TUBO METALICO ALTURA MINIMA 3,2 M EQUIPADO COM RODAS DE BORRACHA PARA MOVIMENTACAO DE TUBOS DE CONCRETO NA CENTRAL DE PREMOLDADOS COM CAPACIDADE DE CARGA DE 3 TONELADAS</t>
  </si>
  <si>
    <t>8.560,87</t>
  </si>
  <si>
    <t>92547</t>
  </si>
  <si>
    <t>FABRICAÇÃO E INSTALAÇÃO DE TESOURA INTEIRA EM MADEIRA NÃO APARELHADA, VÃO DE 5 M, PARA TELHA CERÂMICA OU DE CONCRETO, INCLUSO IÇAMENTO. AF_07/2019</t>
  </si>
  <si>
    <t>874,07</t>
  </si>
  <si>
    <t>CAVALO MECANICO TRACAO 4X2, PESO BRUTO TOTAL COMBINADO 49000 KG, CAPACIDADE MAXIMA DE TRACAO *66000* KG, POTENCIA *360* CV (INCLUI CABINE E CHASSI, NAO INCLUI SEMIRREBOQUE)</t>
  </si>
  <si>
    <t>531.058,79</t>
  </si>
  <si>
    <t>92548</t>
  </si>
  <si>
    <t>FABRICAÇÃO E INSTALAÇÃO DE TESOURA INTEIRA EM MADEIRA NÃO APARELHADA, VÃO DE 6 M, PARA TELHA CERÂMICA OU DE CONCRETO, INCLUSO IÇAMENTO. AF_07/2019</t>
  </si>
  <si>
    <t>CAVALO MECANICO TRACAO 4X2, PESO BRUTO TOTAL 16000 KG, CAPACIDADE MAXIMA DE TRACAO *36000* KG, DISTANCIA ENTRE EIXOS *3,56* M, POTENCIA *286* CV (INCLUI CABINE E CHASSI, NAO INCLUI SEMIRREBOQUE)</t>
  </si>
  <si>
    <t>972,77</t>
  </si>
  <si>
    <t>455.456,76</t>
  </si>
  <si>
    <t>CAVALO MECANICO TRACAO 4X2, PESO BRUTO TOTAL 16000 KG, CAPACIDADE MAXIMA DE TRACAO *45000* KG, DISTANCIA ENTRE EIXOS *3,56* M, POTENCIA *330* CV (INCLUI CABINE E CHASSI, NAO INCLUI SEMIRREBOQUE)</t>
  </si>
  <si>
    <t>92549</t>
  </si>
  <si>
    <t>FABRICAÇÃO E INSTALAÇÃO DE TESOURA INTEIRA EM MADEIRA NÃO APARELHADA, VÃO DE 7 M, PARA TELHA CERÂMICA OU DE CONCRETO, INCLUSO IÇAMENTO. AF_07/2019</t>
  </si>
  <si>
    <t>460.988,55</t>
  </si>
  <si>
    <t>1.229,00</t>
  </si>
  <si>
    <t>CAVALO MECANICO TRACAO 4X2, PESO BRUTO TOTAL 16000 KG, CAPACIDADE MAXIMA DE TRACAO *80000* KG, POTENCIA *380* CV (INCLUI CABINE E CHASSI, NAO INCLUI SEMIRREBOQUE)</t>
  </si>
  <si>
    <t>92550</t>
  </si>
  <si>
    <t>524.051,85</t>
  </si>
  <si>
    <t>FABRICAÇÃO E INSTALAÇÃO DE TESOURA INTEIRA EM MADEIRA NÃO APARELHADA, VÃO DE 8 M, PARA TELHA CERÂMICA OU DE CONCRETO, INCLUSO IÇAMENTO. AF_07/2019</t>
  </si>
  <si>
    <t>1.494,10</t>
  </si>
  <si>
    <t>CAVALO MECANICO TRACAO 6X2, PESO BRUTO TOTAL COMBINADO 56000 KG, CAPACIDADE MAXIMA DE TRACAO *66000* KG, POTENCIA *360* CV (INCLUI CABINE E CHASSI, NAO INCLUI SEMIRREBOQUE)</t>
  </si>
  <si>
    <t>92551</t>
  </si>
  <si>
    <t>642.618,05</t>
  </si>
  <si>
    <t>FABRICAÇÃO E INSTALAÇÃO DE TESOURA INTEIRA EM MADEIRA NÃO APARELHADA, VÃO DE 9 M, PARA TELHA CERÂMICA OU DE CONCRETO, INCLUSO IÇAMENTO. AF_07/2019</t>
  </si>
  <si>
    <t>1.550,83</t>
  </si>
  <si>
    <t>CAVOUQUEIRO OU OPERADOR DE PERFURATRIZ / ROMPEDOR</t>
  </si>
  <si>
    <t>11,54</t>
  </si>
  <si>
    <t>92552</t>
  </si>
  <si>
    <t>CAVOUQUEIRO OU OPERADOR DE PERFURATRIZ / ROMPEDOR (MENSALISTA)</t>
  </si>
  <si>
    <t>FABRICAÇÃO E INSTALAÇÃO DE TESOURA INTEIRA EM MADEIRA NÃO APARELHADA, VÃO DE 10 M, PARA TELHA CERÂMICA OU DE CONCRETO, INCLUSO IÇAMENTO. AF_07/2019</t>
  </si>
  <si>
    <t>1.690,05</t>
  </si>
  <si>
    <t>2.032,82</t>
  </si>
  <si>
    <t>92553</t>
  </si>
  <si>
    <t>CENTRALIZADOR DE BARRA DE ACO (CHUMBADOR TIPO CARAMBOLA), PARA ACO ATE 20 MM</t>
  </si>
  <si>
    <t>FABRICAÇÃO E INSTALAÇÃO DE TESOURA INTEIRA EM MADEIRA NÃO APARELHADA, VÃO DE 11 M, PARA TELHA CERÂMICA OU DE CONCRETO, INCLUSO IÇAMENTO. AF_07/2019</t>
  </si>
  <si>
    <t>1.956,33</t>
  </si>
  <si>
    <t>CENTRO DE MEDICAO AGRUPADA, EM POLICARBONATO / PVC, COM 12 MEDIDORES E PROTECAO GERAL (INCLUI BARRAMENTO, DISJUNTORES E ACESSORIOS DE FIXACAO) (PADRAO CONCESSIONARIA LOCAL)</t>
  </si>
  <si>
    <t>3.000,06</t>
  </si>
  <si>
    <t>92554</t>
  </si>
  <si>
    <t>CENTRO DE MEDICAO AGRUPADA, EM POLICARBONATO / PVC, COM 16 MEDIDORES E PROTECAO GERAL (INCLUI BARRAMENTO, DISJUNTORES E ACESSORIOS DE FIXACAO) (PADRAO CONCESSIONARIA LOCAL)</t>
  </si>
  <si>
    <t>FABRICAÇÃO E INSTALAÇÃO DE TESOURA INTEIRA EM MADEIRA NÃO APARELHADA, VÃO DE 12 M, PARA TELHA CERÂMICA OU DE CONCRETO, INCLUSO IÇAMENTO. AF_07/2019</t>
  </si>
  <si>
    <t>2.020,83</t>
  </si>
  <si>
    <t>4.000,08</t>
  </si>
  <si>
    <t>CENTRO DE MEDICAO AGRUPADA, EM POLICARBONATO / PVC, COM 4 MEDIDORES E PROTECAO GERAL (INCLUI BARRAMENTO, DISJUNTORES E ACESSORIOS DE FIXACAO) (PADRAO CONCESSIONARIA LOCAL)</t>
  </si>
  <si>
    <t>92555</t>
  </si>
  <si>
    <t>697,12</t>
  </si>
  <si>
    <t>FABRICAÇÃO E INSTALAÇÃO DE TESOURA INTEIRA EM MADEIRA NÃO APARELHADA, VÃO DE 3 M, PARA TELHA ONDULADA DE FIBROCIMENTO, METÁLICA, PLÁSTICA OU TERMOACÚSTICA, INCLUSO IÇAMENTO. AF_07/2019</t>
  </si>
  <si>
    <t>668,94</t>
  </si>
  <si>
    <t>CENTRO DE MEDICAO AGRUPADA, EM POLICARBONATO / PVC, COM 8 MEDIDORES E PROTECAO GERAL (INCLUI BARRAMENTO, DISJUNTORES E ACESSORIOS DE FIXACAO) (PADRAO CONCESSIONARIA LOCAL)</t>
  </si>
  <si>
    <t>92556</t>
  </si>
  <si>
    <t>1.538,49</t>
  </si>
  <si>
    <t>Local:</t>
  </si>
  <si>
    <t>FABRICAÇÃO E INSTALAÇÃO DE TESOURA INTEIRA EM MADEIRA NÃO APARELHADA, VÃO DE 4 M, PARA TELHA ONDULADA DE FIBROCIMENTO, METÁLICA, PLÁSTICA OU TERMOACÚSTICA, INCLUSO IÇAMENTO. AF_07/2019</t>
  </si>
  <si>
    <t>817,22</t>
  </si>
  <si>
    <t>CERA  LIQUIDA</t>
  </si>
  <si>
    <t>7,05</t>
  </si>
  <si>
    <t>CHAPA ACO INOX AISI 304 NUMERO 4 (E = 6 MM), ACABAMENTO NUMERO 1 (LAMINADO A QUENTE, FOSCO)</t>
  </si>
  <si>
    <t>92557</t>
  </si>
  <si>
    <t>FABRICAÇÃO E INSTALAÇÃO DE TESOURA INTEIRA EM MADEIRA NÃO APARELHADA, VÃO DE 5 M, PARA TELHA ONDULADA DE FIBROCIMENTO, METÁLICA, PLÁSTICA OU TERMOACÚSTICA, INCLUSO IÇAMENTO. AF_07/2019</t>
  </si>
  <si>
    <t>1.047,04</t>
  </si>
  <si>
    <t>Data:</t>
  </si>
  <si>
    <t>860,04</t>
  </si>
  <si>
    <t>CHAPA ACO INOX AISI 304 NUMERO 9 (E = 4 MM), ACABAMENTO NUMERO 1 (LAMINADO A QUENTE, FOSCO)</t>
  </si>
  <si>
    <t>698,02</t>
  </si>
  <si>
    <t>92558</t>
  </si>
  <si>
    <t>FABRICAÇÃO E INSTALAÇÃO DE TESOURA INTEIRA EM MADEIRA NÃO APARELHADA, VÃO DE 6 M, PARA TELHA ONDULADA DE FIBROCIMENTO, METÁLICA, PLÁSTICA OU TERMOACÚSTICA, INCLUSO IÇAMENTO. AF_07/2019</t>
  </si>
  <si>
    <t>964,28</t>
  </si>
  <si>
    <t>CHAPA DE ACO CARBONO GALVANIZADA, PERFURADA (GRADE FUROS) E = 1,5 MM, DIAMETRO DO FURO = 9,52 MM (FUROS ALTERNADOS HORIZ.)</t>
  </si>
  <si>
    <t>20,34</t>
  </si>
  <si>
    <t>92559</t>
  </si>
  <si>
    <t>FABRICAÇÃO E INSTALAÇÃO DE TESOURA INTEIRA EM MADEIRA NÃO APARELHADA, VÃO DE 7 M, PARA TELHA ONDULADA DE FIBROCIMENTO, METÁLICA, PLÁSTICA OU TERMOACÚSTICA, INCLUSO IÇAMENTO. AF_07/2019</t>
  </si>
  <si>
    <t>CHAPA DE ACO CARBONO LAMINADO A QUENTE, QUALIDADE ESTRUTURAL, BITOLA 3/16", E =4,75 MM (37,29 KG/M2)</t>
  </si>
  <si>
    <t>1.214,06</t>
  </si>
  <si>
    <t>CHAPA DE ACO FINA A FRIO BITOLA MSG 20, E = 0,90 MM (7,20 KG/M2)</t>
  </si>
  <si>
    <t>92560</t>
  </si>
  <si>
    <t>5,66</t>
  </si>
  <si>
    <t>FABRICAÇÃO E INSTALAÇÃO DE TESOURA INTEIRA EM MADEIRA NÃO APARELHADA, VÃO DE 8 M, PARA TELHA ONDULADA DE FIBROCIMENTO, METÁLICA, PLÁSTICA OU TERMOACÚSTICA, INCLUSO IÇAMENTO. AF_07/2019</t>
  </si>
  <si>
    <t>1.471,31</t>
  </si>
  <si>
    <t>CHAPA DE ACO FINA A FRIO BITOLA MSG 24, E = 0,60 MM (4,80 KG/M2)</t>
  </si>
  <si>
    <t>6,03</t>
  </si>
  <si>
    <t>92561</t>
  </si>
  <si>
    <t>FABRICAÇÃO E INSTALAÇÃO DE TESOURA INTEIRA EM MADEIRA NÃO APARELHADA, VÃO DE 9 M, PARA TELHA ONDULADA DE FIBROCIMENTO, METÁLICA, PLÁSTICA OU TERMOACÚSTICA, INCLUSO IÇAMENTO. AF_07/2019</t>
  </si>
  <si>
    <t>1.529,06</t>
  </si>
  <si>
    <t>CHAPA DE ACO FINA A FRIO BITOLA MSG 26, E = 0,45 MM (3,60 KG/M2)</t>
  </si>
  <si>
    <t>5,67</t>
  </si>
  <si>
    <t>92562</t>
  </si>
  <si>
    <t>FABRICAÇÃO E INSTALAÇÃO DE TESOURA INTEIRA EM MADEIRA NÃO APARELHADA, VÃO DE 10 M, PARA TELHA ONDULADA DE FIBROCIMENTO, METÁLICA, PLÁSTICA OU TERMOACÚSTICA, INCLUSO IÇAMENTO. AF_07/2019</t>
  </si>
  <si>
    <t>1.654,26</t>
  </si>
  <si>
    <t>CHAPA DE ACO FINA A QUENTE BITOLA MSG 13, E = 2,25 MM (18,00 KG/M2)</t>
  </si>
  <si>
    <t>92563</t>
  </si>
  <si>
    <t>FABRICAÇÃO E INSTALAÇÃO DE TESOURA INTEIRA EM MADEIRA NÃO APARELHADA, VÃO DE 11 M, PARA TELHA ONDULADA DE FIBROCIMENTO, METÁLICA, PLÁSTICA OU TERMOACÚSTICA, INCLUSO IÇAMENTO. AF_07/2019</t>
  </si>
  <si>
    <t>1.912,80</t>
  </si>
  <si>
    <t>92564</t>
  </si>
  <si>
    <t>FABRICAÇÃO E INSTALAÇÃO DE TESOURA INTEIRA EM MADEIRA NÃO APARELHADA, VÃO DE 12 M, PARA TELHA ONDULADA DE FIBROCIMENTO, METÁLICA, PLÁSTICA OU TERMOACÚSTICA, INCLUSO IÇAMENTO. AF_07/2019</t>
  </si>
  <si>
    <t>CHAPA DE ACO FINA A QUENTE BITOLA MSG 14, E = 2,00 MM (16,0 KG/M2)</t>
  </si>
  <si>
    <t>1.967,90</t>
  </si>
  <si>
    <t>92565</t>
  </si>
  <si>
    <t>FABRICAÇÃO E INSTALAÇÃO DE ESTRUTURA PONTALETADA DE MADEIRA NÃO APARELHADA PARA TELHADOS COM ATÉ 2 ÁGUAS E PARA TELHA CERÂMICA OU DE CONCRETO, INCLUSO TRANSPORTE VERTICAL. AF_12/2015</t>
  </si>
  <si>
    <t>25,84</t>
  </si>
  <si>
    <t>CHAPA DE ACO FINA A QUENTE BITOLA MSG 16, E = 1,50 MM (12,00 KG/M2)</t>
  </si>
  <si>
    <t>92566</t>
  </si>
  <si>
    <t>5,55</t>
  </si>
  <si>
    <t>FABRICAÇÃO E INSTALAÇÃO DE ESTRUTURA PONTALETADA DE MADEIRA NÃO APARELHADA PARA TELHADOS COM ATÉ 2 ÁGUAS E PARA TELHA ONDULADA DE FIBROCIMENTO, METÁLICA, PLÁSTICA OU TERMOACÚSTICA, INCLUSO TRANSPORTE VERTICAL. AF_12/2015</t>
  </si>
  <si>
    <t>15,59</t>
  </si>
  <si>
    <t>CHAPA DE ACO FINA A QUENTE BITOLA MSG 18, E = 1,20 MM (9,60 KG/M2)</t>
  </si>
  <si>
    <t>92567</t>
  </si>
  <si>
    <t>FABRICAÇÃO E INSTALAÇÃO DE ESTRUTURA PONTALETADA DE MADEIRA NÃO APARELHADA PARA TELHADOS COM MAIS QUE 2 ÁGUAS E PARA TELHA CERÂMICA OU DE CONCRETO, INCLUSO TRANSPORTE VERTICAL. AF_12/2015</t>
  </si>
  <si>
    <t>CHAPA DE ACO FINA A QUENTE BITOLA MSG 3/16 ", E = 4,75 MM (38,00 KG/M2)</t>
  </si>
  <si>
    <t>23,04</t>
  </si>
  <si>
    <t>4,68</t>
  </si>
  <si>
    <t>100379</t>
  </si>
  <si>
    <t>CHAPA DE ACO GALVANIZADA BITOLA GSG 14, E = 1,95 MM (15,60 KG/M2)</t>
  </si>
  <si>
    <t>FABRICAÇÃO E INSTALAÇÃO DE PONTALETES DE MADEIRA NÃO APARELHADA PARA TELHADOS COM ATÉ 2 ÁGUAS E COM TELHA CERÂMICA OU DE CONCRETO EM EDIFÍCIO RESIDENCIAL TÉRREO, INCLUSO TRANSPORTE VERTICAL. AF_07/2019</t>
  </si>
  <si>
    <t>6,44</t>
  </si>
  <si>
    <t>CHAPA DE ACO GALVANIZADA BITOLA GSG 16, E = 1,55 MM (12,40 KG/M2)</t>
  </si>
  <si>
    <t>100380</t>
  </si>
  <si>
    <t>FABRICAÇÃO E INSTALAÇÃO DE PONTALETES DE MADEIRA NÃO APARELHADA PARA TELHADOS COM ATÉ 2 ÁGUAS E COM TELHA CERÂMICA OU DE CONCRETO EM EDIFÍCIO RESIDENCIAL DE MÚLTIPLOS PAVIMENTOS, INCLUSO TRANSPORTE VERTICAL. AF_07/2019</t>
  </si>
  <si>
    <t>6,70</t>
  </si>
  <si>
    <t>34,67</t>
  </si>
  <si>
    <t>CHAPA DE ACO GALVANIZADA BITOLA GSG 18, E = 1,25 MM (10,00 KG/M2)</t>
  </si>
  <si>
    <t>6,42</t>
  </si>
  <si>
    <t>100381</t>
  </si>
  <si>
    <t>FABRICAÇÃO E INSTALAÇÃO DE PONTALETES DE MADEIRA NÃO APARELHADA PARA TELHADOS COM ATÉ 2 ÁGUAS E COM TELHA CERÂMICA OU DE CONCRETO EM EDIFÍCIO INSTITUCIONAL TÉRREO, INCLUSO TRANSPORTE VERTICAL. AF_07/2019</t>
  </si>
  <si>
    <t>CHAPA DE ACO GALVANIZADA BITOLA GSG 19, E = 1,11 MM (8,88 KG/M2)</t>
  </si>
  <si>
    <t>39,08</t>
  </si>
  <si>
    <t>100383</t>
  </si>
  <si>
    <t>CHAPA DE ACO GALVANIZADA BITOLA GSG 20, E = 0,95 MM (7,60 KG/M2)</t>
  </si>
  <si>
    <t>FABRICAÇÃO E INSTALAÇÃO DE PONTALETES DE MADEIRA NÃO APARELHADA PARA TELHADOS COM ATÉ 2 ÁGUAS E COM TELHA ONDULADA DE FIBROCIMENTO, ALUMÍNIO OU PLÁSTICA EM EDIFÍCIO RESIDENCIAL DE MÚLTIPLOS PAVIMENTOS, INCLUSO TRANSPORTE VERTICAL. AF_07/2019</t>
  </si>
  <si>
    <t>6,17</t>
  </si>
  <si>
    <t>17,03</t>
  </si>
  <si>
    <t>50,42</t>
  </si>
  <si>
    <t>100384</t>
  </si>
  <si>
    <t>CHAPA DE ACO GALVANIZADA BITOLA GSG 22, E = 0,80 MM (6,40 KG/M2)</t>
  </si>
  <si>
    <t>FABRICAÇÃO E INSTALAÇÃO DE PONTALETES DE MADEIRA NÃO APARELHADA PARA TELHADOS COM ATÉ 2 ÁGUAS E COM TELHA ONDULADA DE FIBROCIMENTO, ALUMÍNIO OU PLÁSTICA EM EDIFÍCIO INSTITUCIONAL TÉRREO, INCLUSO TRANSPORTE VERTICAL. AF_07/2019</t>
  </si>
  <si>
    <t>6,69</t>
  </si>
  <si>
    <t>CHAPA DE ACO GALVANIZADA BITOLA GSG 24, E = 0,64 (5,12 KG/M2)</t>
  </si>
  <si>
    <t>100385</t>
  </si>
  <si>
    <t>FABRICAÇÃO E INSTALAÇÃO DE PONTALETES DE MADEIRA NÃO APARELHADA PARA TELHADOS COM MAIS QUE 2 ÁGUAS E COM TELHA CERÂMICA OU DE CONCRETO EM EDIFÍCIO RESIDENCIAL TÉRREO, INCLUSO TRANSPORTE VERTICAL. AF_07/2019</t>
  </si>
  <si>
    <t>CHAPA DE ACO GALVANIZADA BITOLA GSG 24, E = 0,65 MM (5,20 KG/M2)</t>
  </si>
  <si>
    <t>35,18</t>
  </si>
  <si>
    <t>CHAPA DE ACO GALVANIZADA BITOLA GSG 26, E = 0,50 MM (4,00 KG/M2)</t>
  </si>
  <si>
    <t>100386</t>
  </si>
  <si>
    <t>FABRICAÇÃO E INSTALAÇÃO DE PONTALETES DE MADEIRA NÃO APARELHADA PARA TELHADOS COM MAIS QUE 2 ÁGUAS E COM TELHA CERÂMICA OU DE CONCRETO EM EDIFÍCIO RESIDENCIAL DE MÚLTIPLOS PAVIMENTOS. AF_07/2019</t>
  </si>
  <si>
    <t>7,02</t>
  </si>
  <si>
    <t>29,92</t>
  </si>
  <si>
    <t>CHAPA DE ACO GALVANIZADA BITOLA GSG 30, E = 0,35 MM (2,80 KG/M2)</t>
  </si>
  <si>
    <t>CHAPA DE ACO GROSSA, ASTM A36, E = 1 " (25,40 MM) 199,18 KG/M2</t>
  </si>
  <si>
    <t>100387</t>
  </si>
  <si>
    <t>FABRICAÇÃO E INSTALAÇÃO DE PONTALETES DE MADEIRA NÃO APARELHADA PARA TELHADOS COM MAIS QUE 2 ÁGUAS E COM TELHA CERÂMICA OU DE CONCRETO EM EDIFÍCIO INSTITUCIONAL TÉRREO, INCLUSO TRANSPORTE VERTICAL. AF_07/2019</t>
  </si>
  <si>
    <t>1.345,47</t>
  </si>
  <si>
    <t>100388</t>
  </si>
  <si>
    <t>RETIRADA E RECOLOCAÇÃO DE RIPA EM TELHADOS DE ATÉ 2 ÁGUAS COM TELHA CERÂMICA OU DE CONCRETO DE ENCAIXE, INCLUSO TRANSPORTE VERTICAL. AF_07/2019</t>
  </si>
  <si>
    <t>CHAPA DE ACO GROSSA, ASTM A36, E = 1/2 " (12,70 MM) 99,59 KG/M2</t>
  </si>
  <si>
    <t>5,10</t>
  </si>
  <si>
    <t>Responsável Técnico</t>
  </si>
  <si>
    <t>100389</t>
  </si>
  <si>
    <t>RETIRADA E RECOLOCAÇÃO DE CAIBRO EM TELHADOS DE ATÉ 2 ÁGUAS COM TELHA CERÂMICA OU DE CONCRETO DE ENCAIXE, INCLUSO TRANSPORTE VERTICAL. AF_07/2019</t>
  </si>
  <si>
    <t>CHAPA DE ACO GROSSA, ASTM A36, E = 1/4 " (6,35 MM) 49,79 KG/M2</t>
  </si>
  <si>
    <t>12,40</t>
  </si>
  <si>
    <t>100390</t>
  </si>
  <si>
    <t>RETIRADA E RECOLOCAÇÃO DE RIPA EM TELHADOS DE MAIS DE 2 ÁGUAS COM TELHA CERÂMICA OU DE CONCRETO DE ENCAIXE, INCLUSO TRANSPORTE VERTICAL. AF_07/2019</t>
  </si>
  <si>
    <t>17,45</t>
  </si>
  <si>
    <t>CHAPA DE ACO GROSSA, ASTM A36, E = 3/4 " (19,05 MM) 149,39 KG/M2</t>
  </si>
  <si>
    <t>5,82</t>
  </si>
  <si>
    <t>100391</t>
  </si>
  <si>
    <t>RETIRADA E RECOLOCAÇÃO DE CAIBRO EM TELHADOS DE MAIS DE 2 ÁGUAS COM TELHA CERÂMICA OU DE CONCRETO DE ENCAIXE, INCLUSO TRANSPORTE VERTICAL. AF_07/2019</t>
  </si>
  <si>
    <t>CHAPA DE ACO GROSSA, ASTM A36, E = 3/8 " (9,53 MM) 74,69 KG/M2</t>
  </si>
  <si>
    <t>14,22</t>
  </si>
  <si>
    <t>100392</t>
  </si>
  <si>
    <t>CHAPA DE ACO GROSSA, ASTM A36, E = 5/8 " (15,88 MM) 124,49 KG/M2</t>
  </si>
  <si>
    <t>RETIRADA E RECOLOCAÇÃO DE RIPA EM TELHADOS DE ATÉ 2 ÁGUAS COM TELHA CERÂMICA CAPA-CANAL, INCLUSO TRANSPORTE VERTICAL. AF_07/2019</t>
  </si>
  <si>
    <t>5,74</t>
  </si>
  <si>
    <t>100393</t>
  </si>
  <si>
    <t>RETIRADA E RECOLOCAÇÃO DE CAIBRO EM TELHADOS DE ATÉ 2 ÁGUAS COM TELHA CERÂMICA CAPA-CANAL, INCLUSO TRANSPORTE VERTICAL. AF_07/2019</t>
  </si>
  <si>
    <t>Responsável Tomador</t>
  </si>
  <si>
    <t>14,18</t>
  </si>
  <si>
    <t>CHAPA DE ACO GROSSA, ASTM A36, E = 7/8 " (22,23 MM) 174,28 KG/M2</t>
  </si>
  <si>
    <t>100394</t>
  </si>
  <si>
    <t>RETIRADA E RECOLOCAÇÃO DE RIPA EM TELHADOS DE MAIS DE 2 ÁGUAS COM TELHA CERÂMICA CAPA-CANAL, INCLUSO TRANSPORTE VERTICAL. AF_07/2019</t>
  </si>
  <si>
    <t>5,93</t>
  </si>
  <si>
    <t>13,72</t>
  </si>
  <si>
    <t>CHAPA DE ACO GROSSA, SAE 1020, BITOLA 1/4", E = 6,35 MM (49,85 KG/M2)</t>
  </si>
  <si>
    <t>100395</t>
  </si>
  <si>
    <t>RETIRADA E RECOLOCAÇÃO DE CAIBRO EM TELHADOS DE MAIS DE 2 ÁGUAS COM TELHA CERÂMICA CAPA-CANAL, INCLUSO TRANSPORTE VERTICAL. AF_07/2019</t>
  </si>
  <si>
    <t>5,08</t>
  </si>
  <si>
    <t>94189</t>
  </si>
  <si>
    <t>TELHAMENTO COM TELHA DE CONCRETO DE ENCAIXE, COM ATÉ 2 ÁGUAS, INCLUSO TRANSPORTE VERTICAL. AF_07/2019</t>
  </si>
  <si>
    <t>22,74</t>
  </si>
  <si>
    <t>CHAPA DE ACO XADREZ PARA PISOS, E = 1/4 " (6,30 MM) 54,53 KG/M2</t>
  </si>
  <si>
    <t>94192</t>
  </si>
  <si>
    <t>TELHAMENTO COM TELHA DE CONCRETO DE ENCAIXE, COM MAIS DE 2 ÁGUAS, INCLUSO TRANSPORTE VERTICAL. AF_07/2019</t>
  </si>
  <si>
    <t>24,48</t>
  </si>
  <si>
    <t>CHAPA DE GESSO ACARTONADO, RESISTENTE A UMIDADE (RU), COR VERDE, E = 12,5 MM, 1200 X 1800 MM (L X C)</t>
  </si>
  <si>
    <t>94195</t>
  </si>
  <si>
    <t>TELHAMENTO COM TELHA CERÂMICA DE ENCAIXE, TIPO PORTUGUESA, COM ATÉ 2 ÁGUAS, INCLUSO TRANSPORTE VERTICAL. AF_07/2019</t>
  </si>
  <si>
    <t>21,50</t>
  </si>
  <si>
    <t>24,02</t>
  </si>
  <si>
    <t>94198</t>
  </si>
  <si>
    <r>
      <rPr>
        <rFont val="Arial"/>
        <b/>
        <color rgb="FF000000"/>
        <sz val="10.0"/>
      </rPr>
      <t>Nome:</t>
    </r>
    <r>
      <rPr>
        <rFont val="Arial"/>
        <color rgb="FF000000"/>
        <sz val="10.0"/>
      </rPr>
      <t xml:space="preserve"> FERNANDA RODRIGUES DA SILVA</t>
    </r>
  </si>
  <si>
    <t>TELHAMENTO COM TELHA CERÂMICA DE ENCAIXE, TIPO PORTUGUESA, COM MAIS DE 2 ÁGUAS, INCLUSO TRANSPORTE VERTICAL. AF_07/2019</t>
  </si>
  <si>
    <t>CHAPA DE GESSO ACARTONADO, RESISTENTE A UMIDADE (RU), COR VERDE, E = 12,5 MM, 1200 X 2400 MM (L X C)</t>
  </si>
  <si>
    <t>23,81</t>
  </si>
  <si>
    <t>94201</t>
  </si>
  <si>
    <t>TELHAMENTO COM TELHA CERÂMICA CAPA-CANAL, TIPO COLONIAL, COM ATÉ 2 ÁGUAS, INCLUSO TRANSPORTE VERTICAL. AF_07/2019</t>
  </si>
  <si>
    <t>CHAPA DE GESSO ACARTONADO, RESISTENTE AO FOGO (RF), COR ROSA, E = 12,5 MM, 1200 X 1800 MM (L X C)</t>
  </si>
  <si>
    <t>31,00</t>
  </si>
  <si>
    <t>22,55</t>
  </si>
  <si>
    <t>94204</t>
  </si>
  <si>
    <t>CHAPA DE GESSO ACARTONADO, RESISTENTE AO FOGO (RF), COR ROSA, E = 12,5 MM, 1200 X 2400 MM (L X C)</t>
  </si>
  <si>
    <t>TELHAMENTO COM TELHA CERÂMICA CAPA-CANAL, TIPO COLONIAL, COM MAIS DE 2 ÁGUAS, INCLUSO TRANSPORTE VERTICAL. AF_07/2019</t>
  </si>
  <si>
    <t>23,90</t>
  </si>
  <si>
    <t>CHAPA DE GESSO ACARTONADO, STANDARD (ST), COR BRANCA, E = 12,5 MM, 1200 X 1800 MM (L X C)</t>
  </si>
  <si>
    <t>Nome: GABRIELA SIQUEIRA DE SOUZA</t>
  </si>
  <si>
    <t>94224</t>
  </si>
  <si>
    <t>16,98</t>
  </si>
  <si>
    <t>EMBOÇAMENTO COM ARGAMASSA TRAÇO 1:2:9 (CIMENTO, CAL E AREIA). AF_07/2019</t>
  </si>
  <si>
    <t>17,16</t>
  </si>
  <si>
    <t>CHAPA DE GESSO ACARTONADO, STANDARD (ST), COR BRANCA, E = 12,5 MM, 1200 X 2400 MM (L X C)</t>
  </si>
  <si>
    <t>94225</t>
  </si>
  <si>
    <t>ISOLAMENTO TERMOACÚSTICO COM LÃ MINERAL NA SUBCOBERTURA, INCLUSO TRANSPORTE VERTICAL. AF_07/2019</t>
  </si>
  <si>
    <t>CHAPA DE LAMINADO MELAMINICO, LISO BRILHANTE, DE *1,25 X 3,08* M, E = 0,8 MM</t>
  </si>
  <si>
    <t>25,46</t>
  </si>
  <si>
    <t>94226</t>
  </si>
  <si>
    <t>CHAPA DE LAMINADO MELAMINICO, LISO FOSCO, DE *1,25 X 3,08* M, E = 0,8 MM</t>
  </si>
  <si>
    <r>
      <rPr>
        <rFont val="Arial"/>
        <b/>
        <color rgb="FF000000"/>
        <sz val="10.0"/>
      </rPr>
      <t>CREA/CAU:</t>
    </r>
    <r>
      <rPr>
        <rFont val="Arial"/>
        <color rgb="FF000000"/>
        <sz val="10.0"/>
      </rPr>
      <t xml:space="preserve"> ENGENHEIRA CIVIL</t>
    </r>
  </si>
  <si>
    <t>SUBCOBERTURA COM MANTA PLÁSTICA REVESTIDA POR PELÍCULA DE ALUMÍNO, INCLUSO TRANSPORTE VERTICAL. AF_07/2019</t>
  </si>
  <si>
    <t>29,43</t>
  </si>
  <si>
    <t>CHAPA DE LAMINADO MELAMINICO, TEXTURIZADO, DE *1,25 X 3,08* M, E = 0,8 MM</t>
  </si>
  <si>
    <t>28,35</t>
  </si>
  <si>
    <t xml:space="preserve">Cargo: Secretária Municipal de Obras, Desenvolvimento </t>
  </si>
  <si>
    <t>94232</t>
  </si>
  <si>
    <t>AMARRAÇÃO DE TELHAS CERÂMICAS OU DE CONCRETO. AF_07/2019</t>
  </si>
  <si>
    <t>CHAPA DE MADEIRA COMPENSADA DE PINUS, VIROLA OU EQUIVALENTE, DE *2,2 X 1,6* M, E = 10 MM</t>
  </si>
  <si>
    <t>23,65</t>
  </si>
  <si>
    <t>CHAPA DE MADEIRA COMPENSADA DE PINUS, VIROLA OU EQUIVALENTE, DE *2,2 X 1,6* M, E = 12 MM</t>
  </si>
  <si>
    <t>94440</t>
  </si>
  <si>
    <t>98,62</t>
  </si>
  <si>
    <t>TELHAMENTO COM TELHA CERÂMICA DE ENCAIXE, TIPO FRANCESA, COM ATÉ 2 ÁGUAS, INCLUSO TRANSPORTE VERTICAL. AF_07/2019</t>
  </si>
  <si>
    <t>CHAPA DE MADEIRA COMPENSADA DE PINUS, VIROLA OU EQUIVALENTE, DE *2,2 X 1,6* M, E = 15 MM</t>
  </si>
  <si>
    <t>32,92</t>
  </si>
  <si>
    <t>94441</t>
  </si>
  <si>
    <t>CHAPA DE MADEIRA COMPENSADA DE PINUS, VIROLA OU EQUIVALENTE, DE *2,2 X 1,6* M, E = 20 MM</t>
  </si>
  <si>
    <t>TELHAMENTO COM TELHA CERÂMICA DE ENCAIXE, TIPO FRANCESA, COM MAIS DE 2 ÁGUAS, INCLUSO TRANSPORTE VERTICAL. AF_07/2019</t>
  </si>
  <si>
    <r>
      <rPr>
        <rFont val="Arial"/>
        <b/>
        <color rgb="FF000000"/>
        <sz val="10.0"/>
      </rPr>
      <t>ART/RRT:</t>
    </r>
    <r>
      <rPr>
        <rFont val="Arial"/>
        <color rgb="FF000000"/>
        <sz val="10.0"/>
      </rPr>
      <t xml:space="preserve"> CREA nº 038888/D</t>
    </r>
  </si>
  <si>
    <t>42,13</t>
  </si>
  <si>
    <t>CHAPA DE MADEIRA COMPENSADA DE PINUS, VIROLA OU EQUIVALENTE, DE *2,2 X 1,6* M, E = 25 MM</t>
  </si>
  <si>
    <t>49,81</t>
  </si>
  <si>
    <t>94442</t>
  </si>
  <si>
    <t>TELHAMENTO COM TELHA CERÂMICA DE ENCAIXE, TIPO ROMANA, COM ATÉ 2 ÁGUAS, INCLUSO TRANSPORTE VERTICAL. AF_07/2019</t>
  </si>
  <si>
    <t>CHAPA DE MADEIRA COMPENSADA DE PINUS, VIROLA OU EQUIVALENTE, DE *2,2 X 1,6* M, E = 6 MM</t>
  </si>
  <si>
    <t>94443</t>
  </si>
  <si>
    <t>CHAPA DE MADEIRA COMPENSADA DE PINUS, VIROLA OU EQUIVALENTE, DE *2,2 X 1,6* M, E = 8 MM</t>
  </si>
  <si>
    <t>TELHAMENTO COM TELHA CERÂMICA DE ENCAIXE, TIPO ROMANA, COM MAIS DE 2 ÁGUAS, INCLUSO TRANSPORTE VERTICAL. AF_07/2019</t>
  </si>
  <si>
    <t>21,22</t>
  </si>
  <si>
    <t>CHAPA DE MADEIRA COMPENSADA NAVAL (COM COLA FENOLICA), E = 10 MM, DE *1,60 X 2,20* M</t>
  </si>
  <si>
    <t>27,00</t>
  </si>
  <si>
    <t>94445</t>
  </si>
  <si>
    <t>TELHAMENTO COM TELHA CERÂMICA CAPA-CANAL, TIPO PLAN, COM ATÉ 2 ÁGUAS, INCLUSO TRANSPORTE VERTICAL. AF_07/2019</t>
  </si>
  <si>
    <t>CHAPA DE MADEIRA COMPENSADA NAVAL (COM COLA FENOLICA), E = 12 MM, DE *1,60 X 2,20* M</t>
  </si>
  <si>
    <t>32,91</t>
  </si>
  <si>
    <t>CHAPA DE MADEIRA COMPENSADA NAVAL (COM COLA FENOLICA), E = 15 MM, DE *1,60 X 2,20* M</t>
  </si>
  <si>
    <t>94446</t>
  </si>
  <si>
    <t>TELHAMENTO COM TELHA CERÂMICA CAPA-CANAL, TIPO PLAN, COM MAIS DE 2 ÁGUAS, INCLUSO TRANSPORTE VERTICAL. AF_07/2019</t>
  </si>
  <si>
    <t>Econômico e Urbano</t>
  </si>
  <si>
    <t>35,60</t>
  </si>
  <si>
    <t>CHAPA DE MADEIRA COMPENSADA NAVAL (COM COLA FENOLICA), E = 18 MM, DE *1,60 X 2,20* M</t>
  </si>
  <si>
    <t>45,32</t>
  </si>
  <si>
    <t>CHAPA DE MADEIRA COMPENSADA NAVAL (COM COLA FENOLICA), E = 20 MM, DE *1,60 X 2,20* M</t>
  </si>
  <si>
    <t>94447</t>
  </si>
  <si>
    <t>TELHAMENTO COM TELHA CERÂMICA CAPA-CANAL, TIPO PAULISTA, COM ATÉ 2 ÁGUAS, INCLUSO TRANSPORTE VERTICAL. AF_07/2019</t>
  </si>
  <si>
    <t>50,54</t>
  </si>
  <si>
    <t>94448</t>
  </si>
  <si>
    <t>CHAPA DE MADEIRA COMPENSADA NAVAL (COM COLA FENOLICA), E = 25 MM, DE *1,60 X 2,20* M</t>
  </si>
  <si>
    <t>TELHAMENTO COM TELHA CERÂMICA CAPA-CANAL, TIPO PAULISTA, COM MAIS DE 2 ÁGUAS, INCLUSO TRANSPORTE VERTICAL. AF_07/2019</t>
  </si>
  <si>
    <t>57,59</t>
  </si>
  <si>
    <t>94207</t>
  </si>
  <si>
    <t>TELHAMENTO COM TELHA ONDULADA DE FIBROCIMENTO E = 6 MM, COM RECOBRIMENTO LATERAL DE 1/4 DE ONDA PARA TELHADO COM INCLINAÇÃO MAIOR QUE 10°, COM ATÉ 2 ÁGUAS, INCLUSO IÇAMENTO. AF_07/2019</t>
  </si>
  <si>
    <t>CHAPA DE MADEIRA COMPENSADA NAVAL (COM COLA FENOLICA), E = 4 MM, DE *1,60 X 2,20* M</t>
  </si>
  <si>
    <t>32,87</t>
  </si>
  <si>
    <t>94210</t>
  </si>
  <si>
    <t>CHAPA DE MADEIRA COMPENSADA NAVAL (COM COLA FENOLICA), E = 6 MM, DE *1,60 X 2,20* M</t>
  </si>
  <si>
    <t>TELHAMENTO COM TELHA ONDULADA DE FIBROCIMENTO E = 6 MM, COM RECOBRIMENTO LATERAL DE 1 1/4 DE ONDA PARA TELHADO COM INCLINAÇÃO MÁXIMA DE 10°, COM ATÉ 2 ÁGUAS, INCLUSO IÇAMENTO. AF_07/2019</t>
  </si>
  <si>
    <t>34,91</t>
  </si>
  <si>
    <t>18,32</t>
  </si>
  <si>
    <t>CHAPA DE MADEIRA COMPENSADA PLASTIFICADA PARA FORMA DE CONCRETO, DE 2,20 x 1,10 M, E = 10 MM</t>
  </si>
  <si>
    <t>94218</t>
  </si>
  <si>
    <t>TELHAMENTO COM TELHA ESTRUTURAL DE FIBROCIMENTO E= 6 MM, COM ATÉ 2 ÁGUAS, INCLUSO IÇAMENTO. AF_07/2019</t>
  </si>
  <si>
    <t>27,31</t>
  </si>
  <si>
    <t>71,80</t>
  </si>
  <si>
    <t>CHAPA DE MADEIRA COMPENSADA PLASTIFICADA PARA FORMA DE CONCRETO, DE 2,20 x 1,10 M, E = 18 MM</t>
  </si>
  <si>
    <t>44,26</t>
  </si>
  <si>
    <t>94213</t>
  </si>
  <si>
    <t>TELHAMENTO COM TELHA DE AÇO/ALUMÍNIO E = 0,5 MM, COM ATÉ 2 ÁGUAS, INCLUSO IÇAMENTO. AF_07/2019</t>
  </si>
  <si>
    <t>CHAPA DE MADEIRA COMPENSADA PLASTIFICADA PARA FORMA DE CONCRETO, DE 2,20 x 1,10 M, E = 6 MM</t>
  </si>
  <si>
    <t>41,11</t>
  </si>
  <si>
    <t>47,60</t>
  </si>
  <si>
    <t>94216</t>
  </si>
  <si>
    <t>TELHAMENTO COM TELHA METÁLICA TERMOACÚSTICA E = 30 MM, COM ATÉ 2 ÁGUAS, INCLUSO IÇAMENTO. AF_07/2019</t>
  </si>
  <si>
    <t>287,19</t>
  </si>
  <si>
    <t>CHAPA DE MADEIRA COMPENSADA PLASTIFICADA PARA FORMA DE CONCRETO, DE 2,20 X 1,10 m, E = 14 MM</t>
  </si>
  <si>
    <t>84,13</t>
  </si>
  <si>
    <t>94219</t>
  </si>
  <si>
    <t>CUMEEIRA E ESPIGÃO PARA TELHA CERÂMICA EMBOÇADA COM ARGAMASSA TRAÇO 1:2:9 (CIMENTO, CAL E AREIA), PARA TELHADOS COM MAIS DE 2 ÁGUAS, INCLUSO TRANSPORTE VERTICAL. AF_07/2019</t>
  </si>
  <si>
    <t>CHAPA DE MADEIRA COMPENSADA PLASTIFICADA PARA FORMA DE CONCRETO, DE 2,20 X 1,10 M, E = 12 MM</t>
  </si>
  <si>
    <t>20,62</t>
  </si>
  <si>
    <t>32,64</t>
  </si>
  <si>
    <t>94220</t>
  </si>
  <si>
    <t>CUMEEIRA E ESPIGÃO PARA TELHA DE CONCRETO EMBOÇADA COM ARGAMASSA TRAÇO 1:2:9 (CIMENTO, CAL E AREIA), PARA TELHADOS COM MAIS DE 2 ÁGUAS, INCLUSO TRANSPORTE VERTICAL. AF_07/2019</t>
  </si>
  <si>
    <t>33,04</t>
  </si>
  <si>
    <t>94221</t>
  </si>
  <si>
    <t>CUMEEIRA PARA TELHA CERÂMICA EMBOÇADA COM ARGAMASSA TRAÇO 1:2:9 (CIMENTO, CAL E AREIA) PARA TELHADOS COM ATÉ 2 ÁGUAS, INCLUSO TRANSPORTE VERTICAL. AF_07/2019</t>
  </si>
  <si>
    <t>16,04</t>
  </si>
  <si>
    <t>CHAPA DE MADEIRA COMPENSADA PLASTIFICADA PARA FORMA DE CONCRETO, DE 2,20 X 1,10 M, E = 20 MM</t>
  </si>
  <si>
    <t>94222</t>
  </si>
  <si>
    <t>119,99</t>
  </si>
  <si>
    <t>CUMEEIRA PARA TELHA DE CONCRETO EMBOÇADA COM ARGAMASSA TRAÇO 1:2:9 (CIMENTO, CAL E AREIA) PARA TELHADOS COM ATÉ 2 ÁGUAS, INCLUSO TRANSPORTE VERTICAL. AF_07/2019</t>
  </si>
  <si>
    <t>28,46</t>
  </si>
  <si>
    <t>CHAPA DE MADEIRA COMPENSADA RESINADA PARA FORMA DE CONCRETO, DE *2,2 X 1,1* M, E = 10 MM</t>
  </si>
  <si>
    <t>94223</t>
  </si>
  <si>
    <t>CUMEEIRA PARA TELHA DE FIBROCIMENTO ONDULADA E = 6 MM, INCLUSO ACESSÓRIOS DE FIXAÇÃO E IÇAMENTO. AF_07/2019</t>
  </si>
  <si>
    <t>CHAPA DE MADEIRA COMPENSADA RESINADA PARA FORMA DE CONCRETO, DE *2,2 X 1,1* M, E = 12 MM</t>
  </si>
  <si>
    <t>94451</t>
  </si>
  <si>
    <t>46,49</t>
  </si>
  <si>
    <t>CUMEEIRA PARA TELHA DE FIBROCIMENTO ESTRUTURAL E = 6 MM, INCLUSO ACESSÓRIOS DE FIXAÇÃO E IÇAMENTO. AF_07/2019</t>
  </si>
  <si>
    <t>94,41</t>
  </si>
  <si>
    <t>CHAPA DE MADEIRA COMPENSADA RESINADA PARA FORMA DE CONCRETO, DE *2,2 X 1,1* M, E = 14 MM</t>
  </si>
  <si>
    <t>21,40</t>
  </si>
  <si>
    <t>100325</t>
  </si>
  <si>
    <t>CUMEEIRA SHED PARA TELHA ONDULADA DE FIBROCIMENTO, E = 6 MM, INCLUSO ACESSÓRIOS DE FIXAÇÃO E IÇAMENTO. AF_07/2019</t>
  </si>
  <si>
    <t>CHAPA DE MADEIRA COMPENSADA RESINADA PARA FORMA DE CONCRETO, DE *2,2 X 1,1* M, E = 17 MM</t>
  </si>
  <si>
    <t>40,72</t>
  </si>
  <si>
    <t>24,79</t>
  </si>
  <si>
    <t>CHAPA DE MADEIRA COMPENSADA RESINADA PARA FORMA DE CONCRETO, DE *2,2 X 1,1* M, E = 20 MM</t>
  </si>
  <si>
    <t>100327</t>
  </si>
  <si>
    <t>RUFO EXTERNO/INTERNO EM CHAPA DE AÇO GALVANIZADO NÚMERO 26, CORTE DE 33 CM, INCLUSO IÇAMENTO. AF_07/2019</t>
  </si>
  <si>
    <t>71,83</t>
  </si>
  <si>
    <t>33,40</t>
  </si>
  <si>
    <t>CHAPA DE MADEIRA COMPENSADA RESINADA PARA FORMA DE CONCRETO, DE *2,2 X 1,1* M, E = 6 MM</t>
  </si>
  <si>
    <t>100328</t>
  </si>
  <si>
    <t>RETIRADA E RECOLOCAÇÃO DE  TELHA CERÂMICA DE ENCAIXE, COM ATÉ DUAS ÁGUAS, INCLUSO IÇAMENTO. AF_07/2019</t>
  </si>
  <si>
    <t>8,79</t>
  </si>
  <si>
    <t>CHAPA DE MDF BRANCO LISO 1 FACE, E = 12 MM, DE *2,75 X 1,85* M</t>
  </si>
  <si>
    <t>24,74</t>
  </si>
  <si>
    <t>100329</t>
  </si>
  <si>
    <t>CHAPA DE MDF BRANCO LISO 1 FACE, E = 15 MM, DE *2,75 X 1,85* M</t>
  </si>
  <si>
    <t>RETIRADA E RECOLOCAÇÃO DE  TELHA CERÂMICA DE ENCAIXE, COM MAIS DE DUAS ÁGUAS, INCLUSO IÇAMENTO. AF_07/2019</t>
  </si>
  <si>
    <t>11,11</t>
  </si>
  <si>
    <t>CHAPA DE MDF BRANCO LISO 1 FACE, E = 18 MM, DE *2,75 X 1,85* M</t>
  </si>
  <si>
    <t>34,78</t>
  </si>
  <si>
    <t>100330</t>
  </si>
  <si>
    <t>CHAPA DE MDF BRANCO LISO 1 FACE, E = 25 MM, DE *2,75 X 1,85* M</t>
  </si>
  <si>
    <t>RETIRADA E RECOLOCAÇÃO DE  TELHA CERÂMICA CAPA-CANAL, COM ATÉ DUAS ÁGUAS, INCLUSO IÇAMENTO. AF_07/2019</t>
  </si>
  <si>
    <t>49,96</t>
  </si>
  <si>
    <t>CHAPA DE MDF BRANCO LISO 1 FACE, E = 6 MM, DE *2,75 X 1,85* M</t>
  </si>
  <si>
    <t>100331</t>
  </si>
  <si>
    <t>RETIRADA E RECOLOCAÇÃO DE  TELHA CERÂMICA CAPA-CANAL, COM MAIS DE DUAS ÁGUAS, INCLUSO IÇAMENTO. AF_07/2019</t>
  </si>
  <si>
    <t>15,91</t>
  </si>
  <si>
    <t>CHAPA DE MDF BRANCO LISO 1 FACE, E = 9 MM, DE *2,75 X 1,85* M</t>
  </si>
  <si>
    <t>100434</t>
  </si>
  <si>
    <t>CALHA DE BEIRAL, SEMICIRCULAR DE PVC, DIAMETRO 125 MM, INCLUINDO CABECEIRAS, EMENDAS, BOCAIS, SUPORTES E VEDAÇÕES, EXCLUINDO CONDUTORES, INCLUSO TRANSPORTE VERTICAL. AF_07/2019</t>
  </si>
  <si>
    <t>46,90</t>
  </si>
  <si>
    <t>23,64</t>
  </si>
  <si>
    <t>100435</t>
  </si>
  <si>
    <t>RUFO EM FIBROCIMENTO PARA TELHA ONDULADA E = 6 MM, ABA DE 26 CM, INCLUSO TRANSPORTE VERTICAL, EXCETO CONTRARRUFO. AF_07/2019</t>
  </si>
  <si>
    <t>CHAPA DE MDF BRANCO LISO 2 FACES, E = 12 MM, DE *2,75 X 1,85* M</t>
  </si>
  <si>
    <t>21,93</t>
  </si>
  <si>
    <t>26,01</t>
  </si>
  <si>
    <t>94227</t>
  </si>
  <si>
    <t>CALHA EM CHAPA DE AÇO GALVANIZADO NÚMERO 24, DESENVOLVIMENTO DE 33 CM, INCLUSO TRANSPORTE VERTICAL. AF_07/2019</t>
  </si>
  <si>
    <t>36,02</t>
  </si>
  <si>
    <t>CHAPA DE MDF BRANCO LISO 2 FACES, E = 15 MM, DE *2,75 X 1,85* M</t>
  </si>
  <si>
    <t>94228</t>
  </si>
  <si>
    <t>CALHA EM CHAPA DE AÇO GALVANIZADO NÚMERO 24, DESENVOLVIMENTO DE 50 CM, INCLUSO TRANSPORTE VERTICAL. AF_07/2019</t>
  </si>
  <si>
    <t>48,90</t>
  </si>
  <si>
    <t>CHAPA DE MDF BRANCO LISO 2 FACES, E = 18 MM, DE *2,75 X 1,85* M</t>
  </si>
  <si>
    <t>94229</t>
  </si>
  <si>
    <t>CALHA EM CHAPA DE AÇO GALVANIZADO NÚMERO 24, DESENVOLVIMENTO DE 100 CM, INCLUSO TRANSPORTE VERTICAL. AF_07/2019</t>
  </si>
  <si>
    <t>35,24</t>
  </si>
  <si>
    <t>94,15</t>
  </si>
  <si>
    <t>CHAPA DE MDF BRANCO LISO 2 FACES, E = 25 MM, DE *2,75 X 1,85* M</t>
  </si>
  <si>
    <t>94231</t>
  </si>
  <si>
    <t>RUFO EM CHAPA DE AÇO GALVANIZADO NÚMERO 24, CORTE DE 25 CM, INCLUSO TRANSPORTE VERTICAL. AF_07/2019</t>
  </si>
  <si>
    <t>53,23</t>
  </si>
  <si>
    <t>29,60</t>
  </si>
  <si>
    <t>94449</t>
  </si>
  <si>
    <t>CHAPA DE MDF BRANCO LISO 2 FACES, E = 6 MM, DE *2,75 X 1,85* M</t>
  </si>
  <si>
    <t>TELHAMENTO COM TELHA ONDULADA DE FIBRA DE VIDRO E = 0,6 MM, PARA TELHADO COM INCLINAÇÃO MAIOR QUE 10°, COM ATÉ 2 ÁGUAS, INCLUSO IÇAMENTO. AF_07/2019</t>
  </si>
  <si>
    <t>57,87</t>
  </si>
  <si>
    <t>73970/1</t>
  </si>
  <si>
    <t>CHAPA DE MDF BRANCO LISO 2 FACES, E = 9 MM, DE *2,75 X 1,85* M</t>
  </si>
  <si>
    <t>ESTRUTURA METALICA EM ACO ESTRUTURAL PERFIL _x0094_I_x0094_ 12_x0092__x0092_ X 5 1/4_x0092__x0092_</t>
  </si>
  <si>
    <t>23,87</t>
  </si>
  <si>
    <t>10,39</t>
  </si>
  <si>
    <t>CHAPA DE MDF CRU, E = 12 MM, DE *2,75 X 1,85* M</t>
  </si>
  <si>
    <t>19,92</t>
  </si>
  <si>
    <t>73970/2</t>
  </si>
  <si>
    <t>ESTRUTURA METALICA EM ACO ESTRUTURAL PERFIL _x0094_I_x0094_ 6_x0092__x0092_ X 3 3/8_x0092__x0092_</t>
  </si>
  <si>
    <t>CHAPA DE MDF CRU, E = 15 MM, DE *2,75 X 1,85* M</t>
  </si>
  <si>
    <t>6,81</t>
  </si>
  <si>
    <t>CHAPA DE MDF CRU, E = 18 MM, DE *2,75 X 1,85* M</t>
  </si>
  <si>
    <t>92255</t>
  </si>
  <si>
    <t>25,64</t>
  </si>
  <si>
    <t>INSTALAÇÃO DE TESOURA (INTEIRA OU MEIA), EM AÇO, PARA VÃOS MAIORES OU IGUAIS A 3,0 M E MENORES QUE 6,0 M, INCLUSO IÇAMENTO. AF_07/2019</t>
  </si>
  <si>
    <t>143,81</t>
  </si>
  <si>
    <t>CHAPA DE MDF CRU, E = 20 MM, DE *2,75 X 1,85* M</t>
  </si>
  <si>
    <t>92256</t>
  </si>
  <si>
    <t>34,08</t>
  </si>
  <si>
    <t>INSTALAÇÃO DE TESOURA (INTEIRA OU MEIA), EM AÇO, PARA VÃOS MAIORES OU IGUAIS A 6,0 M E MENORES QUE 8,0 M, INCLUSO IÇAMENTO. AF_07/2019</t>
  </si>
  <si>
    <t>179,87</t>
  </si>
  <si>
    <t>CHAPA DE MDF CRU, E = 25 MM, DE *2,75 X 1,85* M</t>
  </si>
  <si>
    <t>92257</t>
  </si>
  <si>
    <t>INSTALAÇÃO DE TESOURA (INTEIRA OU MEIA), EM AÇO, PARA VÃOS MAIORES OU IGUAIS A 8,0 M E MENORES QUE 10,0 M, INCLUSO IÇAMENTO. AF_07/2019</t>
  </si>
  <si>
    <t>215,42</t>
  </si>
  <si>
    <t>41,55</t>
  </si>
  <si>
    <t>92258</t>
  </si>
  <si>
    <t>INSTALAÇÃO DE TESOURA (INTEIRA OU MEIA), EM AÇO, PARA VÃOS MAIORES OU IGUAIS A 10,0 M E MENORES QUE 12,0 M, INCLUSO IÇAMENTO. AF_07/2019</t>
  </si>
  <si>
    <t>272,59</t>
  </si>
  <si>
    <t>CHAPA DE MDF CRU, E = 6 MM, DE *2,75 X 1,85* M</t>
  </si>
  <si>
    <t>92568</t>
  </si>
  <si>
    <t>TRAMA DE AÇO COMPOSTA POR RIPAS, CAIBROS E TERÇAS PARA TELHADOS DE ATÉ 2 ÁGUAS PARA TELHA DE ENCAIXE DE CERÂMICA OU DE CONCRETO, INCLUSO TRANSPORTE VERTICAL. AF_07/2019</t>
  </si>
  <si>
    <t>73,75</t>
  </si>
  <si>
    <t>CHAPA DE MDF CRU, E = 9 MM, DE *2,75 X 1,85* M</t>
  </si>
  <si>
    <t>16,08</t>
  </si>
  <si>
    <t>92569</t>
  </si>
  <si>
    <t>TRAMA DE AÇO COMPOSTA POR RIPAS E CAIBROS PARA TELHADOS DE ATÉ 2 ÁGUAS PARA TELHA DE ENCAIXE DE CERÂMICA OU DE CONCRETO, INCLUSO TRANSPORTE VERTICAL. AF_07/2019</t>
  </si>
  <si>
    <t>CHAPA EM ACO GALVANIZADO PARA STEEL DECK, COM NERVURAS TRAPEZOIDAIS, LARGURA UTIL DE 915 MM E ESPESSURA DE 0,80 MM</t>
  </si>
  <si>
    <t>92570</t>
  </si>
  <si>
    <t>59,46</t>
  </si>
  <si>
    <t>TRAMA DE AÇO COMPOSTA POR RIPAS PARA TELHADOS DE ATÉ 2 ÁGUAS PARA TELHA DE ENCAIXE DE CERÂMICA OU DE CONCRETO, INCLUSO TRANSPORTE VERTICAL. AF_07/2019</t>
  </si>
  <si>
    <t>CHAPA EM ACO GALVANIZADO PARA STEEL DECK, COM NERVURAS TRAPEZOIDAIS, LARGURA UTIL DE 915 MM E ESPESSURA DE 0,95 MM</t>
  </si>
  <si>
    <t>69,43</t>
  </si>
  <si>
    <t>92571</t>
  </si>
  <si>
    <t>TRAMA DE AÇO COMPOSTA POR RIPAS, CAIBROS E TERÇAS PARA TELHADOS DE MAIS DE 2 ÁGUAS PARA TELHA DE ENCAIXE DE CERÂMICA OU DE CONCRETO, INCLUSO TRANSPORTE VERTICAL. AF_07/2019</t>
  </si>
  <si>
    <t>80,42</t>
  </si>
  <si>
    <t>CHAPA EM ACO GALVANIZADO PARA STEEL DECK, COM NERVURAS TRAPEZOIDAIS, LARGURA UTIL DE 915 MM E ESPESSURA DE 1,25 MM</t>
  </si>
  <si>
    <t>90,04</t>
  </si>
  <si>
    <t>92572</t>
  </si>
  <si>
    <t>TRAMA DE AÇO COMPOSTA POR RIPAS E CAIBROS PARA TELHADOS DE MAIS DE 2 ÁGUAS PARA TELHA DE ENCAIXE DE CERÂMICA OU DE CONCRETO, INCLUSO TRANSPORTE VERTICAL. AF_07/2019</t>
  </si>
  <si>
    <t>47,81</t>
  </si>
  <si>
    <t>CHAPA PARA EMENDA DE VIGA, EM ACO GROSSO, QUALIDADE ESTRUTURAL, BITOLA 3/16 ", E= 4,75 MM, 4 FUROS, LARGURA 45 MM, COMPRIMENTO 500 MM</t>
  </si>
  <si>
    <t>92573</t>
  </si>
  <si>
    <t>56,74</t>
  </si>
  <si>
    <t>TRAMA DE AÇO COMPOSTA POR RIPAS PARA TELHADOS DE MAIS DE 2 ÁGUAS PARA TELHA DE ENCAIXE DE CERÂMICA OU DE CONCRETO, INCLUSO TRANSPORTE VERTICAL, INCLUSO TRANSPORTE VERTICAL. AF_07/2019</t>
  </si>
  <si>
    <t>28,49</t>
  </si>
  <si>
    <t>CHAPA/BOBINA LISA EM ALUMINIO, ESPESSURA DE 0,50 MM, LARGURA DE 300 MM (LIGA 1.200 - H14)</t>
  </si>
  <si>
    <t>92574</t>
  </si>
  <si>
    <t>43,77</t>
  </si>
  <si>
    <t>TRAMA DE AÇO COMPOSTA POR RIPAS, CAIBROS E TERÇAS PARA TELHADOS DE ATÉ 2 ÁGUAS PARA TELHA CERÂMICA CAPA-CANAL, INCLUSO TRANSPORTE VERTICAL. AF_07/2019</t>
  </si>
  <si>
    <t>75,20</t>
  </si>
  <si>
    <t>CHAPA/BOBINA LISA EM ALUMINIO, ESPESSURA DE 0,80 MM, LARGURA DE 1.000 MM (LIGA 1.200 - H14)</t>
  </si>
  <si>
    <t>365,82</t>
  </si>
  <si>
    <t>92575</t>
  </si>
  <si>
    <t>TRAMA DE AÇO COMPOSTA POR RIPAS E CAIBROS PARA TELHADOS DE ATÉ 2 ÁGUAS PARA TELHA CERÂMICA CAPA-CANAL, INCLUSO TRANSPORTE VERTICAL. AF_07/2019</t>
  </si>
  <si>
    <t>37,36</t>
  </si>
  <si>
    <t>92576</t>
  </si>
  <si>
    <t>CHAPA/BOBINA LISA EM ALUMINIO, ESPESSURA DE 0,80 MM, LARGURA DE 500 MM (LIGA 1.200 - H14)</t>
  </si>
  <si>
    <t>TRAMA DE AÇO COMPOSTA POR RIPAS PARA TELHADOS DE ATÉ 2 ÁGUAS PARA TELHA CERÂMICA CAPA-CANAL, INCLUSO TRANSPORTE VERTICAL. AF_07/2019</t>
  </si>
  <si>
    <t>124,11</t>
  </si>
  <si>
    <t>92577</t>
  </si>
  <si>
    <t>TRAMA DE AÇO COMPOSTA POR RIPAS, CAIBROS E TERÇAS PARA TELHADOS DE MAIS DE 2 ÁGUAS PARA TELHA CERÂMICA CAPA-CANAL, INCLUSO TRANSPORTE VERTICAL. AF_07/2019</t>
  </si>
  <si>
    <t>82,11</t>
  </si>
  <si>
    <t>CHAPA/BOBINA LISA EM ALUMINIO, ESPESSURA DE 0,80 MM, LARGURA DE 600 MM (LIGA 1.200 - H14)</t>
  </si>
  <si>
    <t>92578</t>
  </si>
  <si>
    <t>TRAMA DE AÇO COMPOSTA POR RIPAS E CAIBROS PARA TELHADOS DE MAIS DE 2 ÁGUAS PARA TELHA CERÂMICA CAPA-CANAL, INCLUSO TRANSPORTE VERTICAL. AF_07/2019</t>
  </si>
  <si>
    <t>41,25</t>
  </si>
  <si>
    <t>160,63</t>
  </si>
  <si>
    <t>92579</t>
  </si>
  <si>
    <t>TRAMA DE AÇO COMPOSTA POR RIPAS PARA TELHADOS DE MAIS DE 2 ÁGUAS PARA TELHA CERÂMICA CAPA-CANAL, INCLUSO TRANSPORTE VERTICAL. AF_07/2019</t>
  </si>
  <si>
    <t>CHAPA/BOBINA LISA EM ALUMINIO, ESPESSURA DE 3,00 MM, LARGURA DE 1.000 MM (LIGA 1.200 - H14)</t>
  </si>
  <si>
    <t>22,56</t>
  </si>
  <si>
    <t>909,69</t>
  </si>
  <si>
    <t>92580</t>
  </si>
  <si>
    <t>TRAMA DE AÇO COMPOSTA POR TERÇAS PARA TELHADOS DE ATÉ 2 ÁGUAS PARA TELHA ONDULADA DE FIBROCIMENTO, METÁLICA, PLÁSTICA OU TERMOACÚSTICA, INCLUSO TRANSPORTE VERTICAL. AF_07/2019</t>
  </si>
  <si>
    <t>CHAPA/BOBINA LISA EM ALUMINIO, ESPESSURA DE 4,00 MM, LARGURA DE 1.000 MM (LIGA 1.200 - H14)</t>
  </si>
  <si>
    <t>92581</t>
  </si>
  <si>
    <t>CHAPA/BOBINA LISA EM ALUMINIO, ESPESSURA DE 5,00 MM, LARGURA DE 1.060 MM (LIGA 1.200 - H14)</t>
  </si>
  <si>
    <t>TRAMA DE AÇO COMPOSTA POR TERÇAS PARA TELHADOS DE ATÉ 2 ÁGUAS PARA TELHA ESTRUTURAL DE FIBROCIMENTO, INCLUSO TRANSPORTE VERTICAL. AF_07/2019</t>
  </si>
  <si>
    <t>29,51</t>
  </si>
  <si>
    <t>1.684,28</t>
  </si>
  <si>
    <t>CHAVE BLINDADA TRIPOLAR PARA MOTORES, DO TIPO FACA, COM PORTA FUSIVEL DO TIPO CARTUCHO, CORRENTE NOMINAL DE 100 A, TENSAO NOMINAL DE 250 V</t>
  </si>
  <si>
    <t>92582</t>
  </si>
  <si>
    <t>FABRICAÇÃO E INSTALAÇÃO DE TESOURA INTEIRA EM AÇO, VÃO DE 3 M, PARA TELHA CERÂMICA OU DE CONCRETO, INCLUSO IÇAMENTO. AF_12/2015</t>
  </si>
  <si>
    <t>635,83</t>
  </si>
  <si>
    <t>441,66</t>
  </si>
  <si>
    <t>CHAVE BLINDADA TRIPOLAR PARA MOTORES, DO TIPO FACA, COM PORTA FUSIVEL DO TIPO CARTUCHO, CORRENTE NOMINAL DE 30 A, TENSAO NOMINAL DE 250 V</t>
  </si>
  <si>
    <t>92584</t>
  </si>
  <si>
    <t>FABRICAÇÃO E INSTALAÇÃO DE TESOURA INTEIRA EM AÇO, VÃO DE 4 M, PARA TELHA CERÂMICA OU DE CONCRETO, INCLUSO IÇAMENTO. AF_12/2015</t>
  </si>
  <si>
    <t>215,02</t>
  </si>
  <si>
    <t>508,40</t>
  </si>
  <si>
    <t>CHAVE BLINDADA TRIPOLAR PARA MOTORES, DO TIPO FACA, COM PORTA FUSIVEL DO TIPO CARTUCHO, CORRENTE NOMINAL DE 60 A, TENSAO NOMINAL DE 250 V</t>
  </si>
  <si>
    <t>337,93</t>
  </si>
  <si>
    <t>92586</t>
  </si>
  <si>
    <t>FABRICAÇÃO E INSTALAÇÃO DE TESOURA INTEIRA EM AÇO, VÃO DE 5 M, PARA TELHA CERÂMICA OU DE CONCRETO, INCLUSO IÇAMENTO. AF_12/2015</t>
  </si>
  <si>
    <t>575,14</t>
  </si>
  <si>
    <t>CHAVE DE PARTIDA DIRETA TRIFASICA, COM CAIXA TERMOPLASTICA, COM FUSIVEL DE 25 A, PARA MOTOR COM POTENCIA DE 7,5 CV E TENSAO DE 380 V</t>
  </si>
  <si>
    <t>92588</t>
  </si>
  <si>
    <t>FABRICAÇÃO E INSTALAÇÃO DE TESOURA INTEIRA EM AÇO, VÃO DE 6 M, PARA TELHA CERÂMICA OU DE CONCRETO, INCLUSO IÇAMENTO. AF_12/2015</t>
  </si>
  <si>
    <t>504,70</t>
  </si>
  <si>
    <t>731,50</t>
  </si>
  <si>
    <t>92590</t>
  </si>
  <si>
    <t>CHAVE DE PARTIDA DIRETA TRIFASICA, COM CAIXA TERMOPLASTICA, COM FUSIVEL DE 35 A, PARA MOTOR COM POTENCIA DE 5 CV E TENSAO DE 220 V</t>
  </si>
  <si>
    <t>FABRICAÇÃO E INSTALAÇÃO DE TESOURA INTEIRA EM AÇO, VÃO DE 7 M, PARA TELHA CERÂMICA OU DE CONCRETO, INCLUSO IÇAMENTO. AF_12/2015</t>
  </si>
  <si>
    <t>798,23</t>
  </si>
  <si>
    <t>281,78</t>
  </si>
  <si>
    <t>92592</t>
  </si>
  <si>
    <t>FABRICAÇÃO E INSTALAÇÃO DE TESOURA INTEIRA EM AÇO, VÃO DE 8 M, PARA TELHA CERÂMICA OU DE CONCRETO, INCLUSO IÇAMENTO. AF_12/2015</t>
  </si>
  <si>
    <t>900,52</t>
  </si>
  <si>
    <t>CHAVE DE PARTIDA DIRETA TRIFASICA, COM CAIXA TERMOPLASTICA, COM FUSIVEL DE 63 A, PARA MOTOR COM POTENCIA DE 10 CV E TENSAO DE 220 V</t>
  </si>
  <si>
    <t>92593</t>
  </si>
  <si>
    <t>(COMPOSIÇÃO REPRESENTATIVA) FABRICAÇÃO E INSTALAÇÃO DE TESOURA INTEIRA EM AÇO, PARA VÃOS DE 3 A 12 M E PARA QUALQUER TIPO DE TELHA, INCLUSO IÇAMENTO. AF_12/2015</t>
  </si>
  <si>
    <t>444,51</t>
  </si>
  <si>
    <t>6,79</t>
  </si>
  <si>
    <t>92594</t>
  </si>
  <si>
    <t>CHAVE DUPLA PARA CONEXOES TIPO STORZ, ENGATE RAPIDO 1 1/2" X 2 1/2", EM LATAO, PARA INSTALACAO PREDIAL COMBATE A INCENDIO</t>
  </si>
  <si>
    <t>FABRICAÇÃO E INSTALAÇÃO DE TESOURA INTEIRA EM AÇO, VÃO DE 9 M, PARA TELHA CERÂMICA OU DE CONCRETO, INCLUSO IÇAMENTO. AF_12/2015</t>
  </si>
  <si>
    <t>1.037,67</t>
  </si>
  <si>
    <t>13,33</t>
  </si>
  <si>
    <t>92596</t>
  </si>
  <si>
    <t>CHAVE FUSIVEL PARA REDES DE DISTRIBUICAO, TENSAO DE 15,0 KV, CORRENTE NOMINAL DO PORTA FUSIVEL DE 100 A, CAPACIDADE DE INTERRUPCAO SIMETRICA DE 7,10 KA, CAPACIDADE DE INTERRUPCAO ASSIMETRICA 10,00 KA</t>
  </si>
  <si>
    <t>FABRICAÇÃO E INSTALAÇÃO DE TESOURA INTEIRA EM AÇO, VÃO DE 10 M, PARA TELHA CERÂMICA OU DE CONCRETO, INCLUSO IÇAMENTO. AF_12/2015</t>
  </si>
  <si>
    <t>1.164,43</t>
  </si>
  <si>
    <t>302,85</t>
  </si>
  <si>
    <t>CHAVE SECCIONADORA-FUSIVEL BLINDADA TRIPOLAR, ABERTURA COM CARGA, PARA FUSIVEL NH00, CORRENTE NOMINAL DE 160 A, TENSAO DE 500 V</t>
  </si>
  <si>
    <t>92598</t>
  </si>
  <si>
    <t>FABRICAÇÃO E INSTALAÇÃO DE TESOURA INTEIRA EM AÇO, VÃO DE 11 M, PARA TELHA CERÂMICA OU DE CONCRETO, INCLUSO IÇAMENTO. AF_12/2015</t>
  </si>
  <si>
    <t>328,51</t>
  </si>
  <si>
    <t>1.231,17</t>
  </si>
  <si>
    <t>92600</t>
  </si>
  <si>
    <t>CHAVE SECCIONADORA-FUSIVEL BLINDADA TRIPOLAR, ABERTURA COM CARGA, PARA FUSIVEL NH01, CORRENTE NOMINAL DE 250 A, TENSAO DE 500 V</t>
  </si>
  <si>
    <t>FABRICAÇÃO E INSTALAÇÃO DE TESOURA INTEIRA EM AÇO, VÃO DE 12 M, PARA TELHA CERÂMICA OU DE CONCRETO, INCLUSO IÇAMENTO. AF_12/2015</t>
  </si>
  <si>
    <t>1.314,78</t>
  </si>
  <si>
    <t>455,39</t>
  </si>
  <si>
    <t>92602</t>
  </si>
  <si>
    <t>FABRICAÇÃO E INSTALAÇÃO DE TESOURA INTEIRA EM AÇO, VÃO DE 3 M, PARA TELHA ONDULADA DE FIBROCIMENTO, METÁLICA, PLÁSTICA OU TERMOACÚSTICA, INCLUSO IÇAMENTO.. AF_12/2015</t>
  </si>
  <si>
    <t>CHUMBADOR DE ACO TIPO PARABOLT, * 5/8" X 200* MM,  COM PORCA E ARRUELA</t>
  </si>
  <si>
    <t>12,24</t>
  </si>
  <si>
    <t>92604</t>
  </si>
  <si>
    <t>FABRICAÇÃO E INSTALAÇÃO DE TESOURA INTEIRA EM AÇO, VÃO DE 4 M, PARA TELHA ONDULADA DE FIBROCIMENTO, METÁLICA, PLÁSTICA OU TERMOACÚSTICA, INCLUSO IÇAMENTO. AF_12/2015</t>
  </si>
  <si>
    <t>491,52</t>
  </si>
  <si>
    <t>CHUMBADOR DE ACO, DIAMETRO 1/2", COMPRIMENTO 75 MM</t>
  </si>
  <si>
    <t>92606</t>
  </si>
  <si>
    <t>6,34</t>
  </si>
  <si>
    <t>FABRICAÇÃO E INSTALAÇÃO DE TESOURA INTEIRA EM AÇO, VÃO DE 5 M, PARA TELHA ONDULADA DE FIBROCIMENTO, METÁLICA, PLÁSTICA OU TERMOACÚSTICA, INCLUSO IÇAMENTO. AF_12/2015</t>
  </si>
  <si>
    <t>558,27</t>
  </si>
  <si>
    <t>CHUMBADOR DE ACO, DIAMETRO 5/8", COMPRIMENTO 6", COM PORCA</t>
  </si>
  <si>
    <t>92608</t>
  </si>
  <si>
    <t>FABRICAÇÃO E INSTALAÇÃO DE TESOURA INTEIRA EM AÇO, VÃO DE 6 M, PARA TELHA ONDULADA DE FIBROCIMENTO, METÁLICA, PLÁSTICA OU TERMOACÚSTICA, INCLUSO IÇAMENTO. AF_12/2015</t>
  </si>
  <si>
    <t>697,75</t>
  </si>
  <si>
    <t>92610</t>
  </si>
  <si>
    <t>FABRICAÇÃO E INSTALAÇÃO DE TESOURA INTEIRA EM AÇO, VÃO DE 7 M, PARA TELHA ONDULADA DE FIBROCIMENTO, METÁLICA, PLÁSTICA OU TERMOACÚSTICA, INCLUSO IÇAMENTO. AF_12/2015</t>
  </si>
  <si>
    <t>764,48</t>
  </si>
  <si>
    <t>CHUMBADOR DE ACO, 1" X 600 MM, PARA POSTES DE ACO COM BASE, INCLUSO PORCA E ARRUELA</t>
  </si>
  <si>
    <t>154,68</t>
  </si>
  <si>
    <t>92612</t>
  </si>
  <si>
    <t>CHUMBADOR, DIAMETRO 1/4" COM PARAFUSO 1/4" X 40 MM</t>
  </si>
  <si>
    <t>FABRICAÇÃO E INSTALAÇÃO DE TESOURA INTEIRA EM AÇO, VÃO DE 8 M, PARA TELHA ONDULADA DE FIBROCIMENTO, METÁLICA, PLÁSTICA OU TERMOACÚSTICA, INCLUSO IÇAMENTO, INCLUSO IÇAMENTO. AF_12/2015</t>
  </si>
  <si>
    <t>866,78</t>
  </si>
  <si>
    <t>CHUVEIRO COMUM EM PLASTICO BRANCO, COM CANO, 3 TEMPERATURAS, 5500 W (110/220 V)</t>
  </si>
  <si>
    <t>92614</t>
  </si>
  <si>
    <t>FABRICAÇÃO E INSTALAÇÃO DE TESOURA INTEIRA EM AÇO, VÃO DE 9 M, PARA TELHA ONDULADA DE FIBROCIMENTO, METÁLICA, PLÁSTICA OU TERMOACÚSTICA, INCLUSO IÇAMENTO. AF_12/2015</t>
  </si>
  <si>
    <t>59,90</t>
  </si>
  <si>
    <t>970,18</t>
  </si>
  <si>
    <t>92616</t>
  </si>
  <si>
    <t>CHUVEIRO COMUM EM PLASTICO CROMADO, COM CANO, 4 TEMPERATURAS (110/220 V)</t>
  </si>
  <si>
    <t>FABRICAÇÃO E INSTALAÇÃO DE TESOURA INTEIRA EM AÇO, VÃO DE 10 M, PARA TELHA ONDULADA DE FIBROCIMENTO, METÁLICA, PLÁSTICA OU TERMOACÚSTICA, INCLUSO IÇAMENTO. AF_12/2015</t>
  </si>
  <si>
    <t>1.113,81</t>
  </si>
  <si>
    <t>193,76</t>
  </si>
  <si>
    <t>CHUVEIRO PLASTICO BRANCO SIMPLES 5 '' PARA ACOPLAR EM HASTE 1/2 ", AGUA FRIA</t>
  </si>
  <si>
    <t>92618</t>
  </si>
  <si>
    <t>4,46</t>
  </si>
  <si>
    <t>FABRICAÇÃO E INSTALAÇÃO DE TESOURA INTEIRA EM AÇO, VÃO DE 11 M, PARA TELHA ONDULADA DE FIBROCIMENTO, METÁLICA, PLÁSTICA OU TERMOACÚSTICA, INCLUSO IÇAMENTO. AF_12/2015</t>
  </si>
  <si>
    <t>1.180,56</t>
  </si>
  <si>
    <t>CIMENTO ASFALTICO DE PETROLEO A GRANEL (CAP) 30/45 (COLETADO CAIXA NA ANP ACRESCIDO DE ICMS)</t>
  </si>
  <si>
    <t>92620</t>
  </si>
  <si>
    <t>FABRICAÇÃO E INSTALAÇÃO DE TESOURA INTEIRA EM AÇO, VÃO DE 12 M, PARA TELHA ONDULADA DE FIBROCIMENTO, METÁLICA, PLÁSTICA OU TERMOACÚSTICA, INCLUSO IÇAMENTO. AF_12/2015</t>
  </si>
  <si>
    <t>CIMENTO ASFALTICO DE PETROLEO A GRANEL (CAP) 50/70 (COLETADO CAIXA NA ANP ACRESCIDO DE ICMS)</t>
  </si>
  <si>
    <t>1.247,29</t>
  </si>
  <si>
    <t>3.293,21</t>
  </si>
  <si>
    <t>100357</t>
  </si>
  <si>
    <t>FABRICAÇÃO E INSTALAÇÃO DE MEIA TESOURA DE MADEIRA NÃO APARELHADA, COM VÃO DE 3 M, PARA TELHA CERÂMICA OU DE CONCRETO, INCLUSO IÇAMENTO. AF_07/2019</t>
  </si>
  <si>
    <t>697,76</t>
  </si>
  <si>
    <t>CIMENTO BRANCO</t>
  </si>
  <si>
    <t>100358</t>
  </si>
  <si>
    <t>FABRICAÇÃO E INSTALAÇÃO DE MEIA TESOURA DE MADEIRA NÃO APARELHADA, COM VÃO DE 4 M, PARA TELHA CERÂMICA OU DE CONCRETO, INCLUSO IÇAMENTO. AF_07/2019</t>
  </si>
  <si>
    <t>958,28</t>
  </si>
  <si>
    <t>CIMENTO IMPERMEABILIZANTE DE PEGA ULTRARRAPIDA PARA TAMPONAMENTOS</t>
  </si>
  <si>
    <t>100359</t>
  </si>
  <si>
    <t>FABRICAÇÃO E INSTALAÇÃO DE MEIA TESOURA DE MADEIRA NÃO APARELHADA, COM VÃO DE 5 M, PARA TELHA CERÂMICA OU DE CONCRETO, INCLUSO IÇAMENTO. AF_07/2019</t>
  </si>
  <si>
    <t>10,95</t>
  </si>
  <si>
    <t>1.002,42</t>
  </si>
  <si>
    <t>100360</t>
  </si>
  <si>
    <t>CIMENTO PORTLAND COMPOSTO CP II-32</t>
  </si>
  <si>
    <t>FABRICAÇÃO E INSTALAÇÃO DE MEIA TESOURA DE MADEIRA NÃO APARELHADA, COM VÃO DE 6 M, PARA TELHA CERÂMICA OU DE CONCRETO, INCLUSO IÇAMENTO. AF_07/2019</t>
  </si>
  <si>
    <t>1.109,93</t>
  </si>
  <si>
    <t>100361</t>
  </si>
  <si>
    <t>FABRICAÇÃO E INSTALAÇÃO DE MEIA TESOURA DE MADEIRA NÃO APARELHADA, COM VÃO DE 7 M, PARA TELHA CERÂMICA OU DE CONCRETO, INCLUSO IÇAMENTO. AF_07/2019</t>
  </si>
  <si>
    <t>1.389,26</t>
  </si>
  <si>
    <t>CIMENTO PORTLAND COMPOSTO CP II-32 (SACO DE 50 KG)</t>
  </si>
  <si>
    <t xml:space="preserve">50KG  </t>
  </si>
  <si>
    <t>100362</t>
  </si>
  <si>
    <t>FABRICAÇÃO E INSTALAÇÃO DE MEIA TESOURA DE MADEIRA NÃO APARELHADA, COM VÃO DE 8 M, PARA TELHA CERÂMICA OU DE CONCRETO, INCLUSO IÇAMENTO. AF_07/2019</t>
  </si>
  <si>
    <t>1.790,08</t>
  </si>
  <si>
    <t>CIMENTO PORTLAND DE ALTO FORNO (AF) CP III-32</t>
  </si>
  <si>
    <t>100363</t>
  </si>
  <si>
    <t>FABRICAÇÃO E INSTALAÇÃO DE MEIA TESOURA DE MADEIRA NÃO APARELHADA, COM VÃO DE 9 M, PARA TELHA CERÂMICA OU DE CONCRETO, INCLUSO IÇAMENTO. AF_07/2019</t>
  </si>
  <si>
    <t>1.855,19</t>
  </si>
  <si>
    <t>100364</t>
  </si>
  <si>
    <t>FABRICAÇÃO E INSTALAÇÃO DE MEIA TESOURA DE MADEIRA NÃO APARELHADA, COM VÃO DE 10 M, PARA TELHA CERÂMICA OU DE CONCRETO, INCLUSO IÇAMENTO. AF_07/2019</t>
  </si>
  <si>
    <t>CIMENTO PORTLAND ESTRUTURAL BRANCO CPB-32</t>
  </si>
  <si>
    <t>2.023,13</t>
  </si>
  <si>
    <t>100365</t>
  </si>
  <si>
    <t>FABRICAÇÃO E INSTALAÇÃO DE MEIA TESOURA DE MADEIRA NÃO APARELHADA, COM VÃO DE 11 M, PARA TELHA CERÂMICA OU DE CONCRETO, INCLUSO IÇAMENTO. AF_07/2019</t>
  </si>
  <si>
    <t>2.339,22</t>
  </si>
  <si>
    <t>CIMENTO PORTLAND POZOLANICO CP IV- 32</t>
  </si>
  <si>
    <t>100366</t>
  </si>
  <si>
    <t>18,79</t>
  </si>
  <si>
    <t>FABRICAÇÃO E INSTALAÇÃO DE MEIA TESOURA DE MADEIRA NÃO APARELHADA, COM VÃO DE 12 M, PARA TELHA CERÂMICA OU DE CONCRETO, INCLUSO IÇAMENTO. AF_07/2019</t>
  </si>
  <si>
    <t>2.493,60</t>
  </si>
  <si>
    <t>100367</t>
  </si>
  <si>
    <t>CIMENTO PORTLAND POZOLANICO CP IV-32</t>
  </si>
  <si>
    <t>FABRICAÇÃO E INSTALAÇÃO DE MEIA TESOURA DE MADEIRA NÃO APARELHADA, COM VÃO DE 3 M, PARA TELHA ONDULADA DE FIBROCIMENTO, ALUMÍNIO, PLÁSTICA OU TERMOACÚSTICA, INCLUSO IÇAMENTO. AF_07/2019</t>
  </si>
  <si>
    <t>680,78</t>
  </si>
  <si>
    <t>100368</t>
  </si>
  <si>
    <t>FABRICAÇÃO E INSTALAÇÃO DE MEIA TESOURA DE MADEIRA NÃO APARELHADA, COM VÃO DE 4 M, PARA TELHA ONDULADA DE FIBROCIMENTO, ALUMÍNIO, PLÁSTICA OU TERMOACÚSTICA, INCLUSO IÇAMENTO. AF_07/2019</t>
  </si>
  <si>
    <t>CINTA CIRCULAR EM ACO GALVANIZADO DE 150 MM DE DIAMETRO PARA FIXACAO DE CAIXA MEDICAO, INCLUI PARAFUSOS E PORCAS</t>
  </si>
  <si>
    <t>936,51</t>
  </si>
  <si>
    <t>19,85</t>
  </si>
  <si>
    <t>100369</t>
  </si>
  <si>
    <t>FABRICAÇÃO E INSTALAÇÃO DE MEIA TESOURA DE MADEIRA NÃO APARELHADA, COM VÃO DE 5 M, PARA TELHA ONDULADA DE FIBROCIMENTO, ALUMÍNIO, PLÁSTICA OU TERMOACÚSTICA, INCLUSO IÇAMENTO. AF_07/2019</t>
  </si>
  <si>
    <t>CINTA CIRCULAR EM ACO GALVANIZADO DE 210 MM DE DIAMETRO PARA INSTALACAO DE TRANSFORMADOR EM POSTE DE CONCRETO</t>
  </si>
  <si>
    <t>980,66</t>
  </si>
  <si>
    <t>100370</t>
  </si>
  <si>
    <t>FABRICAÇÃO E INSTALAÇÃO DE MEIA TESOURA DE MADEIRA NÃO APARELHADA, COM VÃO DE 6 M, PARA TELHA ONDULADA DE FIBROCIMENTO, ALUMÍNIO, PLÁSTICA OU TERMOACÚSTICA, INCLUSO IÇAMENTO. AF_07/2019</t>
  </si>
  <si>
    <t>CINTURAO DE SEGURANCA TIPO PARAQUEDISTA, FIVELA EM ACO, AJUSTE NO SUSPENSARIO, CINTURA E PERNAS</t>
  </si>
  <si>
    <t>1.152,22</t>
  </si>
  <si>
    <t>100371</t>
  </si>
  <si>
    <t>FABRICAÇÃO E INSTALAÇÃO DE MEIA TESOURA DE MADEIRA NÃO APARELHADA, COM VÃO DE 7 M, PARA TELHA ONDULADA DE FIBROCIMENTO, ALUMÍNIO, PLÁSTICA OU TERMOACÚSTICA, INCLUSO IÇAMENTO. AF_07/2019</t>
  </si>
  <si>
    <t>1.330,53</t>
  </si>
  <si>
    <t>COBRE ELETROLITICO EM BARRA OU CHAPA</t>
  </si>
  <si>
    <t>100372</t>
  </si>
  <si>
    <t>FABRICAÇÃO E INSTALAÇÃO DE MEIA TESOURA DE MADEIRA NÃO APARELHADA, COM VÃO DE 8 M, PARA TELHA ONDULADA DE FIBROCIMENTO, ALUMÍNIO, PLÁSTICA OU TERMOACÚSTICA, INCLUSO IÇAMENTO. AF_07/2019</t>
  </si>
  <si>
    <t>66,95</t>
  </si>
  <si>
    <t>1.696,19</t>
  </si>
  <si>
    <t>COLA A BASE DE RESINA SINTETICA PARA CHAPA DE LAMINADO MELAMINICO</t>
  </si>
  <si>
    <t>100373</t>
  </si>
  <si>
    <t>25,52</t>
  </si>
  <si>
    <t>FABRICAÇÃO E INSTALAÇÃO DE MEIA TESOURA DE MADEIRA NÃO APARELHADA, COM VÃO DE 9 M, PARA TELHA ONDULADA DE FIBROCIMENTO, ALUMÍNIO, PLÁSTICA OU TERMOACÚSTICA, INCLUSO IÇAMENTO. AF_07/2019</t>
  </si>
  <si>
    <t>1.750,38</t>
  </si>
  <si>
    <t>COLA BRANCA BASE PVA</t>
  </si>
  <si>
    <t>100374</t>
  </si>
  <si>
    <t>FABRICAÇÃO E INSTALAÇÃO DE MEIA TESOURA DE MADEIRA NÃO APARELHADA, COM VÃO DE 10 M, PARA TELHA ONDULADA DE FIBROCIMENTO, ALUMÍNIO, PLÁSTICA OU TERMOACÚSTICA, INCLUSO IÇAMENTO. AF_07/2019</t>
  </si>
  <si>
    <t>COLAR DE TOMADA EM POLIPROPILENO, PP, COM PARAFUSOS, PARA PEAD, 63 X 1/2" - LIGACAO PREDIAL DE AGUA</t>
  </si>
  <si>
    <t>1.882,43</t>
  </si>
  <si>
    <t>12,73</t>
  </si>
  <si>
    <t>COLAR DE TOMADA EM POLIPROPILENO, PP, COM PARAFUSOS, PARA PEAD, 63 X 3/4" - LIGACAO PREDIAL DE AGUA</t>
  </si>
  <si>
    <t>100375</t>
  </si>
  <si>
    <t>FABRICAÇÃO E INSTALAÇÃO DE MEIA TESOURA DE MADEIRA NÃO APARELHADA, COM VÃO DE 11 M, PARA TELHA ONDULADA DE FIBROCIMENTO, ALUMÍNIO, PLÁSTICA OU TERMOACÚSTICA, INCLUSO IÇAMENTO. AF_07/2019</t>
  </si>
  <si>
    <t>13,08</t>
  </si>
  <si>
    <t>2.134,83</t>
  </si>
  <si>
    <t>COLAR TOMADA PVC, COM TRAVAS, SAIDA COM ROSCA, DE 110 MM X 1/2" OU 110 MM X 3/4", PARA LIGACAO PREDIAL DE AGUA</t>
  </si>
  <si>
    <t>100376</t>
  </si>
  <si>
    <t>FABRICAÇÃO E INSTALAÇÃO DE MEIA TESOURA DE MADEIRA NÃO APARELHADA, COM VÃO DE 12 M, PARA TELHA ONDULADA DE FIBROCIMENTO, ALUMÍNIO, PLÁSTICA OU TERMOACÚSTICA, INCLUSO IÇAMENTO. AF_07/2019</t>
  </si>
  <si>
    <t>13,58</t>
  </si>
  <si>
    <t>2.076,88</t>
  </si>
  <si>
    <t>COLAR TOMADA PVC, COM TRAVAS, SAIDA COM ROSCA, DE 32 MM X 1/2" OU 32 MM X 3/4", PARA LIGACAO PREDIAL DE AGUA</t>
  </si>
  <si>
    <t>100377</t>
  </si>
  <si>
    <t>FABRICAÇÃO E INSTALAÇÃO DE TESOURA (INTEIRA OU MEIA) EM AÇO, VÃOS MAIORES OU IGUAIS A 3,0 M E MENORES OU IGUAL A 6,0 M, INCLUSO IÇAMENTO. AF_07/2019</t>
  </si>
  <si>
    <t>7,13</t>
  </si>
  <si>
    <t>4,70</t>
  </si>
  <si>
    <t>100378</t>
  </si>
  <si>
    <t>FABRICAÇÃO E INSTALAÇÃO DE TESOURA (INTEIRA OU MEIA) EM AÇO, VÃOS MAIORES QUE 6,0 M E MENORES QUE 12,0 M, INCLUSO IÇAMENTO. AF_07/2019</t>
  </si>
  <si>
    <t>COLAR TOMADA PVC, COM TRAVAS, SAIDA COM ROSCA, DE 40 MM X 1/2" OU 40 MM X 3/4", PARA LIGACAO PREDIAL DE AGUA</t>
  </si>
  <si>
    <t>6,54</t>
  </si>
  <si>
    <t>6,04</t>
  </si>
  <si>
    <t>100382</t>
  </si>
  <si>
    <t>FABRICAÇÃO E INSTALAÇÃO DE PONTALETES DE MADEIRA NÃO APARELHADA PARA TELHADOS COM ATÉ 2 ÁGUAS E COM TELHA ONDULADA DE FIBROCIMENTO, ALUMÍNIO OU PLÁSTICA EM EDIFÍCIO RESIDENCIAL TÉRREO, INCLUSO TRANSPORTE VERTICAL. AF_07/2019</t>
  </si>
  <si>
    <t>COLAR TOMADA PVC, COM TRAVAS, SAIDA COM ROSCA, DE 50 MM X 1/2" OU 50 MM X 3/4", PARA LIGACAO PREDIAL DE AGUA</t>
  </si>
  <si>
    <t>94444</t>
  </si>
  <si>
    <t>TELHAMENTO COM TELHA DE ENCAIXE, TIPO FRANCESA DE VIDRO, COM ATÉ 2 ÁGUAS, INCLUSO TRANSPORTE VERTICAL. AF_07/2019</t>
  </si>
  <si>
    <t>566,75</t>
  </si>
  <si>
    <t>COLAR TOMADA PVC, COM TRAVAS, SAIDA COM ROSCA, DE 60 MM X 1/2" OU 60 MM X 3/4", PARA LIGACAO PREDIAL DE AGUA</t>
  </si>
  <si>
    <t>73882/1</t>
  </si>
  <si>
    <t>CALHA EM CONCRETO SIMPLES, EM MEIA CANA, DIAMETRO 200 MM</t>
  </si>
  <si>
    <t>28,44</t>
  </si>
  <si>
    <t>7,14</t>
  </si>
  <si>
    <t>73882/5</t>
  </si>
  <si>
    <t>CALHA EM CONCRETO SIMPLES, EM MEIA CANA DE CONCRETO, DIAMETRO 600 MM</t>
  </si>
  <si>
    <t>79,64</t>
  </si>
  <si>
    <t>COLAR TOMADA PVC, COM TRAVAS, SAIDA COM ROSCA, DE 75 MM X 1/2" OU 75 MM X 3/4", PARA LIGACAO PREDIAL DE AGUA</t>
  </si>
  <si>
    <t>73816/1</t>
  </si>
  <si>
    <t>EXECUCAO DE DRENO COM TUBOS DE PVC CORRUGADO FLEXIVEL PERFURADO - DN 100</t>
  </si>
  <si>
    <t>10,55</t>
  </si>
  <si>
    <t>COLAR TOMADA PVC, COM TRAVAS, SAIDA COM ROSCA, DE 85 MM X 1/2" OU 85 MM X 3/4", PARA LIGACAO PREDIAL DE AGUA</t>
  </si>
  <si>
    <t>73816/2</t>
  </si>
  <si>
    <t>EXECUCAO DE DRENO VERTICAL COM PEDRISCO, DIAMETRO 200MM</t>
  </si>
  <si>
    <t>22,27</t>
  </si>
  <si>
    <t>8,94</t>
  </si>
  <si>
    <t>73881/1</t>
  </si>
  <si>
    <t>EXECUCAO DE DRENO COM MANTA GEOTEXTIL 200 G/M2</t>
  </si>
  <si>
    <t>COLAR TOMADA PVC, COM TRAVAS, SAIDA ROSCAVEL COM BUCHA DE LATAO, DE 110 MM X 1/2" OU 110 MM X 3/4", PARA LIGACAO PREDIAL DE AGUA</t>
  </si>
  <si>
    <t>16,27</t>
  </si>
  <si>
    <t>73881/3</t>
  </si>
  <si>
    <t>COLAR TOMADA PVC, COM TRAVAS, SAIDA ROSCAVEL COM BUCHA DE LATAO, DE 60 MM X 1/2" OU 60 MM X 3/4", PARA LIGACAO PREDIAL DE AGUA</t>
  </si>
  <si>
    <t>EXECUCAO DE DRENO COM MANTA GEOTEXTIL 400 G/M2</t>
  </si>
  <si>
    <t>12,37</t>
  </si>
  <si>
    <t>COLAR TOMADA PVC, COM TRAVAS, SAIDA ROSCAVEL COM BUCHA DE LATAO, DE 75 MM X 1/2" OU 75 MM X 3/4", PARA LIGACAO PREDIAL DE AGUA</t>
  </si>
  <si>
    <t>73883/1</t>
  </si>
  <si>
    <t>EXECUCAO DE DRENO FRANCES COM AREIA MEDIA</t>
  </si>
  <si>
    <t>COLAR TOMADA PVC, COM TRAVAS, SAIDA ROSCAVEL COM BUCHA DE LATAO, DE 85 MM X 1/2" OU 85 MM X 3/4", PARA LIGACAO PREDIAL DE AGUA</t>
  </si>
  <si>
    <t>65,61</t>
  </si>
  <si>
    <t>73883/2</t>
  </si>
  <si>
    <t>COMPACTADOR DE SOLO A PERCUSSAO (SOQUETE), COM MOTOR GASOLINA DE 4 TEMPOS, PESO ENTRE 55 E 65 KG, FORCA DE IMPACTO DE 1.000 A 1.500 KGF, FREQUENCIA DE 600 A 700 GOLPES POR MINUTO, VELOCIDADE DE TRABALHO ENTRE 10 E 15 M/MIN, POTENCIA ENTRE 2,00 E 3,00 HP</t>
  </si>
  <si>
    <t>EXECUCAO DE DRENO FRANCES COM BRITA NUM 2</t>
  </si>
  <si>
    <t>9.650,00</t>
  </si>
  <si>
    <t>106,26</t>
  </si>
  <si>
    <t>COMPACTADOR DE SOLO TIPO PLACA VIBRATORIA REVERSIVEL, A GASOLINA, 4 TEMPOS, PESO DE 125 A 150 KG, FORCA CENTRIFUGA DE 2500 A 2800 KGF, LARG. TRABALHO DE 400 A 450 MM, FREQ VIBRACAO DE 4300 A 4500 RPM, VELOC. TRABALHO DE 15 A 20 M/MIN, POT. DE 5,5 A 6,0 HP</t>
  </si>
  <si>
    <t>8.101,10</t>
  </si>
  <si>
    <t>73883/3</t>
  </si>
  <si>
    <t>EXECUCAO DE DRENO FRANCES COM CASCALHO</t>
  </si>
  <si>
    <t>65,65</t>
  </si>
  <si>
    <t>COMPACTADOR DE SOLO TIPO PLACA VIBRATORIA REVERSIVEL, A GASOLINA, 4 TEMPOS, PESO DE 150 A 175 KG, FORCA CENTRIFUGA DE 2800 A 3100 KGF, LARG. TRABALHO DE 450 A 520 MM, FREQ VIBRACAO DE 4000 A 4300 RPM, VELOC. TRABALHO DE 15 A 20 M/MIN, POT. DE 6,0 A 7,0 HP</t>
  </si>
  <si>
    <t>6.992,75</t>
  </si>
  <si>
    <t>73969/1</t>
  </si>
  <si>
    <t>EXECUCAO DE DRENOS DE CHORUME EM TUBOS DRENANTES DE CONCRETO, DIAM=200MM, ENVOLTOS EM BRITA E GEOTEXTIL</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</si>
  <si>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</si>
  <si>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70,87</t>
  </si>
  <si>
    <t>5.405,66</t>
  </si>
  <si>
    <t>74017/1</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</si>
  <si>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</si>
  <si>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EXECUCAO DE DRENOS DE CHORUME EM TUBOS DRENANTES, PVC, DIAM=100 MM, ENVOLTOS EM BRITA E GEOTEXTIL</t>
  </si>
  <si>
    <t>95.579,53</t>
  </si>
  <si>
    <t>46,43</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</si>
  <si>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</si>
  <si>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74017/2</t>
  </si>
  <si>
    <t>12.583,68</t>
  </si>
  <si>
    <t>EXECUCAO DE DRENOS DE CHORUME EM TUBOS DRENANTES, PVC, DIAM=150 MM, ENVOLTOS EM BRITA E GEOTEXTIL</t>
  </si>
  <si>
    <t>COMPACTADOR DE SOLOS DE PERCURSAO (SOQUETE) COM MOTOR A GASOLINA 4 TEMPOS DE 4 HP (4 CV)</t>
  </si>
  <si>
    <t>61,96</t>
  </si>
  <si>
    <t>11.957,60</t>
  </si>
  <si>
    <t>75029/1</t>
  </si>
  <si>
    <t>COMPRESSOR DE AR ESTACIONARIO, VAZAO 620 PCM, PRESSAO EFETIVA DE TRABALHO 109 PSI, MOTOR ELETRICO, POTENCIA 127 CV</t>
  </si>
  <si>
    <t>TUBO PVC CORRUGADO RIGIDO PERFURADO DN 150 PARA DRENAGEM - FORNECIMENTO E INSTALACAO</t>
  </si>
  <si>
    <t>86.280,46</t>
  </si>
  <si>
    <t>39,34</t>
  </si>
  <si>
    <t>COMPRESSOR DE AR REBOCAVEL VAZAO 400 PCM, PRESSAO EFETIVA DE TRABALHO 102 PSI, MOTOR DIESEL, POTENCIA 110 CV</t>
  </si>
  <si>
    <t>69.528,30</t>
  </si>
  <si>
    <t>83651</t>
  </si>
  <si>
    <t>TUBO PVC CORRUGADO PERFURADO 100 MM C/ JUNTA ELASTICA PARA DRENAGEM.</t>
  </si>
  <si>
    <t>COMPRESSOR DE AR REBOCAVEL VAZAO 748 PCM, PRESSAO EFETIVA DE TRABALHO 102 PSI, MOTOR DIESEL, POTENCIA 210 CV</t>
  </si>
  <si>
    <t>148.850,72</t>
  </si>
  <si>
    <t>COMPRESSOR DE AR REBOCAVEL VAZAO 860 PCM, PRESSAO EFETIVA DE TRABALHO 102 PSI, MOTOR DIESEL, POTENCIA 250 CV</t>
  </si>
  <si>
    <t>161.682,54</t>
  </si>
  <si>
    <t>COMPRESSOR DE AR REBOCAVEL, VAZAO *89* PCM, PRESSAO EFETIVA DE TRABALHO *102* PSI, MOTOR DIESEL, POTENCIA *20* CV</t>
  </si>
  <si>
    <t>83658</t>
  </si>
  <si>
    <t>EXECUCAO DRENO PROFUNDO, COM CORTE TRAPEZOIDAL EM SOLO, DE 70X80X150CM EXCL TUBO INCL MATERIAL EXECUCAO, COM SELO ENCHIMENTO MATERIAL DRENANTE E ESCAVACAO</t>
  </si>
  <si>
    <t>58.463,00</t>
  </si>
  <si>
    <t>139,91</t>
  </si>
  <si>
    <t>COMPRESSOR DE AR REBOCAVEL, VAZAO 152 PCM, PRESSAO EFETIVA DE TRABALHO 102 PSI, MOTOR DIESEL, POTENCIA 31,5 KW</t>
  </si>
  <si>
    <t>37.643,84</t>
  </si>
  <si>
    <t>83661</t>
  </si>
  <si>
    <t>COMPRESSOR DE AR REBOCAVEL, VAZAO 189 PCM, PRESSAO EFETIVA DE TRABALHO 102 PSI, MOTOR DIESEL, POTENCIA 63 CV</t>
  </si>
  <si>
    <t>EXECUCAO DE DRENO PROFUNDO, CORTE EM SOLO, COM TUBO POROSO D=0,20M</t>
  </si>
  <si>
    <t>97,14</t>
  </si>
  <si>
    <t>43.779,34</t>
  </si>
  <si>
    <t>COMPRESSOR DE AR REBOCAVEL, VAZAO 250 PCM, PRESSAO EFETIVA DE TRABALHO 102 PSI, MOTOR DIESEL, POTENCIA 81 CV</t>
  </si>
  <si>
    <t>83662</t>
  </si>
  <si>
    <t>58.630,76</t>
  </si>
  <si>
    <t>EXECUCAO DE DRENO CEGO</t>
  </si>
  <si>
    <t>97,73</t>
  </si>
  <si>
    <t>COMPRESSOR DE AR, VAZAO DE 10 PCM, RESERVATORIO 100 L, PRESSAO DE TRABALHO ENTRE 6,9 E 9,7 BAR,  POTENCIA 2 HP, TENSAO 110/220 V (COLETADO CAIXA)</t>
  </si>
  <si>
    <t>2.166,49</t>
  </si>
  <si>
    <t>83664</t>
  </si>
  <si>
    <t>CONCERTINA CLIPADA (DUPLA) EM ACO GALVANIZADO DE ALTA RESISTENCIA, COM ESPIRAL DE 300 MM, D = 2,76 MM</t>
  </si>
  <si>
    <t>EXECUCAO DE DRENO DE TUBO DE CONRETO SIMPLES POROSO D=0,20 M (0,5MX0,5M) PARA GALERIAS DE AGUAS PLUVIAIS</t>
  </si>
  <si>
    <t>61,82</t>
  </si>
  <si>
    <t>13,01</t>
  </si>
  <si>
    <t>CONCERTINA SIMPLES EM ACO GALVANIZADO DE ALTA RESISTENCIA, COM ESPIRAL DE 300 MM, D = 2,76 MM</t>
  </si>
  <si>
    <t>83665</t>
  </si>
  <si>
    <t>FORNECIMENTO E INSTALACAO DE MANTA BIDIM RT - 14</t>
  </si>
  <si>
    <t>9,88</t>
  </si>
  <si>
    <t>8,15</t>
  </si>
  <si>
    <t>CONCRETO AUTOADENSAVEL (CAA) CLASSE DE RESISTENCIA C15, ESPALHAMENTO SF2, INCLUI SERVICO DE BOMBEAMENTO (NBR 15823)</t>
  </si>
  <si>
    <t>281,36</t>
  </si>
  <si>
    <t>83669</t>
  </si>
  <si>
    <t>FORNECIMENTO/INSTALACAO MANTA BIDIM RT-16</t>
  </si>
  <si>
    <t>9,69</t>
  </si>
  <si>
    <t>CONCRETO AUTOADENSAVEL (CAA) CLASSE DE RESISTENCIA C20, ESPALHAMENTO SF2, INCLUI SERVICO DE BOMBEAMENTO (NBR 15823)</t>
  </si>
  <si>
    <t>291,78</t>
  </si>
  <si>
    <t>CONCRETO AUTOADENSAVEL (CAA) CLASSE DE RESISTENCIA C25, ESPALHAMENTO SF2, INCLUI SERVICO DE BOMBEAMENTO (NBR 15823)</t>
  </si>
  <si>
    <t>83670</t>
  </si>
  <si>
    <t>TUBO PVC DN 75 MM PARA DRENAGEM - FORNECIMENTO E INSTALACAO</t>
  </si>
  <si>
    <t>302,21</t>
  </si>
  <si>
    <t>46,23</t>
  </si>
  <si>
    <t>CONCRETO AUTOADENSAVEL (CAA) CLASSE DE RESISTENCIA C30, ESPALHAMENTO SF2, INCLUI SERVICO DE BOMBEAMENTO (NBR 15823)</t>
  </si>
  <si>
    <t>308,32</t>
  </si>
  <si>
    <t>83671</t>
  </si>
  <si>
    <t>TUBO PVC DN 100 MM PARA DRENAGEM - FORNECIMENTO E INSTALACAO</t>
  </si>
  <si>
    <t>CONCRETO BETUMINOSO USINADO A QUENTE (CBUQ) PARA PAVIMENTACAO ASFALTICA, PADRAO DNIT, FAIXA C, COM CAP 30/45 - AQUISICAO POSTO USINA</t>
  </si>
  <si>
    <t>49,75</t>
  </si>
  <si>
    <t>302,55</t>
  </si>
  <si>
    <t>CONCRETO BETUMINOSO USINADO A QUENTE (CBUQ) PARA PAVIMENTACAO ASFALTICA, PADRAO DNIT, FAIXA C, COM CAP 50/70 - AQUISICAO POSTO USINA</t>
  </si>
  <si>
    <t>83679</t>
  </si>
  <si>
    <t>TUBO PVC D=2_x0094_ COM MATERIAL DRENANTE PARA DRENO/BARBACA - FORNECIMENTO E INSTALACAO</t>
  </si>
  <si>
    <t>326,52</t>
  </si>
  <si>
    <t>14,82</t>
  </si>
  <si>
    <t>CONCRETO BETUMINOSO USINADO A QUENTE (CBUQ) PARA PAVIMENTACAO ASFALTICA, PADRAO DNIT, PARA BINDER, COM CAP 50/70 - AQUISICAO POSTO USINA</t>
  </si>
  <si>
    <t>316,33</t>
  </si>
  <si>
    <t>83680</t>
  </si>
  <si>
    <t>TUBO PVC D=3" COM MATERIAL DRENANTE PARA DRENO/BARBACA - FORNECIMENTO E INSTALACAO</t>
  </si>
  <si>
    <t>18,28</t>
  </si>
  <si>
    <t>CONCRETO USINADO BOMBEAVEL, CLASSE DE RESISTENCIA C20, COM BRITA 0 E 1, SLUMP = 100 +/- 20 MM, EXCLUI SERVICO DE BOMBEAMENTO (NBR 8953)</t>
  </si>
  <si>
    <t>255,31</t>
  </si>
  <si>
    <t>83681</t>
  </si>
  <si>
    <t>TUBO PVC D=4" COM MATERIAL DRENANTE PARA DRENO/BARBACA - FORNECIMENTO E INSTALACAO</t>
  </si>
  <si>
    <t>CONCRETO USINADO BOMBEAVEL, CLASSE DE RESISTENCIA C20, COM BRITA 0 E 1, SLUMP = 100 +/- 20 MM, INCLUI SERVICO DE BOMBEAMENTO (NBR 8953)</t>
  </si>
  <si>
    <t>19,82</t>
  </si>
  <si>
    <t>297,00</t>
  </si>
  <si>
    <t>CONCRETO USINADO BOMBEAVEL, CLASSE DE RESISTENCIA C20, COM BRITA 0 E 1, SLUMP = 130 +/- 20 MM, EXCLUI SERVICO DE BOMBEAMENTO (NBR 8953)</t>
  </si>
  <si>
    <t>83682</t>
  </si>
  <si>
    <t>313,47</t>
  </si>
  <si>
    <t>CAMADA VERTICAL DRENANTE C/ PEDRA BRITADA NUMS 1 E 2</t>
  </si>
  <si>
    <t>110,04</t>
  </si>
  <si>
    <t>CONCRETO USINADO BOMBEAVEL, CLASSE DE RESISTENCIA C20, COM BRITA 0 E 1, SLUMP = 190 +/- 20 MM, INCLUI SERVICO DE BOMBEAMENTO (NBR 8953)</t>
  </si>
  <si>
    <t>312,80</t>
  </si>
  <si>
    <t>83729</t>
  </si>
  <si>
    <t>CONCRETO USINADO BOMBEAVEL, CLASSE DE RESISTENCIA C20, COM BRITA 0, SLUMP = 220 +/- 20 MM, INCLUI SERVICO DE BOMBEAMENTO (NBR 8953)</t>
  </si>
  <si>
    <t>FORNECIMENTO/INSTALACAO DE MANTA BIDIM RT-31</t>
  </si>
  <si>
    <t>19,08</t>
  </si>
  <si>
    <t>378,67</t>
  </si>
  <si>
    <t>CONCRETO USINADO BOMBEAVEL, CLASSE DE RESISTENCIA C25, COM BRITA 0 E 1, SLUMP = 100 +/- 20 MM, EXCLUI SERVICO DE BOMBEAMENTO (NBR 8953)</t>
  </si>
  <si>
    <t>83739</t>
  </si>
  <si>
    <t>FORNECIMENTO/INSTALACAO DE MANTA BIDIM RT-10</t>
  </si>
  <si>
    <t>265,21</t>
  </si>
  <si>
    <t>6,61</t>
  </si>
  <si>
    <t>CONCRETO USINADO BOMBEAVEL, CLASSE DE RESISTENCIA C25, COM BRITA 0 E 1, SLUMP = 100 +/- 20 MM, INCLUI SERVICO DE BOMBEAMENTO (NBR 8953)</t>
  </si>
  <si>
    <t>309,50</t>
  </si>
  <si>
    <t>6454</t>
  </si>
  <si>
    <t>FORNECIMENTO E LANCAMENTO DE PEDRA DE MAO</t>
  </si>
  <si>
    <t>CONCRETO USINADO BOMBEAVEL, CLASSE DE RESISTENCIA C25, COM BRITA 0 E 1, SLUMP = 130 +/- 20 MM, EXCLUI SERVICO DE BOMBEAMENTO (NBR 8953)</t>
  </si>
  <si>
    <t>163,54</t>
  </si>
  <si>
    <t>332,28</t>
  </si>
  <si>
    <t>CONCRETO USINADO BOMBEAVEL, CLASSE DE RESISTENCIA C25, COM BRITA 0 E 1, SLUMP = 190 +/- 20 MM, EXCLUI SERVICO DE BOMBEAMENTO (NBR 8953)</t>
  </si>
  <si>
    <t>73611</t>
  </si>
  <si>
    <t>ENROCAMENTO COM PEDRA ARGAMASSADA TRAÇO 1:4 COM PEDRA DE MÃO</t>
  </si>
  <si>
    <t>345,52</t>
  </si>
  <si>
    <t>345,40</t>
  </si>
  <si>
    <t>CONCRETO USINADO BOMBEAVEL, CLASSE DE RESISTENCIA C30, COM BRITA 0 E 1, SLUMP = 100 +/- 20 MM, EXCLUI SERVICO DE BOMBEAMENTO (NBR 8953)</t>
  </si>
  <si>
    <t>276,99</t>
  </si>
  <si>
    <t>73697</t>
  </si>
  <si>
    <t>CONCRETO USINADO BOMBEAVEL, CLASSE DE RESISTENCIA C30, COM BRITA 0 E 1, SLUMP = 100 +/- 20 MM, INCLUI SERVICO DE BOMBEAMENTO (NBR 8953)</t>
  </si>
  <si>
    <t>ENROCAMENTO MANUAL, SEM ARRUMACAO DO MATERIAL</t>
  </si>
  <si>
    <t>164,90</t>
  </si>
  <si>
    <t>319,92</t>
  </si>
  <si>
    <t>CONCRETO USINADO BOMBEAVEL, CLASSE DE RESISTENCIA C30, COM BRITA 0 E 1, SLUMP = 130 +/- 20 MM, EXCLUI SERVICO DE BOMBEAMENTO (NBR 8953)</t>
  </si>
  <si>
    <t>73698</t>
  </si>
  <si>
    <t>349,12</t>
  </si>
  <si>
    <t>ENROCAMENTO MANUAL, COM ARRUMACAO DO MATERIAL</t>
  </si>
  <si>
    <t>CONCRETO USINADO BOMBEAVEL, CLASSE DE RESISTENCIA C30, COM BRITA 0 E 1, SLUMP = 190 +/- 20 MM, EXCLUI SERVICO DE BOMBEAMENTO (NBR 8953)</t>
  </si>
  <si>
    <t>372,44</t>
  </si>
  <si>
    <t>216,38</t>
  </si>
  <si>
    <t>CONCRETO USINADO BOMBEAVEL, CLASSE DE RESISTENCIA C35, COM BRITA 0 E 1, SLUMP = 100 +/- 20 MM, EXCLUI SERVICO DE BOMBEAMENTO (NBR 8953)</t>
  </si>
  <si>
    <t>288,81</t>
  </si>
  <si>
    <t>73890/1</t>
  </si>
  <si>
    <t>ENSECADEIRA DE MADEIRA COM PAREDE SIMPLES</t>
  </si>
  <si>
    <t>CONCRETO USINADO BOMBEAVEL, CLASSE DE RESISTENCIA C35, COM BRITA 0 E 1, SLUMP = 100 +/- 20 MM, INCLUI SERVICO DE BOMBEAMENTO (NBR 8953)</t>
  </si>
  <si>
    <t>127,77</t>
  </si>
  <si>
    <t>331,38</t>
  </si>
  <si>
    <t>CONCRETO USINADO BOMBEAVEL, CLASSE DE RESISTENCIA C40, COM BRITA 0 E 1, SLUMP = 100 +/- 20 MM, EXCLUI SERVICO DE BOMBEAMENTO (NBR 8953)</t>
  </si>
  <si>
    <t>73890/2</t>
  </si>
  <si>
    <t>301,68</t>
  </si>
  <si>
    <t>ENSECADEIRA DE MADEIRA COM PAREDE DUPLA</t>
  </si>
  <si>
    <t>CONCRETO USINADO BOMBEAVEL, CLASSE DE RESISTENCIA C40, COM BRITA 0 E 1, SLUMP = 100 +/- 20 MM, INCLUI SERVICO DE BOMBEAMENTO (NBR 8953)</t>
  </si>
  <si>
    <t>322,63</t>
  </si>
  <si>
    <t>343,89</t>
  </si>
  <si>
    <t>92743</t>
  </si>
  <si>
    <t>CONCRETO USINADO BOMBEAVEL, CLASSE DE RESISTENCIA C45, COM BRITA 0 E 1, SLUMP = 100 +/- 20 MM, INCLUI SERVICO DE BOMBEAMENTO (NBR 8953)</t>
  </si>
  <si>
    <t>MURO DE GABIÃO, ENCHIMENTO COM PEDRA DE MÃO TIPO RACHÃO, DE GRAVIDADE, COM GAIOLAS DE COMPRIMENTO IGUAL A 2 M, PARA MUROS COM ALTURA MENOR OU IGUAL A 4 M _x0096_ FORNECIMENTO E EXECUÇÃO. AF_12/2015</t>
  </si>
  <si>
    <t>386,62</t>
  </si>
  <si>
    <t>493,96</t>
  </si>
  <si>
    <t>CONCRETO USINADO BOMBEAVEL, CLASSE DE RESISTENCIA C50, COM BRITA 0 E 1, SLUMP = 100 +/- 20 MM, INCLUI SERVICO DE BOMBEAMENTO (NBR 8953)</t>
  </si>
  <si>
    <t>458,52</t>
  </si>
  <si>
    <t>92744</t>
  </si>
  <si>
    <t>MURO DE GABIÃO, ENCHIMENTO COM PEDRA DE MÃO TIPO RACHÃO, DE GRAVIDADE, COM GAIOLAS DE COMPRIMENTO IGUAL A 5 M, PARA MUROS COM ALTURA MENOR OU IGUAL A 4 M _x0096_ FORNECIMENTO E EXECUÇÃO. AF_12/2015</t>
  </si>
  <si>
    <t>CONCRETO USINADO BOMBEAVEL, CLASSE DE RESISTENCIA C60, COM BRITA 0 E 1, SLUMP = 100 +/- 20 MM, INCLUI SERVICO DE BOMBEAMENTO (NBR 8953)</t>
  </si>
  <si>
    <t>481,97</t>
  </si>
  <si>
    <t>588,78</t>
  </si>
  <si>
    <t>CONCRETO USINADO BOMBEAVEL, CLASSE DE RESISTENCIA C80, COM BRITA 0 E 1, SLUMP = 100 +/- 20 MM, EXCLUI SERVICO DE BOMBEAMENTO (NBR 8953)</t>
  </si>
  <si>
    <t>92745</t>
  </si>
  <si>
    <t>MURO DE GABIÃO, ENCHIMENTO COM PEDRA DE MÃO TIPO RACHÃO, DE GRAVIDADE, COM GAIOLAS DE COMPRIMENTO IGUAL A 2 M, PARA MUROS COM ALTURA MAIOR QUE 4 M E MENOR OU IGUAL A 6 M _x0096_ FORNECIMENTO E EXECUÇÃO. AF_12/2015</t>
  </si>
  <si>
    <t>812,84</t>
  </si>
  <si>
    <t>614,03</t>
  </si>
  <si>
    <t>CONCRETO USINADO CONVENCIONAL (NAO BOMBEAVEL) CLASSE DE RESISTENCIA C10, COM BRITA 1 E 2, SLUMP = 80 MM +/- 10 MM (NBR 8953)</t>
  </si>
  <si>
    <t>254,75</t>
  </si>
  <si>
    <t>92746</t>
  </si>
  <si>
    <t>MURO DE GABIÃO, ENCHIMENTO COM PEDRA DE MÃO TIPO RACHÃO, DE GRAVIDADE, COM GAIOLAS DE COMPRIMENTO IGUAL A 5 M, PARA MUROS COM ALTURA MAIOR QUE 4 M E MENOR OU IGUAL A 6 M   FORNECIMENTO E EXECUÇÃO. AF_12/2015</t>
  </si>
  <si>
    <t>CONCRETO USINADO CONVENCIONAL (NAO BOMBEAVEL) CLASSE DE RESISTENCIA C15, COM BRITA 1 E 2, SLUMP = 80 MM +/- 10 MM (NBR 8953)</t>
  </si>
  <si>
    <t>569,59</t>
  </si>
  <si>
    <t>257,18</t>
  </si>
  <si>
    <t>CONDULETE DE ALUMINIO TIPO B, PARA ELETRODUTO ROSCAVEL DE 1/2", COM TAMPA CEGA</t>
  </si>
  <si>
    <t>92747</t>
  </si>
  <si>
    <t>8,85</t>
  </si>
  <si>
    <t>MURO DE GABIÃO, ENCHIMENTO COM PEDRA DE MÃO TIPO RACHÃO, DE GRAVIDADE, COM GAIOLAS DE COMPRIMENTO IGUAL A 2 M, PARA MUROS COM ALTURA MAIOR QUE 6 M E MENOR OU IGUAL A 10 M   FORNECIMENTO E EXECUÇÃO. AF_12/2015</t>
  </si>
  <si>
    <t>681,94</t>
  </si>
  <si>
    <t>CONDULETE DE ALUMINIO TIPO B, PARA ELETRODUTO ROSCAVEL DE 1", COM TAMPA CEGA</t>
  </si>
  <si>
    <t>92748</t>
  </si>
  <si>
    <t>CONDULETE DE ALUMINIO TIPO B, PARA ELETRODUTO ROSCAVEL DE 3/4", COM TAMPA CEGA</t>
  </si>
  <si>
    <t>MURO DE GABIÃO, ENCHIMENTO COM PEDRA DE MÃO TIPO RACHÃO, DE GRAVIDADE, COM GAIOLAS DE COMPRIMENTO IGUAL A 5 M, PARA MUROS COM ALTURA MAIOR QUE 6 M E MENOR OU IGUAL A 10 M_x0096_ FORNECIMENTO E EXECUÇÃO. AF_12/2015</t>
  </si>
  <si>
    <t>619,34</t>
  </si>
  <si>
    <t>CONDULETE DE ALUMINIO TIPO C, PARA ELETRODUTO ROSCAVEL DE 1/2", COM TAMPA CEGA</t>
  </si>
  <si>
    <t>6,76</t>
  </si>
  <si>
    <t>92749</t>
  </si>
  <si>
    <t>MURO DE GABIÃO, ENCHIMENTO COM PEDRA DE MÃO TIPO RACHÃO, COM SOLO REFORÇADO, PARA MUROS COM ALTURA MENOR OU IGUAL A 4 M   FORNECIMENTO E EXECUÇÃO. AF_12/2015</t>
  </si>
  <si>
    <t>CONDULETE DE ALUMINIO TIPO C, PARA ELETRODUTO ROSCAVEL DE 1", COM TAMPA CEGA</t>
  </si>
  <si>
    <t>714,51</t>
  </si>
  <si>
    <t>11,90</t>
  </si>
  <si>
    <t>CONDULETE DE ALUMINIO TIPO C, PARA ELETRODUTO ROSCAVEL DE 3/4", COM TAMPA CEGA</t>
  </si>
  <si>
    <t>92750</t>
  </si>
  <si>
    <t>MURO DE GABIÃO, ENCHIMENTO COM PEDRA DE MÃO TIPO RACHÃO, COM SOLO REFORÇADO, PARA MUROS COM ALTURA MAIOR QUE 4 M E MENOR OU IGUAL A 12 M   FORNECIMENTO E EXECUÇÃO. AF_12/2015</t>
  </si>
  <si>
    <t>9,52</t>
  </si>
  <si>
    <t>1.236,01</t>
  </si>
  <si>
    <t>CONDULETE DE ALUMINIO TIPO C, PARA ELETRODUTO ROSCAVEL DE 4", COM TAMPA CEGA</t>
  </si>
  <si>
    <t>157,82</t>
  </si>
  <si>
    <t>92751</t>
  </si>
  <si>
    <t>MURO DE GABIÃO, ENCHIMENTO COM PEDRA DE MÃO TIPO RACHÃO, COM SOLO REFORÇADO, PARA MUROS COM ALTURA MAIOR QUE 12 M E MENOR OU IGUAL A 20 M    FORNECIMENTO E EXECUÇÃO. AF_12/2015</t>
  </si>
  <si>
    <t>1.538,96</t>
  </si>
  <si>
    <t>CONDULETE DE ALUMINIO TIPO E, PARA ELETRODUTO ROSCAVEL DE 1  1/4", COM TAMPA CEGA</t>
  </si>
  <si>
    <t>15,88</t>
  </si>
  <si>
    <t>92752</t>
  </si>
  <si>
    <t>MURO DE GABIÃO, ENCHIMENTO COM PEDRA DE MÃO TIPO RACHÃO, COM SOLO REFORÇADO, PARA MUROS COM ALTURA MAIOR QUE 20 M E MENOR OU IGUAL A 28 M   FORNECIMENTO E EXECUÇÃO. AF_12/2015</t>
  </si>
  <si>
    <t>CONDULETE DE ALUMINIO TIPO E, PARA ELETRODUTO ROSCAVEL DE 1 1/2", COM TAMPA CEGA</t>
  </si>
  <si>
    <t>21,11</t>
  </si>
  <si>
    <t>1.840,84</t>
  </si>
  <si>
    <t>CONDULETE DE ALUMINIO TIPO E, PARA ELETRODUTO ROSCAVEL DE 1/2", COM TAMPA CEGA</t>
  </si>
  <si>
    <t>7,70</t>
  </si>
  <si>
    <t>CONDULETE DE ALUMINIO TIPO E, PARA ELETRODUTO ROSCAVEL DE 1", COM TAMPA CEGA</t>
  </si>
  <si>
    <t>92753</t>
  </si>
  <si>
    <t>12,95</t>
  </si>
  <si>
    <t>MURO DE GABIÃO, ENCHIMENTO COM RESÍDUO DE CONSTRUÇÃO E DEMOLIÇÃO, DE GRAVIDADE, COM GAIOLA TRAPEZOIDAL DE COMPRIMENTO IGUAL A 2 M, PARA MUROS COM ALTURA MENOR OU IGUAL A 2 M   FORNECIMENTO E EXECUÇÃO. AF_12/2015</t>
  </si>
  <si>
    <t>469,04</t>
  </si>
  <si>
    <t>CONDULETE DE ALUMINIO TIPO E, PARA ELETRODUTO ROSCAVEL DE 2", COM TAMPA CEGA</t>
  </si>
  <si>
    <t>30,96</t>
  </si>
  <si>
    <t>92754</t>
  </si>
  <si>
    <t>MURO DE GABIÃO, ENCHIMENTO COM RESÍDUO DE CONSTRUÇÃO E DEMOLIÇÃO, DE GRAVIDADE, COM GAIOLA TRAPEZOIDAL DE COMPRIMENTO IGUAL A 2 M, PARA MUROS COM ALTURA MAIOR QUE 2 M E MENOR OU IGUAL A 4 M    FORNECIMENTO E EXECUÇÃO. AF_12/2015</t>
  </si>
  <si>
    <t>CONDULETE DE ALUMINIO TIPO E, PARA ELETRODUTO ROSCAVEL DE 3/4", COM TAMPA CEGA</t>
  </si>
  <si>
    <t>428,47</t>
  </si>
  <si>
    <t>7,71</t>
  </si>
  <si>
    <t>CONDULETE DE ALUMINIO TIPO E, PARA ELETRODUTO ROSCAVEL DE 3", COM TAMPA CEGA</t>
  </si>
  <si>
    <t>92755</t>
  </si>
  <si>
    <t>PROTEÇÃO SUPERFICIAL DE CANAL EM GABIÃO TIPO COLCHÃO, ALTURA DE 17 CENTÍMETROS, ENCHIMENTO COM PEDRA DE MÃO TIPO RACHÃO - FORNECIMENTO E EXECUÇÃO. AF_12/2015</t>
  </si>
  <si>
    <t>85,98</t>
  </si>
  <si>
    <t>181,42</t>
  </si>
  <si>
    <t>CONDULETE DE ALUMINIO TIPO E, PARA ELETRODUTO ROSCAVEL DE 4", COM TAMPA CEGA</t>
  </si>
  <si>
    <t>92756</t>
  </si>
  <si>
    <t>PROTEÇÃO SUPERFICIAL DE CANAL EM GABIÃO TIPO COLCHÃO, ALTURA DE 23 CENTÍMETROS, ENCHIMENTO COM PEDRA DE MÃO TIPO RACHÃO - FORNECIMENTO E EXECUÇÃO. AF_12/2015</t>
  </si>
  <si>
    <t>143,24</t>
  </si>
  <si>
    <t>205,42</t>
  </si>
  <si>
    <t>CONDULETE DE ALUMINIO TIPO LR, PARA ELETRODUTO ROSCAVEL DE 1 1/2", COM TAMPA CEGA</t>
  </si>
  <si>
    <t>24,41</t>
  </si>
  <si>
    <t>92757</t>
  </si>
  <si>
    <t>PROTEÇÃO SUPERFICIAL DE CANAL EM GABIÃO TIPO COLCHÃO, ALTURA DE 30 CENTÍMETROS, ENCHIMENTO COM PEDRA DE MÃO TIPO RACHÃO - FORNECIMENTO E EXECUÇÃO. AF_12/2015</t>
  </si>
  <si>
    <t>234,59</t>
  </si>
  <si>
    <t>CONDULETE DE ALUMINIO TIPO LR, PARA ELETRODUTO ROSCAVEL DE 1 1/4", COM TAMPA CEGA</t>
  </si>
  <si>
    <t>19,39</t>
  </si>
  <si>
    <t>92758</t>
  </si>
  <si>
    <t>PROTEÇÃO SUPERFICIAL DE CANAL EM GABIÃO TIPO SACO, DIÂMETRO DE 65 CENTÍMETROS, ENCHIMENTO MANUAL COM PEDRA DE MÃO TIPO RACHÃO - FORNECIMENTO E EXECUÇÃO. AF_12/2015</t>
  </si>
  <si>
    <t>CONDULETE DE ALUMINIO TIPO LR, PARA ELETRODUTO ROSCAVEL DE 1/2", COM TAMPA CEGA</t>
  </si>
  <si>
    <t>574,19</t>
  </si>
  <si>
    <t>CONDULETE DE ALUMINIO TIPO LR, PARA ELETRODUTO ROSCAVEL DE 1", COM TAMPA CEGA</t>
  </si>
  <si>
    <t>91069</t>
  </si>
  <si>
    <t>EXECUÇÃO DE REVESTIMENTO DE CONCRETO PROJETADO COM ESPESSURA DE 7 CM, ARMADO COM TELA, INCLINAÇÃO MENOR QUE 90°, APLICAÇÃO CONTÍNUA, UTILIZANDO EQUIPAMENTO DE PROJEÇÃO COM 6 M³/H DE CAPACIDADE. AF_01/2016</t>
  </si>
  <si>
    <t>75,35</t>
  </si>
  <si>
    <t>CONDULETE DE ALUMINIO TIPO LR, PARA ELETRODUTO ROSCAVEL DE 2", COM TAMPA CEGA</t>
  </si>
  <si>
    <t>37,18</t>
  </si>
  <si>
    <t>91070</t>
  </si>
  <si>
    <t>EXECUÇÃO DE REVESTIMENTO DE CONCRETO PROJETADO COM ESPESSURA DE 10 CM, ARMADO COM TELA, INCLINAÇÃO MENOR QUE 90°, APLICAÇÃO CONTÍNUA, UTILIZANDO EQUIPAMENTO DE PROJEÇÃO COM 6 M³/H DE CAPACIDADE. AF_01/2016</t>
  </si>
  <si>
    <t>CONDULETE DE ALUMINIO TIPO LR, PARA ELETRODUTO ROSCAVEL DE 3/4", COM TAMPA CEGA</t>
  </si>
  <si>
    <t>82,85</t>
  </si>
  <si>
    <t>7,96</t>
  </si>
  <si>
    <t>CONDULETE DE ALUMINIO TIPO LR, PARA ELETRODUTO ROSCAVEL DE 3", COM TAMPA CEGA</t>
  </si>
  <si>
    <t>91071</t>
  </si>
  <si>
    <t>109,96</t>
  </si>
  <si>
    <t>EXECUÇÃO DE REVESTIMENTO DE CONCRETO PROJETADO COM ESPESSURA DE 7 CM, ARMADO COM TELA, INCLINAÇÃO DE 90°, APLICAÇÃO CONTÍNUA, UTILIZANDO EQUIPAMENTO DE PROJEÇÃO COM 6 M³/H DE CAPACIDADE. AF_01/2016</t>
  </si>
  <si>
    <t>108,24</t>
  </si>
  <si>
    <t>CONDULETE DE ALUMINIO TIPO LR, PARA ELETRODUTO ROSCAVEL DE 4", COM TAMPA CEGA</t>
  </si>
  <si>
    <t>171,56</t>
  </si>
  <si>
    <t>CONDULETE DE ALUMINIO TIPO T, PARA ELETRODUTO ROSCAVEL DE 1 1/2", COM TAMPA CEGA</t>
  </si>
  <si>
    <t>29,24</t>
  </si>
  <si>
    <t>91072</t>
  </si>
  <si>
    <t>EXECUÇÃO DE REVESTIMENTO DE CONCRETO PROJETADO COM ESPESSURA DE 10 CM, ARMADO COM TELA, INCLINAÇÃO DE 90°, APLICAÇÃO CONTÍNUA, UTILIZANDO EQUIPAMENTO DE PROJEÇÃO COM 6 M³/H DE CAPACIDADE. AF_01/2016</t>
  </si>
  <si>
    <t>CONDULETE DE ALUMINIO TIPO T, PARA ELETRODUTO ROSCAVEL DE 1 1/4", COM TAMPA CEGA</t>
  </si>
  <si>
    <t>115,73</t>
  </si>
  <si>
    <t>21,98</t>
  </si>
  <si>
    <t>CONDULETE DE ALUMINIO TIPO T, PARA ELETRODUTO ROSCAVEL DE 1/2", COM TAMPA CEGA</t>
  </si>
  <si>
    <t>91073</t>
  </si>
  <si>
    <t>EXECUÇÃO DE REVESTIMENTO DE CONCRETO PROJETADO COM ESPESSURA DE 7 CM, ARMADO COM TELA, INCLINAÇÃO MENOR QUE 90°, APLICAÇÃO CONTÍNUA, UTILIZANDO EQUIPAMENTO DE PROJEÇÃO COM 3 M³/H DE CAPACIDADE. AF_01/2016</t>
  </si>
  <si>
    <t>9,13</t>
  </si>
  <si>
    <t>87,27</t>
  </si>
  <si>
    <t>CONDULETE DE ALUMINIO TIPO T, PARA ELETRODUTO ROSCAVEL DE 1", COM TAMPA CEGA</t>
  </si>
  <si>
    <t>14,80</t>
  </si>
  <si>
    <t>91074</t>
  </si>
  <si>
    <t>CONDULETE DE ALUMINIO TIPO T, PARA ELETRODUTO ROSCAVEL DE 2", COM TAMPA CEGA</t>
  </si>
  <si>
    <t>EXECUÇÃO DE REVESTIMENTO DE CONCRETO PROJETADO COM ESPESSURA DE 10 CM, ARMADO COM TELA, INCLINAÇÃO MENOR QUE 90°, APLICAÇÃO CONTÍNUA, UTILIZANDO EQUIPAMENTO DE PROJEÇÃO COM 3 M³/H DE CAPACIDADE. AF_01/2016</t>
  </si>
  <si>
    <t>96,00</t>
  </si>
  <si>
    <t>39,63</t>
  </si>
  <si>
    <t>CONDULETE DE ALUMINIO TIPO T, PARA ELETRODUTO ROSCAVEL DE 3/4", COM TAMPA CEGA</t>
  </si>
  <si>
    <t>91075</t>
  </si>
  <si>
    <t>EXECUÇÃO DE REVESTIMENTO DE CONCRETO PROJETADO COM ESPESSURA DE 7 CM, ARMADO COM TELA, INCLINAÇÃO DE 90°, APLICAÇÃO CONTÍNUA, UTILIZANDO EQUIPAMENTO DE PROJEÇÃO COM 3 M³/H DE CAPACIDADE. AF_01/2016</t>
  </si>
  <si>
    <t>9,19</t>
  </si>
  <si>
    <t>122,47</t>
  </si>
  <si>
    <t>CONDULETE DE ALUMINIO TIPO T, PARA ELETRODUTO ROSCAVEL DE 3", COM TAMPA CEGA</t>
  </si>
  <si>
    <t>123,72</t>
  </si>
  <si>
    <t>91076</t>
  </si>
  <si>
    <t>EXECUÇÃO DE REVESTIMENTO DE CONCRETO PROJETADO COM ESPESSURA DE 10 CM, ARMADO COM TELA, INCLINAÇÃO DE 90°, APLICAÇÃO CONTÍNUA, UTILIZANDO EQUIPAMENTO DE PROJEÇÃO COM 3 M³/H DE CAPACIDADE. AF_01/2016</t>
  </si>
  <si>
    <t>131,20</t>
  </si>
  <si>
    <t>CONDULETE DE ALUMINIO TIPO T, PARA ELETRODUTO ROSCAVEL DE 4", COM TAMPA CEGA</t>
  </si>
  <si>
    <t>169,78</t>
  </si>
  <si>
    <t>CONDULETE DE ALUMINIO TIPO TB, PARA ELETRODUTO ROSCAVEL DE 3", COM TAMPA CEGA</t>
  </si>
  <si>
    <t>91077</t>
  </si>
  <si>
    <t>91,09</t>
  </si>
  <si>
    <t>EXECUÇÃO DE REVESTIMENTO DE CONCRETO PROJETADO COM ESPESSURA DE 7 CM, ARMADO COM FIBRAS DE AÇO, INCLINAÇÃO MENOR QUE 90°, APLICAÇÃO CONTÍNUA, UTILIZANDO EQUIPAMENTO DE PROJEÇÃO COM 6 M³/H DE CAPACIDADE. AF_01/2016</t>
  </si>
  <si>
    <t>73,53</t>
  </si>
  <si>
    <t>CONDULETE DE ALUMINIO TIPO X, PARA ELETRODUTO ROSCAVEL DE 1 1/2", COM TAMPA CEGA</t>
  </si>
  <si>
    <t>27,12</t>
  </si>
  <si>
    <t>91078</t>
  </si>
  <si>
    <t>EXECUÇÃO DE REVESTIMENTO DE CONCRETO PROJETADO COM ESPESSURA DE 10 CM, ARMADO COM FIBRAS DE AÇO, INCLINAÇÃO MENOR QUE 90°, APLICAÇÃO CONTÍNUA, UTILIZANDO EQUIPAMENTO DE PROJEÇÃO COM 6 M³/H DE CAPACIDADE. AF_01/2016</t>
  </si>
  <si>
    <t>CONDULETE DE ALUMINIO TIPO X, PARA ELETRODUTO ROSCAVEL DE 1 1/4", COM TAMPA CEGA</t>
  </si>
  <si>
    <t>23,25</t>
  </si>
  <si>
    <t>CONDULETE DE ALUMINIO TIPO X, PARA ELETRODUTO ROSCAVEL DE 1/2", COM TAMPA CEGA</t>
  </si>
  <si>
    <t>91079</t>
  </si>
  <si>
    <t>EXECUÇÃO DE REVESTIMENTO DE CONCRETO PROJETADO COM ESPESSURA DE 7 CM, ARMADO COM FIBRAS DE AÇO, INCLINAÇÃO DE 90°, APLICAÇÃO CONTÍNUA, UTILIZANDO EQUIPAMENTO DE PROJEÇÃO COM 6 M³/H DE CAPACIDADE. AF_01/2016</t>
  </si>
  <si>
    <t>78,17</t>
  </si>
  <si>
    <t>CONDULETE DE ALUMINIO TIPO X, PARA ELETRODUTO ROSCAVEL DE 1", COM TAMPA CEGA</t>
  </si>
  <si>
    <t>91080</t>
  </si>
  <si>
    <t>EXECUÇÃO DE REVESTIMENTO DE CONCRETO PROJETADO COM ESPESSURA DE 10 CM, ARMADO COM FIBRAS DE AÇO, INCLINAÇÃO DE 90°, APLICAÇÃO CONTÍNUA, UTILIZANDO EQUIPAMENTO DE PROJEÇÃO COM 6 M³/H DE CAPACIDADE. AF_01/2016</t>
  </si>
  <si>
    <t>CONDULETE DE ALUMINIO TIPO X, PARA ELETRODUTO ROSCAVEL DE 2", COM TAMPA CEGA</t>
  </si>
  <si>
    <t>90,00</t>
  </si>
  <si>
    <t>41,89</t>
  </si>
  <si>
    <t>CONDULETE DE ALUMINIO TIPO X, PARA ELETRODUTO ROSCAVEL DE 3/4", COM TAMPA CEGA</t>
  </si>
  <si>
    <t>12,13</t>
  </si>
  <si>
    <t>91081</t>
  </si>
  <si>
    <t>CONDULETE DE ALUMINIO TIPO X, PARA ELETRODUTO ROSCAVEL DE 3", COM TAMPA CEGA</t>
  </si>
  <si>
    <t>EXECUÇÃO DE REVESTIMENTO DE CONCRETO PROJETADO COM ESPESSURA DE 7 CM, ARMADO COM FIBRAS DE AÇO, INCLINAÇÃO MENOR QUE 90°, APLICAÇÃO CONTÍNUA, UTILIZANDO EQUIPAMENTO DE PROJEÇÃO COM 3 M³/H DE CAPACIDADE. AF_01/2016</t>
  </si>
  <si>
    <t>101,88</t>
  </si>
  <si>
    <t>86,73</t>
  </si>
  <si>
    <t>CONDULETE DE ALUMINIO TIPO X, PARA ELETRODUTO ROSCAVEL DE 4", COM TAMPA CEGA</t>
  </si>
  <si>
    <t>169,60</t>
  </si>
  <si>
    <t>CONDULETE EM PVC, TIPO "B", SEM TAMPA, DE 1/2" OU 3/4"</t>
  </si>
  <si>
    <t>91082</t>
  </si>
  <si>
    <t>EXECUÇÃO DE REVESTIMENTO DE CONCRETO PROJETADO COM ESPESSURA DE 10 CM, ARMADO COM FIBRAS DE AÇO, INCLINAÇÃO MENOR QUE 90°, APLICAÇÃO CONTÍNUA, UTILIZANDO EQUIPAMENTO DE PROJEÇÃO COM 3 M³/H DE CAPACIDADE. AF_01/2016</t>
  </si>
  <si>
    <t>CONDULETE EM PVC, TIPO "B", SEM TAMPA, DE 1"</t>
  </si>
  <si>
    <t>99,79</t>
  </si>
  <si>
    <t>6,91</t>
  </si>
  <si>
    <t>CONDULETE EM PVC, TIPO "C", SEM TAMPA, DE 1/2"</t>
  </si>
  <si>
    <t>91083</t>
  </si>
  <si>
    <t>7,27</t>
  </si>
  <si>
    <t>CONDULETE EM PVC, TIPO "C", SEM TAMPA, DE 1"</t>
  </si>
  <si>
    <t>EXECUÇÃO DE REVESTIMENTO DE CONCRETO PROJETADO COM ESPESSURA DE 7 CM, ARMADO COM FIBRAS DE AÇO, INCLINAÇÃO DE 90°, APLICAÇÃO CONTÍNUA, UTILIZANDO EQUIPAMENTO DE PROJEÇÃO COM 3 M³/H DE CAPACIDADE. AF_01/2016</t>
  </si>
  <si>
    <t>8,13</t>
  </si>
  <si>
    <t>94,98</t>
  </si>
  <si>
    <t>CONDULETE EM PVC, TIPO "C", SEM TAMPA, DE 3/4"</t>
  </si>
  <si>
    <t>CONDULETE EM PVC, TIPO "E", SEM TAMPA, DE 1/2"</t>
  </si>
  <si>
    <t>91084</t>
  </si>
  <si>
    <t>6,31</t>
  </si>
  <si>
    <t>EXECUÇÃO DE REVESTIMENTO DE CONCRETO PROJETADO COM ESPESSURA DE 10 CM, ARMADO COM FIBRAS DE AÇO, INCLINAÇÃO DE 90°, APLICAÇÃO CONTÍNUA, UTILIZANDO EQUIPAMENTO DE PROJEÇÃO COM 3 M³/H DE CAPACIDADE. AF_01/2016</t>
  </si>
  <si>
    <t>CONDULETE EM PVC, TIPO "E", SEM TAMPA, DE 1"</t>
  </si>
  <si>
    <t>107,80</t>
  </si>
  <si>
    <t>CONDULETE EM PVC, TIPO "E", SEM TAMPA, DE 3/4"</t>
  </si>
  <si>
    <t>5,80</t>
  </si>
  <si>
    <t>91086</t>
  </si>
  <si>
    <t>CONDULETE EM PVC, TIPO "LB", SEM TAMPA, DE 1/2" OU 3/4"</t>
  </si>
  <si>
    <t>EXECUÇÃO DE REVESTIMENTO DE CONCRETO PROJETADO COM ESPESSURA DE 7 CM, ARMADO COM TELA, INCLINAÇÃO MENOR QUE 90°, APLICAÇÃO DESCONTÍNUA, UTILIZANDO EQUIPAMENTO DE PROJEÇÃO COM 6 M³/H DE CAPACIDADE. AF_01/2016</t>
  </si>
  <si>
    <t>7,28</t>
  </si>
  <si>
    <t>83,94</t>
  </si>
  <si>
    <t>CONDULETE EM PVC, TIPO "LB", SEM TAMPA, DE 1"</t>
  </si>
  <si>
    <t>8,48</t>
  </si>
  <si>
    <t>CONDULETE EM PVC, TIPO "LL", SEM TAMPA, DE 1/2" OU 3/4"</t>
  </si>
  <si>
    <t>91087</t>
  </si>
  <si>
    <t>EXECUÇÃO DE REVESTIMENTO DE CONCRETO PROJETADO COM ESPESSURA DE 10 CM, ARMADO COM TELA, INCLINAÇÃO MENOR QUE 90°, APLICAÇÃO DESCONTÍNUA, UTILIZANDO EQUIPAMENTO DE PROJEÇÃO COM 6 M³/H DE CAPACIDADE. AF_01/2016</t>
  </si>
  <si>
    <t>CONDULETE EM PVC, TIPO "LL", SEM TAMPA, DE 1"</t>
  </si>
  <si>
    <t>91,69</t>
  </si>
  <si>
    <t>91088</t>
  </si>
  <si>
    <t>EXECUÇÃO DE REVESTIMENTO DE CONCRETO PROJETADO COM ESPESSURA DE 7 CM, ARMADO COM TELA, INCLINAÇÃO DE 90°, APLICAÇÃO DESCONTÍNUA, UTILIZANDO EQUIPAMENTO DE PROJEÇÃO COM 6 M³/H DE CAPACIDADE. AF_01/2016</t>
  </si>
  <si>
    <t>CONDULETE EM PVC, TIPO "LR", SEM TAMPA, DE 1/2"</t>
  </si>
  <si>
    <t>118,02</t>
  </si>
  <si>
    <t>CONDULETE EM PVC, TIPO "LR", SEM TAMPA, DE 1"</t>
  </si>
  <si>
    <t>91089</t>
  </si>
  <si>
    <t>EXECUÇÃO DE REVESTIMENTO DE CONCRETO PROJETADO COM ESPESSURA DE 10 CM, ARMADO COM TELA, INCLINAÇÃO DE 90°, APLICAÇÃO DESCONTÍNUA, UTILIZANDO EQUIPAMENTO DE PROJEÇÃO COM 6 M³/H DE CAPACIDADE. AF_01/2016</t>
  </si>
  <si>
    <t>125,88</t>
  </si>
  <si>
    <t>CONDULETE EM PVC, TIPO "LR", SEM TAMPA, DE 3/4"</t>
  </si>
  <si>
    <t>91090</t>
  </si>
  <si>
    <t>EXECUÇÃO DE REVESTIMENTO DE CONCRETO PROJETADO COM ESPESSURA DE 7 CM, ARMADO COM TELA, INCLINAÇÃO MENOR QUE 90°, APLICAÇÃO DESCONTÍNUA, UTILIZANDO EQUIPAMENTO DE PROJEÇÃO COM 3 M³/H DE CAPACIDADE. AF_01/2016</t>
  </si>
  <si>
    <t>CONDULETE EM PVC, TIPO "T", SEM TAMPA, DE 1"</t>
  </si>
  <si>
    <t>94,34</t>
  </si>
  <si>
    <t>10,60</t>
  </si>
  <si>
    <t>CONDULETE EM PVC, TIPO "T", SEM TAMPA, DE 3/4"</t>
  </si>
  <si>
    <t>91091</t>
  </si>
  <si>
    <t>EXECUÇÃO DE REVESTIMENTO DE CONCRETO PROJETADO COM ESPESSURA DE 10 CM, ARMADO COM TELA, INCLINAÇÃO MENOR QUE 90°, APLICAÇÃO DESCONTÍNUA, UTILIZANDO EQUIPAMENTO DE PROJEÇÃO COM 3 M³/H DE CAPACIDADE. AF_01/2016</t>
  </si>
  <si>
    <t>7,78</t>
  </si>
  <si>
    <t>CONDULETE EM PVC, TIPO "TB", SEM TAMPA, DE 1/2" OU 3/4"</t>
  </si>
  <si>
    <t>8,04</t>
  </si>
  <si>
    <t>91092</t>
  </si>
  <si>
    <t>EXECUÇÃO DE REVESTIMENTO DE CONCRETO PROJETADO COM ESPESSURA DE 7 CM, ARMADO COM TELA, INCLINAÇÃO DE 90°, APLICAÇÃO DESCONTÍNUA, UTILIZANDO EQUIPAMENTO DE PROJEÇÃO COM 3 M³/H DE CAPACIDADE. AF_01/2016</t>
  </si>
  <si>
    <t>130,28</t>
  </si>
  <si>
    <t>CONDULETE EM PVC, TIPO "TB", SEM TAMPA, DE 1"</t>
  </si>
  <si>
    <t>91093</t>
  </si>
  <si>
    <t>EXECUÇÃO DE REVESTIMENTO DE CONCRETO PROJETADO COM ESPESSURA DE 10 CM, ARMADO COM TELA, INCLINAÇÃO DE 90°, APLICAÇÃO DESCONTÍNUA, UTILIZANDO EQUIPAMENTO DE PROJEÇÃO COM 3 M³/H DE CAPACIDADE. AF_01/2016</t>
  </si>
  <si>
    <t>CONDULETE EM PVC, TIPO "X", SEM TAMPA, DE 1/2"</t>
  </si>
  <si>
    <t>139,66</t>
  </si>
  <si>
    <t>8,95</t>
  </si>
  <si>
    <t>CONDULETE EM PVC, TIPO "X", SEM TAMPA, DE 1"</t>
  </si>
  <si>
    <t>91094</t>
  </si>
  <si>
    <t>EXECUÇÃO DE REVESTIMENTO DE CONCRETO PROJETADO COM ESPESSURA DE 7 CM, ARMADO COM FIBRAS DE AÇO, INCLINAÇÃO MENOR QUE 90°, APLICAÇÃO DESCONTÍNUA, UTILIZANDO EQUIPAMENTO DE PROJEÇÃO COM 6 M³/H DE CAPACIDADE. AF_01/2016</t>
  </si>
  <si>
    <t>12,11</t>
  </si>
  <si>
    <t>78,76</t>
  </si>
  <si>
    <t>CONDULETE EM PVC, TIPO "X", SEM TAMPA, DE 3/4"</t>
  </si>
  <si>
    <t>91095</t>
  </si>
  <si>
    <t>EXECUÇÃO DE REVESTIMENTO DE CONCRETO PROJETADO COM ESPESSURA DE 10 CM, ARMADO COM FIBRAS DE AÇO, INCLINAÇÃO MENOR QUE 90°, APLICAÇÃO DESCONTÍNUA, UTILIZANDO EQUIPAMENTO DE PROJEÇÃO COM 6 M³/H DE CAPACIDADE. AF_01/2016</t>
  </si>
  <si>
    <t>CONDUTOR PLUVIAL, PVC, CIRCULAR, DIAMETRO ENTRE 80 E 100 MM, PARA DRENAGEM PREDIAL</t>
  </si>
  <si>
    <t>91,04</t>
  </si>
  <si>
    <t>9,36</t>
  </si>
  <si>
    <t>91096</t>
  </si>
  <si>
    <t>CONE DE SINALIZACAO EM PVC FLEXIVEL, H = 70 / 76 CM (NBR 15071)</t>
  </si>
  <si>
    <t>EXECUÇÃO DE REVESTIMENTO DE CONCRETO PROJETADO COM ESPESSURA DE 7 CM, ARMADO COM FIBRAS DE AÇO, INCLINAÇÃO DE 90°, APLICAÇÃO DESCONTÍNUA, UTILIZANDO EQUIPAMENTO DE PROJEÇÃO COM 6 M³/H DE CAPACIDADE. AF_01/2016</t>
  </si>
  <si>
    <t>81,05</t>
  </si>
  <si>
    <t>149,07</t>
  </si>
  <si>
    <t>CONE DE SINALIZACAO EM PVC RIGIDO COM FAIXA REFLETIVA, H = 70 / 76 CM</t>
  </si>
  <si>
    <t>91097</t>
  </si>
  <si>
    <t>EXECUÇÃO DE REVESTIMENTO DE CONCRETO PROJETADO COM ESPESSURA DE 10 CM, ARMADO COM FIBRAS DE AÇO, INCLINAÇÃO DE 90°, APLICAÇÃO DESCONTÍNUA, UTILIZANDO EQUIPAMENTO DE PROJEÇÃO COM 6 M³/H DE CAPACIDADE. AF_01/2016</t>
  </si>
  <si>
    <t>62,75</t>
  </si>
  <si>
    <t>93,20</t>
  </si>
  <si>
    <t>CONECTOR / ADAPTADOR FEMEA, COM INSERTO METALICO, PPR, DN 25 MM X 1/2", PARA AGUA QUENTE E FRIA PREDIAL</t>
  </si>
  <si>
    <t>CONECTOR / ADAPTADOR FEMEA, COM INSERTO METALICO, PPR, DN 32 MM X 3/4", PARA AGUA QUENTE E FRIA PREDIAL</t>
  </si>
  <si>
    <t>91098</t>
  </si>
  <si>
    <t>EXECUÇÃO DE REVESTIMENTO DE CONCRETO PROJETADO COM ESPESSURA DE 7 CM, ARMADO COM FIBRAS DE AÇO, INCLINAÇÃO MENOR QUE 90°, APLICAÇÃO DESCONTÍNUA, UTILIZANDO EQUIPAMENTO DE PROJEÇÃO COM 3 M³/H DE CAPACIDADE. AF_01/2016</t>
  </si>
  <si>
    <t>13,49</t>
  </si>
  <si>
    <t>91,92</t>
  </si>
  <si>
    <t>CONECTOR / ADAPTADOR MACHO, COM INSERTO METALICO, PPR, DN 25 MM X 1/2", PARA AGUA QUENTE E FRIA PREDIAL</t>
  </si>
  <si>
    <t>11,78</t>
  </si>
  <si>
    <t>91099</t>
  </si>
  <si>
    <t>EXECUÇÃO DE REVESTIMENTO DE CONCRETO PROJETADO COM ESPESSURA DE 10 CM, ARMADO COM FIBRAS DE AÇO, INCLINAÇÃO MENOR QUE 90°, APLICAÇÃO DESCONTÍNUA, UTILIZANDO EQUIPAMENTO DE PROJEÇÃO COM 3 M³/H DE CAPACIDADE. AF_01/2016</t>
  </si>
  <si>
    <t>CONECTOR / ADAPTADOR MACHO, COM INSERTO METALICO, PPR, DN 32 MM X 3/4", PARA AGUA QUENTE E FRIA PREDIAL</t>
  </si>
  <si>
    <t>105,37</t>
  </si>
  <si>
    <t>19,07</t>
  </si>
  <si>
    <t>CONECTOR BRONZE/LATAO (REF 603) SEM ANEL DE SOLDA, BOLSA X ROSCA F, 15 MM X 1/2"</t>
  </si>
  <si>
    <t>91100</t>
  </si>
  <si>
    <t>8,02</t>
  </si>
  <si>
    <t>EXECUÇÃO DE REVESTIMENTO DE CONCRETO PROJETADO COM ESPESSURA DE 7 CM, ARMADO COM FIBRAS DE AÇO, INCLINAÇÃO DE 90°, APLICAÇÃO DESCONTÍNUA, UTILIZANDO EQUIPAMENTO DE PROJEÇÃO COM 3 M³/H DE CAPACIDADE. AF_01/2016</t>
  </si>
  <si>
    <t>98,36</t>
  </si>
  <si>
    <t>CONECTOR BRONZE/LATAO (REF 603) SEM ANEL DE SOLDA, BOLSA X ROSCA F, 22 MM X 1/2"</t>
  </si>
  <si>
    <t>91101</t>
  </si>
  <si>
    <t>EXECUÇÃO DE REVESTIMENTO DE CONCRETO PROJETADO COM ESPESSURA DE 10 CM, ARMADO COM FIBRAS DE AÇO, INCLINAÇÃO DE 90°, APLICAÇÃO DESCONTÍNUA, UTILIZANDO EQUIPAMENTO DE PROJEÇÃO COM 3 M³/H DE CAPACIDADE. AF_01/2016</t>
  </si>
  <si>
    <t>CONECTOR BRONZE/LATAO (REF 603) SEM ANEL DE SOLDA, BOLSA X ROSCA F, 22 MM X 3/4"</t>
  </si>
  <si>
    <t>111,73</t>
  </si>
  <si>
    <t>10,09</t>
  </si>
  <si>
    <t>CONECTOR BRONZE/LATAO (REF 603) SEM ANEL DE SOLDA, BOLSA X ROSCA F, 28 MM X 1/2"</t>
  </si>
  <si>
    <t>93952</t>
  </si>
  <si>
    <t>EXECUÇÃO DE GRAMPO PARA SOLO GRAMPEADO COM COMPRIMENTO MENOR OU IGUAL A 4 M, DIÂMETRO DE 10 CM, PERFURAÇÃO COM EQUIPAMENTO MANUAL E ARMADURA COM DIÂMETRO DE 16 MM. AF_05/2016</t>
  </si>
  <si>
    <t>154,19</t>
  </si>
  <si>
    <t>CONECTOR CURVO 90 GRAUS DE ALUMINIO, BITOLA 1 1/2", PARA ADAPTAR ENTRADA DE ELETRODUTO METALICO FLEXIVEL EM QUADROS</t>
  </si>
  <si>
    <t>93953</t>
  </si>
  <si>
    <t>EXECUÇÃO DE GRAMPO PARA SOLO GRAMPEADO COM COMPRIMENTO MAIOR QUE 4 M E MENOR OU IGUAL A 6 M, DIÂMETRO DE 10 CM, PERFURAÇÃO COM EQUIPAMENTO MANUAL E ARMADURA COM DIÂMETRO DE 16 MM. AF_05/2016</t>
  </si>
  <si>
    <t>CONECTOR CURVO 90 GRAUS DE ALUMINIO, BITOLA 1 1/4", PARA ADAPTAR ENTRADA DE ELETRODUTO METALICO FLEXIVEL EM QUADROS</t>
  </si>
  <si>
    <t>142,86</t>
  </si>
  <si>
    <t>CONECTOR CURVO 90 GRAUS DE ALUMINIO, BITOLA 1/2", PARA ADAPTAR ENTRADA DE ELETRODUTO METALICO FLEXIVEL EM QUADROS</t>
  </si>
  <si>
    <t>93954</t>
  </si>
  <si>
    <t>6,71</t>
  </si>
  <si>
    <t>EXECUÇÃO DE GRAMPO PARA SOLO GRAMPEADO COM COMPRIMENTO MAIOR QUE 6 M E MENOR OU IGUAL A 8 M, DIÂMETRO DE 10 CM, PERFURAÇÃO COM EQUIPAMENTO MANUAL E ARMADURA COM DIÂMETRO DE 16 MM. AF_05/2016</t>
  </si>
  <si>
    <t>CONECTOR CURVO 90 GRAUS DE ALUMINIO, BITOLA 1", PARA ADAPTAR ENTRADA DE ELETRODUTO METALICO FLEXIVEL EM QUADROS</t>
  </si>
  <si>
    <t>136,06</t>
  </si>
  <si>
    <t>CONECTOR CURVO 90 GRAUS DE ALUMINIO, BITOLA 2 1/2", PARA ADAPTAR ENTRADA DE ELETRODUTO METALICO FLEXIVEL EM QUADROS</t>
  </si>
  <si>
    <t>80,43</t>
  </si>
  <si>
    <t>93955</t>
  </si>
  <si>
    <t>EXECUÇÃO DE GRAMPO PARA SOLO GRAMPEADO COM COMPRIMENTO MAIOR QUE 8 M E MENOR OU IGUAL A 10 M, DIÂMETRO DE 10 CM, PERFURAÇÃO COM EQUIPAMENTO MANUAL E ARMADURA COM DIÂMETRO DE 16 MM. AF_05/2016</t>
  </si>
  <si>
    <t>CONECTOR CURVO 90 GRAUS DE ALUMINIO, BITOLA 2", PARA ADAPTAR ENTRADA DE ELETRODUTO METALICO FLEXIVEL EM QUADROS</t>
  </si>
  <si>
    <t>131,25</t>
  </si>
  <si>
    <t>34,24</t>
  </si>
  <si>
    <t>CONECTOR CURVO 90 GRAUS DE ALUMINIO, BITOLA 3/4", PARA ADAPTAR ENTRADA DE ELETRODUTO METALICO FLEXIVEL EM QUADROS</t>
  </si>
  <si>
    <t>93956</t>
  </si>
  <si>
    <t>EXECUÇÃO DE GRAMPO PARA SOLO GRAMPEADO COM COMPRIMENTO MAIOR QUE 10 M, DIÂMETRO DE 10 CM, PERFURAÇÃO COM EQUIPAMENTO MANUAL E ARMADURA COM DIÂMETRO DE 16 MM. AF_05/2016</t>
  </si>
  <si>
    <t>127,45</t>
  </si>
  <si>
    <t>CONECTOR CURVO 90 GRAUS DE ALUMINIO, BITOLA 3", PARA ADAPTAR ENTRADA DE ELETRODUTO METALICO FLEXIVEL EM QUADROS</t>
  </si>
  <si>
    <t>96,99</t>
  </si>
  <si>
    <t>93957</t>
  </si>
  <si>
    <t>EXECUÇÃO DE GRAMPO PARA SOLO GRAMPEADO COM COMPRIMENTO MENOR OU IGUAL A 4 M, DIÂMETRO DE 10 CM, PERFURAÇÃO COM EQUIPAMENTO MANUAL E ARMADURA COM DIÂMETRO DE 20 MM. AF_05/2016</t>
  </si>
  <si>
    <t>162,14</t>
  </si>
  <si>
    <t>CONECTOR CURVO 90 GRAUS DE ALUMINIO, BITOLA 4", PARA ADAPTAR ENTRADA DE ELETRODUTO METALICO FLEXIVEL EM QUADROS</t>
  </si>
  <si>
    <t>178,51</t>
  </si>
  <si>
    <t>93958</t>
  </si>
  <si>
    <t>EXECUÇÃO DE GRAMPO PARA SOLO GRAMPEADO COM COMPRIMENTO MAIOR QUE 4 M E MENOR OU IGUAL A 6 M, DIÂMETRO DE 10 CM, PERFURAÇÃO COM EQUIPAMENTO MANUAL E ARMADURA COM DIÂMETRO DE 20 MM. AF_05/2016</t>
  </si>
  <si>
    <t>CONECTOR DE ALUMINIO TIPO PRENSA CABO, BITOLA 1 1/2", PARA CABOS DE DIAMETRO DE 37 A 40 MM</t>
  </si>
  <si>
    <t>150,16</t>
  </si>
  <si>
    <t>24,80</t>
  </si>
  <si>
    <t>93959</t>
  </si>
  <si>
    <t>CONECTOR DE ALUMINIO TIPO PRENSA CABO, BITOLA 1 1/4", PARA CABOS DE DIAMETRO DE 31 A 34 MM</t>
  </si>
  <si>
    <t>EXECUÇÃO DE GRAMPO PARA SOLO GRAMPEADO COM COMPRIMENTO MAIOR QUE 6 M E MENOR OU IGUAL A 8 M, DIÂMETRO DE 10 CM, PERFURAÇÃO COM EQUIPAMENTO MANUAL E ARMADURA COM DIÂMETRO DE 20 MM. AF_05/2016</t>
  </si>
  <si>
    <t>22,10</t>
  </si>
  <si>
    <t>143,05</t>
  </si>
  <si>
    <t>CONECTOR DE ALUMINIO TIPO PRENSA CABO, BITOLA 1/2", PARA CABOS DE DIAMETRO DE 12,5 A 15 MM</t>
  </si>
  <si>
    <t>93960</t>
  </si>
  <si>
    <t>CONECTOR DE ALUMINIO TIPO PRENSA CABO, BITOLA 1", PARA CABOS DE DIAMETRO DE 22,5 A 25 MM</t>
  </si>
  <si>
    <t>EXECUÇÃO DE GRAMPO PARA SOLO GRAMPEADO COM COMPRIMENTO MAIOR QUE 8 M E MENOR OU IGUAL A 10 M, DIÂMETRO DE 10 CM, PERFURAÇÃO COM EQUIPAMENTO MANUAL E ARMADURA COM DIÂMETRO DE 20 MM. AF_05/2016</t>
  </si>
  <si>
    <t>138,04</t>
  </si>
  <si>
    <t>93961</t>
  </si>
  <si>
    <t>CONECTOR DE ALUMINIO TIPO PRENSA CABO, BITOLA 2", PARA CABOS DE DIAMETRO DE 47,5 A 50 MM</t>
  </si>
  <si>
    <t>EXECUÇÃO DE GRAMPO PARA SOLO GRAMPEADO COM COMPRIMENTO MAIOR QUE 10 M, DIÂMETRO DE 10 CM, PERFURAÇÃO COM EQUIPAMENTO MANUAL E ARMADURA COM DIÂMETRO DE 20 MM. AF_05/2016</t>
  </si>
  <si>
    <t>37,45</t>
  </si>
  <si>
    <t>134,12</t>
  </si>
  <si>
    <t>CONECTOR DE ALUMINIO TIPO PRENSA CABO, BITOLA 3/4", PARA CABOS DE DIAMETRO DE 17,5 A 20 MM</t>
  </si>
  <si>
    <t>93962</t>
  </si>
  <si>
    <t>EXECUÇÃO DE GRAMPO PARA SOLO GRAMPEADO COM COMPRIMENTO MENOR OU IGUAL A 4 M, DIÂMETRO DE 7 CM, PERFURAÇÃO COM EQUIPAMENTO MANUAL E ARMADURA COM DIÂMETRO DE 16 MM. AF_05/2016</t>
  </si>
  <si>
    <t>146,08</t>
  </si>
  <si>
    <t>CONECTOR DE ALUMINIO TIPO PRENSA CABO, BITOLA 3/8", PARA CABOS DE DIAMETRO DE 9 A 10 MM</t>
  </si>
  <si>
    <t>93963</t>
  </si>
  <si>
    <t>EXECUÇÃO DE GRAMPO PARA SOLO GRAMPEADO COM COMPRIMENTO MAIOR QUE 4 E MENOR OU IGUAL A 6 M, DIÂMETRO DE 7 CM, PERFURAÇÃO COM EQUIPAMENTO MANUAL E ARMADURA COM DIÂMETRO DE 16 MM. AF_05/2016</t>
  </si>
  <si>
    <t>CONECTOR FEMEA RJ - 45, CATEGORIA 5 E</t>
  </si>
  <si>
    <t>134,76</t>
  </si>
  <si>
    <t>93964</t>
  </si>
  <si>
    <t>CONECTOR FEMEA RJ - 45, CATEGORIA 6</t>
  </si>
  <si>
    <t>EXECUÇÃO DE GRAMPO PARA SOLO GRAMPEADO COM COMPRIMENTO MAIOR QUE 6 M E MENOR OU IGUAL A 8 M, DIÂMETRO DE 7 CM, PERFURAÇÃO COM EQUIPAMENTO MANUAL E ARMADURA COM DIÂMETRO DE 16 MM. AF_05/2016</t>
  </si>
  <si>
    <t>127,99</t>
  </si>
  <si>
    <t>CONECTOR MACHO RJ - 45, CATEGORIA 5 E</t>
  </si>
  <si>
    <t>93965</t>
  </si>
  <si>
    <t>EXECUÇÃO DE GRAMPO PARA SOLO GRAMPEADO COM COMPRIMENTO MAIOR QUE 8 M E MENOR OU IGUAL A 10 M, DIÂMETRO DE 7 CM, PERFURAÇÃO COM EQUIPAMENTO MANUAL E ARMADURA COM DIÂMETRO DE 16 MM. AF_05/2016</t>
  </si>
  <si>
    <t>120,96</t>
  </si>
  <si>
    <t>CONECTOR MACHO RJ - 45, CATEGORIA 6</t>
  </si>
  <si>
    <t>93966</t>
  </si>
  <si>
    <t>1,94</t>
  </si>
  <si>
    <t>EXECUÇÃO DE GRAMPO PARA SOLO GRAMPEADO COM COMPRIMENTO MAIOR QUE 10 M, DIÂMETRO DE 7 CM, PERFURAÇÃO COM EQUIPAMENTO MANUAL E ARMADURA COM DIÂMETRO DE 16 MM. AF_05/2016</t>
  </si>
  <si>
    <t>CONECTOR METALICO TIPO PARAFUSO FENDIDO (SPLIT BOLT), COM SEPARADOR DE CABOS BIMETALICOS, PARA CABOS ATE 25 MM2</t>
  </si>
  <si>
    <t>119,45</t>
  </si>
  <si>
    <t>93967</t>
  </si>
  <si>
    <t>CONECTOR METALICO TIPO PARAFUSO FENDIDO (SPLIT BOLT), COM SEPARADOR DE CABOS BIMETALICOS, PARA CABOS ATE 50 MM2</t>
  </si>
  <si>
    <t>EXECUÇÃO DE GRAMPO PARA SOLO GRAMPEADO COM COMPRIMENTO MENOR OU IGUAL A 4 M, DIÂMETRO DE 7 CM, PERFURAÇÃO COM EQUIPAMENTO MANUAL E ARMADURA COM DIÂMETRO DE 20 MM. AF_05/2016</t>
  </si>
  <si>
    <t>154,02</t>
  </si>
  <si>
    <t>8,27</t>
  </si>
  <si>
    <t>CONECTOR METALICO TIPO PARAFUSO FENDIDO (SPLIT BOLT), COM SEPARADOR DE CABOS BIMETALICOS, PARA CABOS ATE 70 MM2</t>
  </si>
  <si>
    <t>93968</t>
  </si>
  <si>
    <t>EXECUÇÃO DE GRAMPO PARA SOLO GRAMPEADO COM COMPRIMENTO MAIOR QUE 4 E MENOR OU IGUAL A 6 M, DIÂMETRO DE 7 CM, PERFURAÇÃO COM EQUIPAMENTO MANUAL E ARMADURA COM DIÂMETRO DE 20 MM. AF_05/2016</t>
  </si>
  <si>
    <t>142,06</t>
  </si>
  <si>
    <t>93969</t>
  </si>
  <si>
    <t>EXECUÇÃO DE GRAMPO PARA SOLO GRAMPEADO COM COMPRIMENTO MAIOR QUE 6 M E MENOR OU IGUAL A 8 M, DIÂMETRO DE 7 CM, PERFURAÇÃO COM EQUIPAMENTO MANUAL E ARMADURA COM DIÂMETRO DE 20 MM. AF_05/2016</t>
  </si>
  <si>
    <t>CONECTOR METALICO TIPO PARAFUSO FENDIDO (SPLIT BOLT), PARA CABOS ATE 10 MM2</t>
  </si>
  <si>
    <t>135,00</t>
  </si>
  <si>
    <t>CONECTOR METALICO TIPO PARAFUSO FENDIDO (SPLIT BOLT), PARA CABOS ATE 120 MM2</t>
  </si>
  <si>
    <t>17,42</t>
  </si>
  <si>
    <t>93970</t>
  </si>
  <si>
    <t>CONECTOR METALICO TIPO PARAFUSO FENDIDO (SPLIT BOLT), PARA CABOS ATE 150 MM2</t>
  </si>
  <si>
    <t>EXECUÇÃO DE GRAMPO PARA SOLO GRAMPEADO COM COMPRIMENTO MAIOR QUE 8 MENOR OU IGUAL A 10 M, DIÂMETRO DE 7 CM, PERFURAÇÃO COM EQUIPAMENTO MANUAL E ARMADURA COM DIÂMETRO DE 20 MM. AF_05/2016</t>
  </si>
  <si>
    <t>130,02</t>
  </si>
  <si>
    <t>21,62</t>
  </si>
  <si>
    <t>CONECTOR METALICO TIPO PARAFUSO FENDIDO (SPLIT BOLT), PARA CABOS ATE 16 MM2</t>
  </si>
  <si>
    <t>93971</t>
  </si>
  <si>
    <t>EXECUÇÃO DE GRAMPO PARA SOLO GRAMPEADO COM COMPRIMENTO MAIOR QUE 10 M, DIÂMETRO DE 7 CM, PERFURAÇÃO COM EQUIPAMENTO MANUAL E ARMADURA COM DIÂMETRO DE 20 MM. AF_05/2016</t>
  </si>
  <si>
    <t>122,57</t>
  </si>
  <si>
    <t>CONECTOR METALICO TIPO PARAFUSO FENDIDO (SPLIT BOLT), PARA CABOS ATE 185 MM2</t>
  </si>
  <si>
    <t>29,41</t>
  </si>
  <si>
    <t>95108</t>
  </si>
  <si>
    <t>EXECUÇÃO DE PROTEÇÃO DA CABEÇA DO TIRANTE COM USO DE FÔRMAS EM CHAPA COMPENSADA PLASTIFICADA DE MADEIRA E CONCRETO FCK =15 MPA. AF_07/2016</t>
  </si>
  <si>
    <t>CONECTOR METALICO TIPO PARAFUSO FENDIDO (SPLIT BOLT), PARA CABOS ATE 25 MM2</t>
  </si>
  <si>
    <t>21,45</t>
  </si>
  <si>
    <t>4,10</t>
  </si>
  <si>
    <t>100332</t>
  </si>
  <si>
    <t>CONTENÇÃO EM PERFIL PRANCHADO COM PRANCHÃO DE MADEIRA, PERFIS ESPAÇADOS A 1,5 M PARA 1 SUBSOLO. AF_07/2019</t>
  </si>
  <si>
    <t>CONECTOR METALICO TIPO PARAFUSO FENDIDO (SPLIT BOLT), PARA CABOS ATE 35 MM2</t>
  </si>
  <si>
    <t>482,65</t>
  </si>
  <si>
    <t>5,12</t>
  </si>
  <si>
    <t>100333</t>
  </si>
  <si>
    <t>CONECTOR METALICO TIPO PARAFUSO FENDIDO (SPLIT BOLT), PARA CABOS ATE 50 MM2</t>
  </si>
  <si>
    <t>CONTENÇÃO EM PERFIL PRANCHADO COM PRANCHÃO DE MADEIRA, PERFIS ESPAÇADOS A 1,5 M PARA 2 OU MAIS SUBSOLOS. AF_07/2019</t>
  </si>
  <si>
    <t>300,29</t>
  </si>
  <si>
    <t>CONECTOR METALICO TIPO PARAFUSO FENDIDO (SPLIT BOLT), PARA CABOS ATE 6 MM2</t>
  </si>
  <si>
    <t>100334</t>
  </si>
  <si>
    <t>CONTENÇÃO EM PERFIL PRANCHADO COM PRANCHÃO DE MADEIRA, PERFIS ESPAÇADOS A 2 M PARA 1 SUBSOLO. AF_07/2019</t>
  </si>
  <si>
    <t>383,34</t>
  </si>
  <si>
    <t>CONECTOR METALICO TIPO PARAFUSO FENDIDO (SPLIT BOLT), PARA CABOS ATE 70 MM2</t>
  </si>
  <si>
    <t>100335</t>
  </si>
  <si>
    <t>CONTENÇÃO EM PERFIL PRANCHADO COM PRANCHÃO DE MADEIRA, PERFIS ESPAÇADOS A 2 M PARA 2 OU MAIS SUBSOLOS. AF_07/2019</t>
  </si>
  <si>
    <t>246,57</t>
  </si>
  <si>
    <t>CONECTOR METALICO TIPO PARAFUSO FENDIDO (SPLIT BOLT), PARA CABOS ATE 95 MM2</t>
  </si>
  <si>
    <t>16,23</t>
  </si>
  <si>
    <t>100341</t>
  </si>
  <si>
    <t>FABRICAÇÃO, MONTAGEM E DESMONTAGEM DE FÔRMA PARA CORTINA DE CONTENÇÃO, EM CHAPA DE MADEIRA COMPENSADA PLASTIFICADA, E = 18 MM, 10 UTILIZAÇÕES. AF_07/2019</t>
  </si>
  <si>
    <t>CONECTOR RETO DE ALUMINIO PARA ELETRODUTO DE 1 1/2", PARA ADAPTAR ENTRADA DE ELETRODUTO METALICO FLEXIVEL EM QUADROS</t>
  </si>
  <si>
    <t>6,05</t>
  </si>
  <si>
    <t>CONECTOR RETO DE ALUMINIO PARA ELETRODUTO DE 1 1/4", PARA ADAPTAR ENTRADA DE ELETRODUTO METALICO FLEXIVEL EM QUADROS</t>
  </si>
  <si>
    <t>3,87</t>
  </si>
  <si>
    <t>CONECTOR RETO DE ALUMINIO PARA ELETRODUTO DE 1/2", PARA ADAPTAR ENTRADA DE ELETRODUTO METALICO FLEXIVEL EM QUADROS</t>
  </si>
  <si>
    <t>100342</t>
  </si>
  <si>
    <t>1,32</t>
  </si>
  <si>
    <t>ARMAÇÃO DE CORTINA DE CONTENÇÃO EM CONCRETO ARMADO, COM AÇO CA-50 DE 6,3 MM - MONTAGEM. AF_07/2019</t>
  </si>
  <si>
    <t>9,00</t>
  </si>
  <si>
    <t>CONECTOR RETO DE ALUMINIO PARA ELETRODUTO DE 1", PARA ADAPTAR ENTRADA DE ELETRODUTO METALICO FLEXIVEL EM QUADROS</t>
  </si>
  <si>
    <t>100343</t>
  </si>
  <si>
    <t>ARMAÇÃO DE CORTINA DE CONTENÇÃO EM CONCRETO ARMADO, COM AÇO CA-50 DE 8 MM - MONTAGEM. AF_07/2019</t>
  </si>
  <si>
    <t>CONECTOR RETO DE ALUMINIO PARA ELETRODUTO DE 2 1/2", PARA ADAPTAR ENTRADA DE ELETRODUTO METALICO FLEXIVEL EM QUADROS</t>
  </si>
  <si>
    <t>15,22</t>
  </si>
  <si>
    <t>100344</t>
  </si>
  <si>
    <t>ARMAÇÃO DE CORTINA DE CONTENÇÃO EM CONCRETO ARMADO, COM AÇO CA-50 DE 10 MM - MONTAGEM. AF_07/2019</t>
  </si>
  <si>
    <t>CONECTOR RETO DE ALUMINIO PARA ELETRODUTO DE 2", PARA ADAPTAR ENTRADA DE ELETRODUTO METALICO FLEXIVEL EM QUADROS</t>
  </si>
  <si>
    <t>CONECTOR RETO DE ALUMINIO PARA ELETRODUTO DE 3/4", PARA ADAPTAR ENTRADA DE ELETRODUTO METALICO FLEXIVEL EM QUADROS</t>
  </si>
  <si>
    <t>100345</t>
  </si>
  <si>
    <t>ARMAÇÃO DE CORTINA DE CONTENÇÃO EM CONCRETO ARMADO, COM AÇO CA-50 DE 12,5 MM - MONTAGEM. AF_07/2019</t>
  </si>
  <si>
    <t>5,95</t>
  </si>
  <si>
    <t>CONECTOR RETO DE ALUMINIO PARA ELETRODUTO DE 3", PARA ADAPTAR ENTRADA DE ELETRODUTO METALICO FLEXIVEL EM QUADROS</t>
  </si>
  <si>
    <t>100346</t>
  </si>
  <si>
    <t>ARMAÇÃO DE CORTINA DE CONTENÇÃO EM CONCRETO ARMADO, COM AÇO CA-50 DE 16 MM - MONTAGEM. AF_07/2019</t>
  </si>
  <si>
    <t>CONECTOR RETO DE ALUMINIO PARA ELETRODUTO DE 4", PARA ADAPTAR ENTRADA DE ELETRODUTO METALICO FLEXIVEL EM QUADROS</t>
  </si>
  <si>
    <t>34,65</t>
  </si>
  <si>
    <t>100347</t>
  </si>
  <si>
    <t>CONECTOR, CPVC, SOLDAVEL, 15 MM X 1/2", PARA AGUA QUENTE</t>
  </si>
  <si>
    <t>ARMAÇÃO DE CORTINA DE CONTENÇÃO EM CONCRETO ARMADO, COM AÇO CA-50 DE 20 MM - MONTAGEM. AF_07/2019</t>
  </si>
  <si>
    <t>10,44</t>
  </si>
  <si>
    <t>CONECTOR, CPVC, SOLDAVEL, 22 MM X 1/2", PARA AGUA QUENTE</t>
  </si>
  <si>
    <t>100348</t>
  </si>
  <si>
    <t>12,81</t>
  </si>
  <si>
    <t>ARMAÇÃO DE CORTINA DE CONTENÇÃO EM CONCRETO ARMADO, COM AÇO CA-50 DE 25 MM - MONTAGEM. AF_07/2019</t>
  </si>
  <si>
    <t>CONECTOR, CPVC, SOLDAVEL, 22 MM X 3/4", PARA AGUA QUENTE</t>
  </si>
  <si>
    <t>12,00</t>
  </si>
  <si>
    <t>100349</t>
  </si>
  <si>
    <t>CONCRETAGEM DE CORTINA DE CONTENÇÃO, ATRAVÉS DE BOMBA  _x0096_ LANÇAMENTO, ADENSAMENTO E ACABAMENTO. AF_07/2019</t>
  </si>
  <si>
    <t>374,72</t>
  </si>
  <si>
    <t>CONECTOR, CPVC, SOLDAVEL, 28 MM X 1", PARA AGUA QUENTE</t>
  </si>
  <si>
    <t>73799/1</t>
  </si>
  <si>
    <t>19,61</t>
  </si>
  <si>
    <t>GRELHA EM FERRO FUNDIDO SIMPLES COM REQUADRO, CARGA MÁXIMA 12,5 T,  300 X 1000 MM, E = 15 MM, FORNECIDA E ASSENTADA COM ARGAMASSA 1:4 CIMENTO:AREIA.</t>
  </si>
  <si>
    <t>286,55</t>
  </si>
  <si>
    <t>CONECTOR, CPVC, SOLDAVEL, 35 MM X 1 1/4", PARA AGUA QUENTE</t>
  </si>
  <si>
    <t>79,00</t>
  </si>
  <si>
    <t>CONECTOR, CPVC, SOLDAVEL, 42 MM X 1 1/2", PARA AGUA QUENTE</t>
  </si>
  <si>
    <t>73856/1</t>
  </si>
  <si>
    <t>BOCA P/BUEIRO SIMPLES TUBULAR D=0,40M EM CONCRETO CICLOPICO, INCLINDO FORMAS, ESCAVACAO, REATERRO E MATERIAIS, EXCLUINDO MATERIAL REATERRO JAZIDA E TRANSPORTE</t>
  </si>
  <si>
    <t>96,56</t>
  </si>
  <si>
    <t>547,11</t>
  </si>
  <si>
    <t>CONEXAO FIXA, ROSCA FEMEA, EM PLASTICO, DN 16 MM X 1/2", PARA CONEXAO COM CRIMPAGEM EM TUBO PEX</t>
  </si>
  <si>
    <t>73856/2</t>
  </si>
  <si>
    <t>BOCA PARA BUEIRO SIMPLES TUBULAR, DIAMETRO =0,60M, EM CONCRETO CICLOPICO, INCLUINDO FORMAS, ESCAVACAO, REATERRO E MATERIAIS, EXCLUINDO MATERIAL REATERRO JAZIDA E TRANSPORTE.</t>
  </si>
  <si>
    <t>891,39</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</si>
  <si>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</si>
  <si>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</si>
  <si>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</si>
  <si>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73856/3</t>
  </si>
  <si>
    <t>BOCA PARA BUEIRO SIMPLES TUBULAR, DIAMETRO =0,80M, EM CONCRETO CICLOPICO, INCLUINDO FORMAS, ESCAVACAO, REATERRO E MATERIAIS, EXCLUINDO MATERIAL REATERRO JAZIDA E TRANSPORTE.</t>
  </si>
  <si>
    <t>1.329,64</t>
  </si>
  <si>
    <t>CONEXAO FIXA, ROSCA FEMEA, EM PLASTICO, DN 25 MM X 1/2", PARA CONEXAO COM CRIMPAGEM EM TUBO PEX</t>
  </si>
  <si>
    <t>13,95</t>
  </si>
  <si>
    <t>73856/4</t>
  </si>
  <si>
    <t>BOCA PARA BUEIRO SIMPLES TUBULAR, DIAMETRO =1,00M, EM CONCRETO CICLOPICO, INCLUINDO FORMAS, ESCAVACAO, REATERRO E MATERIAIS, EXCLUINDO MATERIAL REATERRO JAZIDA E TRANSPORTE.</t>
  </si>
  <si>
    <t>CONEXAO FIXA, ROSCA FEMEA, EM PLASTICO, DN 25 MM X 3/4", PARA CONEXAO COM CRIMPAGEM EM TUBO PEX</t>
  </si>
  <si>
    <t>1.867,62</t>
  </si>
  <si>
    <t>16,67</t>
  </si>
  <si>
    <t>CONEXAO FIXA, ROSCA FEMEA, EM PLASTICO, DN 32 MM X 3/4", PARA CONEXAO COM CRIMPAGEM EM TUBO PEX</t>
  </si>
  <si>
    <t>73856/5</t>
  </si>
  <si>
    <t>BOCA PARA BUEIRO SIMPLES TUBULAR, DIAMETRO =1,20M, EM CONCRETO CICLOPICO, INCLUINDO FORMAS, ESCAVACAO, REATERRO E MATERIAIS, EXCLUINDO MATERIAL REATERRO JAZIDA E TRANSPORTE.</t>
  </si>
  <si>
    <t>2.509,95</t>
  </si>
  <si>
    <t>CONEXAO FIXA, ROSCA FEMEA, METALICA, COM ANEL DESLIZANTE, DN 16 MM X 1/2", PARA TUBO PEX</t>
  </si>
  <si>
    <t>6,97</t>
  </si>
  <si>
    <t>73856/6</t>
  </si>
  <si>
    <t>BOCA PARA BUEIRO DUPLO TUBULAR, DIAMETRO =0,40M, EM CONCRETO CICLOPICO, INCLUINDO FORMAS, ESCAVACAO, REATERRO E MATERIAIS, EXCLUINDO MATERIAL REATERRO JAZIDA E TRANSPORTE.</t>
  </si>
  <si>
    <t>CONEXAO FIXA, ROSCA FEMEA, METALICA, COM ANEL DESLIZANTE, DN 20 MM X 1/2", PARA TUBO PEX</t>
  </si>
  <si>
    <t>769,48</t>
  </si>
  <si>
    <t>CONEXAO FIXA, ROSCA FEMEA, METALICA, COM ANEL DESLIZANTE, DN 20 MM X 3/4", PARA TUBO PEX</t>
  </si>
  <si>
    <t>73856/7</t>
  </si>
  <si>
    <t>9,38</t>
  </si>
  <si>
    <t>BOCA PARA BUEIRO DUPLO TUBULAR, DIAMETRO =0,60M, EM CONCRETO CICLOPICO, INCLUINDO FORMAS, ESCAVACAO, REATERRO E MATERIAIS, EXCLUINDO MATERIAL REATERRO JAZIDA E TRANSPORTE.</t>
  </si>
  <si>
    <t>1.261,57</t>
  </si>
  <si>
    <t>CONEXAO FIXA, ROSCA FEMEA, METALICA, COM ANEL DESLIZANTE, DN 25 MM X 1", PARA TUBO PEX</t>
  </si>
  <si>
    <t>73856/8</t>
  </si>
  <si>
    <t>BOCA PARA BUEIRO DUPLO TUBULAR, DIAMETRO =0,80M, EM CONCRETO CICLOPICO, INCLUINDO FORMAS, ESCAVACAO, REATERRO E MATERIAIS, EXCLUINDO MATERIAL REATERRO JAZIDA E TRANSPORTE.</t>
  </si>
  <si>
    <t>1.885,93</t>
  </si>
  <si>
    <t>CONEXAO FIXA, ROSCA FEMEA, METALICA, COM ANEL DESLIZANTE, DN 25 MM X 3/4", PARA TUBO PEX</t>
  </si>
  <si>
    <t>73856/9</t>
  </si>
  <si>
    <t>CONEXAO FIXA, ROSCA FEMEA, METALICA, COM ANEL DESLIZANTE, DN 32 MM X 1", PARA TUBO PEX</t>
  </si>
  <si>
    <t>BOCA PARA BUEIRO DUPLO TUBULAR, DIAMETRO =1,00M, EM CONCRETO CICLOPICO, INCLUINDO FORMAS, ESCAVACAO, REATERRO E MATERIAIS, EXCLUINDO MATERIAL REATERRO JAZIDA E TRANSPORTE.</t>
  </si>
  <si>
    <t>2.383,74</t>
  </si>
  <si>
    <t>CONEXAO FIXA, ROSCA MACHO, METALICA, PARA TUBO PEX, DN 16 MM X 1/2"</t>
  </si>
  <si>
    <t>73856/10</t>
  </si>
  <si>
    <t>CONEXAO FIXA, ROSCA MACHO, METALICA, PARA TUBO PEX, DN 16 MM X 3/4"</t>
  </si>
  <si>
    <t>BOCA PARA BUEIRO DUPLOTUBULAR, DIAMETRO =1,20M, EM CONCRETO CICLOPICO, INCLUINDO FORMAS, ESCAVACAO, REATERRO E MATERIAIS, EXCLUINDO MATERIAL REATERRO JAZIDA E TRANSPORTE.</t>
  </si>
  <si>
    <t>3.556,84</t>
  </si>
  <si>
    <t>CONEXAO FIXA, ROSCA MACHO, METALICA, PARA TUBO PEX, DN 20 MM X 1/2"</t>
  </si>
  <si>
    <t>73856/11</t>
  </si>
  <si>
    <t>BOCA PARA BUEIRO TRIPLO TUBULAR, DIAMETRO =0,40M, EM CONCRETO CICLOPICO, INCLUINDO FORMAS, ESCAVACAO, REATERRO E MATERIAIS, EXCLUINDO MATERIAL REATERRO JAZIDA E TRANSPORTE.</t>
  </si>
  <si>
    <t>991,50</t>
  </si>
  <si>
    <t>CONEXAO FIXA, ROSCA MACHO, METALICA, PARA TUBO PEX, DN 20 MM X 3/4"</t>
  </si>
  <si>
    <t>CONEXAO FIXA, ROSCA MACHO, METALICA, PARA TUBO PEX, DN 25 MM X 1/2"</t>
  </si>
  <si>
    <t>73856/12</t>
  </si>
  <si>
    <t>BOCA PARA BUEIRO TRIPLO TUBULAR, DIAMETRO =0,60M, EM CONCRETO CICLOPICO, INCLUINDO FORMAS, ESCAVACAO, REATERRO E MATERIAIS, EXCLUINDO MATERIAL REATERRO JAZIDA E TRANSPORTE.</t>
  </si>
  <si>
    <t>1.631,33</t>
  </si>
  <si>
    <t>CONEXAO FIXA, ROSCA MACHO, METALICA, PARA TUBO PEX, DN 25 MM X 1"</t>
  </si>
  <si>
    <t>15,15</t>
  </si>
  <si>
    <t>73856/13</t>
  </si>
  <si>
    <t>CONEXAO FIXA, ROSCA MACHO, METALICA, PARA TUBO PEX, DN 25 MM X 3/4"</t>
  </si>
  <si>
    <t>BOCA PARA BUEIRO TRIPLO TUBULAR, DIAMETRO =0,80M, EM CONCRETO CICLOPICO, INCLUINDO FORMAS, ESCAVACAO, REATERRO E MATERIAIS, EXCLUINDO MATERIAL REATERRO JAZIDA E TRANSPORTE.</t>
  </si>
  <si>
    <t>2.441,88</t>
  </si>
  <si>
    <t>10,67</t>
  </si>
  <si>
    <t>CONEXAO FIXA, ROSCA MACHO, METALICA, PARA TUBO PEX, DN 32 MM X 1"</t>
  </si>
  <si>
    <t>73856/14</t>
  </si>
  <si>
    <t>17,78</t>
  </si>
  <si>
    <t>BOCA PARA BUEIRO TRIPLO TUBULAR, DIAMETRO =1,00M, EM CONCRETO CICLOPICO, INCLUINDO FORMAS, ESCAVACAO, REATERRO E MATERIAIS, EXCLUINDO MATERIAL REATERRO JAZIDA E TRANSPORTE.</t>
  </si>
  <si>
    <t>CONEXAO MOVEL, ROSCA FEMEA, METALICA, COM ANEL DESLIZANTE, PARA TUBO PEX, DN 16 MM X 1/2"</t>
  </si>
  <si>
    <t>3.430,38</t>
  </si>
  <si>
    <t>CONEXAO MOVEL, ROSCA FEMEA, METALICA, COM ANEL DESLIZANTE, PARA TUBO PEX, DN 16 MM X 3/4"</t>
  </si>
  <si>
    <t>73856/15</t>
  </si>
  <si>
    <t>7,85</t>
  </si>
  <si>
    <t>BOCA PARA BUEIRO TRIPLO TUBULAR, DIAMETRO =1,20M, EM CONCRETO CICLOPICO, INCLUINDO FORMAS, ESCAVACAO, REATERRO E MATERIAIS, EXCLUINDO MATERIAL REATERRO JAZIDA E TRANSPORTE.</t>
  </si>
  <si>
    <t>CONEXAO MOVEL, ROSCA FEMEA, METALICA, COM ANEL DESLIZANTE, PARA TUBO PEX, DN 20 MM X 1/2"</t>
  </si>
  <si>
    <t>4.603,81</t>
  </si>
  <si>
    <t>74224/1</t>
  </si>
  <si>
    <t>CONEXAO MOVEL, ROSCA FEMEA, METALICA, COM ANEL DESLIZANTE, PARA TUBO PEX, DN 20 MM X 3/4"</t>
  </si>
  <si>
    <t>POCO DE VISITA PARA DRENAGEM PLUVIAL, EM CONCRETO ESTRUTURAL, DIMENSOES INTERNAS DE 90X150X80CM (LARGXCOMPXALT), PARA REDE DE 600 MM, EXCLUSOS TAMPAO E CHAMINE.</t>
  </si>
  <si>
    <t>1.247,17</t>
  </si>
  <si>
    <t>CONEXAO MOVEL, ROSCA FEMEA, METALICA, COM ANEL DESLIZANTE, PARA TUBO PEX, DN 25 MM X 1"</t>
  </si>
  <si>
    <t>83659</t>
  </si>
  <si>
    <t>BOCA DE LOBO EM ALVENARIA TIJOLO MACICO, REVESTIDA C/ ARGAMASSA DE CIMENTO E AREIA 1:3, SOBRE LASTRO DE CONCRETO 10CM E TAMPA DE CONCRETO ARMADO</t>
  </si>
  <si>
    <t>703,11</t>
  </si>
  <si>
    <t>CONEXAO MOVEL, ROSCA FEMEA, METALICA, COM ANEL DESLIZANTE, PARA TUBO PEX, DN 25 MM X 3/4"</t>
  </si>
  <si>
    <t>83716</t>
  </si>
  <si>
    <t>11,25</t>
  </si>
  <si>
    <t>GRELHA FF 30X90CM, 135KG, P/ CX RALO COM ASSENTAMENTO DE ARGAMASSA CIMENTO/AREIA 1:4 - FORNECIMENTO E INSTALAÇÃO</t>
  </si>
  <si>
    <t>285,82</t>
  </si>
  <si>
    <t>CONEXAO MOVEL, ROSCA FEMEA, METALICA, COM ANEL DESLIZANTE, PARA TUBO PEX, DN 32 MM X 1"</t>
  </si>
  <si>
    <t>97976</t>
  </si>
  <si>
    <t>POÇO DE INSPEÇÃO CIRCULAR PARA ESGOTO, EM ALVENARIA COM TIJOLOS CERÂMICOS MACIÇOS, DIÂMETRO INTERNO = 0,6 M, PROFUNDIDADE = 1 M, EXCLUINDO TAMPÃO. AF_05/2018</t>
  </si>
  <si>
    <t>CONJUNTO ARRUELAS DE VEDACAO 5/16" PARA TELHA FIBROCIMENTO (UMA ARRUELA METALICA E UMA ARRUELA PVC - CONICAS)</t>
  </si>
  <si>
    <t xml:space="preserve">CJ    </t>
  </si>
  <si>
    <t>780,70</t>
  </si>
  <si>
    <t>97977</t>
  </si>
  <si>
    <t>CONJUNTO DE FECHADURA DE SOBREPOR EM FERRO PINTADO, SEM MACANETA, COM CHAVE GRANDE (SEM CILINDRO) - TIPO CAIXAO - COMPLETA</t>
  </si>
  <si>
    <t>POÇO DE INSPEÇÃO CIRCULAR PARA ESGOTO, EM ALVENARIA COM TIJOLOS CERÂMICOS MACIÇOS, DIÂMETRO INTERNO = 0,6 M, PROFUNDIDADE = 1,5 M, EXCLUINDO TAMPÃO. AF_05/2018</t>
  </si>
  <si>
    <t>1.136,47</t>
  </si>
  <si>
    <t>97980</t>
  </si>
  <si>
    <t>CONJUNTO DE FERRAGENS PIVO, PARA PORTA PIVOTANTE DE ATE 100 KG, REGULAVEL COM ESFERA , CROMADO - SUPERIOR E INFERIOR - COMPLETO</t>
  </si>
  <si>
    <t>BASE PARA POÇO DE VISITA CIRCULAR PARA  ESGOTO, EM ALVENARIA COM TIJOLOS CERÂMICOS MACIÇOS, DIÂMETRO INTERNO = 0,8 M, PROFUNDIDADE = 1,45 M, EXCLUINDO TAMPÃO. AF_05/2018</t>
  </si>
  <si>
    <t>1.450,98</t>
  </si>
  <si>
    <t>56,71</t>
  </si>
  <si>
    <t>CONJUNTO DE LIGACAO PARA BACIA SANITARIA AJUSTAVEL, EM PLASTICO BRANCO, COM TUBO, CANOPLA E ESPUDE</t>
  </si>
  <si>
    <t>97981</t>
  </si>
  <si>
    <t>ACRÉSCIMO PARA POÇO DE VISITA CIRCULAR PARA ESGOTO, EM ALVENARIA COM TIJOLOS CERÂMICOS MACIÇOS, DIÂMETRO INTERNO = 0,8 M. AF_05/2018</t>
  </si>
  <si>
    <t>5,57</t>
  </si>
  <si>
    <t>873,44</t>
  </si>
  <si>
    <t>CONJUNTO DE LIGACAO PARA BACIA SANITARIA EM PLASTICO BRANCO COM TUBO, CANOPLA E ANEL DE EXPANSAO (TUBO 1.1/2 '' X 20 CM)</t>
  </si>
  <si>
    <t>97983</t>
  </si>
  <si>
    <t>ACRÉSCIMO PARA POÇO DE VISITA CIRCULAR PARA ESGOTO, EM CONCRETO PRÉ-MOLDADO, DIÂMETRO INTERNO = 1 M. AF_05/2018</t>
  </si>
  <si>
    <t>310,18</t>
  </si>
  <si>
    <t>CONJUNTO MONTADO ESTOPIM COM ESPOLETA COMUM NUMERO 8, COM CABECA ACENDEDORA, 1,5 M</t>
  </si>
  <si>
    <t>97985</t>
  </si>
  <si>
    <t>ACRÉSCIMO PARA POÇO DE VISITA CIRCULAR PARA  ESGOTO, EM ALVENARIA COM TIJOLOS CERÂMICOS MACIÇOS, DIÂMETRO INTERNO = 1 M. AF_05/2018</t>
  </si>
  <si>
    <t>1.058,64</t>
  </si>
  <si>
    <t>21,65</t>
  </si>
  <si>
    <t>97987</t>
  </si>
  <si>
    <t>CONJUNTO PARA FUTSAL COM TRAVES OFICIAIS DE 3,00 X 2,00 M EM TUBO DE ACO GALVANIZADO 3" COM REQUADRO EM TUBO DE 1", PINTURA EM PRIMER COM TINTA ESMALTE SINTETICO E REDES DE POLIETILENO FIO 4 MM</t>
  </si>
  <si>
    <t>ACRÉSCIMO PARA POÇO DE VISITA CIRCULAR PARA ESGOTO, EM CONCRETO PRÉ-MOLDADO, DIÂMETRO INTERNO = 1,2 M. AF_05/2018</t>
  </si>
  <si>
    <t>348,29</t>
  </si>
  <si>
    <t>2.307,08</t>
  </si>
  <si>
    <t>CONJUNTO PARA QUADRA DE  VOLEI COM POSTES EM TUBO DE ACO GALVANIZADO 3", H = *255* CM, PINTURA EM TINTA ESMALTE SINTETICO, REDE DE NYLON COM 2 MM, MALHA 10 X 10 CM E ANTENAS OFICIAIS EM FIBRA DE VIDRO</t>
  </si>
  <si>
    <t>97988</t>
  </si>
  <si>
    <t>1.400,60</t>
  </si>
  <si>
    <t>BASE PARA POÇO DE VISITA CIRCULAR PARA  ESGOTO, EM ALVENARIA COM TIJOLOS CERÂMICOS MACIÇOS, DIÂMETRO INTERNO = 1,2 M, PROFUNDIDADE = 1,45 M, EXCLUINDO TAMPÃO. AF_05/2018</t>
  </si>
  <si>
    <t>2.095,20</t>
  </si>
  <si>
    <t>CONTAINER ALMOXARIFADO, DE *2,40* X *6,00* M, PADRAO SIMPLES, SEM REVESTIMENTO E SEM DIVISORIAS INTERNOS E SEM SANITARIO, PARA USO EM CANTEIRO DE OBRAS</t>
  </si>
  <si>
    <t>97989</t>
  </si>
  <si>
    <t>11.987,85</t>
  </si>
  <si>
    <t>ACRÉSCIMO PARA POÇO DE VISITA CIRCULAR PARA ESGOTO, EM ALVENARIA COM TIJOLOS CERÂMICOS MACIÇOS, DIÂMETRO INTERNO = 1,2 M. AF_05/2018</t>
  </si>
  <si>
    <t>1.243,81</t>
  </si>
  <si>
    <t>CONTATOR TRIPOLAR, CORRENTE DE *110* A, TENSAO NOMINAL DE *500* V, CATEGORIA AC-2 E AC-3</t>
  </si>
  <si>
    <t>1.389,76</t>
  </si>
  <si>
    <t>97991</t>
  </si>
  <si>
    <t>ACRÉSCIMO PARA POÇO DE VISITA CIRCULAR PARA  ESGOTO, EM CONCRETO PRÉ-MOLDADO, DIÂMETRO INTERNO = 1,5 M. AF_05/2018</t>
  </si>
  <si>
    <t>CONTATOR TRIPOLAR, CORRENTE DE *185* A, TENSAO NOMINAL DE *500* V, CATEGORIA AC-2 E AC-3</t>
  </si>
  <si>
    <t>538,01</t>
  </si>
  <si>
    <t>2.078,56</t>
  </si>
  <si>
    <t>97992</t>
  </si>
  <si>
    <t>CONTATOR TRIPOLAR, CORRENTE DE *22* A, TENSAO NOMINAL DE *500* V, CATEGORIA AC-2 E AC-3</t>
  </si>
  <si>
    <t>BASE PARA POÇO DE VISITA CIRCULAR PARA  ESGOTO, EM ALVENARIA COM TIJOLOS CERÂMICOS MACIÇOS, DIÂMETRO INTERNO = 1,5 M, PROFUNDIDADE = 1,45 M, EXCLUINDO TAMPÃO. AF_05/2018</t>
  </si>
  <si>
    <t>2.654,55</t>
  </si>
  <si>
    <t>145,18</t>
  </si>
  <si>
    <t>97993</t>
  </si>
  <si>
    <t>CONTATOR TRIPOLAR, CORRENTE DE *265* A, TENSAO NOMINAL DE *500* V, CATEGORIA AC-2 E AC-3</t>
  </si>
  <si>
    <t>ACRÉSCIMO PARA POÇO DE VISITA CIRCULAR PARA  ESGOTO, EM ALVENARIA COM TIJOLOS CERÂMICOS MACIÇOS, DIÂMETRO INTERNO = 1,5 M. AF_05/2018</t>
  </si>
  <si>
    <t>1.521,56</t>
  </si>
  <si>
    <t>4.690,46</t>
  </si>
  <si>
    <t>97994</t>
  </si>
  <si>
    <t>BASE PARA POÇO DE VISITA RETANGULAR PARA  ESGOTO, EM ALVENARIA COM BLOCOS DE CONCRETO, DIMENSÕES INTERNAS = 1X1 M, PROFUNDIDADE = 1,45 M, EXCLUINDO TAMPÃO. AF_05/2018</t>
  </si>
  <si>
    <t>1.813,27</t>
  </si>
  <si>
    <t>CONTATOR TRIPOLAR, CORRENTE DE *38* A, TENSAO NOMINAL DE *500* V, CATEGORIA AC-2 E AC-3</t>
  </si>
  <si>
    <t>305,82</t>
  </si>
  <si>
    <t>97995</t>
  </si>
  <si>
    <t>ACRÉSCIMO PARA POÇO DE VISITA RETANGULAR PARA ESGOTO, EM ALVENARIA COM BLOCOS DE CONCRETO, DIMENSÕES INTERNAS = 1X1 M. AF_05/2018</t>
  </si>
  <si>
    <t>932,85</t>
  </si>
  <si>
    <t>CONTATOR TRIPOLAR, CORRENTE DE *500* A, TENSAO NOMINAL DE *500* V, CATEGORIA AC-2 E AC-3</t>
  </si>
  <si>
    <t>11.415,47</t>
  </si>
  <si>
    <t>97996</t>
  </si>
  <si>
    <t>BASE PARA POÇO DE VISITA RETANGULAR PARA ESGOTO, EM ALVENARIA COM BLOCOS DE CONCRETO, DIMENSÕES INTERNAS = 1X1,5 M, PROFUNDIDADE = 1,45 M, EXCLUINDO TAMPÃO. AF_05/2018</t>
  </si>
  <si>
    <t>CONTATOR TRIPOLAR, CORRENTE DE *65* A, TENSAO NOMINAL DE *500* V, CATEGORIA AC-2 E AC-3</t>
  </si>
  <si>
    <t>584,57</t>
  </si>
  <si>
    <t>2.288,10</t>
  </si>
  <si>
    <t>CONTATOR TRIPOLAR, CORRENTE DE 12 A, TENSAO NOMINAL DE *500* V, CATEGORIA AC-2 E AC-3</t>
  </si>
  <si>
    <t>118,40</t>
  </si>
  <si>
    <t>97997</t>
  </si>
  <si>
    <t>ACRÉSCIMO PARA POÇO DE VISITA RETANGULAR PARA ESGOTO, EM ALVENARIA COM BLOCOS DE CONCRETO, DIMENSÕES INTERNAS = 1X1,5 M. AF_05/2018</t>
  </si>
  <si>
    <t>CONTATOR TRIPOLAR, CORRENTE DE 25 A, TENSAO NOMINAL DE *500* V, CATEGORIA AC-2 E AC-3</t>
  </si>
  <si>
    <t>1.117,32</t>
  </si>
  <si>
    <t>162,86</t>
  </si>
  <si>
    <t>CONTATOR TRIPOLAR, CORRENTE DE 250 A, TENSAO NOMINAL DE *500* V, PARA ACIONAMENTO DE CAPACITORES</t>
  </si>
  <si>
    <t>3.585,95</t>
  </si>
  <si>
    <t>97999</t>
  </si>
  <si>
    <t>ACRÉSCIMO PARA POÇO DE VISITA RETANGULAR PARA ESGOTO, EM ALVENARIA COM BLOCOS DE CONCRETO, DIMENSÕES INTERNAS = 1X2 M. AF_05/2018</t>
  </si>
  <si>
    <t>CONTATOR TRIPOLAR, CORRENTE DE 300 A, TENSAO NOMINAL DE *500* V, CATEGORIA AC-2 E AC-3</t>
  </si>
  <si>
    <t>1.301,78</t>
  </si>
  <si>
    <t>5.515,26</t>
  </si>
  <si>
    <t>98001</t>
  </si>
  <si>
    <t>CONTATOR TRIPOLAR, CORRENTE DE 32 A, TENSAO NOMINAL DE *500* V, CATEGORIA AC-2 E AC-3</t>
  </si>
  <si>
    <t>ACRÉSCIMO PARA POÇO DE VISITA RETANGULAR PARA ESGOTO, EM ALVENARIA COM BLOCOS DE CONCRETO, DIMENSÕES INTERNAS = 1X2,5 M. AF_05/2018</t>
  </si>
  <si>
    <t>1.486,26</t>
  </si>
  <si>
    <t>252,06</t>
  </si>
  <si>
    <t>CONTATOR TRIPOLAR, CORRENTE DE 400 A, TENSAO NOMINAL DE *500* V, CATEGORIA AC-2 E AC-3</t>
  </si>
  <si>
    <t>98002</t>
  </si>
  <si>
    <t>BASE PARA POÇO DE VISITA RETANGULAR PARA ESGOTO, EM ALVENARIA COM BLOCOS DE CONCRETO, DIMENSÕES INTERNAS = 1X3 M, PROFUNDIDADE = 1,45 M, EXCLUINDO TAMPÃO. AF_05/2018</t>
  </si>
  <si>
    <t>6.584,03</t>
  </si>
  <si>
    <t>3.732,45</t>
  </si>
  <si>
    <t>98003</t>
  </si>
  <si>
    <t>ACRÉSCIMO PARA POÇO DE VISITA RETANGULAR PARA ESGOTO, EM ALVENARIA COM BLOCOS DE CONCRETO, DIMENSÕES INTERNAS = 1X3 M. AF_05/2018</t>
  </si>
  <si>
    <t>CONTATOR TRIPOLAR, CORRENTE DE 45 A, TENSAO NOMINAL DE *500* V, CATEGORIA AC-2 E AC-3</t>
  </si>
  <si>
    <t>1.670,73</t>
  </si>
  <si>
    <t>450,81</t>
  </si>
  <si>
    <t>98005</t>
  </si>
  <si>
    <t>ACRÉSCIMO PARA POÇO DE VISITA RETANGULAR PARA ESGOTO, EM ALVENARIA COM BLOCOS DE CONCRETO, DIMENSÕES INTERNAS = 1X3,5 M. AF_05/2018</t>
  </si>
  <si>
    <t>CONTATOR TRIPOLAR, CORRENTE DE 630 A, TENSAO NOMINAL DE *500* V, CATEGORIA AC-2 E AC-3</t>
  </si>
  <si>
    <t>1.855,22</t>
  </si>
  <si>
    <t>16.183,87</t>
  </si>
  <si>
    <t>CONTATOR TRIPOLAR, CORRENTE DE 75 A, TENSAO NOMINAL DE *500* V, CATEGORIA AC-2 E AC-3</t>
  </si>
  <si>
    <t>846,56</t>
  </si>
  <si>
    <t>98006</t>
  </si>
  <si>
    <t>BASE PARA POÇO DE VISITA RETANGULAR PARA ESGOTO, EM ALVENARIA COM BLOCOS DE CONCRETO, DIMENSÕES INTERNAS = 1X4 M, PROFUNDIDADE = 1,45 M, EXCLUINDO TAMPÃO. AF_05/2018</t>
  </si>
  <si>
    <t>4.687,13</t>
  </si>
  <si>
    <t>CONTATOR TRIPOLAR, CORRENTE DE 9 A, TENSAO NOMINAL DE *500* V, CATEGORIA AC-2 E AC-3</t>
  </si>
  <si>
    <t>111,50</t>
  </si>
  <si>
    <t>98007</t>
  </si>
  <si>
    <t>CONTATOR TRIPOLAR, CORRENTE DE 95 A, TENSAO NOMINAL DE *500* V, CATEGORIA AC-2 E AC-3</t>
  </si>
  <si>
    <t>1.163,30</t>
  </si>
  <si>
    <t>ACRÉSCIMO PARA POÇO DE VISITA RETANGULAR PARA ESGOTO, EM ALVENARIA COM BLOCOS DE CONCRETO, DIMENSÕES INTERNAS = 1X4 M. AF_05/2018</t>
  </si>
  <si>
    <t>2.039,68</t>
  </si>
  <si>
    <t>CONTRA-PORCA SEXTAVADA, DIAMETRO NOMINAL 1 3/8", ALTURA 35 MM</t>
  </si>
  <si>
    <t>26,49</t>
  </si>
  <si>
    <t>98008</t>
  </si>
  <si>
    <t>BASE PARA POÇO DE VISITA RETANGULAR PARA ESGOTO, EM ALVENARIA COM BLOCOS DE CONCRETO, DIMENSÕES INTERNAS = 1,5X1,5 M, PROFUNDIDADE = 1,45 M, EXCLUINDO TAMPÃO . AF_05/2018</t>
  </si>
  <si>
    <t>COORDENADOR / GERENTE DE OBRA</t>
  </si>
  <si>
    <t>2.825,81</t>
  </si>
  <si>
    <t>105,04</t>
  </si>
  <si>
    <t>COORDENADOR / GERENTE DE OBRA (MENSALISTA)</t>
  </si>
  <si>
    <t>98009</t>
  </si>
  <si>
    <t>ACRÉSCIMO PARA POÇO DE VISITA RETANGULAR PARA ESGOTO, EM ALVENARIA COM BLOCOS DE CONCRETO, DIMENSÕES INTERNAS = 1,5X1,5 M. AF_05/2018</t>
  </si>
  <si>
    <t>18.489,25</t>
  </si>
  <si>
    <t>CORANTE LIQUIDO PARA TINTA PVA, BISNAGA 50 ML</t>
  </si>
  <si>
    <t>98010</t>
  </si>
  <si>
    <t>4,20</t>
  </si>
  <si>
    <t>BASE PARA POÇO DE VISITA RETANGULAR PARA ESGOTO, EM ALVENARIA COM BLOCOS DE CONCRETO, DIMENSÕES INTERNAS = 1,5X2 M, PROFUNDIDADE = 1,45 M, EXCLUINDO TAMPÃO. AF_05/2018</t>
  </si>
  <si>
    <t>CORDA DE POLIAMIDA 12 MM TIPO BOMBEIRO, PARA TRABALHO EM ALTURA</t>
  </si>
  <si>
    <t>3.435,38</t>
  </si>
  <si>
    <t xml:space="preserve">100M  </t>
  </si>
  <si>
    <t>387,13</t>
  </si>
  <si>
    <t>98011</t>
  </si>
  <si>
    <t>ACRÉSCIMO PARA POÇO DE VISITA RETANGULAR PARA ESGOTO, EM ALVENARIA COM BLOCOS DE CONCRETO, DIMENSÕES INTERNAS = 1,5X2 M. AF_05/2018</t>
  </si>
  <si>
    <t>CORDAO DE COBRE, FLEXIVEL, TORCIDO, CLASSE 4 OU 5, ISOLACAO EM PVC/D, 300 V, 2 CONDUTORES DE 0,5 MM2</t>
  </si>
  <si>
    <t>CORDAO DE COBRE, FLEXIVEL, TORCIDO, CLASSE 4 OU 5, ISOLACAO EM PVC/D, 300 V, 2 CONDUTORES DE 0,75 MM2</t>
  </si>
  <si>
    <t>98012</t>
  </si>
  <si>
    <t>BASE PARA POÇO DE VISITA RETANGULAR PARA ESGOTO, EM ALVENARIA COM BLOCOS DE CONCRETO, DIMENSÕES INTERNAS = 1,5X2,5 M, PROFUNDIDADE = 1,45 M, EXCLUINDO TAMPÃO. AF_05/2018</t>
  </si>
  <si>
    <t>4.029,34</t>
  </si>
  <si>
    <t>CORDAO DE COBRE, FLEXIVEL, TORCIDO, CLASSE 4 OU 5, ISOLACAO EM PVC/D, 300 V, 2 CONDUTORES DE 1,0 MM2</t>
  </si>
  <si>
    <t>98013</t>
  </si>
  <si>
    <t>ACRÉSCIMO PARA POÇO DE VISITA RETANGULAR PARA ESGOTO, EM ALVENARIA COM BLOCOS DE CONCRETO, DIMENSÕES INTERNAS = 1,5X2,5 M. AF_05/2018</t>
  </si>
  <si>
    <t>CORDAO DE COBRE, FLEXIVEL, TORCIDO, CLASSE 4 OU 5, ISOLACAO EM PVC/D, 300 V, 2 CONDUTORES DE 1,5 MM2</t>
  </si>
  <si>
    <t>1,38</t>
  </si>
  <si>
    <t>98014</t>
  </si>
  <si>
    <t>BASE PARA POÇO DE VISITA RETANGULAR PARA ESGOTO, EM ALVENARIA COM BLOCOS DE CONCRETO, DIMENSÕES INTERNAS = 1,5X3 M, PROFUNDIDADE = 1,45 M, EXCLUINDO TAMPÃO. AF_05/2018</t>
  </si>
  <si>
    <t>CORDAO DE COBRE, FLEXIVEL, TORCIDO, CLASSE 4 OU 5, ISOLACAO EM PVC/D, 300 V, 2 CONDUTORES DE 2,5 MM2</t>
  </si>
  <si>
    <t>4.623,23</t>
  </si>
  <si>
    <t>98015</t>
  </si>
  <si>
    <t>CORDAO DE COBRE, FLEXIVEL, TORCIDO, CLASSE 4 OU 5, ISOLACAO EM PVC/D, 300 V, 2 CONDUTORES DE 4 MM2</t>
  </si>
  <si>
    <t>ACRÉSCIMO PARA POÇO DE VISITA RETANGULAR PARA ESGOTO, EM ALVENARIA COM BLOCOS DE CONCRETO, DIMENSÕES INTERNAS = 1,5X3 M. AF_05/2018</t>
  </si>
  <si>
    <t>CORDEL DETONANTE, NP 05 G/M</t>
  </si>
  <si>
    <t>98016</t>
  </si>
  <si>
    <t>BASE PARA POÇO DE VISITA RETANGULAR PARA ESGOTO, EM ALVENARIA COM BLOCOS DE CONCRETO, DIMENSÕES INTERNAS = 1,5X3,5 M, PROFUNDIDADE = 1,45 M, EXCLUINDO TAMPÃO. AF_05/2018</t>
  </si>
  <si>
    <t>5.217,19</t>
  </si>
  <si>
    <t>98017</t>
  </si>
  <si>
    <t>CORDEL DETONANTE, NP 10 G/M</t>
  </si>
  <si>
    <t>ACRÉSCIMO PARA POÇO DE VISITA RETANGULAR PARA ESGOTO, EM ALVENARIA COM BLOCOS DE CONCRETO, DIMENSÕES INTERNAS = 1,5X3,5 M. AF_05/2018</t>
  </si>
  <si>
    <t>CORRENTE DE ELO CURTO COMUM, SOLDADA, GALVANIZADA, ESPESSURA DO ELO = 1/2" (12,5 MM)</t>
  </si>
  <si>
    <t>98018</t>
  </si>
  <si>
    <t>BASE PARA POÇO DE VISITA RETANGULAR PARA ESGOTO, EM ALVENARIA COM BLOCOS DE CONCRETO, DIMENSÕES INTERNAS = 1,5X4 M, PROFUNDIDADE = 1,45 M, EXCLUINDO TAMPÃO. AF_05/2018</t>
  </si>
  <si>
    <t>23,48</t>
  </si>
  <si>
    <t>5.811,15</t>
  </si>
  <si>
    <t>CORTADEIRA DE PISO DE CONCRETO E ASFALTO, PARA DISCO PADRAO DE DIAMETRO 350 MM (14") OU 450 MM (18") , MOTOR A GASOLINA, POTENCIA 13 HP, SEM DISCO</t>
  </si>
  <si>
    <t>98019</t>
  </si>
  <si>
    <t>10.439,73</t>
  </si>
  <si>
    <t>ACRÉSCIMO PARA POÇO DE VISITA RETANGULAR PARA ESGOTO, EM ALVENARIA COM BLOCOS DE CONCRETO, DIMENSÕES INTERNAS = 1,5X4 M. AF_05/2018</t>
  </si>
  <si>
    <t>2.248,82</t>
  </si>
  <si>
    <t>CORTADEIRA HIDRAULICA DE VERGALHAO, PARA ACO DE DIAMETRO ATE 50 MM, MOTOR ELETRICO TRIFASICO, POTENCIA DE 5,5 HP A 7,5 HP</t>
  </si>
  <si>
    <t>98020</t>
  </si>
  <si>
    <t>86.061,54</t>
  </si>
  <si>
    <t>BASE PARA POÇO DE VISITA RETANGULAR PARA ESGOTO, EM ALVENARIA COM BLOCOS DE CONCRETO, DIMENSÕES INTERNAS = 2X2 M, PROFUNDIDADE = 1,45 M, EXCLUINDO TAMPÃO. AF_05/2018</t>
  </si>
  <si>
    <t>4.150,15</t>
  </si>
  <si>
    <t>COTOVELO BRONZE/LATAO (REF 707-3) SEM ANEL DE SOLDA, BOLSA X ROSCA F, 15MM X 1/2"</t>
  </si>
  <si>
    <t>7,97</t>
  </si>
  <si>
    <t>98021</t>
  </si>
  <si>
    <t>ACRÉSCIMO PARA POÇO DE VISITA RETANGULAR PARA ESGOTO, EM ALVENARIA COM BLOCOS DE CONCRETO, DIMENSÕES INTERNAS = 2X2 M. AF_05/2018</t>
  </si>
  <si>
    <t>1.695,42</t>
  </si>
  <si>
    <t>COTOVELO BRONZE/LATAO (REF 707-3) SEM ANEL DE SOLDA, BOLSA X ROSCA F, 22MM X 1/2"</t>
  </si>
  <si>
    <t>12,19</t>
  </si>
  <si>
    <t>98022</t>
  </si>
  <si>
    <t>COTOVELO BRONZE/LATAO (REF 707-3) SEM ANEL DE SOLDA, BOLSA X ROSCA F, 22MM X 3/4"</t>
  </si>
  <si>
    <t>BASE PARA POÇO DE VISITA RETANGULAR PARA ESGOTO, EM ALVENARIA COM BLOCOS DE CONCRETO, DIMENSÕES INTERNAS = 2X2,5 M, PROFUNDIDADE = 1,45 M, EXCLUINDO TAMPÃO. AF_05/2018</t>
  </si>
  <si>
    <t>4.854,60</t>
  </si>
  <si>
    <t>13,66</t>
  </si>
  <si>
    <t>COTOVELO DE COBRE 90 GRAUS (REF 607) SEM ANEL DE SOLDA, BOLSA X BOLSA, 104 MM</t>
  </si>
  <si>
    <t>98023</t>
  </si>
  <si>
    <t>457,19</t>
  </si>
  <si>
    <t>ACRÉSCIMO PARA POÇO DE VISITA RETANGULAR PARA ESGOTO, EM ALVENARIA COM BLOCOS DE CONCRETO, DIMENSÕES INTERNAS = 2X2,5 M. AF_05/2018</t>
  </si>
  <si>
    <t>1.879,90</t>
  </si>
  <si>
    <t>COTOVELO DE COBRE 90 GRAUS (REF 607) SEM ANEL DE SOLDA, BOLSA X BOLSA, 15 MM</t>
  </si>
  <si>
    <t>2,98</t>
  </si>
  <si>
    <t>98024</t>
  </si>
  <si>
    <t>BASE PARA POÇO DE VISITA RETANGULAR PARA ESGOTO, EM ALVENARIA COM BLOCOS DE CONCRETO, DIMENSÕES INTERNAS = 2X3 M, PROFUNDIDADE = 1,45 M, EXCLUINDO TAMPÃO. AF_05/2018</t>
  </si>
  <si>
    <t>5.594,75</t>
  </si>
  <si>
    <t>COTOVELO DE COBRE 90 GRAUS (REF 607) SEM ANEL DE SOLDA, BOLSA X BOLSA, 22 MM</t>
  </si>
  <si>
    <t>98025</t>
  </si>
  <si>
    <t>ACRÉSCIMO PARA POÇO DE VISITA RETANGULAR PARA ESGOTO, EM ALVENARIA COM BLOCOS DE CONCRETO, DIMENSÕES INTERNAS = 2X3 M. AF_05/2018</t>
  </si>
  <si>
    <t>COTOVELO DE COBRE 90 GRAUS (REF 607) SEM ANEL DE SOLDA, BOLSA X BOLSA, 28 MM</t>
  </si>
  <si>
    <t>2.064,36</t>
  </si>
  <si>
    <t>98026</t>
  </si>
  <si>
    <t>COTOVELO DE COBRE 90 GRAUS (REF 607) SEM ANEL DE SOLDA, BOLSA X BOLSA, 35 MM</t>
  </si>
  <si>
    <t>BASE PARA POÇO DE VISITA RETANGULAR PARA ESGOTO, EM ALVENARIA COM BLOCOS DE CONCRETO, DIMENSÕES INTERNAS = 2X3,5 M, PROFUNDIDADE = 1,45 M, EXCLUINDO TAMPÃO. AF_05/2018</t>
  </si>
  <si>
    <t>6.303,64</t>
  </si>
  <si>
    <t>COTOVELO DE COBRE 90 GRAUS (REF 607) SEM ANEL DE SOLDA, BOLSA X BOLSA, 42 MM</t>
  </si>
  <si>
    <t>34,90</t>
  </si>
  <si>
    <t>98027</t>
  </si>
  <si>
    <t>ACRÉSCIMO PARA POÇO DE VISITA RETANGULAR PARA ESGOTO, EM ALVENARIA COM BLOCOS DE CONCRETO, DIMENSÕES INTERNAS = 2X3,5 M. AF_05/2018</t>
  </si>
  <si>
    <t>COTOVELO DE COBRE 90 GRAUS (REF 607) SEM ANEL DE SOLDA, BOLSA X BOLSA, 54 MM</t>
  </si>
  <si>
    <t>55,41</t>
  </si>
  <si>
    <t>COTOVELO DE COBRE 90 GRAUS (REF 607) SEM ANEL DE SOLDA, BOLSA X BOLSA, 66 MM</t>
  </si>
  <si>
    <t>98028</t>
  </si>
  <si>
    <t>192,95</t>
  </si>
  <si>
    <t>BASE PARA POÇO DE VISITA RETANGULAR PARA ESGOTO, EM ALVENARIA COM BLOCOS DE CONCRETO, DIMENSÕES INTERNAS = 2X4 M, PROFUNDIDADE = 1,45 M, EXCLUINDO TAMPÃO. AF_05/2018</t>
  </si>
  <si>
    <t>7.012,47</t>
  </si>
  <si>
    <t>COTOVELO DE COBRE 90 GRAUS (REF 607) SEM ANEL DE SOLDA, BOLSA X BOLSA, 79 MM</t>
  </si>
  <si>
    <t>185,02</t>
  </si>
  <si>
    <t>98029</t>
  </si>
  <si>
    <t>ACRÉSCIMO PARA POÇO DE VISITA RETANGULAR PARA ESGOTO, EM ALVENARIA COM BLOCOS DE CONCRETO, DIMENSÕES INTERNAS = 2X4 M. AF_05/2018</t>
  </si>
  <si>
    <t>2.438,40</t>
  </si>
  <si>
    <t>COTOVELO DE REDUCAO 90 GRAUS DE FERRO GALVANIZADO, COM ROSCA BSP, DE 1 1/2" X 1"</t>
  </si>
  <si>
    <t>31,81</t>
  </si>
  <si>
    <t>98030</t>
  </si>
  <si>
    <t>BASE PARA POÇO DE VISITA RETANGULAR PARA ESGOTO, EM ALVENARIA COM BLOCOS DE CONCRETO, DIMENSÕES INTERNAS = 2,5X2,5 M, PROFUNDIDADE = 1,45 M, EXCLUINDO TAMPÃO. AF_05/2018</t>
  </si>
  <si>
    <t>COTOVELO DE REDUCAO 90 GRAUS DE FERRO GALVANIZADO, COM ROSCA BSP, DE 1 1/2" X 3/4"</t>
  </si>
  <si>
    <t>5.717,90</t>
  </si>
  <si>
    <t>98031</t>
  </si>
  <si>
    <t>COTOVELO DE REDUCAO 90 GRAUS DE FERRO GALVANIZADO, COM ROSCA BSP, DE 1 1/4" X 1"</t>
  </si>
  <si>
    <t>ACRÉSCIMO PARA POÇO DE VISITA RETANGULAR PARA ESGOTO, EM ALVENARIA COM BLOCOS DE CONCRETO, DIMENSÕES INTERNAS = 2,5X2,5 M. AF_05/2018</t>
  </si>
  <si>
    <t>22,67</t>
  </si>
  <si>
    <t>2.069,51</t>
  </si>
  <si>
    <t>COTOVELO DE REDUCAO 90 GRAUS DE FERRO GALVANIZADO, COM ROSCA BSP, DE 1" X 1/2"</t>
  </si>
  <si>
    <t>98032</t>
  </si>
  <si>
    <t>13,24</t>
  </si>
  <si>
    <t>BASE PARA POÇO DE VISITA RETANGULAR PARA ESGOTO, EM ALVENARIA COM BLOCOS DE CONCRETO, DIMENSÕES INTERNAS = 2,5X3 M, PROFUNDIDADE = 1,45 M, EXCLUINDO TAMPÃO. AF_05/2018</t>
  </si>
  <si>
    <t>COTOVELO DE REDUCAO 90 GRAUS DE FERRO GALVANIZADO, COM ROSCA BSP, DE 1" X 3/4"</t>
  </si>
  <si>
    <t>6.567,00</t>
  </si>
  <si>
    <t>COTOVELO DE REDUCAO 90 GRAUS DE FERRO GALVANIZADO, COM ROSCA BSP, DE 2 1/2" X 2"</t>
  </si>
  <si>
    <t>98033</t>
  </si>
  <si>
    <t>ACRÉSCIMO PARA POÇO DE VISITA RETANGULAR PARA ESGOTO, EM ALVENARIA COM BLOCOS DE CONCRETO, DIMENSÕES INTERNAS = 2,5X3 M. AF_05/2018</t>
  </si>
  <si>
    <t>80,78</t>
  </si>
  <si>
    <t>2.253,98</t>
  </si>
  <si>
    <t>COTOVELO DE REDUCAO 90 GRAUS DE FERRO GALVANIZADO, COM ROSCA BSP, DE 2" X 1 1/2"</t>
  </si>
  <si>
    <t>45,62</t>
  </si>
  <si>
    <t>98034</t>
  </si>
  <si>
    <t>BASE PARA POÇO DE VISITA RETANGULAR PARA ESGOTO, EM ALVENARIA COM BLOCOS DE CONCRETO, DIMENSÕES INTERNAS = 2,5X3,5 M, PROFUNDIDADE = 1,45 M, EXCLUINDO TAMPÃO. AF_05/2018</t>
  </si>
  <si>
    <t>7.416,12</t>
  </si>
  <si>
    <t>COTOVELO DE REDUCAO 90 GRAUS DE FERRO GALVANIZADO, COM ROSCA BSP, DE 3/4" X 1/2"</t>
  </si>
  <si>
    <t>8,74</t>
  </si>
  <si>
    <t>COTOVELO 45 GRAUS DE FERRO GALVANIZADO, COM ROSCA BSP, DE 1 1/2"</t>
  </si>
  <si>
    <t>26,89</t>
  </si>
  <si>
    <t>COTOVELO 45 GRAUS DE FERRO GALVANIZADO, COM ROSCA BSP, DE 1 1/4"</t>
  </si>
  <si>
    <t>98035</t>
  </si>
  <si>
    <t>21,96</t>
  </si>
  <si>
    <t>ACRÉSCIMO PARA POÇO DE VISITA RETANGULAR PARA ESGOTO, EM ALVENARIA COM BLOCOS DE CONCRETO, DIMENSÕES INTERNAS = 2,5X3,5 M. AF_05/2018</t>
  </si>
  <si>
    <t>COTOVELO 45 GRAUS DE FERRO GALVANIZADO, COM ROSCA BSP, DE 1/2"</t>
  </si>
  <si>
    <t>6,20</t>
  </si>
  <si>
    <t>98036</t>
  </si>
  <si>
    <t>COTOVELO 45 GRAUS DE FERRO GALVANIZADO, COM ROSCA BSP, DE 1"</t>
  </si>
  <si>
    <t>BASE PARA POÇO DE VISITA RETANGULAR PARA ESGOTO, EM ALVENARIA COM BLOCOS DE CONCRETO, DIMENSÕES INTERNAS = 2,5X4 M, PROFUNDIDADE = 1,45 M, EXCLUINDO TAMPÃO. AF_05/2018</t>
  </si>
  <si>
    <t>13,51</t>
  </si>
  <si>
    <t>8.265,25</t>
  </si>
  <si>
    <t>COTOVELO 45 GRAUS DE FERRO GALVANIZADO, COM ROSCA BSP, DE 2 1/2"</t>
  </si>
  <si>
    <t>75,60</t>
  </si>
  <si>
    <t>98037</t>
  </si>
  <si>
    <t>ACRÉSCIMO PARA POÇO DE VISITA RETANGULAR PARA ESGOTO, EM ALVENARIA COM BLOCOS DE CONCRETO, DIMENSÕES INTERNAS = 2,5X4 M. AF_05/2018</t>
  </si>
  <si>
    <t>COTOVELO 45 GRAUS DE FERRO GALVANIZADO, COM ROSCA BSP, DE 2"</t>
  </si>
  <si>
    <t>2.628,01</t>
  </si>
  <si>
    <t>COTOVELO 45 GRAUS DE FERRO GALVANIZADO, COM ROSCA BSP, DE 3/4"</t>
  </si>
  <si>
    <t>98038</t>
  </si>
  <si>
    <t>BASE PARA POÇO DE VISITA RETANGULAR PARA ESGOTO, EM ALVENARIA COM BLOCOS DE CONCRETO, DIMENSÕES INTERNAS = 3X3 M, PROFUNDIDADE = 1,45 M, EXCLUINDO TAMPÃO. AF_05/2018</t>
  </si>
  <si>
    <t>7.580,14</t>
  </si>
  <si>
    <t>COTOVELO 45 GRAUS DE FERRO GALVANIZADO, COM ROSCA BSP, DE 3"</t>
  </si>
  <si>
    <t>110,53</t>
  </si>
  <si>
    <t>98039</t>
  </si>
  <si>
    <t>ACRÉSCIMO PARA POÇO DE VISITA RETANGULAR PARA ESGOTO, EM ALVENARIA COM BLOCOS DE CONCRETO, DIMENSÕES INTERNAS = 3X3 M. AF_05/2018</t>
  </si>
  <si>
    <t>COTOVELO 45 GRAUS DE FERRO GALVANIZADO, COM ROSCA BSP, DE 4"</t>
  </si>
  <si>
    <t>2.443,55</t>
  </si>
  <si>
    <t>193,68</t>
  </si>
  <si>
    <t>98040</t>
  </si>
  <si>
    <t>BASE PARA POÇO DE VISITA RETANGULAR PARA ESGOTO, EM ALVENARIA COM BLOCOS DE CONCRETO, DIMENSÕES INTERNAS = 3X3,5 M, PROFUNDIDADE = 1,45 M, EXCLUINDO TAMPÃO. AF_05/2018</t>
  </si>
  <si>
    <t>COTOVELO 45 GRAUS, PEAD PE 100, DE 125 MM, PARA ELETROFUSAO</t>
  </si>
  <si>
    <t>8.555,71</t>
  </si>
  <si>
    <t>151,84</t>
  </si>
  <si>
    <t>COTOVELO 45 GRAUS, PEAD PE 100, DE 200 MM, PARA ELETROFUSAO</t>
  </si>
  <si>
    <t>98041</t>
  </si>
  <si>
    <t>ACRÉSCIMO PARA POÇO DE VISITA RETANGULAR PARA ESGOTO, EM ALVENARIA COM BLOCOS DE CONCRETO, DIMENSÕES INTERNAS = 3X3,5 M. AF_05/2018</t>
  </si>
  <si>
    <t>992,75</t>
  </si>
  <si>
    <t>COTOVELO 45 GRAUS, PEAD PE 100, DE 32 MM, PARA ELETROFUSAO</t>
  </si>
  <si>
    <t>98042</t>
  </si>
  <si>
    <t>17,84</t>
  </si>
  <si>
    <t>BASE PARA POÇO DE VISITA RETANGULAR PARA ESGOTO, EM ALVENARIA COM BLOCOS DE CONCRETO, DIMENSÕES INTERNAS = 3X4 M, PROFUNDIDADE = 1,45 M, EXCLUINDO TAMPÃO. AF_05/2018</t>
  </si>
  <si>
    <t>9.531,30</t>
  </si>
  <si>
    <t>COTOVELO 45 GRAUS, PEAD PE 100, DE 40 MM, PARA ELETROFUSAO</t>
  </si>
  <si>
    <t>21,06</t>
  </si>
  <si>
    <t>98043</t>
  </si>
  <si>
    <t>COTOVELO 45 GRAUS, PEAD PE 100, DE 63 MM, PARA ELETROFUSAO</t>
  </si>
  <si>
    <t>ACRÉSCIMO PARA POÇO DE VISITA RETANGULAR PARA ESGOTO, EM ALVENARIA COM BLOCOS DE CONCRETO, DIMENSÕES INTERNAS = 3X4 M. AF_05/2018</t>
  </si>
  <si>
    <t>2.817,63</t>
  </si>
  <si>
    <t>30,46</t>
  </si>
  <si>
    <t>COTOVELO 90 GRAUS DE FERRO GALVANIZADO, COM ROSCA BSP MACHO/FEMEA, DE 1 1/2"</t>
  </si>
  <si>
    <t>98044</t>
  </si>
  <si>
    <t>BASE PARA POÇO DE VISITA RETANGULAR PARA ESGOTO, EM ALVENARIA COM BLOCOS DE CONCRETO, DIMENSÕES INTERNAS = 3,5X3,5 M, PROFUNDIDADE = 1,45 M, EXCLUINDO TAMPÃO. AF_05/2018</t>
  </si>
  <si>
    <t>30,41</t>
  </si>
  <si>
    <t>9.702,08</t>
  </si>
  <si>
    <t>COTOVELO 90 GRAUS DE FERRO GALVANIZADO, COM ROSCA BSP MACHO/FEMEA, DE 1 1/4"</t>
  </si>
  <si>
    <t>98045</t>
  </si>
  <si>
    <t>ACRÉSCIMO PARA POÇO DE VISITA RETANGULAR PARA ESGOTO, EM ALVENARIA COM BLOCOS DE CONCRETO, DIMENSÕES INTERNAS = 3,5X3,5 M. AF_05/2018</t>
  </si>
  <si>
    <t>25,07</t>
  </si>
  <si>
    <t>COTOVELO 90 GRAUS DE FERRO GALVANIZADO, COM ROSCA BSP MACHO/FEMEA, DE 1/2"</t>
  </si>
  <si>
    <t>98046</t>
  </si>
  <si>
    <t>BASE PARA POÇO DE VISITA RETANGULAR PARA ESGOTO, EM ALVENARIA COM BLOCOS DE CONCRETO, DIMENSÕES INTERNAS = 3,5X4 M, PROFUNDIDADE = 1,45 M, EXCLUINDO TAMPÃO. AF_05/2018</t>
  </si>
  <si>
    <t>10.805,15</t>
  </si>
  <si>
    <t>COTOVELO 90 GRAUS DE FERRO GALVANIZADO, COM ROSCA BSP MACHO/FEMEA, DE 1"</t>
  </si>
  <si>
    <t>98047</t>
  </si>
  <si>
    <t>ACRÉSCIMO PARA POÇO DE VISITA RETANGULAR PARA ESGOTO, EM ALVENARIA COM BLOCOS DE CONCRETO, DIMENSÕES INTERNAS = 3,5X4 M. AF_05/2018</t>
  </si>
  <si>
    <t>3.007,25</t>
  </si>
  <si>
    <t>COTOVELO 90 GRAUS DE FERRO GALVANIZADO, COM ROSCA BSP MACHO/FEMEA, DE 2 1/2"</t>
  </si>
  <si>
    <t>88,76</t>
  </si>
  <si>
    <t>COTOVELO 90 GRAUS DE FERRO GALVANIZADO, COM ROSCA BSP MACHO/FEMEA, DE 2"</t>
  </si>
  <si>
    <t>43,81</t>
  </si>
  <si>
    <t>98048</t>
  </si>
  <si>
    <t>COTOVELO 90 GRAUS DE FERRO GALVANIZADO, COM ROSCA BSP MACHO/FEMEA, DE 3/4"</t>
  </si>
  <si>
    <t>BASE PARA POÇO DE VISITA RETANGULAR PARA ESGOTO, EM ALVENARIA COM BLOCOS DE CONCRETO, DIMENSÕES INTERNAS = 4X4 M, PROFUNDIDADE = 1,45 M, EXCLUINDO TAMPÃO. AF_05/2018</t>
  </si>
  <si>
    <t>12.086,83</t>
  </si>
  <si>
    <t>COTOVELO 90 GRAUS DE FERRO GALVANIZADO, COM ROSCA BSP MACHO/FEMEA, DE 3"</t>
  </si>
  <si>
    <t>98049</t>
  </si>
  <si>
    <t>ACRÉSCIMO PARA POÇO DE VISITA RETANGULAR PARA ESGOTO, EM ALVENARIA COM BLOCOS DE CONCRETO, DIMENSÕES INTERNAS = 4X4 M. AF_05/2018</t>
  </si>
  <si>
    <t>3.146,46</t>
  </si>
  <si>
    <t>COTOVELO 90 GRAUS DE FERRO GALVANIZADO, COM ROSCA BSP, DE 1 1/2"</t>
  </si>
  <si>
    <t>24,37</t>
  </si>
  <si>
    <t>98050</t>
  </si>
  <si>
    <t>CHAMINÉ CIRCULAR PARA POÇO DE VISITA PARA ESGOTO, EM CONCRETO PRÉ-MOLDADO, DIÂMETRO INTERNO = 0,6 M. AF_05/2018</t>
  </si>
  <si>
    <t>COTOVELO 90 GRAUS DE FERRO GALVANIZADO, COM ROSCA BSP, DE 1 1/4"</t>
  </si>
  <si>
    <t>167,18</t>
  </si>
  <si>
    <t>18,30</t>
  </si>
  <si>
    <t>COTOVELO 90 GRAUS DE FERRO GALVANIZADO, COM ROSCA BSP, DE 1/2"</t>
  </si>
  <si>
    <t>98051</t>
  </si>
  <si>
    <t>CHAMINÉ CIRCULAR PARA POÇO DE VISITA PARA ESGOTO, EM ALVENARIA COM TIJOLOS CERÂMICOS MACIÇOS, DIÂMETRO INTERNO = 0,6 M. AF_05/2018</t>
  </si>
  <si>
    <t>687,76</t>
  </si>
  <si>
    <t>COTOVELO 90 GRAUS DE FERRO GALVANIZADO, COM ROSCA BSP, DE 1"</t>
  </si>
  <si>
    <t>98405</t>
  </si>
  <si>
    <t>BASE PARA POÇO DE VISITA CIRCULAR PARA  ESGOTO, EM ALVENARIA COM TIJOLOS CERÂMICOS MACIÇOS, DIÂMETRO INTERNO = 1 M, PROFUNDIDADE = 1,45 M, EXCLUINDO TAMPÃO. AF_05/2018</t>
  </si>
  <si>
    <t>11,67</t>
  </si>
  <si>
    <t>1.776,51</t>
  </si>
  <si>
    <t>98406</t>
  </si>
  <si>
    <t>COTOVELO 90 GRAUS DE FERRO GALVANIZADO, COM ROSCA BSP, DE 2 1/2"</t>
  </si>
  <si>
    <t>BASE PARA POÇO DE VISITA RETANGULAR PARA ESGOTO, EM ALVENARIA COM BLOCOS DE CONCRETO, DIMENSÕES INTERNAS = 1X3,5 M, PROFUNDIDADE = 1,45 M, EXCLUINDO TAMPÃO. AF_05/2018</t>
  </si>
  <si>
    <t>4.209,74</t>
  </si>
  <si>
    <t>98407</t>
  </si>
  <si>
    <t>BASE PARA POÇO DE VISITA RETANGULAR PARA ESGOTO, EM ALVENARIA COM BLOCOS DE CONCRETO, DIMENSÕES INTERNAS = 1X2 M, PROFUNDIDADE = 1,45 M, EXCLUINDO TAMPÃO. AF_05/2018</t>
  </si>
  <si>
    <t>2.762,93</t>
  </si>
  <si>
    <t>COTOVELO 90 GRAUS DE FERRO GALVANIZADO, COM ROSCA BSP, DE 2"</t>
  </si>
  <si>
    <t>98408</t>
  </si>
  <si>
    <t>37,40</t>
  </si>
  <si>
    <t>BASE PARA POÇO DE VISITA RETANGULAR PARA ESGOTO, EM ALVENARIA COM BLOCOS DE CONCRETO, DIMENSÕES INTERNAS = 1X2,5 M, PROFUNDIDADE = 1,45 M, EXCLUINDO TAMPÃO. AF_05/2018</t>
  </si>
  <si>
    <t>3.237,75</t>
  </si>
  <si>
    <t>COTOVELO 90 GRAUS DE FERRO GALVANIZADO, COM ROSCA BSP, DE 3/4"</t>
  </si>
  <si>
    <t>98409</t>
  </si>
  <si>
    <t>ACRÉSCIMO PARA POÇO DE VISITA CIRCULAR PARA ESGOTO, EM CONCRETO PRÉ-MOLDADO, DIÂMETRO INTERNO = 0,8 M. AF_05/2018</t>
  </si>
  <si>
    <t>7,77</t>
  </si>
  <si>
    <t>256,40</t>
  </si>
  <si>
    <t>98414</t>
  </si>
  <si>
    <t>BASE PARA POÇO DE VISITA CIRCULAR PARA  ESGOTO, EM CONCRETO PRÉ-MOLDADO, DIÂMETRO INTERNO = 1 M, PROFUNDIDADE = 1,45 M, EXCLUINDO TAMPÃO. AF_05/2018_P</t>
  </si>
  <si>
    <t>COTOVELO 90 GRAUS DE FERRO GALVANIZADO, COM ROSCA BSP, DE 3"</t>
  </si>
  <si>
    <t>814,16</t>
  </si>
  <si>
    <t>98415</t>
  </si>
  <si>
    <t>COTOVELO 90 GRAUS DE FERRO GALVANIZADO, COM ROSCA BSP, DE 4"</t>
  </si>
  <si>
    <t>(COMPOSIÇÃO REPRESENTATIVA) POÇO DE VISITA CIRCULAR PARA ESGOTO, EM CONCRETO PRÉ-MOLDADO, DIÂMETRO INTERNO = 1,0 M, PROFUNDIDADE ATÉ 1,50 M, EXCLUINDO TAMPÃO. AF_04/2018</t>
  </si>
  <si>
    <t>182,58</t>
  </si>
  <si>
    <t>COTOVELO 90 GRAUS DE FERRO GALVANIZADO, COM ROSCA BSP, DE 5"</t>
  </si>
  <si>
    <t>98416</t>
  </si>
  <si>
    <t>(COMPOSIÇÃO REPRESENTATIVA) POÇO DE VISITA CIRCULAR PARA ESGOTO, EM CONCRETO PRÉ-MOLDADO, DIÂMETRO INTERNO = 1,0 M, PROFUNDIDADE DE 1,50 A 2,00 M, EXCLUINDO TAMPÃO. AF_04/2018</t>
  </si>
  <si>
    <t>969,25</t>
  </si>
  <si>
    <t>266,40</t>
  </si>
  <si>
    <t>COTOVELO 90 GRAUS DE FERRO GALVANIZADO, COM ROSCA BSP, DE 6"</t>
  </si>
  <si>
    <t>680,92</t>
  </si>
  <si>
    <t>98417</t>
  </si>
  <si>
    <t>(COMPOSIÇÃO REPRESENTATIVA) POÇO DE VISITA CIRCULAR PARA ESGOTO, EM CONCRETO PRÉ-MOLDADO, DIÂMETRO INTERNO = 1,0 M, PROFUNDIDADE DE 2,00 A 2,50 M, EXCLUINDO TAMPÃO. AF_04/2018</t>
  </si>
  <si>
    <t>1.124,34</t>
  </si>
  <si>
    <t>COTOVELO 90 GRAUS, PEAD PE 100, DE 125 MM, PARA ELETROFUSAO</t>
  </si>
  <si>
    <t>98418</t>
  </si>
  <si>
    <t>(COMPOSIÇÃO REPRESENTATIVA) POÇO DE VISITA CIRCULAR PARA ESGOTO, EM CONCRETO PRÉ-MOLDADO, DIÂMETRO INTERNO = 1,0 M, PROFUNDIDADE DE 2,50 A 3,00 M, EXCLUINDO TAMPÃO. AF_04/2018</t>
  </si>
  <si>
    <t>1.207,93</t>
  </si>
  <si>
    <t>COTOVELO 90 GRAUS, PEAD PE 100, DE 20 MM, PARA ELETROFUSAO</t>
  </si>
  <si>
    <t>98419</t>
  </si>
  <si>
    <t>(COMPOSIÇÃO REPRESENTATIVA) POÇO DE VISITA CIRCULAR PARA ESGOTO, EM CONCRETO PRÉ-MOLDADO, DIÂMETRO INTERNO = 1,0 M, PROFUNDIDADE DE 3,00 A 3,50 M, EXCLUINDO TAMPÃO. AF_04/2018</t>
  </si>
  <si>
    <t>1.291,52</t>
  </si>
  <si>
    <t>COTOVELO 90 GRAUS, PEAD PE 100, DE 200 MM, PARA ELETROFUSAO</t>
  </si>
  <si>
    <t>1.415,79</t>
  </si>
  <si>
    <t>98420</t>
  </si>
  <si>
    <t>(COMPOSIÇÃO REPRESENTATIVA) POÇO DE VISITA CIRCULAR PARA ESGOTO, EM CONCRETO PRÉ-MOLDADO, DIÂMETRO INTERNO = 1,0 M, PROFUNDIDADE ATÉ 1,50 M, INCLUINDO TAMPÃO DE FERRO FUNDIDO, DIÂMETRO DE 60 CM. AF_04/2018</t>
  </si>
  <si>
    <t>1.186,77</t>
  </si>
  <si>
    <t>COTOVELO 90 GRAUS, PEAD PE 100, DE 32 MM, PARA ELETROFUSAO</t>
  </si>
  <si>
    <t>25,81</t>
  </si>
  <si>
    <t>98421</t>
  </si>
  <si>
    <t>(COMPOSIÇÃO REPRESENTATIVA) POÇO DE VISITA CIRCULAR PARA ESGOTO, EM CONCRETO PRÉ-MOLDADO, DIÂMETRO INTERNO = 1,0 M, PROFUNDIDADE DE 1,50 A 2,00 M, INCLUINDO TAMPÃO DE FERRO FUNDIDO, DIÂMETRO DE 60 CM. AF_04/2018</t>
  </si>
  <si>
    <t>COTOVELO 90 GRAUS, PEAD PE 100, DE 63 MM, PARA ELETROFUSAO</t>
  </si>
  <si>
    <t>1.341,86</t>
  </si>
  <si>
    <t>47,61</t>
  </si>
  <si>
    <t>COTOVELO/JOELHO COM ADAPTADOR, 90 GRAUS, EM POLIPROPILENO, PN 16, PARA TUBOS PEAD, 20 MM X 1/2" - LIGACAO PREDIAL DE AGUA</t>
  </si>
  <si>
    <t>98422</t>
  </si>
  <si>
    <t>(COMPOSIÇÃO REPRESENTATIVA) POÇO DE VISITA CIRCULAR PARA ESGOTO, EM CONCRETO PRÉ-MOLDADO, DIÂMETRO INTERNO = 1,0 M, PROFUNDIDADE DE 2,00 A 2,50 M, INCLUINDO TAMPÃO DE FERRO FUNDIDO, DIÂMETRO DE 60 CM. AF_04/2018</t>
  </si>
  <si>
    <t>1.496,95</t>
  </si>
  <si>
    <t>COTOVELO/JOELHO COM ADAPTADOR, 90 GRAUS, EM POLIPROPILENO, PN 16, PARA TUBOS PEAD, 20 MM X 3/4" - LIGACAO PREDIAL DE AGUA</t>
  </si>
  <si>
    <t>COTOVELO/JOELHO COM ADAPTADOR, 90 GRAUS, EM POLIPROPILENO, PN 16, PARA TUBOS PEAD, 32 MM X 1" - LIGACAO PREDIAL DE AGUA</t>
  </si>
  <si>
    <t>6,02</t>
  </si>
  <si>
    <t>98423</t>
  </si>
  <si>
    <t>(COMPOSIÇÃO REPRESENTATIVA) POÇO DE VISITA CIRCULAR PARA ESGOTO, EM CONCRETO PRÉ-MOLDADO, DIÂMETRO INTERNO = 1,0 M, PROFUNDIDADE DE 2,50 A 3,00 M, INCLUINDO TAMPÃO DE FERRO FUNDIDO, DIÂMETRO DE 60 CM. AF_04/2018</t>
  </si>
  <si>
    <t>COTOVELO/JOELHO 90 GRAUS, EM POLIPROPILENO, PN 16, PARA TUBOS PEAD, 20 X 20 MM - LIGACAO PREDIAL DE AGUA</t>
  </si>
  <si>
    <t>1.580,54</t>
  </si>
  <si>
    <t>COTOVELO/JOELHO 90 GRAUS, EM POLIPROPILENO, PN 16, PARA TUBOS PEAD, 32 X 32 MM - LIGACAO PREDIAL DE AGUA</t>
  </si>
  <si>
    <t>3,92</t>
  </si>
  <si>
    <t>98424</t>
  </si>
  <si>
    <t>(COMPOSIÇÃO REPRESENTATIVA) POÇO DE VISITA CIRCULAR PARA ESGOTO, EM CONCRETO PRÉ-MOLDADO, DIÂMETRO INTERNO = 1,0 M, PROFUNDIDADE DE 3,00 A 3,50 M, INCLUINDO TAMPÃO DE FERRO FUNDIDO, DIÂMETRO DE 60 CM. AF_04/2018</t>
  </si>
  <si>
    <t>CREMONA COM CASTANHA BIPARTIDA, COM VARA DE 1.20 M, EM LATAO CROMADO, PARA PORTAS E JANELAS - COMPLETA</t>
  </si>
  <si>
    <t>1.664,13</t>
  </si>
  <si>
    <t>47,43</t>
  </si>
  <si>
    <t>CREMONA COM CASTANHA BIPARTIDA, COM VARA DE 1.50 M, EM LATAO CROMADO, PARA PORTAS E JANELAS - COMPLETA</t>
  </si>
  <si>
    <t>54,65</t>
  </si>
  <si>
    <t>98425</t>
  </si>
  <si>
    <t>(COMPOSIÇÃO REPRESENTATIVA) POÇO DE VISITA CIRCULAR PARA ESGOTO, EM ALVENARIA COM TIJOLOS CERÂMICOS MACIÇOS, DIÂMETRO INTERNO = 1,2 M, PROFUNDIDADE ATÉ 1,50 M, EXCLUINDO TAMPÃO. AF_04/2018</t>
  </si>
  <si>
    <t>CREMONA LATAO CROMADO, COM CASTANHA BIPARTIDA E PRESILHAS, MEDIDAS APROXIMADAS DE 113 X 40 X 35 MM (NAO INCL VARA FERRO)</t>
  </si>
  <si>
    <t>24,69</t>
  </si>
  <si>
    <t>CRUZETA DE CONCRETO LEVE, COMP. 2000 MM SECAO, 90 X 90 MM</t>
  </si>
  <si>
    <t>98426</t>
  </si>
  <si>
    <t>(COMPOSIÇÃO REPRESENTATIVA) POÇO DE VISITA CIRCULAR PARA ESGOTO, EM ALVENARIA COM TIJOLOS CERÂMICOS MACIÇOS, DIÂMETRO INTERNO = 1,2 M, PROFUNDIDADE DE 1,50 A 2,00 M, EXCLUINDO TAMPÃO. AF_04/2018</t>
  </si>
  <si>
    <t>2.717,10</t>
  </si>
  <si>
    <t>CRUZETA DE EUCALIPTO TRATADO, OU EQUIVALENTE DA REGIAO, *2,4* M, SECAO *9 X 11,5* CM</t>
  </si>
  <si>
    <t>98427</t>
  </si>
  <si>
    <t>65,62</t>
  </si>
  <si>
    <t>(COMPOSIÇÃO REPRESENTATIVA) POÇO DE VISITA CIRCULAR PARA ESGOTO, EM ALVENARIA COM TIJOLOS CERÂMICOS MACIÇOS, DIÂMETRO INTERNO = 1,2 M, PROFUNDIDADE DE 2,00 A 2,50 M, EXCLUINDO TAMPÃO. AF_04/2018</t>
  </si>
  <si>
    <t>3.339,01</t>
  </si>
  <si>
    <t>CRUZETA DE FERRO GALVANIZADO, COM ROSCA BSP, DE 1 1/2"</t>
  </si>
  <si>
    <t>57,48</t>
  </si>
  <si>
    <t>98428</t>
  </si>
  <si>
    <t>(COMPOSIÇÃO REPRESENTATIVA) POÇO DE VISITA CIRCULAR PARA ESGOTO, EM ALVENARIA COM TIJOLOS CERÂMICOS MACIÇOS, DIÂMETRO INTERNO = 1,2 M, PROFUNDIDADE DE 2,50 A 3,00 M, EXCLUINDO TAMPÃO. AF_04/2018</t>
  </si>
  <si>
    <t>CRUZETA DE FERRO GALVANIZADO, COM ROSCA BSP, DE 1 1/4"</t>
  </si>
  <si>
    <t>3.682,89</t>
  </si>
  <si>
    <t>45,02</t>
  </si>
  <si>
    <t>98429</t>
  </si>
  <si>
    <t>CRUZETA DE FERRO GALVANIZADO, COM ROSCA BSP, DE 1/2"</t>
  </si>
  <si>
    <t>(COMPOSIÇÃO REPRESENTATIVA) POÇO DE VISITA CIRCULAR PARA ESGOTO, EM ALVENARIA COM TIJOLOS CERÂMICOS MACIÇOS, DIÂMETRO INTERNO = 1,2 M, PROFUNDIDADE DE 3,00 A 3,50 M, EXCLUINDO TAMPÃO. AF_04/2018</t>
  </si>
  <si>
    <t>16,12</t>
  </si>
  <si>
    <t>4.026,77</t>
  </si>
  <si>
    <t>CRUZETA DE FERRO GALVANIZADO, COM ROSCA BSP, DE 1"</t>
  </si>
  <si>
    <t>98430</t>
  </si>
  <si>
    <t>(COMPOSIÇÃO REPRESENTATIVA) POÇO DE VISITA CIRCULAR PARA ESGOTO, EM ALVENARIA COM TIJOLOS CERÂMICOS MACIÇOS, DIÂMETRO INTERNO = 1,2 M, PROFUNDIDADE ATÉ 1,50 M, INCLUINDO TAMPÃO DE FERRO FUNDIDO, DIÂMETRO DE 60 CM. AF_04/2018</t>
  </si>
  <si>
    <t>2.467,81</t>
  </si>
  <si>
    <t>CRUZETA DE FERRO GALVANIZADO, COM ROSCA BSP, DE 2 1/2"</t>
  </si>
  <si>
    <t>143,62</t>
  </si>
  <si>
    <t>98431</t>
  </si>
  <si>
    <t>(COMPOSIÇÃO REPRESENTATIVA) POÇO DE VISITA CIRCULAR PARA ESGOTO, EM ALVENARIA COM TIJOLOS CERÂMICOS MACIÇOS, DIÂMETRO INTERNO = 1,2 M, PROFUNDIDADE DE 1,50 A 2,00 M, INCLUINDO TAMPÃO DE FERRO FUNDIDO, DIÂMETRO DE 60 CM. AF_04/2018</t>
  </si>
  <si>
    <t>3.089,71</t>
  </si>
  <si>
    <t>CRUZETA DE FERRO GALVANIZADO, COM ROSCA BSP, DE 2"</t>
  </si>
  <si>
    <t>79,39</t>
  </si>
  <si>
    <t>98432</t>
  </si>
  <si>
    <t>CRUZETA DE FERRO GALVANIZADO, COM ROSCA BSP, DE 3/4"</t>
  </si>
  <si>
    <t>(COMPOSIÇÃO REPRESENTATIVA) POÇO DE VISITA CIRCULAR PARA ESGOTO, EM ALVENARIA COM TIJOLOS CERÂMICOS MACIÇOS, DIÂMETRO INTERNO = 1,2 M, PROFUNDIDADE DE 2,00 A 2,50 M, INCLUINDO TAMPÃO DE FERRO FUNDIDO, DIÂMETRO DE 60 CM. AF_04/2018</t>
  </si>
  <si>
    <t>3.711,62</t>
  </si>
  <si>
    <t>22,13</t>
  </si>
  <si>
    <t>98433</t>
  </si>
  <si>
    <t>CRUZETA DE FERRO GALVANIZADO, COM ROSCA BSP, DE 3"</t>
  </si>
  <si>
    <t>(COMPOSIÇÃO REPRESENTATIVA) POÇO DE VISITA CIRCULAR PARA ESGOTO, EM ALVENARIA COM TIJOLOS CERÂMICOS MACIÇOS, DIÂMETRO INTERNO = 1,2 M, PROFUNDIDADE DE 2,50 A 3,00 M, INCLUINDO TAMPÃO DE FERRO FUNDIDO, DIÂMETRO DE 60 CM. AF_04/2018</t>
  </si>
  <si>
    <t>4.055,50</t>
  </si>
  <si>
    <t>206,13</t>
  </si>
  <si>
    <t>98434</t>
  </si>
  <si>
    <t>(COMPOSIÇÃO REPRESENTATIVA) POÇO DE VISITA CIRCULAR PARA ESGOTO, EM ALVENARIA COM TIJOLOS CERÂMICOS MACIÇOS, DIÂMETRO INTERNO = 1,2 M, PROFUNDIDADE DE 3,00 A 3,50 M, INCLUINDO TAMPÃO DE FERRO FUNDIDO, DIÂMETRO DE 60 CM. AF_04/2018</t>
  </si>
  <si>
    <t>CUBA ACO INOX (AISI 304) DE EMBUTIR COM VALVULA DE 3 1/2 ", DE *56 X 33 X 12* CM</t>
  </si>
  <si>
    <t>4.399,38</t>
  </si>
  <si>
    <t>143,63</t>
  </si>
  <si>
    <t>CUBA ACO INOX (AISI 304) DE EMBUTIR COM VALVULA 3 1/2 ", DE *40 X 34 X 12* CM</t>
  </si>
  <si>
    <t>99,48</t>
  </si>
  <si>
    <t>99240</t>
  </si>
  <si>
    <t>ACRÉSCIMO PARA POÇO DE VISITA CIRCULAR PARA DRENAGEM, EM CONCRETO PRÉ-MOLDADO, DIÂMETRO INTERNO = 1,2 M. AF_05/2018</t>
  </si>
  <si>
    <t>339,40</t>
  </si>
  <si>
    <t>CUBA ACO INOX (AISI 304) DE EMBUTIR COM VALVULA 3 1/2 ", DE *46 X 30 X 12* CM</t>
  </si>
  <si>
    <t>130,64</t>
  </si>
  <si>
    <t>99241</t>
  </si>
  <si>
    <t>ACRÉSCIMO PARA POÇO DE VISITA RETANGULAR PARA DRENAGEM, EM ALVENARIA COM BLOCOS DE CONCRETO, DIMENSÕES INTERNAS = 1,5X1,5 M. AF_05/2018</t>
  </si>
  <si>
    <t>CUMEEIRA ARTICULADA (ABA INFERIOR) PARA TELHA ONDULADA DE FIBROCIMENTO E = 4 MM, ABA *330* MM, COMPRIMENTO 500 MM (SEM AMIANTO)</t>
  </si>
  <si>
    <t>1.255,22</t>
  </si>
  <si>
    <t>99242</t>
  </si>
  <si>
    <t>CUMEEIRA ARTICULADA (ABA INTERNA INFERIOR OU EXTERNA SUPERIOR) PARA TELHA ESTRUTURAL DE FIBROCIMENTO, 1 ABA, E = 6 MM (SEM AMIANTO)</t>
  </si>
  <si>
    <t>BASE PARA POÇO DE VISITA CIRCULAR PARA DRENAGEM, EM ALVENARIA COM TIJOLOS CERÂMICOS MACIÇOS, DIÂMETRO INTERNO = 1,2 M, PROFUNDIDADE = 1,45 M, EXCLUINDO TAMPÃO. AF_05/2018</t>
  </si>
  <si>
    <t>2.020,38</t>
  </si>
  <si>
    <t>11,65</t>
  </si>
  <si>
    <t>CUMEEIRA ARTICULADA (ABA SUPERIOR) PARA TELHA ONDULADA DE FIBROCIMENTO E = 4 MM, ABA *330* MM, COMPRIMENTO 500 MM (SEM AMIANTO)</t>
  </si>
  <si>
    <t>99243</t>
  </si>
  <si>
    <t>ACRÉSCIMO PARA POÇO DE VISITA CIRCULAR PARA DRENAGEM, EM ALVENARIA COM TIJOLOS CERÂMICOS MACIÇOS, DIÂMETRO INTERNO = 1,2 M. AF_05/2018</t>
  </si>
  <si>
    <t>1.183,85</t>
  </si>
  <si>
    <t>CUMEEIRA ARTICULADA (PAR) PARA TELHA ONDULADA DE FIBROCIMENTO, E = 6 MM, ABA 350 MM, COMPRIMENTO 1100 MM (SEM AMIANTO)</t>
  </si>
  <si>
    <t>21,90</t>
  </si>
  <si>
    <t>CUMEEIRA NORMAL PARA TELHA ESTRUTURAL DE FIBROCIMENTO 1 ABA, E = 6 MM, COMPRIMENTO 608 MM (SEM AMIANTO)</t>
  </si>
  <si>
    <t>18,75</t>
  </si>
  <si>
    <t>99244</t>
  </si>
  <si>
    <t>BASE PARA POÇO DE VISITA RETANGULAR PARA DRENAGEM, EM ALVENARIA COM BLOCOS DE CONCRETO, DIMENSÕES INTERNAS = 1,5X2 M, PROFUNDIDADE = 1,45 M, EXCLUINDO TAMPÃO. AF_05/2018</t>
  </si>
  <si>
    <t>CUMEEIRA NORMAL PARA TELHA ESTRUTURAL DE FIBROCIMENTO 2 ABAS, E = 6 MM, DE 1050 X 935 MM (SEM AMIANTO)</t>
  </si>
  <si>
    <t>3.339,56</t>
  </si>
  <si>
    <t>78,39</t>
  </si>
  <si>
    <t>99246</t>
  </si>
  <si>
    <t>ACRÉSCIMO PARA POÇO DE VISITA CIRCULAR PARA DRENAGEM, EM CONCRETO PRÉ-MOLDADO, DIÂMETRO INTERNO = 1,5 M. AF_05/2018</t>
  </si>
  <si>
    <t>CUMEEIRA NORMAL PARA TELHA ONDULADA DE FIBROCIMENTO, E = 6 MM, ABA 300 MM, COMPRIMENTO 1100 MM (SEM AMIANTO)</t>
  </si>
  <si>
    <t>525,89</t>
  </si>
  <si>
    <t>CUMEEIRA PARA TELHA CERAMICA, COMPRIMENTO DE *41* CM, RENDIMENTO DE *3* TELHAS/M</t>
  </si>
  <si>
    <t>99247</t>
  </si>
  <si>
    <t>CUMEEIRA PARA TELHA DE CONCRETO, PARA 2 AGUAS DE TELHADO, COR CINZA, RENDIMENTO DE *3* TELHAS/M (COLETADO CAIXA)</t>
  </si>
  <si>
    <t>ACRÉSCIMO PARA POÇO DE VISITA RETANGULAR PARA DRENAGEM, EM ALVENARIA COM BLOCOS DE CONCRETO, DIMENSÕES INTERNAS = 1,5X2 M. AF_05/2018</t>
  </si>
  <si>
    <t>1.432,86</t>
  </si>
  <si>
    <t>CUMEEIRA SHED PARA TELHA ONDULADA DE FIBROCIMENTO, E = 6 MM, ABA 280 MM, COMPRIMENTO 1100 MM (SEM AMIANTO)</t>
  </si>
  <si>
    <t>99248</t>
  </si>
  <si>
    <t>26,85</t>
  </si>
  <si>
    <t>BASE PARA POÇO DE VISITA CIRCULAR PARA DRENAGEM, EM ALVENARIA COM TIJOLOS CERÂMICOS MACIÇOS, DIÂMETRO INTERNO = 1,5 M, PROFUNDIDADE = 1,45 M, EXCLUINDO TAMPÃO. AF_05/2018</t>
  </si>
  <si>
    <t>2.561,66</t>
  </si>
  <si>
    <t>CUMEEIRA UNIVERSAL PARA TELHA ONDULADA DE FIBROCIMENTO, E = 6 MM, ABA 210 MM, COMPRIMENTO 1100 MM (SEM AMIANTO)</t>
  </si>
  <si>
    <t>99249</t>
  </si>
  <si>
    <t>ACRÉSCIMO PARA POÇO DE VISITA CIRCULAR PARA DRENAGEM, EM ALVENARIA COM TIJOLOS CERÂMICOS MACIÇOS, DIÂMETRO INTERNO = 1,5 M. AF_05/2018</t>
  </si>
  <si>
    <t>CURVA CPVC, 90 GRAUS, SOLDAVEL, 22 MM, PARA AGUA QUENTE</t>
  </si>
  <si>
    <t>1.452,27</t>
  </si>
  <si>
    <t>99252</t>
  </si>
  <si>
    <t>CURVA CPVC, 90 GRAUS, SOLDAVEL, 28 MM, PARA AGUA QUENTE</t>
  </si>
  <si>
    <t>BASE PARA POÇO DE VISITA RETANGULAR PARA DRENAGEM, EM ALVENARIA COM BLOCOS DE CONCRETO, DIMENSÕES INTERNAS = 1X1 M, PROFUNDIDADE = 1,45 M, EXCLUINDO TAMPÃO. AF_05/2018</t>
  </si>
  <si>
    <t>1.764,15</t>
  </si>
  <si>
    <t>5,99</t>
  </si>
  <si>
    <t>CURVA CPVC, 90 GRAUS, SOLDAVEL,15 MM, PARA AGUA QUENTE</t>
  </si>
  <si>
    <t>99254</t>
  </si>
  <si>
    <t>ACRÉSCIMO PARA POÇO DE VISITA RETANGULAR PARA DRENAGEM, EM ALVENARIA COM BLOCOS DE CONCRETO, DIMENSÕES INTERNAS = 1X1 M. AF_05/2018</t>
  </si>
  <si>
    <t>899,98</t>
  </si>
  <si>
    <t>CURVA CURTA PVC, PB, JE, 45 GRAUS, DN 100 MM, PARA REDE COLETORA ESGOTO (NBR 10569)</t>
  </si>
  <si>
    <t>14,56</t>
  </si>
  <si>
    <t>99256</t>
  </si>
  <si>
    <t>BASE PARA POÇO DE VISITA RETANGULAR PARA DRENAGEM, EM ALVENARIA COM BLOCOS DE CONCRETO, DIMENSÕES INTERNAS = 1,5X2,5 M, PROFUNDIDADE = 1,45 M, EXCLUINDO TAMPÃO. AF_05/2018</t>
  </si>
  <si>
    <t>CURVA CURTA PVC, PB, JE, 90 GRAUS, DN 100 MM, PARA REDE COLETORA ESGOTO (NBR 10569)</t>
  </si>
  <si>
    <t>3.916,20</t>
  </si>
  <si>
    <t>18,54</t>
  </si>
  <si>
    <t>99259</t>
  </si>
  <si>
    <t>CURVA DE PVC 45 GRAUS, SOLDAVEL, 110 MM, PARA AGUA FRIA PREDIAL (NBR 5648)</t>
  </si>
  <si>
    <t>BASE PARA POÇO DE VISITA RETANGULAR PARA DRENAGEM, EM ALVENARIA COM BLOCOS DE CONCRETO, DIMENSÕES INTERNAS = 1X1,5 M, PROFUNDIDADE = 1,45 M, EXCLUINDO TAMPÃO. AF_05/2018</t>
  </si>
  <si>
    <t>2.225,77</t>
  </si>
  <si>
    <t>106,96</t>
  </si>
  <si>
    <t>CURVA DE PVC 45 GRAUS, SOLDAVEL, 20 MM, PARA AGUA FRIA PREDIAL (NBR 5648)</t>
  </si>
  <si>
    <t>99261</t>
  </si>
  <si>
    <t>ACRÉSCIMO PARA POÇO DE VISITA RETANGULAR PARA DRENAGEM, EM ALVENARIA COM BLOCOS DE CONCRETO, DIMENSÕES INTERNAS = 1X1,5 M. AF_05/2018</t>
  </si>
  <si>
    <t>1.077,62</t>
  </si>
  <si>
    <t>CURVA DE PVC 45 GRAUS, SOLDAVEL, 25 MM, PARA AGUA FRIA PREDIAL (NBR 5648)</t>
  </si>
  <si>
    <t>99263</t>
  </si>
  <si>
    <t>ACRÉSCIMO PARA POÇO DE VISITA RETANGULAR PARA DRENAGEM, EM ALVENARIA COM BLOCOS DE CONCRETO, DIMENSÕES INTERNAS = 1,5X2,5 M. AF_05/2018</t>
  </si>
  <si>
    <t>1.610,48</t>
  </si>
  <si>
    <t>CURVA DE PVC 45 GRAUS, SOLDAVEL, 32 MM, PARA AGUA FRIA PREDIAL (NBR 5648)</t>
  </si>
  <si>
    <t>99265</t>
  </si>
  <si>
    <t>BASE PARA POÇO DE VISITA RETANGULAR PARA DRENAGEM, EM ALVENARIA COM BLOCOS DE CONCRETO, DIMENSÕES INTERNAS = 1X2 M, PROFUNDIDADE = 1,45 M, EXCLUINDO TAMPÃO. AF_05/2018</t>
  </si>
  <si>
    <t>2.687,40</t>
  </si>
  <si>
    <t>CURVA DE PVC 45 GRAUS, SOLDAVEL, 40 MM, PARA AGUA FRIA PREDIAL (NBR 5648)</t>
  </si>
  <si>
    <t>4,99</t>
  </si>
  <si>
    <t>99266</t>
  </si>
  <si>
    <t>ACRÉSCIMO PARA POÇO DE VISITA RETANGULAR PARA DRENAGEM, EM ALVENARIA COM BLOCOS DE CONCRETO, DIMENSÕES INTERNAS = 1X2 M. AF_05/2018</t>
  </si>
  <si>
    <t>CURVA DE PVC 45 GRAUS, SOLDAVEL, 50 MM, PARA AGUA FRIA PREDIAL (NBR 5648)</t>
  </si>
  <si>
    <t>99267</t>
  </si>
  <si>
    <t>CURVA DE PVC 45 GRAUS, SOLDAVEL, 60 MM, PARA AGUA FRIA PREDIAL (NBR 5648)</t>
  </si>
  <si>
    <t>16,69</t>
  </si>
  <si>
    <t>CURVA DE PVC 45 GRAUS, SOLDAVEL, 75 MM, PARA AGUA FRIA PREDIAL (NBR 5648)</t>
  </si>
  <si>
    <t>BASE PARA POÇO DE VISITA RETANGULAR PARA DRENAGEM, EM ALVENARIA COM BLOCOS DE CONCRETO, DIMENSÕES INTERNAS = 1X2,5 M, PROFUNDIDADE = 1,45 M, EXCLUINDO TAMPÃO. AF_05/2018</t>
  </si>
  <si>
    <t>3.149,01</t>
  </si>
  <si>
    <t>CURVA DE PVC 45 GRAUS, SOLDAVEL, 85 MM, PARA AGUA FRIA PREDIAL (NBR 5648)</t>
  </si>
  <si>
    <t>99269</t>
  </si>
  <si>
    <t>43,33</t>
  </si>
  <si>
    <t>ACRÉSCIMO PARA POÇO DE VISITA RETANGULAR PARA DRENAGEM, EM ALVENARIA COM BLOCOS DE CONCRETO, DIMENSÕES INTERNAS = 1X2,5 M. AF_05/2018</t>
  </si>
  <si>
    <t>CURVA DE PVC 90 GRAUS, SOLDAVEL, 110 MM, PARA AGUA FRIA PREDIAL (NBR 5648)</t>
  </si>
  <si>
    <t>141,78</t>
  </si>
  <si>
    <t>99271</t>
  </si>
  <si>
    <t>BASE PARA POÇO DE VISITA RETANGULAR PARA DRENAGEM, EM ALVENARIA COM BLOCOS DE CONCRETO, DIMENSÕES INTERNAS = 1,5X3 M, PROFUNDIDADE = 1,45 M, EXCLUINDO TAMPÃO. AF_05/2018</t>
  </si>
  <si>
    <t>4.492,76</t>
  </si>
  <si>
    <t>CURVA DE PVC 90 GRAUS, SOLDAVEL, 20 MM, PARA AGUA FRIA PREDIAL (NBR 5648)</t>
  </si>
  <si>
    <t>99272</t>
  </si>
  <si>
    <t>CURVA DE PVC 90 GRAUS, SOLDAVEL, 25 MM, PARA AGUA FRIA PREDIAL (NBR 5648)</t>
  </si>
  <si>
    <t>POÇO DE INSPEÇÃO CIRCULAR PARA DRENAGEM, EM ALVENARIA COM TIJOLOS CERÂMICOS MACIÇOS, DIÂMETRO INTERNO = 0,6 M, PROFUNDIDADE = 1 M, EXCLUINDO TAMPÃO. AF_05/2018</t>
  </si>
  <si>
    <t>2,41</t>
  </si>
  <si>
    <t>749,08</t>
  </si>
  <si>
    <t>CURVA DE PVC 90 GRAUS, SOLDAVEL, 32 MM, PARA AGUA FRIA PREDIAL (NBR 5648)</t>
  </si>
  <si>
    <t>99273</t>
  </si>
  <si>
    <t>CURVA DE PVC 90 GRAUS, SOLDAVEL, 40 MM, PARA AGUA FRIA PREDIAL (NBR 5648)</t>
  </si>
  <si>
    <t>POÇO DE INSPEÇÃO CIRCULAR PARA DRENAGEM, EM ALVENARIA COM TIJOLOS CERÂMICOS MACIÇOS, DIÂMETRO INTERNO = 0,6 M, PROFUNDIDADE = 1,5 M, EXCLUINDO TAMPÃO. AF_05/2018</t>
  </si>
  <si>
    <t>1.082,82</t>
  </si>
  <si>
    <t>CURVA DE PVC 90 GRAUS, SOLDAVEL, 50 MM, PARA AGUA FRIA PREDIAL (NBR 5648)</t>
  </si>
  <si>
    <t>99274</t>
  </si>
  <si>
    <t>BASE PARA POÇO DE VISITA RETANGULAR PARA DRENAGEM, EM ALVENARIA COM BLOCOS DE CONCRETO, DIMENSÕES INTERNAS = 1X3 M, PROFUNDIDADE = 1,45 M, EXCLUINDO TAMPÃO. AF_05/2018</t>
  </si>
  <si>
    <t>CURVA DE PVC 90 GRAUS, SOLDAVEL, 60 MM, PARA AGUA FRIA PREDIAL (NBR 5648)</t>
  </si>
  <si>
    <t>3.630,50</t>
  </si>
  <si>
    <t>CURVA DE PVC 90 GRAUS, SOLDAVEL, 75 MM, PARA AGUA FRIA PREDIAL (NBR 5648)</t>
  </si>
  <si>
    <t>99276</t>
  </si>
  <si>
    <t>41,80</t>
  </si>
  <si>
    <t>ACRÉSCIMO PARA POÇO DE VISITA RETANGULAR PARA DRENAGEM, EM ALVENARIA COM BLOCOS DE CONCRETO, DIMENSÕES INTERNAS = 1,5X3 M. AF_05/2018</t>
  </si>
  <si>
    <t>1.788,12</t>
  </si>
  <si>
    <t>CURVA DE PVC 90 GRAUS, SOLDAVEL, 85 MM, PARA AGUA FRIA PREDIAL (NBR 5648)</t>
  </si>
  <si>
    <t>60,06</t>
  </si>
  <si>
    <t>99277</t>
  </si>
  <si>
    <t>ACRÉSCIMO PARA POÇO DE VISITA RETANGULAR PARA DRENAGEM, EM ALVENARIA COM BLOCOS DE CONCRETO, DIMENSÕES INTERNAS = 1X3 M. AF_05/2018</t>
  </si>
  <si>
    <t>CURVA DE PVC, 45 GRAUS, SERIE R, DN 100 MM, PARA ESGOTO PREDIAL</t>
  </si>
  <si>
    <t>20,42</t>
  </si>
  <si>
    <t>99278</t>
  </si>
  <si>
    <t>ACRÉSCIMO PARA POÇO DE VISITA CIRCULAR PARA DRENAGEM, EM CONCRETO PRÉ-MOLDADO, DIÂMETRO INTERNO = 0,8 M. AF_05/2018</t>
  </si>
  <si>
    <t>251,01</t>
  </si>
  <si>
    <t>CURVA DE PVC, 90 GRAUS, SERIE R, DN 100 MM, PARA ESGOTO PREDIAL</t>
  </si>
  <si>
    <t>99279</t>
  </si>
  <si>
    <t>BASE PARA POÇO DE VISITA RETANGULAR PARA DRENAGEM, EM ALVENARIA COM BLOCOS DE CONCRETO, DIMENSÕES INTERNAS = 1X3,5 M, PROFUNDIDADE = 1,45 M, EXCLUINDO TAMPÃO. AF_05/2018</t>
  </si>
  <si>
    <t>46,32</t>
  </si>
  <si>
    <t>4.094,58</t>
  </si>
  <si>
    <t>CURVA DE PVC, 90 GRAUS, SERIE R, DN 50 MM, PARA ESGOTO PREDIAL</t>
  </si>
  <si>
    <t>99280</t>
  </si>
  <si>
    <t>BASE PARA POÇO DE VISITA CIRCULAR PARA DRENAGEM, EM ALVENARIA COM TIJOLOS CERÂMICOS MACIÇOS, DIÂMETRO INTERNO = 0,8 M, PROFUNDIDADE = 1,45 M, EXCLUINDO TAMPÃO. AF_05/2018</t>
  </si>
  <si>
    <t>CURVA DE PVC, 90 GRAUS, SERIE R, DN 75 MM, PARA ESGOTO PREDIAL</t>
  </si>
  <si>
    <t>1.394,10</t>
  </si>
  <si>
    <t>31,96</t>
  </si>
  <si>
    <t>CURVA DE TRANSPOSICAO BRONZE/LATAO (REF 736) SEM ANEL DE SOLDA, BOLSA X BOLSA, 15 MM</t>
  </si>
  <si>
    <t>99281</t>
  </si>
  <si>
    <t>ACRÉSCIMO PARA POÇO DE VISITA RETANGULAR PARA DRENAGEM, EM ALVENARIA COM BLOCOS DE CONCRETO, DIMENSÕES INTERNAS = 1X3,5 M. AF_05/2018</t>
  </si>
  <si>
    <t>99282</t>
  </si>
  <si>
    <t>CURVA DE TRANSPOSICAO BRONZE/LATAO (REF 736) SEM ANEL DE SOLDA, BOLSA X BOLSA, 22 MM</t>
  </si>
  <si>
    <t>ACRÉSCIMO PARA POÇO DE VISITA RETANGULAR PARA DRENAGEM, EM ALVENARIA COM BLOCOS DE CONCRETO, DIMENSÕES INTERNAS = 2,5X2,5 M. AF_05/2018</t>
  </si>
  <si>
    <t>1.990,59</t>
  </si>
  <si>
    <t>23,46</t>
  </si>
  <si>
    <t>99283</t>
  </si>
  <si>
    <t>ACRÉSCIMO PARA POÇO DE VISITA CIRCULAR PARA DRENAGEM, EM ALVENARIA COM TIJOLOS CERÂMICOS MACIÇOS, DIÂMETRO INTERNO = 0,8 M. AF_05/2018</t>
  </si>
  <si>
    <t>CURVA DE TRANSPOSICAO BRONZE/LATAO (REF 736) SEM ANEL DE SOLDA, BOLSA X BOLSA, 28 MM</t>
  </si>
  <si>
    <t>825,92</t>
  </si>
  <si>
    <t>42,27</t>
  </si>
  <si>
    <t>99284</t>
  </si>
  <si>
    <t>BASE PARA POÇO DE VISITA RETANGULAR PARA DRENAGEM, EM ALVENARIA COM BLOCOS DE CONCRETO, DIMENSÕES INTERNAS = 1,5X3,5 M, PROFUNDIDADE = 1,45 M, EXCLUINDO TAMPÃO. AF_05/2018</t>
  </si>
  <si>
    <t>CURVA DE TRANSPOSICAO, CPVC, SOLDAVEL, 15 MM</t>
  </si>
  <si>
    <t>5.069,39</t>
  </si>
  <si>
    <t>3,58</t>
  </si>
  <si>
    <t>99286</t>
  </si>
  <si>
    <t>BASE PARA POÇO DE VISITA RETANGULAR PARA DRENAGEM, EM ALVENARIA COM BLOCOS DE CONCRETO, DIMENSÕES INTERNAS = 1X4 M, PROFUNDIDADE = 1,45 M, EXCLUINDO TAMPÃO. AF_05/2018</t>
  </si>
  <si>
    <t>CURVA DE TRANSPOSICAO, CPVC, SOLDAVEL, 22 MM</t>
  </si>
  <si>
    <t>4.558,77</t>
  </si>
  <si>
    <t>4,74</t>
  </si>
  <si>
    <t>99287</t>
  </si>
  <si>
    <t>BASE PARA POÇO DE VISITA RETANGULAR PARA DRENAGEM, EM ALVENARIA COM BLOCOS DE CONCRETO, DIMENSÕES INTERNAS = 2,5X3 M, PROFUNDIDADE = 1,45 M, EXCLUINDO TAMPÃO. AF_05/2018</t>
  </si>
  <si>
    <t>6.368,83</t>
  </si>
  <si>
    <t>CURVA DE TRANSPOSICAO, PVC SOLDAVEL, 20 MM, PARA AGUA FRIA PREDIAL</t>
  </si>
  <si>
    <t>99288</t>
  </si>
  <si>
    <t>ACRÉSCIMO PARA POÇO DE VISITA CIRCULAR PARA DRENAGEM, EM CONCRETO PRÉ-MOLDADO, DIÂMETRO INTERNO = 1 M. AF_05/2018</t>
  </si>
  <si>
    <t>303,12</t>
  </si>
  <si>
    <t>CURVA DE TRANSPOSICAO, PVC, SOLDAVEL, 25 MM, PARA AGUA FRIA PREDIAL</t>
  </si>
  <si>
    <t>99289</t>
  </si>
  <si>
    <t>ACRÉSCIMO PARA POÇO DE VISITA RETANGULAR PARA DRENAGEM, EM ALVENARIA COM BLOCOS DE CONCRETO, DIMENSÕES INTERNAS = 1X4 M. AF_05/2018</t>
  </si>
  <si>
    <t>1.965,74</t>
  </si>
  <si>
    <t>5,43</t>
  </si>
  <si>
    <t>99290</t>
  </si>
  <si>
    <t>CURVA DE TRANSPOSICAO, PVC, SOLDAVEL, 32 MM, PARA AGUA FRIA PREDIAL</t>
  </si>
  <si>
    <t>BASE PARA POÇO DE VISITA RETANGULAR PARA DRENAGEM, EM ALVENARIA COM BLOCOS DE CONCRETO, DIMENSÕES INTERNAS = 1,5X1,5 M, PROFUNDIDADE = 1,45 M, EXCLUINDO TAMPÃO. AF_05/2018</t>
  </si>
  <si>
    <t>2.747,32</t>
  </si>
  <si>
    <t>99291</t>
  </si>
  <si>
    <t>ACRÉSCIMO PARA POÇO DE VISITA RETANGULAR PARA DRENAGEM, EM ALVENARIA COM BLOCOS DE CONCRETO, DIMENSÕES INTERNAS = 1,5X3,5 M. AF_05/2018</t>
  </si>
  <si>
    <t>CURVA LONGA PVC, PB, JE, 45 GRAUS, DN 100 MM, PARA REDE COLETORA ESGOTO (NBR 10569)</t>
  </si>
  <si>
    <t>20,39</t>
  </si>
  <si>
    <t>99292</t>
  </si>
  <si>
    <t>BASE PARA POÇO DE VISITA CIRCULAR PARA DRENAGEM, EM ALVENARIA COM TIJOLOS CERÂMICOS MACIÇOS, DIÂMETRO INTERNO = 1 M, PROFUNDIDADE = 1,45 M, EXCLUINDO TAMPÃO. AF_05/2018</t>
  </si>
  <si>
    <t>1.710,51</t>
  </si>
  <si>
    <t>CURVA LONGA PVC, PB, JE, 45 GRAUS, DN 150 MM, PARA REDE COLETORA ESGOTO (NBR 10569)</t>
  </si>
  <si>
    <t>75,17</t>
  </si>
  <si>
    <t>99293</t>
  </si>
  <si>
    <t>ACRÉSCIMO PARA POÇO DE VISITA CIRCULAR PARA DRENAGEM, EM ALVENARIA COM TIJOLOS CERÂMICOS MACIÇOS, DIÂMETRO INTERNO = 1 M. AF_05/2018</t>
  </si>
  <si>
    <t>1.004,89</t>
  </si>
  <si>
    <t>CURVA LONGA PVC, PB, JE, 90 GRAUS, DN 100 MM, PARA REDE COLETORA ESGOTO (NBR 10569)</t>
  </si>
  <si>
    <t>99294</t>
  </si>
  <si>
    <t>BASE PARA POÇO DE VISITA RETANGULAR PARA DRENAGEM, EM ALVENARIA COM BLOCOS DE CONCRETO, DIMENSÕES INTERNAS = 1,5X4 M, PROFUNDIDADE = 1,45 M, EXCLUINDO TAMPÃO. AF_05/2018</t>
  </si>
  <si>
    <t>29,59</t>
  </si>
  <si>
    <t>5.646,03</t>
  </si>
  <si>
    <t>99296</t>
  </si>
  <si>
    <t>CURVA LONGA PVC, PB, JE, 90 GRAUS, DN 150 MM, PARA REDE COLETORA ESGOTO (NBR 10569)</t>
  </si>
  <si>
    <t>ACRÉSCIMO PARA POÇO DE VISITA RETANGULAR PARA DRENAGEM, EM ALVENARIA COM BLOCOS DE CONCRETO, DIMENSÕES INTERNAS = 2,5X3 M. AF_05/2018</t>
  </si>
  <si>
    <t>2.168,22</t>
  </si>
  <si>
    <t>CURVA PPR 90 GRAUS, DN 20 MM, PARA AGUA QUENTE PREDIAL</t>
  </si>
  <si>
    <t>99297</t>
  </si>
  <si>
    <t>ACRÉSCIMO PARA POÇO DE VISITA RETANGULAR PARA DRENAGEM, EM ALVENARIA COM BLOCOS DE CONCRETO, DIMENSÕES INTERNAS = 1,5X4 M. AF_05/2018</t>
  </si>
  <si>
    <t>4,51</t>
  </si>
  <si>
    <t>2.163,91</t>
  </si>
  <si>
    <t>CURVA PPR 90 GRAUS, DN 25 MM, PARA AGUA QUENTE PREDIAL</t>
  </si>
  <si>
    <t>99298</t>
  </si>
  <si>
    <t>BASE PARA POÇO DE VISITA RETANGULAR PARA DRENAGEM, EM ALVENARIA COM BLOCOS DE CONCRETO, DIMENSÕES INTERNAS = 2,5X3,5 M, PROFUNDIDADE = 1,45 M, EXCLUINDO TAMPÃO. AF_05/2018</t>
  </si>
  <si>
    <t>7,58</t>
  </si>
  <si>
    <t>7.190,53</t>
  </si>
  <si>
    <t>CURVA PVC CURTA 90 G, DN 50 MM, PARA ESGOTO PREDIAL</t>
  </si>
  <si>
    <t>99299</t>
  </si>
  <si>
    <t>ACRÉSCIMO PARA POÇO DE VISITA RETANGULAR PARA DRENAGEM, EM ALVENARIA COM BLOCOS DE CONCRETO, DIMENSÕES INTERNAS = 2,5X3,5 M. AF_05/2018</t>
  </si>
  <si>
    <t>7,89</t>
  </si>
  <si>
    <t>2.345,79</t>
  </si>
  <si>
    <t>CURVA PVC CURTA 90 GRAUS, DN 40 MM, PARA ESGOTO PREDIAL</t>
  </si>
  <si>
    <t>99300</t>
  </si>
  <si>
    <t>BASE PARA POÇO DE VISITA RETANGULAR PARA DRENAGEM, EM ALVENARIA COM BLOCOS DE CONCRETO, DIMENSÕES INTERNAS = 2,5X4 M, PROFUNDIDADE = 1,45 M, EXCLUINDO TAMPÃO. AF_05/2018</t>
  </si>
  <si>
    <t>CURVA PVC CURTA 90 GRAUS, DN 75 MM, PARA ESGOTO PREDIAL</t>
  </si>
  <si>
    <t>8.012,26</t>
  </si>
  <si>
    <t>99301</t>
  </si>
  <si>
    <t>CURVA PVC CURTA 90 GRAUS, 100 MM, PARA ESGOTO PREDIAL</t>
  </si>
  <si>
    <t>BASE PARA POÇO DE VISITA RETANGULAR PARA DRENAGEM, EM ALVENARIA COM BLOCOS DE CONCRETO, DIMENSÕES INTERNAS = 2X2 M, PROFUNDIDADE = 1,45 M, EXCLUINDO TAMPÃO. AF_05/2018</t>
  </si>
  <si>
    <t>4.031,70</t>
  </si>
  <si>
    <t>17,76</t>
  </si>
  <si>
    <t>99302</t>
  </si>
  <si>
    <t>ACRÉSCIMO PARA POÇO DE VISITA RETANGULAR PARA DRENAGEM, EM ALVENARIA COM BLOCOS DE CONCRETO, DIMENSÕES INTERNAS = 2,5X4 M. AF_05/2018</t>
  </si>
  <si>
    <t>CURVA PVC LEVE, 90 GRAUS, COM PONTA E BOLSA LISA, DN 150 MM</t>
  </si>
  <si>
    <t>2.527,70</t>
  </si>
  <si>
    <t>66,69</t>
  </si>
  <si>
    <t>99303</t>
  </si>
  <si>
    <t>BASE PARA POÇO DE VISITA RETANGULAR PARA DRENAGEM, EM ALVENARIA COM BLOCOS DE CONCRETO, DIMENSÕES INTERNAS = 3X3 M, PROFUNDIDADE = 1,45 M, EXCLUINDO TAMPÃO. AF_05/2018</t>
  </si>
  <si>
    <t>CURVA PVC LEVE, 90 GRAUS, COM PONTA E BOLSA LISA, DN 250 MM</t>
  </si>
  <si>
    <t>7.346,58</t>
  </si>
  <si>
    <t>492,82</t>
  </si>
  <si>
    <t>CURVA PVC LEVE, 90 GRAUS, COM PONTA E BOLSA LISA, DN 300 MM</t>
  </si>
  <si>
    <t>99304</t>
  </si>
  <si>
    <t>ACRÉSCIMO PARA POÇO DE VISITA RETANGULAR PARA DRENAGEM, EM ALVENARIA COM BLOCOS DE CONCRETO, DIMENSÕES INTERNAS = 3X3 M. AF_05/2018</t>
  </si>
  <si>
    <t>767,61</t>
  </si>
  <si>
    <t>2.350,08</t>
  </si>
  <si>
    <t>CURVA PVC LONGA 45 GRAUS, 100 MM, PARA ESGOTO PREDIAL</t>
  </si>
  <si>
    <t>36,00</t>
  </si>
  <si>
    <t>CURVA PVC LONGA 45G, DN 50 MM, PARA ESGOTO PREDIAL</t>
  </si>
  <si>
    <t>99305</t>
  </si>
  <si>
    <t>9,10</t>
  </si>
  <si>
    <t>BASE PARA POÇO DE VISITA RETANGULAR PARA DRENAGEM, EM ALVENARIA COM BLOCOS DE CONCRETO, DIMENSÕES INTERNAS = 3X3,5 M, PROFUNDIDADE = 1,45 M, EXCLUINDO TAMPÃO. AF_05/2018</t>
  </si>
  <si>
    <t>8.289,88</t>
  </si>
  <si>
    <t>CURVA PVC LONGA 45G, DN 75 MM, PARA ESGOTO PREDIAL</t>
  </si>
  <si>
    <t>29,82</t>
  </si>
  <si>
    <t>99306</t>
  </si>
  <si>
    <t>ACRÉSCIMO PARA POÇO DE VISITA RETANGULAR PARA DRENAGEM, EM ALVENARIA COM BLOCOS DE CONCRETO, DIMENSÕES INTERNAS = 3X3,5 M. AF_05/2018</t>
  </si>
  <si>
    <t>CURVA PVC LONGA 90 GRAUS, 100 MM, PARA ESGOTO PREDIAL</t>
  </si>
  <si>
    <t>37,37</t>
  </si>
  <si>
    <t>CURVA PVC LONGA 90 GRAUS, 40 MM, PARA ESGOTO PREDIAL</t>
  </si>
  <si>
    <t>99307</t>
  </si>
  <si>
    <t>ACRÉSCIMO PARA POÇO DE VISITA RETANGULAR PARA DRENAGEM, EM ALVENARIA COM BLOCOS DE CONCRETO, DIMENSÕES INTERNAS = 2X2 M. AF_05/2018</t>
  </si>
  <si>
    <t>1.631,06</t>
  </si>
  <si>
    <t>CURVA PVC LONGA 90 GRAUS, 50 MM, PARA ESGOTO PREDIAL</t>
  </si>
  <si>
    <t>99308</t>
  </si>
  <si>
    <t>BASE PARA POÇO DE VISITA RETANGULAR PARA DRENAGEM, EM ALVENARIA COM BLOCOS DE CONCRETO, DIMENSÕES INTERNAS = 3X4 M, PROFUNDIDADE = 1,45 M, EXCLUINDO TAMPÃO. AF_05/2018</t>
  </si>
  <si>
    <t>8,71</t>
  </si>
  <si>
    <t>9.233,18</t>
  </si>
  <si>
    <t>CURVA PVC LONGA 90 GRAUS, 75 MM, PARA ESGOTO PREDIAL</t>
  </si>
  <si>
    <t>25,63</t>
  </si>
  <si>
    <t>99309</t>
  </si>
  <si>
    <t>ACRÉSCIMO PARA POÇO DE VISITA RETANGULAR PARA DRENAGEM, EM ALVENARIA COM BLOCOS DE CONCRETO, DIMENSÕES INTERNAS = 3X4 M. AF_05/2018</t>
  </si>
  <si>
    <t>CURVA PVC PBA, JE, PB, 22 GRAUS, DN 100 / DE 110 MM, PARA REDE AGUA (NBR 10351)</t>
  </si>
  <si>
    <t>2.709,61</t>
  </si>
  <si>
    <t>97,35</t>
  </si>
  <si>
    <t>CURVA PVC PBA, JE, PB, 22 GRAUS, DN 50 / DE 60 MM, PARA REDE AGUA (NBR 10351)</t>
  </si>
  <si>
    <t>99310</t>
  </si>
  <si>
    <t>BASE PARA POÇO DE VISITA RETANGULAR PARA DRENAGEM, EM ALVENARIA COM BLOCOS DE CONCRETO, DIMENSÕES INTERNAS = 3,5X3,5 M, PROFUNDIDADE = 1,45 M, EXCLUINDO TAMPÃO. AF_05/2018</t>
  </si>
  <si>
    <t>20,69</t>
  </si>
  <si>
    <t>9.395,37</t>
  </si>
  <si>
    <t>CURVA PVC PBA, JE, PB, 22 GRAUS, DN 75 / DE 85 MM, PARA REDE AGUA (NBR 10351)</t>
  </si>
  <si>
    <t>40,02</t>
  </si>
  <si>
    <t>99311</t>
  </si>
  <si>
    <t>ACRÉSCIMO PARA POÇO DE VISITA RETANGULAR PARA DRENAGEM, EM ALVENARIA COM BLOCOS DE CONCRETO, DIMENSÕES INTERNAS = 3,5X3,5 M. AF_05/2018</t>
  </si>
  <si>
    <t>CURVA PVC PBA, JE, PB, 45 GRAUS, DN 100 / DE 110 MM, PARA REDE AGUA (NBR 10351)</t>
  </si>
  <si>
    <t>96,41</t>
  </si>
  <si>
    <t>99312</t>
  </si>
  <si>
    <t>BASE PARA POÇO DE VISITA RETANGULAR PARA DRENAGEM, EM ALVENARIA COM BLOCOS DE CONCRETO, DIMENSÕES INTERNAS = 2X2,5 M, PROFUNDIDADE = 1,45 M, EXCLUINDO TAMPÃO. AF_05/2018</t>
  </si>
  <si>
    <t>4.715,00</t>
  </si>
  <si>
    <t>CURVA PVC PBA, JE, PB, 45 GRAUS, DN 50 / DE 60 MM, PARA REDE AGUA (NBR 10351)</t>
  </si>
  <si>
    <t>99313</t>
  </si>
  <si>
    <t>BASE PARA POÇO DE VISITA RETANGULAR PARA DRENAGEM, EM ALVENARIA COM BLOCOS DE CONCRETO, DIMENSÕES INTERNAS = 3,5X4 M, PROFUNDIDADE = 1,45 M, EXCLUINDO TAMPÃO. AF_05/2018</t>
  </si>
  <si>
    <t>21,04</t>
  </si>
  <si>
    <t>10.461,20</t>
  </si>
  <si>
    <t>CURVA PVC PBA, JE, PB, 45 GRAUS, DN 75 / DE 85 MM, PARA REDE AGUA (NBR 10351)</t>
  </si>
  <si>
    <t>99314</t>
  </si>
  <si>
    <t>51,94</t>
  </si>
  <si>
    <t>ACRÉSCIMO PARA POÇO DE VISITA RETANGULAR PARA DRENAGEM, EM ALVENARIA COM BLOCOS DE CONCRETO, DIMENSÕES INTERNAS = 3,5X4 M. AF_05/2018</t>
  </si>
  <si>
    <t>2.891,53</t>
  </si>
  <si>
    <t>CURVA PVC PBA, JE, PB, 90 GRAUS, DN 100 / DE 110 MM, PARA REDE AGUA (NBR 10351)</t>
  </si>
  <si>
    <t>117,65</t>
  </si>
  <si>
    <t>99315</t>
  </si>
  <si>
    <t>BASE PARA POÇO DE VISITA RETANGULAR PARA DRENAGEM, EM ALVENARIA COM BLOCOS DE CONCRETO, DIMENSÕES INTERNAS = 4X4 M, PROFUNDIDADE = 1,45 M, EXCLUINDO TAMPÃO. AF_05/2018</t>
  </si>
  <si>
    <t>CURVA PVC PBA, JE, PB, 90 GRAUS, DN 50 / DE 60 MM, PARA REDE AGUA (NBR 10351)</t>
  </si>
  <si>
    <t>11.696,34</t>
  </si>
  <si>
    <t>26,37</t>
  </si>
  <si>
    <t>99317</t>
  </si>
  <si>
    <t>CURVA PVC PBA, JE, PB, 90 GRAUS, DN 75 / DE 85 MM, PARA REDE AGUA (NBR 10351)</t>
  </si>
  <si>
    <t>ACRÉSCIMO PARA POÇO DE VISITA RETANGULAR PARA DRENAGEM, EM ALVENARIA COM BLOCOS DE CONCRETO, DIMENSÕES INTERNAS = 2X2,5 M. AF_05/2018</t>
  </si>
  <si>
    <t>1.808,68</t>
  </si>
  <si>
    <t>62,26</t>
  </si>
  <si>
    <t>99318</t>
  </si>
  <si>
    <t>CURVA PVC 90 GRAUS, ROSCAVEL, 1 1/2",  AGUA FRIA PREDIAL</t>
  </si>
  <si>
    <t>CHAMINÉ CIRCULAR PARA POÇO DE VISITA PARA DRENAGEM, EM CONCRETO PRÉ-MOLDADO, DIÂMETRO INTERNO = 0,6 M. AF_05/2018</t>
  </si>
  <si>
    <t>164,76</t>
  </si>
  <si>
    <t>99319</t>
  </si>
  <si>
    <t>CHAMINÉ CIRCULAR PARA POÇO DE VISITA PARA DRENAGEM, EM ALVENARIA COM TIJOLOS CERÂMICOS MACIÇOS, DIÂMETRO INTERNO = 0,6 M. AF_05/2018</t>
  </si>
  <si>
    <t>648,00</t>
  </si>
  <si>
    <t>CURVA PVC 90 GRAUS, ROSCAVEL, 1 1/4",  AGUA FRIA PREDIAL</t>
  </si>
  <si>
    <t>99320</t>
  </si>
  <si>
    <t>BASE PARA POÇO DE VISITA RETANGULAR PARA DRENAGEM, EM ALVENARIA COM BLOCOS DE CONCRETO, DIMENSÕES INTERNAS = 2X3 M, PROFUNDIDADE = 1,45 M, EXCLUINDO TAMPÃO. AF_05/2018</t>
  </si>
  <si>
    <t>15,84</t>
  </si>
  <si>
    <t>5.434,00</t>
  </si>
  <si>
    <t>CURVA PVC 90 GRAUS, ROSCAVEL, 1/2",  AGUA FRIA PREDIAL</t>
  </si>
  <si>
    <t>99321</t>
  </si>
  <si>
    <t>ACRÉSCIMO PARA POÇO DE VISITA RETANGULAR PARA DRENAGEM, EM ALVENARIA COM BLOCOS DE CONCRETO, DIMENSÕES INTERNAS = 2X3 M. AF_05/2018</t>
  </si>
  <si>
    <t>1.986,31</t>
  </si>
  <si>
    <t>CURVA PVC 90 GRAUS, ROSCAVEL, 1",  AGUA FRIA PREDIAL</t>
  </si>
  <si>
    <t>99322</t>
  </si>
  <si>
    <t>BASE PARA POÇO DE VISITA RETANGULAR PARA DRENAGEM, EM ALVENARIA COM BLOCOS DE CONCRETO, DIMENSÕES INTERNAS = 2X3,5 M, PROFUNDIDADE = 1,45 M, EXCLUINDO TAMPÃO. AF_05/2018</t>
  </si>
  <si>
    <t>6.121,73</t>
  </si>
  <si>
    <t>CURVA PVC 90 GRAUS, ROSCAVEL, 2",  AGUA FRIA PREDIAL</t>
  </si>
  <si>
    <t>99323</t>
  </si>
  <si>
    <t>ACRÉSCIMO PARA POÇO DE VISITA RETANGULAR PARA DRENAGEM, EM ALVENARIA COM BLOCOS DE CONCRETO, DIMENSÕES INTERNAS = 2X3,5 M. AF_05/2018</t>
  </si>
  <si>
    <t>CURVA PVC 90 GRAUS, ROSCAVEL, 3/4",  AGUA FRIA PREDIAL</t>
  </si>
  <si>
    <t>99324</t>
  </si>
  <si>
    <t>BASE PARA POÇO DE VISITA RETANGULAR PARA DRENAGEM, EM ALVENARIA COM BLOCOS DE CONCRETO, DIMENSÕES INTERNAS = 2X4 M, PROFUNDIDADE = 1,45 M, EXCLUINDO TAMPÃO. AF_05/2018</t>
  </si>
  <si>
    <t>6.809,42</t>
  </si>
  <si>
    <t>CURVA PVC, BB, JE, 45 GRAUS, DN 200 MM, PARA TUBO CORRUGADO E/OU LISO, REDE COLETORA ESGOTO (NBR 10569)</t>
  </si>
  <si>
    <t>239,51</t>
  </si>
  <si>
    <t>CURVA PVC, BB, JE, 45 GRAUS, DN 250 MM, PARA TUBO CORRUGADO E/OU LISO, REDE COLETORA ESGOTO (NBR 10569)</t>
  </si>
  <si>
    <t>99325</t>
  </si>
  <si>
    <t>393,97</t>
  </si>
  <si>
    <t>ACRÉSCIMO PARA POÇO DE VISITA RETANGULAR PARA DRENAGEM, EM ALVENARIA COM BLOCOS DE CONCRETO, DIMENSÕES INTERNAS = 2X4 M. AF_05/2018</t>
  </si>
  <si>
    <t>CURVA PVC, BB, JE, 90 GRAUS, DN 200 MM, PARA TUBO CORRUGADO E/OU LISO, REDE COLETORA ESGOTO (NBR 10569)</t>
  </si>
  <si>
    <t>99326</t>
  </si>
  <si>
    <t>BASE PARA POÇO DE VISITA RETANGULAR PARA DRENAGEM, EM ALVENARIA COM BLOCOS DE CONCRETO, DIMENSÕES INTERNAS = 2,5X2,5 M, PROFUNDIDADE = 1,45 M, EXCLUINDO TAMPÃO. AF_05/2018</t>
  </si>
  <si>
    <t>299,56</t>
  </si>
  <si>
    <t>5.547,14</t>
  </si>
  <si>
    <t>99327</t>
  </si>
  <si>
    <t>ACRÉSCIMO PARA POÇO DE VISITA RETANGULAR PARA DRENAGEM, EM ALVENARIA COM BLOCOS DE CONCRETO, DIMENSÕES INTERNAS = 4X4 M. AF_05/2018</t>
  </si>
  <si>
    <t>CURVA PVC, BB, JE, 90 GRAUS, DN 250 MM, PARA TUBO CORRUGADO E/OU LISO, REDE COLETORA ESGOTO (NBR 10569)</t>
  </si>
  <si>
    <t>3.031,43</t>
  </si>
  <si>
    <t>442,86</t>
  </si>
  <si>
    <t>94263</t>
  </si>
  <si>
    <t>GUIA (MEIO-FIO) CONCRETO, MOLDADA  IN LOCO  EM TRECHO RETO COM EXTRUSORA, 13 CM BASE X 22 CM ALTURA. AF_06/2016</t>
  </si>
  <si>
    <t>21,39</t>
  </si>
  <si>
    <t>CURVA PVC, SERIE R, 87.30 GRAUS, CURTA, 100 MM, PARA ESGOTO PREDIAL (PARA PE-DE-COLUNA)</t>
  </si>
  <si>
    <t>94264</t>
  </si>
  <si>
    <t>35,30</t>
  </si>
  <si>
    <t>GUIA (MEIO-FIO) CONCRETO, MOLDADA  IN LOCO  EM TRECHO CURVO COM EXTRUSORA, 13 CM BASE X 22 CM ALTURA. AF_06/2016</t>
  </si>
  <si>
    <t>24,11</t>
  </si>
  <si>
    <t>CURVA PVC, SERIE R, 87.30 GRAUS, CURTA, 150 MM, PARA ESGOTO PREDIAL (PARA PE-DE-COLUNA)</t>
  </si>
  <si>
    <t>94265</t>
  </si>
  <si>
    <t>GUIA (MEIO-FIO) CONCRETO, MOLDADA  IN LOCO  EM TRECHO RETO COM EXTRUSORA, 15 CM BASE X 30 CM ALTURA. AF_06/2016</t>
  </si>
  <si>
    <t>119,04</t>
  </si>
  <si>
    <t>27,44</t>
  </si>
  <si>
    <t>CURVA PVC, SERIE R, 87.30 GRAUS, CURTA, 75 MM, PARA ESGOTO PREDIAL (PARA PE-DE-COLUNA)</t>
  </si>
  <si>
    <t>94266</t>
  </si>
  <si>
    <t>GUIA (MEIO-FIO) CONCRETO, MOLDADA  IN LOCO  EM TRECHO CURVO COM EXTRUSORA, 15 CM BASE X 30 CM ALTURA. AF_06/2016</t>
  </si>
  <si>
    <t>94267</t>
  </si>
  <si>
    <t>CURVA PVC, 45 GRAUS, CURTA, PB, DN 100 MM, PARA ESGOTO PREDIAL</t>
  </si>
  <si>
    <t>GUIA (MEIO-FIO) E SARJETA CONJUGADOS DE CONCRETO, MOLDADA  IN LOCO  EM TRECHO RETO COM EXTRUSORA, 45 CM BASE (15 CM BASE DA GUIA + 30 CM BASE DA SARJETA) X 22 CM ALTURA. AF_06/2016</t>
  </si>
  <si>
    <t>32,10</t>
  </si>
  <si>
    <t>21,35</t>
  </si>
  <si>
    <t>CURVA 135 GRAUS, DE PVC RIGIDO ROSCAVEL, DE 1", PARA ELETRODUTO</t>
  </si>
  <si>
    <t>2,16</t>
  </si>
  <si>
    <t>94268</t>
  </si>
  <si>
    <t>GUIA (MEIO-FIO) E SARJETA CONJUGADOS DE CONCRETO, MOLDADA  IN LOCO  EM TRECHO CURVO COM EXTRUSORA, 45 CM BASE (15 CM BASE DA GUIA + 30 CM BASE DA SARJETA) X 22 CM ALTURA. AF_06/2016</t>
  </si>
  <si>
    <t>CURVA 135 GRAUS, DE PVC RIGIDO ROSCAVEL, DE 3/4", PARA ELETRODUTO</t>
  </si>
  <si>
    <t>35,51</t>
  </si>
  <si>
    <t>94269</t>
  </si>
  <si>
    <t>GUIA (MEIO-FIO) E SARJETA CONJUGADOS DE CONCRETO, MOLDADA  IN LOCO  EM TRECHO RETO COM EXTRUSORA, 60 CM BASE (15 CM BASE DA GUIA + 45 CM BASE DA SARJETA) X 26 CM ALTURA. AF_06/2016</t>
  </si>
  <si>
    <t>45,20</t>
  </si>
  <si>
    <t>CURVA 135 GRAUS, PARA ELETRODUTO, EM ACO GALVANIZADO ELETROLITICO, DIAMETRO DE 100 MM (4")</t>
  </si>
  <si>
    <t>94270</t>
  </si>
  <si>
    <t>199,84</t>
  </si>
  <si>
    <t>GUIA (MEIO-FIO) E SARJETA CONJUGADOS DE CONCRETO, MOLDADA IN LOCO  EM TRECHO CURVO COM EXTRUSORA, 60 CM BASE (15 CM BASE DA GUIA + 45 CM BASE DA SARJETA) X 26 CM ALTURA. AF_06/2016</t>
  </si>
  <si>
    <t>49,97</t>
  </si>
  <si>
    <t>94271</t>
  </si>
  <si>
    <t>CURVA 135 GRAUS, PARA ELETRODUTO, EM ACO GALVANIZADO ELETROLITICO, DIAMETRO DE 15 MM (1/2")</t>
  </si>
  <si>
    <t>GUIA (MEIO-FIO) E SARJETA CONJUGADOS DE CONCRETO, MOLDADA  IN LOCO  EM TRECHO RETO COM EXTRUSORA, 65 CM BASE (15 CM BASE DA GUIA + 50 CM BASE DA SARJETA) X 26 CM ALTURA. AF_06/2016</t>
  </si>
  <si>
    <t>55,15</t>
  </si>
  <si>
    <t>94272</t>
  </si>
  <si>
    <t>CURVA 135 GRAUS, PARA ELETRODUTO, EM ACO GALVANIZADO ELETROLITICO, DIAMETRO DE 20 MM (3/4")</t>
  </si>
  <si>
    <t>GUIA (MEIO-FIO) E SARJETA CONJUGADOS DE CONCRETO, MOLDADA  IN LOCO  EM TRECHO CURVO COM EXTRUSORA, 65 CM BASE (15 CM BASE DA GUIA + 50 CM BASE DA SARJETA) X 26 CM ALTURA. AF_06/2016</t>
  </si>
  <si>
    <t>61,50</t>
  </si>
  <si>
    <t>CURVA 135 GRAUS, PARA ELETRODUTO, EM ACO GALVANIZADO ELETROLITICO, DIAMETRO DE 25 MM (1")</t>
  </si>
  <si>
    <t>94273</t>
  </si>
  <si>
    <t>ASSENTAMENTO DE GUIA (MEIO-FIO) EM TRECHO RETO, CONFECCIONADA EM CONCRETO PRÉ-FABRICADO, DIMENSÕES 100X15X13X30 CM (COMPRIMENTO X BASE INFERIOR X BASE SUPERIOR X ALTURA), PARA VIAS URBANAS (USO VIÁRIO). AF_06/2016</t>
  </si>
  <si>
    <t>9,08</t>
  </si>
  <si>
    <t>32,66</t>
  </si>
  <si>
    <t>CURVA 135 GRAUS, PARA ELETRODUTO, EM ACO GALVANIZADO ELETROLITICO, DIAMETRO DE 32 MM (1 1/4")</t>
  </si>
  <si>
    <t>94274</t>
  </si>
  <si>
    <t>ASSENTAMENTO DE GUIA (MEIO-FIO) EM TRECHO CURVO, CONFECCIONADA EM CONCRETO PRÉ-FABRICADO, DIMENSÕES 100X15X13X30 CM (COMPRIMENTO X BASE INFERIOR X BASE SUPERIOR X ALTURA), PARA VIAS URBANAS (USO VIÁRIO). AF_06/2016</t>
  </si>
  <si>
    <t>19,17</t>
  </si>
  <si>
    <t>35,71</t>
  </si>
  <si>
    <t>CURVA 135 GRAUS, PARA ELETRODUTO, EM ACO GALVANIZADO ELETROLITICO, DIAMETRO DE 40 MM (1 1/2")</t>
  </si>
  <si>
    <t>28,09</t>
  </si>
  <si>
    <t>94275</t>
  </si>
  <si>
    <t>ASSENTAMENTO DE GUIA (MEIO-FIO) EM TRECHO RETO, CONFECCIONADA EM CONCRETO PRÉ-FABRICADO, DIMENSÕES 100X15X13X20 CM (COMPRIMENTO X BASE INFERIOR X BASE SUPERIOR X ALTURA), PARA URBANIZAÇÃO INTERNA DE EMPREENDIMENTOS. AF_06/2016_P</t>
  </si>
  <si>
    <t>31,14</t>
  </si>
  <si>
    <t>CURVA 135 GRAUS, PARA ELETRODUTO, EM ACO GALVANIZADO ELETROLITICO, DIAMETRO DE 50 MM (2")</t>
  </si>
  <si>
    <t>42,73</t>
  </si>
  <si>
    <t>94276</t>
  </si>
  <si>
    <t>ASSENTAMENTO DE GUIA (MEIO-FIO) EM TRECHO CURVO, CONFECCIONADA EM CONCRETO PRÉ-FABRICADO, DIMENSÕES 100X15X13X20 CM (COMPRIMENTO X BASE INFERIOR X BASE SUPERIOR X ALTURA), PARA URBANIZAÇÃO INTERNA DE EMPREENDIMENTOS. AF_06/2016_P</t>
  </si>
  <si>
    <t>34,19</t>
  </si>
  <si>
    <t>CURVA 135 GRAUS, PARA ELETRODUTO, EM ACO GALVANIZADO ELETROLITICO, DIAMETRO DE 65 MM (2 1/2")</t>
  </si>
  <si>
    <t>75,27</t>
  </si>
  <si>
    <t>CURVA 135 GRAUS, PARA ELETRODUTO, EM ACO GALVANIZADO ELETROLITICO, DIAMETRO DE 80 MM (3")</t>
  </si>
  <si>
    <t>94281</t>
  </si>
  <si>
    <t>EXECUÇÃO DE SARJETA DE CONCRETO USINADO, MOLDADA  IN LOCO  EM TRECHO RETO, 30 CM BASE X 15 CM ALTURA. AF_06/2016</t>
  </si>
  <si>
    <t>101,81</t>
  </si>
  <si>
    <t>33,67</t>
  </si>
  <si>
    <t>CURVA 180 GRAUS, DE PVC RIGIDO ROSCAVEL, DE 1 1/2", PARA ELETRODUTO</t>
  </si>
  <si>
    <t>94282</t>
  </si>
  <si>
    <t>6,90</t>
  </si>
  <si>
    <t>EXECUÇÃO DE SARJETA DE CONCRETO USINADO, MOLDADA  IN LOCO  EM TRECHO CURVO, 30 CM BASE X 15 CM ALTURA. AF_06/2016</t>
  </si>
  <si>
    <t>42,97</t>
  </si>
  <si>
    <t>CURVA 180 GRAUS, DE PVC RIGIDO ROSCAVEL, DE 1 1/4", PARA ELETRODUTO</t>
  </si>
  <si>
    <t>4,53</t>
  </si>
  <si>
    <t>94283</t>
  </si>
  <si>
    <t>EXECUÇÃO DE SARJETA DE CONCRETO USINADO, MOLDADA  IN LOCO  EM TRECHO RETO, 45 CM BASE X 15 CM ALTURA. AF_06/2016</t>
  </si>
  <si>
    <t>CURVA 180 GRAUS, DE PVC RIGIDO ROSCAVEL, DE 1/2", PARA ELETRODUTO</t>
  </si>
  <si>
    <t>42,55</t>
  </si>
  <si>
    <t>CURVA 180 GRAUS, DE PVC RIGIDO ROSCAVEL, DE 1", PARA ELETRODUTO</t>
  </si>
  <si>
    <t>4,09</t>
  </si>
  <si>
    <t>94284</t>
  </si>
  <si>
    <t>EXECUÇÃO DE SARJETA DE CONCRETO USINADO, MOLDADA  IN LOCO  EM TRECHO CURVO, 45 CM BASE X 15 CM ALTURA. AF_06/2016</t>
  </si>
  <si>
    <t>51,85</t>
  </si>
  <si>
    <t>CURVA 180 GRAUS, DE PVC RIGIDO ROSCAVEL, DE 2", PARA ELETRODUTO</t>
  </si>
  <si>
    <t>11,03</t>
  </si>
  <si>
    <t>CURVA 180 GRAUS, DE PVC RIGIDO ROSCAVEL, DE 3/4", PARA ELETRODUTO</t>
  </si>
  <si>
    <t>94285</t>
  </si>
  <si>
    <t>EXECUÇÃO DE SARJETA DE CONCRETO USINADO, MOLDADA  IN LOCO  EM TRECHO RETO, 60 CM BASE X 15 CM ALTURA. AF_06/2016</t>
  </si>
  <si>
    <t>51,00</t>
  </si>
  <si>
    <t>CURVA 45 GRAUS DE COBRE (REF 606) SEM ANEL DE SOLDA, BOLSA X BOLSA, 15 MM</t>
  </si>
  <si>
    <t>94286</t>
  </si>
  <si>
    <t>EXECUÇÃO DE SARJETA DE CONCRETO USINADO, MOLDADA  IN LOCO  EM TRECHO CURVO, 60 CM BASE X 15 CM ALTURA. AF_06/2016</t>
  </si>
  <si>
    <t>CURVA 45 GRAUS DE COBRE (REF 606) SEM ANEL DE SOLDA, BOLSA X BOLSA, 22 MM</t>
  </si>
  <si>
    <t>60,30</t>
  </si>
  <si>
    <t>94287</t>
  </si>
  <si>
    <t>CURVA 45 GRAUS DE COBRE (REF 606) SEM ANEL DE SOLDA, BOLSA X BOLSA, 28 MM</t>
  </si>
  <si>
    <t>EXECUÇÃO DE SARJETA DE CONCRETO USINADO, MOLDADA  IN LOCO  EM TRECHO RETO, 30 CM BASE X 10 CM ALTURA. AF_06/2016</t>
  </si>
  <si>
    <t>10,54</t>
  </si>
  <si>
    <t>26,74</t>
  </si>
  <si>
    <t>CURVA 45 GRAUS DE COBRE (REF 606) SEM ANEL DE SOLDA, BOLSA X BOLSA, 35 MM</t>
  </si>
  <si>
    <t>27,77</t>
  </si>
  <si>
    <t>94288</t>
  </si>
  <si>
    <t>EXECUÇÃO DE SARJETA DE CONCRETO USINADO, MOLDADA  IN LOCO  EM TRECHO CURVO, 30 CM BASE X 10 CM ALTURA. AF_06/2016</t>
  </si>
  <si>
    <t>CURVA 45 GRAUS DE COBRE (REF 606) SEM ANEL DE SOLDA, BOLSA X BOLSA, 42 MM</t>
  </si>
  <si>
    <t>34,87</t>
  </si>
  <si>
    <t>44,35</t>
  </si>
  <si>
    <t>CURVA 45 GRAUS DE COBRE (REF 606) SEM ANEL DE SOLDA, BOLSA X BOLSA, 54 MM</t>
  </si>
  <si>
    <t>94289</t>
  </si>
  <si>
    <t>EXECUÇÃO DE SARJETA DE CONCRETO USINADO, MOLDADA  IN LOCO  EM TRECHO RETO, 45 CM BASE X 10 CM ALTURA. AF_06/2016</t>
  </si>
  <si>
    <t>33,15</t>
  </si>
  <si>
    <t>CURVA 45 GRAUS DE COBRE (REF 606) SEM ANEL DE SOLDA, BOLSA X BOLSA, 66 MM</t>
  </si>
  <si>
    <t>94290</t>
  </si>
  <si>
    <t>EXECUÇÃO DE SARJETA DE CONCRETO USINADO, MOLDADA  IN LOCO  EM TRECHO CURVO, 45 CM BASE X 10 CM ALTURA. AF_06/2016</t>
  </si>
  <si>
    <t>156,56</t>
  </si>
  <si>
    <t>41,28</t>
  </si>
  <si>
    <t>CURVA 45 GRAUS DE FERRO GALVANIZADO, COM ROSCA BSP FEMEA, DE 1 1/2"</t>
  </si>
  <si>
    <t>94291</t>
  </si>
  <si>
    <t>61,98</t>
  </si>
  <si>
    <t>EXECUÇÃO DE SARJETA DE CONCRETO USINADO, MOLDADA  IN LOCO  EM TRECHO RETO, 60 CM BASE X 10 CM ALTURA. AF_06/2016</t>
  </si>
  <si>
    <t>39,16</t>
  </si>
  <si>
    <t>CURVA 45 GRAUS DE FERRO GALVANIZADO, COM ROSCA BSP FEMEA, DE 1 1/4"</t>
  </si>
  <si>
    <t>94292</t>
  </si>
  <si>
    <t>45,09</t>
  </si>
  <si>
    <t>EXECUÇÃO DE SARJETA DE CONCRETO USINADO, MOLDADA  IN LOCO  EM TRECHO CURVO, 60 CM BASE X 10 CM ALTURA. AF_06/2016</t>
  </si>
  <si>
    <t>47,29</t>
  </si>
  <si>
    <t>CURVA 45 GRAUS DE FERRO GALVANIZADO, COM ROSCA BSP FEMEA, DE 1/2"</t>
  </si>
  <si>
    <t>13,48</t>
  </si>
  <si>
    <t>94293</t>
  </si>
  <si>
    <t>EXECUÇÃO DE SARJETÃO DE CONCRETO USINADO, MOLDADA  IN LOCO  EM TRECHO RETO, 100 CM BASE X 20 CM ALTURA. AF_06/2016</t>
  </si>
  <si>
    <t>CURVA 45 GRAUS DE FERRO GALVANIZADO, COM ROSCA BSP FEMEA, DE 1"</t>
  </si>
  <si>
    <t>98,63</t>
  </si>
  <si>
    <t>36,69</t>
  </si>
  <si>
    <t>94294</t>
  </si>
  <si>
    <t>CURVA 45 GRAUS DE FERRO GALVANIZADO, COM ROSCA BSP FEMEA, DE 2 1/2"</t>
  </si>
  <si>
    <t>EXECUÇÃO DE ESCORAS DE CONCRETO PARA CONTENÇÃO DE GUIAS PRÉ-FABRICADAS. AF_06/2016</t>
  </si>
  <si>
    <t>5,36</t>
  </si>
  <si>
    <t>150,02</t>
  </si>
  <si>
    <t>CURVA 45 GRAUS DE FERRO GALVANIZADO, COM ROSCA BSP FEMEA, DE 2"</t>
  </si>
  <si>
    <t>94037</t>
  </si>
  <si>
    <t>ESCORAMENTO DE VALA, TIPO PONTALETEAMENTO, COM PROFUNDIDADE DE 0 A 1,5 M, LARGURA MENOR QUE 1,5 M, EM LOCAL COM NÍVEL ALTO DE INTERFERÊNCIA. AF_06/2016</t>
  </si>
  <si>
    <t>99,58</t>
  </si>
  <si>
    <t>CURVA 45 GRAUS DE FERRO GALVANIZADO, COM ROSCA BSP FEMEA, DE 3/4"</t>
  </si>
  <si>
    <t>19,47</t>
  </si>
  <si>
    <t>94038</t>
  </si>
  <si>
    <t>ESCORAMENTO DE VALA, TIPO PONTALETEAMENTO, COM PROFUNDIDADE DE 0 A 1,5 M, LARGURA MAIOR OU IGUAL A 1,5 M E MENOR QUE 2,5 M, EM LOCAL COM NÍVEL ALTO DE INTERFERÊNCIA. AF_06/2016</t>
  </si>
  <si>
    <t>CURVA 45 GRAUS DE FERRO GALVANIZADO, COM ROSCA BSP FEMEA, DE 3"</t>
  </si>
  <si>
    <t>218,19</t>
  </si>
  <si>
    <t>CURVA 45 GRAUS DE FERRO GALVANIZADO, COM ROSCA BSP FEMEA, DE 4"</t>
  </si>
  <si>
    <t>94039</t>
  </si>
  <si>
    <t>449,80</t>
  </si>
  <si>
    <t>ESCORAMENTO DE VALA, TIPO PONTALETEAMENTO, COM PROFUNDIDADE DE 1,5 A 3,0 M, LARGURA MENOR QUE 1,5 M, EM LOCAL COM NÍVEL ALTO DE INTERFERÊNCIA. AF_06/2016</t>
  </si>
  <si>
    <t>12,68</t>
  </si>
  <si>
    <t>CURVA 45 GRAUS DE FERRO GALVANIZADO, COM ROSCA BSP MACHO/FEMEA, DE 1 1/2"</t>
  </si>
  <si>
    <t>47,56</t>
  </si>
  <si>
    <t>94040</t>
  </si>
  <si>
    <t>ESCORAMENTO DE VALA, TIPO PONTALETEAMENTO, COM PROFUNDIDADE DE 1,5 A 3,0 M, LARGURA MAIOR OU IGUAL A 1,5 M E MENOR QUE 2,5 M, EM LOCAL COM NÍVEL ALTO DE INTERFERÊNCIA. AF_06/2016</t>
  </si>
  <si>
    <t>CURVA 45 GRAUS DE FERRO GALVANIZADO, COM ROSCA BSP MACHO/FEMEA, DE 1 1/4"</t>
  </si>
  <si>
    <t>18,72</t>
  </si>
  <si>
    <t>37,60</t>
  </si>
  <si>
    <t>94041</t>
  </si>
  <si>
    <t>CURVA 45 GRAUS DE FERRO GALVANIZADO, COM ROSCA BSP MACHO/FEMEA, DE 1/2"</t>
  </si>
  <si>
    <t>ESCORAMENTO DE VALA, TIPO PONTALETEAMENTO, COM PROFUNDIDADE DE 3,0 A 4,5 M, LARGURA MENOR QUE 1,5 M EM LOCAL COM NÍVEL ALTO DE INTERFERÊNCIA. AF_06/2016</t>
  </si>
  <si>
    <t>9,68</t>
  </si>
  <si>
    <t>11,20</t>
  </si>
  <si>
    <t>94042</t>
  </si>
  <si>
    <t>CURVA 45 GRAUS DE FERRO GALVANIZADO, COM ROSCA BSP MACHO/FEMEA, DE 1"</t>
  </si>
  <si>
    <t>ESCORAMENTO DE VALA, TIPO PONTALETEAMENTO, COM PROFUNDIDADE DE 3,0 A 4,5 M, LARGURA MAIOR OU IGUAL A 1,5 M E MENOR QUE 2,5 M, EM LOCAL COM NÍVEL ALTO DE INTERFERÊNCIA. AF_06/2016</t>
  </si>
  <si>
    <t>24,50</t>
  </si>
  <si>
    <t>94043</t>
  </si>
  <si>
    <t>ESCORAMENTO DE VALA, TIPO PONTALETEAMENTO, COM PROFUNDIDADE DE 0 A 1,5 M, LARGURA MENOR QUE 1,5 M, EM LOCAL COM NÍVEL BAIXO DE INTERFERÊNCIA. AF_06/2016</t>
  </si>
  <si>
    <t>CURVA 45 GRAUS DE FERRO GALVANIZADO, COM ROSCA BSP MACHO/FEMEA, DE 2 1/2"</t>
  </si>
  <si>
    <t>134,29</t>
  </si>
  <si>
    <t>CURVA 45 GRAUS DE FERRO GALVANIZADO, COM ROSCA BSP MACHO/FEMEA, DE 2"</t>
  </si>
  <si>
    <t>94044</t>
  </si>
  <si>
    <t>ESCORAMENTO DE VALA, TIPO PONTALETEAMENTO, COM PROFUNDIDADE DE 0 A 1,5 M, LARGURA MAIOR OU IGUAL A 1,5 M E MENOR QUE 2,5 M, EM LOCAL COM NÍVEL BAIXO DE INTERFERÊNCIA. AF_06/2016</t>
  </si>
  <si>
    <t>21,19</t>
  </si>
  <si>
    <t>74,48</t>
  </si>
  <si>
    <t>94045</t>
  </si>
  <si>
    <t>ESCORAMENTO DE VALA, TIPO PONTALETEAMENTO, COM PROFUNDIDADE DE 1,5 A 3,0 M, LARGURA MENOR QUE 1,5 M, EM LOCAL COM NÍVEL BAIXO DE INTERFERÊNCIA. AF_06/2016</t>
  </si>
  <si>
    <t>11,75</t>
  </si>
  <si>
    <t>CURVA 45 GRAUS DE FERRO GALVANIZADO, COM ROSCA BSP MACHO/FEMEA, DE 3/4"</t>
  </si>
  <si>
    <t>16,11</t>
  </si>
  <si>
    <t>94046</t>
  </si>
  <si>
    <t>ESCORAMENTO DE VALA, TIPO PONTALETEAMENTO, COM PROFUNDIDADE DE 1,5 A 3,0 M, LARGURA MAIOR OU IGUAL A 1,5 M E MENOR QUE 2,5 M, EM LOCAL COM NÍVEL BAIXO DE INTERFERÊNCIA. AF_06/2016</t>
  </si>
  <si>
    <t>CURVA 45 GRAUS DE FERRO GALVANIZADO, COM ROSCA BSP MACHO/FEMEA, DE 3"</t>
  </si>
  <si>
    <t>188,03</t>
  </si>
  <si>
    <t>94047</t>
  </si>
  <si>
    <t>ESCORAMENTO DE VALA, TIPO PONTALETEAMENTO, COM PROFUNDIDADE DE 3,0 A 4,5 M, LARGURA MENOR QUE 1,5 M EM LOCAL COM NÍVEL BAIXO DE INTERFERÊNCIA. AF_06/2016</t>
  </si>
  <si>
    <t>8,75</t>
  </si>
  <si>
    <t>CURVA 45 GRAUS EM ACO CARBONO, SOLDAVEL, PRESSAO 3.000 LBS, DN 1 1/2"</t>
  </si>
  <si>
    <t>94048</t>
  </si>
  <si>
    <t>57,93</t>
  </si>
  <si>
    <t>ESCORAMENTO DE VALA, TIPO PONTALETEAMENTO, COM PROFUNDIDADE DE 3,0 A 4,5 M, LARGURA MAIOR OU IGUAL A 1,5 M E MENOR QUE 2,5 M, EM LOCAL COM NÍVEL BAIXO DE INTERFERÊNCIA. AF_06/2016</t>
  </si>
  <si>
    <t>14,87</t>
  </si>
  <si>
    <t>CURVA 45 GRAUS EM ACO CARBONO, SOLDAVEL, PRESSAO 3.000 LBS, DN 1 1/4"</t>
  </si>
  <si>
    <t>94049</t>
  </si>
  <si>
    <t>ESCORAMENTO DE VALA, TIPO DESCONTÍNUO, COM PROFUNDIDADE DE 0 A 1,5 M, LARGURA MENOR QUE 1,5 M, EM LOCAL COM NÍVEL ALTO DE INTERFERÊNCIA. AF_06/2016</t>
  </si>
  <si>
    <t>39,66</t>
  </si>
  <si>
    <t>27,14</t>
  </si>
  <si>
    <t>CURVA 45 GRAUS EM ACO CARBONO, SOLDAVEL, PRESSAO 3.000 LBS, DN 1/2"</t>
  </si>
  <si>
    <t>94050</t>
  </si>
  <si>
    <t>ESCORAMENTO DE VALA, TIPO DESCONTÍNUO, COM PROFUNDIDADE DE 0 A 1,5 M, LARGURA MAIOR OU IGUAL A 1,5 M E MENOR QUE 2,5 M, EM LOCAL COM NÍVEL ALTO DE INTERFERÊNCIA. AF_06/2016</t>
  </si>
  <si>
    <t>CURVA 45 GRAUS EM ACO CARBONO, SOLDAVEL, PRESSAO 3.000 LBS, DN 1"</t>
  </si>
  <si>
    <t>94051</t>
  </si>
  <si>
    <t>ESCORAMENTO DE VALA, TIPO DESCONTÍNUO, COM PROFUNDIDADE DE 1,5 M A 3,0 M, LARGURA MENOR QUE 1,5 M, EM LOCAL COM NÍVEL ALTO DE INTERFERÊNCIA. AF_06/2016</t>
  </si>
  <si>
    <t>22,34</t>
  </si>
  <si>
    <t>94052</t>
  </si>
  <si>
    <t>ESCORAMENTO DE VALA, TIPO DESCONTÍNUO, COM PROFUNDIDADE DE 1,5 A 3,0 M, LARGURA MAIOR OU IGUAL A 1,5 M E MENOR QUE 2,5 M, EM LOCAL COM NÍVEL ALTO DE INTERFERÊNCIA. AF_06/2016</t>
  </si>
  <si>
    <t>CURVA 45 GRAUS EM ACO CARBONO, SOLDAVEL, PRESSAO 3.000 LBS, DN 2 1/2"</t>
  </si>
  <si>
    <t>164,55</t>
  </si>
  <si>
    <t>CURVA 45 GRAUS EM ACO CARBONO, SOLDAVEL, PRESSAO 3.000 LBS, DN 2"</t>
  </si>
  <si>
    <t>94053</t>
  </si>
  <si>
    <t>ESCORAMENTO DE VALA, TIPO DESCONTÍNUO, COM PROFUNDIDADE DE 3,0 A 4,5 M, LARGURA MENOR QUE 1,5 M, EM LOCAL COM NÍVEL ALTO DE INTERFERÊNCIA. AF_06/2016</t>
  </si>
  <si>
    <t>19,35</t>
  </si>
  <si>
    <t>CURVA 45 GRAUS EM ACO CARBONO, SOLDAVEL, PRESSAO 3.000 LBS, DN 3/4"</t>
  </si>
  <si>
    <t>94054</t>
  </si>
  <si>
    <t>ESCORAMENTO DE VALA, TIPO DESCONTÍNUO, COM PROFUNDIDADE DE 3,0 A 4,5 M, LARGURA MAIOR OU IGUAL A 1,5 E MENOR QUE 2,5 M, EM LOCAL COM NÍVEL ALTO DE INTERFERÊNCIA. AF_06/2016</t>
  </si>
  <si>
    <t>CURVA 45 GRAUS EM ACO CARBONO, SOLDAVEL, PRESSAO 3.000 LBS, DN 3"</t>
  </si>
  <si>
    <t>427,09</t>
  </si>
  <si>
    <t>94055</t>
  </si>
  <si>
    <t>ESCORAMENTO DE VALA, TIPO DESCONTÍNUO, COM PROFUNDIDADE DE 0 A 1,5 M, LARGURA MENOR QUE 1,5 M, EM LOCAL COM NÍVEL BAIXO DE INTERFERÊNCIA. AF_06/2016</t>
  </si>
  <si>
    <t>CURVA 45 GRAUS RANHURADA EM FERRO FUNDIDO, DN 50 MM (2")</t>
  </si>
  <si>
    <t>25,90</t>
  </si>
  <si>
    <t>CURVA 45 GRAUS RANHURADA EM FERRO FUNDIDO, DN 65 MM (2 1/2")</t>
  </si>
  <si>
    <t>94056</t>
  </si>
  <si>
    <t>16,52</t>
  </si>
  <si>
    <t>ESCORAMENTO DE VALA, TIPO DESCONTÍNUO, COM PROFUNDIDADE DE 0 A 1,5 M, LARGURA MAIOR OU IGUAL A 1,5 M E MENOR QUE 2,5 M, EM LOCAL COM NÍVEL BAIXO DE INTERFERÊNCIA. AF_06/2016</t>
  </si>
  <si>
    <t>CURVA 45 GRAUS RANHURADA EM FERRO FUNDIDO, DN 80 MM (3")</t>
  </si>
  <si>
    <t>33,78</t>
  </si>
  <si>
    <t>19,70</t>
  </si>
  <si>
    <t>CURVA 45 GRAUS, PARA ELETRODUTO, EM ACO GALVANIZADO ELETROLITICO, DIAMETRO DE 20 MM (3/4")</t>
  </si>
  <si>
    <t>94057</t>
  </si>
  <si>
    <t>ESCORAMENTO DE VALA, TIPO DESCONTÍNUO, COM PROFUNDIDADE DE 1,5 M A 3,0 M, LARGURA MENOR QUE 1,5 M, EM LOCAL COM NÍVEL BAIXO DE INTERFERÊNCIA. AF_06/2016</t>
  </si>
  <si>
    <t>CURVA 45 GRAUS, PARA ELETRODUTO, EM ACO GALVANIZADO ELETROLITICO, DIAMETRO DE 25 MM (1")</t>
  </si>
  <si>
    <t>CURVA 45 GRAUS, PARA ELETRODUTO, EM ACO GALVANIZADO ELETROLITICO, DIAMETRO DE 40 MM (1 1/2")</t>
  </si>
  <si>
    <t>CURVA 90 GRAUS DE BARRA CHATA EM ALUMINIO 3/4 " X 1/4 " X 300 MM</t>
  </si>
  <si>
    <t>94058</t>
  </si>
  <si>
    <t>ESCORAMENTO DE VALA, TIPO DESCONTÍNUO, COM PROFUNDIDADE DE 1,5 A 3,0 M, LARGURA MAIOR OU IGUAL A 1,5 M E MENOR QUE 2,5 M, EM LOCAL COM NÍVEL BAIXO DE INTERFERÊNCIA. AF_06/2016</t>
  </si>
  <si>
    <t>CURVA 90 GRAUS DE FERRO GALVANIZADO, COM ROSCA BSP FEMEA, DE 1 1/2"</t>
  </si>
  <si>
    <t>28,82</t>
  </si>
  <si>
    <t>59,48</t>
  </si>
  <si>
    <t>94059</t>
  </si>
  <si>
    <t>ESCORAMENTO DE VALA, TIPO DESCONTÍNUO, COM PROFUNDIDADE DE 3,0 A 4,5 M, LARGURA MENOR QUE 1,5 M, EM LOCAL COM NÍVEL BAIXO DE INTERFERÊNCIA. AF_06/2016</t>
  </si>
  <si>
    <t>18,13</t>
  </si>
  <si>
    <t>CURVA 90 GRAUS DE FERRO GALVANIZADO, COM ROSCA BSP FEMEA, DE 1 1/4"</t>
  </si>
  <si>
    <t>47,68</t>
  </si>
  <si>
    <t>94060</t>
  </si>
  <si>
    <t>CURVA 90 GRAUS DE FERRO GALVANIZADO, COM ROSCA BSP FEMEA, DE 1/2"</t>
  </si>
  <si>
    <t>ESCORAMENTO DE VALA, TIPO DESCONTÍNUO, COM PROFUNDIDADE DE 3,0 A 4,5 M, LARGURA MAIOR OU IGUAL A 1,5 E MENOR QUE 2,5 M, EM LOCAL COM NÍVEL BAIXO DE INTERFERÊNCIA. AF_06/2016</t>
  </si>
  <si>
    <t>11,84</t>
  </si>
  <si>
    <t>CURVA 90 GRAUS DE FERRO GALVANIZADO, COM ROSCA BSP FEMEA, DE 1"</t>
  </si>
  <si>
    <t>CURVA 90 GRAUS DE FERRO GALVANIZADO, COM ROSCA BSP FEMEA, DE 2 1/2"</t>
  </si>
  <si>
    <t>83770</t>
  </si>
  <si>
    <t>ESCORAMENTO CONTINUO DE VALAS, MISTO, COM PERFIL I DE 8"</t>
  </si>
  <si>
    <t>171,92</t>
  </si>
  <si>
    <t>137,36</t>
  </si>
  <si>
    <t>CURVA 90 GRAUS DE FERRO GALVANIZADO, COM ROSCA BSP FEMEA, DE 2"</t>
  </si>
  <si>
    <t>73301</t>
  </si>
  <si>
    <t>99,06</t>
  </si>
  <si>
    <t>ESCORAMENTO FORMAS ATE H = 3,30M, COM MADEIRA DE 3A QUALIDADE, NAO APARELHADA, APROVEITAMENTO TABUAS 3X E PRUMOS 4X.</t>
  </si>
  <si>
    <t>CURVA 90 GRAUS DE FERRO GALVANIZADO, COM ROSCA BSP FEMEA, DE 3/4"</t>
  </si>
  <si>
    <t>83515</t>
  </si>
  <si>
    <t>ESCORAMENTO FORMAS DE H=3,30 A 3,50 M, COM MADEIRA 3A QUALIDADE, NAO APARELHADA, APROVEITAMENTO TABUAS 3X E PRUMOS 4X</t>
  </si>
  <si>
    <t>CURVA 90 GRAUS DE FERRO GALVANIZADO, COM ROSCA BSP FEMEA, DE 3"</t>
  </si>
  <si>
    <t>15,69</t>
  </si>
  <si>
    <t>232,06</t>
  </si>
  <si>
    <t>CURVA 90 GRAUS DE FERRO GALVANIZADO, COM ROSCA BSP FEMEA, DE 4"</t>
  </si>
  <si>
    <t>468,92</t>
  </si>
  <si>
    <t>83516</t>
  </si>
  <si>
    <t>ESCORAMENTO FORMAS H=3,50 A 4,00 M, COM MADEIRA DE 3A QUALIDADE, NAO APARELHADA, APROVEITAMENTO TABUAS 3X E PRUMOS 4X.</t>
  </si>
  <si>
    <t>CURVA 90 GRAUS DE FERRO GALVANIZADO, COM ROSCA BSP MACHO/FEMEA, DE 1 1/2"</t>
  </si>
  <si>
    <t>18,12</t>
  </si>
  <si>
    <t>55,77</t>
  </si>
  <si>
    <t>CURVA 90 GRAUS DE FERRO GALVANIZADO, COM ROSCA BSP MACHO/FEMEA, DE 1 1/4"</t>
  </si>
  <si>
    <t>45,81</t>
  </si>
  <si>
    <t>90788</t>
  </si>
  <si>
    <t>CURVA 90 GRAUS DE FERRO GALVANIZADO, COM ROSCA BSP MACHO/FEMEA, DE 1/2"</t>
  </si>
  <si>
    <t>KIT DE PORTA-PRONTA DE MADEIRA EM ACABAMENTO MELAMÍNICO BRANCO, FOLHA LEVE OU MÉDIA, 60X210CM, EXCLUSIVE FECHADURA, FIXAÇÃO COM PREENCHIMENTO PARCIAL DE ESPUMA EXPANSIVA - FORNECIMENTO E INSTALAÇÃO. AF_12/2019</t>
  </si>
  <si>
    <t>11,58</t>
  </si>
  <si>
    <t>345,97</t>
  </si>
  <si>
    <t>CURVA 90 GRAUS DE FERRO GALVANIZADO, COM ROSCA BSP MACHO/FEMEA, DE 1"</t>
  </si>
  <si>
    <t>26,59</t>
  </si>
  <si>
    <t>CURVA 90 GRAUS DE FERRO GALVANIZADO, COM ROSCA BSP MACHO/FEMEA, DE 2 1/2"</t>
  </si>
  <si>
    <t>90789</t>
  </si>
  <si>
    <t>157,07</t>
  </si>
  <si>
    <t>KIT DE PORTA-PRONTA DE MADEIRA EM ACABAMENTO MELAMÍNICO BRANCO, FOLHA LEVE OU MÉDIA, 70X210CM, EXCLUSIVE FECHADURA, FIXAÇÃO COM PREENCHIMENTO PARCIAL DE ESPUMA EXPANSIVA - FORNECIMENTO E INSTALAÇÃO. AF_12/2019</t>
  </si>
  <si>
    <t>357,63</t>
  </si>
  <si>
    <t>CURVA 90 GRAUS DE FERRO GALVANIZADO, COM ROSCA BSP MACHO/FEMEA, DE 2"</t>
  </si>
  <si>
    <t>93,49</t>
  </si>
  <si>
    <t>90790</t>
  </si>
  <si>
    <t>KIT DE PORTA-PRONTA DE MADEIRA EM ACABAMENTO MELAMÍNICO BRANCO, FOLHA LEVE OU MÉDIA, 80X210CM, EXCLUSIVE FECHADURA, FIXAÇÃO COM PREENCHIMENTO PARCIAL DE ESPUMA EXPANSIVA - FORNECIMENTO E INSTALAÇÃO. AF_12/2019</t>
  </si>
  <si>
    <t>CURVA 90 GRAUS DE FERRO GALVANIZADO, COM ROSCA BSP MACHO/FEMEA, DE 3/4"</t>
  </si>
  <si>
    <t>360,87</t>
  </si>
  <si>
    <t>16,48</t>
  </si>
  <si>
    <t>CURVA 90 GRAUS DE FERRO GALVANIZADO, COM ROSCA BSP MACHO/FEMEA, DE 3"</t>
  </si>
  <si>
    <t>224,64</t>
  </si>
  <si>
    <t>90791</t>
  </si>
  <si>
    <t>CURVA 90 GRAUS DE FERRO GALVANIZADO, COM ROSCA BSP MACHO/FEMEA, DE 4"</t>
  </si>
  <si>
    <t>KIT DE PORTA-PRONTA DE MADEIRA EM ACABAMENTO MELAMÍNICO BRANCO, FOLHA PESADA OU SUPERPESADA, 80X210CM, EXCLUSIVE FECHADURA, FIXAÇÃO COM PREENCHIMENTO PARCIAL DE ESPUMA EXPANSIVA - FORNECIMENTO E INSTALAÇÃO. AF_12/2019</t>
  </si>
  <si>
    <t>450,36</t>
  </si>
  <si>
    <t>386,61</t>
  </si>
  <si>
    <t>CURVA 90 GRAUS DE FERRO GALVANIZADO, COM ROSCA BSP MACHO, DE 1 1/2"</t>
  </si>
  <si>
    <t>67,54</t>
  </si>
  <si>
    <t>90793</t>
  </si>
  <si>
    <t>KIT DE PORTA-PRONTA DE MADEIRA EM ACABAMENTO MELAMÍNICO BRANCO, FOLHA PESADA OU SUPERPESADA, 90X210CM, EXCLUSIVE FECHADURA, FIXAÇÃO COM PREENCHIMENTO TOTAL DE ESPUMA EXPANSIVA - FORNECIMENTO E INSTALAÇÃO. AF_12/2019</t>
  </si>
  <si>
    <t>CURVA 90 GRAUS DE FERRO GALVANIZADO, COM ROSCA BSP MACHO, DE 1 1/4"</t>
  </si>
  <si>
    <t>414,38</t>
  </si>
  <si>
    <t>51,81</t>
  </si>
  <si>
    <t>90794</t>
  </si>
  <si>
    <t>KIT DE PORTA-PRONTA DE MADEIRA EM ACABAMENTO MELAMÍNICO BRANCO, FOLHA LEVE OU MÉDIA, E BATENTE METÁLICO, 60X210CM, EXCLUSIVE FECHADURA, FIXAÇÃO COM ARGAMASSA - FORNECIMENTO E INSTALAÇÃO. AF_19/2019</t>
  </si>
  <si>
    <t>CURVA 90 GRAUS DE FERRO GALVANIZADO, COM ROSCA BSP MACHO, DE 1/2"</t>
  </si>
  <si>
    <t>383,05</t>
  </si>
  <si>
    <t>90795</t>
  </si>
  <si>
    <t>CURVA 90 GRAUS DE FERRO GALVANIZADO, COM ROSCA BSP MACHO, DE 1"</t>
  </si>
  <si>
    <t>KIT DE PORTA-PRONTA DE MADEIRA EM ACABAMENTO MELAMÍNICO BRANCO, FOLHA LEVE OU MÉDIA, E BATENTE METÁLICO, 70X210CM,  EXCLUSIVE FECHADURA, FIXAÇÃO COM ARGAMASSA - FORNECIMENTO E INSTALAÇÃO. AF_12/2019</t>
  </si>
  <si>
    <t>27,89</t>
  </si>
  <si>
    <t>398,78</t>
  </si>
  <si>
    <t>CURVA 90 GRAUS DE FERRO GALVANIZADO, COM ROSCA BSP MACHO, DE 2 1/2"</t>
  </si>
  <si>
    <t>90796</t>
  </si>
  <si>
    <t>KIT DE PORTA-PRONTA DE MADEIRA EM ACABAMENTO MELAMÍNICO BRANCO, FOLHA LEVE OU MÉDIA, E BATENTE METÁLICO, 80X210CM, EXCLUSIVE FECHADURA, FIXAÇÃO COM ARGAMASSA - FORNECIMENTO E INSTALAÇÃO. AF_12/2019</t>
  </si>
  <si>
    <t>214,16</t>
  </si>
  <si>
    <t>406,11</t>
  </si>
  <si>
    <t>90797</t>
  </si>
  <si>
    <t>CURVA 90 GRAUS DE FERRO GALVANIZADO, COM ROSCA BSP MACHO, DE 2"</t>
  </si>
  <si>
    <t>KIT DE PORTA-PRONTA DE MADEIRA EM ACABAMENTO MELAMÍNICO BRANCO, FOLHA LEVE OU MÉDIA, E BATENTE METÁLICO, 90X210CM,  EXCLUSIVE FECHADURA, FIXAÇÃO COM ARGAMASSA - FORNECIMENTO E INSTALAÇÃO. AF_12/2019</t>
  </si>
  <si>
    <t>431,10</t>
  </si>
  <si>
    <t>90798</t>
  </si>
  <si>
    <t>KIT DE PORTA-PRONTA DE MADEIRA EM ACABAMENTO MELAMÍNICO BRANCO, FOLHA PESADA OU SUPERPESADA, E BATENTE METÁLICO, 80X210CM, EXCLUSIVE FECHADURA, FIXAÇÃO COM ARGAMASSA - FORNECIMENTO E INSTALAÇÃO. AF_12/2019</t>
  </si>
  <si>
    <t>434,50</t>
  </si>
  <si>
    <t>CURVA 90 GRAUS DE FERRO GALVANIZADO, COM ROSCA BSP MACHO, DE 3/4"</t>
  </si>
  <si>
    <t>90799</t>
  </si>
  <si>
    <t>KIT DE PORTA-PRONTA DE MADEIRA EM ACABAMENTO MELAMÍNICO BRANCO, FOLHA PESADA OU SUPERPESADA, E BATENTE METÁLICO, 90X210CM, EXCLUSIVE FECHADURA, FIXAÇÃO COM ARGAMASSA - FORNECIMENTO E INSTALAÇÃO. AF_12/2019</t>
  </si>
  <si>
    <t>449,81</t>
  </si>
  <si>
    <t>90801</t>
  </si>
  <si>
    <t>BATENTE PARA PORTA DE MADEIRA, PADRÃO MÉDIO - FORNECIMENTO E MONTAGEM. AF_12/2019</t>
  </si>
  <si>
    <t>156,06</t>
  </si>
  <si>
    <t>CURVA 90 GRAUS DE FERRO GALVANIZADO, COM ROSCA BSP MACHO, DE 3"</t>
  </si>
  <si>
    <t>90806</t>
  </si>
  <si>
    <t>BATENTE PARA PORTA DE MADEIRA, FIXAÇÃO COM ARGAMASSA, PADRÃO MÉDIO - FORNECIMENTO E INSTALAÇÃO. AF_12/2019_P</t>
  </si>
  <si>
    <t>278,93</t>
  </si>
  <si>
    <t>CURVA 90 GRAUS DE FERRO GALVANIZADO, COM ROSCA BSP MACHO, DE 4"</t>
  </si>
  <si>
    <t>218,01</t>
  </si>
  <si>
    <t>532,52</t>
  </si>
  <si>
    <t>90820</t>
  </si>
  <si>
    <t>CURVA 90 GRAUS DE FERRO GALVANIZADO, COM ROSCA BSP MACHO, DE 6"</t>
  </si>
  <si>
    <t>PORTA DE MADEIRA PARA PINTURA, SEMI-OCA (LEVE OU MÉDIA), 60X210CM, ESPESSURA DE 3,5CM, INCLUSO DOBRADIÇAS - FORNECIMENTO E INSTALAÇÃO. AF_12/2019</t>
  </si>
  <si>
    <t>270,24</t>
  </si>
  <si>
    <t>1.332,06</t>
  </si>
  <si>
    <t>CURVA 90 GRAUS EM ACO CARBONO, RAIO CURTO, SOLDAVEL, PRESSAO 3.000 LBS, DN 1 1/2"</t>
  </si>
  <si>
    <t>90821</t>
  </si>
  <si>
    <t>PORTA DE MADEIRA PARA PINTURA, SEMI-OCA (LEVE OU MÉDIA), 70X210CM, ESPESSURA DE 3,5CM, INCLUSO DOBRADIÇAS - FORNECIMENTO E INSTALAÇÃO. AF_12/2019</t>
  </si>
  <si>
    <t>291,28</t>
  </si>
  <si>
    <t>CURVA 90 GRAUS EM ACO CARBONO, RAIO CURTO, SOLDAVEL, PRESSAO 3.000 LBS, DN 1 1/4"</t>
  </si>
  <si>
    <t>90822</t>
  </si>
  <si>
    <t>CURVA 90 GRAUS EM ACO CARBONO, RAIO CURTO, SOLDAVEL, PRESSAO 3.000 LBS, DN 1/2"</t>
  </si>
  <si>
    <t>PORTA DE MADEIRA PARA PINTURA, SEMI-OCA (LEVE OU MÉDIA), 80X210CM, ESPESSURA DE 3,5CM, INCLUSO DOBRADIÇAS - FORNECIMENTO E INSTALAÇÃO. AF_12/2019</t>
  </si>
  <si>
    <t>288,63</t>
  </si>
  <si>
    <t>CURVA 90 GRAUS EM ACO CARBONO, RAIO CURTO, SOLDAVEL, PRESSAO 3.000 LBS, DN 1"</t>
  </si>
  <si>
    <t>90823</t>
  </si>
  <si>
    <t>PORTA DE MADEIRA PARA PINTURA, SEMI-OCA (LEVE OU MÉDIA), 90X210CM, ESPESSURA DE 3,5CM, INCLUSO DOBRADIÇAS - FORNECIMENTO E INSTALAÇÃO. AF_12/2019</t>
  </si>
  <si>
    <t>302,06</t>
  </si>
  <si>
    <t>CURVA 90 GRAUS EM ACO CARBONO, RAIO CURTO, SOLDAVEL, PRESSAO 3.000 LBS, DN 2 1/2"</t>
  </si>
  <si>
    <t>176,77</t>
  </si>
  <si>
    <t>90824</t>
  </si>
  <si>
    <t>PORTA DE MADEIRA PARA PINTURA, SEMI-OCA (PESADA OU SUPERPESADA), 80X210CM, ESPESSURA DE 3,5CM, INCLUSO DOBRADIÇAS - FORNECIMENTO E INSTALAÇÃO. AF_12/2019</t>
  </si>
  <si>
    <t>CURVA 90 GRAUS EM ACO CARBONO, RAIO CURTO, SOLDAVEL, PRESSAO 3.000 LBS, DN 2"</t>
  </si>
  <si>
    <t>310,50</t>
  </si>
  <si>
    <t>CURVA 90 GRAUS EM ACO CARBONO, RAIO CURTO, SOLDAVEL, PRESSAO 3.000 LBS, DN 3/4"</t>
  </si>
  <si>
    <t>90825</t>
  </si>
  <si>
    <t>PORTA DE MADEIRA, MACIÇA (PESADA OU SUPERPESADA), 90X210CM, ESPESSURA DE 3,5CM, INCLUSO DOBRADIÇAS - FORNECIMENTO E INSTALAÇÃO. AF_12/2019</t>
  </si>
  <si>
    <t>330,27</t>
  </si>
  <si>
    <t>CURVA 90 GRAUS EM ACO CARBONO, RAIO CURTO, SOLDAVEL, PRESSAO 3.000 LBS, DN 3"</t>
  </si>
  <si>
    <t>372,29</t>
  </si>
  <si>
    <t>90830</t>
  </si>
  <si>
    <t>FECHADURA DE EMBUTIR COM CILINDRO, EXTERNA, COMPLETA, ACABAMENTO PADRÃO MÉDIO, INCLUSO EXECUÇÃO DE FURO - FORNECIMENTO E INSTALAÇÃO. AF_12/2019</t>
  </si>
  <si>
    <t>CURVA 90 GRAUS RANHURADA EM FERRO FUNDIDO, DN 50 MM (2")</t>
  </si>
  <si>
    <t>87,91</t>
  </si>
  <si>
    <t>12,98</t>
  </si>
  <si>
    <t>90831</t>
  </si>
  <si>
    <t>CURVA 90 GRAUS RANHURADA EM FERRO FUNDIDO, DN 65 MM (2 1/2")</t>
  </si>
  <si>
    <t>FECHADURA DE EMBUTIR PARA PORTA DE BANHEIRO, COMPLETA, ACABAMENTO PADRÃO MÉDIO, INCLUSO EXECUÇÃO DE FURO - FORNECIMENTO E INSTALAÇÃO. AF_12/2019</t>
  </si>
  <si>
    <t>68,89</t>
  </si>
  <si>
    <t>18,50</t>
  </si>
  <si>
    <t>CURVA 90 GRAUS RANHURADA EM FERRO FUNDIDO, DN 80 MM (3")</t>
  </si>
  <si>
    <t>90841</t>
  </si>
  <si>
    <t>21,82</t>
  </si>
  <si>
    <t>KIT DE PORTA DE MADEIRA PARA PINTURA, SEMI-OCA (LEVE OU MÉDIA), PADRÃO MÉDIO, 60X210CM, ESPESSURA DE 3,5CM, ITENS INCLUSOS: DOBRADIÇAS, MONTAGEM E INSTALAÇÃO DO BATENTE, FECHADURA COM EXECUÇÃO DO FURO - FORNECIMENTO E INSTALAÇÃO. AF_12/2019</t>
  </si>
  <si>
    <t>603,60</t>
  </si>
  <si>
    <t>CURVA 90 GRAUS, CURTA, DE PVC RIGIDO ROSCAVEL, DE 1/2", PARA ELETRODUTO</t>
  </si>
  <si>
    <t>CURVA 90 GRAUS, CURTA, DE PVC RIGIDO ROSCAVEL, DE 1", PARA ELETRODUTO</t>
  </si>
  <si>
    <t>90842</t>
  </si>
  <si>
    <t>CURVA 90 GRAUS, CURTA, DE PVC RIGIDO ROSCAVEL, DE 3/4", PARA ELETRODUTO</t>
  </si>
  <si>
    <t>KIT DE PORTA DE MADEIRA PARA PINTURA, SEMI-OCA (LEVE OU MÉDIA), PADRÃO MÉDIO, 70X210CM, ESPESSURA DE 3,5CM, ITENS INCLUSOS: DOBRADIÇAS, MONTAGEM E INSTALAÇÃO DO BATENTE, FECHADURA COM EXECUÇÃO DO FURO - FORNECIMENTO E INSTALAÇÃO. AF_12/2019</t>
  </si>
  <si>
    <t>631,74</t>
  </si>
  <si>
    <t>CURVA 90 GRAUS, LONGA, DE PVC RIGIDO ROSCAVEL, DE 1 1/2", PARA ELETRODUTO</t>
  </si>
  <si>
    <t>3,77</t>
  </si>
  <si>
    <t>90843</t>
  </si>
  <si>
    <t>KIT DE PORTA DE MADEIRA PARA PINTURA, SEMI-OCA (LEVE OU MÉDIA), PADRÃO MÉDIO, 80X210CM, ESPESSURA DE 3,5CM, ITENS INCLUSOS: DOBRADIÇAS, MONTAGEM E INSTALAÇÃO DO BATENTE, FECHADURA COM EXECUÇÃO DO FURO - FORNECIMENTO E INSTALAÇÃO. AF_12/2019</t>
  </si>
  <si>
    <t>642,95</t>
  </si>
  <si>
    <t>CURVA 90 GRAUS, LONGA, DE PVC RIGIDO ROSCAVEL, DE 1 1/4", PARA ELETRODUTO</t>
  </si>
  <si>
    <t>90844</t>
  </si>
  <si>
    <t>CURVA 90 GRAUS, LONGA, DE PVC RIGIDO ROSCAVEL, DE 1/2", PARA ELETRODUTO</t>
  </si>
  <si>
    <t>KIT DE PORTA DE MADEIRA PARA PINTURA, SEMI-OCA (LEVE OU MÉDIA), PADRÃO MÉDIO, 90X210CM, ESPESSURA DE 3,5CM, ITENS INCLUSOS: DOBRADIÇAS, MONTAGEM E INSTALAÇÃO DO BATENTE, FECHADURA COM EXECUÇÃO DO FURO - FORNECIMENTO E INSTALAÇÃO. AF_12/2019</t>
  </si>
  <si>
    <t>657,34</t>
  </si>
  <si>
    <t>CURVA 90 GRAUS, LONGA, DE PVC RIGIDO ROSCAVEL, DE 1", PARA ELETRODUTO</t>
  </si>
  <si>
    <t>CURVA 90 GRAUS, LONGA, DE PVC RIGIDO ROSCAVEL, DE 2 1/2", PARA ELETRODUTO</t>
  </si>
  <si>
    <t>90847</t>
  </si>
  <si>
    <t>KIT DE PORTA DE MADEIRA PARA PINTURA, SEMI-OCA (LEVE OU MÉDIA), PADRÃO MÉDIO, 60X210CM, ESPESSURA DE 3,5CM, ITENS INCLUSOS: DOBRADIÇAS, MONTAGEM E INSTALAÇÃO DO BATENTE, SEM FECHADURA - FORNECIMENTO E INSTALAÇÃO. AF_12/2019</t>
  </si>
  <si>
    <t>534,71</t>
  </si>
  <si>
    <t>CURVA 90 GRAUS, LONGA, DE PVC RIGIDO ROSCAVEL, DE 2", PARA ELETRODUTO</t>
  </si>
  <si>
    <t>6,13</t>
  </si>
  <si>
    <t>90848</t>
  </si>
  <si>
    <t>CURVA 90 GRAUS, LONGA, DE PVC RIGIDO ROSCAVEL, DE 3/4", PARA ELETRODUTO</t>
  </si>
  <si>
    <t>KIT DE PORTA DE MADEIRA PARA PINTURA, SEMI-OCA (LEVE OU MÉDIA), PADRÃO MÉDIO, 70X210CM, ESPESSURA DE 3,5CM, ITENS INCLUSOS: DOBRADIÇAS, MONTAGEM E INSTALAÇÃO DO BATENTE, SEM FECHADURA - FORNECIMENTO E INSTALAÇÃO. AF_12/2019</t>
  </si>
  <si>
    <t>556,72</t>
  </si>
  <si>
    <t>CURVA 90 GRAUS, LONGA, DE PVC RIGIDO ROSCAVEL, DE 3", PARA ELETRODUTO</t>
  </si>
  <si>
    <t>90849</t>
  </si>
  <si>
    <t>15,67</t>
  </si>
  <si>
    <t>KIT DE PORTA DE MADEIRA PARA PINTURA, SEMI-OCA (LEVE OU MÉDIA), PADRÃO MÉDIO, 80X210CM, ESPESSURA DE 3,5CM, ITENS INCLUSOS: DOBRADIÇAS, MONTAGEM E INSTALAÇÃO DO BATENTE, SEM FECHADURA - FORNECIMENTO E INSTALAÇÃO. AF_12/2019</t>
  </si>
  <si>
    <t>555,04</t>
  </si>
  <si>
    <t>CURVA 90 GRAUS, LONGA, DE PVC RIGIDO ROSCAVEL, DE 4", PARA ELETRODUTO</t>
  </si>
  <si>
    <t>31,48</t>
  </si>
  <si>
    <t>90850</t>
  </si>
  <si>
    <t>KIT DE PORTA DE MADEIRA PARA PINTURA, SEMI-OCA (LEVE OU MÉDIA), PADRÃO MÉDIO, 90X210CM, ESPESSURA DE 3,5CM, ITENS INCLUSOS: DOBRADIÇAS, MONTAGEM E INSTALAÇÃO DO BATENTE, SEM FECHADURA - FORNECIMENTO E INSTALAÇÃO. AF_12/2019</t>
  </si>
  <si>
    <t>CURVA 90 GRAUS, PARA ELETRODUTO, EM ACO GALVANIZADO ELETROLITICO, DIAMETRO DE 100 MM (4")</t>
  </si>
  <si>
    <t>569,43</t>
  </si>
  <si>
    <t>141,19</t>
  </si>
  <si>
    <t>CURVA 90 GRAUS, PARA ELETRODUTO, EM ACO GALVANIZADO ELETROLITICO, DIAMETRO DE 15 MM (1/2")</t>
  </si>
  <si>
    <t>91009</t>
  </si>
  <si>
    <t>PORTA DE MADEIRA PARA VERNIZ, SEMI-OCA (LEVE OU MÉDIA), 60X210CM, ESPESSURA DE 3,5CM, INCLUSO DOBRADIÇAS - FORNECIMENTO E INSTALAÇÃO. AF_12/2019</t>
  </si>
  <si>
    <t>3,99</t>
  </si>
  <si>
    <t>275,80</t>
  </si>
  <si>
    <t>CURVA 90 GRAUS, PARA ELETRODUTO, EM ACO GALVANIZADO ELETROLITICO, DIAMETRO DE 20 MM (3/4")</t>
  </si>
  <si>
    <t>91010</t>
  </si>
  <si>
    <t>PORTA DE MADEIRA PARA VERNIZ, SEMI-OCA (LEVE OU MÉDIA), 70X210CM, ESPESSURA DE 3,5CM, INCLUSO DOBRADIÇAS - FORNECIMENTO E INSTALAÇÃO. AF_12/2019</t>
  </si>
  <si>
    <t>4,52</t>
  </si>
  <si>
    <t>230,30</t>
  </si>
  <si>
    <t>CURVA 90 GRAUS, PARA ELETRODUTO, EM ACO GALVANIZADO ELETROLITICO, DIAMETRO DE 25 MM (1")</t>
  </si>
  <si>
    <t>6,14</t>
  </si>
  <si>
    <t>91011</t>
  </si>
  <si>
    <t>PORTA DE MADEIRA PARA VERNIZ, SEMI-OCA (LEVE OU MÉDIA), 80X210CM, ESPESSURA DE 3,5CM, INCLUSO DOBRADIÇAS - FORNECIMENTO E INSTALAÇÃO. AF_12/2019</t>
  </si>
  <si>
    <t>CURVA 90 GRAUS, PARA ELETRODUTO, EM ACO GALVANIZADO ELETROLITICO, DIAMETRO DE 32 MM (1 1/4")</t>
  </si>
  <si>
    <t>309,46</t>
  </si>
  <si>
    <t>13,98</t>
  </si>
  <si>
    <t>CURVA 90 GRAUS, PARA ELETRODUTO, EM ACO GALVANIZADO ELETROLITICO, DIAMETRO DE 40 MM (1 1/2")</t>
  </si>
  <si>
    <t>91012</t>
  </si>
  <si>
    <t>PORTA DE MADEIRA PARA VERNIZ, SEMI-OCA (LEVE OU MÉDIA), 90X210CM, ESPESSURA DE 3,5CM, INCLUSO DOBRADIÇAS - FORNECIMENTO E INSTALAÇÃO. AF_12/2019</t>
  </si>
  <si>
    <t>17,06</t>
  </si>
  <si>
    <t>297,78</t>
  </si>
  <si>
    <t>CURVA 90 GRAUS, PARA ELETRODUTO, EM ACO GALVANIZADO ELETROLITICO, DIAMETRO DE 50 MM (2")</t>
  </si>
  <si>
    <t>25,04</t>
  </si>
  <si>
    <t>91013</t>
  </si>
  <si>
    <t>KIT DE PORTA DE MADEIRA PARA VERNIZ, SEMI-OCA (LEVE OU MÉDIA), PADRÃO MÉDIO, 60X210CM, ESPESSURA DE 3,5CM, ITENS INCLUSOS: DOBRADIÇAS, MONTAGEM E INSTALAÇÃO DO BATENTE, SEM FECHADURA - FORNECIMENTO E INSTALAÇÃO. AF_12/2019</t>
  </si>
  <si>
    <t>CURVA 90 GRAUS, PARA ELETRODUTO, EM ACO GALVANIZADO ELETROLITICO, DIAMETRO DE 65 MM (2 1/2")</t>
  </si>
  <si>
    <t>540,27</t>
  </si>
  <si>
    <t>63,41</t>
  </si>
  <si>
    <t>91014</t>
  </si>
  <si>
    <t>CURVA 90 GRAUS, PARA ELETRODUTO, EM ACO GALVANIZADO ELETROLITICO, DIAMETRO DE 80 MM (3")</t>
  </si>
  <si>
    <t>KIT DE PORTA DE MADEIRA PARA VERNIZ, SEMI-OCA (LEVE OU MÉDIA), PADRÃO MÉDIO, 70X210CM, ESPESSURA DE 3,5CM, ITENS INCLUSOS: DOBRADIÇAS, MONTAGEM E INSTALAÇÃO DO BATENTE, SEM FECHADURA - FORNECIMENTO E INSTALAÇÃO. AF_12/2019</t>
  </si>
  <si>
    <t>495,74</t>
  </si>
  <si>
    <t>83,25</t>
  </si>
  <si>
    <t>DENTE PARA FRESADORA</t>
  </si>
  <si>
    <t>91015</t>
  </si>
  <si>
    <t>41,38</t>
  </si>
  <si>
    <t>KIT DE PORTA DE MADEIRA PARA VERNIZ, SEMI-OCA (LEVE OU MÉDIA), PADRÃO MÉDIO, 80X210CM, ESPESSURA DE 3,5CM, ITENS INCLUSOS: DOBRADIÇAS, MONTAGEM E INSTALAÇÃO DO BATENTE, SEM FECHADURA - FORNECIMENTO E INSTALAÇÃO. AF_12/2019</t>
  </si>
  <si>
    <t>575,87</t>
  </si>
  <si>
    <t>DESEMPENADEIRA DE ACO DENTADA 12 X *25* CM, DENTES 8 X 8 MM, CABO FECHADO DE MADEIRA</t>
  </si>
  <si>
    <t>11,86</t>
  </si>
  <si>
    <t>91016</t>
  </si>
  <si>
    <t>KIT DE PORTA DE MADEIRA PARA VERNIZ, SEMI-OCA (LEVE OU MÉDIA), PADRÃO MÉDIO, 90X210CM, ESPESSURA DE 3,5CM, ITENS INCLUSOS: DOBRADIÇAS, MONTAGEM E INSTALAÇÃO DO BATENTE, SEM FECHADURA - FORNECIMENTO E INSTALAÇÃO. AF_12/2019</t>
  </si>
  <si>
    <t>DESEMPENADEIRA DE ACO LISA 12 X *25* CM COM CABO FECHADO DE MADEIRA</t>
  </si>
  <si>
    <t>565,15</t>
  </si>
  <si>
    <t>91287</t>
  </si>
  <si>
    <t>DESEMPENADEIRA PLASTICA LISA *14 X 27* CM</t>
  </si>
  <si>
    <t>BATENTE PARA PORTA DE MADEIRA, PADRÃO POPULAR - FORNECIMENTO E MONTAGEM. AF_12/2019</t>
  </si>
  <si>
    <t>14,24</t>
  </si>
  <si>
    <t>126,40</t>
  </si>
  <si>
    <t>DESENHISTA COPISTA</t>
  </si>
  <si>
    <t>91292</t>
  </si>
  <si>
    <t>23,12</t>
  </si>
  <si>
    <t>BATENTE PARA PORTA DE MADEIRA, FIXAÇÃO COM ARGAMASSA, PADRÃO POPULAR. FORNECIMENTO E INSTALAÇÃO. AF_12/2019_P</t>
  </si>
  <si>
    <t>188,35</t>
  </si>
  <si>
    <t>DESENHISTA COPISTA (MENSALISTA)</t>
  </si>
  <si>
    <t>2.230,24</t>
  </si>
  <si>
    <t>DESENHISTA DETALHISTA</t>
  </si>
  <si>
    <t>40,35</t>
  </si>
  <si>
    <t>DESENHISTA DETALHISTA (MENSALISTA)</t>
  </si>
  <si>
    <t>91295</t>
  </si>
  <si>
    <t>PORTA DE MADEIRA FRISADA, SEMI-OCA (LEVE OU MÉDIA), 60X210CM, ESPESSURA DE 3CM, INCLUSO DOBRADIÇAS - FORNECIMENTO E INSTALAÇÃO. AF_12/2019</t>
  </si>
  <si>
    <t>3.892,35</t>
  </si>
  <si>
    <t>260,85</t>
  </si>
  <si>
    <t>DESENHISTA PROJETISTA</t>
  </si>
  <si>
    <t>91296</t>
  </si>
  <si>
    <t>PORTA DE MADEIRA FRISADA, SEMI-OCA (LEVE OU MÉDIA), 70X210CM, ESPESSURA DE 3CM, INCLUSO DOBRADIÇAS - FORNECIMENTO E INSTALAÇÃO. AF_12/2019</t>
  </si>
  <si>
    <t>DESENHISTA PROJETISTA (MENSALISTA)</t>
  </si>
  <si>
    <t>275,02</t>
  </si>
  <si>
    <t>2.972,67</t>
  </si>
  <si>
    <t>DESENHISTA TECNICO AUXILIAR</t>
  </si>
  <si>
    <t>27,73</t>
  </si>
  <si>
    <t>91297</t>
  </si>
  <si>
    <t>PORTA DE MADEIRA FRISADA, SEMI-OCA (LEVE OU MÉDIA), 80X210CM, ESPESSURA DE 3,5CM, INCLUSO DOBRADIÇAS - FORNECIMENTO E INSTALAÇÃO. AF_12/2019</t>
  </si>
  <si>
    <t>DESENHISTA TECNICO AUXILIAR (MENSALISTA)</t>
  </si>
  <si>
    <t>310,99</t>
  </si>
  <si>
    <t>2.675,40</t>
  </si>
  <si>
    <t>DESMOLDANTE PARA CONCRETO ESTAMPADO</t>
  </si>
  <si>
    <t>91298</t>
  </si>
  <si>
    <t>PORTA DE MADEIRA TIPO VENEZIANA, 80X210CM, ESPESSURA DE 3CM, INCLUSO DOBRADIÇAS - FORNECIMENTO E INSTALAÇÃO. AF_12/2019</t>
  </si>
  <si>
    <t>24,30</t>
  </si>
  <si>
    <t>588,41</t>
  </si>
  <si>
    <t>DESMOLDANTE PARA FORMAS METALICAS A BASE DE OLEO VEGETAL</t>
  </si>
  <si>
    <t>DESMOLDANTE PROTETOR PARA FORMAS DE MADEIRA, DE BASE OLEOSA EMULSIONADA EM AGUA</t>
  </si>
  <si>
    <t>91299</t>
  </si>
  <si>
    <t>PORTA DE MADEIRA, TIPO MEXICANA, MACIÇA (PESADA OU SUPERPESADA), 80X210CM, ESPESSURA DE 3,5CM, INCLUSO DOBRADIÇAS - FORNECIMENTO E INSTALAÇÃO. AF_12/2019</t>
  </si>
  <si>
    <t>805,39</t>
  </si>
  <si>
    <t>DETERGENTE AMONIACO (AMONIA DILUIDA)</t>
  </si>
  <si>
    <t>3,40</t>
  </si>
  <si>
    <t>DILUENTE EPOXI</t>
  </si>
  <si>
    <t>91304</t>
  </si>
  <si>
    <t>FECHADURA DE EMBUTIR COM CILINDRO, EXTERNA, COMPLETA, ACABAMENTO PADRÃO POPULAR, INCLUSO EXECUÇÃO DE FURO - FORNECIMENTO E INSTALAÇÃO. AF_12/2019</t>
  </si>
  <si>
    <t>35,61</t>
  </si>
  <si>
    <t>66,46</t>
  </si>
  <si>
    <t>DISCO DE BORRACHA PARA LIXADEIRA RIGIDO 7 " COM ARRUELA CENTRAL</t>
  </si>
  <si>
    <t>19,46</t>
  </si>
  <si>
    <t>91305</t>
  </si>
  <si>
    <t>FECHADURA DE EMBUTIR PARA PORTA DE BANHEIRO, COMPLETA, ACABAMENTO PADRÃO POPULAR, INCLUSO EXECUÇÃO DE FURO - FORNECIMENTO E INSTALAÇÃO. AF_12/2019</t>
  </si>
  <si>
    <t>DISCO DE CORTE DIAMANTADO SEGMENTADO DIAMETRO DE 180 MM PARA ESMERILHADEIRA 7 "</t>
  </si>
  <si>
    <t>50,15</t>
  </si>
  <si>
    <t>61,85</t>
  </si>
  <si>
    <t>91306</t>
  </si>
  <si>
    <t>FECHADURA DE EMBUTIR PARA PORTAS INTERNAS, COMPLETA, ACABAMENTO PADRÃO MÉDIO, COM EXECUÇÃO DE FURO - FORNECIMENTO E INSTALAÇÃO. AF_12/2019</t>
  </si>
  <si>
    <t>75,02</t>
  </si>
  <si>
    <t>DISCO DE CORTE DIAMANTADO SEGMENTADO PARA CONCRETO, DIAMETRO DE 110 MM, FURO DE 20 MM</t>
  </si>
  <si>
    <t>15,00</t>
  </si>
  <si>
    <t>91307</t>
  </si>
  <si>
    <t>DISCO DE CORTE DIAMANTADO SEGMENTADO PARA CONCRETO, DIAMETRO DE 350 MM, FURO DE 1 " (14 X 1 ")</t>
  </si>
  <si>
    <t>FECHADURA DE EMBUTIR PARA PORTAS INTERNAS, COMPLETA, ACABAMENTO PADRÃO POPULAR, COM EXECUÇÃO DE FURO - FORNECIMENTO E INSTALAÇÃO. AF_12/2019</t>
  </si>
  <si>
    <t>355,13</t>
  </si>
  <si>
    <t>52,67</t>
  </si>
  <si>
    <t>DISCO DE CORTE PARA METAL COM DUAS TELAS 12 X 1/8 X 3/4 " (300 X 3,2 X 19,05 MM)</t>
  </si>
  <si>
    <t>15,81</t>
  </si>
  <si>
    <t>91312</t>
  </si>
  <si>
    <t>KIT DE PORTA DE MADEIRA PARA PINTURA, SEMI-OCA (LEVE OU MÉDIA), PADRÃO POPULAR, 60X210CM, ESPESSURA DE 3,5CM, ITENS INCLUSOS: DOBRADIÇAS, MONTAGEM E INSTALAÇÃO DO BATENTE, FECHADURA COM EXECUÇÃO DO FURO - FORNECIMENTO E INSTALAÇÃO. AF_12/2019</t>
  </si>
  <si>
    <t>DISCO DE DESBASTE PARA METAL FERROSO EM GERAL, COM TRES TELAS,  9 X 1/4 X 7/8 " (228,6 X 6,4 X 22,2 MM)</t>
  </si>
  <si>
    <t>548,29</t>
  </si>
  <si>
    <t>14,93</t>
  </si>
  <si>
    <t>91313</t>
  </si>
  <si>
    <t>DISCO DE LIXA PARA METAL, DIAMETRO = 180 MM, GRAO 120</t>
  </si>
  <si>
    <t>KIT DE PORTA DE MADEIRA PARA PINTURA, SEMI-OCA (LEVE OU MÉDIA), PADRÃO POPULAR, 70X210CM, ESPESSURA DE 3,5CM, ITENS INCLUSOS: DOBRADIÇAS, MONTAGEM E INSTALAÇÃO DO BATENTE, FECHADURA COM EXECUÇÃO DO FURO - FORNECIMENTO E INSTALAÇÃO. AF_12/2019</t>
  </si>
  <si>
    <t>572,67</t>
  </si>
  <si>
    <t>DISJUNTOR  TERMOMAGNETICO TRIPOLAR 3 X 400 A / ICC - 25 KA</t>
  </si>
  <si>
    <t>1.123,34</t>
  </si>
  <si>
    <t>DISJUNTOR TERMICO E MAGNETICO AJUSTAVEIS, TRIPOLAR DE 100 ATE 250A, CAPACIDADE DE INTERRUPCAO DE 35KA</t>
  </si>
  <si>
    <t>91314</t>
  </si>
  <si>
    <t>883,68</t>
  </si>
  <si>
    <t>KIT DE PORTA DE MADEIRA PARA PINTURA, SEMI-OCA (LEVE OU MÉDIA), PADRÃO POPULAR, 80X210CM, ESPESSURA DE 3,5CM, ITENS INCLUSOS: DOBRADIÇAS, MONTAGEM E INSTALAÇÃO DO BATENTE, FECHADURA COM EXECUÇÃO DO FURO - FORNECIMENTO E INSTALAÇÃO. AF_12/2019</t>
  </si>
  <si>
    <t>DISJUNTOR TERMICO E MAGNETICO AJUSTAVEIS, TRIPOLAR DE 300 ATE 400A, CAPACIDADE DE INTERRUPCAO DE 35KA</t>
  </si>
  <si>
    <t>584,64</t>
  </si>
  <si>
    <t>1.368,22</t>
  </si>
  <si>
    <t>DISJUNTOR TERMICO E MAGNETICO AJUSTAVEIS, TRIPOLAR DE 450 ATE 600A, CAPACIDADE DE INTERRUPCAO DE 35KA</t>
  </si>
  <si>
    <t>91315</t>
  </si>
  <si>
    <t>KIT DE PORTA DE MADEIRA PARA PINTURA, SEMI-OCA (LEVE OU MÉDIA), PADRÃO POPULAR, 90X210CM, ESPESSURA DE 3,5CM, ITENS INCLUSOS: DOBRADIÇAS, MONTAGEM E INSTALAÇÃO DO BATENTE, FECHADURA COM EXECUÇÃO DO FURO - FORNECIMENTO E INSTALAÇÃO. AF_12/2019</t>
  </si>
  <si>
    <t>3.196,58</t>
  </si>
  <si>
    <t>598,89</t>
  </si>
  <si>
    <t>DISJUNTOR TERMOMAGNETICO TRIPOLAR 125A</t>
  </si>
  <si>
    <t>259,98</t>
  </si>
  <si>
    <t>91318</t>
  </si>
  <si>
    <t>KIT DE PORTA DE MADEIRA PARA PINTURA, SEMI-OCA (LEVE OU MÉDIA), PADRÃO POPULAR, 60X210CM, ESPESSURA DE 3,5CM, ITENS INCLUSOS: DOBRADIÇAS, MONTAGEM E INSTALAÇÃO DO BATENTE, SEM FECHADURA - FORNECIMENTO E INSTALAÇÃO. AF_12/2019</t>
  </si>
  <si>
    <t>DISJUNTOR TERMOMAGNETICO TRIPOLAR 150 A / 600 V, TIPO FXD / ICC - 35 KA</t>
  </si>
  <si>
    <t>498,14</t>
  </si>
  <si>
    <t>294,95</t>
  </si>
  <si>
    <t>DISJUNTOR TERMOMAGNETICO TRIPOLAR 200 A / 600 V, TIPO FXD / ICC - 35 KA</t>
  </si>
  <si>
    <t>91319</t>
  </si>
  <si>
    <t>KIT DE PORTA DE MADEIRA PARA PINTURA, SEMI-OCA (LEVE OU MÉDIA), PADRÃO POPULAR, 70X210CM, ESPESSURA DE 3,5CM, ITENS INCLUSOS: DOBRADIÇAS, MONTAGEM E INSTALAÇÃO DO BATENTE, SEM FECHADURA - FORNECIMENTO E INSTALAÇÃO. AF_12/2019</t>
  </si>
  <si>
    <t>413,93</t>
  </si>
  <si>
    <t>520,00</t>
  </si>
  <si>
    <t>DISJUNTOR TERMOMAGNETICO TRIPOLAR 250 A / 600 V, TIPO FXD</t>
  </si>
  <si>
    <t>91320</t>
  </si>
  <si>
    <t>693,18</t>
  </si>
  <si>
    <t>KIT DE PORTA DE MADEIRA PARA PINTURA, SEMI-OCA (LEVE OU MÉDIA), PADRÃO POPULAR, 80X210CM, ESPESSURA DE 3,5CM, ITENS INCLUSOS: DOBRADIÇAS, MONTAGEM E INSTALAÇÃO DO BATENTE, SEM FECHADURA - FORNECIMENTO E INSTALAÇÃO. AF_12/2019</t>
  </si>
  <si>
    <t>DISJUNTOR TERMOMAGNETICO TRIPOLAR 3  X 250 A/ICC - 25 KA</t>
  </si>
  <si>
    <t>518,18</t>
  </si>
  <si>
    <t>606,28</t>
  </si>
  <si>
    <t>DISJUNTOR TERMOMAGNETICO TRIPOLAR 3 X 350 A/ICC - 25 KA</t>
  </si>
  <si>
    <t>91321</t>
  </si>
  <si>
    <t>KIT DE PORTA DE MADEIRA PARA PINTURA, SEMI-OCA (LEVE OU MÉDIA), PADRÃO POPULAR, 90X210CM, ESPESSURA DE 3,5CM, ITENS INCLUSOS: DOBRADIÇAS, MONTAGEM E INSTALAÇÃO DO BATENTE, SEM FECHADURA - FORNECIMENTO E INSTALAÇÃO. AF_12/2019</t>
  </si>
  <si>
    <t>1.123,45</t>
  </si>
  <si>
    <t>532,43</t>
  </si>
  <si>
    <t>DISJUNTOR TERMOMAGNETICO TRIPOLAR 300 A / 600 V, TIPO JXD / ICC - 40 KA</t>
  </si>
  <si>
    <t>952,17</t>
  </si>
  <si>
    <t>91324</t>
  </si>
  <si>
    <t>KIT DE PORTA DE MADEIRA PARA VERNIZ, SEMI-OCA (LEVE OU MÉDIA), PADRÃO POPULAR, 60X210CM, ESPESSURA DE 3,5CM, ITENS INCLUSOS: DOBRADIÇAS, MONTAGEM E INSTALAÇÃO DO BATENTE, SEM FECHADURA - FORNECIMENTO E INSTALAÇÃO. AF_12/2019</t>
  </si>
  <si>
    <t>DISJUNTOR TERMOMAGNETICO TRIPOLAR 400 A / 600 V, TIPO JXD / ICC - 40 KA</t>
  </si>
  <si>
    <t>503,70</t>
  </si>
  <si>
    <t>DISJUNTOR TERMOMAGNETICO TRIPOLAR 600 A / 600 V, TIPO LXD / ICC - 40 KA</t>
  </si>
  <si>
    <t>91325</t>
  </si>
  <si>
    <t>KIT DE PORTA DE MADEIRA PARA VERNIZ, SEMI-OCA (LEVE OU MÉDIA), PADRÃO POPULAR, 70X210CM, ESPESSURA DE 3,5CM, ITENS INCLUSOS: DOBRADIÇAS, MONTAGEM E INSTALAÇÃO DO BATENTE, SEM FECHADURA - FORNECIMENTO E INSTALAÇÃO. AF_12/2019</t>
  </si>
  <si>
    <t>1.568,22</t>
  </si>
  <si>
    <t>459,02</t>
  </si>
  <si>
    <t>DISJUNTOR TERMOMAGNETICO TRIPOLAR 800 A / 600 V, TIPO LMXD</t>
  </si>
  <si>
    <t>3.352,57</t>
  </si>
  <si>
    <t>91326</t>
  </si>
  <si>
    <t>KIT DE PORTA DE MADEIRA PARA VERNIZ, SEMI-OCA (LEVE OU MÉDIA), PADRÃO POPULAR, 80X210CM, ESPESSURA DE 3,5CM, ITENS INCLUSOS: DOBRADIÇAS, MONTAGEM E INSTALAÇÃO DO BATENTE, SEM FECHADURA - FORNECIMENTO E INSTALAÇÃO. AF_12/2019</t>
  </si>
  <si>
    <t>539,01</t>
  </si>
  <si>
    <t>91327</t>
  </si>
  <si>
    <t>DISJUNTOR TIPO DIN / IEC, MONOPOLAR DE 40  ATE 50A</t>
  </si>
  <si>
    <t>KIT DE PORTA DE MADEIRA PARA VERNIZ, SEMI-OCA (LEVE OU MÉDIA), PADRÃO POPULAR, 90X210CM, ESPESSURA DE 3,5CM, ITENS INCLUSOS: DOBRADIÇAS, MONTAGEM E INSTALAÇÃO DO BATENTE, SEM FECHADURA - FORNECIMENTO E INSTALAÇÃO. AF_12/2019</t>
  </si>
  <si>
    <t>10,06</t>
  </si>
  <si>
    <t>528,15</t>
  </si>
  <si>
    <t>91328</t>
  </si>
  <si>
    <t>DISJUNTOR TIPO DIN/IEC, BIPOLAR DE 6 ATE 32A</t>
  </si>
  <si>
    <t>KIT DE PORTA DE MADEIRA FRISADA, SEMI-OCA (LEVE OU MÉDIA), PADRÃO MÉDIO 60X210CM, ESPESSURA DE 3CM, ITENS INCLUSOS: DOBRADIÇAS, MONTAGEM E INSTALAÇÃO DO BATENTE, SEM FECHADURA - FORNECIMENTO E INSTALAÇÃO. AF_12/2019</t>
  </si>
  <si>
    <t>38,90</t>
  </si>
  <si>
    <t>525,32</t>
  </si>
  <si>
    <t>DISJUNTOR TIPO DIN/IEC, BIPOLAR 40 ATE 50A</t>
  </si>
  <si>
    <t>38,30</t>
  </si>
  <si>
    <t>91329</t>
  </si>
  <si>
    <t>DISJUNTOR TIPO DIN/IEC, BIPOLAR 63 A</t>
  </si>
  <si>
    <t>KIT DE PORTA DE MADEIRA FRISADA, SEMI-OCA (LEVE OU MÉDIA), PADRÃO POPULAR, 60X210CM, ESPESSURA DE 3CM, ITENS INCLUSOS: DOBRADIÇAS, MONTAGEM E INSTALAÇÃO DO BATENTE, SEM FECHADURA - FORNECIMENTO E INSTALAÇÃO. AF_12/2019</t>
  </si>
  <si>
    <t>54,87</t>
  </si>
  <si>
    <t>488,75</t>
  </si>
  <si>
    <t>DISJUNTOR TIPO DIN/IEC, MONOPOLAR DE 6  ATE  32A</t>
  </si>
  <si>
    <t>91330</t>
  </si>
  <si>
    <t>KIT DE PORTA DE MADEIRA FRISADA, SEMI-OCA (LEVE OU MÉDIA), PADRÃO MÉDIO, 70X210CM, ESPESSURA DE 3CM, ITENS INCLUSOS: DOBRADIÇAS, MONTAGEM E INSTALAÇÃO DO BATENTE, SEM FECHADURA - FORNECIMENTO E INSTALAÇÃO. AF_12/2019</t>
  </si>
  <si>
    <t>540,46</t>
  </si>
  <si>
    <t>DISJUNTOR TIPO DIN/IEC, MONOPOLAR DE 63 A</t>
  </si>
  <si>
    <t>12,30</t>
  </si>
  <si>
    <t>91331</t>
  </si>
  <si>
    <t>KIT DE PORTA DE MADEIRA FRISADA, SEMI-OCA (LEVE OU MÉDIA), PADRÃO POPULAR, 70X210CM, ESPESSURA DE 3CM, ITENS INCLUSOS: DOBRADIÇAS, MONTAGEM E INSTALAÇÃO DO BATENTE, SEM FECHADURA - FORNECIMENTO E INSTALAÇÃO. AF_12/2019</t>
  </si>
  <si>
    <t>503,74</t>
  </si>
  <si>
    <t>DISJUNTOR TIPO DIN/IEC, TRIPOLAR DE 10 ATE 50A</t>
  </si>
  <si>
    <t>47,66</t>
  </si>
  <si>
    <t>91332</t>
  </si>
  <si>
    <t>DISJUNTOR TIPO DIN/IEC, TRIPOLAR 63 A</t>
  </si>
  <si>
    <t>KIT DE PORTA DE MADEIRA FRISADA, SEMI-OCA (LEVE OU MÉDIA), PADRÃO MÉDIO, 80X210CM, ESPESSURA DE 3,5CM, ITENS INCLUSOS: DOBRADIÇAS, MONTAGEM E INSTALAÇÃO DO BATENTE, SEM FECHADURA - FORNECIMENTO E INSTALAÇÃO. AF_12/2019</t>
  </si>
  <si>
    <t>56,93</t>
  </si>
  <si>
    <t>577,40</t>
  </si>
  <si>
    <t>DISJUNTOR TIPO NEMA, BIPOLAR 10  ATE  50 A, TENSAO MAXIMA 415 V</t>
  </si>
  <si>
    <t>47,30</t>
  </si>
  <si>
    <t>91333</t>
  </si>
  <si>
    <t>KIT DE PORTA DE MADEIRA FRISADA, SEMI-OCA (LEVE OU MÉDIA), PADRÃO POPULAR, 80X210CM, ESPESSURA DE 3,5CM, ITENS INCLUSOS: DOBRADIÇAS, MONTAGEM E INSTALAÇÃO DO BATENTE, SEM FECHADURA - FORNECIMENTO E INSTALAÇÃO. AF_12/2019</t>
  </si>
  <si>
    <t>540,54</t>
  </si>
  <si>
    <t>DISJUNTOR TIPO NEMA, BIPOLAR 60 ATE 100A, TENSAO MAXIMA 415 V</t>
  </si>
  <si>
    <t>72,56</t>
  </si>
  <si>
    <t>91334</t>
  </si>
  <si>
    <t>DISJUNTOR TIPO NEMA, MONOPOLAR DE 60 ATE 70A, TENSAO MAXIMA DE 240 V</t>
  </si>
  <si>
    <t>KIT DE PORTA DE MADEIRA TIPO VENEZIANA, PADRÃO MÉDIO, 80X210CM, ESPESSURA DE 3CM, ITENS INCLUSOS: DOBRADIÇAS, MONTAGEM E INSTALAÇÃO DO BATENTE, SEM FECHADURA - FORNECIMENTO E INSTALAÇÃO. AF_12/2019</t>
  </si>
  <si>
    <t>854,82</t>
  </si>
  <si>
    <t>91335</t>
  </si>
  <si>
    <t>DISJUNTOR TIPO NEMA, MONOPOLAR 10 ATE 30A, TENSAO MAXIMA DE 240 V</t>
  </si>
  <si>
    <t>KIT DE PORTA DE MADEIRA TIPO VENEZIANA, PADRÃO POPULAR, 80X210CM, ESPESSURA DE 3CM, ITENS INCLUSOS: DOBRADIÇAS, MONTAGEM E INSTALAÇÃO DO BATENTE, SEM FECHADURA - FORNECIMENTO E INSTALAÇÃO. AF_12/2019</t>
  </si>
  <si>
    <t>817,96</t>
  </si>
  <si>
    <t>DISJUNTOR TIPO NEMA, MONOPOLAR 35  ATE  50 A, TENSAO MAXIMA DE 240 V</t>
  </si>
  <si>
    <t>91336</t>
  </si>
  <si>
    <t>KIT DE PORTA DE MADEIRA TIPO MEXICANA, MACIÇA (PESADA OU SUPERPESADA), PADRÃO MÉDIO, 80X210CM, ESPESSURA DE 3CM, ITENS INCLUSOS: DOBRADIÇAS, MONTAGEM E INSTALAÇÃO DO BATENTE, SEM FECHADURA - FORNECIMENTO E INSTALAÇÃO. AF_12/2019</t>
  </si>
  <si>
    <t>1.071,80</t>
  </si>
  <si>
    <t>DISJUNTOR TIPO NEMA, TRIPOLAR 10  ATE  50A, TENSAO MAXIMA DE 415 V</t>
  </si>
  <si>
    <t>59,00</t>
  </si>
  <si>
    <t>91337</t>
  </si>
  <si>
    <t>KIT DE PORTA DE MADEIRA TIPO MEXICANA, MACIÇA (PESADA OU SUPERPESADA), PADRÃO POPULAR, 80X210CM, ESPESSURA DE 3CM, ITENS INCLUSOS: DOBRADIÇAS, MONTAGEM E INSTALAÇÃO DO BATENTE, SEM FECHADURA - FORNECIMENTO E INSTALAÇÃO. AF_12/2019</t>
  </si>
  <si>
    <t>DISJUNTOR TIPO NEMA, TRIPOLAR 60 ATE 100 A, TENSAO MAXIMA DE 415 V</t>
  </si>
  <si>
    <t>1.034,94</t>
  </si>
  <si>
    <t>83,13</t>
  </si>
  <si>
    <t>DISPOSITIVO DPS CLASSE II, 1 POLO, TENSAO MAXIMA DE 175 V, CORRENTE MAXIMA DE *20* KA (TIPO AC)</t>
  </si>
  <si>
    <t>100659</t>
  </si>
  <si>
    <t>ALIZAR DE 5X1,5CM PARA PORTA FIXADO COM PREGOS, PADRÃO MÉDIO - FORNECIMENTO E INSTALAÇÃO. AF_12/2019</t>
  </si>
  <si>
    <t>50,78</t>
  </si>
  <si>
    <t>4,84</t>
  </si>
  <si>
    <t>DISPOSITIVO DPS CLASSE II, 1 POLO, TENSAO MAXIMA DE 175 V, CORRENTE MAXIMA DE *30* KA (TIPO AC)</t>
  </si>
  <si>
    <t>57,13</t>
  </si>
  <si>
    <t>100660</t>
  </si>
  <si>
    <t>ALIZAR DE 5X1,5CM PARA PORTA FIXADO COM PREGOS, PADRÃO POPULAR - FORNECIMENTO E INSTALAÇÃO. AF_12/2019</t>
  </si>
  <si>
    <t>4,12</t>
  </si>
  <si>
    <t>DISPOSITIVO DPS CLASSE II, 1 POLO, TENSAO MAXIMA DE 175 V, CORRENTE MAXIMA DE *45* KA (TIPO AC)</t>
  </si>
  <si>
    <t>73,08</t>
  </si>
  <si>
    <t>100675</t>
  </si>
  <si>
    <t>KIT DE PORTA-PRONTA DE MADEIRA EM ACABAMENTO MELAMÍNICO BRANCO, FOLHA LEVE OU MÉDIA, 90X210, EXCLUSIVE FECHADURA, FIXAÇÃO COM PREENCHIMENTO TOTAL DE ESPUMA EXPANSIVA - FORNECIMENTO E INSTALAÇÃO. AF_12/2019</t>
  </si>
  <si>
    <t>DISPOSITIVO DPS CLASSE II, 1 POLO, TENSAO MAXIMA DE 175 V, CORRENTE MAXIMA DE *90* KA (TIPO AC)</t>
  </si>
  <si>
    <t>397,69</t>
  </si>
  <si>
    <t>129,90</t>
  </si>
  <si>
    <t>DISPOSITIVO DPS CLASSE II, 1 POLO, TENSAO MAXIMA DE 275 V, CORRENTE MAXIMA DE *20* KA (TIPO AC)</t>
  </si>
  <si>
    <t>100676</t>
  </si>
  <si>
    <t>BATENTE PARA PORTA COM BANDEIRA, FIXAÇÃO COM PARAFUSO E BUCHA. AF_12/2019</t>
  </si>
  <si>
    <t>52,91</t>
  </si>
  <si>
    <t>104,86</t>
  </si>
  <si>
    <t>DISPOSITIVO DPS CLASSE II, 1 POLO, TENSAO MAXIMA DE 275 V, CORRENTE MAXIMA DE *30* KA (TIPO AC)</t>
  </si>
  <si>
    <t>65,01</t>
  </si>
  <si>
    <t>100677</t>
  </si>
  <si>
    <t>BANDEIRA PARA PORTA EM MADEIRA. AF_12/2019</t>
  </si>
  <si>
    <t>36,96</t>
  </si>
  <si>
    <t>DISPOSITIVO DPS CLASSE II, 1 POLO, TENSAO MAXIMA DE 275 V, CORRENTE MAXIMA DE *45* KA (TIPO AC)</t>
  </si>
  <si>
    <t>78,13</t>
  </si>
  <si>
    <t>100678</t>
  </si>
  <si>
    <t>DISPOSITIVO DPS CLASSE II, 1 POLO, TENSAO MAXIMA DE 275 V, CORRENTE MAXIMA DE *90* KA (TIPO AC)</t>
  </si>
  <si>
    <t>KIT DE PORTA DE MADEIRA PARA VERNIZ, SEMI-OCA (LEVE OU MÉDIA), PADRÃO MÉDIO, 60X210CM, ESPESSURA DE 3,5CM, ITENS INCLUSOS: DOBRADIÇAS, MONTAGEM E INSTALAÇÃO DE BATENTE, FECHADURA COM EXECUÇÃO DO FURO - FORNECIMENTO E INSTALAÇÃO. AF_12/2019</t>
  </si>
  <si>
    <t>609,16</t>
  </si>
  <si>
    <t>135,75</t>
  </si>
  <si>
    <t>100679</t>
  </si>
  <si>
    <t>KIT DE PORTA DE MADEIRA PARA VERNIZ, SEMI-OCA (LEVE OU MÉDIA), PADRÃO POPULAR, 60X210CM, ESPESSURA DE 3,5CM, ITENS INCLUSOS: DOBRADIÇAS, MONTAGEM E INSTALAÇÃO DE BATENTE, FECHADURA COM EXECUÇÃO DO FURO - FORNECIMENTO E INSTALAÇÃO. AF_12/2019</t>
  </si>
  <si>
    <t>DISPOSITIVO DPS CLASSE II, 1 POLO, TENSAO MAXIMA DE 385 V, CORRENTE MAXIMA DE *20* KA (TIPO AC)</t>
  </si>
  <si>
    <t>553,85</t>
  </si>
  <si>
    <t>87,69</t>
  </si>
  <si>
    <t>100680</t>
  </si>
  <si>
    <t>KIT DE PORTA DE MADEIRA PARA VERNIZ, SEMI-OCA (LEVE OU MÉDIA), PADRÃO MÉDIO, 70X210CM, ESPESSURA DE 3,5CM, ITENS INCLUSOS: DOBRADIÇAS, MONTAGEM E INSTALAÇÃO DE BATENTE, FECHADURA COM EXECUÇÃO DO FURO - FORNECIMENTO E INSTALAÇÃO. AF_12/2019</t>
  </si>
  <si>
    <t>DISPOSITIVO DPS CLASSE II, 1 POLO, TENSAO MAXIMA DE 385 V, CORRENTE MAXIMA DE *30* KA (TIPO AC)</t>
  </si>
  <si>
    <t>570,76</t>
  </si>
  <si>
    <t>100681</t>
  </si>
  <si>
    <t>KIT DE PORTA DE MADEIRA FRISADA, SEMI-OCA (LEVE OU MÉDIA), PADRÃO MÉDIO, 70X210CM, ESPESSURA DE 3CM, ITENS INCLUSOS: DOBRADIÇAS, MONTAGEM E INSTALAÇÃO DE BATENTE, FECHADURA COM EXECUÇÃO DO FURO - FORNECIMENTO E INSTALAÇÃO. AF_12/2019</t>
  </si>
  <si>
    <t>615,48</t>
  </si>
  <si>
    <t>DISPOSITIVO DPS CLASSE II, 1 POLO, TENSAO MAXIMA DE 385 V, CORRENTE MAXIMA DE *45* KA (TIPO AC)</t>
  </si>
  <si>
    <t>106,07</t>
  </si>
  <si>
    <t>DISPOSITIVO DPS CLASSE II, 1 POLO, TENSAO MAXIMA DE 385 V, CORRENTE MAXIMA DE *90* KA (TIPO AC)</t>
  </si>
  <si>
    <t>100682</t>
  </si>
  <si>
    <t>KIT DE PORTA DE MADEIRA FRISADA, SEMI-OCA (LEVE OU MÉDIA), PADRÃO POPULAR, 70X210CM, ESPESSURA DE 3CM, ITENS INCLUSOS: DOBRADIÇAS, MONTAGEM E INSTALAÇÃO DE BATENTE, FECHADURA COM EXECUÇÃO DO FURO - FORNECIMENTO E INSTALAÇÃO. AF_12/2019</t>
  </si>
  <si>
    <t>199,67</t>
  </si>
  <si>
    <t>556,41</t>
  </si>
  <si>
    <t>DISPOSITIVO DPS CLASSE II, 1 POLO, TENSAO MAXIMA DE 460 V, CORRENTE MAXIMA DE *20* KA (TIPO AC)</t>
  </si>
  <si>
    <t>100683</t>
  </si>
  <si>
    <t>KIT DE PORTA DE MADEIRA PARA VERNIZ, SEMI-OCA (LEVE OU MÉDIA), PADRÃO MÉDIO, 80X210CM, ESPESSURA DE 3,5CM, ITENS INCLUSOS: DOBRADIÇAS, MONTAGEM E INSTALAÇÃO DE BATENTE, FECHADURA COM EXECUÇÃO DO FURO - FORNECIMENTO E INSTALAÇÃO. AF_12/2019</t>
  </si>
  <si>
    <t>97,83</t>
  </si>
  <si>
    <t>663,78</t>
  </si>
  <si>
    <t>DISPOSITIVO DPS CLASSE II, 1 POLO, TENSAO MAXIMA DE 460 V, CORRENTE MAXIMA DE *30* KA (TIPO AC)</t>
  </si>
  <si>
    <t>100684</t>
  </si>
  <si>
    <t>KIT DE PORTA DE MADEIRA PARA VERNIZ, SEMI-OCA (LEVE OU MÉDIA), PADRÃO POPULAR, 80X210CM, ESPESSURA DE 3,5CM, ITENS INCLUSOS: DOBRADIÇAS, MONTAGEM E INSTALAÇÃO DE BATENTE, FECHADURA COM EXECUÇÃO DO FURO - FORNECIMENTO E INSTALAÇÃO. AF_12/2019</t>
  </si>
  <si>
    <t>605,47</t>
  </si>
  <si>
    <t>100,86</t>
  </si>
  <si>
    <t>100685</t>
  </si>
  <si>
    <t>DISPOSITIVO DPS CLASSE II, 1 POLO, TENSAO MAXIMA DE 460 V, CORRENTE MAXIMA DE *45* KA (TIPO AC)</t>
  </si>
  <si>
    <t>KIT DE PORTA DE MADEIRA PARA VERNIZ, SEMI-OCA (LEVE OU MÉDIA), PADRÃO MÉDIO, 90X210CM, ESPESSURA DE 3,5CM, ITENS INCLUSOS: DOBRADIÇAS, MONTAGEM E INSTALAÇÃO DE BATENTE, FECHADURA COM EXECUÇÃO DO FURO - FORNECIMENTO E INSTALAÇÃO. AF_12/2019</t>
  </si>
  <si>
    <t>118,84</t>
  </si>
  <si>
    <t>653,06</t>
  </si>
  <si>
    <t>DISPOSITIVO DPS CLASSE II, 1 POLO, TENSAO MAXIMA DE 460 V, CORRENTE MAXIMA DE *90* KA (TIPO AC)</t>
  </si>
  <si>
    <t>245,22</t>
  </si>
  <si>
    <t>100686</t>
  </si>
  <si>
    <t>KIT DE PORTA DE MADEIRA PARA VERNIZ, SEMI-OCA (LEVE OU MÉDIA), PADRÃO POPULAR, 90X210CM, ESPESSURA DE 3CM, ITENS INCLUSOS: DOBRADIÇAS, MONTAGEM E INSTALAÇÃO DE BATENTE, FECHADURA COM EXECUÇÃO DO FURO - FORNECIMENTO E INSTALAÇÃO. AF_12/2019</t>
  </si>
  <si>
    <t>DISPOSITIVO DR, 2 POLOS, SENSIBILIDADE DE 30 MA, CORRENTE DE 100 A, TIPO AC</t>
  </si>
  <si>
    <t>594,61</t>
  </si>
  <si>
    <t>208,13</t>
  </si>
  <si>
    <t>DISPOSITIVO DR, 2 POLOS, SENSIBILIDADE DE 30 MA, CORRENTE DE 25 A, TIPO AC</t>
  </si>
  <si>
    <t>100687</t>
  </si>
  <si>
    <t>KIT DE PORTA DE MADEIRA FRISADA, SEMI-OCA (LEVE OU MÉDIA), PADRÃO MÉDIO, 60X210CM, ESPESSURA DE 3,5CM, ITENS INCLUSOS: DOBRADIÇAS, MONTAGEM E INSTALAÇÃO DE BATENTE, FECHADURA COM EXECUÇÃO DO FURO - FORNECIMENTO E INSTALAÇÃO. AF_12/2019</t>
  </si>
  <si>
    <t>104,50</t>
  </si>
  <si>
    <t>594,21</t>
  </si>
  <si>
    <t>DISPOSITIVO DR, 2 POLOS, SENSIBILIDADE DE 30 MA, CORRENTE DE 40 A, TIPO AC</t>
  </si>
  <si>
    <t>100688</t>
  </si>
  <si>
    <t>106,36</t>
  </si>
  <si>
    <t>KIT DE PORTA DE MADEIRA FRISADA, SEMI-OCA (LEVE OU MÉDIA), PADRÃO POPULAR, 60X210CM, ESPESSURA DE 3CM, ITENS INCLUSOS: DOBRADIÇAS, MONTAGEM E INSTALAÇÃO DE BATENTE, FECHADURA COM EXECUÇÃO DO FURO - FORNECIMENTO E INSTALAÇÃO. AF_12/2019</t>
  </si>
  <si>
    <t>538,90</t>
  </si>
  <si>
    <t>DISPOSITIVO DR, 2 POLOS, SENSIBILIDADE DE 30 MA, CORRENTE DE 63 A, TIPO AC</t>
  </si>
  <si>
    <t>113,74</t>
  </si>
  <si>
    <t>100689</t>
  </si>
  <si>
    <t>KIT DE PORTA DE MADEIRA FRISADA, SEMI-OCA (LEVE OU MÉDIA), PADRÃO MÉDIO, 80X210CM, ESPESSURA DE 3,5CM, ITENS INCLUSOS: DOBRADIÇAS, MONTAGEM E INSTALAÇÃO DE BATENTE, FECHADURA COM EXECUÇÃO DO FURO - FORNECIMENTO E INSTALAÇÃO. AF_12/2019</t>
  </si>
  <si>
    <t>DISPOSITIVO DR, 2 POLOS, SENSIBILIDADE DE 30 MA, CORRENTE DE 80 A, TIPO AC</t>
  </si>
  <si>
    <t>193,95</t>
  </si>
  <si>
    <t>665,31</t>
  </si>
  <si>
    <t>DISPOSITIVO DR, 2 POLOS, SENSIBILIDADE DE 300 MA, CORRENTE DE 25 A, TIPO AC</t>
  </si>
  <si>
    <t>118,33</t>
  </si>
  <si>
    <t>100690</t>
  </si>
  <si>
    <t>DISPOSITIVO DR, 2 POLOS, SENSIBILIDADE DE 300 MA, CORRENTE DE 40 A, TIPO AC</t>
  </si>
  <si>
    <t>KIT DE PORTA DE MADEIRA FRISADA, SEMI-OCA (LEVE OU MÉDIA), PADRÃO POPULAR, 80X210CM, ESPESSURA DE 3,5CM, ITENS INCLUSOS: DOBRADIÇAS, MONTAGEM E INSTALAÇÃO DE BATENTE, FECHADURA COM EXECUÇÃO DO FURO - FORNECIMENTO E INSTALAÇÃO. AF_12/2019</t>
  </si>
  <si>
    <t>607,00</t>
  </si>
  <si>
    <t>129,06</t>
  </si>
  <si>
    <t>DISPOSITIVO DR, 2 POLOS, SENSIBILIDADE DE 300 MA, CORRENTE DE 63 A, TIPO AC</t>
  </si>
  <si>
    <t>100691</t>
  </si>
  <si>
    <t>129,83</t>
  </si>
  <si>
    <t>KIT DE PORTA DE MADEIRA TIPO VENEZIANA, 80X210CM (ESPESSURA DE 3CM), PADRÃO MÉDIO, ITENS INCLUSOS: DOBRADIÇAS, MONTAGEM E INSTALAÇÃO DE BATENTE, FECHADURA COM EXECUÇÃO DO FURO - FORNECIMENTO E INSTALAÇÃO. AF_12/2019</t>
  </si>
  <si>
    <t>942,73</t>
  </si>
  <si>
    <t>DISPOSITIVO DR, 2 POLOS, SENSIBILIDADE DE 300 MA, CORRENTE DE 80 A, TIPO  AC</t>
  </si>
  <si>
    <t>217,27</t>
  </si>
  <si>
    <t>DISPOSITIVO DR, 4 POLOS, SENSIBILIDADE DE 30 MA, CORRENTE DE 100 A, TIPO AC</t>
  </si>
  <si>
    <t>100692</t>
  </si>
  <si>
    <t>240,62</t>
  </si>
  <si>
    <t>KIT DE PORTA DE MADEIRA TIPO VENEZIANA, 80X210CM (ESPESSURA DE 3CM), PADRÃO POPULAR, ITENS INCLUSOS: DOBRADIÇAS, MONTAGEM E INSTALAÇÃO DE BATENTE, FECHADURA COM EXECUÇÃO DO FURO - FORNECIMENTO E INSTALAÇÃO. AF_12/2019</t>
  </si>
  <si>
    <t>DISPOSITIVO DR, 4 POLOS, SENSIBILIDADE DE 30 MA, CORRENTE DE 25 A, TIPO AC</t>
  </si>
  <si>
    <t>884,42</t>
  </si>
  <si>
    <t>119,06</t>
  </si>
  <si>
    <t>DISPOSITIVO DR, 4 POLOS, SENSIBILIDADE DE 30 MA, CORRENTE DE 40 A, TIPO AC</t>
  </si>
  <si>
    <t>100693</t>
  </si>
  <si>
    <t>119,15</t>
  </si>
  <si>
    <t>KIT DE PORTA DE MADEIRA TIPO MEXICANA, MACIÇA (PESADA OU SUPERPESADA), PADRÃO MÉDIO, 80X210CM, ESPESSURA DE 3,5CM, ITENS INCLUSOS: DOBRADIÇAS, MONTAGEM E INSTALAÇÃO DE BATENTE, FECHADURA COM EXECUÇÃO DO FURO - FORNECIMENTO E INSTALAÇÃO. AF_12/2019</t>
  </si>
  <si>
    <t>DISPOSITIVO DR, 4 POLOS, SENSIBILIDADE DE 30 MA, CORRENTE DE 63 A, TIPO AC</t>
  </si>
  <si>
    <t>1.159,71</t>
  </si>
  <si>
    <t>129,89</t>
  </si>
  <si>
    <t>DISPOSITIVO DR, 4 POLOS, SENSIBILIDADE DE 30 MA, CORRENTE DE 80 A, TIPO AC</t>
  </si>
  <si>
    <t>100694</t>
  </si>
  <si>
    <t>242,39</t>
  </si>
  <si>
    <t>KIT DE PORTA DE MADEIRA TIPO MEXICANA, MACIÇA (PESADA OU SUPERPESADA), PADRÃO POPULAR, 80X210CM, ESPESSURA DE 3,5CM, ITENS INCLUSOS: DOBRADIÇAS, MONTAGEM E INSTALAÇÃO DE BATENTE, FECHADURA COM EXECUÇÃO DO FURO - FORNECIMENTO E INSTALAÇÃO. AF_12/2019</t>
  </si>
  <si>
    <t>DISPOSITIVO DR, 4 POLOS, SENSIBILIDADE DE 300 MA, CORRENTE DE 100 A, TIPO AC</t>
  </si>
  <si>
    <t>1.101,40</t>
  </si>
  <si>
    <t>389,78</t>
  </si>
  <si>
    <t>DISPOSITIVO DR, 4 POLOS, SENSIBILIDADE DE 300 MA, CORRENTE DE 25 A, TIPO AC</t>
  </si>
  <si>
    <t>147,83</t>
  </si>
  <si>
    <t>100695</t>
  </si>
  <si>
    <t>RECOLOCAÇÃO DE FOLHAS DE PORTA DE MADEIRA LEVE OU MÉDIA DE 60CM DE LARGURA, CONSIDERANDO REAPROVEITAMENTO DO MATERIAL. AF_12/2019</t>
  </si>
  <si>
    <t>DISPOSITIVO DR, 4 POLOS, SENSIBILIDADE DE 300 MA, CORRENTE DE 40 A, TIPO AC</t>
  </si>
  <si>
    <t>40,56</t>
  </si>
  <si>
    <t>173,23</t>
  </si>
  <si>
    <t>DISPOSITIVO DR, 4 POLOS, SENSIBILIDADE DE 300 MA, CORRENTE DE 63 A, TIPO AC</t>
  </si>
  <si>
    <t>100696</t>
  </si>
  <si>
    <t>166,95</t>
  </si>
  <si>
    <t>RECOLOCAÇÃO DE FOLHAS DE PORTA DE MADEIRA LEVE OU MÉDIA DE 70CM DE LARGURA, CONSIDERANDO REAPROVEITAMENTO DO MATERIAL. AF_12/2019</t>
  </si>
  <si>
    <t>45,13</t>
  </si>
  <si>
    <t>DISPOSITIVO DR, 4 POLOS, SENSIBILIDADE DE 300 MA, CORRENTE DE 80 A, TIPO AC</t>
  </si>
  <si>
    <t>386,76</t>
  </si>
  <si>
    <t>100697</t>
  </si>
  <si>
    <t>RECOLOCAÇÃO DE FOLHAS DE PORTA DE MADEIRA LEVE OU MÉDIA DE 80CM DE LARGURA, CONSIDERANDO REAPROVEITAMENTO DO MATERIAL. AF_12/2019</t>
  </si>
  <si>
    <t>DISTRIBUIDOR DE AGREGADOS AUTOPROPELIDO, CAP 3 M3, A DIESEL, 6 CC, 176 CV</t>
  </si>
  <si>
    <t>49,72</t>
  </si>
  <si>
    <t>249.588,52</t>
  </si>
  <si>
    <t>DISTRIBUIDOR DE AGREGADOS REBOCAVEL, CAPACIDADE 1,9 M3, LARGURA DE TRABALHO 3,66 M</t>
  </si>
  <si>
    <t>57.408,12</t>
  </si>
  <si>
    <t>100698</t>
  </si>
  <si>
    <t>RECOLOCAÇÃO DE FOLHAS DE PORTA DE MADEIRA LEVE OU MÉDIA DE 90CM DE LARGURA, CONSIDERANDO REAPROVEITAMENTO DO MATERIAL. AF_12/2019</t>
  </si>
  <si>
    <t>54,31</t>
  </si>
  <si>
    <t>DISTRIBUIDOR METALICO, COM ROSCA, 2 SAIDAS, DN 1" X 1/2", PARA CONEXAO COM ANEL DESLIZANTE EM TUBO PEX</t>
  </si>
  <si>
    <t>32,61</t>
  </si>
  <si>
    <t>100699</t>
  </si>
  <si>
    <t>DISTRIBUIDOR METALICO, COM ROSCA, 2 SAIDAS, DN 3/4" X 1/2", PARA CONEXAO COM ANEL DESLIZANTE EM TUBO PEX</t>
  </si>
  <si>
    <t>RECOLOCAÇÃO DE FOLHAS DE PORTA DE MADEIRA PESADA OU SUPERPESADA DE 80CM DE LARGURA, CONSIDERANDO REAPROVEITAMENTO DO MATERIAL. AF_12/2019</t>
  </si>
  <si>
    <t>64,48</t>
  </si>
  <si>
    <t>28,77</t>
  </si>
  <si>
    <t>DISTRIBUIDOR METALICO, COM ROSCA, 3 SAIDAS, DN 1" X 1/2", PARA CONEXAO COM ANEL DESLIZANTE EM TUBO PEX</t>
  </si>
  <si>
    <t>44,55</t>
  </si>
  <si>
    <t>100700</t>
  </si>
  <si>
    <t>PORTA DE MADEIRA COMPENSADA LISA PARA PINTURA, 120X210X3,5CM, 2 FOLHAS, INCLUSO ADUELA 2A, ALIZAR 2A E DOBRADIÇAS. AF_12/2019</t>
  </si>
  <si>
    <t>573,25</t>
  </si>
  <si>
    <t>DISTRIBUIDOR METALICO, COM ROSCA, 3 SAIDAS, DN 3/4" X 1/2", PARA CONEXAO COM ANEL DESLIZANTE EM TUBO PEX</t>
  </si>
  <si>
    <t>35,84</t>
  </si>
  <si>
    <t>100712</t>
  </si>
  <si>
    <t>DISTRIBUIDOR, PLASTICO, 2 SAIDAS, DN 32 X 16 MM, PARA CONEXAO COM CRIMPAGEM EM TUBO PEX</t>
  </si>
  <si>
    <t>KIT DE PORTA DE MADEIRA PARA VERNIZ, SEMI-OCA (LEVE OU MÉDIA), PADRÃO POPULAR, 70X210CM, ESPESSURA DE 3,5CM, ITENS INCLUSOS: DOBRADIÇAS, MONTAGEM E INSTALAÇÃO DE BATENTE, FECHADURA COM EXECUÇÃO DO FURO - FORNECIMENTO E INSTALAÇÃO. AF_12/2019</t>
  </si>
  <si>
    <t>111,62</t>
  </si>
  <si>
    <t>511,69</t>
  </si>
  <si>
    <t>DISTRIBUIDOR, PLASTICO, 2 SAIDAS, DN 32 X 20 MM, PARA CONEXAO COM CRIMPAGEM EM TUBO PEX</t>
  </si>
  <si>
    <t>100665</t>
  </si>
  <si>
    <t>JANELA DE MADEIRA - CEDRINHO/ANGELIM OU EQUIVALENTE DA REGIÃO - DE ABRIR COM 4 FOLHAS (2 VENEZIANAS E 2 GUILHOTINAS PARA VIDRO), COM BATENTE, ALIZAR E FERRAGENS. EXCLUSIVE VIDROS, ACABAMENTO E CONTRAMARCO. FORNECIMENTO E INSTALAÇÃO. AF_12/2019</t>
  </si>
  <si>
    <t>697,88</t>
  </si>
  <si>
    <t>DISTRIBUIDOR, PLASTICO, 2 SAIDAS, DN 32 X 25 MM, PARA CONEXAO COM CRIMPAGEM EM TUBO PEX</t>
  </si>
  <si>
    <t>122,71</t>
  </si>
  <si>
    <t>100666</t>
  </si>
  <si>
    <t>DISTRIBUIDOR, PLASTICO, 3 SAIDAS, DN 32 X 16 MM, PARA CONEXAO COM CRIMPAGEM EM TUBO PEX</t>
  </si>
  <si>
    <t>JANELA DE MADEIRA (PINUS/EUCALIPTO OU EQUIV.) DE ABRIR COM 4 FOLHAS (2 VENEZIANAS E 2 GUILHOTINAS PARA VIDRO), COM BATENTE, ALIZAR E FERRAGENS. EXCLUSIVE VIDROS, ACABAMENTO E CONTRAMARCO. FORNECIMENTO E INSTALAÇÃO. AF_12/2019</t>
  </si>
  <si>
    <t>550,65</t>
  </si>
  <si>
    <t>120,03</t>
  </si>
  <si>
    <t>DISTRIBUIDOR, PLASTICO, 3 SAIDAS, DN 32 X 20 MM, PARA CONEXAO COM CRIMPAGEM EM TUBO PEX</t>
  </si>
  <si>
    <t>140,94</t>
  </si>
  <si>
    <t>100667</t>
  </si>
  <si>
    <t>JANELA DE MADEIRA (IMBUIA/CEDRO OU EQUIV.) DE ABRIR COM 4 FOLHAS (2 VENEZIANAS E 2 GUILHOTINAS PARA VIDRO), COM BATENTE, ALIZAR E FERRAGENS. EXCLUSIVE VIDROS, ACABAMENTO E CONTRAMARCO. FORNECIMENTO E INSTALAÇÃO. AF_12/2019</t>
  </si>
  <si>
    <t>906,01</t>
  </si>
  <si>
    <t>100668</t>
  </si>
  <si>
    <t>JANELA DE MADEIRA (CEDRINHO/ANGELIM OU EQUIV.) TIPO MAXIM-AR, PARA VIDRO, COM BATENTE, ALIZAR E FERRAGENS. EXCLUSIVE VIDRO, ACABAMENTO E CONTRAMARCO. FORNECIMENTO E INSTALAÇÃO. AF_12/2019</t>
  </si>
  <si>
    <t>1.082,58</t>
  </si>
  <si>
    <t>DISTRIBUIDOR, PLASTICO, 3 SAIDAS, DN 32 X 25 MM, PARA CONEXAO COM CRIMPAGEM EM TUBO PEX</t>
  </si>
  <si>
    <t>150,42</t>
  </si>
  <si>
    <t>100669</t>
  </si>
  <si>
    <t>JANELA DE MADEIRA (PINUS/EUCALIPTO OU EQUIV.) TIPO BASCULANTE COM 2 FOLHAS PARA VIDRO, COM BATENTE, ALIZAR E FERRAGENS. EXCLUSIVE VIDROS, ACABAMENTO E CONTRAMARCO. FORNECIMENTO E INSTALAÇÃO. AF_12/2019</t>
  </si>
  <si>
    <t>DIVISORIA (N2) PAINEL/VIDRO - PAINEL C/ MSO/COMEIA E=35MM - MONTANTE/RODAPE DUPLO ACO GALV PINTADO - COLOCADA</t>
  </si>
  <si>
    <t>644,55</t>
  </si>
  <si>
    <t>95,81</t>
  </si>
  <si>
    <t>100670</t>
  </si>
  <si>
    <t>JANELA DE MADEIRA (CEDRINHO/ANGELIM OU EQUIV.) DE CORRER COM 6 FOLHAS (2 VENEZ. FIXAS, 2 VENEZ. DE CORRER E 2 DE CORRER PARA VIDRO), COM BATENTE, ALIZAR E FERRAGENS. EXCLUSIVE VIDROS, ACABAMENTO E CONTRAMARCO. FORNECIMENTO E INSTALAÇÃO. AF_12/2019</t>
  </si>
  <si>
    <t>DIVISORIA (N2) PAINEL/VIDRO - PAINEL C/ MSO/COMEIA E=35MM - PERFIS SIMPLES ACO GALV PINTADO - COLOCADA</t>
  </si>
  <si>
    <t>867,50</t>
  </si>
  <si>
    <t>92,17</t>
  </si>
  <si>
    <t>DIVISORIA (N2) PAINEL/VIDRO - PAINEL MSO/COMEIA E=35MM - MONTANTE/RODAPE DUPLO ALUMINIO ANOD NAT - COLOCADA</t>
  </si>
  <si>
    <t>100671</t>
  </si>
  <si>
    <t>107,28</t>
  </si>
  <si>
    <t>JANELA DE MADEIRA (IMBUIA/CEDRO OU EQUIV) DE CORRER COM 6 FOLHAS (2 VENEZIANAS FIXAS, 2 VENEZIANAS DE CORRER E 2 DE CORRER PARA VIDRO), COM BATENTE, ALIZAR E FERRAGENS. EXCLUSIVE VIDROS, ACABAMENTO E CONTRAMARCO. FORNECIMENTO E INSTALAÇÃO. AF_12/2019</t>
  </si>
  <si>
    <t>1.079,02</t>
  </si>
  <si>
    <t>DIVISORIA (N2) PAINEL/VIDRO - PAINEL MSO/COMEIA E=35MM - PERFIS SIMPLES ALUMINIO ANOD NAT - COLOCADA</t>
  </si>
  <si>
    <t>89,75</t>
  </si>
  <si>
    <t>100672</t>
  </si>
  <si>
    <t>JANELA DE MADEIRA (PINUS/EUCALIPTO OU EQUIV.) DE CORRER COM 6 FOLHAS (2 VENEZ. FIXAS, 2 VENEZ. DE CORRER E 2 DE CORRER PARA VIDRO), COM BATENTE, ALIZAR E FERRAGENS. EXCLUSIVE VIDROS, ACABAMENTO E CONTRAMARCO. FORNECIMENTO EINSTALAÇÃO. AF_12/2019</t>
  </si>
  <si>
    <t>DIVISORIA (N2) PAINEL/VIDRO - PAINEL VERMICULITA E=35MM - PERFIS SIMPLES ALUMINIO ANOD NATURAL - COLOCADA</t>
  </si>
  <si>
    <t>693,01</t>
  </si>
  <si>
    <t>240,14</t>
  </si>
  <si>
    <t>100673</t>
  </si>
  <si>
    <t>DIVISORIA (N3) PAINEL/VIDRO/PAINEL MSO/COMEIA E=35MM - MONTANTE/RODAPE DUPLO ACO GALV PINTADO - COLOCADA</t>
  </si>
  <si>
    <t>JANELA DE MADEIRA (CEDRINHO/ANGELIM OU EQUIV.) DE CORRER COM 4 FOLHAS (2 VENEZIANAS PANTOGRÁFICAS DE CORRER E 2 DE CORRER PARA VIDROS), COM BATENTE, ALIZAR E FERRAGENS. EXCLUSIVE VIDROS, ACABAMENTO E CONTRAMARCO. FORNECIMENTO E INSTALAÇÃO. AF_12/2019</t>
  </si>
  <si>
    <t>106,24</t>
  </si>
  <si>
    <t>80,54</t>
  </si>
  <si>
    <t>DIVISORIA (N3) PAINEL/VIDRO/PAINEL MSO/COMEIA E=35MM - MONTANTE/RODAPE DUPLO ALUMINIO ANOD NAT - COLOCADA</t>
  </si>
  <si>
    <t>100701</t>
  </si>
  <si>
    <t>102,60</t>
  </si>
  <si>
    <t>PORTA DE FERRO, DE ABRIR, TIPO GRADE COM CHAPA, COM GUARNIÇÕES. AF_12/2019</t>
  </si>
  <si>
    <t>345,78</t>
  </si>
  <si>
    <t>DIVISORIA (N3) PAINEL/VIDRO/PAINEL MSO/COMEIA E=35MM - PERFIS SIMPLES ACO GALV PINTADO - COLOCADA</t>
  </si>
  <si>
    <t>94559</t>
  </si>
  <si>
    <t>JANELA DE AÇO TIPO BASCULANTE PARA VIDROS, COM BATENTE, FERRAGENS E PINTURA ANTICORROSIVA. EXCLUSIVE VIDROS, ACABAMENTO, ALIZAR E CONTRAMARCO. FORNECIMENTO E INSTALAÇÃO. AF_12/2019</t>
  </si>
  <si>
    <t>DIVISORIA (N3) PAINEL/VIDRO/PAINEL MSO/COMEIA E=35MM - PERFIS SIMPLES ALUMINIO ANOD NAT - COLOCADA</t>
  </si>
  <si>
    <t>567,97</t>
  </si>
  <si>
    <t>87,32</t>
  </si>
  <si>
    <t>94560</t>
  </si>
  <si>
    <t>JANELA DE AÇO DE CORRER COM 2 FOLHAS PARA VIDRO, COM VIDROS, BATENTE, FERRAGENS E PINTURAS ANTICORROSIVA E DE ACABAMENTO. EXCLUSIVE ALIZAR E CONTRAMARCO. FORNECIMENTO E INSTALAÇÃO. AF_12/2019</t>
  </si>
  <si>
    <t>DIVISORIA (N3) PAINEL/VIDRO/PAINEL VERMICULITA E=35MM - MONTANTE/RODAPE DUPLO ALUMINIO ANOD NATURAL - COLOCADA</t>
  </si>
  <si>
    <t>213,46</t>
  </si>
  <si>
    <t>DIVISORIA (N3) PAINEL/VIDRO/PAINEL VERMICULITA E=35MM - MONTANTE/RODAPE PERFIL DUPLO ACO GALV PINTADO - COLOCADA</t>
  </si>
  <si>
    <t>206,18</t>
  </si>
  <si>
    <t>515,53</t>
  </si>
  <si>
    <t>DIVISORIA CEGA (N1) - PAINEL MSO/COMEIA E=35MM - MONTANTE/RODAPE DUPLO   ACO GALV PINTADO - COLOCADA</t>
  </si>
  <si>
    <t>90,96</t>
  </si>
  <si>
    <t>94562</t>
  </si>
  <si>
    <t>JANELA DE AÇO DE CORRER COM 4 FOLHAS PARA VIDRO, COM BATENTE, FERRAGENS E PINTURA ANTICORROSIVA. EXCLUSIVE VIDROS, ALIZAR E CONTRAMARCO. FORNECIMENTO E INSTALAÇÃO. AF_12/2019</t>
  </si>
  <si>
    <t>DIVISORIA CEGA (N1) - PAINEL MSO/COMEIA E=35MM - MONTANTE/RODAPE DUPLO ALUMINIO ANOD NAT - COLOCADA</t>
  </si>
  <si>
    <t>541,74</t>
  </si>
  <si>
    <t>97,02</t>
  </si>
  <si>
    <t>DIVISORIA CEGA (N1) - PAINEL MSO/COMEIA E=35MM - PERFIS SIMPLES ACO GALV PINTADO   - COLOCADA</t>
  </si>
  <si>
    <t>94563</t>
  </si>
  <si>
    <t>JANELA DE AÇO DE CORRER COM 6 FOLHAS (4 VENEZIANAS E 2 PARA VIDRO), COM VIDROS, BATENTE, FERRAGENS E PINTURAS ANTICORROSIVA E DE ACABAMENTO. EXCLUSIVE ALIZAR E CONTRAMARCO. FORNECIMENTO E INSTALAÇÃO. AF_12/2019</t>
  </si>
  <si>
    <t>77,62</t>
  </si>
  <si>
    <t>680,93</t>
  </si>
  <si>
    <t>DIVISORIA CEGA (N1) - PAINEL MSO/COMEIA E=35MM - PERFIS SIMPLES ALUMINIO ANOD NAT - COLOCADA</t>
  </si>
  <si>
    <t>94587</t>
  </si>
  <si>
    <t>CONTRAMARCO DE AÇO, FIXAÇÃO COM ARGAMASSA - FORNECIMENTO E INSTALAÇÃO. AF_12/2019</t>
  </si>
  <si>
    <t>DIVISORIA CEGA (N1) - PAINEL VERMICULITA E=35MM - MONTANTE/RODAPE PERFIS SIMPLES ACO GALV PINTADO - COLOCADA</t>
  </si>
  <si>
    <t>189,20</t>
  </si>
  <si>
    <t>DIVISORIA CEGA (N1) - PAINEL VERMICULITA E=35MM - PERFIS SIMPLES ALUMINIO ANOD NATURAL - COLOCADA</t>
  </si>
  <si>
    <t>94588</t>
  </si>
  <si>
    <t>CONTRAMARCO DE AÇO, FIXAÇÃO COM PARAFUSO - FORNECIMENTO E INSTALAÇÃO. AF_12/2019</t>
  </si>
  <si>
    <t>230,44</t>
  </si>
  <si>
    <t>33,75</t>
  </si>
  <si>
    <t>DIVISORIA EM GRANITO, COM DUAS FACES POLIDAS, TIPO ANDORINHA/ QUARTZ/ CASTELO/ CORUMBA OU OUTROS EQUIVALENTES DA REGIAO, E=  *3,0* CM</t>
  </si>
  <si>
    <t>99837</t>
  </si>
  <si>
    <t>190,71</t>
  </si>
  <si>
    <t>GUARDA-CORPO DE AÇO GALVANIZADO DE 1,10M, MONTANTES TUBULARES DE 1.1/4" ESPAÇADOS DE 1,20M, TRAVESSA SUPERIOR DE 1.1/2", GRADIL FORMADO POR TUBOS HORIZONTAIS DE 1" E VERTICAIS DE 3/4", FIXADO COM CHUMBADOR MECÂNICO. AF_04/2019_P</t>
  </si>
  <si>
    <t>DIVISORIA EM MARMORE, COM DUAS FACES POLIDAS, BRANCO COMUM, E=  *3,0* CM</t>
  </si>
  <si>
    <t>420,63</t>
  </si>
  <si>
    <t>472,53</t>
  </si>
  <si>
    <t>99839</t>
  </si>
  <si>
    <t>DIVISORIA, PLACA  PRE-MOLDADA EM GRANILITE, MARMORITE OU GRANITINA,  E = *3 CM</t>
  </si>
  <si>
    <t>GUARDA-CORPO DE AÇO GALVANIZADO DE 1,10M DE ALTURA, MONTANTES TUBULARES DE 1.1/2_x0094_ ESPAÇADOS DE 1,20M, TRAVESSA SUPERIOR DE 2_x0094_, GRADIL FORMADO POR BARRAS CHATAS EM FERRO DE 32X4,8MM, FIXADO COM CHUMBADOR MECÂNICO. AF_04/2019_P</t>
  </si>
  <si>
    <t>57,39</t>
  </si>
  <si>
    <t>333,70</t>
  </si>
  <si>
    <t>DOBRADEIRA ELETROMECANICA DE VERGALHAO, PARA ACO DE DIAMETRO ATE 1 1/2 "Â_x0094_, MOTOR ELETRICO TRIFASICO, POTENCIA DE 3 HP ATE 5 HP</t>
  </si>
  <si>
    <t>91.211,40</t>
  </si>
  <si>
    <t>99841</t>
  </si>
  <si>
    <t>GUARDA-CORPO PANORÂMICO COM PERFIS DE ALUMÍNIO E VIDRO LAMINADO 8 MM, FIXADO COM CHUMBADOR MECÂNICO. AF_04/2019_P</t>
  </si>
  <si>
    <t>970,67</t>
  </si>
  <si>
    <t>DOBRADICA EM ACO/FERRO, 3 1/2" X  3", E= 1,9  A 2 MM, COM ANEL,  CROMADO OU ZINCADO, TAMPA BOLA, COM PARAFUSOS</t>
  </si>
  <si>
    <t>99855</t>
  </si>
  <si>
    <t>CORRIMÃO SIMPLES, DIÂMETRO EXTERNO = 1 1/2", EM AÇO GALVANIZADO. AF_04/2019_P</t>
  </si>
  <si>
    <t>DOBRADICA EM ACO/FERRO, 3" X 2 1/2", E= 1,2 A 1,8 MM, SEM ANEL,  CROMADO OU ZINCADO, TAMPA BOLA, COM PARAFUSOS</t>
  </si>
  <si>
    <t>76,69</t>
  </si>
  <si>
    <t>13,37</t>
  </si>
  <si>
    <t>DOBRADICA EM ACO/FERRO, 3" X 2 1/2", E= 1,2 A 1,8 MM, SEM ANEL,  CROMADO OU ZINCADO, TAMPA CHATA, COM PARAFUSOS</t>
  </si>
  <si>
    <t>99857</t>
  </si>
  <si>
    <t>CORRIMÃO SIMPLES, DIÂMETRO EXTERNO = 1 1/2", EM ALUMÍNIO. AF_04/2019_P</t>
  </si>
  <si>
    <t>9,76</t>
  </si>
  <si>
    <t>DOBRADICA EM ACO/FERRO, 3" X 2 1/2", E= 1,9 A 2 MM, SEM ANEL,  CROMADO OU ZINCADO, TAMPA BOLA, COM PARAFUSOS</t>
  </si>
  <si>
    <t>16,77</t>
  </si>
  <si>
    <t>99861</t>
  </si>
  <si>
    <t>GRADIL EM FERRO FIXADO EM VÃOS DE JANELAS, FORMADO POR BARRAS CHATAS DE 25X4,8 MM. AF_04/2019</t>
  </si>
  <si>
    <t>402,77</t>
  </si>
  <si>
    <t>DOBRADICA EM ACO/FERRO, 4" X 3", E= 2,2 A 3,0 MM, COM ANEL, CROMADO OU ZINCADO,TAMPA BOLA, COM PARAFUSOS</t>
  </si>
  <si>
    <t>36,59</t>
  </si>
  <si>
    <t>DOBRADICA EM LATAO, 3 " X 2 1/2 ", E= 1,9 A 2 MM, COM ANEL, CROMADO, TAMPA BOLA, COM PARAFUSOS</t>
  </si>
  <si>
    <t>99862</t>
  </si>
  <si>
    <t>GRADIL EM ALUMÍNIO FIXADO EM VÃOS DE JANELAS, FORMADO POR TUBOS DE 3/4". AF_04/2019</t>
  </si>
  <si>
    <t>33,14</t>
  </si>
  <si>
    <t>416,54</t>
  </si>
  <si>
    <t>DOBRADICA EM LATAO, 4" X 3", E= 2,2 A 3,0 MM, COM ANEL,  TAMPA BOLA, COM PARAFUSOS</t>
  </si>
  <si>
    <t>83,87</t>
  </si>
  <si>
    <t>73665</t>
  </si>
  <si>
    <t>ESCADA TIPO MARINHEIRO EM ACO CA-50 9,52MM INCLUSO PINTURA COM FUNDO ANTICORROSIVO TIPO ZARCAO</t>
  </si>
  <si>
    <t>DOBRADICA TIPO PIANO EM ACO/FERRO, 1'' X 3 M, GALVANIZADO, COM PARAFUSOS</t>
  </si>
  <si>
    <t>59,94</t>
  </si>
  <si>
    <t>90,36</t>
  </si>
  <si>
    <t>74194/1</t>
  </si>
  <si>
    <t>DOBRADICA TIPO VAI-E-VEM EM ACO/FERRO, TAMANHO 3'', GALVANIZADO, COM PARAFUSOS</t>
  </si>
  <si>
    <t>ESCADA TIPO MARINHEIRO EM TUBO ACO GALVANIZADO 1 1/2" 5 DEGRAUS</t>
  </si>
  <si>
    <t>269,76</t>
  </si>
  <si>
    <t>88,84</t>
  </si>
  <si>
    <t>90838</t>
  </si>
  <si>
    <t>DOMOS INDIVIDUAL EM ACRILICO BRANCO *95 X 95* CM, SEM INSTALACAO</t>
  </si>
  <si>
    <t>PORTA CORTA-FOGO 90X210X4CM - FORNECIMENTO E INSTALAÇÃO. AF_12/2019</t>
  </si>
  <si>
    <t>789,60</t>
  </si>
  <si>
    <t>625,01</t>
  </si>
  <si>
    <t>91338</t>
  </si>
  <si>
    <t>DOSADOR DE AREIA, CAPACIDADE DE *26* LITROS</t>
  </si>
  <si>
    <t>PORTA DE ALUMÍNIO DE ABRIR COM LAMBRI, COM GUARNIÇÃO, FIXAÇÃO COM PARAFUSOS - FORNECIMENTO E INSTALAÇÃO. AF_12/2019</t>
  </si>
  <si>
    <t>530,71</t>
  </si>
  <si>
    <t>1.019,90</t>
  </si>
  <si>
    <t>DUCHA HIGIENICA PLASTICA COM REGISTRO METALICO 1/2 "</t>
  </si>
  <si>
    <t>91341</t>
  </si>
  <si>
    <t>81,57</t>
  </si>
  <si>
    <t>PORTA EM ALUMÍNIO DE ABRIR TIPO VENEZIANA COM GUARNIÇÃO, FIXAÇÃO COM PARAFUSOS - FORNECIMENTO E INSTALAÇÃO. AF_12/2019</t>
  </si>
  <si>
    <t>390,91</t>
  </si>
  <si>
    <t>DUCHA METALICA DE PAREDE, ARTICULAVEL, COM BRACO/CANO, SEM DESVIADOR</t>
  </si>
  <si>
    <t>94805</t>
  </si>
  <si>
    <t>PORTA DE ALUMÍNIO DE ABRIR PARA VIDRO SEM GUARNIÇÃO, 87X210CM, FIXAÇÃO COM PARAFUSOS, INCLUSIVE VIDROS - FORNECIMENTO E INSTALAÇÃO. AF_12/2019</t>
  </si>
  <si>
    <t>619,70</t>
  </si>
  <si>
    <t>143,40</t>
  </si>
  <si>
    <t>94806</t>
  </si>
  <si>
    <t>PORTA EM AÇO DE ABRIR PARA VIDRO SEM GUARNIÇÃO, 87X210CM, FIXAÇÃO COM PARAFUSOS, EXCLUSIVE VIDROS - FORNECIMENTO E INSTALAÇÃO. AF_12/2019</t>
  </si>
  <si>
    <t>DUCHA METALICA DE PAREDE, ARTICULAVEL, COM DESVIADOR E DUCHA MANUAL</t>
  </si>
  <si>
    <t>370,22</t>
  </si>
  <si>
    <t>322,47</t>
  </si>
  <si>
    <t>DUMPER COM CAPACIDADE DE CARGA DE 1700 KG, PARTIDA ELETRICA, MOTOR DIESEL COM POTENCIA DE 16 CV</t>
  </si>
  <si>
    <t>94807</t>
  </si>
  <si>
    <t>71.282,39</t>
  </si>
  <si>
    <t>PORTA EM AÇO DE ABRIR TIPO VENEZIANA SEM GUARNIÇÃO, 87X210CM, FIXAÇÃO COM PARAFUSOS - FORNECIMENTO E INSTALAÇÃO. AF_12/2019</t>
  </si>
  <si>
    <t>444,02</t>
  </si>
  <si>
    <t>ELEMENTO VAZADO CERAMICO 25 X 18 X 7 CM</t>
  </si>
  <si>
    <t>100702</t>
  </si>
  <si>
    <t>PORTA DE CORRER DE ALUMÍNIO, COM DUAS FOLHAS PARA VIDRO, INCLUSO VIDRO LISO INCOLOR, FECHADURA E PUXADOR, SEM ALIZAR. AF_12/2019</t>
  </si>
  <si>
    <t>ELEMENTO VAZADO CERAMICO 7 X 20 X 20 CM</t>
  </si>
  <si>
    <t>317,03</t>
  </si>
  <si>
    <t>2,42</t>
  </si>
  <si>
    <t>ELEMENTO VAZADO CERAMICO 9 X 20 X 20 CM</t>
  </si>
  <si>
    <t>3,38</t>
  </si>
  <si>
    <t>84885</t>
  </si>
  <si>
    <t>JOGO DE FERRAGENS CROMADAS PARA PORTA DE VIDRO TEMPERADO, UMA FOLHA COMPOSTO DE DOBRADICAS SUPERIOR E INFERIOR, TRINCO, FECHADURA, CONTRA FECHADURA COM CAPUCHINHO SEM MOLA E PUXADOR</t>
  </si>
  <si>
    <t>596,24</t>
  </si>
  <si>
    <t>ELEMENTO VAZADO DE CONCRETO, QUADRICULADO, 1 FURO *10 X 10 X 10* CM</t>
  </si>
  <si>
    <t>1,70</t>
  </si>
  <si>
    <t>ELEMENTO VAZADO DE CONCRETO, QUADRICULADO, 1 FURO *20 X 10 X 7* CM</t>
  </si>
  <si>
    <t>3,39</t>
  </si>
  <si>
    <t>84886</t>
  </si>
  <si>
    <t>MOLA HIDRAULICA DE PISO PARA PORTA DE VIDRO TEMPERADO</t>
  </si>
  <si>
    <t>1.072,32</t>
  </si>
  <si>
    <t>ELEMENTO VAZADO DE CONCRETO, QUADRICULADO, 1 FURO *20 X 20 X 6,5* CM</t>
  </si>
  <si>
    <t>74046/2</t>
  </si>
  <si>
    <t>TARJETA TIPO LIVRE/OCUPADO PARA PORTA DE BANHEIRO</t>
  </si>
  <si>
    <t>31,62</t>
  </si>
  <si>
    <t>ELEMENTO VAZADO DE CONCRETO, QUADRICULADO, 16 FUROS *29 X 29 X 6* CM</t>
  </si>
  <si>
    <t>5,39</t>
  </si>
  <si>
    <t>100703</t>
  </si>
  <si>
    <t>PUXADOR CENTRAL PARA ESQUADRIA DE MADEIRA. AF_12/2019</t>
  </si>
  <si>
    <t>18,26</t>
  </si>
  <si>
    <t>ELEMENTO VAZADO DE CONCRETO, QUADRICULADO, 16 FUROS *33 X 33 X 10* CM</t>
  </si>
  <si>
    <t>9,39</t>
  </si>
  <si>
    <t>100704</t>
  </si>
  <si>
    <t>ELEMENTO VAZADO DE CONCRETO, QUADRICULADO, 16 FUROS *40 X 40 X 7* CM</t>
  </si>
  <si>
    <t>PORTA CADEADO ZINCADO OXIDADO PRETO COM CADEADO DE AÇO INOX, LARGURA DE *50* MM. AF_12/2019</t>
  </si>
  <si>
    <t>140,60</t>
  </si>
  <si>
    <t>9,33</t>
  </si>
  <si>
    <t>100705</t>
  </si>
  <si>
    <t>TARJETA TIPO LIVRE/OCUPADO PARA PORTA DE BANHEIRO. AF_12/2019</t>
  </si>
  <si>
    <t>ELEMENTO VAZADO DE CONCRETO, QUADRICULADO, 16 FUROS *50 X 50 X 7* CM</t>
  </si>
  <si>
    <t>45,60</t>
  </si>
  <si>
    <t>17,48</t>
  </si>
  <si>
    <t>100706</t>
  </si>
  <si>
    <t>CREMONA EM LATÃO CROMADO OU POLIDO, COMPLETA. AF_12/2019</t>
  </si>
  <si>
    <t>83,86</t>
  </si>
  <si>
    <t>ELEMENTO VAZADO DE CONCRETO, QUADRICULADO, 25 FUROS *50 X 50 X 5* CM</t>
  </si>
  <si>
    <t>13,68</t>
  </si>
  <si>
    <t>100707</t>
  </si>
  <si>
    <t>FECHO DE EMBUTIR TIPO UNHA 22CM. AF_12/2019</t>
  </si>
  <si>
    <t>ELEMENTO VAZADO DE CONCRETO, VENEZIANA *39 X 22 X 15* CM</t>
  </si>
  <si>
    <t>47,48</t>
  </si>
  <si>
    <t>7,67</t>
  </si>
  <si>
    <t>ELEMENTO VAZADO DE CONCRETO, VENEZIANA *39 X 29 X 10* CM</t>
  </si>
  <si>
    <t>100708</t>
  </si>
  <si>
    <t>FECHO DE EMBUTIR TIPO UNHA 40CM. AF_12/2019</t>
  </si>
  <si>
    <t>61,43</t>
  </si>
  <si>
    <t>12,51</t>
  </si>
  <si>
    <t>100709</t>
  </si>
  <si>
    <t>ELEMENTO VAZADO DE CONCRETO, VENEZIANA *40 X 10 X 10* CM</t>
  </si>
  <si>
    <t>DOBRADIÇA EM AÇO/FERRO, 3" X 21/2", E=1,9 A 2MM, SEN ANEL, CROMADO OU ZINCADO, TAMPA BOLA, COM PARAFUSOS. AF_12/2019</t>
  </si>
  <si>
    <t>100710</t>
  </si>
  <si>
    <t>DOBRADIÇA TIPO VAI E VEM EM LATÃO POLIDO 3". AF_12/2019</t>
  </si>
  <si>
    <t>118,95</t>
  </si>
  <si>
    <t>ELETRICISTA (MENSALISTA)</t>
  </si>
  <si>
    <t>2.878,44</t>
  </si>
  <si>
    <t>ELETRICISTA DE MANUTENCAO INDUSTRIAL</t>
  </si>
  <si>
    <t>72116</t>
  </si>
  <si>
    <t>VIDRO LISO COMUM TRANSPARENTE, ESPESSURA 3MM</t>
  </si>
  <si>
    <t>18,00</t>
  </si>
  <si>
    <t>139,36</t>
  </si>
  <si>
    <t>ELETRICISTA DE MANUTENCAO INDUSTRIAL (MENSALISTA)</t>
  </si>
  <si>
    <t>3.171,50</t>
  </si>
  <si>
    <t>72117</t>
  </si>
  <si>
    <t>VIDRO LISO COMUM TRANSPARENTE, ESPESSURA 4MM</t>
  </si>
  <si>
    <t>ELETRODO REVESTIDO AWS - E-6010, DIAMETRO IGUAL A 4,00 MM</t>
  </si>
  <si>
    <t>179,23</t>
  </si>
  <si>
    <t>19,91</t>
  </si>
  <si>
    <t>ELETRODO REVESTIDO AWS - E6013, DIAMETRO IGUAL A 2,50 MM</t>
  </si>
  <si>
    <t>72118</t>
  </si>
  <si>
    <t>VIDRO TEMPERADO INCOLOR, ESPESSURA 6MM, FORNECIMENTO E INSTALACAO, INCLUSIVE MASSA PARA VEDACAO</t>
  </si>
  <si>
    <t>211,01</t>
  </si>
  <si>
    <t>ELETRODO REVESTIDO AWS - E6013, DIAMETRO IGUAL A 4,00 MM</t>
  </si>
  <si>
    <t>72119</t>
  </si>
  <si>
    <t>VIDRO TEMPERADO INCOLOR, ESPESSURA 8MM, FORNECIMENTO E INSTALACAO, INCLUSIVE MASSA PARA VEDACAO</t>
  </si>
  <si>
    <t>265,99</t>
  </si>
  <si>
    <t>ELETRODO REVESTIDO AWS - E7018, DIAMETRO IGUAL A 4,00 MM</t>
  </si>
  <si>
    <t>ELETRODUTO DE PVC RIGIDO ROSCAVEL DE 1 ", SEM LUVA</t>
  </si>
  <si>
    <t>72120</t>
  </si>
  <si>
    <t>VIDRO TEMPERADO INCOLOR, ESPESSURA 10MM, FORNECIMENTO E INSTALACAO, INCLUSIVE MASSA PARA VEDACAO</t>
  </si>
  <si>
    <t>336,08</t>
  </si>
  <si>
    <t>ELETRODUTO DE PVC RIGIDO ROSCAVEL DE 1 1/2 ", SEM LUVA</t>
  </si>
  <si>
    <t>72122</t>
  </si>
  <si>
    <t>VIDRO FANTASIA TIPO CANELADO, ESPESSURA 4MM</t>
  </si>
  <si>
    <t>ELETRODUTO DE PVC RIGIDO ROSCAVEL DE 1 1/4 ", SEM LUVA</t>
  </si>
  <si>
    <t>153,45</t>
  </si>
  <si>
    <t>ELETRODUTO DE PVC RIGIDO ROSCAVEL DE 1/2 ", SEM LUVA</t>
  </si>
  <si>
    <t>72123</t>
  </si>
  <si>
    <t>VIDRO ARAMADO, ESPESSURA 7MM</t>
  </si>
  <si>
    <t>414,20</t>
  </si>
  <si>
    <t>ELETRODUTO DE PVC RIGIDO ROSCAVEL DE 2 ", SEM LUVA</t>
  </si>
  <si>
    <t>73838/1</t>
  </si>
  <si>
    <t>PORTA DE VIDRO TEMPERADO, 0,9X2,10M, ESPESSURA 10MM, INCLUSIVE ACESSORIOS</t>
  </si>
  <si>
    <t>2.000,88</t>
  </si>
  <si>
    <t>ELETRODUTO DE PVC RIGIDO ROSCAVEL DE 2 1/2 ", SEM LUVA</t>
  </si>
  <si>
    <t>74125/1</t>
  </si>
  <si>
    <t>ESPELHO CRISTAL ESPESSURA 4MM, COM MOLDURA DE MADEIRA</t>
  </si>
  <si>
    <t>13,57</t>
  </si>
  <si>
    <t>508,98</t>
  </si>
  <si>
    <t>ELETRODUTO DE PVC RIGIDO ROSCAVEL DE 3 ", SEM LUVA</t>
  </si>
  <si>
    <t>74125/2</t>
  </si>
  <si>
    <t>17,02</t>
  </si>
  <si>
    <t>ESPELHO CRISTAL ESPESSURA 4MM, COM MOLDURA EM ALUMINIO E COMPENSADO 6MM PLASTIFICADO COLADO</t>
  </si>
  <si>
    <t>549,04</t>
  </si>
  <si>
    <t>ELETRODUTO DE PVC RIGIDO ROSCAVEL DE 3/4 ", SEM LUVA</t>
  </si>
  <si>
    <t>ELETRODUTO DE PVC RIGIDO ROSCAVEL DE 4 ", SEM LUVA</t>
  </si>
  <si>
    <t>84957</t>
  </si>
  <si>
    <t>VIDRO LISO COMUM TRANSPARENTE, ESPESSURA 5MM</t>
  </si>
  <si>
    <t>26,83</t>
  </si>
  <si>
    <t>214,87</t>
  </si>
  <si>
    <t>ELETRODUTO DE PVC RIGIDO SOLDAVEL, CLASSE B, DE 20 MM</t>
  </si>
  <si>
    <t>84959</t>
  </si>
  <si>
    <t>VIDRO LISO COMUM TRANSPARENTE, ESPESSURA 6MM</t>
  </si>
  <si>
    <t>ELETRODUTO DE PVC RIGIDO SOLDAVEL, CLASSE B, DE 25 MM</t>
  </si>
  <si>
    <t>252,12</t>
  </si>
  <si>
    <t>85001</t>
  </si>
  <si>
    <t>VIDRO LISO FUME, ESPESSURA 4MM</t>
  </si>
  <si>
    <t>ELETRODUTO DE PVC RIGIDO SOLDAVEL, CLASSE B, DE 32 MM</t>
  </si>
  <si>
    <t>239,70</t>
  </si>
  <si>
    <t>ELETRODUTO DE PVC RIGIDO SOLDAVEL, CLASSE B, DE 40 MM</t>
  </si>
  <si>
    <t>85002</t>
  </si>
  <si>
    <t>VIDRO LISO FUME, ESPESSURA 6MM</t>
  </si>
  <si>
    <t>339,04</t>
  </si>
  <si>
    <t>85004</t>
  </si>
  <si>
    <t>VIDRO FANTASIA MARTELADO 4MM</t>
  </si>
  <si>
    <t>165,20</t>
  </si>
  <si>
    <t>ELETRODUTO DE PVC RIGIDO SOLDAVEL, CLASSE B, DE 50 MM</t>
  </si>
  <si>
    <t>85005</t>
  </si>
  <si>
    <t>ELETRODUTO DE PVC RIGIDO SOLDAVEL, CLASSE B, DE 60 MM</t>
  </si>
  <si>
    <t>ESPELHO CRISTAL, ESPESSURA 4MM, COM PARAFUSOS DE FIXACAO, SEM MOLDURA</t>
  </si>
  <si>
    <t>5,51</t>
  </si>
  <si>
    <t>487,05</t>
  </si>
  <si>
    <t>ELETRODUTO FLEXIVEL PLANO EM PEAD, COR PRETA E LARANJA,  DIAMETRO 32 MM</t>
  </si>
  <si>
    <t>94569</t>
  </si>
  <si>
    <t>2,08</t>
  </si>
  <si>
    <t>JANELA DE ALUMÍNIO TIPO MAXIM-AR, COM VIDROS, BATENTE E FERRAGENS. EXCLUSIVE ALIZAR, ACABAMENTO E CONTRAMARCO. FORNECIMENTO E INSTALAÇÃO. AF_12/2019</t>
  </si>
  <si>
    <t>358,69</t>
  </si>
  <si>
    <t>ELETRODUTO FLEXIVEL PLANO EM PEAD, COR PRETA E LARANJA,  DIAMETRO 40 MM</t>
  </si>
  <si>
    <t>94570</t>
  </si>
  <si>
    <t>JANELA DE ALUMÍNIO DE CORRER COM 2 FOLHAS PARA VIDROS, COM VIDROS, BATENTE, ACABAMENTO COM ACETATO OU BRILHANTE E FERRAGENS. EXCLUSIVE ALIZAR E CONTRAMARCO. FORNECIMENTO E INSTALAÇÃO. AF_12/2019</t>
  </si>
  <si>
    <t>221,05</t>
  </si>
  <si>
    <t>ELETRODUTO FLEXIVEL PLANO EM PEAD, COR PRETA E LARANJA, DIAMETRO 25 MM</t>
  </si>
  <si>
    <t>94572</t>
  </si>
  <si>
    <t>JANELA DE ALUMÍNIO DE CORRER COM 3 FOLHAS (2 VENEZIANAS E 1 PARA VIDRO), COM VIDROS, BATENTE E FERRAGENS. EXCLUSIVE ACABAMENTO, ALIZAR E CONTRAMARCO. FORNECIMENTO E INSTALAÇÃO. AF_12/2019</t>
  </si>
  <si>
    <t>ELETRODUTO FLEXIVEL, EM ACO GALVANIZADO, REVESTIDO EXTERNAMENTE COM PVC PRETO, DIAMETRO EXTERNO DE 25 MM (3/4"), TIPO SEALTUBO</t>
  </si>
  <si>
    <t>10,26</t>
  </si>
  <si>
    <t>94573</t>
  </si>
  <si>
    <t>JANELA DE ALUMÍNIO DE CORRER COM 4 FOLHAS PARA VIDROS, COM VIDROS, BATENTE, ACABAMENTO COM ACETATO OU BRILHANTE E FERRAGENS. EXCLUSIVE ALIZAR E CONTRAMARCO. FORNECIMENTO E INSTALAÇÃO. AF_12/2019</t>
  </si>
  <si>
    <t>257,34</t>
  </si>
  <si>
    <t>ELETRODUTO FLEXIVEL, EM ACO GALVANIZADO, REVESTIDO EXTERNAMENTE COM PVC PRETO, DIAMETRO EXTERNO DE 32 MM (1"), TIPO SEALTUBO</t>
  </si>
  <si>
    <t>94580</t>
  </si>
  <si>
    <t>JANELA DE ALUMÍNIO DE CORRER COM 6 FOLHAS (2 VENEZIANAS FIXAS, 2 VENEZIANAS DE CORRER E 2 PARA VIDRO), COM VIDROS, BATENTE, ACABAMENTO COM ACETATO OU BRILHANTE E FERRAGENS. EXCLUSIVE ALIZAR E CONTRAMARCO. FORNECIMENTO E INSTALAÇÃO. AF_12/2019</t>
  </si>
  <si>
    <t>13,46</t>
  </si>
  <si>
    <t>375,17</t>
  </si>
  <si>
    <t>ELETRODUTO FLEXIVEL, EM ACO GALVANIZADO, REVESTIDO EXTERNAMENTE COM PVC PRETO, DIAMETRO EXTERNO DE 40 MM (1 1/4"), TIPO SEALTUBO</t>
  </si>
  <si>
    <t>20,31</t>
  </si>
  <si>
    <t>100674</t>
  </si>
  <si>
    <t>ELETRODUTO FLEXIVEL, EM ACO GALVANIZADO, REVESTIDO EXTERNAMENTE COM PVC PRETO, DIAMETRO EXTERNO DE 50 MM( 1 1/2"), TIPO SEALTUBO</t>
  </si>
  <si>
    <t>JANELA FIXA DE ALUMÍNIO PARA VIDRO, COM VIDRO, BATENTE E FERRAGENS. EXCLUSIVE ACABAMENTO, ALIZAR E CONTRAMARCO. FORNECIMENTO E INSTALAÇÃO. AF_12/2019</t>
  </si>
  <si>
    <t>243,63</t>
  </si>
  <si>
    <t>26,14</t>
  </si>
  <si>
    <t>ELETRODUTO FLEXIVEL, EM ACO GALVANIZADO, REVESTIDO EXTERNAMENTE COM PVC PRETO, DIAMETRO EXTERNO DE 60 MM (2"), TIPO SEALTUBO</t>
  </si>
  <si>
    <t>73908/1</t>
  </si>
  <si>
    <t>34,81</t>
  </si>
  <si>
    <t>CANTONEIRA DE ALUMINIO 2"X2", PARA PROTECAO DE QUINA DE PAREDE</t>
  </si>
  <si>
    <t>41,63</t>
  </si>
  <si>
    <t>ELETRODUTO FLEXIVEL, EM ACO GALVANIZADO, REVESTIDO EXTERNAMENTE COM PVC PRETO, DIAMETRO EXTERNO DE 75 MM (2 1/2"), TIPO SEALTUBO</t>
  </si>
  <si>
    <t>54,26</t>
  </si>
  <si>
    <t>73908/2</t>
  </si>
  <si>
    <t>CANTONEIRA DE ALUMINIO 1"X1_x0094_, PARA PROTECAO DE QUINA DE PAREDE</t>
  </si>
  <si>
    <t>ELETRODUTO FLEXIVEL, EM ACO, TIPO CONDUITE, DIAMETRO DE 1 1/2"</t>
  </si>
  <si>
    <t>32,03</t>
  </si>
  <si>
    <t>21,92</t>
  </si>
  <si>
    <t>ELETRODUTO FLEXIVEL, EM ACO, TIPO CONDUITE, DIAMETRO DE 1 1/4"</t>
  </si>
  <si>
    <t>85015</t>
  </si>
  <si>
    <t>CANTONEIRA DE MADEIRA 3,0X3,0X1,0CM</t>
  </si>
  <si>
    <t>18,62</t>
  </si>
  <si>
    <t>21,00</t>
  </si>
  <si>
    <t>ELETRODUTO FLEXIVEL, EM ACO, TIPO CONDUITE, DIAMETRO DE 1/2"</t>
  </si>
  <si>
    <t>85016</t>
  </si>
  <si>
    <t>CANTONEIRA DE MADEIRA COM LAMINADO MELAMINICO FOSCO 3,0X3,0X1,0CM</t>
  </si>
  <si>
    <t>6,53</t>
  </si>
  <si>
    <t>ELETRODUTO FLEXIVEL, EM ACO, TIPO CONDUITE, DIAMETRO DE 1"</t>
  </si>
  <si>
    <t>97751</t>
  </si>
  <si>
    <t>TUBULÃO A CÉU ABERTO, DIÂMETRO DO FUSTE DE 70 CM, PROFUNDIDADE MENOR OU IGUAL A 5 M, ESCAVAÇÃO MANUAL, SEM ALARGAMENTO DE BASE, CONCRETO FEITO EM OBRA E LANÇADO COM JERICA. AF_01/2018</t>
  </si>
  <si>
    <t>11,61</t>
  </si>
  <si>
    <t>569,18</t>
  </si>
  <si>
    <t>ELETRODUTO FLEXIVEL, EM ACO, TIPO CONDUITE, DIAMETRO DE 2 1/2"</t>
  </si>
  <si>
    <t>48,38</t>
  </si>
  <si>
    <t>97752</t>
  </si>
  <si>
    <t>ELETRODUTO FLEXIVEL, EM ACO, TIPO CONDUITE, DIAMETRO DE 2"</t>
  </si>
  <si>
    <t>TUBULÃO A CÉU ABERTO, DIÂMETRO DO FUSTE DE 80 CM, PROFUNDIDADE MENOR OU IGUAL A 5 M, ESCAVAÇÃO MANUAL, SEM ALARGAMENTO DE BASE, CONCRETO FEITO EM OBRA E LANÇADO COM JERICA. AF_01/2018</t>
  </si>
  <si>
    <t>29,54</t>
  </si>
  <si>
    <t>536,58</t>
  </si>
  <si>
    <t>ELETRODUTO FLEXIVEL, EM ACO, TIPO CONDUITE, DIAMETRO DE 3"</t>
  </si>
  <si>
    <t>97753</t>
  </si>
  <si>
    <t>TUBULÃO A CÉU ABERTO, DIÂMETRO DO FUSTE DE 100 CM, PROFUNDIDADE MENOR OU IGUAL A 5 M, ESCAVAÇÃO MANUAL, SEM ALARGAMENTO DE BASE, CONCRETO FEITO EM OBRA E LANÇADO COM JERICA. AF_01/2018</t>
  </si>
  <si>
    <t>491,18</t>
  </si>
  <si>
    <t>54,48</t>
  </si>
  <si>
    <t>97754</t>
  </si>
  <si>
    <t>ELETRODUTO METALICO FLEXIVEL REVESTIDO COM PVC PRETO, DIAMETRO EXTERNO DE 15 MM (3/8"), TIPO COPEX</t>
  </si>
  <si>
    <t>TUBULÃO A CÉU ABERTO, DIÂMETRO DO FUSTE DE 120 CM, PROFUNDIDADE MENOR OU IGUAL A 5 M, ESCAVAÇÃO MANUAL, SEM ALARGAMENTO DE BASE, CONCRETO FEITO EM OBRA E LANÇADO COM JERICA. AF_01/2018</t>
  </si>
  <si>
    <t>9,47</t>
  </si>
  <si>
    <t>461,38</t>
  </si>
  <si>
    <t>ELETRODUTO PVC FLEXIVEL CORRUGADO, COR AMARELA, DE 16 MM</t>
  </si>
  <si>
    <t>97755</t>
  </si>
  <si>
    <t>TUBULÃO A CÉU ABERTO, DIÂMETRO DO FUSTE DE 70 CM, PROFUNDIDADE MAIOR QUE 5 M E MENOR OU IGUAL A 10 M, ESCAVAÇÃO MANUAL, SEM ALARGAMENTO DE BASE, CONCRETO FEITO EM OBRA E LANÇADO COM JERICA. AF_01/2018</t>
  </si>
  <si>
    <t>ELETRODUTO PVC FLEXIVEL CORRUGADO, COR AMARELA, DE 20 MM</t>
  </si>
  <si>
    <t>555,40</t>
  </si>
  <si>
    <t>1,21</t>
  </si>
  <si>
    <t>ELETRODUTO PVC FLEXIVEL CORRUGADO, COR AMARELA, DE 25 MM</t>
  </si>
  <si>
    <t>97756</t>
  </si>
  <si>
    <t>TUBULÃO A CÉU ABERTO, DIÂMETRO DO FUSTE DE 80 CM, PROFUNDIDADE MAIOR QUE 5 M E MENOR OU IGUAL A 10 M, ESCAVAÇÃO MANUAL, SEM ALARGAMENTO DE BASE, CONCRETO FEITO EM OBRA E LANÇADO COM JERICA. AF_01/2018</t>
  </si>
  <si>
    <t>524,76</t>
  </si>
  <si>
    <t>ELETRODUTO PVC FLEXIVEL CORRUGADO, COR AMARELA, DE 32 MM</t>
  </si>
  <si>
    <t>97757</t>
  </si>
  <si>
    <t>TUBULÃO A CÉU ABERTO, DIÂMETRO DO FUSTE DE 100 CM, PROFUNDIDADE MAIOR QUE 5 M E MENOR OU IGUAL A 10 M, ESCAVAÇÃO MANUAL, SEM ALARGAMENTO DE BASE, CONCRETO FEITO EM OBRA E LANÇADO COM JERICA. AF_01/2018</t>
  </si>
  <si>
    <t>476,40</t>
  </si>
  <si>
    <t>ELETRODUTO PVC FLEXIVEL CORRUGADO, REFORCADO, COR LARANJA, DE 20 MM, PARA LAJES E PISOS</t>
  </si>
  <si>
    <t>97758</t>
  </si>
  <si>
    <t>TUBULÃO A CÉU ABERTO, DIÂMETRO DO FUSTE DE 120 CM, PROFUNDIDADE MAIOR QUE 5 M E MENOR OU IGUAL A 10 M, ESCAVAÇÃO MANUAL, SEM ALARGAMENTO DE BASE, CONCRETO FEITO EM OBRA E LANÇADO COM JERICA. AF_01/2018</t>
  </si>
  <si>
    <t>ELETRODUTO PVC FLEXIVEL CORRUGADO, REFORCADO, COR LARANJA, DE 25 MM, PARA LAJES E PISOS</t>
  </si>
  <si>
    <t>441,43</t>
  </si>
  <si>
    <t>1,99</t>
  </si>
  <si>
    <t>97759</t>
  </si>
  <si>
    <t>TUBULÃO A CÉU ABERTO, DIÂMETRO DO FUSTE DE 70 CM, PROFUNDIDADE MAIOR QUE 10 M, ESCAVAÇÃO MANUAL, SEM ALARGAMENTO DE BASE, CONCRETO FEITO EM OBRA E LANÇADO COM JERICA. AF_01/2018</t>
  </si>
  <si>
    <t>ELETRODUTO PVC FLEXIVEL CORRUGADO, REFORCADO, COR LARANJA, DE 32 MM, PARA LAJES E PISOS</t>
  </si>
  <si>
    <t>97760</t>
  </si>
  <si>
    <t>TUBULÃO A CÉU ABERTO, DIÂMETRO DO FUSTE DE 80 CM, PROFUNDIDADE MAIOR QUE 10 M, ESCAVAÇÃO MANUAL, SEM ALARGAMENTO DE BASE, CONCRETO FEITO EM OBRA E LANÇADO COM JERICA. AF_01/2018</t>
  </si>
  <si>
    <t>518,97</t>
  </si>
  <si>
    <t>ELETRODUTO/CONDULETE DE PVC RIGIDO, LISO, COR CINZA, DE 1/2", PARA INSTALACOES APARENTES (NBR 5410)</t>
  </si>
  <si>
    <t>97761</t>
  </si>
  <si>
    <t>TUBULÃO A CÉU ABERTO, DIÂMETRO DO FUSTE DE 100 CM, PROFUNDIDADE MAIOR QUE 10 M, ESCAVAÇÃO MANUAL, SEM ALARGAMENTO DE BASE, CONCRETO FEITO EM OBRA E LANÇADO COM JERICA. AF_01/2018</t>
  </si>
  <si>
    <t>465,86</t>
  </si>
  <si>
    <t>ELETRODUTO/CONDULETE DE PVC RIGIDO, LISO, COR CINZA, DE 1", PARA INSTALACOES APARENTES (NBR 5410)</t>
  </si>
  <si>
    <t>10,63</t>
  </si>
  <si>
    <t>97762</t>
  </si>
  <si>
    <t>TUBULÃO A CÉU ABERTO, DIÂMETRO DO FUSTE DE 120 CM, PROFUNDIDADE MAIOR QUE 10 M, ESCAVAÇÃO MANUAL, SEM ALARGAMENTO DE BASE, CONCRETO FEITO EM OBRA E LANÇADO COM JERICA. AF_01/2018</t>
  </si>
  <si>
    <t>ELETRODUTO/CONDULETE DE PVC RIGIDO, LISO, COR CINZA, DE 3/4", PARA INSTALACOES APARENTES (NBR 5410)</t>
  </si>
  <si>
    <t>427,28</t>
  </si>
  <si>
    <t>7,32</t>
  </si>
  <si>
    <t>97763</t>
  </si>
  <si>
    <t>ELETRODUTO/DUTO PEAD FLEXIVEL PAREDE SIMPLES, CORRUGACAO HELICOIDAL, COR PRETA, SEM ROSCA, DE 2",  PARA CABEAMENTO SUBTERRANEO (NBR 15715)</t>
  </si>
  <si>
    <t>TUBULÃO A CÉU ABERTO, DIÂMETRO DO FUSTE DE 70 CM, PROFUNDIDADE MENOR OU IGUAL A 5 M, ESCAVAÇÃO MECÂNICA, SEM ALARGAMENTO DE BASE, CONCRETO FEITO EM OBRA E LANÇADO COM JERICA. AF_01/2018</t>
  </si>
  <si>
    <t>460,15</t>
  </si>
  <si>
    <t>ELETRODUTO/DUTO PEAD FLEXIVEL PAREDE SIMPLES, CORRUGACAO HELICOIDAL, COR PRETA, SEM ROSCA, DE 3",  PARA CABEAMENTO SUBTERRANEO (NBR 15715)</t>
  </si>
  <si>
    <t>97764</t>
  </si>
  <si>
    <t>TUBULÃO A CÉU ABERTO, DIÂMETRO DO FUSTE DE 80 CM, PROFUNDIDADE MENOR OU IGUAL A 5 M, ESCAVAÇÃO MECÂNICA, SEM ALARGAMENTO DE BASE, CONCRETO FEITO EM OBRA E LANÇADO COM JERICA. AF_01/2018</t>
  </si>
  <si>
    <t>441,13</t>
  </si>
  <si>
    <t>97765</t>
  </si>
  <si>
    <t>ELETRODUTODUTO PEAD FLEXIVEL PAREDE SIMPLES, CORRUGACAO HELICOIDAL, COR PRETA, SEM ROSCA, DE 1 1/2",  PARA CABEAMENTO SUBTERRANEO (NBR 15715)</t>
  </si>
  <si>
    <t>TUBULÃO A CÉU ABERTO, DIÂMETRO DO FUSTE DE 100 CM, PROFUNDIDADE MENOR OU IGUAL A 5 M, ESCAVAÇÃO MECÂNICA, SEM ALARGAMENTO DE BASE, CONCRETO FEITO EM OBRA E LANÇADO COM JERICA. AF_01/2018</t>
  </si>
  <si>
    <t>415,61</t>
  </si>
  <si>
    <t>3,61</t>
  </si>
  <si>
    <t>97766</t>
  </si>
  <si>
    <t>ELETRODUTODUTO PEAD FLEXIVEL PAREDE SIMPLES, CORRUGACAO HELICOIDAL, COR PRETA, SEM ROSCA, DE 1 1/4",  PARA CABEAMENTO SUBTERRANEO (NBR 15715)</t>
  </si>
  <si>
    <t>TUBULÃO A CÉU ABERTO, DIÂMETRO DO FUSTE DE 120 CM, PROFUNDIDADE MENOR OU IGUAL A 5 M, ESCAVAÇÃO MECÂNICA, SEM ALARGAMENTO DE BASE, CONCRETO FEITO EM OBRA E LANÇADO COM JERICA. AF_01/2018</t>
  </si>
  <si>
    <t>399,61</t>
  </si>
  <si>
    <t>3,15</t>
  </si>
  <si>
    <t>ELETRODUTODUTO PEAD FLEXIVEL PAREDE SIMPLES, CORRUGACAO HELICOIDAL, COR PRETA, SEM ROSCA, DE 4",  PARA CABEAMENTO SUBTERRANEO (NBR 15715)</t>
  </si>
  <si>
    <t>97767</t>
  </si>
  <si>
    <t>10,13</t>
  </si>
  <si>
    <t>TUBULÃO A CÉU ABERTO, DIÂMETRO DO FUSTE DE 70 CM, PROFUNDIDADE MAIOR QUE 5 M E MENOR OU IGUAL A 10 M, ESCAVAÇÃO MECÂNICA, SEM ALARGAMENTO DE BASE, CONCRETO FEITO EM OBRA E LANÇADO COM JERICA. AF_01/2018</t>
  </si>
  <si>
    <t>416,29</t>
  </si>
  <si>
    <t>ELETROTECNICO</t>
  </si>
  <si>
    <t>19,60</t>
  </si>
  <si>
    <t>97768</t>
  </si>
  <si>
    <t>ELETROTECNICO (MENSALISTA)</t>
  </si>
  <si>
    <t>TUBULÃO A CÉU ABERTO, DIÂMETRO DO FUSTE DE 80 CM, PROFUNDIDADE MAIOR QUE 5 M E MENOR OU IGUAL A 10 M, ESCAVAÇÃO MECÂNICA, SEM ALARGAMENTO DE BASE, CONCRETO FEITO EM OBRA E LANÇADO COM JERICA. AF_01/2018</t>
  </si>
  <si>
    <t>3.453,74</t>
  </si>
  <si>
    <t>405,39</t>
  </si>
  <si>
    <t>ELEVADOR DE CARGA A CABO, CABINE SEMI FECHADA 2,0 X 1,5 X 2,0 M, CAPACIDADE DE CARGA 1000 KG, TORRE  2,38 X 2,21 X 15 M, GUINCHO DE EMBREAGEM, FREIO DE SEGURANCA, LIMITADOR DE VELOCIDADE E CANCELA</t>
  </si>
  <si>
    <t>97769</t>
  </si>
  <si>
    <t>36.823,49</t>
  </si>
  <si>
    <t>TUBULÃO A CÉU ABERTO, DIÂMETRO DO FUSTE DE 100 CM, PROFUNDIDADE MAIOR QUE 5 M E MENOR OU IGUAL A 10 M, ESCAVAÇÃO MECÂNICA, SEM ALARGAMENTO DE BASE, CONCRETO FEITO EM OBRA E LANÇADO COM JERICA. AF_01/2018</t>
  </si>
  <si>
    <t>383,96</t>
  </si>
  <si>
    <t>ELEVADOR DE CREMALHEIRA CABINE FECHADA 1,5 X 2,5 X 2,35 M (UMA POR TORRE), CAPACIDADE DE CARGA 1200 KG (15 PESSOAS), TORRE  24 M (16 MODULOS), FREIO DE SEGURANCA, LIMITADOR DE CARGA</t>
  </si>
  <si>
    <t>173.364,31</t>
  </si>
  <si>
    <t>97770</t>
  </si>
  <si>
    <t>TUBULÃO A CÉU ABERTO, DIÂMETRO DO FUSTE DE 120 CM, PROFUNDIDADE MAIOR QUE 5 M E MENOR OU IGUAL A 10 M, ESCAVAÇÃO MECÂNICA, SEM ALARGAMENTO DE BASE, CONCRETO FEITO EM OBRA E LANÇADO COM JERICA. AF_01/2018</t>
  </si>
  <si>
    <t>EMENDA PARA CALHA PLUVIAL, PVC, DIAMETRO ENTRE 119 E 170 MM, PARA DRENAGEM PREDIAL</t>
  </si>
  <si>
    <t>366,41</t>
  </si>
  <si>
    <t>8,99</t>
  </si>
  <si>
    <t>EMPILHADEIRA SOBRE PNEUS COM TORRE DE TRES ESTAGIOS, 4,70M DE ELEVACAO, C/ DESLOCADOR LATERAL DOS GARFOS, MOTOR GLP 4.3L, CAPACIDADE NOMINAL DE CARGA DE 6T</t>
  </si>
  <si>
    <t>323.092,78</t>
  </si>
  <si>
    <t>97771</t>
  </si>
  <si>
    <t>TUBULÃO A CÉU ABERTO, DIÂMETRO DO FUSTE DE 70 CM, PROFUNDIDADE MAIOR QUE 10 M, ESCAVAÇÃO MECÂNICA, SEM ALARGAMENTO DE BASE, CONCRETO FEITO EM OBRA E LANÇADO COM JERICA. AF_01/2018</t>
  </si>
  <si>
    <t>EMPILHADEIRA SOBRE PNEUS COM TORRE DE TRES ESTAGIOS, 4,80M DE ELEVACAO, C/ DESLOCADOR LATERAL DOS GARFOS, MOTOR GLP 2.2L, CAPACIDADE NOMINAL DE CARGA DE 3T</t>
  </si>
  <si>
    <t>111.677,29</t>
  </si>
  <si>
    <t>97772</t>
  </si>
  <si>
    <t>EMPILHADEIRA SOBRE PNEUS COM TORRE DE TRES ESTAGIOS, 4,80M DE ELEVACAO, C/ DESLOCADOR LATERAL DOS GARFOS, MOTOR GLP 2.4L, CAPACIDADE NOMINAL DE CARGA DE 2,5T</t>
  </si>
  <si>
    <t>TUBULÃO A CÉU ABERTO, DIÂMETRO DO FUSTE DE 80 CM, PROFUNDIDADE MAIOR QUE 10 M, ESCAVAÇÃO MECÂNICA, SEM ALARGAMENTO DE BASE, CONCRETO FEITO EM OBRA E LANÇADO COM JERICA. AF_01/2018</t>
  </si>
  <si>
    <t>95.630,00</t>
  </si>
  <si>
    <t>384,80</t>
  </si>
  <si>
    <t>EMPILHADEIRA SOBRE PNEUS COM TORRE DE TRES ESTAGIOS, 4,80M DE ELEVACAO, C/ DESLOCADOR LATERAL DOS GARFOS, MOTOR GLP 4.3L, CAPACIDADE NOMINAL DE CARGA DE 4T</t>
  </si>
  <si>
    <t>97773</t>
  </si>
  <si>
    <t>TUBULÃO A CÉU ABERTO, DIÂMETRO DO FUSTE DE 100 CM, PROFUNDIDADE MAIOR QUE 10 M, ESCAVAÇÃO MECÂNICA, SEM ALARGAMENTO DE BASE, CONCRETO FEITO EM OBRA E LANÇADO COM JERICA. AF_01/2018</t>
  </si>
  <si>
    <t>363,11</t>
  </si>
  <si>
    <t>210.600,67</t>
  </si>
  <si>
    <t>97774</t>
  </si>
  <si>
    <t>TUBULÃO A CÉU ABERTO, DIÂMETRO DO FUSTE DE 120 CM, PROFUNDIDADE MAIOR QUE 10 M, ESCAVAÇÃO MECÂNICA, SEM ALARGAMENTO DE BASE, CONCRETO FEITO EM OBRA E LANÇADO COM JERICA. AF_01/2018</t>
  </si>
  <si>
    <t>EMPILHADEIRA SOBRE PNEUS COM TORRE DE TRES ESTAGIOS, 4,80M DE ELEVACAO, C/ DESLOCADOR LATERAL DOS GARFOS, MOTOR GLP 4.3L, CAPACIDADE NOMINAL DE CARGA DE 5T</t>
  </si>
  <si>
    <t>344,61</t>
  </si>
  <si>
    <t>220.290,53</t>
  </si>
  <si>
    <t>97775</t>
  </si>
  <si>
    <t>TUBULÃO A CÉU ABERTO, DIÂMETRO DO FUSTE DE 70 CM, PROFUNDIDADE MENOR OU IGUAL A 5 M, ESCAVAÇÃO MANUAL, SEM ALARGAMENTO DE BASE, CONCRETO USINADO E LANÇADO COM BOMBA OU DIRETAMENTE DO CAMINHÃO. AF_01/2018</t>
  </si>
  <si>
    <t>605,24</t>
  </si>
  <si>
    <t>EMULSAO ASFALTICA ANIONICA</t>
  </si>
  <si>
    <t>97776</t>
  </si>
  <si>
    <t>TUBULÃO A CÉU ABERTO, DIÂMETRO DO FUSTE DE 80 CM, PROFUNDIDADE MENOR OU IGUAL A 5 M, ESCAVAÇÃO MANUAL, SEM ALARGAMENTO DE BASE, CONCRETO USINADO E LANÇADO COM BOMBA OU DIRETAMENTE DO CAMINHÃO. AF_01/2018</t>
  </si>
  <si>
    <t>8,26</t>
  </si>
  <si>
    <t>571,52</t>
  </si>
  <si>
    <t>EMULSAO ASFALTICA CATIONICA RL-1C PARA USO EM PAVIMENTACAO ASFALTICA (COLETADO CAIXA NA ANP ACRESCIDO DE ICMS)</t>
  </si>
  <si>
    <t>97777</t>
  </si>
  <si>
    <t>TUBULÃO A CÉU ABERTO, DIÂMETRO DO FUSTE DE 100 CM, PROFUNDIDADE MENOR OU IGUAL A 5 M, ESCAVAÇÃO MANUAL, SEM ALARGAMENTO DE BASE, CONCRETO USINADO E LANÇADO COM BOMBA OU DIRETAMENTE DO CAMINHÃO. AF_01/2018</t>
  </si>
  <si>
    <t>2.448,40</t>
  </si>
  <si>
    <t>525,08</t>
  </si>
  <si>
    <t>EMULSAO ASFALTICA CATIONICA RR-1C PARA USO EM PAVIMENTACAO ASFALTICA (COLETADO CAIXA NA ANP ACRESCIDO DE ICMS)</t>
  </si>
  <si>
    <t>97778</t>
  </si>
  <si>
    <t>TUBULÃO A CÉU ABERTO, DIÂMETRO DO FUSTE DE 120 CM, PROFUNDIDADE MENOR OU IGUAL A 5 M, ESCAVAÇÃO MANUAL, SEM ALARGAMENTO DE BASE, CONCRETO USINADO E LANÇADO COM BOMBA OU DIRETAMENTE DO CAMINHÃO. AF_01/2018</t>
  </si>
  <si>
    <t>495,02</t>
  </si>
  <si>
    <t>97779</t>
  </si>
  <si>
    <t>TUBULÃO A CÉU ABERTO, DIÂMETRO DO FUSTE DE 70 CM, PROFUNDIDADE MAIOR QUE 5 M E MENOR OU IGUAL A 10 M, ESCAVAÇÃO MANUAL, SEM ALARGAMENTO DE BASE, CONCRETO USINADO E LANÇADO COM BOMBA OU DIRETAMENTE DO CAMINHÃO. AF_01/2018</t>
  </si>
  <si>
    <t>EMULSAO ASFALTICA CATIONICA RR-2C PARA USO EM PAVIMENTACAO ASFALTICA (COLETADO CAIXA NA ANP ACRESCIDO DE ICMS)</t>
  </si>
  <si>
    <t>582,90</t>
  </si>
  <si>
    <t>97780</t>
  </si>
  <si>
    <t>TUBULÃO A CÉU ABERTO, DIÂMETRO DO FUSTE DE 80 CM, PROFUNDIDADE MAIOR QUE 5 M E MENOR OU IGUAL A 10 M, ESCAVAÇÃO MANUAL, SEM ALARGAMENTO DE BASE, CONCRETO USINADO E LANÇADO COM BOMBA OU DIRETAMENTE DO CAMINHÃO. AF_01/2018</t>
  </si>
  <si>
    <t>EMULSAO EXPLOSIVA EM CARTUCHOS DE 1" X 12", DENSIDADE 1.15 G/CM3, INICIACAO ESPOLETA N. 8 / CORDEL</t>
  </si>
  <si>
    <t>552,29</t>
  </si>
  <si>
    <t>15,19</t>
  </si>
  <si>
    <t>97781</t>
  </si>
  <si>
    <t>EMULSAO EXPLOSIVA EM CARTUCHOS DE 1" X 24", DENSIDADE 1.15 G/CM3, INICIACAO ESPOLETA N. 8 / CORDEL</t>
  </si>
  <si>
    <t>TUBULÃO A CÉU ABERTO, DIÂMETRO DO FUSTE DE 100 CM, PROFUNDIDADE MAIOR QUE 5 M E MENOR OU IGUAL A 10 M, ESCAVAÇÃO MANUAL, SEM ALARGAMENTO DE BASE, CONCRETO USINADO E LANÇADO COM BOMBA OU DIRETAMENTE DO CAMINHÃO. AF_01/2018</t>
  </si>
  <si>
    <t>503,33</t>
  </si>
  <si>
    <t>97782</t>
  </si>
  <si>
    <t>TUBULÃO A CÉU ABERTO, DIÂMETRO DO FUSTE DE 120 CM, PROFUNDIDADE MAIOR QUE 5 M E MENOR OU IGUAL A 10 M, ESCAVAÇÃO MANUAL, SEM ALARGAMENTO DE BASE, CONCRETO USINADO E LANÇADO COM BOMBA OU DIRETAMENTE DO CAMINHÃO. AF_01/2018</t>
  </si>
  <si>
    <t>467,72</t>
  </si>
  <si>
    <t>EMULSAO EXPLOSIVA EM CARTUCHOS DE 1" X 8", DENSIDADE 1.15 G/CM3, INICIACAO ESPOLETA N. 8 / CORDEL</t>
  </si>
  <si>
    <t>97783</t>
  </si>
  <si>
    <t>TUBULÃO A CÉU ABERTO, DIÂMETRO DO FUSTE DE 70 CM, PROFUNDIDADE MAIOR QUE 10 M, ESCAVAÇÃO MANUAL, SEM ALARGAMENTO DE BASE, CONCRETO USINADO E LANÇADO COM BOMBA OU DIRETAMENTE DO CAMINHÃO. AF_01/2018</t>
  </si>
  <si>
    <t>584,09</t>
  </si>
  <si>
    <t>EMULSAO EXPLOSIVA EM CARTUCHOS DE 2 1/2" X 24", DENSIDADE 1.15 G/CM3, INICIACAO ESPOLETA N. 8 / CORDEL</t>
  </si>
  <si>
    <t>97784</t>
  </si>
  <si>
    <t>TUBULÃO A CÉU ABERTO, DIÂMETRO DO FUSTE DE 80 CM, PROFUNDIDADE MAIOR QUE 10 M, ESCAVAÇÃO MANUAL, SEM ALARGAMENTO DE BASE, CONCRETO USINADO E LANÇADO COM BOMBA OU DIRETAMENTE DO CAMINHÃO. AF_01/2018</t>
  </si>
  <si>
    <t>545,78</t>
  </si>
  <si>
    <t>97785</t>
  </si>
  <si>
    <t>TUBULÃO A CÉU ABERTO, DIÂMETRO DO FUSTE DE 100 CM, PROFUNDIDADE MAIOR QUE 10 M, ESCAVAÇÃO MANUAL, SEM ALARGAMENTO DE BASE, CONCRETO USINADO E LANÇADO COM BOMBA OU DIRETAMENTE DO CAMINHÃO. AF_01/2018</t>
  </si>
  <si>
    <t>EMULSAO EXPLOSIVA EM CARTUCHOS DE 2 1/4" X 24", DENSIDADE 1.15 G/CM3, INICIACAO ESPOLETA N. 8 / CORDEL</t>
  </si>
  <si>
    <t>491,83</t>
  </si>
  <si>
    <t>97786</t>
  </si>
  <si>
    <t>TUBULÃO A CÉU ABERTO, DIÂMETRO DO FUSTE DE 120 CM, PROFUNDIDADE MAIOR QUE 10 M, ESCAVAÇÃO MANUAL, SEM ALARGAMENTO DE BASE, CONCRETO USINADO E LANÇADO COM BOMBA OU DIRETAMENTE DO CAMINHÃO. AF_01/2018</t>
  </si>
  <si>
    <t>452,26</t>
  </si>
  <si>
    <t>EMULSAO EXPLOSIVA EM CARTUCHOS DE 2" X 24", DENSIDADE 1.15 G/CM3, INICIACAO ESPOLETA N. 8 / CORDEL</t>
  </si>
  <si>
    <t>97787</t>
  </si>
  <si>
    <t>TUBULÃO A CÉU ABERTO, DIÂMETRO DO FUSTE DE 70 CM, PROFUNDIDADE MENOR OU IGUAL A 5 M, ESCAVAÇÃO MECÂNICA, SEM ALARGAMENTO DE BASE, CONCRETO USINADO E LANÇADO COM BOMBA OU DIRETAMENTE DO CAMINHÃO. AF_01/2018</t>
  </si>
  <si>
    <t>496,21</t>
  </si>
  <si>
    <t>97788</t>
  </si>
  <si>
    <t>TUBULÃO A CÉU ABERTO, DIÂMETRO DO FUSTE DE 80 CM, PROFUNDIDADE MENOR OU IGUAL A 5 M, ESCAVAÇÃO MECÂNICA, SEM ALARGAMENTO DE BASE, CONCRETO USINADO E LANÇADO COM BOMBA OU DIRETAMENTE DO CAMINHÃO. AF_01/2018</t>
  </si>
  <si>
    <t>476,07</t>
  </si>
  <si>
    <t>ENCANADOR OU BOMBEIRO HIDRAULICO</t>
  </si>
  <si>
    <t>97789</t>
  </si>
  <si>
    <t>TUBULÃO A CÉU ABERTO, DIÂMETRO DO FUSTE DE 100 CM, PROFUNDIDADE MENOR OU IGUAL A 5 M, ESCAVAÇÃO MECÂNICA, SEM ALARGAMENTO DE BASE, CONCRETO USINADO E LANÇADO COM BOMBA OU DIRETAMENTE DO CAMINHÃO. AF_01/2018</t>
  </si>
  <si>
    <t>13,43</t>
  </si>
  <si>
    <t>449,51</t>
  </si>
  <si>
    <t>ENCANADOR OU BOMBEIRO HIDRAULICO (MENSALISTA)</t>
  </si>
  <si>
    <t>2.364,90</t>
  </si>
  <si>
    <t>97790</t>
  </si>
  <si>
    <t>TUBULÃO A CÉU ABERTO, DIÂMETRO DO FUSTE DE 120 CM, PROFUNDIDADE MENOR OU IGUAL A 5 M, ESCAVAÇÃO MECÂNICA, SEM ALARGAMENTO DE BASE, CONCRETO USINADO E LANÇADO COM BOMBA OU DIRETAMENTE DO CAMINHÃO. AF_01/2018</t>
  </si>
  <si>
    <t>433,25</t>
  </si>
  <si>
    <t>ENCARREGADO GERAL DE OBRAS</t>
  </si>
  <si>
    <t>31,16</t>
  </si>
  <si>
    <t>97791</t>
  </si>
  <si>
    <t>ENCARREGADO GERAL DE OBRAS (MENSALISTA)</t>
  </si>
  <si>
    <t>TUBULÃO A CÉU ABERTO, DIÂMETRO DO FUSTE DE 70 CM, PROFUNDIDADE MAIOR QUE 5 M E MENOR OU IGUAL A 10M, ESCAVAÇÃO MECÂNICA, SEM ALARGAMENTO DE BASE, CONCRETO USINADO E LANÇADO COM BOMBA OU DIRETAMENTE DO CAMINHÃO. AF_01/2018</t>
  </si>
  <si>
    <t>5.485,39</t>
  </si>
  <si>
    <t>443,79</t>
  </si>
  <si>
    <t>ENDURECEDOR MINERAL DE BASE CIMENTICIA PARA PISO DE CONCRETO</t>
  </si>
  <si>
    <t>5,72</t>
  </si>
  <si>
    <t>97792</t>
  </si>
  <si>
    <t>TUBULÃO A CÉU ABERTO, DIÂMETRO DO FUSTE DE 80 CM, PROFUNDIDADE MAIOR QUE 5 M E MENOR OU IGUAL A 10M, ESCAVAÇÃO MECÂNICA, SEM ALARGAMENTO DE BASE, CONCRETO USINADO E LANÇADO COM BOMBA OU DIRETAMENTE DO CAMINHÃO. AF_01/2018</t>
  </si>
  <si>
    <t>ENERGIA ELETRICA ATE 2000 KWH INDUSTRIAL, SEM DEMANDA</t>
  </si>
  <si>
    <t xml:space="preserve">KW/H  </t>
  </si>
  <si>
    <t>432,92</t>
  </si>
  <si>
    <t>ENERGIA ELETRICA COMERCIAL, BAIXA TENSAO, RELATIVA AO CONSUMO DE ATE 100 KWH, INCLUINDO ICMS, PIS/PASEP E COFINS</t>
  </si>
  <si>
    <t>97793</t>
  </si>
  <si>
    <t>TUBULÃO A CÉU ABERTO, DIÂMETRO DO FUSTE DE 100 CM, PROFUNDIDADE MAIOR QUE 5 M E MENOR OU IGUAL A 10M, ESCAVAÇÃO MECÂNICA, SEM ALARGAMENTO DE BASE, CONCRETO USINADO E LANÇADO COM BOMBA OU DIRETAMENTE DO CAMINHÃO. AF_01/2018</t>
  </si>
  <si>
    <t>410,89</t>
  </si>
  <si>
    <t>ENGATE / RABICHO FLEXIVEL INOX 1/2 " X 30 CM</t>
  </si>
  <si>
    <t>ENGATE / RABICHO FLEXIVEL INOX 1/2 " X 40 CM</t>
  </si>
  <si>
    <t>ENGATE/RABICHO FLEXIVEL PLASTICO (PVC OU ABS) BRANCO 1/2 " X 30 CM</t>
  </si>
  <si>
    <t>97794</t>
  </si>
  <si>
    <t>ENGATE/RABICHO FLEXIVEL PLASTICO (PVC OU ABS) BRANCO 1/2 " X 40 CM</t>
  </si>
  <si>
    <t>TUBULÃO A CÉU ABERTO, DIÂMETRO DO FUSTE DE 120 CM, PROFUNDIDADE MAIOR QUE 5 M E MENOR OU IGUAL A 10M, ESCAVAÇÃO MECÂNICA, SEM ALARGAMENTO DE BASE, CONCRETO USINADO E LANÇADO COM BOMBA OU DIRETAMENTE DO CAMINHÃO. AF_01/2018</t>
  </si>
  <si>
    <t>ENGENHEIRO CIVIL DE OBRA JUNIOR</t>
  </si>
  <si>
    <t>71,66</t>
  </si>
  <si>
    <t>392,70</t>
  </si>
  <si>
    <t>ENGENHEIRO CIVIL DE OBRA JUNIOR (MENSALISTA)</t>
  </si>
  <si>
    <t>12.612,82</t>
  </si>
  <si>
    <t>97795</t>
  </si>
  <si>
    <t>TUBULÃO A CÉU ABERTO, DIÂMETRO DO FUSTE DE 70 CM, PROFUNDIDADE MAIOR QUE 10M, ESCAVAÇÃO MECÂNICA, SEM ALARGAMENTO DE BASE, CONCRETO USINADO E LANÇADO COM BOMBA OU DIRETAMENTE DO CAMINHÃO. AF_01/2018</t>
  </si>
  <si>
    <t>ENGENHEIRO CIVIL DE OBRA PLENO</t>
  </si>
  <si>
    <t>426,15</t>
  </si>
  <si>
    <t>81,55</t>
  </si>
  <si>
    <t>97796</t>
  </si>
  <si>
    <t>TUBULÃO A CÉU ABERTO, DIÂMETRO DO FUSTE DE 80 CM, PROFUNDIDADE MAIOR QUE 10M, ESCAVAÇÃO MECÂNICA, SEM ALARGAMENTO DE BASE, CONCRETO USINADO E LANÇADO COM BOMBA OU DIRETAMENTE DO CAMINHÃO. AF_01/2018</t>
  </si>
  <si>
    <t>ENGENHEIRO CIVIL DE OBRA PLENO (MENSALISTA)</t>
  </si>
  <si>
    <t>411,61</t>
  </si>
  <si>
    <t>14.355,99</t>
  </si>
  <si>
    <t>97797</t>
  </si>
  <si>
    <t>TUBULÃO A CÉU ABERTO, DIÂMETRO DO FUSTE DE 100 CM, PROFUNDIDADE MAIOR QUE 10M, ESCAVAÇÃO MECÂNICA, SEM ALARGAMENTO DE BASE, CONCRETO USINADO E LANÇADO COM BOMBA OU DIRETAMENTE DO CAMINHÃO. AF_01/2018</t>
  </si>
  <si>
    <t>389,08</t>
  </si>
  <si>
    <t>ENGENHEIRO CIVIL DE OBRA SENIOR</t>
  </si>
  <si>
    <t>97798</t>
  </si>
  <si>
    <t>TUBULÃO A CÉU ABERTO, DIÂMETRO DO FUSTE DE 120 CM, PROFUNDIDADE MAIOR QUE 10M, ESCAVAÇÃO MECÂNICA, SEM ALARGAMENTO DE BASE, CONCRETO USINADO E LANÇADO COM BOMBA OU DIRETAMENTE DO CAMINHÃO. AF_01/2018</t>
  </si>
  <si>
    <t>111,49</t>
  </si>
  <si>
    <t>369,59</t>
  </si>
  <si>
    <t>ENGENHEIRO CIVIL DE OBRA SENIOR (MENSALISTA)</t>
  </si>
  <si>
    <t>19.624,24</t>
  </si>
  <si>
    <t>97799</t>
  </si>
  <si>
    <t>ALARGAMENTO DE BASE DE TUBULÃO A CÉU ABERTO, ESCAVAÇÃO MANUAL, CONCRETO FEITO EM OBRA E LANÇADO COM JERICA. AF_01/2018</t>
  </si>
  <si>
    <t>479,95</t>
  </si>
  <si>
    <t>ENGENHEIRO CIVIL JUNIOR</t>
  </si>
  <si>
    <t>97800</t>
  </si>
  <si>
    <t>ALARGAMENTO DE BASE DE TUBULÃO A CÉU ABERTO, ESCAVAÇÃO MANUAL, CONCRETO USINADO E LANÇADO COM BOMBA OU DIRETAMENTE DO CAMINHÃO. AF_01/2018</t>
  </si>
  <si>
    <t>72,70</t>
  </si>
  <si>
    <t>517,83</t>
  </si>
  <si>
    <t>90877</t>
  </si>
  <si>
    <t>ENGENHEIRO CIVIL JUNIOR (MENSALISTA)</t>
  </si>
  <si>
    <t>ESTACA ESCAVADA MECANICAMENTE, SEM FLUIDO ESTABILIZANTE, COM 25 CM DE DIÂMETRO, ATÉ 9 M DE COMPRIMENTO, CONCRETO LANÇADO POR CAMINHÃO BETONEIRA (EXCLUSIVE MOBILIZAÇÃO E DESMOBILIZAÇÃO). AF_02/2015</t>
  </si>
  <si>
    <t>38,22</t>
  </si>
  <si>
    <t>12.796,81</t>
  </si>
  <si>
    <t>90878</t>
  </si>
  <si>
    <t>ENGENHEIRO CIVIL PLENO</t>
  </si>
  <si>
    <t>ESTACA ESCAVADA MECANICAMENTE, SEM FLUIDO ESTABILIZANTE, COM 25 CM DE DIÂMETRO, ACIMA DE 9 M DE COMPRIMENTO, CONCRETO LANÇADO POR CAMINHÃO BETONEIRA (EXCLUSIVE MOBILIZAÇÃO E DESMOBILIZAÇÃO). AF_02/2015</t>
  </si>
  <si>
    <t>36,61</t>
  </si>
  <si>
    <t>82,02</t>
  </si>
  <si>
    <t>ENGENHEIRO CIVIL PLENO (MENSALISTA)</t>
  </si>
  <si>
    <t>90880</t>
  </si>
  <si>
    <t>ESTACA ESCAVADA MECANICAMENTE, SEM FLUIDO ESTABILIZANTE, COM 25 CM DE DIÂMETRO, ATÉ 9 M DE COMPRIMENTO, CONCRETO LANÇADO MANUALMENTE (EXCLUSIVE MOBILIZAÇÃO E DESMOBILIZAÇÃO). AF_02/2015</t>
  </si>
  <si>
    <t>14.437,33</t>
  </si>
  <si>
    <t>50,21</t>
  </si>
  <si>
    <t>ENGENHEIRO CIVIL SENIOR</t>
  </si>
  <si>
    <t>90881</t>
  </si>
  <si>
    <t>ESTACA ESCAVADA MECANICAMENTE, SEM FLUIDO ESTABILIZANTE, COM 25 CM DE DIÂMETRO, ACIMA DE 9 M DE COMPRIMENTO, CONCRETO LANÇADO MANUALMENTE (EXCLUSIVE MOBILIZAÇÃO E DESMOBILIZAÇÃO). AF_02/2015</t>
  </si>
  <si>
    <t>112,40</t>
  </si>
  <si>
    <t>46,27</t>
  </si>
  <si>
    <t>ENGENHEIRO CIVIL SENIOR (MENSALISTA)</t>
  </si>
  <si>
    <t>19.784,99</t>
  </si>
  <si>
    <t>90883</t>
  </si>
  <si>
    <t>ESTACA ESCAVADA MECANICAMENTE, SEM FLUIDO ESTABILIZANTE, COM 40 CM DE DIÂMETRO, ATÉ 9 M DE COMPRIMENTO, CONCRETO LANÇADO POR CAMINHÃO BETONEIRA (EXCLUSIVE MOBILIZAÇÃO E DESMOBILIZAÇÃO). AF_02/2015</t>
  </si>
  <si>
    <t>ENGENHEIRO ELETRICISTA</t>
  </si>
  <si>
    <t>64,64</t>
  </si>
  <si>
    <t>76,14</t>
  </si>
  <si>
    <t>90884</t>
  </si>
  <si>
    <t>ENGENHEIRO ELETRICISTA (MENSALISTA)</t>
  </si>
  <si>
    <t>ESTACA ESCAVADA MECANICAMENTE, SEM FLUIDO ESTABILIZANTE, COM 40 CM DE DIÂMETRO, ACIMA DE 9 M ATÉ 15 M DE COMPRIMENTO, CONCRETO LANÇADO POR CAMINHÃO BETONEIRA (EXCLUSIVE MOBILIZAÇÃO E DESMOBILIZAÇÃO). AF_02/2015</t>
  </si>
  <si>
    <t>13.404,21</t>
  </si>
  <si>
    <t>ENGENHEIRO SANITARISTA</t>
  </si>
  <si>
    <t>73,67</t>
  </si>
  <si>
    <t>ENGENHEIRO SANITARISTA (MENSALISTA)</t>
  </si>
  <si>
    <t>12.968,83</t>
  </si>
  <si>
    <t>ENXADA ESTREITA *25 X 23* CM COM CABO</t>
  </si>
  <si>
    <t>29,35</t>
  </si>
  <si>
    <t>EPI - FAMILIA ALMOXARIFE - HORISTA (ENCARGOS COMPLEMENTARES - COLETADO CAIXA)</t>
  </si>
  <si>
    <t>90885</t>
  </si>
  <si>
    <t>ESTACA ESCAVADA MECANICAMENTE, SEM FLUIDO ESTABILIZANTE, COM 40 CM DE DIÂMETRO, ACIMA DE 15 M DE COMPRIMENTO, CONCRETO LANÇADO POR CAMINHÃO BETONEIRA (EXCLUSIVE MOBILIZAÇÃO E DESMOBILIZAÇÃO). AF_02/2015</t>
  </si>
  <si>
    <t>EPI - FAMILIA ALMOXARIFE - MENSALISTA (ENCARGOS COMPLEMENTARES - COLETADO CAIXA)</t>
  </si>
  <si>
    <t>114,12</t>
  </si>
  <si>
    <t>90886</t>
  </si>
  <si>
    <t>EPI - FAMILIA CARPINTEIRO DE FORMAS - HORISTA (ENCARGOS COMPLEMENTARES - COLETADO CAIXA)</t>
  </si>
  <si>
    <t>ESTACA ESCAVADA MECANICAMENTE, SEM FLUIDO ESTABILIZANTE, COM 60 CM DE DIÂMETRO, ATÉ 9 M DE COMPRIMENTO, CONCRETO LANÇADO POR CAMINHÃO BETONEIRA (EXCLUSIVE MOBILIZAÇÃO E DESMOBILIZAÇÃO). AF_02/2015</t>
  </si>
  <si>
    <t>124,99</t>
  </si>
  <si>
    <t>EPI - FAMILIA CARPINTEIRO DE FORMAS - MENSALISTA (ENCARGOS COMPLEMENTARES - COLETADO CAIXA)</t>
  </si>
  <si>
    <t>90887</t>
  </si>
  <si>
    <t>203,86</t>
  </si>
  <si>
    <t>ESTACA ESCAVADA MECANICAMENTE, SEM FLUIDO ESTABILIZANTE, COM 60 CM DE DIÂMETRO, ACIMA DE 9 M ATÉ 15 M DE COMPRIMENTO, CONCRETO LANÇADO POR CAMINHÃO BETONEIRA (EXCLUSIVE MOBILIZAÇÃO E DESMOBILIZAÇÃO). AF_02/2015</t>
  </si>
  <si>
    <t>122,94</t>
  </si>
  <si>
    <t>EPI - FAMILIA ELETRICISTA - HORISTA (ENCARGOS COMPLEMENTARES - COLETADO CAIXA)</t>
  </si>
  <si>
    <t>EPI - FAMILIA ELETRICISTA - MENSALISTA (ENCARGOS COMPLEMENTARES - COLETADO CAIXA)</t>
  </si>
  <si>
    <t>90888</t>
  </si>
  <si>
    <t>ESTACA ESCAVADA MECANICAMENTE, SEM FLUIDO ESTABILIZANTE, COM 60 CM DE DIÂMETRO, ACIMA DE 15 M DE COMPRIMENTO, CONCRETO LANÇADO POR CAMINHÃO BETONEIRA (EXCLUSIVE MOBILIZAÇÃO E DESMOBILIZAÇÃO). AF_02/2015</t>
  </si>
  <si>
    <t>175,10</t>
  </si>
  <si>
    <t>122,07</t>
  </si>
  <si>
    <t>EPI - FAMILIA ENCANADOR - HORISTA (ENCARGOS COMPLEMENTARES - COLETADO CAIXA)</t>
  </si>
  <si>
    <t>EPI - FAMILIA ENCANADOR - MENSALISTA (ENCARGOS COMPLEMENTARES - COLETADO CAIXA)</t>
  </si>
  <si>
    <t>90889</t>
  </si>
  <si>
    <t>156,65</t>
  </si>
  <si>
    <t>ESTACA ESCAVADA MECANICAMENTE, SEM FLUIDO ESTABILIZANTE, COM 60 CM DE DIÂMETRO, ATÉ 9 M DE COMPRIMENTO, CONCRETO LANÇADO POR BOMBA LANÇA (EXCLUSIVE MOBILIZAÇÃO E DESMOBILIZAÇÃO). AF_02/2015</t>
  </si>
  <si>
    <t>147,17</t>
  </si>
  <si>
    <t>EPI - FAMILIA ENCARREGADO GERAL - HORISTA (ENCARGOS COMPLEMENTARES - COLETADO CAIXA)</t>
  </si>
  <si>
    <t>0,95</t>
  </si>
  <si>
    <t>EPI - FAMILIA ENCARREGADO GERAL - MENSALISTA (ENCARGOS COMPLEMENTARES - COLETADO CAIXA)</t>
  </si>
  <si>
    <t>90890</t>
  </si>
  <si>
    <t>179,44</t>
  </si>
  <si>
    <t>ESTACA ESCAVADA MECANICAMENTE, SEM FLUIDO ESTABILIZANTE, COM 60 CM DE DIÂMETRO, ACIMA DE 9 M ATÉ 15 M DE COMPRIMENTO, CONCRETO LANÇADO POR BOMBA LANÇA (EXCLUSIVE MOBILIZAÇÃO E DESMOBILIZAÇÃO). AF_02/2015</t>
  </si>
  <si>
    <t>144,11</t>
  </si>
  <si>
    <t>EPI - FAMILIA ENGENHEIRO CIVIL - HORISTA (ENCARGOS COMPLEMENTARES - COLETADO CAIXA)</t>
  </si>
  <si>
    <t>90891</t>
  </si>
  <si>
    <t>ESTACA ESCAVADA MECANICAMENTE, SEM FLUIDO ESTABILIZANTE, COM 60 CM DE DIÂMETRO, ACIMA DE 15 M DE COMPRIMENTO, CONCRETO LANÇADO POR BOMBA LANÇA (EXCLUSIVE MOBILIZAÇÃO E DESMOBILIZAÇÃO). AF_02/2015</t>
  </si>
  <si>
    <t>EPI - FAMILIA ENGENHEIRO CIVIL - MENSALISTA (ENCARGOS COMPLEMENTARES - COLETADO CAIXA)</t>
  </si>
  <si>
    <t>95601</t>
  </si>
  <si>
    <t>ARRASAMENTO MECANICO DE ESTACA DE CONCRETO ARMADO, DIAMETROS DE ATÉ 40 CM. AF_11/2016</t>
  </si>
  <si>
    <t>EPI - FAMILIA OPERADOR ESCAVADEIRA - HORISTA (ENCARGOS COMPLEMENTARES - COLETADO CAIXA)</t>
  </si>
  <si>
    <t>EPI - FAMILIA OPERADOR ESCAVADEIRA - MENSALISTA (ENCARGOS COMPLEMENTARES - COLETADO CAIXA)</t>
  </si>
  <si>
    <t>95602</t>
  </si>
  <si>
    <t>125,38</t>
  </si>
  <si>
    <t>ARRASAMENTO MECANICO DE ESTACA DE CONCRETO ARMADO, DIAMETROS DE 41 CM A 60 CM. AF_11/2016</t>
  </si>
  <si>
    <t>17,33</t>
  </si>
  <si>
    <t>EPI - FAMILIA PEDREIRO - HORISTA (ENCARGOS COMPLEMENTARES - COLETADO CAIXA)</t>
  </si>
  <si>
    <t>95603</t>
  </si>
  <si>
    <t>EPI - FAMILIA PEDREIRO - MENSALISTA (ENCARGOS COMPLEMENTARES - COLETADO CAIXA)</t>
  </si>
  <si>
    <t>ARRASAMENTO MECANICO DE ESTACA DE CONCRETO ARMADO, DIAMETROS DE 61 CM A 80 CM. AF_11/2016</t>
  </si>
  <si>
    <t>181,88</t>
  </si>
  <si>
    <t>EPI - FAMILIA PINTOR - HORISTA (ENCARGOS COMPLEMENTARES - COLETADO CAIXA)</t>
  </si>
  <si>
    <t>95604</t>
  </si>
  <si>
    <t>ARRASAMENTO MECANICO DE ESTACA DE CONCRETO ARMADO, DIAMETROS DE 81 CM A 100 CM. AF_11/2016</t>
  </si>
  <si>
    <t>1,46</t>
  </si>
  <si>
    <t>EPI - FAMILIA PINTOR - MENSALISTA (ENCARGOS COMPLEMENTARES - COLETADO CAIXA)</t>
  </si>
  <si>
    <t>275,92</t>
  </si>
  <si>
    <t>EPI - FAMILIA SERVENTE - HORISTA (ENCARGOS COMPLEMENTARES - COLETADO CAIXA)</t>
  </si>
  <si>
    <t>1,02</t>
  </si>
  <si>
    <t>95605</t>
  </si>
  <si>
    <t>ARRASAMENTO MECANICO DE ESTACA DE CONCRETO ARMADO, DIAMETROS DE 101 CM A 150 CM. AF_11/2016</t>
  </si>
  <si>
    <t>EPI - FAMILIA SERVENTE - MENSALISTA (ENCARGOS COMPLEMENTARES - COLETADO CAIXA)</t>
  </si>
  <si>
    <t>192,76</t>
  </si>
  <si>
    <t>46,96</t>
  </si>
  <si>
    <t>EPI - FAMILIA SOLDADOR - HORISTA (ENCARGOS COMPLEMENTARES - COLETADO CAIXA)</t>
  </si>
  <si>
    <t>95607</t>
  </si>
  <si>
    <t>EPI - FAMILIA SOLDADOR - MENSALISTA (ENCARGOS COMPLEMENTARES - COLETADO CAIXA)</t>
  </si>
  <si>
    <t>ARRASAMENTO DE ESTACA METÁLICA, PERFIL LAMINADO TIPO _x0093_I_x0094_ FAMÍLIA 250. AF_11/2016</t>
  </si>
  <si>
    <t>255,78</t>
  </si>
  <si>
    <t>5,20</t>
  </si>
  <si>
    <t>EPI - FAMILIA TOPOGRAFO - HORISTA (ENCARGOS COMPLEMENTARES - COLETADO CAIXA)</t>
  </si>
  <si>
    <t>95608</t>
  </si>
  <si>
    <t>ARRASAMENTO DE ESTACA METÁLICA, PERFIL LAMINADO TIPO _x0093_H_x0094_ FAMÍLIA 250. AF_11/2016</t>
  </si>
  <si>
    <t>95609</t>
  </si>
  <si>
    <t>ARRASAMENTO DE ESTACA METÁLICA, PERFIL LAMINADO TIPO _x0093_H_x0094_ FAMÍLIA 310. AF_11/2016</t>
  </si>
  <si>
    <t>EPI - FAMILIA TOPOGRAFO - MENSALISTA (ENCARGOS COMPLEMENTARES - COLETADO CAIXA)</t>
  </si>
  <si>
    <t>102,76</t>
  </si>
  <si>
    <t>96160</t>
  </si>
  <si>
    <t>ESTACA RAIZ, DIÂMETRO DE 20 CM, COMPRIMENTO DE ATÉ 10 M, SEM PRESENÇA DE ROCHA. AF_04/2017</t>
  </si>
  <si>
    <t>167,86</t>
  </si>
  <si>
    <t>EQUIPAMENTO DE LIMPEZA COMBINADO (VACUO/ALTA PRESSAO) 95% VACUO, TANQUE 7000 L, BOMBA 140 KGF/CM2 66 L/MIN COM MOTOR INDEPENDENTE A DIESEL DE 60 CV (INCLUI MONTAGEM, NAO INCLUI CAMINHAO)</t>
  </si>
  <si>
    <t>188.694,18</t>
  </si>
  <si>
    <t>96161</t>
  </si>
  <si>
    <t>EQUIPAMENTO PARA DEMARCACAO DE FAIXAS DE TRAFEGO A FRIO, A SER MONTADO SOBRE CAMINHAO DE PBT MINIMO DE 9 T E DISTANCIA MINIMA ENTRE EIXOS DE 4,3 M, CAPACIDADE PARA 800 L DE TINTA (INCLUI MONTAGEM, NAO INCLUI CAMINHAO)</t>
  </si>
  <si>
    <t>ESTACA RAIZ, DIÂMETRO DE 31 CM, COMPRIMENTO DE ATÉ 10 M, SEM PRESENÇA DE ROCHA. AF_05/2017</t>
  </si>
  <si>
    <t>685.703,12</t>
  </si>
  <si>
    <t>244,03</t>
  </si>
  <si>
    <t>EQUIPAMENTO PARA DEMARCACAO DE FAIXAS DE TRAFEGO A QUENTE, A SER MONTADO SOBRE CAMINHAO DE PBT MINIMO DE 17 T E DISTANCIA MINIMA ENTRE EIXOS DE 5,2 M, CAPACIDADE PARA 1.000 KG DE MATERIAL TERMOPLASTICO (INCLUI MONTAGEM, NAO INCLUI CAMINHAO E NEM COMPRESSOR DE AR)</t>
  </si>
  <si>
    <t>1.020.703,12</t>
  </si>
  <si>
    <t>96162</t>
  </si>
  <si>
    <t>ESTACA RAIZ, DIÂMETRO DE 40 CM, COMPRIMENTO DE ATÉ 10 M, SEM PRESENÇA DE ROCHA. AF_05/2017</t>
  </si>
  <si>
    <t>ESCADA DUPLA DE ABRIR EM ALUMINIO, MODELO PINTOR, 8 DEGRAUS</t>
  </si>
  <si>
    <t>312,39</t>
  </si>
  <si>
    <t>220,63</t>
  </si>
  <si>
    <t>96163</t>
  </si>
  <si>
    <t>ESCADA EXTENSIVEL EM ALUMINIO COM 6,00 M ESTENDIDA</t>
  </si>
  <si>
    <t>ESTACA RAIZ, DIÂMETRO DE 45 CM, COMPRIMENTO DE ATÉ 10 M, SEM PRESENÇA DE ROCHA. AF_05/2017</t>
  </si>
  <si>
    <t>624,82</t>
  </si>
  <si>
    <t>349,97</t>
  </si>
  <si>
    <t>ESCAVADEIRA HIDRAULICA SOBRE ESTEIRA, COM GARRA GIRATORIA DE MANDIBULAS, PESO OPERACIONAL ENTRE 22,00 E 25,50 TON, POTENCIA LIQUIDA ENTRE 150 E 160 HP</t>
  </si>
  <si>
    <t>96164</t>
  </si>
  <si>
    <t>492.462,60</t>
  </si>
  <si>
    <t>ESTACA RAIZ, DIÂMETRO DE 20 CM, COMPRIMENTO DE 11 A 20 M, SEM PRESENÇA DE ROCHA. AF_05/2017</t>
  </si>
  <si>
    <t>154,16</t>
  </si>
  <si>
    <t>ESCAVADEIRA HIDRAULICA SOBRE ESTEIRAS CACAMBA 0,40 A 1,20 M3, PESO OPERACIONAL 21,19 T, POTENCIA LIQUIDA 173 HP</t>
  </si>
  <si>
    <t>96165</t>
  </si>
  <si>
    <t>446.250,00</t>
  </si>
  <si>
    <t>ESTACA RAIZ, DIÂMETRO DE 31 CM, COMPRIMENTO DE 11 A 20 M, SEM PRESENÇA DE ROCHA. AF_05/2017</t>
  </si>
  <si>
    <t>225,18</t>
  </si>
  <si>
    <t>ESCAVADEIRA HIDRAULICA SOBRE ESTEIRAS COM CACAMBA DE 1,20 M3, PESO OPERACIONAL 21 T, POTENCIA BRUTA 155 HP</t>
  </si>
  <si>
    <t>467.250,00</t>
  </si>
  <si>
    <t>96166</t>
  </si>
  <si>
    <t>ESCAVADEIRA HIDRAULICA SOBRE ESTEIRAS, CACAMBA  0,80 M3, PESO OPERACIONAL 17,8 T, POTENCIA LIQUIDA 110 HP</t>
  </si>
  <si>
    <t>ESTACA RAIZ, DIÂMETRO DE 40 CM, COMPRIMENTO DE 11 A 20 M, SEM PRESENÇA DE ROCHA. AF_05/2017</t>
  </si>
  <si>
    <t>400.731,95</t>
  </si>
  <si>
    <t>283,20</t>
  </si>
  <si>
    <t>96167</t>
  </si>
  <si>
    <t>ESTACA RAIZ, DIÂMETRO DE 45 CM, COMPRIMENTO DE 11 A 20 M, SEM PRESENÇA DE ROCHA. AF_05/2017</t>
  </si>
  <si>
    <t>308,29</t>
  </si>
  <si>
    <t>ESCAVADEIRA HIDRAULICA SOBRE ESTEIRAS, CACAMBA 0,4 A 1,70 M3, PESO OPERACIONAL 23,2 T, POTENCIA BRUTA 183 HP</t>
  </si>
  <si>
    <t>478.800,00</t>
  </si>
  <si>
    <t>96168</t>
  </si>
  <si>
    <t>ESTACA RAIZ, DIÂMETRO DE 20 CM, COMPRIMENTO DE 21 A 30 M, SEM PRESENÇA DE ROCHA. AF_05/2017</t>
  </si>
  <si>
    <t>ESCAVADEIRA HIDRAULICA SOBRE ESTEIRAS, CACAMBA 0,62M3, PESO OPERACIONAL 12,61T, POTENCIA LIQUIDA 95HP</t>
  </si>
  <si>
    <t>367.500,00</t>
  </si>
  <si>
    <t>96169</t>
  </si>
  <si>
    <t>ESTACA RAIZ, DIÂMETRO DE 31 CM, COMPRIMENTO DE 21 A 30 M, SEM PRESENÇA DE ROCHA. AF_05/2017</t>
  </si>
  <si>
    <t>ESCAVADEIRA HIDRAULICA SOBRE ESTEIRAS, CACAMBA 0,80 A 1,30 M3, PESO OPERACIONAL 22,18 T, POTENCIA LIQUIDA 170 HP</t>
  </si>
  <si>
    <t>216,61</t>
  </si>
  <si>
    <t>438.375,00</t>
  </si>
  <si>
    <t>96170</t>
  </si>
  <si>
    <t>ESTACA RAIZ, DIÂMETRO DE 40 CM, COMPRIMENTO DE 21 A 30 M, SEM PRESENÇA DE ROCHA. AF_05/2017</t>
  </si>
  <si>
    <t>ESCAVADEIRA HIDRAULICA SOBRE ESTEIRAS, CACAMBA 0,80M3, PESO OPERACIONAL 17T, POTENCIA BRUTA 111HP</t>
  </si>
  <si>
    <t>272,65</t>
  </si>
  <si>
    <t>420.000,00</t>
  </si>
  <si>
    <t>ESCAVADEIRA HIDRAULICA SOBRE ESTEIRAS, CAPACIDADE DA CACAMBA ENTRE 1,20 E 1,50 M3, PESO OPERACIONAL ENTRE 20,00 E 22,00 TON, POTENCIA LIQUIDA ENTRE 150 E 155 HP, EQUIPADA COM CLAMSHELL</t>
  </si>
  <si>
    <t>96171</t>
  </si>
  <si>
    <t>474.087,60</t>
  </si>
  <si>
    <t>ESTACA RAIZ, DIÂMETRO DE 45 CM, COMPRIMENTO DE 21 A 30 M, SEM PRESENÇA DE ROCHA. AF_05/2017</t>
  </si>
  <si>
    <t>293,97</t>
  </si>
  <si>
    <t>ESCORA PRE-MOLDADA EM CONCRETO, *10 X 10* CM, H = 2,30M</t>
  </si>
  <si>
    <t>38,69</t>
  </si>
  <si>
    <t>ESCOVA CIRCULAR EM ACO LATONADO, 6 X 1 " (DIAMETRO X ESPESSURA), FURO DE 1 1/4 ", FIO ONDULADO *0,30* MM</t>
  </si>
  <si>
    <t>ESCOVA DE ACO, COM CABO, *4  X 15* FILEIRAS DE CERDAS</t>
  </si>
  <si>
    <t>96172</t>
  </si>
  <si>
    <t>ESTACA RAIZ, DIÂMETRO DE 20 CM, COMPRIMENTO DE ATÉ 10 M, COM PRESENÇA DE ROCHA. AF_05/2017</t>
  </si>
  <si>
    <t>ESGUICHO JATO REGULAVEL, TIPO ELKHART, ENGATE RAPIDO 1 1/2", PARA COMBATE A INCENDIO</t>
  </si>
  <si>
    <t>177,92</t>
  </si>
  <si>
    <t>164,41</t>
  </si>
  <si>
    <t>ESGUICHO JATO REGULAVEL, TIPO ELKHART, ENGATE RAPIDO 2 1/2", PARA COMBATE A INCENDIO</t>
  </si>
  <si>
    <t>96173</t>
  </si>
  <si>
    <t>ESTACA RAIZ, DIÂMETRO DE 31 CM, COMPRIMENTO DE ATÉ 10 M, COM PRESENÇA DE ROCHA. AF_05/2017</t>
  </si>
  <si>
    <t>199,99</t>
  </si>
  <si>
    <t>256,60</t>
  </si>
  <si>
    <t>ESGUICHO TIPO JATO SOLIDO, EM LATAO, ENGATE RAPIDO 1 1/2" X 13 MM, PARA MANGUEIRA EM INSTALACAO PREDIAL COMBATE A INCENDIO</t>
  </si>
  <si>
    <t>96174</t>
  </si>
  <si>
    <t>ESTACA RAIZ, DIÂMETRO DE 40 CM, COMPRIMENTO DE ATÉ 10 M, COM PRESENÇA DE ROCHA. AF_05/2017</t>
  </si>
  <si>
    <t>50,18</t>
  </si>
  <si>
    <t>328,47</t>
  </si>
  <si>
    <t>ESGUICHO TIPO JATO SOLIDO, EM LATAO, ENGATE RAPIDO 1 1/2" X 16 MM, PARA MANGUEIRA EM INSTALACAO PREDIAL COMBATE A INCENDIO</t>
  </si>
  <si>
    <t>50,65</t>
  </si>
  <si>
    <t>96175</t>
  </si>
  <si>
    <t>ESGUICHO TIPO JATO SOLIDO, EM LATAO, ENGATE RAPIDO 1 1/2" X 19 MM, PARA MANGUEIRA EM INSTALACAO PREDIAL COMBATE A INCENDIO</t>
  </si>
  <si>
    <t>ESTACA RAIZ, DIÂMETRO DE 45 CM, COMPRIMENTO DE ATÉ 10 M, COM PRESENÇA DE ROCHA. AF_05/2017</t>
  </si>
  <si>
    <t>54,53</t>
  </si>
  <si>
    <t>368,69</t>
  </si>
  <si>
    <t>ESGUICHO TIPO JATO SOLIDO, EM LATAO, ENGATE RAPIDO 2 1/2" X 13 MM, PARA MANGUEIRA EM INSTALACAO PREDIAL COMBATE A INCENDIO</t>
  </si>
  <si>
    <t>96176</t>
  </si>
  <si>
    <t>ESTACA RAIZ, DIÂMETRO DE 20 CM, COMPRIMENTO DE 11 A 20 M, COM PRESENÇA DE ROCHA. AF_05/2017</t>
  </si>
  <si>
    <t>160,87</t>
  </si>
  <si>
    <t>ESGUICHO TIPO JATO SOLIDO, EM LATAO, ENGATE RAPIDO 2 1/2" X 16 MM, PARA MANGUEIRA EM INSTALACAO PREDIAL COMBATE A INCENDIO</t>
  </si>
  <si>
    <t>ESGUICHO TIPO JATO SOLIDO, EM LATAO, ENGATE RAPIDO 2 1/2" X 19 MM, PARA MANGUEIRA EM INSTALACAO PREDIAL COMBATE A INCENDIO</t>
  </si>
  <si>
    <t>96177</t>
  </si>
  <si>
    <t>90,66</t>
  </si>
  <si>
    <t>ESTACA RAIZ, DIÂMETRO DE 31 CM, COMPRIMENTO DE 11 A 20 M, COM PRESENÇA DE ROCHA. AF_05/2017</t>
  </si>
  <si>
    <t>232,92</t>
  </si>
  <si>
    <t>ESMERILHADEIRA ANGULAR ELETRICA, DIAMETRO DO DISCO 7 '' (180 MM), ROTACAO 8500 RPM, POTENCIA 2400 W</t>
  </si>
  <si>
    <t>755,65</t>
  </si>
  <si>
    <t>96178</t>
  </si>
  <si>
    <t>ESTACA RAIZ, DIÂMETRO DE 40 CM, COMPRIMENTO DE 11 A 20 M, COM PRESENÇA DE ROCHA. AF_05/2017</t>
  </si>
  <si>
    <t>292,35</t>
  </si>
  <si>
    <t>ESPACADOR / DISTANCIADOR CIRCULAR COM ENTRADA LATERAL, EM PLASTICO, PARA VERGALHAO *4,2 A 12,5* MM, COBRIMENTO 20 MM</t>
  </si>
  <si>
    <t>96179</t>
  </si>
  <si>
    <t>ESTACA RAIZ, DIÂMETRO DE 45 CM, COMPRIMENTO DE 11 A 20 M, COM PRESENÇA DE ROCHA. AF_05/2017</t>
  </si>
  <si>
    <t>ESPACADOR / DISTANCIADOR TIPO GARRA DUPLA, EM PLASTICO, COBRIMENTO *20* MM, PARA FERRAGENS DE LAJES E FUNDO DE VIGAS</t>
  </si>
  <si>
    <t>318,18</t>
  </si>
  <si>
    <t>96180</t>
  </si>
  <si>
    <t>ESTACA RAIZ, DIÂMETRO DE 20 CM, COMPRIMENTO DE 21 A 30 M, COM PRESENÇA DE ROCHA. AF_05/2017</t>
  </si>
  <si>
    <t>152,41</t>
  </si>
  <si>
    <t>ESPACADOR / DISTANCIADOR TIPO PINO EM PLASTICO, PARA VERGALHAO ATE 10 MM, PARA APOIO DE ARMADURA</t>
  </si>
  <si>
    <t>96181</t>
  </si>
  <si>
    <t>ESTACA RAIZ, DIÂMETRO DE 31 CM, COMPRIMENTO DE 21 A 30 M, COM PRESENÇA DE ROCHA. AF_05/2017</t>
  </si>
  <si>
    <t>222,31</t>
  </si>
  <si>
    <t>ESPACADOR / SEPARADOR DE BARRA , METALICO, TIPO CARAMBOLA, PARA TIRANTES, 25 X 84 MM</t>
  </si>
  <si>
    <t>96182</t>
  </si>
  <si>
    <t>ESTACA RAIZ, DIÂMETRO DE 40 CM, COMPRIMENTO DE 21 A 30 M, COM PRESENÇA DE ROCHA. AF_05/2017</t>
  </si>
  <si>
    <t>1,68</t>
  </si>
  <si>
    <t>278,17</t>
  </si>
  <si>
    <t>96183</t>
  </si>
  <si>
    <t>ESTACA RAIZ, DIÂMETRO DE 45 CM, COMPRIMENTO DE 21 A 30 M, COM PRESENÇA DE ROCHA. AF_05/2017</t>
  </si>
  <si>
    <t>ESPACADOR OU DISTANCIADOR, EM PLASTICO, TIPO APOIO DE CORDOALHA (CARANGUEJO), PARA ARMADURA NEGATIVA E PROTENSAO, COBRIMENTO 50 MM</t>
  </si>
  <si>
    <t>300,74</t>
  </si>
  <si>
    <t>98228</t>
  </si>
  <si>
    <t>ESPACADOR/SEPARADOR DE CORDOALHA TIPO DISCO 12 FUROS DE 14 MM, PARA TIRANTES</t>
  </si>
  <si>
    <t>ESTACA BROCA DE CONCRETO, DIÃMETRO DE 20 CM, PROFUNDIDADE DE ATÉ 3 M, ESCAVAÇÃO MANUAL COM TRADO CONCHA, NÃO ARMADA. AF_03/2018</t>
  </si>
  <si>
    <t>44,84</t>
  </si>
  <si>
    <t>ESPARGIDOR DE ASFALTO PRESSURIZADO, REBOCAVEL, TANQUE DE 2500 L, PNEUMATICO,  COM MOTOR A GASOLINA 3,4HP</t>
  </si>
  <si>
    <t>98229</t>
  </si>
  <si>
    <t>ESTACA BROCA DE CONCRETO, DIÃMETRO DE 25 CM, PROFUNDIDADE DE ATÉ 3 M, ESCAVAÇÃO MANUAL COM TRADO CONCHA, NÃO ARMADA. AF_03/2018</t>
  </si>
  <si>
    <t>74.000,00</t>
  </si>
  <si>
    <t>60,57</t>
  </si>
  <si>
    <t>ESPARGIDOR DE ASFALTO PRESSURIZADO, TANQUE 6 M3 COM ISOLACAO TERMICA, AQUECIDO COM 2 MACARICOS, COM BARRA ESPARGIDORA 3,60 M, A SER MONTADO SOBRE CAMINHAO</t>
  </si>
  <si>
    <t>157.088,52</t>
  </si>
  <si>
    <t>98230</t>
  </si>
  <si>
    <t>ESTACA BROCA DE CONCRETO, DIÂMETRO DE 30 CM, PROFUNDIDADE DE ATÉ 3 M, ESCAVAÇÃO MANUAL COM TRADO CONCHA, NÃO ARMADA. AF_03/2018</t>
  </si>
  <si>
    <t>ESPATULA DE ACO INOX COM CABO DE MADEIRA, LARGURA 8 CM</t>
  </si>
  <si>
    <t>11,85</t>
  </si>
  <si>
    <t>ESPATULA DE PLASTICO LISA, LARGURA 10 CM</t>
  </si>
  <si>
    <t>100035</t>
  </si>
  <si>
    <t>ESTACA METÁLICA PARA CONTENÇÃO, COMPRIMENTO TOTAL CRAVADO DE ATÉ 10 M (EXCLUSIVE MOBILIZAÇÃO E DESMOBILIZAÇÃO). AF_07/2019</t>
  </si>
  <si>
    <t>5,54</t>
  </si>
  <si>
    <t>7,17</t>
  </si>
  <si>
    <t>ESPELHO / PLACA CEGA 4" X 2", PARA INSTALACAO DE TOMADAS E INTERRUPTORES</t>
  </si>
  <si>
    <t>100036</t>
  </si>
  <si>
    <t>ESTACA METÁLICA PARA CONTENÇÃO, COMPRIMENTO TOTAL CRAVADO MAIOR DO QUE 10 M E MENOR OU IGUAL A 20 M (EXCLUSIVE MOBILIZAÇÃO E DESMOBILIZAÇÃO). AF_07/2019</t>
  </si>
  <si>
    <t>ESPELHO / PLACA CEGA 4" X 4", PARA INSTALACAO DE TOMADAS E INTERRUPTORES</t>
  </si>
  <si>
    <t>100037</t>
  </si>
  <si>
    <t>ESTACA METÁLICA PARA CONTENÇÃO, COMPRIMENTO TOTAL CRAVADO MAIOR DO QUE 20 M E MENOR OU IGUAL A 30 M (EXCLUSIVE MOBILIZAÇÃO E DESMOBILIZAÇÃO). AF_07/2019</t>
  </si>
  <si>
    <t>6,83</t>
  </si>
  <si>
    <t>100651</t>
  </si>
  <si>
    <t>ESPELHO / PLACA DE 1 POSTO 4" X 2", PARA INSTALACAO DE TOMADAS E INTERRUPTORES</t>
  </si>
  <si>
    <t>ESTACA HÉLICE CONTÍNUA, DIÂMETRO DE 30 CM, INCLUSO CONCRETO FCK=20MPA E ARMADURA MÍNIMA (EXCLUSIVE MOBILIZAÇÃO E DESMOBILIZAÇÃO). AF_12/2019</t>
  </si>
  <si>
    <t>83,03</t>
  </si>
  <si>
    <t>ESPELHO / PLACA DE 2 POSTOS 4" X 2", PARA INSTALACAO DE TOMADAS E INTERRUPTORES</t>
  </si>
  <si>
    <t>100652</t>
  </si>
  <si>
    <t>ESTACA HÉLICE CONTÍNUA , DIÂMETRO DE 50 CM, INCLUSO CONCRETO FCK=20MPA E ARMADURA MÍNIMA (EXCLUSIVE MOBILIZAÇÃO E DESMOBILIZAÇÃO). AF_12/2019</t>
  </si>
  <si>
    <t>160,13</t>
  </si>
  <si>
    <t>ESPELHO / PLACA DE 2 POSTOS 4" X 4", PARA INSTALACAO DE TOMADAS E INTERRUPTORES</t>
  </si>
  <si>
    <t>100653</t>
  </si>
  <si>
    <t>ESTACA HÉLICE CONTÍNUA, DIÂMETRO DE 70 CM, INCLUSO CONCRETO FCK=20MPA E ARMADURA MÍNIMA (EXCLUSIVE MOBILIZAÇÃO E DESMOBILIZAÇÃO). AF_12/2019</t>
  </si>
  <si>
    <t>ESPELHO / PLACA DE 3 POSTOS 4" X 2", PARA INSTALACAO DE TOMADAS E INTERRUPTORES</t>
  </si>
  <si>
    <t>267,69</t>
  </si>
  <si>
    <t>2,44</t>
  </si>
  <si>
    <t>ESPELHO / PLACA DE 4 POSTOS 4" X 4", PARA INSTALACAO DE TOMADAS E INTERRUPTORES</t>
  </si>
  <si>
    <t>100654</t>
  </si>
  <si>
    <t>ESTACA HÉLICE CONTÍNUA, DIÂMETRO DE 80 CM, INCLUSO CONCRETO FCK=20MPA E ARMADURA MÍNIMA (EXCLUSIVE MOBILIZAÇÃO E DESMOBILIZAÇÃO). AF_12/2019.</t>
  </si>
  <si>
    <t>357,58</t>
  </si>
  <si>
    <t>ESPELHO / PLACA DE 6 POSTOS 4" X 4", PARA INSTALACAO DE TOMADAS E INTERRUPTORES</t>
  </si>
  <si>
    <t>100655</t>
  </si>
  <si>
    <t>ESTACA HÉLICE CONTÍNUA, DIÂMETRO DE 90 CM, INCLUSO CONCRETO FCK=20MPA E ARMADURA MÍNIMA (EXCLUSIVE MOBILIZAÇÃO E DESMOBILIZAÇÃO). AF_12/2019.</t>
  </si>
  <si>
    <t>413,90</t>
  </si>
  <si>
    <t>100656</t>
  </si>
  <si>
    <t>ESPELHO CRISTAL E = 4 MM</t>
  </si>
  <si>
    <t>ESTACA PRÉ-MOLDADA DE CONCRETO, SEÇÃO QUADRADA, CAPACIDADE DE 25 TONELADAS, INCLUSO EMENDA (EXCLUSIVE MOBILIZAÇÃO E DESMOBILIZAÇÃO). AF_12/2019</t>
  </si>
  <si>
    <t>60,88</t>
  </si>
  <si>
    <t>427,13</t>
  </si>
  <si>
    <t>100657</t>
  </si>
  <si>
    <t>ESPELHO, RETO OU CURVO, EM LATAO CROMADO, ESPESSURA ATE 6 MM, LARGURA *40*MM, ALTURA *180*MM - PARA FECHADURA DE EMBUTIR</t>
  </si>
  <si>
    <t>ESTACA PRÉ-MOLDADA DE CONCRETO SEÇÃO QUADRADA, CAPACIDADE DE 50 TONELADAS, INCLUSO EMENDA (EXCLUSIVE MOBILIZAÇÃO E DESMOBILIZAÇÃO). AF_12/2019</t>
  </si>
  <si>
    <t>77,35</t>
  </si>
  <si>
    <t>10,28</t>
  </si>
  <si>
    <t>100658</t>
  </si>
  <si>
    <t>ESTACA PRÉ-MOLDADA DE CONCRETO CENTRIFUGADO, SEÇÃO CIRCULAR, CAPACIDADE DE 100 TONELADAS, INCLUSO EMENDA (EXCLUSIVE MOBILIZAÇÃO E DESMOBILIZAÇÃO). AF_12/2019</t>
  </si>
  <si>
    <t>172,73</t>
  </si>
  <si>
    <t>ESPELHO, RETO OU CURVO, EM LATAO CROMADO, ESPESSURA MINIMA 6 MM, LARGURA *43*MM, ALTURA *230*MM - PARA FECHADURA DE EMBUTIR</t>
  </si>
  <si>
    <t>26,04</t>
  </si>
  <si>
    <t>83534</t>
  </si>
  <si>
    <t>ESPOLETA SIMPLES N 8.</t>
  </si>
  <si>
    <t>LASTRO DE CONCRETO, PREPARO MECÂNICO, INCLUSOS ADITIVO IMPERMEABILIZANTE, LANÇAMENTO E ADENSAMENTO</t>
  </si>
  <si>
    <t>434,13</t>
  </si>
  <si>
    <t>5,50</t>
  </si>
  <si>
    <t>95240</t>
  </si>
  <si>
    <t>ESPUMA EXPANSIVA DE POLIURETANO, APLICACAO MANUAL - 500 ML</t>
  </si>
  <si>
    <t>LASTRO DE CONCRETO MAGRO, APLICADO EM PISOS OU RADIERS, ESPESSURA DE 3 CM. AF_07/2016</t>
  </si>
  <si>
    <t>ESQUADRO DE ACO 12 " (300 MM), CABO DE ALUMINIO</t>
  </si>
  <si>
    <t>18,83</t>
  </si>
  <si>
    <t>ESQUADRO INTERNO OU EXTERNO PARA CALHA PLUVIAL, PVC, DIAMETRO ENTRE 119 E 170 MM, PARA DRENAGEM PREDIAL</t>
  </si>
  <si>
    <t>95241</t>
  </si>
  <si>
    <t>12,75</t>
  </si>
  <si>
    <t>LASTRO DE CONCRETO MAGRO, APLICADO EM PISOS OU RADIERS, ESPESSURA DE 5 CM. AF_07/2016</t>
  </si>
  <si>
    <t>ESQUI TRIPLO, EM TUBO DE ACO CARBONO, PINTURA NO PROCESSO ELETROSTATICO - EQUIPAMENTO DE GINASTICA PARA ACADEMIA AO AR LIVRE / ACADEMIA DA TERCEIRA IDADE - ATI</t>
  </si>
  <si>
    <t>18,47</t>
  </si>
  <si>
    <t>3.422,44</t>
  </si>
  <si>
    <t>ESTACA PRE-MOLDADA MACICA DE CONCRETO VIBRADO ARMADO, PARA CARGA DE 25 T, SECAO QUADRADA DE *16 X 16*, COM ANEL METALICO INCORPORADO A PECA (SOMENTE FORNECIMENTO)</t>
  </si>
  <si>
    <t>96616</t>
  </si>
  <si>
    <t>LASTRO DE CONCRETO MAGRO, APLICADO EM BLOCOS DE COROAMENTO OU SAPATAS. AF_08/2017</t>
  </si>
  <si>
    <t>38,35</t>
  </si>
  <si>
    <t>388,12</t>
  </si>
  <si>
    <t>ESTACA PRE-MOLDADA MACICA DE CONCRETO VIBRADO ARMADO, PARA CARGA DE 50 T, SECAO QUADRADA, COM ANEL METALICO INCORPORADO A PECA (SOMENTE FORNECIMENTO)</t>
  </si>
  <si>
    <t>52,15</t>
  </si>
  <si>
    <t>96617</t>
  </si>
  <si>
    <t>LASTRO DE CONCRETO MAGRO, APLICADO EM BLOCOS DE COROAMENTO OU SAPATAS, ESPESSURA DE 3 CM. AF_08/2017</t>
  </si>
  <si>
    <t>ESTACA PRE-MOLDADA VAZADA DE CONCRETO CENTRIFUGADO, PARA CARGA DE 100 T, SECAO CIRCULAR, COM ANEL METALICO INCORPORADO A PECA (SOMENTE FORNECIMENTO)</t>
  </si>
  <si>
    <t>11,62</t>
  </si>
  <si>
    <t>133,65</t>
  </si>
  <si>
    <t>ESTILETE DE METAL, LAMINA 18 MM</t>
  </si>
  <si>
    <t>96619</t>
  </si>
  <si>
    <t>LASTRO DE CONCRETO MAGRO, APLICADO EM BLOCOS DE COROAMENTO OU SAPATAS, ESPESSURA DE 5 CM. AF_08/2017</t>
  </si>
  <si>
    <t>ESTOPA</t>
  </si>
  <si>
    <t>19,40</t>
  </si>
  <si>
    <t>10,77</t>
  </si>
  <si>
    <t>ESTOPIM SIMPLES</t>
  </si>
  <si>
    <t>96620</t>
  </si>
  <si>
    <t>LASTRO DE CONCRETO MAGRO, APLICADO EM PISOS OU RADIERS. AF_08/2017</t>
  </si>
  <si>
    <t>369,60</t>
  </si>
  <si>
    <t>ESTRIBO COM PARAFUSO EM CHAPA DE FERRO FUNDIDO DE 2" X 3/16" X 35 CM, SECAO "U", PARA MADEIRAMENTO DE TELHADO</t>
  </si>
  <si>
    <t>21,21</t>
  </si>
  <si>
    <t>96621</t>
  </si>
  <si>
    <t>ESTUCADOR</t>
  </si>
  <si>
    <t>LASTRO COM MATERIAL GRANULAR, APLICAÇÃO EM BLOCOS DE COROAMENTO, ESPESSURA DE *5 CM*. AF_08/2017</t>
  </si>
  <si>
    <t>160,91</t>
  </si>
  <si>
    <t>15,42</t>
  </si>
  <si>
    <t>ESTUCADOR (MENSALISTA)</t>
  </si>
  <si>
    <t>2.718,09</t>
  </si>
  <si>
    <t>96622</t>
  </si>
  <si>
    <t>LASTRO COM MATERIAL GRANULAR, APLICAÇÃO EM PISOS OU RADIERS, ESPESSURA DE *5 CM*. AF_08/2017</t>
  </si>
  <si>
    <t>106,50</t>
  </si>
  <si>
    <t>ETANOL</t>
  </si>
  <si>
    <t>96623</t>
  </si>
  <si>
    <t>EXAMES - HORISTA (COLETADO CAIXA)</t>
  </si>
  <si>
    <t>LASTRO COM MATERIAL GRANULAR, APLICADO EM BLOCOS DE COROAMENTO, ESPESSURA DE *10 CM*. AF_08/2017</t>
  </si>
  <si>
    <t>148,24</t>
  </si>
  <si>
    <t>EXAMES - MENSALISTA (COLETADO CAIXA)</t>
  </si>
  <si>
    <t>96624</t>
  </si>
  <si>
    <t>LASTRO COM MATERIAL GRANULAR (PEDRA BRITADA N.2), APLICADO EM PISOS OU RADIERS, ESPESSURA DE *10 CM*. AF_08/2017</t>
  </si>
  <si>
    <t>65,94</t>
  </si>
  <si>
    <t>102,03</t>
  </si>
  <si>
    <t>EXTENSAO DE SOLDA 201 ACETILENO, E = *1,5 A 2,5* MM</t>
  </si>
  <si>
    <t>97082</t>
  </si>
  <si>
    <t>ESCAVAÇÃO MANUAL DE VIGA DE BORDA PARA RADIER. AF_09/2017</t>
  </si>
  <si>
    <t>26,58</t>
  </si>
  <si>
    <t>EXTENSAO DE SOLDA 201 GLP, E = *2,5 A 4,0* MM</t>
  </si>
  <si>
    <t>97083</t>
  </si>
  <si>
    <t>32,86</t>
  </si>
  <si>
    <t>COMPACTAÇÃO MECÂNICA DE SOLO PARA EXECUÇÃO DE RADIER, COM COMPACTADOR DE SOLOS A PERCUSSÃO. AF_09/2017</t>
  </si>
  <si>
    <t>2,31</t>
  </si>
  <si>
    <t>EXTINTOR DE INCENDIO PORTATIL COM CARGA DE AGUA PRESSURIZADA DE 10 L, CLASSE A</t>
  </si>
  <si>
    <t>97084</t>
  </si>
  <si>
    <t>COMPACTAÇÃO MECÂNICA DE SOLO PARA EXECUÇÃO DE RADIER, COM COMPACTADOR DE SOLOS TIPO PLACA VIBRATÓRIA. AF_09/2017</t>
  </si>
  <si>
    <t>EXTINTOR DE INCENDIO PORTATIL COM CARGA DE GAS CARBONICO CO2 DE 4 KG, CLASSE BC</t>
  </si>
  <si>
    <t>415,38</t>
  </si>
  <si>
    <t>97086</t>
  </si>
  <si>
    <t>EXTINTOR DE INCENDIO PORTATIL COM CARGA DE GAS CARBONICO CO2 DE 6 KG, CLASSE BC</t>
  </si>
  <si>
    <t>FABRICAÇÃO, MONTAGEM E DESMONTAGEM DE FORMA PARA RADIER, EM MADEIRA SERRADA, 4 UTILIZAÇÕES. AF_09/2017</t>
  </si>
  <si>
    <t>85,78</t>
  </si>
  <si>
    <t>450,00</t>
  </si>
  <si>
    <t>97094</t>
  </si>
  <si>
    <t>CONCRETAGEM DE RADIER, PISO OU LAJE SOBRE SOLO, FCK 30 MPA, PARA ESPESSURA DE 10 CM - LANÇAMENTO, ADENSAMENTO E ACABAMENTO. AF_09/2017</t>
  </si>
  <si>
    <t>EXTINTOR DE INCENDIO PORTATIL COM CARGA DE PO QUIMICO SECO (PQS) DE 12 KG, CLASSE BC</t>
  </si>
  <si>
    <t>389,44</t>
  </si>
  <si>
    <t>207,69</t>
  </si>
  <si>
    <t>97095</t>
  </si>
  <si>
    <t>CONCRETAGEM DE RADIER, PISO OU LAJE SOBRE SOLO, FCK 30 MPA, PARA ESPESSURA DE 15 CM - LANÇAMENTO, ADENSAMENTO E ACABAMENTO. AF_09/2017</t>
  </si>
  <si>
    <t>365,55</t>
  </si>
  <si>
    <t>EXTINTOR DE INCENDIO PORTATIL COM CARGA DE PO QUIMICO SECO (PQS) DE 4 KG, CLASSE BC</t>
  </si>
  <si>
    <t>126,92</t>
  </si>
  <si>
    <t>97096</t>
  </si>
  <si>
    <t>CONCRETAGEM DE RADIER, PISO OU LAJE SOBRE SOLO, FCK 30 MPA, PARA ESPESSURA DE 20 CM - LANÇAMENTO, ADENSAMENTO E ACABAMENTO. AF_09/2017</t>
  </si>
  <si>
    <t>353,27</t>
  </si>
  <si>
    <t>EXTINTOR DE INCENDIO PORTATIL COM CARGA DE PO QUIMICO SECO (PQS) DE 6 KG, CLASSE BC</t>
  </si>
  <si>
    <t>150,00</t>
  </si>
  <si>
    <t>100322</t>
  </si>
  <si>
    <t>LASTRO COM MATERIAL GRANULAR (PEDRA BRITADA N.3), APLICADO EM PISOS OU RADIERS, ESPESSURA DE *10 CM*. AF_07/2019</t>
  </si>
  <si>
    <t>EXTINTOR DE INCENDIO PORTATIL COM CARGA DE PO QUIMICO SECO (PQS) DE 8 KG, CLASSE BC</t>
  </si>
  <si>
    <t>100323</t>
  </si>
  <si>
    <t>LASTRO COM MATERIAL GRANULAR (AREIA MÉDIA), APLICADO EM PISOS OU RADIERS, ESPESSURA DE *10 CM*. AF_07/2019</t>
  </si>
  <si>
    <t>178,84</t>
  </si>
  <si>
    <t>70,02</t>
  </si>
  <si>
    <t>EXTREMIDADE PVC PBA, BF, JE, DN 100/ DE 110 MM (NBR 10351)</t>
  </si>
  <si>
    <t>100324</t>
  </si>
  <si>
    <t>141,79</t>
  </si>
  <si>
    <t>LASTRO COM MATERIAL GRANULAR (PEDRA BRITADA N.1 E PEDRA BRITADA N.2), APLICADO EM PISOS OU RADIERS, ESPESSURA DE *10 CM*. AF_07/2019</t>
  </si>
  <si>
    <t>102,02</t>
  </si>
  <si>
    <t>EXTREMIDADE PVC PBA, BF, JE, DN 50 / DE 60 MM (NBR 10351)</t>
  </si>
  <si>
    <t>90996</t>
  </si>
  <si>
    <t>FORMAS MANUSEÁVEIS PARA PAREDES DE CONCRETO MOLDADAS IN LOCO, DE EDIFICAÇÕES DE MULTIPLOS PAVIMENTO, EM PLATIBANDA. AF_06/2015</t>
  </si>
  <si>
    <t>EXTREMIDADE PVC PBA, BF, JE, DN 75/ DE 85 MM (NBR 10351)</t>
  </si>
  <si>
    <t>11,71</t>
  </si>
  <si>
    <t>89,52</t>
  </si>
  <si>
    <t>90997</t>
  </si>
  <si>
    <t>EXTREMIDADE PVC PBA, PF, JE, DN 100 / DE 110 MM (NBR 10351)</t>
  </si>
  <si>
    <t>FORMAS MANUSEÁVEIS PARA PAREDES DE CONCRETO MOLDADAS IN LOCO, DE EDIFICAÇÕES DE MULTIPLOS PAVIMENTOS, EM FACES INTERNAS DE PAREDES. AF_06/2015</t>
  </si>
  <si>
    <t>116,57</t>
  </si>
  <si>
    <t>EXTREMIDADE PVC PBA, PF, JE, DN 50/ DE 60 MM (NBR 10351)</t>
  </si>
  <si>
    <t>29,36</t>
  </si>
  <si>
    <t>EXTREMIDADE PVC PBA, PF, JE, DN 75 / DE 85 MM (NBR 10351)</t>
  </si>
  <si>
    <t>90998</t>
  </si>
  <si>
    <t>FORMAS MANUSEÁVEIS PARA PAREDES DE CONCRETO MOLDADAS IN LOCO, DE EDIFICAÇÕES DE MULTIPLOS PAVIMENTOS, EM LAJES. AF_06/2015</t>
  </si>
  <si>
    <t>73,66</t>
  </si>
  <si>
    <t>EXTREMIDADE/TUBETE PARA HIDROMETRO PVC, COM ROSCA, CURTA, COM BUCHA LATAO, 1/2"</t>
  </si>
  <si>
    <t>6,22</t>
  </si>
  <si>
    <t>91000</t>
  </si>
  <si>
    <t>FORMAS MANUSEÁVEIS PARA PAREDES DE CONCRETO MOLDADAS IN LOCO, DE EDIFICAÇÕES DE MULTIPLOS PAVIMENTOS, EM PANOS DE FACHADA COM VÃOS. AF_06/2015</t>
  </si>
  <si>
    <t>EXTREMIDADE/TUBETE PARA HIDROMETRO PVC, COM ROSCA, CURTA, COM BUCHA LATAO, 3/4"</t>
  </si>
  <si>
    <t>9,99</t>
  </si>
  <si>
    <t>91002</t>
  </si>
  <si>
    <t>FORMAS MANUSEÁVEIS PARA PAREDES DE CONCRETO MOLDADAS IN LOCO, DE EDIFICAÇÕES DE MULTIPLOS PAVIMENTOS, EM PANOS DE FACHADA SEM VÃOS. AF_06/2015</t>
  </si>
  <si>
    <t>EXTREMIDADE/TUBETE PARA HIDROMETRO PVC, COM ROSCA, CURTA, SEM BUCHA LATAO, 1/2"</t>
  </si>
  <si>
    <t>3,29</t>
  </si>
  <si>
    <t>91003</t>
  </si>
  <si>
    <t>EXTREMIDADE/TUBETE PARA HIDROMETRO PVC, COM ROSCA, CURTA, SEM BUCHA LATAO, 3/4"</t>
  </si>
  <si>
    <t>FORMAS MANUSEÁVEIS PARA PAREDES DE CONCRETO MOLDADAS IN LOCO, DE EDIFICAÇÕES DE MULTIPLOS PAVIMENTOS, EM PANOS DE FACHADA COM VARANDAS. AF_06/2015</t>
  </si>
  <si>
    <t>EXTREMIDADE/TUBETE PARA HIDROMETRO PVC, COM ROSCA, LONGA, SEM BUCHA LATAO, 1/2"</t>
  </si>
  <si>
    <t>91004</t>
  </si>
  <si>
    <t>FORMAS MANUSEÁVEIS PARA PAREDES DE CONCRETO MOLDADAS IN LOCO, DE EDIFICAÇÕES DE PAVIMENTO ÚNICO, EM FACES INTERNAS DE PAREDES. AF_06/2015</t>
  </si>
  <si>
    <t>12,41</t>
  </si>
  <si>
    <t>EXTREMIDADE/TUBETE PARA HIDROMETRO PVC, COM ROSCA, LONGA, SEM BUCHA LATAO, 3/4"</t>
  </si>
  <si>
    <t>91005</t>
  </si>
  <si>
    <t>FORMAS MANUSEÁVEIS PARA PAREDES DE CONCRETO MOLDADAS IN LOCO, DE EDIFICAÇÕES DE PAVIMENTO ÚNICO, EM LAJES. AF_06/2015</t>
  </si>
  <si>
    <t>14,90</t>
  </si>
  <si>
    <t>FAIXA / FILETE / LISTELO EM CERAMICA, DECORADA, *8 X 30* CM (L X C)</t>
  </si>
  <si>
    <t>91006</t>
  </si>
  <si>
    <t>275,12</t>
  </si>
  <si>
    <t>FORMAS MANUSEÁVEIS PARA PAREDES DE CONCRETO MOLDADAS IN LOCO, DE EDIFICAÇÕES DE PAVIMENTO ÚNICO, EM PANOS DE FACHADA COM VÃOS. AF_06/2015</t>
  </si>
  <si>
    <t>11,45</t>
  </si>
  <si>
    <t>FAIXA / FILETE / LISTELO EM CERAMICA, LISO OU CORDAO, BRANCO, *2 X 30* CM (L X C)</t>
  </si>
  <si>
    <t>91007</t>
  </si>
  <si>
    <t>FORMAS MANUSEÁVEIS PARA PAREDES DE CONCRETO MOLDADAS IN LOCO, DE EDIFICAÇÕES DE PAVIMENTO ÚNICO, EM PANOS DE FACHADA SEM VÃOS. AF_06/2015</t>
  </si>
  <si>
    <t>12,07</t>
  </si>
  <si>
    <t>91008</t>
  </si>
  <si>
    <t>FECHADURA AUXILIAR DE EMBUTIR PARA PORTA DE ARMARIO DE MADEIRA, CROMADA, CHAVE TIPO GORGES, CAIXA COM LINGUETA, CHAPA TESTA E CONTRA CHAPA</t>
  </si>
  <si>
    <t>FORMAS MANUSEÁVEIS PARA PAREDES DE CONCRETO MOLDADAS IN LOCO, DE EDIFICAÇÕES DE PAVIMENTO ÚNICO, EM PANOS DE FACHADA COM VARANDA. AF_06/2015</t>
  </si>
  <si>
    <t>12,43</t>
  </si>
  <si>
    <t>92263</t>
  </si>
  <si>
    <t>FABRICAÇÃO DE FÔRMA PARA PILARES E ESTRUTURAS SIMILARES, EM CHAPA DE MADEIRA COMPENSADA RESINADA, E = 17 MM. AF_12/2015</t>
  </si>
  <si>
    <t>91,40</t>
  </si>
  <si>
    <t>FECHADURA AUXILIAR DE EMBUTIR PARA PORTA DE ARMARIO, CROMADA, CAIXA COM CILINDRO REDONDO, CHAPA TESTA E LINGUETA</t>
  </si>
  <si>
    <t>92264</t>
  </si>
  <si>
    <t>FABRICAÇÃO DE FÔRMA PARA PILARES E ESTRUTURAS SIMILARES, EM CHAPA DE MADEIRA COMPENSADA PLASTIFICADA, E = 18 MM. AF_12/2015</t>
  </si>
  <si>
    <t>117,39</t>
  </si>
  <si>
    <t>FECHADURA AUXILIAR SEGURANCA, DE EMBUTIR, REFORCADA, MAQUINA DE 40 A 55 MM, COM CILINDRO, CROMADA, PARA PORTA EXTERNA - COMPLETA</t>
  </si>
  <si>
    <t>48,32</t>
  </si>
  <si>
    <t>92265</t>
  </si>
  <si>
    <t>FABRICAÇÃO DE FÔRMA PARA VIGAS, EM CHAPA DE MADEIRA COMPENSADA RESINADA, E = 17 MM. AF_12/2015</t>
  </si>
  <si>
    <t>FECHADURA AUXILIAR TRAVA DE SEGURANCA SIMPLES, CROMADA, MAQUINA *40* MM, INCLUI CHAVE TETRA E ROSETA REDONDA - COMPLETA</t>
  </si>
  <si>
    <t>71,90</t>
  </si>
  <si>
    <t>30,25</t>
  </si>
  <si>
    <t>92266</t>
  </si>
  <si>
    <t>FABRICAÇÃO DE FÔRMA PARA VIGAS, EM CHAPA DE MADEIRA COMPENSADA PLASTIFICADA, E = 18 MM. AF_12/2015</t>
  </si>
  <si>
    <t>FECHADURA BICO DE PAPAGAIO, MAQUINA *45* MM, CROMADA, COM CHAVE TIPO GORGES BIPARTIDA, PARA PORTA DE CORRER INTERNA - COMPLETA</t>
  </si>
  <si>
    <t>95,06</t>
  </si>
  <si>
    <t>43,88</t>
  </si>
  <si>
    <t>92267</t>
  </si>
  <si>
    <t>FABRICAÇÃO DE FÔRMA PARA LAJES, EM CHAPA DE MADEIRA COMPENSADA RESINADA, E = 17 MM. AF_12/2015</t>
  </si>
  <si>
    <t>FECHADURA BICO DE PAPAGAIO, MAQUINA *45* MM, CROMADA, COM CILINDRO, PARA PORTA DE CORRER EXTERNA - COMPLETA</t>
  </si>
  <si>
    <t>26,81</t>
  </si>
  <si>
    <t>FECHADURA C/ CILINDRO LATAO CROMADO P/ PORTA VIDRO TP AROUCA 2171-L OU EQUIV</t>
  </si>
  <si>
    <t>92268</t>
  </si>
  <si>
    <t>FABRICAÇÃO DE FÔRMA PARA LAJES, EM CHAPA DE MADEIRA COMPENSADA PLASTIFICADA, E = 18 MM. AF_12/2015</t>
  </si>
  <si>
    <t>50,43</t>
  </si>
  <si>
    <t>47,26</t>
  </si>
  <si>
    <t>FECHADURA DE EMBUTIR PARA PORTA DE BANHEIRO, CHAVE TIPO TRANQUETA, MAQUINA 40 MM, SEM MACANETA, SEM ESPELHO (SOMENTE MAQUINA) - NIVEL SEGURANCA MEDIO</t>
  </si>
  <si>
    <t>92269</t>
  </si>
  <si>
    <t>FABRICAÇÃO DE FÔRMA PARA PILARES E ESTRUTURAS SIMILARES, EM MADEIRA SERRADA, E=25 MM. AF_12/2015</t>
  </si>
  <si>
    <t>81,54</t>
  </si>
  <si>
    <t>FECHADURA DE EMBUTIR PARA PORTA DE BANHEIRO, TIPO TRANQUETA, MAQUINA 40 MM, MACANETAS ALAVANCA E ROSETAS REDONDAS EM METAL CROMADO - NIVEL SEGURANCA MEDIO - COMPLETA</t>
  </si>
  <si>
    <t>92270</t>
  </si>
  <si>
    <t>FABRICAÇÃO DE FÔRMA PARA VIGAS, COM MADEIRA SERRADA, E = 25 MM. AF_12/2015</t>
  </si>
  <si>
    <t>31,25</t>
  </si>
  <si>
    <t>66,98</t>
  </si>
  <si>
    <t>92271</t>
  </si>
  <si>
    <t>FABRICAÇÃO DE FÔRMA PARA LAJES, EM MADEIRA SERRADA, E=25 MM. AF_12/2015</t>
  </si>
  <si>
    <t>FECHADURA DE EMBUTIR PARA PORTA DE BANHEIRO, TIPO TRANQUETA, MAQUINA 40 MM, MACANETAS ALAVANCA, ESPELHO EM METAL CROMADO - NIVEL SEGURANCA MEDIO - COMPLETA</t>
  </si>
  <si>
    <t>49,36</t>
  </si>
  <si>
    <t>92272</t>
  </si>
  <si>
    <t>FABRICAÇÃO DE ESCORAS DE VIGA DO TIPO GARFO, EM MADEIRA. AF_12/2015</t>
  </si>
  <si>
    <t>FECHADURA DE EMBUTIR PARA PORTA DE BANHEIRO, TIPO TRANQUETA, MAQUINA 55 MM, MACANETAS ALAVANCA E ROSETAS REDONDAS EM METAL CROMADO - NIVEL SEGURANCA MEDIO - COMPLETA</t>
  </si>
  <si>
    <t>49,99</t>
  </si>
  <si>
    <t>92273</t>
  </si>
  <si>
    <t>FABRICAÇÃO DE ESCORAS DO TIPO PONTALETE, EM MADEIRA. AF_12/2015</t>
  </si>
  <si>
    <t>6,80</t>
  </si>
  <si>
    <t>FECHADURA DE EMBUTIR PARA PORTA EXTERNA / ENTRADA, MAQUINA 40 MM, COM CILINDRO, MACANETA ALAVANCA E ESPELHO EM METAL CROMADO - NIVEL SEGURANCA MEDIO - COMPLETA</t>
  </si>
  <si>
    <t>41,77</t>
  </si>
  <si>
    <t>92408</t>
  </si>
  <si>
    <t>MONTAGEM E DESMONTAGEM DE FÔRMA DE PILARES RETANGULARES E ESTRUTURAS SIMILARES COM ÁREA MÉDIA DAS SEÇÕES MENOR OU IGUAL A 0,25 M², PÉ-DIREITO SIMPLES, EM MADEIRA SERRADA, 1 UTILIZAÇÃO. AF_12/2015</t>
  </si>
  <si>
    <t>FECHADURA DE EMBUTIR PARA PORTA EXTERNA / ENTRADA, MAQUINA 55 MM, COM CILINDRO, MACANETA ALAVANCA E ESPELHO EM METAL CROMADO - NIVEL SEGURANCA MEDIO - COMPLETA</t>
  </si>
  <si>
    <t>162,09</t>
  </si>
  <si>
    <t>63,22</t>
  </si>
  <si>
    <t>92409</t>
  </si>
  <si>
    <t>MONTAGEM E DESMONTAGEM DE FÔRMA DE PILARES RETANGULARES E ESTRUTURAS SIMILARES COM ÁREA MÉDIA DAS SEÇÕES MAIOR QUE 0,25 M², PÉ-DIREITO SIMPLES, EM MADEIRA SERRADA, 1 UTILIZAÇÃO. AF_12/2015</t>
  </si>
  <si>
    <t>FECHADURA DE EMBUTIR PARA PORTA EXTERNA, MAQUINA 40 MM, COM CILINDRO, MACANETA ALAVANCA E ROSETA REDONDA EM METAL CROMADO - NIVEL DE SEGURANCA MEDIO - COMPLETA</t>
  </si>
  <si>
    <t>152,92</t>
  </si>
  <si>
    <t>39,57</t>
  </si>
  <si>
    <t>92410</t>
  </si>
  <si>
    <t>FECHADURA DE EMBUTIR PARA PORTA EXTERNA, MAQUINA 40 MM, SEM MACANETA, SEM ESPELHO (SOMENTE MAQUINA) - NIVEL DE SEGURANCA MEDIO</t>
  </si>
  <si>
    <t>MONTAGEM E DESMONTAGEM DE FÔRMA DE PILARES RETANGULARES E ESTRUTURAS SIMILARES COM ÁREA MÉDIA DAS SEÇÕES MENOR OU IGUAL A 0,25 M², PÉ-DIREITO SIMPLES, EM MADEIRA SERRADA, 2 UTILIZAÇÕES. AF_12/2015</t>
  </si>
  <si>
    <t>112,92</t>
  </si>
  <si>
    <t>FECHADURA DE EMBUTIR PARA PORTA EXTERNA, MAQUINA 55 MM, COM CILINDRO, MACANETA ALAVANCA E ROSETA REDONDA EM METAL CROMADO - NIVEL DE SEGURANCA MEDIO - COMPLETA</t>
  </si>
  <si>
    <t>92411</t>
  </si>
  <si>
    <t>57,28</t>
  </si>
  <si>
    <t>MONTAGEM E DESMONTAGEM DE FÔRMA DE PILARES RETANGULARES E ESTRUTURAS SIMILARES COM ÁREA MÉDIA DAS SEÇÕES MAIOR QUE 0,25 M², PÉ-DIREITO SIMPLES, EM MADEIRA SERRADA, 2 UTILIZAÇÕES. AF_12/2015</t>
  </si>
  <si>
    <t>104,83</t>
  </si>
  <si>
    <t>FECHADURA DE EMBUTIR PARA PORTA EXTERNA, MAQUINA 55 MM, SEM ESPELHO, SEM MACANETA (SOMENTE MAQUINA) - NIVEL DE SEGURANCA MEDIO</t>
  </si>
  <si>
    <t>40,37</t>
  </si>
  <si>
    <t>92412</t>
  </si>
  <si>
    <t>MONTAGEM E DESMONTAGEM DE FÔRMA DE PILARES RETANGULARES E ESTRUTURAS SIMILARES COM ÁREA MÉDIA DAS SEÇÕES MENOR OU IGUAL A 0,25 M², PÉ-DIREITO SIMPLES, EM MADEIRA SERRADA, 4 UTILIZAÇÕES. AF_12/2015</t>
  </si>
  <si>
    <t>FECHADURA DE EMBUTIR PARA PORTA INTERNA, TIPO GORGES (CHAVE GRANDE), MAQUINA 40 MM, MACANETA ALAVANCA E ESPELHO EM METAL CROMADO - NIVEL SEGURANCA MEDIO - COMPLETA</t>
  </si>
  <si>
    <t>76,15</t>
  </si>
  <si>
    <t>92413</t>
  </si>
  <si>
    <t>FECHADURA DE EMBUTIR PARA PORTA INTERNA, TIPO GORGES (CHAVE GRANDE), MAQUINA 55 MM, MACANETAS ALAVANCA E ROSETAS REDONDAS EM METAL CROMADO - NIVEL SEGURANCA MEDIO - COMPLETA</t>
  </si>
  <si>
    <t>MONTAGEM E DESMONTAGEM DE FÔRMA DE PILARES RETANGULARES E ESTRUTURAS SIMILARES COM ÁREA MÉDIA DAS SEÇÕES MAIOR QUE 0,25 M², PÉ-DIREITO SIMPLES, EM MADEIRA SERRADA, 4 UTILIZAÇÕES. AF_12/2015</t>
  </si>
  <si>
    <t>69,92</t>
  </si>
  <si>
    <t>56,12</t>
  </si>
  <si>
    <t>92414</t>
  </si>
  <si>
    <t>MONTAGEM E DESMONTAGEM DE FÔRMA DE PILARES RETANGULARES E ESTRUTURAS SIMILARES COM ÁREA MÉDIA DAS SEÇÕES MENOR OU IGUAL A 0,25 M², PÉ-DIREITO SIMPLES, EM CHAPA DE MADEIRA COMPENSADA RESINADA, 2 UTILIZAÇÕES. AF_12/2015</t>
  </si>
  <si>
    <t>89,33</t>
  </si>
  <si>
    <t>FECHADURA DE EMBUTIR PARA PORTA INTERNA, TIPO GORGES, MAQUINA 55 MM (SOMENTE MAQUINA, SEM ESPELHO E SEM MACANETA) - NIVEL DE SEGURANCA MEDIO</t>
  </si>
  <si>
    <t>24,19</t>
  </si>
  <si>
    <t>92415</t>
  </si>
  <si>
    <t>FECHADURA DE SOBREPOR EM FERRO PINTADO, COM MACANETA ALAVANCA, CHAVE GRANDE - COMPLETA</t>
  </si>
  <si>
    <t>MONTAGEM E DESMONTAGEM DE FÔRMA DE PILARES RETANGULARES E ESTRUTURAS SIMILARES COM ÁREA MÉDIA DAS SEÇÕES MAIOR QUE 0,25 M², PÉ-DIREITO SIMPLES, EM CHAPA DE MADEIRA COMPENSADA RESINADA, 2 UTILIZAÇÕES. AF_12/2015</t>
  </si>
  <si>
    <t>81,24</t>
  </si>
  <si>
    <t>39,07</t>
  </si>
  <si>
    <t>FECHADURA DE SOBREPOR PARA PORTAO, CAIXA *100* MM, COM CILINDRO, CHAVE SIMPLES, TRINCO LATERAL, EM  LATAO OU ACO CROMADO OU POLIDO, COM OU SEM PINTURA - COMPLETA</t>
  </si>
  <si>
    <t>92416</t>
  </si>
  <si>
    <t>27,87</t>
  </si>
  <si>
    <t>MONTAGEM E DESMONTAGEM DE FÔRMA DE PILARES RETANGULARES E ESTRUTURAS SIMILARES COM ÁREA MÉDIA DAS SEÇÕES MENOR OU IGUAL A 0,25 M², PÉ-DIREITO DUPLO, EM CHAPA DE MADEIRA COMPENSADA RESINADA, 2 UTILIZAÇÕES. AF_12/2015</t>
  </si>
  <si>
    <t>105,98</t>
  </si>
  <si>
    <t>FECHADURA DE SOBREPOR PARA PORTAO, COM CHAVE TETRA, CAIXA *100* MM, TRINCO LATERAL, EM LATAO OU ACO CROMADO, PINTADO - COMPLETA</t>
  </si>
  <si>
    <t>38,00</t>
  </si>
  <si>
    <t>FECHADURA DE SOBREPOR, CROMADA, COM CILINDRO REDONDO, PARA ARMARIO E GAVETA DE MADEIRA, COM PORTA DE APROXIMADAMENTE 20 MM</t>
  </si>
  <si>
    <t>92417</t>
  </si>
  <si>
    <t>MONTAGEM E DESMONTAGEM DE FÔRMA DE PILARES RETANGULARES E ESTRUTURAS SIMILARES COM ÁREA MÉDIA DAS SEÇÕES MAIOR QUE 0,25 M², PÉ-DIREITO DUPLO, EM CHAPA DE MADEIRA COMPENSADA RESINADA, 2 UTILIZAÇÕES. AF_12/2015</t>
  </si>
  <si>
    <t>97,92</t>
  </si>
  <si>
    <t>FECHADURA TRADICIONAL DE EMBUTIR, CROMADA, COM CILINDRO, PARA GAVETAS E MOVEIS DE MADEIRA - COM ABINHAS LATERAIS CURVAS, CHAVES COM PROTECAO PLASTICA</t>
  </si>
  <si>
    <t>10,18</t>
  </si>
  <si>
    <t>92418</t>
  </si>
  <si>
    <t>MONTAGEM E DESMONTAGEM DE FÔRMA DE PILARES RETANGULARES E ESTRUTURAS SIMILARES COM ÁREA MÉDIA DAS SEÇÕES MENOR OU IGUAL A 0,25 M², PÉ-DIREITO SIMPLES, EM CHAPA DE MADEIRA COMPENSADA RESINADA, 4 UTILIZAÇÕES. AF_12/2015</t>
  </si>
  <si>
    <t>FECHADURA TUBULAR CROMADA, MACANETA DIAMETRO *30* MM, CILINDRO CENTRAL COM CHAVE EXTERNA E BOTAO INTERNO, MAQUINA *70* MM - COMPLETA</t>
  </si>
  <si>
    <t>57,56</t>
  </si>
  <si>
    <t>92419</t>
  </si>
  <si>
    <t>FECHADURA TUBULAR, ACABAMENTO CROMADO, DISTANCIA DE BROCA 90 MM, CILINDRO CENTRAL COM CHAVE EXTERNA E BOTAO INTERNO, MACANETA FORMATO TULIPA/TACA/BOLA - COMPLETA</t>
  </si>
  <si>
    <t>MONTAGEM E DESMONTAGEM DE FÔRMA DE PILARES RETANGULARES E ESTRUTURAS SIMILARES COM ÁREA MÉDIA DAS SEÇÕES MAIOR QUE 0,25 M², PÉ-DIREITO SIMPLES, EM CHAPA DE MADEIRA COMPENSADA RESINADA, 4 UTILIZAÇÕES. AF_12/2015</t>
  </si>
  <si>
    <t>51,35</t>
  </si>
  <si>
    <t>FECHO / FECHADURA COM PUXADOR CONCHA, COM TRANCA TIPO TRAVA, PARA JANELA / PORTA DE CORRER (INCLUI TESTA, FECHADURA, PUXADOR) - COMPLETA</t>
  </si>
  <si>
    <t>49,48</t>
  </si>
  <si>
    <t>FECHO / FECHADURA CONCHA COM ALAVANCA / TRAVA, DE EMBUTIR, PARA PORTA OU JANELA DE CORRER EM LATAO OU ACO INOX - COMPLETO</t>
  </si>
  <si>
    <t>92420</t>
  </si>
  <si>
    <t>MONTAGEM E DESMONTAGEM DE FÔRMA DE PILARES RETANGULARES E ESTRUTURAS SIMILARES COM ÁREA MÉDIA DAS SEÇÕES MENOR OU IGUAL A 0,25 M², PÉ-DIREITO DUPLO, EM CHAPA DE MADEIRA COMPENSADA RESINADA, 4 UTILIZAÇÕES. AF_12/2015</t>
  </si>
  <si>
    <t>25,69</t>
  </si>
  <si>
    <t>70,36</t>
  </si>
  <si>
    <t>FECHO / TRINCO / FERROLHO FIO REDONDO, DE SOBREPOR, 12", EM ACO GALVANIZADO / ZINCADO</t>
  </si>
  <si>
    <t>92421</t>
  </si>
  <si>
    <t>MONTAGEM E DESMONTAGEM DE FÔRMA DE PILARES RETANGULARES E ESTRUTURAS SIMILARES COM ÁREA MÉDIA DAS SEÇÕES MAIOR QUE 0,25 M², PÉ-DIREITO DUPLO, EM CHAPA DE MADEIRA COMPENSADA RESINADA, 4 UTILIZAÇÕES. AF_12/2015</t>
  </si>
  <si>
    <t>10,96</t>
  </si>
  <si>
    <t>64,15</t>
  </si>
  <si>
    <t>FECHO / TRINCO / FERROLHO FIO REDONDO, DE SOBREPOR, 2", EM ACO GALVANIZADO / ZINCADO</t>
  </si>
  <si>
    <t>92422</t>
  </si>
  <si>
    <t>MONTAGEM E DESMONTAGEM DE FÔRMA DE PILARES RETANGULARES E ESTRUTURAS SIMILARES COM ÁREA MÉDIA DAS SEÇÕES MENOR OU IGUAL A 0,25 M², PÉ-DIREITO SIMPLES, EM CHAPA DE MADEIRA COMPENSADA RESINADA, 6 UTILIZAÇÕES. AF_12/2015</t>
  </si>
  <si>
    <t>FECHO / TRINCO / FERROLHO FIO REDONDO, DE SOBREPOR, 4", EM ACO GALVANIZADO / ZINCADO</t>
  </si>
  <si>
    <t>47,28</t>
  </si>
  <si>
    <t>92423</t>
  </si>
  <si>
    <t>FECHO / TRINCO / FERROLHO FIO REDONDO, DE SOBREPOR, 5", EM ACO GALVANIZADO / ZINCADO</t>
  </si>
  <si>
    <t>MONTAGEM E DESMONTAGEM DE FÔRMA DE PILARES RETANGULARES E ESTRUTURAS SIMILARES COM ÁREA MÉDIA DAS SEÇÕES MAIOR QUE 0,25 M², PÉ-DIREITO SIMPLES, EM CHAPA DE MADEIRA COMPENSADA RESINADA, 6 UTILIZAÇÕES. AF_12/2015</t>
  </si>
  <si>
    <t>92424</t>
  </si>
  <si>
    <t>FECHO / TRINCO / FERROLHO FIO REDONDO, DE SOBREPOR, 6", EM ACO GALVANIZADO / ZINCADO</t>
  </si>
  <si>
    <t>MONTAGEM E DESMONTAGEM DE FÔRMA DE PILARES RETANGULARES E ESTRUTURAS SIMILARES COM ÁREA MÉDIA DAS SEÇÕES MENOR OU IGUAL A 0,25 M², PÉ-DIREITO DUPLO, EM CHAPA DE MADEIRA COMPENSADA RESINADA, 6 UTILIZAÇÕES. AF_12/2015</t>
  </si>
  <si>
    <t>58,42</t>
  </si>
  <si>
    <t>FECHO / TRINCO / FERROLHO FIO REDONDO, DE SOBREPOR, 8", EM ACO GALVANIZADO / ZINCADO</t>
  </si>
  <si>
    <t>92425</t>
  </si>
  <si>
    <t>MONTAGEM E DESMONTAGEM DE FÔRMA DE PILARES RETANGULARES E ESTRUTURAS SIMILARES COM ÁREA MÉDIA DAS SEÇÕES MAIOR QUE 0,25 M², PÉ-DIREITO DUPLO, EM CHAPA DE MADEIRA COMPENSADA RESINADA, 6 UTILIZAÇÕES. AF_12/2015</t>
  </si>
  <si>
    <t>53,01</t>
  </si>
  <si>
    <t>FECHO DE EMBUTIR, TIPO UNHA, COMANDO COM ALAVANCA, EM ACO CROMADO, 22 CM, PARA PORTAS E JANELAS - INCLUI PARAFUSOS</t>
  </si>
  <si>
    <t>92426</t>
  </si>
  <si>
    <t>18,81</t>
  </si>
  <si>
    <t>MONTAGEM E DESMONTAGEM DE FÔRMA DE PILARES RETANGULARES E ESTRUTURAS SIMILARES COM ÁREA MÉDIA DAS SEÇÕES MENOR OU IGUAL A 0,25 M², PÉ-DIREITO SIMPLES, EM CHAPA DE MADEIRA COMPENSADA RESINADA, 8 UTILIZAÇÕES. AF_12/2015</t>
  </si>
  <si>
    <t>FECHO DE EMBUTIR, TIPO UNHA, COMANDO COM ALAVANCA, EM LATAO CROMADO, 22 CM, PARA PORTAS E JANELAS - INCLUI PARAFUSOS</t>
  </si>
  <si>
    <t>92427</t>
  </si>
  <si>
    <t>MONTAGEM E DESMONTAGEM DE FÔRMA DE PILARES RETANGULARES E ESTRUTURAS SIMILARES COM ÁREA MÉDIA DAS SEÇÕES MAIOR QUE 0,25 M², PÉ-DIREITO SIMPLES, EM CHAPA DE MADEIRA COMPENSADA RESINADA, 8 UTILIZAÇÕES. AF_12/2015</t>
  </si>
  <si>
    <t>37,11</t>
  </si>
  <si>
    <t>FECHO DE EMBUTIR, TIPO UNHA, COMANDO COM ALAVANCA, EM LATAO CROMADO, 40 CM, PARA PORTAS E JANELAS - INCLUI PARAFUSOS</t>
  </si>
  <si>
    <t>30,66</t>
  </si>
  <si>
    <t>92428</t>
  </si>
  <si>
    <t>MONTAGEM E DESMONTAGEM DE FÔRMA DE PILARES RETANGULARES E ESTRUTURAS SIMILARES COM ÁREA MÉDIA DAS SEÇÕES MENOR OU IGUAL A 0,25 M², PÉ-DIREITO DUPLO, EM CHAPA DE MADEIRA COMPENSADA RESINADA, 8 UTILIZAÇÕES. AF_12/2015</t>
  </si>
  <si>
    <t>52,40</t>
  </si>
  <si>
    <t>FECHO DE EMBUTIR, TIPO UNHA, COMANDO DESLIZANTE, COM TRAVA, 120 MM, EM LATAO CROMADO</t>
  </si>
  <si>
    <t>20,04</t>
  </si>
  <si>
    <t>92429</t>
  </si>
  <si>
    <t>MONTAGEM E DESMONTAGEM DE FÔRMA DE PILARES RETANGULARES E ESTRUTURAS SIMILARES COM ÁREA MÉDIA DAS SEÇÕES MAIOR QUE 0,25 M², PÉ-DIREITO DUPLO, EM CHAPA DE MADEIRA COMPENSADA RESINADA, 8 UTILIZAÇÕES. AF_12/2015</t>
  </si>
  <si>
    <t>47,40</t>
  </si>
  <si>
    <t>FECHO DE SEGURANCA, TIPO BATOM, EM LATAO / ZAMAC, CROMADO, PARA PORTAS E JANELAS - INCLUI PARAFUSOS</t>
  </si>
  <si>
    <t>17,55</t>
  </si>
  <si>
    <t>92430</t>
  </si>
  <si>
    <t>MONTAGEM E DESMONTAGEM DE FÔRMA DE PILARES RETANGULARES E ESTRUTURAS SIMILARES COM ÁREA MÉDIA DAS SEÇÕES MENOR OU IGUAL A 0,25 M², PÉ-DIREITO SIMPLES, EM CHAPA DE MADEIRA COMPENSADA PLASTIFICADA, 10 UTILIZAÇÕES. AF_12/2015</t>
  </si>
  <si>
    <t>FELTRO EM LA DE ROCHA, 1 FACE REVESTIDA COM PAPEL ALUMINIZADO, EM ROLO, DENSIDADE = 32 KG/M3, E=*50* MM (COLETADO CAIXA)</t>
  </si>
  <si>
    <t>39,65</t>
  </si>
  <si>
    <t>92431</t>
  </si>
  <si>
    <t>FERRAMENTAS - FAMILIA ALMOXARIFE - HORISTA (ENCARGOS COMPLEMENTARES - COLETADO CAIXA)</t>
  </si>
  <si>
    <t>MONTAGEM E DESMONTAGEM DE FÔRMA DE PILARES RETANGULARES E ESTRUTURAS SIMILARES COM ÁREA MÉDIA DAS SEÇÕES MAIOR QUE 0,25 M², PÉ-DIREITO SIMPLES, EM CHAPA DE MADEIRA COMPENSADA PLASTIFICADA, 10 UTILIZAÇÕES. AF_12/2015</t>
  </si>
  <si>
    <t>92432</t>
  </si>
  <si>
    <t>FERRAMENTAS - FAMILIA ALMOXARIFE - MENSALISTA (ENCARGOS COMPLEMENTARES - COLETADO CAIXA)</t>
  </si>
  <si>
    <t>MONTAGEM E DESMONTAGEM DE FÔRMA DE PILARES RETANGULARES E ESTRUTURAS SIMILARES COM ÁREA MÉDIA DAS SEÇÕES MENOR OU IGUAL A 0,25 M², PÉ-DIREITO DUPLO, EM CHAPA DE MADEIRA COMPENSADA PLASTIFICADA, 10 UTILIZAÇÕES. AF_12/2015</t>
  </si>
  <si>
    <t>49,44</t>
  </si>
  <si>
    <t>7,37</t>
  </si>
  <si>
    <t>92433</t>
  </si>
  <si>
    <t>FERRAMENTAS - FAMILIA CARPINTEIRO DE FORMAS - HORISTA (ENCARGOS COMPLEMENTARES - COLETADO CAIXA)</t>
  </si>
  <si>
    <t>MONTAGEM E DESMONTAGEM DE FÔRMA DE PILARES RETANGULARES E ESTRUTURAS SIMILARES COM ÁREA MÉDIA DAS SEÇÕES MAIOR QUE 0,25 M², PÉ-DIREITO DUPLO, EM CHAPA DE MADEIRA COMPENSADA PLASTIFICADA, 10 UTILIZAÇÕES. AF_12/2015</t>
  </si>
  <si>
    <t>44,69</t>
  </si>
  <si>
    <t>FERRAMENTAS - FAMILIA CARPINTEIRO DE FORMAS - MENSALISTA (ENCARGOS COMPLEMENTARES - COLETADO CAIXA)</t>
  </si>
  <si>
    <t>64,51</t>
  </si>
  <si>
    <t>92434</t>
  </si>
  <si>
    <t>MONTAGEM E DESMONTAGEM DE FÔRMA DE PILARES RETANGULARES E ESTRUTURAS SIMILARES COM ÁREA MÉDIA DAS SEÇÕES MENOR OU IGUAL A 0,25 M², PÉ-DIREITO SIMPLES, EM CHAPA DE MADEIRA COMPENSADA PLASTIFICADA, 12 UTILIZAÇÕES. AF_12/2015</t>
  </si>
  <si>
    <t>FERRAMENTAS - FAMILIA ELETRICISTA - HORISTA (ENCARGOS COMPLEMENTARES - COLETADO CAIXA)</t>
  </si>
  <si>
    <t>37,69</t>
  </si>
  <si>
    <t>0,55</t>
  </si>
  <si>
    <t>92435</t>
  </si>
  <si>
    <t>FERRAMENTAS - FAMILIA ELETRICISTA - MENSALISTA (ENCARGOS COMPLEMENTARES - COLETADO CAIXA)</t>
  </si>
  <si>
    <t>MONTAGEM E DESMONTAGEM DE FÔRMA DE PILARES RETANGULARES E ESTRUTURAS SIMILARES COM ÁREA MÉDIA DAS SEÇÕES MAIOR QUE 0,25 M², PÉ-DIREITO SIMPLES, EM CHAPA DE MADEIRA COMPENSADA PLASTIFICADA, 12 UTILIZAÇÕES. AF_12/2015</t>
  </si>
  <si>
    <t>33,10</t>
  </si>
  <si>
    <t>103,89</t>
  </si>
  <si>
    <t>FERRAMENTAS - FAMILIA ENCANADOR - HORISTA (ENCARGOS COMPLEMENTARES - COLETADO CAIXA)</t>
  </si>
  <si>
    <t>92436</t>
  </si>
  <si>
    <t>MONTAGEM E DESMONTAGEM DE FÔRMA DE PILARES RETANGULARES E ESTRUTURAS SIMILARES COM ÁREA MÉDIA DAS SEÇÕES MENOR OU IGUAL A 0,25 M², PÉ-DIREITO DUPLO, EM CHAPA DE MADEIRA COMPENSADA PLASTIFICADA, 12 UTILIZAÇÕES. AF_12/2015</t>
  </si>
  <si>
    <t>47,12</t>
  </si>
  <si>
    <t>FERRAMENTAS - FAMILIA ENCANADOR - MENSALISTA (ENCARGOS COMPLEMENTARES - COLETADO CAIXA)</t>
  </si>
  <si>
    <t>92437</t>
  </si>
  <si>
    <t>MONTAGEM E DESMONTAGEM DE FÔRMA DE PILARES RETANGULARES E ESTRUTURAS SIMILARES COM ÁREA MÉDIA DAS SEÇÕES MAIOR QUE 0,25 M², PÉ-DIREITO DUPLO, EM CHAPA DE MADEIRA COMPENSADA PLASTIFICADA, 12 UTILIZAÇÕES. AF_12/2015</t>
  </si>
  <si>
    <t>45,78</t>
  </si>
  <si>
    <t>FERRAMENTAS - FAMILIA ENCARREGADO GERAL - HORISTA (ENCARGOS COMPLEMENTARES - COLETADO CAIXA)</t>
  </si>
  <si>
    <t>92438</t>
  </si>
  <si>
    <t>MONTAGEM E DESMONTAGEM DE FÔRMA DE PILARES RETANGULARES E ESTRUTURAS SIMILARES COM ÁREA MÉDIA DAS SEÇÕES MENOR OU IGUAL A 0,25 M², PÉ-DIREITO SIMPLES, EM CHAPA DE MADEIRA COMPENSADA PLASTIFICADA, 14 UTILIZAÇÕES. AF_12/2015</t>
  </si>
  <si>
    <t>36,26</t>
  </si>
  <si>
    <t>FERRAMENTAS - FAMILIA ENCARREGADO GERAL - MENSALISTA (ENCARGOS COMPLEMENTARES - COLETADO CAIXA)</t>
  </si>
  <si>
    <t>14,26</t>
  </si>
  <si>
    <t>FERRAMENTAS - FAMILIA ENGENHEIRO CIVIL - HORISTA (ENCARGOS COMPLEMENTARES - COLETADO CAIXA)</t>
  </si>
  <si>
    <t>92439</t>
  </si>
  <si>
    <t>FERRAMENTAS - FAMILIA ENGENHEIRO CIVIL - MENSALISTA (ENCARGOS COMPLEMENTARES - COLETADO CAIXA)</t>
  </si>
  <si>
    <t>MONTAGEM E DESMONTAGEM DE FÔRMA DE PILARES RETANGULARES E ESTRUTURAS SIMILARES COM ÁREA MÉDIA DAS SEÇÕES MAIOR QUE 0,25 M², PÉ-DIREITO SIMPLES, EM CHAPA DE MADEIRA COMPENSADA PLASTIFICADA, 14 UTILIZAÇÕES. AF_12/2015</t>
  </si>
  <si>
    <t>31,79</t>
  </si>
  <si>
    <t>FERRAMENTAS - FAMILIA OPERADOR ESCAVADEIRA - HORISTA (ENCARGOS COMPLEMENTARES - COLETADO CAIXA)</t>
  </si>
  <si>
    <t>92440</t>
  </si>
  <si>
    <t>MONTAGEM E DESMONTAGEM DE FÔRMA DE PILARES RETANGULARES E ESTRUTURAS SIMILARES COM ÁREA MÉDIA DAS SEÇÕES MENOR OU IGUAL A 0,25 M², PÉ-DIREITO DUPLO, EM CHAPA DE MADEIRA COMPENSADA PLASTIFICADA, 14 UTILIZAÇÕES. AF_12/2015</t>
  </si>
  <si>
    <t>FERRAMENTAS - FAMILIA OPERADOR ESCAVADEIRA - MENSALISTA (ENCARGOS COMPLEMENTARES - COLETADO CAIXA)</t>
  </si>
  <si>
    <t>45,44</t>
  </si>
  <si>
    <t>92441</t>
  </si>
  <si>
    <t>FERRAMENTAS - FAMILIA PEDREIRO - HORISTA (ENCARGOS COMPLEMENTARES - COLETADO CAIXA)</t>
  </si>
  <si>
    <t>MONTAGEM E DESMONTAGEM DE FÔRMA DE PILARES RETANGULARES E ESTRUTURAS SIMILARES COM ÁREA MÉDIA DAS SEÇÕES MAIOR QUE 0,25 M², PÉ-DIREITO DUPLO, EM CHAPA DE MADEIRA COMPENSADA PLASTIFICADA, 14 UTILIZAÇÕES. AF_12/2015</t>
  </si>
  <si>
    <t>FERRAMENTAS - FAMILIA PEDREIRO - MENSALISTA (ENCARGOS COMPLEMENTARES - COLETADO CAIXA)</t>
  </si>
  <si>
    <t>94,89</t>
  </si>
  <si>
    <t>41,01</t>
  </si>
  <si>
    <t>FERRAMENTAS - FAMILIA PINTOR - HORISTA (ENCARGOS COMPLEMENTARES - COLETADO CAIXA)</t>
  </si>
  <si>
    <t>92442</t>
  </si>
  <si>
    <t>MONTAGEM E DESMONTAGEM DE FÔRMA DE PILARES RETANGULARES E ESTRUTURAS SIMILARES COM ÁREA MÉDIA DAS SEÇÕES MENOR OU IGUAL A 0,25 M², PÉ-DIREITO SIMPLES, EM CHAPA DE MADEIRA COMPENSADA PLASTIFICADA, 18 UTILIZAÇÕES. AF_12/2015</t>
  </si>
  <si>
    <t>33,37</t>
  </si>
  <si>
    <t>FERRAMENTAS - FAMILIA PINTOR - MENSALISTA (ENCARGOS COMPLEMENTARES - COLETADO CAIXA)</t>
  </si>
  <si>
    <t>220,02</t>
  </si>
  <si>
    <t>92443</t>
  </si>
  <si>
    <t>MONTAGEM E DESMONTAGEM DE FÔRMA DE PILARES RETANGULARES E ESTRUTURAS SIMILARES COM ÁREA MÉDIA DAS SEÇÕES MAIOR QUE 0,25 M², PÉ-DIREITO SIMPLES, EM CHAPA DE MADEIRA COMPENSADA PLASTIFICADA, 18 UTILIZAÇÕES. AF_12/2015</t>
  </si>
  <si>
    <t>FERRAMENTAS - FAMILIA SERVENTE - HORISTA (ENCARGOS COMPLEMENTARES - COLETADO CAIXA)</t>
  </si>
  <si>
    <t>29,05</t>
  </si>
  <si>
    <t>92444</t>
  </si>
  <si>
    <t>FERRAMENTAS - FAMILIA SERVENTE - MENSALISTA (ENCARGOS COMPLEMENTARES - COLETADO CAIXA)</t>
  </si>
  <si>
    <t>MONTAGEM E DESMONTAGEM DE FÔRMA DE PILARES RETANGULARES E ESTRUTURAS SIMILARES COM ÁREA MÉDIA DAS SEÇÕES MENOR OU IGUAL A 0,25 M², PÉ-DIREITO DUPLO, EM CHAPA DE MADEIRA COMPENSADA PLASTIFICADA, 18 UTILIZAÇÕES. AF_12/2015</t>
  </si>
  <si>
    <t>42,26</t>
  </si>
  <si>
    <t>71,29</t>
  </si>
  <si>
    <t>FERRAMENTAS - FAMILIA SOLDADOR - HORISTA (ENCARGOS COMPLEMENTARES - COLETADO CAIXA)</t>
  </si>
  <si>
    <t>92445</t>
  </si>
  <si>
    <t>MONTAGEM E DESMONTAGEM DE FÔRMA DE PILARES RETANGULARES E ESTRUTURAS SIMILARES COM ÁREA MÉDIA DAS SEÇÕES MAIOR QUE 0,25 M², PÉ-DIREITO DUPLO, EM CHAPA DE MADEIRA COMPENSADA PLASTIFICADA, 18 UTILIZAÇÕES. AF_12/2015</t>
  </si>
  <si>
    <t>37,95</t>
  </si>
  <si>
    <t>FERRAMENTAS - FAMILIA SOLDADOR - MENSALISTA (ENCARGOS COMPLEMENTARES - COLETADO CAIXA)</t>
  </si>
  <si>
    <t>92446</t>
  </si>
  <si>
    <t>157,85</t>
  </si>
  <si>
    <t>MONTAGEM E DESMONTAGEM DE FÔRMA DE VIGA, ESCORAMENTO COM PONTALETE DE MADEIRA, PÉ-DIREITO SIMPLES, EM MADEIRA SERRADA, 1 UTILIZAÇÃO. AF_12/2015</t>
  </si>
  <si>
    <t>146,00</t>
  </si>
  <si>
    <t>FERRAMENTAS - FAMILIA TOPOGRAFO - HORISTA (ENCARGOS COMPLEMENTARES - COLETADO CAIXA)</t>
  </si>
  <si>
    <t>FERRAMENTAS - FAMILIA TOPOGRAFO - MENSALISTA (ENCARGOS COMPLEMENTARES - COLETADO CAIXA)</t>
  </si>
  <si>
    <t>92447</t>
  </si>
  <si>
    <t>MONTAGEM E DESMONTAGEM DE FÔRMA DE VIGA, ESCORAMENTO COM PONTALETE DE MADEIRA, PÉ-DIREITO SIMPLES, EM MADEIRA SERRADA, 2 UTILIZAÇÕES. AF_12/2015</t>
  </si>
  <si>
    <t>10,02</t>
  </si>
  <si>
    <t>104,98</t>
  </si>
  <si>
    <t>FERROLHO / FECHO CHATO, DE SOBREPOR, EM FERRO ZINCADO, REFORCADO, 5", COM PORTA CADEADO, PARA PORTAO, PORTA E JANELA - INCLUI PARAFUSOS</t>
  </si>
  <si>
    <t>92448</t>
  </si>
  <si>
    <t>MONTAGEM E DESMONTAGEM DE FÔRMA DE VIGA, ESCORAMENTO COM PONTALETE DE MADEIRA, PÉ-DIREITO SIMPLES, EM MADEIRA SERRADA, 4 UTILIZAÇÕES. AF_12/2015</t>
  </si>
  <si>
    <t>FERROLHO / FECHO CHATO, DE SOBREPOR, EM FERRO ZINCADO, REFORCADO, 6", COM PORTA CADEADO, PARA PORTAO, PORTA E JANELA - INCLUI PARAFUSOS</t>
  </si>
  <si>
    <t>83,51</t>
  </si>
  <si>
    <t>92449</t>
  </si>
  <si>
    <t>FERROLHO / FECHO CHATO, EM FERRO ZINCADO, LEVE, 3", COM PORTA CADEADO, PARA PORTAO, PORTA E JANELA - INCLUI PARAFUSOS</t>
  </si>
  <si>
    <t>MONTAGEM E DESMONTAGEM DE FÔRMA DE VIGA, ESCORAMENTO COM GARFO DE MADEIRA, PÉ-DIREITO DUPLO, EM CHAPA DE MADEIRA RESINADA, 2 UTILIZAÇÕES. AF_12/2015</t>
  </si>
  <si>
    <t>155,11</t>
  </si>
  <si>
    <t>2,85</t>
  </si>
  <si>
    <t>FERTILIZANTE NPK - 10:10:10</t>
  </si>
  <si>
    <t>92450</t>
  </si>
  <si>
    <t>MONTAGEM E DESMONTAGEM DE FÔRMA DE VIGA, ESCORAMENTO METÁLICO, PÉ-DIREITO DUPLO, EM CHAPA DE MADEIRA RESINADA, 2 UTILIZAÇÕES. AF_12/2015</t>
  </si>
  <si>
    <t>186,83</t>
  </si>
  <si>
    <t>FERTILIZANTE NPK - 4: 14: 8</t>
  </si>
  <si>
    <t>92451</t>
  </si>
  <si>
    <t>MONTAGEM E DESMONTAGEM DE FÔRMA DE VIGA, ESCORAMENTO COM GARFO DE MADEIRA, PÉ-DIREITO SIMPLES, EM CHAPA DE MADEIRA RESINADA, 2 UTILIZAÇÕES. AF_12/2015</t>
  </si>
  <si>
    <t>FERTILIZANTE ORGANICO COMPOSTO, CLASSE A</t>
  </si>
  <si>
    <t>108,07</t>
  </si>
  <si>
    <t>92452</t>
  </si>
  <si>
    <t>MONTAGEM E DESMONTAGEM DE FÔRMA DE VIGA, ESCORAMENTO METÁLICO, PÉ-DIREITO SIMPLES, EM CHAPA DE MADEIRA RESINADA, 2 UTILIZAÇÕES. AF_12/2015</t>
  </si>
  <si>
    <t>101,22</t>
  </si>
  <si>
    <t>FIBRA DE ACO PARA REFORCO DO CONCRETO, SOLTA, TIPO A-I, FATOR DE FORMA *50* L / D, COMPRIMENTO DE *30* MM E RESISTENCIA A TRACAO DO ACO MAIOR 1000 MPA</t>
  </si>
  <si>
    <t>92453</t>
  </si>
  <si>
    <t>MONTAGEM E DESMONTAGEM DE FÔRMA DE VIGA, ESCORAMENTO COM GARFO DE MADEIRA, PÉ-DIREITO DUPLO, EM CHAPA DE MADEIRA RESINADA, 4 UTILIZAÇÕES. AF_12/2015</t>
  </si>
  <si>
    <t>FILTRO ANAEROBIO CILINDRICO CONCRETO PRE MOLDADO 1,20 X 1,50 (DIAMETROXALTURA) PARA 4 A 5 CONTRIBUINTES (NBR 13969)</t>
  </si>
  <si>
    <t>132,28</t>
  </si>
  <si>
    <t>527,29</t>
  </si>
  <si>
    <t>92454</t>
  </si>
  <si>
    <t>MONTAGEM E DESMONTAGEM DE FÔRMA DE VIGA, ESCORAMENTO METÁLICO, PÉ-DIREITO DUPLO, EM CHAPA DE MADEIRA RESINADA, 4 UTILIZAÇÕES. AF_12/2015</t>
  </si>
  <si>
    <t>167,88</t>
  </si>
  <si>
    <t>FILTRO ANAEROBIO, EM POLIETILENO DE ALTA DENSIDADE (PEAD), CAPACIDADE *1100* LITROS (NBR 13969)</t>
  </si>
  <si>
    <t>846,84</t>
  </si>
  <si>
    <t>92455</t>
  </si>
  <si>
    <t>MONTAGEM E DESMONTAGEM DE FÔRMA DE VIGA, ESCORAMENTO COM GARFO DE MADEIRA, PÉ-DIREITO SIMPLES, EM CHAPA DE MADEIRA RESINADA, 4 UTILIZAÇÕES. AF_12/2015</t>
  </si>
  <si>
    <t>FILTRO ANAEROBIO, EM POLIETILENO DE ALTA DENSIDADE (PEAD), CAPACIDADE *2800* LITROS (NBR 13969)</t>
  </si>
  <si>
    <t>88,36</t>
  </si>
  <si>
    <t>92456</t>
  </si>
  <si>
    <t>2.168,26</t>
  </si>
  <si>
    <t>MONTAGEM E DESMONTAGEM DE FÔRMA DE VIGA, ESCORAMENTO METÁLICO, PÉ-DIREITO SIMPLES, EM CHAPA DE MADEIRA RESINADA, 4 UTILIZAÇÕES. AF_12/2015</t>
  </si>
  <si>
    <t>82,60</t>
  </si>
  <si>
    <t>FILTRO ANAEROBIO, EM POLIETILENO DE ALTA DENSIDADE (PEAD), CAPACIDADE *5000* LITROS (NBR 13969)</t>
  </si>
  <si>
    <t>92457</t>
  </si>
  <si>
    <t>MONTAGEM E DESMONTAGEM DE FÔRMA DE VIGA, ESCORAMENTO COM GARFO DE MADEIRA, PÉ-DIREITO DUPLO, EM CHAPA DE MADEIRA RESINADA, 6 UTILIZAÇÕES. AF_12/2015</t>
  </si>
  <si>
    <t>2.963,62</t>
  </si>
  <si>
    <t>114,79</t>
  </si>
  <si>
    <t>92458</t>
  </si>
  <si>
    <t>FINCAPINO CURTO CALIBRE 22 VERMELHO, CARGA MEDIA (ACAO DIRETA)</t>
  </si>
  <si>
    <t>MONTAGEM E DESMONTAGEM DE FÔRMA DE VIGA, ESCORAMENTO METÁLICO, PÉ-DIREITO DUPLO, EM CHAPA DE MADEIRA RESINADA, 6 UTILIZAÇÕES. AF_12/2015</t>
  </si>
  <si>
    <t xml:space="preserve">CENTO </t>
  </si>
  <si>
    <t>155,67</t>
  </si>
  <si>
    <t>92459</t>
  </si>
  <si>
    <t>MONTAGEM E DESMONTAGEM DE FÔRMA DE VIGA, ESCORAMENTO COM GARFO DE MADEIRA, PÉ-DIREITO SIMPLES, EM CHAPA DE MADEIRA RESINADA, 6 UTILIZAÇÕES. AF_12/2015</t>
  </si>
  <si>
    <t>74,94</t>
  </si>
  <si>
    <t>FINCAPINO LONGO CALIBRE 22, CARGA FORTE (ACAO DIRETA)</t>
  </si>
  <si>
    <t>47,20</t>
  </si>
  <si>
    <t>92460</t>
  </si>
  <si>
    <t>MONTAGEM E DESMONTAGEM DE FÔRMA DE VIGA, ESCORAMENTO METÁLICO, PÉ-DIREITO SIMPLES, EM CHAPA DE MADEIRA RESINADA, 6 UTILIZAÇÕES. AF_12/2015</t>
  </si>
  <si>
    <t>FIO COBRE NU DE 150 A 500 MM2, PARA TENSOES DE ATE 600 V</t>
  </si>
  <si>
    <t>68,19</t>
  </si>
  <si>
    <t>47,44</t>
  </si>
  <si>
    <t>92461</t>
  </si>
  <si>
    <t>MONTAGEM E DESMONTAGEM DE FÔRMA DE VIGA, ESCORAMENTO COM GARFO DE MADEIRA, PÉ-DIREITO DUPLO, EM CHAPA DE MADEIRA RESINADA, 8 UTILIZAÇÕES. AF_12/2015</t>
  </si>
  <si>
    <t>FIO COBRE NU DE 16 A 35 MM2, PARA TENSOES DE ATE 600 V</t>
  </si>
  <si>
    <t>105,48</t>
  </si>
  <si>
    <t>FIO COBRE NU DE 50 A 120 MM2, PARA TENSOES DE ATE 600 V</t>
  </si>
  <si>
    <t>92462</t>
  </si>
  <si>
    <t>MONTAGEM E DESMONTAGEM DE FÔRMA DE VIGA, ESCORAMENTO METÁLICO, PÉ-DIREITO DUPLO, EM CHAPA DE MADEIRA RESINADA, 8 UTILIZAÇÕES. AF_12/2015</t>
  </si>
  <si>
    <t>147,77</t>
  </si>
  <si>
    <t>46,80</t>
  </si>
  <si>
    <t>92463</t>
  </si>
  <si>
    <t>MONTAGEM E DESMONTAGEM DE FÔRMA DE VIGA, ESCORAMENTO COM GARFO DE MADEIRA, PÉ-DIREITO SIMPLES, EM CHAPA DE MADEIRA RESINADA, 8 UTILIZAÇÕES. AF_12/2015</t>
  </si>
  <si>
    <t>FIO DE COBRE, SOLIDO, CLASSE 1, ISOLACAO EM PVC/A, ANTICHAMA BWF-B, 450/750V, SECAO NOMINAL 1,5 MM2</t>
  </si>
  <si>
    <t>67,64</t>
  </si>
  <si>
    <t>92464</t>
  </si>
  <si>
    <t>MONTAGEM E DESMONTAGEM DE FÔRMA DE VIGA, ESCORAMENTO METÁLICO, PÉ-DIREITO SIMPLES, EM CHAPA DE MADEIRA RESINADA, 8 UTILIZAÇÕES. AF_12/2015</t>
  </si>
  <si>
    <t>63,60</t>
  </si>
  <si>
    <t>FIO DE COBRE, SOLIDO, CLASSE 1, ISOLACAO EM PVC/A, ANTICHAMA BWF-B, 450/750V, SECAO NOMINAL 10 MM2</t>
  </si>
  <si>
    <t>92465</t>
  </si>
  <si>
    <t>MONTAGEM E DESMONTAGEM DE FÔRMA DE VIGA, ESCORAMENTO COM GARFO DE MADEIRA, PÉ-DIREITO DUPLO, EM CHAPA DE MADEIRA PLASTIFICADA, 10 UTILIZAÇÕES. AF_12/2015</t>
  </si>
  <si>
    <t>85,90</t>
  </si>
  <si>
    <t>92466</t>
  </si>
  <si>
    <t>MONTAGEM E DESMONTAGEM DE FÔRMA DE VIGA, ESCORAMENTO METÁLICO, PÉ-DIREITO DUPLO, EM CHAPA DE MADEIRA PLASTIFICADA, 10 UTILIZAÇÕES. AF_12/2015</t>
  </si>
  <si>
    <t>FIO DE COBRE, SOLIDO, CLASSE 1, ISOLACAO EM PVC/A, ANTICHAMA BWF-B, 450/750V, SECAO NOMINAL 2,5 MM2</t>
  </si>
  <si>
    <t>143,25</t>
  </si>
  <si>
    <t>1,09</t>
  </si>
  <si>
    <t>92467</t>
  </si>
  <si>
    <t>MONTAGEM E DESMONTAGEM DE FÔRMA DE VIGA, ESCORAMENTO COM GARFO DE MADEIRA, PÉ-DIREITO SIMPLES, EM CHAPA DE MADEIRA PLASTIFICADA, 10 UTILIZAÇÕES. AF_12/2015</t>
  </si>
  <si>
    <t>56,81</t>
  </si>
  <si>
    <t>FIO DE COBRE, SOLIDO, CLASSE 1, ISOLACAO EM PVC/A, ANTICHAMA BWF-B, 450/750V, SECAO NOMINAL 4 MM2</t>
  </si>
  <si>
    <t>92468</t>
  </si>
  <si>
    <t>MONTAGEM E DESMONTAGEM DE FÔRMA DE VIGA, ESCORAMENTO METÁLICO, PÉ-DIREITO SIMPLES, EM CHAPA DE MADEIRA PLASTIFICADA, 10 UTILIZAÇÕES. AF_12/2015</t>
  </si>
  <si>
    <t>FIO DE COBRE, SOLIDO, CLASSE 1, ISOLACAO EM PVC/A, ANTICHAMA BWF-B, 450/750V, SECAO NOMINAL 6 MM2</t>
  </si>
  <si>
    <t>2,58</t>
  </si>
  <si>
    <t>92469</t>
  </si>
  <si>
    <t>MONTAGEM E DESMONTAGEM DE FÔRMA DE VIGA, ESCORAMENTO COM GARFO DE MADEIRA, PÉ-DIREITO DUPLO, EM CHAPA DE MADEIRA PLASTIFICADA, 12 UTILIZAÇÕES. AF_12/2015</t>
  </si>
  <si>
    <t>78,31</t>
  </si>
  <si>
    <t>FIO TELEFONICO EXTERNO (FE) EM ACO COBREADO, ISOLACAO EM PEAD OU PVC ANTI-CHAMA, 2 CONDUTORES</t>
  </si>
  <si>
    <t>92470</t>
  </si>
  <si>
    <t>MONTAGEM E DESMONTAGEM DE FÔRMA DE VIGA, ESCORAMENTO METÁLICO, PÉ-DIREITO DUPLO, EM CHAPA DE MADEIRA PLASTIFICADA, 12 UTILIZAÇÕES. AF_12/2015</t>
  </si>
  <si>
    <t>138,64</t>
  </si>
  <si>
    <t>FIO TELEFONICO INTERNO (FI) EM COBRE ESTANHADO, ISOLACAO EM PVC ANTICHAMA, 2 CONDUTORES DE 0,6 MM (NBR 9115:2005)</t>
  </si>
  <si>
    <t>92471</t>
  </si>
  <si>
    <t>FITA ACO INOX PARA CINTAR POSTE, L = 19 MM, E = 0,5 MM (ROLO DE 30M)</t>
  </si>
  <si>
    <t>MONTAGEM E DESMONTAGEM DE FÔRMA DE VIGA, ESCORAMENTO COM GARFO DE MADEIRA, PÉ-DIREITO SIMPLES, EM CHAPA DE MADEIRA PLASTIFICADA, 12 UTILIZAÇÕES. AF_12/2015</t>
  </si>
  <si>
    <t>62,06</t>
  </si>
  <si>
    <t>FITA ADESIVA ALUMINIZADA, PARA INSTALACAO DE MANTAS DE SUBCOBERTURA,  L = *5* CM</t>
  </si>
  <si>
    <t>92472</t>
  </si>
  <si>
    <t>MONTAGEM E DESMONTAGEM DE FÔRMA DE VIGA, ESCORAMENTO METÁLICO, PÉ-DIREITO SIMPLES, EM CHAPA DE MADEIRA PLASTIFICADA, 12 UTILIZAÇÕES. AF_12/2015</t>
  </si>
  <si>
    <t>55,64</t>
  </si>
  <si>
    <t>FITA ADESIVA ANTICORROSIVA DE PVC FLEXIVEL, COR PRETA, PARA PROTECAO TUBULACAO, 50 MM X 30 M (L X C), E= *0,25* MM</t>
  </si>
  <si>
    <t>92473</t>
  </si>
  <si>
    <t>MONTAGEM E DESMONTAGEM DE FÔRMA DE VIGA, ESCORAMENTO COM GARFO DE MADEIRA, PÉ-DIREITO DUPLO, EM CHAPA DE MADEIRA PLASTIFICADA, 14 UTILIZAÇÕES. AF_12/2015</t>
  </si>
  <si>
    <t>72,12</t>
  </si>
  <si>
    <t>92474</t>
  </si>
  <si>
    <t>FITA ADESIVA ASFALTICA ALUMINIZADA MULTIUSO, L = 10 CM, ROLO DE 10 M</t>
  </si>
  <si>
    <t>MONTAGEM E DESMONTAGEM DE FÔRMA DE VIGA, ESCORAMENTO METÁLICO, PÉ-DIREITO DUPLO, EM CHAPA DE MADEIRA PLASTIFICADA, 14 UTILIZAÇÕES. AF_12/2015</t>
  </si>
  <si>
    <t>134,67</t>
  </si>
  <si>
    <t>FITA CREPE ROLO DE 25 MM X 50 M</t>
  </si>
  <si>
    <t>92475</t>
  </si>
  <si>
    <t>MONTAGEM E DESMONTAGEM DE FÔRMA DE VIGA, ESCORAMENTO COM GARFO DE MADEIRA, PÉ-DIREITO SIMPLES, EM CHAPA DE MADEIRA PLASTIFICADA, 14 UTILIZAÇÕES. AF_12/2015</t>
  </si>
  <si>
    <t>6,32</t>
  </si>
  <si>
    <t>47,79</t>
  </si>
  <si>
    <t>FITA DE ALUMINIO PARA PROTECAO DO CONDUTOR LARGURA 10 MM</t>
  </si>
  <si>
    <t>37,87</t>
  </si>
  <si>
    <t>FITA DE PAPEL MICROPERFURADO, 50 X 150 MM, PARA TRATAMENTO DE JUNTAS DE CHAPA DE GESSO PARA DRYWALL</t>
  </si>
  <si>
    <t>92476</t>
  </si>
  <si>
    <t>FITA DE PAPEL REFORCADA COM LAMINA DE METAL PARA REFORCO DE CANTOS DE CHAPA DE GESSO PARA DRYWALL</t>
  </si>
  <si>
    <t>MONTAGEM E DESMONTAGEM DE FÔRMA DE VIGA, ESCORAMENTO METÁLICO, PÉ-DIREITO SIMPLES, EM CHAPA DE MADEIRA PLASTIFICADA, 14 UTILIZAÇÕES. AF_12/2015</t>
  </si>
  <si>
    <t>52,28</t>
  </si>
  <si>
    <t>FITA ISOLANTE ADESIVA ANTICHAMA, USO ATE 750 V, EM ROLO DE 19 MM X 20 M</t>
  </si>
  <si>
    <t>10,00</t>
  </si>
  <si>
    <t>92477</t>
  </si>
  <si>
    <t>MONTAGEM E DESMONTAGEM DE FÔRMA DE VIGA, ESCORAMENTO COM GARFO DE MADEIRA, PÉ-DIREITO DUPLO, EM CHAPA DE MADEIRA PLASTIFICADA, 18 UTILIZAÇÕES. AF_12/2015</t>
  </si>
  <si>
    <t>FITA ISOLANTE ADESIVA ANTICHAMA, USO ATE 750 V, EM ROLO DE 19 MM X 5 M</t>
  </si>
  <si>
    <t>59,07</t>
  </si>
  <si>
    <t>FITA ISOLANTE DE BORRACHA AUTOFUSAO, USO ATE 69 KV (ALTA TENSAO)</t>
  </si>
  <si>
    <t>92478</t>
  </si>
  <si>
    <t>MONTAGEM E DESMONTAGEM DE FÔRMA DE VIGA, ESCORAMENTO METÁLICO, PÉ-DIREITO DUPLO, EM CHAPA DE MADEIRA PLASTIFICADA, 18 UTILIZAÇÕES. AF_12/2015</t>
  </si>
  <si>
    <t>FITA METALICA GRAVADA, L = 17 MM, ROLO DE 25 M, CARGA RECOMENDADA = *120* KGF</t>
  </si>
  <si>
    <t>126,88</t>
  </si>
  <si>
    <t>33,92</t>
  </si>
  <si>
    <t>FITA METALICA PERFURADA, L = *18* MM, ROLO DE 30 M, CARGA RECOMENDADA = *30* KGF</t>
  </si>
  <si>
    <t>92479</t>
  </si>
  <si>
    <t>MONTAGEM E DESMONTAGEM DE FÔRMA DE VIGA, ESCORAMENTO COM GARFO DE MADEIRA, PÉ-DIREITO SIMPLES, EM CHAPA DE MADEIRA PLASTIFICADA, 18 UTILIZAÇÕES. AF_12/2015</t>
  </si>
  <si>
    <t>39,22</t>
  </si>
  <si>
    <t>FITA METALICA PERFURADA, L = 17 MM, ROLO DE 30 M, CARGA RECOMENDADA = *19* KGF</t>
  </si>
  <si>
    <t>29,44</t>
  </si>
  <si>
    <t>92480</t>
  </si>
  <si>
    <t>MONTAGEM E DESMONTAGEM DE FÔRMA DE VIGA, ESCORAMENTO METÁLICO, PÉ-DIREITO SIMPLES, EM CHAPA DE MADEIRA PLASTIFICADA, 18 UTILIZAÇÕES. AF_12/2015</t>
  </si>
  <si>
    <t>FITA METALICA PERFURADA, L = 25 MM, ROLO DE 30 M, CARGA RECOMENDADA = *222,5* KGF</t>
  </si>
  <si>
    <t>45,63</t>
  </si>
  <si>
    <t>103,04</t>
  </si>
  <si>
    <t>FITA PLASTICA ZEBRADA PARA DEMARCACAO DE AREAS, LARGURA = 7 CM, SEM ADESIVO (COLETADO CAIXA)</t>
  </si>
  <si>
    <t>92481</t>
  </si>
  <si>
    <t>MONTAGEM E DESMONTAGEM DE FÔRMA DE LAJE MACIÇA COM ÁREA MÉDIA MENOR OU IGUAL A 20 M², PÉ-DIREITO SIMPLES, EM MADEIRA SERRADA, 1 UTILIZAÇÃO. AF_12/2015</t>
  </si>
  <si>
    <t>190,83</t>
  </si>
  <si>
    <t>FITA VEDA ROSCA EM ROLOS DE 18 MM X 10 M (L X C)</t>
  </si>
  <si>
    <t>92482</t>
  </si>
  <si>
    <t>MONTAGEM E DESMONTAGEM DE FÔRMA DE LAJE MACIÇA COM ÁREA MÉDIA MAIOR QUE 20 M², PÉ-DIREITO SIMPLES, EM MADEIRA SERRADA, 1 UTILIZAÇÃO. AF_12/2015</t>
  </si>
  <si>
    <t>180,16</t>
  </si>
  <si>
    <t>FITA VEDA ROSCA EM ROLOS DE 18 MM X 25 M (L X C)</t>
  </si>
  <si>
    <t>92483</t>
  </si>
  <si>
    <t>MONTAGEM E DESMONTAGEM DE FÔRMA DE LAJE MACIÇA COM ÁREA MÉDIA MENOR OU IGUAL A 20 M², PÉ-DIREITO SIMPLES, EM MADEIRA SERRADA, 2 UTILIZAÇÕES. AF_12/2015</t>
  </si>
  <si>
    <t>144,59</t>
  </si>
  <si>
    <t>FITA VEDA ROSCA EM ROLOS DE 18 MM X 50 M (L X C)</t>
  </si>
  <si>
    <t>92484</t>
  </si>
  <si>
    <t>MONTAGEM E DESMONTAGEM DE FÔRMA DE LAJE MACIÇA COM ÁREA MÉDIA MAIOR QUE 20 M², PÉ-DIREITO SIMPLES, EM MADEIRA SERRADA, 2 UTILIZAÇÕES. AF_12/2015</t>
  </si>
  <si>
    <t>FIXADOR DE ABA AUTOTRAVANTE PARA TELHA DE FIBROCIMENTO, TIPO CANALETE 90 OU KALHETAO</t>
  </si>
  <si>
    <t>135,15</t>
  </si>
  <si>
    <t>2,02</t>
  </si>
  <si>
    <t>92485</t>
  </si>
  <si>
    <t>FIXADOR DE ABA SIMPLES PARA TELHA DE FIBROCIMENTO, TIPO CANALETA 49 OU KALHETA</t>
  </si>
  <si>
    <t>MONTAGEM E DESMONTAGEM DE FÔRMA DE LAJE MACIÇA COM ÁREA MÉDIA MENOR OU IGUAL A 20 M², PÉ-DIREITO SIMPLES, EM MADEIRA SERRADA, 4 UTILIZAÇÕES. AF_12/2015</t>
  </si>
  <si>
    <t>1,42</t>
  </si>
  <si>
    <t>103,35</t>
  </si>
  <si>
    <t>FIXADOR DE ABA SIMPLES PARA TELHA DE FIBROCIMENTO, TIPO CANALETA 90 OU KALHETAO</t>
  </si>
  <si>
    <t>92486</t>
  </si>
  <si>
    <t>MONTAGEM E DESMONTAGEM DE FÔRMA DE LAJE MACIÇA COM ÁREA MÉDIA MAIOR QUE 20 M², PÉ-DIREITO SIMPLES, EM MADEIRA SERRADA, 4 UTILIZAÇÕES. AF_12/2015</t>
  </si>
  <si>
    <t>96,11</t>
  </si>
  <si>
    <t>92487</t>
  </si>
  <si>
    <t>FIXADOR DE CAL (SACHE 150 ML)</t>
  </si>
  <si>
    <t>MONTAGEM E DESMONTAGEM DE FÔRMA DE LAJE NERVURADA COM CUBETA E ASSOALHO COM ÁREA MÉDIA MENOR OU IGUAL A 20 M², PÉ-DIREITO DUPLO, EM CHAPA DE MADEIRA COMPENSADA RESINADA, 8 UTILIZAÇÕES. AF_12/2015</t>
  </si>
  <si>
    <t>60,61</t>
  </si>
  <si>
    <t>92488</t>
  </si>
  <si>
    <t>FLANELA *30 X 40* CM</t>
  </si>
  <si>
    <t>MONTAGEM E DESMONTAGEM DE FÔRMA DE LAJE NERVURADA COM CUBETA E ASSOALHO COM ÁREA MÉDIA MAIOR QUE 20 M², PÉ-DIREITO DUPLO, EM CHAPA DE MADEIRA COMPENSADA RESINADA, 8 UTILIZAÇÕES. AF_12/2015</t>
  </si>
  <si>
    <t>58,12</t>
  </si>
  <si>
    <t>92489</t>
  </si>
  <si>
    <t>FLANGE PVC, ROSCAVEL SEXTAVADO SEM FUROS 3/4"</t>
  </si>
  <si>
    <t>MONTAGEM E DESMONTAGEM DE FÔRMA DE LAJE NERVURADA COM CUBETA E ASSOALHO COM ÁREA MÉDIA MENOR OU IGUAL A 20 M², PÉ-DIREITO SIMPLES, EM CHAPA DE MADEIRA COMPENSADA RESINADA, 8 UTILIZAÇÕES. AF_12/2015</t>
  </si>
  <si>
    <t>36,89</t>
  </si>
  <si>
    <t>5,98</t>
  </si>
  <si>
    <t>92490</t>
  </si>
  <si>
    <t>MONTAGEM E DESMONTAGEM DE FÔRMA DE LAJE NERVURADA COM CUBETA E ASSOALHO COM ÁREA MÉDIA MAIOR QUE 20 M², PÉ-DIREITO SIMPLES, EM CHAPA DE MADEIRA COMPENSADA RESINADA, 8 UTILIZAÇÕES. AF_12/2015</t>
  </si>
  <si>
    <t>34,60</t>
  </si>
  <si>
    <t>FLANGE PVC, ROSCAVEL, SEXTAVADO, SEM FUROS 3"</t>
  </si>
  <si>
    <t>92491</t>
  </si>
  <si>
    <t>MONTAGEM E DESMONTAGEM DE FÔRMA DE LAJE NERVURADA COM CUBETA E ASSOALHO COM ÁREA MÉDIA MENOR OU IGUAL A 20 M², PÉ-DIREITO DUPLO, EM CHAPA DE MADEIRA COMPENSADA RESINADA, 10 UTILIZAÇÕES. AF_12/2015</t>
  </si>
  <si>
    <t>97,09</t>
  </si>
  <si>
    <t>58,18</t>
  </si>
  <si>
    <t>92492</t>
  </si>
  <si>
    <t>FLANGE PVC, ROSCAVEL, SEXTAVADO, SEM FUROS, 1 1/2"</t>
  </si>
  <si>
    <t>MONTAGEM E DESMONTAGEM DE FÔRMA DE LAJE NERVURADA COM CUBETA E ASSOALHO COM ÁREA MÉDIA MAIOR QUE 20 M², PÉ-DIREITO DUPLO, EM CHAPA DE MADEIRA COMPENSADA RESINADA, 10 UTILIZAÇÕES. AF_12/2015</t>
  </si>
  <si>
    <t>55,79</t>
  </si>
  <si>
    <t>92493</t>
  </si>
  <si>
    <t>MONTAGEM E DESMONTAGEM DE FÔRMA DE LAJE NERVURADA COM CUBETA E ASSOALHO COM ÁREA MÉDIA MENOR OU IGUAL A 20 M², PÉ-DIREITO SIMPLES, EM CHAPA DE MADEIRA COMPENSADA RESINADA, 10 UTILIZAÇÕES. AF_12/2015</t>
  </si>
  <si>
    <t>33,27</t>
  </si>
  <si>
    <t>FLANGE PVC, ROSCAVEL, SEXTAVADO, SEM FUROS, 1 1/4"</t>
  </si>
  <si>
    <t>92494</t>
  </si>
  <si>
    <t>FLANGE PVC, ROSCAVEL, SEXTAVADO, SEM FUROS, 1/2"</t>
  </si>
  <si>
    <t>MONTAGEM E DESMONTAGEM DE FÔRMA DE LAJE NERVURADA COM CUBETA E ASSOALHO COM ÁREA MÉDIA MAIOR QUE 20 M², PÉ-DIREITO SIMPLES, EM CHAPA DE MADEIRA COMPENSADA RESINADA, 10 UTILIZAÇÕES. AF_12/2015</t>
  </si>
  <si>
    <t>32,65</t>
  </si>
  <si>
    <t>FLANGE PVC, ROSCAVEL, SEXTAVADO, SEM FUROS, 1"</t>
  </si>
  <si>
    <t>92495</t>
  </si>
  <si>
    <t>MONTAGEM E DESMONTAGEM DE FÔRMA DE LAJE NERVURADA COM CUBETA E ASSOALHO COM ÁREA MÉDIA MENOR OU IGUAL A 20 M², PÉ-DIREITO DUPLO, EM CHAPA DE MADEIRA COMPENSADA RESINADA, 12 UTILIZAÇÕES. AF_12/2015</t>
  </si>
  <si>
    <t>56,53</t>
  </si>
  <si>
    <t>FLANGE PVC, ROSCAVEL, SEXTAVADO, SEM FUROS, 2 1/2"</t>
  </si>
  <si>
    <t>85,87</t>
  </si>
  <si>
    <t>92496</t>
  </si>
  <si>
    <t>FLANGE PVC, ROSCAVEL, SEXTAVADO, SEM FUROS, 2"</t>
  </si>
  <si>
    <t>MONTAGEM E DESMONTAGEM DE FÔRMA DE LAJE NERVURADA COM CUBETA E ASSOALHO COM ÁREA MÉDIA MAIOR QUE 20 M², PÉ-DIREITO DUPLO, EM CHAPA DE MADEIRA COMPENSADA RESINADA, 12 UTILIZAÇÕES. AF_12/2015</t>
  </si>
  <si>
    <t>54,24</t>
  </si>
  <si>
    <t>FLANGE SEXTAVADO DE FERRO GALVANIZADO, COM ROSCA BSP, DE 1 1/2"</t>
  </si>
  <si>
    <t>FLANGE SEXTAVADO DE FERRO GALVANIZADO, COM ROSCA BSP, DE 1 1/4"</t>
  </si>
  <si>
    <t>31,49</t>
  </si>
  <si>
    <t>FLANGE SEXTAVADO DE FERRO GALVANIZADO, COM ROSCA BSP, DE 1/2"</t>
  </si>
  <si>
    <t>92497</t>
  </si>
  <si>
    <t>13,78</t>
  </si>
  <si>
    <t>MONTAGEM E DESMONTAGEM DE FÔRMA DE LAJE NERVURADA COM CUBETA E ASSOALHO COM ÁREA MÉDIA MENOR OU IGUAL A 20 M², PÉ-DIREITO SIMPLES, EM CHAPA DE MADEIRA COMPENSADA RESINADA, 12 UTILIZAÇÕES. AF_12/2015</t>
  </si>
  <si>
    <t>33,47</t>
  </si>
  <si>
    <t>FLANGE SEXTAVADO DE FERRO GALVANIZADO, COM ROSCA BSP, DE 1"</t>
  </si>
  <si>
    <t>22,64</t>
  </si>
  <si>
    <t>92498</t>
  </si>
  <si>
    <t>MONTAGEM E DESMONTAGEM DE FÔRMA DE LAJE NERVURADA COM CUBETA E ASSOALHO COM ÁREA MÉDIA MAIOR QUE 20 M², PÉ-DIREITO SIMPLES, EM CHAPA DE MADEIRA COMPENSADA RESINADA, 12 UTILIZAÇÕES. AF_12/2015</t>
  </si>
  <si>
    <t>FLANGE SEXTAVADO DE FERRO GALVANIZADO, COM ROSCA BSP, DE 2 1/2"</t>
  </si>
  <si>
    <t>31,34</t>
  </si>
  <si>
    <t>73,95</t>
  </si>
  <si>
    <t>92499</t>
  </si>
  <si>
    <t>FLANGE SEXTAVADO DE FERRO GALVANIZADO, COM ROSCA BSP, DE 2"</t>
  </si>
  <si>
    <t>MONTAGEM E DESMONTAGEM DE FÔRMA DE LAJE NERVURADA COM CUBETA E ASSOALHO COM ÁREA MÉDIA MENOR OU IGUAL A 20 M², PÉ-DIREITO DUPLO, EM CHAPA DE MADEIRA COMPENSADA RESINADA, 14 UTILIZAÇÕES. AF_12/2015</t>
  </si>
  <si>
    <t>55,52</t>
  </si>
  <si>
    <t>47,05</t>
  </si>
  <si>
    <t>FLANGE SEXTAVADO DE FERRO GALVANIZADO, COM ROSCA BSP, DE 3/4"</t>
  </si>
  <si>
    <t>92500</t>
  </si>
  <si>
    <t>MONTAGEM E DESMONTAGEM DE FÔRMA DE LAJE NERVURADA COM CUBETA E ASSOALHO COM ÁREA MÉDIA MAIOR QUE 20 M², PÉ-DIREITO DUPLO, EM CHAPA DE MADEIRA COMPENSADA RESINADA, 14 UTILIZAÇÕES. AF_12/2015</t>
  </si>
  <si>
    <t>53,29</t>
  </si>
  <si>
    <t>FLANGE SEXTAVADO DE FERRO GALVANIZADO, COM ROSCA BSP, DE 3"</t>
  </si>
  <si>
    <t>99,98</t>
  </si>
  <si>
    <t>92501</t>
  </si>
  <si>
    <t>MONTAGEM E DESMONTAGEM DE FÔRMA DE LAJE NERVURADA COM CUBETA E ASSOALHO COM ÁREA MÉDIA MENOR OU IGUAL A 20 M², PÉ-DIREITO SIMPLES, EM CHAPA DE MADEIRA COMPENSADA RESINADA, 14 UTILIZAÇÕES. AF_12/2015</t>
  </si>
  <si>
    <t>FLANGE SEXTAVADO DE FERRO GALVANIZADO, COM ROSCA BSP, DE 4"</t>
  </si>
  <si>
    <t>147,81</t>
  </si>
  <si>
    <t>92502</t>
  </si>
  <si>
    <t>FLANGE SEXTAVADO DE FERRO GALVANIZADO, COM ROSCA BSP, DE 6"</t>
  </si>
  <si>
    <t>MONTAGEM E DESMONTAGEM DE FÔRMA DE LAJE NERVURADA COM CUBETA E ASSOALHO COM ÁREA MÉDIA MAIOR QUE 20 M², PÉ-DIREITO SIMPLES, EM CHAPA DE MADEIRA COMPENSADA RESINADA, 14 UTILIZAÇÕES. AF_12/2015</t>
  </si>
  <si>
    <t>248,33</t>
  </si>
  <si>
    <t>30,58</t>
  </si>
  <si>
    <t>FORRO COMPOSTO POR PAINEIS DE LA DE VIDRO, REVESTIDOS EM PVC MICROPERFURADO, DE *1250 X 625* MM, ESPESSURA 15 MM (COM COLOCACAO)</t>
  </si>
  <si>
    <t>92503</t>
  </si>
  <si>
    <t>61,08</t>
  </si>
  <si>
    <t>MONTAGEM E DESMONTAGEM DE FÔRMA DE LAJE NERVURADA COM CUBETA E ASSOALHO COM ÁREA MÉDIA MENOR OU IGUAL A 20 M², PÉ-DIREITO DUPLO, EM CHAPA DE MADEIRA COMPENSADA RESINADA, 18 UTILIZAÇÕES. AF_12/2015</t>
  </si>
  <si>
    <t>53,94</t>
  </si>
  <si>
    <t>FORRO DE FIBRA MINERAL EM PLACAS DE 1250 X 625 MM, E = 15 MM, BORDA RETA, COM PINTURA ANTIMOFO, APOIADO EM PERFIL DE ACO GALVANIZADO COM 24 MM DE BASE - INSTALADO</t>
  </si>
  <si>
    <t>53,50</t>
  </si>
  <si>
    <t>92504</t>
  </si>
  <si>
    <t>MONTAGEM E DESMONTAGEM DE FÔRMA DE LAJE NERVURADA COM CUBETA E ASSOALHO COM ÁREA MÉDIA MAIOR QUE 20 M², PÉ-DIREITO DUPLO, EM CHAPA DE MADEIRA COMPENSADA RESINADA, 18 UTILIZAÇÕES. AF_12/2015</t>
  </si>
  <si>
    <t>FORRO DE FIBRA MINERAL EM PLACAS DE 625 X 625 MM, E = 15 MM, BORDA RETA, COM PINTURA ANTIMOFO, APOIADO EM PERFIL DE ACO GALVANIZADO COM 24 MM DE BASE - INSTALADO</t>
  </si>
  <si>
    <t>36,09</t>
  </si>
  <si>
    <t>58,36</t>
  </si>
  <si>
    <t>92505</t>
  </si>
  <si>
    <t>MONTAGEM E DESMONTAGEM DE FÔRMA DE LAJE NERVURADA COM CUBETA E ASSOALHO COM ÁREA MÉDIA MENOR OU IGUAL A 20 M², PÉ-DIREITO SIMPLES, EM CHAPA DE MADEIRA COMPENSADA RESINADA, 18 UTILIZAÇÕES. AF_12/2015</t>
  </si>
  <si>
    <t>FORRO DE FIBRA MINERAL EM PLACAS DE 625 X 625 MM, E = 15/16 MM, BORDA REBAIXADA, COM PINTURA ANTIMOFO, APOIADO EM PERFIL DE ACO GALVANIZADO COM 24 MM DE BASE - INSTALADO</t>
  </si>
  <si>
    <t>31,31</t>
  </si>
  <si>
    <t>62,59</t>
  </si>
  <si>
    <t>92506</t>
  </si>
  <si>
    <t>FORRO DE MADEIRA CEDRINHO OU EQUIVALENTE DA REGIAO, ENCAIXE MACHO/FEMEA COM FRISO, *10 X 1* CM (SEM COLOCACAO)</t>
  </si>
  <si>
    <t>MONTAGEM E DESMONTAGEM DE FÔRMA DE LAJE NERVURADA COM CUBETA E ASSOALHO COM ÁREA MÉDIA MAIOR QUE 20 M², PÉ-DIREITO SIMPLES, EM CHAPA DE MADEIRA COMPENSADA RESINADA, 18 UTILIZAÇÕES. AF_12/2015</t>
  </si>
  <si>
    <t>29,32</t>
  </si>
  <si>
    <t>66,17</t>
  </si>
  <si>
    <t>FORRO DE MADEIRA CUMARU/IPE CHAMPANHE OU EQUIVALENTE DA REGIAO, ENCAIXE MACHO/FEMEA COM FRISO, *10 X 1* CM (SEM COLOCACAO)</t>
  </si>
  <si>
    <t>100,00</t>
  </si>
  <si>
    <t>92507</t>
  </si>
  <si>
    <t>MONTAGEM E DESMONTAGEM DE FÔRMA DE LAJE MACIÇA COM ÁREA MÉDIA MENOR OU IGUAL A 20 M², PÉ-DIREITO DUPLO, EM CHAPA DE MADEIRA COMPENSADA RESINADA, 2 UTILIZAÇÕES. AF_12/2015</t>
  </si>
  <si>
    <t>FORRO DE MADEIRA PINUS OU EQUIVALENTE DA REGIAO, ENCAIXE MACHO/FEMEA COM FRISO, *10 X 1* CM (SEM COLOCACAO)</t>
  </si>
  <si>
    <t>63,51</t>
  </si>
  <si>
    <t>92508</t>
  </si>
  <si>
    <t>MONTAGEM E DESMONTAGEM DE FÔRMA DE LAJE MACIÇA COM ÁREA MÉDIA MAIOR QUE 20 M², PÉ-DIREITO DUPLO, EM CHAPA DE MADEIRA COMPENSADA RESINADA, 2 UTILIZAÇÕES. AF_12/2015</t>
  </si>
  <si>
    <t>FORRO DE PVC LISO, BRANCO, REGUA DE 10 CM, ESPESSURA DE 8 MM A 10 MM (COM COLOCACAO / SEM ESTRUTURA METALICA)</t>
  </si>
  <si>
    <t>61,51</t>
  </si>
  <si>
    <t>41,88</t>
  </si>
  <si>
    <t>FORRO DE PVC LISO, BRANCO, REGUA DE 20 CM, ESPESSURA DE 8 MM A 10 MM, COMPRIMENTO 6 M (SEM COLOCACAO)</t>
  </si>
  <si>
    <t>92509</t>
  </si>
  <si>
    <t>17,01</t>
  </si>
  <si>
    <t>MONTAGEM E DESMONTAGEM DE FÔRMA DE LAJE MACIÇA COM ÁREA MÉDIA MENOR OU IGUAL A 20 M², PÉ-DIREITO SIMPLES, EM CHAPA DE MADEIRA COMPENSADA RESINADA, 2 UTILIZAÇÕES. AF_12/2015</t>
  </si>
  <si>
    <t>FORRO DE PVC, FRISADO, BRANCO, REGUA DE 10 CM, ESPESSURA DE 8 MM A 10 MM E COMPRIMENTO 6 M (SEM COLOCACAO)</t>
  </si>
  <si>
    <t>12,50</t>
  </si>
  <si>
    <t>FORRO DE PVC, FRISADO, BRANCO, REGUA DE 20 CM, ESPESSURA DE 8 MM A 10 MM E COMPRIMENTO 6 M (SEM COLOCACAO)</t>
  </si>
  <si>
    <t>92510</t>
  </si>
  <si>
    <t>MONTAGEM E DESMONTAGEM DE FÔRMA DE LAJE MACIÇA COM ÁREA MÉDIA MAIOR QUE 20 M², PÉ-DIREITO SIMPLES, EM CHAPA DE MADEIRA COMPENSADA RESINADA, 2 UTILIZAÇÕES. AF_12/2015</t>
  </si>
  <si>
    <t>12,21</t>
  </si>
  <si>
    <t>34,39</t>
  </si>
  <si>
    <t>FOSSA SEPTICA CILINDRICA TIPO "IMHOFF", COM TAMPA, PARA 50 CONTRIBUINTES</t>
  </si>
  <si>
    <t>92511</t>
  </si>
  <si>
    <t>2.483,94</t>
  </si>
  <si>
    <t>MONTAGEM E DESMONTAGEM DE FÔRMA DE LAJE MACIÇA COM ÁREA MÉDIA MENOR OU IGUAL A 20 M², PÉ-DIREITO DUPLO, EM CHAPA DE MADEIRA COMPENSADA RESINADA, 4 UTILIZAÇÕES. AF_12/2015</t>
  </si>
  <si>
    <t>50,44</t>
  </si>
  <si>
    <t>FOSSA SEPTICA CILINDRICA, TIPO "IMHOFF", COM TAMPA, PARA 100 CONTRIBUINTES</t>
  </si>
  <si>
    <t>3.651,83</t>
  </si>
  <si>
    <t>92512</t>
  </si>
  <si>
    <t>MONTAGEM E DESMONTAGEM DE FÔRMA DE LAJE MACIÇA COM ÁREA MÉDIA MAIOR QUE 20 M², PÉ-DIREITO DUPLO, EM CHAPA DE MADEIRA COMPENSADA RESINADA, 4 UTILIZAÇÕES. AF_12/2015</t>
  </si>
  <si>
    <t>FOSSA SEPTICA CILINDRICA, TIPO "IMHOFF", COM TAMPA, PARA 150 CONTRIBUINTES</t>
  </si>
  <si>
    <t>48,91</t>
  </si>
  <si>
    <t>3.918,09</t>
  </si>
  <si>
    <t>92513</t>
  </si>
  <si>
    <t>FOSSA SEPTICA CILINDRICA, TIPO "IMHOFF", COM TAMPA, PARA 200 CONTRIBUINTES</t>
  </si>
  <si>
    <t>MONTAGEM E DESMONTAGEM DE FÔRMA DE LAJE MACIÇA COM ÁREA MÉDIA MENOR OU IGUAL A 20 M², PÉ-DIREITO SIMPLES, EM CHAPA DE MADEIRA COMPENSADA RESINADA, 4 UTILIZAÇÕES. AF_12/2015</t>
  </si>
  <si>
    <t>4.370,00</t>
  </si>
  <si>
    <t>FOSSA SEPTICA CILINDRICA, TIPO "IMHOFF", COM TAMPA, PARA 30 CONTRIBUINTES</t>
  </si>
  <si>
    <t>1.408,44</t>
  </si>
  <si>
    <t>FOSSA SEPTICA CILINDRICA, TIPO "IMHOFF", COM TAMPA, PARA 75 CONTRIBUINTES</t>
  </si>
  <si>
    <t>3.307,56</t>
  </si>
  <si>
    <t>92514</t>
  </si>
  <si>
    <t>MONTAGEM E DESMONTAGEM DE FÔRMA DE LAJE MACIÇA COM ÁREA MÉDIA MAIOR QUE 20 M², PÉ-DIREITO SIMPLES, EM CHAPA DE MADEIRA COMPENSADA RESINADA, 4 UTILIZAÇÕES. AF_12/2015</t>
  </si>
  <si>
    <t>FOSSA SEPTICA CONCRETO PRE MOLDADO PARA 10 CONTRIBUINTES - *90 X 90* CM</t>
  </si>
  <si>
    <t>24,43</t>
  </si>
  <si>
    <t>557,79</t>
  </si>
  <si>
    <t>FOSSA SEPTICA CONCRETO PRE MOLDADO PARA 5 CONTRIBUINTES *90 X 70* CM</t>
  </si>
  <si>
    <t>461,92</t>
  </si>
  <si>
    <t>92515</t>
  </si>
  <si>
    <t>MONTAGEM E DESMONTAGEM DE FÔRMA DE LAJE MACIÇA COM ÁREA MÉDIA MAIOR QUE 20 M², PÉ-DIREITO DUPLO, EM CHAPA DE MADEIRA COMPENSADA RESINADA, 6 UTILIZAÇÕES. AF_12/2015</t>
  </si>
  <si>
    <t>44,90</t>
  </si>
  <si>
    <t>FOSSA SEPTICA, SEM FILTRO, PARA 15 A 30 CONTRIBUINTES, CILINDRICA, COM TAMPA, EM POLIETILENO DE ALTA DENSIDADE (PEAD), CAPACIDADE APROXIMADA DE 5500 LITROS (NBR 7229)</t>
  </si>
  <si>
    <t>3.449,51</t>
  </si>
  <si>
    <t>92516</t>
  </si>
  <si>
    <t>MONTAGEM E DESMONTAGEM DE FÔRMA DE LAJE MACIÇA COM ÁREA MÉDIA MENOR OU IGUAL A 20 M², PÉ-DIREITO DUPLO, EM CHAPA DE MADEIRA COMPENSADA RESINADA, 6 UTILIZAÇÕES. AF_12/2015</t>
  </si>
  <si>
    <t>FOSSA SEPTICA, SEM FILTRO, PARA 4 A 7 CONTRIBUINTES, CILINDRICA,  COM TAMPA, EM POLIETILENO DE ALTA DENSIDADE (PEAD), CAPACIDADE APROXIMADA DE 1100 LITROS (NBR 7229)</t>
  </si>
  <si>
    <t>887,01</t>
  </si>
  <si>
    <t>92517</t>
  </si>
  <si>
    <t>FOSSA SEPTICA, SEM FILTRO, PARA 8 A 14 CONTRIBUINTES, CILINDRICA, COM TAMPA, EM POLIETILENO DE ALTA DENSIDADE (PEAD), CAPACIDADE APROXIMADA DE 3000 LITROS (NBR 7229)</t>
  </si>
  <si>
    <t>MONTAGEM E DESMONTAGEM DE FÔRMA DE LAJE MACIÇA COM ÁREA MÉDIA MENOR OU IGUAL A 20 M², PÉ-DIREITO SIMPLES, EM CHAPA DE MADEIRA COMPENSADA RESINADA, 6 UTILIZAÇÕES. AF_12/2015</t>
  </si>
  <si>
    <t>2.729,58</t>
  </si>
  <si>
    <t>FOSSA SEPTICA,SEM FILTRO, PARA 40 A 52 CONTRIBUINTES, CILINDRICA, COM TAMPA, EM POLIETILENO DE ALTA DENSIDADE (PEAD), CAPACIDADE APROXIMADA DE 10000 LITROS (NBR 7229)</t>
  </si>
  <si>
    <t>7.884,60</t>
  </si>
  <si>
    <t>92518</t>
  </si>
  <si>
    <t>MONTAGEM E DESMONTAGEM DE FÔRMA DE LAJE MACIÇA COM ÁREA MÉDIA MAIOR QUE 20 M², PÉ-DIREITO SIMPLES, EM CHAPA DE MADEIRA COMPENSADA RESINADA, 6 UTILIZAÇÕES. AF_12/2015</t>
  </si>
  <si>
    <t>FRESADORA DE ASFALTO A FRIO SOBRE ESTEIRAS, LARG. FRESAGEM 2,00 M, POT. 410 KW/550 HP</t>
  </si>
  <si>
    <t>20,26</t>
  </si>
  <si>
    <t>4.529.764,59</t>
  </si>
  <si>
    <t>92519</t>
  </si>
  <si>
    <t>FRESADORA DE ASFALTO A FRIO SOBRE RODAS, LARG. FRESAGEM 1,00 M, POT. 155 KW/208 HP</t>
  </si>
  <si>
    <t>MONTAGEM E DESMONTAGEM DE FÔRMA DE LAJE MACIÇA COM ÁREA MÉDIA MENOR OU IGUAL A 20 M², PÉ-DIREITO DUPLO, EM CHAPA DE MADEIRA COMPENSADA RESINADA, 8 UTILIZAÇÕES. AF_12/2015</t>
  </si>
  <si>
    <t>42,08</t>
  </si>
  <si>
    <t>1.939.124,66</t>
  </si>
  <si>
    <t>FUNDO ANTICORROSIVO PARA METAIS FERROSOS (ZARCAO)</t>
  </si>
  <si>
    <t>92520</t>
  </si>
  <si>
    <t>MONTAGEM E DESMONTAGEM DE FÔRMA DE LAJE MACIÇA COM ÁREA MÉDIA MAIOR QUE 20 M², PÉ-DIREITO DUPLO, EM CHAPA DE MADEIRA COMPENSADA RESINADA, 8 UTILIZAÇÕES. AF_12/2015</t>
  </si>
  <si>
    <t>40,86</t>
  </si>
  <si>
    <t>92521</t>
  </si>
  <si>
    <t>FUNDO PREPARADOR ACRILICO BASE AGUA</t>
  </si>
  <si>
    <t>MONTAGEM E DESMONTAGEM DE FÔRMA DE LAJE MACIÇA COM ÁREA MÉDIA MENOR OU IGUAL A 20 M², PÉ-DIREITO SIMPLES, EM CHAPA DE MADEIRA COMPENSADA RESINADA, 8 UTILIZAÇÕES. AF_12/2015</t>
  </si>
  <si>
    <t>19,27</t>
  </si>
  <si>
    <t>13,35</t>
  </si>
  <si>
    <t>92522</t>
  </si>
  <si>
    <t>MONTAGEM E DESMONTAGEM DE FÔRMA DE LAJE MACIÇA COM ÁREA MÉDIA MAIOR QUE 20 M², PÉ-DIREITO SIMPLES, EM CHAPA DE MADEIRA COMPENSADA RESINADA, 8 UTILIZAÇÕES. AF_12/2015</t>
  </si>
  <si>
    <t>FUNDO SINTETICO NIVELADOR BRANCO FOSCO PARA MADEIRA</t>
  </si>
  <si>
    <t xml:space="preserve">GL    </t>
  </si>
  <si>
    <t>81,25</t>
  </si>
  <si>
    <t>92523</t>
  </si>
  <si>
    <t>MONTAGEM E DESMONTAGEM DE FÔRMA DE LAJE MACIÇA COM ÁREA MÉDIA MENOR OU IGUAL A 20 M², PÉ-DIREITO DUPLO, EM CHAPA DE MADEIRA COMPENSADA PLASTIFICADA, 10 UTILIZAÇÕES. AF_12/2015</t>
  </si>
  <si>
    <t>FURO PARA TORNEIRA OU OUTROS ACESSORIOS  EM BANCADA DE MARMORE/ GRANITO OU OUTRO TIPO DE PEDRA NATURAL</t>
  </si>
  <si>
    <t>42,36</t>
  </si>
  <si>
    <t>92524</t>
  </si>
  <si>
    <t>MONTAGEM E DESMONTAGEM DE FÔRMA DE LAJE MACIÇA COM ÁREA MÉDIA MAIOR QUE 20 M², PÉ-DIREITO DUPLO, EM CHAPA DE MADEIRA COMPENSADA PLASTIFICADA, 10 UTILIZAÇÕES. AF_12/2015</t>
  </si>
  <si>
    <t>41,20</t>
  </si>
  <si>
    <t>FUSIVEL DIAZED 20 A TAMANHO DII, CAPACIDADE DE INTERRUPCAO DE 50 KA EM VCA E 8 KA EM VCC, TENSAO NOMIMNAL DE 500 V</t>
  </si>
  <si>
    <t>92525</t>
  </si>
  <si>
    <t>MONTAGEM E DESMONTAGEM DE FÔRMA DE LAJE MACIÇA COM ÁREA MÉDIA MENOR OU IGUAL A 20 M², PÉ-DIREITO SIMPLES, EM CHAPA DE MADEIRA COMPENSADA PLASTIFICADA, 10 UTILIZAÇÕES. AF_12/2015</t>
  </si>
  <si>
    <t>FUSIVEL DIAZED 35 A TAMANHO DIII, CAPACIDADE DE INTERRUPCAO DE 50 KA EM VCA E 8 KA EM VCC, TENSAO NOMIMNAL DE 500 V</t>
  </si>
  <si>
    <t>92526</t>
  </si>
  <si>
    <t>FUSIVEL NH *36* A 80 AMPERES, TAMANHO 00, CAPACIDADE DE INTERRUPCAO DE 120 KA, TENSAO NOMIMNAL DE 500 V</t>
  </si>
  <si>
    <t>MONTAGEM E DESMONTAGEM DE FÔRMA DE LAJE MACIÇA COM ÁREA MÉDIA MAIOR QUE 20 M², PÉ-DIREITO SIMPLES, EM CHAPA DE MADEIRA COMPENSADA PLASTIFICADA, 10 UTILIZAÇÕES. AF_12/2015</t>
  </si>
  <si>
    <t>14,49</t>
  </si>
  <si>
    <t>FUSIVEL NH 100 A TAMANHO 00, CAPACIDADE DE INTERRUPCAO DE 120 KA, TENSAO NOMIMNAL DE 500 V</t>
  </si>
  <si>
    <t>92527</t>
  </si>
  <si>
    <t>MONTAGEM E DESMONTAGEM DE FÔRMA DE LAJE MACIÇA COM ÁREA MÉDIA MENOR OU IGUAL A 20 M², PÉ-DIREITO DUPLO, EM CHAPA DE MADEIRA COMPENSADA PLASTIFICADA, 12 UTILIZAÇÕES. AF_12/2015</t>
  </si>
  <si>
    <t>41,12</t>
  </si>
  <si>
    <t>FUSIVEL NH 125 A TAMANHO 00, CAPACIDADE DE INTERRUPCAO DE 120 KA, TENSAO NOMIMNAL DE 500 V</t>
  </si>
  <si>
    <t>16,18</t>
  </si>
  <si>
    <t>92528</t>
  </si>
  <si>
    <t>MONTAGEM E DESMONTAGEM DE FÔRMA DE LAJE MACIÇA COM ÁREA MÉDIA MAIOR QUE 20 M², PÉ-DIREITO DUPLO, EM CHAPA DE MADEIRA COMPENSADA PLASTIFICADA, 12 UTILIZAÇÕES. AF_12/2015</t>
  </si>
  <si>
    <t>40,00</t>
  </si>
  <si>
    <t>FUSIVEL NH 160 A TAMANHO 00, CAPACIDADE DE INTERRUPCAO DE 120 KA, TENSAO NOMIMNAL DE 500 V</t>
  </si>
  <si>
    <t>92529</t>
  </si>
  <si>
    <t>16,42</t>
  </si>
  <si>
    <t>MONTAGEM E DESMONTAGEM DE FÔRMA DE LAJE MACIÇA COM ÁREA MÉDIA MENOR OU IGUAL A 20 M², PÉ-DIREITO SIMPLES, EM CHAPA DE MADEIRA COMPENSADA PLASTIFICADA, 12 UTILIZAÇÕES. AF_12/2015</t>
  </si>
  <si>
    <t>FUSIVEL NH 20 A TAMANHO 000, CAPACIDADE DE INTERRUPCAO DE 120 KA, TENSAO NOMIMNAL DE 500 V</t>
  </si>
  <si>
    <t>92530</t>
  </si>
  <si>
    <t>MONTAGEM E DESMONTAGEM DE FÔRMA DE LAJE MACIÇA COM ÁREA MÉDIA MAIOR QUE 20 M², PÉ-DIREITO SIMPLES, EM CHAPA DE MADEIRA COMPENSADA PLASTIFICADA, 12 UTILIZAÇÕES. AF_12/2015</t>
  </si>
  <si>
    <t>17,82</t>
  </si>
  <si>
    <t>FUSIVEL NH 200 A 250 AMPERES, TAMANHO 1, CAPACIDADE DE INTERRUPCAO DE 120 KA, TENSAO NOMIMNAL DE 500 V</t>
  </si>
  <si>
    <t>92531</t>
  </si>
  <si>
    <t>36,16</t>
  </si>
  <si>
    <t>MONTAGEM E DESMONTAGEM DE FÔRMA DE LAJE MACIÇA COM ÁREA MÉDIA MENOR OU IGUAL A 20 M², PÉ-DIREITO DUPLO, EM CHAPA DE MADEIRA COMPENSADA PLASTIFICADA, 14 UTILIZAÇÕES. AF_12/2015</t>
  </si>
  <si>
    <t>40,18</t>
  </si>
  <si>
    <t>GABIAO  TIPO CAIXA, MALHA HEXAGONAL 8 X 10 CM (ZN/AL), FIO 2,7 MM, DIMENSOES 2,0 X 1,0 X 0,5 M (C X L X A)</t>
  </si>
  <si>
    <t>427,37</t>
  </si>
  <si>
    <t>92532</t>
  </si>
  <si>
    <t>MONTAGEM E DESMONTAGEM DE FÔRMA DE LAJE MACIÇA COM ÁREA MÉDIA MAIOR QUE 20 M², PÉ-DIREITO DUPLO, EM CHAPA DE MADEIRA COMPENSADA PLASTIFICADA, 14 UTILIZAÇÕES. AF_12/2015</t>
  </si>
  <si>
    <t>GABIAO MANTA (COLCHAO) MALHA HEXAGONAL 6 X 8 CM (ZN/AL REVESTIDO COM POLIMERO), DIMENSOES 4,0 X 2,0 X 0,17 M (C X L X A) FIO 2 MM</t>
  </si>
  <si>
    <t>1.173,69</t>
  </si>
  <si>
    <t>92533</t>
  </si>
  <si>
    <t>MONTAGEM E DESMONTAGEM DE FÔRMA DE LAJE MACIÇA COM ÁREA MÉDIA MENOR OU IGUAL A 20 M², PÉ-DIREITO SIMPLES, EM CHAPA DE MADEIRA COMPENSADA PLASTIFICADA, 14 UTILIZAÇÕES. AF_12/2015</t>
  </si>
  <si>
    <t>GABIAO MANTA (COLCHAO) MALHA HEXAGONAL 6 X 8 CM (ZN/AL REVESTIDO COM POLIMERO), FIO 2 MM, DIMENSOES 4,0 X 2,0 X 0,23 M (C X L X A)</t>
  </si>
  <si>
    <t>1.266,23</t>
  </si>
  <si>
    <t>GABIAO MANTA (COLCHAO) MALHA HEXAGONAL 6 X 8 CM (ZN/AL REVESTIDO COM POLIMERO), FIO 2 MM, DIMENSOES 4,0 X 2,0 X 0,3 M (C X L X A)</t>
  </si>
  <si>
    <t>1.392,94</t>
  </si>
  <si>
    <t>92534</t>
  </si>
  <si>
    <t>MONTAGEM E DESMONTAGEM DE FÔRMA DE LAJE MACIÇA COM ÁREA MÉDIA MAIOR QUE 20 M², PÉ-DIREITO SIMPLES, EM CHAPA DE MADEIRA COMPENSADA PLASTIFICADA, 14 UTILIZAÇÕES. AF_12/2015</t>
  </si>
  <si>
    <t>GABIAO MANTA (COLCHAO) MALHA HEXAGONAL 6 X 8 CM (ZN/AL REVESTIDO COM POLIMERO), FIO 2,0 MM, DIMENSOES 5,0 X 2,0 X 0,17 M (C X L X A)</t>
  </si>
  <si>
    <t>112,60</t>
  </si>
  <si>
    <t>92535</t>
  </si>
  <si>
    <t>GABIAO MANTA (COLCHAO) MALHA HEXAGONAL 6 X 8 CM (ZN/AL REVESTIDO COM POLIMERO), FIO 2,0 MM, DIMENSOES 5,0 X 2,0 X 0,23 M (C X L X A)</t>
  </si>
  <si>
    <t>MONTAGEM E DESMONTAGEM DE FÔRMA DE LAJE MACIÇA COM ÁREA MÉDIA MENOR OU IGUAL A 20 M², PÉ-DIREITO DUPLO, EM CHAPA DE MADEIRA COMPENSADA PLASTIFICADA, 18 UTILIZAÇÕES. AF_12/2015</t>
  </si>
  <si>
    <t>121,83</t>
  </si>
  <si>
    <t>38,48</t>
  </si>
  <si>
    <t>GABIAO MANTA (COLCHAO) MALHA HEXAGONAL 6 X 8 CM (ZN/AL REVESTIDO COM POLIMERO), FIO 2,0 MM, DIMENSOES 5,0 X 2,0 X 0,30 M (C X L X A)</t>
  </si>
  <si>
    <t>92536</t>
  </si>
  <si>
    <t>MONTAGEM E DESMONTAGEM DE FÔRMA DE LAJE MACIÇA COM ÁREA MÉDIA MAIOR QUE 20 M², PÉ-DIREITO DUPLO, EM CHAPA DE MADEIRA COMPENSADA PLASTIFICADA, 18 UTILIZAÇÕES. AF_12/2015</t>
  </si>
  <si>
    <t>133,63</t>
  </si>
  <si>
    <t>37,42</t>
  </si>
  <si>
    <t>92537</t>
  </si>
  <si>
    <t>GABIAO SACO MALHA HEXAGONAL 8 X 10 CM (ZN/AL REVESTIDO COM POLIMERO),  FIO 2,4 MM, DIMENSOES 3,0 X 0,65 M</t>
  </si>
  <si>
    <t>MONTAGEM E DESMONTAGEM DE FÔRMA DE LAJE MACIÇA COM ÁREA MÉDIA MENOR OU IGUAL A 20 M², PÉ-DIREITO SIMPLES, EM CHAPA DE MADEIRA COMPENSADA PLASTIFICADA, 18 UTILIZAÇÕES. AF_12/2015</t>
  </si>
  <si>
    <t>16,64</t>
  </si>
  <si>
    <t>403,58</t>
  </si>
  <si>
    <t>92538</t>
  </si>
  <si>
    <t>MONTAGEM E DESMONTAGEM DE FÔRMA DE LAJE MACIÇA COM ÁREA MÉDIA MAIOR QUE 20 M², PÉ-DIREITO SIMPLES, EM CHAPA DE MADEIRA COMPENSADA PLASTIFICADA, 18 UTILIZAÇÕES. AF_12/2015</t>
  </si>
  <si>
    <t>GABIAO SACO MALHA HEXAGONAL 8 X 10 CM (ZN/AL REVESTIDO COM POLIMERO), FIO 2,4 MM, H = 0,65 M</t>
  </si>
  <si>
    <t>95934</t>
  </si>
  <si>
    <t>FABRICAÇÃO DE FÔRMA PARA ESCADAS, COM 2 LANCES, EM CHAPA DE MADEIRA COMPENSADA PLASTIFICADA, E=18 MM. AF_01/2017</t>
  </si>
  <si>
    <t>111,43</t>
  </si>
  <si>
    <t>GABIAO SACO MALHA HEXAGONAL 8 X 10 CM (ZN/AL), FIO 2,7 MM, DIMENSOES 4,0 X 0,65 M</t>
  </si>
  <si>
    <t>95935</t>
  </si>
  <si>
    <t>536,72</t>
  </si>
  <si>
    <t>FABRICAÇÃO DE FÔRMA PARA ESCADAS, COM 2 LANCES, EM CHAPA DE MADEIRA COMPENSADA RESINADA, E= 17 MM. AF_01/2017</t>
  </si>
  <si>
    <t>85,25</t>
  </si>
  <si>
    <t>95936</t>
  </si>
  <si>
    <t>GABIAO TIPO CAIXA MALHA HEXAGONAL 8 X 10 CM (ZN/AL REVESTIDO COM POLIMERO),  FIO 2,4 MM, DIMENSOES 2,0 X 1,0 X 1,0 M (C X L X A)</t>
  </si>
  <si>
    <t>FABRICAÇÃO DE FÔRMA PARA ESCADAS, COM 2 LANCES, EM MADEIRA SERRADA, E=25 MM. AF_01/2017</t>
  </si>
  <si>
    <t>752,44</t>
  </si>
  <si>
    <t>95937</t>
  </si>
  <si>
    <t>MONTAGEM E DESMONTAGEM DE FÔRMA PARA ESCADAS, COM 2 LANCES, EM MADEIRA SERRADA, 1 UTILIZAÇÃO. AF_01/2017</t>
  </si>
  <si>
    <t>GABIAO TIPO CAIXA MALHA HEXAGONAL 8 X 10 CM (ZN/AL REVESTIDO COM POLIMERO),  FIO 2,4 MM, H = 0,50 M</t>
  </si>
  <si>
    <t>257,40</t>
  </si>
  <si>
    <t>538,15</t>
  </si>
  <si>
    <t>95938</t>
  </si>
  <si>
    <t>MONTAGEM E DESMONTAGEM DE FÔRMA PARA ESCADAS, COM 2 LANCES, EM MADEIRA SERRADA, 2 UTILIZAÇÕES. AF_01/2017</t>
  </si>
  <si>
    <t>GABIAO TIPO CAIXA MALHA HEXAGONAL 8 X 10 CM (ZN/AL), FIO 2,7 MM, DIMENSOES 2,0 X 1,0 X 1,0 M (C X L X A)</t>
  </si>
  <si>
    <t>214,68</t>
  </si>
  <si>
    <t>625,80</t>
  </si>
  <si>
    <t>GABIAO TIPO CAIXA MALHA HEXAGONAL 8 X 10 CM (ZN/AL), FIO 2,7 MM, H = 0,50 M</t>
  </si>
  <si>
    <t>95939</t>
  </si>
  <si>
    <t>MONTAGEM E DESMONTAGEM DE FÔRMA PARA ESCADAS, COM 2 LANCES, EM CHAPA DE MADEIRA COMPENSADA RESINADA, 4 UTILIZAÇÕES. AF_01/2017</t>
  </si>
  <si>
    <t>139,79</t>
  </si>
  <si>
    <t>GABIAO TIPO CAIXA PARA SOLO REFORCADO, MALHA HEXAGONAL DE DUPLA TORCAO 8 X 10 CM (ZN/AL REVESTIDO COM POLIMERO), FIO 2,7 MM, DIMENSOES 2,0 X 1,0 X 0,5 M, COM CAUDA DE 3,0 M</t>
  </si>
  <si>
    <t>774,01</t>
  </si>
  <si>
    <t>95940</t>
  </si>
  <si>
    <t>MONTAGEM E DESMONTAGEM DE FÔRMA PARA ESCADAS, COM 2 LANCES, EM CHAPA DE MADEIRA COMPENSADA PLASTIFICADA, 6 UTILIZAÇÕES. AF_01/2017</t>
  </si>
  <si>
    <t>GABIAO TIPO CAIXA PARA SOLO REFORCADO, MALHA HEXAGONAL DE DUPLA TORCAO 8 X 10 CM (ZN/AL REVESTIDO COM POLIMERO), FIO 2,7 MM, DIMENSOES 2,0 X 1,0 X 1,0 M, COM CAUDA DE 3,0 M</t>
  </si>
  <si>
    <t>119,91</t>
  </si>
  <si>
    <t>995,34</t>
  </si>
  <si>
    <t>95941</t>
  </si>
  <si>
    <t>MONTAGEM E DESMONTAGEM DE FÔRMA PARA ESCADAS, COM 2 LANCES, EM CHAPA DE MADEIRA COMPENSADA PLASTIFICADA, 8 UTILIZAÇÕES. AF_01/2017</t>
  </si>
  <si>
    <t>GABIAO TIPO CAIXA PARA SOLO REFORCADO, MALHA HEXAGONAL DE DUPLA TORCAO 8 X 10 CM (ZN/AL REVESTIDO COM POLIMERO), FIO 2,7 MM, DIMENSOES 2,0 X 1,0 X 1,0 M, COM CAUDA DE 4,0 M</t>
  </si>
  <si>
    <t>105,52</t>
  </si>
  <si>
    <t>1.097,13</t>
  </si>
  <si>
    <t>95942</t>
  </si>
  <si>
    <t>GABIAO TIPO CAIXA PARA SOLO REFORCADO, MALHA HEXAGONAL 8 X 10 CM (ZN/AL REVESTIDO COM POLIMERO), FIO 2,7 MM, DIMENSOES 2,0 X 1,0 X 0,5 M, COM CAUDA DE 4,0 M</t>
  </si>
  <si>
    <t>MONTAGEM E DESMONTAGEM DE FÔRMA PARA ESCADAS, COM 2 LANCES, EM CHAPA DE MADEIRA COMPENSADA PLASTIFICADA, 10 UTILIZAÇÕES. AF_01/2017</t>
  </si>
  <si>
    <t>96,57</t>
  </si>
  <si>
    <t>560,54</t>
  </si>
  <si>
    <t>96252</t>
  </si>
  <si>
    <t>FABRICAÇÃO DE FÔRMA PARA PILARES CIRCULARES, EM CHAPA DE MADEIRA COMPENSADA RESINADA. AF_06/2017</t>
  </si>
  <si>
    <t>GABIAO TIPO CAIXA PARA SOLO REFORCADO, MALHA HEXAGONAL 8 X 10 CM (ZN/AL REVESTIDO COM POLIMERO), FIO 2,7 MM, DIMENSOES 2,0 X 1,0 X 1,0 M, COM CAUDA DE 4,0 M</t>
  </si>
  <si>
    <t>147,71</t>
  </si>
  <si>
    <t>357,87</t>
  </si>
  <si>
    <t>96257</t>
  </si>
  <si>
    <t>GABIAO TIPO CAIXA TRAPEZOIDAL, MALHA HEXAGONAL 10 X 12 CM (ZN/AL REVESTIDO COM POLIMERO) FIO 2,7 MM, FACE COM 65 GRAUS, COM GEOSSINTETICO, DIMENSOES 2,0 X 1,5 X 1,0 M (C X L X A)</t>
  </si>
  <si>
    <t>MONTAGEM E DESMONTAGEM DE FÔRMA DE PILARES CIRCULARES, COM ÁREA MÉDIA DAS SEÇÕES MENOR OU IGUAL A 0,28 M², PÉ-DIREITO SIMPLES, EM MADEIRA, 2 UTILIZAÇÕES. AF_06/2017</t>
  </si>
  <si>
    <t>128,90</t>
  </si>
  <si>
    <t>300,85</t>
  </si>
  <si>
    <t>96258</t>
  </si>
  <si>
    <t>MONTAGEM E DESMONTAGEM DE FÔRMA DE PILARES CIRCULARES, COM ÁREA MÉDIA DAS SEÇÕES MAIOR QUE 0,28 M², PÉ-DIREITO SIMPLES, EM MADEIRA, 2 UTILIZAÇÕES. AF_06/2017</t>
  </si>
  <si>
    <t>GABIAO TIPO CAIXA, MALHA HEXAGONAL 8 X 10 CM (ZN/AL REVESTIDO COM POLIMERO), FIO DE 2,4 MM, DIMENSOES 2,0 x 1,0 x 1,0 M (C X L X A)</t>
  </si>
  <si>
    <t>120,34</t>
  </si>
  <si>
    <t>376,22</t>
  </si>
  <si>
    <t>96259</t>
  </si>
  <si>
    <t>GABIAO TIPO CAIXA, MALHA HEXAGONAL 8 X 10 CM (ZN/AL REVESTIDO COM POLIMERO), FIO 2,4 MM, DIMENSOES 2,0 X 1,0 X 0,5 M (C X L X A)</t>
  </si>
  <si>
    <t>MONTAGEM E DESMONTAGEM DE FÔRMA DE PILARES CIRCULARES, COM ÁREA MÉDIA DAS SEÇÕES MENOR OU IGUAL A 0,28 M², PÉ-DIREITO DUPLO, EM MADEIRA, 2 UTILIZAÇÕES. AF_06/2017</t>
  </si>
  <si>
    <t>147,14</t>
  </si>
  <si>
    <t>GABIAO TIPO CAIXA, MALHA HEXAGONAL 8 X 10 CM (ZN/AL), FIO DE 2,7 MM, DIMENSOES 2,0 X 1,0 X 1,0 M (C X L X A)</t>
  </si>
  <si>
    <t>96529</t>
  </si>
  <si>
    <t>FABRICAÇÃO, MONTAGEM E DESMONTAGEM DE FÔRMA PARA SAPATA, EM MADEIRA SERRADA, E=25 MM, 1 UTILIZAÇÃO. AF_06/2017</t>
  </si>
  <si>
    <t>250,64</t>
  </si>
  <si>
    <t>207,52</t>
  </si>
  <si>
    <t>GABIAO TIPO CAIXA, MALHA HEXAGONAL 8 X 10 CM (ZN/AL), FIO DE 2,7 MM, DIMENSOES 5,0 X 1,0 X 1,0 M (C X L X A)</t>
  </si>
  <si>
    <t>312,53</t>
  </si>
  <si>
    <t>96530</t>
  </si>
  <si>
    <t>FABRICAÇÃO, MONTAGEM E DESMONTAGEM DE FÔRMA PARA VIGA BALDRAME, EM MADEIRA SERRADA, E=25 MM, 1 UTILIZAÇÃO. AF_06/2017</t>
  </si>
  <si>
    <t>GANCHO CHATO EM FERRO GALVANIZADO,  L = 110 MM, RECOBRIMENTO = 100MM, SECAO 1/8 X 1/2" (3 MM X 12 MM), PARA FIXAR TELHA DE FIBROCIMENTO ONDULADA</t>
  </si>
  <si>
    <t>GANCHO L COM ROSCA, PARA FIXAR TELHA EM MADEIRA, 1/4" X 350 MM (COLETADO CAIXA)</t>
  </si>
  <si>
    <t>96531</t>
  </si>
  <si>
    <t>FABRICAÇÃO, MONTAGEM E DESMONTAGEM DE FÔRMA PARA BLOCO DE COROAMENTO, EM MADEIRA SERRADA, E=25 MM, 2 UTILIZAÇÕES. AF_06/2017</t>
  </si>
  <si>
    <t>1,96</t>
  </si>
  <si>
    <t>77,19</t>
  </si>
  <si>
    <t>GANCHO OLHAL EM ACO GALVANIZADO, ESPESSURA 16MM, ABERTURA 21MM</t>
  </si>
  <si>
    <t>96532</t>
  </si>
  <si>
    <t>8,84</t>
  </si>
  <si>
    <t>FABRICAÇÃO, MONTAGEM E DESMONTAGEM DE FÔRMA PARA SAPATA, EM MADEIRA SERRADA, E=25 MM, 2 UTILIZAÇÕES. AF_06/2017</t>
  </si>
  <si>
    <t>GAS DE COZINHA - GLP</t>
  </si>
  <si>
    <t>136,46</t>
  </si>
  <si>
    <t>5,02</t>
  </si>
  <si>
    <t>96533</t>
  </si>
  <si>
    <t>FABRICAÇÃO, MONTAGEM E DESMONTAGEM DE FÔRMA PARA VIGA BALDRAME, EM MADEIRA SERRADA, E=25 MM, 2 UTILIZAÇÕES. AF_06/2017</t>
  </si>
  <si>
    <t>67,58</t>
  </si>
  <si>
    <t>96534</t>
  </si>
  <si>
    <t>FABRICAÇÃO, MONTAGEM E DESMONTAGEM DE FÔRMA PARA BLOCO DE COROAMENTO, EM MADEIRA SERRADA, E=25 MM, 4 UTILIZAÇÕES. AF_06/2017</t>
  </si>
  <si>
    <t>GEOGRELHA TECIDA COM FILAMENTOS DE POLIESTER + PVC, RESISTENCIA LONGITUDINAL: 90 KN/M, RESISTENCIA TRANSVERSAL: 30 KN/M, ALONGAMENTO = 12 POR CENTO</t>
  </si>
  <si>
    <t>56,79</t>
  </si>
  <si>
    <t>45,43</t>
  </si>
  <si>
    <t>96535</t>
  </si>
  <si>
    <t>GEOTEXTIL NAO TECIDO AGULHADO DE FILAMENTOS CONTINUOS 100% POLIESTER, RESITENCIA A TRACAO = 09 KN/M</t>
  </si>
  <si>
    <t>FABRICAÇÃO, MONTAGEM E DESMONTAGEM DE FÔRMA PARA SAPATA, EM MADEIRA SERRADA, E=25 MM, 4 UTILIZAÇÕES. AF_06/2017</t>
  </si>
  <si>
    <t>99,45</t>
  </si>
  <si>
    <t>5,14</t>
  </si>
  <si>
    <t>GEOTEXTIL NAO TECIDO AGULHADO DE FILAMENTOS CONTINUOS 100% POLIESTER, RESITENCIA A TRACAO = 10 KN/M</t>
  </si>
  <si>
    <t>96536</t>
  </si>
  <si>
    <t>FABRICAÇÃO, MONTAGEM E DESMONTAGEM DE FÔRMA PARA VIGA BALDRAME, EM MADEIRA SERRADA, E=25 MM, 4 UTILIZAÇÕES. AF_06/2017</t>
  </si>
  <si>
    <t>48,33</t>
  </si>
  <si>
    <t>GEOTEXTIL NAO TECIDO AGULHADO DE FILAMENTOS CONTINUOS 100% POLIESTER, RESITENCIA A TRACAO = 14 KN/M</t>
  </si>
  <si>
    <t>96537</t>
  </si>
  <si>
    <t>7,16</t>
  </si>
  <si>
    <t>FABRICAÇÃO, MONTAGEM E DESMONTAGEM DE FÔRMA PARA BLOCO DE COROAMENTO, EM CHAPA DE MADEIRA COMPENSADA RESINADA, E=17 MM, 2 UTILIZAÇÕES. AF_06/2017</t>
  </si>
  <si>
    <t>116,29</t>
  </si>
  <si>
    <t>GEOTEXTIL NAO TECIDO AGULHADO DE FILAMENTOS CONTINUOS 100% POLIESTER, RESITENCIA A TRACAO = 16 KN/M</t>
  </si>
  <si>
    <t>8,59</t>
  </si>
  <si>
    <t>96538</t>
  </si>
  <si>
    <t>FABRICAÇÃO, MONTAGEM E DESMONTAGEM DE FÔRMA PARA SAPATA, EM CHAPA DE MADEIRA COMPENSADA RESINADA, E=17 MM, 2 UTILIZAÇÕES. AF_06/2017</t>
  </si>
  <si>
    <t>175,01</t>
  </si>
  <si>
    <t>GEOTEXTIL NAO TECIDO AGULHADO DE FILAMENTOS CONTINUOS 100% POLIESTER, RESITENCIA A TRACAO = 21 KN/M</t>
  </si>
  <si>
    <t>96539</t>
  </si>
  <si>
    <t>FABRICAÇÃO, MONTAGEM E DESMONTAGEM DE FÔRMA PARA VIGA BALDRAME, EM CHAPA DE MADEIRA COMPENSADA RESINADA, E=17 MM, 2 UTILIZAÇÕES. AF_06/2017</t>
  </si>
  <si>
    <t>77,63</t>
  </si>
  <si>
    <t>GEOTEXTIL NAO TECIDO AGULHADO DE FILAMENTOS CONTINUOS 100% POLIESTER, RESITENCIA A TRACAO = 26 KN/M</t>
  </si>
  <si>
    <t>96540</t>
  </si>
  <si>
    <t>FABRICAÇÃO, MONTAGEM E DESMONTAGEM DE FÔRMA PARA BLOCO DE COROAMENTO, EM CHAPA DE MADEIRA COMPENSADA RESINADA, E=17 MM, 4 UTILIZAÇÕES. AF_06/2017</t>
  </si>
  <si>
    <t>GEOTEXTIL NAO TECIDO AGULHADO DE FILAMENTOS CONTINUOS 100% POLIESTER, RESITENCIA A TRACAO = 31 KN/M</t>
  </si>
  <si>
    <t>84,88</t>
  </si>
  <si>
    <t>17,28</t>
  </si>
  <si>
    <t>GERADOR PORTATIL MONOFASICO, POTENCIA 5500 VA, MOTOR A GASOLINA, POTENCIA DO MOTOR 13 CV</t>
  </si>
  <si>
    <t>96541</t>
  </si>
  <si>
    <t>FABRICAÇÃO, MONTAGEM E DESMONTAGEM DE FÔRMA PARA SAPATA, EM CHAPA DE MADEIRA COMPENSADA RESINADA, E=17 MM, 4 UTILIZAÇÕES. AF_06/2017</t>
  </si>
  <si>
    <t>5.027,60</t>
  </si>
  <si>
    <t>127,95</t>
  </si>
  <si>
    <t>GESSEIRO</t>
  </si>
  <si>
    <t>96542</t>
  </si>
  <si>
    <t>10,87</t>
  </si>
  <si>
    <t>FABRICAÇÃO, MONTAGEM E DESMONTAGEM DE FÔRMA PARA VIGA BALDRAME, EM CHAPA DE MADEIRA COMPENSADA RESINADA, E=17 MM, 4 UTILIZAÇÕES. AF_06/2017</t>
  </si>
  <si>
    <t>60,94</t>
  </si>
  <si>
    <t>GESSEIRO (MENSALISTA)</t>
  </si>
  <si>
    <t>1.913,76</t>
  </si>
  <si>
    <t>96543</t>
  </si>
  <si>
    <t>ARMAÇÃO DE BLOCO, VIGA BALDRAME E SAPATA UTILIZANDO AÇO CA-60 DE 5 MM - MONTAGEM. AF_06/2017</t>
  </si>
  <si>
    <t>GESSO EM PO PARA REVESTIMENTOS/MOLDURAS/SANCAS</t>
  </si>
  <si>
    <t>GESSO PROJETADO</t>
  </si>
  <si>
    <t>97747</t>
  </si>
  <si>
    <t>MONTAGEM E DESMONTAGEM DE FÔRMA DE PILARES CIRCULARES, COM ÁREA MÉDIA DAS SEÇÕES MAIOR QUE 0,28 M², PÉ-DIREITO DUPLO, EM MADEIRA, 2 UTILIZAÇÕES.  AF_06/2017</t>
  </si>
  <si>
    <t>135,92</t>
  </si>
  <si>
    <t>GONZO DE EMBUTIR, EM LATAO / ZAMAC, *20 X 48* MM, PARA JANELA BASCULANTE / PIVOTANTE -  INCLUI PARAFUSOS</t>
  </si>
  <si>
    <t>73771/1</t>
  </si>
  <si>
    <t>PROTENSAO DE TIRANTES DE BARRA DE ACO CA-50 EXCL MATERIAIS</t>
  </si>
  <si>
    <t>GONZO DE SOBREPOR, EM LATAO / ZAMAC, PARA JANELA PIVOTANTE - INCLUI PARAFUSOS</t>
  </si>
  <si>
    <t>19,52</t>
  </si>
  <si>
    <t>12,87</t>
  </si>
  <si>
    <t>GRADE DE DISCOS COM CONTROLE REMOTO, REBOCAVEL, COM 24 DISCOS 24" X 6 MM, COM PNEUS PARA TRANSPORTE</t>
  </si>
  <si>
    <t>73990/1</t>
  </si>
  <si>
    <t>33.396,60</t>
  </si>
  <si>
    <t>ARMACAO ACO CA-50 P/1,0M3 DE CONCRETO</t>
  </si>
  <si>
    <t>501,27</t>
  </si>
  <si>
    <t>GRADE DE DISCOS MECANICA 20X24" COM 20 DISCOS 24" X 6MM  COM PNEUS PARA TRANSPORTE</t>
  </si>
  <si>
    <t>26.182,94</t>
  </si>
  <si>
    <t>85662</t>
  </si>
  <si>
    <t>ARMACAO EM TELA DE ACO SOLDADA NERVURADA Q-92, ACO CA-60, 4,2MM, MALHA 15X15CM</t>
  </si>
  <si>
    <t>11,72</t>
  </si>
  <si>
    <t>GRADIL *1320 X 2170* MM (A X L) EM BARRA DE ACO CHATA *25 MM X 2* MM, ENTRELACADA COM BARRA ACO REDONDA *5* MM, MALHA *65 X 132* MM, GALVANIZADO E PINTURA ELETROSTATICA, COR PRETO</t>
  </si>
  <si>
    <t>325,34</t>
  </si>
  <si>
    <t>89996</t>
  </si>
  <si>
    <t>GRAMA BATATAIS EM PLACAS, SEM PLANTIO</t>
  </si>
  <si>
    <t>ARMAÇÃO VERTICAL DE ALVENARIA ESTRUTURAL; DIÂMETRO DE 10,0 MM. AF_01/2015</t>
  </si>
  <si>
    <t>5,07</t>
  </si>
  <si>
    <t>6,52</t>
  </si>
  <si>
    <t>GRAMA ESMERALDA OU SAO CARLOS OU CURITIBANA, EM PLACAS, SEM PLANTIO</t>
  </si>
  <si>
    <t>89997</t>
  </si>
  <si>
    <t>7,10</t>
  </si>
  <si>
    <t>ARMAÇÃO VERTICAL DE ALVENARIA ESTRUTURAL; DIÂMETRO DE 12,5 MM. AF_01/2015</t>
  </si>
  <si>
    <t>5,22</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</si>
  <si>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</si>
  <si>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89998</t>
  </si>
  <si>
    <t>ARMAÇÃO DE CINTA DE ALVENARIA ESTRUTURAL; DIÂMETRO DE 10,0 MM. AF_01/2015</t>
  </si>
  <si>
    <t>75,00</t>
  </si>
  <si>
    <t>GRAMPO DE ACO POLIDO 1 " X 9</t>
  </si>
  <si>
    <t>89999</t>
  </si>
  <si>
    <t>ARMAÇÃO DE VERGA E CONTRAVERGA DE ALVENARIA ESTRUTURAL; DIÂMETRO DE 8,0 MM. AF_01/2015</t>
  </si>
  <si>
    <t>12,23</t>
  </si>
  <si>
    <t>90000</t>
  </si>
  <si>
    <t>GRAMPO DE ACO POLIDO 7/8 " X 9</t>
  </si>
  <si>
    <t>ARMAÇÃO DE VERGA E CONTRAVERGA DE ALVENARIA ESTRUTURAL; DIÂMETRO DE 10,0 MM. AF_01/2015</t>
  </si>
  <si>
    <t>91593</t>
  </si>
  <si>
    <t>ARMAÇÃO DO SISTEMA DE PAREDES DE CONCRETO, EXECUTADA EM PAREDES DE EDIFICAÇÕES DE MÚLTIPLOS PAVIMENTOS, TELA Q-138. AF_06/2019</t>
  </si>
  <si>
    <t>GRAMPO LINHA VIVA DE LATAO ESTANHADO, DIAMETRO DO CONDUTOR PRINCIPAL DE 10 A 120 MM2, DIAMETRO DA DERIVACAO DE 10 A 70 MM2</t>
  </si>
  <si>
    <t>7,83</t>
  </si>
  <si>
    <t>47,47</t>
  </si>
  <si>
    <t>91594</t>
  </si>
  <si>
    <t>GRAMPO METALICO TIPO OLHAL PARA HASTE DE ATERRAMENTO DE 1/2'', CONDUTOR DE *10* A 50 MM2</t>
  </si>
  <si>
    <t>ARMAÇÃO DO SISTEMA DE PAREDES DE CONCRETO, EXECUTADA EM PAREDES DE EDIFICAÇÕES TÉRREAS OU DE MÚLTIPLOS PAVIMENTOS, TELA Q-92. AF_06/2019</t>
  </si>
  <si>
    <t>GRAMPO METALICO TIPO OLHAL PARA HASTE DE ATERRAMENTO DE 1'', CONDUTOR DE *10* A 50 MM2</t>
  </si>
  <si>
    <t>91595</t>
  </si>
  <si>
    <t>ARMAÇÃO DO SISTEMA DE PAREDES DE CONCRETO, EXECUTADA EM PAREDES DE EDIFICAÇÕES TÉRREAS, TELA Q-61. AF_06/2019</t>
  </si>
  <si>
    <t>GRAMPO METALICO TIPO OLHAL PARA HASTE DE ATERRAMENTO DE 3/4'', CONDUTOR DE *10* A 50 MM2</t>
  </si>
  <si>
    <t>91596</t>
  </si>
  <si>
    <t>ARMAÇÃO DO SISTEMA DE PAREDES DE CONCRETO, EXECUTADA COMO ARMADURA POSITIVA DE LAJES, TELA Q-138. AF_06/2019</t>
  </si>
  <si>
    <t>GRAMPO METALICO TIPO OLHAL PARA HASTE DE ATERRAMENTO DE 5/8'', CONDUTOR DE *10* A 50 MM2</t>
  </si>
  <si>
    <t>8,06</t>
  </si>
  <si>
    <t>4,42</t>
  </si>
  <si>
    <t>91597</t>
  </si>
  <si>
    <t>GRAMPO METALICO TIPO U PARA HASTE DE ATERRAMENTO DE ATE 3/4'', CONDUTOR DE 10 A 25 MM2</t>
  </si>
  <si>
    <t>ARMAÇÃO DO SISTEMA DE PAREDES DE CONCRETO, EXECUTADA COMO ARMADURA NEGATIVA DE LAJES, TELA T-196. AF_06/2019</t>
  </si>
  <si>
    <t>24,33</t>
  </si>
  <si>
    <t>GRAMPO METALICO TIPO U PARA HASTE DE ATERRAMENTO DE ATE 5/8'', CONDUTOR DE 10 A 25 MM2</t>
  </si>
  <si>
    <t>91598</t>
  </si>
  <si>
    <t>23,76</t>
  </si>
  <si>
    <t>ARMAÇÃO DO SISTEMA DE PAREDES DE CONCRETO, EXECUTADA COMO ARMADURA POSITIVA DE LAJES, TELA Q-113. AF_06/2019</t>
  </si>
  <si>
    <t>7,92</t>
  </si>
  <si>
    <t>GRAMPO PARALELO METALICO PARA CABO DE 6 A 50 MM2, COM 2 PARAFUSOS</t>
  </si>
  <si>
    <t>9,06</t>
  </si>
  <si>
    <t>91599</t>
  </si>
  <si>
    <t>ARMAÇÃO DO SISTEMA DE PAREDES DE CONCRETO, EXECUTADA COMO ARMADURA NEGATIVA DE LAJES, TELA L-159. AF_06/2019</t>
  </si>
  <si>
    <t>GRAMPO U DE 5/8 " N8 EM FERRO GALVANIZADO</t>
  </si>
  <si>
    <t>8,28</t>
  </si>
  <si>
    <t>GRANALHA DE ACO, ANGULAR (GRIT), PARA JATEAMENTO, PENEIRA 0,117 A 1,00 MM, (SAE G-40 A G-80)</t>
  </si>
  <si>
    <t>SC25KG</t>
  </si>
  <si>
    <t>91600</t>
  </si>
  <si>
    <t>128,39</t>
  </si>
  <si>
    <t>ARMAÇÃO DO SISTEMA DE PAREDES DE CONCRETO, EXECUTADA EM PLATIBANDAS, TELA Q-92. AF_06/2019</t>
  </si>
  <si>
    <t>9,94</t>
  </si>
  <si>
    <t>GRANALHA DE ACO, ANGULAR (GRIT), PARA JATEAMENTO, PENEIRA 1,41 A 1,19 MM (SAE G16)</t>
  </si>
  <si>
    <t>111,57</t>
  </si>
  <si>
    <t>GRANALHA DE ACO, ESFERICA (SHOT), PARA JATEAMENTO, PENEIRA 0,40 A 1,00 MM (SAE S-170 A S-280)</t>
  </si>
  <si>
    <t>91601</t>
  </si>
  <si>
    <t>133,17</t>
  </si>
  <si>
    <t>ARMAÇÃO DO SISTEMA DE PAREDES DE CONCRETO, EXECUTADA COMO REFORÇO, VERGALHÃO DE 6,3 MM DE DIÂMETRO. AF_06/2019</t>
  </si>
  <si>
    <t>7,48</t>
  </si>
  <si>
    <t>GRANALHA DE ACO, ESFERICA (SHOT), PARA JATEAMENTO, PENEIRA 1,19 A 1,00 MM (SAE S390)</t>
  </si>
  <si>
    <t>91602</t>
  </si>
  <si>
    <t>ARMAÇÃO DO SISTEMA DE PAREDES DE CONCRETO, EXECUTADA COMO REFORÇO, VERGALHÃO DE 8,0 MM DE DIÂMETRO. AF_06/2019</t>
  </si>
  <si>
    <t>6,75</t>
  </si>
  <si>
    <t>GRANILHA/ GRANA/ PEDRISCO OU AGREGADO EM MARMORE/ GRANITO/ QUARTZO E CALCARIO, PRETO, CINZA, PALHA OU BRANCO</t>
  </si>
  <si>
    <t>91603</t>
  </si>
  <si>
    <t>ARMAÇÃO DO SISTEMA DE PAREDES DE CONCRETO, EXECUTADA COMO REFORÇO, VERGALHÃO DE 10,0 MM DE DIÂMETRO. AF_06/2019</t>
  </si>
  <si>
    <t>GRANITO PARA BANCADA, POLIDO, TIPO ANDORINHA/ QUARTZ/ CASTELO/ CORUMBA OU OUTROS EQUIVALENTES DA REGIAO, E=  *2,5* CM</t>
  </si>
  <si>
    <t>172,07</t>
  </si>
  <si>
    <t>GRAUTE CIMENTICIO PARA USO GERAL</t>
  </si>
  <si>
    <t>92759</t>
  </si>
  <si>
    <t>ARMAÇÃO DE PILAR OU VIGA DE UMA ESTRUTURA CONVENCIONAL DE CONCRETO ARMADO EM UM EDIFÍCIO DE MÚLTIPLOS PAVIMENTOS UTILIZANDO AÇO CA-60 DE 5,0 MM - MONTAGEM. AF_12/2015</t>
  </si>
  <si>
    <t>9,62</t>
  </si>
  <si>
    <t>GRAXA LUBRIFICANTE</t>
  </si>
  <si>
    <t>92760</t>
  </si>
  <si>
    <t>ARMAÇÃO DE PILAR OU VIGA DE UMA ESTRUTURA CONVENCIONAL DE CONCRETO ARMADO EM UM EDIFÍCIO DE MÚLTIPLOS PAVIMENTOS UTILIZANDO AÇO CA-50 DE 6,3 MM - MONTAGEM. AF_12/2015</t>
  </si>
  <si>
    <t>8,70</t>
  </si>
  <si>
    <t>GRELHA FOFO ARTICULADA, CARGA MAXIMA 1,5 T, *300 X 1000* MM, E= *15* MM</t>
  </si>
  <si>
    <t>140,57</t>
  </si>
  <si>
    <t>GRELHA FOFO SIMPLES COM REQUADRO, CARGA MAXIMA  12,5 T, *300 X 1000* MM, E= *15* MM, AREA ESTACIONAMENTO CARRO PASSEIO</t>
  </si>
  <si>
    <t>194,43</t>
  </si>
  <si>
    <t>GRELHA FOFO SIMPLES COM REQUADRO, CARGA MAXIMA 1,5 T, 150 X 1000 MM, E= *15* MM</t>
  </si>
  <si>
    <t>92761</t>
  </si>
  <si>
    <t>ARMAÇÃO DE PILAR OU VIGA DE UMA ESTRUTURA CONVENCIONAL DE CONCRETO ARMADO EM UM EDIFÍCIO DE MÚLTIPLOS PAVIMENTOS UTILIZANDO AÇO CA-50 DE 8,0 MM - MONTAGEM. AF_12/2015</t>
  </si>
  <si>
    <t>107,27</t>
  </si>
  <si>
    <t>GRELHA FOFO SIMPLES COM REQUADRO, CARGA MAXIMA 1,5 T, 200 X 1000 MM, E= *15* MM</t>
  </si>
  <si>
    <t>136,32</t>
  </si>
  <si>
    <t>92762</t>
  </si>
  <si>
    <t>ARMAÇÃO DE PILAR OU VIGA DE UMA ESTRUTURA CONVENCIONAL DE CONCRETO ARMADO EM UM EDIFÍCIO DE MÚLTIPLOS PAVIMENTOS UTILIZANDO AÇO CA-50 DE 10,0 MM - MONTAGEM. AF_12/2015</t>
  </si>
  <si>
    <t>GRELHA PVC BRANCA QUADRADA, 150 X 150 MM</t>
  </si>
  <si>
    <t>6,98</t>
  </si>
  <si>
    <t>4,18</t>
  </si>
  <si>
    <t>GRELHA PVC CROMADA REDONDA, 150 MM</t>
  </si>
  <si>
    <t>92763</t>
  </si>
  <si>
    <t>ARMAÇÃO DE PILAR OU VIGA DE UMA ESTRUTURA CONVENCIONAL DE CONCRETO ARMADO EM UM EDIFÍCIO DE MÚLTIPLOS PAVIMENTOS UTILIZANDO AÇO CA-50 DE 12,5 MM - MONTAGEM. AF_12/2015</t>
  </si>
  <si>
    <t>21,27</t>
  </si>
  <si>
    <t>GRUA ASCENCIONAL, LANCA DE 30 M, CAPACIDADE DE 1,0 T A 30 M, ALTURA ATE 39 M</t>
  </si>
  <si>
    <t>377.809,08</t>
  </si>
  <si>
    <t>92764</t>
  </si>
  <si>
    <t>ARMAÇÃO DE PILAR OU VIGA DE UMA ESTRUTURA CONVENCIONAL DE CONCRETO ARMADO EM UM EDIFÍCIO DE MÚLTIPLOS PAVIMENTOS UTILIZANDO AÇO CA-50 DE 16,0 MM - MONTAGEM. AF_12/2015</t>
  </si>
  <si>
    <t>GRUA ASCENCIONAL, LANCA DE 42 M, CAPACIDADE DE 1,5 T A 30 M, ALTURA ATE 39 M</t>
  </si>
  <si>
    <t>428.042,35</t>
  </si>
  <si>
    <t>GRUA ASCENCIONAL, LANCA DE 50 M, CAPACIDADE DE 2,33 T A 30 M, ALTURA ATE 48 M</t>
  </si>
  <si>
    <t>92765</t>
  </si>
  <si>
    <t>ARMAÇÃO DE PILAR OU VIGA DE UMA ESTRUTURA CONVENCIONAL DE CONCRETO ARMADO EM UM EDIFÍCIO DE MÚLTIPLOS PAVIMENTOS UTILIZANDO AÇO CA-50 DE 20,0 MM - MONTAGEM. AF_12/2015</t>
  </si>
  <si>
    <t>795.140,35</t>
  </si>
  <si>
    <t>6,01</t>
  </si>
  <si>
    <t>GRUPO DE SOLDAGEM C/ GERADOR A DIESEL 60 CV PARA SOLDA ELETRICA, SOBRE 04 RODAS, COM MOTOR 4 CILINDROS</t>
  </si>
  <si>
    <t>139.225,88</t>
  </si>
  <si>
    <t>GRUPO DE SOLDAGEM COM GERADOR A DIESEL 30 CV, PARA SOLDA ELETRICA, SOBRE DUAS RODAS</t>
  </si>
  <si>
    <t>92766</t>
  </si>
  <si>
    <t>ARMAÇÃO DE PILAR OU VIGA DE UMA ESTRUTURA CONVENCIONAL DE CONCRETO ARMADO EM UM EDIFÍCIO DE MÚLTIPLOS PAVIMENTOS UTILIZANDO AÇO CA-50 DE 25,0 MM - MONTAGEM. AF_12/2015</t>
  </si>
  <si>
    <t>124.452,47</t>
  </si>
  <si>
    <t>5,83</t>
  </si>
  <si>
    <t>GRUPO GERADOR A GASOLINA, POTENCIA NOMINAL 2,2 KW, TENSAO DE SAIDA 110/220 V, MOTOR POTENCIA 6,5 HP</t>
  </si>
  <si>
    <t>92767</t>
  </si>
  <si>
    <t>ARMAÇÃO DE LAJE DE UMA ESTRUTURA CONVENCIONAL DE CONCRETO ARMADO EM UM EDIFÍCIO DE MÚLTIPLOS PAVIMENTOS UTILIZANDO AÇO CA-60 DE 4,2 MM - MONTAGEM. AF_12/2015</t>
  </si>
  <si>
    <t>2.714,90</t>
  </si>
  <si>
    <t>GRUPO GERADOR DIESEL, COM CARENAGEM, POTENCIA STANDART ENTRE 100 E 110 KVA, VELOCIDADE DE 1800 RPM, FREQUENCIA DE 60 HZ</t>
  </si>
  <si>
    <t>89.898,14</t>
  </si>
  <si>
    <t>92768</t>
  </si>
  <si>
    <t>ARMAÇÃO DE LAJE DE UMA ESTRUTURA CONVENCIONAL DE CONCRETO ARMADO EM UM EDIFÍCIO DE MÚLTIPLOS PAVIMENTOS UTILIZANDO AÇO CA-60 DE 5,0 MM - MONTAGEM. AF_12/2015</t>
  </si>
  <si>
    <t>GRUPO GERADOR DIESEL, COM CARENAGEM, POTENCIA STANDART ENTRE 140 E 150 KVA, VELOCIDADE DE 1800 RPM, FREQUENCIA DE 60 HZ</t>
  </si>
  <si>
    <t>8,46</t>
  </si>
  <si>
    <t>105.444,44</t>
  </si>
  <si>
    <t>92769</t>
  </si>
  <si>
    <t>GRUPO GERADOR DIESEL, COM CARENAGEM, POTENCIA STANDART ENTRE 210 E 220 KVA, VELOCIDADE DE 1800 RPM, FREQUENCIA DE 60 HZ</t>
  </si>
  <si>
    <t>ARMAÇÃO DE LAJE DE UMA ESTRUTURA CONVENCIONAL DE CONCRETO ARMADO EM UM EDIFÍCIO DE MÚLTIPLOS PAVIMENTOS UTILIZANDO AÇO CA-50 DE 6,3 MM - MONTAGEM. AF_12/2015</t>
  </si>
  <si>
    <t>128.425,92</t>
  </si>
  <si>
    <t>GRUPO GERADOR DIESEL, COM CARENAGEM, POTENCIA STANDART ENTRE 250 E 260 KVA, VELOCIDADE DE 1800 RPM, FREQUENCIA DE 60 HZ</t>
  </si>
  <si>
    <t>92770</t>
  </si>
  <si>
    <t>ARMAÇÃO DE LAJE DE UMA ESTRUTURA CONVENCIONAL DE CONCRETO ARMADO EM UM EDIFÍCIO DE MÚLTIPLOS PAVIMENTOS UTILIZANDO AÇO CA-50 DE 8,0 MM - MONTAGEM. AF_12/2015</t>
  </si>
  <si>
    <t>148.703,70</t>
  </si>
  <si>
    <t>GRUPO GERADOR DIESEL, COM CARENAGEM, POTENCIA STANDART ENTRE 50 E 55 KVA, VELOCIDADE DE 1800 RPM, FREQUENCIA DE 60 HZ</t>
  </si>
  <si>
    <t>92771</t>
  </si>
  <si>
    <t>ARMAÇÃO DE LAJE DE UMA ESTRUTURA CONVENCIONAL DE CONCRETO ARMADO EM UM EDIFÍCIO DE MÚLTIPLOS PAVIMENTOS UTILIZANDO AÇO CA-50 DE 10,0 MM - MONTAGEM. AF_12/2015</t>
  </si>
  <si>
    <t>80.056,66</t>
  </si>
  <si>
    <t>6,46</t>
  </si>
  <si>
    <t>92772</t>
  </si>
  <si>
    <t>ARMAÇÃO DE LAJE DE UMA ESTRUTURA CONVENCIONAL DE CONCRETO ARMADO EM UM EDIFÍCIO DE MÚLTIPLOS PAVIMENTOS UTILIZANDO AÇO CA-50 DE 12,5 MM - MONTAGEM. AF_12/2015</t>
  </si>
  <si>
    <t>GRUPO GERADOR DIESEL, SEM CARENAGEM, POTENCIA STANDART ENTRE 100 E 110 KVA, VELOCIDADE DE 1800 RPM, FREQUENCIA DE 60 HZ</t>
  </si>
  <si>
    <t>78.137,03</t>
  </si>
  <si>
    <t>92773</t>
  </si>
  <si>
    <t>ARMAÇÃO DE LAJE DE UMA ESTRUTURA CONVENCIONAL DE CONCRETO ARMADO EM UM EDIFÍCIO DE MÚLTIPLOS PAVIMENTOS UTILIZANDO AÇO CA-50 DE 16,0 MM - MONTAGEM. AF_12/2015</t>
  </si>
  <si>
    <t>GRUPO GERADOR DIESEL, SEM CARENAGEM, POTENCIA STANDART ENTRE 210 E 220 KVA, VELOCIDADE DE 1800 RPM, FREQUENCIA DE 60 HZ</t>
  </si>
  <si>
    <t>112.284,81</t>
  </si>
  <si>
    <t>92774</t>
  </si>
  <si>
    <t>ARMAÇÃO DE LAJE DE UMA ESTRUTURA CONVENCIONAL DE CONCRETO ARMADO EM UM EDIFÍCIO DE MÚLTIPLOS PAVIMENTOS UTILIZANDO AÇO CA-50 DE 20,0 MM - MONTAGEM. AF_12/2015</t>
  </si>
  <si>
    <t>GRUPO GERADOR DIESEL, SEM CARENAGEM, POTENCIA STANDART ENTRE 250 E 260 KVA, VELOCIDADE DE 1800 RPM, FREQUENCIA DE 60 HZ</t>
  </si>
  <si>
    <t>92775</t>
  </si>
  <si>
    <t>GRUPO GERADOR DIESEL, SEM CARENAGEM, POTENCIA STANDART ENTRE 80 E 90 KVA, VELOCIDADE DE 1800 RPM, FREQUENCIA DE 60 HZ</t>
  </si>
  <si>
    <t>ARMAÇÃO DE PILAR OU VIGA DE UMA ESTRUTURA CONVENCIONAL DE CONCRETO ARMADO EM UMA EDIFICAÇÃO TÉRREA OU SOBRADO UTILIZANDO AÇO CA-60 DE 5,0 MM - MONTAGEM. AF_12/2015</t>
  </si>
  <si>
    <t>73.000,00</t>
  </si>
  <si>
    <t>92776</t>
  </si>
  <si>
    <t>GRUPO GERADOR ESTACIONARIO SILENCIADO, POTENCIA 50 KVA, MOTOR DIESEL</t>
  </si>
  <si>
    <t>ARMAÇÃO DE PILAR OU VIGA DE UMA ESTRUTURA CONVENCIONAL DE CONCRETO ARMADO EM UMA EDIFICAÇÃO TÉRREA OU SOBRADO UTILIZANDO AÇO CA-50 DE 6,3 MM - MONTAGEM. AF_12/2015</t>
  </si>
  <si>
    <t>60.960,82</t>
  </si>
  <si>
    <t>10,42</t>
  </si>
  <si>
    <t>GRUPO GERADOR ESTACIONARIO, MOTOR DIESEL POTENCIA 170 KVA</t>
  </si>
  <si>
    <t>104.493,66</t>
  </si>
  <si>
    <t>92777</t>
  </si>
  <si>
    <t>GRUPO GERADOR ESTACIONARIO, POTENCIA 150 KVA, MOTOR DIESEL</t>
  </si>
  <si>
    <t>ARMAÇÃO DE PILAR OU VIGA DE UMA ESTRUTURA CONVENCIONAL DE CONCRETO ARMADO EM UMA EDIFICAÇÃO TÉRREA OU SOBRADO UTILIZANDO AÇO CA-50 DE 8,0 MM - MONTAGEM. AF_12/2015</t>
  </si>
  <si>
    <t>9,21</t>
  </si>
  <si>
    <t>93.035,37</t>
  </si>
  <si>
    <t>GRUPO GERADOR ESTACIONARIO, SILENCIADO, POTENCIA 180 KVA, MOTOR DIESEL</t>
  </si>
  <si>
    <t>92778</t>
  </si>
  <si>
    <t>ARMAÇÃO DE PILAR OU VIGA DE UMA ESTRUTURA CONVENCIONAL DE CONCRETO ARMADO EM UMA EDIFICAÇÃO TÉRREA OU SOBRADO UTILIZANDO AÇO CA-50 DE 10,0 MM - MONTAGEM. AF_12/2015</t>
  </si>
  <si>
    <t>111.846,34</t>
  </si>
  <si>
    <t>7,94</t>
  </si>
  <si>
    <t>GRUPO GERADOR REBOCAVEL, POTENCIA *66* KVA, MOTOR A DIESEL</t>
  </si>
  <si>
    <t>92779</t>
  </si>
  <si>
    <t>ARMAÇÃO DE PILAR OU VIGA DE UMA ESTRUTURA CONVENCIONAL DE CONCRETO ARMADO EM UMA EDIFICAÇÃO TÉRREA OU SOBRADO UTILIZANDO AÇO CA-50 DE 12,5 MM - MONTAGEM. AF_12/2015</t>
  </si>
  <si>
    <t>65.745,55</t>
  </si>
  <si>
    <t>GUARNICAO/ ALIZAR/ VISTA MACICA, E= *1* CM, L= *4,5* CM, EM CEDRINHO/ ANGELIM COMERCIAL/  EUCALIPTO/ CURUPIXA/ PEROBA/ CUMARU OU EQUIVALENTE DA REGIAO</t>
  </si>
  <si>
    <t>92780</t>
  </si>
  <si>
    <t>ARMAÇÃO DE PILAR OU VIGA DE UMA ESTRUTURA CONVENCIONAL DE CONCRETO ARMADO EM UMA EDIFICAÇÃO TÉRREA OU SOBRADO UTILIZANDO AÇO CA-50 DE 16,0 MM - MONTAGEM. AF_12/2015</t>
  </si>
  <si>
    <t>5,92</t>
  </si>
  <si>
    <t>GUARNICAO/ ALIZAR/ VISTA MACICA, E= *1* CM, L= *4,5* CM, EM PINUS/ TAUARI/ VIROLA OU EQUIVALENTE DA REGIAO</t>
  </si>
  <si>
    <t>92781</t>
  </si>
  <si>
    <t>2,05</t>
  </si>
  <si>
    <t>ARMAÇÃO DE PILAR OU VIGA DE UMA ESTRUTURA CONVENCIONAL DE CONCRETO ARMADO EM UMA EDIFICAÇÃO TÉRREA OU SOBRADO UTILIZANDO AÇO CA-50 DE 20,0 MM - MONTAGEM. AF_12/2015</t>
  </si>
  <si>
    <t>GUARNICAO/ALIZAR/VISTA, E = *1,3* CM, L = *5,0* CM HASTE REGULAVEL = *35* MM, EM MDF/PVC WOOD/ POLIESTIRENO OU MADEIRA LAMINADA, PRIMER BRANCO</t>
  </si>
  <si>
    <t>92782</t>
  </si>
  <si>
    <t>124,86</t>
  </si>
  <si>
    <t>ARMAÇÃO DE PILAR OU VIGA DE UMA ESTRUTURA CONVENCIONAL DE CONCRETO ARMADO EM UMA EDIFICAÇÃO TÉRREA OU SOBRADO UTILIZANDO AÇO CA-50 DE 25,0 MM - MONTAGEM. AF_12/2015</t>
  </si>
  <si>
    <t>GUARNICAO/ALIZAR/VISTA, E = *1,3* CM, L = *7,0* CM, EM POLIESTIRENO, BRANCO</t>
  </si>
  <si>
    <t>142,41</t>
  </si>
  <si>
    <t>92783</t>
  </si>
  <si>
    <t>ARMAÇÃO DE LAJE DE UMA ESTRUTURA CONVENCIONAL DE CONCRETO ARMADO EM UMA EDIFICAÇÃO TÉRREA OU SOBRADO UTILIZANDO AÇO CA-60 DE 4,2 MM - MONTAGEM. AF_12/2015</t>
  </si>
  <si>
    <t>11,66</t>
  </si>
  <si>
    <t>GUARNICAO/ALIZAR/VISTA, E = *1,5* CM, L = *5,0* CM, EM POLIESTIRENO, BRANCO</t>
  </si>
  <si>
    <t>142,10</t>
  </si>
  <si>
    <t>92784</t>
  </si>
  <si>
    <t>ARMAÇÃO DE LAJE DE UMA ESTRUTURA CONVENCIONAL DE CONCRETO ARMADO EM UMA EDIFICAÇÃO TÉRREA OU SOBRADO UTILIZANDO AÇO CA-60 DE 5,0 MM - MONTAGEM. AF_12/2015</t>
  </si>
  <si>
    <t>GUARNICAO/MOLDURA DE ACABAMENTO PARA ESQUADRIA DE ALUMINIO ANODIZADO NATURAL, PARA 1 FACE</t>
  </si>
  <si>
    <t>92785</t>
  </si>
  <si>
    <t>ARMAÇÃO DE LAJE DE UMA ESTRUTURA CONVENCIONAL DE CONCRETO ARMADO EM UMA EDIFICAÇÃO TÉRREA OU SOBRADO UTILIZANDO AÇO CA-50 DE 6,3 MM - MONTAGEM. AF_12/2015</t>
  </si>
  <si>
    <t>GUINCHO DE ALAVANCA MANUAL, CAPACIDADE DE 1,6 T, COM 20 M DE CABO DE ACO (AQUISICAO)</t>
  </si>
  <si>
    <t>2.200,79</t>
  </si>
  <si>
    <t>92786</t>
  </si>
  <si>
    <t>ARMAÇÃO DE LAJE DE UMA ESTRUTURA CONVENCIONAL DE CONCRETO ARMADO EM UMA EDIFICAÇÃO TÉRREA OU SOBRADO UTILIZANDO AÇO CA-50 DE 8,0 MM - MONTAGEM. AF_12/2015</t>
  </si>
  <si>
    <t>GUINCHO DE ALAVANCA MANUAL, CAPACIDADE 3,2 T COM 20 M DE CABO DE ACO DIAMETRO 16,3 MM</t>
  </si>
  <si>
    <t>2.512,44</t>
  </si>
  <si>
    <t>92787</t>
  </si>
  <si>
    <t>GUINCHO ELETRICO DE COLUNA, CAPACIDADE 400 KG, COM MOTO FREIO, MOTOR TRIFASICO DE 1,25 CV</t>
  </si>
  <si>
    <t>ARMAÇÃO DE LAJE DE UMA ESTRUTURA CONVENCIONAL DE CONCRETO ARMADO EM UMA EDIFICAÇÃO TÉRREA OU SOBRADO UTILIZANDO AÇO CA-50 DE 10,0 MM - MONTAGEM. AF_12/2015</t>
  </si>
  <si>
    <t>7,09</t>
  </si>
  <si>
    <t>4.374,55</t>
  </si>
  <si>
    <t>92788</t>
  </si>
  <si>
    <t>ARMAÇÃO DE LAJE DE UMA ESTRUTURA CONVENCIONAL DE CONCRETO ARMADO EM UMA EDIFICAÇÃO TÉRREA OU SOBRADO UTILIZANDO AÇO CA-50 DE 12,5 MM - MONTAGEM. AF_12/2015</t>
  </si>
  <si>
    <t>GUINDASTE HIDRAULICO AUTOPROPELIDO, COM LANCA TELESCOPICA 28,80 M, CAPACIDADE MAXIMA 30 T, POTENCIA 97 KW, TRACAO 4 X 4</t>
  </si>
  <si>
    <t>5,88</t>
  </si>
  <si>
    <t>660.657,27</t>
  </si>
  <si>
    <t>92789</t>
  </si>
  <si>
    <t>GUINDASTE HIDRAULICO AUTOPROPELIDO, COM LANCA TELESCOPICA 40 M, CAPACIDADE MAXIMA 60 T, POTENCIA 260 KW, TRACAO 6 X 6</t>
  </si>
  <si>
    <t>ARMAÇÃO DE LAJE DE UMA ESTRUTURA CONVENCIONAL DE CONCRETO ARMADO EM UMA EDIFICAÇÃO TÉRREA OU SOBRADO UTILIZANDO AÇO CA-50 DE 16,0 MM - MONTAGEM. AF_12/2015</t>
  </si>
  <si>
    <t>5,45</t>
  </si>
  <si>
    <t>1.270.494,75</t>
  </si>
  <si>
    <t>92790</t>
  </si>
  <si>
    <t>ARMAÇÃO DE LAJE DE UMA ESTRUTURA CONVENCIONAL DE CONCRETO ARMADO EM UMA EDIFICAÇÃO TÉRREA OU SOBRADO UTILIZANDO AÇO CA-50 DE 20,0 MM - MONTAGEM. AF_12/2015</t>
  </si>
  <si>
    <t>GUINDASTE HIDRAULICO AUTOPROPELIDO, COM LANCA TELESCOPICA 50 M, CAPACIDADE MAXIMA 100 T, POTENCIA 350 KW, TRACAO 10 X 6</t>
  </si>
  <si>
    <t>92791</t>
  </si>
  <si>
    <t>2.159.841,08</t>
  </si>
  <si>
    <t>CORTE E DOBRA DE AÇO CA-60, DIÂMETRO DE 5,0 MM, UTILIZADO EM ESTRUTURAS DIVERSAS, EXCETO LAJES. AF_12/2015</t>
  </si>
  <si>
    <t>GUINDAUTO HIDRAULICO, CAPACIDADE MAXIMA DE CARGA 10000 KG, MOMENTO MAXIMO DE CARGA 23 TM , ALCANCE MAXIMO HORIZONTAL 11,80 M, PARA MONTAGEM SOBRE CHASSI DE CAMINHAO PBT MINIMO 15000 KG (INCLUI MONTAGEM, NAO INCLUI CAMINHAO)</t>
  </si>
  <si>
    <t>132.370,65</t>
  </si>
  <si>
    <t>92792</t>
  </si>
  <si>
    <t>CORTE E DOBRA DE AÇO CA-50, DIÂMETRO DE 6,3 MM, UTILIZADO EM ESTRUTURAS DIVERSAS, EXCETO LAJES. AF_12/2015</t>
  </si>
  <si>
    <t>GUINDAUTO HIDRAULICO, CAPACIDADE MAXIMA DE CARGA 14340 KG, MOMENTO MAXIMO DE CARGA 42,3 TM, ALCANCE MAXIMO HORIZONTAL 16,80 M, PARA MONTAGEM SOBRE CHASSI DE CAMINHAO PBT MINIMO 23000 KG (INCLUI MONTAGEM, NAO INCLUI CAMINHAO)</t>
  </si>
  <si>
    <t>208.493,79</t>
  </si>
  <si>
    <t>92793</t>
  </si>
  <si>
    <t>CORTE E DOBRA DE AÇO CA-50, DIÂMETRO DE 8,0 MM, UTILIZADO EM ESTRUTURAS DIVERSAS, EXCETO LAJES. AF_12/2015</t>
  </si>
  <si>
    <t>GUINDAUTO HIDRAULICO, CAPACIDADE MAXIMA DE CARGA 30000 KG, MOMENTO MAXIMO DE CARGA 92,2 TM , ALCANCE MAXIMO HORIZONTAL  22,00 M, PARA MONTAGEM SOBRE CHASSI DE CAMINHAO PBT MINIMO 30000 KG (INCLUI MONTAGEM, NAO INCLUI CAMINHAO)</t>
  </si>
  <si>
    <t>772.114,39</t>
  </si>
  <si>
    <t>92794</t>
  </si>
  <si>
    <t>CORTE E DOBRA DE AÇO CA-50, DIÂMETRO DE 10,0 MM, UTILIZADO EM ESTRUTURAS DIVERSAS, EXCETO LAJES. AF_12/2015</t>
  </si>
  <si>
    <t>GUINDAUTO HIDRAULICO, CAPACIDADE MAXIMA DE CARGA 3300 KG, MOMENTO MAXIMO DE CARGA 5,8 TM , ALCANCE MAXIMO HORIZONTAL  7,60 M, PARA MONTAGEM SOBRE CHASSI DE CAMINHAO PBT MINIMO 8000 KG (INCLUI MONTAGEM, NAO INCLUI CAMINHAO)</t>
  </si>
  <si>
    <t>52.123,44</t>
  </si>
  <si>
    <t>92795</t>
  </si>
  <si>
    <t>CORTE E DOBRA DE AÇO CA-50, DIÂMETRO DE 12,5 MM, UTILIZADO EM ESTRUTURAS DIVERSAS, EXCETO LAJES. AF_12/2015</t>
  </si>
  <si>
    <t>GUINDAUTO HIDRAULICO, CAPACIDADE MAXIMA DE CARGA 6200 KG, MOMENTO MAXIMO DE CARGA 11,7 TM , ALCANCE MAXIMO HORIZONTAL  9,70 M, PARA MONTAGEM SOBRE CHASSI DE CAMINHAO PBT MINIMO 13000 KG (INCLUI MONTAGEM, NAO INCLUI CAMINHAO)</t>
  </si>
  <si>
    <t>73.316,50</t>
  </si>
  <si>
    <t>GUINDAUTO HIDRAULICO, CAPACIDADE MAXIMA DE CARGA 8500 KG, MOMENTO MAXIMO DE CARGA 30,4 TM , ALCANCE MAXIMO HORIZONTAL  14,30 M, PARA MONTAGEM SOBRE CHASSI DE CAMINHAO PBT MINIMO 23000 KG (INCLUI MONTAGEM, NAO INCLUI CAMINHAO)</t>
  </si>
  <si>
    <t>92796</t>
  </si>
  <si>
    <t>171.377,31</t>
  </si>
  <si>
    <t>CORTE E DOBRA DE AÇO CA-50, DIÂMETRO DE 16,0 MM, UTILIZADO EM ESTRUTURAS DIVERSAS, EXCETO LAJES. AF_12/2015</t>
  </si>
  <si>
    <t>HASTE ANCORA EM ACO GALVANIZADO, DIMENSOES 16 MM X 2000 MM</t>
  </si>
  <si>
    <t>92797</t>
  </si>
  <si>
    <t>CORTE E DOBRA DE AÇO CA-50, DIÂMETRO DE 20,0 MM, UTILIZADO EM ESTRUTURAS DIVERSAS, EXCETO LAJES. AF_12/2015</t>
  </si>
  <si>
    <t>HASTE DE ACO GALVANIZADO PARA FIXACAO DE CONCERTINA 2 "/3 M</t>
  </si>
  <si>
    <t>16,92</t>
  </si>
  <si>
    <t>92798</t>
  </si>
  <si>
    <t>CORTE E DOBRA DE AÇO CA-50, DIÂMETRO DE 25,0 MM, UTILIZADO EM ESTRUTURAS DIVERSAS, EXCETO LAJES. AF_12/2015</t>
  </si>
  <si>
    <t>HASTE DE ATERRAMENTO EM ACO GALVANIZADO TIPO CANTONEIRA COM 2,00 M DE COMPRIMENTO, 25 X 25 MM E CHAPA DE 3/16"</t>
  </si>
  <si>
    <t>5,29</t>
  </si>
  <si>
    <t>54,07</t>
  </si>
  <si>
    <t>92799</t>
  </si>
  <si>
    <t>CORTE E DOBRA DE AÇO CA-60, DIÂMETRO DE 4,2 MM, UTILIZADO EM LAJE. AF_12/2015</t>
  </si>
  <si>
    <t>HASTE METALICA PARA FIXACAO DE CALHA PLUVIAL,  ZINCADA, DOBRADA 90 GRAUS</t>
  </si>
  <si>
    <t>6,74</t>
  </si>
  <si>
    <t>11,16</t>
  </si>
  <si>
    <t>92800</t>
  </si>
  <si>
    <t>HASTE RETA PARA GANCHO DE FERRO GALVANIZADO, COM ROSCA 1/4 " X 30 CM PARA FIXACAO DE TELHA METALICA, INCLUI PORCA E ARRUELAS DE VEDACAO</t>
  </si>
  <si>
    <t>CORTE E DOBRA DE AÇO CA-60, DIÂMETRO DE 5,0 MM, UTILIZADO EM LAJE. AF_12/2015</t>
  </si>
  <si>
    <t>5,96</t>
  </si>
  <si>
    <t>92801</t>
  </si>
  <si>
    <t>CORTE E DOBRA DE AÇO CA-50, DIÂMETRO DE 6,3 MM, UTILIZADO EM LAJE. AF_12/2015</t>
  </si>
  <si>
    <t>HASTE RETA PARA GANCHO DE FERRO GALVANIZADO, COM ROSCA 1/4 " X 40 CM PARA FIXACAO DE TELHA DE FIBROCIMENTO, INCLUI PORCA SEXTAVADA DE  ZINCO</t>
  </si>
  <si>
    <t>5,90</t>
  </si>
  <si>
    <t>HASTE RETA PARA GANCHO DE FERRO GALVANIZADO, COM ROSCA 5/16" X 35 CM PARA FIXACAO DE TELHA DE FIBROCIMENTO, INCLUI PORCA E ARRUELAS DE VEDACAO</t>
  </si>
  <si>
    <t>92802</t>
  </si>
  <si>
    <t>CORTE E DOBRA DE AÇO CA-50, DIÂMETRO DE 8,0 MM, UTILIZADO EM LAJE. AF_12/2015</t>
  </si>
  <si>
    <t>HASTE RETA PARA GANCHO DE FERRO GALVANIZADO, COM ROSCA 5/16" X 40 CM PARA FIXACAO DE TELHA DE FIBROCIMENTO, INCLUI PORCA SEXTAVADA DE  ZINCO</t>
  </si>
  <si>
    <t>92803</t>
  </si>
  <si>
    <t>2,09</t>
  </si>
  <si>
    <t>CORTE E DOBRA DE AÇO CA-50, DIÂMETRO DE 10,0 MM, UTILIZADO EM LAJE. AF_12/2015</t>
  </si>
  <si>
    <t>5,33</t>
  </si>
  <si>
    <t>HASTE RETA PARA GANCHO DE FERRO GALVANIZADO, COM ROSCA 5/16" X 45 CM PARA FIXACAO DE TELHA DE FIBROCIMENTO, INCLUI PORCA E ARRUELAS DE VEDACAO</t>
  </si>
  <si>
    <t>92804</t>
  </si>
  <si>
    <t>CORTE E DOBRA DE AÇO CA-50, DIÂMETRO DE 12,5 MM, UTILIZADO EM LAJE. AF_12/2015</t>
  </si>
  <si>
    <t>HEXAMETAFOSFATO DE SODIO</t>
  </si>
  <si>
    <t>HIDRANTE DE COLUNA COMPLETO, EM FERRO FUNDIDO, DN = 100 MM, COM REGISTRO, CUNHA DE BORRACHA, CURVA DESSIMETRICA, EXTREMIDADE E TAMPAS (INCLUI KIT FIXACAO)</t>
  </si>
  <si>
    <t>92805</t>
  </si>
  <si>
    <t>3.400,00</t>
  </si>
  <si>
    <t>CORTE E DOBRA DE AÇO CA-50, DIÂMETRO DE 16,0 MM, UTILIZADO EM LAJE. AF_12/2015</t>
  </si>
  <si>
    <t>HIDRANTE DE COLUNA COMPLETO, EM FERRO FUNDIDO, DN = 75 MM, COM REGISTRO, CUNHA DE BORRACHA, CURVA DESSIMETRICA, EXTREMIDADE E TAMPAS (INCLUI KIT FIXACAO)</t>
  </si>
  <si>
    <t>3.079,63</t>
  </si>
  <si>
    <t>HIDRANTE SUBTERRANEO, EM FERRO FUNDIDO, COM CURVA CURTA E CAIXA, DN 75 MM</t>
  </si>
  <si>
    <t>92806</t>
  </si>
  <si>
    <t>CORTE E DOBRA DE AÇO CA-50, DIÂMETRO DE 20,0 MM, UTILIZADO EM LAJE. AF_12/2015</t>
  </si>
  <si>
    <t>1.820,19</t>
  </si>
  <si>
    <t>HIDRANTE SUBTERRANEO, EM FERRO FUNDIDO, COM CURVA LONGA E CAIXA, DN 75 MM</t>
  </si>
  <si>
    <t>1.917,02</t>
  </si>
  <si>
    <t>92875</t>
  </si>
  <si>
    <t>CORTE E DOBRA DE AÇO CA-25, DIÂMETRO DE 6,3 MM. AF_12/2015</t>
  </si>
  <si>
    <t>HIDROJATEADORA PARA DESOBSTRUCAO DE REDES E GALERIAS, TANQUE 7000 L, BOMBA TRIPLEX 120 KGF/CM2 128 L/MIN (INCLUI MONTAGEM, NAO INCLUI CAMINHAO)</t>
  </si>
  <si>
    <t>5,68</t>
  </si>
  <si>
    <t>114.526,71</t>
  </si>
  <si>
    <t>92876</t>
  </si>
  <si>
    <t>CORTE E DOBRA DE AÇO CA-25, DIÂMETRO DE 8,0 MM. AF_12/2015</t>
  </si>
  <si>
    <t>HIDROJATEADORA PARA DESOBSTRUCAO DE REDES E GALERIAS, TANQUE 7000 L, BOMBA TRIPLEX 140 KGF/CM2 260 L/MIN ALIMENTADA POR MOTOR INDEPENDENTE A DIESEL POTENCIA 125 CV (INCLUI MONTAGEM, NAO INCLUI CAMINHAO)</t>
  </si>
  <si>
    <t>121.838,18</t>
  </si>
  <si>
    <t>92877</t>
  </si>
  <si>
    <t>CORTE E DOBRA DE AÇO CA-25, DIÂMETRO DE 10,0 MM. AF_12/2015</t>
  </si>
  <si>
    <t>HIDROMETRO MULTIJATO, VAZAO MAXIMA DE 10,0 M3/H, DE 1"</t>
  </si>
  <si>
    <t>5,78</t>
  </si>
  <si>
    <t>448,97</t>
  </si>
  <si>
    <t>92878</t>
  </si>
  <si>
    <t>HIDROMETRO MULTIJATO, VAZAO MAXIMA DE 20,0 M3/H, DE 1 1/2"</t>
  </si>
  <si>
    <t>CORTE E DOBRA DE AÇO CA-25, DIÂMETRO DE 12,5 MM. AF_12/2015</t>
  </si>
  <si>
    <t>5,56</t>
  </si>
  <si>
    <t>746,17</t>
  </si>
  <si>
    <t>HIDROMETRO MULTIJATO, VAZAO MAXIMA DE 30,0 M3/H, DE 2"</t>
  </si>
  <si>
    <t>92879</t>
  </si>
  <si>
    <t>1.049,70</t>
  </si>
  <si>
    <t>CORTE E DOBRA DE AÇO CA-25, DIÂMETRO DE 16,0 MM. AF_12/2015</t>
  </si>
  <si>
    <t>5,59</t>
  </si>
  <si>
    <t>HIDROMETRO MULTIJATO, VAZAO MAXIMA DE 7,0 M3/H, DE 1"</t>
  </si>
  <si>
    <t>92880</t>
  </si>
  <si>
    <t>CORTE E DOBRA DE AÇO CA-25, DIÂMETRO DE 20,0 MM. AF_12/2015</t>
  </si>
  <si>
    <t>328,82</t>
  </si>
  <si>
    <t>5,70</t>
  </si>
  <si>
    <t>HIDROMETRO UNIJATO, VAZAO MAXIMA DE 1,5 M3/H, DE 1/2"</t>
  </si>
  <si>
    <t>92881</t>
  </si>
  <si>
    <t>CORTE E DOBRA DE AÇO CA-25, DIÂMETRO DE 25,0 MM. AF_12/2015</t>
  </si>
  <si>
    <t>HIDROMETRO UNIJATO, VAZAO MAXIMA DE 3,0 M3/H, DE 1/2"</t>
  </si>
  <si>
    <t>92882</t>
  </si>
  <si>
    <t>92,32</t>
  </si>
  <si>
    <t>ARMAÇÃO UTILIZANDO AÇO CA-25 DE 6,3 MM - MONTAGEM. AF_12/2015</t>
  </si>
  <si>
    <t>8,23</t>
  </si>
  <si>
    <t>HIDROMETRO UNIJATO, VAZAO MAXIMA DE 5,0 M3/H, DE 3/4"</t>
  </si>
  <si>
    <t>113,82</t>
  </si>
  <si>
    <t>92883</t>
  </si>
  <si>
    <t>ARMAÇÃO UTILIZANDO AÇO CA-25 DE 8,0 MM - MONTAGEM. AF_12/2015</t>
  </si>
  <si>
    <t>HIDROMETRO WOLTMANN, VAZAO MAXIMA DE 50,0 M3/H, DE 2"</t>
  </si>
  <si>
    <t>1.694,70</t>
  </si>
  <si>
    <t>HIDROMETRO WOLTMANN, VAZAO MAXIMA DE 80,0 M3/H, DE 3"</t>
  </si>
  <si>
    <t>92884</t>
  </si>
  <si>
    <t>2.213,23</t>
  </si>
  <si>
    <t>ARMAÇÃO UTILIZANDO AÇO CA-25 DE 10,0 MM - MONTAGEM. AF_12/2015</t>
  </si>
  <si>
    <t>IGNITOR PARA LAMPADA DE VAPOR DE SODIO / VAPOR METALICO ATE 2000 W, TENSAO DE PULSO ENTRE 600 A 750 V</t>
  </si>
  <si>
    <t>42,31</t>
  </si>
  <si>
    <t>92885</t>
  </si>
  <si>
    <t>IGNITOR PARA LAMPADA DE VAPOR DE SODIO / VAPOR METALICO ATE 400 W, TENSAO DE PULSO ENTRE 3000 A 4500 V</t>
  </si>
  <si>
    <t>ARMAÇÃO UTILIZANDO AÇO CA-25 DE 12,5 MM - MONTAGEM. AF_12/2015</t>
  </si>
  <si>
    <t>6,77</t>
  </si>
  <si>
    <t>21,95</t>
  </si>
  <si>
    <t>92886</t>
  </si>
  <si>
    <t>IGNITOR PARA LAMPADA DE VAPOR DE SODIO / VAPOR METALICO ATE 400 W, TENSAO DE PULSO ENTRE 580 A 750 V</t>
  </si>
  <si>
    <t>ARMAÇÃO UTILIZANDO AÇO CA-25 DE 16,0 MM - MONTAGEM. AF_12/2015</t>
  </si>
  <si>
    <t>24,70</t>
  </si>
  <si>
    <t>IMPERMEABILIZADOR</t>
  </si>
  <si>
    <t>92887</t>
  </si>
  <si>
    <t>ARMAÇÃO UTILIZANDO AÇO CA-25 DE 20,0 MM - MONTAGEM. AF_12/2015</t>
  </si>
  <si>
    <t>13,64</t>
  </si>
  <si>
    <t>6,41</t>
  </si>
  <si>
    <t>IMPERMEABILIZADOR (MENSALISTA)</t>
  </si>
  <si>
    <t>92888</t>
  </si>
  <si>
    <t>2.403,72</t>
  </si>
  <si>
    <t>ARMAÇÃO UTILIZANDO AÇO CA-25 DE 25,0 MM - MONTAGEM. AF_12/2015</t>
  </si>
  <si>
    <t>IMPERMEABILIZANTE FLEXIVEL BRANCO DE BASE ACRILICA PARA COBERTURAS</t>
  </si>
  <si>
    <t>6,23</t>
  </si>
  <si>
    <t>92915</t>
  </si>
  <si>
    <t>IMPERMEABILIZANTE INCOLOR PARA TRATAMENTO DE FACHADAS E TELHAS, BASE SILICONE</t>
  </si>
  <si>
    <t>IMUNIZANTE PARA MADEIRA, INCOLOR</t>
  </si>
  <si>
    <t>ARMAÇÃO DE ESTRUTURAS DE CONCRETO ARMADO, EXCETO VIGAS, PILARES, LAJES E FUNDAÇÕES, UTILIZANDO AÇO CA-60 DE 5,0 MM - MONTAGEM. AF_12/2015</t>
  </si>
  <si>
    <t>15,92</t>
  </si>
  <si>
    <t>10,74</t>
  </si>
  <si>
    <t>92916</t>
  </si>
  <si>
    <t>ARMAÇÃO DE ESTRUTURAS DE CONCRETO ARMADO, EXCETO VIGAS, PILARES, LAJES E FUNDAÇÕES, UTILIZANDO AÇO CA-50 DE 6,3 MM - MONTAGEM. AF_12/2015</t>
  </si>
  <si>
    <t>9,56</t>
  </si>
  <si>
    <t>INSTALADOR DE TUBULACOES (TUBOS/EQUIPAMENTOS)</t>
  </si>
  <si>
    <t>15,79</t>
  </si>
  <si>
    <t>INSTALADOR DE TUBULACOES (TUBOS/EQUIPAMENTOS) (MENSALISTA)</t>
  </si>
  <si>
    <t>92917</t>
  </si>
  <si>
    <t>ARMAÇÃO DE ESTRUTURAS DE CONCRETO ARMADO, EXCETO VIGAS, PILARES, LAJES E FUNDAÇÕES, UTILIZANDO AÇO CA-50 DE 8,0 MM - MONTAGEM. AF_12/2015</t>
  </si>
  <si>
    <t>2.780,79</t>
  </si>
  <si>
    <t>INTERRUPTOR BIPOLAR SIMPLES 10 A, 250 V (APENAS MODULO)</t>
  </si>
  <si>
    <t>92919</t>
  </si>
  <si>
    <t>ARMAÇÃO DE ESTRUTURAS DE CONCRETO ARMADO, EXCETO VIGAS, PILARES, LAJES E FUNDAÇÕES, UTILIZANDO AÇO CA-50 DE 10,0 MM - MONTAGEM. AF_12/2015</t>
  </si>
  <si>
    <t>7,45</t>
  </si>
  <si>
    <t>14,92</t>
  </si>
  <si>
    <t>92921</t>
  </si>
  <si>
    <t>ARMAÇÃO DE ESTRUTURAS DE CONCRETO ARMADO, EXCETO VIGAS, PILARES, LAJES E FUNDAÇÕES, UTILIZANDO AÇO CA-50 DE 12,5 MM - MONTAGEM. AF_12/2015</t>
  </si>
  <si>
    <t>INTERRUPTOR BIPOLAR 10A, 250V, CONJUNTO MONTADO PARA EMBUTIR 4" X 2" (PLACA + SUPORTE + MODULO)</t>
  </si>
  <si>
    <t>6,16</t>
  </si>
  <si>
    <t>INTERRUPTOR INTERMEDIARIO 10 A, 250 V (APENAS MODULO)</t>
  </si>
  <si>
    <t>92922</t>
  </si>
  <si>
    <t>ARMAÇÃO DE ESTRUTURAS DE CONCRETO ARMADO, EXCETO VIGAS, PILARES, LAJES E FUNDAÇÕES, UTILIZANDO AÇO CA-50 DE 16,0 MM - MONTAGEM. AF_12/2015</t>
  </si>
  <si>
    <t>15,93</t>
  </si>
  <si>
    <t>92923</t>
  </si>
  <si>
    <t>INTERRUPTOR INTERMEDIARIO 10A, 250V, CONJUNTO MONTADO PARA EMBUTIR 4" X 2" (PLACA + SUPORTE + MODULO)</t>
  </si>
  <si>
    <t>ARMAÇÃO DE ESTRUTURAS DE CONCRETO ARMADO, EXCETO VIGAS, PILARES, LAJES E FUNDAÇÕES, UTILIZANDO AÇO CA-50 DE 20,0 MM - MONTAGEM. AF_12/2015</t>
  </si>
  <si>
    <t>23,66</t>
  </si>
  <si>
    <t>92924</t>
  </si>
  <si>
    <t>ARMAÇÃO DE ESTRUTURAS DE CONCRETO ARMADO, EXCETO VIGAS, PILARES, LAJES E FUNDAÇÕES, UTILIZANDO AÇO CA-50 DE 25,0 MM - MONTAGEM. AF_12/2015</t>
  </si>
  <si>
    <t>INTERRUPTOR PARALELO + TOMADA 2P+T 10A, 250V, CONJUNTO MONTADO PARA EMBUTIR 4" X 2" (PLACA + SUPORTE + MODULOS)</t>
  </si>
  <si>
    <t>95445</t>
  </si>
  <si>
    <t>CORTE E DOBRA DE AÇO CA-60, DIÂMETRO DE 5,0 MM, UTILIZADO EM ESTRIBO CONTÍNUO HELICOIDAL. AF_10/2016</t>
  </si>
  <si>
    <t>4,94</t>
  </si>
  <si>
    <t>13,81</t>
  </si>
  <si>
    <t>INTERRUPTOR PARALELO 10A, 250V (APENAS MODULO)</t>
  </si>
  <si>
    <t>95446</t>
  </si>
  <si>
    <t>CORTE E DOBRA DE AÇO CA-50, DIÂMETRO DE 6,3 MM, UTILIZADO EM ESTRIBO CONTÍNUO HELICOIDAL. AF_10/2016</t>
  </si>
  <si>
    <t>5,31</t>
  </si>
  <si>
    <t>95576</t>
  </si>
  <si>
    <t>INTERRUPTOR PARALELO 10A, 250V, CONJUNTO MONTADO PARA EMBUTIR 4" X 2" (PLACA + SUPORTE + MODULO)</t>
  </si>
  <si>
    <t>MONTAGEM DE ARMADURA LONGITUDINAL/TRANSVERSAL DE ESTACAS DE SEÇÃO CIRCULAR, DIÂMETRO = 8,0 MM. AF_11/2016</t>
  </si>
  <si>
    <t>8,08</t>
  </si>
  <si>
    <t>95577</t>
  </si>
  <si>
    <t>MONTAGEM DE ARMADURA LONGITUDINAL DE ESTACAS DE SEÇÃO CIRCULAR, DIÂMETRO = 10,0 MM. AF_11/2016</t>
  </si>
  <si>
    <t>7,18</t>
  </si>
  <si>
    <t>INTERRUPTOR SIMPLES + INTERRUPTOR PARALELO + TOMADA 2P+T 10A, 250V, CONJUNTO MONTADO PARA EMBUTIR 4" X 2" (PLACA + SUPORTE + MODULOS)</t>
  </si>
  <si>
    <t>95578</t>
  </si>
  <si>
    <t>23,98</t>
  </si>
  <si>
    <t>MONTAGEM DE ARMADURA LONGITUDINAL/TRANSVERSAL DE ESTACAS DE SEÇÃO CIRCULAR, DIÂMETRO = 12,5 MM. AF_11/2016</t>
  </si>
  <si>
    <t>INTERRUPTOR SIMPLES + INTERRUPTOR PARALELO 10A, 250V, CONJUNTO MONTADO PARA EMBUTIR 4" X 2" (PLACA + SUPORTE + MODULOS)</t>
  </si>
  <si>
    <t>95579</t>
  </si>
  <si>
    <t>MONTAGEM DE ARMADURA LONGITUDINAL DE ESTACAS DE SEÇÃO CIRCULAR, DIÂMETRO = 16,0 MM. AF_11/2016</t>
  </si>
  <si>
    <t>13,11</t>
  </si>
  <si>
    <t>5,73</t>
  </si>
  <si>
    <t>INTERRUPTOR SIMPLES + TOMADA 2P+T 10A, 250V, CONJUNTO MONTADO PARA EMBUTIR 4" X 2" (PLACA + SUPORTE + MODULOS)</t>
  </si>
  <si>
    <t>95580</t>
  </si>
  <si>
    <t>MONTAGEM DE ARMADURA LONGITUDINAL DE ESTACAS DE SEÇÃO CIRCULAR, DIÂMETRO = 20,0 MM. AF_11/2016</t>
  </si>
  <si>
    <t>6,33</t>
  </si>
  <si>
    <t>INTERRUPTOR SIMPLES + 2 INTERRUPTORES PARALELOS 10A, 250V, CONJUNTO MONTADO PARA EMBUTIR 4" X 2" (PLACA + SUPORTE + MODULOS)</t>
  </si>
  <si>
    <t>95581</t>
  </si>
  <si>
    <t>MONTAGEM DE ARMADURA LONGITUDINAL DE ESTACAS DE SEÇÃO CIRCULAR, DIÂMETRO = 25,0 MM. AF_11/2016</t>
  </si>
  <si>
    <t>INTERRUPTOR SIMPLES 10A, 250V (APENAS MODULO)</t>
  </si>
  <si>
    <t>5,76</t>
  </si>
  <si>
    <t>95583</t>
  </si>
  <si>
    <t>INTERRUPTOR SIMPLES 10A, 250V, CONJUNTO MONTADO PARA EMBUTIR 4" X 2" (PLACA + SUPORTE + MODULO)</t>
  </si>
  <si>
    <t>MONTAGEM DE ARMADURA TRANSVERSAL DE ESTACAS DE SEÇÃO CIRCULAR, DIÂMETRO = 5,0 MM. AF_11/2016</t>
  </si>
  <si>
    <t>5,91</t>
  </si>
  <si>
    <t>11,22</t>
  </si>
  <si>
    <t>INTERRUPTOR SIMPLES 10A, 250V, CONJUNTO MONTADO PARA SOBREPOR 4" X 2" (CAIXA + MODULO)</t>
  </si>
  <si>
    <t>95584</t>
  </si>
  <si>
    <t>7,90</t>
  </si>
  <si>
    <t>MONTAGEM DE ARMADURA TRANSVERSAL DE ESTACAS DE SEÇÃO CIRCULAR, DIÂMETRO = 6,3 MM. AF_11/2016</t>
  </si>
  <si>
    <t>INTERRUPTOR SIMPLES 10A, 250V, CONJUNTO MONTADO PARA SOBREPOR 4" X 2" (CAIXA + 2 MODULOS)</t>
  </si>
  <si>
    <t>95585</t>
  </si>
  <si>
    <t>INTERRUPTORES PARALELOS (2 MODULOS) + TOMADA 2P+T 10A, 250V, CONJUNTO MONTADO PARA EMBUTIR 4" X 2" (PLACA + SUPORTE + MODULOS)</t>
  </si>
  <si>
    <t>MONTAGEM DE ARMADURA LONGITUDINAL/TRANSVERSAL DE ESTACAS DE SEÇÃO RETANGULAR (BARRETE), DIÂMETRO = 8,0 MM. AF_11/2016</t>
  </si>
  <si>
    <t>INTERRUPTORES PARALELOS (2 MODULOS) 10A, 250V, CONJUNTO MONTADO PARA EMBUTIR 4" X 2" (PLACA + SUPORTE + MODULOS)</t>
  </si>
  <si>
    <t>95586</t>
  </si>
  <si>
    <t>MONTAGEM DE ARMADURA LONGITUDINAL DE ESTACAS DE SEÇÃO RETANGULAR (BARRETE), DIÂMETRO = 10,0 MM. AF_11/2016</t>
  </si>
  <si>
    <t>INTERRUPTORES PARALELOS (3 MODULOS) 10A, 250V, CONJUNTO MONTADO PARA EMBUTIR 4" X 2" (PLACA + SUPORTE + MODULO)</t>
  </si>
  <si>
    <t>95587</t>
  </si>
  <si>
    <t>21,31</t>
  </si>
  <si>
    <t>MONTAGEM DE ARMADURA LONGITUDINAL/TRANSVERSAL DE ESTACAS DE SEÇÃO RETANGULAR (BARRETE), DIÂMETRO = 12,5 MM. AF_11/2016</t>
  </si>
  <si>
    <t>INTERRUPTORES SIMPLES (2 MODULOS) + TOMADA 2P+T 10A, 250V, CONJUNTO MONTADO PARA EMBUTIR 4" X 2" (PLACA + SUPORTE + MODULOS)</t>
  </si>
  <si>
    <t>95588</t>
  </si>
  <si>
    <t>18,29</t>
  </si>
  <si>
    <t>MONTAGEM DE ARMADURA LONGITUDINAL DE ESTACAS DE SEÇÃO RETANGULAR (BARRETE), DIÂMETRO = 16,0 MM. AF_11/2016</t>
  </si>
  <si>
    <t>INTERRUPTORES SIMPLES (2 MODULOS) + 1 INTERRUPTOR PARALELO 10A, 250V, CONJUNTO MONTADO PARA EMBUTIR 4" X 2" (PLACA + SUPORTE + MODULOS)</t>
  </si>
  <si>
    <t>95589</t>
  </si>
  <si>
    <t>MONTAGEM DE ARMADURA LONGITUDINAL DE ESTACAS DE SEÇÃO RETANGULAR (BARRETE), DIÂMETRO = 20,0 MM. AF_11/2016</t>
  </si>
  <si>
    <t>6,48</t>
  </si>
  <si>
    <t>INTERRUPTORES SIMPLES (2 MODULOS) 10A, 250V, CONJUNTO MONTADO PARA EMBUTIR 4" X 2" (PLACA + SUPORTE + MODULOS)</t>
  </si>
  <si>
    <t>95590</t>
  </si>
  <si>
    <t>MONTAGEM DE ARMADURA LONGITUDINAL DE ESTACAS DE SEÇÃO RETANGULAR (BARRETE), DIÂMETRO = 25,0 MM. AF_11/2016</t>
  </si>
  <si>
    <t>INTERRUPTORES SIMPLES (3 MODULOS) 10A, 250V, CONJUNTO MONTADO PARA EMBUTIR 4" X 2" (PLACA + SUPORTE + MODULOS)</t>
  </si>
  <si>
    <t>14,51</t>
  </si>
  <si>
    <t>95592</t>
  </si>
  <si>
    <t>MONTAGEM DE ARMADURA TRANSVERSAL DE ESTACAS DE SEÇÃO RETANGULAR (BARRETE), DIÂMETRO = 5,0 MM. AF_11/2016</t>
  </si>
  <si>
    <t>INVERSOR DE SOLDA MONOFASICO DE 160 A, POTENCIA DE 5400 W, TENSAO DE 220 V, TURBO VENTILADO, PROTECAO POR FUSIVEL TERMICO, PARA ELETRODOS DE 2,0 A 4,0 MM</t>
  </si>
  <si>
    <t>13,86</t>
  </si>
  <si>
    <t>1.062,00</t>
  </si>
  <si>
    <t>ISOLADOR DE PORCELANA SUSPENSO, DISCO TIPO GARFO OLHAL, DIAMETRO DE 152 MM, PARA TENSAO DE *15* KV</t>
  </si>
  <si>
    <t>75,46</t>
  </si>
  <si>
    <t>95593</t>
  </si>
  <si>
    <t>MONTAGEM DE ARMADURA TRANSVERSAL DE ESTACAS DE SEÇÃO RETANGULAR (BARRETE), DIÂMETRO = 6,3 MM. AF_11/2016</t>
  </si>
  <si>
    <t>10,89</t>
  </si>
  <si>
    <t>ISOLADOR DE PORCELANA, TIPO BUCHA, PARA TENSAO DE *15* KV</t>
  </si>
  <si>
    <t>398,37</t>
  </si>
  <si>
    <t>95943</t>
  </si>
  <si>
    <t>ARMAÇÃO DE ESCADA, COM 2 LANCES, DE UMA ESTRUTURA CONVENCIONAL DE CONCRETO ARMADO UTILIZANDO AÇO CA-60 DE 5,0 MM - MONTAGEM. AF_01/2017</t>
  </si>
  <si>
    <t>ISOLADOR DE PORCELANA, TIPO BUCHA, PARA TENSAO DE *35* KV</t>
  </si>
  <si>
    <t>14,58</t>
  </si>
  <si>
    <t>678,26</t>
  </si>
  <si>
    <t>ISOLADOR DE PORCELANA, TIPO PINO MONOCORPO, PARA TENSAO DE *15* KV</t>
  </si>
  <si>
    <t>95944</t>
  </si>
  <si>
    <t>ARMAÇÃO DE ESCADA, COM 2 LANCES, DE UMA ESTRUTURA CONVENCIONAL DE CONCRETO ARMADO UTILIZANDO AÇO CA-50 DE 6,3 MM - MONTAGEM. AF_01/2017</t>
  </si>
  <si>
    <t>ISOLADOR DE PORCELANA, TIPO PINO MONOCORPO, PARA TENSAO DE *35* KV</t>
  </si>
  <si>
    <t>97,44</t>
  </si>
  <si>
    <t>95945</t>
  </si>
  <si>
    <t>ARMAÇÃO DE ESCADA, COM 2 LANCES, DE UMA ESTRUTURA CONVENCIONAL DE CONCRETO ARMADO UTILIZANDO AÇO CA-50 DE 8,0 MM - MONTAGEM. AF_01/2017</t>
  </si>
  <si>
    <t>ISOLADOR DE PORCELANA, TIPO ROLDANA, DIMENSOES DE *72* X *72* MM, PARA USO EM BAIXA TENSAO</t>
  </si>
  <si>
    <t>10,11</t>
  </si>
  <si>
    <t>95946</t>
  </si>
  <si>
    <t>JANELA BASCULANTE EM ALUMINIO, 100 X 100 CM (A X L), ACABAMENTO ACET OU BRILHANTE, BATENTE/REQUADRO DE 3 A 14 CM, COM VIDRO, SEM GUARNICAO/ALIZAR</t>
  </si>
  <si>
    <t>ARMAÇÃO DE ESCADA, COM 2 LANCES, DE UMA ESTRUTURA CONVENCIONAL DE CONCRETO ARMADO UTILIZANDO AÇO CA-50 DE 10,0 MM - MONTAGEM. AF_01/2017</t>
  </si>
  <si>
    <t>7,80</t>
  </si>
  <si>
    <t>192,47</t>
  </si>
  <si>
    <t>95947</t>
  </si>
  <si>
    <t>ARMAÇÃO DE ESCADA, COM 2 LANCES, DE UMA ESTRUTURA CONVENCIONAL DE CONCRETO ARMADO UTILIZANDO AÇO CA-50 DE 12,5 MM - MONTAGEM. AF_01/2017</t>
  </si>
  <si>
    <t>JANELA BASCULANTE EM ALUMINIO, 100 X 80 CM (A X L), ACABAMENTO ACET OU BRILHANTE, BATENTE/REQUADRO DE 3 A 14 CM, COM VIDRO, SEM GUARNICAO/ALIZAR</t>
  </si>
  <si>
    <t>155,02</t>
  </si>
  <si>
    <t>95948</t>
  </si>
  <si>
    <t>ARMAÇÃO DE ESCADA, COM 2 LANCES, DE UMA ESTRUTURA CONVENCIONAL DE CONCRETO ARMADO UTILIZANDO AÇO CA-50 DE 16,0 MM - MONTAGEM. AF_01/2017</t>
  </si>
  <si>
    <t>JANELA BASCULANTE EM ALUMINIO, 80 X 60 CM (A X L), ACABAMENTO ACET OU BRILHANTE, BATENTE/REQUADRO DE 3 A 14 CM, COM VIDRO, SEM GUARNICAO/ALIZAR</t>
  </si>
  <si>
    <t>142,96</t>
  </si>
  <si>
    <t>96544</t>
  </si>
  <si>
    <t>ARMAÇÃO DE BLOCO, VIGA BALDRAME OU SAPATA UTILIZANDO AÇO CA-50 DE 6,3 MM - MONTAGEM. AF_06/2017</t>
  </si>
  <si>
    <t>10,37</t>
  </si>
  <si>
    <t>96545</t>
  </si>
  <si>
    <t>JANELA BASCULANTE EM ALUMINIO, 80 X 60 CM (A X L), BATENTE/REQUADRO DE 3 A 14 CM, COM VIDRO, SEM GUARNICAO/ALIZAR</t>
  </si>
  <si>
    <t>ARMAÇÃO DE BLOCO, VIGA BALDRAME OU SAPATA UTILIZANDO AÇO CA-50 DE 8 MM - MONTAGEM. AF_06/2017</t>
  </si>
  <si>
    <t>271,53</t>
  </si>
  <si>
    <t>96546</t>
  </si>
  <si>
    <t>ARMAÇÃO DE BLOCO, VIGA BALDRAME OU SAPATA UTILIZANDO AÇO CA-50 DE 10 MM - MONTAGEM. AF_06/2017</t>
  </si>
  <si>
    <t>JANELA BASCULANTE EM MADEIRA PINUS/ EUCALIPTO/ TAUARI/ VIROLA OU EQUIVALENTE DA REGIAO, *60 X 60*, CAIXA DO BATENTE/ MARCO E = *10* CM, 2 BASCULAS PARA VIDRO, COM FERRAGENS (SEM VIDRO, SEM GUARNICAO/ALIZAR E SEM ACABAMENTO)</t>
  </si>
  <si>
    <t>96547</t>
  </si>
  <si>
    <t>201,19</t>
  </si>
  <si>
    <t>ARMAÇÃO DE BLOCO, VIGA BALDRAME OU SAPATA UTILIZANDO AÇO CA-50 DE 12,5 MM - MONTAGEM. AF_06/2017</t>
  </si>
  <si>
    <t>96548</t>
  </si>
  <si>
    <t>JANELA BASCULANTE EM MADEIRA PINUS/ EUCALIPTO/ TAUARI/ VIROLA OU EQUIVALENTE DA REGIAO, CAIXA DO BATENTE/ MARCO *10* CM, *2* FOLHAS BASCULANTES PARA VIDRO, COM FERRAGENS (SEM VIDRO, SEM GUARNICAO/ALIZAR E SEM ACABAMENTO)</t>
  </si>
  <si>
    <t>ARMAÇÃO DE BLOCO, VIGA BALDRAME OU SAPATA UTILIZANDO AÇO CA-50 DE 16 MM - MONTAGEM. AF_06/2017</t>
  </si>
  <si>
    <t>6,09</t>
  </si>
  <si>
    <t>558,88</t>
  </si>
  <si>
    <t>96549</t>
  </si>
  <si>
    <t>ARMAÇÃO DE BLOCO, VIGA BALDRAME OU SAPATA UTILIZANDO AÇO CA-50 DE 20 MM - MONTAGEM. AF_06/2017</t>
  </si>
  <si>
    <t>JANELA BASCULANTE, ACO, COM BATENTE/REQUADRO, 100 X 100 CM (SEM VIDROS)</t>
  </si>
  <si>
    <t>338,44</t>
  </si>
  <si>
    <t>96550</t>
  </si>
  <si>
    <t>ARMAÇÃO DE BLOCO, VIGA BALDRAME OU SAPATA UTILIZANDO AÇO CA-50 DE 25 MM - MONTAGEM. AF_06/2017</t>
  </si>
  <si>
    <t>6,26</t>
  </si>
  <si>
    <t>JANELA BASCULANTE, ACO, COM BATENTE/REQUADRO, 60 X 60 CM (SEM VIDROS)</t>
  </si>
  <si>
    <t>157,00</t>
  </si>
  <si>
    <t>100066</t>
  </si>
  <si>
    <t>JANELA BASCULANTE, ACO, COM BATENTE/REQUADRO, 60 X 80 CM (SEM VIDROS)</t>
  </si>
  <si>
    <t>ARMAÇÃO DO SISTEMA DE PAREDES DE CONCRETO, EXECUTADA COMO ARMADURA POSITIVA DE LAJES, TELA Q-196. AF_06/2019</t>
  </si>
  <si>
    <t>7,95</t>
  </si>
  <si>
    <t>184,64</t>
  </si>
  <si>
    <t>100067</t>
  </si>
  <si>
    <t>ARMAÇÃO DO SISTEMA DE PAREDES DE CONCRETO, EXECUTADA COMO REFORÇO, VERGALHÃO DE 5,0 MM DE DIÂMETRO. AF_06/2019</t>
  </si>
  <si>
    <t>7,41</t>
  </si>
  <si>
    <t>384,67</t>
  </si>
  <si>
    <t>100068</t>
  </si>
  <si>
    <t>ARMAÇÃO DO SISTEMA DE PAREDES DE CONCRETO, EXECUTADA COMO REFORÇO, VERGALHÃO DE 12,5 MM DE DIÂMETRO. AF_06/2019</t>
  </si>
  <si>
    <t>JANELA BASCULANTE, ACO, COM BATENTE/REQUADRO, 80 X 80 CM (SEM VIDROS)</t>
  </si>
  <si>
    <t>288,87</t>
  </si>
  <si>
    <t>40780</t>
  </si>
  <si>
    <t>REGULARIZAÇÃO DE SUPERFICIE DE CONCRETO APARENTE</t>
  </si>
  <si>
    <t>451,36</t>
  </si>
  <si>
    <t>74157/4</t>
  </si>
  <si>
    <t>LANCAMENTO/APLICACAO MANUAL DE CONCRETO EM FUNDACOES</t>
  </si>
  <si>
    <t>97,81</t>
  </si>
  <si>
    <t>JANELA DE ABRIR EM MADEIRA IMBUIA/CEDRO ARANA/CEDRO ROSA OU EQUIVALENTE DA REGIAO, CAIXA DO BATENTE/MARCO *10* CM, 2 FOLHAS DE ABRIR TIPO VENEZIANA E 2 FOLHAS DE ABRIR PARA VIDRO, COM GUARNICAO/ALIZAR, COM FERRAGENS, (SEM VIDRO E SEM ACABAMENTO)</t>
  </si>
  <si>
    <t>89993</t>
  </si>
  <si>
    <t>829,00</t>
  </si>
  <si>
    <t>GRAUTEAMENTO VERTICAL EM ALVENARIA ESTRUTURAL. AF_01/2015</t>
  </si>
  <si>
    <t>578,52</t>
  </si>
  <si>
    <t>89994</t>
  </si>
  <si>
    <t>GRAUTEAMENTO DE CINTA INTERMEDIÁRIA OU DE CONTRAVERGA EM ALVENARIA ESTRUTURAL. AF_01/2015</t>
  </si>
  <si>
    <t>JANELA DE ABRIR EM MADEIRA PINUS/EUCALIPTO/ TAUARI/ VIROLA OU EQUIVALENTE DA REGIAO, CAIXA DO BATENTE/MARCO *10* CM, 2 FOLHAS DE ABRIR TIPO VENEZIANA E 2 FOLHAS GUILHOTINA PARA VIDRO, COM FERRAGENS (SEM VIDRO,SEM GUARNICAO/ALIZAR E SEM ACABAMENTO)</t>
  </si>
  <si>
    <t>477,03</t>
  </si>
  <si>
    <t>473,64</t>
  </si>
  <si>
    <t>89995</t>
  </si>
  <si>
    <t>GRAUTEAMENTO DE CINTA SUPERIOR OU DE VERGA EM ALVENARIA ESTRUTURAL. AF_01/2015</t>
  </si>
  <si>
    <t>552,56</t>
  </si>
  <si>
    <t>JANELA DE CORRER EM ALUMINIO, VENEZIANA, 120  X 150 CM (A X L), 3 FLS (2 VENEZIANAS E 1 VIDRO), SEM BANDEIRA, ACABAMENTO ACET OU BRILHANTE, BATENTE/REQUADRO DE 6 A 14 CM, COM VIDRO, SEM GUARNICAO/ALIZAR</t>
  </si>
  <si>
    <t>90278</t>
  </si>
  <si>
    <t>GRAUTE FGK=15 MPA; TRAÇO 1:0,04:2,0:2,4 (CIMENTO/ CAL/ AREIA GROSSA/ BRITA 0) - PREPARO MECÂNICO COM BETONEIRA 400 L. AF_02/2015</t>
  </si>
  <si>
    <t>523,28</t>
  </si>
  <si>
    <t>265,58</t>
  </si>
  <si>
    <t>90279</t>
  </si>
  <si>
    <t>JANELA DE CORRER EM ALUMINIO, VENEZIANA, 120 X 120 CM (A X L), 3 FLS (2 VENEZIANAS E 1 VIDRO), SEM BANDEIRA, ACABAMENTO ACET OU BRILHANTE, BATENTE/REQUADRO DE 6 A 14 CM, COM VIDRO, SEM GUARNICAO/ALIZAR</t>
  </si>
  <si>
    <t>GRAUTE FGK=20 MPA; TRAÇO 1:0,04:1,6:1,9 (CIMENTO/ CAL/ AREIA GROSSA/ BRITA 0) - PREPARO MECÂNICO COM BETONEIRA 400 L. AF_02/2015</t>
  </si>
  <si>
    <t>278,05</t>
  </si>
  <si>
    <t>433,96</t>
  </si>
  <si>
    <t>90280</t>
  </si>
  <si>
    <t>GRAUTE FGK=25 MPA; TRAÇO 1:0,02:1,2:1,5 (CIMENTO/ CAL/ AREIA GROSSA/ BRITA 0) - PREPARO MECÂNICO COM BETONEIRA 400 L. AF_02/2015</t>
  </si>
  <si>
    <t>JANELA DE CORRER EM ALUMINIO, VENEZIANA, 120 X 150 CM (A X L), 6 FLS (4 VENEZIANAS E 2 VIDROS), SEM BANDEIRA, ACABAMENTO ACET OU BRILHANTE, BATENTE/REQUADRO DE 6 A 14 CM, COM VIDRO, SEM GUARNICAO/ALIZAR</t>
  </si>
  <si>
    <t>306,07</t>
  </si>
  <si>
    <t>603,70</t>
  </si>
  <si>
    <t>90281</t>
  </si>
  <si>
    <t>GRAUTE FGK=30 MPA; TRAÇO 1:0,02:0,8:1,1 (CIMENTO/ CAL/ AREIA GROSSA/ BRITA 0) - PREPARO MECÂNICO COM BETONEIRA 400 L. AF_02/2015</t>
  </si>
  <si>
    <t>343,44</t>
  </si>
  <si>
    <t>JANELA DE CORRER EM ALUMINIO, VENEZIANA, 120 X 200 CM (A X L), 6 FLS (4 VENEZIANAS E 2 VIDROS), SEM BANDEIRA, ACABAMENTO ACET OU BRILHANTE,  BATENTE/REQUADRO DE 6 A 14 CM, COM VIDRO, SEM GUARNICAO/ALIZAR</t>
  </si>
  <si>
    <t>90282</t>
  </si>
  <si>
    <t>747,29</t>
  </si>
  <si>
    <t>GRAUTE FGK=15 MPA; TRAÇO 1:2,0:2,4 (CIMENTO/ AREIA GROSSA/ BRITA 0/ ADITIVO) - PREPARO MECÂNICO COM BETONEIRA 400 L. AF_02/2015</t>
  </si>
  <si>
    <t>267,30</t>
  </si>
  <si>
    <t>JANELA DE CORRER EM ALUMINIO, 100 X 120 CM (A X L), 2 FLS,  SEM BANDEIRA,  ACABAMENTO ACET OU BRILHANTE, BATENTE/REQUADRO DE 6 A 14 CM, COM VIDRO, SEM GUARNICAO</t>
  </si>
  <si>
    <t>249,00</t>
  </si>
  <si>
    <t>90283</t>
  </si>
  <si>
    <t>GRAUTE FGK=20 MPA; TRAÇO 1:1,6:1,9 (CIMENTO/ AREIA GROSSA/ BRITA 0/ ADITIVO) - PREPARO MECÂNICO COM BETONEIRA 400 L. AF_02/2015</t>
  </si>
  <si>
    <t>280,23</t>
  </si>
  <si>
    <t>JANELA DE CORRER EM ALUMINIO, 100 X 150 CM (A X L), 2 FLS,  SEM BANDEIRA,  ACABAMENTO ACET OU BRILHANTE, BATENTE/REQUADRO DE 6 A 14 CM, COM VIDRO, SEM GUARNICAO/ALIZAR</t>
  </si>
  <si>
    <t>292,48</t>
  </si>
  <si>
    <t>90284</t>
  </si>
  <si>
    <t>GRAUTE FGK=25 MPA; TRAÇO 1:1,2:1,5 (CIMENTO/ AREIA GROSSA/ BRITA 0/ ADITIVO) - PREPARO MECÂNICO COM BETONEIRA 400 L. AF_02/2015</t>
  </si>
  <si>
    <t>JANELA DE CORRER EM ALUMINIO, 100 X 150 CM (A X L), 4 FLS, SEM BANDEIRA, ACABAMENTO ACET OU BRILHANTE, BATENTE/REQUADRO DE 6 A 14 CM, COM VIDRO, SEM GUARNICAO/ALIZAR</t>
  </si>
  <si>
    <t>309,78</t>
  </si>
  <si>
    <t>344,90</t>
  </si>
  <si>
    <t>90285</t>
  </si>
  <si>
    <t>GRAUTE FGK=30 MPA; TRAÇO 1:0,8:1,1 (CIMENTO/ AREIA GROSSA/ BRITA 0/ ADITIVO) - PREPARO MECÂNICO COM BETONEIRA 400 L. AF_02/2015</t>
  </si>
  <si>
    <t>348,69</t>
  </si>
  <si>
    <t>242,24</t>
  </si>
  <si>
    <t>90853</t>
  </si>
  <si>
    <t>JANELA DE CORRER EM ALUMINIO, 100 X 150 CM (A X L), 4 FLS, SEM BANDEIRA, ACABAMENTO ACET OU BRILHANTE, COM VIDRO, COM GUARNICAO PARA 1 FACE</t>
  </si>
  <si>
    <t>CONCRETAGEM DE LAJES EM EDIFICAÇÕES UNIFAMILIARES FEITAS COM SISTEMA DE FÔRMAS MANUSEÁVEIS, COM CONCRETO USINADO BOMBEÁVEL FCK 20 MPA - LANÇAMENTO, ADENSAMENTO E ACABAMENTO. AF_06/2015</t>
  </si>
  <si>
    <t>373,61</t>
  </si>
  <si>
    <t>90854</t>
  </si>
  <si>
    <t>JANELA DE CORRER EM ALUMINIO, 100 X 200 CM, 4 FLS,  BANDEIRA COM BASCULA,  ACABAMENTO ACET OU BRILHANTE, BATENTE/REQUADRO DE 6 A 14 CM, COM VIDRO, SEM GUARNICAO/ALIZAR</t>
  </si>
  <si>
    <t>CONCRETAGEM DE PAREDES EM EDIFICAÇÕES UNIFAMILIARES FEITAS COM SISTEMA DE FÔRMAS MANUSEÁVEIS, COM CONCRETO USINADO BOMBEÁVEL FCK 20 MPA - LANÇAMENTO, ADENSAMENTO E ACABAMENTO. AF_06/2015</t>
  </si>
  <si>
    <t>408,64</t>
  </si>
  <si>
    <t>362,03</t>
  </si>
  <si>
    <t>JANELA DE CORRER EM ALUMINIO, 120 X 120 CM (A X L), 2 FLS, SEM BANDEIRA, ACABAMENTO ACET OU BRILHANTE,  BATENTE/REQUADRO DE 6 A 14 CM, COM VIDRO, SEM GUARNICAO/ALIZAR</t>
  </si>
  <si>
    <t>90855</t>
  </si>
  <si>
    <t>CONCRETAGEM DE PLATIBANDA EM EDIFICAÇÕES UNIFAMILIARES FEITAS COM SISTEMA DE FÔRMAS MANUSEÁVEIS, COM CONCRETO USINADO BOMBEÁVEL FCK 20 MPA - LANÇAMENTO, ADENSAMENTO E ACABAMENTO. AF_06/2015</t>
  </si>
  <si>
    <t>283,55</t>
  </si>
  <si>
    <t>397,44</t>
  </si>
  <si>
    <t>JANELA DE CORRER EM ALUMINIO, 120 X 150 CM (A X L), 2 FLS, SEM BANDEIRA, ACABAMENTO ACET OU BRILHANTE, BATENTE/REQUADRO DE 6 A 14 CM, COM VIDRO, SEM GUARNICAO/ALIZAR</t>
  </si>
  <si>
    <t>320,48</t>
  </si>
  <si>
    <t>JANELA DE CORRER EM ALUMINIO, 120 X 150 CM (A X L), 4 FLS, BANDEIRA COM BASCULA,  ACABAMENTO ACET OU BRILHANTE, BATENTE/REQUADRO DE 6 A 14 CM, COM VIDRO, SEM GUARNICAO/ALIZAR</t>
  </si>
  <si>
    <t>90856</t>
  </si>
  <si>
    <t>CONCRETAGEM DE LAJES EM EDIFICAÇÕES MULTIFAMILIARES FEITAS COM SISTEMA DE FÔRMAS MANUSEÁVEIS, COM CONCRETO USINADO BOMBEÁVEL FCK 20 MPA - LANÇAMENTO, ADENSAMENTO E ACABAMENTO. AF_06/2015</t>
  </si>
  <si>
    <t>399,71</t>
  </si>
  <si>
    <t>377,07</t>
  </si>
  <si>
    <t>JANELA DE CORRER EM ALUMINIO, 120 X 200 CM (A X L), 4 FLS, BANDEIRA COM BASCULA,  ACABAMENTO ACET OU BRILHANTE, BATENTE/REQUADRO DE 6 A 14 CM, COM VIDRO, SEM GUARNICAO/ALIZAR</t>
  </si>
  <si>
    <t>450,34</t>
  </si>
  <si>
    <t>90857</t>
  </si>
  <si>
    <t>CONCRETAGEM DE PAREDES EM EDIFICAÇÕES MULTIFAMILIARES FEITAS COM SISTEMA DE FÔRMAS MANUSEÁVEIS, COM CONCRETO USINADO BOMBEÁVEL FCK 20 MPA - LANÇAMENTO, ADENSAMENTO E ACABAMENTO. AF_06/2015</t>
  </si>
  <si>
    <t>JANELA DE CORRER, ACO, BATENTE/REQUADRO DE 6 A 14 CM,  COM DIVISAO HORIZ , PINT ANTICORROSIVA, SEM VIDRO, BANDEIRA COM BASCULA, 4 FLS, 120  X 150 CM (A X L)</t>
  </si>
  <si>
    <t>364,34</t>
  </si>
  <si>
    <t>867,08</t>
  </si>
  <si>
    <t>90858</t>
  </si>
  <si>
    <t>JANELA DE CORRER, ACO, BATENTE/REQUADRO DE 6 A 14 CM, QUADRICULADA, PINT ANTICORROSIVA, SEM VIDRO, BANDEIRA COM BASCULA, 4 FLS, 120  X 150 CM (A X L)</t>
  </si>
  <si>
    <t>CONCRETAGEM DE PLATIBANDA EM EDIFICAÇÕES MULTIFAMILIARES FEITAS COM SISTEMA DE FÔRMAS MANUSEÁVEIS, COM CONCRETO USINADO BOMBEÁVEL FCK 20 MPA - LANÇAMENTO, ADENSAMENTO E ACABAMENTO. AF_06/2015</t>
  </si>
  <si>
    <t>1.087,69</t>
  </si>
  <si>
    <t>413,30</t>
  </si>
  <si>
    <t>JANELA DE CORRER, ACO, BATENTE/REQUADRO DE 6 A 14 CM, QUADRICULADA, PINT ANTICORROSIVA, SEM VIDRO, BANDEIRA COM BASCULA, 4 FLS, 120  X 200 CM (A X L)</t>
  </si>
  <si>
    <t>90859</t>
  </si>
  <si>
    <t>CONCRETAGEM DE PLATIBANDA EM EDIFICAÇÕES UNIFAMILIARES FEITAS COM SISTEMA DE FÔRMAS MANUSEÁVEIS, COM CONCRETO USINADO AUTOADENSÁVEL FCK 20 MPA - LANÇAMENTO E ACABAMENTO. AF_06/2015</t>
  </si>
  <si>
    <t>1.341,35</t>
  </si>
  <si>
    <t>355,29</t>
  </si>
  <si>
    <t>JANELA DE CORRER, ACO, BATENTE/REQUADRO DE 6 A 14 CM, QUADRICULADA, PINT ANTICORROSIVA, SEM VIDRO, SEM BANDEIRA, 4 FLS, 100  X 120 CM (A X L)</t>
  </si>
  <si>
    <t>90860</t>
  </si>
  <si>
    <t>603,88</t>
  </si>
  <si>
    <t>CONCRETAGEM DE PLATIBANDA EM EDIFICAÇÕES MULTIFAMILIARES FEITAS COM SISTEMA DE FÔRMAS MANUSEÁVEIS, COM CONCRETO USINADO AUTOADENSÁVEL FCK 20 MPA - LANÇAMENTO E ACABAMENTO. AF_06/2015</t>
  </si>
  <si>
    <t>360,07</t>
  </si>
  <si>
    <t>JANELA DE CORRER, ACO, BATENTE/REQUADRO DE 6 A 14 CM, QUADRICULADA, PINT ANTICORROSIVA, SEM VIDRO, SEM BANDEIRA, 4 FLS, 120  X 150 CM (A X L)</t>
  </si>
  <si>
    <t>451,96</t>
  </si>
  <si>
    <t>90861</t>
  </si>
  <si>
    <t>CONCRETAGEM DE EDIFICAÇÕES (PAREDES E LAJES) FEITAS COM SISTEMA DE FÔRMAS MANUSEÁVEIS, COM CONCRETO USINADO BOMBEÁVEL FCK 20 MPA - LANÇAMENTO, ADENSAMENTO E ACABAMENTO. AF_06/2015</t>
  </si>
  <si>
    <t>367,84</t>
  </si>
  <si>
    <t>JANELA DE CORRER, ACO, BATENTE/REQUADRO DE 6 A 14 CM, QUADRICULADA, PINT ANTICORROSIVA, SEM VIDRO, SEM BANDEIRA, 4 FLS, 120  X 200 CM (A X L)</t>
  </si>
  <si>
    <t>546,52</t>
  </si>
  <si>
    <t>90862</t>
  </si>
  <si>
    <t>CONCRETAGEM DE EDIFICAÇÕES (PAREDES E LAJES) FEITAS COM SISTEMA DE FÔRMAS MANUSEÁVEIS, COM CONCRETO USINADO AUTOADENSÁVEL FCK 20 MPA - LANÇAMENTO E ACABAMENTO. AF_06/2015</t>
  </si>
  <si>
    <t>JANELA DE CORRER, ACO, BATENTE/REQUADRO DE 6 A 14 CM, QUADRICULADA, PINTURA ANTICORROSIVA, SEM VIDRO, BANDEIRA COM BASCULA, 4 FLS, 120  X 150 CM (A X L)</t>
  </si>
  <si>
    <t>333,52</t>
  </si>
  <si>
    <t>604,27</t>
  </si>
  <si>
    <t>92718</t>
  </si>
  <si>
    <t>JANELA DE CORRER, ACO, BATENTE/REQUADRO DE 6 A 14 CM, SEM  DIVISAO, PINT ANTICORROSIVA, SEM VIDRO, BANDEIRA COM BASCULA, 4 FLS, 120  X 200 CM (A X L)</t>
  </si>
  <si>
    <t>CONCRETAGEM DE PILARES, FCK = 25 MPA,  COM USO DE BALDES EM EDIFICAÇÃO COM SEÇÃO MÉDIA DE PILARES MENOR OU IGUAL A 0,25 M² - LANÇAMENTO, ADENSAMENTO E ACABAMENTO. AF_12/2015</t>
  </si>
  <si>
    <t>446,46</t>
  </si>
  <si>
    <t>640,02</t>
  </si>
  <si>
    <t>JANELA DE CORRER, ACO, BATENTE/REQUADRO DE 6 A 14 CM, VENEZIANA, PINT ANTICORROSIVA, PINT ACABAMENTO, COM VIDRO, 6 FLS, 120  X 150 CM (A X L)</t>
  </si>
  <si>
    <t>92719</t>
  </si>
  <si>
    <t>CONCRETAGEM DE PILARES, FCK = 25 MPA, COM USO DE GRUA EM EDIFICAÇÃO COM SEÇÃO MÉDIA DE PILARES MENOR OU IGUAL A 0,25 M² - LANÇAMENTO, ADENSAMENTO E ACABAMENTO. AF_12/2015</t>
  </si>
  <si>
    <t>612,67</t>
  </si>
  <si>
    <t>321,96</t>
  </si>
  <si>
    <t>JANELA DE CORRER, ACO, BATENTE/REQUADRO DE 6 A 14 CM, VENEZIANA, PINT ANTICORROSIVA, SEM VIDRO, 6 FLS, 120  X 150 CM (A X L)</t>
  </si>
  <si>
    <t>92720</t>
  </si>
  <si>
    <t>CONCRETAGEM DE PILARES, FCK = 25 MPA, COM USO DE BOMBA EM EDIFICAÇÃO COM SEÇÃO MÉDIA DE PILARES MENOR OU IGUAL A 0,25 M² - LANÇAMENTO, ADENSAMENTO E ACABAMENTO. AF_12/2015</t>
  </si>
  <si>
    <t>551,64</t>
  </si>
  <si>
    <t>366,46</t>
  </si>
  <si>
    <t>JANELA DE CORRER, ACO, COM BATENTE/REQUADRO DE 6 A 14 CM, SEM DIVISAO, PINT ANTICORROSIVA, PINT ACABAMENTO, COM VIDRO, SEM BANDEIRA, COM GRADE, 4 FLS, 100  X 120 CM (A X L)</t>
  </si>
  <si>
    <t>92721</t>
  </si>
  <si>
    <t>692,80</t>
  </si>
  <si>
    <t>CONCRETAGEM DE PILARES, FCK = 25 MPA, COM USO DE GRUA EM EDIFICAÇÃO COM SEÇÃO MÉDIA DE PILARES MAIOR QUE 0,25 M² - LANÇAMENTO, ADENSAMENTO E ACABAMENTO. AF_12/2015</t>
  </si>
  <si>
    <t>314,35</t>
  </si>
  <si>
    <t>JANELA DE CORRER, ACO, COM BATENTE/REQUADRO DE 6 A 14 CM, SEM DIVISAO, PINT ANTICORROSIVA, PINT ACABAMENTO, COM VIDRO, SEM BANDEIRA, 2 FLS, 120  X 150 CM (A X L)</t>
  </si>
  <si>
    <t>839,06</t>
  </si>
  <si>
    <t>92722</t>
  </si>
  <si>
    <t>CONCRETAGEM DE PILARES, FCK = 25 MPA, COM USO DE BOMBA EM EDIFICAÇÃO COM SEÇÃO MÉDIA DE PILARES MAIOR QUE 0,25 M² - LANÇAMENTO, ADENSAMENTO E ACABAMENTO. AF_12/2015</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</si>
  <si>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</si>
  <si>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363,34</t>
  </si>
  <si>
    <t>790,73</t>
  </si>
  <si>
    <t>92723</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</si>
  <si>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</si>
  <si>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CONCRETAGEM DE VIGAS E LAJES, FCK=20 MPA, PARA LAJES PREMOLDADAS COM USO DE BOMBA EM EDIFICAÇÃO COM ÁREA MÉDIA DE LAJES MENOR OU IGUAL A 20 M² - LANÇAMENTO, ADENSAMENTO E ACABAMENTO. AF_12/2015</t>
  </si>
  <si>
    <t>353,97</t>
  </si>
  <si>
    <t>1.002,16</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</si>
  <si>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</si>
  <si>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92724</t>
  </si>
  <si>
    <t>CONCRETAGEM DE VIGAS E LAJES, FCK=20 MPA, PARA LAJES PREMOLDADAS COM USO DE BOMBA EM EDIFICAÇÃO COM ÁREA MÉDIA DE LAJES MAIOR QUE 20 M² - LANÇAMENTO, ADENSAMENTO E ACABAMENTO. AF_12/2015</t>
  </si>
  <si>
    <t>616,15</t>
  </si>
  <si>
    <t>351,15</t>
  </si>
  <si>
    <t>92725</t>
  </si>
  <si>
    <t>CONCRETAGEM DE VIGAS E LAJES, FCK=20 MPA, PARA LAJES MACIÇAS OU NERVURADAS COM USO DE BOMBA EM EDIFICAÇÃO COM ÁREA MÉDIA DE LAJES MENOR OU IGUAL A 20 M² - LANÇAMENTO, ADENSAMENTO E ACABAMENTO. AF_12/2015</t>
  </si>
  <si>
    <t>JANELA EM MADEIRA CEDRINHO/ ANGELIM COMERCIAL/ CURUPIXA/ CUMARU OU EQUIVALENTE DA REGIAO, CAIXA DO BATENTE/MARCO *10* CM, 2 FOLHAS DE ABRIR TIPO VENEZIANA E 2 FOLHAS GUILHOTINA PARA VIDRO, COM GUARNICAO/ALIZAR, COM FERRAGENS (SEM VIDRO E SEM ACABAMENTO)</t>
  </si>
  <si>
    <t>349,96</t>
  </si>
  <si>
    <t>620,87</t>
  </si>
  <si>
    <t>92726</t>
  </si>
  <si>
    <t>CONCRETAGEM DE VIGAS E LAJES, FCK=20 MPA, PARA LAJES MACIÇAS OU NERVURADAS COM USO DE BOMBA EM EDIFICAÇÃO COM ÁREA MÉDIA DE LAJES MAIOR QUE 20 M² - LANÇAMENTO, ADENSAMENTO E ACABAMENTO. AF_12/2015</t>
  </si>
  <si>
    <t>JANELA FIXA EM ALUMINIO, 60  X 80 CM (A X L), BATENTE/REQUADRO DE 3 A 14 CM, COM VIDRO, SEM GUARNICAO/ALIZAR</t>
  </si>
  <si>
    <t>347,97</t>
  </si>
  <si>
    <t>215,93</t>
  </si>
  <si>
    <t>92727</t>
  </si>
  <si>
    <t>CONCRETAGEM DE VIGAS E LAJES, FCK=20 MPA, PARA LAJES PREMOLDADAS COM JERICAS EM ELEVADOR DE CABO EM EDIFICAÇÃO DE MULTIPAVIMENTOS ATÉ 16 ANDARES, COM ÁREA MÉDIA DE LAJES MENOR OU IGUAL A 20 M² - LANÇAMENTO, ADENSAMENTO E ACABAMENTO. AF_12/2015</t>
  </si>
  <si>
    <t>388,71</t>
  </si>
  <si>
    <t>JANELA FIXA EM ALUMINIO, 60 X 80 CM (A X L), BATENTE/REQUADRO DE 3 A 14 CM, COM VIDRO, SEM GUARNICAO/ALIZAR</t>
  </si>
  <si>
    <t>111,99</t>
  </si>
  <si>
    <t>92728</t>
  </si>
  <si>
    <t>CONCRETAGEM DE VIGAS E LAJES, FCK=20 MPA, PARA LAJES PREMOLDADAS COM JERICAS EM ELEVADOR DE CABO EM EDIFICAÇÃO DE MULTIPAVIMENTOS ATÉ 16 ANDARES, COM ÁREA MÉDIA DE LAJES MAIOR QUE 20 M² - LANÇAMENTO, ADENSAMENTO E ACABAMENTO. AF_12/2015</t>
  </si>
  <si>
    <t>369,04</t>
  </si>
  <si>
    <t>JANELA MAXIM AR EM ALUMINIO, 80 X 60 CM (A X L), BATENTE/REQUADRO DE 4 A 14 CM, COM VIDRO, SEM GUARNICAO/ALIZAR</t>
  </si>
  <si>
    <t>92729</t>
  </si>
  <si>
    <t>145,94</t>
  </si>
  <si>
    <t>CONCRETAGEM DE VIGAS E LAJES, FCK=20 MPA, PARA LAJES MACIÇAS OU NERVURADAS COM JERICAS EM ELEVADOR DE CABO EM EDIFICAÇÃO DE ATÉ 16 ANDARES, COM ÁREA MÉDIA DE LAJES MENOR OU IGUAL A 20 M² - LANÇAMENTO, ADENSAMENTO E ACABAMENTO. AF_12/2015</t>
  </si>
  <si>
    <t>360,71</t>
  </si>
  <si>
    <t>92730</t>
  </si>
  <si>
    <t>CONCRETAGEM DE VIGAS E LAJES, FCK=20 MPA, PARA LAJES MACIÇAS OU NERVURADAS COM JERICAS EM ELEVADOR DE CABO EM EDIFICAÇÃO DE MULTIPAVIMENTOS ATÉ 16 ANDARES, COM ÁREA MÉDIA DE LAJES MAIOR QUE 20 M² - LANÇAMENTO, ADENSAMENTO E ACABAMENTO. AF_12/2015</t>
  </si>
  <si>
    <t>346,80</t>
  </si>
  <si>
    <t>291,30</t>
  </si>
  <si>
    <t>92731</t>
  </si>
  <si>
    <t>CONCRETAGEM DE VIGAS E LAJES, FCK=20 MPA, PARA LAJES PREMOLDADAS COM JERICAS EM CREMALHEIRA EM EDIFICAÇÃO DE MULTIPAVIMENTOS ATÉ 16 ANDARES, COM ÁREA MÉDIA DE LAJES MENOR OU IGUAL A 20 M² - LANÇAMENTO, ADENSAMENTO E ACABAMENTO. AF_12/2015</t>
  </si>
  <si>
    <t>JANELA MAXIM AR EM MADEIRA CEDRINHO/ ANGELIM COMERCIAL/ CURUPIXA/ CUMARU OU EQUIVALENTE DA REGIAO, CAIXA DO BATENTE/MARCO *10* CM, 1 FOLHA  PARA VIDRO, COM GUARNICAO/ALIZAR, COM FERRAGENS, (SEM VIDRO E SEM ACABAMENTO)</t>
  </si>
  <si>
    <t>362,67</t>
  </si>
  <si>
    <t>875,57</t>
  </si>
  <si>
    <t>92732</t>
  </si>
  <si>
    <t>CONCRETAGEM DE VIGAS E LAJES, FCK=20 MPA, PARA LAJES PREMOLDADAS COM JERICAS EM CREMALHEIRA EM EDIFICAÇÃO DE MULTIPAVIMENTOS ATÉ 16 ANDARES, COM ÁREA MÉDIA DE LAJES MAIOR QUE 20 M² - LANÇAMENTO, ADENSAMENTO E ACABAMENTO. AF_12/2015</t>
  </si>
  <si>
    <t>349,21</t>
  </si>
  <si>
    <t>JANELA MAXIMO AR, ACO, BATENTE / REQUADRO DE 6 A 14 CM, PINT ANTICORROSIVA, SEM VIDRO, COM GRADE, 1 FL, 60  X 80 CM (A X L)</t>
  </si>
  <si>
    <t>92733</t>
  </si>
  <si>
    <t>CONCRETAGEM DE VIGAS E LAJES, FCK=20 MPA, PARA LAJES MACIÇAS OU NERVURADAS COM JERICAS EM CREMALHEIRA EM EDIFICAÇÃO DE MULTIPAVIMENTOS ATÉ 16 ANDARES, COM ÁREA MÉDIA DE LAJES MENOR OU IGUAL A 20 M² - LANÇAMENTO, ADENSAMENTO E ACABAMENTO. AF_12/2015</t>
  </si>
  <si>
    <t>343,50</t>
  </si>
  <si>
    <t>341,97</t>
  </si>
  <si>
    <t>JANELA MAXIMO AR, ACO, BATENTE/REQUADRO DE 6 A 14 CM, PINT ANTICORROSIVA, SEM VIDRO, COM GRADE, 1 FL, 60  X 80 CM (A X L)</t>
  </si>
  <si>
    <t>92734</t>
  </si>
  <si>
    <t>CONCRETAGEM DE VIGAS E LAJES, FCK=20 MPA, PARA LAJES MACIÇAS OU NERVURADAS COM JERICAS EM CREMALHEIRA EM EDIFICAÇÃO DE MULTIPAVIMENTOS ATÉ 16 ANDARES, COM ÁREA MÉDIA DE LAJES MAIOR QUE 20 M² - LANÇAMENTO, ADENSAMENTO E ACABAMENTO. AF_12/2015</t>
  </si>
  <si>
    <t>712,44</t>
  </si>
  <si>
    <t>334,01</t>
  </si>
  <si>
    <t>JANELA MAXIMO AR, ACO, BATENTE/REQUADRO DE 6 A 14 CM, PINT ANTICORROSIVA, SEM VIDRO, SEM GRADE, 1 FL, 60  X 80 CM (A X L)</t>
  </si>
  <si>
    <t>92735</t>
  </si>
  <si>
    <t>CONCRETAGEM DE VIGAS E LAJES, FCK=20 MPA, PARA LAJES PREMOLDADAS COM GRUA DE CAÇAMBA DE 350 L EM EDIFICAÇÃO DE MULTIPAVIMENTOS ATÉ 16 ANDARES, COM ÁREA MÉDIA DE LAJES MENOR OU IGUAL A 20 M² - LANÇAMENTO, ADENSAMENTO E ACABAMENTO. AF_12/2015</t>
  </si>
  <si>
    <t>267,52</t>
  </si>
  <si>
    <t>341,51</t>
  </si>
  <si>
    <t>JARDINEIRO</t>
  </si>
  <si>
    <t>92736</t>
  </si>
  <si>
    <t>CONCRETAGEM DE VIGAS E LAJES, FCK=20 MPA, PARA LAJES PREMOLDADAS COM GRUA DE CAÇAMBA DE 350 L EM EDIFICAÇÃO DE MULTIPAVIMENTOS ATÉ 16 ANDARES, COM ÁREA MÉDIA DE LAJES MAIOR QUE 20 M² - LANÇAMENTO, ADENSAMENTO E ACABAMENTO. AF_12/2015</t>
  </si>
  <si>
    <t>330,89</t>
  </si>
  <si>
    <t>JARDINEIRO (MENSALISTA)</t>
  </si>
  <si>
    <t>2.507,44</t>
  </si>
  <si>
    <t>92739</t>
  </si>
  <si>
    <t>JOELHO COM VISITA, PVC SERIE R, 90 GRAUS, 100 X 75 MM, PARA ESGOTO PREDIAL</t>
  </si>
  <si>
    <t>CONCRETAGEM DE VIGAS E LAJES, FCK=20 MPA, PARA LAJES MACIÇAS OU NERVURADAS COM GRUA DE CAÇAMBA DE 500 L EM EDIFICAÇÃO DE MULTIPAVIMENTOS ATÉ 16 ANDARES, COM ÁREA MÉDIA DE LAJES MENOR OU IGUAL A 20 M² - LANÇAMENTO, ADENSAMENTO E ACABAMENTO. AF_12/2015</t>
  </si>
  <si>
    <t>315,48</t>
  </si>
  <si>
    <t>44,07</t>
  </si>
  <si>
    <t>92740</t>
  </si>
  <si>
    <t>JOELHO CPVC, SOLDAVEL, 45 GRAUS, 15 MM, PARA AGUA QUENTE</t>
  </si>
  <si>
    <t>CONCRETAGEM DE VIGAS E LAJES, FCK=20 MPA, PARA LAJES MACIÇAS OU NERVURADAS COM GRUA DE CAÇAMBA DE 500 L EM EDIFICAÇÃO DE MULTIPAVIMENTOS ATÉ 16 ANDARES, COM ÁREA MÉDIA DE LAJES MAIOR QUE 20 M² - LANÇAMENTO, ADENSAMENTO E ACABAMENTO. AF_12/2015</t>
  </si>
  <si>
    <t>310,22</t>
  </si>
  <si>
    <t>JOELHO CPVC, SOLDAVEL, 45 GRAUS, 22 MM, PARA AGUA QUENTE</t>
  </si>
  <si>
    <t>92741</t>
  </si>
  <si>
    <t>CONCRETAGEM DE VIGAS E LAJES, FCK=20 MPA, PARA QUALQUER TIPO DE LAJE COM BALDES EM EDIFICAÇÃO TÉRREA, COM ÁREA MÉDIA DE LAJES MENOR OU IGUAL A 20 M² - LANÇAMENTO, ADENSAMENTO E ACABAMENTO. AF_12/2015</t>
  </si>
  <si>
    <t>JOELHO CPVC, SOLDAVEL, 45 GRAUS, 28 MM, PARA AGUA QUENTE</t>
  </si>
  <si>
    <t>497,90</t>
  </si>
  <si>
    <t>JOELHO CPVC, SOLDAVEL, 45 GRAUS, 35 MM, PARA AGUA QUENTE</t>
  </si>
  <si>
    <t>92742</t>
  </si>
  <si>
    <t>CONCRETAGEM DE VIGAS E LAJES, FCK=20 MPA, PARA QUALQUER TIPO DE LAJE COM BALDES EM EDIFICAÇÃO DE MULTIPAVIMENTOS ATÉ 04 ANDARES, COM ÁREA MÉDIA DE LAJES MENOR OU IGUAL A 20 M² - LANÇAMENTO, ADENSAMENTO E ACABAMENTO. AF_12/2015</t>
  </si>
  <si>
    <t>695,98</t>
  </si>
  <si>
    <t>JOELHO CPVC, SOLDAVEL, 45 GRAUS, 42 MM, PARA AGUA QUENTE</t>
  </si>
  <si>
    <t>92873</t>
  </si>
  <si>
    <t>LANÇAMENTO COM USO DE BALDES, ADENSAMENTO E ACABAMENTO DE CONCRETO EM ESTRUTURAS. AF_12/2015</t>
  </si>
  <si>
    <t>14,39</t>
  </si>
  <si>
    <t>153,94</t>
  </si>
  <si>
    <t>JOELHO CPVC, SOLDAVEL, 45 GRAUS, 54 MM, PARA AGUA QUENTE</t>
  </si>
  <si>
    <t>31,57</t>
  </si>
  <si>
    <t>92874</t>
  </si>
  <si>
    <t>LANÇAMENTO COM USO DE BOMBA, ADENSAMENTO E ACABAMENTO DE CONCRETO EM ESTRUTURAS. AF_12/2015</t>
  </si>
  <si>
    <t>JOELHO CPVC, SOLDAVEL, 45 GRAUS, 73 MM, PARA AGUA QUENTE</t>
  </si>
  <si>
    <t>25,09</t>
  </si>
  <si>
    <t>84,34</t>
  </si>
  <si>
    <t>JOELHO CPVC, SOLDAVEL, 45 GRAUS, 89 MM, PARA AGUA QUENTE</t>
  </si>
  <si>
    <t>94962</t>
  </si>
  <si>
    <t>CONCRETO MAGRO PARA LASTRO, TRAÇO 1:4,5:4,5 (CIMENTO/ AREIA MÉDIA/ BRITA 1)  - PREPARO MECÂNICO COM BETONEIRA 400 L. AF_07/2016</t>
  </si>
  <si>
    <t>98,39</t>
  </si>
  <si>
    <t>JOELHO CPVC, SOLDAVEL, 90 GRAUS, 15 MM, PARA AGUA QUENTE</t>
  </si>
  <si>
    <t>JOELHO CPVC, SOLDAVEL, 90 GRAUS, 22 MM, PARA AGUA QUENTE</t>
  </si>
  <si>
    <t>94963</t>
  </si>
  <si>
    <t>CONCRETO FCK = 15MPA, TRAÇO 1:3,4:3,5 (CIMENTO/ AREIA MÉDIA/ BRITA 1)  - PREPARO MECÂNICO COM BETONEIRA 400 L. AF_07/2016</t>
  </si>
  <si>
    <t>237,90</t>
  </si>
  <si>
    <t>JOELHO CPVC, SOLDAVEL, 90 GRAUS, 28 MM, PARA AGUA QUENTE</t>
  </si>
  <si>
    <t>94964</t>
  </si>
  <si>
    <t>CONCRETO FCK = 20MPA, TRAÇO 1:2,7:3 (CIMENTO/ AREIA MÉDIA/ BRITA 1)  - PREPARO MECÂNICO COM BETONEIRA 400 L. AF_07/2016</t>
  </si>
  <si>
    <t>JOELHO CPVC, SOLDAVEL, 90 GRAUS, 35 MM, PARA AGUA QUENTE</t>
  </si>
  <si>
    <t>261,28</t>
  </si>
  <si>
    <t>JOELHO CPVC, SOLDAVEL, 90 GRAUS, 42 MM, PARA AGUA QUENTE</t>
  </si>
  <si>
    <t>94965</t>
  </si>
  <si>
    <t>CONCRETO FCK = 25MPA, TRAÇO 1:2,3:2,7 (CIMENTO/ AREIA MÉDIA/ BRITA 1)  - PREPARO MECÂNICO COM BETONEIRA 400 L. AF_07/2016</t>
  </si>
  <si>
    <t>270,07</t>
  </si>
  <si>
    <t>JOELHO CPVC, SOLDAVEL, 90 GRAUS, 54 MM, PARA AGUA QUENTE</t>
  </si>
  <si>
    <t>94966</t>
  </si>
  <si>
    <t>CONCRETO FCK = 30MPA, TRAÇO 1:2,1:2,5 (CIMENTO/ AREIA MÉDIA/ BRITA 1)  - PREPARO MECÂNICO COM BETONEIRA 400 L. AF_07/2016</t>
  </si>
  <si>
    <t>279,13</t>
  </si>
  <si>
    <t>JOELHO CPVC, SOLDAVEL, 90 GRAUS, 73 MM, PARA AGUA QUENTE</t>
  </si>
  <si>
    <t>94967</t>
  </si>
  <si>
    <t>JOELHO CPVC, SOLDAVEL, 90 GRAUS, 89 MM, PARA AGUA QUENTE</t>
  </si>
  <si>
    <t>CONCRETO FCK = 40MPA, TRAÇO 1:1,6:1,9 (CIMENTO/ AREIA MÉDIA/ BRITA 1)  - PREPARO MECÂNICO COM BETONEIRA 400 L. AF_07/2016</t>
  </si>
  <si>
    <t>317,84</t>
  </si>
  <si>
    <t>95,56</t>
  </si>
  <si>
    <t>94968</t>
  </si>
  <si>
    <t>JOELHO DE REDUCAO, PVC SOLDAVEL, 90 GRAUS,  25 MM X 20 MM, PARA AGUA FRIA PREDIAL</t>
  </si>
  <si>
    <t>CONCRETO MAGRO PARA LASTRO, TRAÇO 1:4,5:4,5 (CIMENTO/ AREIA MÉDIA/ BRITA 1)  - PREPARO MECÂNICO COM BETONEIRA 600 L. AF_07/2016</t>
  </si>
  <si>
    <t>212,07</t>
  </si>
  <si>
    <t>JOELHO DE REDUCAO, PVC SOLDAVEL, 90 GRAUS,  32 MM X 25 MM, PARA AGUA FRIA PREDIAL</t>
  </si>
  <si>
    <t>94969</t>
  </si>
  <si>
    <t>CONCRETO FCK = 15MPA, TRAÇO 1:3,4:3,5 (CIMENTO/ AREIA MÉDIA/ BRITA 1)  - PREPARO MECÂNICO COM BETONEIRA 600 L. AF_07/2016</t>
  </si>
  <si>
    <t>JOELHO DE REDUCAO, PVC, ROSCAVEL COM BUCHA DE LATAO, 90 GRAUS,  3/4" X 1/2", PARA AGUA FRIA PREDIAL</t>
  </si>
  <si>
    <t>232,53</t>
  </si>
  <si>
    <t>JOELHO DE REDUCAO, PVC, ROSCAVEL, 90 GRAUS, 1" X 3/4", PARA AGUA FRIA PREDIAL</t>
  </si>
  <si>
    <t>94970</t>
  </si>
  <si>
    <t>CONCRETO FCK = 20MPA, TRAÇO 1:2,7:3 (CIMENTO/ AREIA MÉDIA/ BRITA 1)  - PREPARO MECÂNICO COM BETONEIRA 600 L. AF_07/2016</t>
  </si>
  <si>
    <t>251,30</t>
  </si>
  <si>
    <t>JOELHO DE REDUCAO, PVC, ROSCAVEL, 90 GRAUS, 3/4" X 1/2", PARA AGUA FRIA PREDIAL</t>
  </si>
  <si>
    <t>94971</t>
  </si>
  <si>
    <t>JOELHO DE TRANSICAO, CPVC, SOLDAVEL, 90 GRAUS, 15 MM X 1/2", PARA AGUA QUENTE</t>
  </si>
  <si>
    <t>CONCRETO FCK = 25MPA, TRAÇO 1:2,3:2,7 (CIMENTO/ AREIA MÉDIA/ BRITA 1)  - PREPARO MECÂNICO COM BETONEIRA 600 L. AF_07/2016</t>
  </si>
  <si>
    <t>264,55</t>
  </si>
  <si>
    <t>JOELHO DE TRANSICAO, CPVC, SOLDAVEL, 90 GRAUS, 22 MM X 1/2", PARA AGUA QUENTE</t>
  </si>
  <si>
    <t>8,29</t>
  </si>
  <si>
    <t>94972</t>
  </si>
  <si>
    <t>CONCRETO FCK = 30MPA, TRAÇO 1:2,1:2,5 (CIMENTO/ AREIA MÉDIA/ BRITA 1)  - PREPARO MECÂNICO COM BETONEIRA 600 L. AF_07/2016</t>
  </si>
  <si>
    <t>273,43</t>
  </si>
  <si>
    <t>JOELHO DE TRANSICAO, CPVC, SOLDAVEL, 90 GRAUS, 22 MM X 3/4", PARA AGUA QUENTE</t>
  </si>
  <si>
    <t>10,59</t>
  </si>
  <si>
    <t>94973</t>
  </si>
  <si>
    <t>CONCRETO FCK = 40MPA, TRAÇO 1:1,6:1,9 (CIMENTO/ AREIA MÉDIA/ BRITA 1)  - PREPARO MECÂNICO COM BETONEIRA 600 L. AF_07/2016</t>
  </si>
  <si>
    <t>310,79</t>
  </si>
  <si>
    <t>JOELHO PPR 45 GRAUS, SOLDAVEL,  DN 20 MM, PARA AGUA QUENTE PREDIAL</t>
  </si>
  <si>
    <t>94974</t>
  </si>
  <si>
    <t>JOELHO PPR 45 GRAUS, SOLDAVEL, DN 25 MM, PARA AGUA QUENTE PREDIAL</t>
  </si>
  <si>
    <t>CONCRETO MAGRO PARA LASTRO, TRAÇO 1:4,5:4,5 (CIMENTO/ AREIA MÉDIA/ BRITA 1)  - PREPARO MANUAL. AF_07/2016</t>
  </si>
  <si>
    <t>302,11</t>
  </si>
  <si>
    <t>JOELHO PPR, 45 GRAUS, SOLDAVEL, DN 32 MM, PARA AGUA QUENTE PREDIAL</t>
  </si>
  <si>
    <t>94975</t>
  </si>
  <si>
    <t>JOELHO PPR, 90 GRAUS, SOLDAVEL, DN 110 MM, PARA AGUA QUENTE PREDIAL</t>
  </si>
  <si>
    <t>CONCRETO FCK = 15MPA, TRAÇO 1:3,4:3,5 (CIMENTO/ AREIA MÉDIA/ BRITA 1)  - PREPARO MANUAL. AF_07/2016</t>
  </si>
  <si>
    <t>323,58</t>
  </si>
  <si>
    <t>103,14</t>
  </si>
  <si>
    <t>JOELHO PPR, 90 GRAUS, SOLDAVEL, DN 20 MM, PARA AGUA QUENTE PREDIAL</t>
  </si>
  <si>
    <t>JOELHO PPR, 90 GRAUS, SOLDAVEL, DN 25 MM, PARA AGUA QUENTE PREDIAL</t>
  </si>
  <si>
    <t>96555</t>
  </si>
  <si>
    <t>CONCRETAGEM DE BLOCOS DE COROAMENTO E VIGAS BALDRAME, FCK 30 MPA, COM USO DE JERICA _x0096_ LANÇAMENTO, ADENSAMENTO E ACABAMENTO. AF_06/2017</t>
  </si>
  <si>
    <t>397,80</t>
  </si>
  <si>
    <t>JOELHO PPR, 90 GRAUS, SOLDAVEL, DN 32 MM, PARA AGUA QUENTE PREDIAL</t>
  </si>
  <si>
    <t>3,03</t>
  </si>
  <si>
    <t>96556</t>
  </si>
  <si>
    <t>JOELHO PPR, 90 GRAUS, SOLDAVEL, DN 40 MM, PARA AGUA QUENTE PREDIAL</t>
  </si>
  <si>
    <t>CONCRETAGEM DE SAPATAS, FCK 30 MPA, COM USO DE JERICA _x0096_ LANÇAMENTO, ADENSAMENTO E ACABAMENTO. AF_06/2017</t>
  </si>
  <si>
    <t>460,51</t>
  </si>
  <si>
    <t>96557</t>
  </si>
  <si>
    <t>JOELHO PPR, 90 GRAUS, SOLDAVEL, DN 50 MM, PARA AGUA QUENTE PREDIAL</t>
  </si>
  <si>
    <t>CONCRETAGEM DE BLOCOS DE COROAMENTO E VIGAS BALDRAMES, FCK 30 MPA, COM USO DE BOMBA _x0096_ LANÇAMENTO, ADENSAMENTO E ACABAMENTO. AF_06/2017</t>
  </si>
  <si>
    <t>383,06</t>
  </si>
  <si>
    <t>JOELHO PPR, 90 GRAUS, SOLDAVEL, DN 63 MM, PARA AGUA QUENTE PREDIAL</t>
  </si>
  <si>
    <t>17,85</t>
  </si>
  <si>
    <t>96558</t>
  </si>
  <si>
    <t>CONCRETAGEM DE SAPATAS, FCK 30 MPA, COM USO DE BOMBA _x0096_ LANÇAMENTO, ADENSAMENTO E ACABAMENTO. AF_11/2016</t>
  </si>
  <si>
    <t>JOELHO PPR, 90 GRAUS, SOLDAVEL, DN 75 MM, PARA AGUA QUENTE PREDIAL</t>
  </si>
  <si>
    <t>388,51</t>
  </si>
  <si>
    <t>45,12</t>
  </si>
  <si>
    <t>JOELHO PPR, 90 GRAUS, SOLDAVEL, DN 90 MM, PARA AGUA QUENTE PREDIAL</t>
  </si>
  <si>
    <t>99235</t>
  </si>
  <si>
    <t>68,77</t>
  </si>
  <si>
    <t>CONCRETAGEM DE EDIFICAÇÕES (PAREDES E LAJES) FEITAS COM SISTEMA DE FÔRMAS MANUSEÁVEIS, COM CONCRETO USINADO AUTOADENSÁVEL FCK 25 MPA - LANÇAMENTO E ACABAMENTO. AF_06/2015</t>
  </si>
  <si>
    <t>344,88</t>
  </si>
  <si>
    <t>JOELHO PVC COM VISITA, 90 GRAUS, DN 100 X 50 MM, SERIE NORMAL, PARA ESGOTO PREDIAL</t>
  </si>
  <si>
    <t>99431</t>
  </si>
  <si>
    <t>CONCRETAGEM DE LAJES EM EDIFICAÇÕES UNIFAMILIARES FEITAS COM SISTEMA DE FÔRMAS MANUSEÁVEIS, COM CONCRETO USINADO BOMBEÁVEL FCK 25 MPA - LANÇAMENTO, ADENSAMENTO E ACABAMENTO (EXCLUSIVE BOMBA LANÇA). AF_06/2015</t>
  </si>
  <si>
    <t>JOELHO PVC LEVE, 45 GRAUS, DN 150 MM, PARA ESGOTO PREDIAL</t>
  </si>
  <si>
    <t>409,93</t>
  </si>
  <si>
    <t>45,28</t>
  </si>
  <si>
    <t>99432</t>
  </si>
  <si>
    <t>CONCRETAGEM DE PAREDES EM EDIFICAÇÕES UNIFAMILIARES FEITAS COM SISTEMA DE FÔRMAS MANUSEÁVEIS, COM CONCRETO USINADO BOMBEÁVEL FCK 25 MPA - LANÇAMENTO, ADENSAMENTO E ACABAMENTO (EXCLUSIVE BOMBA LANÇA). AF_06/2015</t>
  </si>
  <si>
    <t>JOELHO PVC LEVE, 90 GRAUS, DN 150 MM, PARA ESGOTO PREDIAL</t>
  </si>
  <si>
    <t>387,90</t>
  </si>
  <si>
    <t>41,33</t>
  </si>
  <si>
    <t>99433</t>
  </si>
  <si>
    <t>JOELHO PVC,  SOLDAVEL COM ROSCA, 90 GRAUS, 20 MM X 1/2", PARA AGUA FRIA PREDIAL</t>
  </si>
  <si>
    <t>CONCRETAGEM DE PLATIBANDA EM EDIFICAÇÕES UNIFAMILIARES FEITAS COM SISTEMA DE FÔRMAS MANUSEÁVEIS, COM CONCRETO USINADO BOMBEÁVEL FCK 25 MPA, - LANÇAMENTO, ADENSAMENTO E ACABAMENTO (EXCLUSIVE BOMBA LANÇA). AF_06/2015</t>
  </si>
  <si>
    <t>435,06</t>
  </si>
  <si>
    <t>JOELHO PVC,  SOLDAVEL COM ROSCA, 90 GRAUS, 25 MM X 1/2", PARA AGUA FRIA PREDIAL</t>
  </si>
  <si>
    <t>99434</t>
  </si>
  <si>
    <t>CONCRETAGEM DE LAJES EM EDIFICAÇÕES MULTIFAMILIARES FEITAS COM SISTEMA DE FÔRMAS MANUSEÁVEIS, COM CONCRETO USINADO BOMBEÁVEL FCK 25 MPA - LANÇAMENTO, ADENSAMENTO E ACABAMENTO (EXCLUSIVE BOMBA LANÇA). AF_06/2015</t>
  </si>
  <si>
    <t>1,76</t>
  </si>
  <si>
    <t>413,39</t>
  </si>
  <si>
    <t>JOELHO PVC,  SOLDAVEL COM ROSCA, 90 GRAUS, 25 MM X 3/4", PARA AGUA FRIA PREDIAL</t>
  </si>
  <si>
    <t>99435</t>
  </si>
  <si>
    <t>CONCRETAGEM DE PAREDES EM EDIFICAÇÕES MULTIFAMILIARES FEITAS COM SISTEMA DE FÔRMAS MANUSEÁVEIS, COM CONCRETO USINADO BOMBEÁVEL FCK 25 MPA - LANÇAMENTO, ADENSAMENTO E ACABAMENTO (EXCLUSIVE BOMBA LANÇA). AF_06/2015</t>
  </si>
  <si>
    <t>399,68</t>
  </si>
  <si>
    <t>JOELHO PVC,  SOLDAVEL COM ROSCA, 90 GRAUS, 32 MM X 3/4", PARA AGUA FRIA PREDIAL</t>
  </si>
  <si>
    <t>9,01</t>
  </si>
  <si>
    <t>JOELHO PVC, COM BOLSA E ANEL, 90 GRAUS, DN 40 X *38* MM, SERIE NORMAL, PARA ESGOTO PREDIAL</t>
  </si>
  <si>
    <t>99436</t>
  </si>
  <si>
    <t>3,23</t>
  </si>
  <si>
    <t>CONCRETAGEM DE PLATIBANDA EM EDIFICAÇÕES MULTIFAMILIARES FEITAS COM SISTEMA DE FÔRMAS MANUSEÁVEIS, COM CONCRETO USINADO BOMBEÁVEL FCK 25 MPA - LANÇAMENTO, ADENSAMENTO E ACABAMENTO (EXCLUSIVE BOMBA LANÇA). AF_06/2015</t>
  </si>
  <si>
    <t>450,92</t>
  </si>
  <si>
    <t>JOELHO PVC, ROSCAVEL, 45 GRAUS, 1/2", PARA AGUA FRIA PREDIAL</t>
  </si>
  <si>
    <t>99437</t>
  </si>
  <si>
    <t>CONCRETAGEM DE PLATIBANDA EM EDIFICAÇÕES UNIFAMILIARES FEITAS COM SISTEMA DE FÔRMAS MANUSEÁVEIS, COM CONCRETO USINADO AUTOADENSÁVEL FCK 25 MPA - LANÇAMENTO E ACABAMENTO. AF_06/2015</t>
  </si>
  <si>
    <t>367,29</t>
  </si>
  <si>
    <t>99438</t>
  </si>
  <si>
    <t>CONCRETAGEM DE PLATIBANDA EM EDIFICAÇÕES MULTIFAMILIARES FEITAS COM SISTEMA DE FÔRMAS MANUSEÁVEIS, COM CONCRETO USINADO AUTOADENSÁVEL FCK 25 MPA - LANÇAMENTO E ACABAMENTO. AF_06/2015</t>
  </si>
  <si>
    <t>JOELHO PVC, ROSCAVEL, 45 GRAUS, 1", PARA AGUA FRIA PREDIAL</t>
  </si>
  <si>
    <t>372,07</t>
  </si>
  <si>
    <t>9,67</t>
  </si>
  <si>
    <t>99439</t>
  </si>
  <si>
    <t>CONCRETAGEM DE EDIFICAÇÕES (PAREDES E LAJES) FEITAS COM SISTEMA DE FÔRMAS MANUSEÁVEIS, COM CONCRETO USINADO BOMBEÁVEL FCK 25 MPA - LANÇAMENTO, ADENSAMENTO E ACABAMENTO (EXCLUSIVE BOMBA LANÇA). AF_06/2015</t>
  </si>
  <si>
    <t>JOELHO PVC, ROSCAVEL, 45 GRAUS, 3/4", PARA AGUA FRIA PREDIAL</t>
  </si>
  <si>
    <t>403,50</t>
  </si>
  <si>
    <t>74141/1</t>
  </si>
  <si>
    <t>JOELHO PVC, ROSCAVEL, 90 GRAUS, 1/2", PARA AGUA FRIA PREDIAL</t>
  </si>
  <si>
    <t>LAJE PRE-MOLD BETA 11 P/1KN/M2 VAOS 4,40M/INCL VIGOTAS TIJOLOS ARMADURA NEGATIVA CAPEAMENTO 3CM CONCRETO 20MPA ESCORAMENTO MATERIAL E MAO  DE OBRA.</t>
  </si>
  <si>
    <t>63,54</t>
  </si>
  <si>
    <t>JOELHO PVC, ROSCAVEL, 90 GRAUS, 1", PARA AGUA FRIA PREDIAL</t>
  </si>
  <si>
    <t>74141/2</t>
  </si>
  <si>
    <t>LAJE PRE-MOLD BETA 12 P/3,5KN/M2 VAO 4,1M INCL VIGOTAS TIJOLOS ARMADU-RA NEGATIVA CAPEAMENTO 3CM CONCRETO 15MPA ESCORAMENTO MATERIAIS E MAO DE OBRA.</t>
  </si>
  <si>
    <t>70,24</t>
  </si>
  <si>
    <t>JOELHO PVC, ROSCAVEL, 90 GRAUS, 3/4", PARA AGUA FRIA PREDIAL</t>
  </si>
  <si>
    <t>2,75</t>
  </si>
  <si>
    <t>74141/3</t>
  </si>
  <si>
    <t>LAJE PRE-MOLD BETA 16 P/3,5KN/M2 VAO 5,2M INCL VIGOTAS TIJOLOS ARMADU-RA NEGATIVA CAPEAMENTO 3CM CONCRETO 15MPA ESCORAMENTO MATERIAL E MAO  DE OBRA.</t>
  </si>
  <si>
    <t>83,27</t>
  </si>
  <si>
    <t>JOELHO PVC, SOLDAVEL, BB, 45 GRAUS, DN 40 MM, PARA ESGOTO PREDIAL</t>
  </si>
  <si>
    <t>74141/4</t>
  </si>
  <si>
    <t>LAJE PRE-MOLD BETA 20 P/3,5KN/M2 VAO 6,2M INCL VIGOTAS TIJOLOS ARMADU-RA NEGATIVA CAPEAMENTO 3CM CONCRETO 15MPA ESCORAMENTO MATERIAL E MAO  DE OBRA.</t>
  </si>
  <si>
    <t>94,86</t>
  </si>
  <si>
    <t>JOELHO PVC, SOLDAVEL, BB, 90 GRAUS, DN 40 MM, PARA ESGOTO PREDIAL</t>
  </si>
  <si>
    <t>74202/1</t>
  </si>
  <si>
    <t>LAJE PRE-MOLDADA P/FORRO, SOBRECARGA 100KG/M2, VAOS ATE 3,50M/E=8CM, C/LAJOTAS E CAP.C/CONC FCK=20MPA, 3CM, INTER-EIXO 38CM, C/ESCORAMENTO (REAPR.3X) E FERRAGEM NEGATIVA</t>
  </si>
  <si>
    <t>57,11</t>
  </si>
  <si>
    <t>JOELHO PVC, SOLDAVEL, COM BUCHA DE LATAO, 90 GRAUS, 20 MM X 1/2", PARA AGUA FRIA PREDIAL</t>
  </si>
  <si>
    <t>74202/2</t>
  </si>
  <si>
    <t>LAJE PRE-MOLDADA P/PISO, SOBRECARGA 200KG/M2, VAOS ATE 3,50M/E=8CM, C/LAJOTAS E CAP.C/CONC FCK=20MPA, 4CM, INTER-EIXO 38CM, C/ESCORAMENTO (REAPR.3X) E FERRAGEM NEGATIVA</t>
  </si>
  <si>
    <t>JOELHO PVC, SOLDAVEL, COM BUCHA DE LATAO, 90 GRAUS, 25 MM X 1/2", PARA AGUA FRIA PREDIAL</t>
  </si>
  <si>
    <t>62,96</t>
  </si>
  <si>
    <t>73817/1</t>
  </si>
  <si>
    <t>EMBASAMENTO DE MATERIAL GRANULAR - PO DE PEDRA</t>
  </si>
  <si>
    <t>JOELHO PVC, SOLDAVEL, COM BUCHA DE LATAO, 90 GRAUS, 25 MM X 3/4", PARA AGUA FRIA PREDIAL</t>
  </si>
  <si>
    <t>92,70</t>
  </si>
  <si>
    <t>73817/2</t>
  </si>
  <si>
    <t>JOELHO PVC, SOLDAVEL, COM BUCHA DE LATAO, 90 GRAUS, 32 MM X 3/4", PARA AGUA FRIA PREDIAL</t>
  </si>
  <si>
    <t>EMBASAMENTO DE MATERIAL GRANULAR - RACHAO</t>
  </si>
  <si>
    <t>120,48</t>
  </si>
  <si>
    <t>JOELHO PVC, SOLDAVEL, PB, 45 GRAUS, DN 100 MM, PARA ESGOTO PREDIAL</t>
  </si>
  <si>
    <t>74078/1</t>
  </si>
  <si>
    <t>AGULHAMENTO FUNDO DE VALAS C/MACO 30KG PEDRA-DE-MAO H=10CM</t>
  </si>
  <si>
    <t>28,53</t>
  </si>
  <si>
    <t>JOELHO PVC, SOLDAVEL, PB, 45 GRAUS, DN 150 MM, PARA ESGOTO PREDIAL</t>
  </si>
  <si>
    <t>83518</t>
  </si>
  <si>
    <t>ALVENARIA EMBASAMENTO E=20 CM BLOCO CONCRETO</t>
  </si>
  <si>
    <t>295,94</t>
  </si>
  <si>
    <t>JOELHO PVC, SOLDAVEL, PB, 45 GRAUS, DN 40 MM, PARA ESGOTO PREDIAL</t>
  </si>
  <si>
    <t>95467</t>
  </si>
  <si>
    <t>JOELHO PVC, SOLDAVEL, PB, 45 GRAUS, DN 50 MM, PARA ESGOTO PREDIAL</t>
  </si>
  <si>
    <t>EMBASAMENTO C/PEDRA ARGAMASSADA UTILIZANDO ARG.CIM/AREIA 1:4</t>
  </si>
  <si>
    <t>364,60</t>
  </si>
  <si>
    <t>JOELHO PVC, SOLDAVEL, PB, 45 GRAUS, DN 75 MM, PARA ESGOTO PREDIAL</t>
  </si>
  <si>
    <t>68328</t>
  </si>
  <si>
    <t>JUNTA DE DILATACAO COM ISOPOR 10 MM</t>
  </si>
  <si>
    <t>JOELHO PVC, SOLDAVEL, PB, 90 GRAUS, DN 100 MM, PARA ESGOTO PREDIAL</t>
  </si>
  <si>
    <t>73898/1</t>
  </si>
  <si>
    <t>JUNTA DE DILATACAO ELASTICA (PVC) O-220/6 PRESSAO ATE 30 MCA</t>
  </si>
  <si>
    <t>96,33</t>
  </si>
  <si>
    <t>JOELHO PVC, SOLDAVEL, PB, 90 GRAUS, DN 150 MM, PARA ESGOTO PREDIAL</t>
  </si>
  <si>
    <t>79471</t>
  </si>
  <si>
    <t>PINTURA ADESIVA P/ CONCRETO, A BASE DE RESINA EPOXI ( SIKADUR 32 )</t>
  </si>
  <si>
    <t>JOELHO PVC, SOLDAVEL, PB, 90 GRAUS, DN 40 MM, PARA ESGOTO PREDIAL</t>
  </si>
  <si>
    <t>49,91</t>
  </si>
  <si>
    <t>98576</t>
  </si>
  <si>
    <t>JOELHO PVC, SOLDAVEL, PB, 90 GRAUS, DN 50 MM, PARA ESGOTO PREDIAL</t>
  </si>
  <si>
    <t>TRATAMENTO DE JUNTA DE DILATAÇÃO COM MANTA ASFÁLTICA ADERIDA COM MAÇARICO. AF_06/2018</t>
  </si>
  <si>
    <t>JOELHO PVC, SOLDAVEL, PB, 90 GRAUS, DN 75 MM, PARA ESGOTO PREDIAL</t>
  </si>
  <si>
    <t>93182</t>
  </si>
  <si>
    <t>VERGA PRÉ-MOLDADA PARA JANELAS COM ATÉ 1,5 M DE VÃO. AF_03/2016</t>
  </si>
  <si>
    <t>JOELHO PVC, SOLDAVEL, 90 GRAUS, 110 MM, PARA AGUA FRIA PREDIAL</t>
  </si>
  <si>
    <t>93183</t>
  </si>
  <si>
    <t>VERGA PRÉ-MOLDADA PARA JANELAS COM MAIS DE 1,5 M DE VÃO. AF_03/2016</t>
  </si>
  <si>
    <t>179,54</t>
  </si>
  <si>
    <t>29,37</t>
  </si>
  <si>
    <t>JOELHO PVC, SOLDAVEL, 90 GRAUS, 20 MM, PARA AGUA FRIA PREDIAL</t>
  </si>
  <si>
    <t>0,41</t>
  </si>
  <si>
    <t>93184</t>
  </si>
  <si>
    <t>VERGA PRÉ-MOLDADA PARA PORTAS COM ATÉ 1,5 M DE VÃO. AF_03/2016</t>
  </si>
  <si>
    <t>JOELHO PVC, SOLDAVEL, 90 GRAUS, 25 MM, PARA AGUA FRIA PREDIAL</t>
  </si>
  <si>
    <t>JOELHO PVC, SOLDAVEL, 90 GRAUS, 32 MM, PARA AGUA FRIA PREDIAL</t>
  </si>
  <si>
    <t>93185</t>
  </si>
  <si>
    <t>VERGA PRÉ-MOLDADA PARA PORTAS COM MAIS DE 1,5 M DE VÃO. AF_03/2016</t>
  </si>
  <si>
    <t>JOELHO PVC, SOLDAVEL, 90 GRAUS, 40 MM, PARA AGUA FRIA PREDIAL</t>
  </si>
  <si>
    <t>4,08</t>
  </si>
  <si>
    <t>28,86</t>
  </si>
  <si>
    <t>JOELHO PVC, SOLDAVEL, 90 GRAUS, 50 MM, PARA AGUA FRIA PREDIAL</t>
  </si>
  <si>
    <t>93186</t>
  </si>
  <si>
    <t>VERGA MOLDADA IN LOCO EM CONCRETO PARA JANELAS COM ATÉ 1,5 M DE VÃO. AF_03/2016</t>
  </si>
  <si>
    <t>JOELHO PVC, SOLDAVEL, 90 GRAUS, 60 MM, PARA AGUA FRIA PREDIAL</t>
  </si>
  <si>
    <t>43,13</t>
  </si>
  <si>
    <t>19,15</t>
  </si>
  <si>
    <t>93187</t>
  </si>
  <si>
    <t>JOELHO PVC, SOLDAVEL, 90 GRAUS, 85 MM, PARA AGUA FRIA PREDIAL</t>
  </si>
  <si>
    <t>VERGA MOLDADA IN LOCO EM CONCRETO PARA JANELAS COM MAIS DE 1,5 M DE VÃO. AF_03/2016</t>
  </si>
  <si>
    <t>85,11</t>
  </si>
  <si>
    <t>48,81</t>
  </si>
  <si>
    <t>JOELHO PVC, 45 GRAUS, ROSCAVEL,  1 1/2", AGUA FRIA PREDIAL</t>
  </si>
  <si>
    <t>93188</t>
  </si>
  <si>
    <t>16,38</t>
  </si>
  <si>
    <t>VERGA MOLDADA IN LOCO EM CONCRETO PARA PORTAS COM ATÉ 1,5 M DE VÃO. AF_03/2016</t>
  </si>
  <si>
    <t>40,36</t>
  </si>
  <si>
    <t>JOELHO PVC, 45 GRAUS, ROSCAVEL, 1 1/4",  AGUA FRIA PREDIAL</t>
  </si>
  <si>
    <t>9,34</t>
  </si>
  <si>
    <t>93189</t>
  </si>
  <si>
    <t>JOELHO PVC, 45 GRAUS, ROSCAVEL, 2", AGUA FRIA PREDIAL</t>
  </si>
  <si>
    <t>VERGA MOLDADA IN LOCO EM CONCRETO PARA PORTAS COM MAIS DE 1,5 M DE VÃO. AF_03/2016</t>
  </si>
  <si>
    <t>49,06</t>
  </si>
  <si>
    <t>22,40</t>
  </si>
  <si>
    <t>JOELHO PVC, 60 GRAUS, DIAMETRO ENTRE 80 E 100 MM, PARA DRENAGEM PLUVIAL PREDIAL</t>
  </si>
  <si>
    <t>93190</t>
  </si>
  <si>
    <t>5,65</t>
  </si>
  <si>
    <t>VERGA MOLDADA IN LOCO COM UTILIZAÇÃO DE BLOCOS CANALETA PARA JANELAS COM ATÉ 1,5 M DE VÃO. AF_03/2016</t>
  </si>
  <si>
    <t>JOELHO PVC, 90 GRAUS, DIAMETRO ENTRE 80 E 100 MM, PARA DRENAGEM PLUVIAL PREDIAL</t>
  </si>
  <si>
    <t>93191</t>
  </si>
  <si>
    <t>VERGA MOLDADA IN LOCO COM UTILIZAÇÃO DE BLOCOS CANALETA PARA JANELAS COM MAIS DE 1,5 M DE VÃO. AF_03/2016</t>
  </si>
  <si>
    <t>JOELHO PVC, 90 GRAUS, ROSCAVEL, 1 1/2",  AGUA FRIA PREDIAL</t>
  </si>
  <si>
    <t>27,78</t>
  </si>
  <si>
    <t>JOELHO PVC, 90 GRAUS, ROSCAVEL, 1 1/4", AGUA FRIA PREDIAL</t>
  </si>
  <si>
    <t>93192</t>
  </si>
  <si>
    <t>VERGA MOLDADA IN LOCO COM UTILIZAÇÃO DE BLOCOS CANALETA PARA PORTAS COM ATÉ 1,5 M DE VÃO. AF_03/2016</t>
  </si>
  <si>
    <t>28,95</t>
  </si>
  <si>
    <t>JOELHO PVC, 90 GRAUS, ROSCAVEL, 2", AGUA FRIA PREDIAL</t>
  </si>
  <si>
    <t>27,72</t>
  </si>
  <si>
    <t>93193</t>
  </si>
  <si>
    <t>VERGA MOLDADA IN LOCO COM UTILIZAÇÃO DE BLOCOS CANALETA PARA PORTAS COM MAIS DE 1,5 M DE VÃO. AF_03/2016</t>
  </si>
  <si>
    <t>JOELHO ROSCA FEMEA MOVEL, METALICO, PARA CONEXAO COM ANEL DESLIZANTE EM TUBO PEX, DN 16 MM X 1/2"</t>
  </si>
  <si>
    <t>11,55</t>
  </si>
  <si>
    <t>93194</t>
  </si>
  <si>
    <t>CONTRAVERGA PRÉ-MOLDADA PARA VÃOS DE ATÉ 1,5 M DE COMPRIMENTO. AF_03/2016</t>
  </si>
  <si>
    <t>JOELHO ROSCA FEMEA MOVEL, METALICO, PARA CONEXAO COM ANEL DESLIZANTE EM TUBO PEX, DN 20 MM X 1/2"</t>
  </si>
  <si>
    <t>93195</t>
  </si>
  <si>
    <t>17,63</t>
  </si>
  <si>
    <t>CONTRAVERGA PRÉ-MOLDADA PARA VÃOS DE MAIS DE 1,5 M DE COMPRIMENTO. AF_03/2016</t>
  </si>
  <si>
    <t>27,42</t>
  </si>
  <si>
    <t>JOELHO ROSCA FEMEA MOVEL, METALICO, PARA CONEXAO COM ANEL DESLIZANTE EM TUBO PEX, DN 20 MM X 3/4"</t>
  </si>
  <si>
    <t>20,83</t>
  </si>
  <si>
    <t>JOELHO ROSCA FEMEA MOVEL, METALICO, PARA CONEXAO COM ANEL DESLIZANTE EM TUBO PEX, DN 25 MM X 3/4"</t>
  </si>
  <si>
    <t>93196</t>
  </si>
  <si>
    <t>CONTRAVERGA MOLDADA IN LOCO EM CONCRETO PARA VÃOS DE ATÉ 1,5 M DE COMPRIMENTO. AF_03/2016</t>
  </si>
  <si>
    <t>23,33</t>
  </si>
  <si>
    <t>41,98</t>
  </si>
  <si>
    <t>JOELHO 45 GRAUS, PPR, SOLDAVEL, F/ F, DN 40 MM, PARA AQUA QUENTE E FRIA PREDIAL</t>
  </si>
  <si>
    <t>5,35</t>
  </si>
  <si>
    <t>93197</t>
  </si>
  <si>
    <t>CONTRAVERGA MOLDADA IN LOCO EM CONCRETO PARA VÃOS DE MAIS DE 1,5 M DE COMPRIMENTO. AF_03/2016</t>
  </si>
  <si>
    <t>46,41</t>
  </si>
  <si>
    <t>JOELHO 45 GRAUS, PPR, SOLDAVEL, F/ F, DN 50 MM, PARA AQUA QUENTE E FRIA PREDIAL</t>
  </si>
  <si>
    <t>93198</t>
  </si>
  <si>
    <t>CONTRAVERGA MOLDADA IN LOCO COM UTILIZAÇÃO DE BLOCOS CANALETA PARA VÃOS DE ATÉ 1,5 M DE COMPRIMENTO. AF_03/2016</t>
  </si>
  <si>
    <t>JOELHO 45 GRAUS, PPR, SOLDAVEL, F/ F, DN 63 MM, PARA AQUA QUENTE E FRIA PREDIAL</t>
  </si>
  <si>
    <t>24,14</t>
  </si>
  <si>
    <t>93199</t>
  </si>
  <si>
    <t>JOELHO 45 GRAUS, PPR, SOLDAVEL, F/ F, DN 75 MM, PARA AQUA QUENTE E FRIA PREDIAL</t>
  </si>
  <si>
    <t>CONTRAVERGA MOLDADA IN LOCO COM UTILIZAÇÃO DE BLOCOS CANALETA PARA VÃOS DE MAIS DE 1,5 M DE COMPRIMENTO. AF_03/2016</t>
  </si>
  <si>
    <t>43,55</t>
  </si>
  <si>
    <t>JOELHO 45 GRAUS, PPR, SOLDAVEL, F/ F, DN 90 MM, PARA AQUA QUENTE E FRIA PREDIAL</t>
  </si>
  <si>
    <t>93200</t>
  </si>
  <si>
    <t>FIXAÇÃO (ENCUNHAMENTO) DE ALVENARIA DE VEDAÇÃO COM ARGAMASSA APLICADA COM BISNAGA. AF_03/2016</t>
  </si>
  <si>
    <t>88,00</t>
  </si>
  <si>
    <t>2,11</t>
  </si>
  <si>
    <t>JOELHO 90 GRAUS, METALICO, PARA CONEXAO COM ANEL DESLIZANTE EM TUBO PEX, DN 16 MM</t>
  </si>
  <si>
    <t>93201</t>
  </si>
  <si>
    <t>FIXAÇÃO (ENCUNHAMENTO) DE ALVENARIA DE VEDAÇÃO COM ARGAMASSA APLICADA COM COLHER. AF_03/2016</t>
  </si>
  <si>
    <t>JOELHO 90 GRAUS, METALICO, PARA CONEXAO COM ANEL DESLIZANTE EM TUBO PEX, DN 20 MM</t>
  </si>
  <si>
    <t>4,55</t>
  </si>
  <si>
    <t>93202</t>
  </si>
  <si>
    <t>JOELHO 90 GRAUS, METALICO, PARA CONEXAO COM ANEL DESLIZANTE EM TUBO PEX, DN 25 MM</t>
  </si>
  <si>
    <t>FIXAÇÃO (ENCUNHAMENTO) DE ALVENARIA DE VEDAÇÃO COM TIJOLO MACIÇO. AF_03/2016</t>
  </si>
  <si>
    <t>21,58</t>
  </si>
  <si>
    <t>17,24</t>
  </si>
  <si>
    <t>JOELHO 90 GRAUS, METALICO, PARA CONEXAO COM ANEL DESLIZANTE EM TUBO PEX, DN 32 MM</t>
  </si>
  <si>
    <t>93203</t>
  </si>
  <si>
    <t>FIXAÇÃO (ENCUNHAMENTO) DE ALVENARIA DE VEDAÇÃO COM ESPUMA DE POLIURETANO EXPANSIVA. AF_03/2016</t>
  </si>
  <si>
    <t>28,47</t>
  </si>
  <si>
    <t>JOELHO 90 GRAUS, PLASTICO, PARA CONEXAO COM CRIMPAGEM EM TUBO PEX, DN 16 MM</t>
  </si>
  <si>
    <t>93204</t>
  </si>
  <si>
    <t>CINTA DE AMARRAÇÃO DE ALVENARIA MOLDADA IN LOCO EM CONCRETO. AF_03/2016</t>
  </si>
  <si>
    <t>32,51</t>
  </si>
  <si>
    <t>JOELHO 90 GRAUS, PLASTICO, PARA CONEXAO COM CRIMPAGEM EM TUBO PEX, DN 20 MM</t>
  </si>
  <si>
    <t>93205</t>
  </si>
  <si>
    <t>CINTA DE AMARRAÇÃO DE ALVENARIA MOLDADA IN LOCO COM UTILIZAÇÃO DE BLOCOS CANALETA. AF_03/2016</t>
  </si>
  <si>
    <t>21,51</t>
  </si>
  <si>
    <t>JOELHO 90 GRAUS, PLASTICO, PARA CONEXAO COM CRIMPAGEM EM TUBO PEX, DN 25 MM</t>
  </si>
  <si>
    <t>71623</t>
  </si>
  <si>
    <t>16,88</t>
  </si>
  <si>
    <t>CHAPIM DE CONCRETO APARENTE COM ACABAMENTO DESEMPENADO, FORMA DE COMPENSADO PLASTIFICADO (MADEIRIT) DE 14 X 10 CM, FUNDIDO NO LOCAL.</t>
  </si>
  <si>
    <t>26,69</t>
  </si>
  <si>
    <t>JOELHO 90 GRAUS, PLASTICO, PARA CONEXAO COM CRIMPAGEM EM TUBO PEX, DN 32 MM</t>
  </si>
  <si>
    <t>29,67</t>
  </si>
  <si>
    <t>JOELHO 90 GRAUS, ROSCA FEMEA TERMINAL, METALICO, PARA CONEXAO COM ANEL DESLIZANTE EM TUBO PEX, DN 16 MM X 1/2"</t>
  </si>
  <si>
    <t>9,45</t>
  </si>
  <si>
    <t>74144/2</t>
  </si>
  <si>
    <t>SUPORTE APOIO CAIXA D AGUA BARROTES MADEIRA DE 1</t>
  </si>
  <si>
    <t>JOELHO 90 GRAUS, ROSCA FEMEA TERMINAL, METALICO, PARA CONEXAO COM ANEL DESLIZANTE EM TUBO PEX, DN 20 MM X 1/2"</t>
  </si>
  <si>
    <t>10,16</t>
  </si>
  <si>
    <t>JOELHO 90 GRAUS, ROSCA FEMEA TERMINAL, METALICO, PARA CONEXAO COM ANEL DESLIZANTE EM TUBO PEX, DN 20 MM X 3/4"</t>
  </si>
  <si>
    <t>83513</t>
  </si>
  <si>
    <t>FORNECIMENTO DE PERFIL SIMPLES "I" OU "H" ATE 8" INCLUSIVE PERDAS</t>
  </si>
  <si>
    <t>6,59</t>
  </si>
  <si>
    <t>JOELHO 90 GRAUS, ROSCA FEMEA TERMINAL, METALICO, PARA CONEXAO COM ANEL DESLIZANTE EM TUBO PEX, DN 25 MM X 3/4"</t>
  </si>
  <si>
    <t>83514</t>
  </si>
  <si>
    <t>FORNECIMENTO DE PERFIL SIMPLES "I" OU "H" 8 A 12" INCLUSIVE PERDAS</t>
  </si>
  <si>
    <t>JOELHO 90 GRAUS, ROSCA FEMEA TERMINAL, PLASTICO, PARA CONEXAO COM CRIMPAGEM EM TUBO PEX, DN 16 MM X 1/2"</t>
  </si>
  <si>
    <t>84153</t>
  </si>
  <si>
    <t>APARELHO DE APOIO NEOPRENE NAO FRETADO (1,4KG/DM3)</t>
  </si>
  <si>
    <t>JOELHO 90 GRAUS, ROSCA FEMEA TERMINAL, PLASTICO, PARA CONEXAO COM CRIMPAGEM EM TUBO PEX, DN 16 MM X 3/4"</t>
  </si>
  <si>
    <t>66,23</t>
  </si>
  <si>
    <t>84154</t>
  </si>
  <si>
    <t>JOELHO 90 GRAUS, ROSCA FEMEA TERMINAL, PLASTICO, PARA CONEXAO COM CRIMPAGEM EM TUBO PEX, DN 20 MM X 1/2"</t>
  </si>
  <si>
    <t>APARELHO APOIO NEOPRENE FRETADO</t>
  </si>
  <si>
    <t>DM3</t>
  </si>
  <si>
    <t>137,65</t>
  </si>
  <si>
    <t>JOELHO 90 GRAUS, ROSCA FEMEA TERMINAL, PLASTICO, PARA CONEXAO COM CRIMPAGEM EM TUBO PEX, DN 20 MM X 3/4"</t>
  </si>
  <si>
    <t>85233</t>
  </si>
  <si>
    <t>ESCADA EM CONCRETO ARMADO, FCK = 15 MPA, MOLDADA IN LOCO</t>
  </si>
  <si>
    <t>2.265,08</t>
  </si>
  <si>
    <t>19,58</t>
  </si>
  <si>
    <t>95952</t>
  </si>
  <si>
    <t>JOELHO 90 GRAUS, ROSCA FEMEA TERMINAL, PLASTICO, PARA CONEXAO COM CRIMPAGEM EM TUBO PEX, DN 25 MM X 1/2"</t>
  </si>
  <si>
    <t>(COMPOSIÇÃO REPRESENTATIVA) EXECUÇÃO DE ESTRUTURAS DE CONCRETO ARMADO CONVENCIONAL, PARA EDIFICAÇÃO HABITACIONAL MULTIFAMILIAR (PRÉDIO), FCK = 25 MPA. AF_01/2017</t>
  </si>
  <si>
    <t>1.339,05</t>
  </si>
  <si>
    <t>JOELHO 90 GRAUS, ROSCA FEMEA TERMINAL, PLASTICO, PARA CONEXAO COM CRIMPAGEM EM TUBO PEX, DN 25 MM X 1"</t>
  </si>
  <si>
    <t>30,49</t>
  </si>
  <si>
    <t>95953</t>
  </si>
  <si>
    <t>JOELHO 90 GRAUS, ROSCA FEMEA TERMINAL, PLASTICO, PARA CONEXAO COM CRIMPAGEM EM TUBO PEX, DN 25 MM X 3/4"</t>
  </si>
  <si>
    <t>(COMPOSIÇÃO REPRESENTATIVA) EXECUÇÃO DE ESTRUTURAS DE CONCRETO ARMADO, PARA EDIFICAÇÃO HABITACIONAL UNIFAMILIAR COM DOIS PAVIMENTOS (CASA ISOLADA), FCK = 25 MPA. AF_01/2017</t>
  </si>
  <si>
    <t>22,53</t>
  </si>
  <si>
    <t>2.240,85</t>
  </si>
  <si>
    <t>JOELHO 90 GRAUS, ROSCA FEMEA TERMINAL, PLASTICO, PARA CONEXAO COM CRIMPAGEM EM TUBO PEX, DN 32 MM X 1"</t>
  </si>
  <si>
    <t>95954</t>
  </si>
  <si>
    <t>(COMPOSIÇÃO REPRESENTATIVA) EXECUÇÃO DE ESTRUTURAS DE CONCRETO ARMADO, PARA EDIFICAÇÃO HABITACIONAL UNIFAMILIAR COM DOIS PAVIMENTOS (CASA EM EMPREENDIMENTOS), FCK = 25 MPA. AF_01/2017</t>
  </si>
  <si>
    <t>38,31</t>
  </si>
  <si>
    <t>1.589,83</t>
  </si>
  <si>
    <t>JOELHO 90 GRAUS, ROSCA MACHO TERMINAL, METALICO, PARA CONEXAO COM ANEL DESLIZANTE EM TUBO PEX, DN 16 MM X 1/2"</t>
  </si>
  <si>
    <t>95955</t>
  </si>
  <si>
    <t>(COMPOSIÇÃO REPRESENTATIVA) EXECUÇÃO DE ESTRUTURAS DE CONCRETO ARMADO, PARA EDIFICAÇÃO HABITACIONAL UNIFAMILIAR TÉRREA (CASA ISOLADA), FCK = 25 MPA. AF_01/2017</t>
  </si>
  <si>
    <t>JOELHO 90 GRAUS, ROSCA MACHO TERMINAL, METALICO, PARA CONEXAO COM ANEL DESLIZANTE EM TUBO PEX, DN 20 MM X 1/2"</t>
  </si>
  <si>
    <t>1.985,23</t>
  </si>
  <si>
    <t>95956</t>
  </si>
  <si>
    <t>JOELHO 90 GRAUS, ROSCA MACHO TERMINAL, METALICO, PARA CONEXAO COM ANEL DESLIZANTE EM TUBO PEX, DN 20 MM X 3/4"</t>
  </si>
  <si>
    <t>(COMPOSIÇÃO REPRESENTATIVA) EXECUÇÃO DE ESTRUTURAS DE CONCRETO ARMADO, PARA EDIFICAÇÃO HABITACIONAL UNIFAMILIAR TÉRREA (CASA EM EMPREENDIMENTOS), FCK = 25 MPA. AF_01/2017</t>
  </si>
  <si>
    <t>1.550,63</t>
  </si>
  <si>
    <t>14,40</t>
  </si>
  <si>
    <t>95957</t>
  </si>
  <si>
    <t>JOELHO 90 GRAUS, ROSCA MACHO TERMINAL, METALICO, PARA CONEXAO COM ANEL DESLIZANTE EM TUBO PEX, DN 25 MM X 3/4"</t>
  </si>
  <si>
    <t>(COMPOSIÇÃO REPRESENTATIVA) EXECUÇÃO DE ESTRUTURAS DE CONCRETO ARMADO, PARA EDIFICAÇÃO INSTITUCIONAL TÉRREA, FCK = 25 MPA. AF_01/2017</t>
  </si>
  <si>
    <t>1.951,99</t>
  </si>
  <si>
    <t>15,41</t>
  </si>
  <si>
    <t>JOELHO 90 GRAUS, ROSCA MACHO TERMINAL, PLASTICO, PARA CONEXAO COM CRIMPAGEM EM TUBO PEX, DN 25 MM X 1/2"</t>
  </si>
  <si>
    <t>95969</t>
  </si>
  <si>
    <t>(COMPOSIÇÃO REPRESENTATIVA) EXECUÇÃO DE ESCADA EM CONCRETO ARMADO, MOLDADA IN LOCO, FCK = 25 MPA. AF_02/2017</t>
  </si>
  <si>
    <t>1.861,61</t>
  </si>
  <si>
    <t>JOELHO 90 GRAUS, ROSCA MACHO TERMINAL, PLASTICO, PARA CONEXAO COM CRIMPAGEM EM TUBO PEX, DN 25 MM X 1"</t>
  </si>
  <si>
    <t>20,11</t>
  </si>
  <si>
    <t>97733</t>
  </si>
  <si>
    <t>PEÇA RETANGULAR PRÉ-MOLDADA, VOLUME DE CONCRETO DE ATÉ 10 LITROS, TAXA DE AÇO APROXIMADA DE 30KG/M³. AF_01/2018</t>
  </si>
  <si>
    <t>JOELHO 90 GRAUS, ROSCA MACHO TERMINAL, PLASTICO, PARA CONEXAO COM CRIMPAGEM EM TUBO PEX, DN 32 MM X 1"</t>
  </si>
  <si>
    <t>2.245,82</t>
  </si>
  <si>
    <t>JOELHO, PVC COM ROSCA E BUCHA LATAO, 90 GRAUS,  3/4", PARA AGUA FRIA PREDIAL</t>
  </si>
  <si>
    <t>10,48</t>
  </si>
  <si>
    <t>97734</t>
  </si>
  <si>
    <t>JOELHO, PVC SERIE R, 45 GRAUS, DN 100 MM, PARA ESGOTO PREDIAL</t>
  </si>
  <si>
    <t>PEÇA RETANGULAR PRÉ-MOLDADA, VOLUME DE CONCRETO DE 10 A 30 LITROS, TAXA DE AÇO APROXIMADA DE 30KG/M³. AF_01/2018</t>
  </si>
  <si>
    <t>18,61</t>
  </si>
  <si>
    <t>1.950,24</t>
  </si>
  <si>
    <t>JOELHO, PVC SERIE R, 45 GRAUS, DN 150 MM, PARA ESGOTO PREDIAL</t>
  </si>
  <si>
    <t>64,76</t>
  </si>
  <si>
    <t>97735</t>
  </si>
  <si>
    <t>PEÇA RETANGULAR PRÉ-MOLDADA, VOLUME DE CONCRETO DE 30 A 100 LITROS, TAXA DE AÇO APROXIMADA DE 30KG/M³. AF_01/2018</t>
  </si>
  <si>
    <t>JOELHO, PVC SERIE R, 45 GRAUS, DN 40 MM, PARA ESGOTO PREDIAL</t>
  </si>
  <si>
    <t>1.594,90</t>
  </si>
  <si>
    <t>97736</t>
  </si>
  <si>
    <t>PEÇA RETANGULAR PRÉ-MOLDADA, VOLUME DE CONCRETO ACIMA DE 100 LITROS, TAXA DE AÇO APROXIMADA DE 30KG/M³. AF_01/2018</t>
  </si>
  <si>
    <t>JOELHO, PVC SERIE R, 45 GRAUS, DN 50 MM, PARA ESGOTO PREDIAL</t>
  </si>
  <si>
    <t>936,42</t>
  </si>
  <si>
    <t>JOELHO, PVC SERIE R, 45 GRAUS, DN 75 MM, PARA ESGOTO PREDIAL</t>
  </si>
  <si>
    <t>97737</t>
  </si>
  <si>
    <t>13,36</t>
  </si>
  <si>
    <t>PEÇA RETANGULAR PRÉ-MOLDADA, VOLUME DE CONCRETO DE 30 A 70 LITROS , TAXA DE AÇO APROXIMADA DE 70KG/M³. AF_01/2018</t>
  </si>
  <si>
    <t>2.194,44</t>
  </si>
  <si>
    <t>JOELHO, PVC SERIE R, 90 GRAUS, DN 100 MM, PARA ESGOTO PREDIAL</t>
  </si>
  <si>
    <t>97738</t>
  </si>
  <si>
    <t>PEÇA CIRCULAR PRÉ-MOLDADA, VOLUME DE CONCRETO DE 10 A 30 LITROS, TAXA DE FIBRA DE POLIPROPILENO APROXIMADA DE 6 KG/M³. AF_01/2018_P</t>
  </si>
  <si>
    <t>2.981,98</t>
  </si>
  <si>
    <t>JOELHO, PVC SERIE R, 90 GRAUS, DN 150 MM, PARA ESGOTO PREDIAL</t>
  </si>
  <si>
    <t>83,43</t>
  </si>
  <si>
    <t>97739</t>
  </si>
  <si>
    <t>PEÇA CIRCULAR PRÉ-MOLDADA, VOLUME DE CONCRETO DE 30 A 100 LITROS, TAXA DE AÇO APROXIMADA DE 30KG/M³. AF_01/2018</t>
  </si>
  <si>
    <t>JOELHO, PVC SERIE R, 90 GRAUS, DN 40 MM, PARA ESGOTO PREDIAL</t>
  </si>
  <si>
    <t>1.814,65</t>
  </si>
  <si>
    <t>97740</t>
  </si>
  <si>
    <t>PEÇA CIRCULAR PRÉ-MOLDADA, VOLUME DE CONCRETO ACIMA DE 100 LITROS, TAXA DE AÇO APROXIMADA DE 30KG/M³. AF_01/2018</t>
  </si>
  <si>
    <t>1.251,48</t>
  </si>
  <si>
    <t>JOELHO, PVC SERIE R, 90 GRAUS, DN 50 MM, PARA ESGOTO PREDIAL</t>
  </si>
  <si>
    <t>98615</t>
  </si>
  <si>
    <t>CONTENÇÃO EM CORTINA COM ESTACAS ESPAÇADAS COM 30 CM DE DIÂMETRO E PROFUNDIDADE MENOR OU IGUAL A 10 M. AF_06/2018</t>
  </si>
  <si>
    <t>81,21</t>
  </si>
  <si>
    <t>JOELHO, PVC SERIE R, 90 GRAUS, DN 75 MM, PARA ESGOTO PREDIAL</t>
  </si>
  <si>
    <t>16,03</t>
  </si>
  <si>
    <t>98616</t>
  </si>
  <si>
    <t>JOELHO, PVC SOLDAVEL, 45 GRAUS, 110 MM, PARA AGUA FRIA PREDIAL</t>
  </si>
  <si>
    <t>CONTENÇÃO EM CORTINA COM ESTACAS ESPAÇADAS COM 30 CM DE DIÂMETRO E PROFUNDIDADE MAIOR QUE 10 M E MENOR OU IGUAL A 15 M. AF_06/2018</t>
  </si>
  <si>
    <t>62,53</t>
  </si>
  <si>
    <t>164,19</t>
  </si>
  <si>
    <t>JOELHO, PVC SOLDAVEL, 45 GRAUS, 20 MM, PARA AGUA FRIA PREDIAL</t>
  </si>
  <si>
    <t>98617</t>
  </si>
  <si>
    <t>CONTENÇÃO EM CORTINA COM ESTACAS ESPAÇADAS COM 30 CM DE DIÂMETRO E PROFUNDIDADE MAIOR QUE 15 M. AF_06/2018</t>
  </si>
  <si>
    <t>57,47</t>
  </si>
  <si>
    <t>JOELHO, PVC SOLDAVEL, 45 GRAUS, 25 MM, PARA AGUA FRIA PREDIAL</t>
  </si>
  <si>
    <t>JOELHO, PVC SOLDAVEL, 45 GRAUS, 32 MM, PARA AGUA FRIA PREDIAL</t>
  </si>
  <si>
    <t>98618</t>
  </si>
  <si>
    <t>JOELHO, PVC SOLDAVEL, 45 GRAUS, 40 MM, PARA AGUA FRIA PREDIAL</t>
  </si>
  <si>
    <t>CONTENÇÃO EM CORTINA COM ESTACAS ESPAÇADAS COM 40 CM DE DIÂMETRO E PROFUNDIDADE MENOR OU IGUAL A 10 M. AF_06/2018</t>
  </si>
  <si>
    <t>79,06</t>
  </si>
  <si>
    <t>JOELHO, PVC SOLDAVEL, 45 GRAUS, 50 MM, PARA AGUA FRIA PREDIAL</t>
  </si>
  <si>
    <t>98619</t>
  </si>
  <si>
    <t>CONTENÇÃO EM CORTINA COM ESTACAS ESPAÇADAS COM 40 CM DE DIÂMETRO E PROFUNDIDADE MAIOR QUE 10 M E MENOR OU IGUAL A 15 M. AF_06/2018</t>
  </si>
  <si>
    <t>71,36</t>
  </si>
  <si>
    <t>JOELHO, PVC SOLDAVEL, 45 GRAUS, 60 MM, PARA AGUA FRIA PREDIAL</t>
  </si>
  <si>
    <t>22,47</t>
  </si>
  <si>
    <t>98620</t>
  </si>
  <si>
    <t>JOELHO, PVC SOLDAVEL, 45 GRAUS, 75 MM, PARA AGUA FRIA PREDIAL</t>
  </si>
  <si>
    <t>51,64</t>
  </si>
  <si>
    <t>CONTENÇÃO EM CORTINA COM ESTACAS ESPAÇADAS COM 40 CM DE DIÂMETRO E PROFUNDIDADE MAIOR QUE 15 M. AF_06/2018</t>
  </si>
  <si>
    <t>67,48</t>
  </si>
  <si>
    <t>JOELHO, PVC SOLDAVEL, 45 GRAUS, 85 MM, PARA AGUA FRIA PREDIAL</t>
  </si>
  <si>
    <t>61,27</t>
  </si>
  <si>
    <t>98621</t>
  </si>
  <si>
    <t>JOELHO, PVC SOLDAVEL, 90 GRAUS, 75 MM, PARA AGUA FRIA PREDIAL</t>
  </si>
  <si>
    <t>CONTENÇÃO EM CORTINA COM ESTACAS ESPAÇADAS COM 50 CM DE DIÂMETRO E PROFUNDIDADE MENOR OU IGUAL A 10 M. AF_06/2018</t>
  </si>
  <si>
    <t>88,87</t>
  </si>
  <si>
    <t>71,89</t>
  </si>
  <si>
    <t>JOELHO, ROSCA FEMEA, COM BASE FIXA, METALICO, PARA CONEXAO COM ANEL DESLIZANTE EM TUBO PEX, DN 16 MM X 1/2"</t>
  </si>
  <si>
    <t>98622</t>
  </si>
  <si>
    <t>9,23</t>
  </si>
  <si>
    <t>CONTENÇÃO EM CORTINA COM ESTACAS ESPAÇADAS COM 50 CM DE DIÂMETRO E PROFUNDIDADE MAIOR QUE 10 M E MENOR OU IGUAL A 15 M. AF_06/2018</t>
  </si>
  <si>
    <t>82,68</t>
  </si>
  <si>
    <t>JOELHO, ROSCA FEMEA, COM BASE FIXA, METALICO, PARA CONEXAO COM ANEL DESLIZANTE EM TUBO PEX, DN 20 MM X 1/2"</t>
  </si>
  <si>
    <t>13,73</t>
  </si>
  <si>
    <t>98623</t>
  </si>
  <si>
    <t>CONTENÇÃO EM CORTINA COM ESTACAS ESPAÇADAS COM 50 CM DE DIÂMETRO E PROFUNDIDADE MAIOR QUE 15 M. AF_06/2018</t>
  </si>
  <si>
    <t>JOELHO, ROSCA FEMEA, COM BASE FIXA, METALICO, PARA CONEXAO COM ANEL DESLIZANTE EM TUBO PEX, DN 25 MM X 3/4"</t>
  </si>
  <si>
    <t>79,53</t>
  </si>
  <si>
    <t>17,74</t>
  </si>
  <si>
    <t>98624</t>
  </si>
  <si>
    <t>JOELHO, ROSCA FEMEA, COM BASE FIXA, PLASTICO, PARA CONEXAO COM CRIMPAGEM EM TUBO PEX, DN 25 MM X 1/2"</t>
  </si>
  <si>
    <t>CONTENÇÃO EM CORTINA COM ESTACAS ESPAÇADAS COM 60 CM DE DIÂMETRO E PROFUNDIDADE MENOR OU IGUAL A 10 M. AF_06/2018</t>
  </si>
  <si>
    <t>99,71</t>
  </si>
  <si>
    <t>JOELHO, ROSCA FEMEA, COM BASE FIXA, PLASTICO, PARA CONEXAO POR CRIMPAGEM EM TUBO PEX, DN 16 MM X 3/4"</t>
  </si>
  <si>
    <t>98625</t>
  </si>
  <si>
    <t>20,84</t>
  </si>
  <si>
    <t>CONTENÇÃO EM CORTINA COM ESTACAS ESPAÇADAS COM 60 CM DE DIÂMETRO E PROFUNDIDADE MAIOR QUE 10 M E MENOR OU IGUAL A 15 M. AF_06/2018</t>
  </si>
  <si>
    <t>JOELHO, ROSCA FEMEA, COM BASE FIXA, PLASTICO, PARA CONEXAO POR CRIMPAGEM EM TUBO PEX, DN 20 MM X 3/4"</t>
  </si>
  <si>
    <t>94,52</t>
  </si>
  <si>
    <t>26,06</t>
  </si>
  <si>
    <t>98626</t>
  </si>
  <si>
    <t>JOGO DE FERRAGENS CROMADAS P/ PORTA DE VIDRO TEMPERADO, UMA FOLHA COMPOSTA: DOBRADICA SUPERIOR (101) E INFERIOR (103),TRINCO (502), FECHADURA (520),CONTRA FECHADURA (531),COM CAPUCHINHO</t>
  </si>
  <si>
    <t>CONTENÇÃO EM CORTINA COM ESTACAS ESPAÇADAS COM 60 CM DE DIÂMETRO E PROFUNDIDADE MAIOR QUE 15 M. AF_06/2018</t>
  </si>
  <si>
    <t>91,82</t>
  </si>
  <si>
    <t>353,07</t>
  </si>
  <si>
    <t>JOGO DE TRANQUETA E ROSETA QUADRADA DE SOBREPOR SEM FUROS, EM LATAO CROMADO, *50 X 50* MM, PARA FECHADURA DE PORTA DE BANHEIRO</t>
  </si>
  <si>
    <t>98655</t>
  </si>
  <si>
    <t>EXECUÇÃO DE MURETA GUIA PARA CONTENÇÃO/ FUNDAÇÃO COM 30 CM DE ESPESSURA. AF_06/2018</t>
  </si>
  <si>
    <t>39,18</t>
  </si>
  <si>
    <t>382,82</t>
  </si>
  <si>
    <t>JOGO DE TRANQUETA E ROSETA REDONDA DE SOBREPOR SEM FUROS, EM LATAO CROMADO, DIAMETRO *50* MM, PARA FECHADURA DE PORTA DE BANHEIRO</t>
  </si>
  <si>
    <t>98656</t>
  </si>
  <si>
    <t>EXECUÇÃO DE MURETA GUIA PARA CONTENÇÃO/ FUNDAÇÃO COM 40 CM DE ESPESSURA. AF_06/2018</t>
  </si>
  <si>
    <t>36,82</t>
  </si>
  <si>
    <t>388,35</t>
  </si>
  <si>
    <t>JUNCAO DE REDUCAO INVERTIDA, PVC SOLDAVEL, 100 X 50 MM, SERIE NORMAL PARA ESGOTO PREDIAL</t>
  </si>
  <si>
    <t>98657</t>
  </si>
  <si>
    <t>14,06</t>
  </si>
  <si>
    <t>EXECUÇÃO DE MURETA GUIA PARA CONTENÇÃO/ FUNDAÇÃO COM 50 CM DE ESPESSURA. AF_06/2018</t>
  </si>
  <si>
    <t>JUNCAO DE REDUCAO INVERTIDA, PVC SOLDAVEL, 100 X 75 MM, SERIE NORMAL PARA ESGOTO PREDIAL</t>
  </si>
  <si>
    <t>393,87</t>
  </si>
  <si>
    <t>22,42</t>
  </si>
  <si>
    <t>98658</t>
  </si>
  <si>
    <t>EXECUÇÃO DE MURETA GUIA PARA CONTENÇÃO/ FUNDAÇÃO COM 60 CM DE ESPESSURA. AF_06/2018</t>
  </si>
  <si>
    <t>399,41</t>
  </si>
  <si>
    <t>JUNCAO DE REDUCAO INVERTIDA, PVC SOLDAVEL, 75 X 50 MM, SERIE NORMAL PARA ESGOTO PREDIAL</t>
  </si>
  <si>
    <t>98659</t>
  </si>
  <si>
    <t>EXECUÇÃO DE MURETA GUIA PARA CONTENÇÃO/ FUNDAÇÃO COM 80 CM DE ESPESSURA. AF_06/2018</t>
  </si>
  <si>
    <t>410,48</t>
  </si>
  <si>
    <t>JUNCAO DE REDUCAO SIMPLES, COM BOLSA PARA ANEL, PVC LEVE,  150 X 100 MM, PARA ESGOTO PREDIAL</t>
  </si>
  <si>
    <t>98746</t>
  </si>
  <si>
    <t>SOLDA DE TOPO EM CHAPA/PERFIL/TUBO DE AÇO CHANFRADO, ESPESSURA=1/4''. AF_06/2018</t>
  </si>
  <si>
    <t>47,73</t>
  </si>
  <si>
    <t>98749</t>
  </si>
  <si>
    <t>SOLDA DE TOPO EM CHAPA/PERFIL/TUBO DE AÇO CHANFRADO, ESPESSURA=5/16''. AF_06/2018</t>
  </si>
  <si>
    <t>JUNCAO DUPLA, PVC SERIE R, DN 100 X 100 X 100 MM, PARA ESGOTO PREDIAL</t>
  </si>
  <si>
    <t>53,73</t>
  </si>
  <si>
    <t>80,20</t>
  </si>
  <si>
    <t>98750</t>
  </si>
  <si>
    <t>SOLDA DE TOPO EM CHAPA/PERFIL/TUBO DE AÇO CHANFRADO, ESPESSURA=3/8''. AF_06/2018</t>
  </si>
  <si>
    <t>JUNCAO DUPLA, PVC SOLDAVEL, DN 100 X 100 X 100 MM , SERIE NORMAL PARA ESGOTO PREDIAL</t>
  </si>
  <si>
    <t>62,42</t>
  </si>
  <si>
    <t>31,80</t>
  </si>
  <si>
    <t>98751</t>
  </si>
  <si>
    <t>SOLDA DE TOPO EM CHAPA/PERFIL/TUBO DE AÇO CHANFRADO, ESPESSURA=1/2''. AF_06/2018</t>
  </si>
  <si>
    <t>JUNCAO DUPLA, PVC SOLDAVEL, DN 75 X 75 X 75 MM , SERIE NORMAL PARA ESGOTO PREDIAL</t>
  </si>
  <si>
    <t>84,99</t>
  </si>
  <si>
    <t>98752</t>
  </si>
  <si>
    <t>SOLDA DE TOPO EM CHAPA/PERFIL/TUBO DE AÇO CHANFRADO, ESPESSURA=5/8''. AF_06/2018</t>
  </si>
  <si>
    <t>111,93</t>
  </si>
  <si>
    <t>98753</t>
  </si>
  <si>
    <t>SOLDA DE TOPO EM CHAPA/PERFIL/TUBO DE AÇO CHANFRADO, ESPESSURA=3/4''. AF_06/2018</t>
  </si>
  <si>
    <t>JUNCAO INVERTIDA, PVC SOLDAVEL, 75 X 75 MM, SERIE NORMAL PARA ESGOTO PREDIAL</t>
  </si>
  <si>
    <t>145,24</t>
  </si>
  <si>
    <t>17,49</t>
  </si>
  <si>
    <t>98560</t>
  </si>
  <si>
    <t>IMPERMEABILIZAÇÃO DE PISO COM ARGAMASSA DE CIMENTO E AREIA, COM ADITIVO IMPERMEABILIZANTE, E = 2CM. AF_06/2018</t>
  </si>
  <si>
    <t>JUNCAO PVC  ROSCAVEL, 45 GRAUS, 1/2", PARA AGUA FRIA PREDIAL</t>
  </si>
  <si>
    <t>32,48</t>
  </si>
  <si>
    <t>98561</t>
  </si>
  <si>
    <t>JUNCAO PVC  ROSCAVEL, 45 GRAUS, 3/4", PARA AGUA FRIA PREDIAL</t>
  </si>
  <si>
    <t>IMPERMEABILIZAÇÃO DE PAREDES COM ARGAMASSA DE CIMENTO E AREIA, COM ADITIVO IMPERMEABILIZANTE, E = 2CM. AF_06/2018</t>
  </si>
  <si>
    <t>98562</t>
  </si>
  <si>
    <t>IMPERMEABILIZAÇÃO DE FLOREIRA OU VIGA BALDRAME COM ARGAMASSA DE CIMENTO E AREIA, COM ADITIVO IMPERMEABILIZANTE, E = 2 CM. AF_06/2018</t>
  </si>
  <si>
    <t>28,16</t>
  </si>
  <si>
    <t>83735</t>
  </si>
  <si>
    <t>IMPERMEABILIZACAO DE SUPERFICIE COM CIMENTO IMPERMEABILIZANTE DE PEGA ULTRA RAPIDA, TRACO 1:1, E=0,5 CM</t>
  </si>
  <si>
    <t>98555</t>
  </si>
  <si>
    <t>IMPERMEABILIZAÇÃO DE SUPERFÍCIE COM ARGAMASSA POLIMÉRICA / MEMBRANA ACRÍLICA, 3 DEMÃOS. AF_06/2018</t>
  </si>
  <si>
    <t>JUNCAO PVC, 45 GRAUS, ROSCAVEL, 1 1/4", AGUA FRIA PREDIAL</t>
  </si>
  <si>
    <t>18,69</t>
  </si>
  <si>
    <t>4,88</t>
  </si>
  <si>
    <t>98556</t>
  </si>
  <si>
    <t>IMPERMEABILIZAÇÃO DE SUPERFÍCIE COM ARGAMASSA POLIMÉRICA / MEMBRANA ACRÍLICA, 4 DEMÃOS, REFORÇADA COM VÉU DE POLIÉSTER (MAV). AF_06/2018</t>
  </si>
  <si>
    <t>35,79</t>
  </si>
  <si>
    <t>JUNCAO PVC, 60 GRAUS, CIRCULAR,  DIAMETRO ENTRE 80 E 100 MM, PARA DRENAGEM PLUVIAL PREDIAL</t>
  </si>
  <si>
    <t>98558</t>
  </si>
  <si>
    <t>7,76</t>
  </si>
  <si>
    <t>TRATAMENTO DE RALO OU PONTO EMERGENTE COM ARGAMASSA POLIMÉRICA / MEMBRANA ACRÍLICA REFORÇADO COM VÉU DE POLIÉSTER (MAV). AF_06/2018</t>
  </si>
  <si>
    <t>JUNCAO SIMPLES, PVC LEVE, 150 MM, PARA ESGOTO PREDIAL</t>
  </si>
  <si>
    <t>98559</t>
  </si>
  <si>
    <t>TRATAMENTO DE RODAPÉ COM VÉU DE POLIÉSTER. AF_06/2018</t>
  </si>
  <si>
    <t>107,72</t>
  </si>
  <si>
    <t>68053</t>
  </si>
  <si>
    <t>FORNECIMENTO/INSTALACAO LONA PLASTICA PRETA, PARA IMPERMEABILIZACAO, ESPESSURA 150 MICRAS.</t>
  </si>
  <si>
    <t>JUNCAO SIMPLES, PVC SERIE R, DN 100 X 100 MM, PARA ESGOTO PREDIAL</t>
  </si>
  <si>
    <t>47,32</t>
  </si>
  <si>
    <t>74033/1</t>
  </si>
  <si>
    <t>IMPERMEABILIZACAO DE SUPERFICIE COM GEOMEMBRANA (MANTA TERMOPLASTICA LISA) TIPO PEAD, E=2MM.</t>
  </si>
  <si>
    <t>44,00</t>
  </si>
  <si>
    <t>JUNCAO SIMPLES, PVC SERIE R, DN 100 X 75 MM, PARA ESGOTO PREDIAL</t>
  </si>
  <si>
    <t>98546</t>
  </si>
  <si>
    <t>IMPERMEABILIZAÇÃO DE SUPERFÍCIE COM MANTA ASFÁLTICA, UMA CAMADA, INCLUSIVE APLICAÇÃO DE PRIMER ASFÁLTICO, E=3MM. AF_06/2018</t>
  </si>
  <si>
    <t>77,92</t>
  </si>
  <si>
    <t>44,19</t>
  </si>
  <si>
    <t>98547</t>
  </si>
  <si>
    <t>JUNCAO SIMPLES, PVC SERIE R, DN 150 X 100 MM, PARA ESGOTO PREDIAL</t>
  </si>
  <si>
    <t>IMPERMEABILIZAÇÃO DE SUPERFÍCIE COM MANTA ASFÁLTICA, DUAS CAMADAS, INCLUSIVE APLICAÇÃO DE PRIMER ASFÁLTICO, E=3MM E E=4MM. AF_06/2018</t>
  </si>
  <si>
    <t>144,92</t>
  </si>
  <si>
    <t>125,41</t>
  </si>
  <si>
    <t>73762/4</t>
  </si>
  <si>
    <t>IMPERMEABILIZACAO DE SUPERFICIE COM ASFALTO ELASTOMERICO, INCLUSOS PRIMER E VEU DE FIBRA DE VIDRO.</t>
  </si>
  <si>
    <t>132,14</t>
  </si>
  <si>
    <t>JUNCAO SIMPLES, PVC SERIE R, DN 150 X 150 MM, PARA ESGOTO PREDIAL</t>
  </si>
  <si>
    <t>141,42</t>
  </si>
  <si>
    <t>74066/2</t>
  </si>
  <si>
    <t>JUNCAO SIMPLES, PVC SERIE R, DN 40 X 40 MM, PARA ESGOTO PREDIAL</t>
  </si>
  <si>
    <t>IMPERMEABILIZACAO DE SUPERFICIE, COM IMPERMEABILIZANTE FLEXIVEL A BASE ACRILICA.</t>
  </si>
  <si>
    <t>67,03</t>
  </si>
  <si>
    <t>74106/1</t>
  </si>
  <si>
    <t>IMPERMEABILIZACAO DE ESTRUTURAS ENTERRADAS, COM TINTA ASFALTICA, DUAS DEMAOS.</t>
  </si>
  <si>
    <t>8,40</t>
  </si>
  <si>
    <t>JUNCAO SIMPLES, PVC SERIE R, DN 50 X 50 MM, PARA ESGOTO PREDIAL</t>
  </si>
  <si>
    <t>98557</t>
  </si>
  <si>
    <t>IMPERMEABILIZAÇÃO DE SUPERFÍCIE COM EMULSÃO ASFÁLTICA, 2 DEMÃOS AF_06/2018</t>
  </si>
  <si>
    <t>JUNCAO SIMPLES, PVC SERIE R, DN 75 X 75 MM, PARA ESGOTO PREDIAL</t>
  </si>
  <si>
    <t>30,24</t>
  </si>
  <si>
    <t>73872/1</t>
  </si>
  <si>
    <t>IMPERMEABILIZACAO COM PINTURA A BASE DE RESINA EPOXI ALCATRAO, UMA DEMAO.</t>
  </si>
  <si>
    <t>JUNCAO SIMPLES, PVC, DN 100 X 50 MM, SERIE NORMAL PARA ESGOTO PREDIAL</t>
  </si>
  <si>
    <t>28,14</t>
  </si>
  <si>
    <t>13,12</t>
  </si>
  <si>
    <t>JUNCAO SIMPLES, PVC, DN 100 X 75 MM, SERIE NORMAL PARA ESGOTO PREDIAL</t>
  </si>
  <si>
    <t>73872/2</t>
  </si>
  <si>
    <t>IMPERMEABILIZACAO COM PINTURA A BASE DE RESINA EPOXI ALCATRAO, DUAS DEMAOS.</t>
  </si>
  <si>
    <t>18,91</t>
  </si>
  <si>
    <t>54,84</t>
  </si>
  <si>
    <t>JUNCAO SIMPLES, PVC, DN 50 X 50 MM, SERIE NORMAL PARA ESGOTO PREDIAL</t>
  </si>
  <si>
    <t>72124</t>
  </si>
  <si>
    <t>IMPERMEABILIZACAO DE SUPERFICIE COM MASTIQUE ELASTICO A BASE DE SILICONE, POR VOLUME.</t>
  </si>
  <si>
    <t>78,16</t>
  </si>
  <si>
    <t>JUNCAO SIMPLES, PVC, DN 75 X 50 MM, SERIE NORMAL PARA ESGOTO PREDIAL</t>
  </si>
  <si>
    <t>74025/1</t>
  </si>
  <si>
    <t>10,51</t>
  </si>
  <si>
    <t>IMPERMEABILIZACAO DE SUPERFICIE COM MASTIQUE BETUMINOSO A FRIO, POR METRO.</t>
  </si>
  <si>
    <t>JUNCAO SIMPLES, PVC, DN 75 X 75 MM, SERIE NORMAL PARA ESGOTO PREDIAL</t>
  </si>
  <si>
    <t>JUNCAO SIMPLES, PVC, 45 GRAUS, DN 100 X 100 MM, SERIE NORMAL PARA ESGOTO PREDIAL</t>
  </si>
  <si>
    <t>74190/1</t>
  </si>
  <si>
    <t>IMPERMEABILIZACAO DE SUPERFICIE COM MASTIQUE BETUMINOSO A FRIO, POR AREA.</t>
  </si>
  <si>
    <t>145,33</t>
  </si>
  <si>
    <t>JUNCAO SIMPLES, PVC, 45 GRAUS, DN 40 X 40 MM, SERIE NORMAL PARA ESGOTO PREDIAL</t>
  </si>
  <si>
    <t>98563</t>
  </si>
  <si>
    <t>PROTEÇÃO MECÂNICA DE SUPERFÍCIE HORIZONTAL COM ARGAMASSA DE CIMENTO E AREIA, TRAÇO 1:3, E=2CM. AF_06/2018</t>
  </si>
  <si>
    <t>JUNCAO 2 GARRAS PARA FITA PERFURADA</t>
  </si>
  <si>
    <t>98564</t>
  </si>
  <si>
    <t>JUNCAO, PVC, 45 GRAUS, JE, BBB, DN 100 MM, PARA REDE COLETORA DE ESGOTO (NBR 10569)</t>
  </si>
  <si>
    <t>PROTEÇÃO MECÂNICA DE SUPERFÍCIE VERTICAL COM ARGAMASSA DE CIMENTO E AREIA, TRAÇO 1:3, E=2CM. AF_06/2018</t>
  </si>
  <si>
    <t>28,40</t>
  </si>
  <si>
    <t>60,31</t>
  </si>
  <si>
    <t>JUNCAO, PVC, 45 GRAUS, JE, BBB, DN 150 MM, PARA REDE COLETORA DE ESGOTO (NBR 10569)</t>
  </si>
  <si>
    <t>98565</t>
  </si>
  <si>
    <t>PROTEÇÃO MECÂNICA DE SUPERFICIE HORIZONTAL COM ARGAMASSA DE CIMENTO E AREIA, TRAÇO 1:3, E=3CM. AF_06/2018</t>
  </si>
  <si>
    <t>124,91</t>
  </si>
  <si>
    <t>31,95</t>
  </si>
  <si>
    <t>JUNCAO, PVC, 45 GRAUS, JE, BBB, DN 150 MM, PARA TUBO CORRUGADO E/OU LISO, REDE COLETORA DE ESGOTO (NBR 10569)</t>
  </si>
  <si>
    <t>98566</t>
  </si>
  <si>
    <t>PROTEÇÃO MECÂNICA DE SUPERFÍCIE VERTICAL COM ARGAMASSA DE CIMENTO E AREIA, TRAÇO 1:3, E=3CM. AF_06/2018</t>
  </si>
  <si>
    <t>349,49</t>
  </si>
  <si>
    <t>38,24</t>
  </si>
  <si>
    <t>JUNCAO, PVC, 45 GRAUS, JE, BBB, DN 200 MM, PARA TUBO CORRUGADO E/OU LISO, REDE COLETORA DE ESGOTO (NBR 10569)</t>
  </si>
  <si>
    <t>526,35</t>
  </si>
  <si>
    <t>JUNCAO, PVC, 45 GRAUS, JE, BBB, DN 250 MM, PARA TUBO CORRUGADO E/OU LISO, REDE COLETORA DE ESGOTO (NBR 10569)</t>
  </si>
  <si>
    <t>98567</t>
  </si>
  <si>
    <t>733,19</t>
  </si>
  <si>
    <t>PROTEÇÃO MECÂNICA DE SUPERFICIE HORIZONTAL COM ARGAMASSA DE CIMENTO E AREIA, TRAÇO 1:3, E=4CM. AF_06/2018</t>
  </si>
  <si>
    <t>41,37</t>
  </si>
  <si>
    <t>JUNTA DE EXPANSAO BRONZE/LATAO (REF 900), PONTA X PONTA, 35 MM</t>
  </si>
  <si>
    <t>375,29</t>
  </si>
  <si>
    <t>98568</t>
  </si>
  <si>
    <t>PROTEÇÃO MECÂNICA DE SUPERFÍCIE VERTICAL COM ARGAMASSA DE CIMENTO E AREIA, TRAÇO 1:3, E=4CM. AF_06/2018</t>
  </si>
  <si>
    <t>JUNTA DE EXPANSAO BRONZE/LATAO (REF 900), PONTA X PONTA, 42 MM</t>
  </si>
  <si>
    <t>47,65</t>
  </si>
  <si>
    <t>469,86</t>
  </si>
  <si>
    <t>98569</t>
  </si>
  <si>
    <t>JUNTA DE EXPANSAO BRONZE/LATAO (REF 900), PONTA X PONTA, 54 MM</t>
  </si>
  <si>
    <t>PROTEÇÃO MECÂNICA DE SUPERFICIE HORIZONTAL COM ARGAMASSA DE CIMENTO E AREIA, TRAÇO 1:3, E=5CM. AF_06/2018</t>
  </si>
  <si>
    <t>651,67</t>
  </si>
  <si>
    <t>51,20</t>
  </si>
  <si>
    <t>JUNTA DE EXPANSAO BRONZE/LATAO (REF 900), PONTA X PONTA, 66 MM</t>
  </si>
  <si>
    <t>98570</t>
  </si>
  <si>
    <t>PROTEÇÃO MECÂNICA DE SUPERFÍCIE VERTICAL COM ARGAMASSA DE CIMENTO E AREIA, TRAÇO 1:3, E=5CM. AF_06/2018</t>
  </si>
  <si>
    <t>860,75</t>
  </si>
  <si>
    <t>57,51</t>
  </si>
  <si>
    <t>98571</t>
  </si>
  <si>
    <t>PROTEÇÃO MECÂNICA DE SUPERFICIE HORIZONTAL COM CONCRETO 15 MPA, E=4CM. AF_06/2018</t>
  </si>
  <si>
    <t>JUNTA DE EXPANSAO DE COBRE (REF 900), PONTA X PONTA, 15 MM</t>
  </si>
  <si>
    <t>27,52</t>
  </si>
  <si>
    <t>257,36</t>
  </si>
  <si>
    <t>JUNTA DE EXPANSAO DE COBRE (REF 900), PONTA X PONTA, 22 MM</t>
  </si>
  <si>
    <t>98572</t>
  </si>
  <si>
    <t>PROTEÇÃO MECÂNICA DE SUPERFICIE HORIZONTAL COM CONCRETO 15 MPA, E=5CM. AF_06/2018</t>
  </si>
  <si>
    <t>298,52</t>
  </si>
  <si>
    <t>33,94</t>
  </si>
  <si>
    <t>JUNTA DE EXPANSAO DE COBRE (REF 900), PONTA X PONTA, 28 MM</t>
  </si>
  <si>
    <t>327,89</t>
  </si>
  <si>
    <t>98573</t>
  </si>
  <si>
    <t>JUNTA DILATACAO ELASTICA PARA CONCRETO (FUGENBAND) O-12, ATE 5 MCA</t>
  </si>
  <si>
    <t>PROTEÇÃO MECÂNICA DE SUPERFÍCIE VERTICAL COM CONCRETO 15 MPA, E=5CM. AF_06/2018</t>
  </si>
  <si>
    <t>39,93</t>
  </si>
  <si>
    <t>59,04</t>
  </si>
  <si>
    <t>JUNTA DILATACAO ELASTICA PARA CONCRETO (FUGENBAND) O-22, ATE 30 MCA</t>
  </si>
  <si>
    <t>87,85</t>
  </si>
  <si>
    <t>73798/1</t>
  </si>
  <si>
    <t>JUNTA DILATACAO ELASTICA PARA CONCRETO (FUGENBAND) O-35/10, ATE 100 MCA</t>
  </si>
  <si>
    <t>330,62</t>
  </si>
  <si>
    <t>DUTO ESPIRAL FLEXIVEL SINGELO PEAD D=50MM(2") REVESTIDO COM PVC COM FIO GUIA DE ACO GALVANIZADO, LANCADO DIRETO NO SOLO, INCL CONEXOES</t>
  </si>
  <si>
    <t>JUNTA DILATACAO ELASTICA PARA CONCRETO (FUGENBAND) O-35/6, ATE 100 MCA</t>
  </si>
  <si>
    <t>273,53</t>
  </si>
  <si>
    <t>73798/3</t>
  </si>
  <si>
    <t>DUTO ESPIRAL FLEXIVEL SINGELO PEAD D=75MM(3") REVESTIDO COM PVC COM FIO GUIA DE ACO GALVANIZADO, LANCADO DIRETO NO SOLO, INCL CONEXOES</t>
  </si>
  <si>
    <t>38,25</t>
  </si>
  <si>
    <t>JUNTA PLASTICA DE DILATACAO PARA PISOS, COR CINZA, 10 X 4,5 MM (ALTURA X ESPESSURA)</t>
  </si>
  <si>
    <t>91831</t>
  </si>
  <si>
    <t>ELETRODUTO FLEXÍVEL CORRUGADO, PVC, DN 20 MM (1/2"), PARA CIRCUITOS TERMINAIS, INSTALADO EM FORRO - FORNECIMENTO E INSTALAÇÃO. AF_12/2015</t>
  </si>
  <si>
    <t>JUNTA PLASTICA DE DILATACAO PARA PISOS, COR CINZA, 17 X 3 MM (ALTURA X ESPESSURA)</t>
  </si>
  <si>
    <t>5,34</t>
  </si>
  <si>
    <t>91833</t>
  </si>
  <si>
    <t>JUNTA PLASTICA DE DILATACAO PARA PISOS, COR CINZA, 27 X 3 MM (ALTURA X ESPESSURA)</t>
  </si>
  <si>
    <t>ELETRODUTO FLEXÍVEL CORRUGADO REFORÇADO, PVC, DN 20 MM (1/2"), PARA CIRCUITOS TERMINAIS, INSTALADO EM FORRO - FORNECIMENTO E INSTALAÇÃO. AF_12/2015</t>
  </si>
  <si>
    <t>KIT ACESSORIOS PARA COMPRESSOR DE AR, 5 PECAS (PISTOLAS PINTURA, LIMPEZA E PULVERIZACAO, CALIBRADOR E MANGUEIRA)</t>
  </si>
  <si>
    <t>91834</t>
  </si>
  <si>
    <t>226,51</t>
  </si>
  <si>
    <t>ELETRODUTO FLEXÍVEL CORRUGADO, PVC, DN 25 MM (3/4"), PARA CIRCUITOS TERMINAIS, INSTALADO EM FORRO - FORNECIMENTO E INSTALAÇÃO. AF_12/2015</t>
  </si>
  <si>
    <t>KIT CAVALETE, PVC, COM REGISTRO, PARA HIDROMETRO, BITOLAS 1/2" OU 3/4" - COMPLETO</t>
  </si>
  <si>
    <t>60,96</t>
  </si>
  <si>
    <t>91835</t>
  </si>
  <si>
    <t>ELETRODUTO FLEXÍVEL CORRUGADO REFORÇADO, PVC, DN 25 MM (3/4"), PARA CIRCUITOS TERMINAIS, INSTALADO EM FORRO - FORNECIMENTO E INSTALAÇÃO. AF_12/2015</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</si>
  <si>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</si>
  <si>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83,84</t>
  </si>
  <si>
    <t>91836</t>
  </si>
  <si>
    <t>ELETRODUTO FLEXÍVEL CORRUGADO, PVC, DN 32 MM (1"), PARA CIRCUITOS TERMINAIS, INSTALADO EM FORRO - FORNECIMENTO E INSTALAÇÃO. AF_12/2015</t>
  </si>
  <si>
    <t>7,82</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</si>
  <si>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</si>
  <si>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91,94</t>
  </si>
  <si>
    <t>91837</t>
  </si>
  <si>
    <t>ELETRODUTO FLEXÍVEL CORRUGADO REFORÇADO, PVC, DN 32 MM (1"), PARA CIRCUITOS TERMINAIS, INSTALADO EM FORRO - FORNECIMENTO E INSTALAÇÃO. AF_12/2015</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</si>
  <si>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</si>
  <si>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9,58</t>
  </si>
  <si>
    <t>156,85</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</si>
  <si>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</si>
  <si>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91839</t>
  </si>
  <si>
    <t>ELETRODUTO FLEXÍVEL LISO, PEAD, DN 32 MM (1"), PARA CIRCUITOS TERMINAIS, INSTALADO EM FORRO - FORNECIMENTO E INSTALAÇÃO. AF_12/2015</t>
  </si>
  <si>
    <t>134,97</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</si>
  <si>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</si>
  <si>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91840</t>
  </si>
  <si>
    <t>185,09</t>
  </si>
  <si>
    <t>ELETRODUTO FLEXÍVEL CORRUGADO, PEAD, DN 40 MM (1 1/4"), PARA CIRCUITOS TERMINAIS, INSTALADO EM FORRO - FORNECIMENTO E INSTALAÇÃO. AF_12/2015</t>
  </si>
  <si>
    <t>9,72</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</si>
  <si>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</si>
  <si>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91841</t>
  </si>
  <si>
    <t>184,47</t>
  </si>
  <si>
    <t>ELETRODUTO FLEXÍVEL LISO, PEAD, DN 40 MM (1 1/4"), PARA CIRCUITOS TERMINAIS, INSTALADO EM FORRO - FORNECIMENTO E INSTALAÇÃO. AF_12/2015</t>
  </si>
  <si>
    <t>KIT DE ACESSORIOS PARA BANHEIRO EM METAL CROMADO, 5 PECAS</t>
  </si>
  <si>
    <t>91842</t>
  </si>
  <si>
    <t>KIT DE MATERIAIS PARA BRACADEIRA PARA FIXACAO EM POSTE CIRCULAR, CONTEM TRES FIXADORES E UM ROLO DE FITA DE 3 M EM ACO CARBONO</t>
  </si>
  <si>
    <t>ELETRODUTO FLEXÍVEL CORRUGADO, PVC, DN 20 MM (1/2"), PARA CIRCUITOS TERMINAIS, INSTALADO EM LAJE - FORNECIMENTO E INSTALAÇÃO. AF_12/2015</t>
  </si>
  <si>
    <t>KIT DE PROTECAO ARSTOP PARA AR CONDICIONADO, TOMADA PADRAO 2P+T 20 A, COM DISJUNTOR UNIPOLAR DIN 20A</t>
  </si>
  <si>
    <t>18,95</t>
  </si>
  <si>
    <t>91843</t>
  </si>
  <si>
    <t>ELETRODUTO FLEXÍVEL CORRUGADO REFORÇADO, PVC, DN 20 MM (1/2"), PARA CIRCUITOS TERMINAIS, INSTALADO EM LAJE - FORNECIMENTO E INSTALAÇÃO. AF_12/2015</t>
  </si>
  <si>
    <t>KIT PORTA PRONTA DE MADEIRA, FOLHA LEVE (NBR 15930) DE 60 X 210 CM, E = *35* MM, COM MARCO EM ACO, NUCLEO COLMEIA, CAPA LISA EM HDF, ACABAMENTO MELAMINICO BRANCO (INCLUI MARCO, ALIZARES, DOBRADICAS E FECHADURA)</t>
  </si>
  <si>
    <t>300,00</t>
  </si>
  <si>
    <t>91844</t>
  </si>
  <si>
    <t>ELETRODUTO FLEXÍVEL CORRUGADO, PVC, DN 25 MM (3/4"), PARA CIRCUITOS TERMINAIS, INSTALADO EM LAJE - FORNECIMENTO E INSTALAÇÃO. AF_12/2015</t>
  </si>
  <si>
    <t>KIT PORTA PRONTA DE MADEIRA, FOLHA LEVE (NBR 15930) DE 60 X 210 CM, E = 35 MM, NUCLEO COLMEIA, ESTRUTURA USINADA PARA FECHADURA, CAPA LISA EM HDF, ACABAMENTO EM PRIMER PARA PINTURA (INCLUI MARCO, ALIZARES E DOBRADICAS)</t>
  </si>
  <si>
    <t>264,31</t>
  </si>
  <si>
    <t>91845</t>
  </si>
  <si>
    <t>ELETRODUTO FLEXÍVEL CORRUGADO REFORÇADO, PVC, DN 25 MM (3/4"), PARA CIRCUITOS TERMINAIS, INSTALADO EM LAJE - FORNECIMENTO E INSTALAÇÃO. AF_12/2015</t>
  </si>
  <si>
    <t>KIT PORTA PRONTA DE MADEIRA, FOLHA LEVE (NBR 15930) DE 70 X 210 CM, E = *35* MM, COM MARCO EM ACO, NUCLEO COLMEIA, CAPA LISA EM HDF, ACABAMENTO MELAMINICO BRANCO (INCLUI MARCO, ALIZARES, DOBRADICAS E FECHADURA)</t>
  </si>
  <si>
    <t>286,12</t>
  </si>
  <si>
    <t>91846</t>
  </si>
  <si>
    <t>ELETRODUTO FLEXÍVEL CORRUGADO, PVC, DN 32 MM (1"), PARA CIRCUITOS TERMINAIS, INSTALADO EM LAJE - FORNECIMENTO E INSTALAÇÃO. AF_12/2015</t>
  </si>
  <si>
    <t>KIT PORTA PRONTA DE MADEIRA, FOLHA LEVE (NBR 15930) DE 70 X 210 CM, E = 35 MM, NUCLEO COLMEIA, ESTRUTURA USINADA PARA FECHADURA, CAPA LISA EM HDF, ACABAMENTO EM PRIMER PARA PINTURA (INCLUI MARCO, ALIZARES E DOBRADICAS)</t>
  </si>
  <si>
    <t>267,03</t>
  </si>
  <si>
    <t>KIT PORTA PRONTA DE MADEIRA, FOLHA LEVE (NBR 15930) DE 80 X 210 CM, E = *35* MM, COM MARCO EM ACO, NUCLEO COLMEIA, CAPA LISA EM HDF, ACABAMENTO MELAMINICO BRANCO (INCLUI MARCO, ALIZARES, DOBRADICAS E FECHADURA)</t>
  </si>
  <si>
    <t>288,85</t>
  </si>
  <si>
    <t>91847</t>
  </si>
  <si>
    <t>ELETRODUTO FLEXÍVEL CORRUGADO REFORÇADO, PVC, DN 32 MM (1"), PARA CIRCUITOS TERMINAIS, INSTALADO EM LAJE - FORNECIMENTO E INSTALAÇÃO. AF_12/2015</t>
  </si>
  <si>
    <t>KIT PORTA PRONTA DE MADEIRA, FOLHA LEVE (NBR 15930) DE 80 X 210 CM, E = 35 MM, NUCLEO COLMEIA, ESTRUTURA USINADA PARA FECHADURA, CAPA LISA EM HDF, ACABAMENTO EM PRIMER PARA PINTURA (INCLUI MARCO, ALIZARES E DOBRADICAS)</t>
  </si>
  <si>
    <t>8,37</t>
  </si>
  <si>
    <t>KIT PORTA PRONTA DE MADEIRA, FOLHA LEVE (NBR 15930) DE 90 X 210 CM, E = *35* MM, COM MARCO EM ACO, NUCLEO COLMEIA, CAPA LISA EM HDF, ACABAMENTO MELAMINICO BRANCO (INCLUI MARCO, ALIZARES, DOBRADICAS E FECHADURA)</t>
  </si>
  <si>
    <t>302,50</t>
  </si>
  <si>
    <t>91849</t>
  </si>
  <si>
    <t>KIT PORTA PRONTA DE MADEIRA, FOLHA LEVE (NBR 15930) DE 90 X 210 CM, E = 35 MM, NUCLEO COLMEIA, ESTRUTURA USINADA PARA FECHADURA, CAPA LISA EM HDF, ACABAMENTO EM PRIMER PARA PINTURA (INCLUI MARCO, ALIZARES E DOBRADICAS)</t>
  </si>
  <si>
    <t>283,41</t>
  </si>
  <si>
    <t>ELETRODUTO FLEXÍVEL LISO, PEAD, DN 32 MM (1"), PARA CIRCUITOS TERMINAIS, INSTALADO EM LAJE - FORNECIMENTO E INSTALAÇÃO. AF_12/2015</t>
  </si>
  <si>
    <t>KIT PORTA PRONTA DE MADEIRA, FOLHA MEDIA (NBR 15930) DE 60 X 210 CM, E = 35 MM, NUCLEO SARRAFEADO, ESTRUTURA USINADA PARA FECHADURA, CAPA LISA EM HDF, ACABAMENTO EM PRIMER PARA PINTURA (INCLUI MARCO, ALIZARES E DOBRADICAS)</t>
  </si>
  <si>
    <t>6,43</t>
  </si>
  <si>
    <t>289,09</t>
  </si>
  <si>
    <t>KIT PORTA PRONTA DE MADEIRA, FOLHA MEDIA (NBR 15930) DE 60 X 210 CM, E = 35 MM, NUCLEO SARRAFEADO, ESTRUTURA USINADA PARA FECHADURA, CAPA LISA EM HDF, ACABAMENTO MELAMINICO BRANCO (INCLUI MARCO, ALIZARES E DOBRADICAS)</t>
  </si>
  <si>
    <t>91850</t>
  </si>
  <si>
    <t>327,70</t>
  </si>
  <si>
    <t>ELETRODUTO FLEXÍVEL CORRUGADO, PEAD, DN 40 MM (1 1/4"), PARA CIRCUITOS TERMINAIS, INSTALADO EM LAJE - FORNECIMENTO E INSTALAÇÃO. AF_12/2015</t>
  </si>
  <si>
    <t>8,55</t>
  </si>
  <si>
    <t>KIT PORTA PRONTA DE MADEIRA, FOLHA MEDIA (NBR 15930) DE 70 X 210 CM, E = 35 MM, NUCLEO SARRAFEADO, ESTRUTURA USINADA PARA FECHADURA, CAPA LISA EM HDF, ACABAMENTO EM PRIMER PARA PINTURA (INCLUI MARCO, ALIZARES E DOBRADICAS)</t>
  </si>
  <si>
    <t>91851</t>
  </si>
  <si>
    <t>KIT PORTA PRONTA DE MADEIRA, FOLHA MEDIA (NBR 15930) DE 70 X 210 CM, E = 35 MM, NUCLEO SARRAFEADO, ESTRUTURA USINADA PARA FECHADURA, CAPA LISA EM HDF, ACABAMENTO MELAMINICO BRANCO (INCLUI MARCO, ALIZARES E DOBRADICAS)</t>
  </si>
  <si>
    <t>ELETRODUTO FLEXÍVEL LISO, PEAD, DN 40 MM (1 1/4"), PARA CIRCUITOS TERMINAIS, INSTALADO EM LAJE - FORNECIMENTO E INSTALAÇÃO. AF_12/2015</t>
  </si>
  <si>
    <t>338,18</t>
  </si>
  <si>
    <t>91852</t>
  </si>
  <si>
    <t>ELETRODUTO FLEXÍVEL CORRUGADO, PVC, DN 20 MM (1/2"), PARA CIRCUITOS TERMINAIS, INSTALADO EM PAREDE - FORNECIMENTO E INSTALAÇÃO. AF_12/2015</t>
  </si>
  <si>
    <t>6,21</t>
  </si>
  <si>
    <t>KIT PORTA PRONTA DE MADEIRA, FOLHA MEDIA (NBR 15930) DE 80 X 210 CM, E = 35 MM, NUCLEO SARRAFEADO, ESTRUTURA USINADA PARA FECHADURA, CAPA LISA EM HDF, ACABAMENTO EM PRIMER PARA PINTURA (INCLUI MARCO, ALIZARES E DOBRADICAS)</t>
  </si>
  <si>
    <t>91853</t>
  </si>
  <si>
    <t>ELETRODUTO FLEXÍVEL CORRUGADO REFORÇADO, PVC, DN 20 MM (1/2"), PARA CIRCUITOS TERMINAIS, INSTALADO EM PAREDE - FORNECIMENTO E INSTALAÇÃO. AF_12/2015</t>
  </si>
  <si>
    <t>310,80</t>
  </si>
  <si>
    <t>KIT PORTA PRONTA DE MADEIRA, FOLHA MEDIA (NBR 15930) DE 80 X 210 CM, E = 35 MM, NUCLEO SARRAFEADO, ESTRUTURA USINADA PARA FECHADURA, CAPA LISA EM HDF, ACABAMENTO MELAMINICO BRANCO (INCLUI MARCO, ALIZARES E DOBRADICAS)</t>
  </si>
  <si>
    <t>91854</t>
  </si>
  <si>
    <t>340,25</t>
  </si>
  <si>
    <t>ELETRODUTO FLEXÍVEL CORRUGADO, PVC, DN 25 MM (3/4"), PARA CIRCUITOS TERMINAIS, INSTALADO EM PAREDE - FORNECIMENTO E INSTALAÇÃO. AF_12/2015</t>
  </si>
  <si>
    <t>KIT PORTA PRONTA DE MADEIRA, FOLHA MEDIA (NBR 15930) DE 90 X 210 CM, E = 35 MM, NUCLEO SARRAFEADO, ESTRUTURA USINADA PARA FECHADURA, CAPA LISA EM HDF, ACABAMENTO EM PRIMER PARA PINTURA (INCLUI MARCO, ALIZARES E DOBRADICAS)</t>
  </si>
  <si>
    <t>91855</t>
  </si>
  <si>
    <t>ELETRODUTO FLEXÍVEL CORRUGADO REFORÇADO, PVC, DN 25 MM (3/4"), PARA CIRCUITOS TERMINAIS, INSTALADO EM PAREDE - FORNECIMENTO E INSTALAÇÃO. AF_12/2015</t>
  </si>
  <si>
    <t>321,70</t>
  </si>
  <si>
    <t>KIT PORTA PRONTA DE MADEIRA, FOLHA MEDIA (NBR 15930) DE 90 X 210 CM, E = 35 MM, NUCLEO SARRAFEADO, ESTRUTURA USINADA PARA FECHADURA, CAPA LISA EM HDF, ACABAMENTO MELAMINICO BRANCO (INCLUI MARCO, ALIZARES E DOBRADICAS)</t>
  </si>
  <si>
    <t>91856</t>
  </si>
  <si>
    <t>ELETRODUTO FLEXÍVEL CORRUGADO, PVC, DN 32 MM (1"), PARA CIRCUITOS TERMINAIS, INSTALADO EM PAREDE - FORNECIMENTO E INSTALAÇÃO. AF_12/2015</t>
  </si>
  <si>
    <t>359,99</t>
  </si>
  <si>
    <t>8,61</t>
  </si>
  <si>
    <t>91857</t>
  </si>
  <si>
    <t>ELETRODUTO FLEXÍVEL CORRUGADO REFORÇADO, PVC, DN 32 MM (1"), PARA CIRCUITOS TERMINAIS, INSTALADO EM PAREDE - FORNECIMENTO E INSTALAÇÃO. AF_12/2015</t>
  </si>
  <si>
    <t>KIT PORTA PRONTA DE MADEIRA, FOLHA PESADA (NBR 15930) DE 80 X 210 CM, E = 35 MM, NUCLEO SOLIDO, CAPA LISA EM HDF, ACABAMENTO MELAMINICO BRANCO (INCLUI MARCO, ALIZARES, DOBRADICAS E FECHADURA EXTERNA)</t>
  </si>
  <si>
    <t>10,24</t>
  </si>
  <si>
    <t>361,17</t>
  </si>
  <si>
    <t>91859</t>
  </si>
  <si>
    <t>ELETRODUTO FLEXÍVEL LISO, PEAD, DN 32 MM (1"), PARA CIRCUITOS TERMINAIS, INSTALADO EM PAREDE - FORNECIMENTO E INSTALAÇÃO. AF_12/2015</t>
  </si>
  <si>
    <t>KIT PORTA PRONTA DE MADEIRA, FOLHA PESADA (NBR 15930) DE 80 X 210 CM, E = 35 MM, NUCLEO SOLIDO, ESTRUTURA USINADA PARA FECHADURA, CAPA LISA EM HDF, ACABAMENTO EM LAMINADO NATURAL COM VERNIZ (INCLUI MARCO, ALIZARES E DOBRADICAS)</t>
  </si>
  <si>
    <t>8,45</t>
  </si>
  <si>
    <t>401,61</t>
  </si>
  <si>
    <t>KIT PORTA PRONTA DE MADEIRA, FOLHA PESADA (NBR 15930) DE 90 X 210 CM, E = 35 MM, NUCLEO SOLIDO, CAPA LISA EM HDF, ACABAMENTO MELAMINICO BRANCO (INCLUI MARCO, ALIZARES, DOBRADICAS E FECHADURA EXTERNA)</t>
  </si>
  <si>
    <t>91860</t>
  </si>
  <si>
    <t>ELETRODUTO FLEXÍVEL CORRUGADO, PEAD, DN 40 MM (1 1/4"), PARA CIRCUITOS TERMINAIS, INSTALADO EM PAREDE - FORNECIMENTO E INSTALAÇÃO. AF_12/2015</t>
  </si>
  <si>
    <t>370,58</t>
  </si>
  <si>
    <t>10,47</t>
  </si>
  <si>
    <t>KIT PORTA PRONTA DE MADEIRA, FOLHA PESADA (NBR 15930) DE 90 X 210 CM, E = 35 MM, NUCLEO SOLIDO, ESTRUTURA USINADA PARA FECHADURA, CAPA LISA EM HDF, ACABAMENTO EM LAMINADO NATURAL COM VERNIZ (INCLUI MARCO, ALIZARES E DOBRADICAS)</t>
  </si>
  <si>
    <t>91861</t>
  </si>
  <si>
    <t>ELETRODUTO FLEXÍVEL LISO, PEAD, DN 40 MM (1 1/4"), PARA CIRCUITOS TERMINAIS, INSTALADO EM PAREDE - FORNECIMENTO E INSTALAÇÃO. AF_12/2015</t>
  </si>
  <si>
    <t>435,68</t>
  </si>
  <si>
    <t>9,98</t>
  </si>
  <si>
    <t>LADRILHO HIDRAULICO, *20 x 20* CM, E= 2 CM, PADRAO COPACABANA, 2 CORES (PRETO E BRANCO)</t>
  </si>
  <si>
    <t>91862</t>
  </si>
  <si>
    <t>ELETRODUTO RÍGIDO ROSCÁVEL, PVC, DN 20 MM (1/2"), PARA CIRCUITOS TERMINAIS, INSTALADO EM FORRO - FORNECIMENTO E INSTALAÇÃO. AF_12/2015</t>
  </si>
  <si>
    <t>LADRILHO HIDRAULICO, *20 X 20* CM, E= 2 CM, DADOS, COR NATURAL</t>
  </si>
  <si>
    <t>91863</t>
  </si>
  <si>
    <t>ELETRODUTO RÍGIDO ROSCÁVEL, PVC, DN 25 MM (3/4"), PARA CIRCUITOS TERMINAIS, INSTALADO EM FORRO - FORNECIMENTO E INSTALAÇÃO. AF_12/2015</t>
  </si>
  <si>
    <t>LADRILHO HIDRAULICO, *20 X 20* CM, E= 2 CM, RAMPA, NATURAL</t>
  </si>
  <si>
    <t>91864</t>
  </si>
  <si>
    <t>LADRILHO HIDRAULICO, *20 X 20* CM, E= 2 CM, TATIL ALERTA OU DIRECIONAL, AMARELO</t>
  </si>
  <si>
    <t>ELETRODUTO RÍGIDO ROSCÁVEL, PVC, DN 32 MM (1"), PARA CIRCUITOS TERMINAIS, INSTALADO EM FORRO - FORNECIMENTO E INSTALAÇÃO. AF_12/2015</t>
  </si>
  <si>
    <t>56,10</t>
  </si>
  <si>
    <t>LADRILHO HIDRAULICO, *30 X 30* CM, E= 2 CM, MILANO, NATURAL</t>
  </si>
  <si>
    <t>43,46</t>
  </si>
  <si>
    <t>91865</t>
  </si>
  <si>
    <t>ELETRODUTO RÍGIDO ROSCÁVEL, PVC, DN 40 MM (1 1/4"), PARA CIRCUITOS TERMINAIS, INSTALADO EM FORRO - FORNECIMENTO E INSTALAÇÃO. AF_12/2015</t>
  </si>
  <si>
    <t>LAJE PRE-MOLDADA CONVENCIONAL (LAJOTAS + VIGOTAS) PARA FORRO, UNIDIRECIONAL, SOBRECARGA DE 100 KG/M2, VAO ATE 4,00 M (SEM COLOCACAO)</t>
  </si>
  <si>
    <t>12,33</t>
  </si>
  <si>
    <t>91866</t>
  </si>
  <si>
    <t>ELETRODUTO RÍGIDO ROSCÁVEL, PVC, DN 20 MM (1/2"), PARA CIRCUITOS TERMINAIS, INSTALADO EM LAJE - FORNECIMENTO E INSTALAÇÃO. AF_12/2015</t>
  </si>
  <si>
    <t>LAJE PRE-MOLDADA CONVENCIONAL (LAJOTAS + VIGOTAS) PARA FORRO, UNIDIRECIONAL, SOBRECARGA DE 100 KG/M2, VAO ATE 4,50 M (SEM COLOCACAO)</t>
  </si>
  <si>
    <t>5,32</t>
  </si>
  <si>
    <t>25,41</t>
  </si>
  <si>
    <t>LAJE PRE-MOLDADA CONVENCIONAL (LAJOTAS + VIGOTAS) PARA FORRO, UNIDIRECIONAL, SOBRECARGA 100 KG/M2, VAO ATE 5,00 M (SEM COLOCACAO)</t>
  </si>
  <si>
    <t>91867</t>
  </si>
  <si>
    <t>ELETRODUTO RÍGIDO ROSCÁVEL, PVC, DN 25 MM (3/4"), PARA CIRCUITOS TERMINAIS, INSTALADO EM LAJE - FORNECIMENTO E INSTALAÇÃO. AF_12/2015</t>
  </si>
  <si>
    <t>6,49</t>
  </si>
  <si>
    <t>LAJE PRE-MOLDADA CONVENCIONAL (LAJOTAS + VIGOTAS) PARA PISO, UNIDIRECIONAL, SOBRECARGA DE 200 KG/M2, VAO ATE 3,50 M (SEM COLOCACAO)</t>
  </si>
  <si>
    <t>91868</t>
  </si>
  <si>
    <t>25,32</t>
  </si>
  <si>
    <t>ELETRODUTO RÍGIDO ROSCÁVEL, PVC, DN 32 MM (1"), PARA CIRCUITOS TERMINAIS, INSTALADO EM LAJE - FORNECIMENTO E INSTALAÇÃO. AF_12/2015</t>
  </si>
  <si>
    <t>LAJE PRE-MOLDADA CONVENCIONAL (LAJOTAS + VIGOTAS) PARA PISO, UNIDIRECIONAL, SOBRECARGA DE 200 KG/M2, VAO ATE 4,50 M (SEM COLOCACAO)</t>
  </si>
  <si>
    <t>91869</t>
  </si>
  <si>
    <t>ELETRODUTO RÍGIDO ROSCÁVEL, PVC, DN 40 MM (1 1/4"), PARA CIRCUITOS TERMINAIS, INSTALADO EM LAJE - FORNECIMENTO E INSTALAÇÃO. AF_12/2015</t>
  </si>
  <si>
    <t>LAJE PRE-MOLDADA CONVENCIONAL (LAJOTAS + VIGOTAS) PARA PISO, UNIDIRECIONAL, SOBRECARGA DE 200 KG/M2, VAO ATE 5,00 M (SEM COLOCACAO)</t>
  </si>
  <si>
    <t>91870</t>
  </si>
  <si>
    <t>ELETRODUTO RÍGIDO ROSCÁVEL, PVC, DN 20 MM (1/2"), PARA CIRCUITOS TERMINAIS, INSTALADO EM PAREDE - FORNECIMENTO E INSTALAÇÃO. AF_12/2015</t>
  </si>
  <si>
    <t>7,91</t>
  </si>
  <si>
    <t>LAJE PRE-MOLDADA CONVENCIONAL (LAJOTAS + VIGOTAS) PARA PISO, UNIDIRECIONAL, SOBRECARGA DE 350 KG/M2, VAO ATE 4,50 M (SEM COLOCACAO)</t>
  </si>
  <si>
    <t>91871</t>
  </si>
  <si>
    <t>ELETRODUTO RÍGIDO ROSCÁVEL, PVC, DN 25 MM (3/4"), PARA CIRCUITOS TERMINAIS, INSTALADO EM PAREDE - FORNECIMENTO E INSTALAÇÃO. AF_12/2015</t>
  </si>
  <si>
    <t>30,71</t>
  </si>
  <si>
    <t>91872</t>
  </si>
  <si>
    <t>ELETRODUTO RÍGIDO ROSCÁVEL, PVC, DN 32 MM (1"), PARA CIRCUITOS TERMINAIS, INSTALADO EM PAREDE - FORNECIMENTO E INSTALAÇÃO. AF_12/2015</t>
  </si>
  <si>
    <t>LAJE PRE-MOLDADA CONVENCIONAL (LAJOTAS + VIGOTAS) PARA PISO, UNIDIRECIONAL, SOBRECARGA DE 350 KG/M2, VAO ATE 5,00 M (SEM COLOCACAO)</t>
  </si>
  <si>
    <t>11,46</t>
  </si>
  <si>
    <t>91873</t>
  </si>
  <si>
    <t>ELETRODUTO RÍGIDO ROSCÁVEL, PVC, DN 40 MM (1 1/4"), PARA CIRCUITOS TERMINAIS, INSTALADO EM PAREDE - FORNECIMENTO E INSTALAÇÃO. AF_12/2015</t>
  </si>
  <si>
    <t>LAJE PRE-MOLDADA CONVENCIONAL (LAJOTAS + VIGOTAS) PARA PISO, UNIDIRECIONAL, SOBRECARGA 350 KG/M2 VAO ATE 3,50 M (SEM COLOCACAO)</t>
  </si>
  <si>
    <t>93008</t>
  </si>
  <si>
    <t>ELETRODUTO RÍGIDO ROSCÁVEL, PVC, DN 50 MM (1 1/2") - FORNECIMENTO E INSTALAÇÃO. AF_12/2015</t>
  </si>
  <si>
    <t>10,58</t>
  </si>
  <si>
    <t>LAJE PRE-MOLDADA DE TRANSICAO EXCENTRICA EM CONCRETO ARMADO, DN 1200 MM, FURO CIRCULAR DN 600 MM, ESPESSURA 12 CM</t>
  </si>
  <si>
    <t>202,22</t>
  </si>
  <si>
    <t>93009</t>
  </si>
  <si>
    <t>ELETRODUTO RÍGIDO ROSCÁVEL, PVC, DN 60 MM (2") - FORNECIMENTO E INSTALAÇÃO. AF_12/2015</t>
  </si>
  <si>
    <t>LAJE PRE-MOLDADA DE TRANSICAO EXCENTRICA EM CONCRETO ARMADO, DN 1500 MM, FURO CIRCULAR DN 530 MM, ESPESSURA 15 CM</t>
  </si>
  <si>
    <t>344,67</t>
  </si>
  <si>
    <t>93010</t>
  </si>
  <si>
    <t>LAJE PRE-MOLDADA TRELICADA (LAJOTAS + VIGOTAS) PARA FORRO, UNIDIRECIONAL, SOBRECARGA DE 100 KG/M2, VAO ATE 6,00 M (SEM COLOCACAO)</t>
  </si>
  <si>
    <t>ELETRODUTO RÍGIDO ROSCÁVEL, PVC, DN 75 MM (2 1/2") - FORNECIMENTO E INSTALAÇÃO. AF_12/2015</t>
  </si>
  <si>
    <t>20,87</t>
  </si>
  <si>
    <t>36,75</t>
  </si>
  <si>
    <t>LAJE PRE-MOLDADA TRELICADA (LAJOTAS + VIGOTAS) PARA PISO, UNIDIRECIONAL, SOBRECARGA DE 200 KG/M2, VAO ATE 6,00 M (SEM COLOCACAO)</t>
  </si>
  <si>
    <t>93011</t>
  </si>
  <si>
    <t>ELETRODUTO RÍGIDO ROSCÁVEL, PVC, DN 85 MM (3") - FORNECIMENTO E INSTALAÇÃO. AF_12/2015</t>
  </si>
  <si>
    <t>42,92</t>
  </si>
  <si>
    <t>25,33</t>
  </si>
  <si>
    <t>LAMBRI EM ALUMINIO, DE APROXIMADAMENTE 0,6 KG/M, COM APROXIMADAMENTE 168,0 MM DE LARGURA, 6,0 MM DE ALTURA E 6,0 M DE EXTENSAO</t>
  </si>
  <si>
    <t>414,58</t>
  </si>
  <si>
    <t>93012</t>
  </si>
  <si>
    <t>LAMPADA DE LUZ MISTA 160 W, BASE E27 (220 V)</t>
  </si>
  <si>
    <t>ELETRODUTO RÍGIDO ROSCÁVEL, PVC, DN 110 MM (4") - FORNECIMENTO E INSTALAÇÃO. AF_12/2015</t>
  </si>
  <si>
    <t>17,88</t>
  </si>
  <si>
    <t>37,75</t>
  </si>
  <si>
    <t>LAMPADA DE LUZ MISTA 250 W, BASE E27 (220 V)</t>
  </si>
  <si>
    <t>95726</t>
  </si>
  <si>
    <t>24,05</t>
  </si>
  <si>
    <t>ELETRODUTO RÍGIDO SOLDÁVEL, PVC, DN 20 MM (½_x0092__x0092_), APARENTE, INSTALADO EM TETO - FORNECIMENTO E INSTALAÇÃO. AF_11/2016_P</t>
  </si>
  <si>
    <t>LAMPADA DE LUZ MISTA 500 W, BASE E40 (220 V)</t>
  </si>
  <si>
    <t>44,94</t>
  </si>
  <si>
    <t>95727</t>
  </si>
  <si>
    <t>ELETRODUTO RÍGIDO SOLDÁVEL, PVC, DN 25 MM (3/4_x0092__x0092_), APARENTE, INSTALADO EM TETO - FORNECIMENTO E INSTALAÇÃO. AF_11/2016_P</t>
  </si>
  <si>
    <t>LAMPADA FLUORESCENTE COMPACTA BRANCA 135 W, BASE E40 (127/220 V)</t>
  </si>
  <si>
    <t>4,91</t>
  </si>
  <si>
    <t>133,12</t>
  </si>
  <si>
    <t>95728</t>
  </si>
  <si>
    <t>LAMPADA FLUORESCENTE COMPACTA 2U BRANCA 15 W, BASE E27 (127/220 V)</t>
  </si>
  <si>
    <t>ELETRODUTO RÍGIDO SOLDÁVEL, PVC, DN 32 MM (1_x0092__x0092_), APARENTE, INSTALADO EM TETO - FORNECIMENTO E INSTALAÇÃO. AF_11/2016_P</t>
  </si>
  <si>
    <t>LAMPADA FLUORESCENTE COMPACTA 2U/3U BRANCA 9/10 W, BASE E27 (127/220 V)</t>
  </si>
  <si>
    <t>95729</t>
  </si>
  <si>
    <t>LAMPADA FLUORESCENTE COMPACTA 3U BRANCA 20 W, BASE E27 (127/220 V)</t>
  </si>
  <si>
    <t>ELETRODUTO RÍGIDO SOLDÁVEL, PVC, DN 20 MM (½_x0092__x0092_), APARENTE, INSTALADO EM PAREDE - FORNECIMENTO E INSTALAÇÃO. AF_11/2016_P</t>
  </si>
  <si>
    <t>LAMPADA FLUORESCENTE ESPIRAL BRANCA 45 W, BASE E27 (127/220 V)</t>
  </si>
  <si>
    <t>38,18</t>
  </si>
  <si>
    <t>95730</t>
  </si>
  <si>
    <t>LAMPADA FLUORESCENTE ESPIRAL BRANCA 65 W, BASE E27 (127/220 V)</t>
  </si>
  <si>
    <t>ELETRODUTO RÍGIDO SOLDÁVEL, PVC, DN 25 MM (3/4_x0092__x0092_), APARENTE, INSTALADO EM PAREDE - FORNECIMENTO E INSTALAÇÃO. AF_11/2016_P</t>
  </si>
  <si>
    <t>69,09</t>
  </si>
  <si>
    <t>95731</t>
  </si>
  <si>
    <t>ELETRODUTO RÍGIDO SOLDÁVEL, PVC, DN 32 MM (1_x0092__x0092_), APARENTE, INSTALADO EM PAREDE - FORNECIMENTO E INSTALAÇÃO. AF_11/2016_P</t>
  </si>
  <si>
    <t>LAMPADA FLUORESCENTE TUBULAR T10, DE 20 OU 40 W, BIVOLT</t>
  </si>
  <si>
    <t>95732</t>
  </si>
  <si>
    <t>LAMPADA FLUORESCENTE TUBULAR T5 DE 14 W, BIVOLT</t>
  </si>
  <si>
    <t>LUVA PARA ELETRODUTO, PVC, SOLDÁVEL, DN 20 MM (1/2_x0092__x0092_), APARENTE, INSTALADA EM TETO - FORNECIMENTO E INSTALAÇÃO. AF_11/2016_P</t>
  </si>
  <si>
    <t>3,36</t>
  </si>
  <si>
    <t>LAMPADA FLUORESCENTE TUBULAR T8 DE 16/18 W, BIVOLT</t>
  </si>
  <si>
    <t>95745</t>
  </si>
  <si>
    <t>ELETRODUTO DE AÇO GALVANIZADO, CLASSE LEVE, DN 20 MM (3/4_x0092__x0092_), APARENTE, INSTALADO EM TETO - FORNECIMENTO E INSTALAÇÃO. AF_11/2016_P</t>
  </si>
  <si>
    <t>16,71</t>
  </si>
  <si>
    <t>LAMPADA FLUORESCENTE TUBULAR T8 DE 32/36 W, BIVOLT</t>
  </si>
  <si>
    <t>95746</t>
  </si>
  <si>
    <t>ELETRODUTO DE AÇO GALVANIZADO, CLASSE LEVE, DN 25 MM (1_x0092__x0092_), APARENTE, INSTALADO EM TETO - FORNECIMENTO E INSTALAÇÃO. AF_11/2016_P</t>
  </si>
  <si>
    <t>95747</t>
  </si>
  <si>
    <t>ELETRODUTO DE AÇO GALVANIZADO, CLASSE SEMI PESADO, DN 32 MM (1 1/4_x0092__x0092_), APARENTE, INSTALADO EM TETO - FORNECIMENTO E INSTALAÇÃO. AF_11/2016_P</t>
  </si>
  <si>
    <t>LAMPADA LED TIPO DICROICA BIVOLT, LUZ BRANCA, 5 W (BASE GU10)</t>
  </si>
  <si>
    <t>34,70</t>
  </si>
  <si>
    <t>30,52</t>
  </si>
  <si>
    <t>95748</t>
  </si>
  <si>
    <t>ELETRODUTO DE AÇO GALVANIZADO, CLASSE SEMI PESADO, DN 40 MM (1 1/2 ), APARENTE, INSTALADO EM TETO - FORNECIMENTO E INSTALAÇÃO. AF_11/2016_P</t>
  </si>
  <si>
    <t>37,57</t>
  </si>
  <si>
    <t>LAMPADA LED TUBULAR BIVOLT 18/20 W, BASE G13</t>
  </si>
  <si>
    <t>51,48</t>
  </si>
  <si>
    <t>95749</t>
  </si>
  <si>
    <t>ELETRODUTO DE AÇO GALVANIZADO, CLASSE LEVE, DN 20 MM (3/4_x0092__x0092_), APARENTE, INSTALADO EM PAREDE - FORNECIMENTO E INSTALAÇÃO. AF_11/2016_P</t>
  </si>
  <si>
    <t>22,05</t>
  </si>
  <si>
    <t>LAMPADA LED TUBULAR BIVOLT 9/10 W, BASE G13</t>
  </si>
  <si>
    <t>95750</t>
  </si>
  <si>
    <t>ELETRODUTO DE AÇO GALVANIZADO, CLASSE LEVE, DN 25 MM (1_x0092__x0092_), APARENTE, INSTALADO EM PAREDE - FORNECIMENTO E INSTALAÇÃO. AF_11/2016_P</t>
  </si>
  <si>
    <t>34,05</t>
  </si>
  <si>
    <t>26,09</t>
  </si>
  <si>
    <t>LAMPADA LED 10 W BIVOLT BRANCA, FORMATO TRADICIONAL (BASE E27)</t>
  </si>
  <si>
    <t>95751</t>
  </si>
  <si>
    <t>ELETRODUTO DE AÇO GALVANIZADO, CLASSE SEMI PESADO, DN 32 MM (1 1/4_x0092__x0092_), APARENTE, INSTALADO EM PAREDE - FORNECIMENTO E INSTALAÇÃO. AF_11/2016_P</t>
  </si>
  <si>
    <t>29,02</t>
  </si>
  <si>
    <t>39,76</t>
  </si>
  <si>
    <t>LAMPADA LED 6 W BIVOLT BRANCA, FORMATO TRADICIONAL (BASE E27)</t>
  </si>
  <si>
    <t>21,47</t>
  </si>
  <si>
    <t>LAMPADA VAPOR DE SODIO OVOIDE 150 W (BASE E40)</t>
  </si>
  <si>
    <t>34,55</t>
  </si>
  <si>
    <t>95752</t>
  </si>
  <si>
    <t>ELETRODUTO DE AÇO GALVANIZADO, CLASSE SEMI PESADO, DN 40 MM (1 1/2  ), APARENTE, INSTALADO EM PAREDE - FORNECIMENTO E INSTALAÇÃO. AF_11/2016_P</t>
  </si>
  <si>
    <t>LAMPADA VAPOR DE SODIO OVOIDE 250 W (BASE E40)</t>
  </si>
  <si>
    <t>42,45</t>
  </si>
  <si>
    <t>97667</t>
  </si>
  <si>
    <t>LAMPADA VAPOR DE SODIO OVOIDE 400 W (BASE E40)</t>
  </si>
  <si>
    <t>ELETRODUTO FLEXÍVEL CORRUGADO, PEAD, DN 50 (1 ½_x0094_)  - FORNECIMENTO E INSTALAÇÃO. AF_04/2016</t>
  </si>
  <si>
    <t>46,58</t>
  </si>
  <si>
    <t>LAMPADA VAPOR MERCURIO 125 W (BASE E27)</t>
  </si>
  <si>
    <t>15,95</t>
  </si>
  <si>
    <t>LAMPADA VAPOR MERCURIO 250 W (BASE E40)</t>
  </si>
  <si>
    <t>28,43</t>
  </si>
  <si>
    <t>97668</t>
  </si>
  <si>
    <t>ELETRODUTO FLEXÍVEL CORRUGADO, PEAD, DN 63 (2")  - FORNECIMENTO E INSTALAÇÃO. AF_04/2016</t>
  </si>
  <si>
    <t>LAMPADA VAPOR MERCURIO 400 W (BASE E40)</t>
  </si>
  <si>
    <t>38,80</t>
  </si>
  <si>
    <t>LAMPADA VAPOR METALICO OVOIDE 150 W, BASE E27/E40</t>
  </si>
  <si>
    <t>32,71</t>
  </si>
  <si>
    <t>LAMPADA VAPOR METALICO TUBULAR 400 W (BASE E40)</t>
  </si>
  <si>
    <t>64,00</t>
  </si>
  <si>
    <t>97669</t>
  </si>
  <si>
    <t>LAVADORA DE ALTA PRESSAO (LAVA-JATO) PARA AGUA FRIA, PRESSAO DE OPERACAO ENTRE 1400 E 1900 LIB/POL2, VAZAO MAXIMA ENTRE  400 E 700 L/H</t>
  </si>
  <si>
    <t>ELETRODUTO FLEXÍVEL CORRUGADO, PEAD, DN 90 (3_x0094_) - FORNECIMENTO E INSTALAÇÃO. AF_04/2016</t>
  </si>
  <si>
    <t>1.971,00</t>
  </si>
  <si>
    <t>LAVATORIO DE CANTO LOUCA BRANCA SUSPENSO *40 X 30* CM</t>
  </si>
  <si>
    <t>115,32</t>
  </si>
  <si>
    <t>LAVATORIO LOUCA BRANCA COM COLUNA *44 X 35,5* CM</t>
  </si>
  <si>
    <t>117,55</t>
  </si>
  <si>
    <t>97670</t>
  </si>
  <si>
    <t>ELETRODUTO FLEXÍVEL CORRUGADO, PEAD, DN 100 (4_x0094_) - FORNECIMENTO E INSTALAÇÃO. AF_04/2016</t>
  </si>
  <si>
    <t>LAVATORIO LOUCA BRANCA COM COLUNA *54 X 44* CM</t>
  </si>
  <si>
    <t>169,31</t>
  </si>
  <si>
    <t>LAVATORIO LOUCA BRANCA SUSPENSO *40 X 30* CM</t>
  </si>
  <si>
    <t>74,66</t>
  </si>
  <si>
    <t>72263</t>
  </si>
  <si>
    <t>TERMINAL OU CONECTOR DE PRESSAO - PARA CABO 50MM2 - FORNECIMENTO E INSTALACAO</t>
  </si>
  <si>
    <t>LAVATORIO LOUCA COR COM COLUNA *54 X 44* CM</t>
  </si>
  <si>
    <t>20,29</t>
  </si>
  <si>
    <t>185,74</t>
  </si>
  <si>
    <t>LAVATORIO LOUCA COR SUSPENSO *40 X 30* CM</t>
  </si>
  <si>
    <t>72271</t>
  </si>
  <si>
    <t>89,04</t>
  </si>
  <si>
    <t>CONECTOR PARAFUSO FENDIDO _x0094_SPLIT-BOLT_x0094_ - PARA CABO DE 16MM2 - FORNECIMENTO E INSTALACAO</t>
  </si>
  <si>
    <t>11,63</t>
  </si>
  <si>
    <t>LAVATORIO/CUBA DE EMBUTIR OVAL LOUCA BRANCA SEM LADRAO *50 X 35* CM</t>
  </si>
  <si>
    <t>73,39</t>
  </si>
  <si>
    <t>LAVATORIO/CUBA DE EMBUTIR OVAL LOUCA COR SEM LADRAO *50 X 35* CM</t>
  </si>
  <si>
    <t>72272</t>
  </si>
  <si>
    <t>CONECTOR PARAFUSO FENDIDO _x0094_SPLIT-BOLT_x0094_ - PARA CABO DE 35MM2 - FORNECIMENTO E INSTALACAO</t>
  </si>
  <si>
    <t>79,91</t>
  </si>
  <si>
    <t>12,86</t>
  </si>
  <si>
    <t>LAVATORIO/CUBA DE SOBREPOR OVAL PEQUENA LOUCA BRANCA SEM LADRAO *31 X 44*</t>
  </si>
  <si>
    <t>116,75</t>
  </si>
  <si>
    <t>91874</t>
  </si>
  <si>
    <t>LUVA PARA ELETRODUTO, PVC, ROSCÁVEL, DN 20 MM (1/2"), PARA CIRCUITOS TERMINAIS, INSTALADA EM FORRO - FORNECIMENTO E INSTALAÇÃO. AF_12/2015</t>
  </si>
  <si>
    <t>LAVATORIO/CUBA DE SOBREPOR RETANGULAR LOUCA BRANCA COM LADRAO *52 X 45* CM</t>
  </si>
  <si>
    <t>209,34</t>
  </si>
  <si>
    <t>91875</t>
  </si>
  <si>
    <t>LAVATORIO/CUBA DE SOBREPOR RETANGULAR LOUCA COR COM LADRAO *52 X 45* CM</t>
  </si>
  <si>
    <t>LUVA PARA ELETRODUTO, PVC, ROSCÁVEL, DN 25 MM (3/4"), PARA CIRCUITOS TERMINAIS, INSTALADA EM FORRO - FORNECIMENTO E INSTALAÇÃO. AF_12/2015</t>
  </si>
  <si>
    <t>212,46</t>
  </si>
  <si>
    <t>LEITURISTA OU CADASTRISTA DE REDES DE AGUA E ESGOTO</t>
  </si>
  <si>
    <t>14,05</t>
  </si>
  <si>
    <t>91876</t>
  </si>
  <si>
    <t>LEITURISTA OU CADASTRISTA DE REDES DE AGUA E ESGOTO (MENSALISTA)</t>
  </si>
  <si>
    <t>LUVA PARA ELETRODUTO, PVC, ROSCÁVEL, DN 32 MM (1"), PARA CIRCUITOS TERMINAIS, INSTALADA EM FORRO - FORNECIMENTO E INSTALAÇÃO. AF_12/2015</t>
  </si>
  <si>
    <t>2.474,94</t>
  </si>
  <si>
    <t>LETRA ACO INOX (AISI 304), CHAPA NUM. 22, RECORTADO, H= 20 CM (SEM RELEVO)</t>
  </si>
  <si>
    <t>91877</t>
  </si>
  <si>
    <t>LUVA PARA ELETRODUTO, PVC, ROSCÁVEL, DN 40 MM (1 1/4"), PARA CIRCUITOS TERMINAIS, INSTALADA EM FORRO - FORNECIMENTO E INSTALAÇÃO. AF_12/2015</t>
  </si>
  <si>
    <t>8,52</t>
  </si>
  <si>
    <t>LEVANTADOR DE JANELA GUILHOTINA, EM LATAO CROMADO</t>
  </si>
  <si>
    <t>91878</t>
  </si>
  <si>
    <t>LUVA PARA ELETRODUTO, PVC, ROSCÁVEL, DN 20 MM (1/2"), PARA CIRCUITOS TERMINAIS, INSTALADA EM LAJE - FORNECIMENTO E INSTALAÇÃO. AF_12/2015</t>
  </si>
  <si>
    <t>LIMPADORA A SUCCAO, TANQUE 12000 L, BASCULAMENTO HIDRAULICO, BOMBA 12 M3/MIN 95% VACUO (INCLUI MONTAGEM, NAO INCLUI CAMINHAO)</t>
  </si>
  <si>
    <t>98.500,00</t>
  </si>
  <si>
    <t>91879</t>
  </si>
  <si>
    <t>LUVA PARA ELETRODUTO, PVC, ROSCÁVEL, DN 25 MM (3/4"), PARA CIRCUITOS TERMINAIS, INSTALADA EM LAJE - FORNECIMENTO E INSTALAÇÃO. AF_12/2015</t>
  </si>
  <si>
    <t>LIMPADORA DE SUCCAO TANQUE 7000 L, BOMBA 12 M3/MIN 95% VACUO (INCLUI MONTAGEM, NAO INCLUI CAMINHAO)</t>
  </si>
  <si>
    <t>83.643,10</t>
  </si>
  <si>
    <t>91880</t>
  </si>
  <si>
    <t>LIMPADORA DE SUCCAO, TANQUE 11000 L, BOMBA 340 M3/MIN (INCLUI MONTAGEM, NAO INCLUI CAMINHAO)</t>
  </si>
  <si>
    <t>LUVA PARA ELETRODUTO, PVC, ROSCÁVEL, DN 32 MM (1"), PARA CIRCUITOS TERMINAIS, INSTALADA EM LAJE - FORNECIMENTO E INSTALAÇÃO. AF_12/2015</t>
  </si>
  <si>
    <t>140.029,09</t>
  </si>
  <si>
    <t>91881</t>
  </si>
  <si>
    <t>LIMPADORA DE SUCCAO, TANQUE 5500 L, BOMBA 60M3/MIN, VACUO 500 MBAR (INCLUI MONTAGEM, NAO INCLUI CAMINHAO)</t>
  </si>
  <si>
    <t>LUVA PARA ELETRODUTO, PVC, ROSCÁVEL, DN 40 MM (1 1/4"), PARA CIRCUITOS TERMINAIS, INSTALADA EM LAJE - FORNECIMENTO E INSTALAÇÃO. AF_12/2015</t>
  </si>
  <si>
    <t>237.651,71</t>
  </si>
  <si>
    <t>LINHA DE PEDREIRO LISA 100 M</t>
  </si>
  <si>
    <t>91882</t>
  </si>
  <si>
    <t>LUVA PARA ELETRODUTO, PVC, ROSCÁVEL, DN 20 MM (1/2"), PARA CIRCUITOS TERMINAIS, INSTALADA EM PAREDE - FORNECIMENTO E INSTALAÇÃO. AF_12/2015</t>
  </si>
  <si>
    <t>LIQUIDO PARA BRILHO PAREDES INTERNAS</t>
  </si>
  <si>
    <t>21,44</t>
  </si>
  <si>
    <t>91884</t>
  </si>
  <si>
    <t>LUVA PARA ELETRODUTO, PVC, ROSCÁVEL, DN 25 MM (3/4"), PARA CIRCUITOS TERMINAIS, INSTALADA EM PAREDE - FORNECIMENTO E INSTALAÇÃO. AF_12/2015</t>
  </si>
  <si>
    <t>LIXA D'AGUA EM FOLHA, GRAO 100</t>
  </si>
  <si>
    <t>6,94</t>
  </si>
  <si>
    <t>91885</t>
  </si>
  <si>
    <t>LUVA PARA ELETRODUTO, PVC, ROSCÁVEL, DN 32 MM (1"), PARA CIRCUITOS TERMINAIS, INSTALADA EM PAREDE - FORNECIMENTO E INSTALAÇÃO. AF_12/2015</t>
  </si>
  <si>
    <t>LIXA EM FOLHA PARA FERRO, NUMERO 150</t>
  </si>
  <si>
    <t>LIXA EM FOLHA PARA PAREDE OU MADEIRA, NUMERO 120 (COR VERMELHA)</t>
  </si>
  <si>
    <t>91886</t>
  </si>
  <si>
    <t>LUVA PARA ELETRODUTO, PVC, ROSCÁVEL, DN 40 MM (1 1/4"), PARA CIRCUITOS TERMINAIS, INSTALADA EM PAREDE - FORNECIMENTO E INSTALAÇÃO. AF_12/2015</t>
  </si>
  <si>
    <t>LIXADEIRA ELETRICA ANGULAR PARA CONCRETO, POTENCIA 1.400 W, PRATO DIAMANTADO DE 5''</t>
  </si>
  <si>
    <t>91887</t>
  </si>
  <si>
    <t>CURVA 90 GRAUS PARA ELETRODUTO, PVC, ROSCÁVEL, DN 20 MM (1/2"), PARA CIRCUITOS TERMINAIS, INSTALADA EM FORRO - FORNECIMENTO E INSTALAÇÃO. AF_12/2015</t>
  </si>
  <si>
    <t>4.710,62</t>
  </si>
  <si>
    <t>6,64</t>
  </si>
  <si>
    <t>LIXADEIRA ELETRICA ANGULAR, PARA DISCO DE 7 " (180 MM), POTENCIA DE 2.200 W, *5.000* RPM, 220 V</t>
  </si>
  <si>
    <t>779,07</t>
  </si>
  <si>
    <t>91889</t>
  </si>
  <si>
    <t>CURVA 180 GRAUS PARA ELETRODUTO, PVC, ROSCÁVEL, DN 20 MM (1/2"), PARA CIRCUITOS TERMINAIS, INSTALADA EM FORRO - FORNECIMENTO E INSTALAÇÃO. AF_12/2015</t>
  </si>
  <si>
    <t>LIXEIRA DUPLA, COM CAPACIDADE VOLUMETRICA DE 60L*, FABRICADA EM TUBO DE ACO CARBONO, CESTOS EM CHAPA DE ACO E PINTURA NO PROCESSO ELETROSTATICO - PARA ACADEMIA AO AR LIVRE / ACADEMIA DA TERCEIRA IDADE - ATI</t>
  </si>
  <si>
    <t>702,04</t>
  </si>
  <si>
    <t>91890</t>
  </si>
  <si>
    <t>CURVA 90 GRAUS PARA ELETRODUTO, PVC, ROSCÁVEL, DN 25 MM (3/4"), PARA CIRCUITOS TERMINAIS, INSTALADA EM FORRO - FORNECIMENTO E INSTALAÇÃO. AF_12/2015</t>
  </si>
  <si>
    <t>LOCACAO DE ANDAIME METALICO TIPO FACHADEIRO, LARGURA DE 1,20 M, ALTURA POR PECA DE 2,0 M, INCLUINDO SAPATAS E ITENS NECESSARIOS A INSTALACAO</t>
  </si>
  <si>
    <t>8,01</t>
  </si>
  <si>
    <t>M2XMES</t>
  </si>
  <si>
    <t>91892</t>
  </si>
  <si>
    <t>CURVA 180 GRAUS PARA ELETRODUTO, PVC, ROSCÁVEL, DN 25 MM (3/4"), PARA CIRCUITOS TERMINAIS, INSTALADA EM FORRO - FORNECIMENTO E INSTALAÇÃO. AF_12/2015</t>
  </si>
  <si>
    <t>LOCACAO DE ANDAIME METALICO TUBULAR DE ENCAIXE, TIPO DE TORRE, COM LARGURA DE 1 ATE 1,5 M E ALTURA DE *1,00* M</t>
  </si>
  <si>
    <t xml:space="preserve">MXMES </t>
  </si>
  <si>
    <t>91893</t>
  </si>
  <si>
    <t>CURVA 90 GRAUS PARA ELETRODUTO, PVC, ROSCÁVEL, DN 32 MM (1"), PARA CIRCUITOS TERMINAIS, INSTALADA EM FORRO - FORNECIMENTO E INSTALAÇÃO. AF_12/2015</t>
  </si>
  <si>
    <t>10,84</t>
  </si>
  <si>
    <t>LOCACAO DE ANDAIME SUSPENSO OU BALANCIM MANUAL, CAPACIDADE DE CARGA TOTAL DE APROXIMADAMENTE 250 KG/M2, PLATAFORMA DE 1,50 M X 0,80 M (C X L), CABO DE 45 M</t>
  </si>
  <si>
    <t>91895</t>
  </si>
  <si>
    <t>CURVA 180 GRAUS PARA ELETRODUTO, PVC, ROSCÁVEL, DN 32 MM (1"), PARA CIRCUITOS TERMINAIS, INSTALADA EM FORRO - FORNECIMENTO E INSTALAÇÃO. AF_12/2015</t>
  </si>
  <si>
    <t>LOCACAO DE APRUMADOR METALICO DE PILAR, COM ALTURA E ANGULO REGULAVEIS, EXTENSAO DE *1,50* A *2,80* M</t>
  </si>
  <si>
    <t>91896</t>
  </si>
  <si>
    <t>CURVA 90 GRAUS PARA ELETRODUTO, PVC, ROSCÁVEL, DN 40 MM (1 1/4"), PARA CIRCUITOS TERMINAIS, INSTALADA EM FORRO - FORNECIMENTO E INSTALAÇÃO. AF_12/2015</t>
  </si>
  <si>
    <t>LOCACAO DE BARRA DE ANCORAGEM DE 0,80 A 1,20 M DE EXTENSAO, COM ROSCA DE 5/8", INCLUINDO PORCA E FLANGE</t>
  </si>
  <si>
    <t>91898</t>
  </si>
  <si>
    <t>CURVA 180 GRAUS PARA ELETRODUTO, PVC, ROSCÁVEL, DN 40 MM (1 1/4"), PARA CIRCUITOS TERMINAIS, INSTALADA EM FORRO - FORNECIMENTO E INSTALAÇÃO. AF_12/2015</t>
  </si>
  <si>
    <t>LOCACAO DE BOMBA MANUAL PARA TESTE HIDROSTATICO ATE 30 BAR</t>
  </si>
  <si>
    <t>91899</t>
  </si>
  <si>
    <t>CURVA 90 GRAUS PARA ELETRODUTO, PVC, ROSCÁVEL, DN 20 MM (1/2"), PARA CIRCUITOS TERMINAIS, INSTALADA EM LAJE - FORNECIMENTO E INSTALAÇÃO. AF_12/2015</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</si>
  <si>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</si>
  <si>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</si>
  <si>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91901</t>
  </si>
  <si>
    <t>LOCACAO DE BOMBA SUBMERSIVEL PARA DRENAGEM E ESGOTAMENTO, MOTOR ELETRICO TRIFASICO, POTENCIA DE 2 CV, DIAMETRO DE RECALQUE DE 2". FAIXA DE OPERACAO: Q=35 M3/H (+ OU - 3 M3/H) E AMT=2 M; Q=13 M3/H (+ OU - 3 M3/H) E AMT = 17 M (+ OU - 3 M)</t>
  </si>
  <si>
    <t>CURVA 180 GRAUS PARA ELETRODUTO, PVC, ROSCÁVEL, DN 20 MM (1/2"), PARA CIRCUITOS TERMINAIS, INSTALADA EM LAJE - FORNECIMENTO E INSTALAÇÃO. AF_12/2015</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</si>
  <si>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</si>
  <si>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</si>
  <si>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91902</t>
  </si>
  <si>
    <t>CURVA 90 GRAUS PARA ELETRODUTO, PVC, ROSCÁVEL, DN 25 MM (3/4"), PARA CIRCUITOS TERMINAIS, INSTALADA EM LAJE - FORNECIMENTO E INSTALAÇÃO. AF_12/2015</t>
  </si>
  <si>
    <t>91904</t>
  </si>
  <si>
    <t>LOCACAO DE BOMBA SUBMERSIVEL PARA DRENAGEM E ESGOTAMENTO, MOTOR ELETRICO TRIFASICO, POTENCIA DE 4 CV, DIAMETRO DE RECALQUE DE 3". FAIXA DE OPERACAO: Q=60 M3/H (+ OU - 1 M3/H) E AMT=2 M; Q=11 M3/H (+ OU - 1 M3/H) E AMT = 23 M (+ OU - 1 M)</t>
  </si>
  <si>
    <t>CURVA 180 GRAUS PARA ELETRODUTO, PVC, ROSCÁVEL, DN 25 MM (3/4"), PARA CIRCUITOS TERMINAIS, INSTALADA EM LAJE - FORNECIMENTO E INSTALAÇÃO. AF_12/2015</t>
  </si>
  <si>
    <t>10,94</t>
  </si>
  <si>
    <t>LOCACAO DE CONTAINER 2,30  X  6,00 M, ALT. 2,50 M, COM 1 SANITARIO, PARA ESCRITORIO, COMPLETO, SEM DIVISORIAS INTERNAS</t>
  </si>
  <si>
    <t>91905</t>
  </si>
  <si>
    <t>CURVA 90 GRAUS PARA ELETRODUTO, PVC, ROSCÁVEL, DN 32 MM (1"), PARA CIRCUITOS TERMINAIS, INSTALADA EM LAJE - FORNECIMENTO E INSTALAÇÃO. AF_12/2015</t>
  </si>
  <si>
    <t>515,00</t>
  </si>
  <si>
    <t>LOCACAO DE CONTAINER 2,30  X  6,00 M, ALT. 2,50 M, PARA ESCRITORIO, SEM DIVISORIAS INTERNAS E SEM SANITARIO</t>
  </si>
  <si>
    <t>91907</t>
  </si>
  <si>
    <t>402,34</t>
  </si>
  <si>
    <t>CURVA 180 GRAUS PARA ELETRODUTO, PVC, ROSCÁVEL, DN 32 MM (1_x0094_), PARA CIRCUITOS TERMINAIS, INSTALADA EM LAJE - FORNECIMENTO E INSTALAÇÃO. AF_12/2015</t>
  </si>
  <si>
    <t>LOCACAO DE CONTAINER 2,30 X 4,30 M, ALT. 2,50 M, P/ SANITARIO, C/ 5 BACIAS, 1 LAVATORIO E 4 MICTORIOS</t>
  </si>
  <si>
    <t>643,75</t>
  </si>
  <si>
    <t>91908</t>
  </si>
  <si>
    <t>CURVA 90 GRAUS PARA ELETRODUTO, PVC, ROSCÁVEL, DN 40 MM (1 1/4"), PARA CIRCUITOS TERMINAIS, INSTALADA EM LAJE - FORNECIMENTO E INSTALAÇÃO. AF_12/2015</t>
  </si>
  <si>
    <t>LOCACAO DE CONTAINER 2,30 X 4,30 M, ALT. 2,50 M, PARA SANITARIO, COM 3 BACIAS, 4 CHUVEIROS, 1 LAVATORIO E 1 MICTORIO</t>
  </si>
  <si>
    <t>91910</t>
  </si>
  <si>
    <t>584,73</t>
  </si>
  <si>
    <t>CURVA 180 GRAUS PARA ELETRODUTO, PVC, ROSCÁVEL, DN 40 MM (1 1/4"), PARA CIRCUITOS TERMINAIS, INSTALADA EM LAJE - FORNECIMENTO E INSTALAÇÃO. AF_12/2015</t>
  </si>
  <si>
    <t>LOCACAO DE CONTAINER 2,30 X 6,00 M, ALT. 2,50 M,  PARA SANITARIO,  COM 4 BACIAS, 8 CHUVEIROS,1 LAVATORIO E 1 MICTORIO</t>
  </si>
  <si>
    <t>91911</t>
  </si>
  <si>
    <t>CURVA 90 GRAUS PARA ELETRODUTO, PVC, ROSCÁVEL, DN 20 MM (1/2"), PARA CIRCUITOS TERMINAIS, INSTALADA EM PAREDE - FORNECIMENTO E INSTALAÇÃO. AF_12/2015</t>
  </si>
  <si>
    <t>LOCACAO DE CRUZETA PARA ESCORA METALICA</t>
  </si>
  <si>
    <t>91913</t>
  </si>
  <si>
    <t>CURVA 180 GRAUS PARA ELETRODUTO, PVC, ROSCÁVEL, DN 20 MM (1/2"), PARA CIRCUITOS TERMINAIS, INSTALADA EM PAREDE - FORNECIMENTO E INSTALAÇÃO. AF_12/2015</t>
  </si>
  <si>
    <t>91914</t>
  </si>
  <si>
    <t>CURVA 90 GRAUS PARA ELETRODUTO, PVC, ROSCÁVEL, DN 25 MM (3/4"), PARA CIRCUITOS TERMINAIS, INSTALADA EM PAREDE - FORNECIMENTO E INSTALAÇÃO. AF_12/2015</t>
  </si>
  <si>
    <t>LOCACAO DE ELEVADOR DE CARGA A CABO, CABINE SEMI FECHADA *2,0* X *1,5* X *2,0* M, CAPACIDADE DE CARGA 1000 KG, TORRE  *2,38* X *2,21* X 15 M, GUINCHO DE EMBREAGEM, FREIO DE SEGURANCA, LIMITADOR DE VELOCIDADE E CANCELA</t>
  </si>
  <si>
    <t>91916</t>
  </si>
  <si>
    <t>CURVA 180 GRAUS PARA ELETRODUTO, PVC, ROSCÁVEL, DN 25 MM (3/4"), PARA CIRCUITOS TERMINAIS, INSTALADA EM PAREDE - FORNECIMENTO E INSTALAÇÃO. AF_12/2015</t>
  </si>
  <si>
    <t>20,25</t>
  </si>
  <si>
    <t>12,38</t>
  </si>
  <si>
    <t>91917</t>
  </si>
  <si>
    <t>LOCACAO DE ELEVADOR DE CREMALHEIRA CABINE SIMPLES FECHADA 1,5 X 2,5 X 2,35 M (UMA POR TORRE), CAPACIDADE DE CARGA *1200* KG (15 PESSOAS), TORRE DE 24 M (16 MODULOS), 16 PARADAS, FREIO DE SEGURANCA, LIMITADOR DE CARGA</t>
  </si>
  <si>
    <t>CURVA 90 GRAUS PARA ELETRODUTO, PVC, ROSCÁVEL, DN 32 MM (1"), PARA CIRCUITOS TERMINAIS, INSTALADA EM PAREDE - FORNECIMENTO E INSTALAÇÃO. AF_12/2015</t>
  </si>
  <si>
    <t>13,32</t>
  </si>
  <si>
    <t>LOCACAO DE ESCORA METALICA TELESCOPICA, COM ALTURA REGULAVEL DE *1,80* A *3,20* M, COM CAPACIDADE DE CARGA DE NO MINIMO 1000 KGF (10 KN), INCLUSO TRIPE E FORCADO</t>
  </si>
  <si>
    <t>91919</t>
  </si>
  <si>
    <t>CURVA 180 GRAUS PARA ELETRODUTO, PVC, ROSCÁVEL, DN 32 MM (1_x0094_), PARA CIRCUITOS TERMINAIS, INSTALADA EM PAREDE - FORNECIMENTO E INSTALAÇÃO. AF_12/2015</t>
  </si>
  <si>
    <t>LOCACAO DE FORMA PLASTICA PARA LAJE NERVURADA, DIMENSOES *60* X *60* X *16* CM</t>
  </si>
  <si>
    <t>91920</t>
  </si>
  <si>
    <t>CURVA 90 GRAUS PARA ELETRODUTO, PVC, ROSCÁVEL, DN 40 MM (1 1/4"), PARA CIRCUITOS TERMINAIS, INSTALADA EM PAREDE - FORNECIMENTO E INSTALAÇÃO. AF_12/2015</t>
  </si>
  <si>
    <t>LOCACAO DE NIVEL OPTICO, COM PRECISAO DE 0,7 MM, AUMENTO DE 32X</t>
  </si>
  <si>
    <t>91922</t>
  </si>
  <si>
    <t>CURVA 180 GRAUS PARA ELETRODUTO, PVC, ROSCÁVEL, DN 40 MM (1 1/4"), PARA CIRCUITOS TERMINAIS, INSTALADA EM PAREDE - FORNECIMENTO E INSTALAÇÃO. AF_12/2015</t>
  </si>
  <si>
    <t>LOCACAO DE PERFURATRIZ PNEUMATICA DE PESO MEDIO, * 18 * KG, PARA ROCHA</t>
  </si>
  <si>
    <t>16,61</t>
  </si>
  <si>
    <t>93013</t>
  </si>
  <si>
    <t>LOCACAO DE PERFURATRIZ PNEUMATICA DE PESO MEDIO, * 24 * KG, PARA ROCHA</t>
  </si>
  <si>
    <t>LUVA PARA ELETRODUTO, PVC, ROSCÁVEL, DN 50 MM (1 1/2") - FORNECIMENTO E INSTALAÇÃO. AF_12/2015</t>
  </si>
  <si>
    <t>11,02</t>
  </si>
  <si>
    <t>LOCACAO DE TALHA ELETRICA 3 T, VELOCIDADE  2,1 M / MIN, POTENCIA 1,3 KW</t>
  </si>
  <si>
    <t>93014</t>
  </si>
  <si>
    <t>LUVA PARA ELETRODUTO, PVC, ROSCÁVEL, DN 60 MM (2") - FORNECIMENTO E INSTALAÇÃO. AF_12/2015</t>
  </si>
  <si>
    <t>13,39</t>
  </si>
  <si>
    <t>LOCACAO DE TALHA MANUAL DE CORRENTE, CAPACIDADE DE 2 T COM ELEVACAO DE 3 M</t>
  </si>
  <si>
    <t>93015</t>
  </si>
  <si>
    <t>LUVA PARA ELETRODUTO, PVC, ROSCÁVEL, DN 75 MM (2 1/2") - FORNECIMENTO E INSTALAÇÃO. AF_12/2015</t>
  </si>
  <si>
    <t>LOCACAO DE TEODOLITO ELETRONICO, PRECISAO ANGULAR DE 5 A 7 SEGUNDOS, INCLUINDO TRIPE</t>
  </si>
  <si>
    <t>LOCACAO DE TORRE METALICA COMPLETA PARA UMA CARGA DE 8 TF (80 KN)  E PE DIREITO DE 6 M, INCLUINDO MODULOS , DIAGONAIS, SAPATAS E FORCADOS</t>
  </si>
  <si>
    <t>93016</t>
  </si>
  <si>
    <t>348,84</t>
  </si>
  <si>
    <t>LUVA PARA ELETRODUTO, PVC, ROSCÁVEL, DN 85 MM (3") - FORNECIMENTO E INSTALAÇÃO. AF_12/2015</t>
  </si>
  <si>
    <t>23,42</t>
  </si>
  <si>
    <t>LOCACAO DE VIGA SANDUICHE METALICA VAZADA PARA TRAVAMENTO DE PILARES, ALTURA DE *8* CM, LARGURA DE *6* CM E EXTENSAO DE 2 M</t>
  </si>
  <si>
    <t>93017</t>
  </si>
  <si>
    <t>LUVA PARA ELETRODUTO, PVC, ROSCÁVEL, DN 110 MM (4") - FORNECIMENTO E INSTALAÇÃO. AF_12/2015</t>
  </si>
  <si>
    <t>LONA PLASTICA PRETA, E= 150 MICRA</t>
  </si>
  <si>
    <t>93018</t>
  </si>
  <si>
    <t>LONA PLASTICA PRETA, E= 200 MICRA (COLETADO CAIXA)</t>
  </si>
  <si>
    <t>CURVA 90 GRAUS PARA ELETRODUTO, PVC, ROSCÁVEL, DN 50 MM (1 1/2") - FORNECIMENTO E INSTALAÇÃO. AF_12/2015</t>
  </si>
  <si>
    <t>16,78</t>
  </si>
  <si>
    <t>LONA PLASTICA, PRETA, LARGURA  8 M, E= 150 MICRA</t>
  </si>
  <si>
    <t>93020</t>
  </si>
  <si>
    <t>CURVA 90 GRAUS PARA ELETRODUTO, PVC, ROSCÁVEL, DN 60 MM (2") - FORNECIMENTO E INSTALAÇÃO. AF_12/2015</t>
  </si>
  <si>
    <t>LUMINARIA ABERTA P/ ILUMINACAO PUBLICA, TIPO X-57 PETERCO OU EQUIV</t>
  </si>
  <si>
    <t>93022</t>
  </si>
  <si>
    <t>40,66</t>
  </si>
  <si>
    <t>CURVA 90 GRAUS PARA ELETRODUTO, PVC, ROSCÁVEL, DN 75 MM (2 1/2") - FORNECIMENTO E INSTALAÇÃO. AF_12/2015</t>
  </si>
  <si>
    <t>33,58</t>
  </si>
  <si>
    <t>LUMINARIA ARANDELA TIPO MEIA-LUA COM VIDRO FOSCO *30 X 15* CM, PARA 1 LAMPADA, BASE E27, POTENCIA MAXIMA 40/60 W (NAO INCLUI LAMPADA)</t>
  </si>
  <si>
    <t>31,75</t>
  </si>
  <si>
    <t>93024</t>
  </si>
  <si>
    <t>CURVA 90 GRAUS PARA ELETRODUTO, PVC, ROSCÁVEL, DN 85 MM (3") - FORNECIMENTO E INSTALAÇÃO. AF_12/2015</t>
  </si>
  <si>
    <t>LUMINARIA DE EMBUTIR EM CHAPA DE ACO PARA 2 LAMPADAS FLUORESCENTES DE 14 W COM REFLETOR E ALETAS EM ALUMINIO, COMPLETA (INCLUI REATOR E LAMPADAS)</t>
  </si>
  <si>
    <t>128,53</t>
  </si>
  <si>
    <t>LUMINARIA DE EMBUTIR EM CHAPA DE ACO PARA 4 LAMPADAS FLUORESCENTES DE 14 W *60 X 60 CM* ALETADA (NAO INCLUI REATOR E LAMPADAS)</t>
  </si>
  <si>
    <t>93026</t>
  </si>
  <si>
    <t>CURVA 90 GRAUS PARA ELETRODUTO, PVC, ROSCÁVEL, DN 110 MM (4") - FORNECIMENTO E INSTALAÇÃO. AF_12/2015</t>
  </si>
  <si>
    <t>136,40</t>
  </si>
  <si>
    <t>56,22</t>
  </si>
  <si>
    <t>95733</t>
  </si>
  <si>
    <t>LUMINARIA DE EMERGENCIA 30 LEDS, POTENCIA 2 W, BATERIA DE LITIO, AUTONOMIA DE 6 HORAS</t>
  </si>
  <si>
    <t>LUVA PARA ELETRODUTO, PVC, SOLDÁVEL, DN 25 MM (3/4_x0092__x0092_), APARENTE, INSTALADA EM TETO - FORNECIMENTO E INSTALAÇÃO. AF_11/2016_P</t>
  </si>
  <si>
    <t>32,19</t>
  </si>
  <si>
    <t>LUMINARIA DE LED PARA ILUMINACAO PUBLICA, DE 98 W  ATE 137 W, INVOLUCRO EM ALUMINIO OU ACO INOX (COLETADO CAIXA)</t>
  </si>
  <si>
    <t>939,68</t>
  </si>
  <si>
    <t>LUMINARIA DE SOBREPOR EM CHAPA DE ACO COM ALETAS PLASTICAS, PARA 1 LAMPADA, BASE E27, POTENCIA MAXIMA 40/60 W (NAO INCLUI LAMPADA)</t>
  </si>
  <si>
    <t>95734</t>
  </si>
  <si>
    <t>24,34</t>
  </si>
  <si>
    <t>LUVA PARA ELETRODUTO, PVC, SOLDÁVEL, DN 32 MM (1_x0092__x0092_), APARENTE, INSTALADA EM TETO - FORNECIMENTO E INSTALAÇÃO. AF_11/2016_P</t>
  </si>
  <si>
    <t>LUMINARIA DE SOBREPOR EM CHAPA DE ACO COM ALETAS PLASTICAS, PARA 2 LAMPADAS, BASE E27, POTENCIA MAXIMA 40/60 W (NAO INCLUI LAMPADAS)</t>
  </si>
  <si>
    <t>95735</t>
  </si>
  <si>
    <t>LUVA PARA ELETRODUTO, PVC, SOLDÁVEL, DN 20 MM (1/2_x0092__x0092_), APARENTE, INSTALADA EM PAREDE - FORNECIMENTO E INSTALAÇÃO. AF_11/2016_P</t>
  </si>
  <si>
    <t>LUMINARIA DE SOBREPOR EM CHAPA DE ACO PARA 1 LAMPADA FLUORESCENTE DE *18* W, ALETADA, COMPLETA (LAMPADA E REATOR INCLUSOS)</t>
  </si>
  <si>
    <t>95736</t>
  </si>
  <si>
    <t>LUVA PARA ELETRODUTO, PVC, SOLDÁVEL, DN 25 MM (3/4_x0092__x0092_), APARENTE, INSTALADA EM PAREDE - FORNECIMENTO E INSTALAÇÃO. AF_11/2016_P</t>
  </si>
  <si>
    <t>LUMINARIA DE SOBREPOR EM CHAPA DE ACO PARA 1 LAMPADA FLUORESCENTE DE *18* W, PERFIL COMERCIAL (NAO INCLUI REATOR E LAMPADA)</t>
  </si>
  <si>
    <t>8,73</t>
  </si>
  <si>
    <t>95738</t>
  </si>
  <si>
    <t>LUMINARIA DE SOBREPOR EM CHAPA DE ACO PARA 1 LAMPADA FLUORESCENTE DE *36* W, ALETADA, COMPLETA (LAMPADA E REATOR INCLUSOS)</t>
  </si>
  <si>
    <t>LUVA PARA ELETRODUTO, PVC, SOLDÁVEL, DN 32 MM (1_x0092__x0092_), APARENTE, INSTALADA EM PAREDE - FORNECIMENTO E INSTALAÇÃO. AF_11/2016_P</t>
  </si>
  <si>
    <t>50,07</t>
  </si>
  <si>
    <t>LUMINARIA DE SOBREPOR EM CHAPA DE ACO PARA 1 LAMPADA FLUORESCENTE DE *36* W, PERFIL COMERCIAL (NAO INCLUI REATOR E LAMPADA)</t>
  </si>
  <si>
    <t>95753</t>
  </si>
  <si>
    <t>LUVA DE EMENDA PARA ELETRODUTO, AÇO GALVANIZADO, DN 20 MM (3/4  ), APARENTE, INSTALADA EM TETO - FORNECIMENTO E INSTALAÇÃO. AF_11/2016_P</t>
  </si>
  <si>
    <t>LUMINARIA DE SOBREPOR EM CHAPA DE ACO PARA 2 LAMPADAS FLUORESCENTES DE *18* W, ALETADA, COMPLETA (LAMPADAS E REATOR INCLUSOS)</t>
  </si>
  <si>
    <t>47,03</t>
  </si>
  <si>
    <t>95754</t>
  </si>
  <si>
    <t>LUMINARIA DE SOBREPOR EM CHAPA DE ACO PARA 2 LAMPADAS FLUORESCENTES DE *18* W, PERFIL COMERCIAL (NAO INCLUI REATOR E LAMPADAS)</t>
  </si>
  <si>
    <t>LUVA DE EMENDA PARA ELETRODUTO, AÇO GALVANIZADO, DN 25 MM (1''), APARENTE, INSTALADA EM TETO - FORNECIMENTO E INSTALAÇÃO. AF_11/2016_P</t>
  </si>
  <si>
    <t>LUMINARIA DE SOBREPOR EM CHAPA DE ACO PARA 2 LAMPADAS FLUORESCENTES DE *36* W, ALETADA, COMPLETA (LAMPADAS E REATOR INCLUSOS)</t>
  </si>
  <si>
    <t>7,21</t>
  </si>
  <si>
    <t>66,51</t>
  </si>
  <si>
    <t>LUMINARIA DE SOBREPOR EM CHAPA DE ACO PARA 2 LAMPADAS FLUORESCENTES DE *36* W, PERFIL COMERCIAL (NAO INCLUI REATOR E LAMPADAS)</t>
  </si>
  <si>
    <t>95755</t>
  </si>
  <si>
    <t>LUVA DE EMENDA PARA ELETRODUTO, AÇO GALVANIZADO, DN 32 MM (1 1/4''), APARENTE, INSTALADA EM TETO - FORNECIMENTO E INSTALAÇÃO. AF_11/2016_P</t>
  </si>
  <si>
    <t>10,35</t>
  </si>
  <si>
    <t>LUMINARIA DE TETO PLAFON/PLAFONIER EM PLASTICO COM BASE E27, POTENCIA MAXIMA 60 W (NAO INCLUI LAMPADA)</t>
  </si>
  <si>
    <t>95756</t>
  </si>
  <si>
    <t>LUVA DE EMENDA PARA ELETRODUTO, AÇO GALVANIZADO, DN 40 MM (1 1/2''), APARENTE, INSTALADA EM TETO - FORNECIMENTO E INSTALAÇÃO. AF_11/2016_P</t>
  </si>
  <si>
    <t>13,77</t>
  </si>
  <si>
    <t>LUMINARIA DUPLA P/SINALIZACAO, TIPO WETZEL AS-2/110 OU EQUIV</t>
  </si>
  <si>
    <t>178,09</t>
  </si>
  <si>
    <t>95757</t>
  </si>
  <si>
    <t>LUMINARIA HERMETICA IP-65 PARA 2 DUAS LAMPADAS DE 14/16/18/20 W (NAO INCLUI REATOR E LAMPADAS)</t>
  </si>
  <si>
    <t>LUVA DE EMENDA PARA ELETRODUTO, AÇO GALVANIZADO, DN 20 MM (3/4''), APARENTE, INSTALADA EM PAREDE - FORNECIMENTO E INSTALAÇÃO. AF_11/2016_P</t>
  </si>
  <si>
    <t>84,31</t>
  </si>
  <si>
    <t>LUMINARIA HERMETICA IP-65 PARA 2 DUAS LAMPADAS DE 28/32/36/40 W (NAO INCLUI REATOR E LAMPADAS)</t>
  </si>
  <si>
    <t>103,85</t>
  </si>
  <si>
    <t>95758</t>
  </si>
  <si>
    <t>LUVA DE EMENDA PARA ELETRODUTO, AÇO GALVANIZADO, DN 25 MM (1''), APARENTE, INSTALADA EM PAREDE - FORNECIMENTO E INSTALAÇÃO. AF_11/2016_P</t>
  </si>
  <si>
    <t>9,85</t>
  </si>
  <si>
    <t>LUMINARIA LED PLAFON REDONDO DE SOBREPOR BIVOLT 12/13 W,  D = *17* CM</t>
  </si>
  <si>
    <t>78,56</t>
  </si>
  <si>
    <t>LUMINARIA LED REFLETOR RETANGULAR BIVOLT, LUZ BRANCA, 10 W</t>
  </si>
  <si>
    <t>65,16</t>
  </si>
  <si>
    <t>LUMINARIA LED REFLETOR RETANGULAR BIVOLT, LUZ BRANCA, 30 W</t>
  </si>
  <si>
    <t>95759</t>
  </si>
  <si>
    <t>126,21</t>
  </si>
  <si>
    <t>LUVA DE EMENDA PARA ELETRODUTO, AÇO GALVANIZADO, DN 32 MM (1 1/4''), APARENTE, INSTALADA EM PAREDE - FORNECIMENTO E INSTALAÇÃO. AF_11/2016_P</t>
  </si>
  <si>
    <t>12,49</t>
  </si>
  <si>
    <t>LUMINARIA LED REFLETOR RETANGULAR BIVOLT, LUZ BRANCA, 50 W</t>
  </si>
  <si>
    <t>233,57</t>
  </si>
  <si>
    <t>95760</t>
  </si>
  <si>
    <t>LUMINARIA PLAFON REDONDO COM VIDRO FOSCO DIAMETRO *25* CM, PARA 1 LAMPADA, BASE E27, POTENCIA MAXIMA 40/60 W (NAO INCLUI LAMPADA)</t>
  </si>
  <si>
    <t>LUVA DE EMENDA PARA ELETRODUTO, AÇO GALVANIZADO, DN 40 MM (1 1/2''), APARENTE, INSTALADA EM PAREDE - FORNECIMENTO E INSTALAÇÃO. AF_11/2016_P</t>
  </si>
  <si>
    <t>30,11</t>
  </si>
  <si>
    <t>LUMINARIA PLAFON REDONDO COM VIDRO FOSCO DIAMETRO *30* CM, PARA 2 LAMPADAS, BASE E27, POTENCIA MAXIMA 40/60 W (NAO INCLUI LAMPADAS)</t>
  </si>
  <si>
    <t>97559</t>
  </si>
  <si>
    <t>CURVA 135 GRAUS PARA ELETRODUTO, PVC, ROSCÁVEL, DN 25 MM (3/4_x0094_), PARA CIRCUITOS TERMINAIS, INSTALADA EM FORRO - FORNECIMENTO E INSTALAÇÃO. AF_12/2015</t>
  </si>
  <si>
    <t>7,86</t>
  </si>
  <si>
    <t>LUMINARIA PROVA DE TEMPO PETERCO Y.31/1</t>
  </si>
  <si>
    <t>102,18</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</si>
  <si>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</si>
  <si>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97562</t>
  </si>
  <si>
    <t>CURVA 135 GRAUS PARA ELETRODUTO, PVC, ROSCÁVEL, DN 25 MM (3/4_x0094_), PARA CIRCUITOS TERMINAIS, INSTALADA EM LAJE - FORNECIMENTO E INSTALAÇÃO. AF_12/2015</t>
  </si>
  <si>
    <t>65,17</t>
  </si>
  <si>
    <t>LUMINARIA SPOT DE SOBREPOR EM ALUMINIO COM ALETA PLASTICA PARA 1 LAMPADA, BASE E27, POTENCIA MAXIMA 40/60 W (NAO INCLUI LAMPADA)</t>
  </si>
  <si>
    <t>52,30</t>
  </si>
  <si>
    <t>97564</t>
  </si>
  <si>
    <t>CURVA 135 GRAUS PARA ELETRODUTO, PVC, ROSCÁVEL, DN 25 MM (3/4_x0094_), PARA CIRCUITOS TERMINAIS, INSTALADA EM PAREDE - FORNECIMENTO E INSTALAÇÃO. AF_12/2015</t>
  </si>
  <si>
    <t>LUMINARIA SPOT DE SOBREPOR EM ALUMINIO COM ALETA PLASTICA PARA 2 LAMPADAS, BASE E27, POTENCIA MAXIMA 40/60 W (NAO INCLUI LAMPADA)</t>
  </si>
  <si>
    <t>37,08</t>
  </si>
  <si>
    <t>91924</t>
  </si>
  <si>
    <t>LUMINARIA TIPO TARTARUGA A PROVA DE TEMPO, GASES, VAPOR E PO, EM ALUMINIO, COM GRADE, BASE E27, POTENCIA MAXIMA 100 W - REF Y 25/1 (NAO INCLUI LAMPADA)</t>
  </si>
  <si>
    <t>CABO DE COBRE FLEXÍVEL ISOLADO, 1,5 MM², ANTI-CHAMA 450/750 V, PARA CIRCUITOS TERMINAIS - FORNECIMENTO E INSTALAÇÃO. AF_12/2015</t>
  </si>
  <si>
    <t>1,73</t>
  </si>
  <si>
    <t>77,25</t>
  </si>
  <si>
    <t>LUMINARIA TIPO TARTARUGA PARA AREA EXTERNA EM ALUMINIO, COM GRADE, PARA 1 LAMPADA, BASE E27, POTENCIA MAXIMA 40/60 W (NAO INCLUI LAMPADA)</t>
  </si>
  <si>
    <t>39,31</t>
  </si>
  <si>
    <t>91925</t>
  </si>
  <si>
    <t>CABO DE COBRE FLEXÍVEL ISOLADO, 1,5 MM², ANTI-CHAMA 0,6/1,0 KV, PARA CIRCUITOS TERMINAIS - FORNECIMENTO E INSTALAÇÃO. AF_12/2015</t>
  </si>
  <si>
    <t>LUVA CPVC, SOLDAVEL, 15 MM, PARA AGUA QUENTE PREDIAL</t>
  </si>
  <si>
    <t>91926</t>
  </si>
  <si>
    <t>CABO DE COBRE FLEXÍVEL ISOLADO, 2,5 MM², ANTI-CHAMA 450/750 V, PARA CIRCUITOS TERMINAIS - FORNECIMENTO E INSTALAÇÃO. AF_12/2015</t>
  </si>
  <si>
    <t>LUVA CPVC, SOLDAVEL, 22 MM, PARA AGUA QUENTE PREDIAL</t>
  </si>
  <si>
    <t>91927</t>
  </si>
  <si>
    <t>CABO DE COBRE FLEXÍVEL ISOLADO, 2,5 MM², ANTI-CHAMA 0,6/1,0 KV, PARA CIRCUITOS TERMINAIS - FORNECIMENTO E INSTALAÇÃO. AF_12/2015</t>
  </si>
  <si>
    <t>3,06</t>
  </si>
  <si>
    <t>LUVA CPVC, SOLDAVEL, 28 MM, PARA AGUA QUENTE PREDIAL</t>
  </si>
  <si>
    <t>2,77</t>
  </si>
  <si>
    <t>91928</t>
  </si>
  <si>
    <t>CABO DE COBRE FLEXÍVEL ISOLADO, 4 MM², ANTI-CHAMA 450/750 V, PARA CIRCUITOS TERMINAIS - FORNECIMENTO E INSTALAÇÃO. AF_12/2015</t>
  </si>
  <si>
    <t>LUVA CPVC, SOLDAVEL, 35 MM, PARA AGUA QUENTE PREDIAL</t>
  </si>
  <si>
    <t>3,81</t>
  </si>
  <si>
    <t>LUVA CPVC, SOLDAVEL, 42 MM, PARA AGUA QUENTE PREDIAL</t>
  </si>
  <si>
    <t>91929</t>
  </si>
  <si>
    <t>CABO DE COBRE FLEXÍVEL ISOLADO, 4 MM², ANTI-CHAMA 0,6/1,0 KV, PARA CIRCUITOS TERMINAIS - FORNECIMENTO E INSTALAÇÃO. AF_12/2015</t>
  </si>
  <si>
    <t>LUVA CPVC, SOLDAVEL, 54 MM, PARA AGUA QUENTE PREDIAL</t>
  </si>
  <si>
    <t>15,87</t>
  </si>
  <si>
    <t>91930</t>
  </si>
  <si>
    <t>CABO DE COBRE FLEXÍVEL ISOLADO, 6 MM², ANTI-CHAMA 450/750 V, PARA CIRCUITOS TERMINAIS - FORNECIMENTO E INSTALAÇÃO. AF_12/2015</t>
  </si>
  <si>
    <t>LUVA CPVC, SOLDAVEL, 73 MM, PARA AGUA QUENTE PREDIAL</t>
  </si>
  <si>
    <t>68,20</t>
  </si>
  <si>
    <t>LUVA CPVC, SOLDAVEL, 89 MM, PARA AGUA QUENTE PREDIAL</t>
  </si>
  <si>
    <t>76,64</t>
  </si>
  <si>
    <t>91931</t>
  </si>
  <si>
    <t>CABO DE COBRE FLEXÍVEL ISOLADO, 6 MM², ANTI-CHAMA 0,6/1,0 KV, PARA CIRCUITOS TERMINAIS - FORNECIMENTO E INSTALAÇÃO. AF_12/2015</t>
  </si>
  <si>
    <t>LUVA DE BORRACHA ISOLANTE PARA ALTA TENSAO, RESISTENTE A OZONIO, TENSAO DE ENSAIO 2,5 KV (PAR)</t>
  </si>
  <si>
    <t>91932</t>
  </si>
  <si>
    <t>234,69</t>
  </si>
  <si>
    <t>CABO DE COBRE FLEXÍVEL ISOLADO, 10 MM², ANTI-CHAMA 450/750 V, PARA CIRCUITOS TERMINAIS - FORNECIMENTO E INSTALAÇÃO. AF_12/2015</t>
  </si>
  <si>
    <t>LUVA DE COBRE (REF 600) SEM ANEL DE SOLDA, BOLSA X BOLSA, 104 MM</t>
  </si>
  <si>
    <t>214,17</t>
  </si>
  <si>
    <t>91933</t>
  </si>
  <si>
    <t>CABO DE COBRE FLEXÍVEL ISOLADO, 10 MM², ANTI-CHAMA 0,6/1,0 KV, PARA CIRCUITOS TERMINAIS - FORNECIMENTO E INSTALAÇÃO. AF_12/2015</t>
  </si>
  <si>
    <t>LUVA DE COBRE (REF 600) SEM ANEL DE SOLDA, BOLSA X BOLSA, 15 MM</t>
  </si>
  <si>
    <t>8,89</t>
  </si>
  <si>
    <t>91934</t>
  </si>
  <si>
    <t>CABO DE COBRE FLEXÍVEL ISOLADO, 16 MM², ANTI-CHAMA 450/750 V, PARA CIRCUITOS TERMINAIS - FORNECIMENTO E INSTALAÇÃO. AF_12/2015</t>
  </si>
  <si>
    <t>LUVA DE COBRE (REF 600) SEM ANEL DE SOLDA, BOLSA X BOLSA, 22 MM</t>
  </si>
  <si>
    <t>91935</t>
  </si>
  <si>
    <t>CABO DE COBRE FLEXÍVEL ISOLADO, 16 MM², ANTI-CHAMA 0,6/1,0 KV, PARA CIRCUITOS TERMINAIS - FORNECIMENTO E INSTALAÇÃO. AF_12/2015</t>
  </si>
  <si>
    <t>LUVA DE COBRE (REF 600) SEM ANEL DE SOLDA, BOLSA X BOLSA, 28 MM</t>
  </si>
  <si>
    <t>92979</t>
  </si>
  <si>
    <t>CABO DE COBRE FLEXÍVEL ISOLADO, 10 MM², ANTI-CHAMA 450/750 V, PARA DISTRIBUIÇÃO - FORNECIMENTO E INSTALAÇÃO. AF_12/2015</t>
  </si>
  <si>
    <t>5,03</t>
  </si>
  <si>
    <t>LUVA DE COBRE (REF 600) SEM ANEL DE SOLDA, BOLSA X BOLSA, 35 MM</t>
  </si>
  <si>
    <t>92980</t>
  </si>
  <si>
    <t>CABO DE COBRE FLEXÍVEL ISOLADO, 10 MM², ANTI-CHAMA 0,6/1,0 KV, PARA DISTRIBUIÇÃO - FORNECIMENTO E INSTALAÇÃO. AF_12/2015</t>
  </si>
  <si>
    <t>92981</t>
  </si>
  <si>
    <t>LUVA DE COBRE (REF 600) SEM ANEL DE SOLDA, BOLSA X BOLSA, 42 MM</t>
  </si>
  <si>
    <t>CABO DE COBRE FLEXÍVEL ISOLADO, 16 MM², ANTI-CHAMA 450/750 V, PARA DISTRIBUIÇÃO - FORNECIMENTO E INSTALAÇÃO. AF_12/2015</t>
  </si>
  <si>
    <t>17,92</t>
  </si>
  <si>
    <t>LUVA DE COBRE (REF 600) SEM ANEL DE SOLDA, BOLSA X BOLSA, 54 MM</t>
  </si>
  <si>
    <t>92982</t>
  </si>
  <si>
    <t>CABO DE COBRE FLEXÍVEL ISOLADO, 16 MM², ANTI-CHAMA 0,6/1,0 KV, PARA DISTRIBUIÇÃO - FORNECIMENTO E INSTALAÇÃO. AF_12/2015</t>
  </si>
  <si>
    <t>29,27</t>
  </si>
  <si>
    <t>8,31</t>
  </si>
  <si>
    <t>LUVA DE COBRE (REF 600) SEM ANEL DE SOLDA, BOLSA X BOLSA, 66 MM</t>
  </si>
  <si>
    <t>92983</t>
  </si>
  <si>
    <t>CABO DE COBRE FLEXÍVEL ISOLADO, 25 MM², ANTI-CHAMA 450/750 V, PARA DISTRIBUIÇÃO - FORNECIMENTO E INSTALAÇÃO. AF_12/2015</t>
  </si>
  <si>
    <t>95,93</t>
  </si>
  <si>
    <t>13,89</t>
  </si>
  <si>
    <t>LUVA DE COBRE (REF 600) SEM ANEL DE SOLDA, BOLSA X BOLSA, 79 MM</t>
  </si>
  <si>
    <t>146,87</t>
  </si>
  <si>
    <t>92984</t>
  </si>
  <si>
    <t>CABO DE COBRE FLEXÍVEL ISOLADO, 25 MM², ANTI-CHAMA 0,6/1,0 KV, PARA DISTRIBUIÇÃO - FORNECIMENTO E INSTALAÇÃO. AF_12/2015</t>
  </si>
  <si>
    <t>LUVA DE CORRER DEFOFO, PVC, JE, DN 100 MM</t>
  </si>
  <si>
    <t>37,27</t>
  </si>
  <si>
    <t>92985</t>
  </si>
  <si>
    <t>CABO DE COBRE FLEXÍVEL ISOLADO, 35 MM², ANTI-CHAMA 450/750 V, PARA DISTRIBUIÇÃO - FORNECIMENTO E INSTALAÇÃO. AF_12/2015</t>
  </si>
  <si>
    <t>18,52</t>
  </si>
  <si>
    <t>LUVA DE CORRER DEFOFO, PVC, JE, DN 150 MM</t>
  </si>
  <si>
    <t>82,27</t>
  </si>
  <si>
    <t>92986</t>
  </si>
  <si>
    <t>CABO DE COBRE FLEXÍVEL ISOLADO, 35 MM², ANTI-CHAMA 0,6/1,0 KV, PARA DISTRIBUIÇÃO - FORNECIMENTO E INSTALAÇÃO. AF_12/2015</t>
  </si>
  <si>
    <t>LUVA DE CORRER DEFOFO, PVC, JE, DN 200 MM</t>
  </si>
  <si>
    <t>146,74</t>
  </si>
  <si>
    <t>LUVA DE CORRER DEFOFO, PVC, JE, DN 250 MM</t>
  </si>
  <si>
    <t>92987</t>
  </si>
  <si>
    <t>267,29</t>
  </si>
  <si>
    <t>CABO DE COBRE FLEXÍVEL ISOLADO, 50 MM², ANTI-CHAMA 450/750 V, PARA DISTRIBUIÇÃO - FORNECIMENTO E INSTALAÇÃO. AF_12/2015</t>
  </si>
  <si>
    <t>26,38</t>
  </si>
  <si>
    <t>LUVA DE CORRER DEFOFO, PVC, JE, DN 300 MM</t>
  </si>
  <si>
    <t>92988</t>
  </si>
  <si>
    <t>CABO DE COBRE FLEXÍVEL ISOLADO, 50 MM², ANTI-CHAMA 0,6/1,0 KV, PARA DISTRIBUIÇÃO - FORNECIMENTO E INSTALAÇÃO. AF_12/2015</t>
  </si>
  <si>
    <t>366,86</t>
  </si>
  <si>
    <t>26,45</t>
  </si>
  <si>
    <t>92989</t>
  </si>
  <si>
    <t>LUVA DE CORRER PARA TUBO ROSCAVEL, PVC, 1 1/2", PARA AGUA FRIA PREDIAL</t>
  </si>
  <si>
    <t>CABO DE COBRE FLEXÍVEL ISOLADO, 70 MM², ANTI-CHAMA 450/750 V, PARA DISTRIBUIÇÃO - FORNECIMENTO E INSTALAÇÃO. AF_12/2015</t>
  </si>
  <si>
    <t>36,43</t>
  </si>
  <si>
    <t>32,89</t>
  </si>
  <si>
    <t>92990</t>
  </si>
  <si>
    <t>CABO DE COBRE FLEXÍVEL ISOLADO, 70 MM², ANTI-CHAMA 0,6/1,0 KV, PARA DISTRIBUIÇÃO - FORNECIMENTO E INSTALAÇÃO. AF_12/2015</t>
  </si>
  <si>
    <t>36,03</t>
  </si>
  <si>
    <t>LUVA DE CORRER PARA TUBO ROSCAVEL, PVC, 1/2", PARA AGUA FRIA PREDIAL</t>
  </si>
  <si>
    <t>10,36</t>
  </si>
  <si>
    <t>92991</t>
  </si>
  <si>
    <t>CABO DE COBRE FLEXÍVEL ISOLADO, 95 MM², ANTI-CHAMA 450/750 V, PARA DISTRIBUIÇÃO - FORNECIMENTO E INSTALAÇÃO. AF_12/2015</t>
  </si>
  <si>
    <t>LUVA DE CORRER PARA TUBO ROSCAVEL, PVC, 3/4", PARA AGUA FRIA PREDIAL</t>
  </si>
  <si>
    <t>47,38</t>
  </si>
  <si>
    <t>10,91</t>
  </si>
  <si>
    <t>LUVA DE CORRER PARA TUBO SOLDAVEL, PVC, 20 MM, PARA AGUA FRIA PREDIAL</t>
  </si>
  <si>
    <t>LUVA DE CORRER PARA TUBO SOLDAVEL, PVC, 25 MM, PARA AGUA FRIA PREDIAL</t>
  </si>
  <si>
    <t>92992</t>
  </si>
  <si>
    <t>CABO DE COBRE FLEXÍVEL ISOLADO, 95 MM², ANTI-CHAMA 0,6/1,0 KV, PARA DISTRIBUIÇÃO - FORNECIMENTO E INSTALAÇÃO. AF_12/2015</t>
  </si>
  <si>
    <t>47,41</t>
  </si>
  <si>
    <t>8,03</t>
  </si>
  <si>
    <t>92993</t>
  </si>
  <si>
    <t>LUVA DE CORRER PARA TUBO SOLDAVEL, PVC, 32 MM, PARA AGUA FRIA PREDIAL</t>
  </si>
  <si>
    <t>CABO DE COBRE FLEXÍVEL ISOLADO, 120 MM², ANTI-CHAMA 450/750 V, PARA DISTRIBUIÇÃO - FORNECIMENTO E INSTALAÇÃO. AF_12/2015</t>
  </si>
  <si>
    <t>60,56</t>
  </si>
  <si>
    <t>19,20</t>
  </si>
  <si>
    <t>92994</t>
  </si>
  <si>
    <t>LUVA DE CORRER PARA TUBO SOLDAVEL, PVC, 50 MM, PARA AGUA FRIA PREDIAL</t>
  </si>
  <si>
    <t>CABO DE COBRE FLEXÍVEL ISOLADO, 120 MM², ANTI-CHAMA 0,6/1,0 KV, PARA DISTRIBUIÇÃO - FORNECIMENTO E INSTALAÇÃO. AF_12/2015</t>
  </si>
  <si>
    <t>61,14</t>
  </si>
  <si>
    <t>21,80</t>
  </si>
  <si>
    <t>92995</t>
  </si>
  <si>
    <t>CABO DE COBRE FLEXÍVEL ISOLADO, 150 MM², ANTI-CHAMA 450/750 V, PARA DISTRIBUIÇÃO - FORNECIMENTO E INSTALAÇÃO. AF_12/2015</t>
  </si>
  <si>
    <t>LUVA DE CORRER PARA TUBO SOLDAVEL, PVC, 60 MM, PARA AGUA FRIA PREDIAL</t>
  </si>
  <si>
    <t>75,19</t>
  </si>
  <si>
    <t>LUVA DE CORRER PVC, JE, DN 100 MM, PARA REDE COLETORA DE ESGOTO (NBR 10569)</t>
  </si>
  <si>
    <t>92996</t>
  </si>
  <si>
    <t>CABO DE COBRE FLEXÍVEL ISOLADO, 150 MM², ANTI-CHAMA 0,6/1,0 KV, PARA DISTRIBUIÇÃO - FORNECIMENTO E INSTALAÇÃO. AF_12/2015</t>
  </si>
  <si>
    <t>12,65</t>
  </si>
  <si>
    <t>75,40</t>
  </si>
  <si>
    <t>LUVA DE CORRER PVC, JE, DN 150 MM, PARA REDE COLETORA DE ESGOTO (NBR 10569)</t>
  </si>
  <si>
    <t>92997</t>
  </si>
  <si>
    <t>CABO DE COBRE FLEXÍVEL ISOLADO, 185 MM², ANTI-CHAMA 450/750 V, PARA DISTRIBUIÇÃO - FORNECIMENTO E INSTALAÇÃO. AF_12/2015</t>
  </si>
  <si>
    <t>91,27</t>
  </si>
  <si>
    <t>LUVA DE CORRER PVC, JE, DN 200 MM, PARA REDE COLETORA DE ESGOTO (NBR 10569)</t>
  </si>
  <si>
    <t>92998</t>
  </si>
  <si>
    <t>CABO DE COBRE FLEXÍVEL ISOLADO, 185 MM², ANTI-CHAMA 0,6/1,0 KV, PARA DISTRIBUIÇÃO - FORNECIMENTO E INSTALAÇÃO. AF_12/2015</t>
  </si>
  <si>
    <t>92,12</t>
  </si>
  <si>
    <t>92999</t>
  </si>
  <si>
    <t>CABO DE COBRE FLEXÍVEL ISOLADO, 240 MM², ANTI-CHAMA 450/750 V, PARA DISTRIBUIÇÃO - FORNECIMENTO E INSTALAÇÃO. AF_12/2015</t>
  </si>
  <si>
    <t>119,97</t>
  </si>
  <si>
    <t>LUVA DE CORRER PVC, JE, DN 250 MM, PARA REDE COLETORA DE ESGOTO (NBR 10569)</t>
  </si>
  <si>
    <t>145,00</t>
  </si>
  <si>
    <t>93000</t>
  </si>
  <si>
    <t>CABO DE COBRE FLEXÍVEL ISOLADO, 240 MM², ANTI-CHAMA 0,6/1,0 KV, PARA DISTRIBUIÇÃO - FORNECIMENTO E INSTALAÇÃO. AF_12/2015</t>
  </si>
  <si>
    <t>LUVA DE CORRER PVC, JE, DN 300 MM, PARA REDE COLETORA DE ESGOTO (NBR 10569)</t>
  </si>
  <si>
    <t>120,68</t>
  </si>
  <si>
    <t>93001</t>
  </si>
  <si>
    <t>CABO DE COBRE RÍGIDO ISOLADO, 300 MM², ANTI-CHAMA 450/750 V, PARA DISTRIBUIÇÃO - FORNECIMENTO E INSTALAÇÃO. AF_12/2015</t>
  </si>
  <si>
    <t>LUVA DE CORRER, CPVC, SOLDAVEL, 15 MM, PARA AGUA QUENTE PREDIAL</t>
  </si>
  <si>
    <t>146,37</t>
  </si>
  <si>
    <t>LUVA DE CORRER, CPVC, SOLDAVEL, 22 MM, PARA AGUA QUENTE PREDIAL</t>
  </si>
  <si>
    <t>93002</t>
  </si>
  <si>
    <t>CABO DE COBRE FLEXÍVEL ISOLADO, 300 MM², ANTI-CHAMA 0,6/1,0 KV, PARA DISTRIBUIÇÃO - FORNECIMENTO E INSTALAÇÃO. AF_12/2015</t>
  </si>
  <si>
    <t>150,32</t>
  </si>
  <si>
    <t>LUVA DE CORRER, CPVC, SOLDAVEL, 28 MM, PARA AGUA QUENTE PREDIAL</t>
  </si>
  <si>
    <t>LUVA DE CORRER, CPVC, SOLDAVEL, 35 MM, PARA AGUA QUENTE PREDIAL</t>
  </si>
  <si>
    <t>83446</t>
  </si>
  <si>
    <t>CAIXA DE PASSAGEM 30X30X40 COM TAMPA E DRENO BRITA</t>
  </si>
  <si>
    <t>142,33</t>
  </si>
  <si>
    <t>91936</t>
  </si>
  <si>
    <t>LUVA DE CORRER, CPVC, SOLDAVEL, 42 MM, PARA AGUA QUENTE PREDIAL</t>
  </si>
  <si>
    <t>CAIXA OCTOGONAL 4" X 4", PVC, INSTALADA EM LAJE - FORNECIMENTO E INSTALAÇÃO. AF_12/2015</t>
  </si>
  <si>
    <t>9,59</t>
  </si>
  <si>
    <t>16,07</t>
  </si>
  <si>
    <t>91937</t>
  </si>
  <si>
    <t>LUVA DE CORRER, PVC PBA, JE, DN 100 / DE 110 MM, PARA REDE AGUA (NBR 10351)</t>
  </si>
  <si>
    <t>CAIXA OCTOGONAL 3" X 3", PVC, INSTALADA EM LAJE - FORNECIMENTO E INSTALAÇÃO. AF_12/2015</t>
  </si>
  <si>
    <t>36,99</t>
  </si>
  <si>
    <t>8,34</t>
  </si>
  <si>
    <t>LUVA DE CORRER, PVC PBA, JE, DN 50 / DE 60 MM, PARA REDE AGUA (NBR 10351)</t>
  </si>
  <si>
    <t>91939</t>
  </si>
  <si>
    <t>CAIXA RETANGULAR 4" X 2" ALTA (2,00 M DO PISO), PVC, INSTALADA EM PAREDE - FORNECIMENTO E INSTALAÇÃO. AF_12/2015</t>
  </si>
  <si>
    <t>LUVA DE CORRER, PVC PBA, JE, DN 75 / DE 85 MM, PARA REDE AGUA (NBR 10351)</t>
  </si>
  <si>
    <t>91940</t>
  </si>
  <si>
    <t>CAIXA RETANGULAR 4" X 2" MÉDIA (1,30 M DO PISO), PVC, INSTALADA EM PAREDE - FORNECIMENTO E INSTALAÇÃO. AF_12/2015</t>
  </si>
  <si>
    <t>23,24</t>
  </si>
  <si>
    <t>11,43</t>
  </si>
  <si>
    <t>91941</t>
  </si>
  <si>
    <t>LUVA DE CORRER, PVC SERIE REFORCADA - R, 100 MM, PARA ESGOTO PREDIAL</t>
  </si>
  <si>
    <t>CAIXA RETANGULAR 4" X 2" BAIXA (0,30 M DO PISO), PVC, INSTALADA EM PAREDE - FORNECIMENTO E INSTALAÇÃO. AF_12/2015</t>
  </si>
  <si>
    <t>20,81</t>
  </si>
  <si>
    <t>LUVA DE CORRER, PVC SERIE REFORCADA - R, 150 MM, PARA ESGOTO PREDIAL</t>
  </si>
  <si>
    <t>91942</t>
  </si>
  <si>
    <t>CAIXA RETANGULAR 4" X 4" ALTA (2,00 M DO PISO), PVC, INSTALADA EM PAREDE - FORNECIMENTO E INSTALAÇÃO. AF_12/2015</t>
  </si>
  <si>
    <t>67,24</t>
  </si>
  <si>
    <t>26,63</t>
  </si>
  <si>
    <t>LUVA DE CORRER, PVC SERIE REFORCADA - R, 75 MM, PARA ESGOTO PREDIAL</t>
  </si>
  <si>
    <t>10,99</t>
  </si>
  <si>
    <t>91943</t>
  </si>
  <si>
    <t>CAIXA RETANGULAR 4" X 4" MÉDIA (1,30 M DO PISO), PVC, INSTALADA EM PAREDE - FORNECIMENTO E INSTALAÇÃO. AF_12/2015</t>
  </si>
  <si>
    <t>LUVA DE CORRER, PVC, DN 100 MM, PARA ESGOTO PREDIAL</t>
  </si>
  <si>
    <t>91944</t>
  </si>
  <si>
    <t>LUVA DE CORRER, PVC, DN 50 MM, PARA ESGOTO PREDIAL</t>
  </si>
  <si>
    <t>CAIXA RETANGULAR 4" X 4" BAIXA (0,30 M DO PISO), PVC, INSTALADA EM PAREDE - FORNECIMENTO E INSTALAÇÃO. AF_12/2015</t>
  </si>
  <si>
    <t>9,97</t>
  </si>
  <si>
    <t>LUVA DE CORRER, PVC, DN 75 MM, PARA ESGOTO PREDIAL</t>
  </si>
  <si>
    <t>92865</t>
  </si>
  <si>
    <t>CAIXA OCTOGONAL 4" X 4", METÁLICA, INSTALADA EM LAJE - FORNECIMENTO E INSTALAÇÃO. AF_12/2015</t>
  </si>
  <si>
    <t>7,34</t>
  </si>
  <si>
    <t>LUVA DE FERRO GALVANIZADO, COM ROSCA BSP MACHO/FEMEA, DE 3/4"</t>
  </si>
  <si>
    <t>92866</t>
  </si>
  <si>
    <t>CAIXA SEXTAVADA 3" X 3", METÁLICA, INSTALADA EM LAJE - FORNECIMENTO E INSTALAÇÃO. AF_12/2015</t>
  </si>
  <si>
    <t>LUVA DE FERRO GALVANIZADO, COM ROSCA BSP, DE 1 1/2"</t>
  </si>
  <si>
    <t>17,19</t>
  </si>
  <si>
    <t>92867</t>
  </si>
  <si>
    <t>CAIXA RETANGULAR 4" X 2" ALTA (2,00 M DO PISO), METÁLICA, INSTALADA EM PAREDE - FORNECIMENTO E INSTALAÇÃO. AF_12/2015</t>
  </si>
  <si>
    <t>LUVA DE FERRO GALVANIZADO, COM ROSCA BSP, DE 1 1/4"</t>
  </si>
  <si>
    <t>14,04</t>
  </si>
  <si>
    <t>92868</t>
  </si>
  <si>
    <t>CAIXA RETANGULAR 4" X 2" MÉDIA (1,30 M DO PISO), METÁLICA, INSTALADA EM PAREDE - FORNECIMENTO E INSTALAÇÃO. AF_12/2015</t>
  </si>
  <si>
    <t>LUVA DE FERRO GALVANIZADO, COM ROSCA BSP, DE 1/2"</t>
  </si>
  <si>
    <t>92869</t>
  </si>
  <si>
    <t>CAIXA RETANGULAR 4" X 2" BAIXA (0,30 M DO PISO), METÁLICA, INSTALADA EM PAREDE - FORNECIMENTO E INSTALAÇÃO. AF_12/2015</t>
  </si>
  <si>
    <t>LUVA DE FERRO GALVANIZADO, COM ROSCA BSP, DE 1"</t>
  </si>
  <si>
    <t>10,05</t>
  </si>
  <si>
    <t>LUVA DE FERRO GALVANIZADO, COM ROSCA BSP, DE 2 1/2"</t>
  </si>
  <si>
    <t>92870</t>
  </si>
  <si>
    <t>CAIXA RETANGULAR 4" X 4" ALTA (2,00 M DO PISO), METÁLICA, INSTALADA EM PAREDE - FORNECIMENTO E INSTALAÇÃO. AF_12/2015</t>
  </si>
  <si>
    <t>48,03</t>
  </si>
  <si>
    <t>25,31</t>
  </si>
  <si>
    <t>LUVA DE FERRO GALVANIZADO, COM ROSCA BSP, DE 2"</t>
  </si>
  <si>
    <t>92871</t>
  </si>
  <si>
    <t>CAIXA RETANGULAR 4" X 4" MÉDIA (1,30 M DO PISO), METÁLICA, INSTALADA EM PAREDE - FORNECIMENTO E INSTALAÇÃO. AF_12/2015</t>
  </si>
  <si>
    <t>26,33</t>
  </si>
  <si>
    <t>LUVA DE FERRO GALVANIZADO, COM ROSCA BSP, DE 3/4"</t>
  </si>
  <si>
    <t>92872</t>
  </si>
  <si>
    <t>CAIXA RETANGULAR 4" X 4" BAIXA (0,30 M DO PISO), METÁLICA, INSTALADA EM PAREDE - FORNECIMENTO E INSTALAÇÃO. AF_12/2015</t>
  </si>
  <si>
    <t>95777</t>
  </si>
  <si>
    <t>CONDULETE DE ALUMÍNIO, TIPO B, PARA ELETRODUTO DE AÇO GALVANIZADO DN 20 MM (3/4''), APARENTE - FORNECIMENTO E INSTALAÇÃO. AF_11/2016_P</t>
  </si>
  <si>
    <t>LUVA DE FERRO GALVANIZADO, COM ROSCA BSP, DE 3"</t>
  </si>
  <si>
    <t>95778</t>
  </si>
  <si>
    <t>72,45</t>
  </si>
  <si>
    <t>CONDULETE DE ALUMÍNIO, TIPO C, PARA ELETRODUTO DE AÇO GALVANIZADO DN 20 MM (3/4''), APARENTE - FORNECIMENTO E INSTALAÇÃO. AF_11/2016_P</t>
  </si>
  <si>
    <t>23,05</t>
  </si>
  <si>
    <t>LUVA DE FERRO GALVANIZADO, COM ROSCA BSP, DE 4"</t>
  </si>
  <si>
    <t>95779</t>
  </si>
  <si>
    <t>CONDULETE DE ALUMÍNIO, TIPO E, PARA ELETRODUTO DE AÇO GALVANIZADO DN 20 MM (3/4''), APARENTE - FORNECIMENTO E INSTALAÇÃO. AF_11/2016_P</t>
  </si>
  <si>
    <t>21,24</t>
  </si>
  <si>
    <t>95780</t>
  </si>
  <si>
    <t>CONDULETE DE ALUMÍNIO, TIPO B, PARA ELETRODUTO DE AÇO GALVANIZADO DN 25 MM (1''), APARENTE - FORNECIMENTO E INSTALAÇÃO. AF_11/2016_P</t>
  </si>
  <si>
    <t>LUVA DE FERRO GALVANIZADO, COM ROSCA BSP, DE 5"</t>
  </si>
  <si>
    <t>208,16</t>
  </si>
  <si>
    <t>25,56</t>
  </si>
  <si>
    <t>LUVA DE FERRO GALVANIZADO, COM ROSCA BSP, DE 6"</t>
  </si>
  <si>
    <t>343,33</t>
  </si>
  <si>
    <t>95781</t>
  </si>
  <si>
    <t>CONDULETE DE ALUMÍNIO, TIPO C, PARA ELETRODUTO DE AÇO GALVANIZADO DN 25 MM (1''), APARENTE - FORNECIMENTO E INSTALAÇÃO. AF_11/2016_P</t>
  </si>
  <si>
    <t>25,96</t>
  </si>
  <si>
    <t>LUVA DE PRESSAO, EM PVC, DE 20 MM, PARA ELETRODUTO FLEXIVEL</t>
  </si>
  <si>
    <t>95782</t>
  </si>
  <si>
    <t>CONDULETE DE ALUMÍNIO, TIPO E, ELETRODUTO DE AÇO GALVANIZADO DN 25 MM (1''), APARENTE - FORNECIMENTO E INSTALAÇÃO. AF_11/2016_P</t>
  </si>
  <si>
    <t>27,01</t>
  </si>
  <si>
    <t>LUVA DE PRESSAO, EM PVC, DE 25 MM, PARA ELETRODUTO FLEXIVEL</t>
  </si>
  <si>
    <t>95785</t>
  </si>
  <si>
    <t>CONDULETE DE ALUMÍNIO, TIPO E, PARA ELETRODUTO DE AÇO GALVANIZADO DN 32 MM (1 1/4''), APARENTE - FORNECIMENTO E INSTALAÇÃO. AF_11/2016_P</t>
  </si>
  <si>
    <t>30,69</t>
  </si>
  <si>
    <t>LUVA DE PRESSAO, EM PVC, DE 32 MM, PARA ELETRODUTO FLEXIVEL</t>
  </si>
  <si>
    <t>95787</t>
  </si>
  <si>
    <t>CONDULETE DE ALUMÍNIO, TIPO LR, PARA ELETRODUTO DE AÇO GALVANIZADO DN 20 MM (3/4''), APARENTE - FORNECIMENTO E INSTALAÇÃO. AF_11/2016_P</t>
  </si>
  <si>
    <t>LUVA DE REDUCAO DE FERRO GALVANIZADO, COM ROSCA BSP MACHO/FEMEA, DE 1 1/2" X 1"</t>
  </si>
  <si>
    <t>22,79</t>
  </si>
  <si>
    <t>25,99</t>
  </si>
  <si>
    <t>95789</t>
  </si>
  <si>
    <t>LUVA DE REDUCAO DE FERRO GALVANIZADO, COM ROSCA BSP MACHO/FEMEA, DE 1" X 1/2"</t>
  </si>
  <si>
    <t>CONDULETE DE ALUMÍNIO, TIPO LR, PARA ELETRODUTO DE AÇO GALVANIZADO DN 25 MM (1''), APARENTE - FORNECIMENTO E INSTALAÇÃO. AF_11/2016_P</t>
  </si>
  <si>
    <t>14,67</t>
  </si>
  <si>
    <t>LUVA DE REDUCAO DE FERRO GALVANIZADO, COM ROSCA BSP MACHO/FEMEA, DE 1" X 3/4"</t>
  </si>
  <si>
    <t>95791</t>
  </si>
  <si>
    <t>CONDULETE DE ALUMÍNIO, TIPO LR, PARA ELETRODUTO DE AÇO GALVANIZADO DN 32 MM (1 1/4''), APARENTE - FORNECIMENTO E INSTALAÇÃO. AF_11/2016_P</t>
  </si>
  <si>
    <t>95795</t>
  </si>
  <si>
    <t>CONDULETE DE ALUMÍNIO, TIPO T, PARA ELETRODUTO DE AÇO GALVANIZADO DN 20 MM (3/4''), APARENTE - FORNECIMENTO E INSTALAÇÃO. AF_11/2016_P</t>
  </si>
  <si>
    <t>LUVA DE REDUCAO DE FERRO GALVANIZADO, COM ROSCA BSP MACHO/FEMEA, DE 3/4" X 1/2"</t>
  </si>
  <si>
    <t>26,34</t>
  </si>
  <si>
    <t>10,10</t>
  </si>
  <si>
    <t>95796</t>
  </si>
  <si>
    <t>CONDULETE DE ALUMÍNIO, TIPO T, PARA ELETRODUTO DE AÇO GALVANIZADO DN 25 MM (1''), APARENTE - FORNECIMENTO E INSTALAÇÃO. AF_11/2016_P</t>
  </si>
  <si>
    <t>LUVA DE REDUCAO DE FERRO GALVANIZADO, COM ROSCA BSP, DE 1 1/2" X 1 1/4"</t>
  </si>
  <si>
    <t>33,17</t>
  </si>
  <si>
    <t>95797</t>
  </si>
  <si>
    <t>CONDULETE DE ALUMÍNIO, TIPO T, PARA ELETRODUTO DE AÇO GALVANIZADO DN 32 MM (1 1/4''), APARENTE - FORNECIMENTO E INSTALAÇÃO. AF_11/2016_P</t>
  </si>
  <si>
    <t>LUVA DE REDUCAO DE FERRO GALVANIZADO, COM ROSCA BSP, DE 1 1/2" X 1/2"</t>
  </si>
  <si>
    <t>42,05</t>
  </si>
  <si>
    <t>16,80</t>
  </si>
  <si>
    <t>95801</t>
  </si>
  <si>
    <t>CONDULETE DE ALUMÍNIO, TIPO X, PARA ELETRODUTO DE AÇO GALVANIZADO DN 20 MM (3/4''), APARENTE - FORNECIMENTO E INSTALAÇÃO. AF_11/2016_P</t>
  </si>
  <si>
    <t>LUVA DE REDUCAO DE FERRO GALVANIZADO, COM ROSCA BSP, DE 1 1/2" X 1"</t>
  </si>
  <si>
    <t>31,60</t>
  </si>
  <si>
    <t>95802</t>
  </si>
  <si>
    <t>CONDULETE DE ALUMÍNIO, TIPO X, PARA ELETRODUTO DE AÇO GALVANIZADO DN 25 MM (1''), APARENTE - FORNECIMENTO E INSTALAÇÃO. AF_11/2016_P</t>
  </si>
  <si>
    <t>35,25</t>
  </si>
  <si>
    <t>95803</t>
  </si>
  <si>
    <t>CONDULETE DE ALUMÍNIO, TIPO X, PARA ELETRODUTO DE AÇO GALVANIZADO DN 32 MM (1 1/4''), APARENTE - FORNECIMENTO E INSTALAÇÃO. AF_11/2016_P</t>
  </si>
  <si>
    <t>LUVA DE REDUCAO DE FERRO GALVANIZADO, COM ROSCA BSP, DE 1 1/2" X 3/4"</t>
  </si>
  <si>
    <t>46,61</t>
  </si>
  <si>
    <t>95804</t>
  </si>
  <si>
    <t>CONDULETE DE PVC, TIPO B, PARA ELETRODUTO DE PVC SOLDÁVEL DN 20 MM (1/2''), APARENTE - FORNECIMENTO E INSTALAÇÃO. AF_11/2016</t>
  </si>
  <si>
    <t>LUVA DE REDUCAO DE FERRO GALVANIZADO, COM ROSCA BSP, DE 1 1/4" X 1/2"</t>
  </si>
  <si>
    <t>95805</t>
  </si>
  <si>
    <t>CONDULETE DE PVC, TIPO B, PARA ELETRODUTO DE PVC SOLDÁVEL DN 25 MM (3/4''), APARENTE - FORNECIMENTO E INSTALAÇÃO. AF_11/2016</t>
  </si>
  <si>
    <t>15,06</t>
  </si>
  <si>
    <t>18,03</t>
  </si>
  <si>
    <t>LUVA DE REDUCAO DE FERRO GALVANIZADO, COM ROSCA BSP, DE 1 1/4" X 1"</t>
  </si>
  <si>
    <t>95806</t>
  </si>
  <si>
    <t>CONDULETE DE PVC, TIPO B, PARA ELETRODUTO DE PVC SOLDÁVEL DN 32 MM (1''), APARENTE - FORNECIMENTO E INSTALAÇÃO. AF_11/2016</t>
  </si>
  <si>
    <t>18,58</t>
  </si>
  <si>
    <t>LUVA DE REDUCAO DE FERRO GALVANIZADO, COM ROSCA BSP, DE 1 1/4" X 3/4"</t>
  </si>
  <si>
    <t>95807</t>
  </si>
  <si>
    <t>CONDULETE DE PVC, TIPO LL, PARA ELETRODUTO DE PVC SOLDÁVEL DN 20 MM (1/2''), APARENTE - FORNECIMENTO E INSTALAÇÃO. AF_11/2016</t>
  </si>
  <si>
    <t>20,61</t>
  </si>
  <si>
    <t>LUVA DE REDUCAO DE FERRO GALVANIZADO, COM ROSCA BSP, DE 1" X 1/2"</t>
  </si>
  <si>
    <t>95808</t>
  </si>
  <si>
    <t>CONDULETE DE PVC, TIPO LL, PARA ELETRODUTO DE PVC SOLDÁVEL DN 25 MM (3/4''), APARENTE - FORNECIMENTO E INSTALAÇÃO. AF_11/2016</t>
  </si>
  <si>
    <t>21,16</t>
  </si>
  <si>
    <t>LUVA DE REDUCAO DE FERRO GALVANIZADO, COM ROSCA BSP, DE 1" X 3/4"</t>
  </si>
  <si>
    <t>10,12</t>
  </si>
  <si>
    <t>95809</t>
  </si>
  <si>
    <t>LUVA DE REDUCAO DE FERRO GALVANIZADO, COM ROSCA BSP, DE 2 1/2" X 1 1/2"</t>
  </si>
  <si>
    <t>CONDULETE DE PVC, TIPO LL, PARA ELETRODUTO DE PVC SOLDÁVEL DN 32 MM (1''), APARENTE - FORNECIMENTO E INSTALAÇÃO. AF_11/2016</t>
  </si>
  <si>
    <t>23,13</t>
  </si>
  <si>
    <t>51,28</t>
  </si>
  <si>
    <t>LUVA DE REDUCAO DE FERRO GALVANIZADO, COM ROSCA BSP, DE 2 1/2" X 2"</t>
  </si>
  <si>
    <t>95810</t>
  </si>
  <si>
    <t>CONDULETE DE PVC, TIPO LB, PARA ELETRODUTO DE PVC SOLDÁVEL DN 20 MM (1/2''), APARENTE - FORNECIMENTO E INSTALAÇÃO. AF_11/2016</t>
  </si>
  <si>
    <t>10,41</t>
  </si>
  <si>
    <t>95811</t>
  </si>
  <si>
    <t>CONDULETE DE PVC, TIPO LB, PARA ELETRODUTO DE PVC SOLDÁVEL DN 25 MM (3/4''), APARENTE - FORNECIMENTO E INSTALAÇÃO. AF_11/2016</t>
  </si>
  <si>
    <t>LUVA DE REDUCAO DE FERRO GALVANIZADO, COM ROSCA BSP, DE 2" X 1 1/2"</t>
  </si>
  <si>
    <t>95812</t>
  </si>
  <si>
    <t>CONDULETE DE PVC, TIPO LB, PARA ELETRODUTO DE PVC SOLDÁVEL DN 32 MM (1''), APARENTE - FORNECIMENTO E INSTALAÇÃO. AF_11/2016</t>
  </si>
  <si>
    <t>LUVA DE REDUCAO DE FERRO GALVANIZADO, COM ROSCA BSP, DE 2" X 1 1/4"</t>
  </si>
  <si>
    <t>12,93</t>
  </si>
  <si>
    <t>95813</t>
  </si>
  <si>
    <t>LUVA DE REDUCAO DE FERRO GALVANIZADO, COM ROSCA BSP, DE 2" X 1"</t>
  </si>
  <si>
    <t>CONDULETE DE PVC, TIPO TB, PARA ELETRODUTO DE PVC SOLDÁVEL DN 20 MM (1/2''), APARENTE - FORNECIMENTO E INSTALAÇÃO. AF_11/2016</t>
  </si>
  <si>
    <t>12,74</t>
  </si>
  <si>
    <t>95814</t>
  </si>
  <si>
    <t>LUVA DE REDUCAO DE FERRO GALVANIZADO, COM ROSCA BSP, DE 3/4" X 1/2"</t>
  </si>
  <si>
    <t>CONDULETE DE PVC, TIPO TB, PARA ELETRODUTO DE PVC SOLDÁVEL DN 25 MM (3/4''), APARENTE - FORNECIMENTO E INSTALAÇÃO. AF_11/2016</t>
  </si>
  <si>
    <t>95815</t>
  </si>
  <si>
    <t>CONDULETE DE PVC, TIPO TB, PARA ELETRODUTO DE PVC SOLDÁVEL DN 32 MM (1''), APARENTE - FORNECIMENTO E INSTALAÇÃO. AF_11/2016</t>
  </si>
  <si>
    <t>LUVA DE REDUCAO DE FERRO GALVANIZADO, COM ROSCA BSP, DE 3" X 1 1/2"</t>
  </si>
  <si>
    <t>95816</t>
  </si>
  <si>
    <t>CONDULETE DE PVC, TIPO X, PARA ELETRODUTO DE PVC SOLDÁVEL DN 20 MM (1/2''), APARENTE - FORNECIMENTO E INSTALAÇÃO. AF_11/2016</t>
  </si>
  <si>
    <t>25,42</t>
  </si>
  <si>
    <t>LUVA DE REDUCAO DE FERRO GALVANIZADO, COM ROSCA BSP, DE 3" X 2 1/2"</t>
  </si>
  <si>
    <t>95817</t>
  </si>
  <si>
    <t>CONDULETE DE PVC, TIPO X, PARA ELETRODUTO DE PVC SOLDÁVEL DN 25 MM (3/4''), APARENTE - FORNECIMENTO E INSTALAÇÃO. AF_11/2016</t>
  </si>
  <si>
    <t>26,22</t>
  </si>
  <si>
    <t>LUVA DE REDUCAO DE FERRO GALVANIZADO, COM ROSCA BSP, DE 3" X 2"</t>
  </si>
  <si>
    <t>95818</t>
  </si>
  <si>
    <t>CONDULETE DE PVC, TIPO X, PARA ELETRODUTO DE PVC SOLDÁVEL DN 32 MM (1''), APARENTE - FORNECIMENTO E INSTALAÇÃO. AF_11/2016</t>
  </si>
  <si>
    <t>LUVA DE REDUCAO DE FERRO GALVANIZADO, COM ROSCA BSP, DE 4" X 2 1/2"</t>
  </si>
  <si>
    <t>31,22</t>
  </si>
  <si>
    <t>134,92</t>
  </si>
  <si>
    <t>97886</t>
  </si>
  <si>
    <t>LUVA DE REDUCAO DE FERRO GALVANIZADO, COM ROSCA BSP, DE 4" X 2"</t>
  </si>
  <si>
    <t>CAIXA ENTERRADA ELÉTRICA RETANGULAR, EM ALVENARIA COM TIJOLOS CERÂMICOS MACIÇOS, FUNDO COM BRITA, DIMENSÕES INTERNAS: 0,3X0,3X0,3 M. AF_05/2018</t>
  </si>
  <si>
    <t>117,52</t>
  </si>
  <si>
    <t>LUVA DE REDUCAO DE FERRO GALVANIZADO, COM ROSCA BSP, DE 4" X 3"</t>
  </si>
  <si>
    <t>97887</t>
  </si>
  <si>
    <t>CAIXA ENTERRADA ELÉTRICA RETANGULAR, EM ALVENARIA COM TIJOLOS CERÂMICOS MACIÇOS, FUNDO COM BRITA, DIMENSÕES INTERNAS: 0,4X0,4X0,4 M. AF_05/2018</t>
  </si>
  <si>
    <t>185,44</t>
  </si>
  <si>
    <t>97888</t>
  </si>
  <si>
    <t>CAIXA ENTERRADA ELÉTRICA RETANGULAR, EM ALVENARIA COM TIJOLOS CERÂMICOS MACIÇOS, FUNDO COM BRITA, DIMENSÕES INTERNAS: 0,6X0,6X0,6 M. AF_05/2018</t>
  </si>
  <si>
    <t>356,87</t>
  </si>
  <si>
    <t>LUVA DE REDUCAO EM ACO CARBONO, COM ENCAIXE PARA SOLDA DN SW, PRESSAO 3.000 LBS,  3/4 " X 1/2"</t>
  </si>
  <si>
    <t>97889</t>
  </si>
  <si>
    <t>8,21</t>
  </si>
  <si>
    <t>CAIXA ENTERRADA ELÉTRICA RETANGULAR, EM ALVENARIA COM TIJOLOS CERÂMICOS MACIÇOS, FUNDO COM BRITA, DIMENSÕES INTERNAS: 0,8X0,8X0,6 M. AF_05/2018</t>
  </si>
  <si>
    <t>478,16</t>
  </si>
  <si>
    <t>LUVA DE REDUCAO EM ACO CARBONO, COM ENCAIXE PARA SOLDA DN SW, PRESSAO 3.000 LBS, DN 1 1/2" X 1 1/4"</t>
  </si>
  <si>
    <t>38,47</t>
  </si>
  <si>
    <t>97890</t>
  </si>
  <si>
    <t>CAIXA ENTERRADA ELÉTRICA RETANGULAR, EM ALVENARIA COM TIJOLOS CERÂMICOS MACIÇOS, FUNDO COM BRITA, DIMENSÕES INTERNAS: 1X1X0,6 M. AF_05/2018</t>
  </si>
  <si>
    <t>544,67</t>
  </si>
  <si>
    <t>LUVA DE REDUCAO EM ACO CARBONO, COM ENCAIXE PARA SOLDA DN SW, PRESSAO 3.000 LBS, DN 1 1/4"  X 1"</t>
  </si>
  <si>
    <t>97891</t>
  </si>
  <si>
    <t>CAIXA ENTERRADA ELÉTRICA RETANGULAR, EM ALVENARIA COM BLOCOS DE CONCRETO, FUNDO COM BRITA, DIMENSÕES INTERNAS: 0,4X0,4X0,4 M. AF_05/2018</t>
  </si>
  <si>
    <t>140,31</t>
  </si>
  <si>
    <t>LUVA DE REDUCAO EM ACO CARBONO, COM ENCAIXE PARA SOLDA DN SW, PRESSAO 3.000 LBS, DN 1" X 3/4"</t>
  </si>
  <si>
    <t>97892</t>
  </si>
  <si>
    <t>CAIXA ENTERRADA ELÉTRICA RETANGULAR, EM ALVENARIA COM BLOCOS DE CONCRETO, FUNDO COM BRITA, DIMENSÕES INTERNAS: 0,6X0,6X0,6 M. AF_05/2018</t>
  </si>
  <si>
    <t>261,44</t>
  </si>
  <si>
    <t>LUVA DE REDUCAO EM ACO CARBONO, COM ENCAIXE PARA SOLDA DN SW, PRESSAO 3.000 LBS, DN 2 1/2" X 2"</t>
  </si>
  <si>
    <t>97893</t>
  </si>
  <si>
    <t>122,09</t>
  </si>
  <si>
    <t>CAIXA ENTERRADA ELÉTRICA RETANGULAR, EM ALVENARIA COM BLOCOS DE CONCRETO, FUNDO COM BRITA, DIMENSÕES INTERNAS: 0,8X0,8X0,6 M. AF_05/2018</t>
  </si>
  <si>
    <t>356,47</t>
  </si>
  <si>
    <t>LUVA DE REDUCAO EM ACO CARBONO, COM ENCAIXE PARA SOLDA DN SW, PRESSAO 3.000 LBS, DN 2" X 1 1/2"</t>
  </si>
  <si>
    <t>97894</t>
  </si>
  <si>
    <t>CAIXA ENTERRADA ELÉTRICA RETANGULAR, EM ALVENARIA COM BLOCOS DE CONCRETO, FUNDO COM BRITA, DIMENSÕES INTERNAS: 1X1X0,6 M. AF_05/2018</t>
  </si>
  <si>
    <t>60,68</t>
  </si>
  <si>
    <t>397,20</t>
  </si>
  <si>
    <t>LUVA DE REDUCAO EM ACO CARBONO, COM ENCAIXE PARA SOLDA DN SW, PRESSAO 3.000 LBS, DN 3" X 2 1/2"</t>
  </si>
  <si>
    <t>68066</t>
  </si>
  <si>
    <t>CAIXA DE PROTECAO PARA MEDIDOR MONOFASICO, FORNECIMENTO E INSTALACAO</t>
  </si>
  <si>
    <t>107,65</t>
  </si>
  <si>
    <t>165,09</t>
  </si>
  <si>
    <t>LUVA DE REDUCAO PARA TUBO PEX, METALICA, PARA CONEXAO COM ANEL DESLIZANTE, DN 20 X 16 MM</t>
  </si>
  <si>
    <t>72319</t>
  </si>
  <si>
    <t>DISJUNTOR BAIXA TENSAO TRIPOLAR A SECO  800A/600V, INCLUSIVE ELETROTÉCNICO</t>
  </si>
  <si>
    <t>3.762,89</t>
  </si>
  <si>
    <t>72341</t>
  </si>
  <si>
    <t>LUVA DE REDUCAO PARA TUBO PEX, METALICA, PARA CONEXAO COM ANEL DESLIZANTE, DN 25 X 16 MM</t>
  </si>
  <si>
    <t>CONTATOR TRIPOLAR I NOMINAL 12A - FORNECIMENTO E INSTALACAO INCLUSIVE ELETROTÉCNICO</t>
  </si>
  <si>
    <t>247,17</t>
  </si>
  <si>
    <t>8,66</t>
  </si>
  <si>
    <t>72343</t>
  </si>
  <si>
    <t>LUVA DE REDUCAO PARA TUBO PEX, METALICA, PARA CONEXAO COM ANEL DESLIZANTE, DN 25 X 20 MM</t>
  </si>
  <si>
    <t>CONTATOR TRIPOLAR I NOMINAL 22A - FORNECIMENTO E INSTALACAO INCLUSIVE ELETROTÉCNICO</t>
  </si>
  <si>
    <t>293,32</t>
  </si>
  <si>
    <t>72344</t>
  </si>
  <si>
    <t>CONTATOR TRIPOLAR I NOMINAL 36A - FORNECIMENTO E INSTALACAO INCLUSIVE ELETROTÉCNICO</t>
  </si>
  <si>
    <t>465,57</t>
  </si>
  <si>
    <t>LUVA DE REDUCAO PARA TUBO PEX, METALICA, PARA CONEXAO COM ANEL DESLIZANTE, DN 32 X 25 MM</t>
  </si>
  <si>
    <t>72345</t>
  </si>
  <si>
    <t>CONTATOR TRIPOLAR I NOMIMAL 94A - FORNECIMENTO E INSTALACAO INCLUSIVE ELETROTÉCNICO</t>
  </si>
  <si>
    <t>1.350,18</t>
  </si>
  <si>
    <t>LUVA DE REDUCAO PARA TUBO PEX, PLASTICA, PARA CONEXAO COM CRIMPAGEM, DN 20 X 16 MM</t>
  </si>
  <si>
    <t>74130/1</t>
  </si>
  <si>
    <t>DISJUNTOR TERMOMAGNETICO MONOPOLAR PADRAO NEMA (AMERICANO) 10 A 30A 240V, FORNECIMENTO E INSTALACAO</t>
  </si>
  <si>
    <t>74130/2</t>
  </si>
  <si>
    <t>DISJUNTOR TERMOMAGNETICO MONOPOLAR PADRAO NEMA (AMERICANO) 35 A 50A 240V, FORNECIMENTO E INSTALACAO</t>
  </si>
  <si>
    <t>LUVA DE REDUCAO PARA TUBO PEX, PLASTICA, PARA CONEXAO COM CRIMPAGEM, DN 25 X 16 MM</t>
  </si>
  <si>
    <t>17,47</t>
  </si>
  <si>
    <t>74130/3</t>
  </si>
  <si>
    <t>DISJUNTOR TERMOMAGNETICO BIPOLAR PADRAO NEMA (AMERICANO) 10 A 50A 240V, FORNECIMENTO E INSTALACAO</t>
  </si>
  <si>
    <t>LUVA DE REDUCAO PARA TUBO PEX, PLASTICA, PARA CONEXAO COM CRIMPAGEM, DN 32 X 20 MM</t>
  </si>
  <si>
    <t>50,57</t>
  </si>
  <si>
    <t>23,16</t>
  </si>
  <si>
    <t>74130/4</t>
  </si>
  <si>
    <t>DISJUNTOR TERMOMAGNETICO TRIPOLAR PADRAO NEMA (AMERICANO) 10 A 50A 240V, FORNECIMENTO E INSTALACAO</t>
  </si>
  <si>
    <t>74,49</t>
  </si>
  <si>
    <t>LUVA DE REDUCAO PARA TUBO PEX, PLASTICA, PARA CONEXAO COM CRIMPAGEM, DN 32 X 25 MM</t>
  </si>
  <si>
    <t>74130/5</t>
  </si>
  <si>
    <t>DISJUNTOR TERMOMAGNETICO TRIPOLAR PADRAO NEMA (AMERICANO) 60 A 100A 240V, FORNECIMENTO E INSTALACAO</t>
  </si>
  <si>
    <t>24,44</t>
  </si>
  <si>
    <t>LUVA DE REDUCAO ROSCAVEL, PVC, 1" X 3/4", PARA AGUA FRIA PREDIAL</t>
  </si>
  <si>
    <t>74130/6</t>
  </si>
  <si>
    <t>DISJUNTOR TERMOMAGNETICO TRIPOLAR PADRAO NEMA (AMERICANO) 125 A 150A 240V, FORNECIMENTO E INSTALACAO</t>
  </si>
  <si>
    <t>275,47</t>
  </si>
  <si>
    <t>74130/7</t>
  </si>
  <si>
    <t>DISJUNTOR TERMOMAGNETICO TRIPOLAR EM CAIXA MOLDADA 250A 600V, FORNECIMENTO E INSTALACAO</t>
  </si>
  <si>
    <t>708,67</t>
  </si>
  <si>
    <t>LUVA DE REDUCAO ROSCAVEL, PVC, 3/4" X 1/2", PARA AGUA FRIA PREDIAL</t>
  </si>
  <si>
    <t>2,60</t>
  </si>
  <si>
    <t>74130/8</t>
  </si>
  <si>
    <t>DISJUNTOR TERMOMAGNETICO TRIPOLAR EM CAIXA MOLDADA 300 A 400A 600V, FORNECIMENTO E INSTALACAO</t>
  </si>
  <si>
    <t>LUVA DE REDUCAO SOLDAVEL, PVC, 25 MM X 20 MM, PARA AGUA FRIA PREDIAL</t>
  </si>
  <si>
    <t>967,66</t>
  </si>
  <si>
    <t>74130/9</t>
  </si>
  <si>
    <t>DISJUNTOR TERMOMAGNETICO TRIPOLAR EM CAIXA MOLDADA 500 A 600A 600V, FORNECIMENTO E INSTALACAO</t>
  </si>
  <si>
    <t>1.583,71</t>
  </si>
  <si>
    <t>LUVA DE REDUCAO SOLDAVEL, PVC, 32 MM X 25 MM, PARA AGUA FRIA PREDIAL</t>
  </si>
  <si>
    <t>74130/10</t>
  </si>
  <si>
    <t>2,89</t>
  </si>
  <si>
    <t>DISJUNTOR TERMOMAGNETICO TRIPOLAR EM CAIXA MOLDADA 175 A 225A 240V, FORNECIMENTO E INSTALACAO</t>
  </si>
  <si>
    <t>429,42</t>
  </si>
  <si>
    <t>LUVA DE REDUCAO SOLDAVEL, PVC, 40 MM X 32 MM, PARA AGUA FRIA PREDIAL</t>
  </si>
  <si>
    <t>74131/1</t>
  </si>
  <si>
    <t>QUADRO DE DISTRIBUICAO DE ENERGIA DE EMBUTIR, EM CHAPA METALICA, PARA 3 DISJUNTORES TERMOMAGNETICOS MONOPOLARES SEM BARRAMENTO FORNECIMENTO E INSTALACAO</t>
  </si>
  <si>
    <t>57,22</t>
  </si>
  <si>
    <t>LUVA DE REDUCAO SOLDAVEL, PVC, 60 MM X 50 MM, PARA AGUA FRIA PREDIAL</t>
  </si>
  <si>
    <t>74131/4</t>
  </si>
  <si>
    <t>QUADRO DE DISTRIBUICAO DE ENERGIA DE EMBUTIR, EM CHAPA METALICA, PARA 18 DISJUNTORES TERMOMAGNETICOS MONOPOLARES, COM BARRAMENTO TRIFASICO E NEUTRO, FORNECIMENTO E INSTALACAO</t>
  </si>
  <si>
    <t>348,94</t>
  </si>
  <si>
    <t>LUVA DE REDUCAO, PVC, SOLDAVEL, 50 X 25 MM, PARA AGUA FRIA PREDIAL</t>
  </si>
  <si>
    <t>74131/5</t>
  </si>
  <si>
    <t>QUADRO DE DISTRIBUICAO DE ENERGIA DE EMBUTIR, EM CHAPA METALICA, PARA 24 DISJUNTORES TERMOMAGNETICOS MONOPOLARES, COM BARRAMENTO TRIFASICO E NEUTRO, FORNECIMENTO E INSTALACAO</t>
  </si>
  <si>
    <t>402,46</t>
  </si>
  <si>
    <t>LUVA DE TRANSICAO DE CPVC X PVC, SOLDAVEL, 22 X 25 MM, PARA AGUA QUENTE</t>
  </si>
  <si>
    <t>74131/6</t>
  </si>
  <si>
    <t>QUADRO DE DISTRIBUICAO DE ENERGIA DE EMBUTIR, EM CHAPA METALICA, PARA 32 DISJUNTORES TERMOMAGNETICOS MONOPOLARES, COM BARRAMENTO TRIFASICO E NEUTRO, FORNECIMENTO E INSTALACAO</t>
  </si>
  <si>
    <t>463,85</t>
  </si>
  <si>
    <t>LUVA DE TRANSICAO, CPVC, SOLDAVEL, 42 MM X 1 1/2", PARA AGUA QUENTE</t>
  </si>
  <si>
    <t>74131/7</t>
  </si>
  <si>
    <t>QUADRO DE DISTRIBUICAO DE ENERGIA DE EMBUTIR, EM CHAPA METALICA, PARA 40 DISJUNTORES TERMOMAGNETICOS MONOPOLARES, COM BARRAMENTO TRIFASICO E NEUTRO, FORNECIMENTO E INSTALACAO</t>
  </si>
  <si>
    <t>636,63</t>
  </si>
  <si>
    <t>LUVA DE TRANSICAO, CPVC, SOLDAVEL, 54 MM X 2", PARA AGUA QUENTE PREDIAL</t>
  </si>
  <si>
    <t>74131/8</t>
  </si>
  <si>
    <t>130,82</t>
  </si>
  <si>
    <t>QUADRO DE DISTRIBUICAO DE ENERGIA DE EMBUTIR, EM CHAPA METALICA, PARA 50 DISJUNTORES TERMOMAGNETICOS MONOPOLARES, COM BARRAMENTO TRIFASICO E NEUTRO, FORNECIMENTO E INSTALACAO</t>
  </si>
  <si>
    <t>925,51</t>
  </si>
  <si>
    <t>LUVA DE TRANSICAO, CPVC, 15 MM X 1/2", PARA AGUA QUENTE PREDIAL</t>
  </si>
  <si>
    <t>83463</t>
  </si>
  <si>
    <t>QUADRO DE DISTRIBUICAO DE ENERGIA EM CHAPA DE ACO GALVANIZADO, PARA 12 DISJUNTORES TERMOMAGNETICOS MONOPOLARES, COM BARRAMENTO TRIFASICO E NEUTRO - FORNECIMENTO E INSTALACAO</t>
  </si>
  <si>
    <t>271,84</t>
  </si>
  <si>
    <t>LUVA DE TRANSICAO, CPVC, 22 MM X 1/2", PARA AGUA QUENTE</t>
  </si>
  <si>
    <t>5,37</t>
  </si>
  <si>
    <t>84402</t>
  </si>
  <si>
    <t>QUADRO DE DISTRIBUICAO DE ENERGIA P/ 6 DISJUNTORES TERMOMAGNETICOS MONOPOLARES SEM BARRAMENTO, DE EMBUTIR, EM CHAPA METALICA - FORNECIMENTO E INSTALACAO</t>
  </si>
  <si>
    <t>64,17</t>
  </si>
  <si>
    <t>LUVA DUPLA, PVC LEVE, DN 150 MM</t>
  </si>
  <si>
    <t>93653</t>
  </si>
  <si>
    <t>DISJUNTOR MONOPOLAR TIPO DIN, CORRENTE NOMINAL DE 10A - FORNECIMENTO E INSTALAÇÃO. AF_04/2016</t>
  </si>
  <si>
    <t>14,45</t>
  </si>
  <si>
    <t>8,63</t>
  </si>
  <si>
    <t>93654</t>
  </si>
  <si>
    <t>DISJUNTOR MONOPOLAR TIPO DIN, CORRENTE NOMINAL DE 16A - FORNECIMENTO E INSTALAÇÃO. AF_04/2016</t>
  </si>
  <si>
    <t>LUVA EM ACO CARBONO, SOLDAVEL, PRESSAO 3.000 LBS, DN 1 1/2"</t>
  </si>
  <si>
    <t>30,01</t>
  </si>
  <si>
    <t>93655</t>
  </si>
  <si>
    <t>DISJUNTOR MONOPOLAR TIPO DIN, CORRENTE NOMINAL DE 20A - FORNECIMENTO E INSTALAÇÃO. AF_04/2016</t>
  </si>
  <si>
    <t>93656</t>
  </si>
  <si>
    <t>DISJUNTOR MONOPOLAR TIPO DIN, CORRENTE NOMINAL DE 25A - FORNECIMENTO E INSTALAÇÃO. AF_04/2016</t>
  </si>
  <si>
    <t>LUVA EM ACO CARBONO, SOLDAVEL, PRESSAO 3.000 LBS, DN 1 1/4"</t>
  </si>
  <si>
    <t>93657</t>
  </si>
  <si>
    <t>DISJUNTOR MONOPOLAR TIPO DIN, CORRENTE NOMINAL DE 32A - FORNECIMENTO E INSTALAÇÃO. AF_04/2016</t>
  </si>
  <si>
    <t>23,47</t>
  </si>
  <si>
    <t>93658</t>
  </si>
  <si>
    <t>DISJUNTOR MONOPOLAR TIPO DIN, CORRENTE NOMINAL DE 40A - FORNECIMENTO E INSTALAÇÃO. AF_04/2016</t>
  </si>
  <si>
    <t>LUVA EM ACO CARBONO, SOLDAVEL, PRESSAO 3.000 LBS, DN 1/2"</t>
  </si>
  <si>
    <t>10,22</t>
  </si>
  <si>
    <t>93659</t>
  </si>
  <si>
    <t>DISJUNTOR MONOPOLAR TIPO DIN, CORRENTE NOMINAL DE 50A - FORNECIMENTO E INSTALAÇÃO. AF_04/2016</t>
  </si>
  <si>
    <t>18,38</t>
  </si>
  <si>
    <t>LUVA EM ACO CARBONO, SOLDAVEL, PRESSAO 3.000 LBS, DN 1"</t>
  </si>
  <si>
    <t>93660</t>
  </si>
  <si>
    <t>DISJUNTOR BIPOLAR TIPO DIN, CORRENTE NOMINAL DE 10A - FORNECIMENTO E INSTALAÇÃO. AF_04/2016</t>
  </si>
  <si>
    <t>42,61</t>
  </si>
  <si>
    <t>LUVA EM ACO CARBONO, SOLDAVEL, PRESSAO 3.000 LBS, DN 2 1/2"</t>
  </si>
  <si>
    <t>93661</t>
  </si>
  <si>
    <t>95,03</t>
  </si>
  <si>
    <t>DISJUNTOR BIPOLAR TIPO DIN, CORRENTE NOMINAL DE 16A - FORNECIMENTO E INSTALAÇÃO. AF_04/2016</t>
  </si>
  <si>
    <t>LUVA EM ACO CARBONO, SOLDAVEL, PRESSAO 3.000 LBS, DN 2"</t>
  </si>
  <si>
    <t>93662</t>
  </si>
  <si>
    <t>DISJUNTOR BIPOLAR TIPO DIN, CORRENTE NOMINAL DE 20A - FORNECIMENTO E INSTALAÇÃO. AF_04/2016</t>
  </si>
  <si>
    <t>45,34</t>
  </si>
  <si>
    <t>LUVA EM ACO CARBONO, SOLDAVEL, PRESSAO 3.000 LBS, DN 3/4"</t>
  </si>
  <si>
    <t>93663</t>
  </si>
  <si>
    <t>DISJUNTOR BIPOLAR TIPO DIN, CORRENTE NOMINAL DE 25A - FORNECIMENTO E INSTALAÇÃO. AF_04/2016</t>
  </si>
  <si>
    <t>93664</t>
  </si>
  <si>
    <t>DISJUNTOR BIPOLAR TIPO DIN, CORRENTE NOMINAL DE 32A - FORNECIMENTO E INSTALAÇÃO. AF_04/2016</t>
  </si>
  <si>
    <t>47,50</t>
  </si>
  <si>
    <t>LUVA EM ACO CARBONO, SOLDAVEL, PRESSAO 3.000 LBS, DN 3"</t>
  </si>
  <si>
    <t>93665</t>
  </si>
  <si>
    <t>DISJUNTOR BIPOLAR TIPO DIN, CORRENTE NOMINAL DE 40A - FORNECIMENTO E INSTALAÇÃO. AF_04/2016</t>
  </si>
  <si>
    <t>128,65</t>
  </si>
  <si>
    <t>93666</t>
  </si>
  <si>
    <t>DISJUNTOR BIPOLAR TIPO DIN, CORRENTE NOMINAL DE 50A - FORNECIMENTO E INSTALAÇÃO. AF_04/2016</t>
  </si>
  <si>
    <t>LUVA EM PVC RIGIDO ROSCAVEL, DE 1 1/2", PARA ELETRODUTO</t>
  </si>
  <si>
    <t>54,94</t>
  </si>
  <si>
    <t>93667</t>
  </si>
  <si>
    <t>DISJUNTOR TRIPOLAR TIPO DIN, CORRENTE NOMINAL DE 10A - FORNECIMENTO E INSTALAÇÃO. AF_04/2016</t>
  </si>
  <si>
    <t>LUVA EM PVC RIGIDO ROSCAVEL, DE 1 1/4", PARA ELETRODUTO</t>
  </si>
  <si>
    <t>53,22</t>
  </si>
  <si>
    <t>93668</t>
  </si>
  <si>
    <t>DISJUNTOR TRIPOLAR TIPO DIN, CORRENTE NOMINAL DE 16A - FORNECIMENTO E INSTALAÇÃO. AF_04/2016</t>
  </si>
  <si>
    <t>54,69</t>
  </si>
  <si>
    <t>LUVA EM PVC RIGIDO ROSCAVEL, DE 1/2", PARA ELETRODUTO</t>
  </si>
  <si>
    <t>93669</t>
  </si>
  <si>
    <t>DISJUNTOR TRIPOLAR TIPO DIN, CORRENTE NOMINAL DE 20A - FORNECIMENTO E INSTALAÇÃO. AF_04/2016</t>
  </si>
  <si>
    <t>57,31</t>
  </si>
  <si>
    <t>LUVA EM PVC RIGIDO ROSCAVEL, DE 1", PARA ELETRODUTO</t>
  </si>
  <si>
    <t>93670</t>
  </si>
  <si>
    <t>DISJUNTOR TRIPOLAR TIPO DIN, CORRENTE NOMINAL DE 25A - FORNECIMENTO E INSTALAÇÃO. AF_04/2016</t>
  </si>
  <si>
    <t>93671</t>
  </si>
  <si>
    <t>DISJUNTOR TRIPOLAR TIPO DIN, CORRENTE NOMINAL DE 32A - FORNECIMENTO E INSTALAÇÃO. AF_04/2016</t>
  </si>
  <si>
    <t>LUVA EM PVC RIGIDO ROSCAVEL, DE 2 1/2", PARA ELETRODUTO</t>
  </si>
  <si>
    <t>93672</t>
  </si>
  <si>
    <t>DISJUNTOR TRIPOLAR TIPO DIN, CORRENTE NOMINAL DE 40A - FORNECIMENTO E INSTALAÇÃO. AF_04/2016</t>
  </si>
  <si>
    <t>65,90</t>
  </si>
  <si>
    <t>LUVA EM PVC RIGIDO ROSCAVEL, DE 2", PARA ELETRODUTO</t>
  </si>
  <si>
    <t>93673</t>
  </si>
  <si>
    <t>DISJUNTOR TRIPOLAR TIPO DIN, CORRENTE NOMINAL DE 50A - FORNECIMENTO E INSTALAÇÃO. AF_04/2016</t>
  </si>
  <si>
    <t>72,65</t>
  </si>
  <si>
    <t>LUVA EM PVC RIGIDO ROSCAVEL, DE 3/4", PARA ELETRODUTO</t>
  </si>
  <si>
    <t>72339</t>
  </si>
  <si>
    <t>TOMADA 3P+T 30A/440V SEM PLACA - FORNECIMENTO E INSTALACAO</t>
  </si>
  <si>
    <t>53,14</t>
  </si>
  <si>
    <t>83403</t>
  </si>
  <si>
    <t>LUVA EM PVC RIGIDO ROSCAVEL, DE 3", PARA ELETRODUTO</t>
  </si>
  <si>
    <t>INTERRUPTOR PULSADOR DE CAMPAINHA OU MINUTERIA 2A/250V C/ CAIXA - FORNECIMENTO E INSTALACAO</t>
  </si>
  <si>
    <t>16,95</t>
  </si>
  <si>
    <t>83465</t>
  </si>
  <si>
    <t>INTERRUPTOR INTERMEDIARIO (FOUR-WAY) - FORNECIMENTO E INSTALACAO</t>
  </si>
  <si>
    <t>LUVA EM PVC RIGIDO ROSCAVEL, DE 4", PARA ELETRODUTO</t>
  </si>
  <si>
    <t>91945</t>
  </si>
  <si>
    <t>SUPORTE PARAFUSADO COM PLACA DE ENCAIXE 4" X 2" ALTO (2,00 M DO PISO) PARA PONTO ELÉTRICO - FORNECIMENTO E INSTALAÇÃO. AF_12/2015</t>
  </si>
  <si>
    <t>LUVA PARA ELETRODUTO, EM ACO GALVANIZADO ELETROLITICO, DIAMETRO DE 100 MM (4")</t>
  </si>
  <si>
    <t>91946</t>
  </si>
  <si>
    <t>SUPORTE PARAFUSADO COM PLACA DE ENCAIXE 4" X 2" MÉDIO (1,30 M DO PISO) PARA PONTO ELÉTRICO - FORNECIMENTO E INSTALAÇÃO. AF_12/2015</t>
  </si>
  <si>
    <t>24,86</t>
  </si>
  <si>
    <t>LUVA PARA ELETRODUTO, EM ACO GALVANIZADO ELETROLITICO, DIAMETRO DE 15 MM (1/2")</t>
  </si>
  <si>
    <t>91947</t>
  </si>
  <si>
    <t>SUPORTE PARAFUSADO COM PLACA DE ENCAIXE 4" X 2" BAIXO (0,30 M DO PISO) PARA PONTO ELÉTRICO - FORNECIMENTO E INSTALAÇÃO. AF_12/2015</t>
  </si>
  <si>
    <t>LUVA PARA ELETRODUTO, EM ACO GALVANIZADO ELETROLITICO, DIAMETRO DE 20 MM (3/4")</t>
  </si>
  <si>
    <t>91949</t>
  </si>
  <si>
    <t>SUPORTE PARAFUSADO COM PLACA DE ENCAIXE 4" X 4" ALTO (2,00 M DO PISO) PARA PONTO ELÉTRICO - FORNECIMENTO E INSTALAÇÃO. AF_12/2015</t>
  </si>
  <si>
    <t>11,74</t>
  </si>
  <si>
    <t>91950</t>
  </si>
  <si>
    <t>SUPORTE PARAFUSADO COM PLACA DE ENCAIXE 4" X 4" MÉDIO (1,30 M DO PISO) PARA PONTO ELÉTRICO - FORNECIMENTO E INSTALAÇÃO. AF_12/2015</t>
  </si>
  <si>
    <t>10,21</t>
  </si>
  <si>
    <t>LUVA PARA ELETRODUTO, EM ACO GALVANIZADO ELETROLITICO, DIAMETRO DE 25 MM (1")</t>
  </si>
  <si>
    <t>91951</t>
  </si>
  <si>
    <t>SUPORTE PARAFUSADO COM PLACA DE ENCAIXE 4" X 4" BAIXO (0,30 M DO PISO) PARA PONTO ELÉTRICO - FORNECIMENTO E INSTALAÇÃO. AF_12/2015</t>
  </si>
  <si>
    <t>9,29</t>
  </si>
  <si>
    <t>LUVA PARA ELETRODUTO, EM ACO GALVANIZADO ELETROLITICO, DIAMETRO DE 32 MM (1 1/4")</t>
  </si>
  <si>
    <t>91952</t>
  </si>
  <si>
    <t>INTERRUPTOR SIMPLES (1 MÓDULO), 10A/250V, SEM SUPORTE E SEM PLACA - FORNECIMENTO E INSTALAÇÃO. AF_12/2015</t>
  </si>
  <si>
    <t>LUVA PARA ELETRODUTO, EM ACO GALVANIZADO ELETROLITICO, DIAMETRO DE 40 MM (1 1/2")</t>
  </si>
  <si>
    <t>14,46</t>
  </si>
  <si>
    <t>91953</t>
  </si>
  <si>
    <t>INTERRUPTOR SIMPLES (1 MÓDULO), 10A/250V, INCLUINDO SUPORTE E PLACA - FORNECIMENTO E INSTALAÇÃO. AF_12/2015</t>
  </si>
  <si>
    <t>LUVA PARA ELETRODUTO, EM ACO GALVANIZADO ELETROLITICO, DIAMETRO DE 50 MM (2")</t>
  </si>
  <si>
    <t>91954</t>
  </si>
  <si>
    <t>INTERRUPTOR PARALELO (1 MÓDULO), 10A/250V, SEM SUPORTE E SEM PLACA - FORNECIMENTO E INSTALAÇÃO. AF_12/2015</t>
  </si>
  <si>
    <t>19,42</t>
  </si>
  <si>
    <t>LUVA PARA ELETRODUTO, EM ACO GALVANIZADO ELETROLITICO, DIAMETRO DE 65 MM (2 1/2")</t>
  </si>
  <si>
    <t>91955</t>
  </si>
  <si>
    <t>INTERRUPTOR PARALELO (1 MÓDULO), 10A/250V, INCLUINDO SUPORTE E PLACA - FORNECIMENTO E INSTALAÇÃO. AF_12/2015</t>
  </si>
  <si>
    <t>10,34</t>
  </si>
  <si>
    <t>25,83</t>
  </si>
  <si>
    <t>LUVA PARA ELETRODUTO, EM ACO GALVANIZADO ELETROLITICO, DIAMETRO DE 80 MM (3")</t>
  </si>
  <si>
    <t>91956</t>
  </si>
  <si>
    <t>15,75</t>
  </si>
  <si>
    <t>INTERRUPTOR SIMPLES (1 MÓDULO) COM INTERRUPTOR PARALELO (1 MÓDULO), 10A/250V, SEM SUPORTE E SEM PLACA - FORNECIMENTO E INSTALAÇÃO. AF_12/2015</t>
  </si>
  <si>
    <t>31,53</t>
  </si>
  <si>
    <t>LUVA PARA TUBO PEX, METALICO, PARA CONEXAO COM ANEL DESLIZANTE, DN 16 MM</t>
  </si>
  <si>
    <t>4,01</t>
  </si>
  <si>
    <t>91957</t>
  </si>
  <si>
    <t>INTERRUPTOR SIMPLES (1 MÓDULO) COM INTERRUPTOR PARALELO (1 MÓDULO), 10A/250V, INCLUINDO SUPORTE E PLACA - FORNECIMENTO E INSTALAÇÃO. AF_12/2015</t>
  </si>
  <si>
    <t>LUVA PARA TUBO PEX, METALICO, PARA CONEXAO COM ANEL DESLIZANTE, DN 20 MM</t>
  </si>
  <si>
    <t>6,19</t>
  </si>
  <si>
    <t>91958</t>
  </si>
  <si>
    <t>INTERRUPTOR SIMPLES (2 MÓDULOS), 10A/250V, SEM SUPORTE E SEM PLACA - FORNECIMENTO E INSTALAÇÃO. AF_12/2015</t>
  </si>
  <si>
    <t>26,62</t>
  </si>
  <si>
    <t>LUVA PARA TUBO PEX, METALICO, PARA CONEXAO COM ANEL DESLIZANTE, DN 25 MM</t>
  </si>
  <si>
    <t>91959</t>
  </si>
  <si>
    <t>12,56</t>
  </si>
  <si>
    <t>INTERRUPTOR SIMPLES (2 MÓDULOS), 10A/250V, INCLUINDO SUPORTE E PLACA - FORNECIMENTO E INSTALAÇÃO. AF_12/2015</t>
  </si>
  <si>
    <t>33,03</t>
  </si>
  <si>
    <t>LUVA PARA TUBO PEX, METALICO, PARA CONEXAO COM ANEL DESLIZANTE, DN 32 MM</t>
  </si>
  <si>
    <t>18,74</t>
  </si>
  <si>
    <t>91960</t>
  </si>
  <si>
    <t>LUVA PARA TUBO PEX, PLASTICA, PARA CONEXAO COM CRIMPAGEM, DN 16 MM</t>
  </si>
  <si>
    <t>INTERRUPTOR PARALELO (2 MÓDULOS), 10A/250V, SEM SUPORTE E SEM PLACA - FORNECIMENTO E INSTALAÇÃO. AF_12/2015</t>
  </si>
  <si>
    <t>36,49</t>
  </si>
  <si>
    <t>8,17</t>
  </si>
  <si>
    <t>LUVA PARA TUBO PEX, PLASTICA, PARA CONEXAO COM CRIMPAGEM, DN 20 MM</t>
  </si>
  <si>
    <t>11,81</t>
  </si>
  <si>
    <t>91961</t>
  </si>
  <si>
    <t>INTERRUPTOR PARALELO (2 MÓDULOS), 10A/250V, INCLUINDO SUPORTE E PLACA - FORNECIMENTO E INSTALAÇÃO. AF_12/2015</t>
  </si>
  <si>
    <t>LUVA PARA TUBO PEX, PLASTICA, PARA CONEXAO COM CRIMPAGEM, DN 25 MM</t>
  </si>
  <si>
    <t>17,90</t>
  </si>
  <si>
    <t>91962</t>
  </si>
  <si>
    <t>INTERRUPTOR SIMPLES (1 MÓDULO) COM INTERRUPTOR PARALELO (2 MÓDULOS), 10A/250V, SEM SUPORTE E SEM PLACA - FORNECIMENTO E INSTALAÇÃO. AF_12/2015</t>
  </si>
  <si>
    <t>LUVA PARA TUBO PEX, PLASTICA, PARA CONEXAO COM CRIMPAGEM, DN 32 MM</t>
  </si>
  <si>
    <t>48,64</t>
  </si>
  <si>
    <t>26,91</t>
  </si>
  <si>
    <t>91963</t>
  </si>
  <si>
    <t>INTERRUPTOR SIMPLES (1 MÓDULO) COM INTERRUPTOR PARALELO (2 MÓDULOS), 10A/250V, INCLUINDO SUPORTE E PLACA - FORNECIMENTO E INSTALAÇÃO. AF_12/2015</t>
  </si>
  <si>
    <t>55,05</t>
  </si>
  <si>
    <t>LUVA PASSANTE DE COBRE (REF 601) SEM ANEL DE SOLDA, BOLSA 15 MM</t>
  </si>
  <si>
    <t>91964</t>
  </si>
  <si>
    <t>INTERRUPTOR SIMPLES (2 MÓDULOS) COM INTERRUPTOR PARALELO (1 MÓDULO), 10A/250V, SEM SUPORTE E SEM PLACA - FORNECIMENTO E INSTALAÇÃO. AF_12/2015</t>
  </si>
  <si>
    <t>43,69</t>
  </si>
  <si>
    <t>91965</t>
  </si>
  <si>
    <t>INTERRUPTOR SIMPLES (2 MÓDULOS) COM INTERRUPTOR PARALELO (1 MÓDULO), 10A/250V, INCLUINDO SUPORTE E PLACA - FORNECIMENTO E INSTALAÇÃO. AF_12/2015</t>
  </si>
  <si>
    <t>50,10</t>
  </si>
  <si>
    <t>LUVA PASSANTE DE COBRE (REF 601) SEM ANEL DE SOLDA, BOLSA 22 MM</t>
  </si>
  <si>
    <t>3,95</t>
  </si>
  <si>
    <t>91966</t>
  </si>
  <si>
    <t>INTERRUPTOR SIMPLES (3 MÓDULOS), 10A/250V, SEM SUPORTE E SEM PLACA - FORNECIMENTO E INSTALAÇÃO. AF_12/2015</t>
  </si>
  <si>
    <t>LUVA PASSANTE DE COBRE (REF 601) SEM ANEL DE SOLDA, BOLSA 28 MM</t>
  </si>
  <si>
    <t>91967</t>
  </si>
  <si>
    <t>INTERRUPTOR SIMPLES (3 MÓDULOS), 10A/250V, INCLUINDO SUPORTE E PLACA - FORNECIMENTO E INSTALAÇÃO. AF_12/2015</t>
  </si>
  <si>
    <t>91968</t>
  </si>
  <si>
    <t>INTERRUPTOR PARALELO (3 MÓDULOS), 10A/250V, SEM SUPORTE E SEM PLACA - FORNECIMENTO E INSTALAÇÃO. AF_12/2015</t>
  </si>
  <si>
    <t>LUVA PASSANTE DE COBRE (REF 601) SEM ANEL DE SOLDA, BOLSA 35 MM</t>
  </si>
  <si>
    <t>53,56</t>
  </si>
  <si>
    <t>14,20</t>
  </si>
  <si>
    <t>91969</t>
  </si>
  <si>
    <t>INTERRUPTOR PARALELO (3 MÓDULOS), 10A/250V, INCLUINDO SUPORTE E PLACA - FORNECIMENTO E INSTALAÇÃO. AF_12/2015</t>
  </si>
  <si>
    <t>91970</t>
  </si>
  <si>
    <t>LUVA PASSANTE DE COBRE (REF 601) SEM ANEL DE SOLDA, BOLSA 42 MM</t>
  </si>
  <si>
    <t>INTERRUPTOR SIMPLES (3 MÓDULOS) COM INTERRUPTOR PARALELO (1 MÓDULO), 10A/250V, SEM SUPORTE E SEM PLACA - FORNECIMENTO E INSTALAÇÃO. AF_12/2015</t>
  </si>
  <si>
    <t>56,11</t>
  </si>
  <si>
    <t>91971</t>
  </si>
  <si>
    <t>INTERRUPTOR SIMPLES (3 MÓDULOS) COM INTERRUPTOR PARALELO (1 MÓDULO), 10A/250V, INCLUINDO SUPORTE E PLACA - FORNECIMENTO E INSTALAÇÃO. AF_12/2015</t>
  </si>
  <si>
    <t>LUVA PASSANTE DE COBRE (REF 601) SEM ANEL DE SOLDA, BOLSA 54 MM</t>
  </si>
  <si>
    <t>66,32</t>
  </si>
  <si>
    <t>33,60</t>
  </si>
  <si>
    <t>91972</t>
  </si>
  <si>
    <t>INTERRUPTOR SIMPLES (2 MÓDULOS) COM INTERRUPTOR PARALELO (2 MÓDULOS), 10A/250V, SEM SUPORTE E SEM PLACA - FORNECIMENTO E INSTALAÇÃO. AF_12/2015</t>
  </si>
  <si>
    <t>61,06</t>
  </si>
  <si>
    <t>LUVA PASSANTE DE COBRE (REF 601) SEM ANEL DE SOLDA, BOLSA 66 MM</t>
  </si>
  <si>
    <t>91973</t>
  </si>
  <si>
    <t>INTERRUPTOR SIMPLES (2 MÓDULOS) COM INTERRUPTOR PARALELO (2 MÓDULOS), 10A/250V, INCLUINDO SUPORTE E PLACA - FORNECIMENTO E INSTALAÇÃO. AF_12/2015</t>
  </si>
  <si>
    <t>71,27</t>
  </si>
  <si>
    <t>91974</t>
  </si>
  <si>
    <t>LUVA PPR, SOLDAVEL, DN 110 MM, PARA AGUA QUENTE PREDIAL</t>
  </si>
  <si>
    <t>INTERRUPTOR SIMPLES (4 MÓDULOS), 10A/250V, SEM SUPORTE E SEM PLACA - FORNECIMENTO E INSTALAÇÃO. AF_12/2015</t>
  </si>
  <si>
    <t>51,16</t>
  </si>
  <si>
    <t>74,23</t>
  </si>
  <si>
    <t>91975</t>
  </si>
  <si>
    <t>INTERRUPTOR SIMPLES (4 MÓDULOS), 10A/250V, INCLUINDO SUPORTE E PLACA - FORNECIMENTO E INSTALAÇÃO. AF_12/2015</t>
  </si>
  <si>
    <t>61,37</t>
  </si>
  <si>
    <t>LUVA PPR, SOLDAVEL, DN 20 MM, PARA AGUA QUENTE PREDIAL</t>
  </si>
  <si>
    <t>91976</t>
  </si>
  <si>
    <t>INTERRUPTOR SIMPLES (6 MÓDULOS), 10A/250V, SEM SUPORTE E SEM PLACA - FORNECIMENTO E INSTALAÇÃO. AF_12/2015</t>
  </si>
  <si>
    <t>LUVA PPR, SOLDAVEL, DN 25 MM, PARA AGUA QUENTE PREDIAL</t>
  </si>
  <si>
    <t>75,53</t>
  </si>
  <si>
    <t>91977</t>
  </si>
  <si>
    <t>INTERRUPTOR SIMPLES (6 MÓDULOS), 10A/250V, INCLUINDO SUPORTE E PLACA - FORNECIMENTO E INSTALAÇÃO. AF_12/2015</t>
  </si>
  <si>
    <t>LUVA PPR, SOLDAVEL, DN 32 MM, PARA AGUA QUENTE PREDIAL</t>
  </si>
  <si>
    <t>85,74</t>
  </si>
  <si>
    <t>LUVA PPR, SOLDAVEL, DN 40 MM, PARA AGUA QUENTE PREDIAL</t>
  </si>
  <si>
    <t>91978</t>
  </si>
  <si>
    <t>INTERRUPTOR INTERMEDIÁRIO (1 MÓDULO), 10A/250V, SEM SUPORTE E SEM PLACA - FORNECIMENTO E INSTALAÇÃO. AF_09/2017</t>
  </si>
  <si>
    <t>31,03</t>
  </si>
  <si>
    <t>LUVA PPR, SOLDAVEL, DN 50 MM, PARA AGUA QUENTE PREDIAL</t>
  </si>
  <si>
    <t>91979</t>
  </si>
  <si>
    <t>INTERRUPTOR INTERMEDIÁRIO (1 MÓDULO), 10A/250V, INCLUINDO SUPORTE E PLACA - FORNECIMENTO E INSTALAÇÃO. AF_09/2017</t>
  </si>
  <si>
    <t>37,44</t>
  </si>
  <si>
    <t>LUVA PPR, SOLDAVEL, DN 63 MM, PARA AGUA QUENTE PREDIAL</t>
  </si>
  <si>
    <t>91980</t>
  </si>
  <si>
    <t>INTERRUPTOR BIPOLAR (1 MÓDULO), 10A/250V, SEM SUPORTE E SEM PLACA - FORNECIMENTO E INSTALAÇÃO. AF_09/2017</t>
  </si>
  <si>
    <t>30,02</t>
  </si>
  <si>
    <t>LUVA PPR, SOLDAVEL, DN 75 MM, PARA AGUA QUENTE PREDIAL</t>
  </si>
  <si>
    <t>28,74</t>
  </si>
  <si>
    <t>91981</t>
  </si>
  <si>
    <t>INTERRUPTOR BIPOLAR (1 MÓDULO), 10A/250V, INCLUINDO SUPORTE E PLACA - FORNECIMENTO E INSTALAÇÃO. AF_09/2017</t>
  </si>
  <si>
    <t>LUVA PPR, SOLDAVEL, DN 90 MM, PARA AGUA QUENTE PREDIAL</t>
  </si>
  <si>
    <t>46,39</t>
  </si>
  <si>
    <t>LUVA PVC SOLDAVEL, 110 MM, PARA AGUA FRIA PREDIAL</t>
  </si>
  <si>
    <t>91982</t>
  </si>
  <si>
    <t>DIMMER ROTATIVO (1 MÓDULO), 220V/600W, SEM SUPORTE E SEM PLACA - FORNECIMENTO E INSTALAÇÃO. AF_09/2017</t>
  </si>
  <si>
    <t>60,83</t>
  </si>
  <si>
    <t>72,79</t>
  </si>
  <si>
    <t>LUVA PVC SOLDAVEL, 20 MM, PARA AGUA FRIA PREDIAL</t>
  </si>
  <si>
    <t>91983</t>
  </si>
  <si>
    <t>DIMMER ROTATIVO (1 MÓDULO), 220V/600W, INCLUINDO SUPORTE E PLACA - FORNECIMENTO E INSTALAÇÃO. AF_09/2017</t>
  </si>
  <si>
    <t>79,20</t>
  </si>
  <si>
    <t>LUVA PVC SOLDAVEL, 25 MM, PARA AGUA FRIA PREDIAL</t>
  </si>
  <si>
    <t>91984</t>
  </si>
  <si>
    <t>LUVA PVC SOLDAVEL, 32 MM, PARA AGUA FRIA PREDIAL</t>
  </si>
  <si>
    <t>INTERRUPTOR PULSADOR CAMPAINHA (1 MÓDULO), 10A/250V, SEM SUPORTE E SEM PLACA - FORNECIMENTO E INSTALAÇÃO. AF_09/2017</t>
  </si>
  <si>
    <t>LUVA PVC SOLDAVEL, 40 MM, PARA AGUA FRIA PREDIAL</t>
  </si>
  <si>
    <t>3,08</t>
  </si>
  <si>
    <t>91985</t>
  </si>
  <si>
    <t>LUVA PVC SOLDAVEL, 50 MM, PARA AGUA FRIA PREDIAL</t>
  </si>
  <si>
    <t>INTERRUPTOR PULSADOR CAMPAINHA (1 MÓDULO), 10A/250V, INCLUINDO SUPORTE E PLACA - FORNECIMENTO E INSTALAÇÃO. AF_09/2017</t>
  </si>
  <si>
    <t>19,93</t>
  </si>
  <si>
    <t>LUVA PVC SOLDAVEL, 60 MM, PARA AGUA FRIA PREDIAL</t>
  </si>
  <si>
    <t>9,42</t>
  </si>
  <si>
    <t>91986</t>
  </si>
  <si>
    <t>CAMPAINHA CIGARRA (1 MÓDULO), 10A/250V, SEM SUPORTE E SEM PLACA - FORNECIMENTO E INSTALAÇÃO. AF_09/2017</t>
  </si>
  <si>
    <t>LUVA PVC SOLDAVEL, 75 MM, PARA AGUA FRIA PREDIAL</t>
  </si>
  <si>
    <t>91987</t>
  </si>
  <si>
    <t>LUVA PVC SOLDAVEL, 85 MM, PARA AGUA FRIA PREDIAL</t>
  </si>
  <si>
    <t>CAMPAINHA CIGARRA (1 MÓDULO), 10A/250V, INCLUINDO SUPORTE E PLACA - FORNECIMENTO E INSTALAÇÃO. AF_09/2017</t>
  </si>
  <si>
    <t>37,49</t>
  </si>
  <si>
    <t>LUVA PVC, ROSCAVEL,  2 1/2",  AGUA FRIA PREDIAL</t>
  </si>
  <si>
    <t>91988</t>
  </si>
  <si>
    <t>INTERRUPTOR PULSADOR MINUTERIA (1 MÓDULO), 10A/250V, SEM SUPORTE E SEM PLACA - FORNECIMENTO E INSTALAÇÃO. AF_09/2017</t>
  </si>
  <si>
    <t>18,23</t>
  </si>
  <si>
    <t>LUVA PVC, ROSCAVEL, 1 1/2",  AGUA FRIA PREDIAL</t>
  </si>
  <si>
    <t>91989</t>
  </si>
  <si>
    <t>INTERRUPTOR PULSADOR MINUTERIA (1 MÓDULO), 10A/250V, INCLUINDO SUPORTE E PLACA - FORNECIMENTO E INSTALAÇÃO. AF_09/2017</t>
  </si>
  <si>
    <t>LUVA PVC, ROSCAVEL, 1 1/4", AGUA FRIA PREDIAL</t>
  </si>
  <si>
    <t>91990</t>
  </si>
  <si>
    <t>TOMADA ALTA DE EMBUTIR (1 MÓDULO), 2P+T 10 A, SEM SUPORTE E SEM PLACA - FORNECIMENTO E INSTALAÇÃO. AF_12/2015</t>
  </si>
  <si>
    <t>LUVA PVC, ROSCAVEL, 2",  AGUA FRIA PREDIAL</t>
  </si>
  <si>
    <t>91991</t>
  </si>
  <si>
    <t>TOMADA ALTA DE EMBUTIR (1 MÓDULO), 2P+T 20 A, SEM SUPORTE E SEM PLACA - FORNECIMENTO E INSTALAÇÃO. AF_12/2015</t>
  </si>
  <si>
    <t>LUVA PVC, ROSCAVEL, 3", AGUA FRIA PREDIAL</t>
  </si>
  <si>
    <t>27,59</t>
  </si>
  <si>
    <t>91992</t>
  </si>
  <si>
    <t>LUVA RASPA DE COURO, CANO CURTO (PUNHO *7* CM)</t>
  </si>
  <si>
    <t>TOMADA ALTA DE EMBUTIR (1 MÓDULO), 2P+T 10 A, INCLUINDO SUPORTE E PLACA - FORNECIMENTO E INSTALAÇÃO. AF_12/2015</t>
  </si>
  <si>
    <t>8,16</t>
  </si>
  <si>
    <t>32,17</t>
  </si>
  <si>
    <t>LUVA ROSCAVEL, PVC, 1/2", AGUA FRIA PREDIAL</t>
  </si>
  <si>
    <t>91993</t>
  </si>
  <si>
    <t>TOMADA ALTA DE EMBUTIR (1 MÓDULO), 2P+T 20 A, INCLUINDO SUPORTE E PLACA - FORNECIMENTO E INSTALAÇÃO. AF_12/2015</t>
  </si>
  <si>
    <t>LUVA ROSCAVEL, PVC, 1", AGUA FRIA PREDIAL</t>
  </si>
  <si>
    <t>91994</t>
  </si>
  <si>
    <t>TOMADA MÉDIA DE EMBUTIR (1 MÓDULO), 2P+T 10 A, SEM SUPORTE E SEM PLACA - FORNECIMENTO E INSTALAÇÃO. AF_12/2015</t>
  </si>
  <si>
    <t>LUVA ROSCAVEL, PVC, 3/4", AGUA FRIA PREDIAL</t>
  </si>
  <si>
    <t>LUVA SIMPLES, PVC PBA, JE, DN 100 / DE 110 MM, PARA REDE AGUA (NBR 10351)</t>
  </si>
  <si>
    <t>91995</t>
  </si>
  <si>
    <t>32,11</t>
  </si>
  <si>
    <t>TOMADA MÉDIA DE EMBUTIR (1 MÓDULO), 2P+T 20 A, SEM SUPORTE E SEM PLACA - FORNECIMENTO E INSTALAÇÃO. AF_12/2015</t>
  </si>
  <si>
    <t>20,30</t>
  </si>
  <si>
    <t>LUVA SIMPLES, PVC PBA, JE, DN 50 / DE 60 MM, PARA REDE AGUA (NBR 10351)</t>
  </si>
  <si>
    <t>11,73</t>
  </si>
  <si>
    <t>91996</t>
  </si>
  <si>
    <t>LUVA SIMPLES, PVC PBA, JE, DN 75 / DE 85 MM, PARA REDE AGUA (NBR 10351)</t>
  </si>
  <si>
    <t>TOMADA MÉDIA DE EMBUTIR (1 MÓDULO), 2P+T 10 A, INCLUINDO SUPORTE E PLACA - FORNECIMENTO E INSTALAÇÃO. AF_12/2015</t>
  </si>
  <si>
    <t>22,62</t>
  </si>
  <si>
    <t>24,88</t>
  </si>
  <si>
    <t>LUVA SIMPLES, PVC SERIE REFORCADA - R, 100 MM, PARA ESGOTO PREDIAL</t>
  </si>
  <si>
    <t>91997</t>
  </si>
  <si>
    <t>TOMADA MÉDIA DE EMBUTIR (1 MÓDULO), 2P+T 20 A, INCLUINDO SUPORTE E PLACA - FORNECIMENTO E INSTALAÇÃO. AF_12/2015</t>
  </si>
  <si>
    <t>26,71</t>
  </si>
  <si>
    <t>LUVA SIMPLES, PVC SERIE REFORCADA - R, 150 MM, PARA ESGOTO PREDIAL</t>
  </si>
  <si>
    <t>34,79</t>
  </si>
  <si>
    <t>91998</t>
  </si>
  <si>
    <t>TOMADA BAIXA DE EMBUTIR (1 MÓDULO), 2P+T 10 A, SEM SUPORTE E SEM PLACA - FORNECIMENTO E INSTALAÇÃO. AF_12/2015</t>
  </si>
  <si>
    <t>LUVA SIMPLES, PVC SERIE REFORCADA - R, 40 MM, PARA ESGOTO PREDIAL</t>
  </si>
  <si>
    <t>4,35</t>
  </si>
  <si>
    <t>91999</t>
  </si>
  <si>
    <t>TOMADA BAIXA DE EMBUTIR (1 MÓDULO), 2P+T 20 A, SEM SUPORTE E SEM PLACA - FORNECIMENTO E INSTALAÇÃO. AF_12/2015</t>
  </si>
  <si>
    <t>LUVA SIMPLES, PVC SERIE REFORCADA - R, 50 MM, PARA ESGOTO PREDIAL</t>
  </si>
  <si>
    <t>6,82</t>
  </si>
  <si>
    <t>LUVA SIMPLES, PVC SERIE REFORCADA - R, 75 MM, PARA ESGOTO PREDIAL</t>
  </si>
  <si>
    <t>92000</t>
  </si>
  <si>
    <t>TOMADA BAIXA DE EMBUTIR (1 MÓDULO), 2P+T 10 A, INCLUINDO SUPORTE E PLACA - FORNECIMENTO E INSTALAÇÃO. AF_12/2015</t>
  </si>
  <si>
    <t>9,66</t>
  </si>
  <si>
    <t>LUVA SIMPLES, PVC, SOLDAVEL, DN 100 MM, SERIE NORMAL, PARA ESGOTO PREDIAL</t>
  </si>
  <si>
    <t>92001</t>
  </si>
  <si>
    <t>TOMADA BAIXA DE EMBUTIR (1 MÓDULO), 2P+T 20 A, INCLUINDO SUPORTE E PLACA - FORNECIMENTO E INSTALAÇÃO. AF_12/2015</t>
  </si>
  <si>
    <t>23,88</t>
  </si>
  <si>
    <t>5,11</t>
  </si>
  <si>
    <t>92002</t>
  </si>
  <si>
    <t>LUVA SIMPLES, PVC, SOLDAVEL, DN 150 MM, SERIE NORMAL, PARA ESGOTO PREDIAL</t>
  </si>
  <si>
    <t>TOMADA MÉDIA DE EMBUTIR (2 MÓDULOS), 2P+T 10 A, SEM SUPORTE E SEM PLACA - FORNECIMENTO E INSTALAÇÃO. AF_12/2015</t>
  </si>
  <si>
    <t>24,75</t>
  </si>
  <si>
    <t>34,59</t>
  </si>
  <si>
    <t>LUVA SIMPLES, PVC, SOLDAVEL, DN 40 MM, SERIE NORMAL, PARA ESGOTO PREDIAL</t>
  </si>
  <si>
    <t>92003</t>
  </si>
  <si>
    <t>TOMADA MÉDIA DE EMBUTIR (2 MÓDULOS), 2P+T 20 A, SEM SUPORTE E SEM PLACA - FORNECIMENTO E INSTALAÇÃO. AF_12/2015</t>
  </si>
  <si>
    <t>LUVA SIMPLES, PVC, SOLDAVEL, DN 50 MM, SERIE NORMAL, PARA ESGOTO PREDIAL</t>
  </si>
  <si>
    <t>92004</t>
  </si>
  <si>
    <t>TOMADA MÉDIA DE EMBUTIR (2 MÓDULOS), 2P+T 10 A, INCLUINDO SUPORTE E PLACA - FORNECIMENTO E INSTALAÇÃO. AF_12/2015</t>
  </si>
  <si>
    <t>41,00</t>
  </si>
  <si>
    <t>LUVA SIMPLES, PVC, SOLDAVEL, DN 75 MM, SERIE NORMAL, PARA ESGOTO PREDIAL</t>
  </si>
  <si>
    <t>LUVA SOLDAVEL COM BUCHA DE LATAO, PVC, 20 MM X 1/2"</t>
  </si>
  <si>
    <t>92005</t>
  </si>
  <si>
    <t>TOMADA MÉDIA DE EMBUTIR (2 MÓDULOS), 2P+T 20 A, INCLUINDO SUPORTE E PLACA - FORNECIMENTO E INSTALAÇÃO. AF_12/2015</t>
  </si>
  <si>
    <t>44,66</t>
  </si>
  <si>
    <t>LUVA SOLDAVEL COM BUCHA DE LATAO, PVC, 25 MM X 1/2"</t>
  </si>
  <si>
    <t>92006</t>
  </si>
  <si>
    <t>TOMADA BAIXA DE EMBUTIR (2 MÓDULOS), 2P+T 10 A, SEM SUPORTE E SEM PLACA - FORNECIMENTO E INSTALAÇÃO. AF_12/2015</t>
  </si>
  <si>
    <t>4,27</t>
  </si>
  <si>
    <t>28,94</t>
  </si>
  <si>
    <t>LUVA SOLDAVEL COM BUCHA DE LATAO, PVC, 25 MM X 3/4"</t>
  </si>
  <si>
    <t>92007</t>
  </si>
  <si>
    <t>TOMADA BAIXA DE EMBUTIR (2 MÓDULOS), 2P+T 20 A, SEM SUPORTE E SEM PLACA - FORNECIMENTO E INSTALAÇÃO. AF_12/2015</t>
  </si>
  <si>
    <t>LUVA SOLDAVEL COM BUCHA DE LATAO, PVC, 32 MM X 1"</t>
  </si>
  <si>
    <t>32,60</t>
  </si>
  <si>
    <t>14,44</t>
  </si>
  <si>
    <t>LUVA SOLDAVEL COM ROSCA, PVC, 20 MM X 1/2", PARA AGUA FRIA PREDIAL</t>
  </si>
  <si>
    <t>92008</t>
  </si>
  <si>
    <t>TOMADA BAIXA DE EMBUTIR (2 MÓDULOS), 2P+T 10 A, INCLUINDO SUPORTE E PLACA - FORNECIMENTO E INSTALAÇÃO. AF_12/2015</t>
  </si>
  <si>
    <t>35,35</t>
  </si>
  <si>
    <t>LUVA SOLDAVEL COM ROSCA, PVC, 25 MM X 1/2", PARA AGUA FRIA PREDIAL</t>
  </si>
  <si>
    <t>92009</t>
  </si>
  <si>
    <t>TOMADA BAIXA DE EMBUTIR (2 MÓDULOS), 2P+T 20 A, INCLUINDO SUPORTE E PLACA - FORNECIMENTO E INSTALAÇÃO. AF_12/2015</t>
  </si>
  <si>
    <t>39,01</t>
  </si>
  <si>
    <t>LUVA SOLDAVEL COM ROSCA, PVC, 25 MM X 3/4", PARA AGUA FRIA PREDIAL</t>
  </si>
  <si>
    <t>92010</t>
  </si>
  <si>
    <t>TOMADA MÉDIA DE EMBUTIR (3 MÓDULOS), 2P+T 10 A, SEM SUPORTE E SEM PLACA - FORNECIMENTO E INSTALAÇÃO. AF_12/2015</t>
  </si>
  <si>
    <t>LUVA SOLDAVEL COM ROSCA, PVC, 32 MM X 1", PARA AGUA FRIA PREDIAL</t>
  </si>
  <si>
    <t>50,71</t>
  </si>
  <si>
    <t>92011</t>
  </si>
  <si>
    <t>TOMADA MÉDIA DE EMBUTIR (3 MÓDULOS), 2P+T 20 A, SEM SUPORTE E SEM PLACA - FORNECIMENTO E INSTALAÇÃO. AF_12/2015</t>
  </si>
  <si>
    <t>56,20</t>
  </si>
  <si>
    <t>LUVA SOLDAVEL COM ROSCA, PVC, 40 MM X 1 1/4", PARA AGUA FRIA PREDIAL</t>
  </si>
  <si>
    <t>92012</t>
  </si>
  <si>
    <t>TOMADA MÉDIA DE EMBUTIR (3 MÓDULOS), 2P+T 10 A, INCLUINDO SUPORTE E PLACA - FORNECIMENTO E INSTALAÇÃO. AF_12/2015</t>
  </si>
  <si>
    <t>LUVA SOLDAVEL COM ROSCA, PVC, 50 MM X 1 1/2", PARA AGUA FRIA PREDIAL</t>
  </si>
  <si>
    <t>57,12</t>
  </si>
  <si>
    <t>19,28</t>
  </si>
  <si>
    <t>LUVA, PEAD PE 100,  DE 400 MM, PARA ELETROFUSAO</t>
  </si>
  <si>
    <t>92013</t>
  </si>
  <si>
    <t>TOMADA MÉDIA DE EMBUTIR (3 MÓDULOS), 2P+T 20 A, INCLUINDO SUPORTE E PLACA - FORNECIMENTO E INSTALAÇÃO. AF_12/2015</t>
  </si>
  <si>
    <t>1.743,13</t>
  </si>
  <si>
    <t>62,61</t>
  </si>
  <si>
    <t>LUVA, PEAD PE 100,  DE 63 MM, PARA ELETROFUSAO</t>
  </si>
  <si>
    <t>92014</t>
  </si>
  <si>
    <t>TOMADA BAIXA DE EMBUTIR (3 MÓDULOS), 2P+T 10 A, SEM SUPORTE E SEM PLACA - FORNECIMENTO E INSTALAÇÃO. AF_12/2015</t>
  </si>
  <si>
    <t>42,23</t>
  </si>
  <si>
    <t>16,76</t>
  </si>
  <si>
    <t>92015</t>
  </si>
  <si>
    <t>TOMADA BAIXA DE EMBUTIR (3 MÓDULOS), 2P+T 20 A, SEM SUPORTE E SEM PLACA - FORNECIMENTO E INSTALAÇÃO. AF_12/2015</t>
  </si>
  <si>
    <t>LUVA, PEAD PE 100, DE 125 MM, PARA ELETROFUSAO</t>
  </si>
  <si>
    <t>47,72</t>
  </si>
  <si>
    <t>92016</t>
  </si>
  <si>
    <t>39,99</t>
  </si>
  <si>
    <t>TOMADA BAIXA DE EMBUTIR (3 MÓDULOS), 2P+T 10 A, INCLUINDO SUPORTE E PLACA - FORNECIMENTO E INSTALAÇÃO. AF_12/2015</t>
  </si>
  <si>
    <t>92017</t>
  </si>
  <si>
    <t>LUVA, PEAD PE 100, DE 20 MM, PARA ELETROFUSAO</t>
  </si>
  <si>
    <t>TOMADA BAIXA DE EMBUTIR (3 MÓDULOS), 2P+T 20 A, INCLUINDO SUPORTE E PLACA - FORNECIMENTO E INSTALAÇÃO. AF_12/2015</t>
  </si>
  <si>
    <t>54,13</t>
  </si>
  <si>
    <t>92018</t>
  </si>
  <si>
    <t>LUVA, PEAD PE 100, DE 200 MM, PARA ELETROFUSAO</t>
  </si>
  <si>
    <t>TOMADA BAIXA DE EMBUTIR (4 MÓDULOS), 2P+T 10 A, SEM SUPORTE E SEM PLACA - FORNECIMENTO E INSTALAÇÃO. AF_12/2015</t>
  </si>
  <si>
    <t>55,90</t>
  </si>
  <si>
    <t>137,84</t>
  </si>
  <si>
    <t>92019</t>
  </si>
  <si>
    <t>TOMADA BAIXA DE EMBUTIR (4 MÓDULOS), 2P+T 10 A, INCLUINDO SUPORTE E PLACA - FORNECIMENTO E INSTALAÇÃO. AF_12/2015</t>
  </si>
  <si>
    <t>66,11</t>
  </si>
  <si>
    <t>LUVA, PEAD PE 100, DE 32 MM, PARA ELETROFUSAO</t>
  </si>
  <si>
    <t>92020</t>
  </si>
  <si>
    <t>TOMADA BAIXA DE EMBUTIR (6 MÓDULOS), 2P+T 10 A, SEM SUPORTE E SEM PLACA - FORNECIMENTO E INSTALAÇÃO. AF_12/2015</t>
  </si>
  <si>
    <t>8,30</t>
  </si>
  <si>
    <t>MACANETA ALAVANCA, RETA OU CURVA, MACICA, CROMADA, COMPRIMENTO DE 10 A 16 CM, ACABAMENTO PADRAO MEDIO - SOMENTE MACANETAS</t>
  </si>
  <si>
    <t>26,48</t>
  </si>
  <si>
    <t>92021</t>
  </si>
  <si>
    <t>TOMADA BAIXA DE EMBUTIR (6 MÓDULOS), 2P+T 10 A, INCLUINDO SUPORTE E PLACA - FORNECIMENTO E INSTALAÇÃO. AF_12/2015</t>
  </si>
  <si>
    <t>92,89</t>
  </si>
  <si>
    <t>MACANETA ALAVANCA, RETA SIMPLES / OCA, CROMADA, COMPRIMENTO DE 10 A 16 CM, ACABAMENTO PADRAO POPULAR - SOMENTE MACANETAS</t>
  </si>
  <si>
    <t>10,50</t>
  </si>
  <si>
    <t>92022</t>
  </si>
  <si>
    <t>MACANETA TIPO BOLA, CROMADA,  DIAMETRO APROXIMADO DE *2 1/2*", (SOMENTE MACANETAS)</t>
  </si>
  <si>
    <t>INTERRUPTOR SIMPLES (1 MÓDULO) COM 1 TOMADA DE EMBUTIR 2P+T 10 A,  SEM SUPORTE E SEM PLACA - FORNECIMENTO E INSTALAÇÃO. AF_12/2015</t>
  </si>
  <si>
    <t>MACARICO DE SOLDA 201 PARA EXTENSAO GLP OU ACETILENO</t>
  </si>
  <si>
    <t>92023</t>
  </si>
  <si>
    <t>110,61</t>
  </si>
  <si>
    <t>INTERRUPTOR SIMPLES (1 MÓDULO) COM 1 TOMADA DE EMBUTIR 2P+T 10 A,  INCLUINDO SUPORTE E PLACA - FORNECIMENTO E INSTALAÇÃO. AF_12/2015</t>
  </si>
  <si>
    <t>MACARIQUEIRO</t>
  </si>
  <si>
    <t>92024</t>
  </si>
  <si>
    <t>15,35</t>
  </si>
  <si>
    <t>INTERRUPTOR SIMPLES (1 MÓDULO) COM 2 TOMADAS DE EMBUTIR 2P+T 10 A,  SEM SUPORTE E SEM PLACA - FORNECIMENTO E INSTALAÇÃO. AF_12/2015</t>
  </si>
  <si>
    <t>46,74</t>
  </si>
  <si>
    <t>MACARIQUEIRO (MENSALISTA)</t>
  </si>
  <si>
    <t>2.703,50</t>
  </si>
  <si>
    <t>92025</t>
  </si>
  <si>
    <t>INTERRUPTOR SIMPLES (1 MÓDULO) COM 2 TOMADAS DE EMBUTIR 2P+T 10 A,  INCLUINDO SUPORTE E PLACA - FORNECIMENTO E INSTALAÇÃO. AF_12/2015</t>
  </si>
  <si>
    <t>MADEIRA ROLICA SEM TRATAMENTO, EUCALIPTO OU EQUIVALENTE DA REGIAO, H = 3 M, D = 12 A 15 CM (PARA ESCORAMENTO)</t>
  </si>
  <si>
    <t>92026</t>
  </si>
  <si>
    <t>MADEIRA ROLICA SEM TRATAMENTO, EUCALIPTO OU EQUIVALENTE DA REGIAO, H = 3 M, D = 16 A 19 CM (PARA ESCORAMENTO)</t>
  </si>
  <si>
    <t>INTERRUPTOR SIMPLES (2 MÓDULOS) COM 1 TOMADA DE EMBUTIR 2P+T 10 A,  SEM SUPORTE E SEM PLACA - FORNECIMENTO E INSTALAÇÃO. AF_12/2015</t>
  </si>
  <si>
    <t>42,74</t>
  </si>
  <si>
    <t>MADEIRA ROLICA SEM TRATAMENTO, EUCALIPTO OU EQUIVALENTE DA REGIAO, H = 3 M, D = 20 A 24 CM (PARA ESCORAMENTO)</t>
  </si>
  <si>
    <t>92027</t>
  </si>
  <si>
    <t>6,29</t>
  </si>
  <si>
    <t>INTERRUPTOR SIMPLES (2 MÓDULOS) COM 1 TOMADA DE EMBUTIR 2P+T 10 A,  INCLUINDO SUPORTE E PLACA - FORNECIMENTO E INSTALAÇÃO. AF_12/2015</t>
  </si>
  <si>
    <t>MADEIRA ROLICA SEM TRATAMENTO, EUCALIPTO OU EQUIVALENTE DA REGIAO, H = 3 M, D = 8 A 11 CM (PARA ESCORAMENTO)</t>
  </si>
  <si>
    <t>49,15</t>
  </si>
  <si>
    <t>MADEIRA ROLICA SEM TRATAMENTO, EUCALIPTO OU EQUIVALENTE DA REGIAO, H = 6 M, D = 12 A 15 CM (PARA ESCORAMENTO)</t>
  </si>
  <si>
    <t>92028</t>
  </si>
  <si>
    <t>INTERRUPTOR PARALELO (1 MÓDULO) COM 1 TOMADA DE EMBUTIR 2P+T 10 A,  SEM SUPORTE E SEM PLACA - FORNECIMENTO E INSTALAÇÃO. AF_12/2015</t>
  </si>
  <si>
    <t>MADEIRA ROLICA SEM TRATAMENTO, EUCALIPTO OU EQUIVALENTE DA REGIAO, H = 6 M, D = 8 A 11 CM (PARA ESCORAMENTO)</t>
  </si>
  <si>
    <t>92029</t>
  </si>
  <si>
    <t>INTERRUPTOR PARALELO (1 MÓDULO) COM 1 TOMADA DE EMBUTIR 2P+T 10 A,  INCLUINDO SUPORTE E PLACA - FORNECIMENTO E INSTALAÇÃO. AF_12/2015</t>
  </si>
  <si>
    <t>41,95</t>
  </si>
  <si>
    <t>MADEIRA ROLICA TRATADA, EUCALIPTO OU EQUIVALENTE DA REGIAO, H = 12 M, D = 20 A 24 CM (PARA POSTE)</t>
  </si>
  <si>
    <t>92030</t>
  </si>
  <si>
    <t>INTERRUPTOR PARALELO (1 MÓDULO) COM 2 TOMADAS DE EMBUTIR 2P+T 10 A,  SEM SUPORTE E SEM PLACA - FORNECIMENTO E INSTALAÇÃO. AF_12/2015</t>
  </si>
  <si>
    <t>50,23</t>
  </si>
  <si>
    <t>51,66</t>
  </si>
  <si>
    <t>92031</t>
  </si>
  <si>
    <t>MADEIRA ROLICA TRATADA, EUCALIPTO OU EQUIVALENTE DA REGIAO, H = 2,2 M, D = 8 A 11 CM (PARA CERCA)</t>
  </si>
  <si>
    <t>INTERRUPTOR PARALELO (1 MÓDULO) COM 2 TOMADAS DE EMBUTIR 2P+T 10 A,  INCLUINDO SUPORTE E PLACA - FORNECIMENTO E INSTALAÇÃO. AF_12/2015</t>
  </si>
  <si>
    <t>MADEIRA ROLICA TRATADA, EUCALIPTO OU EQUIVALENTE DA REGIAO, H = 2,20 M, D = 16 A 19 CM (PARA CERCA)</t>
  </si>
  <si>
    <t>13,47</t>
  </si>
  <si>
    <t>92032</t>
  </si>
  <si>
    <t>INTERRUPTOR PARALELO (2 MÓDULOS) COM 1 TOMADA DE EMBUTIR 2P+T 10 A,  SEM SUPORTE E SEM PLACA - FORNECIMENTO E INSTALAÇÃO. AF_12/2015</t>
  </si>
  <si>
    <t>MADEIRA ROLICA TRATADA, EUCALIPTO OU EQUIVALENTE DA REGIAO, H = 3 M, D = 12 A 15 CM</t>
  </si>
  <si>
    <t>52,61</t>
  </si>
  <si>
    <t>92033</t>
  </si>
  <si>
    <t>INTERRUPTOR PARALELO (2 MÓDULOS) COM 1 TOMADA DE EMBUTIR 2P+T 10 A,  INCLUINDO SUPORTE E PLACA - FORNECIMENTO E INSTALAÇÃO. AF_12/2015</t>
  </si>
  <si>
    <t>MADEIRA ROLICA TRATADA, EUCALIPTO OU EQUIVALENTE DA REGIAO, H = 3 M, D = 4 A 7 CM (PARA CAIBRO)</t>
  </si>
  <si>
    <t>59,02</t>
  </si>
  <si>
    <t>12,70</t>
  </si>
  <si>
    <t>92034</t>
  </si>
  <si>
    <t>INTERRUPTOR SIMPLES (1 MÓDULO), INTERRUPTOR PARALELO (1 MÓDULO) E 1 TOMADA DE EMBUTIR 2P+T 10 A,  SEM SUPORTE E SEM PLACA - FORNECIMENTO E INSTALAÇÃO. AF_12/2015</t>
  </si>
  <si>
    <t>MADEIRA ROLICA TRATADA, EUCALIPTO OU EQUIVALENTE DA REGIAO, H = 6 M, D = 16 A 19 CM</t>
  </si>
  <si>
    <t>47,69</t>
  </si>
  <si>
    <t>MADEIRA ROLICA TRATADA, EUCALIPTO OU EQUIVALENTE DA REGIAO, H = 6,5 M, D = 25 A 29 CM</t>
  </si>
  <si>
    <t>92035</t>
  </si>
  <si>
    <t>INTERRUPTOR SIMPLES (1 MÓDULO), INTERRUPTOR PARALELO (1 MÓDULO) E 1 TOMADA DE EMBUTIR 2P+T 10 A,  INCLUINDO SUPORTE E PLACA - FORNECIMENTO E INSTALAÇÃO. AF_12/2015</t>
  </si>
  <si>
    <t>52,38</t>
  </si>
  <si>
    <t>54,10</t>
  </si>
  <si>
    <t>72278</t>
  </si>
  <si>
    <t>LAMPADA VAPOR METALICO 400W - FORNECIMENTO E INSTALACAO</t>
  </si>
  <si>
    <t>MADEIRA ROLICA TRATADA, EUCALIPTO OU EQUIVALENTE DA REGIAO, H = 6,5 M, D = 30 A 34 CM</t>
  </si>
  <si>
    <t>75,61</t>
  </si>
  <si>
    <t>105,90</t>
  </si>
  <si>
    <t>72280</t>
  </si>
  <si>
    <t>IGNITOR PARA PARTIDA LÂMPADA VAPOR SÓDIO ALTA PRESSÃO ATÉ 400W</t>
  </si>
  <si>
    <t>41,32</t>
  </si>
  <si>
    <t>MADEIRA SERRADA NAO APARELHADA DE PINUS, MISTA OU EQUIVALENTE DA REGIAO</t>
  </si>
  <si>
    <t>73953/4</t>
  </si>
  <si>
    <t>993,35</t>
  </si>
  <si>
    <t>LUMINÁRIAS TIPO CALHA, DE SOBREPOR, COM REATORES DE PARTIDA RÁPIDA E LÂMPADAS FLUORESCENTES 2X2X18W, COMPLETAS, FORNECIMENTO E INSTALAÇÃO</t>
  </si>
  <si>
    <t>137,47</t>
  </si>
  <si>
    <t>MANGOTE DE SEGURANCA EM RASPA DE COURO</t>
  </si>
  <si>
    <t>73953/8</t>
  </si>
  <si>
    <t>LUMINÁRIAS TIPO CALHA, DE SOBREPOR, COM REATORES DE PARTIDA RÁPIDA E LÂMPADAS FLUORESCENTES 2X2X36W, COMPLETAS, FORNECIMENTO E INSTALAÇÃO</t>
  </si>
  <si>
    <t>18,14</t>
  </si>
  <si>
    <t>181,86</t>
  </si>
  <si>
    <t>MANGUEIRA CRISTAL PARA NIVEL, LISA, PVC TRANSPARENTE, 3/8" X1,5 MM</t>
  </si>
  <si>
    <t>73953/9</t>
  </si>
  <si>
    <t>2,06</t>
  </si>
  <si>
    <t>LUMINARIA SOBREPOR TP CALHA C/REATOR PART CONVENC LAMP 1X20W E STARTERFIX EM LAJE OU FORRO - FORNECIMENTO E COLOCACAO</t>
  </si>
  <si>
    <t>52,02</t>
  </si>
  <si>
    <t>83391</t>
  </si>
  <si>
    <t>MANGUEIRA CRISTAL PARA NIVEL, LISA, PVC TRANSPARENTE, 5/16" X1 MM</t>
  </si>
  <si>
    <t>REATOR PARA LAMPADA FLUORESCENTE 2X40W PARTIDA RAPIDA FORNECIMENTO E INSTALACAO</t>
  </si>
  <si>
    <t>83392</t>
  </si>
  <si>
    <t>MANGUEIRA CRISTAL TRANCADA, PVC COM REFORCO, COM PRESSAO DE TRABALHO (PT) 250 LBS/POL2, DE 3/4" X *2,8* MM</t>
  </si>
  <si>
    <t>REATOR PARA LAMPADA FLUORESCENTE 1X20W PARTIDA RAPIDA FORNECIMENTO E INSTALACAO</t>
  </si>
  <si>
    <t>21,17</t>
  </si>
  <si>
    <t>MANGUEIRA CRISTAL TRANCADA, PVC COM REFORCO, PRESSAO DE TRABALHO (PT) 250 LBS/POL2, DE 1" X *3,4* MM</t>
  </si>
  <si>
    <t>83393</t>
  </si>
  <si>
    <t>REATOR PARA LAMPADA FLUORESCENTE 1X40W PARTIDA RAPIDA FORNECIMENTO E INSTALACAO</t>
  </si>
  <si>
    <t>MANGUEIRA CRISTAL, LISA, PVC TRANSPARENTE, 1/2" X 2 MM</t>
  </si>
  <si>
    <t>83470</t>
  </si>
  <si>
    <t>LAMPADA FLUORESCENTE TP HO 85W - FORNECIMENTO E INSTALACAO</t>
  </si>
  <si>
    <t>93040</t>
  </si>
  <si>
    <t>LÂMPADA FLUORESCENTE COMPACTA 15 W 2U, BASE E27 - FORNECIMENTO E INSTALAÇÃO</t>
  </si>
  <si>
    <t>MANGUEIRA CRISTAL, LISA, PVC TRANSPARENTE, 1/4" X1 MM</t>
  </si>
  <si>
    <t>MANGUEIRA CRISTAL, LISA, PVC TRANSPARENTE, 1/4" X1,5 MM</t>
  </si>
  <si>
    <t>93041</t>
  </si>
  <si>
    <t>LÂMPADA FLUORESCENTE ESPIRAL BRANCA 65 W, BASE E27 - FORNECIMENTO E INSTALAÇÃO</t>
  </si>
  <si>
    <t>70,77</t>
  </si>
  <si>
    <t>MANGUEIRA CRISTAL, LISA, PVC TRANSPARENTE, 3/4" X 2 MM</t>
  </si>
  <si>
    <t>93044</t>
  </si>
  <si>
    <t>LÂMPADA FLUORESCENTE COMPACTA 3U BRANCA 20 W, BASE E27 - FORNECIMENTO E INSTALAÇÃO</t>
  </si>
  <si>
    <t>MANGUEIRA DE INCENDIO, TIPO 1, DE 1 1/2", COMPRIMENTO = 15 M, TECIDO EM FIO DE POLIESTER E TUBO INTERNO EM BORRACHA SINTETICA, COM UNIOES ENGATE RAPIDO</t>
  </si>
  <si>
    <t>12,99</t>
  </si>
  <si>
    <t>245,00</t>
  </si>
  <si>
    <t>93045</t>
  </si>
  <si>
    <t>LÂMPADA FLUORESCENTE ESPIRAL BRANCA 45 W, BASE E27 - FORNECIMENTO E INSTALAÇÃO</t>
  </si>
  <si>
    <t>MANGUEIRA DE INCENDIO, TIPO 1, DE 1 1/2", COMPRIMENTO = 20 M, TECIDO EM FIO DE POLIESTER E TUBO INTERNO EM BORRACHA SINTETICA, COM UNIOES ENGATE RAPIDO</t>
  </si>
  <si>
    <t>39,86</t>
  </si>
  <si>
    <t>302,00</t>
  </si>
  <si>
    <t>97583</t>
  </si>
  <si>
    <t>MANGUEIRA DE INCENDIO, TIPO 1, DE 1 1/2", COMPRIMENTO = 25 M, TECIDO EM FIO DE POLIESTER E TUBO INTERNO EM BORRACHA SINTETICA, COM UNIOES ENGATE RAPIDO</t>
  </si>
  <si>
    <t>LUMINÁRIA TIPO CALHA, DE SOBREPOR, COM 1 LÂMPADA TUBULAR DE 18 W - FORNECIMENTO E INSTALAÇÃO. AF_11/2017</t>
  </si>
  <si>
    <t>44,45</t>
  </si>
  <si>
    <t>375,99</t>
  </si>
  <si>
    <t>97584</t>
  </si>
  <si>
    <t>MANGUEIRA DE INCENDIO, TIPO 1, DE 1 1/2", COMPRIMENTO = 30 M, TECIDO EM FIO DE POLIESTER E TUBO INTERNO EM BORRACHA SINTETICA, COM UNIOES ENGATE RAPIDO</t>
  </si>
  <si>
    <t>LUMINÁRIA TIPO CALHA, DE SOBREPOR, COM 1 LÂMPADA TUBULAR DE 36 W - FORNECIMENTO E INSTALAÇÃO. AF_11/2017</t>
  </si>
  <si>
    <t>60,59</t>
  </si>
  <si>
    <t>401,46</t>
  </si>
  <si>
    <t>MANGUEIRA DE INCENDIO, TIPO 2, DE 1 1/2", COMPRIMENTO = 15 M, TECIDO EM FIO DE POLIESTER E TUBO INTERNO EM BORRACHA SINTETICA, COM UNIOES ENGATE RAPIDO</t>
  </si>
  <si>
    <t>97585</t>
  </si>
  <si>
    <t>LUMINÁRIA TIPO CALHA, DE SOBREPOR, COM 2 LÂMPADAS TUBULARES DE 18 W - FORNECIMENTO E INSTALAÇÃO. AF_11/2017</t>
  </si>
  <si>
    <t>362,64</t>
  </si>
  <si>
    <t>60,63</t>
  </si>
  <si>
    <t>MANGUEIRA DE INCENDIO, TIPO 2, DE 1 1/2", COMPRIMENTO = 20 M, TECIDO EM FIO DE POLIESTER E TUBO INTERNO EM BORRACHA SINTETICA, COM UNIOES</t>
  </si>
  <si>
    <t>97586</t>
  </si>
  <si>
    <t>LUMINÁRIA TIPO CALHA, DE SOBREPOR, COM 2 LÂMPADAS TUBULARES DE 36 W - FORNECIMENTO E INSTALAÇÃO. AF_11/2017</t>
  </si>
  <si>
    <t>432,38</t>
  </si>
  <si>
    <t>80,11</t>
  </si>
  <si>
    <t>MANGUEIRA DE INCENDIO, TIPO 2, DE 1 1/2", COMPRIMENTO = 25 M, TECIDO EM FIO DE POLIESTER E TUBO INTERNO EM BORRACHA SINTETICA, COM UNIOES</t>
  </si>
  <si>
    <t>436,63</t>
  </si>
  <si>
    <t>97587</t>
  </si>
  <si>
    <t>LUMINÁRIA TIPO CALHA, DE EMBUTIR, COM 2 LÂMPADAS DE 14 W COM REFLETOR - FORNECIMENTO E INSTALAÇÃO. AF_11/2017</t>
  </si>
  <si>
    <t>137,46</t>
  </si>
  <si>
    <t>MANGUEIRA DE INCENDIO, TIPO 2, DE 1 1/2", COMPRIMENTO = 30 M, TECIDO EM FIO DE POLIESTER E TUBO INTERNO EM BORRACHA SINTETICA, COM UNIOES</t>
  </si>
  <si>
    <t>570,04</t>
  </si>
  <si>
    <t>97589</t>
  </si>
  <si>
    <t>LUMINÁRIA TIPO PLAFON EM PLÁSTICO, DE SOBREPOR, COM 1 LÂMPADA DE 15 W, - FORNECIMENTO E INSTALAÇÃO. AF_11/2017</t>
  </si>
  <si>
    <t>MANGUEIRA DE INCENDIO, TIPO 2, DE 2 1/2", COMPRIMENTO = 15 M, TECIDO EM FIO DE POLIESTER E TUBO INTERNO EM BORRACHA SINTETICA, COM UNIOES ENGATE RAPIDO</t>
  </si>
  <si>
    <t>486,36</t>
  </si>
  <si>
    <t>97590</t>
  </si>
  <si>
    <t>LUMINÁRIA TIPO PLAFON REDONDO COM VIDRO FOSCO, DE SOBREPOR, COM 1 LÂMPADA DE 15 W - FORNECIMENTO E INSTALAÇÃO. AF_11/2017</t>
  </si>
  <si>
    <t>MANGUEIRA DE INCENDIO, TIPO 2, DE 2 1/2", COMPRIMENTO = 20 M, TECIDO EM FIO DE POLIESTER E TUBO INTERNO EM BORRACHA SINTETICA, COM UNIOES</t>
  </si>
  <si>
    <t>55,48</t>
  </si>
  <si>
    <t>612,50</t>
  </si>
  <si>
    <t>97591</t>
  </si>
  <si>
    <t>MANGUEIRA DE INCENDIO, TIPO 2, DE 2 1/2", COMPRIMENTO = 25 M, TECIDO EM FIO DE POLIESTER E TUBO INTERNO EM BORRACHA SINTETICA, COM UNIOES ENGATE RAPIDO</t>
  </si>
  <si>
    <t>LUMINÁRIA TIPO PLAFON REDONDO COM VIDRO FOSCO, DE SOBREPOR, COM 2 LÂMPADAS DE 15 W - FORNECIMENTO E INSTALAÇÃO. AF_11/2017</t>
  </si>
  <si>
    <t>74,67</t>
  </si>
  <si>
    <t>744,70</t>
  </si>
  <si>
    <t>MANGUEIRA DE INCENDIO, TIPO 2, DE 2 1/2", COMPRIMENTO = 30 M, TECIDO EM FIO DE POLIESTER E TUBO INTERNO EM BORRACHA SINTETICA, COM UNIOES ENGATE RAPIDO</t>
  </si>
  <si>
    <t>97592</t>
  </si>
  <si>
    <t>LUMINÁRIA TIPO PLAFON, DE SOBREPOR, COM 1 LÂMPADA LED - FORNECIMENTO E INSTALAÇÃO. AF_11/2017</t>
  </si>
  <si>
    <t>849,00</t>
  </si>
  <si>
    <t>98,54</t>
  </si>
  <si>
    <t>MANGUEIRA DE PVC FLEXIVEL,TIPO FLAT/ACHATADA, COR LARANJA, D = 1 1/2" (40 MM), PARA CONDUCAO DE AGUA, SERVICOS LEVES E MEDIOS</t>
  </si>
  <si>
    <t>97593</t>
  </si>
  <si>
    <t>LUMINÁRIA TIPO SPOT, DE SOBREPOR, COM 1 LÂMPADA DE 15 W - FORNECIMENTO E INSTALAÇÃO. AF_11/2017</t>
  </si>
  <si>
    <t>MANGUEIRA PARA GAS - GLP, PVC, TRANCADA, DIAMETRO DE 3/8", COMPRIMENTO DE 1M (NORMATIZADA)</t>
  </si>
  <si>
    <t>97594</t>
  </si>
  <si>
    <t>LUMINÁRIA TIPO SPOT, DE SOBREPOR, COM 2 LÂMPADAS DE 15 W - FORNECIMENTO E INSTALAÇÃO. AF_11/2017</t>
  </si>
  <si>
    <t>73,76</t>
  </si>
  <si>
    <t>MANIPULADOR TELESCOPICO, POTENCIA DE 101 HP, CAPACIDADE DE CARGA DE 3.500 KG, ALTURA MAXIMA DE ELEVACAO DE 12 M</t>
  </si>
  <si>
    <t>367.288,77</t>
  </si>
  <si>
    <t>97595</t>
  </si>
  <si>
    <t>SENSOR DE PRESENÇA COM FOTOCÉLULA, FIXAÇÃO EM PAREDE - FORNECIMENTO E INSTALAÇÃO. AF_11/2017</t>
  </si>
  <si>
    <t>48,96</t>
  </si>
  <si>
    <t>MANIPULADOR TELESCOPICO, POTENCIA DE 85 HP, CAPACIDADE DE CARGA DE 3.500 KG, ALTURA MAXIMA DE ELEVACAO DE 12,3 M</t>
  </si>
  <si>
    <t>326.538,50</t>
  </si>
  <si>
    <t>MANOMETRO COM CAIXA EM ACO PINTADO, ESCALA *10* KGF/CM2 (*10* BAR), DIAMETRO NOMINAL DE *63* MM, CONEXAO DE 1/4"</t>
  </si>
  <si>
    <t>97596</t>
  </si>
  <si>
    <t>SENSOR DE PRESENÇA SEM FOTOCÉLULA, FIXAÇÃO EM PAREDE - FORNECIMENTO E INSTALAÇÃO. AF_11/2017</t>
  </si>
  <si>
    <t>97,71</t>
  </si>
  <si>
    <t>97597</t>
  </si>
  <si>
    <t>MANOMETRO COM CAIXA EM ACO PINTADO, ESCALA *10* KGF/CM2 (*10* BAR), DIAMETRO NOMINAL DE 100 MM, CONEXAO DE 1/2"</t>
  </si>
  <si>
    <t>SENSOR DE PRESENÇA COM FOTOCÉLULA, FIXAÇÃO EM TETO - FORNECIMENTO E INSTALAÇÃO. AF_11/2017</t>
  </si>
  <si>
    <t>42,83</t>
  </si>
  <si>
    <t>155,00</t>
  </si>
  <si>
    <t>MANTA ALUMINIZADA NAS DUAS FACES, PARA SUBCOBERTURA,  E = *2* MM</t>
  </si>
  <si>
    <t>97598</t>
  </si>
  <si>
    <t>SENSOR DE PRESENÇA SEM FOTOCÉLULA, FIXAÇÃO EM TETO - FORNECIMENTO E INSTALAÇÃO. AF_11/2017</t>
  </si>
  <si>
    <t>40,97</t>
  </si>
  <si>
    <t>97599</t>
  </si>
  <si>
    <t>MANTA ALUMINIZADA 1 FACE PARA SUBCOBERTURA, E = *1* MM</t>
  </si>
  <si>
    <t>LUMINÁRIA DE EMERGÊNCIA - FORNECIMENTO E INSTALAÇÃO. AF_11/2017</t>
  </si>
  <si>
    <t>97609</t>
  </si>
  <si>
    <t>MANTA ANTIRRUIDO DE POLIESTER (PET) PARA CONTRAPISO E = *8* MM</t>
  </si>
  <si>
    <t>LÂMPADA COMPACTA DE LED 6 W, BASE E27 - FORNECIMENTO E INSTALAÇÃO. AF_11/2017</t>
  </si>
  <si>
    <t>28,20</t>
  </si>
  <si>
    <t>19,74</t>
  </si>
  <si>
    <t>MANTA ASFALTICA ELASTOMERICA EM POLIESTER ALUMINIZADA 3 MM, TIPO III, CLASSE B (NBR 9952)</t>
  </si>
  <si>
    <t>97610</t>
  </si>
  <si>
    <t>LÂMPADA COMPACTA DE LED 10 W, BASE E27 - FORNECIMENTO E INSTALAÇÃO. AF_11/2017</t>
  </si>
  <si>
    <t>39,29</t>
  </si>
  <si>
    <t>35,75</t>
  </si>
  <si>
    <t>MANTA ASFALTICA ELASTOMERICA EM POLIESTER 3 MM, TIPO III, CLASSE B, ACABAMENTO PP (NBR 9952)</t>
  </si>
  <si>
    <t>97611</t>
  </si>
  <si>
    <t>40,65</t>
  </si>
  <si>
    <t>LÂMPADA COMPACTA FLUORESCENTE DE 15 W, BASE E27 - FORNECIMENTO E INSTALAÇÃO. AF_11/2017</t>
  </si>
  <si>
    <t>MANTA ASFALTICA ELASTOMERICA EM POLIESTER 4 MM, TIPO III, CLASSE B, ACABAMENTO PP (NBR 9952)</t>
  </si>
  <si>
    <t>97612</t>
  </si>
  <si>
    <t>LÂMPADA COMPACTA FLUORESCENTE DE 20 W, BASE E27 - FORNECIMENTO E INSTALAÇÃO. AF_11/2017</t>
  </si>
  <si>
    <t>MANTA ASFALTICA ELASTOMERICA EM POLIESTER 5 MM, TIPO III, CLASSE B, ACABAMENTO PP (NBR 9952)</t>
  </si>
  <si>
    <t>97613</t>
  </si>
  <si>
    <t>LÂMPADA COMPACTA DE VAPOR MERCURIO 125 W, BASE E27 - FORNECIMENTO E INSTALAÇÃO. AF_11/2017</t>
  </si>
  <si>
    <t>MANTA ASFALTICA ELASTOMERICA TIPO GLASS 3 MM, TIPO II, CLASSE C, ACABAMENTO PP (NBR 9952)</t>
  </si>
  <si>
    <t>28,69</t>
  </si>
  <si>
    <t>MANTA DE BORRACHA ANTIRRUIDO 5 MM</t>
  </si>
  <si>
    <t>97614</t>
  </si>
  <si>
    <t>LÂMPADA COMPACTA DE VAPOR METÁLICO OVOIDE 150 W, BASE E27 - FORNECIMENTO E INSTALAÇÃO. AF_11/2017</t>
  </si>
  <si>
    <t>39,44</t>
  </si>
  <si>
    <t>MANTA DE POLIETILENO EXPANDIDO (PEBD) ANTICHAMAS, E = 8 MM</t>
  </si>
  <si>
    <t>97615</t>
  </si>
  <si>
    <t>7,36</t>
  </si>
  <si>
    <t>LÂMPADA TUBULAR FLUORESCENTE T8 DE 16/18 W, BASE G13 - FORNECIMENTO E INSTALAÇÃO. AF_11/2017_P</t>
  </si>
  <si>
    <t>30,94</t>
  </si>
  <si>
    <t>MANTA DE POLIETILENO EXPANDIDO (PEBD), E = 5 MM</t>
  </si>
  <si>
    <t>97616</t>
  </si>
  <si>
    <t>LÂMPADA TUBULAR FLUORESCENTE T8 DE 32/36 W, BASE G13 - FORNECIMENTO E INSTALAÇÃO. AF_11/2017_P</t>
  </si>
  <si>
    <t>MANTA DE POLIETILENO EXPANDIDO, COM 1 FACE METALIZADA PARA SUBCOBERTURA,  E = *5* MM</t>
  </si>
  <si>
    <t>34,77</t>
  </si>
  <si>
    <t>97617</t>
  </si>
  <si>
    <t>MANTA GEOTEXTIL TECIDO DE LAMINETES DE POLIPROPILENO, RESISTENCIA A TRACAO = *25* KN/M</t>
  </si>
  <si>
    <t>LÂMPADA TUBULAR FLUORESCENTE T10 DE 20/40 W, BASE G13 - FORNECIMENTO E INSTALAÇÃO. AF_11/2017_P</t>
  </si>
  <si>
    <t>34,56</t>
  </si>
  <si>
    <t>97618</t>
  </si>
  <si>
    <t>MANTA LIQUIDA DE BASE ASFALTICA MODIFICADA COM A ADICAO DE ELASTOMEROS DILUIDOS EM SOLVENTE ORGANICO, APLICACAO A FRIO (MEMBRANA IMPERMEABILIZANTE ASFASTICA)</t>
  </si>
  <si>
    <t>LÂMPADA TUBULAR FLUORESCENTE T5 DE 14 W, BASE G13 - FORNECIMENTO E INSTALAÇÃO. AF_11/2017_P</t>
  </si>
  <si>
    <t>10,53</t>
  </si>
  <si>
    <t>MANTA TERMOPLASTICA, PEAD, GEOMEMBRANA LISA, E = 0,50 MM ( NBR 15352)</t>
  </si>
  <si>
    <t>41598</t>
  </si>
  <si>
    <t>ENTRADA PROVISORIA DE ENERGIA ELETRICA AEREA TRIFASICA 40A EM POSTE MADEIRA</t>
  </si>
  <si>
    <t>1.318,58</t>
  </si>
  <si>
    <t>72941</t>
  </si>
  <si>
    <t>MANTA TERMOPLASTICA, PEAD, GEOMEMBRANA LISA, E = 0,75 MM ( NBR 15352)</t>
  </si>
  <si>
    <t>APARELHO SINALIZADOR DE SAIDA DE GARAGEM, COM CELULA FOTOELETRICA - FORNECIMENTO E INSTALACAO</t>
  </si>
  <si>
    <t>179,93</t>
  </si>
  <si>
    <t>13,27</t>
  </si>
  <si>
    <t>73624</t>
  </si>
  <si>
    <t>SUPORTE PARA TRANSFORMADOR EM POSTE DE CONCRETO CIRCULAR</t>
  </si>
  <si>
    <t>MANTA TERMOPLASTICA, PEAD, GEOMEMBRANA LISA, E = 0,80 MM ( NBR 15352)</t>
  </si>
  <si>
    <t>81,75</t>
  </si>
  <si>
    <t>73767/1</t>
  </si>
  <si>
    <t>GRAMPO PARALELO EM ALUMINIO FUNDIDO OU ESTRUDADO DE 2 PARAFUSOS, PARA CABO DE 6 A 50 MM2, PASTA ANTIOXIDANTE. FORNEC E INSTALAÇÃO.</t>
  </si>
  <si>
    <t>MANTA TERMOPLASTICA, PEAD, GEOMEMBRANA LISA, E = 1,00 MM ( NBR 15352)</t>
  </si>
  <si>
    <t>12,12</t>
  </si>
  <si>
    <t>17,61</t>
  </si>
  <si>
    <t>MANTA TERMOPLASTICA, PEAD, GEOMEMBRANA LISA, E = 1,50 MM ( NBR 15352)</t>
  </si>
  <si>
    <t>73767/2</t>
  </si>
  <si>
    <t>ALCA PRE-FORMADA DISTRIBUIÇÃO EM  ACO RECOBERTO COM ALUMINIO PARA CABO 25MM2, ENCAPADO. FORNECIMENTO E INSTALAÇÃO.</t>
  </si>
  <si>
    <t>26,41</t>
  </si>
  <si>
    <t>73767/3</t>
  </si>
  <si>
    <t>MANTA TERMOPLASTICA, PEAD, GEOMEMBRANA LISA, E = 2,00 MM ( NBR 15352)</t>
  </si>
  <si>
    <t>LACO DE ROLDANA PRE-FORMADO ACO RECOBERTO DE ALUMINIO PARA CABO DE ALUMINIO NU BITOLA 25MM2 - FORNECIMENTO E COLOCACAO</t>
  </si>
  <si>
    <t>35,38</t>
  </si>
  <si>
    <t>MANTA TERMOPLASTICA, PEAD, GEOMEMBRANA LISA, E = 2,50 MM ( NBR 15352)</t>
  </si>
  <si>
    <t>73767/4</t>
  </si>
  <si>
    <t>43,93</t>
  </si>
  <si>
    <t>ALCA PRE-FORMADA DISTRIBUICAO EM ACO RECOBERTO COM ALUMINIO NU PARA CABO 25MM2, ENCAPADO. FORNECIMENTO E INSTALACAO.</t>
  </si>
  <si>
    <t>MANTA TERMOPLASTICA, PEAD, GEOMEMBRANA TEXTURIZADA EM AMBAS AS FACES, E = 0,50 MM (NBR 15352)</t>
  </si>
  <si>
    <t>9,80</t>
  </si>
  <si>
    <t>73767/5</t>
  </si>
  <si>
    <t>ALCA PRE-FORMADA SERV DE ACO RECOB C/ALUM NU ENCAPADO 25MM2 (BITOLA)  CONF PROJ A4-148-CP RIOLUZ FORNECIMENTO E COLOCACAO</t>
  </si>
  <si>
    <t>MANTA TERMOPLASTICA, PEAD, GEOMEMBRANA TEXTURIZADA EM AMBAS AS FACES, E = 0,75 MM (NBR 15352)</t>
  </si>
  <si>
    <t>73781/2</t>
  </si>
  <si>
    <t>ISOLADOR DE PINO TP HI-POT CILINDRICO CLASSE 15KV. FORNECIMENTO E INSTALACAO.</t>
  </si>
  <si>
    <t>30,33</t>
  </si>
  <si>
    <t>MANTA TERMOPLASTICA, PEAD, GEOMEMBRANA TEXTURIZADA EM AMBAS AS FACES, E = 0,80 MM (NBR 15352)</t>
  </si>
  <si>
    <t>73781/3</t>
  </si>
  <si>
    <t>ISOLADOR DE SUSPENSAO (DISCO) TP CAVILHA CLASSE 15KV - 6''. FORNECIMENTO E INSTALACAO.</t>
  </si>
  <si>
    <t>93,55</t>
  </si>
  <si>
    <t>88543</t>
  </si>
  <si>
    <t>ARMACAO SECUNDARIA OU REX COMPLETA PARA TRESLINHAS-FORNECIMENTO E INSTALACAO.</t>
  </si>
  <si>
    <t>MANTA TERMOPLASTICA, PEAD, GEOMEMBRANA TEXTURIZADA EM AMBAS AS FACES, E = 1,00 MM (NBR 15352)</t>
  </si>
  <si>
    <t>133,53</t>
  </si>
  <si>
    <t>19,26</t>
  </si>
  <si>
    <t>88544</t>
  </si>
  <si>
    <t>ARMACAO SECUNDARIA OU REX COMPLETA PARA DUAS LINHAS-FORNECIMENTO E INSTALACAO.</t>
  </si>
  <si>
    <t>84,81</t>
  </si>
  <si>
    <t>MANTA TERMOPLASTICA, PEAD, GEOMEMBRANA TEXTURIZADA EM AMBAS AS FACES, E = 1,50 MM (NBR 15352)</t>
  </si>
  <si>
    <t>88545</t>
  </si>
  <si>
    <t>28,52</t>
  </si>
  <si>
    <t>ARMACAO SECUNDARIA OU REX COMPLETA PARA QUATRO LINHAS-FORNECIMENTO E INSTALACAO.</t>
  </si>
  <si>
    <t>155,53</t>
  </si>
  <si>
    <t>MANTA TERMOPLASTICA, PEAD, GEOMEMBRANA TEXTURIZADA EM AMBAS AS FACES, E = 2,00 MM (NBR 15352)</t>
  </si>
  <si>
    <t>38,54</t>
  </si>
  <si>
    <t>100578</t>
  </si>
  <si>
    <t>ASSENTAMENTO DE POSTE DE CONCRETO COM COMPRIMENTO NOMINAL DE 9 M, CARGA NOMINAL MENOR OU IGUAL A 1000 DAN, ENGASTAMENTO SIMPLES COM 1,5 M DE SOLO (NÃO INCLUI FORNECIMENTO). AF_11/2019</t>
  </si>
  <si>
    <t>260,21</t>
  </si>
  <si>
    <t>MANTA TERMOPLASTICA, PEAD, GEOMEMBRANA TEXTURIZADA EM AMBAS AS FACES, E = 2,50 MM (NBR 15352)</t>
  </si>
  <si>
    <t>100579</t>
  </si>
  <si>
    <t>48,07</t>
  </si>
  <si>
    <t>ASSENTAMENTO DE POSTE DE CONCRETO COM COMPRIMENTO NOMINAL DE 10 M, CARGA NOMINAL MENOR OU IGUAL A 1000 DAN, ENGASTAMENTO SIMPLES COM 1,6 M DE SOLO (NÃO INCLUI FORNECIMENTO). AF_11/2019</t>
  </si>
  <si>
    <t>284,17</t>
  </si>
  <si>
    <t>MAQUINA DEMARCADORA DE FAIXA DE TRAFEGO A FRIO, AUTOPROPELIDA, MOTOR DIESEL 38 HP</t>
  </si>
  <si>
    <t>100580</t>
  </si>
  <si>
    <t>ASSENTAMENTO DE POSTE DE CONCRETO COM COMPRIMENTO NOMINAL DE 10 M, CARGA NOMINAL MAIOR QUE 1000 DAN, ENGASTAMENTO SIMPLES COM 1,6 M DE SOLO (NÃO INCLUI FORNECIMENTO). AF_11/2019</t>
  </si>
  <si>
    <t>505.925,24</t>
  </si>
  <si>
    <t>321,37</t>
  </si>
  <si>
    <t>100581</t>
  </si>
  <si>
    <t>ASSENTAMENTO DE POSTE DE CONCRETO COM COMPRIMENTO NOMINAL DE 10,5 M, CARGA NOMINAL MENOR OU IGUAL A 1000 DAN, ENGASTAMENTO SIMPLES COM 1,65 M DE SOLO (NÃO INCLUI FORNECIMENTO). AF_11/2019</t>
  </si>
  <si>
    <t>MAQUINA EXTRUSORA DE CONCRETO PARA GUIAS E SARJETAS, COM MOTOR A DIESEL DE 14 CV</t>
  </si>
  <si>
    <t>296,00</t>
  </si>
  <si>
    <t>78.291,97</t>
  </si>
  <si>
    <t>100582</t>
  </si>
  <si>
    <t>ASSENTAMENTO DE POSTE DE CONCRETO COM COMPRIMENTO NOMINAL DE 10,5 M, CARGA NOMINAL MAIOR QUE 1000 DAN, ENGASTAMENTO SIMPLES COM 1,65 M DE SOLO (NÃO INCLUI FORNECIMENTO). AF_11/2019</t>
  </si>
  <si>
    <t>MAQUINA MANUAL TIPO PRENSA PARA PRODUCAO DE BLOCOS E PAVIMENTOS DE CONCRETO, COM MOTOR ELETRICO TRIFASICO PARA VIBRACAO, POTENCIA TOTAL INSTALADA DE 1,5 KW</t>
  </si>
  <si>
    <t>363,13</t>
  </si>
  <si>
    <t>32.775,09</t>
  </si>
  <si>
    <t>100583</t>
  </si>
  <si>
    <t>ASSENTAMENTO DE POSTE DE CONCRETO COM COMPRIMENTO NOMINAL DE 11 M, CARGA NOMINAL MENOR OU IGUAL A 1000 DAN, ENGASTAMENTO SIMPLES COM 1,7 M DE SOLO (NÃO INCLUI FORNECIMENTO). AF_11/2019</t>
  </si>
  <si>
    <t>309,03</t>
  </si>
  <si>
    <t>MAQUINA PARA CORTE COM DISCO ABRASIVO DE DIAMETRO DE 18'' (450 MM), COM MOTOR ELETRICO TRIFASICO DE 10 CV</t>
  </si>
  <si>
    <t>13.315,65</t>
  </si>
  <si>
    <t>100584</t>
  </si>
  <si>
    <t>ASSENTAMENTO DE POSTE DE CONCRETO COM COMPRIMENTO NOMINAL DE 11 M, CARGA NOMINAL MAIOR QUE 1000 DAN, ENGASTAMENTO SIMPLES COM 1,7 M DE SOLO (NÃO INCLUI FORNECIMENTO). AF_11/2019</t>
  </si>
  <si>
    <t>MAQUINA TIPO PRENSA HIDRAULICA, PARA FABRICACAO DE TUBOS DE CONCRETO PARA AGUAS PLUVIAIS, DN 200 A DN 600 MM X 1000 MM DE COMPRIMENTO, COM MOTOR PRINCIPAL DE 20 CV</t>
  </si>
  <si>
    <t>349,34</t>
  </si>
  <si>
    <t>325.295,92</t>
  </si>
  <si>
    <t>100585</t>
  </si>
  <si>
    <t>MAQUINA TIPO VASO/TANQUE/JATO DE PRESSAO PORTATIL PARA JATEAMENTO, CONTROLE AUTOMATICO E REMOTO, CAMARA DE 1 SAIDA, 280 L, DIAM. *670* MM, BICO JATO CURTO VENTURI DE 5/16", MANGUEIRA DE 1" DE 10 M, COMPLETA (VALVULAS POP UP E DOSADORA, FUNDO CONICO ETC)</t>
  </si>
  <si>
    <t>ASSENTAMENTO DE POSTE DE CONCRETO COM COMPRIMENTO NOMINAL DE 12 M, CARGA NOMINAL MENOR OU IGUAL A 1000 DAN, ENGASTAMENTO SIMPLES COM 1,8 M DE SOLO (NÃO INCLUI FORNECIMENTO). AF_11/2019</t>
  </si>
  <si>
    <t>334,09</t>
  </si>
  <si>
    <t>17.291,87</t>
  </si>
  <si>
    <t>100586</t>
  </si>
  <si>
    <t>ASSENTAMENTO DE POSTE DE CONCRETO COM COMPRIMENTO NOMINAL DE 12 M, CARGA NOMINAL MAIOR QUE 1000 DAN, ENGASTAMENTO SIMPLES COM 1,8 M DE SOLO (NÃO INCLUI FORNECIMENTO). AF_11/2019</t>
  </si>
  <si>
    <t>MAQUINA TRANSFORMADORA MONOFASICA PARA SOLDA ELETRICA, TENSAO DE 220 V, FREQUENCIA DE 60 HZ, FAIXA DE CORRENTE ENTRE 80 A (+/- 10 A) E 250 A, POTENCIA ENTRE 14,00 KVA E 15,0 KVA, CICLO DE TRABALHO ENTRE 10% E 20% A 250 A</t>
  </si>
  <si>
    <t>398,26</t>
  </si>
  <si>
    <t>515,43</t>
  </si>
  <si>
    <t>100587</t>
  </si>
  <si>
    <t>ASSENTAMENTO DE POSTE DE CONCRETO COM COMPRIMENTO NOMINAL DE 13 M, CARGA NOMINAL MENOR OU IGUAL A 1000 DAN, ENGASTAMENTO SIMPLES COM 1,9 M DE SOLO (NÃO INCLUI FORNECIMENTO). AF_11/2019</t>
  </si>
  <si>
    <t>360,41</t>
  </si>
  <si>
    <t>MARCENEIRO</t>
  </si>
  <si>
    <t>100588</t>
  </si>
  <si>
    <t>15,03</t>
  </si>
  <si>
    <t>ASSENTAMENTO DE POSTE DE CONCRETO COM COMPRIMENTO NOMINAL DE 13 M, CARGA NOMINAL MAIOR QUE 1000 DAN, ENGASTAMENTO SIMPLES COM 1,9 M DE SOLO (NÃO INCLUI FORNECIMENTO). AF_11/2019</t>
  </si>
  <si>
    <t>410,29</t>
  </si>
  <si>
    <t>MARCENEIRO (MENSALISTA)</t>
  </si>
  <si>
    <t>100589</t>
  </si>
  <si>
    <t>ASSENTAMENTO DE POSTE DE CONCRETO COM COMPRIMENTO NOMINAL DE 13,5 M, CARGA NOMINAL MENOR OU IGUAL A 1000 DAN, ENGASTAMENTO SIMPLES COM 1,95 M DE SOLO (NÃO INCLUI FORNECIMENTO). AF_11/2019</t>
  </si>
  <si>
    <t>2.647,96</t>
  </si>
  <si>
    <t>408,38</t>
  </si>
  <si>
    <t>100590</t>
  </si>
  <si>
    <t>ASSENTAMENTO DE POSTE DE CONCRETO COM COMPRIMENTO NOMINAL DE 13,5 M, CARGA NOMINAL MAIOR QUE 1000 DAN, ENGASTAMENTO SIMPLES COM 1,95 M DE SOLO (NÃO INCLUI FORNECIMENTO). AF_11/2019</t>
  </si>
  <si>
    <t>MARMORISTA / GRANITEIRO</t>
  </si>
  <si>
    <t>457,83</t>
  </si>
  <si>
    <t>MARMORISTA / GRANITEIRO (MENSALISTA)</t>
  </si>
  <si>
    <t>100591</t>
  </si>
  <si>
    <t>2.722,19</t>
  </si>
  <si>
    <t>ASSENTAMENTO DE POSTE DE CONCRETO COM COMPRIMENTO NOMINAL DE 14 M, CARGA NOMINAL MENOR OU IGUAL A 1000 DAN, ENGASTAMENTO SIMPLES COM 2 M DE SOLO (NÃO INCLUI FORNECIMENTO). AF_11/2019</t>
  </si>
  <si>
    <t>399,75</t>
  </si>
  <si>
    <t>MARTELO DE SOLDADOR/PICADOR DE SOLDA</t>
  </si>
  <si>
    <t>26,87</t>
  </si>
  <si>
    <t>MARTELO DEMOLIDOR ELETRICO, COM POTENCIA DE 2.000 W, FREQUENCIA DE 1.000 IMPACTOS POR MINUTO, FORÇA DE IMPACTO ENTRE 60 E 65 J, PESO DE 30 KG</t>
  </si>
  <si>
    <t>100592</t>
  </si>
  <si>
    <t>ASSENTAMENTO DE POSTE DE CONCRETO COM COMPRIMENTO NOMINAL DE 14 M, CARGA NOMINAL MAIOR QUE 1000 DAN, ENGASTAMENTO SIMPLES COM 2 M DE SOLO (NÃO INCLUI FORNECIMENTO). AF_11/2019</t>
  </si>
  <si>
    <t>5.935,45</t>
  </si>
  <si>
    <t>440,70</t>
  </si>
  <si>
    <t>MARTELO DEMOLIDOR PNEUMATICO MANUAL, COM REDUCAO DE VIBRACAO, PESO DE 21 KG</t>
  </si>
  <si>
    <t>100593</t>
  </si>
  <si>
    <t>11.065,91</t>
  </si>
  <si>
    <t>ASSENTAMENTO DE POSTE DE CONCRETO COM COMPRIMENTO NOMINAL DE 15 M, CARGA NOMINAL MENOR OU IGUAL A 1000 DAN, ENGASTAMENTO SIMPLES COM 2,1 M DE SOLO (NÃO INCLUI FORNECIMENTO). AF_11/2019</t>
  </si>
  <si>
    <t>MARTELO DEMOLIDOR PNEUMATICO MANUAL, COM REDUCAO DE VIBRACAO, PESO DE 31,5 KG</t>
  </si>
  <si>
    <t>428,30</t>
  </si>
  <si>
    <t>12.734,04</t>
  </si>
  <si>
    <t>MARTELO DEMOLIDOR PNEUMATICO MANUAL, PADRAO, PESO DE 32 KG</t>
  </si>
  <si>
    <t>100594</t>
  </si>
  <si>
    <t>ASSENTAMENTO DE POSTE DE CONCRETO COM COMPRIMENTO NOMINAL DE 15 M, CARGA NOMINAL MAIOR QUE 1000 DAN, ENGASTAMENTO SIMPLES COM 2,1 M DE SOLO (NÃO INCLUI FORNECIMENTO). AF_11/2019</t>
  </si>
  <si>
    <t>12.027,11</t>
  </si>
  <si>
    <t>497,59</t>
  </si>
  <si>
    <t>MARTELO DEMOLIDOR PNEUMATICO MANUAL, PESO  DE 28 KG, COM SILENCIADOR</t>
  </si>
  <si>
    <t>13.532,13</t>
  </si>
  <si>
    <t>100595</t>
  </si>
  <si>
    <t>ASSENTAMENTO DE POSTE DE CONCRETO COM COMPRIMENTO NOMINAL DE 18 M, CARGA NOMINAL MENOR OU IGUAL A 1000 DAN, ENGASTAMENTO SIMPLES COM 2,4 M DE SOLO (NÃO INCLUI FORNECIMENTO). AF_11/2019</t>
  </si>
  <si>
    <t>514,05</t>
  </si>
  <si>
    <t>MARTELO PERFURADOR PNEUMATICO MANUAL, DE SUPERFICIE, COM AVANCO DE COLUNA, PESO DE 22 KG</t>
  </si>
  <si>
    <t>100596</t>
  </si>
  <si>
    <t>24.900,06</t>
  </si>
  <si>
    <t>ASSENTAMENTO DE POSTE DE CONCRETO COM COMPRIMENTO NOMINAL DE 18 M, CARGA NOMINAL MAIOR QUE 1000 DAN, ENGASTAMENTO SIMPLES COM 2,4 M DE SOLO (NÃO INCLUI FORNECIMENTO). AF_11/2019</t>
  </si>
  <si>
    <t>607,42</t>
  </si>
  <si>
    <t>MARTELO PERFURADOR PNEUMATICO MANUAL, HASTE 25 X 75 MM, 21 KG</t>
  </si>
  <si>
    <t>100597</t>
  </si>
  <si>
    <t>13.925,97</t>
  </si>
  <si>
    <t>ASSENTAMENTO DE POSTE DE CONCRETO COM COMPRIMENTO NOMINAL DE 20 M, CARGA NOMINAL MENOR OU IGUAL A 1000 DAN, ENGASTAMENTO SIMPLES COM 2,6 M DE SOLO (NÃO INCLUI FORNECIMENTO). AF_11/2019</t>
  </si>
  <si>
    <t>603,02</t>
  </si>
  <si>
    <t>MARTELO PERFURADOR PNEUMATICO MANUAL, PESO DE 25 KG, COM SILENCIADOR</t>
  </si>
  <si>
    <t>13.663,50</t>
  </si>
  <si>
    <t>100598</t>
  </si>
  <si>
    <t>ASSENTAMENTO DE POSTE DE CONCRETO COM COMPRIMENTO NOMINAL DE 20 M, CARGA NOMINAL MAIOR QUE 1000, ENGASTAMENTO SIMPLES COM 2,6 M DE SOLO (NÃO INCLUI FORNECIMENTO). AF_11/2019</t>
  </si>
  <si>
    <t>MASCARA DE SEGURANCA PARA SOLDA COM ESCUDO DE CELERON E CARNEIRA DE PLASTICO COM REGULAGEM</t>
  </si>
  <si>
    <t>679,98</t>
  </si>
  <si>
    <t>100599</t>
  </si>
  <si>
    <t>ASSENTAMENTO DE POSTE DE CONCRETO COM COMPRIMENTO NOMINAL DE 9 M, CARGA NOMINAL DE 150 DAN, ENGASTAMENTO BASE CONCRETADA COM 1 M DE CONCRETO E 0,5 M DE SOLO (NÃO INCLUI FORNECIMENTO). AF_11/2019</t>
  </si>
  <si>
    <t>MASSA A OLEO PARA MADEIRA</t>
  </si>
  <si>
    <t>263,84</t>
  </si>
  <si>
    <t>62,62</t>
  </si>
  <si>
    <t>100600</t>
  </si>
  <si>
    <t>ASSENTAMENTO DE POSTE DE CONCRETO COM COMPRIMENTO NOMINAL DE 9 M, CARGA NOMINAL DE 300 DAN, ENGASTAMENTO BASE CONCRETADA COM 1 M DE CONCRETO E 0,5 M DE SOLO (NÃO INCLUI FORNECIMENTO). AF_11/2019</t>
  </si>
  <si>
    <t>325,62</t>
  </si>
  <si>
    <t>127,72</t>
  </si>
  <si>
    <t>100601</t>
  </si>
  <si>
    <t>ASSENTAMENTO DE POSTE DE CONCRETO COM COMPRIMENTO NOMINAL DE 9 M, CARGA NOMINAL DE 400 DAN, ENGASTAMENTO BASE CONCRETADA COM 1 M DE CONCRETO E 0,5 M DE SOLO (NÃO INCLUI FORNECIMENTO). AF_11/2019</t>
  </si>
  <si>
    <t>427,61</t>
  </si>
  <si>
    <t>MASSA ACRILICA PARA PAREDES INTERIOR/EXTERIOR</t>
  </si>
  <si>
    <t>100602</t>
  </si>
  <si>
    <t>ASSENTAMENTO DE POSTE DE CONCRETO COM COMPRIMENTO NOMINAL DE 9 M, CARGA NOMINAL DE 600 DAN, ENGASTAMENTO BASE CONCRETADA COM 1 M DE CONCRETO E 0,5 M DE SOLO (NÃO INCLUI FORNECIMENTO). AF_11/2019</t>
  </si>
  <si>
    <t>554,85</t>
  </si>
  <si>
    <t>32,93</t>
  </si>
  <si>
    <t>100603</t>
  </si>
  <si>
    <t>MASSA CORRIDA PVA PARA PAREDES INTERNAS</t>
  </si>
  <si>
    <t>ASSENTAMENTO DE POSTE DE CONCRETO COM COMPRIMENTO NOMINAL DE 9 M, CARGA NOMINAL DE 1000 DAN, ENGASTAMENTO BASE CONCRETADA COM 1 M DE CONCRETO E 0,5 M DE SOLO (NÃO INCLUI FORNECIMENTO). AF_11/2019</t>
  </si>
  <si>
    <t>883,01</t>
  </si>
  <si>
    <t>82,20</t>
  </si>
  <si>
    <t>100604</t>
  </si>
  <si>
    <t>ASSENTAMENTO DE POSTE DE CONCRETO COM COMPRIMENTO NOMINAL DE 10 M, CARGA NOMINAL DE 300 DAN, ENGASTAMENTO BASE CONCRETADA COM 1 M DE CONCRETO E 0,6 M DE SOLO (NÃO INCLUI FORNECIMENTO). AF_11/2019</t>
  </si>
  <si>
    <t>343,38</t>
  </si>
  <si>
    <t>100605</t>
  </si>
  <si>
    <t>ASSENTAMENTO DE POSTE DE CONCRETO COM COMPRIMENTO NOMINAL DE 10 M, CARGA NOMINAL DE 600 DAN, ENGASTAMENTO BASE CONCRETADA COM 1 M DE CONCRETO E 0,6 M DE SOLO (NÃO INCLUI FORNECIMENTO). AF_11/2019</t>
  </si>
  <si>
    <t>579,54</t>
  </si>
  <si>
    <t>MASSA DE REJUNTE EM PO PARA DRYWALL, A BASE DE GESSO, SECAGEM RAPIDA, PARA TRATAMENTO DE JUNTAS DE CHAPA DE GESSO (COM ADICAO DE AGUA)</t>
  </si>
  <si>
    <t>100606</t>
  </si>
  <si>
    <t>ASSENTAMENTO DE POSTE DE CONCRETO COM COMPRIMENTO NOMINAL DE 10 M, CARGA NOMINAL DE 1000 DAN, ENGASTAMENTO BASE CONCRETADA COM 1 M DE CONCRETO E 0,6 M DE SOLO (NÃO INCLUI FORNECIMENTO). AF_11/2019</t>
  </si>
  <si>
    <t>MASSA DE REJUNTE PRONTA PARA TRATAMENTO DE JUNTAS DE CHAPA DE GESSO PARA DRYWALL, SEM ADICAO DE AGUA</t>
  </si>
  <si>
    <t>916,71</t>
  </si>
  <si>
    <t>100607</t>
  </si>
  <si>
    <t>MASSA EPOXI BICOMPONENTE (MASSA + CATALIZADOR)</t>
  </si>
  <si>
    <t>ASSENTAMENTO DE POSTE DE CONCRETO COM COMPRIMENTO NOMINAL DE 10,5 M, CARGA NOMINAL DE 300 DAN, ENGASTAMENTO BASE CONCRETADA COM 1 M DE CONCRETO E 0,65 M DE SOLO (NÃO INCLUI FORNECIMENTO). AF_11/2019</t>
  </si>
  <si>
    <t>51,50</t>
  </si>
  <si>
    <t>351,74</t>
  </si>
  <si>
    <t>MASSA EPOXI BICOMPONENTE PARA REPAROS</t>
  </si>
  <si>
    <t>100608</t>
  </si>
  <si>
    <t>74,93</t>
  </si>
  <si>
    <t>ASSENTAMENTO DE POSTE DE CONCRETO COM COMPRIMENTO NOMINAL DE 10,5 M, CARGA NOMINAL DE 600 DAN, ENGASTAMENTO BASE CONCRETADA COM 1 M DE CONCRETO E 0,65 M DE SOLO (NÃO INCLUI FORNECIMENTO). AF_11/2019</t>
  </si>
  <si>
    <t>591,68</t>
  </si>
  <si>
    <t>MASSA PARA TEXTURA LISA DE BASE ACRILICA, USO INTERNO E EXTERNO</t>
  </si>
  <si>
    <t>MASSA PARA TEXTURA RUSTICA DE BASE ACRILICA, COR BRANCA, USO INTERNO E EXTERNO</t>
  </si>
  <si>
    <t>100609</t>
  </si>
  <si>
    <t>ASSENTAMENTO DE POSTE DE CONCRETO COM COMPRIMENTO NOMINAL DE 10,5 M, CARGA NOMINAL DE 1000 DAN, ENGASTAMENTO BASE CONCRETADA COM 1 M DE CONCRETO E 0,65 M DE SOLO (NÃO INCLUI FORNECIMENTO). AF_11/2019</t>
  </si>
  <si>
    <t>935,01</t>
  </si>
  <si>
    <t>100610</t>
  </si>
  <si>
    <t>ASSENTAMENTO DE POSTE DE CONCRETO COM COMPRIMENTO NOMINAL DE 11 M, CARGA NOMINAL DE 300 DAN, ENGASTAMENTO BASE CONCRETADA COM 1 M DE CONCRETO E 0,7 M DE SOLO (NÃO INCLUI FORNECIMENTO). AF_11/2019</t>
  </si>
  <si>
    <t>MASSA PLASTICA PARA MARMORE/GRANITO</t>
  </si>
  <si>
    <t>100611</t>
  </si>
  <si>
    <t>ASSENTAMENTO DE POSTE DE CONCRETO COM COMPRIMENTO NOMINAL DE 11 M, CARGA NOMINAL DE 400 DAN, ENGASTAMENTO BASE CONCRETADA COM 1 M DE CONCRETO E 0,7 M DE SOLO (NÃO INCLUI FORNECIMENTO). AF_11/2019</t>
  </si>
  <si>
    <t>22,98</t>
  </si>
  <si>
    <t>468,11</t>
  </si>
  <si>
    <t>100612</t>
  </si>
  <si>
    <t>MASTRO SIMPLES GALVANIZADO DIAMETRO NOMINAL 1 1/2", COMPRIMENTO 3 M</t>
  </si>
  <si>
    <t>ASSENTAMENTO DE POSTE DE CONCRETO COM COMPRIMENTO NOMINAL DE 11 M, CARGA NOMINAL DE 600 DAN, ENGASTAMENTO BASE CONCRETADA COM 1 M DE CONCRETO E 0,7 M DE SOLO (NÃO INCLUI FORNECIMENTO). AF_11/2019</t>
  </si>
  <si>
    <t>88,85</t>
  </si>
  <si>
    <t>603,53</t>
  </si>
  <si>
    <t>MASTRO SIMPLES GALVANIZADO DIAMETRO NOMINAL 2", COMPRIMENTO 3 M</t>
  </si>
  <si>
    <t>99,94</t>
  </si>
  <si>
    <t>100613</t>
  </si>
  <si>
    <t>ASSENTAMENTO DE POSTE DE CONCRETO COM COMPRIMENTO NOMINAL DE 11 M, CARGA NOMINAL DE 1000 DAN, ENGASTAMENTO BASE CONCRETADA COM 1 M DE CONCRETO E 0,7 M DE SOLO (NÃO INCLUI FORNECIMENTO). AF_11/2019</t>
  </si>
  <si>
    <t>952,88</t>
  </si>
  <si>
    <t>MATERIAL FILTRANTE (PEDREGULHO) 0,6 A 25,46 MM (POSTO PEDREIRA/FORNECEDOR, SEM FRETE)</t>
  </si>
  <si>
    <t>842,13</t>
  </si>
  <si>
    <t>100614</t>
  </si>
  <si>
    <t>MATERIAL FILTRANTE (PEDREGULHO) 38 A 25,4 MM (POSTO PEDREIRA/FORNECEDOR, SEM FRETE)</t>
  </si>
  <si>
    <t>ASSENTAMENTO DE POSTE DE CONCRETO COM COMPRIMENTO NOMINAL DE 12 M, CARGA NOMINAL DE 400 DAN, ENGASTAMENTO BASE CONCRETADA COM 1 M DE CONCRETO E 0,8 M DE SOLO (NÃO INCLUI FORNECIMENTO). AF_11/2019</t>
  </si>
  <si>
    <t>487,86</t>
  </si>
  <si>
    <t>859,17</t>
  </si>
  <si>
    <t>100615</t>
  </si>
  <si>
    <t>MECANICO DE EQUIPAMENTOS PESADOS</t>
  </si>
  <si>
    <t>ASSENTAMENTO DE POSTE DE CONCRETO COM COMPRIMENTO NOMINAL DE 12 M, CARGA NOMINAL DE 600 DAN, ENGASTAMENTO BASE CONCRETADA COM 1 M DE CONCRETO E 0,8 M DE SOLO (NÃO INCLUI FORNECIMENTO). AF_11/2019</t>
  </si>
  <si>
    <t>627,05</t>
  </si>
  <si>
    <t>MECANICO DE EQUIPAMENTOS PESADOS (MENSALISTA)</t>
  </si>
  <si>
    <t>100616</t>
  </si>
  <si>
    <t>3.781,11</t>
  </si>
  <si>
    <t>ASSENTAMENTO DE POSTE DE CONCRETO COM COMPRIMENTO NOMINAL DE 12 M, CARGA NOMINAL DE 1000 DAN, ENGASTAMENTO BASE CONCRETADA COM 1 M DE CONCRETO E 0,8 M DE SOLO (NÃO INCLUI FORNECIMENTO). AF_11/2019</t>
  </si>
  <si>
    <t>990,86</t>
  </si>
  <si>
    <t>MECANICO DE REFRIGERACAO</t>
  </si>
  <si>
    <t>100617</t>
  </si>
  <si>
    <t>ASSENTAMENTO DE POSTE DE CONCRETO COM COMPRIMENTO NOMINAL DE 13 M, CARGA NOMINAL DE 600 DAN, ENGASTAMENTO BASE CONCRETADA COM 1 M DE CONCRETO E 0,9 M DE SOLO (NÃO INCLUI FORNECIMENTO). AF_11/2019</t>
  </si>
  <si>
    <t>MECANICO DE REFRIGERACAO (MENSALISTA)</t>
  </si>
  <si>
    <t>650,49</t>
  </si>
  <si>
    <t>2.561,81</t>
  </si>
  <si>
    <t>100618</t>
  </si>
  <si>
    <t>ASSENTAMENTO DE POSTE DE CONCRETO COM COMPRIMENTO NOMINAL DE 13 M, CARGA NOMINAL DE 1000 DAN, ENGASTAMENTO BASE CONCRETADA COM 1 M DE CONCRETO E 0,9 M DE SOLO - SOMENTE INSTALAÇÃO, SEM FORNECIMENTO. AF_11/2019</t>
  </si>
  <si>
    <t>MEDIDOR DE NIVEL ESTATICO E DINAMICO PARA POCO, COMPRIMENTO DE 200 M</t>
  </si>
  <si>
    <t>1.030,83</t>
  </si>
  <si>
    <t>1.942,07</t>
  </si>
  <si>
    <t>MEIA CANA DE MADEIRA CEDRINHO OU EQUIVALENTE DA REGIAO, ACABAMENTO PARA FORRO PAULISTA, *2,5 X 2,5* CM</t>
  </si>
  <si>
    <t>100619</t>
  </si>
  <si>
    <t>POSTE DECORATIVO PARA JARDIM EM AÇO TUBULAR, H = *2,5* M, SEM LUMINÁRIA - FORNECIMENTO E INSTALAÇÃO. AF_11/2019</t>
  </si>
  <si>
    <t>333,01</t>
  </si>
  <si>
    <t>MEIA CANA DE MADEIRA PINUS OU EQUIVALENTE DA REGIAO, ACABAMENTO PARA FORRO PAULISTA, *2,5 X 2,5* CM</t>
  </si>
  <si>
    <t>100620</t>
  </si>
  <si>
    <t>POSTE DE AÇO CONICO CONTÍNUO CURVO SIMPLES, FLANGEADO, H=9M, INCLUSIVE LUMINÁRIA, SEM LÂMPADA - FORNECIMENTO E INSTALACAO. AF_11/2019</t>
  </si>
  <si>
    <t>1.888,32</t>
  </si>
  <si>
    <t>MEIA CANALETA CONCRETO ESTRUTURAL 14 X 19 X 19 CM, FBK 14 MPA (NBR 6136)</t>
  </si>
  <si>
    <t>100621</t>
  </si>
  <si>
    <t>MEIA CANALETA CONCRETO ESTRUTURAL 14 X 19 X 19 CM, FBK 4,5 MPA (NBR 6136)</t>
  </si>
  <si>
    <t>POSTE DE AÇO CONICO CONTÍNUO CURVO DUPLO, FLANGEADO, H=9M, INCLUSIVE LUMINÁRIAS, SEM LÂMPADAS - FORNECIMENTO E INSTALACAO. AF_11/2019</t>
  </si>
  <si>
    <t>2.132,86</t>
  </si>
  <si>
    <t>MEIO BLOCO CONCRETO ESTRUTURAL 14 X 19 X 14 CM, FBK 14 MPA (NBR 6136)</t>
  </si>
  <si>
    <t>100622</t>
  </si>
  <si>
    <t>POSTE DE AÇO CONICO CONTÍNUO CURVO SIMPLES, ENGASTADO, H=9M, INCLUSIVE LUMINÁRIA, SEM LÂMPADA - FORNECIMENTO E INSTALACAO. AF_11/2019</t>
  </si>
  <si>
    <t>1.303,06</t>
  </si>
  <si>
    <t>MEIO BLOCO CONCRETO ESTRUTURAL 14 X 19 X 14 CM, FBK 4,5 MPA (NBR 6136)</t>
  </si>
  <si>
    <t>100623</t>
  </si>
  <si>
    <t>POSTE DE AÇO CONICO CONTÍNUO CURVO DUPLO, ENGASTADO, H=9M, INCLUSIVE LUMINÁRIAS, SEM LÂMPADAS - FORNECIMENTO E INSTALACAO. AF_11/2019</t>
  </si>
  <si>
    <t>1.403,90</t>
  </si>
  <si>
    <t>MEIO BLOCO CONCRETO ESTRUTURAL 14 X 19 X 19 CM, FBK 14 MPA (NBR 6136)</t>
  </si>
  <si>
    <t>72281</t>
  </si>
  <si>
    <t>REATOR PARA LAMPADA VAPOR DE MERCURIO USO EXTERNO 220V/400W</t>
  </si>
  <si>
    <t>MEIO BLOCO CONCRETO ESTRUTURAL 14 X 19 X 19 CM, FBK 4,5 MPA (NBR 6136)</t>
  </si>
  <si>
    <t>72282</t>
  </si>
  <si>
    <t>REATOR PARA LAMPADA VAPOR DE SODIO ALTA PRESSAO - 220V/250W - USO EXTERNO</t>
  </si>
  <si>
    <t>MEIO BLOCO CONCRETO ESTRUTURAL 14 X 19 X 34 CM, FBK 14 MPA (NBR 6136)</t>
  </si>
  <si>
    <t>142,34</t>
  </si>
  <si>
    <t>73831/2</t>
  </si>
  <si>
    <t>LAMPADA DE VAPOR DE MERCURIO DE 250W - FORNECIMENTO E INSTALACAO</t>
  </si>
  <si>
    <t>MEIO BLOCO ESTRUTURAL CERAMICO 14 X 19 X 14 CM, 4,0 MPA (NBR 15270)</t>
  </si>
  <si>
    <t>32,80</t>
  </si>
  <si>
    <t>73831/3</t>
  </si>
  <si>
    <t>LAMPADA DE VAPOR DE MERCURIO DE 400W/250V - FORNECIMENTO E INSTALACAO</t>
  </si>
  <si>
    <t>43,17</t>
  </si>
  <si>
    <t>MEIO BLOCO ESTRUTURAL CERAMICO 14 X 19 X 14 CM, 6,0 MPA (NBR 15270)</t>
  </si>
  <si>
    <t>73831/4</t>
  </si>
  <si>
    <t>LAMPADA MISTA DE 160W - FORNECIMENTO E INSTALACAO</t>
  </si>
  <si>
    <t>21,15</t>
  </si>
  <si>
    <t>73831/5</t>
  </si>
  <si>
    <t>LAMPADA MISTA DE 250W - FORNECIMENTO E INSTALACAO</t>
  </si>
  <si>
    <t>27,32</t>
  </si>
  <si>
    <t>73831/6</t>
  </si>
  <si>
    <t>MEIO BLOCO ESTRUTURAL CERAMICO 14 X 19 X 19 CM, 4,0 MPA (NBR 15270)</t>
  </si>
  <si>
    <t>LAMPADA MISTA DE 500W - FORNECIMENTO E INSTALACAO</t>
  </si>
  <si>
    <t>48,21</t>
  </si>
  <si>
    <t>0,94</t>
  </si>
  <si>
    <t>MEIO BLOCO ESTRUTURAL CERAMICO 14 X 19 X 19 CM, 6,0 MPA (NBR 15270)</t>
  </si>
  <si>
    <t>73831/7</t>
  </si>
  <si>
    <t>LAMPADA DE VAPOR DE SODIO DE 150WX220V - FORNECIMENTO E INSTALACAO</t>
  </si>
  <si>
    <t>38,92</t>
  </si>
  <si>
    <t>73831/8</t>
  </si>
  <si>
    <t>LAMPADA DE VAPOR DE SODIO DE 250WX220V - FORNECIMENTO E INSTALACAO</t>
  </si>
  <si>
    <t>MEIO BLOCO VEDACAO CONCRETO APARENTE 14 X 19 X 19 CM  (CLASSE C - NBR 6136)</t>
  </si>
  <si>
    <t>44,32</t>
  </si>
  <si>
    <t>73831/9</t>
  </si>
  <si>
    <t>LAMPADA DE VAPOR DE SODIO DE 400WX220V - FORNECIMENTO E INSTALACAO</t>
  </si>
  <si>
    <t>MEIO BLOCO VEDACAO CONCRETO APARENTE 19 X 19 X 19 CM (CLASSE C - NBR 6136)</t>
  </si>
  <si>
    <t>50,95</t>
  </si>
  <si>
    <t>74231/1</t>
  </si>
  <si>
    <t>LUMINARIA ABERTA PARA ILUMINACAO PUBLICA, PARA LAMPADA A VAPOR DE MERCURIO ATE 400W E MISTA ATE 500W, COM BRACO EM TUBO DE ACO GALV D=50MM PROJ HOR=2.500MM E PROJ VERT= 2.200MM, FORNECIMENTO E INSTALACAO</t>
  </si>
  <si>
    <t>MEIO BLOCO VEDACAO CONCRETO APARENTE 9  X 19 X 19 CM (CLASSE C - NBR 6136)</t>
  </si>
  <si>
    <t>131,99</t>
  </si>
  <si>
    <t>74246/1</t>
  </si>
  <si>
    <t>MEIO BLOCO VEDACAO CONCRETO 14 X 19 X 19 CM (CLASSE C - NBR 6136)</t>
  </si>
  <si>
    <t>REFLETOR RETANGULAR FECHADO COM LAMPADA VAPOR METALICO 400 W</t>
  </si>
  <si>
    <t>269,03</t>
  </si>
  <si>
    <t>MEIO BLOCO VEDACAO CONCRETO 19 X 19 X 19 CM (CLASSE C - NBR 6136)</t>
  </si>
  <si>
    <t>83399</t>
  </si>
  <si>
    <t>RELE FOTOELETRICO P/ COMANDO DE ILUMINACAO EXTERNA 220V/1000W - FORNECIMENTO E INSTALACAO</t>
  </si>
  <si>
    <t>29,91</t>
  </si>
  <si>
    <t>MEIO BLOCO VEDACAO CONCRETO 9 X 19 X 19 CM (CLASSE C - NBR 6136)</t>
  </si>
  <si>
    <t>83400</t>
  </si>
  <si>
    <t>BRACO P/ ILUMINACAO DE RUAS EM TUBO ACO GALV 1" COMP = 1,20M E INCLINACAO 25GRAUS EM RELACAO AO PLANO VERTICAL P/ FIXACAO EM POSTE OU PAREDE - FORNECIMENTO E INSTALACAO</t>
  </si>
  <si>
    <t>MEIO-FIO OU GUIA DE CONCRETO, PRE-MOLDADO, COMP 1 M, *30 X 15* CM (H X L)</t>
  </si>
  <si>
    <t>14,91</t>
  </si>
  <si>
    <t>83401</t>
  </si>
  <si>
    <t>MEIO-FIO OU GUIA DE CONCRETO, PRE-MOLDADO, COMP 1 M, *30 X 15/ 12* CM (H X L1/L2)</t>
  </si>
  <si>
    <t>BRACO P/ LUMINARIA PUBLICA 1 X 1,50 M, EM TUBO ACO GALV 3/4_x0094_, P/ FIXACAO EM POSTE OU PAREDE - FORNECIMENTO E INSTALACAO</t>
  </si>
  <si>
    <t>18,08</t>
  </si>
  <si>
    <t>83402</t>
  </si>
  <si>
    <t>ABRACADEIRA DE FIXACAO DE BRACOS DE LUMINARIAS DE 4" - FORNECIMENTO E INSTALACAO</t>
  </si>
  <si>
    <t>50,99</t>
  </si>
  <si>
    <t>MEIO-FIO OU GUIA DE CONCRETO, PRE-MOLDADO, COMP 80 CM, *45 X 18 /12* CM (H X L1/L2)</t>
  </si>
  <si>
    <t>83475</t>
  </si>
  <si>
    <t>LUMINARIA FECHADA PARA ILUMINACAO PUBLICA COM REATOR DE PARTIDA RAPIDA COM LAMPADA A VAPOR DE MERCURIO 250W - FORNECIMENTO E INSTALACAO</t>
  </si>
  <si>
    <t>363,51</t>
  </si>
  <si>
    <t>MEMBRANA IMPERMEABILIZANTE A BASE DE POLIUREIA, BICOMPONENTE, APLICACAO A FRIO</t>
  </si>
  <si>
    <t>83478</t>
  </si>
  <si>
    <t>LUMINARIA FECHADA PARA ILUMINACAO PUBLICA - LAMPADAS DE 250/500W - FORNECIMENTO E INSTALACAO (EXCLUINDO LAMPADAS)</t>
  </si>
  <si>
    <t>267,15</t>
  </si>
  <si>
    <t>56,98</t>
  </si>
  <si>
    <t>83479</t>
  </si>
  <si>
    <t>LUMINARIA ESTANQUE - PROTECAO CONTRA AGUA, POEIRA OU IMPACTOS - TIPO AQUATIC PIAL OU EQUIVALENTE</t>
  </si>
  <si>
    <t>MEMBRANA IMPERMEABILIZANTE A BASE DE POLIURETANO</t>
  </si>
  <si>
    <t>108,23</t>
  </si>
  <si>
    <t>38,68</t>
  </si>
  <si>
    <t>83480</t>
  </si>
  <si>
    <t>MEMBRANA IMPERMEABILIZANTE ACRILICA MONOCOMPONENTE</t>
  </si>
  <si>
    <t>REATOR PARA LAMPADA VAPOR DE MERCURIO 125W  USO EXTERNO</t>
  </si>
  <si>
    <t>85,57</t>
  </si>
  <si>
    <t>83481</t>
  </si>
  <si>
    <t>MESA VIBRATORIA COM DIMENSOES DE 2,0 X 1,0 M, COM MOTOR ELETRICO DE 2 POLOS E POTENCIA DE 3 CV</t>
  </si>
  <si>
    <t>REATOR PARA LAMPADA VAPOR DE MERCURIO 250W USO EXTERNO</t>
  </si>
  <si>
    <t>96,08</t>
  </si>
  <si>
    <t>11.200,00</t>
  </si>
  <si>
    <t>97600</t>
  </si>
  <si>
    <t>REFLETOR EM ALUMÍNIO COM SUPORTE E ALÇA, LÂMPADA 125 W - FORNECIMENTO E INSTALAÇÃO. AF_11/2017</t>
  </si>
  <si>
    <t>MESTRE DE OBRAS</t>
  </si>
  <si>
    <t>188,87</t>
  </si>
  <si>
    <t>97601</t>
  </si>
  <si>
    <t>MESTRE DE OBRAS (MENSALISTA)</t>
  </si>
  <si>
    <t>REFLETOR EM ALUMÍNIO COM SUPORTE E ALÇA, LÂMPADA 250 W - FORNECIMENTO E INSTALAÇÃO. AF_11/2017</t>
  </si>
  <si>
    <t>201,35</t>
  </si>
  <si>
    <t>8.325,45</t>
  </si>
  <si>
    <t>97605</t>
  </si>
  <si>
    <t>LUMINÁRIA ARANDELA TIPO MEIA-LUA, PARA 1 LÂMPADA LED - FORNECIMENTO E INSTALAÇÃO. AF_11/2017</t>
  </si>
  <si>
    <t>METACAULIM DE ALTA REATIVIDADE/CAULIM CALCINADO</t>
  </si>
  <si>
    <t>66,88</t>
  </si>
  <si>
    <t>97606</t>
  </si>
  <si>
    <t>LUMINÁRIA ARANDELA TIPO MEIA-LUA, PARA 1 LÂMPADA DE 15 W - FORNECIMENTO E INSTALAÇÃO. AF_11/2017</t>
  </si>
  <si>
    <t>55,32</t>
  </si>
  <si>
    <t>97607</t>
  </si>
  <si>
    <t>LUMINÁRIA ARANDELA TIPO TARTARUGA PARA 1 LÂMPADA LED - FORNECIMENTO E INSTALAÇÃO. AF_11/2017</t>
  </si>
  <si>
    <t>76,72</t>
  </si>
  <si>
    <t>MICRO-TRATOR CORTADOR DE GRAMA COM LARGURA DO CORTE DE 107 CM, COM  2 LAMINAS E DESCARTE LATERAL</t>
  </si>
  <si>
    <t>97608</t>
  </si>
  <si>
    <t>LUMINÁRIA ARANDELA TIPO TARTARUGA, COM GRADE, PARA 1 LÂMPADA DE 15 W - FORNECIMENTO E INSTALAÇÃO. AF_11/2017</t>
  </si>
  <si>
    <t>10.534,64</t>
  </si>
  <si>
    <t>MICROESFERAS DE VIDRO PARA SINALIZACAO HORIZONTAL VIARIA, TIPO I-B (PREMIX) - NBR 16184</t>
  </si>
  <si>
    <t>73857/1</t>
  </si>
  <si>
    <t>TRANSFORMADOR DISTRIBUICAO  75KVA TRIFASICO 60HZ CLASSE 15KV IMERSO EM ÓLEO MINERAL FORNECIMENTO E INSTALACAO</t>
  </si>
  <si>
    <t>6.578,36</t>
  </si>
  <si>
    <t>73857/2</t>
  </si>
  <si>
    <t>TRANSFORMADOR DISTRIBUICAO  112,5KVA TRIFASICO 60HZ CLASSE 15KV IMERSO EM ÓLEO MINERAL FORNECIMENTO E INSTALACAO</t>
  </si>
  <si>
    <t>MICROESFERAS DE VIDRO PARA SINALIZACAO HORIZONTAL VIARIA, TIPO II-A (DROP-ON) - NBR 16184</t>
  </si>
  <si>
    <t>8.129,44</t>
  </si>
  <si>
    <t>MICTORIO COLETIVO ACO INOX (AISI 304), E = 0,8 MM, DE *100 X 40 X 30* CM (C X A X P)</t>
  </si>
  <si>
    <t>73857/3</t>
  </si>
  <si>
    <t>TRANSFORMADOR DISTRIBUICAO  150KVA TRIFASICO 60HZ CLASSE 15KV IMERSO EM ÓLEO MINERAL FORNECIMENTO E INSTALACAO</t>
  </si>
  <si>
    <t>501,81</t>
  </si>
  <si>
    <t>10.247,62</t>
  </si>
  <si>
    <t>MICTORIO COLETIVO ACO INOX (AISI 304), E = 0,8 MM, DE *100 X 50 X 35* CM (C X A X P)</t>
  </si>
  <si>
    <t>73857/4</t>
  </si>
  <si>
    <t>598,63</t>
  </si>
  <si>
    <t>TRANSFORMADOR DISTRIBUICAO  225KVA TRIFASICO 60HZ CLASSE 15KV IMERSO EM ÓLEO MINERAL FORNECIMENTO E INSTALACAO</t>
  </si>
  <si>
    <t>14.350,27</t>
  </si>
  <si>
    <t>MICTORIO INDIVIDUAL ACO INOX (AISI 304), E = 0,8 MM, DE *50  X 45  X 35* (C X A X P)</t>
  </si>
  <si>
    <t>661,62</t>
  </si>
  <si>
    <t>73857/5</t>
  </si>
  <si>
    <t>TRANSFORMADOR DISTRIBUICAO  300KVA TRIFASICO 60HZ CLASSE 15KV IMERSO EM ÓLEO MINERAL FORNECIMENTO E INSTALACAO</t>
  </si>
  <si>
    <t>16.738,97</t>
  </si>
  <si>
    <t>MICTORIO SIFONADO LOUCA BRANCA SEM COMPLEMENTOS</t>
  </si>
  <si>
    <t>260,09</t>
  </si>
  <si>
    <t>73857/6</t>
  </si>
  <si>
    <t>TRANSFORMADOR DISTRIBUICAO  500KVA TRIFASICO 60HZ CLASSE 15KV IMERSO EM ÓLEO MINERAL FORNECIMENTO E INSTALACAO</t>
  </si>
  <si>
    <t>MICTORIO SIFONADO LOUCA COR SEM COMPLEMENTOS</t>
  </si>
  <si>
    <t>27.241,99</t>
  </si>
  <si>
    <t>280,11</t>
  </si>
  <si>
    <t>73857/7</t>
  </si>
  <si>
    <t>MINICARREGADEIRA SOBRE RODAS, POTENCIA LIQUIDA DE *47* HP, CAPACIDADE NOMINAL DE OPERACAO DE *646* KG</t>
  </si>
  <si>
    <t>TRANSFORMADOR DISTRIBUICAO  30KVA TRIFASICO 60HZ CLASSE 15KV IMERSO EM ÓLEO MINERAL FORNECIMENTO E INSTALACAO</t>
  </si>
  <si>
    <t>4.540,33</t>
  </si>
  <si>
    <t>144.877,50</t>
  </si>
  <si>
    <t>73857/8</t>
  </si>
  <si>
    <t>TRANSFORMADOR DISTRIBUICAO  45KVA TRIFASICO 60HZ CLASSE 15KV IMERSO EM ÓLEO MINERAL FORNECIMENTO E INSTALACAO</t>
  </si>
  <si>
    <t>MINICARREGADEIRA SOBRE RODAS, POTENCIA LIQUIDA DE *72* HP, CAPACIDADE NOMINAL DE OPERACAO DE *1200* KG</t>
  </si>
  <si>
    <t>5.085,22</t>
  </si>
  <si>
    <t>223.588,48</t>
  </si>
  <si>
    <t>73857/9</t>
  </si>
  <si>
    <t>TRANSFORMADOR DISTRIBUICAO  750KVA TRIFASICO 60HZ CLASSE 15KV IMERSO EM ÓLEO MINERAL FORNECIMENTO E INSTALACAO</t>
  </si>
  <si>
    <t>MINIESCAVADEIRA SOBRE ESTEIRAS, POTENCIA LIQUIDA DE *30* HP, PESO OPERACIONAL DE *3.500* KG</t>
  </si>
  <si>
    <t>37.324,62</t>
  </si>
  <si>
    <t>219.923,10</t>
  </si>
  <si>
    <t>MINIESCAVADEIRA SOBRE ESTEIRAS, POTENCIA LIQUIDA DE *42* HP, PESO OPERACIONAL DE *4.500* KG</t>
  </si>
  <si>
    <t>73857/10</t>
  </si>
  <si>
    <t>TRANSFORMADOR DISTRIBUICAO  1000KVA TRIFASICO 60HZ CLASSE 15KV IMERSO EM ÓLEO MINERAL FORNECIMENTO E INSTALACAO</t>
  </si>
  <si>
    <t>268.306,19</t>
  </si>
  <si>
    <t>52.204,84</t>
  </si>
  <si>
    <t>MINIESCAVADEIRA SOBRE ESTEIRAS, POTENCIA LIQUIDA DE *42* HP, PESO OPERACIONAL DE *5.300* KG</t>
  </si>
  <si>
    <t>93128</t>
  </si>
  <si>
    <t>276.378,38</t>
  </si>
  <si>
    <t>PONTO DE ILUMINAÇÃO RESIDENCIAL INCLUINDO INTERRUPTOR SIMPLES, CAIXA ELÉTRICA, ELETRODUTO, CABO, RASGO, QUEBRA E CHUMBAMENTO (EXCLUINDO LUMINÁRIA E LÂMPADA). AF_01/2016</t>
  </si>
  <si>
    <t>106,16</t>
  </si>
  <si>
    <t>MINUTERIA ELETRONICA COLETIVA COM POTENCIA MAXIMA RESISTIVA PARA LAMPADAS FLUORESCENTES DE *300* W ( 110 V ) / *600* W ( 110 V )</t>
  </si>
  <si>
    <t>93137</t>
  </si>
  <si>
    <t>PONTO DE ILUMINAÇÃO RESIDENCIAL INCLUINDO INTERRUPTOR SIMPLES (2 MÓDULOS), CAIXA ELÉTRICA, ELETRODUTO, CABO, RASGO, QUEBRA E CHUMBAMENTO (EXCLUINDO LUMINÁRIA E LÂMPADA). AF_01/2016</t>
  </si>
  <si>
    <t>125,58</t>
  </si>
  <si>
    <t>57,05</t>
  </si>
  <si>
    <t>93138</t>
  </si>
  <si>
    <t>MISTURADOR BASE PARA CHUVEIRO/BANHEIRA, 1/2 " OU 3/4 ", SOLDAVEL OU ROSCAVEL</t>
  </si>
  <si>
    <t>PONTO DE ILUMINAÇÃO RESIDENCIAL INCLUINDO INTERRUPTOR PARALELO, CAIXA ELÉTRICA, ELETRODUTO, CABO, RASGO, QUEBRA E CHUMBAMENTO (EXCLUINDO LUMINÁRIA E LÂMPADA). AF_01/2016</t>
  </si>
  <si>
    <t>118,38</t>
  </si>
  <si>
    <t>64,22</t>
  </si>
  <si>
    <t>MISTURADOR CROMADO DE MESA BICA BAIXA PARA LAVATORIO (REF 1875)</t>
  </si>
  <si>
    <t>93139</t>
  </si>
  <si>
    <t>PONTO DE ILUMINAÇÃO RESIDENCIAL INCLUINDO INTERRUPTOR PARALELO (2 MÓDULOS), CAIXA ELÉTRICA, ELETRODUTO, CABO, RASGO, QUEBRA E CHUMBAMENTO (EXCLUINDO LUMINÁRIA E LÂMPADA). AF_01/2016</t>
  </si>
  <si>
    <t>149,99</t>
  </si>
  <si>
    <t>157,38</t>
  </si>
  <si>
    <t>93140</t>
  </si>
  <si>
    <t>PONTO DE ILUMINAÇÃO RESIDENCIAL INCLUINDO INTERRUPTOR SIMPLES CONJUGADO COM PARALELO, CAIXA ELÉTRICA, ELETRODUTO, CABO, RASGO, QUEBRA E CHUMBAMENTO (EXCLUINDO LUMINÁRIA E LÂMPADA). AF_01/2016</t>
  </si>
  <si>
    <t>141,39</t>
  </si>
  <si>
    <t>MISTURADOR CROMADO DE PAREDE PARA LAVATORIO (REF 1178)</t>
  </si>
  <si>
    <t>93141</t>
  </si>
  <si>
    <t>254,81</t>
  </si>
  <si>
    <t>PONTO DE TOMADA RESIDENCIAL INCLUINDO TOMADA 10A/250V, CAIXA ELÉTRICA, ELETRODUTO, CABO, RASGO, QUEBRA E CHUMBAMENTO. AF_01/2016</t>
  </si>
  <si>
    <t>126,38</t>
  </si>
  <si>
    <t>MISTURADOR DE ARGAMASSA, EIXO HORIZONTAL, CAPACIDADE DE MISTURA 160 KG, MOTOR ELETRICO TRIFASICO 220/380 V, POTENCIA 3 CV</t>
  </si>
  <si>
    <t>93142</t>
  </si>
  <si>
    <t>PONTO DE TOMADA RESIDENCIAL INCLUINDO TOMADA (2 MÓDULOS) 10A/250V, CAIXA ELÉTRICA, ELETRODUTO, CABO, RASGO, QUEBRA E CHUMBAMENTO. AF_01/2016</t>
  </si>
  <si>
    <t>7.714,35</t>
  </si>
  <si>
    <t>142,50</t>
  </si>
  <si>
    <t>MISTURADOR DE ARGAMASSA, EIXO HORIZONTAL, CAPACIDADE DE MISTURA 300 KG, MOTOR ELETRICO TRIFASICO 220/380 V, POTENCIA 5 CV</t>
  </si>
  <si>
    <t>8.159,22</t>
  </si>
  <si>
    <t>93143</t>
  </si>
  <si>
    <t>MISTURADOR DE ARGAMASSA, EIXO HORIZONTAL, CAPACIDADE DE MISTURA 600 KG, MOTOR ELETRICO TRIFASICO 220/380 V, POTENCIA 7,5 CV</t>
  </si>
  <si>
    <t>PONTO DE TOMADA RESIDENCIAL INCLUINDO TOMADA 20A/250V, CAIXA ELÉTRICA, ELETRODUTO, CABO, RASGO, QUEBRA E CHUMBAMENTO. AF_01/2016</t>
  </si>
  <si>
    <t>128,21</t>
  </si>
  <si>
    <t>9.708,38</t>
  </si>
  <si>
    <t>MISTURADOR DE PAREDE CROMADO PARA COZINHA BICA MOVEL COM AREJADOR (REF 1258)</t>
  </si>
  <si>
    <t>93144</t>
  </si>
  <si>
    <t>PONTO DE UTILIZAÇÃO DE EQUIPAMENTOS ELÉTRICOS, RESIDENCIAL, INCLUINDO SUPORTE E PLACA, CAIXA ELÉTRICA, ELETRODUTO, CABO, RASGO, QUEBRA E CHUMBAMENTO. AF_01/2016</t>
  </si>
  <si>
    <t>155,25</t>
  </si>
  <si>
    <t>195,21</t>
  </si>
  <si>
    <t>MISTURADOR DUPLO HORIZONTAL DE ALTA TURBULENCIA, CAPACIDADE / VOLUME 2 X 500 LITROS, MOTORES ELETRICOS MINIMO 5 CV CADA,  PARA NATA CIMENTO, ARGAMASSA E OUTROS</t>
  </si>
  <si>
    <t>93145</t>
  </si>
  <si>
    <t>PONTO DE ILUMINAÇÃO E TOMADA, RESIDENCIAL, INCLUINDO INTERRUPTOR SIMPLES E TOMADA 10A/250V, CAIXA ELÉTRICA, ELETRODUTO, CABO, RASGO, QUEBRA E CHUMBAMENTO (EXCLUINDO LUMINÁRIA E LÂMPADA). AF_01/2016</t>
  </si>
  <si>
    <t>38.614,60</t>
  </si>
  <si>
    <t>153,02</t>
  </si>
  <si>
    <t>MISTURADOR MANUAL DE TINTAS PARA FURADEIRA, HASTE METALICA *60* CM, COM HELICE  (MEXEDOR DE TINTA)</t>
  </si>
  <si>
    <t>93146</t>
  </si>
  <si>
    <t>PONTO DE ILUMINAÇÃO E TOMADA, RESIDENCIAL, INCLUINDO INTERRUPTOR PARALELO E TOMADA 10A/250V, CAIXA ELÉTRICA, ELETRODUTO, CABO, RASGO, QUEBRA E CHUMBAMENTO (EXCLUINDO LUMINÁRIA E LÂMPADA). AF_01/2016</t>
  </si>
  <si>
    <t>MISTURADOR MONOCOMANDO PARA CHUVEIRO, BASE BRUTA E ACABAMENTO CROMADO</t>
  </si>
  <si>
    <t>165,24</t>
  </si>
  <si>
    <t>177,56</t>
  </si>
  <si>
    <t>93147</t>
  </si>
  <si>
    <t>PONTO DE ILUMINAÇÃO E TOMADA, RESIDENCIAL, INCLUINDO INTERRUPTOR SIMPLES, INTERRUPTOR PARALELO E TOMADA 10A/250V, CAIXA ELÉTRICA, ELETRODUTO, CABO, RASGO, QUEBRA E CHUMBAMENTO (EXCLUINDO LUMINÁRIA E LÂMPADA). AF_01/2016</t>
  </si>
  <si>
    <t>MOLA AEREA FECHA PORTA, PARA PORTAS COM LARGURA ACIMA DE 110 CM</t>
  </si>
  <si>
    <t>188,29</t>
  </si>
  <si>
    <t>167,80</t>
  </si>
  <si>
    <t>8260</t>
  </si>
  <si>
    <t>MOLA AEREA FECHA PORTA, PARA PORTAS COM LARGURA ATE 110 CM</t>
  </si>
  <si>
    <t>INSTALACAO PARA-RAIOS P/RESERVATORIO</t>
  </si>
  <si>
    <t>2.771,63</t>
  </si>
  <si>
    <t>129,78</t>
  </si>
  <si>
    <t>72315</t>
  </si>
  <si>
    <t>MOLA AEREA FECHA PORTA, PARA PORTAS COM LARGURA ATE 95 CM</t>
  </si>
  <si>
    <t>TERMINAL AEREO EM ACO GALVANIZADO COM BASE DE FIXACAO H = 30CM</t>
  </si>
  <si>
    <t>25,48</t>
  </si>
  <si>
    <t>110,46</t>
  </si>
  <si>
    <t>MOLA HIDRAULICA DE PISO P/ VIDRO TEMPERADO 10MM</t>
  </si>
  <si>
    <t>96971</t>
  </si>
  <si>
    <t>CORDOALHA DE COBRE NU 16 MM², NÃO ENTERRADA, COM ISOLADOR - FORNECIMENTO E INSTALAÇÃO. AF_12/2017</t>
  </si>
  <si>
    <t>1.053,60</t>
  </si>
  <si>
    <t>20,14</t>
  </si>
  <si>
    <t>MONTADOR DE ELETROELETRONICOS</t>
  </si>
  <si>
    <t>14,88</t>
  </si>
  <si>
    <t>96972</t>
  </si>
  <si>
    <t>CORDOALHA DE COBRE NU 25 MM², NÃO ENTERRADA, COM ISOLADOR - FORNECIMENTO E INSTALAÇÃO. AF_12/2017</t>
  </si>
  <si>
    <t>MONTADOR DE ELETROELETRONICOS (MENSALISTA)</t>
  </si>
  <si>
    <t>27,79</t>
  </si>
  <si>
    <t>2.620,41</t>
  </si>
  <si>
    <t>96973</t>
  </si>
  <si>
    <t>MONTADOR DE ESTRUTURAS METALICAS</t>
  </si>
  <si>
    <t>CORDOALHA DE COBRE NU 35 MM², NÃO ENTERRADA, COM ISOLADOR - FORNECIMENTO E INSTALAÇÃO. AF_12/2017</t>
  </si>
  <si>
    <t>16,31</t>
  </si>
  <si>
    <t>MONTADOR DE ESTRUTURAS METALICAS (MENSALISTA)</t>
  </si>
  <si>
    <t>2.872,92</t>
  </si>
  <si>
    <t>96974</t>
  </si>
  <si>
    <t>CORDOALHA DE COBRE NU 50 MM², NÃO ENTERRADA, COM ISOLADOR - FORNECIMENTO E INSTALAÇÃO. AF_12/2017</t>
  </si>
  <si>
    <t>MONTADOR DE MAQUINAS</t>
  </si>
  <si>
    <t>44,13</t>
  </si>
  <si>
    <t>96975</t>
  </si>
  <si>
    <t>MONTADOR DE MAQUINAS (MENSALISTA)</t>
  </si>
  <si>
    <t>CORDOALHA DE COBRE NU 70 MM², NÃO ENTERRADA, COM ISOLADOR - FORNECIMENTO E INSTALAÇÃO. AF_12/2017</t>
  </si>
  <si>
    <t>56,07</t>
  </si>
  <si>
    <t>4.203,24</t>
  </si>
  <si>
    <t>MONTANTE EM BARRA CHATA ACO GALVANIZADO, *65 X 8* MM, ALTURA *1420* MM, PINTURA ELETROSTATICA, COR PRETA</t>
  </si>
  <si>
    <t>96976</t>
  </si>
  <si>
    <t>CORDOALHA DE COBRE NU 95 MM², NÃO ENTERRADA, COM ISOLADOR - FORNECIMENTO E INSTALAÇÃO. AF_12/2017</t>
  </si>
  <si>
    <t>216,05</t>
  </si>
  <si>
    <t>71,56</t>
  </si>
  <si>
    <t>MOTOBOMBA AUTOESCORVANTE MOTOR A GASOLINA, POTENCIA 6,0HP, BOCAIS 3" X 3", HM/Q = 5 MCA / 24 M3/H A 52,5 MCA / 5,0 M3/H</t>
  </si>
  <si>
    <t>96977</t>
  </si>
  <si>
    <t>1.941,10</t>
  </si>
  <si>
    <t>CORDOALHA DE COBRE NU 50 MM², ENTERRADA, SEM ISOLADOR - FORNECIMENTO E INSTALAÇÃO. AF_12/2017</t>
  </si>
  <si>
    <t>25,14</t>
  </si>
  <si>
    <t>MOTOBOMBA AUTOESCORVANTE MOTOR ELETRICO TRIFASICO 7,4HP BOCA DIAMETRO DE SUCCAO X RECLAQUE: 2"X2", HM/ Q = 10 M / 73,5 M3/H A 28 M / 8,2 M3 /H</t>
  </si>
  <si>
    <t>5.186,25</t>
  </si>
  <si>
    <t>96978</t>
  </si>
  <si>
    <t>MOTOBOMBA AUTOESCORVANTE POTENCIA 5,42 HP, BOCAIS SUCCAO X RECALQUE 2" X 2", A GASOLINA, DIAMETRO DO ROTOR 122 MM HM/Q = 6 MCA / 33,0 M3/H A 28 MCA / 8,0 M3/H</t>
  </si>
  <si>
    <t>CORDOALHA DE COBRE NU 70 MM², ENTERRADA, SEM ISOLADOR - FORNECIMENTO E INSTALAÇÃO. AF_12/2017</t>
  </si>
  <si>
    <t>2.577,75</t>
  </si>
  <si>
    <t>MOTOBOMBA CENTRIFUGA, MOTOR A GASOLINA, POTENCIA 5,42 HP, BOCAIS 1 1/2" X 1", DIAMETRO ROTOR 143 MM HM/Q = 6 MCA / 16,8 M3/H A 38 MCA / 6,6 M3/H</t>
  </si>
  <si>
    <t>2.422,78</t>
  </si>
  <si>
    <t>96979</t>
  </si>
  <si>
    <t>CORDOALHA DE COBRE NU 95 MM², ENTERRADA, SEM ISOLADOR - FORNECIMENTO E INSTALAÇÃO. AF_12/2017</t>
  </si>
  <si>
    <t>MOTOBOMBA TRASH (PARA AGUA SUJA) AUTO ESCORVANTE, MOTOR GASOLINA DE 6,41 HP, DIAMETROS DE SUCCAO X RECALQUE: 3" X 3", HM/Q: 10/60 A 23/0</t>
  </si>
  <si>
    <t>2.987,57</t>
  </si>
  <si>
    <t>96984</t>
  </si>
  <si>
    <t>ELETRODUTO PVC 40MM (1 ¼ ) PARA SPDA - FORNECIMENTO E INSTALAÇÃO. AF_12/2017</t>
  </si>
  <si>
    <t>MOTONIVELADORA POTENCIA BASICA LIQUIDA (PRIMEIRA MARCHA) 125 HP , PESO BRUTO 13843 KG, LARGURA DA LAMINA DE 3,7 M</t>
  </si>
  <si>
    <t>547.000,00</t>
  </si>
  <si>
    <t>96985</t>
  </si>
  <si>
    <t>MOTONIVELADORA POTENCIA BASICA LIQUIDA (PRIMEIRA MARCHA) 171 HP, PESO BRUTO 14768 KG, LARGURA DA LAMINA DE 3,7 M</t>
  </si>
  <si>
    <t>HASTE DE ATERRAMENTO 5/8  PARA SPDA - FORNECIMENTO E INSTALAÇÃO. AF_12/2017</t>
  </si>
  <si>
    <t>56,37</t>
  </si>
  <si>
    <t>679.715,71</t>
  </si>
  <si>
    <t>MOTONIVELADORA POTENCIA BASICA LIQUIDA (PRIMEIRA MARCHA) 186 HP, PESO BRUTO 15785 KG, LARGURA DA LAMINA DE 4,3 M</t>
  </si>
  <si>
    <t>96986</t>
  </si>
  <si>
    <t>715.488,47</t>
  </si>
  <si>
    <t>HASTE DE ATERRAMENTO 3/4  PARA SPDA - FORNECIMENTO E INSTALAÇÃO. AF_12/2017</t>
  </si>
  <si>
    <t>84,22</t>
  </si>
  <si>
    <t>MOTOR A DIESEL PARA VIBRADOR DE IMERSAO, DE *4,7* CV</t>
  </si>
  <si>
    <t>96987</t>
  </si>
  <si>
    <t>1.861,31</t>
  </si>
  <si>
    <t>BASE METÁLICA PARA MASTRO 1 ½  PARA SPDA - FORNECIMENTO E INSTALAÇÃO. AF_12/2017</t>
  </si>
  <si>
    <t>82,65</t>
  </si>
  <si>
    <t>MOTOR A GASOLINA PARA VIBRADOR DE IMERSAO, 4 TEMPOS, DE 5,5 CV</t>
  </si>
  <si>
    <t>922,96</t>
  </si>
  <si>
    <t>96988</t>
  </si>
  <si>
    <t>MASTRO 1 ½  PARA SPDA - FORNECIMENTO E INSTALAÇÃO. AF_12/2017</t>
  </si>
  <si>
    <t>94,97</t>
  </si>
  <si>
    <t>MOTOR ELETRICO PARA VIBRADOR DE IMERSAO, DE 2 CV, MONOFASICO, 110/220 V</t>
  </si>
  <si>
    <t>96989</t>
  </si>
  <si>
    <t>CAPTOR TIPO FRANKLIN PARA SPDA - FORNECIMENTO E INSTALAÇÃO. AF_12/2017</t>
  </si>
  <si>
    <t>62,89</t>
  </si>
  <si>
    <t>760,34</t>
  </si>
  <si>
    <t>MOTOR ELETRICO PARA VIBRADOR DE IMERSAO, DE 2 CV, TRIFASICO, 220/380 V</t>
  </si>
  <si>
    <t>98463</t>
  </si>
  <si>
    <t>SUPORTE ISOLADOR PARA CORDOALHA DE COBRE - FORNECIMENTO E INSTALAÇÃO. AF_12/2017</t>
  </si>
  <si>
    <t>743,81</t>
  </si>
  <si>
    <t>17,56</t>
  </si>
  <si>
    <t>MOTORISTA DE CAMINHAO</t>
  </si>
  <si>
    <t>9535</t>
  </si>
  <si>
    <t>CHUVEIRO ELETRICO COMUM CORPO PLASTICO TIPO DUCHA, FORNECIMENTO E INSTALACAO</t>
  </si>
  <si>
    <t>74,17</t>
  </si>
  <si>
    <t>MOTORISTA DE CAMINHAO (MENSALISTA)</t>
  </si>
  <si>
    <t>3.336,37</t>
  </si>
  <si>
    <t>88547</t>
  </si>
  <si>
    <t>CHAVE DE BOIA AUTOMÁTICA SUPERIOR 10A/250V - FORNECIMENTO E INSTALACAO</t>
  </si>
  <si>
    <t>75,18</t>
  </si>
  <si>
    <t>MOTORISTA DE CAMINHAO-BASCULANTE</t>
  </si>
  <si>
    <t>14,70</t>
  </si>
  <si>
    <t>72283</t>
  </si>
  <si>
    <t>ABRIGO PARA HIDRANTE, 75X45X17CM, COM REGISTRO GLOBO ANGULAR 45º 2.1/2", ADAPTADOR STORZ 2.1/2", MANGUEIRA DE INCÊNDIO 15M, REDUÇÃO 2.1/2X1.1/2" E ESGUICHO EM LATÃO 1.1/2" - FORNECIMENTO E INSTALAÇÃO</t>
  </si>
  <si>
    <t>MOTORISTA DE CAMINHAO-BASCULANTE (MENSALISTA)</t>
  </si>
  <si>
    <t>942,03</t>
  </si>
  <si>
    <t>3.147,05</t>
  </si>
  <si>
    <t>72287</t>
  </si>
  <si>
    <t>MOTORISTA DE CAMINHAO-CARRETA</t>
  </si>
  <si>
    <t>CAIXA DE INCÊNDIO 45X75X17CM - FORNECIMENTO E INSTALAÇÃO</t>
  </si>
  <si>
    <t>254,92</t>
  </si>
  <si>
    <t>72288</t>
  </si>
  <si>
    <t>CAIXA DE INCÊNDIO 60X75X17CM - FORNECIMENTO E INSTALAÇÃO</t>
  </si>
  <si>
    <t>318,22</t>
  </si>
  <si>
    <t>MOTORISTA DE CAMINHAO-CARRETA (MENSALISTA)</t>
  </si>
  <si>
    <t>72553</t>
  </si>
  <si>
    <t>EXTINTOR DE PQS 4KG - FORNECIMENTO E INSTALACAO</t>
  </si>
  <si>
    <t>4.455,50</t>
  </si>
  <si>
    <t>137,06</t>
  </si>
  <si>
    <t>72554</t>
  </si>
  <si>
    <t>MOTORISTA DE CARRO DE PASSEIO</t>
  </si>
  <si>
    <t>EXTINTOR DE CO2 6KG - FORNECIMENTO E INSTALACAO</t>
  </si>
  <si>
    <t>460,14</t>
  </si>
  <si>
    <t>15,01</t>
  </si>
  <si>
    <t>73775/1</t>
  </si>
  <si>
    <t>EXTINTOR INCENDIO TP PO QUIMICO 4KG FORNECIMENTO E COLOCACAO</t>
  </si>
  <si>
    <t>144,08</t>
  </si>
  <si>
    <t>MOTORISTA DE CARRO DE PASSEIO (MENSALISTA)</t>
  </si>
  <si>
    <t>3.054,06</t>
  </si>
  <si>
    <t>73775/2</t>
  </si>
  <si>
    <t>MOTORISTA DE ONIBUS / MICRO-ONIBUS</t>
  </si>
  <si>
    <t>EXTINTOR INCENDIO AGUA-PRESSURIZADA 10L INCL SUPORTE PAREDE CARGA     COMPLETA FORNECIMENTO E COLOCACAO</t>
  </si>
  <si>
    <t>148,41</t>
  </si>
  <si>
    <t>83633</t>
  </si>
  <si>
    <t>MOTORISTA DE ONIBUS / MICRO-ONIBUS (MENSALISTA)</t>
  </si>
  <si>
    <t>HIDRANTE SUBTERRANEO FERRO FUNDIDO C/ CURVA LONGA E CAIXA DN=75MM</t>
  </si>
  <si>
    <t>1.954,89</t>
  </si>
  <si>
    <t>3.640,40</t>
  </si>
  <si>
    <t>83634</t>
  </si>
  <si>
    <t>EXTINTOR INCENDIO TP GAS CARBONICO 4KG COMPLETO - FORNECIMENTO E INSTALACAO</t>
  </si>
  <si>
    <t>432,54</t>
  </si>
  <si>
    <t>MOTORISTA OPERADOR DE CAMINHAO COM MUNCK</t>
  </si>
  <si>
    <t>83635</t>
  </si>
  <si>
    <t>EXTINTOR INCENDIO TP PO QUIMICO 6KG - FORNECIMENTO E INSTALACAO</t>
  </si>
  <si>
    <t>167,16</t>
  </si>
  <si>
    <t>96765</t>
  </si>
  <si>
    <t>MOTORISTA OPERADOR DE CAMINHAO COM MUNCK (MENSALISTA)</t>
  </si>
  <si>
    <t>3.675,75</t>
  </si>
  <si>
    <t>ABRIGO PARA HIDRANTE, 90X60X17CM, COM REGISTRO GLOBO ANGULAR 45 GRAUS 2 1/2", ADAPTADOR STORZ 2 1/2", MANGUEIRA DE INCÊNDIO 20M, REDUÇÃO 2 1/2 X 1 1/2" E ESGUICHO EM LATÃO 1 1/2" - FORNECIMENTO E INSTALAÇÃO. AF_08/2017</t>
  </si>
  <si>
    <t>1.113,26</t>
  </si>
  <si>
    <t>MOTOSSERRA PORTATIL COM MOTOR A GASOLINA DE *60* CC</t>
  </si>
  <si>
    <t>1.873,83</t>
  </si>
  <si>
    <t>73749/1</t>
  </si>
  <si>
    <t>CAIXA ENTERRADA PARA INSTALACOES TELEFONICAS TIPO R1 0,60X0,35X0,50M EM BLOCOS DE CONCRETO ESTRUTURAL</t>
  </si>
  <si>
    <t>168,66</t>
  </si>
  <si>
    <t>MOURAO CONCRETO CURVO, SECAO "T", H = 2,80 M + CURVA COM 0,45 M, COM FUROS PARA FIOS</t>
  </si>
  <si>
    <t>MOURAO DE CONCRETO CURVO,10 X 10 CM, H= *2,60* M + CURVA DE 0,40 M</t>
  </si>
  <si>
    <t>73749/2</t>
  </si>
  <si>
    <t>CAIXA ENTERRADA PARA INSTALACOES TELEFONICAS TIPO R2 1,07X0,52X0,50M EM BLOCOS DE CONCRETO ESTRUTURAL</t>
  </si>
  <si>
    <t>42,68</t>
  </si>
  <si>
    <t>306,48</t>
  </si>
  <si>
    <t>MOURAO DE CONCRETO RETO, *10 X 10* CM, H= 2,30 M</t>
  </si>
  <si>
    <t>41,10</t>
  </si>
  <si>
    <t>73749/3</t>
  </si>
  <si>
    <t>MOURAO DE CONCRETO RETO, TIPO ESTICADOR, *10 X 10* CM, H= 2,50 M</t>
  </si>
  <si>
    <t>CAIXA ENTERRADA PARA INSTALACOES TELEFONICAS TIPO R3 1,30X1,20X1,20M EM BLOCOS DE CONCRETO ESTRUTURAL</t>
  </si>
  <si>
    <t>39,24</t>
  </si>
  <si>
    <t>995,26</t>
  </si>
  <si>
    <t>MOURAO DE CONCRETO RETO, 10 X 10 CM, H= 2,00 M</t>
  </si>
  <si>
    <t>84796</t>
  </si>
  <si>
    <t>TAMPAO FOFO P/ CAIXA R2 PADRAO TELEBRAS COMPLETO - FORNECIMENTO E INSTALACAO</t>
  </si>
  <si>
    <t>471,89</t>
  </si>
  <si>
    <t>MOURAO DE CONCRETO RETO, 10 X 10 CM, H= 3,00 M</t>
  </si>
  <si>
    <t>49,16</t>
  </si>
  <si>
    <t>84798</t>
  </si>
  <si>
    <t>TAMPAO FOFO P/ CAIXA R1 PADRAO TELEBRAS COMPLETO - FORNECIMENTO E INSTALACAO</t>
  </si>
  <si>
    <t>214,94</t>
  </si>
  <si>
    <t>MUDA DE ARBUSTO FLORIFERO, CLUSIA/GARDENIA/MOREIA BRANCA/ AZALEIA OU EQUIVALENTE DA REGIAO, H= *50 A 70* CM</t>
  </si>
  <si>
    <t>43,10</t>
  </si>
  <si>
    <t>98261</t>
  </si>
  <si>
    <t>CABO TELEFÔNICO CCI-50 1 PAR, INSTALADO EM ENTRADA DE EDIFICAÇÃO - FORNECIMENTO E INSTALAÇÃO. AF_11/2019</t>
  </si>
  <si>
    <t>MUDA DE ARBUSTO FOLHAGEM, SANSAO-DO-CAMPO OU EQUIVALENTE DA REGIAO, H= *50 A 70* CM</t>
  </si>
  <si>
    <t>26,72</t>
  </si>
  <si>
    <t>MUDA DE ARBUSTO, BUXINHO, H= *50* M</t>
  </si>
  <si>
    <t>98262</t>
  </si>
  <si>
    <t>103,44</t>
  </si>
  <si>
    <t>CABO TELEFÔNICO CCI-50 2 PARES, SEM BLINDAGEM, INSTALADO EM ENTRADA DE EDIFICAÇÃO - FORNECIMENTO E INSTALAÇÃO. AF_11/2019</t>
  </si>
  <si>
    <t>MUDA DE ARBUSTO, PINGO DE OURO/ VIOLETEIRA, H = *10 A 20* CM</t>
  </si>
  <si>
    <t>98263</t>
  </si>
  <si>
    <t>CABO TELEFÔNICO CCI-50 3 PARES, SEM BLINDAGEM, INSTALADO EM ENTRADA DE EDIFICAÇÃO - FORNECIMENTO E INSTALAÇÃO. AF_11/2019</t>
  </si>
  <si>
    <t>MUDA DE ARVORE ORNAMENTAL, OITI/AROEIRA SALSA/ANGICO/IPE/JACARANDA OU EQUIVALENTE  DA REGIAO, H= *1* M</t>
  </si>
  <si>
    <t>3,67</t>
  </si>
  <si>
    <t>31,89</t>
  </si>
  <si>
    <t>MUDA DE ARVORE ORNAMENTAL, OITI/AROEIRA SALSA/ANGICO/IPE/JACARANDA OU EQUIVALENTE  DA REGIAO, H= *2* M</t>
  </si>
  <si>
    <t>98264</t>
  </si>
  <si>
    <t>CABO TELEFÔNICO CCI-50 4 PARES, SEM BLINDAGEM, INSTALADO EM ENTRADA DE EDIFICAÇÃO - FORNECIMENTO E INSTALAÇÃO. AF_11/2019</t>
  </si>
  <si>
    <t>65,51</t>
  </si>
  <si>
    <t>MUDA DE PALMEIRA, ARECA, H= *1,50* CM</t>
  </si>
  <si>
    <t>98265</t>
  </si>
  <si>
    <t>CABO TELEFÔNICO CCI-50 5 PARES, SEM BLINDAGEM, INSTALADO EM ENTRADA DE EDIFICAÇÃO - FORNECIMENTO E INSTALAÇÃO. AF_11/2019</t>
  </si>
  <si>
    <t>64,65</t>
  </si>
  <si>
    <t>MUDA DE RASTEIRA/FORRACAO, AMENDOIM RASTEIRO/ONZE HORAS/AZULZINHA/IMPATIENS OU EQUIVALENTE DA REGIAO</t>
  </si>
  <si>
    <t>98266</t>
  </si>
  <si>
    <t>CABO TELEFÔNICO CCI-50 6 PARES, SEM BLINDAGEM, INSTALADO EM ENTRADA DE EDIFICAÇÃO - FORNECIMENTO E INSTALAÇÃO. AF_11/2019</t>
  </si>
  <si>
    <t>MUFLA TERMINAL PRIMARIA UNIPOLAR USO EXTERNO PARA CABO 25/70MM2 ISOL, 3,6/6KV EM EPR - BORRACHA DE SILICONE</t>
  </si>
  <si>
    <t>98267</t>
  </si>
  <si>
    <t>210,82</t>
  </si>
  <si>
    <t>CABO TELEFÔNICO CI-50 10 PARES INSTALADO EM ENTRADA DE EDIFICAÇÃO - FORNECIMENTO E INSTALAÇÃO. AF_11/2019</t>
  </si>
  <si>
    <t>7,81</t>
  </si>
  <si>
    <t>MUFLA TERMINAL PRIMARIA UNIPOLAR USO INTERNO PARA CABO 25/70MM2 ISOL 6/10KV EM EPR- BORRACHA DE SILICONE</t>
  </si>
  <si>
    <t>257,57</t>
  </si>
  <si>
    <t>98268</t>
  </si>
  <si>
    <t>CABO TELEFÔNICO CI-50 20 PARES INSTALADO EM ENTRADA DE EDIFICAÇÃO - FORNECIMENTO E INSTALAÇÃO. AF_11/2019</t>
  </si>
  <si>
    <t>MUFLA TERMINAL PRIMARIA UNIPOLAR USO INTERNO PARA CABO 35/120MM2 ISOLACAO 15/25KV EM EPR - BORRACHA DE SILICONE</t>
  </si>
  <si>
    <t>272,02</t>
  </si>
  <si>
    <t>98269</t>
  </si>
  <si>
    <t>CABO TELEFÔNICO CI-50 30 PARES INSTALADO EM ENTRADA DE EDIFICAÇÃO - FORNECIMENTO E INSTALAÇÃO. AF_11/2019</t>
  </si>
  <si>
    <t>98270</t>
  </si>
  <si>
    <t>MUFLA TERMINAL PRIMARIA UNIPOLAR USO INTERNO PARA CABO 35/70MM2 ISOLACAO 8,7/15KV EM EPR - BORRACHA DE SILICONE</t>
  </si>
  <si>
    <t>CABO TELEFÔNICO CI-50 50 PARES INSTALADO EM ENTRADA DE EDIFICAÇÃO - FORNECIMENTO E INSTALAÇÃO. AF_11/2019</t>
  </si>
  <si>
    <t>261,82</t>
  </si>
  <si>
    <t>98271</t>
  </si>
  <si>
    <t>CABO TELEFÔNICO CI-50 75 PARES INSTALADO EM ENTRADA DE EDIFICAÇÃO - FORNECIMENTO E INSTALAÇÃO. AF_11/2019</t>
  </si>
  <si>
    <t>37,99</t>
  </si>
  <si>
    <t>MULTIEXERCITADOR COM SEIS FUNCOES, EM TUBO DE ACO CARBONO, PINTURA NO PROCESSO ELETROSTATICO - EQUIPAMENTO DE GINASTICA PARA ACADEMIA AO AR LIVRE / ACADEMIA DA TERCEIRA IDADE - ATI</t>
  </si>
  <si>
    <t>98272</t>
  </si>
  <si>
    <t>CABO TELEFÔNICO CI-50 200 PARES INSTALADO EM ENTRADA DE EDIFICAÇÃO - FORNECIMENTO E INSTALAÇÃO. AF_11/2019</t>
  </si>
  <si>
    <t>3.654,84</t>
  </si>
  <si>
    <t>NIPEL PVC, ROSCAVEL, 1 1/2",  AGUA FRIA PREDIAL</t>
  </si>
  <si>
    <t>98273</t>
  </si>
  <si>
    <t>CABO TELEFÔNICO CCI-50 4 PARES, SEM BLINDAGEM, INSTALADO EM PRUMADA - FORNECIMENTO E INSTALAÇÃO. AF_11/2019</t>
  </si>
  <si>
    <t>NIPEL PVC, ROSCAVEL, 1 1/4",  AGUA FRIA PREDIAL</t>
  </si>
  <si>
    <t>98274</t>
  </si>
  <si>
    <t>CABO TELEFÔNICO CCI-50 5 PARES, SEM BLINDAGEM, INSTALADO EM PRUMADA - FORNECIMENTO E INSTALAÇÃO. AF_11/2019</t>
  </si>
  <si>
    <t>NIPEL PVC, ROSCAVEL, 1/2",  AGUA FRIA PREDIAL</t>
  </si>
  <si>
    <t>98275</t>
  </si>
  <si>
    <t>CABO TELEFÔNICO CCI-50 6 PARES, SEM BLINDAGEM, INSTALADO EM PRUMADA - FORNECIMENTO E INSTALAÇÃO. AF_11/2019</t>
  </si>
  <si>
    <t>NIPEL PVC, ROSCAVEL, 1",  AGUA FRIA PREDIAL</t>
  </si>
  <si>
    <t>98276</t>
  </si>
  <si>
    <t>NIPEL PVC, ROSCAVEL, 2",  AGUA FRIA PREDIAL</t>
  </si>
  <si>
    <t>CABO TELEFÔNICO CI-50 10 PARES INSTALADO EM PRUMADA - FORNECIMENTO E INSTALAÇÃO. AF_11/2019</t>
  </si>
  <si>
    <t>98277</t>
  </si>
  <si>
    <t>NIPEL PVC, ROSCAVEL, 3/4",  AGUA FRIA PREDIAL</t>
  </si>
  <si>
    <t>CABO TELEFÔNICO CI-50 20 PARES INSTALADO EM PRUMADA - FORNECIMENTO E INSTALAÇÃO. AF_11/2019</t>
  </si>
  <si>
    <t>9,95</t>
  </si>
  <si>
    <t>98278</t>
  </si>
  <si>
    <t>CABO TELEFÔNICO CI-50 30 PARES INSTALADO EM PRUMADA - FORNECIMENTO E INSTALAÇÃO. AF_11/2019</t>
  </si>
  <si>
    <t>NIPLE DE FERRO GALVANIZADO, COM ROSCA BSP, DE 1 1/2"</t>
  </si>
  <si>
    <t>98279</t>
  </si>
  <si>
    <t>16,94</t>
  </si>
  <si>
    <t>CABO TELEFÔNICO CI-50 50 PARES INSTALADO EM PRUMADA - FORNECIMENTO E INSTALAÇÃO. AF_11/2019</t>
  </si>
  <si>
    <t>22,52</t>
  </si>
  <si>
    <t>NIPLE DE FERRO GALVANIZADO, COM ROSCA BSP, DE 1 1/4"</t>
  </si>
  <si>
    <t>98280</t>
  </si>
  <si>
    <t>CABO TELEFÔNICO CCI-50 1 PAR, SEM BLINDAGEM, INSTALADO EM DISTRIBUIÇÃO DE EDIFICAÇÃO RESIDENCIAL - FORNECIMENTO E INSTALAÇÃO. AF_11/2019</t>
  </si>
  <si>
    <t>5,77</t>
  </si>
  <si>
    <t>NIPLE DE FERRO GALVANIZADO, COM ROSCA BSP, DE 1/2"</t>
  </si>
  <si>
    <t>4,23</t>
  </si>
  <si>
    <t>98281</t>
  </si>
  <si>
    <t>CABO TELEFÔNICO CCI-50 2 PARES, SEM BLINDAGEM, INSTALADO EM DISTRIBUIÇÃO DE EDIFICAÇÃO RESIDENCIAL - FORNECIMENTO E INSTALAÇÃO. AF_11/2019</t>
  </si>
  <si>
    <t>NIPLE DE FERRO GALVANIZADO, COM ROSCA BSP, DE 1"</t>
  </si>
  <si>
    <t>98282</t>
  </si>
  <si>
    <t>CABO TELEFÔNICO CCI-50 3 PARES, SEM BLINDAGEM, INSTALADO EM DISTRIBUIÇÃO DE EDIFICAÇÃO RESIDENCIAL - FORNECIMENTO E INSTALAÇÃO. AF_11/2019</t>
  </si>
  <si>
    <t>6,68</t>
  </si>
  <si>
    <t>98283</t>
  </si>
  <si>
    <t>CABO TELEFÔNICO CCI-50 4 PARES, SEM BLINDAGEM, INSTALADO EM DISTRIBUIÇÃO DE EDIFICAÇÃO RESIDENCIAL - FORNECIMENTO E INSTALAÇÃO. AF_11/2019</t>
  </si>
  <si>
    <t>NIPLE DE FERRO GALVANIZADO, COM ROSCA BSP, DE 2 1/2"</t>
  </si>
  <si>
    <t>7,04</t>
  </si>
  <si>
    <t>40,33</t>
  </si>
  <si>
    <t>98284</t>
  </si>
  <si>
    <t>CABO TELEFÔNICO CCI-50 5 PARES, SEM BLINDAGEM, INSTALADO EM DISTRIBUIÇÃO DE EDIFICAÇÃO RESIDENCIAL - FORNECIMENTO E INSTALAÇÃO. AF_11/2019</t>
  </si>
  <si>
    <t>NIPLE DE FERRO GALVANIZADO, COM ROSCA BSP, DE 2"</t>
  </si>
  <si>
    <t>26,35</t>
  </si>
  <si>
    <t>98285</t>
  </si>
  <si>
    <t>NIPLE DE FERRO GALVANIZADO, COM ROSCA BSP, DE 3/4"</t>
  </si>
  <si>
    <t>CABO TELEFÔNICO CCI-50 6 PARES, SEM BLINDAGEM, INSTALADO EM DISTRIBUIÇÃO DE EDIFICAÇÃO RESIDENCIAL - FORNECIMENTO E INSTALAÇÃO. AF_11/2019</t>
  </si>
  <si>
    <t>NIPLE DE FERRO GALVANIZADO, COM ROSCA BSP, DE 3"</t>
  </si>
  <si>
    <t>98286</t>
  </si>
  <si>
    <t>CABO TELEFÔNICO CI-50 10 PARES INSTALADO EM DISTRIBUIÇÃO DE EDIFICAÇÃO RESIDENCIAL - FORNECIMENTO E INSTALAÇÃO. AF_11/2019</t>
  </si>
  <si>
    <t>65,60</t>
  </si>
  <si>
    <t>10,81</t>
  </si>
  <si>
    <t>NIPLE DE FERRO GALVANIZADO, COM ROSCA BSP, DE 4"</t>
  </si>
  <si>
    <t>98287</t>
  </si>
  <si>
    <t>105,61</t>
  </si>
  <si>
    <t>CABO TELEFÔNICO CCI-50 1 PAR, SEM BLINDAGEM, INSTALADO EM DISTRIBUIÇÃO DE EDIFICAÇÃO INSTITUCIONAL - FORNECIMENTO E INSTALAÇÃO. AF_11/2019</t>
  </si>
  <si>
    <t>NIPLE DE FERRO GALVANIZADO, COM ROSCA BSP, DE 5"</t>
  </si>
  <si>
    <t>233,13</t>
  </si>
  <si>
    <t>98288</t>
  </si>
  <si>
    <t>CABO TELEFÔNICO CCI-50 2 PARES, SEM BLINDAGEM, INSTALADO EM DISTRIBUIÇÃO DE EDIFICAÇÃO INSTITUCIONAL - FORNECIMENTO E INSTALAÇÃO. AF_11/2019</t>
  </si>
  <si>
    <t>NIPLE DE FERRO GALVANIZADO, COM ROSCA BSP, DE 6"</t>
  </si>
  <si>
    <t>387,36</t>
  </si>
  <si>
    <t>98289</t>
  </si>
  <si>
    <t>CABO TELEFÔNICO CCI-50 3 PARES, SEM BLINDAGEM, INSTALADO EM DISTRIBUIÇÃO DE EDIFICAÇÃO INSTITUCIONAL - FORNECIMENTO E INSTALAÇÃO. AF_11/2019</t>
  </si>
  <si>
    <t>NIPLE DE REDUCAO DE FERRO GALVANIZADO, COM ROSCA BSP, DE 1 1/2" X 1 1/4"</t>
  </si>
  <si>
    <t>98290</t>
  </si>
  <si>
    <t>CABO TELEFÔNICO CCI-50 4 PARES, SEM BLINDAGEM, INSTALADO EM DISTRIBUIÇÃO DE EDIFICAÇÃO INSTITUCIONAL - FORNECIMENTO E INSTALAÇÃO. AF_11/2019</t>
  </si>
  <si>
    <t>22,37</t>
  </si>
  <si>
    <t>NIPLE DE REDUCAO DE FERRO GALVANIZADO, COM ROSCA BSP, DE 1 1/2" X 1"</t>
  </si>
  <si>
    <t>98291</t>
  </si>
  <si>
    <t>CABO TELEFÔNICO CCI-50 5 PARES, SEM BLINDAGEM, INSTALADO EM DISTRIBUIÇÃO DE EDIFICAÇÃO INSTITUCIONAL - FORNECIMENTO E INSTALAÇÃO. AF_11/2019</t>
  </si>
  <si>
    <t>NIPLE DE REDUCAO DE FERRO GALVANIZADO, COM ROSCA BSP, DE 1 1/2" X 3/4"</t>
  </si>
  <si>
    <t>98292</t>
  </si>
  <si>
    <t>CABO TELEFÔNICO CCI-50 6 PARES, SEM BLINDAGEM, INSTALADO EM DISTRIBUIÇÃO DE EDIFICAÇÃO INSTITUCIONAL - FORNECIMENTO E INSTALAÇÃO. AF_11/2019</t>
  </si>
  <si>
    <t>NIPLE DE REDUCAO DE FERRO GALVANIZADO, COM ROSCA BSP, DE 1 1/4" X 1/2"</t>
  </si>
  <si>
    <t>98293</t>
  </si>
  <si>
    <t>CABO TELEFÔNICO CI-50 10 PARES INSTALADO EM DISTRIBUIÇÃO DE EDIFICAÇÃO INSTITUCIONAL - FORNECIMENTO E INSTALAÇÃO. AF_11/2019</t>
  </si>
  <si>
    <t>NIPLE DE REDUCAO DE FERRO GALVANIZADO, COM ROSCA BSP, DE 1 1/4" X 1"</t>
  </si>
  <si>
    <t>NIPLE DE REDUCAO DE FERRO GALVANIZADO, COM ROSCA BSP, DE 1 1/4" X 3/4"</t>
  </si>
  <si>
    <t>98400</t>
  </si>
  <si>
    <t>CABO TELEFÔNICO CTP-APL-50 10 PARES INSTALADO EM ENTRADA DE EDIFICAÇÃO - FORNECIMENTO E INSTALAÇÃO. AF_11/2019</t>
  </si>
  <si>
    <t>NIPLE DE REDUCAO DE FERRO GALVANIZADO, COM ROSCA BSP, DE 1/2" X 1/4"</t>
  </si>
  <si>
    <t>98401</t>
  </si>
  <si>
    <t>CABO TELEFÔNICO CTP-APL-50 20 PARES INSTALADO EM ENTRADA DE EDIFICAÇÃO - FORNECIMENTO E INSTALAÇÃO. AF_11/2019</t>
  </si>
  <si>
    <t>NIPLE DE REDUCAO DE FERRO GALVANIZADO, COM ROSCA BSP, DE 1" X 1/2"</t>
  </si>
  <si>
    <t>98402</t>
  </si>
  <si>
    <t>CABO TELEFÔNICO CTP-APL-50 30 PARES INSTALADO EM ENTRADA DE EDIFICAÇÃO - FORNECIMENTO E INSTALAÇÃO. AF_11/2019</t>
  </si>
  <si>
    <t>NIPLE DE REDUCAO DE FERRO GALVANIZADO, COM ROSCA BSP, DE 1" X 3/4"</t>
  </si>
  <si>
    <t>NIPLE DE REDUCAO DE FERRO GALVANIZADO, COM ROSCA BSP, DE 2 1/2" X 2"</t>
  </si>
  <si>
    <t>100556</t>
  </si>
  <si>
    <t>CAIXA DE PASSAGEM PARA TELEFONE 15X15X10CM (SOBREPOR), FORNECIMENTO E INSTALACAO. AF_11/2019</t>
  </si>
  <si>
    <t>55,86</t>
  </si>
  <si>
    <t>25,62</t>
  </si>
  <si>
    <t>NIPLE DE REDUCAO DE FERRO GALVANIZADO, COM ROSCA BSP, DE 2" X 1 1/2"</t>
  </si>
  <si>
    <t>100557</t>
  </si>
  <si>
    <t>CAIXA DE PASSAGEM PARA TELEFONE 80X80X15CM (SOBREPOR) FORNECIMENTO E INSTALACAO. AF_11/2019</t>
  </si>
  <si>
    <t>268,41</t>
  </si>
  <si>
    <t>NIPLE DE REDUCAO DE FERRO GALVANIZADO, COM ROSCA BSP, DE 2" X 1 1/4"</t>
  </si>
  <si>
    <t>100559</t>
  </si>
  <si>
    <t>CAIXA DE PASSAGEM PARA TELEFONE 150X150X15CM (SOBREPOR) FORNECIMENTO E INSTALACAO. AF_11/2019</t>
  </si>
  <si>
    <t>72,33</t>
  </si>
  <si>
    <t>NIPLE DE REDUCAO DE FERRO GALVANIZADO, COM ROSCA BSP, DE 2" X 1"</t>
  </si>
  <si>
    <t>100560</t>
  </si>
  <si>
    <t>QUADRO DE DISTRIBUIÇÃO PARA TELEFONE N.2, 20X20X12CM EM CHAPA METALICA, DE EMBUTIR, SEM ACESSORIOS, PADRÃO TELEBRAS, FORNECIMENTO E INSTALAÇÃO. AF_11/2019</t>
  </si>
  <si>
    <t>69,02</t>
  </si>
  <si>
    <t>NIPLE DE REDUCAO DE FERRO GALVANIZADO, COM ROSCA BSP, DE 3/4" X 1/2"</t>
  </si>
  <si>
    <t>100561</t>
  </si>
  <si>
    <t>6,72</t>
  </si>
  <si>
    <t>QUADRO DE DISTRIBUICAO PARA TELEFONE N.3, 40X40X12CM EM CHAPA METALICA, DE EMBUTIR, SEM ACESSORIOS, PADRAO TELEBRAS, FORNECIMENTO E INSTALAÇÃO. AF_11/2019</t>
  </si>
  <si>
    <t>116,58</t>
  </si>
  <si>
    <t>NIPLE DE REDUCAO DE FERRO GALVANIZADO, COM ROSCA BSP, DE 3" X 2 1/2"</t>
  </si>
  <si>
    <t>100562</t>
  </si>
  <si>
    <t>102,01</t>
  </si>
  <si>
    <t>QUADRO DE DISTRIBUICAO PARA TELEFONE N.4, 60X60X12CM EM CHAPA METALICA, DE EMBUTIR, SEM ACESSORIOS, PADRAO TELEBRAS, FORNECIMENTO E INSTALAÇÃO. AF_11/2019</t>
  </si>
  <si>
    <t>174,01</t>
  </si>
  <si>
    <t>NIPLE DE REDUCAO DE FERRO GALVANIZADO, COM ROSCA BSP, DE 3" X 2"</t>
  </si>
  <si>
    <t>90,09</t>
  </si>
  <si>
    <t>100563</t>
  </si>
  <si>
    <t>QUADRO DE DISTRIBUIÇÃO PARA TELEFONE N.5, 80X80X12CM EM CHAPA METALICA, SEM ACESSORIOS, PADRAO TELEBRAS, FORNECIMENTO E INSTALAÇÃO. AF_11/2019</t>
  </si>
  <si>
    <t>245,40</t>
  </si>
  <si>
    <t>NIPLE SEXTAVADO EM ACO CARBONO, COM ROSCA BSP, PRESSAO 3.000 LBS, DN 1 1/2"</t>
  </si>
  <si>
    <t>36,77</t>
  </si>
  <si>
    <t>98397</t>
  </si>
  <si>
    <t>PINTURA ANTICORROSIVA DE DUTO METÁLICO. AF_04/2018</t>
  </si>
  <si>
    <t>NIPLE SEXTAVADO EM ACO CARBONO, COM ROSCA BSP, PRESSAO 3.000 LBS, DN 1 1/4"</t>
  </si>
  <si>
    <t>8,51</t>
  </si>
  <si>
    <t>74003/1</t>
  </si>
  <si>
    <t>INSTALACOES GAS CENTRAL P/ EDIFICIO RESIDENCIAL C/ 4 PAVTOS 16 UNID.  UMA CENTRAL POR BLOCO COM 16 PONTOS</t>
  </si>
  <si>
    <t>NIPLE SEXTAVADO EM ACO CARBONO, COM ROSCA BSP, PRESSAO 3.000 LBS, DN 1/2"</t>
  </si>
  <si>
    <t>5.811,73</t>
  </si>
  <si>
    <t>8,47</t>
  </si>
  <si>
    <t>85120</t>
  </si>
  <si>
    <t>MANOMETRO 0 A 200 PSI (0 A 14 KGF/CM2), D = 50MM - FORNECIMENTO E COLOCACAO</t>
  </si>
  <si>
    <t>NIPLE SEXTAVADO EM ACO CARBONO, COM ROSCA BSP, PRESSAO 3.000 LBS, DN 1"</t>
  </si>
  <si>
    <t>16,43</t>
  </si>
  <si>
    <t>83486</t>
  </si>
  <si>
    <t>BOMBA CENTRIFUGA C/ MOTOR ELETRICO TRIFASICO 1CV</t>
  </si>
  <si>
    <t>NIPLE SEXTAVADO EM ACO CARBONO, COM ROSCA BSP, PRESSAO 3.000 LBS, DN 2 1/2"</t>
  </si>
  <si>
    <t>1.222,95</t>
  </si>
  <si>
    <t>96,10</t>
  </si>
  <si>
    <t>83643</t>
  </si>
  <si>
    <t>NIPLE SEXTAVADO EM ACO CARBONO, COM ROSCA BSP, PRESSAO 3.000 LBS, DN 2"</t>
  </si>
  <si>
    <t>BOMBA SUBMERSIVEL ELETRICA, TRIFASICA, POTÊNCIA 3,75 HP, DIAMETRO DO ROTOR 90 MM SEMIABERTO, BOCAL DE SAIDA DIAMETRO DE 2 POLEGADAS, HM/Q = 5 M / 61,2 M3/H A 25,5 M / 3,6 M3/H</t>
  </si>
  <si>
    <t>2.799,08</t>
  </si>
  <si>
    <t>60,49</t>
  </si>
  <si>
    <t>83644</t>
  </si>
  <si>
    <t>BOMBA RECALQUE D'AGUA TRIFASICA 10,0 HP</t>
  </si>
  <si>
    <t>NIPLE SEXTAVADO EM ACO CARBONO, COM ROSCA BSP, PRESSAO 3.000 LBS, DN 3/4"</t>
  </si>
  <si>
    <t>5.360,49</t>
  </si>
  <si>
    <t>83645</t>
  </si>
  <si>
    <t>BOMBA RECALQUE D'AGUA TRIFASICA 3,0 HP</t>
  </si>
  <si>
    <t>1.723,04</t>
  </si>
  <si>
    <t>NIVELADOR (MENSALISTA)</t>
  </si>
  <si>
    <t>2.269,16</t>
  </si>
  <si>
    <t>NUMERO / ALGARISMO PARA PORTA, TAMANHO *40* MM, EM ZAMAC, (MODELO DE 0 A 9), FIXACAO POR PARAFUSOS</t>
  </si>
  <si>
    <t>83646</t>
  </si>
  <si>
    <t>BOMBA RECALQUE D'AGUA DE ESTAGIOS TRIFASICA 2,0 HP</t>
  </si>
  <si>
    <t>1.995,56</t>
  </si>
  <si>
    <t>NUMERO / ALGARISMO PARA RESIDENCIA (FACHADA), TAMANHO *120* MM, EM ZAMAC, (MODELO DE 0 A 9), FIXACAO POR PARAFUSOS</t>
  </si>
  <si>
    <t>83647</t>
  </si>
  <si>
    <t>BOMBA RECALQUE D'AGUA TRIFASICA 1,5HP</t>
  </si>
  <si>
    <t>1.315,20</t>
  </si>
  <si>
    <t>OCULOS DE SEGURANCA CONTRA IMPACTOS COM LENTE INCOLOR, ARMACAO NYLON, COM PROTECAO UVA E UVB</t>
  </si>
  <si>
    <t>3,53</t>
  </si>
  <si>
    <t>83648</t>
  </si>
  <si>
    <t>OLEO COMBUSTIVEL BPF A GRANEL</t>
  </si>
  <si>
    <t>BOMBA RECALQUE D'AGUA TRIFASICA 0,5 HP</t>
  </si>
  <si>
    <t>854,44</t>
  </si>
  <si>
    <t>2,38</t>
  </si>
  <si>
    <t>83649</t>
  </si>
  <si>
    <t>BOMBA RECALQUE D'AGUA PREDIO 6 A 10 PAVTOS - 2UD</t>
  </si>
  <si>
    <t>5.001,69</t>
  </si>
  <si>
    <t>83650</t>
  </si>
  <si>
    <t>BOMBA RECALQUE D'AGUA PREDIO 3 A 5 PAVTOS - 2UD</t>
  </si>
  <si>
    <t>OLEO DIESEL COMBUSTIVEL COMUM</t>
  </si>
  <si>
    <t>4.186,01</t>
  </si>
  <si>
    <t>98294</t>
  </si>
  <si>
    <t>CABO ELETRÔNICO CATEGORIA 5E, INSTALADO EM EDIFICAÇÃO RESIDENCIAL - FORNECIMENTO E INSTALAÇÃO. AF_11/2019</t>
  </si>
  <si>
    <t>OLEO LUBRIFICANTE PARA MOTORES DE EQUIPAMENTOS PESADOS (CAMINHOES, TRATORES, RETROS E ETC)</t>
  </si>
  <si>
    <t>98295</t>
  </si>
  <si>
    <t>CABO ELETRÔNICO CATEGORIA 5E, INSTALADO EM EDIFICAÇÃO INSTITUCIONAL - FORNECIMENTO E INSTALAÇÃO. AF_11/2019</t>
  </si>
  <si>
    <t>98296</t>
  </si>
  <si>
    <t>CABO ELETRÔNICO CATEGORIA 6, INSTALADO EM EDIFICAÇÃO RESIDENCIAL - FORNECIMENTO E INSTALAÇÃO. AF_11/2019</t>
  </si>
  <si>
    <t>OLHO MAGICO / VISOR PARA PORTA DE *25 A 46* MM DE ESPESSURA, ANGULO DE VISAO APROXIMADO DE 200 GRAUS, LATAO CROMADO, COM FECHO JANELA</t>
  </si>
  <si>
    <t>98297</t>
  </si>
  <si>
    <t>CABO ELETRÔNICO CATEGORIA 6, INSTALADO EM EDIFICAÇÃO INSTITUCIONAL - FORNECIMENTO E INSTALAÇÃO. AF_11/2019</t>
  </si>
  <si>
    <t>OPERADOR DE BATE-ESTACAS</t>
  </si>
  <si>
    <t>98301</t>
  </si>
  <si>
    <t>PATCH PANEL 24 PORTAS, CATEGORIA 5E - FORNECIMENTO E INSTALAÇÃO. AF_11/2019</t>
  </si>
  <si>
    <t>19,06</t>
  </si>
  <si>
    <t>428,04</t>
  </si>
  <si>
    <t>OPERADOR DE BATE-ESTACAS (MENSALISTA)</t>
  </si>
  <si>
    <t>98302</t>
  </si>
  <si>
    <t>PATCH PANEL 24 PORTAS, CATEGORIA 6 - FORNECIMENTO E INSTALAÇÃO. AF_11/2019</t>
  </si>
  <si>
    <t>567,60</t>
  </si>
  <si>
    <t>3.357,86</t>
  </si>
  <si>
    <t>98304</t>
  </si>
  <si>
    <t>PATCH PANEL 48 PORTAS, CATEGORIA 6 - FORNECIMENTO E INSTALAÇÃO. AF_11/2019</t>
  </si>
  <si>
    <t>OPERADOR DE BETONEIRA (CAMINHAO)</t>
  </si>
  <si>
    <t>918,92</t>
  </si>
  <si>
    <t>98307</t>
  </si>
  <si>
    <t>TOMADA DE REDE RJ45 - FORNECIMENTO E INSTALAÇÃO. AF_11/2019</t>
  </si>
  <si>
    <t>37,93</t>
  </si>
  <si>
    <t>OPERADOR DE BETONEIRA (CAMINHAO) (MENSALISTA)</t>
  </si>
  <si>
    <t>98308</t>
  </si>
  <si>
    <t>TOMADA PARA TELEFONE RJ11 - FORNECIMENTO E INSTALAÇÃO. AF_11/2019</t>
  </si>
  <si>
    <t>2.474,58</t>
  </si>
  <si>
    <t>OPERADOR DE BETONEIRA ESTACIONARIA / MISTURADOR (MENSALISTA)</t>
  </si>
  <si>
    <t>98593</t>
  </si>
  <si>
    <t>PATCH PANEL 48 PORTAS, CATEGORIA 5E - FORNECIMENTO E INSTALAÇÃO. AF_11/2019</t>
  </si>
  <si>
    <t>752,23</t>
  </si>
  <si>
    <t>2.388,06</t>
  </si>
  <si>
    <t>89355</t>
  </si>
  <si>
    <t>TUBO, PVC, SOLDÁVEL, DN 20MM, INSTALADO EM RAMAL OU SUB-RAMAL DE ÁGUA - FORNECIMENTO E INSTALAÇÃO. AF_12/2014</t>
  </si>
  <si>
    <t>12,94</t>
  </si>
  <si>
    <t>OPERADOR DE BETONEIRA ESTACIONARIA/MISTURADOR</t>
  </si>
  <si>
    <t>13,56</t>
  </si>
  <si>
    <t>89356</t>
  </si>
  <si>
    <t>TUBO, PVC, SOLDÁVEL, DN 25MM, INSTALADO EM RAMAL OU SUB-RAMAL DE ÁGUA - FORNECIMENTO E INSTALAÇÃO. AF_12/2014</t>
  </si>
  <si>
    <t>OPERADOR DE COMPRESSOR DE AR OU COMPRESSORISTA</t>
  </si>
  <si>
    <t>16,41</t>
  </si>
  <si>
    <t>89357</t>
  </si>
  <si>
    <t>TUBO, PVC, SOLDÁVEL, DN 32MM, INSTALADO EM RAMAL OU SUB-RAMAL DE ÁGUA - FORNECIMENTO E INSTALAÇÃO. AF_12/2014</t>
  </si>
  <si>
    <t>21,48</t>
  </si>
  <si>
    <t>OPERADOR DE COMPRESSOR DE AR OU COMPRESSORISTA (MENSALISTA)</t>
  </si>
  <si>
    <t>89401</t>
  </si>
  <si>
    <t>2.889,68</t>
  </si>
  <si>
    <t>TUBO, PVC, SOLDÁVEL, DN 20MM, INSTALADO EM RAMAL DE DISTRIBUIÇÃO DE ÁGUA - FORNECIMENTO E INSTALAÇÃO. AF_12/2014</t>
  </si>
  <si>
    <t>OPERADOR DE DEMARCADORA DE FAIXAS DE TRAFEGO</t>
  </si>
  <si>
    <t>17,30</t>
  </si>
  <si>
    <t>89402</t>
  </si>
  <si>
    <t>TUBO, PVC, SOLDÁVEL, DN 25MM, INSTALADO EM RAMAL DE DISTRIBUIÇÃO DE ÁGUA - FORNECIMENTO E INSTALAÇÃO. AF_12/2014</t>
  </si>
  <si>
    <t>OPERADOR DE DEMARCADORA DE FAIXAS DE TRAFEGO (MENSALISTA)</t>
  </si>
  <si>
    <t>3.045,65</t>
  </si>
  <si>
    <t>OPERADOR DE ESCAVADEIRA</t>
  </si>
  <si>
    <t>89403</t>
  </si>
  <si>
    <t>TUBO, PVC, SOLDÁVEL, DN 32MM, INSTALADO EM RAMAL DE DISTRIBUIÇÃO DE ÁGUA - FORNECIMENTO E INSTALAÇÃO. AF_12/2014</t>
  </si>
  <si>
    <t>11,35</t>
  </si>
  <si>
    <t>89446</t>
  </si>
  <si>
    <t>OPERADOR DE ESCAVADEIRA (MENSALISTA)</t>
  </si>
  <si>
    <t>TUBO, PVC, SOLDÁVEL, DN 25MM, INSTALADO EM PRUMADA DE ÁGUA - FORNECIMENTO E INSTALAÇÃO. AF_12/2014</t>
  </si>
  <si>
    <t>89447</t>
  </si>
  <si>
    <t>TUBO, PVC, SOLDÁVEL, DN 32MM, INSTALADO EM PRUMADA DE ÁGUA - FORNECIMENTO E INSTALAÇÃO. AF_12/2014</t>
  </si>
  <si>
    <t>OPERADOR DE GUINCHO</t>
  </si>
  <si>
    <t>89448</t>
  </si>
  <si>
    <t>TUBO, PVC, SOLDÁVEL, DN 40MM, INSTALADO EM PRUMADA DE ÁGUA - FORNECIMENTO E INSTALAÇÃO. AF_12/2014</t>
  </si>
  <si>
    <t>OPERADOR DE GUINCHO OU GUINCHEIRO (MENSALISTA)</t>
  </si>
  <si>
    <t>2.645,70</t>
  </si>
  <si>
    <t>89449</t>
  </si>
  <si>
    <t>TUBO, PVC, SOLDÁVEL, DN 50MM, INSTALADO EM PRUMADA DE ÁGUA - FORNECIMENTO E INSTALAÇÃO. AF_12/2014</t>
  </si>
  <si>
    <t>OPERADOR DE GUINDASTE</t>
  </si>
  <si>
    <t>12,53</t>
  </si>
  <si>
    <t>OPERADOR DE GUINDASTE (MENSALISTA)</t>
  </si>
  <si>
    <t>4.936,68</t>
  </si>
  <si>
    <t>OPERADOR DE JATO ABRASIVO OU JATISTA</t>
  </si>
  <si>
    <t>89450</t>
  </si>
  <si>
    <t>TUBO, PVC, SOLDÁVEL, DN 60MM, INSTALADO EM PRUMADA DE ÁGUA - FORNECIMENTO E INSTALAÇÃO. AF_12/2014</t>
  </si>
  <si>
    <t>OPERADOR DE JATO ABRASIVO OU JATISTA (MENSALISTA)</t>
  </si>
  <si>
    <t>3.778,50</t>
  </si>
  <si>
    <t>89451</t>
  </si>
  <si>
    <t>TUBO, PVC, SOLDÁVEL, DN 75MM, INSTALADO EM PRUMADA DE ÁGUA - FORNECIMENTO E INSTALAÇÃO. AF_12/2014</t>
  </si>
  <si>
    <t>OPERADOR DE MAQUINAS E TRATORES DIVERSOS (TERRAPLANAGEM)</t>
  </si>
  <si>
    <t>34,16</t>
  </si>
  <si>
    <t>89452</t>
  </si>
  <si>
    <t>TUBO, PVC, SOLDÁVEL, DN 85MM, INSTALADO EM PRUMADA DE ÁGUA - FORNECIMENTO E INSTALAÇÃO. AF_12/2014</t>
  </si>
  <si>
    <t>17,93</t>
  </si>
  <si>
    <t>42,50</t>
  </si>
  <si>
    <t>89508</t>
  </si>
  <si>
    <t>OPERADOR DE MAQUINAS E TRATORES DIVERSOS (TERRAPLANAGEM) (MENSALISTA)</t>
  </si>
  <si>
    <t>TUBO PVC, SÉRIE R, ÁGUA PLUVIAL, DN 40 MM, FORNECIDO E INSTALADO EM RAMAL DE ENCAMINHAMENTO. AF_12/2014</t>
  </si>
  <si>
    <t>15,98</t>
  </si>
  <si>
    <t>3.156,62</t>
  </si>
  <si>
    <t>89509</t>
  </si>
  <si>
    <t>TUBO PVC, SÉRIE R, ÁGUA PLUVIAL, DN 50 MM, FORNECIDO E INSTALADO EM RAMAL DE ENCAMINHAMENTO. AF_12/2014</t>
  </si>
  <si>
    <t>OPERADOR DE MARTELETE OU MARTELETEIRO</t>
  </si>
  <si>
    <t>89511</t>
  </si>
  <si>
    <t>TUBO PVC, SÉRIE R, ÁGUA PLUVIAL, DN 75 MM, FORNECIDO E INSTALADO EM RAMAL DE ENCAMINHAMENTO. AF_12/2014</t>
  </si>
  <si>
    <t>31,73</t>
  </si>
  <si>
    <t>OPERADOR DE MARTELETE OU MARTELETEIRO (MENSALISTA)</t>
  </si>
  <si>
    <t>1.557,39</t>
  </si>
  <si>
    <t>89512</t>
  </si>
  <si>
    <t>TUBO PVC, SÉRIE R, ÁGUA PLUVIAL, DN 100 MM, FORNECIDO E INSTALADO EM RAMAL DE ENCAMINHAMENTO. AF_12/2014</t>
  </si>
  <si>
    <t>OPERADOR DE MOTO SCRAPER</t>
  </si>
  <si>
    <t>50,60</t>
  </si>
  <si>
    <t>OPERADOR DE MOTO SCRAPER (MENSALISTA)</t>
  </si>
  <si>
    <t>89576</t>
  </si>
  <si>
    <t>3.097,56</t>
  </si>
  <si>
    <t>TUBO PVC, SÉRIE R, ÁGUA PLUVIAL, DN 75 MM, FORNECIDO E INSTALADO EM CONDUTORES VERTICAIS DE ÁGUAS PLUVIAIS. AF_12/2014</t>
  </si>
  <si>
    <t>OPERADOR DE MOTONIVELADORA</t>
  </si>
  <si>
    <t>21,57</t>
  </si>
  <si>
    <t>89578</t>
  </si>
  <si>
    <t>TUBO PVC, SÉRIE R, ÁGUA PLUVIAL, DN 100 MM, FORNECIDO E INSTALADO EM CONDUTORES VERTICAIS DE ÁGUAS PLUVIAIS. AF_12/2014</t>
  </si>
  <si>
    <t>OPERADOR DE MOTONIVELADORA (MENSALISTA)</t>
  </si>
  <si>
    <t>34,53</t>
  </si>
  <si>
    <t>3.800,14</t>
  </si>
  <si>
    <t>89580</t>
  </si>
  <si>
    <t>TUBO PVC, SÉRIE R, ÁGUA PLUVIAL, DN 150 MM, FORNECIDO E INSTALADO EM CONDUTORES VERTICAIS DE ÁGUAS PLUVIAIS. AF_12/2014</t>
  </si>
  <si>
    <t>68,26</t>
  </si>
  <si>
    <t>OPERADOR DE PA CARREGADEIRA</t>
  </si>
  <si>
    <t>89633</t>
  </si>
  <si>
    <t>TUBO, CPVC, SOLDÁVEL, DN 15MM, INSTALADO EM RAMAL OU SUB-RAMAL DE ÁGUA - FORNECIMENTO E INSTALAÇÃO. AF_12/2014</t>
  </si>
  <si>
    <t>16,96</t>
  </si>
  <si>
    <t>89634</t>
  </si>
  <si>
    <t>TUBO, CPVC, SOLDÁVEL, DN 22MM, INSTALADO EM RAMAL OU SUB-RAMAL DE ÁGUA - FORNECIMENTO E INSTALAÇÃO. AF_12/2014</t>
  </si>
  <si>
    <t>23,83</t>
  </si>
  <si>
    <t>OPERADOR DE PA CARREGADEIRA (MENSALISTA)</t>
  </si>
  <si>
    <t>2.987,72</t>
  </si>
  <si>
    <t>89635</t>
  </si>
  <si>
    <t>TUBO, CPVC, SOLDÁVEL, DN 28MM, INSTALADO EM RAMAL OU SUB-RAMAL DE ÁGUA - FORNECIMENTO E INSTALAÇÃO. AF_12/2014</t>
  </si>
  <si>
    <t>OPERADOR DE PAVIMENTADORA</t>
  </si>
  <si>
    <t>18,15</t>
  </si>
  <si>
    <t>89636</t>
  </si>
  <si>
    <t>OPERADOR DE PAVIMENTADORA/MESA VIBROACABADORA (MENSALISTA)</t>
  </si>
  <si>
    <t>TUBO, CPVC, SOLDÁVEL, DN 35MM, INSTALADO EM RAMAL OU SUB-RAMAL DE ÁGUA _x0096_ FORNECIMENTO E INSTALAÇÃO. AF_12/2014</t>
  </si>
  <si>
    <t>3.197,92</t>
  </si>
  <si>
    <t>40,78</t>
  </si>
  <si>
    <t>OPERADOR DE ROLO COMPACTADOR</t>
  </si>
  <si>
    <t>89711</t>
  </si>
  <si>
    <t>TUBO PVC, SERIE NORMAL, ESGOTO PREDIAL, DN 40 MM, FORNECIDO E INSTALADO EM RAMAL DE DESCARGA OU RAMAL DE ESGOTO SANITÁRIO. AF_12/2014</t>
  </si>
  <si>
    <t>OPERADOR DE ROLO COMPACTADOR (MENSALISTA)</t>
  </si>
  <si>
    <t>2.408,19</t>
  </si>
  <si>
    <t>OPERADOR DE TRATOR - EXCLUSIVE AGROPECUARIA</t>
  </si>
  <si>
    <t>89712</t>
  </si>
  <si>
    <t>19,79</t>
  </si>
  <si>
    <t>OPERADOR DE TRATOR - EXCLUSIVE AGROPECUARIA (MENSALISTA)</t>
  </si>
  <si>
    <t>3.485,29</t>
  </si>
  <si>
    <t>TUBO PVC, SERIE NORMAL, ESGOTO PREDIAL, DN 50 MM, FORNECIDO E INSTALADO EM RAMAL DE DESCARGA OU RAMAL DE ESGOTO SANITÁRIO. AF_12/2014</t>
  </si>
  <si>
    <t>OPERADOR DE USINA DE ASFALTO, DE SOLOS OU DE CONCRETO</t>
  </si>
  <si>
    <t>89713</t>
  </si>
  <si>
    <t>TUBO PVC, SERIE NORMAL, ESGOTO PREDIAL, DN 75 MM, FORNECIDO E INSTALADO EM RAMAL DE DESCARGA OU RAMAL DE ESGOTO SANITÁRIO. AF_12/2014</t>
  </si>
  <si>
    <t>OPERADOR DE USINA DE ASFALTO, DE SOLOS OU DE CONCRETO (MENSALISTA)</t>
  </si>
  <si>
    <t>32,63</t>
  </si>
  <si>
    <t>2.746,26</t>
  </si>
  <si>
    <t>89714</t>
  </si>
  <si>
    <t>TUBO PVC, SERIE NORMAL, ESGOTO PREDIAL, DN 100 MM, FORNECIDO E INSTALADO EM RAMAL DE DESCARGA OU RAMAL DE ESGOTO SANITÁRIO. AF_12/2014</t>
  </si>
  <si>
    <t>41,61</t>
  </si>
  <si>
    <t>OXIGENIO, RECARGA PARA CILINDRO DE CONJUNTO OXICORTE GRANDE</t>
  </si>
  <si>
    <t>89716</t>
  </si>
  <si>
    <t>TUBO, CPVC, SOLDÁVEL, DN 22MM, INSTALADO EM RAMAL DE DISTRIBUIÇÃO DE ÁGUA - FORNECIMENTO E INSTALAÇÃO. AF_12/2014</t>
  </si>
  <si>
    <t>PA CARREGADEIRA SOBRE RODAS, POTENCIA BRUTA *127* CV, CAPACIDADE DA CACAMBA DE 2,0 A 2,4 M3, PESO OPERACIONAL DE 10330 KG</t>
  </si>
  <si>
    <t>319.680,00</t>
  </si>
  <si>
    <t>89717</t>
  </si>
  <si>
    <t>PA CARREGADEIRA SOBRE RODAS, POTENCIA LIQUIDA 128 HP, CAPACIDADE DA CACAMBA DE 1,7 A 2,8 M3, PESO OPERACIONAL DE 11632 KG</t>
  </si>
  <si>
    <t>TUBO, CPVC, SOLDÁVEL, DN 28MM, INSTALADO EM RAMAL DE DISTRIBUIÇÃO DE ÁGUA - FORNECIMENTO E INSTALAÇÃO. AF_12/2014</t>
  </si>
  <si>
    <t>24,52</t>
  </si>
  <si>
    <t>360.000,00</t>
  </si>
  <si>
    <r>
      <t>LS:</t>
    </r>
    <r>
      <rPr>
        <rFont val="Arial"/>
        <sz val="10.0"/>
      </rPr>
      <t xml:space="preserve"> 89,54%</t>
    </r>
  </si>
  <si>
    <t>PA CARREGADEIRA SOBRE RODAS, POTENCIA LIQUIDA 197 HP, CAPACIDADE DA CACAMBA DE 2,5 A 3,5 M3, PESO OPERACIONAL DE 18338 KG</t>
  </si>
  <si>
    <t>89770</t>
  </si>
  <si>
    <t>TUBO, CPVC, SOLDÁVEL, DN 35MM, INSTALADO EM PRUMADA DE ÁGUA _x0096_ FORNECIMENTO E INSTALAÇÃO. AF_12/2014</t>
  </si>
  <si>
    <t>499.199,97</t>
  </si>
  <si>
    <t>26,13</t>
  </si>
  <si>
    <t>PA CARREGADEIRA SOBRE RODAS, POTENCIA LIQUIDA 213 HP, CAPACIDADE DA CACAMBA DE 1,9 A 3,5 M3, PESO OPERACIONAL DE 19234 KG</t>
  </si>
  <si>
    <t>89771</t>
  </si>
  <si>
    <t>568.319,97</t>
  </si>
  <si>
    <t>TUBO, CPVC, SOLDÁVEL, DN 42MM, INSTALADO EM PRUMADA DE ÁGUA _x0096_ FORNECIMENTO E INSTALAÇÃO. AF_12/2014</t>
  </si>
  <si>
    <t>35,68</t>
  </si>
  <si>
    <t>PA CARREGADEIRA SOBRE RODAS, POTENCIA 152 HP, CAPACIDADE DA CACAMBA DE 1,53 A 2,30 M3, PESO OPERACIONAL DE 10216 KG</t>
  </si>
  <si>
    <t>89773</t>
  </si>
  <si>
    <t>TUBO, CPVC, SOLDÁVEL, DN 73MM, INSTALADO EM PRUMADA DE ÁGUA _x0096_ FORNECIMENTO E INSTALAÇÃO. AF_12/2014</t>
  </si>
  <si>
    <t>331.679,98</t>
  </si>
  <si>
    <t>83,01</t>
  </si>
  <si>
    <t>PA DE LIXO PLASTICA, CABO LONGO</t>
  </si>
  <si>
    <t>89775</t>
  </si>
  <si>
    <t>TUBO, CPVC, SOLDÁVEL, DN 89MM, INSTALADO EM PRUMADA DE ÁGUA _x0096_ FORNECIMENTO E INSTALAÇÃO. AF_12/2014</t>
  </si>
  <si>
    <t>131,05</t>
  </si>
  <si>
    <t>89798</t>
  </si>
  <si>
    <t>PAINEL DE LA DE VIDRO SEM REVESTIMENTO PSI 20, E = 25 MM, DE 1200 X 600 MM</t>
  </si>
  <si>
    <t>TUBO PVC, SERIE NORMAL, ESGOTO PREDIAL, DN 50 MM, FORNECIDO E INSTALADO EM PRUMADA DE ESGOTO SANITÁRIO OU VENTILAÇÃO. AF_12/2014</t>
  </si>
  <si>
    <t>9,37</t>
  </si>
  <si>
    <r>
      <t xml:space="preserve">BDI: </t>
    </r>
    <r>
      <rPr>
        <rFont val="Arial"/>
        <sz val="10.0"/>
      </rPr>
      <t>27,64% - Serviços</t>
    </r>
    <r>
      <rPr>
        <rFont val="Arial"/>
        <b/>
        <sz val="10.0"/>
      </rPr>
      <t xml:space="preserve">
 DATA BASE: </t>
    </r>
    <r>
      <rPr>
        <rFont val="Arial"/>
        <sz val="10.0"/>
      </rPr>
      <t>Dezembro/2019</t>
    </r>
  </si>
  <si>
    <t>89799</t>
  </si>
  <si>
    <t>TUBO PVC, SERIE NORMAL, ESGOTO PREDIAL, DN 75 MM, FORNECIDO E INSTALADO EM PRUMADA DE ESGOTO SANITÁRIO OU VENTILAÇÃO. AF_12/2014</t>
  </si>
  <si>
    <t>15,61</t>
  </si>
  <si>
    <t>PAINEL DE LA DE VIDRO SEM REVESTIMENTO PSI 20, E = 50 MM, DE 1200 X 600 MM</t>
  </si>
  <si>
    <t>89800</t>
  </si>
  <si>
    <t>21,10</t>
  </si>
  <si>
    <t>TUBO PVC, SERIE NORMAL, ESGOTO PREDIAL, DN 100 MM, FORNECIDO E INSTALADO EM PRUMADA DE ESGOTO SANITÁRIO OU VENTILAÇÃO. AF_12/2014</t>
  </si>
  <si>
    <t>19,19</t>
  </si>
  <si>
    <t>89848</t>
  </si>
  <si>
    <t>TUBO PVC, SERIE NORMAL, ESGOTO PREDIAL, DN 100 MM, FORNECIDO E INSTALADO EM SUBCOLETOR AÉREO DE ESGOTO SANITÁRIO. AF_12/2014</t>
  </si>
  <si>
    <t>PAINEL DE LA DE VIDRO SEM REVESTIMENTO PSI 40, E = 25 MM, DE 1200 X 600 MM</t>
  </si>
  <si>
    <t>89849</t>
  </si>
  <si>
    <t>TUBO PVC, SERIE NORMAL, ESGOTO PREDIAL, DN 150 MM, FORNECIDO E INSTALADO EM SUBCOLETOR AÉREO DE ESGOTO SANITÁRIO. AF_12/2014</t>
  </si>
  <si>
    <t>PAINEL DE LA DE VIDRO SEM REVESTIMENTO PSI 40, E = 50 MM, DE 1200 X 600 MM</t>
  </si>
  <si>
    <t>46,15</t>
  </si>
  <si>
    <t>34,58</t>
  </si>
  <si>
    <t>89865</t>
  </si>
  <si>
    <t>TUBO, PVC, SOLDÁVEL, DN 25MM, INSTALADO EM DRENO DE AR-CONDICIONADO - FORNECIMENTO E INSTALAÇÃO. AF_12/2014</t>
  </si>
  <si>
    <t>PAINEL ESTRUTURAL PARA LAJE SECA REVESTIDO EM PLACA CIMENTICIA, DE 1,20 X 2,50 M, E = 23 MM</t>
  </si>
  <si>
    <t>63,29</t>
  </si>
  <si>
    <t>91784</t>
  </si>
  <si>
    <t>(COMPOSIÇÃO REPRESENTATIVA) DO SERVIÇO DE INSTALAÇÃO DE TUBOS DE PVC, SOLDÁVEL, ÁGUA FRIA, DN 20 MM (INSTALADO EM RAMAL, SUB-RAMAL OU RAMAL DE DISTRIBUIÇÃO), INCLUSIVE CONEXÕES, CORTES E FIXAÇÕES, PARA PRÉDIOS. AF_10/2015</t>
  </si>
  <si>
    <t>PAINEL ESTRUTURAL PARA LAJE SECA REVESTIDO EM PLACA CIMENTICIA, DE 1,20 X 2,50 M, E = 40 MM</t>
  </si>
  <si>
    <t>91785</t>
  </si>
  <si>
    <t>(COMPOSIÇÃO REPRESENTATIVA) DO SERVIÇO DE INSTALAÇÃO DE TUBOS DE PVC, SOLDÁVEL, ÁGUA FRIA, DN 25 MM (INSTALADO EM RAMAL, SUB-RAMAL, RAMAL DE DISTRIBUIÇÃO OU PRUMADA), INCLUSIVE CONEXÕES, CORTES E FIXAÇÕES, PARA PRÉDIOS. AF_10/2015</t>
  </si>
  <si>
    <t>117,86</t>
  </si>
  <si>
    <t>30,38</t>
  </si>
  <si>
    <t>91786</t>
  </si>
  <si>
    <t>(COMPOSIÇÃO REPRESENTATIVA) DO SERVIÇO DE INSTALAÇÃO TUBOS DE PVC, SOLDÁVEL, ÁGUA FRIA, DN 32 MM (INSTALADO EM RAMAL, SUB-RAMAL, RAMAL DE DISTRIBUIÇÃO OU PRUMADA), INCLUSIVE CONEXÕES, CORTES E FIXAÇÕES, PARA PRÉDIOS. AF_10/2015</t>
  </si>
  <si>
    <t>PAINEL ESTRUTURAL PARA LAJE SECA REVESTIDO EM PLACA CIMENTICIA, DE 1,20 X 2,50 M, E = 55 MM</t>
  </si>
  <si>
    <t>20,79</t>
  </si>
  <si>
    <t>155,39</t>
  </si>
  <si>
    <t>91787</t>
  </si>
  <si>
    <t>(COMPOSIÇÃO REPRESENTATIVA) DO SERVIÇO DE INSTALAÇÃO DE TUBOS DE PVC, SOLDÁVEL, ÁGUA FRIA, DN 40 MM (INSTALADO EM PRUMADA), INCLUSIVE CONEXÕES, CORTES E FIXAÇÕES, PARA PRÉDIOS. AF_10/2015</t>
  </si>
  <si>
    <t>23,29</t>
  </si>
  <si>
    <t>PAINEL TERMOISOLANTE PARA FECHAMENTOS VERTICAIS (INCLUI PARAFUSOS DE FIXACAO) REVESTIDO EM ACO GALVALUME, LARGURA UTIL DE 1100 MM, REVESTIMENTO COM ESPESSURA DE 0,50 MM, COM PRE-PINTURA NAS DUAS FACES, NUCLEO EM POLIURETANO (PUR) COM ESPESSURA 40/50 MM</t>
  </si>
  <si>
    <t>91788</t>
  </si>
  <si>
    <t>(COMPOSIÇÃO REPRESENTATIVA) DO SERVIÇO DE INSTALAÇÃO DE TUBOS DE PVC, SOLDÁVEL, ÁGUA FRIA, DN 50 MM (INSTALADO EM PRUMADA), INCLUSIVE CONEXÕES, CORTES E FIXAÇÕES, PARA PRÉDIOS. AF_10/2015</t>
  </si>
  <si>
    <t>29,74</t>
  </si>
  <si>
    <t>130,92</t>
  </si>
  <si>
    <t>91789</t>
  </si>
  <si>
    <t>(COMPOSIÇÃO REPRESENTATIVA) DO SERVIÇO DE INSTALAÇÃO DE TUBOS DE PVC, SÉRIE R, ÁGUA PLUVIAL, DN 75 MM (INSTALADO EM RAMAL DE ENCAMINHAMENTO, OU CONDUTORES VERTICAIS), INCLUSIVE CONEXÕES, CORTE E FIXAÇÕES, PARA PRÉDIOS. AF_10/2015</t>
  </si>
  <si>
    <t>35,15</t>
  </si>
  <si>
    <t>PAINEL TERMOISOLANTE PARA FECHAMENTOS VERTICAIS (INCLUI PARAFUSOS DE FIXACAO) REVESTIDO EM ACO GALVALUME, LARGURA UTIL DE 1100 MM, REVESTIMENTO COM ESPESSURA DE 0,50 MM, COM PRE-PINTURA NAS DUAS FACES, NUCLEO EM POLIURETANO (PUR) COM ESPESSURA 70/80 MM</t>
  </si>
  <si>
    <t>155,21</t>
  </si>
  <si>
    <t>PAPEL KRAFT BETUMADO</t>
  </si>
  <si>
    <t>91790</t>
  </si>
  <si>
    <t>(COMPOSIÇÃO REPRESENTATIVA) DO SERVIÇO DE INSTALAÇÃO DE TUBOS DE PVC, SÉRIE R, ÁGUA PLUVIAL, DN 100 MM (INSTALADO EM RAMAL DE ENCAMINHAMENTO, OU CONDUTORES VERTICAIS), INCLUSIVE CONEXÕES, CORTES E FIXAÇÕES, PARA PRÉDIOS. AF_10/2015</t>
  </si>
  <si>
    <t>53,26</t>
  </si>
  <si>
    <t>PAPELEIRA DE PAREDE EM METAL CROMADO SEM TAMPA</t>
  </si>
  <si>
    <t>91791</t>
  </si>
  <si>
    <t>25,54</t>
  </si>
  <si>
    <t>(COMPOSIÇÃO REPRESENTATIVA) DO SERVIÇO DE INSTALAÇÃO DE TUBOS DE PVC, SÉRIE R, ÁGUA PLUVIAL, DN 150 MM (INSTALADO EM CONDUTORES VERTICAIS), INCLUSIVE CONEXÕES, CORTES E FIXAÇÕES, PARA PRÉDIOS. AF_10/2015</t>
  </si>
  <si>
    <t>72,44</t>
  </si>
  <si>
    <t>PAPELEIRA PLASTICA TIPO DISPENSER PARA PAPEL HIGIENICO ROLAO</t>
  </si>
  <si>
    <t>36,33</t>
  </si>
  <si>
    <t>91792</t>
  </si>
  <si>
    <t>(COMPOSIÇÃO REPRESENTATIVA) DO SERVIÇO DE INSTALAÇÃO DE TUBO DE PVC, SÉRIE NORMAL, ESGOTO PREDIAL, DN 40 MM (INSTALADO EM RAMAL DE DESCARGA OU RAMAL DE ESGOTO SANITÁRIO), INCLUSIVE CONEXÕES, CORTES E FIXAÇÕES, PARA PRÉDIOS. AF_10/2015</t>
  </si>
  <si>
    <t>PAR DE TABELAS DE BASQUETE EM COMPENSADO NAVAL DE *1,80 X 1,20* M, COM ARO DE METAL E REDE (SEM SUPORTE DE FIXACAO)</t>
  </si>
  <si>
    <t>41,70</t>
  </si>
  <si>
    <t>1.088,36</t>
  </si>
  <si>
    <t>91793</t>
  </si>
  <si>
    <t>PARA-RAIOS DE BAIXA TENSAO, TENSAO DE OPERACAO *280* V , CORRENTE MAXIMA *20* KA</t>
  </si>
  <si>
    <t>(COMPOSIÇÃO REPRESENTATIVA) DO SERVIÇO DE INSTALAÇÃO DE TUBO DE PVC, SÉRIE NORMAL, ESGOTO PREDIAL, DN 50 MM (INSTALADO EM RAMAL DE DESCARGA OU RAMAL DE ESGOTO SANITÁRIO), INCLUSIVE CONEXÕES, CORTES E FIXAÇÕES PARA, PRÉDIOS. AF_10/2015</t>
  </si>
  <si>
    <t>51,01</t>
  </si>
  <si>
    <t>PARA-RAIOS DE DISTRIBUICAO, TENSAO NOMINAL 15 KV, CORRENTE NOMINAL DE DESCARGA 5 KA</t>
  </si>
  <si>
    <t>91794</t>
  </si>
  <si>
    <t>150,57</t>
  </si>
  <si>
    <t>(COMPOSIÇÃO REPRESENTATIVA) DO SERVIÇO DE INST. TUBO PVC, SÉRIE N, ESGOTO PREDIAL, DN 75 MM, (INST. EM RAMAL DE DESCARGA, RAMAL DE ESG. SANITÁRIO, PRUMADA DE ESG. SANITÁRIO OU VENTILAÇÃO), INCL. CONEXÕES, CORTES E FIXAÇÕES, P/ PRÉDIOS. AF_10/2015</t>
  </si>
  <si>
    <t>PARA-RAIOS DE DISTRIBUICAO, TENSAO NOMINAL 30 KV, CORRENTE NOMINAL DE DESCARGA 10 KA</t>
  </si>
  <si>
    <t>250,12</t>
  </si>
  <si>
    <t>91795</t>
  </si>
  <si>
    <t>(COMPOSIÇÃO REPRESENTATIVA) DO SERVIÇO DE INST. TUBO PVC, SÉRIE N, ESGOTO PREDIAL, 100 MM (INST. RAMAL DESCARGA, RAMAL DE ESG. SANIT., PRUMADA ESG. SANIT., VENTILAÇÃO OU SUB-COLETOR AÉREO), INCL. CONEXÕES E CORTES, FIXAÇÕES, P/ PRÉDIOS. AF_10/2015</t>
  </si>
  <si>
    <t>PARA-RAIOS TIPO FRANKLIN 350 MM, EM LATAO CROMADO, DUAS DESCIDAS, PARA PROTECAO DE EDIFICACOES CONTRA DESCARGAS ATMOSFERICAS</t>
  </si>
  <si>
    <t>50,93</t>
  </si>
  <si>
    <t>58,00</t>
  </si>
  <si>
    <t>PARAFUSO CABECA TROMBETA E PONTA AGULHA (GN55), COMPRIMENTO 55 MM, EM ACO FOSFATIZADO, PARA FIXAR CHAPA DE GESSO EM PERFIL DRYWALL METALICO MAXIMO 0,7 MM</t>
  </si>
  <si>
    <t>91796</t>
  </si>
  <si>
    <t>(COMPOSIÇÃO REPRESENTATIVA) DO SERVIÇO DE INSTALAÇÃO DE TUBO DE PVC, SÉRIE NORMAL, ESGOTO PREDIAL, DN 150 MM (INSTALADO EM SUB-COLETOR AÉREO), INCLUSIVE CONEXÕES, CORTES E FIXAÇÕES, PARA PRÉDIOS. AF_10/2015</t>
  </si>
  <si>
    <t>55,65</t>
  </si>
  <si>
    <t>PARAFUSO DE ACO TIPO CHUMBADOR PARABOLT, DIAMETRO 1/2", COMPRIMENTO 75 MM</t>
  </si>
  <si>
    <t>92275</t>
  </si>
  <si>
    <t>TUBO EM COBRE RÍGIDO, DN 22 MM, CLASSE E, SEM ISOLAMENTO, INSTALADO EM PRUMADA _x0096_ FORNECIMENTO E INSTALAÇÃO. AF_12/2015</t>
  </si>
  <si>
    <t>32,73</t>
  </si>
  <si>
    <t>PARAFUSO DE ACO TIPO CHUMBADOR PARABOLT, DIAMETRO 3/8", COMPRIMENTO 75 MM</t>
  </si>
  <si>
    <t>92276</t>
  </si>
  <si>
    <t>PARAFUSO DE ACO ZINCADO COM ROSCA SOBERBA, CABECA CHATA E FENDA SIMPLES, DIAMETRO 2,5 MM, COMPRIMENTO * 9,5 * MM</t>
  </si>
  <si>
    <t>TUBO EM COBRE RÍGIDO, DN 28 MM, CLASSE E, SEM ISOLAMENTO, INSTALADO EM PRUMADA _x0096_ FORNECIMENTO E INSTALAÇÃO. AF_12/2015</t>
  </si>
  <si>
    <t>41,42</t>
  </si>
  <si>
    <t>PARAFUSO DE ACO ZINCADO COM ROSCA SOBERBA, CABECA CHATA E FENDA SIMPLES, DIAMETRO 4,2 MM, COMPRIMENTO * 32 * MM</t>
  </si>
  <si>
    <t>92277</t>
  </si>
  <si>
    <t>TUBO EM COBRE RÍGIDO, DN 35 MM, CLASSE E, SEM ISOLAMENTO, INSTALADO EM PRUMADA _x0096_ FORNECIMENTO E INSTALAÇÃO. AF_12/2015</t>
  </si>
  <si>
    <t>59,66</t>
  </si>
  <si>
    <t>PARAFUSO DE ACO ZINCADO COM ROSCA SOBERBA, CABECA CHATA E FENDA SIMPLES, DIAMETRO 4,8 MM, COMPRIMENTO 45 MM</t>
  </si>
  <si>
    <t>92278</t>
  </si>
  <si>
    <t>PARAFUSO DE FERRO POLIDO, SEXTAVADO, COM ROSCA INTEIRA, DIAMETRO 5/16", COMPRIMENTO 3/4", COM PORCA E ARRUELA LISA LEVE</t>
  </si>
  <si>
    <t>TUBO EM COBRE RÍGIDO, DN 42 MM, CLASSE E, SEM ISOLAMENTO, INSTALADO EM PRUMADA _x0096_ FORNECIMENTO E INSTALAÇÃO. AF_12/2015</t>
  </si>
  <si>
    <t>80,14</t>
  </si>
  <si>
    <t>PARAFUSO DE FERRO POLIDO, SEXTAVADO, COM ROSCA PARCIAL, DIAMETRO 5/8", COMPRIMENTO 6", COM PORCA E ARRUELA DE PRESSAO MEDIA</t>
  </si>
  <si>
    <t>92279</t>
  </si>
  <si>
    <t>TUBO EM COBRE RÍGIDO, DN 54 MM, CLASSE E, SEM ISOLAMENTO, INSTALADO EM PRUMADA _x0096_ FORNECIMENTO E INSTALAÇÃO. AF_12/2015</t>
  </si>
  <si>
    <t>115,70</t>
  </si>
  <si>
    <t>PARAFUSO DE LATAO COM ACABAMENTO CROMADO PARA FIXAR PECA SANITARIA, INCLUI PORCA CEGA, ARRUELA E BUCHA DE NYLON TAMANHO S-10</t>
  </si>
  <si>
    <t>92280</t>
  </si>
  <si>
    <t>TUBO EM COBRE RÍGIDO, DN 66 MM, CLASSE E, SEM ISOLAMENTO, INSTALADO EM PRUMADA _x0096_ FORNECIMENTO E INSTALAÇÃO. AF_12/2015</t>
  </si>
  <si>
    <t>162,30</t>
  </si>
  <si>
    <t>PARAFUSO DE LATAO COM ROSCA SOBERBA, CABECA CHATA E FENDA SIMPLES, DIAMETRO 2,5 MM, COMPRIMENTO 12 MM</t>
  </si>
  <si>
    <t>92281</t>
  </si>
  <si>
    <t>PARAFUSO DE LATAO COM ROSCA SOBERBA, CABECA CHATA E FENDA SIMPLES, DIAMETRO 3,2 MM, COMPRIMENTO 16 MM</t>
  </si>
  <si>
    <t>TUBO EM COBRE RÍGIDO, DN 22 MM, CLASSE E, COM ISOLAMENTO, INSTALADO EM PRUMADA _x0096_ FORNECIMENTO E INSTALAÇÃO. AF_12/2015</t>
  </si>
  <si>
    <t>PARAFUSO DE LATAO COM ROSCA SOBERBA, CABECA CHATA E FENDA SIMPLES, DIAMETRO 4,8 MM, COMPRIMENTO 65 MM</t>
  </si>
  <si>
    <t>84,64</t>
  </si>
  <si>
    <t>1,20</t>
  </si>
  <si>
    <t>PARAFUSO DRY WALL, EM ACO FOSFATIZADO, CABECA TROMBETA E PONTA AGULHA (TA), COMPRIMENTO 25 MM</t>
  </si>
  <si>
    <t>92282</t>
  </si>
  <si>
    <t>TUBO EM COBRE RÍGIDO, DN 28 MM, CLASSE E, COM ISOLAMENTO, INSTALADO EM PRUMADA _x0096_ FORNECIMENTO E INSTALAÇÃO. AF_12/2015</t>
  </si>
  <si>
    <t>95,42</t>
  </si>
  <si>
    <t>PARAFUSO DRY WALL, EM ACO FOSFATIZADO, CABECA TROMBETA E PONTA AGULHA (TA), COMPRIMENTO 35 MM</t>
  </si>
  <si>
    <t>92283</t>
  </si>
  <si>
    <t>PARAFUSO DRY WALL, EM ACO FOSFATIZADO, CABECA TROMBETA E PONTA AGULHA (TA), COMPRIMENTO 45 MM</t>
  </si>
  <si>
    <t>TUBO EM COBRE RÍGIDO, DN 35 MM, CLASSE E, COM ISOLAMENTO, INSTALADO EM PRUMADA _x0096_ FORNECIMENTO E INSTALAÇÃO. AF_12/2015</t>
  </si>
  <si>
    <t>127,89</t>
  </si>
  <si>
    <t>PARAFUSO DRY WALL, EM ACO FOSFATIZADO, CABECA TROMBETA E PONTA BROCA (TB), COMPRIMENTO 25 MM</t>
  </si>
  <si>
    <t>92284</t>
  </si>
  <si>
    <t>TUBO EM COBRE RÍGIDO, DN 42 MM, CLASSE E, COM ISOLAMENTO, INSTALADO EM PRUMADA _x0096_ FORNECIMENTO E INSTALAÇÃO. AF_12/2015</t>
  </si>
  <si>
    <t>PARAFUSO DRY WALL, EM ACO FOSFATIZADO, CABECA TROMBETA E PONTA BROCA (TB), COMPRIMENTO 35 MM</t>
  </si>
  <si>
    <t>157,97</t>
  </si>
  <si>
    <t>92285</t>
  </si>
  <si>
    <t>PARAFUSO DRY WALL, EM ACO FOSFATIZADO, CABECA TROMBETA E PONTA BROCA (TB), COMPRIMENTO 45 MM</t>
  </si>
  <si>
    <t>TUBO EM COBRE RÍGIDO, DN 54 MM, CLASSE E, COM ISOLAMENTO, INSTALADO EM PRUMADA _x0096_ FORNECIMENTO E INSTALAÇÃO. AF_12/2015</t>
  </si>
  <si>
    <t>208,65</t>
  </si>
  <si>
    <t>PARAFUSO DRY WALL, EM ACO ZINCADO, CABECA LENTILHA E PONTA AGULHA (LA), LARGURA 4,2 MM, COMPRIMENTO 13 MM</t>
  </si>
  <si>
    <t>92286</t>
  </si>
  <si>
    <t>TUBO EM COBRE RÍGIDO, DN 66 MM, CLASSE E, COM ISOLAMENTO, INSTALADO EM PRUMADA _x0096_ FORNECIMENTO E INSTALAÇÃO. AF_12/2015</t>
  </si>
  <si>
    <t>256,56</t>
  </si>
  <si>
    <t>PARAFUSO DRY WALL, EM ACO ZINCADO, CABECA LENTILHA E PONTA BROCA (LB), LARGURA 4,2 MM, COMPRIMENTO 13 MM</t>
  </si>
  <si>
    <t>92305</t>
  </si>
  <si>
    <t>PARAFUSO EM ACO GALVANIZADO, TIPO MAQUINA, SEXTAVADO, SEM PORCA, DIAMETRO 1/2", COMPRIMENTO 2"</t>
  </si>
  <si>
    <t>TUBO EM COBRE RÍGIDO, DN 15 MM, CLASSE E, SEM ISOLAMENTO, INSTALADO EM RAMAL DE DISTRIBUIÇÃO _x0096_ FORNECIMENTO E INSTALAÇÃO. AF_12/2015</t>
  </si>
  <si>
    <t>92306</t>
  </si>
  <si>
    <t>TUBO EM COBRE RÍGIDO, DN 22 MM, CLASSE E, SEM ISOLAMENTO, INSTALADO EM RAMAL DE DISTRIBUIÇÃO _x0096_ FORNECIMENTO E INSTALAÇÃO. AF_12/2015</t>
  </si>
  <si>
    <t>PARAFUSO FRANCES METRICO ZINCADO, DIAMETRO 12 MM, COMPRIMENTO 140MM, COM PORCA SEXTAVADA E ARRUELA DE PRESSAO MEDIA</t>
  </si>
  <si>
    <t>35,89</t>
  </si>
  <si>
    <t>92307</t>
  </si>
  <si>
    <t>TUBO EM COBRE RÍGIDO, DN 28 MM, CLASSE E, SEM ISOLAMENTO, INSTALADO EM RAMAL DE DISTRIBUIÇÃO _x0096_ FORNECIMENTO E INSTALAÇÃO. AF_12/2015</t>
  </si>
  <si>
    <t>44,80</t>
  </si>
  <si>
    <t>PARAFUSO FRANCES METRICO ZINCADO, DIAMETRO 12 MM, COMPRIMENTO 150 MM, COM PORCA SEXTAVADA E ARRUELA DE PRESSAO MEDIA</t>
  </si>
  <si>
    <t>92308</t>
  </si>
  <si>
    <t>TUBO EM COBRE RÍGIDO, DN 15 MM, CLASSE E, COM ISOLAMENTO, INSTALADO EM RAMAL DE DISTRIBUIÇÃO _x0096_ FORNECIMENTO E INSTALAÇÃO. AF_12/2015</t>
  </si>
  <si>
    <t>34,84</t>
  </si>
  <si>
    <t>PARAFUSO FRANCES M16 EM ACO GALVANIZADO, COMPRIMENTO = 150 MM, DIAMETRO = 16 MM, CABECA ABAULADA</t>
  </si>
  <si>
    <t>92309</t>
  </si>
  <si>
    <t>PARAFUSO FRANCES M16 EM ACO GALVANIZADO, COMPRIMENTO = 45 MM, DIAMETRO = 16 MM, CABECA ABAULADA</t>
  </si>
  <si>
    <t>72188</t>
  </si>
  <si>
    <t>PISO DE BORRACHA PASTILHADO, ESPESSURA 7MM, ASSENTADO COM ARGAMASSA TRACO 1:3 (CIMENTO E AREIA)</t>
  </si>
  <si>
    <t>TUBO EM COBRE RÍGIDO, DN 22 MM, CLASSE E, COM ISOLAMENTO, INSTALADO EM RAMAL DE DISTRIBUIÇÃO _x0096_ FORNECIMENTO E INSTALAÇÃO. AF_12/2015</t>
  </si>
  <si>
    <t>89,39</t>
  </si>
  <si>
    <t>PARAFUSO FRANCES ZINCADO, DIAMETRO 1/2'', COMPRIMENTO 2'', COM PORCA E ARRUELA</t>
  </si>
  <si>
    <t>92310</t>
  </si>
  <si>
    <t>TUBO EM COBRE RÍGIDO, DN 28 MM, CLASSE E, COM ISOLAMENTO, INSTALADO EM RAMAL DE DISTRIBUIÇÃO _x0096_ FORNECIMENTO E INSTALAÇÃO. AF_12/2015</t>
  </si>
  <si>
    <t>100,44</t>
  </si>
  <si>
    <t>PARAFUSO FRANCES ZINCADO, DIAMETRO 1/2", COMPRIMENTO 12", COM PORCA E ARRUELA LISA MEDIA</t>
  </si>
  <si>
    <t>92320</t>
  </si>
  <si>
    <t>TUBO EM COBRE RÍGIDO, DN 15 MM, CLASSE E, SEM ISOLAMENTO, INSTALADO EM RAMAL E SUB-RAMAL _x0096_ FORNECIMENTO E INSTALAÇÃO. AF_12/2015</t>
  </si>
  <si>
    <t>PARAFUSO FRANCES ZINCADO, DIAMETRO 1/2", COMPRIMENTO 15", COM PORCA E ARRUELA LISA MEDIA</t>
  </si>
  <si>
    <t>29,14</t>
  </si>
  <si>
    <t>PARAFUSO FRANCES ZINCADO, DIAMETRO 1/2", COMPRIMENTO 4", COM PORCA E ARRUELA</t>
  </si>
  <si>
    <t>2,74</t>
  </si>
  <si>
    <t>92321</t>
  </si>
  <si>
    <t>PARAFUSO M16 EM ACO GALVANIZADO, COMPRIMENTO = 125 MM, DIAMETRO = 16 MM, ROSCA MAQUINA, CABECA QUADRADA</t>
  </si>
  <si>
    <t>TUBO EM COBRE RÍGIDO, DN 22 MM, CLASSE E, SEM ISOLAMENTO, INSTALADO EM RAMAL E SUB-RAMAL _x0096_ FORNECIMENTO E INSTALAÇÃO. AF_12/2015</t>
  </si>
  <si>
    <t>92322</t>
  </si>
  <si>
    <t>TUBO EM COBRE RÍGIDO, DN 28 MM, CLASSE E, SEM ISOLAMENTO, INSTALADO EM RAMAL E SUB-RAMAL _x0096_ FORNECIMENTO E INSTALAÇÃO. AF_12/2015</t>
  </si>
  <si>
    <t>PARAFUSO M16 EM ACO GALVANIZADO, COMPRIMENTO = 150 MM, DIAMETRO = 16 MM, ROSCA MAQUINA, CABECA QUADRADA</t>
  </si>
  <si>
    <t>61,05</t>
  </si>
  <si>
    <t>92323</t>
  </si>
  <si>
    <t>TUBO EM COBRE RÍGIDO, DN 15 MM, CLASSE E, COM ISOLAMENTO, INSTALADO EM RAMAL E SUB-RAMAL _x0096_ FORNECIMENTO E INSTALAÇÃO. AF_12/2015</t>
  </si>
  <si>
    <t>PARAFUSO M16 EM ACO GALVANIZADO, COMPRIMENTO = 200 MM, DIAMETRO = 16 MM, ROSCA MAQUINA, CABECA QUADRADA</t>
  </si>
  <si>
    <t>40,12</t>
  </si>
  <si>
    <t>PARAFUSO M16 EM ACO GALVANIZADO, COMPRIMENTO = 250 MM, DIAMETRO = 16 MM, ROSCA MAQUINA, CABECA QUADRADA</t>
  </si>
  <si>
    <t>92324</t>
  </si>
  <si>
    <t>8,72</t>
  </si>
  <si>
    <t>TUBO EM COBRE RÍGIDO, DN 22 MM, CLASSE E, COM ISOLAMENTO, INSTALADO EM RAMAL E SUB-RAMAL _x0096_ FORNECIMENTO E INSTALAÇÃO. AF_12/2015</t>
  </si>
  <si>
    <t>99,65</t>
  </si>
  <si>
    <t>PARAFUSO M16 EM ACO GALVANIZADO, COMPRIMENTO = 300 MM, DIAMETRO = 16 MM, ROSCA DUPLA</t>
  </si>
  <si>
    <t>11,76</t>
  </si>
  <si>
    <t>92325</t>
  </si>
  <si>
    <t>TUBO EM COBRE RÍGIDO, DN 28 MM, CLASSE E, COM ISOLAMENTO, INSTALADO EM RAMAL E SUB-RAMAL _x0096_ FORNECIMENTO E INSTALAÇÃO. AF_12/2015</t>
  </si>
  <si>
    <t>PARAFUSO M16 EM ACO GALVANIZADO, COMPRIMENTO = 300 MM, DIAMETRO = 16 MM, ROSCA MAQUINA, CABECA QUADRADA</t>
  </si>
  <si>
    <t>114,99</t>
  </si>
  <si>
    <t>PARAFUSO M16 EM ACO GALVANIZADO, COMPRIMENTO = 350 MM, DIAMETRO = 16 MM, ROSCA MAQUINA, CABECA QUADRADA</t>
  </si>
  <si>
    <t>92335</t>
  </si>
  <si>
    <t>TUBO DE AÇO GALVANIZADO COM COSTURA, CLASSE MÉDIA, CONEXÃO RANHURADA, DN 50 (2"), INSTALADO EM PRUMADAS - FORNECIMENTO E INSTALAÇÃO. AF_12/2015</t>
  </si>
  <si>
    <t>11,70</t>
  </si>
  <si>
    <t>65,33</t>
  </si>
  <si>
    <t>PARAFUSO M16 EM ACO GALVANIZADO, COMPRIMENTO = 400 MM, DIAMETRO = 16 MM, ROSCA DUPLA</t>
  </si>
  <si>
    <t>92336</t>
  </si>
  <si>
    <t>TUBO DE AÇO GALVANIZADO COM COSTURA, CLASSE MÉDIA, CONEXÃO RANHURADA, DN 65 (2 1/2"), INSTALADO EM PRUMADAS - FORNECIMENTO E INSTALAÇÃO. AF_12/2015</t>
  </si>
  <si>
    <t>PARAFUSO M16 EM ACO GALVANIZADO, COMPRIMENTO = 450 MM, DIAMETRO = 16 MM, ROSCA MAQUINA, CABECA QUADRADA</t>
  </si>
  <si>
    <t>80,34</t>
  </si>
  <si>
    <t>PARAFUSO M16 EM ACO GALVANIZADO, COMPRIMENTO = 500 MM, DIAMETRO = 16 MM, ROSCA MAQUINA, COM CABECA SEXTAVADA E PORCA</t>
  </si>
  <si>
    <t>92337</t>
  </si>
  <si>
    <t>TUBO DE AÇO GALVANIZADO COM COSTURA, CLASSE MÉDIA, CONEXÃO RANHURADA, DN 80 (3"), INSTALADO EM PRUMADAS - FORNECIMENTO E INSTALAÇÃO. AF_12/2015</t>
  </si>
  <si>
    <t>105,97</t>
  </si>
  <si>
    <t>92338</t>
  </si>
  <si>
    <t>TUBO DE AÇO PRETO SEM COSTURA, CONEXÃO SOLDADA, DN 50 (2"), INSTALADO EM PRUMADAS - FORNECIMENTO E INSTALAÇÃO. AF_12/2015</t>
  </si>
  <si>
    <t>PARAFUSO NIQUELADO COM ACABAMENTO CROMADO PARA FIXAR PECA SANITARIA, INCLUI PORCA CEGA, ARRUELA E BUCHA DE NYLON TAMANHO S-10</t>
  </si>
  <si>
    <t>85,15</t>
  </si>
  <si>
    <t>13,30</t>
  </si>
  <si>
    <t>92339</t>
  </si>
  <si>
    <t>TUBO DE AÇO PRETO SEM COSTURA, CONEXÃO SOLDADA, DN 65 (2 1/2"), INSTALADO EM PRUMADAS - FORNECIMENTO E INSTALAÇÃO. AF_12/2015</t>
  </si>
  <si>
    <t>127,37</t>
  </si>
  <si>
    <t>PARAFUSO NIQUELADO 3 1/2" COM ACABAMENTO CROMADO PARA FIXAR PECA SANITARIA, INCLUI PORCA CEGA, ARRUELA E BUCHA DE NYLON TAMANHO S-8</t>
  </si>
  <si>
    <t>92341</t>
  </si>
  <si>
    <t>TUBO DE AÇO GALVANIZADO COM COSTURA, CLASSE MÉDIA, DN 50 (2"), CONEXÃO ROSQUEADA, INSTALADO EM PRUMADAS - FORNECIMENTO E INSTALAÇÃO. AF_12/2015</t>
  </si>
  <si>
    <t>72,27</t>
  </si>
  <si>
    <t>92342</t>
  </si>
  <si>
    <t>TUBO DE AÇO GALVANIZADO COM COSTURA, CLASSE MÉDIA, DN 65 (2 1/2"), CONEXÃO ROSQUEADA, INSTALADO EM PRUMADAS - FORNECIMENTO E INSTALAÇÃO. AF_12/2015</t>
  </si>
  <si>
    <t>PARAFUSO ROSCA SOBERBA ZINCADO CABECA CHATA FENDA SIMPLES 3,2 X 20 MM (3/4 ")</t>
  </si>
  <si>
    <t>87,31</t>
  </si>
  <si>
    <t>92343</t>
  </si>
  <si>
    <t>TUBO DE AÇO GALVANIZADO COM COSTURA, CLASSE MÉDIA, DN 80 (3"), CONEXÃO ROSQUEADA, INSTALADO EM PRUMADAS - FORNECIMENTO E INSTALAÇÃO. AF_12/2015</t>
  </si>
  <si>
    <t>113,00</t>
  </si>
  <si>
    <t>PARAFUSO ROSCA SOBERBA ZINCADO CABECA CHATA FENDA SIMPLES 3,5 X 25 MM (1 ")</t>
  </si>
  <si>
    <t>92361</t>
  </si>
  <si>
    <t>TUBO DE AÇO PRETO SEM COSTURA, CONEXÃO SOLDADA, DN 50 (2"), INSTALADO EM REDE DE ALIMENTAÇÃO PARA HIDRANTE - FORNECIMENTO E INSTALAÇÃO. AF_12/2015</t>
  </si>
  <si>
    <t>92362</t>
  </si>
  <si>
    <t>TUBO DE AÇO PRETO SEM COSTURA, CONEXÃO SOLDADA, DN 65 (2 1/2"), INSTALADO EM REDE DE ALIMENTAÇÃO PARA HIDRANTE - FORNECIMENTO E INSTALAÇÃO. AF_12/2015</t>
  </si>
  <si>
    <t>111,53</t>
  </si>
  <si>
    <t>PARAFUSO ROSCA SOBERBA ZINCADO CABECA CHATA FENDA SIMPLES 3,8 X 30 MM (1.1/4 ")</t>
  </si>
  <si>
    <t>92364</t>
  </si>
  <si>
    <t>TUBO DE AÇO GALVANIZADO COM COSTURA, CLASSE MÉDIA, DN 32 (1 1/4"), CONEXÃO ROSQUEADA, INSTALADO EM REDE DE ALIMENTAÇÃO PARA HIDRANTE - FORNECIMENTO E INSTALAÇÃO. AF_12/2015</t>
  </si>
  <si>
    <t>39,64</t>
  </si>
  <si>
    <t>PARAFUSO ROSCA SOBERBA ZINCADO CABECA CHATA FENDA SIMPLES 4,8 X 40 MM (1.1/2 ")</t>
  </si>
  <si>
    <t>92365</t>
  </si>
  <si>
    <t>TUBO DE AÇO GALVANIZADO COM COSTURA, CLASSE MÉDIA, DN 40 (1 1/2"), CONEXÃO ROSQUEADA, INSTALADO EM REDE DE ALIMENTAÇÃO PARA HIDRANTE - FORNECIMENTO E INSTALAÇÃO. AF_12/2015</t>
  </si>
  <si>
    <t>PARAFUSO ROSCA SOBERBA ZINCADO CABECA CHATA FENDA SIMPLES 5,5 X 50 MM (2 ")</t>
  </si>
  <si>
    <t>PARAFUSO ROSCA SOBERBA ZINCADO CABECA CHATA FENDA SIMPLES 5,5 X 65 MM (2.1/2 ")</t>
  </si>
  <si>
    <t>92366</t>
  </si>
  <si>
    <t>TUBO DE AÇO GALVANIZADO COM COSTURA, CLASSE MÉDIA, DN 50 (2"), CONEXÃO ROSQUEADA, INSTALADO EM REDE DE ALIMENTAÇÃO PARA HIDRANTE - FORNECIMENTO E INSTALAÇÃO. AF_12/2015</t>
  </si>
  <si>
    <t>63,70</t>
  </si>
  <si>
    <t>PARAFUSO ZINCADO ROSCA SOBERBA 5/16 " X 120 MM PARA TELHA FIBROCIMENTO</t>
  </si>
  <si>
    <t>92367</t>
  </si>
  <si>
    <t>TUBO DE AÇO GALVANIZADO COM COSTURA, CLASSE MÉDIA, DN 65 (2 1/2"), CONEXÃO ROSQUEADA, INSTALADO EM REDE DE ALIMENTAÇÃO PARA HIDRANTE - FORNECIMENTO E INSTALAÇÃO. AF_12/2015</t>
  </si>
  <si>
    <t>PARAFUSO ZINCADO ROSCA SOBERBA, CABECA SEXTAVADA, 5/16 " X 110 MM, PARA FIXACAO DE TELHA EM MADEIRA</t>
  </si>
  <si>
    <t>78,35</t>
  </si>
  <si>
    <t>92368</t>
  </si>
  <si>
    <t>TUBO DE AÇO GALVANIZADO COM COSTURA, CLASSE MÉDIA, DN 80 (3"), CONEXÃO ROSQUEADA, INSTALADO EM REDE DE ALIMENTAÇÃO PARA HIDRANTE - FORNECIMENTO E INSTALAÇÃO. AF_12/2015</t>
  </si>
  <si>
    <t>PARAFUSO ZINCADO ROSCA SOBERBA, CABECA SEXTAVADA, 5/16 " X 150 MM, PARA FIXACAO DE TELHA EM MADEIRA</t>
  </si>
  <si>
    <t>103,69</t>
  </si>
  <si>
    <t>92648</t>
  </si>
  <si>
    <t>TUBO DE AÇO PRETO SEM COSTURA, CONEXÃO SOLDADA, DN 40 (1 1/2"), INSTALADO EM REDE DE ALIMENTAÇÃO PARA SPRINKLER - FORNECIMENTO E INSTALAÇÃO. AF_12/2015</t>
  </si>
  <si>
    <t>PARAFUSO ZINCADO ROSCA SOBERBA, CABECA SEXTAVADA, 5/16 " X 180 MM, PARA FIXACAO DE TELHA EM MADEIRA</t>
  </si>
  <si>
    <t>59,63</t>
  </si>
  <si>
    <t>92649</t>
  </si>
  <si>
    <t>PARAFUSO ZINCADO ROSCA SOBERBA, CABECA SEXTAVADA, 5/16 " X 200 MM, PARA FIXACAO DE TELHA EM MADEIRA</t>
  </si>
  <si>
    <t>TUBO DE AÇO PRETO SEM COSTURA, CONEXÃO SOLDADA, DN 50 (2"), INSTALADO EM REDE DE ALIMENTAÇÃO PARA SPRINKLER - FORNECIMENTO E INSTALAÇÃO. AF_12/2015</t>
  </si>
  <si>
    <t>72,66</t>
  </si>
  <si>
    <t>PARAFUSO ZINCADO ROSCA SOBERBA, CABECA SEXTAVADA, 5/16 " X 230 MM, PARA FIXACAO DE TELHA EM MADEIRA</t>
  </si>
  <si>
    <t>92650</t>
  </si>
  <si>
    <t>TUBO DE AÇO PRETO SEM COSTURA, CONEXÃO SOLDADA, DN 65 (2 1/2"), INSTALADO EM REDE DE ALIMENTAÇÃO PARA SPRINKLER - FORNECIMENTO E INSTALAÇÃO. AF_12/2015</t>
  </si>
  <si>
    <t>114,27</t>
  </si>
  <si>
    <t>PARAFUSO ZINCADO ROSCA SOBERBA, CABECA SEXTAVADA, 5/16 " X 250 MM, PARA FIXACAO DE TELHA EM MADEIRA</t>
  </si>
  <si>
    <t>92652</t>
  </si>
  <si>
    <t>TUBO DE AÇO GALVANIZADO COM COSTURA, CLASSE MÉDIA, CONEXÃO ROSQUEADA, DN 32 (1 1/4"), INSTALADO EM REDE DE ALIMENTAÇÃO PARA SPRINKLER - FORNECIMENTO E INSTALAÇÃO. AF_12/2015</t>
  </si>
  <si>
    <t>PARAFUSO ZINCADO ROSCA SOBERBA, CABECA SEXTAVADA, 5/16 " X 50 MM, PARA FIXACAO DE TELHA EM MADEIRA</t>
  </si>
  <si>
    <t>42,80</t>
  </si>
  <si>
    <t>PARAFUSO ZINCADO ROSCA SOBERBA, CABECA SEXTAVADA, 5/16 " X 85 MM, PARA FIXACAO DE TELHA EM MADEIRA</t>
  </si>
  <si>
    <t>92653</t>
  </si>
  <si>
    <t>TUBO DE AÇO GALVANIZADO COM COSTURA, CLASSE MÉDIA, CONEXÃO ROSQUEADA, DN 40 (1 1/2"), INSTALADO EM REDE DE ALIMENTAÇÃO PARA SPRINKLER - FORNECIMENTO E INSTALAÇÃO. AF_12/2015</t>
  </si>
  <si>
    <t>PARAFUSO ZINCADO 5/16 " X 250 MM PARA FIXACAO DE TELHA DE FIBROCIMENTO CANALETE 49, INCLUI BUCHA NYLON S-10</t>
  </si>
  <si>
    <t>48,82</t>
  </si>
  <si>
    <t>92654</t>
  </si>
  <si>
    <t>TUBO DE AÇO GALVANIZADO COM COSTURA, CLASSE MÉDIA, CONEXÃO ROSQUEADA, DN 50 (2"), INSTALADO EM REDE DE ALIMENTAÇÃO PARA SPRINKLER - FORNECIMENTO E INSTALAÇÃO. AF_12/2015</t>
  </si>
  <si>
    <t>PARAFUSO ZINCADO 5/16 " X 85 MM PARA FIXACAO DE TELHA DE FIBROCIMENTO CANALETE 90, INCLUI BUCHA NYLON S-10</t>
  </si>
  <si>
    <t>66,89</t>
  </si>
  <si>
    <t>PARAFUSO ZINCADO, AUTOBROCANTE, FLANGEADO, 4,2 MM X 19 MM</t>
  </si>
  <si>
    <t>16,16</t>
  </si>
  <si>
    <t>92655</t>
  </si>
  <si>
    <t>TUBO DE AÇO GALVANIZADO COM COSTURA, CLASSE MÉDIA, CONEXÃO ROSQUEADA, DN 65 (2 1/2"), INSTALADO EM REDE DE ALIMENTAÇÃO PARA SPRINKLER - FORNECIMENTO E INSTALAÇÃO. AF_12/2015</t>
  </si>
  <si>
    <t>PARAFUSO ZINCADO, SEXTAVADO, COM ROSCA INTEIRA, DIAMETRO 1/4", COMPRIMENTO 1/2"</t>
  </si>
  <si>
    <t>81,61</t>
  </si>
  <si>
    <t>PARAFUSO ZINCADO, SEXTAVADO, COM ROSCA INTEIRA, DIAMETRO 3/8", COMPRIMENTO 2"</t>
  </si>
  <si>
    <t>92656</t>
  </si>
  <si>
    <t>TUBO DE AÇO GALVANIZADO COM COSTURA, CLASSE MÉDIA, CONEXÃO ROSQUEADA, DN 80 (3"), INSTALADO EM REDE DE ALIMENTAÇÃO PARA SPRINKLER - FORNECIMENTO E INSTALAÇÃO. AF_12/2015</t>
  </si>
  <si>
    <t>106,94</t>
  </si>
  <si>
    <t>PARAFUSO ZINCADO, SEXTAVADO, COM ROSCA INTEIRA, DIAMETRO 5/8", COMPRIMENTO 2 1/4"</t>
  </si>
  <si>
    <t>92687</t>
  </si>
  <si>
    <t>TUBO DE AÇO GALVANIZADO COM COSTURA, CLASSE MÉDIA, CONEXÃO ROSQUEADA, DN 15 (1/2"), INSTALADO EM RAMAIS E SUB-RAMAIS DE GÁS - FORNECIMENTO E INSTALAÇÃO. AF_12/2015</t>
  </si>
  <si>
    <t>PARAFUSO ZINCADO, SEXTAVADO, COM ROSCA INTEIRA, DIAMETRO 5/8", COMPRIMENTO 3", COM PORCA E ARRUELA DE PRESSAO MEDIA</t>
  </si>
  <si>
    <t>92688</t>
  </si>
  <si>
    <t>3,10</t>
  </si>
  <si>
    <t>TUBO DE AÇO GALVANIZADO COM COSTURA, CLASSE MÉDIA, CONEXÃO ROSQUEADA, DN 20 (3/4"), INSTALADO EM RAMAIS E SUB-RAMAIS DE GÁS - FORNECIMENTO E INSTALAÇÃO. AF_12/2015</t>
  </si>
  <si>
    <t>27,74</t>
  </si>
  <si>
    <t>PARAFUSO ZINCADO, SEXTAVADO, COM ROSCA SOBERBA, DIAMETRO 3/8", COMPRIMENTO 80 MM</t>
  </si>
  <si>
    <t>92689</t>
  </si>
  <si>
    <t>PARAFUSO ZINCADO, SEXTAVADO, COM ROSCA SOBERBA, DIAMETRO 5/16", COMPRIMENTO 40 MM</t>
  </si>
  <si>
    <t>0,40</t>
  </si>
  <si>
    <t>TUBO DE AÇO PRETO SEM COSTURA, CLASSE MÉDIA, CONEXÃO SOLDADA, DN 15 (1/2"), INSTALADO EM RAMAIS E SUB-RAMAIS DE GÁS - FORNECIMENTO E INSTALAÇÃO. AF_12/2015</t>
  </si>
  <si>
    <t>PARAFUSO ZINCADO, SEXTAVADO, COM ROSCA SOBERBA, DIAMETRO 5/16", COMPRIMENTO 80 MM</t>
  </si>
  <si>
    <t>29,66</t>
  </si>
  <si>
    <t>PARAFUSO ZINCADO, SEXTAVADO, GRAU 5, ROSCA INTEIRA, DIAMETRO 1 1/2", COMPRIMENTO 4"</t>
  </si>
  <si>
    <t>92690</t>
  </si>
  <si>
    <t>TUBO DE AÇO PRETO SEM COSTURA, CLASSE MÉDIA, CONEXÃO SOLDADA, DN 20 (3/4"), INSTALADO EM RAMAIS E SUB-RAMAIS DE GÁS - FORNECIMENTO E INSTALAÇÃO. AF_12/2015</t>
  </si>
  <si>
    <t>27,82</t>
  </si>
  <si>
    <t>PARAFUSO, ASTM A307 - GRAU A, SEXTAVADO, ZINCADO, DIAMETRO 3/8" (9,52 MM), COMPRIMENTO 1 " (25,4 MM)</t>
  </si>
  <si>
    <t>94462</t>
  </si>
  <si>
    <t>TUBO DE AÇO GALVANIZADO COM COSTURA, CLASSE MÉDIA, DN 50 (2_x0094_), CONEXÃO ROSQUEADA, INSTALADO EM RESERVAÇÃO DE ÁGUA DE EDIFICAÇÃO QUE POSSUA RESERVATÓRIO DE FIBRA/FIBROCIMENTO _x0096_ FORNECIMENTO E INSTALAÇÃO. AF_06/2016</t>
  </si>
  <si>
    <t>71,17</t>
  </si>
  <si>
    <t>PARAFUSO, AUTO ATARRACHANTE, CABECA CHATA, FENDA SIMPLES, 1/4_x0094_ (6,35 MM) X 25 MM</t>
  </si>
  <si>
    <t>27,70</t>
  </si>
  <si>
    <t>94463</t>
  </si>
  <si>
    <t>PARAFUSO, COMUM, ASTM A307, SEXTAVADO, DIAMETRO 1/2" (12,7 MM), COMPRIMENTO 1" (25,4 MM)</t>
  </si>
  <si>
    <t>TUBO DE AÇO GALVANIZADO COM COSTURA, CLASSE MÉDIA, DN 65 (2 1/2_x0094_), CONEXÃO ROSQUEADA, INSTALADO EM RESERVAÇÃO DE ÁGUA DE EDIFICAÇÃO QUE POSSUA RESERVATÓRIO DE FIBRA/FIBROCIMENTO _x0096_ FORNECIMENTO E INSTALAÇÃO. AF_06/2016</t>
  </si>
  <si>
    <t>83,77</t>
  </si>
  <si>
    <t>109,66</t>
  </si>
  <si>
    <t>94464</t>
  </si>
  <si>
    <t>PARALELEPIPEDO GRANITICO OU BASALTICO, PARA PAVIMENTACAO, SEM FRETE,  *30 A 35* PECAS POR M2</t>
  </si>
  <si>
    <t>TUBO DE AÇO GALVANIZADO COM COSTURA, CLASSE MÉDIA, DN 80 (3_x0094_), CONEXÃO ROSQUEADA, INSTALADO EM RESERVAÇÃO DE ÁGUA DE EDIFICAÇÃO QUE POSSUA RESERVATÓRIO DE FIBRA/FIBROCIMENTO _x0096_ FORNECIMENTO E INSTALAÇÃO. AF_06/2016</t>
  </si>
  <si>
    <t>98671</t>
  </si>
  <si>
    <t>118,31</t>
  </si>
  <si>
    <t>1.285,71</t>
  </si>
  <si>
    <t>PISO EM GRANITO APLICADO EM AMBIENTES INTERNOS. AF_06/2018</t>
  </si>
  <si>
    <t>94602</t>
  </si>
  <si>
    <t>TUBO EM COBRE RÍGIDO, DN 54 MM, CLASSE E, SEM ISOLAMENTO, INSTALADO EM RESERVAÇÃO DE ÁGUA DE EDIFICAÇÃO QUE POSSUA RESERVATÓRIO DE FIBRA/FIBROCIMENTO _x0096_ FORNECIMENTO E INSTALAÇÃO. AF_06/2016</t>
  </si>
  <si>
    <t>127,24</t>
  </si>
  <si>
    <t>PASTA DESENGRAXANTE PARA MAOS</t>
  </si>
  <si>
    <t>94603</t>
  </si>
  <si>
    <t>PASTA LUBRIFICANTE PARA TUBOS E CONEXOES COM JUNTA ELASTICA (USO EM PVC, ACO, POLIETILENO E OUTROS) ( DE *400* G)</t>
  </si>
  <si>
    <t>TUBO EM COBRE RÍGIDO, DN 66 MM, CLASSE E, SEM ISOLAMENTO, INSTALADO EM RESERVAÇÃO DE ÁGUA DE EDIFICAÇÃO QUE POSSUA RESERVATÓRIO DE FIBRA/FIBROCIMENTO _x0096_ FORNECIMENTO E INSTALAÇÃO. AF_06/2016</t>
  </si>
  <si>
    <t>170,17</t>
  </si>
  <si>
    <t>19,84</t>
  </si>
  <si>
    <t>PASTA LUBRIFICANTE PARA TUBOS E CONEXOES COM JUNTA ELASTICA (USO EM PVC, ACO, POLIETILENO E OUTROS) (POTE DE 3.500* G)</t>
  </si>
  <si>
    <t>123,77</t>
  </si>
  <si>
    <t>94604</t>
  </si>
  <si>
    <t>TUBO EM COBRE RÍGIDO, DN 79 MM, CLASSE E, SEM ISOLAMENTO, INSTALADO EM RESERVAÇÃO DE ÁGUA DE EDIFICAÇÃO QUE POSSUA RESERVATÓRIO DE FIBRA/FIBROCIMENTO _x0096_ FORNECIMENTO E INSTALAÇÃO. AF_06/2016</t>
  </si>
  <si>
    <t>PASTA PARA SOLDA DE TUBOS E CONEXOES DE COBRE (EMBALAGEM COM 250 G)</t>
  </si>
  <si>
    <t>231,86</t>
  </si>
  <si>
    <t>30,80</t>
  </si>
  <si>
    <t>PASTA VEDA JUNTAS/ROSCA, LATA DE *500* G, PARA INSTALACOES DE GAS E OUTROS</t>
  </si>
  <si>
    <t>94605</t>
  </si>
  <si>
    <t>TUBO EM COBRE RÍGIDO, DN 104 MM, CLASSE E, SEM ISOLAMENTO, INSTALADO EM RESERVAÇÃO DE ÁGUA DE EDIFICAÇÃO QUE POSSUA RESERVATÓRIO DE FIBRA/FIBROCIMENTO _x0096_ FORNECIMENTO E INSTALAÇÃO. AF_06/2016</t>
  </si>
  <si>
    <t>330,42</t>
  </si>
  <si>
    <t>PASTILHA CERAMICA/PORCELANA, REVEST INT/EXT E  PISCINA, CORES BRANCA OU FRIAS, *2,5 X 2,5* CM</t>
  </si>
  <si>
    <t>164,72</t>
  </si>
  <si>
    <t>94648</t>
  </si>
  <si>
    <t>TUBO, PVC, SOLDÁVEL, DN  25 MM, INSTALADO EM RESERVAÇÃO DE ÁGUA DE EDIFICAÇÃO QUE POSSUA RESERVATÓRIO DE FIBRA/FIBROCIMENTO   FORNECIMENTO E INSTALAÇÃO. AF_06/2016</t>
  </si>
  <si>
    <t>PASTILHA CERAMICA/PORCELANA, REVEST INT/EXT E  PISCINA, CORES FRIAS *5 X 5* CM</t>
  </si>
  <si>
    <t>147,19</t>
  </si>
  <si>
    <t>94649</t>
  </si>
  <si>
    <t>TUBO, PVC, SOLDÁVEL, DN 32 MM, INSTALADO EM RESERVAÇÃO DE ÁGUA DE EDIFICAÇÃO QUE POSSUA RESERVATÓRIO DE FIBRA/FIBROCIMENTO   FORNECIMENTO E INSTALAÇÃO. AF_06/2016</t>
  </si>
  <si>
    <t>PASTILHA CERAMICA/PORCELANA, REVEST INT/EXT E  PISCINA, CORES QUENTES *5 X 5* CM</t>
  </si>
  <si>
    <t>171,72</t>
  </si>
  <si>
    <t>94650</t>
  </si>
  <si>
    <t>PASTILHA CERAMICA/PORCELANA, REVEST INT/EXT E  PISCINA, CORES QUENTES, *2,5 X 2,5* CM</t>
  </si>
  <si>
    <t>TUBO, PVC, SOLDÁVEL, DN 40 MM, INSTALADO EM RESERVAÇÃO DE ÁGUA DE EDIFICAÇÃO QUE POSSUA RESERVATÓRIO DE FIBRA/FIBROCIMENTO   FORNECIMENTO E INSTALAÇÃO. AF_06/2016</t>
  </si>
  <si>
    <t>267,11</t>
  </si>
  <si>
    <t>PASTILHA DE VIDRO CRISTAL, NACIONAL, REVEST INT/EXT E PISCINA, TODAS AS CORES, E MAIOR OU IGUAL A 5 MM  *2,0 X 2,0* CM</t>
  </si>
  <si>
    <t>94651</t>
  </si>
  <si>
    <t>TUBO, PVC, SOLDÁVEL, DN 50 MM, INSTALADO EM RESERVAÇÃO DE ÁGUA DE EDIFICAÇÃO QUE POSSUA RESERVATÓRIO DE FIBRA/FIBROCIMENTO   FORNECIMENTO E INSTALAÇÃO. AF_06/2016</t>
  </si>
  <si>
    <t>494,60</t>
  </si>
  <si>
    <t>17,38</t>
  </si>
  <si>
    <t>PASTILHA DE VIDRO PIGMENTADA *2,0 X 2,0* CM, NACIONAL, PARA REVESTIMENTO INTERNO/EXTERNO E PISCINA, BRANCA OU CORES FRIAS, ESPESSURA MAIOR OU IGUAL A 5 MM</t>
  </si>
  <si>
    <t>94652</t>
  </si>
  <si>
    <t>313,26</t>
  </si>
  <si>
    <t>96117</t>
  </si>
  <si>
    <t>TUBO, PVC, SOLDÁVEL, DN 60 MM, INSTALADO EM RESERVAÇÃO DE ÁGUA DE EDIFICAÇÃO QUE POSSUA RESERVATÓRIO DE FIBRA/FIBROCIMENTO   FORNECIMENTO E INSTALAÇÃO. AF_06/2016</t>
  </si>
  <si>
    <t>FORRO EM MADEIRA PINUS, PARA AMBIENTES COMERCIAIS, INCLUSIVE ESTRUTURA DE FIXAÇÃO. AF_05/2017</t>
  </si>
  <si>
    <t>PASTILHA DE VIDRO PIGMENTADA, NACIONAL, REVEST INT/EXT E PISCINA, CORES QUENTES, ESPESSURA MAIOR OU IGUAL A 5 MM  *2,0 X 2,0* CM</t>
  </si>
  <si>
    <t>94653</t>
  </si>
  <si>
    <t>TUBO, PVC, SOLDÁVEL, DN 75 MM, INSTALADO EM RESERVAÇÃO DE ÁGUA DE EDIFICAÇÃO QUE POSSUA RESERVATÓRIO DE FIBRA/FIBROCIMENTO   FORNECIMENTO E INSTALAÇÃO. AF_06/2016</t>
  </si>
  <si>
    <t>40,63</t>
  </si>
  <si>
    <t>PASTILHEIRO (MENSALISTA)</t>
  </si>
  <si>
    <t>94654</t>
  </si>
  <si>
    <t>2.722,21</t>
  </si>
  <si>
    <t>TUBO, PVC, SOLDÁVEL, DN 85 MM, INSTALADO EM RESERVAÇÃO DE ÁGUA DE EDIFICAÇÃO QUE POSSUA RESERVATÓRIO DE FIBRA/FIBROCIMENTO   FORNECIMENTO E INSTALAÇÃO. AF_06/2016</t>
  </si>
  <si>
    <t>53,92</t>
  </si>
  <si>
    <t>PATCH CORD, CATEGORIA 5 E, EXTENSAO DE 1,50 M</t>
  </si>
  <si>
    <t>94655</t>
  </si>
  <si>
    <t>TUBO, PVC, SOLDÁVEL, DN 110 MM, INSTALADO EM RESERVAÇÃO DE ÁGUA DE EDIFICAÇÃO QUE POSSUA RESERVATÓRIO DE FIBRA/FIBROCIMENTO   FORNECIMENTO E INSTALAÇÃO. AF_06/2016</t>
  </si>
  <si>
    <t>PATCH CORD, CATEGORIA 5 E, EXTENSAO DE 2,50 M</t>
  </si>
  <si>
    <t>75,90</t>
  </si>
  <si>
    <t>PATCH CORD, CATEGORIA 6, EXTENSAO DE 1,50 M</t>
  </si>
  <si>
    <t>94716</t>
  </si>
  <si>
    <t>17,29</t>
  </si>
  <si>
    <t>TUBO, CPVC, SOLDÁVEL, DN 22 MM, INSTALADO EM RESERVAÇÃO DE ÁGUA DE EDIFICAÇÃO QUE POSSUA RESERVATÓRIO DE FIBRA/FIBROCIMENTO _x0096_ FORNECIMENTO E INSTALAÇÃO. AF_06/2016</t>
  </si>
  <si>
    <t>PATCH CORD, CATEGORIA 6, EXTENSAO DE 2,50 M</t>
  </si>
  <si>
    <t>PATCH PANEL, 24 PORTAS, CATEGORIA 5E, COM RACKS DE 19" E 1 U DE ALTURA</t>
  </si>
  <si>
    <t>94717</t>
  </si>
  <si>
    <t>187,84</t>
  </si>
  <si>
    <t>TUBO, CPVC, SOLDÁVEL, DN 28 MM, INSTALADO EM RESERVAÇÃO DE ÁGUA DE EDIFICAÇÃO QUE POSSUA RESERVATÓRIO DE FIBRA/FIBROCIMENTO _x0096_ FORNECIMENTO E INSTALAÇÃO. AF_06/2016</t>
  </si>
  <si>
    <t>23,93</t>
  </si>
  <si>
    <t>PATCH PANEL, 24 PORTAS, CATEGORIA 6, COM RACKS DE 19" E 1 U DE ALTURA</t>
  </si>
  <si>
    <t>327,40</t>
  </si>
  <si>
    <t>PATCH PANEL, 48 PORTAS, CATEGORIA 5E, COM RACKS DE 19" E 2 U DE ALTURA</t>
  </si>
  <si>
    <t>94718</t>
  </si>
  <si>
    <t>TUBO, CPVC, SOLDÁVEL, DN 35 MM, INSTALADO EM RESERVAÇÃO DE ÁGUA DE EDIFICAÇÃO QUE POSSUA RESERVATÓRIO DE FIBRA/FIBROCIMENTO _x0096_ FORNECIMENTO E INSTALAÇÃO. AF_06/2016</t>
  </si>
  <si>
    <t>274,82</t>
  </si>
  <si>
    <t>29,63</t>
  </si>
  <si>
    <t>PATCH PANEL, 48 PORTAS, CATEGORIA 6, COM RACKS DE 19" E 2 U DE ALTURA</t>
  </si>
  <si>
    <t>94719</t>
  </si>
  <si>
    <t>441,51</t>
  </si>
  <si>
    <t>TUBO, CPVC, SOLDÁVEL, DN 42 MM, INSTALADO EM RESERVAÇÃO DE ÁGUA DE EDIFICAÇÃO QUE POSSUA RESERVATÓRIO DE FIBRA/FIBROCIMENTO _x0096_ FORNECIMENTO E INSTALAÇÃO. AF_06/2016</t>
  </si>
  <si>
    <t>87643</t>
  </si>
  <si>
    <t>38,63</t>
  </si>
  <si>
    <t>PECA DE MADEIRA APARELHADA *7,5 X 7,5* CM (3 X 3 ") MACARANDUBA, ANGELIM OU EQUIVALENTE DA REGIAO</t>
  </si>
  <si>
    <t>CONTRAPISO EM ARGAMASSA PRONTA, PREPARO MECÂNICO COM MISTURADOR 300 KG, APLICADO EM ÁREAS SECAS SOBRE LAJE, ADERIDO, ESPESSURA 4CM. AF_06/2014</t>
  </si>
  <si>
    <t>94720</t>
  </si>
  <si>
    <t>TUBO, CPVC, SOLDÁVEL, DN 54 MM, INSTALADO EM RESERVAÇÃO DE ÁGUA DE EDIFICAÇÃO QUE POSSUA RESERVATÓRIO DE FIBRA/FIBROCIMENTO _x0096_ FORNECIMENTO E INSTALAÇÃO. AF_06/2016</t>
  </si>
  <si>
    <t>58,46</t>
  </si>
  <si>
    <t>PECA DE MADEIRA NAO APARELHADA *7,5 X 7,5* CM (3 X 3 ") MACARANDUBA, ANGELIM OU EQUIVALENTE DA REGIAO</t>
  </si>
  <si>
    <t>94721</t>
  </si>
  <si>
    <t>TUBO, CPVC, SOLDÁVEL, DN 73 MM, INSTALADO EM RESERVAÇÃO DE ÁGUA DE EDIFICAÇÃO QUE POSSUA RESERVATÓRIO DE FIBRA/FIBROCIMENTO _x0096_ FORNECIMENTO E INSTALAÇÃO. AF_06/2016</t>
  </si>
  <si>
    <t>PEDRA ARDOSIA, CINZA, *40 X 40* CM, E= *1 CM</t>
  </si>
  <si>
    <t>84,85</t>
  </si>
  <si>
    <t>51,54</t>
  </si>
  <si>
    <t>94722</t>
  </si>
  <si>
    <t>PEDRA ARDOSIA, CINZA, 20  X  40 CM,  E=  *1 CM</t>
  </si>
  <si>
    <t>TUBO, CPVC, SOLDÁVEL, DN 89 MM, INSTALADO EM RESERVAÇÃO DE ÁGUA DE EDIFICAÇÃO QUE POSSUA RESERVATÓRIO DE FIBRA/FIBROCIMENTO _x0096_ FORNECIMENTO E INSTALAÇÃO. AF_06/2016</t>
  </si>
  <si>
    <t>46,51</t>
  </si>
  <si>
    <t>148,18</t>
  </si>
  <si>
    <t>PEDRA ARDOSIA, CINZA, 30  X  30,  E= *1 CM</t>
  </si>
  <si>
    <t>49,83</t>
  </si>
  <si>
    <t>PEDRA BRITADA GRADUADA, CLASSIFICADA (POSTO PEDREIRA/FORNECEDOR, SEM FRETE)</t>
  </si>
  <si>
    <t>78,82</t>
  </si>
  <si>
    <t>PEDRA BRITADA N. 0, OU PEDRISCO (4,8 A 9,5 MM) POSTO PEDREIRA/FORNECEDOR, SEM FRETE</t>
  </si>
  <si>
    <t>95697</t>
  </si>
  <si>
    <t>86,19</t>
  </si>
  <si>
    <t>TUBO DE AÇO PRETO SEM COSTURA, CONEXÃO SOLDADA, DN 40 (1 1/2"), INSTALADO EM REDE DE ALIMENTAÇÃO PARA HIDRANTE - FORNECIMENTO E INSTALAÇÃO. AF_12/2015</t>
  </si>
  <si>
    <t>56,89</t>
  </si>
  <si>
    <t>PEDRA BRITADA N. 1 (9,5 a 19 MM) POSTO PEDREIRA/FORNECEDOR, SEM FRETE</t>
  </si>
  <si>
    <t>67,50</t>
  </si>
  <si>
    <t>96635</t>
  </si>
  <si>
    <t>TUBO, PPR, DN 25, CLASSE PN 20,  INSTALADO EM RAMAL OU SUB-RAMAL DE ÁGUA _x0096_ FORNECIMENTO E INSTALAÇÃO. AF_06/2015</t>
  </si>
  <si>
    <t>PEDRA BRITADA N. 2 (19 A 38 MM) POSTO PEDREIRA/FORNECEDOR, SEM FRETE</t>
  </si>
  <si>
    <t>20,86</t>
  </si>
  <si>
    <t>PEDRA BRITADA N. 3 (38 A 50 MM) POSTO PEDREIRA/FORNECEDOR, SEM FRETE</t>
  </si>
  <si>
    <t>96636</t>
  </si>
  <si>
    <t>TUBO, PPR, DN 25, CLASSE PN 25 INSTALADO EM RAMAL OU SUB-RAMAL DE ÁGUA _x0096_ FORNECIMENTO E INSTALAÇÃO. AF_06/2015</t>
  </si>
  <si>
    <t>22,04</t>
  </si>
  <si>
    <t>PEDRA BRITADA N. 4 (50 A 76 MM) POSTO PEDREIRA/FORNECEDOR, SEM FRETE</t>
  </si>
  <si>
    <t>73,64</t>
  </si>
  <si>
    <t>96644</t>
  </si>
  <si>
    <t>TUBO, PPR, DN 25, CLASSE PN 20,  INSTALADO EM RAMAL DE DISTRIBUIÇÃO DE ÁGUA _x0096_ FORNECIMENTO E INSTALAÇÃO. AF_06/2015</t>
  </si>
  <si>
    <t>72183</t>
  </si>
  <si>
    <t>PEDRA BRITADA N. 5 (76 A 100 MM) POSTO PEDREIRA/FORNECEDOR, SEM FRETE</t>
  </si>
  <si>
    <t>PISO EM CONCRETO 20MPA PREPARO MECANICO, ESPESSURA 7 CM, COM ARMACAO EM TELA SOLDADA</t>
  </si>
  <si>
    <t>75,68</t>
  </si>
  <si>
    <t>96645</t>
  </si>
  <si>
    <t>PEDRA BRITADA OU BICA CORRIDA, NAO CLASSIFICADA (POSTO PEDREIRA/FORNECEDOR, SEM FRETE)</t>
  </si>
  <si>
    <t>TUBO, PPR, DN 32, CLASSE PN 12,  INSTALADO EM RAMAL DE DISTRIBUIÇÃO DE ÁGUA _x0096_ FORNECIMENTO E INSTALAÇÃO. AF_06/2015</t>
  </si>
  <si>
    <t>73,03</t>
  </si>
  <si>
    <t>17,69</t>
  </si>
  <si>
    <t>PEDRA DE MAO OU PEDRA RACHAO PARA ARRIMO/FUNDACAO (POSTO PEDREIRA/FORNECEDOR, SEM FRETE)</t>
  </si>
  <si>
    <t>70,57</t>
  </si>
  <si>
    <t>96646</t>
  </si>
  <si>
    <t>TUBO, PPR, DN 40, CLASSE PN 12,  INSTALADO EM RAMAL DE DISTRIBUIÇÃO DE ÁGUA _x0096_ FORNECIMENTO E INSTALAÇÃO. AF_06/2015</t>
  </si>
  <si>
    <t>PEDRA GRANITICA OU BASALTICA IRREGULAR, FAIXA GRANULOMETRICA 100 A 150 MM PARA PAVIMENTACAO OU CALCAMENTO POLIEDRICO, POSTO PEDREIRA / FORNECEDOR (SEM FRETE)</t>
  </si>
  <si>
    <t>76,46</t>
  </si>
  <si>
    <t>27,43</t>
  </si>
  <si>
    <t>PEDRA GRANITICA OU BASALTO, CACO, RETALHO, CAVACO, TIPO MIRACEMA, MADEIRA, PADUANA, RACHINHA, SANTA ISABEL OU OUTRAS SIMILARES, E=  *1,0 A *2,0 CM</t>
  </si>
  <si>
    <t>161,97</t>
  </si>
  <si>
    <t>96647</t>
  </si>
  <si>
    <t>PEDRA GRANITICA, SERRADA, TIPO MIRACEMA, MADEIRA, PADUANA, RACHINHA, SANTA ISABEL OU OUTRAS SIMILARES, *11,5 X  *23 CM, E=  *1,0 A *2,0 CM</t>
  </si>
  <si>
    <t>TUBO, PPR, DN 25, CLASSE PN 25,  INSTALADO EM RAMAL DE DISTRIBUIÇÃO DE ÁGUA _x0096_ FORNECIMENTO E INSTALAÇÃO. AF_06/2015</t>
  </si>
  <si>
    <t>96113</t>
  </si>
  <si>
    <t>96,35</t>
  </si>
  <si>
    <t>PEDRA PORTUGUESA  OU PETIT PAVE, BRANCA OU PRETA</t>
  </si>
  <si>
    <t>186,88</t>
  </si>
  <si>
    <t>96648</t>
  </si>
  <si>
    <t>TUBO, PPR, DN 32, CLASSE PN 25,  INSTALADO EM RAMAL DE DISTRIBUIÇÃO DE ÁGUA _x0096_ FORNECIMENTO E INSTALAÇÃO. AF_06/2015</t>
  </si>
  <si>
    <t>22,50</t>
  </si>
  <si>
    <t>PEDRA QUARTZITO OU CALCARIO LAMINADO, CACO, TIPO CARIRI, ITACOLOMI, LAGOA SANTA, LUMINARIA, PIRENOPOLIS, SAO TOME OU OUTRAS SIMILARES DA REGIAO, E=  *1,5 A *2,5 CM</t>
  </si>
  <si>
    <t>FORRO EM PLACAS DE GESSO, PARA AMBIENTES COMERCIAIS. AF_05/2017_P</t>
  </si>
  <si>
    <t>96649</t>
  </si>
  <si>
    <t>PEDRA QUARTZITO OU CALCARIO LAMINADO, SERRADA, TIPO CARIRI, ITACOLOMI, LAGOA SANTA, LUMINARIA, PIRENOPOLIS, SAO TOME OU OUTRAS SIMILARES DA REGIAO, *20 X *40 CM, E=  *1,5 A *2,5 CM</t>
  </si>
  <si>
    <t>TUBO, PPR, DN 40, CLASSE PN 25,  INSTALADO EM RAMAL DE DISTRIBUIÇÃO DE ÁGUA _x0096_ FORNECIMENTO E INSTALAÇÃO. AF_06/2015</t>
  </si>
  <si>
    <t>33,12</t>
  </si>
  <si>
    <t>293,00</t>
  </si>
  <si>
    <t>PEDREGULHO OU PICARRA DE JAZIDA, AO NATURAL, PARA BASE DE PAVIMENTACAO (RETIRADO NA JAZIDA, SEM TRANSPORTE)</t>
  </si>
  <si>
    <t>96668</t>
  </si>
  <si>
    <t>TUBO, PPR, DN 25, CLASSE PN 20,  INSTALADO EM PRUMADA DE ÁGUA _x0096_ FORNECIMENTO E INSTALAÇÃO. AF_06/2015</t>
  </si>
  <si>
    <t>65,46</t>
  </si>
  <si>
    <t>96669</t>
  </si>
  <si>
    <t>TUBO, PPR, DN 32, CLASSE PN 12,  INSTALADO EM PRUMADA DE ÁGUA _x0096_ FORNECIMENTO E INSTALAÇÃO. AF_06/2015</t>
  </si>
  <si>
    <t>10,75</t>
  </si>
  <si>
    <t>96670</t>
  </si>
  <si>
    <t>PEDREIRO (MENSALISTA)</t>
  </si>
  <si>
    <t>TUBO, PPR, DN 40, CLASSE PN 12,  INSTALADO EM PRUMADA DE ÁGUA _x0096_ FORNECIMENTO E INSTALAÇÃO. AF_06/2015</t>
  </si>
  <si>
    <t>16,32</t>
  </si>
  <si>
    <t>PEITORIL EM MARMORE, POLIDO, BRANCO COMUM, L= *15* CM, E=  *2,0* CM, COM PINGADEIRA</t>
  </si>
  <si>
    <t>96671</t>
  </si>
  <si>
    <t>73,21</t>
  </si>
  <si>
    <t>TUBO, PPR, DN 50, CLASSE PN 12,  INSTALADO EM PRUMADA DE ÁGUA _x0096_ FORNECIMENTO E INSTALAÇÃO. AF_06/2015</t>
  </si>
  <si>
    <t>PEITORIL EM MARMORE, POLIDO, BRANCO COMUM, L= *15* CM, E=  *3* CM, CORTE RETO</t>
  </si>
  <si>
    <t>78,71</t>
  </si>
  <si>
    <t>96672</t>
  </si>
  <si>
    <t>PEITORIL PRE-MOLDADO EM GRANILITE, MARMORITE OU GRANITINA, L = *15* CM</t>
  </si>
  <si>
    <t>TUBO, PPR, DN 63, CLASSE PN 12,  INSTALADO EM PRUMADA DE ÁGUA _x0096_ FORNECIMENTO E INSTALAÇÃO. AF_06/2015</t>
  </si>
  <si>
    <t>26,08</t>
  </si>
  <si>
    <t>88496</t>
  </si>
  <si>
    <t>PEITORIL/ SOLEIRA EM MARMORE, POLIDO, BRANCO COMUM, L= *25* CM, E=  *3* CM, CORTE RETO</t>
  </si>
  <si>
    <t>96673</t>
  </si>
  <si>
    <t>APLICAÇÃO E LIXAMENTO DE MASSA LÁTEX EM TETO, DUAS DEMÃOS. AF_06/2014</t>
  </si>
  <si>
    <t>TUBO, PPR, DN 75, CLASSE PN 12,  INSTALADO EM PRUMADA DE ÁGUA _x0096_ FORNECIMENTO E INSTALAÇÃO. AF_06/2015</t>
  </si>
  <si>
    <t>108,96</t>
  </si>
  <si>
    <t>52,42</t>
  </si>
  <si>
    <t>PELICULA REFLETIVA, GT 7 ANOS PARA SINALIZACAO VERTICAL</t>
  </si>
  <si>
    <t>96674</t>
  </si>
  <si>
    <t>TUBO, PPR, DN 90, CLASSE PN 12,  INSTALADO EM PRUMADA DE ÁGUA _x0096_ FORNECIMENTO E INSTALAÇÃO. AF_06/2015</t>
  </si>
  <si>
    <t>PENDURAL OU PRESILHA REGULADORA, EM ACO GALVANIZADO, COM CORPO, MOLA E REBITE, PARA PERFIL TIPO CANALETA DE ESTRUTURA EM FORROS DRYWALL</t>
  </si>
  <si>
    <t>73,65</t>
  </si>
  <si>
    <t>PENDURAL OU REGULADOR, COM MOLA, EM ACO GALVANIZADO, PARA PERFIL TIPO T CLICADO DE FORROS REMOVIVEL</t>
  </si>
  <si>
    <t>96675</t>
  </si>
  <si>
    <t>TUBO, PPR, DN 110, CLASSE PN 12,  INSTALADO EM PRUMADA DE ÁGUA _x0096_ FORNECIMENTO E INSTALAÇÃO. AF_06/2015</t>
  </si>
  <si>
    <t>127,98</t>
  </si>
  <si>
    <t>PENEIRA ROTATIVA COM MOTOR ELETRICO TRIFASICO DE 2 CV, CILINDRO DE 1 M X 0,60 M, COM FUROS DE 3,17 MM</t>
  </si>
  <si>
    <t>9.033,40</t>
  </si>
  <si>
    <t>96676</t>
  </si>
  <si>
    <t>TUBO, PPR, DN 25, CLASSE PN 25,  INSTALADO EM PRUMADA DE ÁGUA _x0096_ FORNECIMENTO E INSTALAÇÃO. AF_06/2015</t>
  </si>
  <si>
    <t>PERFIL "H" DE ACO LAMINADO, "HP" 250 X 62,0</t>
  </si>
  <si>
    <t>88497</t>
  </si>
  <si>
    <t>96677</t>
  </si>
  <si>
    <t>APLICAÇÃO E LIXAMENTO DE MASSA LÁTEX EM PAREDES, DUAS DEMÃOS. AF_06/2014</t>
  </si>
  <si>
    <t>PERFIL "H" DE ACO LAMINADO, "HP" 310 X 79,0</t>
  </si>
  <si>
    <t>TUBO, PPR, DN 32, CLASSE PN 25,  INSTALADO EM PRUMADA DE ÁGUA _x0096_ FORNECIMENTO E INSTALAÇÃO. AF_06/2015</t>
  </si>
  <si>
    <t>PERFIL "H" DE ACO LAMINADO, "W" 200 X 35,9</t>
  </si>
  <si>
    <t>96678</t>
  </si>
  <si>
    <t>TUBO, PPR, DN 40, CLASSE PN 25,  INSTALADO EM PRUMADA DE ÁGUA _x0096_ FORNECIMENTO E INSTALAÇÃO. AF_06/2015</t>
  </si>
  <si>
    <t>6,37</t>
  </si>
  <si>
    <t>19,77</t>
  </si>
  <si>
    <t>PERFIL "I" DE ACO LAMINADO, "I" 102 X 12,7</t>
  </si>
  <si>
    <t>72,39</t>
  </si>
  <si>
    <t>96679</t>
  </si>
  <si>
    <t>PERFIL "I" DE ACO LAMINADO, "I" 203  X  34,3</t>
  </si>
  <si>
    <t>TUBO, PPR, DN 50, CLASSE PN 25,  INSTALADO EM PRUMADA DE ÁGUA _x0096_ FORNECIMENTO E INSTALAÇÃO. AF_06/2015</t>
  </si>
  <si>
    <t>197,68</t>
  </si>
  <si>
    <t>28,84</t>
  </si>
  <si>
    <t>PERFIL "I" DE ACO LAMINADO, "W" 250 X 32,7</t>
  </si>
  <si>
    <t>96680</t>
  </si>
  <si>
    <t>TUBO, PPR, DN 63, CLASSE PN 25,  INSTALADO EM PRUMADA DE ÁGUA _x0096_ FORNECIMENTO E INSTALAÇÃO. AF_06/2015</t>
  </si>
  <si>
    <t>PERFIL "I" DE ACO LAMINADO, "W" 250 X 44,8</t>
  </si>
  <si>
    <t>38,87</t>
  </si>
  <si>
    <t>87259</t>
  </si>
  <si>
    <t>96681</t>
  </si>
  <si>
    <t>REVESTIMENTO CERÂMICO PARA PISO COM PLACAS TIPO PORCELANATO DE DIMENSÕES 45X45 CM APLICADA EM AMBIENTES DE ÁREA ENTRE 5 M² E 10 M². AF_06/2014</t>
  </si>
  <si>
    <t>PERFIL "I" DE ACO LAMINADO, "W" 410 X 67</t>
  </si>
  <si>
    <t>TUBO, PPR, DN 75, CLASSE PN 25,  INSTALADO EM PRUMADA DE ÁGUA _x0096_ FORNECIMENTO E INSTALAÇÃO. AF_06/2015</t>
  </si>
  <si>
    <t>72,49</t>
  </si>
  <si>
    <t>PERFIL "I" DE ACO LAMINADO, ABAS INCLINADAS, "I" 102 X 12,7</t>
  </si>
  <si>
    <t>96682</t>
  </si>
  <si>
    <t>5,24</t>
  </si>
  <si>
    <t>TUBO, PPR, DN 90, CLASSE PN 25,  INSTALADO EM PRUMADA DE ÁGUA _x0096_ FORNECIMENTO E INSTALAÇÃO. AF_06/2015</t>
  </si>
  <si>
    <t>106,90</t>
  </si>
  <si>
    <t>PERFIL "I" DE ACO LAMINADO, ABAS INCLINADAS, "I" 152 X 22</t>
  </si>
  <si>
    <t>96683</t>
  </si>
  <si>
    <t>PERFIL "I" DE ACO LAMINADO, ABAS INCLINADAS, "I" 203 X 34,3</t>
  </si>
  <si>
    <t>TUBO, PPR, DN 110, CLASSE PN 25,  INSTALADO EM PRUMADA DE ÁGUA _x0096_ FORNECIMENTO E INSTALAÇÃO. AF_06/2015</t>
  </si>
  <si>
    <t>PERFIL "I" DE ACO LAMINADO, ABAS PARALELAS, "W", QUALQUER BITOLA</t>
  </si>
  <si>
    <t>96718</t>
  </si>
  <si>
    <t>TUBO, PPR, DN 20, CLASSE PN 20,  INSTALADO EM RESERVAÇÃO DE ÁGUA DE EDIFICAÇÃO QUE POSSUA RESERVATÓRIO DE FIBRA/FIBROCIMENTO _x0096_ FORNECIMENTO E INSTALAÇÃO. AF_06/2016</t>
  </si>
  <si>
    <t>88489</t>
  </si>
  <si>
    <t>PERFIL "I" DE ACO LAMINADO, W 250 X 38,50</t>
  </si>
  <si>
    <t>APLICAÇÃO MANUAL DE PINTURA COM TINTA LÁTEX ACRÍLICA EM PAREDES, DUAS DEMÃOS. AF_06/2014</t>
  </si>
  <si>
    <t>96719</t>
  </si>
  <si>
    <t>TUBO, PPR, DN 25, CLASSE PN 20,  INSTALADO EM RESERVAÇÃO DE ÁGUA DE EDIFICAÇÃO QUE POSSUA RESERVATÓRIO DE FIBRA/FIBROCIMENTO _x0096_ FORNECIMENTO E INSTALAÇÃO. AF_06/2016</t>
  </si>
  <si>
    <t>PERFIL "U" CHAPA ACO DOBRADA,  E = 3,04 MM , H = 20 CM, ABAS = 5 CM (4,47 KG/M)</t>
  </si>
  <si>
    <t>PERFIL "U" DE ACO LAMINADO, "U" 102 X 9,3</t>
  </si>
  <si>
    <t>96720</t>
  </si>
  <si>
    <t>TUBO, PPR, DN 32, CLASSE PN 12,  INSTALADO EM RESERVAÇÃO DE ÁGUA DE EDIFICAÇÃO QUE POSSUA RESERVATÓRIO DE FIBRA/FIBROCIMENTO _x0096_ FORNECIMENTO E INSTALAÇÃO. AF_06/2016</t>
  </si>
  <si>
    <t>52,03</t>
  </si>
  <si>
    <t>96721</t>
  </si>
  <si>
    <t>TUBO, PPR, DN 40, CLASSE PN 12,  INSTALADO EM RESERVAÇÃO DE ÁGUA DE EDIFICAÇÃO QUE POSSUA RESERVATÓRIO DE FIBRA/FIBROCIMENTO _x0096_ FORNECIMENTO E INSTALAÇÃO. AF_06/2016</t>
  </si>
  <si>
    <t>18,93</t>
  </si>
  <si>
    <t>PERFIL "U" DE ACO LAMINADO, "U" 152 X 15,6</t>
  </si>
  <si>
    <t>96722</t>
  </si>
  <si>
    <t>TUBO, PPR, DN 50, CLASSE PN 12,  INSTALADO EM RESERVAÇÃO DE ÁGUA DE EDIFICAÇÃO QUE POSSUA RESERVATÓRIO DE FIBRA/FIBROCIMENTO _x0096_ FORNECIMENTO E INSTALAÇÃO. AF_06/2016</t>
  </si>
  <si>
    <t>PERFIL "U" EM CHAPA ACO DOBRADA, E = 3,04 MM, H = 20 CM, ABAS = 5 CM (4,47 KG/M)</t>
  </si>
  <si>
    <t>PERFIL "U" ENRIJECIDO DE  ACO GALVANIZADO, DOBRADO, 200 X 75 X 25 MM, E = 3,75 MM</t>
  </si>
  <si>
    <t>96723</t>
  </si>
  <si>
    <t>TUBO, PPR, DN 63, CLASSE PN 12,  INSTALADO EM RESERVAÇÃO DE ÁGUA DE EDIFICAÇÃO QUE POSSUA RESERVATÓRIO DE FIBRA/FIBROCIMENTO _x0096_ FORNECIMENTO E INSTALAÇÃO. AF_06/2016</t>
  </si>
  <si>
    <t>34,29</t>
  </si>
  <si>
    <t>PERFIL "U" ENRIJECIDO DE ACO GALVANIZADO, DOBRADO, 150 X 60 X 20 MM, E = 3,00 MM</t>
  </si>
  <si>
    <t>96724</t>
  </si>
  <si>
    <t>TUBO, PPR, DN 75, CLASSE PN 12,  INSTALADO EM RESERVAÇÃO DE ÁGUA DE EDIFICAÇÃO QUE POSSUA RESERVATÓRIO DE FIBRA/FIBROCIMENTO _x0096_ FORNECIMENTO E INSTALAÇÃO. AF_06/2016</t>
  </si>
  <si>
    <t>56,01</t>
  </si>
  <si>
    <t>PERFIL "U" ENRIJECIDO DE ACO GALVANIZADO, DOBRADO, 150 X 60 X 20 MM, E = 3,00 MM OU 200 X 75 X 25 MM, E = 3,75 MM</t>
  </si>
  <si>
    <t>74220/1</t>
  </si>
  <si>
    <t>TAPUME DE CHAPA DE MADEIRA COMPENSADA, E= 6MM, COM PINTURA A CAL E REAPROVEITAMENTO DE 2X</t>
  </si>
  <si>
    <t>PERFIL "U" SIMPLES DE ACO GALVANIZADO DOBRADO 75 X *40* MM, E = 2,65 MM</t>
  </si>
  <si>
    <t>96725</t>
  </si>
  <si>
    <t>TUBO, PPR, DN 90, CLASSE PN 12,  INSTALADO EM RESERVAÇÃO DE ÁGUA DE EDIFICAÇÃO QUE POSSUA RESERVATÓRIO DE FIBRA/FIBROCIMENTO _x0096_ FORNECIMENTO E INSTALAÇÃO. AF_06/2016</t>
  </si>
  <si>
    <t>73,52</t>
  </si>
  <si>
    <t>PERFIL CANALETA, FORMATO C, EM ACO ZINCADO, PARA ESTRUTURA FORRO DRYWALL, E = 0,5 MM, *46 X 18* (L X H), COMPRIMENTO 3 M</t>
  </si>
  <si>
    <t>96726</t>
  </si>
  <si>
    <t>TUBO, PPR, DN 110, CLASSE PN 12,  INSTALADO EM RESERVAÇÃO DE ÁGUA DE EDIFICAÇÃO QUE POSSUA RESERVATÓRIO DE FIBRA/FIBROCIMENTO _x0096_ FORNECIMENTO E INSTALAÇÃO. AF_06/2016</t>
  </si>
  <si>
    <t>2,93</t>
  </si>
  <si>
    <t>119,84</t>
  </si>
  <si>
    <t>96727</t>
  </si>
  <si>
    <t>PERFIL CANTONEIRA L, LISA, EM ACO, 25 X 30 MM, E = 0,5 MM, PARA ESTRUTURA DRYWALL</t>
  </si>
  <si>
    <t>TUBO, PPR, DN 20, CLASSE PN 25,  INSTALADO EM RESERVAÇÃO DE ÁGUA DE EDIFICAÇÃO QUE POSSUA RESERVATÓRIO DE FIBRA/FIBROCIMENTO _x0096_ FORNECIMENTO E INSTALAÇÃO. AF_06/2016</t>
  </si>
  <si>
    <t>PERFIL CANTONEIRA L, PERFURADA, EM ACO, 23 X 23 MM, E = 0,5 MM, PARA ESTRUTURA DRYWALL</t>
  </si>
  <si>
    <t>96728</t>
  </si>
  <si>
    <t>TUBO, PPR, DN 25, CLASSE PN 25,  INSTALADO EM RESERVAÇÃO DE ÁGUA DE EDIFICAÇÃO QUE POSSUA RESERVATÓRIO DE FIBRA/FIBROCIMENTO _x0096_ FORNECIMENTO E INSTALAÇÃO. AF_06/2016</t>
  </si>
  <si>
    <t>12,04</t>
  </si>
  <si>
    <t>PERFIL CARTOLA DE ACO GALVANIZADO, *20 X 30 X 10* MM, E =  0,8 MM</t>
  </si>
  <si>
    <t>96729</t>
  </si>
  <si>
    <t>ATERRO MANUAL PARA REGULARIZAÇÃO DO TERRENO EM AREIA, INCLUSIVE ADENSAMENTO HIDRÁULICO E FORNECIMENTO DO MATERIAL (MÁXIMO DE 100M3)</t>
  </si>
  <si>
    <t>TUBO, PPR, DN 32, CLASSE PN 25,  INSTALADO EM RESERVAÇÃO DE ÁGUA DE EDIFICAÇÃO QUE POSSUA RESERVATÓRIO DE FIBRA/FIBROCIMENTO _x0096_ FORNECIMENTO E INSTALAÇÃO. AF_06/2016</t>
  </si>
  <si>
    <t>18,18</t>
  </si>
  <si>
    <t>PERFIL DE ALUMINIO ANODIZADO</t>
  </si>
  <si>
    <t>96730</t>
  </si>
  <si>
    <t>TUBO, PPR, DN 40, CLASSE PN 25,  INSTALADO EM RESERVAÇÃO DE ÁGUA DE EDIFICAÇÃO QUE POSSUA RESERVATÓRIO DE FIBRA/FIBROCIMENTO _x0096_ FORNECIMENTO E INSTALAÇÃO. AF_06/2016</t>
  </si>
  <si>
    <t>27,61</t>
  </si>
  <si>
    <t>96731</t>
  </si>
  <si>
    <t>PERFIL DE BORRACHA EPDM MACICO *12 X 15* MM PARA ESQUADRIAS</t>
  </si>
  <si>
    <t>TUBO, PPR, DN 50, CLASSE PN 25,  INSTALADO EM RESERVAÇÃO DE ÁGUA DE EDIFICAÇÃO QUE POSSUA RESERVATÓRIO DE FIBRA/FIBROCIMENTO _x0096_ FORNECIMENTO E INSTALAÇÃO. AF_06/2016</t>
  </si>
  <si>
    <t>8,80</t>
  </si>
  <si>
    <t>96732</t>
  </si>
  <si>
    <t>TUBO, PPR, DN 63, CLASSE PN 25,  INSTALADO EM RESERVAÇÃO DE ÁGUA DE EDIFICAÇÃO QUE POSSUA RESERVATÓRIO DE FIBRA/FIBROCIMENTO _x0096_ FORNECIMENTO E INSTALAÇÃO. AF_06/2016</t>
  </si>
  <si>
    <t>PERFIL ELASTOMERICO PRE-FORMADO EM EPMD, PARA JUNTA DE DILATACAO DE PISOS COM POUCA SOLICITACAO, 15 MM DE LARGURA, MOVIMENTACAO DE *11 A 19* MM</t>
  </si>
  <si>
    <t>41,46</t>
  </si>
  <si>
    <t>134,69</t>
  </si>
  <si>
    <t>96733</t>
  </si>
  <si>
    <t>TUBO, PPR, DN 75, CLASSE PN 25,  INSTALADO EM RESERVAÇÃO DE ÁGUA DE EDIFICAÇÃO QUE POSSUA RESERVATÓRIO DE FIBRA/FIBROCIMENTO _x0096_ FORNECIMENTO E INSTALAÇÃO. AF_06/2016</t>
  </si>
  <si>
    <t>76,07</t>
  </si>
  <si>
    <t>PERFIL ELASTOMERICO PRE-FORMADO EM EPMD, PARA JUNTA DE DILATACAO DE USO GERAL EM MEDIAS SOLICITACOES, 8 MM DE LARGURA, MOVIMENTACAO DE *5 A 11* MM</t>
  </si>
  <si>
    <t>96734</t>
  </si>
  <si>
    <t>TUBO, PPR, DN 90, CLASSE PN 25,  INSTALADO EM RESERVAÇÃO DE ÁGUA DE EDIFICAÇÃO QUE POSSUA RESERVATÓRIO DE FIBRA/FIBROCIMENTO _x0096_ FORNECIMENTO E INSTALAÇÃO. AF_06/2016</t>
  </si>
  <si>
    <t>105,40</t>
  </si>
  <si>
    <t>96735</t>
  </si>
  <si>
    <t>TUBO, PPR, DN 110, CLASSE PN 25,  INSTALADO EM RESERVAÇÃO DE ÁGUA DE EDIFICAÇÃO QUE POSSUA RESERVATÓRIO DE FIBRA/FIBROCIMENTO _x0096_ FORNECIMENTO E INSTALAÇÃO. AF_06/2016</t>
  </si>
  <si>
    <t>PERFIL GUIA, FORMATO U, EM ACO ZINCADO, PARA ESTRUTURA PAREDE DRYWALL, E = 0,5 MM, 48  X 3000 MM (L X C)</t>
  </si>
  <si>
    <t>137,61</t>
  </si>
  <si>
    <t>PERFIL GUIA, FORMATO U, EM ACO ZINCADO, PARA ESTRUTURA PAREDE DRYWALL, E = 0,5 MM, 70 X 3000 MM (L X C)</t>
  </si>
  <si>
    <t>96794</t>
  </si>
  <si>
    <t>TUBO, PEX, MONOCAMADA, DN 16, INSTALADO EM RAMAL OU SUB-RAMAL DE ÁGUA _x0096_ FORNECIMENTO E INSTALAÇÃO. AF_06/2015</t>
  </si>
  <si>
    <t>PERFIL GUIA, FORMATO U, EM ACO ZINCADO, PARA ESTRUTURA PAREDE DRYWALL, E = 0,5 MM, 90 X 3000 MM (L X C)</t>
  </si>
  <si>
    <t>96795</t>
  </si>
  <si>
    <t>TUBO, PEX, MONOCAMADA, DN 20, INSTALADO EM RAMAL OU SUB-RAMAL DE ÁGUA _x0096_ FORNECIMENTO E INSTALAÇÃO. AF_06/2015</t>
  </si>
  <si>
    <t>PERFIL LONGARINA (PRINCIPAL), T CLICADO, EM ACO, BRANCO, PARA FORRO REMOVIVEL, 24 X 3750 MM (L X C)</t>
  </si>
  <si>
    <t>96796</t>
  </si>
  <si>
    <t>TUBO, PEX, MONOCAMADA, DN 25, INSTALADO EM RAMAL OU SUB-RAMAL DE ÁGUA _x0096_ FORNECIMENTO E INSTALAÇÃO. AF_06/2015</t>
  </si>
  <si>
    <t>PERFIL MONTANTE, FORMATO C, EM ACO ZINCADO, PARA ESTRUTURA PAREDE DRYWALL, E = 0,5 MM, 48 X 3000 MM (L X C)</t>
  </si>
  <si>
    <t>PERFIL MONTANTE, FORMATO C, EM ACO ZINCADO, PARA ESTRUTURA PAREDE DRYWALL, E = 0,5 MM, 70 X 3000 MM (L X C)</t>
  </si>
  <si>
    <t>96797</t>
  </si>
  <si>
    <t>TUBO, PEX, MONOCAMADA, DN 32, INSTALADO EM RAMAL OU SUB-RAMAL DE ÁGUA _x0096_ FORNECIMENTO E INSTALAÇÃO. AF_06/2015</t>
  </si>
  <si>
    <t>PERFIL MONTANTE, FORMATO C, EM ACO ZINCADO, PARA ESTRUTURA PAREDE DRYWALL, E = 0,5 MM, 90 X 3000 MM (L X C)</t>
  </si>
  <si>
    <t>96798</t>
  </si>
  <si>
    <t>TUBO, PEX, MONOCAMADA, DN 16, INSTALADO EM RAMAL DE DISTRIBUIÇÃO DE ÁGUA _x0096_ FORNECIMENTO E INSTALAÇÃO. AF_06/2015</t>
  </si>
  <si>
    <t>PERFIL RODAPE DE IMPERMEABILIZACAO, FORMATO L, EM ACO ZINCADO, PARA ESTRUTURA DRYWALL, E = 0,5 MM, 220 X 3000 MM (H X C)</t>
  </si>
  <si>
    <t>11,80</t>
  </si>
  <si>
    <t>96799</t>
  </si>
  <si>
    <t>PERFIL TABICA ABERTA, PERFURADA, FORMATO Z, EM ACO GALVANIZADO NATURAL, LARGURA APROXIMADA 40 MM, PARA ESTRUTURA FORRO DRYWALL</t>
  </si>
  <si>
    <t>TUBO, PEX, MONOCAMADA, DN 20, INSTALADO EM RAMAL DE DISTRIBUIÇÃO DE ÁGUA _x0096_ FORNECIMENTO E INSTALAÇÃO. AF_06/2015</t>
  </si>
  <si>
    <t>PERFIL TABICA FECHADA, LISA, FORMATO Z, EM ACO GALVANIZADO NATURAL, LARGURA TOTAL NA HORIZONTAL *40* MM, PARA ESTRUTURA FORRO DRYWALL</t>
  </si>
  <si>
    <t>96800</t>
  </si>
  <si>
    <t>TUBO, PEX, MONOCAMADA, DN 25, INSTALADO EM RAMAL DE DISTRIBUIÇÃO DE ÁGUA _x0096_ FORNECIMENTO E INSTALAÇÃO. AF_06/2015</t>
  </si>
  <si>
    <t>PERFIL TIPO CANTONEIRA EM L, EM ACO GALVANIZADO, BRANCO, PARA FORRO REMOVIVEL, *23* X 3000 MM (L X C)</t>
  </si>
  <si>
    <t>96801</t>
  </si>
  <si>
    <t>TUBO, PEX, MONOCAMADA, DN 32, INSTALADO EM RAMAL DE DISTRIBUIÇÃO DE ÁGUA _x0096_ FORNECIMENTO E INSTALAÇÃO. AF_06/2015</t>
  </si>
  <si>
    <t>PERFIL TRAVESSA (SECUNDARIO), T CLICADO, EM ACO GALVANIZADO , BRANCO, PARA FORRO REMOVIVEL, 24 X 1250 MM (L X C)</t>
  </si>
  <si>
    <t>18,80</t>
  </si>
  <si>
    <t>97327</t>
  </si>
  <si>
    <t>TUBO EM COBRE FLEXÍVEL, DN 1/4_x0094_, COM ISOLAMENTO, INSTALADO EM RAMAL DE ALIMENTAÇÃO DE AR CONDICIONADO COM CONDENSADORA INDIVIDUAL   FORNECIMENTO E INSTALAÇÃO. AF_12/2015</t>
  </si>
  <si>
    <t>PERFIL TRAVESSA (SECUNDARIO), T CLICADO, EM ACO GALVANIZADO, BRANCO, PARA FORRO REMOVIVEL, 24 X 625 MM (L X C)</t>
  </si>
  <si>
    <t>97328</t>
  </si>
  <si>
    <t>TUBO EM COBRE FLEXÍVEL, DN 3/8", COM ISOLAMENTO, INSTALADO EM RAMAL DE ALIMENTAÇÃO DE AR CONDICIONADO COM CONDENSADORA INDIVIDUAL _x0096_ FORNECIMENTO E INSTALAÇÃO. AF_12/2015</t>
  </si>
  <si>
    <t>PERFIL U / CANALETA DE ALUMINIO, DE ABAS IGUAIS, 1/2" (1,27 X 1,27 CM), PARA PORTA OU JANELA DE CORRER</t>
  </si>
  <si>
    <t>28,90</t>
  </si>
  <si>
    <t>7,72</t>
  </si>
  <si>
    <t>PERFIL UDC ("U" DOBRADO DE CHAPA) SIMPLES DE ACO LAMINADO, GALVANIZADO, ASTM A36, 127 X 50 MM, E= 3 MM</t>
  </si>
  <si>
    <t>97329</t>
  </si>
  <si>
    <t>TUBO EM COBRE FLEXÍVEL, DN 1/2", COM ISOLAMENTO, INSTALADO EM RAMAL DE ALIMENTAÇÃO DE AR CONDICIONADO COM CONDENSADORA INDIVIDUAL _x0096_ FORNECIMENTO E INSTALAÇÃO. AF_12/2015</t>
  </si>
  <si>
    <t>36,24</t>
  </si>
  <si>
    <t>PERFILADO PERFURADO DUPLO 38 X 76 MM, CHAPA 22</t>
  </si>
  <si>
    <t>97330</t>
  </si>
  <si>
    <t>TUBO EM COBRE FLEXÍVEL, DN 5/8", COM ISOLAMENTO, INSTALADO EM RAMAL DE ALIMENTAÇÃO DE AR CONDICIONADO COM CONDENSADORA INDIVIDUAL _x0096_ FORNECIMENTO E INSTALAÇÃO. AF_12/2015</t>
  </si>
  <si>
    <t>8,33</t>
  </si>
  <si>
    <t>PERFILADO PERFURADO SIMPLES 38 X 38 MM, CHAPA 22</t>
  </si>
  <si>
    <t>97331</t>
  </si>
  <si>
    <t>TUBO EM COBRE FLEXÍVEL, DN 1/4", COM ISOLAMENTO, INSTALADO EM RAMAL DE ALIMENTAÇÃO DE AR CONDICIONADO COM CONDENSADORA CENTRAL _x0096_ FORNECIMENTO E INSTALAÇÃO. AF_12/2015</t>
  </si>
  <si>
    <t>97332</t>
  </si>
  <si>
    <t>TUBO EM COBRE FLEXÍVEL, DN 3/8", COM ISOLAMENTO, INSTALADO EM RAMAL DE ALIMENTAÇÃO DE AR CONDICIONADO COM CONDENSADORA CENTRAL _x0096_ FORNECIMENTO E INSTALAÇÃO. AF_12/2015</t>
  </si>
  <si>
    <t>PERFILADO PERFURADO 19 X 38 MM, CHAPA 22</t>
  </si>
  <si>
    <t>29,15</t>
  </si>
  <si>
    <t>97333</t>
  </si>
  <si>
    <t>PERFURATRIZ COM TORRE METALICA PARA EXECUCAO DE ESTACA HELICE CONTINUA, PROFUNDIDADE MAXIMA DE 30 M, DIAMETRO MAXIMO DE 800 MM, POTENCIA INSTALADA DE 268 HP, MESA ROTATIVA COM TORQUE MAXIMO DE 170 KNM</t>
  </si>
  <si>
    <t>TUBO EM COBRE FLEXÍVEL, DN 1/2", COM ISOLAMENTO, INSTALADO EM RAMAL DE ALIMENTAÇÃO DE AR CONDICIONADO COM CONDENSADORA CENTRAL _x0096_ FORNECIMENTO E INSTALAÇÃO. AF_12/2015</t>
  </si>
  <si>
    <t>36,56</t>
  </si>
  <si>
    <t>2.061.315,77</t>
  </si>
  <si>
    <t>97334</t>
  </si>
  <si>
    <t>PERFURATRIZ COM TORRE METALICA PARA EXECUCAO DE ESTACA HELICE CONTINUA, PROFUNDIDADE MAXIMA DE 32 M, DIAMETRO MAXIMO DE 1000 MM, POTENCIA INSTALADA DE 350 HP, MESA ROTATIVA COM TORQUE MAXIMO DE 263 KNM</t>
  </si>
  <si>
    <t>TUBO EM COBRE FLEXÍVEL, DN 5/8_x0094_, COM ISOLAMENTO, INSTALADO EM RAMAL DE ALIMENTAÇÃO DE AR CONDICIONADO COM CONDENSADORA CENTRAL   FORNECIMENTO E INSTALAÇÃO. AF_12/2015</t>
  </si>
  <si>
    <t>3.205.263,13</t>
  </si>
  <si>
    <t>97335</t>
  </si>
  <si>
    <t>PERFURATRIZ HIDRAULICA COM TRADO CURTO ACOPLADO, PROFUNDIDADE MAXIMA DE 20 M, DIAMETRO MAXIMO DE 1500 MM, POTENCIA INSTALADA DE 137 HP, MESA ROTATIVA COM TORQUE MAXIMO DE 30 KNM (INCLUI MONTAGEM, NAO INCLUI CAMINHAO)</t>
  </si>
  <si>
    <t>TUBO EM COBRE RÍGIDO, DN 22 MM, CLASSE A, SEM ISOLAMENTO, INSTALADO EM PRUMADA _x0096_ FORNECIMENTO E INSTALAÇÃO. AF_12/2015</t>
  </si>
  <si>
    <t>784.736,86</t>
  </si>
  <si>
    <t>PERFURATRIZ MANUAL, TORQUE MAXIMO 55 KGF.M, POTENCIA 5 CV, COM DIAMETRO MAXIMO 8 1/2" (INCLUI SUPORTE/CHASSI TIPO MESA)</t>
  </si>
  <si>
    <t>97336</t>
  </si>
  <si>
    <t>TUBO EM COBRE RÍGIDO, DN 28 MM, CLASSE A, SEM ISOLAMENTO, INSTALADO EM PRUMADA _x0096_ FORNECIMENTO E INSTALAÇÃO. AF_12/2015</t>
  </si>
  <si>
    <t>39.970,70</t>
  </si>
  <si>
    <t>59,64</t>
  </si>
  <si>
    <t>PERFURATRIZ MANUAL, TORQUE MAXIMO 83 N.M, POTENCIA 5 CV, COM DIAMETRO MAXIMO 4" (NAO INCLUI SUPORTE / CHASSI)</t>
  </si>
  <si>
    <t>5.760,18</t>
  </si>
  <si>
    <t>97337</t>
  </si>
  <si>
    <t>TUBO EM COBRE RÍGIDO, DN 35 MM, CLASSE A, SEM ISOLAMENTO, INSTALADO EM PRUMADA _x0096_ FORNECIMENTO E INSTALAÇÃO. AF_12/2015</t>
  </si>
  <si>
    <t>PERFURATRIZ MANUAL, TORQUE MAXIMO 83 N.M, POTENCIA 5 CV, COM DIAMETRO MAXIMO 4", PARA SOLO GRAMPEADO (INCLUI SUPORTE OU CHASSI TIPO MESA)</t>
  </si>
  <si>
    <t>89,47</t>
  </si>
  <si>
    <t>18.031,89</t>
  </si>
  <si>
    <t>PERFURATRIZ PNEUMATICA MANUAL DE PESO MEDIO, 18KG, COMPRIMENTO DE CURSO DE 6 M, DIAMETRO DO PISTAO DE 5,5 CM</t>
  </si>
  <si>
    <t>97338</t>
  </si>
  <si>
    <t>9.861,90</t>
  </si>
  <si>
    <t>TUBO EM COBRE RÍGIDO, DN 42 MM, CLASSE A, SEM ISOLAMENTO, INSTALADO EM PRUMADA _x0096_ FORNECIMENTO E INSTALAÇÃO. AF_12/2015</t>
  </si>
  <si>
    <t>107,53</t>
  </si>
  <si>
    <t>PERFURATRIZ ROTATIVA SOBRE ESTEIRA, TORQUE MAXIMO 2500 KGM, POTENCIA 110 HP, MOTOR DIESEL  (COLETADO CAIXA)</t>
  </si>
  <si>
    <t>672.107,77</t>
  </si>
  <si>
    <t>97339</t>
  </si>
  <si>
    <t>TUBO EM COBRE RÍGIDO, DN 54 MM, CLASSE A, SEM ISOLAMENTO, INSTALADO EM PRUMADA _x0096_ FORNECIMENTO E INSTALAÇÃO. AF_12/2015</t>
  </si>
  <si>
    <t>PERFURATRIZ SOBRE ESTEIRA, TORQUE MAXIMO DE 600 KGF, POTENCIA ENTRE 50 E 60 HP, DIAMETRO MAXIMO DE 10"</t>
  </si>
  <si>
    <t>430.500,00</t>
  </si>
  <si>
    <t>97340</t>
  </si>
  <si>
    <t>PERFURATRIZ SOBRE ESTEIRA, TORQUE MAXIMO 600 KGF, PESO MEDIO 1000 KG, POTENCIA 20 HP, DIAMETRO MAXIMO 10"</t>
  </si>
  <si>
    <t>TUBO EM COBRE RÍGIDO, DN 66 MM, CLASSE A, SEM ISOLAMENTO, INSTALADO EM PRUMADA _x0096_ FORNECIMENTO E INSTALAÇÃO. AF_12/2015</t>
  </si>
  <si>
    <t>116,25</t>
  </si>
  <si>
    <t>449.167,23</t>
  </si>
  <si>
    <t>PICAPE CABINE SIMPLES COM MOTOR 1.6 FLEX, CAMBIO MANUAL, POTENCIA 101/104 CV, 2 PORTAS</t>
  </si>
  <si>
    <t>97341</t>
  </si>
  <si>
    <t>TUBO EM COBRE RÍGIDO, DN 15 MM, CLASSE A, SEM ISOLAMENTO, INSTALADO EM RAMAL DE DISTRIBUIÇÃO _x0096_ FORNECIMENTO E INSTALAÇÃO. AF_12/2015</t>
  </si>
  <si>
    <t>48.089,90</t>
  </si>
  <si>
    <t>PIGMENTO EM PO PARA ARGAMASSAS, CIMENTOS E OUTROS</t>
  </si>
  <si>
    <t>97342</t>
  </si>
  <si>
    <t>TUBO EM COBRE RÍGIDO, DN 22 MM, CLASSE A, SEM ISOLAMENTO, INSTALADO EM RAMAL DE DISTRIBUIÇÃO_x0096_ FORNECIMENTO E INSTALAÇÃO. AF_12/2015</t>
  </si>
  <si>
    <t>PILAR DE MADEIRA NAO APARELHADA *10 X 10* CM, MACARANDUBA, ANGELIM OU EQUIVALENTE DA REGIAO</t>
  </si>
  <si>
    <t>50,12</t>
  </si>
  <si>
    <t>97343</t>
  </si>
  <si>
    <t>PILAR DE MADEIRA NAO APARELHADA *15 X 15* CM, MACARANDUBA, ANGELIM OU EQUIVALENTE DA REGIAO</t>
  </si>
  <si>
    <t>TUBO EM COBRE RÍGIDO, DN 28 MM, CLASSE A, SEM ISOLAMENTO, INSTALADO EM RAMAL DE DISTRIBUIÇÃO_x0096_ FORNECIMENTO E INSTALAÇÃO. AF_12/2015</t>
  </si>
  <si>
    <t>63,02</t>
  </si>
  <si>
    <t>69,69</t>
  </si>
  <si>
    <t>PILAR DE MADEIRA NAO APARELHADA *20 X 20* CM, MACARANDUBA, ANGELIM OU EQUIVALENTE DA REGIAO</t>
  </si>
  <si>
    <t>113,96</t>
  </si>
  <si>
    <t>97344</t>
  </si>
  <si>
    <t>TUBO EM COBRE RÍGIDO, DN 15 MM, CLASSE A, SEM ISOLAMENTO, INSTALADO EM RAMAL E SUB-RAMAL _x0096_ FORNECIMENTO E INSTALAÇÃO. AF_12/2015</t>
  </si>
  <si>
    <t>39,09</t>
  </si>
  <si>
    <t>PINCEL CHATO (TRINCHA) CERDAS GRIS 1.1/2 " (38 MM)</t>
  </si>
  <si>
    <t>3,62</t>
  </si>
  <si>
    <t>PINGADEIRA PLASTICA PARA TELHA DE FIBROCIMENTO CANALETE 49/KALHETA OU CANALETE 90/KALHETAO</t>
  </si>
  <si>
    <t>97345</t>
  </si>
  <si>
    <t>TUBO EM COBRE RÍGIDO, DN 22 MM, CLASSE A, SEM ISOLAMENTO, INSTALADO EM RAMAL E SUB-RAMAL _x0096_ FORNECIMENTO E INSTALAÇÃO. AF_12/2015</t>
  </si>
  <si>
    <t>62,04</t>
  </si>
  <si>
    <t>PINO DE ACO COM ARRUELA CONICA, DIAMETRO ARRUELA = *23* MM E COMP HASTE = *27* MM (ACAO INDIRETA)</t>
  </si>
  <si>
    <t>97346</t>
  </si>
  <si>
    <t>32,42</t>
  </si>
  <si>
    <t>PINO DE ACO COM FURO, HASTE = 27 MM (ACAO DIRETA)</t>
  </si>
  <si>
    <t>TUBO EM COBRE RÍGIDO, DN 28 MM, CLASSE A, SEM ISOLAMENTO, INSTALADO EM RAMAL E SUB-RAMAL _x0096_ FORNECIMENTO E INSTALAÇÃO. AF_12/2015</t>
  </si>
  <si>
    <t>79,27</t>
  </si>
  <si>
    <t>PINO DE ACO COM ROSCA 1/4 ", COMPRIMENTO DA HASTE = 30 MM E ROSCA = 20 MM (ACAO DIRETA)</t>
  </si>
  <si>
    <t>36,97</t>
  </si>
  <si>
    <t>97347</t>
  </si>
  <si>
    <t>PINO DE ACO LISO 1/4 ", HASTE = *36,5* MM (ACAO DIRETA)</t>
  </si>
  <si>
    <t>TUBO EM COBRE RÍGIDO, DN 22 MM, CLASSE I, SEM ISOLAMENTO, INSTALADO EM PRUMADA _x0096_ FORNECIMENTO E INSTALAÇÃO. AF_12/2015</t>
  </si>
  <si>
    <t>PINO DE ACO LISO 1/4 ", HASTE = *53* MM (ACAO DIRETA)</t>
  </si>
  <si>
    <t>56,52</t>
  </si>
  <si>
    <t>23,89</t>
  </si>
  <si>
    <t>PINO GUIA, RETO, COM CHAPA DE LATAO CROMADO, 3/4", PARA PORTA / JANELA DE CORRER</t>
  </si>
  <si>
    <t>97348</t>
  </si>
  <si>
    <t>TUBO EM COBRE RÍGIDO, DN 28 MM, CLASSE I, SEM ISOLAMENTO, INSTALADO EM PRUMADA _x0096_ FORNECIMENTO E INSTALAÇÃO. AF_12/2015</t>
  </si>
  <si>
    <t>78,02</t>
  </si>
  <si>
    <t>PINO ROSCA EXTERNA, EM ACO GALVANIZADO, PARA ISOLADOR DE 15KV, DIAMETRO 25 MM, COMPRIMENTO *290* MM</t>
  </si>
  <si>
    <t>17,51</t>
  </si>
  <si>
    <t>97349</t>
  </si>
  <si>
    <t>PINO ROSCA EXTERNA, EM ACO GALVANIZADO, PARA ISOLADOR DE 25KV, DIAMETRO 35MM, COMPRIMENTO *320* MM</t>
  </si>
  <si>
    <t>TUBO EM COBRE RÍGIDO, DN 35 MM, CLASSE I, SEM ISOLAMENTO, INSTALADO EM PRUMADA _x0096_ FORNECIMENTO E INSTALAÇÃO. AF_12/2015</t>
  </si>
  <si>
    <t>23,97</t>
  </si>
  <si>
    <t>112,35</t>
  </si>
  <si>
    <t>97350</t>
  </si>
  <si>
    <t>TUBO EM COBRE RÍGIDO, DN 42 MM, CLASSE I, SEM ISOLAMENTO, INSTALADO EM PRUMADA _x0096_ FORNECIMENTO E INSTALAÇÃO. AF_12/2015</t>
  </si>
  <si>
    <t>136,39</t>
  </si>
  <si>
    <t>PINTOR (MENSALISTA)</t>
  </si>
  <si>
    <t>97351</t>
  </si>
  <si>
    <t>TUBO EM COBRE RÍGIDO, DN 54 MM, CLASSE I, SEM ISOLAMENTO, INSTALADO EM PRUMADA _x0096_ FORNECIMENTO E INSTALAÇÃO. AF_12/2015</t>
  </si>
  <si>
    <t>188,52</t>
  </si>
  <si>
    <t>PINTOR DE LETREIROS</t>
  </si>
  <si>
    <t>LIMPEZA GERAL DA OBRA (EDIFICAÇÃO)</t>
  </si>
  <si>
    <t>PINTOR DE LETREIROS (MENSALISTA)</t>
  </si>
  <si>
    <t>3.413,41</t>
  </si>
  <si>
    <t>97352</t>
  </si>
  <si>
    <t>TUBO EM COBRE RÍGIDO, DN 66 MM, CLASSE I, SEM ISOLAMENTO, INSTALADO EM PRUMADA _x0096_ FORNECIMENTO E INSTALAÇÃO. AF_12/2015</t>
  </si>
  <si>
    <t>244,25</t>
  </si>
  <si>
    <t>PINTOR PARA TINTA EPOXI</t>
  </si>
  <si>
    <t>97353</t>
  </si>
  <si>
    <t>TUBO EM COBRE RÍGIDO, DN 15 MM, CLASSE I, SEM ISOLAMENTO, INSTALADO EM RAMAL DE DISTRIBUIÇÃO _x0096_ FORNECIMENTO E INSTALAÇÃO. AF_12/2015</t>
  </si>
  <si>
    <t>PINTOR PARA TINTA EPOXI (MENSALISTA)</t>
  </si>
  <si>
    <t>2.786,45</t>
  </si>
  <si>
    <t>97354</t>
  </si>
  <si>
    <t>PISO DE BORRACHA CANELADO EM PLACAS 50 X 50 CM, E = *3,5* MM, PARA COLA</t>
  </si>
  <si>
    <t>TUBO EM COBRE RÍGIDO, DN 22 MM, CLASSE I, SEM ISOLAMENTO, INSTALADO EM RAMAL DE DISTRIBUIÇÃO_x0096_ FORNECIMENTO E INSTALAÇÃO. AF_12/2015</t>
  </si>
  <si>
    <t>59,68</t>
  </si>
  <si>
    <t>50,97</t>
  </si>
  <si>
    <t>PISO DE BORRACHA ESPORTIVO EM PLACAS 50 X 50 CM, E = 15 MM, PARA ARGAMASSA, PRETO</t>
  </si>
  <si>
    <t>97355</t>
  </si>
  <si>
    <t>232,14</t>
  </si>
  <si>
    <t>TUBO EM COBRE RÍGIDO, DN 28 MM, CLASSE I, SEM ISOLAMENTO, INSTALADO EM RAMAL DE DISTRIBUIÇÃO_x0096_ FORNECIMENTO E INSTALAÇÃO. AF_12/2015</t>
  </si>
  <si>
    <t>81,40</t>
  </si>
  <si>
    <t>PISO DE BORRACHA FRISADO OU PASTILHADO, PRETO, EM PLACAS 50 X 50 CM, E = 7 MM, PARA ARGAMASSA</t>
  </si>
  <si>
    <t>141,00</t>
  </si>
  <si>
    <t>97356</t>
  </si>
  <si>
    <t>TUBO EM COBRE RÍGIDO, DN 15 MM, CLASSE I, SEM ISOLAMENTO, INSTALADO EM RAMAL E SUB-RAMAL _x0096_ FORNECIMENTO E INSTALAÇÃO. AF_12/2015</t>
  </si>
  <si>
    <t>PISO DE BORRACHA PASTILHADO EM PLACAS 50 X 50 CM, E = *3,5* MM, PARA COLA, PRETO</t>
  </si>
  <si>
    <t>44,74</t>
  </si>
  <si>
    <t>97357</t>
  </si>
  <si>
    <t>PISO DE BORRACHA PASTILHADO EM PLACAS 50 X 50 CM, E = 15 MM, PARA ARGAMASSA, PRETO</t>
  </si>
  <si>
    <t>TUBO EM COBRE RÍGIDO, DN 22 MM, CLASSE I, SEM ISOLAMENTO, INSTALADO EM RAMAL E SUB-RAMAL _x0096_ FORNECIMENTO E INSTALAÇÃO. AF_12/2015</t>
  </si>
  <si>
    <t>71,60</t>
  </si>
  <si>
    <t>225,97</t>
  </si>
  <si>
    <t>97358</t>
  </si>
  <si>
    <t>PISO ELEVADO COM 2 PLACAS DE ACO COM ENCHIMENTO DE CONCRETO CELULAR, INCLUSO BASE/HASTE/CRUZETAS, 60 X 60 CM, H = *28* CM, RESISTENCIA CARGA CONCENTRADA 496 KG (COM COLOCACAO)</t>
  </si>
  <si>
    <t>88486</t>
  </si>
  <si>
    <t>TUBO EM COBRE RÍGIDO, DN 28 MM, CLASSE I, SEM ISOLAMENTO, INSTALADO EM RAMAL E SUB-RAMAL _x0096_ FORNECIMENTO E INSTALAÇÃO. AF_12/2015</t>
  </si>
  <si>
    <t>97,65</t>
  </si>
  <si>
    <t>APLICAÇÃO MANUAL DE PINTURA COM TINTA LÁTEX PVA EM TETO, DUAS DEMÃOS. AF_06/2014</t>
  </si>
  <si>
    <t>97498</t>
  </si>
  <si>
    <t>196,33</t>
  </si>
  <si>
    <t>TUBO DE AÇO GALVANIZADO COM COSTURA, CLASSE MÉDIA, DN 25 (1"), CONEXÃO ROSQUEADA, INSTALADO EM REDE DE ALIMENTAÇÃO PARA HIDRANTE - FORNECIMENTO E INSTALAÇÃO. AF_12/2015</t>
  </si>
  <si>
    <t>32,14</t>
  </si>
  <si>
    <t>PISO EM CERAMICA ESMALTADA EXTRA, PEI MAIOR OU IGUAL A 4, FORMATO MAIOR QUE 2025 CM2</t>
  </si>
  <si>
    <t>PISO EM CERAMICA ESMALTADA EXTRA, PEI MAIOR OU IGUAL A 4, FORMATO MENOR OU IGUAL A 2025 CM2</t>
  </si>
  <si>
    <t>97535</t>
  </si>
  <si>
    <t>TUBO DE AÇO GALVANIZADO COM COSTURA, CLASSE MÉDIA, CONEXÃO ROSQUEADA, DN 25 (1"), INSTALADO EM REDE DE ALIMENTAÇÃO PARA SPRINKLER - FORNECIMENTO E INSTALAÇÃO. AF_12/2015</t>
  </si>
  <si>
    <t>19,90</t>
  </si>
  <si>
    <t>PISO EM CERAMICA ESMALTADA, COMERCIAL (PADRAO POPULAR), PEI MAIOR OU IGUAL A 3, FORMATO MENOR OU IGUAL A  2025 CM2</t>
  </si>
  <si>
    <t>97536</t>
  </si>
  <si>
    <t>TUBO DE AÇO GALVANIZADO COM COSTURA, CLASSE MÉDIA, CONEXÃO ROSQUEADA, DN 25 (1"), INSTALADO EM RAMAIS  E SUB-RAMAIS DE GÁS - FORNECIMENTO E INSTALAÇÃO. AF_12/2015</t>
  </si>
  <si>
    <t>42,56</t>
  </si>
  <si>
    <t>72293</t>
  </si>
  <si>
    <t>CAP PVC ESGOTO 50MM (TAMPÃO) - FORNECIMENTO E INSTALAÇÃO</t>
  </si>
  <si>
    <t>PISO EM GRANILITE, MARMORITE OU GRANITINA, AGREGADO COR PRETO, CINZA, PALHA OU BRANCO, E=  *8* MM (INCLUSO EXECUCAO)</t>
  </si>
  <si>
    <t>30,00</t>
  </si>
  <si>
    <t>72306</t>
  </si>
  <si>
    <t>COTOVELO DE AÇO GALVANIZADO 4" - FORNECIMENTO E INSTALAÇÃO</t>
  </si>
  <si>
    <t>PISO EM GRANITO, POLIDO, TIPO AMENDOA/ AMARELO CAPRI/ AMARELO DOURADO CARIOCA OU OUTROS EQUIVALENTES DA REGIAO, FORMATO MENOR OU IGUAL A 3025 CM2, E=  *2* CM</t>
  </si>
  <si>
    <t>213,53</t>
  </si>
  <si>
    <t>114,00</t>
  </si>
  <si>
    <t>72307</t>
  </si>
  <si>
    <t>COTOVELO DE AÇO GALVANIZADO 5" - FORNECIMENTO E INSTALAÇÃO</t>
  </si>
  <si>
    <t>PISO EM GRANITO, POLIDO, TIPO ANDORINHA/ QUARTZ/ CASTELO/ CORUMBA OU OUTROS EQUIVALENTES DA REGIAO, FORMATO MENOR OU IGUAL A 3025 CM2, E=  *2* CM</t>
  </si>
  <si>
    <t>302,24</t>
  </si>
  <si>
    <t>86,03</t>
  </si>
  <si>
    <t>72313</t>
  </si>
  <si>
    <t>COTOVELO DE AÇO GALVANIZADO 6" - FORNECIMENTO E INSTALAÇÃO</t>
  </si>
  <si>
    <t>721,65</t>
  </si>
  <si>
    <t>PISO EM GRANITO, POLIDO, TIPO MARFIM, DALLAS, CARAVELAS OU OUTROS EQUIVALENTES DA REGIAO, FORMATO MENOR OU IGUAL A 3025 CM2, E=  *2* CM</t>
  </si>
  <si>
    <t>72482</t>
  </si>
  <si>
    <t>UNIAO DE ACO GALVANIZADO 4" - FORNECIMENTO E INSTALACAO</t>
  </si>
  <si>
    <t>305,10</t>
  </si>
  <si>
    <t>72619</t>
  </si>
  <si>
    <t>LUVA DE ACO GALVANIZADO 4" - FORNECIMENTO E INSTALACAO</t>
  </si>
  <si>
    <t>PISO EM GRANITO, POLIDO, TIPO PRETO SAO GABRIEL/ TIJUCA OU OUTROS EQUIVALENTES DA REGIAO, FORMATO MENOR OU IGUAL A 3025 CM2, E=  *2* CM</t>
  </si>
  <si>
    <t>127,28</t>
  </si>
  <si>
    <t>124,27</t>
  </si>
  <si>
    <t>72620</t>
  </si>
  <si>
    <t>LUVA DE ACO GALVANIZADO 5" - FORNECIMENTO E INSTALACAO</t>
  </si>
  <si>
    <t>PISO EM PORCELANATO RETIFICADO EXTRA, FORMATO MENOR OU IGUAL A 2025 CM2</t>
  </si>
  <si>
    <t>224,45</t>
  </si>
  <si>
    <t>54,06</t>
  </si>
  <si>
    <t>72621</t>
  </si>
  <si>
    <t>PISO EM REGUA VINILICA SEMIFLEXIVEL, ENCAIXE CLICADO, E = 4 MM (SEM COLOCACAO)</t>
  </si>
  <si>
    <t>LUVA DE ACO GALVANIZADO 6" - FORNECIMENTO E INSTALACAO</t>
  </si>
  <si>
    <t>113,52</t>
  </si>
  <si>
    <t>PISO EPOXI AUTONIVELANTE, ESPESSURA *4* MM (INCLUSO EXECUCAO)</t>
  </si>
  <si>
    <t>362,88</t>
  </si>
  <si>
    <t>57,60</t>
  </si>
  <si>
    <t>PISO EPOXI MULTILAYER, ESPESSURA *2* MM (INCLUSO EXECUCAO)</t>
  </si>
  <si>
    <t>72667</t>
  </si>
  <si>
    <t>33,55</t>
  </si>
  <si>
    <t>LUVA REDUCAO ACO GALVANIZADO 4X2.1/2" - FORNECIMENTO E INSTALACAO</t>
  </si>
  <si>
    <t>168,99</t>
  </si>
  <si>
    <t>PISO FULGET (GRANITO LAVADO) EM PLACAS DE *40 X 40* CM (SEM COLOCACAO)</t>
  </si>
  <si>
    <t>43,20</t>
  </si>
  <si>
    <t>72668</t>
  </si>
  <si>
    <t>LUVA REDUCAO ACO GALVANIZADO 4X2" - FORNECIMENTO E INSTALACAO</t>
  </si>
  <si>
    <t>PISO FULGET (GRANITO LAVADO) EM PLACAS DE *75 X 75* CM (SEM COLOCACAO)</t>
  </si>
  <si>
    <t>168,30</t>
  </si>
  <si>
    <t>79,68</t>
  </si>
  <si>
    <t>72669</t>
  </si>
  <si>
    <t>LUVA REDUCAO ACO GALVANIZADO 4X3" - FORNECIMENTO E INSTALACAO</t>
  </si>
  <si>
    <t>PISO FULGET (GRANITO LAVADO) MOLDADO IN LOCO (INCLUSO EXECUCAO)</t>
  </si>
  <si>
    <t>172,32</t>
  </si>
  <si>
    <t>42,72</t>
  </si>
  <si>
    <t>PISO INDUSTRIAL EM CONCRETO ARMADO DE ACABAMENTO POLIDO, ESPESSURA 12 CM (CIMENTO QUEIMADO) (INCLUSO EXECUCAO)</t>
  </si>
  <si>
    <t>72681</t>
  </si>
  <si>
    <t>47,04</t>
  </si>
  <si>
    <t>NIPLE DE ACO GALVANIZADO 4" - FORNECIMENTO E INSTALACAO</t>
  </si>
  <si>
    <t>121,90</t>
  </si>
  <si>
    <t>PISO KORODUR (INCLUSO EXECUCAO)</t>
  </si>
  <si>
    <t>72682</t>
  </si>
  <si>
    <t>NIPLE DE ACO GALVANIZADO 5" - FORNECIMENTO E INSTALACAO</t>
  </si>
  <si>
    <t>251,04</t>
  </si>
  <si>
    <t>PISO PODOTATIL DE CONCRETO - DIRECIONAL E ALERTA, *40 X 40 X 2,5* CM</t>
  </si>
  <si>
    <t>72683</t>
  </si>
  <si>
    <t>NIPLE DE ACO GALVANIZADO 6" - FORNECIMENTO E INSTALACAO</t>
  </si>
  <si>
    <t>406,91</t>
  </si>
  <si>
    <t>PISO PORCELANATO, BORDA RETA, EXTRA, FORMATO MAIOR QUE 2025 CM2</t>
  </si>
  <si>
    <t>63,85</t>
  </si>
  <si>
    <t>72719</t>
  </si>
  <si>
    <t>TE DE ACO GALVANIZADO 4" - FORNECIMENTO E INSTALACAO</t>
  </si>
  <si>
    <t>PISO TATIL ALERTA OU DIRECIONAL, DE BORRACHA, COLORIDO, 25 X 25 CM, E = 5 MM, PARA COLA</t>
  </si>
  <si>
    <t>268,98</t>
  </si>
  <si>
    <t>154,97</t>
  </si>
  <si>
    <t>72720</t>
  </si>
  <si>
    <t>TE DE ACO GALVANIZADO 5" - FORNECIMENTO E INSTALACAO</t>
  </si>
  <si>
    <t>PISO TATIL DE ALERTA OU DIRECIONAL DE BORRACHA, PRETO, 25 X 25 CM, E = 5 MM, PARA COLA</t>
  </si>
  <si>
    <t>373,76</t>
  </si>
  <si>
    <t>147,62</t>
  </si>
  <si>
    <t>72721</t>
  </si>
  <si>
    <t>PISO TATIL DE ALERTA OU DIRECIONAL, DE BORRACHA, COLORIDO, 25 X 25 CM, E = 12 MM, PARA ARGAMASSA</t>
  </si>
  <si>
    <t>TE DE ACO GALVANIZADO 6" - FORNECIMENTO E INSTALACAO</t>
  </si>
  <si>
    <t>826,19</t>
  </si>
  <si>
    <t>383,71</t>
  </si>
  <si>
    <t>PISO TATIL DE ALERTA OU DIRECIONAL, DE BORRACHA, PRETO, 25 X 25 CM, E = 12 MM, PARA ARGAMASSA</t>
  </si>
  <si>
    <t>341,63</t>
  </si>
  <si>
    <t>PISO URETANO, VERSAO REVESTIMENTO AUTONIVELANTE, ESPESSURA VARIÁVEL DE 3 A 4 MM (INCLUSO EXECUCAO)</t>
  </si>
  <si>
    <t>89358</t>
  </si>
  <si>
    <t>55,92</t>
  </si>
  <si>
    <t>JOELHO 90 GRAUS, PVC, SOLDÁVEL, DN 20MM, INSTALADO EM RAMAL OU SUB-RAMAL DE ÁGUA - FORNECIMENTO E INSTALAÇÃO. AF_12/2014</t>
  </si>
  <si>
    <t>PISO/ REVESTIMENTO EM GRANITO, POLIDO, TIPO ANDORINHA/ QUARTZ/ CASTELO/ CORUMBA OU OUTROS EQUIVALENTES DA REGIAO, FORMATO MAIOR OU IGUAL A 3025 CM2, E = *2* CM</t>
  </si>
  <si>
    <t>90,81</t>
  </si>
  <si>
    <t>89359</t>
  </si>
  <si>
    <t>JOELHO 45 GRAUS, PVC, SOLDÁVEL, DN 20MM, INSTALADO EM RAMAL OU SUB-RAMAL DE ÁGUA - FORNECIMENTO E INSTALAÇÃO. AF_12/2014</t>
  </si>
  <si>
    <t>PISO/ REVESTIMENTO EM MARMORE, POLIDO, BRANCO COMUM, FORMATO MAIOR OU IGUAL A 3025 CM2, E = *2* CM</t>
  </si>
  <si>
    <t>301,59</t>
  </si>
  <si>
    <t>89360</t>
  </si>
  <si>
    <t>CURVA 90 GRAUS, PVC, SOLDÁVEL, DN 20MM, INSTALADO EM RAMAL OU SUB-RAMAL DE ÁGUA - FORNECIMENTO E INSTALAÇÃO. AF_12/2014</t>
  </si>
  <si>
    <t>PISO/ REVESTIMENTO EM MARMORE, POLIDO, BRANCO COMUM, FORMATO MENOR OU IGUAL A 3025 CM2, E = *2* CM</t>
  </si>
  <si>
    <t>310,00</t>
  </si>
  <si>
    <t>PLACA / CHAPA DE GESSO ACARTONADO, ACABAMENTO VINILICO LISO EM UMA DAS FACES, COR BRANCA, BORDA QUADRADA, E = 9,5 MM, 625 X 1250 MM (L X C), PARA FORRO REMOVIVEL</t>
  </si>
  <si>
    <t>89361</t>
  </si>
  <si>
    <t>CURVA 45 GRAUS, PVC, SOLDÁVEL, DN 20MM, INSTALADO EM RAMAL OU SUB-RAMAL DE ÁGUA - FORNECIMENTO E INSTALAÇÃO. AF_12/2014</t>
  </si>
  <si>
    <t>PLACA / CHAPA DE GESSO ACARTONADO, ACABAMENTO VINILICO LISO EM UMA DAS FACES, COR BRANCA, BORDA QUADRADA, E = 9,5 MM, 625 X 625 MM (L X C), PARA FORRO REMOVIVEL</t>
  </si>
  <si>
    <t>45,98</t>
  </si>
  <si>
    <t>89362</t>
  </si>
  <si>
    <t>PLACA CIMENTICIA LISA E = 10 MM, DE 1,20 X 3,00 M (SEM AMIANTO)</t>
  </si>
  <si>
    <t>JOELHO 90 GRAUS, PVC, SOLDÁVEL, DN 25MM, INSTALADO EM RAMAL OU SUB-RAMAL DE ÁGUA - FORNECIMENTO E INSTALAÇÃO. AF_12/2014</t>
  </si>
  <si>
    <t>PONTO PARA SETA INDICATIVA DE SAÍDA, INCL. SETA EM ACRÍLICO, COM FONTE ALIMENTADORA PRÓPRIA QUE ASSEGURE UM FUNCIONAMENTO MÍNIMO DE 1H, PARA QUANDO OCORRER FALTA DE ENERGIA ELÉTRICA NA REDE PÚBLICA, CONFORME PROJETO</t>
  </si>
  <si>
    <t>45,26</t>
  </si>
  <si>
    <t>PLACA CIMENTICIA LISA E = 6 MM, DE 1,20 X 3,00 M (SEM AMIANTO)</t>
  </si>
  <si>
    <t>89363</t>
  </si>
  <si>
    <t>JOELHO 45 GRAUS, PVC, SOLDÁVEL, DN 25MM, INSTALADO EM RAMAL OU SUB-RAMAL DE ÁGUA - FORNECIMENTO E INSTALAÇÃO. AF_12/2014</t>
  </si>
  <si>
    <t>43,82</t>
  </si>
  <si>
    <t>6,86</t>
  </si>
  <si>
    <t>PLACA DE ACO ESMALTADA PARA  IDENTIFICACAO DE RUA, *45 CM X 20* CM</t>
  </si>
  <si>
    <t>89364</t>
  </si>
  <si>
    <t>66,00</t>
  </si>
  <si>
    <t>CURVA 90 GRAUS, PVC, SOLDÁVEL, DN 25MM, INSTALADO EM RAMAL OU SUB-RAMAL DE ÁGUA - FORNECIMENTO E INSTALAÇÃO. AF_12/2014</t>
  </si>
  <si>
    <t>8,10</t>
  </si>
  <si>
    <t>PLACA DE ACRILICO TRANSPARENTE ADESIVADA PARA SINALIZACAO DE PORTAS, BORDA POLIDA, DE *25 X 8*, E = 6 MM (NAO INCLUI ACESSORIOS PARA FIXACAO)</t>
  </si>
  <si>
    <t>61,56</t>
  </si>
  <si>
    <t>89365</t>
  </si>
  <si>
    <t>CURVA 45 GRAUS, PVC, SOLDÁVEL, DN 25MM, INSTALADO EM RAMAL OU SUB-RAMAL DE ÁGUA - FORNECIMENTO E INSTALAÇÃO. AF_12/2014</t>
  </si>
  <si>
    <t>7,55</t>
  </si>
  <si>
    <t>PLACA DE FIBRA MINERAL PARA FORRO, DE 1250 X 625 MM, E = 15 MM, BORDA RETA, COM PINTURA ANTIMOFO (NAO INCLUI PERFIS)</t>
  </si>
  <si>
    <t>24,78</t>
  </si>
  <si>
    <t>89366</t>
  </si>
  <si>
    <t>JOELHO 90 GRAUS COM BUCHA DE LATÃO, PVC, SOLDÁVEL, DN 25MM, X 3/4_x0094_ INSTALADO EM RAMAL OU SUB-RAMAL DE ÁGUA - FORNECIMENTO E INSTALAÇÃO. AF_12/2014</t>
  </si>
  <si>
    <t>PLACA DE FIBRA MINERAL PARA FORRO, DE 625 X 625 MM, E = 15 MM, BORDA REBAIXADA PARA PERFIL 24 MM, COM PINTURA ANTIMOFO (NAO INCLUI PERFIS)</t>
  </si>
  <si>
    <t>11,39</t>
  </si>
  <si>
    <t>PLACA DE FIBRA MINERAL PARA FORRO, DE 625 X 625 MM, E = 15 MM, BORDA RETA, COM PINTURA ANTIMOFO (NAO INCLUI PERFIS)</t>
  </si>
  <si>
    <t>89367</t>
  </si>
  <si>
    <t>JOELHO 90 GRAUS, PVC, SOLDÁVEL, DN 32MM, INSTALADO EM RAMAL OU SUB-RAMAL DE ÁGUA - FORNECIMENTO E INSTALAÇÃO. AF_12/2014</t>
  </si>
  <si>
    <t>PLACA DE GESSO PARA FORRO, DE  *60 X 60* CM E ESPESSURA DE 12 MM (30 MM NAS BORDAS) SEM COLOCACAO</t>
  </si>
  <si>
    <t>89368</t>
  </si>
  <si>
    <t>JOELHO 45 GRAUS, PVC, SOLDÁVEL, DN 32MM, INSTALADO EM RAMAL OU SUB-RAMAL DE ÁGUA - FORNECIMENTO E INSTALAÇÃO. AF_12/2014</t>
  </si>
  <si>
    <t>PLACA DE INAUGURACAO EM BRONZE *35X 50*CM</t>
  </si>
  <si>
    <t>10,30</t>
  </si>
  <si>
    <t>960,00</t>
  </si>
  <si>
    <t>PLACA DE INAUGURACAO METALICA, *40* CM X *60* CM</t>
  </si>
  <si>
    <t>89369</t>
  </si>
  <si>
    <t>CURVA 90 GRAUS, PVC, SOLDÁVEL, DN 32MM, INSTALADO EM RAMAL OU SUB-RAMAL DE ÁGUA - FORNECIMENTO E INSTALAÇÃO. AF_12/2014</t>
  </si>
  <si>
    <t>603,00</t>
  </si>
  <si>
    <t>12,39</t>
  </si>
  <si>
    <t>PLACA DE OBRA (PARA CONSTRUCAO CIVIL) EM CHAPA GALVANIZADA *N. 22*, ADESIVADA, DE *2,0 X 1,125* M</t>
  </si>
  <si>
    <t>200,00</t>
  </si>
  <si>
    <t>89370</t>
  </si>
  <si>
    <t>CURVA 45 GRAUS, PVC, SOLDÁVEL, DN 32MM, INSTALADO EM RAMAL OU SUB-RAMAL DE ÁGUA - FORNECIMENTO E INSTALAÇÃO. AF_12/2014</t>
  </si>
  <si>
    <t>PLACA DE SINALIZACAO DE SEGURANCA CONTRA INCENDIO - ALERTA, TRIANGULAR, BASE DE *30* CM, EM PVC *2* MM ANTI-CHAMAS (SIMBOLOS, CORES E PICTOGRAMAS CONFORME NBR 13434)</t>
  </si>
  <si>
    <t>37,30</t>
  </si>
  <si>
    <t>PLACA DE SINALIZACAO DE SEGURANCA CONTRA INCENDIO, FOTOLUMINESCENTE, QUADRADA, *14 X 14* CM, EM PVC *2* MM ANTI-CHAMAS (SIMBOLOS, CORES E PICTOGRAMAS CONFORME NBR 13434)</t>
  </si>
  <si>
    <t>89371</t>
  </si>
  <si>
    <t>LUVA, PVC, SOLDÁVEL, DN 20MM, INSTALADO EM RAMAL OU SUB-RAMAL DE ÁGUA - FORNECIMENTO E INSTALAÇÃO. AF_12/2014</t>
  </si>
  <si>
    <t>11,33</t>
  </si>
  <si>
    <t>89372</t>
  </si>
  <si>
    <t>PLACA DE SINALIZACAO DE SEGURANCA CONTRA INCENDIO, FOTOLUMINESCENTE, QUADRADA, *20 X 20* CM, EM PVC *2* MM ANTI-CHAMAS (SIMBOLOS, CORES E PICTOGRAMAS CONFORME NBR 13434)</t>
  </si>
  <si>
    <t>LUVA DE CORRER, PVC, SOLDÁVEL, DN 20MM, INSTALADO EM RAMAL OU SUB-RAMAL DE ÁGUA - FORNECIMENTO E INSTALAÇÃO. AF_12/2014</t>
  </si>
  <si>
    <t>21,91</t>
  </si>
  <si>
    <t>89373</t>
  </si>
  <si>
    <t>PLACA DE SINALIZACAO DE SEGURANCA CONTRA INCENDIO, FOTOLUMINESCENTE, RETANGULAR, *12 X 40* CM, EM PVC *2* MM ANTI-CHAMAS (SIMBOLOS, CORES E PICTOGRAMAS CONFORME NBR 13434)</t>
  </si>
  <si>
    <t>LUVA DE REDUÇÃO, PVC, SOLDÁVEL, DN 25MM X 20MM, INSTALADO EM RAMAL OU SUB-RAMAL DE ÁGUA - FORNECIMENTO E INSTALAÇÃO. AF_12/2014</t>
  </si>
  <si>
    <t>26,88</t>
  </si>
  <si>
    <t>89374</t>
  </si>
  <si>
    <t>PLACA DE SINALIZACAO DE SEGURANCA CONTRA INCENDIO, FOTOLUMINESCENTE, RETANGULAR, *13 X 26* CM, EM PVC *2* MM ANTI-CHAMAS (SIMBOLOS, CORES E PICTOGRAMAS CONFORME NBR 13434)</t>
  </si>
  <si>
    <t>LUVA COM BUCHA DE LATÃO, PVC, SOLDÁVEL, DN 20MM X 1/2_x0094_, INSTALADO EM RAMAL OU SUB-RAMAL DE ÁGUA - FORNECIMENTO E INSTALAÇÃO. AF_12/2014</t>
  </si>
  <si>
    <t>PLACA DE SINALIZACAO DE SEGURANCA CONTRA INCENDIO, FOTOLUMINESCENTE, RETANGULAR, *20 X 40* CM, EM PVC *2* MM ANTI-CHAMAS (SIMBOLOS, CORES E PICTOGRAMAS CONFORME NBR 13434)</t>
  </si>
  <si>
    <t>89375</t>
  </si>
  <si>
    <t>UNIÃO, PVC, SOLDÁVEL, DN 20MM, INSTALADO EM RAMAL OU SUB-RAMAL DE ÁGUA - FORNECIMENTO E INSTALAÇÃO. AF_12/2014</t>
  </si>
  <si>
    <t>35,33</t>
  </si>
  <si>
    <t>97914</t>
  </si>
  <si>
    <t>PLACA DE SINALIZACAO EM CHAPA DE ACO NUM 16 COM PINTURA REFLETIVA</t>
  </si>
  <si>
    <t>89376</t>
  </si>
  <si>
    <t>TRANSPORTE COM CAMINHÃO BASCULANTE DE 6 M3, EM VIA URBANA PAVIMENTADA, DMT ATÉ 30 KM (UNIDADE: M3XKM). AF_01/2018</t>
  </si>
  <si>
    <t>462,00</t>
  </si>
  <si>
    <t>ADAPTADOR CURTO COM BOLSA E ROSCA PARA REGISTRO, PVC, SOLDÁVEL, DN 20MM X 1/2_x0094_, INSTALADO EM RAMAL OU SUB-RAMAL DE ÁGUA - FORNECIMENTO E INSTALAÇÃO. AF_12/2014</t>
  </si>
  <si>
    <t>M3XKM</t>
  </si>
  <si>
    <t>PLACA DE SINALIZACAO EM CHAPA DE ALUMINIO COM PINTURA REFLETIVA, E = 2 MM</t>
  </si>
  <si>
    <t>576,00</t>
  </si>
  <si>
    <t>89377</t>
  </si>
  <si>
    <t>CURVA DE TRANSPOSIÇÃO, PVC, SOLDÁVEL, DN 20MM, INSTALADO EM RAMAL OU SUB-RAMAL DE ÁGUA - FORNECIMENTO E INSTALAÇÃO. AF_12/2014</t>
  </si>
  <si>
    <t>PLACA DE VENTILACAO PARA TELHA DE FIBROCIMENTO CANALETE 49 KALHETA</t>
  </si>
  <si>
    <t>89378</t>
  </si>
  <si>
    <t>PLACA DE VENTILACAO PARA TELHA DE FIBROCIMENTO, CANALETE 90 OU KALHETAO</t>
  </si>
  <si>
    <t>LUVA, PVC, SOLDÁVEL, DN 25MM, INSTALADO EM RAMAL OU SUB-RAMAL DE ÁGUA - FORNECIMENTO E INSTALAÇÃO. AF_12/2014</t>
  </si>
  <si>
    <t>4,67</t>
  </si>
  <si>
    <t>89379</t>
  </si>
  <si>
    <t>PLACA NUMERACAO RESIDENCIAL EM CHAPA GALVANIZADA ESMALTADA 12 X 18 CM</t>
  </si>
  <si>
    <t>LUVA DE CORRER, PVC, SOLDÁVEL, DN 25MM, INSTALADO EM RAMAL OU SUB-RAMAL DE ÁGUA - FORNECIMENTO E INSTALAÇÃO. AF_12/2014</t>
  </si>
  <si>
    <t>12,09</t>
  </si>
  <si>
    <t>PLACA ORIENTATIVA SOBRE EXERCÍCIOS, 2,00M X 1,00M, EM TUBO DE ACO CARBONO, PINTURA NO PROCESSO ELETROSTATICO - PARA ACADEMIA AO AR LIVRE / ACADEMIA DA TERCEIRA IDADE - ATI</t>
  </si>
  <si>
    <t>89380</t>
  </si>
  <si>
    <t>LUVA DE REDUÇÃO, PVC, SOLDÁVEL, DN 32MM X 25MM, INSTALADO EM RAMAL OU SUB-RAMAL DE ÁGUA - FORNECIMENTO E INSTALAÇÃO. AF_12/2014</t>
  </si>
  <si>
    <t>1.187,61</t>
  </si>
  <si>
    <t>6,95</t>
  </si>
  <si>
    <t>PLACA VINILICA SEMIFLEXIVEL PARA PISOS, E = 3,2 MM, 30 X 30 CM (SEM COLOCACAO)</t>
  </si>
  <si>
    <t>89381</t>
  </si>
  <si>
    <t>108,97</t>
  </si>
  <si>
    <t>LUVA COM BUCHA DE LATÃO, PVC, SOLDÁVEL, DN 25MM X 3/4_x0094_, INSTALADO EM RAMAL OU SUB-RAMAL DE ÁGUA - FORNECIMENTO E INSTALAÇÃO. AF_12/2014</t>
  </si>
  <si>
    <t>PLACA VINILICA SEMIFLEXIVEL PARA REVESTIMENTO DE PISOS E PAREDES, E = 2 MM (SEM COLOCACAO)</t>
  </si>
  <si>
    <t>65,52</t>
  </si>
  <si>
    <t>89382</t>
  </si>
  <si>
    <t>UNIÃO, PVC, SOLDÁVEL, DN 25MM, INSTALADO EM RAMAL OU SUB-RAMAL DE ÁGUA - FORNECIMENTO E INSTALAÇÃO. AF_12/2014</t>
  </si>
  <si>
    <t>11,06</t>
  </si>
  <si>
    <t>PLACA/PISO DE CONCRETO POROSO/ PAVIMENTO PERMEAVEL/BLOCO DRENANTE DE CONCRETO, 40 CM X 40 CM, E = 6 CM, COR NATURAL</t>
  </si>
  <si>
    <t>TRATAMENTO EM ESTRUTURA DE MADEIRA COM CUPINICIDA</t>
  </si>
  <si>
    <t>42,93</t>
  </si>
  <si>
    <t>89383</t>
  </si>
  <si>
    <t>ADAPTADOR CURTO COM BOLSA E ROSCA PARA REGISTRO, PVC, SOLDÁVEL, DN 25MM X 3/4_x0094_, INSTALADO EM RAMAL OU SUB-RAMAL DE ÁGUA - FORNECIMENTO E INSTALAÇÃO. AF_12/2014</t>
  </si>
  <si>
    <t>PLACA/TAMPA CEGA EM LATAO ESCOVADO PARA CONDULETE EM LIGA DE ALUMINIO 4 X 4"</t>
  </si>
  <si>
    <t>89384</t>
  </si>
  <si>
    <t>CURVA DE TRANSPOSIÇÃO, PVC, SOLDÁVEL, DN 25MM, INSTALADO EM RAMAL OU SUB-RAMAL DE ÁGUA   FORNECIMENTO E INSTALAÇÃO. AF_12/2014</t>
  </si>
  <si>
    <t>9,49</t>
  </si>
  <si>
    <t>PLUG OU BUJAO DE FERRO GALVANIZADO, DE 1 1/2"</t>
  </si>
  <si>
    <t>89385</t>
  </si>
  <si>
    <t>LUVA SOLDÁVEL E COM ROSCA, PVC, SOLDÁVEL, DN 25MM X 3/4_x0094_, INSTALADO EM RAMAL OU SUB-RAMAL DE ÁGUA - FORNECIMENTO E INSTALAÇÃO. AF_12/2014</t>
  </si>
  <si>
    <t>PLUG OU BUJAO DE FERRO GALVANIZADO, DE 1 1/4"</t>
  </si>
  <si>
    <t>89386</t>
  </si>
  <si>
    <t>LUVA, PVC, SOLDÁVEL, DN 32MM, INSTALADO EM RAMAL OU SUB-RAMAL DE ÁGUA - FORNECIMENTO E INSTALAÇÃO. AF_12/2014</t>
  </si>
  <si>
    <t>PLUG OU BUJAO DE FERRO GALVANIZADO, DE 1/2"</t>
  </si>
  <si>
    <t>89387</t>
  </si>
  <si>
    <t>LUVA DE CORRER, PVC, SOLDÁVEL, DN 32MM, INSTALADO EM RAMAL OU SUB-RAMAL DE ÁGUA   FORNECIMENTO E INSTALAÇÃO. AF_12/2014</t>
  </si>
  <si>
    <t>24,15</t>
  </si>
  <si>
    <t>89388</t>
  </si>
  <si>
    <t>PLUG OU BUJAO DE FERRO GALVANIZADO, DE 1"</t>
  </si>
  <si>
    <t>LUVA DE REDUÇÃO, PVC, SOLDÁVEL, DN 40MM X 32MM, INSTALADO EM RAMAL OU SUB-RAMAL DE ÁGUA - FORNECIMENTO E INSTALAÇÃO. AF_12/2014</t>
  </si>
  <si>
    <t>89389</t>
  </si>
  <si>
    <t>LUVA SOLDÁVEL E COM ROSCA, PVC, SOLDÁVEL, DN 32MM X 1_x0094_, INSTALADO EM RAMAL OU SUB-RAMAL DE ÁGUA - FORNECIMENTO E INSTALAÇÃO. AF_12/2014</t>
  </si>
  <si>
    <t>PLUG OU BUJAO DE FERRO GALVANIZADO, DE 2 1/2"</t>
  </si>
  <si>
    <t>89390</t>
  </si>
  <si>
    <t>UNIÃO, PVC, SOLDÁVEL, DN 32MM, INSTALADO EM RAMAL OU SUB-RAMAL DE ÁGUA - FORNECIMENTO E INSTALAÇÃO. AF_12/2014</t>
  </si>
  <si>
    <t>PLUG OU BUJAO DE FERRO GALVANIZADO, DE 2"</t>
  </si>
  <si>
    <t>15,62</t>
  </si>
  <si>
    <t>89391</t>
  </si>
  <si>
    <t>ADAPTADOR CURTO COM BOLSA E ROSCA PARA REGISTRO, PVC, SOLDÁVEL, DN 32MM X 1_x0094_, INSTALADO EM RAMAL OU SUB-RAMAL DE ÁGUA - FORNECIMENTO E INSTALAÇÃO. AF_12/2014</t>
  </si>
  <si>
    <t>PLUG OU BUJAO DE FERRO GALVANIZADO, DE 3/4"</t>
  </si>
  <si>
    <t>89392</t>
  </si>
  <si>
    <t>PLUG OU BUJAO DE FERRO GALVANIZADO, DE 3"</t>
  </si>
  <si>
    <t>CURVA DE TRANSPOSIÇÃO, PVC, SOLDÁVEL, DN 32MM, INSTALADO EM RAMAL OU SUB-RAMAL DE ÁGUA   FORNECIMENTO E INSTALAÇÃO. AF_12/2014</t>
  </si>
  <si>
    <t>19,48</t>
  </si>
  <si>
    <t>43,75</t>
  </si>
  <si>
    <t>89393</t>
  </si>
  <si>
    <t>TE, PVC, SOLDÁVEL, DN 20MM, INSTALADO EM RAMAL OU SUB-RAMAL DE ÁGUA - FORNECIMENTO E INSTALAÇÃO. AF_12/2014</t>
  </si>
  <si>
    <t>PLUG OU BUJAO DE FERRO GALVANIZADO, DE 4"</t>
  </si>
  <si>
    <t>7,33</t>
  </si>
  <si>
    <t>PINTURA IMPERMEABILIZANTE COM IGOLFLEX OU EQUIVALENTE A 3 DEMÃOS</t>
  </si>
  <si>
    <t>81,32</t>
  </si>
  <si>
    <t>PLUG PVC P/ ESG PREDIAL  75MM</t>
  </si>
  <si>
    <t>89394</t>
  </si>
  <si>
    <t>TÊ COM BUCHA DE LATÃO NA BOLSA CENTRAL, PVC, SOLDÁVEL, DN 20MM X 1/2_x0094_, INSTALADO EM RAMAL OU SUB-RAMAL DE ÁGUA - FORNECIMENTO E INSTALAÇÃO. AF_12/2014</t>
  </si>
  <si>
    <t>14,27</t>
  </si>
  <si>
    <t>PLUG PVC P/ ESG PREDIAL 100MM</t>
  </si>
  <si>
    <t>PLUG PVC P/ ESG PREDIAL 50MM</t>
  </si>
  <si>
    <t>89395</t>
  </si>
  <si>
    <t>TE, PVC, SOLDÁVEL, DN 25MM, INSTALADO EM RAMAL OU SUB-RAMAL DE ÁGUA - FORNECIMENTO E INSTALAÇÃO. AF_12/2014</t>
  </si>
  <si>
    <t>89396</t>
  </si>
  <si>
    <t>PLUG PVC ROSCAVEL,  1/2",  AGUA FRIA PREDIAL (NBR 5648)</t>
  </si>
  <si>
    <t>TÊ COM BUCHA DE LATÃO NA BOLSA CENTRAL, PVC, SOLDÁVEL, DN 25MM X 1/2_x0094_, INSTALADO EM RAMAL OU SUB-RAMAL DE ÁGUA - FORNECIMENTO E INSTALAÇÃO. AF_12/2014</t>
  </si>
  <si>
    <t>14,69</t>
  </si>
  <si>
    <t>PLUG PVC,  JE, DN 100 MM, PARA REDE COLETORA ESGOTO (NBR 10569)</t>
  </si>
  <si>
    <t>17,64</t>
  </si>
  <si>
    <t>89397</t>
  </si>
  <si>
    <t>TÊ DE REDUÇÃO, PVC, SOLDÁVEL, DN 25MM X 20MM, INSTALADO EM RAMAL OU SUB-RAMAL DE ÁGUA - FORNECIMENTO E INSTALAÇÃO. AF_12/2014</t>
  </si>
  <si>
    <t>PLUG PVC, JE, DN 150 MM, PARA REDE COLETORA ESGOTO (NBR 10569)</t>
  </si>
  <si>
    <t>10,33</t>
  </si>
  <si>
    <t>89398</t>
  </si>
  <si>
    <t>PLUG PVC, JE, DN 200 MM, PARA REDE COLETORA ESGOTO (NBR 10569)</t>
  </si>
  <si>
    <t>TE, PVC, SOLDÁVEL, DN 32MM, INSTALADO EM RAMAL OU SUB-RAMAL DE ÁGUA - FORNECIMENTO E INSTALAÇÃO. AF_12/2014</t>
  </si>
  <si>
    <t>81,08</t>
  </si>
  <si>
    <t>PLUG PVC, JE, DN 250 MM, PARA REDE COLETORA ESGOTO (NBR 10569)</t>
  </si>
  <si>
    <t>89399</t>
  </si>
  <si>
    <t>74065/1</t>
  </si>
  <si>
    <t>TÊ COM BUCHA DE LATÃO NA BOLSA CENTRAL, PVC, SOLDÁVEL, DN 32MM X 3/4_x0094_, INSTALADO EM RAMAL OU SUB-RAMAL DE ÁGUA - FORNECIMENTO E INSTALAÇÃO. AF_12/2014</t>
  </si>
  <si>
    <t>156,59</t>
  </si>
  <si>
    <t>PINTURA ESMALTE FOSCO PARA MADEIRA, DUAS DEMAOS, SOBRE FUNDO NIVELADOR BRANCO</t>
  </si>
  <si>
    <t>22,75</t>
  </si>
  <si>
    <t>PLUG PVC, JE, DN 350 MM, PARA REDE COLETORA ESGOTO (NBR 10569)</t>
  </si>
  <si>
    <t>89400</t>
  </si>
  <si>
    <t>460,43</t>
  </si>
  <si>
    <t>TÊ DE REDUÇÃO, PVC, SOLDÁVEL, DN 32MM X 25MM, INSTALADO EM RAMAL OU SUB-RAMAL DE ÁGUA - FORNECIMENTO E INSTALAÇÃO. AF_12/2014</t>
  </si>
  <si>
    <t>PLUG PVC, ROSCAVEL 1", PARA AGUA FRIA PREDIAL</t>
  </si>
  <si>
    <t>89404</t>
  </si>
  <si>
    <t>JOELHO 90 GRAUS, PVC, SOLDÁVEL, DN 20MM, INSTALADO EM RAMAL DE DISTRIBUIÇÃO DE ÁGUA - FORNECIMENTO E INSTALAÇÃO. AF_12/2014</t>
  </si>
  <si>
    <t>PLUG PVC, ROSCAVEL 3/4", PARA  AGUA FRIA PREDIAL</t>
  </si>
  <si>
    <t>89405</t>
  </si>
  <si>
    <t>JOELHO 45 GRAUS, PVC, SOLDÁVEL, DN 20MM, INSTALADO EM RAMAL DE DISTRIBUIÇÃO DE ÁGUA - FORNECIMENTO E INSTALAÇÃO. AF_12/2014</t>
  </si>
  <si>
    <t>PLUG PVC, ROSCAVEL, 1 1/2",  AGUA FRIA PREDIAL</t>
  </si>
  <si>
    <t>PLUG PVC, ROSCAVEL, 1 1/4",  AGUA FRIA PREDIAL</t>
  </si>
  <si>
    <t>89406</t>
  </si>
  <si>
    <t>CURVA 90 GRAUS, PVC, SOLDÁVEL, DN 20MM, INSTALADO EM RAMAL DE DISTRIBUIÇÃO DE ÁGUA - FORNECIMENTO E INSTALAÇÃO. AF_12/2014</t>
  </si>
  <si>
    <t>PLUG PVC, ROSCAVEL, 2",  AGUA FRIA PREDIAL</t>
  </si>
  <si>
    <t>89407</t>
  </si>
  <si>
    <t>CURVA 45 GRAUS, PVC, SOLDÁVEL, DN 20MM, INSTALADO EM RAMAL DE DISTRIBUIÇÃO DE ÁGUA - FORNECIMENTO E INSTALAÇÃO. AF_12/2014</t>
  </si>
  <si>
    <t>7,43</t>
  </si>
  <si>
    <t>PO DE MARMORE (POSTO PEDREIRA/FORNECEDOR, SEM FRETE)</t>
  </si>
  <si>
    <t>89408</t>
  </si>
  <si>
    <t>JOELHO 90 GRAUS, PVC, SOLDÁVEL, DN 25MM, INSTALADO EM RAMAL DE DISTRIBUIÇÃO DE ÁGUA - FORNECIMENTO E INSTALAÇÃO. AF_12/2014</t>
  </si>
  <si>
    <t>PO DE PEDRA (POSTO PEDREIRA/FORNECEDOR, SEM FRETE)</t>
  </si>
  <si>
    <t>64,43</t>
  </si>
  <si>
    <t>89409</t>
  </si>
  <si>
    <t>POCEIRO / ESCAVADOR DE VALAS E TUBULOES</t>
  </si>
  <si>
    <t>JOELHO 45 GRAUS, PVC, SOLDÁVEL, DN 25MM, INSTALADO EM RAMAL DE DISTRIBUIÇÃO DE ÁGUA - FORNECIMENTO E INSTALAÇÃO. AF_12/2014</t>
  </si>
  <si>
    <t>4,87</t>
  </si>
  <si>
    <t>14,08</t>
  </si>
  <si>
    <t>89410</t>
  </si>
  <si>
    <t>POCEIRO / ESCAVADOR DE VALAS E TUBULOES (MENSALISTA)</t>
  </si>
  <si>
    <t>CURVA 90 GRAUS, PVC, SOLDÁVEL, DN 25MM, INSTALADO EM RAMAL DE DISTRIBUIÇÃO DE ÁGUA - FORNECIMENTO E INSTALAÇÃO. AF_12/2014</t>
  </si>
  <si>
    <t>2.479,64</t>
  </si>
  <si>
    <t>POLIDORA DE PISO (POLITRIZ) ELETRICA, MOTOR MONOFASICO DE 4 HP, PESO DE 100 KG, DIAMETRO DO TRABALHO DE 450 MM</t>
  </si>
  <si>
    <t>89411</t>
  </si>
  <si>
    <t>5.606,14</t>
  </si>
  <si>
    <t>CURVA 45 GRAUS, PVC, SOLDÁVEL, DN 25MM, INSTALADO EM RAMAL DE DISTRIBUIÇÃO DE ÁGUA - FORNECIMENTO E INSTALAÇÃO. AF_12/2014</t>
  </si>
  <si>
    <t>POLIESTIRENO EXPANDIDO/EPS (ISOPOR), PEROLAS, PARA CONCRETO LEVE</t>
  </si>
  <si>
    <t>26,31</t>
  </si>
  <si>
    <t>89412</t>
  </si>
  <si>
    <t>JOELHO 90 GRAUS, PVC, SOLDÁVEL, DN 25MM, X 3/4_x0094_ INSTALADO EM RAMAL DE DISTRIBUIÇÃO DE ÁGUA - FORNECIMENTO E INSTALAÇÃO. AF_12/2014</t>
  </si>
  <si>
    <t>POLIESTIRENO EXPANDIDO/EPS (ISOPOR), TIPO 2F, BLOCO</t>
  </si>
  <si>
    <t>202,42</t>
  </si>
  <si>
    <t>89413</t>
  </si>
  <si>
    <t>JOELHO 90 GRAUS, PVC, SOLDÁVEL, DN 32MM, INSTALADO EM RAMAL DE DISTRIBUIÇÃO DE ÁGUA - FORNECIMENTO E INSTALAÇÃO. AF_12/2014</t>
  </si>
  <si>
    <t>POLIESTIRENO EXPANDIDO/EPS (ISOPOR), TIPO 2F, PLACA, ISOLAMENTO TERMOACUSTICO, E = 10 MM, 1000 X 500 MM</t>
  </si>
  <si>
    <t>6,24</t>
  </si>
  <si>
    <t>89414</t>
  </si>
  <si>
    <t>JOELHO 45 GRAUS, PVC, SOLDÁVEL, DN 32MM, INSTALADO EM RAMAL DE DISTRIBUIÇÃO DE ÁGUA - FORNECIMENTO E INSTALAÇÃO. AF_12/2014</t>
  </si>
  <si>
    <t>POLIESTIRENO EXPANDIDO/EPS (ISOPOR), TIPO 2F, PLACA, ISOLAMENTO TERMOACUSTICO, E = 20 MM, 1000 X 500 MM</t>
  </si>
  <si>
    <t>89415</t>
  </si>
  <si>
    <t>CURVA 90 GRAUS, PVC, SOLDÁVEL, DN 32MM, INSTALADO EM RAMAL DE DISTRIBUIÇÃO DE ÁGUA - FORNECIMENTO E INSTALAÇÃO. AF_12/2014</t>
  </si>
  <si>
    <t>POLIESTIRENO EXPANDIDO/EPS (ISOPOR), TIPO 2F, PLACA, ISOLAMENTO TERMOACUSTICO, E = 50 MM, 1000 X 500 MM</t>
  </si>
  <si>
    <t>10,01</t>
  </si>
  <si>
    <t>POLVORA NEGRA</t>
  </si>
  <si>
    <t>89416</t>
  </si>
  <si>
    <t>CURVA 45 GRAUS, PVC, SOLDÁVEL, DN 32MM, INSTALADO EM RAMAL DE DISTRIBUIÇÃO DE ÁGUA - FORNECIMENTO E INSTALAÇÃO. AF_12/2014</t>
  </si>
  <si>
    <t>89417</t>
  </si>
  <si>
    <t>76,66</t>
  </si>
  <si>
    <t>LUVA, PVC, SOLDÁVEL, DN 20MM, INSTALADO EM RAMAL DE DISTRIBUIÇÃO DE ÁGUA - FORNECIMENTO E INSTALAÇÃO. AF_12/2014</t>
  </si>
  <si>
    <t>2,83</t>
  </si>
  <si>
    <t>PONTALETE DE MADEIRA NAO APARELHADA *7,5 X 7,5* CM (3 X 3 ") PINUS, MISTA OU EQUIVALENTE DA REGIAO</t>
  </si>
  <si>
    <t>89418</t>
  </si>
  <si>
    <t>LUVA DE CORRER, PVC, SOLDÁVEL, DN 20MM, INSTALADO EM RAMAL DE DISTRIBUIÇÃO DE ÁGUA - FORNECIMENTO E INSTALAÇÃO. AF_12/2014</t>
  </si>
  <si>
    <t>8,39</t>
  </si>
  <si>
    <t>PONTEIRO PARA MARTELO ROMPEDOR, DIAMETRO = *28* MM, COMPRIMENTO = *520* MM, ENCAIXE SEXTAVADO</t>
  </si>
  <si>
    <t>99,80</t>
  </si>
  <si>
    <t>89419</t>
  </si>
  <si>
    <t>PORCA OLHAL EM ACO GALVANIZADO, DIAMETRO NOMINAL DE 16 MM</t>
  </si>
  <si>
    <t>LUVA DE REDUÇÃO, PVC, SOLDÁVEL, DN 25MM X 20MM, INSTALADO EM RAMAL DE DISTRIBUIÇÃO DE ÁGUA - FORNECIMENTO E INSTALAÇÃO. AF_12/2014</t>
  </si>
  <si>
    <t>PORCA OLHAL EM ACO GALVANIZADO, ESPESSURA 16MM, ABERTURA 21MM</t>
  </si>
  <si>
    <t>89420</t>
  </si>
  <si>
    <t>LUVA COM BUCHA DE LATÃO, PVC, SOLDÁVEL, DN 20MM X 1/2_x0094_, INSTALADO EM RAMAL DE DISTRIBUIÇÃO DE ÁGUA - FORNECIMENTO E INSTALAÇÃO. AF_12/2014</t>
  </si>
  <si>
    <t>PORCA UNIAO/JUNCAO ZINCADA SEXTAVADA 1/4 ", CHAVE 7/16 ", COMPRIMENTO = 25 MM</t>
  </si>
  <si>
    <t>PORCA ZINCADA, QUADRADA, DIAMETRO 3/8"</t>
  </si>
  <si>
    <t>89421</t>
  </si>
  <si>
    <t>UNIÃO, PVC, SOLDÁVEL, DN 20MM, INSTALADO EM RAMAL DE DISTRIBUIÇÃO DE ÁGUA - FORNECIMENTO E INSTALAÇÃO. AF_12/2014</t>
  </si>
  <si>
    <t>PORCA ZINCADA, QUADRADA, DIAMETRO 5/8"</t>
  </si>
  <si>
    <t>PORCA ZINCADA, SEXTAVADA, DIAMETRO 1/2"</t>
  </si>
  <si>
    <t>89422</t>
  </si>
  <si>
    <t>ADAPTADOR CURTO COM BOLSA E ROSCA PARA REGISTRO, PVC, SOLDÁVEL, DN 20MM X 1/2_x0094_, INSTALADO EM RAMAL DE DISTRIBUIÇÃO DE ÁGUA - FORNECIMENTO E INSTALAÇÃO. AF_12/2014</t>
  </si>
  <si>
    <t>PORCA ZINCADA, SEXTAVADA, DIAMETRO 1/4"</t>
  </si>
  <si>
    <t>89423</t>
  </si>
  <si>
    <t>CURVA DE TRANSPOSIÇÃO, PVC, SOLDÁVEL, DN 20MM, INSTALADO EM RAMAL DE DISTRIBUIÇÃO DE ÁGUA   FORNECIMENTO E INSTALAÇÃO. AF_12/2014</t>
  </si>
  <si>
    <t>PORCA ZINCADA, SEXTAVADA, DIAMETRO 1"</t>
  </si>
  <si>
    <t>89424</t>
  </si>
  <si>
    <t>LUVA, PVC, SOLDÁVEL, DN 25MM, INSTALADO EM RAMAL DE DISTRIBUIÇÃO DE ÁGUA - FORNECIMENTO E INSTALAÇÃO. AF_12/2014</t>
  </si>
  <si>
    <t>PORCA ZINCADA, SEXTAVADA, DIAMETRO 3/8"</t>
  </si>
  <si>
    <t>PORCA ZINCADA, SEXTAVADA, DIAMETRO 5/16"</t>
  </si>
  <si>
    <t>89425</t>
  </si>
  <si>
    <t>LUVA DE CORRER, PVC, SOLDÁVEL, DN 25MM, INSTALADO EM RAMAL DE DISTRIBUIÇÃO DE ÁGUA - FORNECIMENTO E INSTALAÇÃO. AF_12/2014</t>
  </si>
  <si>
    <t>PORCA ZINCADA, SEXTAVADA, DIAMETRO 5/8"</t>
  </si>
  <si>
    <t>89426</t>
  </si>
  <si>
    <t>LUVA DE REDUÇÃO, PVC, SOLDÁVEL, DN 32MM X 25MM, INSTALADO EM RAMAL DE DISTRIBUIÇÃO DE ÁGUA - FORNECIMENTO E INSTALAÇÃO. AF_12/2014</t>
  </si>
  <si>
    <t>5,61</t>
  </si>
  <si>
    <t>PORTA CADEADO,  3 1/2", EM ACO ZINCADO, PRETO, PARA PORTAO E JANELA</t>
  </si>
  <si>
    <t>89427</t>
  </si>
  <si>
    <t>LUVA COM BUCHA DE LATÃO, PVC, SOLDÁVEL, DN 25MM X 3/4_x0094_, INSTALADO EM RAMAL DE DISTRIBUIÇÃO DE ÁGUA - FORNECIMENTO E INSTALAÇÃO. AF_12/2014</t>
  </si>
  <si>
    <t>PORTA CORTA-FOGO PARA SAIDA DE EMERGENCIA, COM FECHADURA, VAO LUZ DE 90 X 210 CM, CLASSE P-90 (NBR 11742)</t>
  </si>
  <si>
    <t>680,63</t>
  </si>
  <si>
    <t>PORTA DE ABRIR EM ACO COM DIVISAO HORIZONTAL  PARA VIDROS, COM FUNDO ANTICORROSIVO/PRIMER DE PROTECAO, SEM GUARNICAO/ALIZAR/VISTA, VIDROS NAO INCLUSOS, 87 X 210 CM</t>
  </si>
  <si>
    <t>89428</t>
  </si>
  <si>
    <t>UNIÃO, PVC, SOLDÁVEL, DN 25MM, INSTALADO EM RAMAL DE DISTRIBUIÇÃO DE ÁGUA - FORNECIMENTO E INSTALAÇÃO. AF_12/2014</t>
  </si>
  <si>
    <t>306,14</t>
  </si>
  <si>
    <t>PORTA DE ABRIR EM ACO TIPO VENEZIANA, COM FUNDO ANTICORROSIVO / PRIMER DE PROTECAO, SEM GUARNICAO/ALIZAR/VISTA, 87 X 210 CM</t>
  </si>
  <si>
    <t>89429</t>
  </si>
  <si>
    <t>378,61</t>
  </si>
  <si>
    <t>ADAPTADOR CURTO COM BOLSA E ROSCA PARA REGISTRO, PVC, SOLDÁVEL, DN 25MM X 3/4_x0094_, INSTALADO EM RAMAL DE DISTRIBUIÇÃO DE ÁGUA - FORNECIMENTO E INSTALAÇÃO. AF_12/2014</t>
  </si>
  <si>
    <t>PORTA DE ABRIR EM ALUMINIO COM DIVISAO HORIZONTAL  PARA VIDROS,  ACABAMENTO ANODIZADO NATURAL, VIDROS INCLUSOS, SEM GUARNICAO/ALIZAR/VISTA , 87 X 210 CM</t>
  </si>
  <si>
    <t>562,91</t>
  </si>
  <si>
    <t>89430</t>
  </si>
  <si>
    <t>PORTA DE ABRIR EM ALUMINIO COM LAMBRI HORIZONTAL/LAMINADA, ACABAMENTO ANODIZADO NATURAL, SEM GUARNICAO/ALIZAR/VISTA</t>
  </si>
  <si>
    <t>CURVA DE TRANSPOSIÇÃO, PVC, SOLDÁVEL, DN 25MM, INSTALADO EM RAMAL DE DISTRIBUIÇÃO DE ÁGUA   FORNECIMENTO E INSTALAÇÃO. AF_12/2014</t>
  </si>
  <si>
    <t>456,42</t>
  </si>
  <si>
    <t>PORTA DE ABRIR EM ALUMINIO TIPO VENEZIANA, ACABAMENTO ANODIZADO NATURAL, SEM GUARNICAO/ALIZAR/VISTA</t>
  </si>
  <si>
    <t>89431</t>
  </si>
  <si>
    <t>LUVA, PVC, SOLDÁVEL, DN 32MM, INSTALADO EM RAMAL DE DISTRIBUIÇÃO DE ÁGUA - FORNECIMENTO E INSTALAÇÃO. AF_12/2014</t>
  </si>
  <si>
    <t>315,21</t>
  </si>
  <si>
    <t>PORTA DE ABRIR EM ALUMINIO TIPO VENEZIANA, ACABAMENTO ANODIZADO NATURAL, SEM GUARNICAO/ALIZAR/VISTA, 87 X 210 CM</t>
  </si>
  <si>
    <t>577,21</t>
  </si>
  <si>
    <t>89432</t>
  </si>
  <si>
    <t>LUVA DE CORRER, PVC, SOLDÁVEL, DN 32MM, INSTALADO EM RAMAL DE DISTRIBUIÇÃO DE ÁGUA   FORNECIMENTO E INSTALAÇÃO. AF_12/2014</t>
  </si>
  <si>
    <t>PORTA DE ABRIR EM GRADIL COM BARRA CHATA 3 CM X 1/4", COM REQUADRO E GUARNICAO - COMPLETO - ACABAMENTO NATURAL</t>
  </si>
  <si>
    <t>22,54</t>
  </si>
  <si>
    <t>329,02</t>
  </si>
  <si>
    <t>89433</t>
  </si>
  <si>
    <t>LUVA DE REDUÇÃO, PVC, SOLDÁVEL, DN 40MM X 32MM, INSTALADO EM RAMAL DE DISTRIBUIÇÃO DE ÁGUA - FORNECIMENTO E INSTALAÇÃO. AF_12/2014</t>
  </si>
  <si>
    <t>PORTA DE CORRER EM ALUMINIO, DUAS FOLHAS MOVEIS COM VIDRO, FECHADURA E PUXADOR EMBUTIDO, ACABAMENTO ANODIZADO NATURAL, SEM GUARNICAO/ALIZAR/VISTA</t>
  </si>
  <si>
    <t>6,85</t>
  </si>
  <si>
    <t>292,38</t>
  </si>
  <si>
    <t>PORTA DE ENROLAR MANUAL COMPLETA, ARTICULADA RAIADA LARGA, EM ACO GALVANIZADO NATURAL, CHAPA NUMERO 24 (SEM INSTALACAO)</t>
  </si>
  <si>
    <t>89434</t>
  </si>
  <si>
    <t>187,32</t>
  </si>
  <si>
    <t>LUVA SOLDÁVEL E COM ROSCA, PVC, SOLDÁVEL, DN 32MM X 1_x0094_, INSTALADO EM RAMAL DE DISTRIBUIÇÃO DE ÁGUA - FORNECIMENTO E INSTALAÇÃO. AF_12/2014</t>
  </si>
  <si>
    <t>PORTA DE ENROLAR MANUAL COMPLETA, PERFIL MEIA CANA CEGA, EM ACO GALVANIZADO COM PINTURA ELETROSTATICA, CHAPA NUMERO 24 " (SEM INSTALACAO)</t>
  </si>
  <si>
    <t>89435</t>
  </si>
  <si>
    <t>304,39</t>
  </si>
  <si>
    <t>UNIÃO, PVC, SOLDÁVEL, DN 32MM, INSTALADO EM RAMAL DE DISTRIBUIÇÃO DE ÁGUA - FORNECIMENTO E INSTALAÇÃO. AF_12/2014</t>
  </si>
  <si>
    <t>PORTA DE ENROLAR MANUAL COMPLETA, PERFIL MEIA CANA CEGA, EM ACO GALVANIZADO NATURAL, CHAPA NUMERO 24 (SEM INSTALACAO)</t>
  </si>
  <si>
    <t>89436</t>
  </si>
  <si>
    <t>163,67</t>
  </si>
  <si>
    <t>ADAPTADOR CURTO COM BOLSA E ROSCA PARA REGISTRO, PVC, SOLDÁVEL, DN 32MM X 1_x0094_, INSTALADO EM RAMAL DE DISTRIBUIÇÃO DE ÁGUA - FORNECIMENTO E INSTALAÇÃO. AF_12/2014</t>
  </si>
  <si>
    <t>PORTA DE ENROLAR MANUAL COMPLETA, PERFIL MEIA CANA VAZADA TIJOLINHO, EM ACO GALVANIZADO NATURAL, CHAPA NUMERO 24 (SEM INSTALACAO)</t>
  </si>
  <si>
    <t>382,28</t>
  </si>
  <si>
    <t>89437</t>
  </si>
  <si>
    <t>CURVA DE TRANSPOSIÇÃO, PVC, SOLDÁVEL, DN 32MM, INSTALADO EM RAMAL DE DISTRIBUIÇÃO DE ÁGUA   FORNECIMENTO E INSTALAÇÃO. AF_12/2014</t>
  </si>
  <si>
    <t>17,87</t>
  </si>
  <si>
    <t>PORTA DE MADEIRA QUADRICULADA PARA VIDRO, DE CORRER (EUCALIPTO OU EQUIVALENTE REGIONAL), E = *3,5* CM</t>
  </si>
  <si>
    <t>97629</t>
  </si>
  <si>
    <t>DEMOLIÇÃO DE LAJES, DE FORMA MECANIZADA COM MARTELETE, SEM REAPROVEITAMENTO. AF_12/2017</t>
  </si>
  <si>
    <t>288,59</t>
  </si>
  <si>
    <t>89438</t>
  </si>
  <si>
    <t>TE, PVC, SOLDÁVEL, DN 20MM, INSTALADO EM RAMAL DE DISTRIBUIÇÃO DE ÁGUA - FORNECIMENTO E INSTALAÇÃO. AF_12/2014</t>
  </si>
  <si>
    <t>PORTA DE MADEIRA TIPO VENEZIANA (EUCALIPTO OU EQUIVALENTE REGIONAL), E = *3,5* CM</t>
  </si>
  <si>
    <t>194,81</t>
  </si>
  <si>
    <t>89439</t>
  </si>
  <si>
    <t>TÊ SOLDÁVEL E COM ROSCA NA BOLSA CENTRAL, PVC, SOLDÁVEL, DN 20MM X 1/2_x0094_, INSTALADO EM RAMAL DE DISTRIBUIÇÃO DE ÁGUA - FORNECIMENTO E INSTALAÇÃO. AF_12/2014</t>
  </si>
  <si>
    <t>PORTA DE MADEIRA-DE-LEI QUADRICULADA PARA VIDRO, DE CORRER (ANGELIM OU EQUIVALENTE REGIONAL), E = *3,5* CM</t>
  </si>
  <si>
    <t>476,67</t>
  </si>
  <si>
    <t>89440</t>
  </si>
  <si>
    <t>TE, PVC, SOLDÁVEL, DN 25MM, INSTALADO EM RAMAL DE DISTRIBUIÇÃO DE ÁGUA - FORNECIMENTO E INSTALAÇÃO. AF_12/2014</t>
  </si>
  <si>
    <t>PORTA DE MADEIRA-DE-LEI TIPO MEXICANA SEM EMENDA (ANGELIM OU EQUIVALENTE REGIONAL), E = *3,5* CM</t>
  </si>
  <si>
    <t>89441</t>
  </si>
  <si>
    <t>395,88</t>
  </si>
  <si>
    <t>TÊ COM BUCHA DE LATÃO NA BOLSA CENTRAL, PVC, SOLDÁVEL, DN 25MM X 1/2_x0094_, INSTALADO EM RAMAL DE DISTRIBUIÇÃO DE ÁGUA - FORNECIMENTO E INSTALAÇÃO. AF_12/2014</t>
  </si>
  <si>
    <t>PORTA DE MADEIRA-DE-LEI TIPO VENEZIANA (ANGELIM OU EQUIVALENTE REGIONAL), E = *3,5* CM</t>
  </si>
  <si>
    <t>275,52</t>
  </si>
  <si>
    <t>89442</t>
  </si>
  <si>
    <t>TÊ DE REDUÇÃO, PVC, SOLDÁVEL, DN 25MM X 20MM, INSTALADO EM RAMAL DE DISTRIBUIÇÃO DE ÁGUA - FORNECIMENTO E INSTALAÇÃO. AF_12/2014</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</si>
  <si>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</si>
  <si>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</si>
  <si>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89443</t>
  </si>
  <si>
    <t>87,62</t>
  </si>
  <si>
    <t>TE, PVC, SOLDÁVEL, DN 32MM, INSTALADO EM RAMAL DE DISTRIBUIÇÃO DE ÁGUA - FORNECIMENTO E INSTALAÇÃO. AF_12/2014</t>
  </si>
  <si>
    <t>PORTA DE MADEIRA, FOLHA LEVE (NBR 15930) DE 80 X 210 CM, E = *35* MM, NUCLEO COLMEIA, CAPA LISA EM HDF, ACABAMENTO EM PRIMER PARA PINTURA</t>
  </si>
  <si>
    <t>92,72</t>
  </si>
  <si>
    <t>89444</t>
  </si>
  <si>
    <t>TÊ COM BUCHA DE LATÃO NA BOLSA CENTRAL, PVC, SOLDÁVEL, DN 32MM X 3/4_x0094_, INSTALADO EM RAMAL DE DISTRIBUIÇÃO DE ÁGUA - FORNECIMENTO E INSTALAÇÃO. AF_12/2014</t>
  </si>
  <si>
    <t>PORTA DE MADEIRA, FOLHA LEVE (NBR 15930), E = *35* MM, NUCLEO COLMEIA, CAPA LISA EM HDF, ACABAMENTO MELAMINICO EM PADRAO MADEIRA</t>
  </si>
  <si>
    <t>89445</t>
  </si>
  <si>
    <t>TÊ DE REDUÇÃO, PVC, SOLDÁVEL, DN 32MM X 25MM, INSTALADO EM RAMAL DE DISTRIBUIÇÃO DE ÁGUA - FORNECIMENTO E INSTALAÇÃO. AF_12/2014</t>
  </si>
  <si>
    <t>PORTA DE MADEIRA, FOLHA MEDIA (NBR 15930) DE 100 X 210 CM, E = 35 MM, NUCLEO SARRAFEADO, CAPA LISA EM HDF, ACABAMENTO EM LAMINADO NATURAL PARA VERNIZ</t>
  </si>
  <si>
    <t>185,34</t>
  </si>
  <si>
    <t>89481</t>
  </si>
  <si>
    <t>JOELHO 90 GRAUS, PVC, SOLDÁVEL, DN 25MM, INSTALADO EM PRUMADA DE ÁGUA - FORNECIMENTO E INSTALAÇÃO. AF_12/2014</t>
  </si>
  <si>
    <t>PORTA DE MADEIRA, FOLHA MEDIA (NBR 15930) DE 100 X 210 CM, E = 35 MM, NUCLEO SARRAFEADO, CAPA LISA EM HDF, ACABAMENTO EM PRIMER PARA PINTURA</t>
  </si>
  <si>
    <t>160,90</t>
  </si>
  <si>
    <t>89485</t>
  </si>
  <si>
    <t>JOELHO 45 GRAUS, PVC, SOLDÁVEL, DN 25MM, INSTALADO EM PRUMADA DE ÁGUA - FORNECIMENTO E INSTALAÇÃO. AF_12/2014</t>
  </si>
  <si>
    <t>PORTA DE MADEIRA, FOLHA MEDIA (NBR 15930) DE 60 X 210 CM, E = 35 MM, NUCLEO SARRAFEADO, CAPA FRISADA EM HDF, ACABAMENTO MELAMINICO EM PADRAO MADEIRA</t>
  </si>
  <si>
    <t>89489</t>
  </si>
  <si>
    <t>CURVA 90 GRAUS, PVC, SOLDÁVEL, DN 25MM, INSTALADO EM PRUMADA DE ÁGUA - FORNECIMENTO E INSTALAÇÃO. AF_12/2014</t>
  </si>
  <si>
    <t>141,81</t>
  </si>
  <si>
    <t>PORTA DE MADEIRA, FOLHA MEDIA (NBR 15930) DE 60 X 210 CM, E = 35 MM, NUCLEO SARRAFEADO, CAPA LISA EM HDF, ACABAMENTO EM PRIMER PARA PINTURA</t>
  </si>
  <si>
    <t>89490</t>
  </si>
  <si>
    <t>CURVA 45 GRAUS, PVC, SOLDÁVEL, DN 25MM, INSTALADO EM PRUMADA DE ÁGUA - FORNECIMENTO E INSTALAÇÃO. AF_12/2014</t>
  </si>
  <si>
    <t>151,20</t>
  </si>
  <si>
    <t>89492</t>
  </si>
  <si>
    <t>JOELHO 90 GRAUS, PVC, SOLDÁVEL, DN 32MM, INSTALADO EM PRUMADA DE ÁGUA - FORNECIMENTO E INSTALAÇÃO. AF_12/2014</t>
  </si>
  <si>
    <t>PORTA DE MADEIRA, FOLHA MEDIA (NBR 15930) DE 60 X 210 CM, E = 35 MM, NUCLEO SARRAFEADO, CAPA LISA EM HDF, ACABAMENTO LAMINADO NATURAL PARA VERNIZ</t>
  </si>
  <si>
    <t>156,76</t>
  </si>
  <si>
    <t>89493</t>
  </si>
  <si>
    <t>JOELHO 45 GRAUS, PVC, SOLDÁVEL, DN 32MM, INSTALADO EM PRUMADA DE ÁGUA - FORNECIMENTO E INSTALAÇÃO. AF_12/2014</t>
  </si>
  <si>
    <t>PORTA DE MADEIRA, FOLHA MEDIA (NBR 15930) DE 70 X 210 CM, E = 35 MM, NUCLEO SARRAFEADO, CAPA FRISADA EM HDF, ACABAMENTO MELAMINICO EM PADRAO MADEIRA</t>
  </si>
  <si>
    <t>152,72</t>
  </si>
  <si>
    <t>PORTA DE MADEIRA, FOLHA MEDIA (NBR 15930) DE 70 X 210 CM, E = 35 MM, NUCLEO SARRAFEADO, CAPA LISA EM HDF, ACABAMENTO EM LAMINADO NATURAL PARA VERNIZ</t>
  </si>
  <si>
    <t>89494</t>
  </si>
  <si>
    <t>108,00</t>
  </si>
  <si>
    <t>CURVA 90 GRAUS, PVC, SOLDÁVEL, DN 32MM, INSTALADO EM PRUMADA DE ÁGUA - FORNECIMENTO E INSTALAÇÃO. AF_12/2014</t>
  </si>
  <si>
    <t>8,87</t>
  </si>
  <si>
    <t>PORTA DE MADEIRA, FOLHA MEDIA (NBR 15930) DE 70 X 210 CM, E = 35 MM, NUCLEO SARRAFEADO, CAPA LISA EM HDF, ACABAMENTO EM PRIMER PARA PINTURA</t>
  </si>
  <si>
    <t>168,98</t>
  </si>
  <si>
    <t>89496</t>
  </si>
  <si>
    <t>CURVA 45 GRAUS, PVC, SOLDÁVEL, DN 32MM, INSTALADO EM PRUMADA DE ÁGUA - FORNECIMENTO E INSTALAÇÃO. AF_12/2014</t>
  </si>
  <si>
    <t>PORTA DE MADEIRA, FOLHA MEDIA (NBR 15930) DE 80 X 210 CM, E = 35 MM, NUCLEO SARRAFEADO, CAPA FRISADA EM HDF, ACABAMENTO MELAMINICO EM PADRAO MADEIRA</t>
  </si>
  <si>
    <t>89497</t>
  </si>
  <si>
    <t>185,45</t>
  </si>
  <si>
    <t>JOELHO 90 GRAUS, PVC, SOLDÁVEL, DN 40MM, INSTALADO EM PRUMADA DE ÁGUA - FORNECIMENTO E INSTALAÇÃO. AF_12/2014</t>
  </si>
  <si>
    <t>PORTA DE MADEIRA, FOLHA MEDIA (NBR 15930) DE 80 X 210 CM, E = 35 MM, NUCLEO SARRAFEADO, CAPA LISA EM HDF, ACABAMENTO EM LAMINADO NATURAL PARA VERNIZ</t>
  </si>
  <si>
    <t>89498</t>
  </si>
  <si>
    <t>JOELHO 45 GRAUS, PVC, SOLDÁVEL, DN 40MM, INSTALADO EM PRUMADA DE ÁGUA - FORNECIMENTO E INSTALAÇÃO. AF_12/2014</t>
  </si>
  <si>
    <t>183,92</t>
  </si>
  <si>
    <t>89499</t>
  </si>
  <si>
    <t>CURVA 90 GRAUS, PVC, SOLDÁVEL, DN 40MM, INSTALADO EM PRUMADA DE ÁGUA - FORNECIMENTO E INSTALAÇÃO. AF_12/2014</t>
  </si>
  <si>
    <t>13,97</t>
  </si>
  <si>
    <t>PORTA DE MADEIRA, FOLHA MEDIA (NBR 15930) DE 80 X 210 CM, E = 35 MM, NUCLEO SARRAFEADO, CAPA LISA EM HDF, ACABAMENTO EM PRIMER PARA PINTURA</t>
  </si>
  <si>
    <t>163,09</t>
  </si>
  <si>
    <t>89500</t>
  </si>
  <si>
    <t>CURVA 45 GRAUS, PVC, SOLDÁVEL, DN 40MM, INSTALADO EM PRUMADA DE ÁGUA - FORNECIMENTO E INSTALAÇÃO. AF_12/2014</t>
  </si>
  <si>
    <t>PORTA DE MADEIRA, FOLHA MEDIA (NBR 15930) DE 90 X 210 CM, E = 35 MM, NUCLEO SARRAFEADO, CAPA LISA EM HDF, ACABAMENTO EM LAMINADO NATURAL PARA VERNIZ</t>
  </si>
  <si>
    <t>89501</t>
  </si>
  <si>
    <t>JOELHO 90 GRAUS, PVC, SOLDÁVEL, DN 50MM, INSTALADO EM PRUMADA DE ÁGUA - FORNECIMENTO E INSTALAÇÃO. AF_12/2014</t>
  </si>
  <si>
    <t>PORTA DE MADEIRA, FOLHA MEDIA (NBR 15930) DE 90 X 210 CM, E = 35 MM, NUCLEO SARRAFEADO, CAPA LISA EM HDF, ACABAMENTO EM PRIMER PARA PINTURA</t>
  </si>
  <si>
    <t>173,26</t>
  </si>
  <si>
    <t>89502</t>
  </si>
  <si>
    <t>JOELHO 45 GRAUS, PVC, SOLDÁVEL, DN 50MM, INSTALADO EM PRUMADA DE ÁGUA - FORNECIMENTO E INSTALAÇÃO. AF_12/2014</t>
  </si>
  <si>
    <t>PORTA DE MADEIRA, FOLHA MEDIA (NBR 15930), E = 35 MM, NUCLEO SARRAFEADO, CAPA FRISADA EM HDF, ACABAMENTO MELAMINICO EM PADRAO MADEIRA</t>
  </si>
  <si>
    <t>99,02</t>
  </si>
  <si>
    <t>89503</t>
  </si>
  <si>
    <t>CURVA 90 GRAUS, PVC, SOLDÁVEL, DN 50MM, INSTALADO EM PRUMADA DE ÁGUA - FORNECIMENTO E INSTALAÇÃO. AF_12/2014</t>
  </si>
  <si>
    <t>PORTA DE MADEIRA, FOLHA PESADA (NBR 15930) DE 80 X 210 CM, E = 35 MM, NUCLEO SOLIDO, CAPA LISA EM HDF, ACABAMENTO EM LAMINADO NATURAL PARA VERNIZ</t>
  </si>
  <si>
    <t>89504</t>
  </si>
  <si>
    <t>CURVA 45 GRAUS, PVC, SOLDÁVEL, DN 50MM, INSTALADO EM PRUMADA DE ÁGUA - FORNECIMENTO E INSTALAÇÃO. AF_12/2014</t>
  </si>
  <si>
    <t>239,99</t>
  </si>
  <si>
    <t>15,23</t>
  </si>
  <si>
    <t>PORTA DE MADEIRA, FOLHA PESADA (NBR 15930) DE 80 X 210 CM, E = 35 MM, NUCLEO SOLIDO, CAPA LISA EM HDF, ACABAMENTO EM PRIMER PARA PINTURA</t>
  </si>
  <si>
    <t>170,18</t>
  </si>
  <si>
    <t>89505</t>
  </si>
  <si>
    <t>JOELHO 90 GRAUS, PVC, SOLDÁVEL, DN 60MM, INSTALADO EM PRUMADA DE ÁGUA - FORNECIMENTO E INSTALAÇÃO. AF_12/2014</t>
  </si>
  <si>
    <t>PORTA DE MADEIRA, FOLHA PESADA (NBR 15930) DE 90 X 210 CM, E = 35 MM, NUCLEO SOLIDO, CAPA LISA EM HDF, ACABAMENTO EM LAMINADO NATURAL PARA VERNIZ</t>
  </si>
  <si>
    <t>260,72</t>
  </si>
  <si>
    <t>89506</t>
  </si>
  <si>
    <t>PORTA DE MADEIRA, FOLHA PESADA (NBR 15930) DE 90 X 210 CM, E = 35 MM, NUCLEO SOLIDO, CAPA LISA EM HDF, ACABAMENTO EM PRIMER PARA PINTURA</t>
  </si>
  <si>
    <t>JOELHO 45 GRAUS, PVC, SOLDÁVEL, DN 60MM, INSTALADO EM PRUMADA DE ÁGUA - FORNECIMENTO E INSTALAÇÃO. AF_12/2014</t>
  </si>
  <si>
    <t>29,38</t>
  </si>
  <si>
    <t>89507</t>
  </si>
  <si>
    <t>CURVA 90 GRAUS, PVC, SOLDÁVEL, DN 60MM, INSTALADO EM PRUMADA DE ÁGUA - FORNECIMENTO E INSTALAÇÃO. AF_12/2014</t>
  </si>
  <si>
    <t>PORTA DENTE PARA FRESADORA</t>
  </si>
  <si>
    <t>36,31</t>
  </si>
  <si>
    <t>389,68</t>
  </si>
  <si>
    <t>89510</t>
  </si>
  <si>
    <t>PORTA GRADE DE ENROLAR MANUAL COMPLETA, PERFIL TUBULAR TIJOLINHO 3/4 ", EM ACO GALVANIZADO NATURAL (SEM INSTALACAO)</t>
  </si>
  <si>
    <t>CURVA 45 GRAUS, PVC, SOLDÁVEL, DN 60MM, INSTALADO EM PRUMADA DE ÁGUA - FORNECIMENTO E INSTALAÇÃO. AF_12/2014</t>
  </si>
  <si>
    <t>23,60</t>
  </si>
  <si>
    <t>571,51</t>
  </si>
  <si>
    <t>89513</t>
  </si>
  <si>
    <t>PORTA TOALHA BANHO EM METAL CROMADO, TIPO BARRA</t>
  </si>
  <si>
    <t>JOELHO 90 GRAUS, PVC, SOLDÁVEL, DN 75MM, INSTALADO EM PRUMADA DE ÁGUA - FORNECIMENTO E INSTALAÇÃO. AF_12/2014</t>
  </si>
  <si>
    <t>81,64</t>
  </si>
  <si>
    <t>PORTA TOALHA ROSTO EM METAL CROMADO, TIPO ARGOLA</t>
  </si>
  <si>
    <t>89514</t>
  </si>
  <si>
    <t>JOELHO 90 GRAUS, PVC, SERIE R, ÁGUA PLUVIAL, DN 40 MM, JUNTA SOLDÁVEL, FORNECIDO E INSTALADO EM RAMAL DE ENCAMINHAMENTO. AF_12/2014</t>
  </si>
  <si>
    <t>PORTA VIDRO TEMPERADO INCOLOR, 2 FOLHAS DE CORRER, E = 10 MM (SEM FERRAGENS E SEM COLOCACAO)</t>
  </si>
  <si>
    <t>312,83</t>
  </si>
  <si>
    <t>PORTAO BASCULANTE MANUAL EM ACO GALVANIZADO NATURAL, TIPO LAMBRIL COM REQUADRO/BATENTE, CHAPA NUMERO 26, INCLUI FECHADURA (SEM INSTALACAO)</t>
  </si>
  <si>
    <t>89515</t>
  </si>
  <si>
    <t>422,81</t>
  </si>
  <si>
    <t>JOELHO 45 GRAUS, PVC, SOLDÁVEL, DN 75MM, INSTALADO EM PRUMADA DE ÁGUA - FORNECIMENTO E INSTALAÇÃO. AF_12/2014</t>
  </si>
  <si>
    <t>61,39</t>
  </si>
  <si>
    <t>PORTAO BASCULANTE, MANUAL, EM CHAPA TIPO LAMBRIL QUADRADO, COM REQUADRO, ACABAMENTO NATURAL</t>
  </si>
  <si>
    <t>89516</t>
  </si>
  <si>
    <t>JOELHO 45 GRAUS, PVC, SERIE R, ÁGUA PLUVIAL, DN 40 MM, JUNTA SOLDÁVEL, FORNECIDO E INSTALADO EM RAMAL DE ENCAMINHAMENTO. AF_12/2014</t>
  </si>
  <si>
    <t>6,58</t>
  </si>
  <si>
    <t>324,65</t>
  </si>
  <si>
    <t>PORTAO DE ABRIR EM GRADIL DE METALON REDONDO DE 3/4"  VERTICAL, COM REQUADRO, ACABAMENTO NATURAL - COMPLETO</t>
  </si>
  <si>
    <t>294,63</t>
  </si>
  <si>
    <t>89517</t>
  </si>
  <si>
    <t>CURVA 90 GRAUS, PVC, SOLDÁVEL, DN 75MM, INSTALADO EM PRUMADA DE ÁGUA - FORNECIMENTO E INSTALAÇÃO. AF_12/2014</t>
  </si>
  <si>
    <t>51,55</t>
  </si>
  <si>
    <t>PORTAO DE CORRER EM CHAPA TIPO PAINEL LAMBRIL QUADRADO, COM PORTA SOCIAL COMPLETA INCLUIDA, COM REQUADRO, ACABAMENTO NATURAL, COM TRILHOS E ROLDANAS</t>
  </si>
  <si>
    <t>606,04</t>
  </si>
  <si>
    <t>89518</t>
  </si>
  <si>
    <t>PORTAO DE CORRER EM GRADIL FIXO DE BARRA DE FERRO CHATA DE 3 X 1/4" NA VERTICAL, SEM REQUADRO, ACABAMENTO NATURAL, COM TRILHOS E ROLDANAS</t>
  </si>
  <si>
    <t>JOELHO 90 GRAUS, PVC, SERIE R, ÁGUA PLUVIAL, DN 50 MM, JUNTA ELÁSTICA, FORNECIDO E INSTALADO EM RAMAL DE ENCAMINHAMENTO. AF_12/2014</t>
  </si>
  <si>
    <t>10,78</t>
  </si>
  <si>
    <t>89519</t>
  </si>
  <si>
    <t>CURVA 45 GRAUS, PVC, SOLDÁVEL, DN 75MM, INSTALADO EM PRUMADA DE ÁGUA - FORNECIMENTO E INSTALAÇÃO. AF_12/2014</t>
  </si>
  <si>
    <t>PORTINHOLA DE ABRIR EM ALUMINIO DE 60 X 80 CM, VENEZIANA VENTILADA 1 FOLHA, ACABAMENTO ANODIZADO NATURAL</t>
  </si>
  <si>
    <t>157,16</t>
  </si>
  <si>
    <t>POSTE CONICO CONTINUO EM ACO GALVANIZADO, CURVO, BRACO DUPLO, ENGASTADO,  H = 9 M, DIAMETRO INFERIOR = *135* MM</t>
  </si>
  <si>
    <t>89520</t>
  </si>
  <si>
    <t>JOELHO 45 GRAUS, PVC, SERIE R, ÁGUA PLUVIAL, DN 50 MM, JUNTA ELÁSTICA, FORNECIDO E INSTALADO EM RAMAL DE ENCAMINHAMENTO. AF_12/2014</t>
  </si>
  <si>
    <t>1.041,38</t>
  </si>
  <si>
    <t>POSTE CONICO CONTINUO EM ACO GALVANIZADO, CURVO, BRACO DUPLO, FLANGEADO,  H = 9 M, DIAMETRO INFERIOR = *135* MM</t>
  </si>
  <si>
    <t>89521</t>
  </si>
  <si>
    <t>JOELHO 90 GRAUS, PVC, SOLDÁVEL, DN 85MM, INSTALADO EM PRUMADA DE ÁGUA - FORNECIMENTO E INSTALAÇÃO. AF_12/2014</t>
  </si>
  <si>
    <t>96,25</t>
  </si>
  <si>
    <t>1.183,59</t>
  </si>
  <si>
    <t>89522</t>
  </si>
  <si>
    <t>JOELHO 90 GRAUS, PVC, SERIE R, ÁGUA PLUVIAL, DN 75 MM, JUNTA ELÁSTICA, FORNECIDO E INSTALADO EM RAMAL DE ENCAMINHAMENTO. AF_12/2014</t>
  </si>
  <si>
    <t>POSTE CONICO CONTINUO EM ACO GALVANIZADO, CURVO, BRACO SIMPLES, ENGASTADO,  H = 9 M, DIAMETRO INFERIOR = *135* MM</t>
  </si>
  <si>
    <t>21,99</t>
  </si>
  <si>
    <t>1.006,63</t>
  </si>
  <si>
    <t>89523</t>
  </si>
  <si>
    <t>JOELHO 45 GRAUS, PVC, SOLDÁVEL, DN 85MM, INSTALADO EM PRUMADA DE ÁGUA - FORNECIMENTO E INSTALAÇÃO. AF_12/2014</t>
  </si>
  <si>
    <t>72,41</t>
  </si>
  <si>
    <t>POSTE CONICO CONTINUO EM ACO GALVANIZADO, CURVO, BRACO SIMPLES, FLANGEADO,  H = 9 M, DIAMETRO INFERIOR = *135* MM</t>
  </si>
  <si>
    <t>89524</t>
  </si>
  <si>
    <t>1.005,17</t>
  </si>
  <si>
    <t>JOELHO 45 GRAUS, PVC, SERIE R, ÁGUA PLUVIAL, DN 75 MM, JUNTA ELÁSTICA, FORNECIDO E INSTALADO EM RAMAL DE ENCAMINHAMENTO. AF_12/2014</t>
  </si>
  <si>
    <t>19,32</t>
  </si>
  <si>
    <t>POSTE CONICO CONTINUO EM ACO GALVANIZADO, CURVO, BRACO SIMPLES, FLANGEADO, H = 7 M, DIAMETRO INFERIOR = *125* MM</t>
  </si>
  <si>
    <t>89525</t>
  </si>
  <si>
    <t>CURVA 90 GRAUS, PVC, SOLDÁVEL, DN 85MM, INSTALADO EM PRUMADA DE ÁGUA - FORNECIMENTO E INSTALAÇÃO. AF_12/2014</t>
  </si>
  <si>
    <t>750,00</t>
  </si>
  <si>
    <t>71,20</t>
  </si>
  <si>
    <t>POSTE CONICO CONTINUO EM ACO GALVANIZADO, RETO, ENGASTADO,  H = 7 M, DIAMETRO INFERIOR = *125* MM</t>
  </si>
  <si>
    <t>89526</t>
  </si>
  <si>
    <t>759,52</t>
  </si>
  <si>
    <t>CURVA 87 GRAUS E 30 MINUTOS, PVC, SERIE R, ÁGUA PLUVIAL, DN 75 MM, JUNTA ELÁSTICA, FORNECIDO E INSTALADO EM RAMAL DE ENCAMINHAMENTO. AF_12/2014</t>
  </si>
  <si>
    <t>29,06</t>
  </si>
  <si>
    <t>POSTE CONICO CONTINUO EM ACO GALVANIZADO, RETO, ENGASTADO,  H = 9 M, DIAMETRO INFERIOR = *145* MM</t>
  </si>
  <si>
    <t>89527</t>
  </si>
  <si>
    <t>CURVA 45 GRAUS, PVC, SOLDÁVEL, DN 85MM, INSTALADO EM PRUMADA DE ÁGUA - FORNECIMENTO E INSTALAÇÃO. AF_12/2014</t>
  </si>
  <si>
    <t>1.052,21</t>
  </si>
  <si>
    <t>54,47</t>
  </si>
  <si>
    <t>89528</t>
  </si>
  <si>
    <t>LUVA, PVC, SOLDÁVEL, DN 25MM, INSTALADO EM PRUMADA DE ÁGUA - FORNECIMENTO E INSTALAÇÃO. AF_12/2014</t>
  </si>
  <si>
    <t>POSTE CONICO CONTINUO EM ACO GALVANIZADO, RETO, FLANGEADO,  H = 3 M, DIAMETRO INFERIOR = *95* MM</t>
  </si>
  <si>
    <t>258,97</t>
  </si>
  <si>
    <t>POSTE CONICO CONTINUO EM ACO GALVANIZADO, RETO, FLANGEADO, H = 6 M, DIAMETRO INFERIOR = *90* CM</t>
  </si>
  <si>
    <t>89529</t>
  </si>
  <si>
    <t>615,57</t>
  </si>
  <si>
    <t>JOELHO 90 GRAUS, PVC, SERIE R, ÁGUA PLUVIAL, DN 100 MM, JUNTA ELÁSTICA, FORNECIDO E INSTALADO EM RAMAL DE ENCAMINHAMENTO. AF_12/2014</t>
  </si>
  <si>
    <t>POSTE DE CONCRETO CIRCULAR, 150 KG, H = 10 M (NBR 8451)</t>
  </si>
  <si>
    <t>89530</t>
  </si>
  <si>
    <t>540,11</t>
  </si>
  <si>
    <t>LUVA DE CORRER, PVC, SOLDÁVEL, DN 25MM, INSTALADO EM PRUMADA DE ÁGUA - FORNECIMENTO E INSTALAÇÃO. AF_12/2014</t>
  </si>
  <si>
    <t>POSTE DE CONCRETO CIRCULAR, 200 KG, H = 11 M (NBR 8451)</t>
  </si>
  <si>
    <t>89531</t>
  </si>
  <si>
    <t>JOELHO 45 GRAUS, PVC, SERIE R, ÁGUA PLUVIAL, DN 100 MM, JUNTA ELÁSTICA, FORNECIDO E INSTALADO EM RAMAL DE ENCAMINHAMENTO. AF_12/2014</t>
  </si>
  <si>
    <t>752,13</t>
  </si>
  <si>
    <t>26,39</t>
  </si>
  <si>
    <t>PONTO PARA ILUMINAÇÃO DE EMERGÊNCIA COMPLETO, INCLUSIVE BLOCO AUTÔNOMO DE ILUMINAÇÃO 2X9W COM TOMADA UNIVERSAL</t>
  </si>
  <si>
    <t>POSTE DE CONCRETO CIRCULAR, 200 KG, H = 9 M (NBR 8451)</t>
  </si>
  <si>
    <t>89532</t>
  </si>
  <si>
    <t>LUVA DE REDUÇÃO, PVC, SOLDÁVEL, DN 32MM X 25MM, INSTALADO EM PRUMADA DE ÁGUA - FORNECIMENTO E INSTALAÇÃO. AF_12/2014</t>
  </si>
  <si>
    <t>530,64</t>
  </si>
  <si>
    <t>POSTE DE CONCRETO CIRCULAR, 300 KG, H = 11 M (NBR 8451)</t>
  </si>
  <si>
    <t>754,43</t>
  </si>
  <si>
    <t>89533</t>
  </si>
  <si>
    <t>JOELHO 45 GRAUS PARA PÉ DE COLUNA, PVC, SERIE R, ÁGUA PLUVIAL, DN 100 MM, JUNTA ELÁSTICA, FORNECIDO E INSTALADO EM RAMAL DE ENCAMINHAMENTO. AF_12/2014</t>
  </si>
  <si>
    <t>POSTE DE CONCRETO CIRCULAR, 300 KG, H = 9 M (NBR 8451)</t>
  </si>
  <si>
    <t>587,19</t>
  </si>
  <si>
    <t>89534</t>
  </si>
  <si>
    <t>LUVA SOLDÁVEL E COM ROSCA, PVC, SOLDÁVEL, DN 25MM X 3/4_x0094_, INSTALADO EM PRUMADA DE ÁGUA - FORNECIMENTO E INSTALAÇÃO. AF_12/2014</t>
  </si>
  <si>
    <t>POSTE DE CONCRETO CIRCULAR, 400 KG, H = 11 M (NBR 8451)</t>
  </si>
  <si>
    <t>960,05</t>
  </si>
  <si>
    <t>89535</t>
  </si>
  <si>
    <t>CURVA 87 GRAUS E 30 MINUTOS, PVC, SERIE R, ÁGUA PLUVIAL, DN 100 MM, JUNTA ELÁSTICA, FORNECIDO E INSTALADO EM RAMAL DE ENCAMINHAMENTO. AF_12/2014</t>
  </si>
  <si>
    <t>43,08</t>
  </si>
  <si>
    <t>POSTE DE CONCRETO CIRCULAR, 400 KG, H = 14 M (NBR 8451)</t>
  </si>
  <si>
    <t>1.602,64</t>
  </si>
  <si>
    <t>89536</t>
  </si>
  <si>
    <t>POSTE DE CONCRETO CIRCULAR, 400 KG, H = 9 M (NBR 8451)</t>
  </si>
  <si>
    <t>UNIÃO, PVC, SOLDÁVEL, DN 25MM, INSTALADO EM PRUMADA DE ÁGUA - FORNECIMENTO E INSTALAÇÃO. AF_12/2014</t>
  </si>
  <si>
    <t>750,85</t>
  </si>
  <si>
    <t>POSTE DE CONCRETO CIRCULAR, 600 KG, H = 10 M (NBR 8451)</t>
  </si>
  <si>
    <t>89538</t>
  </si>
  <si>
    <t>1.036,10</t>
  </si>
  <si>
    <t>ADAPTADOR CURTO COM BOLSA E ROSCA PARA REGISTRO, PVC, SOLDÁVEL, DN 25MM X 3/4_x0094_, INSTALADO EM PRUMADA DE ÁGUA - FORNECIMENTO E INSTALAÇÃO. AF_12/2014</t>
  </si>
  <si>
    <t>POSTE DE CONCRETO DUPLO T ,TIPO B, 500 KG, H = 9 M (NBR 8451)</t>
  </si>
  <si>
    <t>805,07</t>
  </si>
  <si>
    <t>89540</t>
  </si>
  <si>
    <t>CURVA DE TRANSPOSIÇÃO, PVC, SOLDÁVEL, DN 25MM, INSTALADO EM PRUMADA DE ÁGUA  - FORNECIMENTO E INSTALAÇÃO. AF_12/2014</t>
  </si>
  <si>
    <t>POSTE DE CONCRETO DUPLO T, TIPO B, 300 KG, H = 10 M (NBR 8451)</t>
  </si>
  <si>
    <t>7,49</t>
  </si>
  <si>
    <t>645,66</t>
  </si>
  <si>
    <t>POSTE DE CONCRETO DUPLO T, TIPO B, 300 KG, H = 9 M (NBR 8451)</t>
  </si>
  <si>
    <t>89541</t>
  </si>
  <si>
    <t>LUVA, PVC, SOLDÁVEL, DN 32MM, INSTALADO EM PRUMADA DE ÁGUA - FORNECIMENTO E INSTALAÇÃO. AF_12/2014</t>
  </si>
  <si>
    <t>536,00</t>
  </si>
  <si>
    <t>POSTE DE CONCRETO DUPLO T, TIPO D, 200 KG, H = 9 M (NBR 8451)</t>
  </si>
  <si>
    <t>436,84</t>
  </si>
  <si>
    <t>89542</t>
  </si>
  <si>
    <t>LUVA DE CORRER, PVC, SOLDÁVEL, DN 32MM, INSTALADO EM PRUMADA DE ÁGUA - FORNECIMENTO E INSTALAÇÃO. AF_12/2014</t>
  </si>
  <si>
    <t>POSTE DE CONCRETO DUPLO T, 200 KG, H = 11 M (NBR 8451)</t>
  </si>
  <si>
    <t>575,66</t>
  </si>
  <si>
    <t>89544</t>
  </si>
  <si>
    <t>LUVA SIMPLES, PVC, SERIE R, ÁGUA PLUVIAL, DN 40 MM, JUNTA SOLDÁVEL, FORNECIDO E INSTALADO EM RAMAL DE ENCAMINHAMENTO. AF_12/2014</t>
  </si>
  <si>
    <t>POSTE DE CONCRETO DUPLO T, 300 KG, H = 12 M (NBR 8451)</t>
  </si>
  <si>
    <t>855,78</t>
  </si>
  <si>
    <t>POSTE DE CONCRETO DUPLO T, 400 KG,H = 12 M (NBR 8451)</t>
  </si>
  <si>
    <t>896,19</t>
  </si>
  <si>
    <t>89545</t>
  </si>
  <si>
    <t>LUVA SIMPLES, PVC, SERIE R, ÁGUA PLUVIAL, DN 50 MM, JUNTA ELÁSTICA, FORNECIDO E INSTALADO EM RAMAL DE ENCAMINHAMENTO. AF_12/2014</t>
  </si>
  <si>
    <t>POSTE DECORATIVO PARA JARDIM EM ACO TUBULAR, SEM LUMINARIA, H = *2,5* M</t>
  </si>
  <si>
    <t>9,84</t>
  </si>
  <si>
    <t>153,29</t>
  </si>
  <si>
    <t>89546</t>
  </si>
  <si>
    <t>POSTE PADRAO SUBTERRANEO 100 A, H = 2,5 M</t>
  </si>
  <si>
    <t>BUCHA DE REDUÇÃO LONGA, PVC, SERIE R, ÁGUA PLUVIAL, DN 50 X 40 MM, JUNTA ELÁSTICA, FORNECIDO E INSTALADO EM RAMAL DE ENCAMINHAMENTO. AF_12/2014</t>
  </si>
  <si>
    <t>616,40</t>
  </si>
  <si>
    <t>8,43</t>
  </si>
  <si>
    <t>POSTE PADRAO SUBTERRANEO 200 A, H = 2,5 M</t>
  </si>
  <si>
    <t>89547</t>
  </si>
  <si>
    <t>1.479,36</t>
  </si>
  <si>
    <t>LUVA SIMPLES, PVC, SERIE R, ÁGUA PLUVIAL, DN 75 MM, JUNTA ELÁSTICA, FORNECIDO E INSTALADO EM RAMAL DE ENCAMINHAMENTO. AF_12/2014</t>
  </si>
  <si>
    <t>14,64</t>
  </si>
  <si>
    <t>POZOLANA DE CLASSE C</t>
  </si>
  <si>
    <t>226,46</t>
  </si>
  <si>
    <t>89548</t>
  </si>
  <si>
    <t>LUVA DE CORRER, PVC, SERIE R, ÁGUA PLUVIAL, DN 75 MM, JUNTA ELÁSTICA, FORNECIDO E INSTALADO EM RAMAL DE ENCAMINHAMENTO. AF_12/2014</t>
  </si>
  <si>
    <t>15,97</t>
  </si>
  <si>
    <t>PRANCHA DE MADEIRA APARELHADA *4 X 30* CM, MACARANDUBA, ANGELIM OU EQUIVALENTE DA REGIAO</t>
  </si>
  <si>
    <t>44,31</t>
  </si>
  <si>
    <t>89549</t>
  </si>
  <si>
    <t>PRANCHA DE MADEIRA NAO APARELHADA *6 X 25* CM, MACARANDUBA, ANGELIM OU EQUIVALENTE DA REGIAO</t>
  </si>
  <si>
    <t>REDUÇÃO EXCÊNTRICA, PVC, SERIE R, ÁGUA PLUVIAL, DN 75 X 50 MM, JUNTA ELÁSTICA, FORNECIDO E INSTALADO EM RAMAL DE ENCAMINHAMENTO. AF_12/2014</t>
  </si>
  <si>
    <t>11,08</t>
  </si>
  <si>
    <t>42,46</t>
  </si>
  <si>
    <t>89550</t>
  </si>
  <si>
    <t>PRANCHA DE MADEIRA NAO APARELHADA *6 X 30* CM, MACARANDUBA, ANGELIM OU EQUIVALENTE DA REGIAO</t>
  </si>
  <si>
    <t>TÊ DE INSPEÇÃO, PVC, SERIE R, ÁGUA PLUVIAL, DN 75 MM, JUNTA ELÁSTICA, FORNECIDO E INSTALADO EM RAMAL DE ENCAMINHAMENTO. AF_12/2014</t>
  </si>
  <si>
    <t>46,92</t>
  </si>
  <si>
    <t>PRANCHA DE MADEIRA NAO APARELHADA *6 X 40* CM, MACARANDUBA, ANGELIM OU EQUIVALENTE DA REGIAO</t>
  </si>
  <si>
    <t>89551</t>
  </si>
  <si>
    <t>70,11</t>
  </si>
  <si>
    <t>LUVA SOLDÁVEL E COM ROSCA, PVC, SOLDÁVEL, DN 32MM X 1_x0094_, INSTALADO EM PRUMADA DE ÁGUA - FORNECIMENTO E INSTALAÇÃO. AF_12/2014</t>
  </si>
  <si>
    <t>PRANCHAO DE MADEIRA APARELHADA *7,5 X 23* CM (3 X 9 ") MACARANDUBA, ANGELIM OU EQUIVALENTE DA REGIAO</t>
  </si>
  <si>
    <t>89552</t>
  </si>
  <si>
    <t>62,57</t>
  </si>
  <si>
    <t>UNIÃO, PVC, SOLDÁVEL, DN 32MM, INSTALADO EM PRUMADA DE ÁGUA - FORNECIMENTO E INSTALAÇÃO. AF_12/2014</t>
  </si>
  <si>
    <t>PRANCHAO DE MADEIRA APARELHADA *8 X 30* CM, MACARANDUBA, ANGELIM OU EQUIVALENTE DA REGIAO</t>
  </si>
  <si>
    <t>73,46</t>
  </si>
  <si>
    <t>89553</t>
  </si>
  <si>
    <t>PRANCHAO DE MADEIRA NAO APARELHADA *7,5 X 23* CM (3 x 9 ") MACARANDUBA, ANGELIM OU EQUIVALENTE DA REGIAO</t>
  </si>
  <si>
    <t>ADAPTADOR CURTO COM BOLSA E ROSCA PARA REGISTRO, PVC, SOLDÁVEL, DN 32MM X 1_x0094_, INSTALADO EM PRUMADA DE ÁGUA - FORNECIMENTO E INSTALAÇÃO. AF_12/2014</t>
  </si>
  <si>
    <t>50,77</t>
  </si>
  <si>
    <t>PRANCHAO DE MADEIRA NAO APARELHADA *8 X 30* CM, MACARANDUBA, ANGELIM OU EQUIVALENTE DA REGIAO</t>
  </si>
  <si>
    <t>89554</t>
  </si>
  <si>
    <t>LUVA SIMPLES, PVC, SERIE R, ÁGUA PLUVIAL, DN 100 MM, JUNTA ELÁSTICA, FORNECIDO E INSTALADO EM RAMAL DE ENCAMINHAMENTO. AF_12/2014</t>
  </si>
  <si>
    <t>55,29</t>
  </si>
  <si>
    <t>PREGO DE ACO POLIDO COM CABECA DUPLA 17 X 27 (2 1/2 X 11)</t>
  </si>
  <si>
    <t>89555</t>
  </si>
  <si>
    <t>14,94</t>
  </si>
  <si>
    <t>CURVA DE TRANSPOSIÇÃO, PVC, SOLDÁVEL, DN 32MM, INSTALADO EM PRUMADA DE ÁGUA   FORNECIMENTO E INSTALAÇÃO. AF_12/2014</t>
  </si>
  <si>
    <t>PREGO DE ACO POLIDO COM CABECA 10 X 10 (7/8 X 17)</t>
  </si>
  <si>
    <t>23,02</t>
  </si>
  <si>
    <t>89556</t>
  </si>
  <si>
    <t>LUVA DE CORRER, PVC, SERIE R, ÁGUA PLUVIAL, DN 100 MM, JUNTA ELÁSTICA, FORNECIDO E INSTALADO EM RAMAL DE ENCAMINHAMENTO. AF_12/2014</t>
  </si>
  <si>
    <t>PREGO DE ACO POLIDO COM CABECA 10 X 11 (1 X 17)</t>
  </si>
  <si>
    <t>21,30</t>
  </si>
  <si>
    <t>89557</t>
  </si>
  <si>
    <t>REDUÇÃO EXCÊNTRICA, PVC, SERIE R, ÁGUA PLUVIAL, DN 100 X 75 MM, JUNTA ELÁSTICA, FORNECIDO E INSTALADO EM RAMAL DE ENCAMINHAMENTO. AF_12/2014</t>
  </si>
  <si>
    <t>PREGO DE ACO POLIDO COM CABECA 12 X 12</t>
  </si>
  <si>
    <t>21,14</t>
  </si>
  <si>
    <t>89558</t>
  </si>
  <si>
    <t>LUVA, PVC, SOLDÁVEL, DN 40MM, INSTALADO EM PRUMADA DE ÁGUA - FORNECIMENTO E INSTALAÇÃO. AF_12/2014</t>
  </si>
  <si>
    <t>PREGO DE ACO POLIDO COM CABECA 14 X 18 (1 1/2 X 14)</t>
  </si>
  <si>
    <t>89559</t>
  </si>
  <si>
    <t>TÊ DE INSPEÇÃO, PVC, SERIE R, ÁGUA PLUVIAL, DN 100 MM, JUNTA ELÁSTICA, FORNECIDO E INSTALADO EM RAMAL DE ENCAMINHAMENTO. AF_12/2014</t>
  </si>
  <si>
    <t>48,79</t>
  </si>
  <si>
    <t>PREGO DE ACO POLIDO COM CABECA 15 X 15 (1 1/4 X 13)</t>
  </si>
  <si>
    <t>97634</t>
  </si>
  <si>
    <t>13,40</t>
  </si>
  <si>
    <t>DEMOLIÇÃO DE REVESTIMENTO CERÂMICO, DE FORMA MECANIZADA COM MARTELETE, SEM REAPROVEITAMENTO. AF_12/2017</t>
  </si>
  <si>
    <t>89561</t>
  </si>
  <si>
    <t>JUNÇÃO SIMPLES, PVC, SERIE R, ÁGUA PLUVIAL, DN 40 MM, JUNTA SOLDÁVEL, FORNECIDO E INSTALADO EM RAMAL DE ENCAMINHAMENTO. AF_12/2014</t>
  </si>
  <si>
    <t>PREGO DE ACO POLIDO COM CABECA 15 X 18 (1 1/2 X 13)</t>
  </si>
  <si>
    <t>PREGO DE ACO POLIDO COM CABECA 16 X 24 (2 1/4 X 12)</t>
  </si>
  <si>
    <t>89562</t>
  </si>
  <si>
    <t>LUVA DE REDUÇÃO, PVC, SOLDÁVEL, DN 40MM X 32MM, INSTALADO EM PRUMADA DE ÁGUA - FORNECIMENTO E INSTALAÇÃO. AF_12/2014</t>
  </si>
  <si>
    <t>PREGO DE ACO POLIDO COM CABECA 16 X 27 (2 1/2 X 12)</t>
  </si>
  <si>
    <t>89563</t>
  </si>
  <si>
    <t>JUNÇÃO SIMPLES, PVC, SERIE R, ÁGUA PLUVIAL, DN 50 MM, JUNTA ELÁSTICA, FORNECIDO E INSTALADO EM RAMAL DE ENCAMINHAMENTO. AF_12/2014</t>
  </si>
  <si>
    <t>PREGO DE ACO POLIDO COM CABECA 17 X 21 (2 X 11)</t>
  </si>
  <si>
    <t>12,10</t>
  </si>
  <si>
    <t>72897</t>
  </si>
  <si>
    <t>89564</t>
  </si>
  <si>
    <t>CARGA MANUAL DE ENTULHO EM CAMINHAO BASCULANTE 6 M3</t>
  </si>
  <si>
    <t>PREGO DE ACO POLIDO COM CABECA 17 X 24 (2 1/4 X 11)</t>
  </si>
  <si>
    <t>LUVA COM ROSCA, PVC, SOLDÁVEL, DN 40MM X 1.1/4_x0094_, INSTALADO EM PRUMADA DE ÁGUA - FORNECIMENTO E INSTALAÇÃO. AF_12/2014</t>
  </si>
  <si>
    <t>89565</t>
  </si>
  <si>
    <t>PREGO DE ACO POLIDO COM CABECA 17 X 27 (2 1/2 X 11)</t>
  </si>
  <si>
    <t>JUNÇÃO SIMPLES, PVC, SERIE R, ÁGUA PLUVIAL, DN 75 X 75 MM, JUNTA ELÁSTICA, FORNECIDO E INSTALADO EM RAMAL DE ENCAMINHAMENTO. AF_12/2014</t>
  </si>
  <si>
    <t>40,06</t>
  </si>
  <si>
    <t>PREGO DE ACO POLIDO COM CABECA 17 X 30 (2 3/4 X 11)</t>
  </si>
  <si>
    <t>89566</t>
  </si>
  <si>
    <t>TÊ, PVC, SERIE R, ÁGUA PLUVIAL, DN 75 MM, JUNTA ELÁSTICA, FORNECIDO E INSTALADO EM RAMAL DE ENCAMINHAMENTO. AF_12/2014</t>
  </si>
  <si>
    <t>34,30</t>
  </si>
  <si>
    <t>PREGO DE ACO POLIDO COM CABECA 18 X 24 (2 1/4 X 10)</t>
  </si>
  <si>
    <t>89567</t>
  </si>
  <si>
    <t>JUNÇÃO SIMPLES, PVC, SERIE R, ÁGUA PLUVIAL, DN 100 X 100 MM, JUNTA ELÁSTICA, FORNECIDO E INSTALADO EM RAMAL DE ENCAMINHAMENTO. AF_12/2014</t>
  </si>
  <si>
    <t>59,79</t>
  </si>
  <si>
    <t>PREGO DE ACO POLIDO COM CABECA 18 X 27 (2 1/2 X 10)</t>
  </si>
  <si>
    <t>89568</t>
  </si>
  <si>
    <t>UNIÃO, PVC, SOLDÁVEL, DN 40MM, INSTALADO EM PRUMADA DE ÁGUA - FORNECIMENTO E INSTALAÇÃO. AF_12/2014</t>
  </si>
  <si>
    <t>PREGO DE ACO POLIDO COM CABECA 18 X 30 (2 3/4 X 10)</t>
  </si>
  <si>
    <t>89569</t>
  </si>
  <si>
    <t>PREGO DE ACO POLIDO COM CABECA 19  X 36 (3 1/4  X  9)</t>
  </si>
  <si>
    <t>JUNÇÃO SIMPLES, PVC, SERIE R, ÁGUA PLUVIAL, DN 100 X 75 MM, JUNTA ELÁSTICA, FORNECIDO E INSTALADO EM RAMAL DE ENCAMINHAMENTO. AF_12/2014</t>
  </si>
  <si>
    <t>56,46</t>
  </si>
  <si>
    <t>PREGO DE ACO POLIDO COM CABECA 19 X 33 (3 X 9)</t>
  </si>
  <si>
    <t>89570</t>
  </si>
  <si>
    <t>ADAPTADOR CURTO COM BOLSA E ROSCA PARA REGISTRO, PVC, SOLDÁVEL, DN 40MM X 1.1/2_x0094_, INSTALADO EM PRUMADA DE ÁGUA - FORNECIMENTO E INSTALAÇÃO. AF_12/2014</t>
  </si>
  <si>
    <t>PREGO DE ACO POLIDO COM CABECA 22 X 48 (4 1/4 X 5)</t>
  </si>
  <si>
    <t>89571</t>
  </si>
  <si>
    <t>TÊ, PVC, SERIE R, ÁGUA PLUVIAL, DN 100 X 100 MM, JUNTA ELÁSTICA, FORNECIDO E INSTALADO EM RAMAL DE ENCAMINHAMENTO. AF_12/2014</t>
  </si>
  <si>
    <t>PREGO DE ACO POLIDO SEM CABECA 15 X 15 (1 1/4 X 13)</t>
  </si>
  <si>
    <t>54,73</t>
  </si>
  <si>
    <t>13,61</t>
  </si>
  <si>
    <t>PRENDEDOR / TRAVA DE PORTA, MONTAGEM PISO / PORTA, EM LATAO / ZAMAC, CROMADO</t>
  </si>
  <si>
    <t>89572</t>
  </si>
  <si>
    <t>ADAPTADOR CURTO COM BOLSA E ROSCA PARA REGISTRO, PVC, SOLDÁVEL, DN 40MM X 1.1/4_x0094_, INSTALADO EM PRUMADA DE ÁGUA - FORNECIMENTO E INSTALAÇÃO. AF_12/2014</t>
  </si>
  <si>
    <t>PRESSAO DE PERNAS TRIPLO, EM TUBO DE ACO CARBONO, PINTURA NO PROCESSO ELETROSTATICO - EQUIPAMENTO DE GINASTICA PARA ACADEMIA AO AR LIVRE / ACADEMIA DA TERCEIRA IDADE - ATI</t>
  </si>
  <si>
    <t>2.248,18</t>
  </si>
  <si>
    <t>97641</t>
  </si>
  <si>
    <t>89573</t>
  </si>
  <si>
    <t>PRIMER EPOXI</t>
  </si>
  <si>
    <t>TÊ, PVC, SERIE R, ÁGUA PLUVIAL, DN 100 X 75 MM, JUNTA ELÁSTICA, FORNECIDO E INSTALADO EM RAMAL DE ENCAMINHAMENTO. AF_12/2014</t>
  </si>
  <si>
    <t>REMOÇÃO DE FORRO DE GESSO, DE FORMA MANUAL, SEM REAPROVEITAMENTO. AF_12/2017</t>
  </si>
  <si>
    <t>49,62</t>
  </si>
  <si>
    <t>170,33</t>
  </si>
  <si>
    <t>PRIMER PARA MANTA ASFALTICA A BASE DE ASFALTO MODIFICADO DILUIDO EM SOLVENTE, APLICACAO A FRIO</t>
  </si>
  <si>
    <t>89574</t>
  </si>
  <si>
    <t>JUNÇÃO DUPLA, PVC, SERIE R, ÁGUA PLUVIAL, DN 100 X 100 X 100 MM, JUNTA ELÁSTICA, FORNECIDO E INSTALADO EM RAMAL DE ENCAMINHAMENTO. AF_12/2014</t>
  </si>
  <si>
    <t>98,25</t>
  </si>
  <si>
    <t>PRIMER UNIVERSAL, FUNDO ANTICORROSIVO TIPO ZARCAO</t>
  </si>
  <si>
    <t>483,61</t>
  </si>
  <si>
    <t>89575</t>
  </si>
  <si>
    <t>LUVA, PVC, SOLDÁVEL, DN 50MM, INSTALADO EM PRUMADA DE ÁGUA - FORNECIMENTO E INSTALAÇÃO. AF_12/2014</t>
  </si>
  <si>
    <t>PROJETOR DE ARGAMASSA, CAPACIDADE DE PROJECAO 1,5 M3/H, ALCANCE DA PROJECAO 30 ATE 60 M, MOTOR ELETRICO TRIFASICO</t>
  </si>
  <si>
    <t>50.194,19</t>
  </si>
  <si>
    <t>PROJETOR DE ARGAMASSA, CAPACIDADE DE PROJECAO 2,0 M3/H, ALCANCE DA PROJECAO ATE 50 M, MOTOR ELETRICO TRIFASICO</t>
  </si>
  <si>
    <t>66.532,15</t>
  </si>
  <si>
    <t>89577</t>
  </si>
  <si>
    <t>PROJETOR PNEUMATICO DE ARGAMASSA PARA CHAPISCO E REBOCO COM RECIPIENTE ACOPLADO, TIPO CANEQUNHA, COM VOLUME DE 1,50 L, SEM COMPRESSOR</t>
  </si>
  <si>
    <t>LUVA DE CORRER, PVC, SOLDÁVEL, DN 50MM, INSTALADO EM PRUMADA DE ÁGUA - FORNECIMENTO E INSTALAÇÃO. AF_12/2014</t>
  </si>
  <si>
    <t>399,12</t>
  </si>
  <si>
    <t>89579</t>
  </si>
  <si>
    <t>LUVA DE REDUÇÃO, PVC, SOLDÁVEL, DN 50MM X 25MM, INSTALADO EM PRUMADA DE ÁGUA   FORNECIMENTO E INSTALAÇÃO. AF_12/2014</t>
  </si>
  <si>
    <t>PROJETOR RETANGULAR FECHADO PARA LAMPADA VAPOR DE MERCURIO/SODIO 250 W A 500 W, CABECEIRAS EM ALUMINIO FUNDIDO, CORPO EM ALUMINIO ANODIZADO, PARA LAMPADA E40 FECHAMENTO EM VIDRO TEMPERADO.</t>
  </si>
  <si>
    <t>8,18</t>
  </si>
  <si>
    <t>52,55</t>
  </si>
  <si>
    <t>PROLONGADOR/EXTENSOR PARA ROLO DE PINTURA 3 M</t>
  </si>
  <si>
    <t>89581</t>
  </si>
  <si>
    <t>JOELHO 90 GRAUS, PVC, SERIE R, ÁGUA PLUVIAL, DN 75 MM, JUNTA ELÁSTICA, FORNECIDO E INSTALADO EM CONDUTORES VERTICAIS DE ÁGUAS PLUVIAIS. AF_12/2014</t>
  </si>
  <si>
    <t>39,98</t>
  </si>
  <si>
    <t>REVESTIMENTO DE PISO COM PLACAS DE BORRACHA PLURIGOMA PRETO PASTILHADO OU EQUIVALENTE, INCLUSIVE ARREMATE</t>
  </si>
  <si>
    <t>PROLONGAMENTO PVC PARA CAIXA SIFONADA  100 MM X 200 MM (NBR 5688)</t>
  </si>
  <si>
    <t>89582</t>
  </si>
  <si>
    <t>3,83</t>
  </si>
  <si>
    <t>JOELHO 45 GRAUS, PVC, SERIE R, ÁGUA PLUVIAL, DN 75 MM, JUNTA ELÁSTICA, FORNECIDO E INSTALADO EM CONDUTORES VERTICAIS DE ÁGUAS PLUVIAIS. AF_12/2014</t>
  </si>
  <si>
    <t>18,01</t>
  </si>
  <si>
    <t>PROLONGAMENTO PVC PARA CAIXA SIFONADA 100 MM X 100 MM (NBR 5688)</t>
  </si>
  <si>
    <t>89583</t>
  </si>
  <si>
    <t>CURVA 87 GRAUS E 30 MINUTOS, PVC, SERIE R, ÁGUA PLUVIAL, DN 75 MM, JUNTA ELÁSTICA, FORNECIDO E INSTALADO EM CONDUTORES VERTICAIS DE ÁGUAS PLUVIAIS. AF_12/2014</t>
  </si>
  <si>
    <t>27,75</t>
  </si>
  <si>
    <t>PROLONGAMENTO PVC PARA CAIXA SIFONADA, 100 MM X 150 MM (NBR 5688)</t>
  </si>
  <si>
    <t>89584</t>
  </si>
  <si>
    <t>JOELHO 90 GRAUS, PVC, SERIE R, ÁGUA PLUVIAL, DN 100 MM, JUNTA ELÁSTICA, FORNECIDO E INSTALADO EM CONDUTORES VERTICAIS DE ÁGUAS PLUVIAIS. AF_12/2014</t>
  </si>
  <si>
    <t>31,59</t>
  </si>
  <si>
    <t>PROLONGAMENTO PVC PARA CAIXA SIFONADA, 150 MM X 150 MM (NBR 5688)</t>
  </si>
  <si>
    <t>89585</t>
  </si>
  <si>
    <t>JOELHO 45 GRAUS, PVC, SERIE R, ÁGUA PLUVIAL, DN 100 MM, JUNTA ELÁSTICA, FORNECIDO E INSTALADO EM CONDUTORES VERTICAIS DE ÁGUAS PLUVIAIS. AF_12/2014</t>
  </si>
  <si>
    <t>89586</t>
  </si>
  <si>
    <t>JOELHO 45 GRAUS PARA PÉ DE COLUNA, PVC, SERIE R, ÁGUA PLUVIAL, DN 100 MM, JUNTA ELÁSTICA, FORNECIDO E INSTALADO EM CONDUTORES VERTICAIS DE ÁGUAS PLUVIAIS. AF_12/2014</t>
  </si>
  <si>
    <t>PROLONGAMENTO PVC PARA CAIXA SIFONADA, 150 MM X 200 MM (NBR 5688)</t>
  </si>
  <si>
    <t>89587</t>
  </si>
  <si>
    <t>8,32</t>
  </si>
  <si>
    <t>CURVA 87 GRAUS E 30 MINUTOS, PVC, SERIE R, ÁGUA PLUVIAL, DN 100 MM, JUNTA ELÁSTICA, FORNECIDO E INSTALADO EM CONDUTORES VERTICAIS DE ÁGUAS PLUVIAIS. AF_12/2014</t>
  </si>
  <si>
    <t>PROTETOR AUDITIVO TIPO CONCHA COM ABAFADOR DE RUIDOS, ATENUACAO ACIMA DE 22 DB</t>
  </si>
  <si>
    <t>89590</t>
  </si>
  <si>
    <t>18,59</t>
  </si>
  <si>
    <t>JOELHO 90 GRAUS, PVC, SERIE R, ÁGUA PLUVIAL, DN 150 MM, JUNTA ELÁSTICA, FORNECIDO E INSTALADO EM CONDUTORES VERTICAIS DE ÁGUAS PLUVIAIS. AF_12/2014</t>
  </si>
  <si>
    <t>100,08</t>
  </si>
  <si>
    <t>PROTETOR AUDITIVO TIPO PLUG DE INSERCAO COM CORDAO, ATENUACAO SUPERIOR A 15 DB</t>
  </si>
  <si>
    <t>88485</t>
  </si>
  <si>
    <t>89591</t>
  </si>
  <si>
    <t>JOELHO 45 GRAUS, PVC, SERIE R, ÁGUA PLUVIAL, DN 150 MM, JUNTA ELÁSTICA, FORNECIDO E INSTALADO EM CONDUTORES VERTICAIS DE ÁGUAS PLUVIAIS. AF_12/2014</t>
  </si>
  <si>
    <t>APLICAÇÃO DE FUNDO SELADOR ACRÍLICO EM PAREDES, UMA DEMÃO. AF_06/2014</t>
  </si>
  <si>
    <t>81,41</t>
  </si>
  <si>
    <t>PROTETOR SOLAR FPS 30, EMBALAGEM 2 LITROS</t>
  </si>
  <si>
    <t>89592</t>
  </si>
  <si>
    <t>CURVA 87 GRAUS E 30 MINUTOS, PVC, SERIE R, ÁGUA PLUVIAL, DN 150 MM, JUNTA ELÁSTICA, FORNECIDO E INSTALADO EM CONDUTORES VERTICAIS DE ÁGUAS PLUVIAIS. AF_12/2014</t>
  </si>
  <si>
    <t>135,69</t>
  </si>
  <si>
    <t>PROTETOR/PONTEIRA PLASTICA PARA PONTA DE VERGALHAO DE ATE 1", TIPO PROTETOR DE ESPERA</t>
  </si>
  <si>
    <t>89593</t>
  </si>
  <si>
    <t>LUVA COM ROSCA, PVC, SOLDÁVEL, DN 50MM X 1.1/2_x0094_, INSTALADO EM PRUMADA DE ÁGUA - FORNECIMENTO E INSTALAÇÃO. AF_12/2014</t>
  </si>
  <si>
    <t>PRUMO DE CENTRO EM ACO *400* G</t>
  </si>
  <si>
    <t>89594</t>
  </si>
  <si>
    <t>UNIÃO, PVC, SOLDÁVEL, DN 50MM, INSTALADO EM PRUMADA DE ÁGUA - FORNECIMENTO E INSTALAÇÃO. AF_12/2014</t>
  </si>
  <si>
    <t>28,60</t>
  </si>
  <si>
    <t>PRUMO DE PAREDE EM ACO 700 A 750 G</t>
  </si>
  <si>
    <t>27,16</t>
  </si>
  <si>
    <t>89595</t>
  </si>
  <si>
    <t>ADAPTADOR CURTO COM BOLSA E ROSCA PARA REGISTRO, PVC, SOLDÁVEL, DN 50MM X 1.1/4_x0094_, INSTALADO EM PRUMADA DE ÁGUA - FORNECIMENTO E INSTALAÇÃO. AF_12/2014</t>
  </si>
  <si>
    <t>PULSADOR CAMPAINHA 10A, 250V (APENAS MODULO)</t>
  </si>
  <si>
    <t>PULSADOR CAMPAINHA 10A, 250V, CONJUNTO MONTADO PARA EMBUTIR 4" X 2" (PLACA + SUPORTE + MODULO)</t>
  </si>
  <si>
    <t>89596</t>
  </si>
  <si>
    <t>ADAPTADOR CURTO COM BOLSA E ROSCA PARA REGISTRO, PVC, SOLDÁVEL, DN 50MM X 1.1/2_x0094_, INSTALADO EM PRUMADA DE ÁGUA - FORNECIMENTO E INSTALAÇÃO. AF_12/2014</t>
  </si>
  <si>
    <t>PULSADOR MINUTERIA 10A, 250V (APENAS MODULO)</t>
  </si>
  <si>
    <t>89597</t>
  </si>
  <si>
    <t>LUVA, PVC, SOLDÁVEL, DN 60MM, INSTALADO EM PRUMADA DE ÁGUA - FORNECIMENTO E INSTALAÇÃO. AF_12/2014</t>
  </si>
  <si>
    <t>88482</t>
  </si>
  <si>
    <t>PULSADOR MINUTERIA 10A, 250V, CONJUNTO MONTADO PARA EMBUTIR 4" X 2" (PLACA + SUPORTE + MODULO)</t>
  </si>
  <si>
    <t>APLICAÇÃO DE FUNDO SELADOR LÁTEX PVA EM TETO, UMA DEMÃO. AF_06/2014</t>
  </si>
  <si>
    <t>89598</t>
  </si>
  <si>
    <t>11,21</t>
  </si>
  <si>
    <t>LUVA DE CORRER, PVC, SOLDÁVEL, DN 60MM, INSTALADO EM PRUMADA DE ÁGUA   FORNECIMENTO E INSTALAÇÃO. AF_12/2014</t>
  </si>
  <si>
    <t>39,56</t>
  </si>
  <si>
    <t>PULVERIZADOR DE TINTA ELETRICO / MAQUINA DE PINTURA AIRLESS, VAZAO *2* L/MIN (COLETADO CAIXA)</t>
  </si>
  <si>
    <t>89599</t>
  </si>
  <si>
    <t>LUVA SIMPLES, PVC, SERIE R, ÁGUA PLUVIAL, DN 75 MM, JUNTA ELÁSTICA, FORNECIDO E INSTALADO EM CONDUTORES VERTICAIS DE ÁGUAS PLUVIAIS. AF_12/2014</t>
  </si>
  <si>
    <t>3.217,13</t>
  </si>
  <si>
    <t>89600</t>
  </si>
  <si>
    <t>LUVA DE CORRER, PVC, SERIE R, ÁGUA PLUVIAL, DN 75 MM, JUNTA ELÁSTICA, FORNECIDO E INSTALADO EM CONDUTORES VERTICAIS DE ÁGUAS PLUVIAIS. AF_12/2014</t>
  </si>
  <si>
    <t>PUXADOR CENTRAL, TIPO ALCA, EM ZAMAC CROMADO, COM ROSETAS, COMPRIMENTO *100* MM, PARA PORTA / JANELA EM MADEIRA OU METALICA - INCLUI PARAFUSOS</t>
  </si>
  <si>
    <t>89605</t>
  </si>
  <si>
    <t>LUVA DE REDUÇÃO, PVC, SOLDÁVEL, DN 60MM X 50MM, INSTALADO EM PRUMADA DE ÁGUA - FORNECIMENTO E INSTALAÇÃO. AF_12/2014</t>
  </si>
  <si>
    <t>PUXADOR CONCHA DE EMBUTIR PARA JANELA / PORTA DE CORRER, EM LATAO CROMADO, COM FURO CENTRAL PARA CHAVE E FUROS PARA PARAFUSOS, *40 X 100* MM  (LARGURA X ALTURA) - SEM FECHADURA</t>
  </si>
  <si>
    <t>89609</t>
  </si>
  <si>
    <t>UNIÃO, PVC, SOLDÁVEL, DN 60MM, INSTALADO EM PRUMADA DE ÁGUA - FORNECIMENTO E INSTALAÇÃO. AF_12/2014</t>
  </si>
  <si>
    <t>12,62</t>
  </si>
  <si>
    <t>89610</t>
  </si>
  <si>
    <t>PUXADOR CONCHA DE EMBUTIR, EM LATAO CROMADO, PARA PORTA / JANELA DE CORRER, LISO, SEM FURO PARA CHAVE, COM FUROS PARA FIXAR PARAFUSOS, *30 X 90* MM (LARGURA X ALTURA)</t>
  </si>
  <si>
    <t>ADAPTADOR CURTO COM BOLSA E ROSCA PARA REGISTRO, PVC, SOLDÁVEL, DN 60MM X 2_x0094_, INSTALADO EM PRUMADA DE ÁGUA - FORNECIMENTO E INSTALAÇÃO. AF_12/2014</t>
  </si>
  <si>
    <t>89611</t>
  </si>
  <si>
    <t>LUVA, PVC, SOLDÁVEL, DN 75MM, INSTALADO EM PRUMADA DE ÁGUA - FORNECIMENTO E INSTALAÇÃO. AF_12/2014</t>
  </si>
  <si>
    <t>PUXADOR TIPO PUNHO REDONDO, CENTRAL, EM LATAO CROMADO, COMPRIMENTO DE *110* MM, PARA JANELAS / PORTAS DE CORRER - INCLUI PARAFUSOS</t>
  </si>
  <si>
    <t>DUCHA MANUAL ACQUA JET , LINHA AQUARIUS, COM REGISTRO REF.C 2195, MARCAS DE REFERÊNCIA FABRIMAR, DECA OU DOCOL</t>
  </si>
  <si>
    <t>89612</t>
  </si>
  <si>
    <t>UNIÃO, PVC, SOLDÁVEL, DN 75MM, INSTALADO EM PRUMADA DE ÁGUA - FORNECIMENTO E INSTALAÇÃO. AF_12/2014</t>
  </si>
  <si>
    <t>24,32</t>
  </si>
  <si>
    <t>131,14</t>
  </si>
  <si>
    <t>89613</t>
  </si>
  <si>
    <t>ADAPTADOR CURTO COM BOLSA E ROSCA PARA REGISTRO, PVC, SOLDÁVEL, DN 75MM X 2.1/2_x0094_, INSTALADO EM PRUMADA DE ÁGUA - FORNECIMENTO E INSTALAÇÃO. AF_12/2014</t>
  </si>
  <si>
    <t>PUXADOR TUBULAR RETO, DUPLO, EM ALUMINIO POLIDO, DIAMETRO APROX.DE 1", COMPRIMENTO APROX. DE 400 MM, PARA PORTAS DE MADEIRA OU VIDRO</t>
  </si>
  <si>
    <t>21,74</t>
  </si>
  <si>
    <t>117,38</t>
  </si>
  <si>
    <t>89614</t>
  </si>
  <si>
    <t>LUVA, PVC, SOLDÁVEL, DN 85MM, INSTALADO EM PRUMADA DE ÁGUA - FORNECIMENTO E INSTALAÇÃO. AF_12/2014</t>
  </si>
  <si>
    <t>46,71</t>
  </si>
  <si>
    <t>QUADRO DE DISTRIBUICAO COM BARRAMENTO TRIFASICO, DE EMBUTIR, EM CHAPA DE ACO GALVANIZADO, PARA 12 DISJUNTORES DIN, 100 A</t>
  </si>
  <si>
    <t>89615</t>
  </si>
  <si>
    <t>UNIÃO, PVC, SOLDÁVEL, DN 85MM, INSTALADO EM PRUMADA DE ÁGUA - FORNECIMENTO E INSTALAÇÃO. AF_12/2014</t>
  </si>
  <si>
    <t>198,51</t>
  </si>
  <si>
    <t>194,36</t>
  </si>
  <si>
    <t>89616</t>
  </si>
  <si>
    <t>ADAPTADOR CURTO COM BOLSA E ROSCA PARA REGISTRO, PVC, SOLDÁVEL, DN 85MM X 3_x0094_, INSTALADO EM PRUMADA DE ÁGUA - FORNECIMENTO E INSTALAÇÃO. AF_12/2014</t>
  </si>
  <si>
    <t>QUADRO DE DISTRIBUICAO COM BARRAMENTO TRIFASICO, DE EMBUTIR, EM CHAPA DE ACO GALVANIZADO, PARA 18 DISJUNTORES DIN, 100 A, INCLUINDO BARRAMENTO</t>
  </si>
  <si>
    <t>272,37</t>
  </si>
  <si>
    <t>89617</t>
  </si>
  <si>
    <t>TE, PVC, SOLDÁVEL, DN 25MM, INSTALADO EM PRUMADA DE ÁGUA - FORNECIMENTO E INSTALAÇÃO. AF_12/2014</t>
  </si>
  <si>
    <t>QUADRO DE DISTRIBUICAO COM BARRAMENTO TRIFASICO, DE EMBUTIR, EM CHAPA DE ACO GALVANIZADO, PARA 24 DISJUNTORES DIN, 100 A</t>
  </si>
  <si>
    <t>89618</t>
  </si>
  <si>
    <t>TÊ COM BUCHA DE LATÃO NA BOLSA CENTRAL, PVC, SOLDÁVEL, DN 25MM X 1/2_x0094_, INSTALADO EM PRUMADA DE ÁGUA - FORNECIMENTO E INSTALAÇÃO. AF_12/2014</t>
  </si>
  <si>
    <t>286,24</t>
  </si>
  <si>
    <t>10,70</t>
  </si>
  <si>
    <t>89619</t>
  </si>
  <si>
    <t>TÊ DE REDUÇÃO, PVC, SOLDÁVEL, DN 25MM X 20MM, INSTALADO EM PRUMADA DE ÁGUA - FORNECIMENTO E INSTALAÇÃO. AF_12/2014</t>
  </si>
  <si>
    <t>QUADRO DE DISTRIBUICAO COM BARRAMENTO TRIFASICO, DE EMBUTIR, EM CHAPA DE ACO GALVANIZADO, PARA 28 DISJUNTORES DIN, 100 A</t>
  </si>
  <si>
    <t>402,00</t>
  </si>
  <si>
    <t>89620</t>
  </si>
  <si>
    <t>TE, PVC, SOLDÁVEL, DN 32MM, INSTALADO EM PRUMADA DE ÁGUA - FORNECIMENTO E INSTALAÇÃO. AF_12/2014</t>
  </si>
  <si>
    <t>QUADRO DE DISTRIBUICAO COM BARRAMENTO TRIFASICO, DE EMBUTIR, EM CHAPA DE ACO GALVANIZADO, PARA 30 DISJUNTORES DIN, 150 A</t>
  </si>
  <si>
    <t>328,26</t>
  </si>
  <si>
    <t>89621</t>
  </si>
  <si>
    <t>TÊ COM BUCHA DE LATÃO NA BOLSA CENTRAL, PVC, SOLDÁVEL, DN 32MM X 3/4_x0094_, INSTALADO EM PRUMADA DE ÁGUA - FORNECIMENTO E INSTALAÇÃO. AF_12/2014</t>
  </si>
  <si>
    <t>QUADRO DE DISTRIBUICAO COM BARRAMENTO TRIFASICO, DE EMBUTIR, EM CHAPA DE ACO GALVANIZADO, PARA 30 DISJUNTORES DIN, 225 A</t>
  </si>
  <si>
    <t>18,10</t>
  </si>
  <si>
    <t>693,07</t>
  </si>
  <si>
    <t>89622</t>
  </si>
  <si>
    <t>QUADRO DE DISTRIBUICAO COM BARRAMENTO TRIFASICO, DE EMBUTIR, EM CHAPA DE ACO GALVANIZADO, PARA 36 DISJUNTORES DIN, 100 A</t>
  </si>
  <si>
    <t>TÊ DE REDUÇÃO, PVC, SOLDÁVEL, DN 32MM X 25MM, INSTALADO EM PRUMADA DE ÁGUA - FORNECIMENTO E INSTALAÇÃO. AF_12/2014</t>
  </si>
  <si>
    <t>329,92</t>
  </si>
  <si>
    <t>QUADRO DE DISTRIBUICAO COM BARRAMENTO TRIFASICO, DE EMBUTIR, EM CHAPA DE ACO GALVANIZADO, PARA 40 DISJUNTORES DIN, 100 A</t>
  </si>
  <si>
    <t>89623</t>
  </si>
  <si>
    <t>TE, PVC, SOLDÁVEL, DN 40MM, INSTALADO EM PRUMADA DE ÁGUA - FORNECIMENTO E INSTALAÇÃO. AF_12/2014</t>
  </si>
  <si>
    <t>481,67</t>
  </si>
  <si>
    <t>12,96</t>
  </si>
  <si>
    <t>QUADRO DE DISTRIBUICAO COM BARRAMENTO TRIFASICO, DE EMBUTIR, EM CHAPA DE ACO GALVANIZADO, PARA 48 DISJUNTORES DIN, 100 A</t>
  </si>
  <si>
    <t>89624</t>
  </si>
  <si>
    <t>TÊ DE REDUÇÃO, PVC, SOLDÁVEL, DN 40MM X 32MM, INSTALADO EM PRUMADA DE ÁGUA - FORNECIMENTO E INSTALAÇÃO. AF_12/2014</t>
  </si>
  <si>
    <t>563,73</t>
  </si>
  <si>
    <t>13,76</t>
  </si>
  <si>
    <t>QUADRO DE DISTRIBUICAO COM BARRAMENTO TRIFASICO, DE SOBREPOR, EM CHAPA DE ACO GALVANIZADO, PARA 12 DISJUNTORES DIN, 100 A</t>
  </si>
  <si>
    <t>89625</t>
  </si>
  <si>
    <t>TE, PVC, SOLDÁVEL, DN 50MM, INSTALADO EM PRUMADA DE ÁGUA - FORNECIMENTO E INSTALAÇÃO. AF_12/2014</t>
  </si>
  <si>
    <t>201,75</t>
  </si>
  <si>
    <t>QUADRO DE DISTRIBUICAO COM BARRAMENTO TRIFASICO, DE SOBREPOR, EM CHAPA DE ACO GALVANIZADO, PARA 18 DISJUNTORES DIN, 100 A</t>
  </si>
  <si>
    <t>LIXAMENTO DE PAREDE COM PINTURA ANTIGA PVA PARA RECEBIMENTO DE NOVA CAMADA DE TINTA</t>
  </si>
  <si>
    <t>252,09</t>
  </si>
  <si>
    <t>89626</t>
  </si>
  <si>
    <t>TÊ DE REDUÇÃO, PVC, SOLDÁVEL, DN 50MM X 40MM, INSTALADO EM PRUMADA DE ÁGUA - FORNECIMENTO E INSTALAÇÃO. AF_12/2014</t>
  </si>
  <si>
    <t>QUADRO DE DISTRIBUICAO COM BARRAMENTO TRIFASICO, DE SOBREPOR, EM CHAPA DE ACO GALVANIZADO, PARA 28 DISJUNTORES DIN, 100 A</t>
  </si>
  <si>
    <t>233,10</t>
  </si>
  <si>
    <t>89627</t>
  </si>
  <si>
    <t>TÊ DE REDUÇÃO, PVC, SOLDÁVEL, DN 50MM X 25MM, INSTALADO EM PRUMADA DE ÁGUA - FORNECIMENTO E INSTALAÇÃO. AF_12/2014</t>
  </si>
  <si>
    <t>QUADRO DE DISTRIBUICAO COM BARRAMENTO TRIFASICO, DE SOBREPOR, EM CHAPA DE ACO GALVANIZADO, PARA 30 DISJUNTORES DIN, 100 A</t>
  </si>
  <si>
    <t>89628</t>
  </si>
  <si>
    <t>339,72</t>
  </si>
  <si>
    <t>TE, PVC, SOLDÁVEL, DN 60MM, INSTALADO EM PRUMADA DE ÁGUA - FORNECIMENTO E INSTALAÇÃO. AF_12/2014</t>
  </si>
  <si>
    <t>33,26</t>
  </si>
  <si>
    <t>QUADRO DE DISTRIBUICAO COM BARRAMENTO TRIFASICO, DE SOBREPOR, EM CHAPA DE ACO GALVANIZADO, PARA 36 DISJUNTORES DIN, 100 A</t>
  </si>
  <si>
    <t>89629</t>
  </si>
  <si>
    <t>419,55</t>
  </si>
  <si>
    <t>TE, PVC, SOLDÁVEL, DN 75MM, INSTALADO EM PRUMADA DE ÁGUA - FORNECIMENTO E INSTALAÇÃO. AF_12/2014</t>
  </si>
  <si>
    <t>61,15</t>
  </si>
  <si>
    <t>QUADRO DE DISTRIBUICAO COM BARRAMENTO TRIFASICO, DE SOBREPOR, EM CHAPA DE ACO GALVANIZADO, PARA 40 DISJUNTORES DIN, 100 A</t>
  </si>
  <si>
    <t>561,88</t>
  </si>
  <si>
    <t>89630</t>
  </si>
  <si>
    <t>TE DE REDUÇÃO, PVC, SOLDÁVEL, DN 75MM X 50MM, INSTALADO EM PRUMADA DE ÁGUA - FORNECIMENTO E INSTALAÇÃO. AF_12/2014</t>
  </si>
  <si>
    <t>QUADRO DE DISTRIBUICAO COM BARRAMENTO TRIFASICO, DE SOBREPOR, EM CHAPA DE ACO GALVANIZADO, PARA 48 DISJUNTORES DIN, 100 A</t>
  </si>
  <si>
    <t>504,32</t>
  </si>
  <si>
    <t>89631</t>
  </si>
  <si>
    <t>TE, PVC, SOLDÁVEL, DN 85MM, INSTALADO EM PRUMADA DE ÁGUA - FORNECIMENTO E INSTALAÇÃO. AF_12/2014</t>
  </si>
  <si>
    <t>QUADRO DE DISTRIBUICAO, EM PVC, DE EMBUTIR, COM BARRAMENTO TERRA / NEUTRO, PARA 12 DISJUNTORES NEMA OU 16 DISJUNTORES DIN</t>
  </si>
  <si>
    <t>93,48</t>
  </si>
  <si>
    <t>68,25</t>
  </si>
  <si>
    <t>QUADRO DE DISTRIBUICAO, EM PVC, DE EMBUTIR, COM BARRAMENTO TERRA / NEUTRO, PARA 18 DISJUNTORES NEMA OU 24 DISJUNTORES DIN</t>
  </si>
  <si>
    <t>89632</t>
  </si>
  <si>
    <t>TE DE REDUÇÃO, PVC, SOLDÁVEL, DN 85MM X 60MM, INSTALADO EM PRUMADA DE ÁGUA - FORNECIMENTO E INSTALAÇÃO. AF_12/2014</t>
  </si>
  <si>
    <t>126,44</t>
  </si>
  <si>
    <t>76,44</t>
  </si>
  <si>
    <t>QUADRO DE DISTRIBUICAO, EM PVC, DE EMBUTIR, COM BARRAMENTO TERRA / NEUTRO, PARA 27 DISJUNTORES NEMA OU 36 DISJUNTORES DIN</t>
  </si>
  <si>
    <t>89637</t>
  </si>
  <si>
    <t>JOELHO 90 GRAUS, CPVC, SOLDÁVEL, DN 15MM, INSTALADO EM RAMAL OU SUB-RAMAL DE ÁGUA - FORNECIMENTO E INSTALAÇÃO. AF_12/2014</t>
  </si>
  <si>
    <t>274,04</t>
  </si>
  <si>
    <t>89638</t>
  </si>
  <si>
    <t>JOELHO 45 GRAUS, CPVC, SOLDÁVEL, DN 15MM, INSTALADO EM RAMAL OU SUB-RAMAL DE ÁGUA - FORNECIMENTO E INSTALAÇÃO. AF_12/2014</t>
  </si>
  <si>
    <t>QUADRO DE DISTRIBUICAO, EM PVC, DE EMBUTIR, COM BARRAMENTO TERRA / NEUTRO, PARA 48 DISJUNTORES DIN</t>
  </si>
  <si>
    <t>214,24</t>
  </si>
  <si>
    <t>89639</t>
  </si>
  <si>
    <t>CURVA 90 GRAUS, CPVC, SOLDÁVEL, DN 15MM, INSTALADO EM RAMAL OU SUB-RAMAL DE ÁGUA - FORNECIMENTO E INSTALAÇÃO. AF_12/2014</t>
  </si>
  <si>
    <t>QUADRO DE DISTRIBUICAO, EM PVC, DE EMBUTIR, COM BARRAMENTO TERRA / NEUTRO, PARA 6 DISJUNTORES NEMA OU 8 DISJUNTORES DIN</t>
  </si>
  <si>
    <t>40,07</t>
  </si>
  <si>
    <t>89640</t>
  </si>
  <si>
    <t>JOELHO DE TRANSIÇÃO, 90 GRAUS, CPVC, SOLDÁVEL, DN 15MM X 1/2", INSTALADO EM RAMAL OU SUB-RAMAL DE ÁGUA - FORNECIMENTO E INSTALAÇÃO. AF_12/2014</t>
  </si>
  <si>
    <t>QUADRO DE DISTRIBUICAO, SEM BARRAMENTO, EM PVC, DE EMBUTIR, PARA 12 DISJUNTORES NEMA OU 16 DISJUNTORES DIN</t>
  </si>
  <si>
    <t>41,51</t>
  </si>
  <si>
    <t>89641</t>
  </si>
  <si>
    <t>QUADRO DE DISTRIBUICAO, SEM BARRAMENTO, EM PVC, DE EMBUTIR, PARA 18 DISJUNTORES NEMA OU 24 DISJUNTORES DIN</t>
  </si>
  <si>
    <t>JOELHO 90 GRAUS, CPVC, SOLDÁVEL, DN 22MM, INSTALADO EM RAMAL OU SUB-RAMAL DE ÁGUA - FORNECIMENTO E INSTALAÇÃO. AF_12/2014</t>
  </si>
  <si>
    <t>QUADRO DE DISTRIBUICAO, SEM BARRAMENTO, EM PVC, DE EMBUTIR, PARA 27 DISJUNTORES NEMA OU 36 DISJUNTORES DIN</t>
  </si>
  <si>
    <t>89642</t>
  </si>
  <si>
    <t>JOELHO 45 GRAUS, CPVC, SOLDÁVEL, DN 22MM, INSTALADO EM RAMAL OU SUB-RAMAL DE ÁGUA - FORNECIMENTO E INSTALAÇÃO. AF_12/2014</t>
  </si>
  <si>
    <t>111,77</t>
  </si>
  <si>
    <t>QUADRO DE DISTRIBUICAO, SEM BARRAMENTO, EM PVC, DE EMBUTIR, PARA 3 DISJUNTORES NEMA OU 4 DISJUNTORES DIN</t>
  </si>
  <si>
    <t>17,62</t>
  </si>
  <si>
    <t>89643</t>
  </si>
  <si>
    <t>CURVA 90 GRAUS, CPVC, SOLDÁVEL, DN 22MM, INSTALADO EM RAMAL OU SUB-RAMAL DE ÁGUA - FORNECIMENTO E INSTALAÇÃO. AF_12/2014</t>
  </si>
  <si>
    <t>9,44</t>
  </si>
  <si>
    <t>QUADRO DE DISTRIBUICAO, SEM BARRAMENTO, EM PVC, DE EMBUTIR, PARA 6 DISJUNTORES NEMA OU 8 DISJUNTORES DIN</t>
  </si>
  <si>
    <t>27,83</t>
  </si>
  <si>
    <t>89644</t>
  </si>
  <si>
    <t>JOELHO DE TRANSIÇÃO, 90 GRAUS, CPVC, SOLDÁVEL, DN 22MM X 1/2", INSTALADO EM RAMAL OU SUB-RAMAL DE ÁGUA - FORNECIMENTO E INSTALAÇÃO. AF_12/2014</t>
  </si>
  <si>
    <t>QUADRO DE DISTRIBUICAO, SEM BARRAMENTO, EM PVC, DE SOBREPOR,  PARA 3 DISJUNTORES NEMA OU 4 DISJUNTORES DIN</t>
  </si>
  <si>
    <t>13,99</t>
  </si>
  <si>
    <t>89645</t>
  </si>
  <si>
    <t>JOELHO DE TRANSIÇÃO, 90 GRAUS, CPVC, SOLDÁVEL, DN 22MM X 3/4", INSTALADO EM RAMAL OU SUB-RAMAL DE ÁGUA - FORNECIMENTO E INSTALAÇÃO. AF_12/2014</t>
  </si>
  <si>
    <t>QUADRO DE DISTRIBUICAO, SEM BARRAMENTO, EM PVC, DE SOBREPOR, PARA 12 DISJUNTORES NEMA OU 16 DISJUNTORES DIN</t>
  </si>
  <si>
    <t>89646</t>
  </si>
  <si>
    <t>58,78</t>
  </si>
  <si>
    <t>JOELHO 90 GRAUS, CPVC, SOLDÁVEL, DN 28MM, INSTALADO EM RAMAL OU SUB-RAMAL DE ÁGUA - FORNECIMENTO E INSTALAÇÃO. AF_12/2014</t>
  </si>
  <si>
    <t>12,06</t>
  </si>
  <si>
    <t>QUADRO DE DISTRIBUICAO, SEM BARRAMENTO, EM PVC, DE SOBREPOR, PARA 18 DISJUNTORES NEMA OU 24 DISJUNTORES DIN</t>
  </si>
  <si>
    <t>89647</t>
  </si>
  <si>
    <t>JOELHO 45 GRAUS, CPVC, SOLDÁVEL, DN 28MM, INSTALADO EM RAMAL OU SUB-RAMAL DE ÁGUA _x0096_ FORNECIMENTO E INSTALAÇÃO. AF_12/2014</t>
  </si>
  <si>
    <t>11,83</t>
  </si>
  <si>
    <t>86,16</t>
  </si>
  <si>
    <t>QUADRO DE DISTRIBUICAO, SEM BARRAMENTO, EM PVC, DE SOBREPOR, PARA 27 DISJUNTORES NEMA OU 36 DISJUNTORES DIN</t>
  </si>
  <si>
    <t>89648</t>
  </si>
  <si>
    <t>CURVA 90 GRAUS, CPVC, SOLDÁVEL, DN 28MM, INSTALADO EM RAMAL OU SUB-RAMAL DE ÁGUA _x0096_ FORNECIMENTO E INSTALAÇÃO. AF_12/2014</t>
  </si>
  <si>
    <t>120,19</t>
  </si>
  <si>
    <t>QUADRO DE DISTRIBUICAO, SEM BARRAMENTO, EM PVC, DE SOBREPOR, PARA 6 DISJUNTORES NEMA OU 8 DISJUNTORES DIN</t>
  </si>
  <si>
    <t>34,98</t>
  </si>
  <si>
    <t>89649</t>
  </si>
  <si>
    <t>JOELHO 90 GRAUS, CPVC, SOLDÁVEL, DN 35MM, INSTALADO EM RAMAL OU SUB-RAMAL DE ÁGUA _x0096_ FORNECIMENTO E INSTALAÇÃO. AF_12/2014</t>
  </si>
  <si>
    <t>QUEROSENE</t>
  </si>
  <si>
    <t>12,66</t>
  </si>
  <si>
    <t>89650</t>
  </si>
  <si>
    <t>JOELHO 45 GRAUS, CPVC, SOLDÁVEL, DN 35MM, INSTALADO EM RAMAL OU SUB-RAMAL DE ÁGUA _x0096_ FORNECIMENTO E INSTALAÇÃO. AF_12/2014</t>
  </si>
  <si>
    <t>RALO FOFO COM REQUADRO, QUADRADO 150 X 150 MM</t>
  </si>
  <si>
    <t>30,84</t>
  </si>
  <si>
    <t>89651</t>
  </si>
  <si>
    <t>RALO FOFO COM REQUADRO, QUADRADO 200 X 200 MM</t>
  </si>
  <si>
    <t>LUVA, CPVC, SOLDÁVEL, DN 15MM, INSTALADO EM RAMAL OU SUB-RAMAL DE ÁGUA - FORNECIMENTO E INSTALAÇÃO. AF_12/2014</t>
  </si>
  <si>
    <t>46,48</t>
  </si>
  <si>
    <t>RALO FOFO COM REQUADRO, QUADRADO 250 X 250 MM</t>
  </si>
  <si>
    <t>89652</t>
  </si>
  <si>
    <t>57,21</t>
  </si>
  <si>
    <t>LUVA DE CORRER, CPVC, SOLDÁVEL, DN 15MM, INSTALADO EM RAMAL OU SUB-RAMAL DE ÁGUA _x0096_ FORNECIMENTO E INSTALAÇÃO. AF_12/2014</t>
  </si>
  <si>
    <t>RALO FOFO COM REQUADRO, QUADRADO 300 X 300 MM</t>
  </si>
  <si>
    <t>71,51</t>
  </si>
  <si>
    <t>89653</t>
  </si>
  <si>
    <t>LUVA DE TRANSIÇÃO, CPVC, SOLDÁVEL, DN15MM X 1/2", INSTALADO EM RAMAL OU SUB-RAMAL DE ÁGUA - FORNECIMENTO E INSTALAÇÃO. AF_12/2014</t>
  </si>
  <si>
    <t>RALO FOFO COM REQUADRO, QUADRADO 400 X 400 MM</t>
  </si>
  <si>
    <t>89654</t>
  </si>
  <si>
    <t>112,63</t>
  </si>
  <si>
    <t>UNIÃO, CPVC, SOLDÁVEL, DN15MM, INSTALADO EM RAMAL OU SUB-RAMAL DE ÁGUA _x0096_ FORNECIMENTO E INSTALAÇÃO. AF_12/2014</t>
  </si>
  <si>
    <t>RALO FOFO SEMIESFERICO, 100 MM, PARA LAJES/ CALHAS</t>
  </si>
  <si>
    <t>12,29</t>
  </si>
  <si>
    <t>89655</t>
  </si>
  <si>
    <t>CONECTOR, CPVC, SOLDÁVEL, DN 15MM X 1/2_x0094_, INSTALADO EM RAMAL OU SUB-RAMAL DE ÁGUA _x0096_ FORNECIMENTO E INSTALAÇÃO. AF_12/2014</t>
  </si>
  <si>
    <t>RALO FOFO SEMIESFERICO, 150 MM, PARA LAJES/ CALHAS</t>
  </si>
  <si>
    <t>28,87</t>
  </si>
  <si>
    <t>89656</t>
  </si>
  <si>
    <t>ADAPTADOR, CPVC, SOLDÁVEL, DN15MM, INSTALADO EM RAMAL OU SUB-RAMAL DE ÁGUA _x0096_ FORNECIMENTO E INSTALAÇÃO. AF_12/2014</t>
  </si>
  <si>
    <t>RALO FOFO SEMIESFERICO, 200 MM, PARA LAJES/ CALHAS</t>
  </si>
  <si>
    <t>89657</t>
  </si>
  <si>
    <t>CURVA DE TRANSPOSIÇÃO, CPVC, SOLDÁVEL, DN15MM, INSTALADO EM RAMAL OU SUB-RAMAL DE ÁGUA _x0096_ FORNECIMENTO E INSTALAÇÃO. AF_12/2014</t>
  </si>
  <si>
    <t>66,37</t>
  </si>
  <si>
    <t>RALO FOFO SEMIESFERICO, 75 MM, PARA LAJES/ CALHAS</t>
  </si>
  <si>
    <t>89658</t>
  </si>
  <si>
    <t>LUVA, CPVC, SOLDÁVEL, DN 22MM, INSTALADO EM RAMAL OU SUB-RAMAL DE ÁGUA _x0096_ FORNECIMENTO E INSTALAÇÃO. AF_12/2014</t>
  </si>
  <si>
    <t>9,20</t>
  </si>
  <si>
    <t>89659</t>
  </si>
  <si>
    <t>LUVA DE CORRER, CPVC, SOLDÁVEL, DN 22MM, INSTALADO EM RAMAL OU SUB-RAMAL DE ÁGUA _x0096_ FORNECIMENTO E INSTALAÇÃO. AF_12/2014</t>
  </si>
  <si>
    <t>RALO SECO PVC CONICO, 100 X 40 MM,  COM GRELHA REDONDA BRANCA</t>
  </si>
  <si>
    <t>RALO SECO PVC CONICO, 100 X 40 MM, COM GRELHA QUADRADA</t>
  </si>
  <si>
    <t>89660</t>
  </si>
  <si>
    <t>LUVA DE TRANSIÇÃO, CPVC, SOLDÁVEL, DN22MM X 25MM, INSTALADO EM RAMAL OU SUB-RAMAL DE ÁGUA - FORNECIMENTO E INSTALAÇÃO. AF_12/2014</t>
  </si>
  <si>
    <t>RALO SECO PVC QUADRADO, 100 X 100 X 53 MM, SAIDA 40 MM, COM GRELHA BRANCA</t>
  </si>
  <si>
    <t>89661</t>
  </si>
  <si>
    <t>UNIÃO, CPVC, SOLDÁVEL, DN22MM, INSTALADO EM RAMAL OU SUB-RAMAL DE ÁGUA _x0096_ FORNECIMENTO E INSTALAÇÃO. AF_12/2014</t>
  </si>
  <si>
    <t>11,51</t>
  </si>
  <si>
    <t>RALO SIFONADO PVC CILINDRICO, 100 X 40 MM,  COM GRELHA REDONDA BRANCA</t>
  </si>
  <si>
    <t>89662</t>
  </si>
  <si>
    <t>CONECTOR, CPVC, SOLDÁVEL, DN 22MM X 1/2_x0094_, INSTALADO EM RAMAL OU SUB-RAMAL DE ÁGUA _x0096_ FORNECIMENTO E INSTALAÇÃO. AF_12/2014</t>
  </si>
  <si>
    <t>RALO SIFONADO PVC REDONDO CONICO, 100 X 40 MM, COM GRELHA  BRANCA REDONDA</t>
  </si>
  <si>
    <t>89663</t>
  </si>
  <si>
    <t>ADAPTADOR, CPVC, SOLDÁVEL, DN22MM, INSTALADO EM RAMAL OU SUB-RAMAL DE ÁGUA _x0096_ FORNECIMENTO E INSTALAÇÃO. AF_12/2014</t>
  </si>
  <si>
    <t>RALO SIFONADO PVC, QUADRADO, 100 X 100 X 53 MM, SAIDA 40 MM, COM GRELHA BRANCA</t>
  </si>
  <si>
    <t>89664</t>
  </si>
  <si>
    <t>CURVA DE TRANSPOSIÇÃO, CPVC, SOLDÁVEL, DN22MM, INSTALADO EM RAMAL OU SUB-RAMAL DE ÁGUA _x0096_ FORNECIMENTO E INSTALAÇÃO. AF_12/2014</t>
  </si>
  <si>
    <t>89665</t>
  </si>
  <si>
    <t>REDUÇÃO EXCÊNTRICA, PVC, SERIE R, ÁGUA PLUVIAL, DN 75 X 50 MM, JUNTA ELÁSTICA, FORNECIDO E INSTALADO EM CONDUTORES VERTICAIS DE ÁGUAS PLUVIAIS. AF_12/2014</t>
  </si>
  <si>
    <t>RASTELEIRO</t>
  </si>
  <si>
    <t>89666</t>
  </si>
  <si>
    <t>BUCHA DE REDUÇÃO, CPVC, SOLDÁVEL, DN22MM X 15MM, INSTALADO EM RAMAL OU SUB-RAMAL DE ÁGUA _x0096_ FORNECIMENTO E INSTALAÇÃO. AF_12/2014</t>
  </si>
  <si>
    <t>RASTELEIRO (MENSALISTA)</t>
  </si>
  <si>
    <t>89667</t>
  </si>
  <si>
    <t>TÊ DE INSPEÇÃO, PVC, SERIE R, ÁGUA PLUVIAL, DN 75 MM, JUNTA ELÁSTICA, FORNECIDO E INSTALADO EM CONDUTORES VERTICAIS DE ÁGUAS PLUVIAIS. AF_12/2014</t>
  </si>
  <si>
    <t>28,26</t>
  </si>
  <si>
    <t>89668</t>
  </si>
  <si>
    <t>REATOR ELETRONICO BIVOLT PARA 1 LAMPADA FLUORESCENTE DE 18/20 W</t>
  </si>
  <si>
    <t>CONECTOR, CPVC, SOLDÁVEL, DN22MM X 3/4", INSTALADO EM RAMAL OU SUB-RAMAL DE ÁGUA - FORNECIMENTO E INSTALAÇÃO. AF_12/2014</t>
  </si>
  <si>
    <t>16,20</t>
  </si>
  <si>
    <t>13,96</t>
  </si>
  <si>
    <t>REATOR ELETRONICO BIVOLT PARA 1 LAMPADA FLUORESCENTE DE 36/40 W</t>
  </si>
  <si>
    <t>89669</t>
  </si>
  <si>
    <t>LUVA SIMPLES, PVC, SERIE R, ÁGUA PLUVIAL, DN 100 MM, JUNTA ELÁSTICA, FORNECIDO E INSTALADO EM CONDUTORES VERTICAIS DE ÁGUAS PLUVIAIS. AF_12/2014</t>
  </si>
  <si>
    <t>17,44</t>
  </si>
  <si>
    <t>17,21</t>
  </si>
  <si>
    <t>REATOR ELETRONICO BIVOLT PARA 2 LAMPADAS FLUORESCENTES DE 14 W</t>
  </si>
  <si>
    <t>89670</t>
  </si>
  <si>
    <t>34,73</t>
  </si>
  <si>
    <t>LUVA, CPVC, SOLDÁVEL, DN 28MM, INSTALADO EM RAMAL OU SUB-RAMAL DE ÁGUA _x0096_ FORNECIMENTO E INSTALAÇÃO. AF_12/2014</t>
  </si>
  <si>
    <t>REATOR ELETRONICO BIVOLT PARA 2 LAMPADAS FLUORESCENTES DE 18/20 W</t>
  </si>
  <si>
    <t>89671</t>
  </si>
  <si>
    <t>LUVA DE CORRER, PVC, SERIE R, ÁGUA PLUVIAL, DN 100 MM, JUNTA ELÁSTICA, FORNECIDO E INSTALADO EM CONDUTORES VERTICAIS DE ÁGUAS PLUVIAIS. AF_12/2014</t>
  </si>
  <si>
    <t>REATOR ELETRONICO BIVOLT PARA 2 LAMPADAS FLUORESCENTES DE 36/40 W</t>
  </si>
  <si>
    <t>18,94</t>
  </si>
  <si>
    <t>PLACA DE SINALIZAÇÃO DE SEGURANÇA CODIGO 14 - 315/158(NBR 13.434); CÓDIGO S3(NT 14/2010-ES) ("SAIDA DE EMERGÊNCIA" - SETA VERTICAL)</t>
  </si>
  <si>
    <t>89672</t>
  </si>
  <si>
    <t>REATOR INTERNO/INTEGRADO PARA LAMPADA VAPOR METALICO 400 W, ALTO FATOR DE POTENCIA</t>
  </si>
  <si>
    <t>LUVA DE CORRER, CPVC, SOLDÁVEL, DN 28MM, INSTALADO EM RAMAL OU SUB-RAMAL DE ÁGUA _x0096_ FORNECIMENTO E INSTALAÇÃO. AF_12/2014</t>
  </si>
  <si>
    <t>92,00</t>
  </si>
  <si>
    <t>REATOR P/ LAMPADA VAPOR DE SODIO 250W USO EXT</t>
  </si>
  <si>
    <t>89673</t>
  </si>
  <si>
    <t>119,11</t>
  </si>
  <si>
    <t>REDUÇÃO EXCÊNTRICA, PVC, SERIE R, ÁGUA PLUVIAL, DN 100 X 75 MM, JUNTA ELÁSTICA, FORNECIDO E INSTALADO EM CONDUTORES VERTICAIS DE ÁGUAS PLUVIAIS. AF_12/2014</t>
  </si>
  <si>
    <t>20,33</t>
  </si>
  <si>
    <t>REATOR P/ 1 LAMPADA VAPOR DE MERCURIO 125W USO EXT</t>
  </si>
  <si>
    <t>54,59</t>
  </si>
  <si>
    <t>REATOR P/ 1 LAMPADA VAPOR DE MERCURIO 250W USO EXT</t>
  </si>
  <si>
    <t>89674</t>
  </si>
  <si>
    <t>UNIÃO, CPVC, SOLDÁVEL, DN28MM, INSTALADO EM RAMAL OU SUB-RAMAL DE ÁGUA _x0096_ FORNECIMENTO E INSTALAÇÃO. AF_12/2014</t>
  </si>
  <si>
    <t>65,10</t>
  </si>
  <si>
    <t>REATOR P/ 1 LAMPADA VAPOR DE MERCURIO 400W USO EXT</t>
  </si>
  <si>
    <t>89675</t>
  </si>
  <si>
    <t>TÊ DE INSPEÇÃO, PVC, SERIE R, ÁGUA PLUVIAL, DN 100 MM, JUNTA ELÁSTICA, FORNECIDO E INSTALADO EM CONDUTORES VERTICAIS DE ÁGUAS PLUVIAIS. AF_12/2014</t>
  </si>
  <si>
    <t>47,98</t>
  </si>
  <si>
    <t>REBITE DE ALUMINIO VAZADO DE REPUXO, 3,2 X 8 MM (1KG = 1025 UNIDADES)</t>
  </si>
  <si>
    <t>89676</t>
  </si>
  <si>
    <t>CONECTOR, CPVC, SOLDÁVEL, DN 28MM X 1_x0094_, INSTALADO EM RAMAL OU SUB-RAMAL DE ÁGUA _x0096_ FORNECIMENTO E INSTALAÇÃO. AF_12/2014</t>
  </si>
  <si>
    <t>REBOLO ABRASIVO RETO DE USO GERAL GRAO 36, DE 6 X 1 " (DIAMETRO X ALTURA)</t>
  </si>
  <si>
    <t>35,45</t>
  </si>
  <si>
    <t>89677</t>
  </si>
  <si>
    <t>REBOLO ABRASIVO RETO DE USO GERAL GRAO 36, DE 6 X 3/4 " (DIAMETRO X ALTURA)</t>
  </si>
  <si>
    <t>LUVA SIMPLES, PVC, SERIE R, ÁGUA PLUVIAL, DN 150 MM, JUNTA ELÁSTICA, FORNECIDO E INSTALADO EM CONDUTORES VERTICAIS DE ÁGUAS PLUVIAIS. AF_12/2014</t>
  </si>
  <si>
    <t>28,31</t>
  </si>
  <si>
    <t>89678</t>
  </si>
  <si>
    <t>RECICLADORA DE ASFALTO A FRIO SOBRE RODAS, LARG. FRESAGEM 2,00 M, POT. 315 KW/422 HP</t>
  </si>
  <si>
    <t>BUCHA DE REDUÇÃO, CPVC, SOLDÁVEL, DN28MM X 22MM, INSTALADO EM RAMAL OU SUB-RAMAL DE ÁGUA _x0096_ FORNECIMENTO E INSTALAÇÃO. AF_12/2014</t>
  </si>
  <si>
    <t>3.936.076,18</t>
  </si>
  <si>
    <t>REDUCAO EXCENTRICA PVC NBR 10569 P/REDE COLET ESG PB JE 150 X 100MM</t>
  </si>
  <si>
    <t>89679</t>
  </si>
  <si>
    <t>LUVA DE CORRER, PVC, SERIE R, ÁGUA PLUVIAL, DN 150 MM, JUNTA ELÁSTICA, FORNECIDO E INSTALADO EM CONDUTORES VERTICAIS DE ÁGUAS PLUVIAIS. AF_12/2014</t>
  </si>
  <si>
    <t>57,68</t>
  </si>
  <si>
    <t>81,93</t>
  </si>
  <si>
    <t>REDUCAO EXCENTRICA PVC NBR 10569 P/REDE COLET ESG PB JE 200 X 150MM</t>
  </si>
  <si>
    <t>110,96</t>
  </si>
  <si>
    <t>89680</t>
  </si>
  <si>
    <t>REDUCAO EXCENTRICA PVC NBR 10569 P/REDE COLET ESG PB JE 250 X 200MM</t>
  </si>
  <si>
    <t>LUVA, CPVC, SOLDÁVEL, DN 35MM, INSTALADO EM RAMAL OU SUB-RAMAL DE ÁGUA _x0096_ FORNECIMENTO E INSTALAÇÃO. AF_12/2014</t>
  </si>
  <si>
    <t>REDUCAO EXCENTRICA PVC P/ ESG PREDIAL DN 100 X 50MM</t>
  </si>
  <si>
    <t>REDUCAO EXCENTRICA PVC P/ ESG PREDIAL DN 100 X 75MM</t>
  </si>
  <si>
    <t>89681</t>
  </si>
  <si>
    <t>REDUÇÃO EXCÊNTRICA, PVC, SERIE R, ÁGUA PLUVIAL, DN 150 X 100 MM, JUNTA ELÁSTICA, FORNECIDO E INSTALADO EM CONDUTORES VERTICAIS DE ÁGUAS PLUVIAIS. AF_12/2014</t>
  </si>
  <si>
    <t>55,22</t>
  </si>
  <si>
    <t>REDUCAO EXCENTRICA PVC P/ ESG PREDIAL DN 75 X 50MM</t>
  </si>
  <si>
    <t>5,06</t>
  </si>
  <si>
    <t>89682</t>
  </si>
  <si>
    <t>LUVA DE CORRER, CPVC, SOLDÁVEL, DN 35MM, INSTALADO EM RAMAL OU SUB-RAMAL DE ÁGUA _x0096_ FORNECIMENTO E INSTALAÇÃO. AF_12/2014</t>
  </si>
  <si>
    <t>95465</t>
  </si>
  <si>
    <t>REDUCAO EXCENTRICA PVC, SERIE R, DN 100 X 75 MM, PARA ESGOTO PREDIAL</t>
  </si>
  <si>
    <t>COBOGO CERAMICO (ELEMENTO VAZADO), 9X20X20CM, ASSENTADO COM ARGAMASSA TRACO 1:4 DE CIMENTO E AREIA</t>
  </si>
  <si>
    <t>89684</t>
  </si>
  <si>
    <t>REDUCAO EXCENTRICA PVC, SERIE R, DN 150 X 100 MM, PARA ESGOTO PREDIAL</t>
  </si>
  <si>
    <t>UNIÃO, CPVC, SOLDÁVEL, DN35MM, INSTALADO EM RAMAL OU SUB-RAMAL DE ÁGUA _x0096_ FORNECIMENTO E INSTALAÇÃO. AF_12/2014</t>
  </si>
  <si>
    <t>40,53</t>
  </si>
  <si>
    <t>REDUCAO EXCENTRICA PVC, SERIE R, DN 75 X 50 MM, PARA ESGOTO PREDIAL</t>
  </si>
  <si>
    <t>89685</t>
  </si>
  <si>
    <t>JUNÇÃO SIMPLES, PVC, SERIE R, ÁGUA PLUVIAL, DN 75 X 75 MM, JUNTA ELÁSTICA, FORNECIDO E INSTALADO EM CONDUTORES VERTICAIS DE ÁGUAS PLUVIAIS. AF_12/2014</t>
  </si>
  <si>
    <t>6,10</t>
  </si>
  <si>
    <t>38,27</t>
  </si>
  <si>
    <t>REDUCAO FIXA TIPO STORZ, ENGATE RAPIDO 2.1/2" X 1.1/2", EM LATAO, PARA INSTALACAO PREDIAL COMBATE A INCENDIO PREDIAL</t>
  </si>
  <si>
    <t>89686</t>
  </si>
  <si>
    <t>99,99</t>
  </si>
  <si>
    <t>CONECTOR, CPVC, SOLDÁVEL, DN 35MM X 1 1/4_x0094_, INSTALADO EM RAMAL OU SUB-RAMAL DE ÁGUA _x0096_ FORNECIMENTO E INSTALAÇÃO. AF_12/2014</t>
  </si>
  <si>
    <t>REDUCAO PVC PBA, JE, BB, DN 75 X 50 / DE 85 X 60 MM, PARA REDE DE AGUA</t>
  </si>
  <si>
    <t>45,77</t>
  </si>
  <si>
    <t>89687</t>
  </si>
  <si>
    <t>TÊ, PVC, SERIE R, ÁGUA PLUVIAL, DN 75 X 75 MM, JUNTA ELÁSTICA, FORNECIDO E INSTALADO EM CONDUTORES VERTICAIS DE ÁGUAS PLUVIAIS. AF_12/2014</t>
  </si>
  <si>
    <t>REDUCAO PVC PBA, JE, PB, DN 100 X 50 / DE 110 X 60 MM, PARA REDE DE AGUA</t>
  </si>
  <si>
    <t>REDUCAO PVC PBA, JE, PB, DN 100 X 75 / DE 110 X 85 MM, PARA REDE DE AGUA</t>
  </si>
  <si>
    <t>89689</t>
  </si>
  <si>
    <t>BUCHA DE REDUÇÃO, CPVC, SOLDÁVEL, DN35MM X 28MM, INSTALADO EM RAMAL OU SUB-RAMAL DE ÁGUA _x0096_ FORNECIMENTO E INSTALAÇÃO. AF_12/2014</t>
  </si>
  <si>
    <t>24,00</t>
  </si>
  <si>
    <t>18,87</t>
  </si>
  <si>
    <t>REDUCAO PVC PBA, JE, PB, DN 75 X 50 / DE 85 X 60 MM, PARA REDE DE AGUA</t>
  </si>
  <si>
    <t>89690</t>
  </si>
  <si>
    <t>JUNÇÃO SIMPLES, PVC, SERIE R, ÁGUA PLUVIAL, DN 100 X 100 MM, JUNTA ELÁSTICA, FORNECIDO E INSTALADO EM CONDUTORES VERTICAIS DE ÁGUAS PLUVIAIS. AF_12/2014</t>
  </si>
  <si>
    <t>89691</t>
  </si>
  <si>
    <t>REDUTOR TIPO THINNER PARA ACABAMENTO</t>
  </si>
  <si>
    <t>TE, CPVC, SOLDÁVEL, DN 15MM, INSTALADO EM RAMAL OU SUB-RAMAL DE ÁGUA - FORNECIMENTO E INSTALAÇÃO. AF_12/2014</t>
  </si>
  <si>
    <t>REFLETOR REDONDO EM ALUMINIO ANODIZADO PARA LAMPADA VAPOR DE MERCURIO/SODIO, CORPO EM ALUMINIO COM PINTURA EPOXI, PARA LAMPADA E-27 DE 300 W, COM SUPORTE REDONDO E ALCA REGULAVEL PARA FIXACAO.</t>
  </si>
  <si>
    <t>89692</t>
  </si>
  <si>
    <t>JUNÇÃO SIMPLES, PVC, SERIE R, ÁGUA PLUVIAL, DN 100 X 75 MM, JUNTA ELÁSTICA, FORNECIDO E INSTALADO EM CONDUTORES VERTICAIS DE ÁGUAS PLUVIAIS. AF_12/2014</t>
  </si>
  <si>
    <t>68,90</t>
  </si>
  <si>
    <t>54,67</t>
  </si>
  <si>
    <t>89693</t>
  </si>
  <si>
    <t>REGISTRO DE ESFERA DE PASSEIO, PVC PARA POLIETILENO, 20 MM</t>
  </si>
  <si>
    <t>TÊ, PVC, SERIE R, ÁGUA PLUVIAL, DN 100 X 100 MM, JUNTA ELÁSTICA, FORNECIDO E INSTALADO EM CONDUTORES VERTICAIS DE ÁGUAS PLUVIAIS. AF_12/2014</t>
  </si>
  <si>
    <t>52,94</t>
  </si>
  <si>
    <t>89694</t>
  </si>
  <si>
    <t>TE DE TRANSIÇÃO, CPVC, SOLDÁVEL, DN 15MM X 1/2_x0094_, INSTALADO EM RAMAL OU SUB-RAMAL DE ÁGUA _x0096_ FORNECIMENTO E INSTALAÇÃO. AF_12/2014</t>
  </si>
  <si>
    <t>REGISTRO DE ESFERA PVC, COM BORBOLETA, COM ROSCA EXTERNA, DE 1/2"</t>
  </si>
  <si>
    <t>14,07</t>
  </si>
  <si>
    <t>89695</t>
  </si>
  <si>
    <t>TÊ MISTURADOR, CPVC, SOLDÁVEL, DN15MM, INSTALADO EM RAMAL OU SUB-RAMAL DE ÁGUA _x0096_ FORNECIMENTO E INSTALAÇÃO. AF_12/2014</t>
  </si>
  <si>
    <t>REGISTRO DE ESFERA PVC, COM BORBOLETA, COM ROSCA EXTERNA, DE 3/4"</t>
  </si>
  <si>
    <t>89696</t>
  </si>
  <si>
    <t>16,53</t>
  </si>
  <si>
    <t>TÊ, PVC, SERIE R, ÁGUA PLUVIAL, DN 100 X 75 MM, JUNTA ELÁSTICA, FORNECIDO E INSTALADO EM CONDUTORES VERTICAIS DE ÁGUAS PLUVIAIS. AF_12/2014</t>
  </si>
  <si>
    <t>REGISTRO DE ESFERA PVC, COM CABECA QUADRADA, COM ROSCA EXTERNA, 1/2"</t>
  </si>
  <si>
    <t>89697</t>
  </si>
  <si>
    <t>TE, CPVC, SOLDÁVEL, DN 22MM, INSTALADO EM RAMAL OU SUB-RAMAL DE ÁGUA - FORNECIMENTO E INSTALAÇÃO. AF_12/2014</t>
  </si>
  <si>
    <t>89698</t>
  </si>
  <si>
    <t>JUNÇÃO SIMPLES, PVC, SERIE R, ÁGUA PLUVIAL, DN 150 X 150 MM, JUNTA ELÁSTICA, FORNECIDO E INSTALADO EM CONDUTORES VERTICAIS DE ÁGUAS PLUVIAIS. AF_12/2014</t>
  </si>
  <si>
    <t>REGISTRO DE ESFERA PVC, COM CABECA QUADRADA, COM ROSCA EXTERNA, 3/4"</t>
  </si>
  <si>
    <t>171,15</t>
  </si>
  <si>
    <t>22,02</t>
  </si>
  <si>
    <t>REGISTRO DE ESFERA, PVC, COM VOLANTE, VS, ROSCAVEL, DN 1 1/2", COM CORPO DIVIDIDO</t>
  </si>
  <si>
    <t>89699</t>
  </si>
  <si>
    <t>JUNÇÃO SIMPLES, PVC, SERIE R, ÁGUA PLUVIAL, DN 150 X 100 MM, JUNTA ELÁSTICA, FORNECIDO E INSTALADO EM CONDUTORES VERTICAIS DE ÁGUAS PLUVIAIS. AF_12/2014</t>
  </si>
  <si>
    <t>147,72</t>
  </si>
  <si>
    <t>47,89</t>
  </si>
  <si>
    <t>89700</t>
  </si>
  <si>
    <t>TE DE TRANSIÇÃO, CPVC, SOLDÁVEL, DN 22MM X 1/2_x0094_, INSTALADO EM RAMAL OU SUB-RAMAL DE ÁGUA _x0096_ FORNECIMENTO E INSTALAÇÃO. AF_12/2014</t>
  </si>
  <si>
    <t>REGISTRO DE ESFERA, PVC, COM VOLANTE, VS, ROSCAVEL, DN 1 1/4", COM CORPO DIVIDIDO</t>
  </si>
  <si>
    <t>45,61</t>
  </si>
  <si>
    <t>89701</t>
  </si>
  <si>
    <t>TÊ, PVC, SERIE R, ÁGUA PLUVIAL, DN 150 X 150 MM, JUNTA ELÁSTICA, FORNECIDO E INSTALADO EM CONDUTORES VERTICAIS DE ÁGUAS PLUVIAIS. AF_12/2014</t>
  </si>
  <si>
    <t>REGISTRO DE ESFERA, PVC, COM VOLANTE, VS, ROSCAVEL, DN 1/2", COM CORPO DIVIDIDO</t>
  </si>
  <si>
    <t>116,71</t>
  </si>
  <si>
    <t>89702</t>
  </si>
  <si>
    <t>REGISTRO DE ESFERA, PVC, COM VOLANTE, VS, ROSCAVEL, DN 1", COM CORPO DIVIDIDO</t>
  </si>
  <si>
    <t>TÊ MISTURADOR, CPVC, SOLDÁVEL, DN22MM, INSTALADO EM RAMAL OU SUB-RAMAL DE ÁGUA _x0096_ FORNECIMENTO E INSTALAÇÃO. AF_12/2014</t>
  </si>
  <si>
    <t>REGISTRO DE ESFERA, PVC, COM VOLANTE, VS, ROSCAVEL, DN 2", COM CORPO DIVIDIDO</t>
  </si>
  <si>
    <t>89703</t>
  </si>
  <si>
    <t>73,30</t>
  </si>
  <si>
    <t>TE MISTURADOR DE TRANSIÇÃO, CPVC, SOLDÁVEL, DN 22MM X 3/4", INSTALADO EM RAMAL OU SUB-RAMAL DE ÁGUA - FORNECIMENTO E INSTALAÇÃO. AF_12/2014</t>
  </si>
  <si>
    <t>25,40</t>
  </si>
  <si>
    <t>REGISTRO DE ESFERA, PVC, COM VOLANTE, VS, ROSCAVEL, DN 3/4", COM CORPO DIVIDIDO</t>
  </si>
  <si>
    <t>89704</t>
  </si>
  <si>
    <t>TÊ, PVC, SERIE R, ÁGUA PLUVIAL, DN 150 X 100 MM, JUNTA ELÁSTICA, FORNECIDO E INSTALADO EM CONDUTORES VERTICAIS DE ÁGUAS PLUVIAIS. AF_12/2014</t>
  </si>
  <si>
    <t>20,93</t>
  </si>
  <si>
    <t>90,94</t>
  </si>
  <si>
    <t>REGISTRO DE ESFERA, PVC, COM VOLANTE, VS, SOLDAVEL, DN 20 MM, COM CORPO DIVIDIDO</t>
  </si>
  <si>
    <t>16,49</t>
  </si>
  <si>
    <t>89705</t>
  </si>
  <si>
    <t>TÊ, CPVC, SOLDÁVEL, DN28MM, INSTALADO EM RAMAL OU SUB-RAMAL DE ÁGUA   FORNECIMENTO E INSTALAÇÃO. AF_12/2014</t>
  </si>
  <si>
    <t>REGISTRO DE ESFERA, PVC, COM VOLANTE, VS, SOLDAVEL, DN 25 MM, COM CORPO DIVIDIDO</t>
  </si>
  <si>
    <t>21,23</t>
  </si>
  <si>
    <t>89706</t>
  </si>
  <si>
    <t>REGISTRO DE ESFERA, PVC, COM VOLANTE, VS, SOLDAVEL, DN 32 MM, COM CORPO DIVIDIDO</t>
  </si>
  <si>
    <t>TÊ, CPVC, SOLDÁVEL, DN35MM, INSTALADO EM RAMAL OU SUB-RAMAL DE ÁGUA _x0096_ FORNECIMENTO E INSTALAÇÃO. AF_12/2014</t>
  </si>
  <si>
    <t>33,70</t>
  </si>
  <si>
    <t>89718</t>
  </si>
  <si>
    <t>TUBO, CPVC, SOLDÁVEL, DN 35MM, INSTALADO EM RAMAL DE DISTRIBUIÇÃO DE ÁGUA   FORNECIMENTO E INSTALAÇÃO. AF_12/2014</t>
  </si>
  <si>
    <t>30,13</t>
  </si>
  <si>
    <t>REGISTRO DE ESFERA, PVC, COM VOLANTE, VS, SOLDAVEL, DN 40 MM, COM CORPO DIVIDIDO</t>
  </si>
  <si>
    <t>89719</t>
  </si>
  <si>
    <t>45,08</t>
  </si>
  <si>
    <t>JOELHO 90 GRAUS, CPVC, SOLDÁVEL, DN 22MM, INSTALADO EM RAMAL DE DISTRIBUIÇÃO DE ÁGUA   FORNECIMENTO E INSTALAÇÃO. AF_12/2014</t>
  </si>
  <si>
    <t>REGISTRO DE ESFERA, PVC, COM VOLANTE, VS, SOLDAVEL, DN 50 MM, COM CORPO DIVIDIDO</t>
  </si>
  <si>
    <t>46,55</t>
  </si>
  <si>
    <t>89720</t>
  </si>
  <si>
    <t>JOELHO 45 GRAUS, CPVC, SOLDÁVEL, DN 22MM, INSTALADO EM RAMAL DE DISTRIBUIÇÃO DE ÁGUA   FORNECIMENTO E INSTALAÇÃO. AF_12/2014</t>
  </si>
  <si>
    <t>REGISTRO DE ESFERA, PVC, COM VOLANTE, VS, SOLDAVEL, DN 60 MM, COM CORPO DIVIDIDO</t>
  </si>
  <si>
    <t>85,26</t>
  </si>
  <si>
    <t>REGISTRO DE PRESSAO PVC, ROSCAVEL, VOLANTE SIMPLES, DE 1/2"</t>
  </si>
  <si>
    <t>REGISTRO DE PRESSAO PVC, ROSCAVEL, VOLANTE SIMPLES, DE 3/4"</t>
  </si>
  <si>
    <t>89721</t>
  </si>
  <si>
    <t>CURVA 90 GRAUS, CPVC, SOLDÁVEL, DN 22MM, INSTALADO EM RAMAL DE DISTRIBUIÇÃO DE ÁGUA - FORNECIMENTO E INSTALAÇÃO. AF_12/2014</t>
  </si>
  <si>
    <t>7,61</t>
  </si>
  <si>
    <t>REGISTRO DE PRESSAO PVC, SOLDAVEL, VOLANTE SIMPLES, DE 20 MM</t>
  </si>
  <si>
    <t>89722</t>
  </si>
  <si>
    <t>JOELHO DE TRANSIÇÃO, 90 GRAUS, CPVC, SOLDÁVEL, DN 22MM X 1/2", INSTALADO EM RAMAL DE ALIMENTAÇAÕ DE ÁGUA - FORNECIMENTO E INSTALAÇÃO. AF_12/2014</t>
  </si>
  <si>
    <t>12,16</t>
  </si>
  <si>
    <t>REGISTRO DE PRESSAO PVC, SOLDAVEL, VOLANTE SIMPLES, DE 25 MM</t>
  </si>
  <si>
    <t>REGISTRO GAVETA BRUTO EM LATAO FORJADO, BITOLA 1 " (REF 1509)</t>
  </si>
  <si>
    <t>89723</t>
  </si>
  <si>
    <t>JOELHO 90 GRAUS, CPVC, SOLDÁVEL, DN 28MM, INSTALADO EM RAMAL DE DISTRIBUIÇÃO DE ÁGUA   FORNECIMENTO E INSTALAÇÃO. AF_12/2014</t>
  </si>
  <si>
    <t>38,75</t>
  </si>
  <si>
    <t>REGISTRO GAVETA BRUTO EM LATAO FORJADO, BITOLA 1 1/2 " (REF 1509)</t>
  </si>
  <si>
    <t>89724</t>
  </si>
  <si>
    <t>JOELHO 90 GRAUS, PVC, SERIE NORMAL, ESGOTO PREDIAL, DN 40 MM, JUNTA SOLDÁVEL, FORNECIDO E INSTALADO EM RAMAL DE DESCARGA OU RAMAL DE ESGOTO SANITÁRIO. AF_12/2014</t>
  </si>
  <si>
    <t>66,68</t>
  </si>
  <si>
    <t>7,46</t>
  </si>
  <si>
    <t>REGISTRO GAVETA BRUTO EM LATAO FORJADO, BITOLA 1 1/4 " (REF 1509)</t>
  </si>
  <si>
    <t>89725</t>
  </si>
  <si>
    <t>JOELHO 45 GRAUS, CPVC, SOLDÁVEL, DN 28MM, INSTALADO EM RAMAL DE DISTRIBUIÇÃO DE ÁGUA   FORNECIMENTO E INSTALAÇÃO. AF_12/2014</t>
  </si>
  <si>
    <t>REGISTRO GAVETA BRUTO EM LATAO FORJADO, BITOLA 1/2 " (REF 1509)</t>
  </si>
  <si>
    <t>89726</t>
  </si>
  <si>
    <t>23,27</t>
  </si>
  <si>
    <t>JOELHO 45 GRAUS, PVC, SERIE NORMAL, ESGOTO PREDIAL, DN 40 MM, JUNTA SOLDÁVEL, FORNECIDO E INSTALADO EM RAMAL DE DESCARGA OU RAMAL DE ESGOTO SANITÁRIO. AF_12/2014</t>
  </si>
  <si>
    <t>REGISTRO GAVETA BRUTO EM LATAO FORJADO, BITOLA 2 " (REF 1509)</t>
  </si>
  <si>
    <t>92,88</t>
  </si>
  <si>
    <t>89727</t>
  </si>
  <si>
    <t>CURVA 90 GRAUS, CPVC, SOLDÁVEL, DN 28MM, INSTALADO EM RAMAL DE DISTRIBUIÇÃO DE ÁGUA   FORNECIMENTO E INSTALAÇÃO. AF_12/2014</t>
  </si>
  <si>
    <t>10,76</t>
  </si>
  <si>
    <t>REGISTRO GAVETA BRUTO EM LATAO FORJADO, BITOLA 2 1/2 " (REF 1509)</t>
  </si>
  <si>
    <t>89728</t>
  </si>
  <si>
    <t>CURVA CURTA 90 GRAUS, PVC, SERIE NORMAL, ESGOTO PREDIAL, DN 40 MM, JUNTA SOLDÁVEL, FORNECIDO E INSTALADO EM RAMAL DE DESCARGA OU RAMAL DE ESGOTO SANITÁRIO. AF_12/2014</t>
  </si>
  <si>
    <t>192,63</t>
  </si>
  <si>
    <t>89729</t>
  </si>
  <si>
    <t>REGISTRO GAVETA BRUTO EM LATAO FORJADO, BITOLA 3 " (REF 1509)</t>
  </si>
  <si>
    <t>JOELHO 90 GRAUS, CPVC, SOLDÁVEL, DN 35MM, INSTALADO EM RAMAL DE DISTRIBUIÇÃO DE ÁGUA   FORNECIMENTO E INSTALAÇÃO. AF_12/2014</t>
  </si>
  <si>
    <t>233,21</t>
  </si>
  <si>
    <t>89730</t>
  </si>
  <si>
    <t>CURVA LONGA 90 GRAUS, PVC, SERIE NORMAL, ESGOTO PREDIAL, DN 40 MM, JUNTA SOLDÁVEL, FORNECIDO E INSTALADO EM RAMAL DE DESCARGA OU RAMAL DE ESGOTO SANITÁRIO. AF_12/2014</t>
  </si>
  <si>
    <t>8,67</t>
  </si>
  <si>
    <t>REGISTRO GAVETA BRUTO EM LATAO FORJADO, BITOLA 3/4 " (REF 1509)</t>
  </si>
  <si>
    <t>89731</t>
  </si>
  <si>
    <t>JOELHO 90 GRAUS, PVC, SERIE NORMAL, ESGOTO PREDIAL, DN 50 MM, JUNTA ELÁSTICA, FORNECIDO E INSTALADO EM RAMAL DE DESCARGA OU RAMAL DE ESGOTO SANITÁRIO. AF_12/2014</t>
  </si>
  <si>
    <t>24,55</t>
  </si>
  <si>
    <t>REGISTRO GAVETA BRUTO EM LATAO FORJADO, BITOLA 4 " (REF 1509)</t>
  </si>
  <si>
    <t>89732</t>
  </si>
  <si>
    <t>JOELHO 45 GRAUS, PVC, SERIE NORMAL, ESGOTO PREDIAL, DN 50 MM, JUNTA ELÁSTICA, FORNECIDO E INSTALADO EM RAMAL DE DESCARGA OU RAMAL DE ESGOTO SANITÁRIO. AF_12/2014</t>
  </si>
  <si>
    <t>485,93</t>
  </si>
  <si>
    <t>REGISTRO GAVETA COM ACABAMENTO E CANOPLA CROMADOS, SIMPLES, BITOLA 1 " (REF 1509)</t>
  </si>
  <si>
    <t>89733</t>
  </si>
  <si>
    <t>CURVA CURTA 90 GRAUS, PVC, SERIE NORMAL, ESGOTO PREDIAL, DN 50 MM, JUNTA ELÁSTICA, FORNECIDO E INSTALADO EM RAMAL DE DESCARGA OU RAMAL DE ESGOTO SANITÁRIO. AF_12/2014</t>
  </si>
  <si>
    <t>73,32</t>
  </si>
  <si>
    <t>89734</t>
  </si>
  <si>
    <t>REGISTRO GAVETA COM ACABAMENTO E CANOPLA CROMADOS, SIMPLES, BITOLA 1 1/2 " (REF 1509)</t>
  </si>
  <si>
    <t>JOELHO 45 GRAUS, CPVC, SOLDÁVEL, DN 35MM, INSTALADO EM RAMAL DE DISTRIBUIÇÃO DE ÁGUA   FORNECIMENTO E INSTALAÇÃO. AF_12/2014</t>
  </si>
  <si>
    <t>106,63</t>
  </si>
  <si>
    <t>89735</t>
  </si>
  <si>
    <t>CURVA LONGA 90 GRAUS, PVC, SERIE NORMAL, ESGOTO PREDIAL, DN 50 MM, JUNTA ELÁSTICA, FORNECIDO E INSTALADO EM RAMAL DE DESCARGA OU RAMAL DE ESGOTO SANITÁRIO. AF_12/2014</t>
  </si>
  <si>
    <t>14,63</t>
  </si>
  <si>
    <t>REGISTRO GAVETA COM ACABAMENTO E CANOPLA CROMADOS, SIMPLES, BITOLA 1 1/4 " (REF 1509)</t>
  </si>
  <si>
    <t>89736</t>
  </si>
  <si>
    <t>101,95</t>
  </si>
  <si>
    <t>LUVA, CPVC, SOLDÁVEL, DN 22MM, INSTALADO EM RAMAL DE DISTRIBUIÇÃO DE ÁGUA   FORNECIMENTO E INSTALAÇÃO. AF_12/2014</t>
  </si>
  <si>
    <t>REGISTRO GAVETA COM ACABAMENTO E CANOPLA CROMADOS, SIMPLES, BITOLA 1/2 " (REF 1509)</t>
  </si>
  <si>
    <t>89737</t>
  </si>
  <si>
    <t>JOELHO 90 GRAUS, PVC, SERIE NORMAL, ESGOTO PREDIAL, DN 75 MM, JUNTA ELÁSTICA, FORNECIDO E INSTALADO EM RAMAL DE DESCARGA OU RAMAL DE ESGOTO SANITÁRIO. AF_12/2014</t>
  </si>
  <si>
    <t>53,10</t>
  </si>
  <si>
    <t>REGISTRO GAVETA COM ACABAMENTO E CANOPLA CROMADOS, SIMPLES, BITOLA 3/4 " (REF 1509)</t>
  </si>
  <si>
    <t>98689</t>
  </si>
  <si>
    <t>SOLEIRA EM GRANITO, LARGURA 15 CM, ESPESSURA 2,0 CM. AF_06/2018</t>
  </si>
  <si>
    <t>89738</t>
  </si>
  <si>
    <t>LUVA DE CORRER, CPVC, SOLDÁVEL, DN 22MM, INSTALADO EM RAMAL DE DISTRIBUIÇÃO DE ÁGUA   FORNECIMENTO E INSTALAÇÃO. AF_12/2014</t>
  </si>
  <si>
    <t>REGISTRO OU REGULADOR DE GAS COZINHA, VAZAO DE 2 KG/H, 2,8 KPA</t>
  </si>
  <si>
    <t>89739</t>
  </si>
  <si>
    <t>JOELHO 45 GRAUS, PVC, SERIE NORMAL, ESGOTO PREDIAL, DN 75 MM, JUNTA ELÁSTICA, FORNECIDO E INSTALADO EM RAMAL DE DESCARGA OU RAMAL DE ESGOTO SANITÁRIO. AF_12/2014</t>
  </si>
  <si>
    <t>REGISTRO OU VALVULA GLOBO ANGULAR EM LATAO, PARA HIDRANTES EM INSTALACAO PREDIAL DE INCENDIO, 45 GRAUS, DIAMETRO DE 2 1/2", COM VOLANTE, CLASSE DE PRESSAO DE ATE 200 PSI</t>
  </si>
  <si>
    <t>14,60</t>
  </si>
  <si>
    <t>140,00</t>
  </si>
  <si>
    <t>REGISTRO PRESSAO BRUTO EM LATAO FORJADO, BITOLA 1/2 " (REF 1400)</t>
  </si>
  <si>
    <t>89740</t>
  </si>
  <si>
    <t>LUVA DE TRANSIÇÃO, CPVC, SOLDÁVEL, DN 22MM X 25MM, INSTALADO EM RAMAL DE DISTRIBUIÇÃO DE ÁGUA   FORNECIMENTO E INSTALAÇÃO. AF_12/2014</t>
  </si>
  <si>
    <t>REGISTRO PRESSAO BRUTO EM LATAO FORJADO, BITOLA 3/4 " (REF 1400)</t>
  </si>
  <si>
    <t>89741</t>
  </si>
  <si>
    <t>19,69</t>
  </si>
  <si>
    <t>UNIÃO, CPVC, SOLDÁVEL, DN 22MM, INSTALADO EM RAMAL DE DISTRIBUIÇÃO DE ÁGUA   FORNECIMENTO E INSTALAÇÃO. AF_12/2014</t>
  </si>
  <si>
    <t>REGISTRO PRESSAO COM ACABAMENTO E CANOPLA CROMADA, SIMPLES, BITOLA 1/2 " (REF 1416)</t>
  </si>
  <si>
    <t>89742</t>
  </si>
  <si>
    <t>REGISTRO PRESSAO COM ACABAMENTO E CANOPLA CROMADA, SIMPLES, BITOLA 3/4 " (REF 1416)</t>
  </si>
  <si>
    <t>CURVA CURTA 90 GRAUS, PVC, SERIE NORMAL, ESGOTO PREDIAL, DN 75 MM, JUNTA ELÁSTICA, FORNECIDO E INSTALADO EM RAMAL DE DESCARGA OU RAMAL DE ESGOTO SANITÁRIO. AF_12/2014</t>
  </si>
  <si>
    <t>24,06</t>
  </si>
  <si>
    <t>56,49</t>
  </si>
  <si>
    <t>REGUA DE ALUMINIO PARA PEDREIRO 2 X 1 "</t>
  </si>
  <si>
    <t>89743</t>
  </si>
  <si>
    <t>CURVA LONGA 90 GRAUS, PVC, SERIE NORMAL, ESGOTO PREDIAL, DN 75 MM, JUNTA ELÁSTICA, FORNECIDO E INSTALADO EM RAMAL DE DESCARGA OU RAMAL DE ESGOTO SANITÁRIO. AF_12/2014</t>
  </si>
  <si>
    <t>34,25</t>
  </si>
  <si>
    <t>REGUA VIBRADORA DUPLA PARA CONCRETO A GASOLINA 5,5 HP, PESO DE 60 KG, COMPRIMENTO 4 M</t>
  </si>
  <si>
    <t>89744</t>
  </si>
  <si>
    <t>5.112,80</t>
  </si>
  <si>
    <t>JOELHO 90 GRAUS, PVC, SERIE NORMAL, ESGOTO PREDIAL, DN 100 MM, JUNTA ELÁSTICA, FORNECIDO E INSTALADO EM RAMAL DE DESCARGA OU RAMAL DE ESGOTO SANITÁRIO. AF_12/2014</t>
  </si>
  <si>
    <t>REGUA VIBRATORIA DE CONCRETO TRELICADA, EQUIPADA COM MOTOR A GASOLINA DE 9 HP</t>
  </si>
  <si>
    <t>89745</t>
  </si>
  <si>
    <t>CONECTOR, CPVC, SOLDÁVEL, DN 22MM X 1/2 , INSTALADO EM RAMAL DE DISTRIBUIÇÃO DE ÁGUA   FORNECIMENTO E INSTALAÇÃO. AF_12/2014</t>
  </si>
  <si>
    <t>11.073,25</t>
  </si>
  <si>
    <t>15,80</t>
  </si>
  <si>
    <t>REJEITO DE MINERIO DE FERRO PARA PAVIMENTACAO (POSTO PEDREIRA/FORNECEDOR, SEM FRETE)</t>
  </si>
  <si>
    <t>89746</t>
  </si>
  <si>
    <t>JOELHO 45 GRAUS, PVC, SERIE NORMAL, ESGOTO PREDIAL, DN 100 MM, JUNTA ELÁSTICA, FORNECIDO E INSTALADO EM RAMAL DE DESCARGA OU RAMAL DE ESGOTO SANITÁRIO. AF_12/2014</t>
  </si>
  <si>
    <t>REJUNTE BRANCO, CIMENTICIO</t>
  </si>
  <si>
    <t>89747</t>
  </si>
  <si>
    <t>ADAPTADOR, CPVC, SOLDÁVEL, DN 22MM, INSTALADO EM RAMAL DE DISTRIBUIÇÃO DE ÁGUA   FORNECIMENTO E INSTALAÇÃO. AF_12/2014</t>
  </si>
  <si>
    <t>REJUNTE COLORIDO, CIMENTICIO</t>
  </si>
  <si>
    <t>89748</t>
  </si>
  <si>
    <t>REJUNTE EPOXI BRANCO</t>
  </si>
  <si>
    <t>CURVA CURTA 90 GRAUS, PVC, SERIE NORMAL, ESGOTO PREDIAL, DN 100 MM, JUNTA ELÁSTICA, FORNECIDO E INSTALADO EM RAMAL DE DESCARGA OU RAMAL DE ESGOTO SANITÁRIO. AF_12/2014</t>
  </si>
  <si>
    <t>43,42</t>
  </si>
  <si>
    <t>89749</t>
  </si>
  <si>
    <t>CURVA DE TRANSPOSIÇÃO, CPVC, SOLDÁVEL, DN 22MM, INSTALADO EM RAMAL DE DISTRIBUIÇÃO DE ÁGUA   FORNECIMENTO E INSTALAÇÃO. AF_12/2014</t>
  </si>
  <si>
    <t>REJUNTE EPOXI COR</t>
  </si>
  <si>
    <t>55,57</t>
  </si>
  <si>
    <t>89750</t>
  </si>
  <si>
    <t>CURVA LONGA 90 GRAUS, PVC, SERIE NORMAL, ESGOTO PREDIAL, DN 100 MM, JUNTA ELÁSTICA, FORNECIDO E INSTALADO EM RAMAL DE DESCARGA OU RAMAL DE ESGOTO SANITÁRIO. AF_12/2014</t>
  </si>
  <si>
    <t>48,73</t>
  </si>
  <si>
    <t>RELE FOTOELETRICO INTERNO E EXTERNO BIVOLT 1000 W, DE CONECTOR, SEM BASE</t>
  </si>
  <si>
    <t>17,25</t>
  </si>
  <si>
    <t>89751</t>
  </si>
  <si>
    <t>BUCHA DE REDUÇÃO, CPVC, SOLDÁVEL, DN 22MM X 15MM, INSTALADO EM RAMAL DE DISTRIBUIÇÃO DE ÁGUA   FORNECIMENTO E INSTALAÇÃO. AF_12/2014</t>
  </si>
  <si>
    <t>RELE TERMICO BIMETAL PARA USO EM MOTORES TRIFASICOS, TENSAO 380 V, POTENCIA ATE 15 CV, CORRENTE NOMINAL MAXIMA 22 A</t>
  </si>
  <si>
    <t>89752</t>
  </si>
  <si>
    <t>120,52</t>
  </si>
  <si>
    <t>LUVA SIMPLES, PVC, SERIE NORMAL, ESGOTO PREDIAL, DN 40 MM, JUNTA SOLDÁVEL, FORNECIDO E INSTALADO EM RAMAL DE DESCARGA OU RAMAL DE ESGOTO SANITÁRIO. AF_12/2014</t>
  </si>
  <si>
    <t>REMOVEDOR DE TINTA OLEO/ESMALTE VERNIZ</t>
  </si>
  <si>
    <t>89753</t>
  </si>
  <si>
    <t>32,37</t>
  </si>
  <si>
    <t>LUVA SIMPLES, PVC, SERIE NORMAL, ESGOTO PREDIAL, DN 50 MM, JUNTA ELÁSTICA, FORNECIDO E INSTALADO EM RAMAL DE DESCARGA OU RAMAL DE ESGOTO SANITÁRIO. AF_12/2014</t>
  </si>
  <si>
    <t>RESINA ACRILICA BASE AGUA - COR BRANCA</t>
  </si>
  <si>
    <t>89754</t>
  </si>
  <si>
    <t>LUVA DE CORRER, PVC, SERIE NORMAL, ESGOTO PREDIAL, DN 50 MM, JUNTA ELÁSTICA, FORNECIDO E INSTALADO EM RAMAL DE DESCARGA OU RAMAL DE ESGOTO SANITÁRIO. AF_12/2014</t>
  </si>
  <si>
    <t>12,58</t>
  </si>
  <si>
    <t>22,31</t>
  </si>
  <si>
    <t>89755</t>
  </si>
  <si>
    <t>RESPIRADOR DESCARTAVEL SEM VALVULA DE EXALACAO, PFF 1</t>
  </si>
  <si>
    <t>TORNEIRA PARA LAVATÓRIO LINHA ANTI-VANDALISMO, MARCAS DE REFERÊNCIA FABRIMAR, DECA OU DOCOL</t>
  </si>
  <si>
    <t>LUVA, CPVC, SOLDÁVEL, DN 28MM, INSTALADO EM RAMAL DE DISTRIBUIÇÃO DE ÁGUA   FORNECIMENTO E INSTALAÇÃO. AF_12/2014</t>
  </si>
  <si>
    <t>89756</t>
  </si>
  <si>
    <t>LUVA DE CORRER, CPVC, SOLDÁVEL, DN 28MM, INSTALADO EM RAMAL DE DISTRIBUIÇÃO DE ÁGUA   FORNECIMENTO E INSTALAÇÃO. AF_12/2014</t>
  </si>
  <si>
    <t>RETARDO PARA CORDEL DETONANTE</t>
  </si>
  <si>
    <t>89757</t>
  </si>
  <si>
    <t>66,45</t>
  </si>
  <si>
    <t>UNIÃO, CPVC, SOLDÁVEL, DN 28MM, INSTALADO EM RAMAL DE DISTRIBUIÇÃO DE ÁGUA   FORNECIMENTO E INSTALAÇÃO. AF_12/2014</t>
  </si>
  <si>
    <t>15,29</t>
  </si>
  <si>
    <t>RETROESCAVADEIRA SOBRE RODAS COM CARREGADEIRA, TRACAO 4 X 2, POTENCIA LIQUIDA 79 HP, PESO OPERACIONAL MINIMO DE 6570 KG, CAPACIDADE DA CARREGADEIRA DE 1,00 M3 E DA  RETROESCAVADEIRA MINIMA DE 0,20 M3, PROFUNDIDADE DE ESCAVACAO MAXIMA DE 4,37 M</t>
  </si>
  <si>
    <t>222.651,21</t>
  </si>
  <si>
    <t>89758</t>
  </si>
  <si>
    <t>CONECTOR, CPVC, SOLDÁVEL, DN 28MM X 1 , INSTALADO EM RAMAL DE DISTRIBUIÇÃO DE ÁGUA   FORNECIMENTO E INSTALAÇÃO. AF_12/2014</t>
  </si>
  <si>
    <t>RETROESCAVADEIRA SOBRE RODAS COM CARREGADEIRA, TRACAO 4 X 4, POTENCIA LIQUIDA 72 HP, PESO OPERACIONAL MINIMO DE 7140 KG, CAPACIDADE MINIMA DA CARREGADEIRA DE 0,79 M3 E DA RETROESCAVADEIRA MINIMA DE 0,18 M3, PROFUNDIDADE DE ESCAVACAO MAXIMA DE 4,50 M</t>
  </si>
  <si>
    <t>241.500,00</t>
  </si>
  <si>
    <t>89759</t>
  </si>
  <si>
    <t>BUCHA DE REDUÇÃO, CPVC, SOLDÁVEL, DN 28MM X 22MM, INSTALADO EM RAMAL DE DISTRIBUIÇÃO DE ÁGUA - FORNECIMENTO E INSTALAÇÃO. AF_12/2014</t>
  </si>
  <si>
    <t>RETROESCAVADEIRA SOBRE RODAS COM CARREGADEIRA, TRACAO 4 X 4, POTENCIA LIQUIDA 88 HP, PESO OPERACIONAL MINIMO DE 6674 KG, CAPACIDADE DA CARREGADEIRA DE 1,00 M3 E DA  RETROESCAVADEIRA MINIMA DE 0,26 M3, PROFUNDIDADE DE ESCAVACAO MAXIMA DE 4,37 M</t>
  </si>
  <si>
    <t>250.335,34</t>
  </si>
  <si>
    <t>89760</t>
  </si>
  <si>
    <t>REVESTIMENTO DE PAREDE EM GRANILITE, MARMORITE OU GRANITINA - ESP = 5 MM (INCLUSO EXECUCAO)</t>
  </si>
  <si>
    <t>LUVA, CPVC, SOLDÁVEL, DN 35MM, INSTALADO EM RAMAL DE DISTRIBUIÇÃO DE ÁGUA - FORNECIMENTO E INSTALAÇÃO. AF_12/2014</t>
  </si>
  <si>
    <t>10,17</t>
  </si>
  <si>
    <t>70,95</t>
  </si>
  <si>
    <t>REVESTIMENTO DE PAREDE EM GRANILITE, MARMORITE OU GRANITINA COLORIDO - ESP = 5 MM (INCLUSO EXECUCAO)</t>
  </si>
  <si>
    <t>89761</t>
  </si>
  <si>
    <t>LUVA DE CORRER, CPVC, SOLDÁVEL, DN 35MM, INSTALADO EM RAMAL DE DISTRIBUIÇÃO DE ÁGUA - FORNECIMENTO E INSTALAÇÃO. AF_12/2014</t>
  </si>
  <si>
    <t>44,34</t>
  </si>
  <si>
    <t>89762</t>
  </si>
  <si>
    <t>UNIÃO, CPVC, SOLDÁVEL, DN35MM, INSTALADO EM RAMAL DE DISTRIBUIÇÃO DE ÁGUA - FORNECIMENTO E INSTALAÇÃO. AF_12/2014</t>
  </si>
  <si>
    <t>22,15</t>
  </si>
  <si>
    <t>REVESTIMENTO EM CERAMICA ESMALTADA COMERCIAL, PEI MENOR OU IGUAL A 3, FORMATO MENOR OU IGUAL A 2025 CM2</t>
  </si>
  <si>
    <t>89763</t>
  </si>
  <si>
    <t>CONECTOR, CPVC, SOLDÁVEL, DN 35MM X 1 1/4 , INSTALADO EM RAMAL DE DISTRIBUIÇÃO DE ÁGUA - FORNECIMENTO E INSTALAÇÃO. AF_12/2014</t>
  </si>
  <si>
    <t>83,48</t>
  </si>
  <si>
    <t>REVESTIMENTO EM CERAMICA ESMALTADA EXTRA, PEI MAIOR OU IGUAL 4, FORMATO MAIOR A 2025 CM2</t>
  </si>
  <si>
    <t>95471</t>
  </si>
  <si>
    <t>89764</t>
  </si>
  <si>
    <t>BUCHA DE REDUÇÃO, CPVC, SOLDÁVEL, DN35MM X 28MM, INSTALADO EM RAMAL DE DISTRIBUIÇÃO DE ÁGUA - FORNECIMENTO E INSTALAÇÃO. AF_12/2014</t>
  </si>
  <si>
    <t>36,51</t>
  </si>
  <si>
    <t>VASO SANITARIO SIFONADO CONVENCIONAL PARA PCD SEM FURO FRONTAL COM  LOUÇA BRANCA SEM ASSENTO -  FORNECIMENTO E INSTALAÇÃO. AF_10/2016</t>
  </si>
  <si>
    <t>89765</t>
  </si>
  <si>
    <t>TE, CPVC, SOLDÁVEL, DN 22MM, INSTALADO EM RAMAL DE DISTRIBUIÇÃO DE ÁGUA - FORNECIMENTO E INSTALAÇÃO. AF_12/2014</t>
  </si>
  <si>
    <t>REVESTIMENTO EM CERAMICA ESMALTADA EXTRA, PEI MENOR OU IGUAL A 3, FORMATO MENOR OU IGUAL A 2025 CM2</t>
  </si>
  <si>
    <t>23,99</t>
  </si>
  <si>
    <t>89766</t>
  </si>
  <si>
    <t>TE DE TRANSIÇÃO, CPVC, SOLDÁVEL, DN 22MM X 1/2 , INSTALADO EM RAMAL DE DISTRIBUIÇÃO DE ÁGUA   FORNECIMENTO E INSTALAÇÃO. AF_12/2014</t>
  </si>
  <si>
    <t>REVESTIMENTO EPOXI DE ALTA RESISTENCIA QUIMICA, ISENTO DE SOLVENTES, BICOMPONENTE</t>
  </si>
  <si>
    <t>89767</t>
  </si>
  <si>
    <t>TÊ MISTURADOR, CPVC, SOLDÁVEL, DN 22MM, INSTALADO EM RAMAL DE DISTRIBUIÇÃO DE ÁGUA - FORNECIMENTO E INSTALAÇÃO. AF_12/2014</t>
  </si>
  <si>
    <t>62,72</t>
  </si>
  <si>
    <t>89768</t>
  </si>
  <si>
    <t>TÊ, CPVC, SOLDÁVEL, DN 28MM, INSTALADO EM RAMAL DE DISTRIBUIÇÃO DE ÁGUA - FORNECIMENTO E INSTALAÇÃO. AF_12/2014</t>
  </si>
  <si>
    <t>REVESTIMENTO PARA ESCADA EM GRANILITE, MARMORITE OU GRANITINA ESP = 8 MM (INCLUSO EXECUCAO)</t>
  </si>
  <si>
    <t>33,91</t>
  </si>
  <si>
    <t>89769</t>
  </si>
  <si>
    <t>TÊ, CPVC, SOLDÁVEL, DN35MM, INSTALADO EM RAMAL DE DISTRIBUIÇÃO DE ÁGUA - FORNECIMENTO E INSTALAÇÃO. AF_12/2014</t>
  </si>
  <si>
    <t>RIPA DE MADEIRA APARELHADA *1,5 X 5* CM, MACARANDUBA, ANGELIM OU EQUIVALENTE DA REGIAO</t>
  </si>
  <si>
    <t>26,10</t>
  </si>
  <si>
    <t>89772</t>
  </si>
  <si>
    <t>RIPA DE MADEIRA NAO APARELHADA *1 X 3* CM, MACARANDUBA, ANGELIM OU EQUIVALENTE DA REGIAO</t>
  </si>
  <si>
    <t>TUBO, CPVC, SOLDÁVEL, DN 54MM, INSTALADO EM PRUMADA DE ÁGUA _x0096_ FORNECIMENTO E INSTALAÇÃO. AF_12/2014</t>
  </si>
  <si>
    <t>54,18</t>
  </si>
  <si>
    <t>RIPA DE MADEIRA NAO APARELHADA *1,5 X 5* CM, MACARANDUBA, ANGELIM OU EQUIVALENTE DA REGIAO</t>
  </si>
  <si>
    <t>89774</t>
  </si>
  <si>
    <t>LUVA SIMPLES, PVC, SERIE NORMAL, ESGOTO PREDIAL, DN 75 MM, JUNTA ELÁSTICA, FORNECIDO E INSTALADO EM RAMAL DE DESCARGA OU RAMAL DE ESGOTO SANITÁRIO. AF_12/2014</t>
  </si>
  <si>
    <t>RIPA DE MADEIRA NAO APARELHADA *2 X 7* CM, PINUS, MISTA OU EQUIVALENTE DA REGIAO</t>
  </si>
  <si>
    <t>89776</t>
  </si>
  <si>
    <t>LUVA DE CORRER, PVC, SERIE NORMAL, ESGOTO PREDIAL, DN 75 MM, JUNTA ELÁSTICA, FORNECIDO E INSTALADO EM RAMAL DE DESCARGA OU RAMAL DE ESGOTO SANITÁRIO. AF_12/2014</t>
  </si>
  <si>
    <t>ROCADEIRA COSTAL COM MOTOR A GASOLINA DE *32* CC</t>
  </si>
  <si>
    <t>CHUVEIRO COMPLETO, LINHA ANTI-VANDALISMO, MARCAS DE REFERÊNCIA FABRIMAR, DECA OU DOCOL</t>
  </si>
  <si>
    <t>1.912,35</t>
  </si>
  <si>
    <t>89777</t>
  </si>
  <si>
    <t>JOELHO 90 GRAUS, CPVC, SOLDÁVEL, DN 35MM, INSTALADO EM PRUMADA DE ÁGUA _x0096_ FORNECIMENTO E INSTALAÇÃO. AF_12/2014</t>
  </si>
  <si>
    <t>13,55</t>
  </si>
  <si>
    <t>ROCADEIRA DESLOCAVEL, LARGURA DE TRABALHO DE 1,3 M</t>
  </si>
  <si>
    <t>89778</t>
  </si>
  <si>
    <t>5.197,35</t>
  </si>
  <si>
    <t>LUVA SIMPLES, PVC, SERIE NORMAL, ESGOTO PREDIAL, DN 100 MM, JUNTA ELÁSTICA, FORNECIDO E INSTALADO EM RAMAL DE DESCARGA OU RAMAL DE ESGOTO SANITÁRIO. AF_12/2014</t>
  </si>
  <si>
    <t>RODAFORRO EM PVC, PARA FORRO DE PVC, COMPRIMENTO 6 M</t>
  </si>
  <si>
    <t>89779</t>
  </si>
  <si>
    <t>LUVA DE CORRER, PVC, SERIE NORMAL, ESGOTO PREDIAL, DN 100 MM, JUNTA ELÁSTICA, FORNECIDO E INSTALADO EM RAMAL DE DESCARGA OU RAMAL DE ESGOTO SANITÁRIO. AF_12/2014</t>
  </si>
  <si>
    <t>RODAPE ARDOSIA, CINZA, 10 CM, E= *1CM</t>
  </si>
  <si>
    <t>89780</t>
  </si>
  <si>
    <t>JOELHO 45 GRAUS, CPVC, SOLDÁVEL, DN 35MM, INSTALADO EM PRUMADA DE ÁGUA - FORNECIMENTO E INSTALAÇÃO. AF_12/2014</t>
  </si>
  <si>
    <t>20,08</t>
  </si>
  <si>
    <t>RODAPE DE BORRACHA LISO, H = 70 MM, E = *2* MM, PARA ARGAMASSA, PRETO</t>
  </si>
  <si>
    <t>89781</t>
  </si>
  <si>
    <t>20,72</t>
  </si>
  <si>
    <t>JOELHO 90 GRAUS, CPVC, SOLDÁVEL, DN 42MM, INSTALADO EM PRUMADA DE ÁGUA _x0096_ FORNECIMENTO E INSTALAÇÃO. AF_12/2014</t>
  </si>
  <si>
    <t>19,83</t>
  </si>
  <si>
    <t>RODAPE DE MADEIRA MACICA CUMARU/IPE CHAMPANHE OU EQUIVALENTE DA REGIAO, *1,5 X 7 CM</t>
  </si>
  <si>
    <t>89782</t>
  </si>
  <si>
    <t>TE, PVC, SERIE NORMAL, ESGOTO PREDIAL, DN 40 X 40 MM, JUNTA SOLDÁVEL, FORNECIDO E INSTALADO EM RAMAL DE DESCARGA OU RAMAL DE ESGOTO SANITÁRIO. AF_12/2014</t>
  </si>
  <si>
    <t>RODAPE EM MARMORE, POLIDO, BRANCO COMUM, L= *7* CM, E=  *2* CM, CORTE RETO</t>
  </si>
  <si>
    <t>89783</t>
  </si>
  <si>
    <t>36,90</t>
  </si>
  <si>
    <t>JUNÇÃO SIMPLES, PVC, SERIE NORMAL, ESGOTO PREDIAL, DN 40 MM, JUNTA SOLDÁVEL, FORNECIDO E INSTALADO EM RAMAL DE DESCARGA OU RAMAL DE ESGOTO SANITÁRIO. AF_12/2014</t>
  </si>
  <si>
    <t>RODAPE EM POLIESTIRENO, BRANCO, H = *5* CM, E = *1,5* CM</t>
  </si>
  <si>
    <t>89784</t>
  </si>
  <si>
    <t>TE, PVC, SERIE NORMAL, ESGOTO PREDIAL, DN 50 X 50 MM, JUNTA ELÁSTICA, FORNECIDO E INSTALADO EM RAMAL DE DESCARGA OU RAMAL DE ESGOTO SANITÁRIO. AF_12/2014</t>
  </si>
  <si>
    <t>RODAPE OU RODABANCADA EM GRANITO, POLIDO, TIPO ANDORINHA/ QUARTZ/ CASTELO/ CORUMBA OU OUTROS EQUIVALENTES DA REGIAO, H= 10 CM, E=  *2,0* CM</t>
  </si>
  <si>
    <t>14,66</t>
  </si>
  <si>
    <t>89785</t>
  </si>
  <si>
    <t>JUNÇÃO SIMPLES, PVC, SERIE NORMAL, ESGOTO PREDIAL, DN 50 X 50 MM, JUNTA ELÁSTICA, FORNECIDO E INSTALADO EM RAMAL DE DESCARGA OU RAMAL DE ESGOTO SANITÁRIO. AF_12/2014</t>
  </si>
  <si>
    <t>RODAPE PLANO PARA PISO VINILICO, H = 5 CM</t>
  </si>
  <si>
    <t>89786</t>
  </si>
  <si>
    <t>RODAPE PRE-MOLDADO DE GRANILITE, MARMORITE OU GRANITINA L = 10 CM</t>
  </si>
  <si>
    <t>TE, PVC, SERIE NORMAL, ESGOTO PREDIAL, DN 75 X 75 MM, JUNTA ELÁSTICA, FORNECIDO E INSTALADO EM RAMAL DE DESCARGA OU RAMAL DE ESGOTO SANITÁRIO. AF_12/2014</t>
  </si>
  <si>
    <t>24,45</t>
  </si>
  <si>
    <t>89787</t>
  </si>
  <si>
    <t>RODIZIO PARA TRILHO (TIPO NAPOLEAO),  EM LATAO, COM ROLAMENTO EM ACO, 6 MM, PARA JANELA DE CORRER</t>
  </si>
  <si>
    <t>JOELHO 45 GRAUS, CPVC, SOLDÁVEL, DN 42MM, INSTALADO EM PRUMADA DE ÁGUA _x0096_ FORNECIMENTO E INSTALAÇÃO. AF_12/2014</t>
  </si>
  <si>
    <t>RODO PARA CHAO 40 CM COM CABO</t>
  </si>
  <si>
    <t>89788</t>
  </si>
  <si>
    <t>JOELHO 90 GRAUS, CPVC, SOLDÁVEL, DN 54MM, INSTALADO EM PRUMADA DE ÁGUA _x0096_ FORNECIMENTO E INSTALAÇÃO. AF_12/2014</t>
  </si>
  <si>
    <t>89789</t>
  </si>
  <si>
    <t>ROLDANA CONCOVA DUPLA, EM CHAPA DE ACO, ROLAMENTO INTERNO BLINDADO DE ACO REVESTIDO EM NYLON, PARA PORTA DE CORRER</t>
  </si>
  <si>
    <t>JOELHO 45 GRAUS, CPVC, SOLDÁVEL, DN 54MM, INSTALADO EM PRUMADA DE ÁGUA _x0096_ FORNECIMENTO E INSTALAÇÃO. AF_12/2014</t>
  </si>
  <si>
    <t>38,37</t>
  </si>
  <si>
    <t>25,03</t>
  </si>
  <si>
    <t>89790</t>
  </si>
  <si>
    <t>JOELHO 90 GRAUS, CPVC, SOLDÁVEL, DN 73MM, INSTALADO EM PRUMADA DE ÁGUA _x0096_ FORNECIMENTO E INSTALAÇÃO. AF_12/2014</t>
  </si>
  <si>
    <t>91,66</t>
  </si>
  <si>
    <t>ROLDANA DUPLA, EM ZAMAC COM CHAPA DE LATAO, ROLAMENTOS EM ACO, PARA PORTA E JANELA DE CORRER</t>
  </si>
  <si>
    <t>89791</t>
  </si>
  <si>
    <t>JOELHO 45 GRAUS, CPVC, SOLDÁVEL, DN 73MM, INSTALADO EM PRUMADA DE ÁGUA _x0096_ FORNECIMENTO E INSTALAÇÃO. AF_12/2014</t>
  </si>
  <si>
    <t>93,76</t>
  </si>
  <si>
    <t>89792</t>
  </si>
  <si>
    <t>JOELHO 90 GRAUS, CPVC, SOLDÁVEL, DN 89MM, INSTALADO EM PRUMADA DE ÁGUA _x0096_ FORNECIMENTO E INSTALAÇÃO. AF_12/2014</t>
  </si>
  <si>
    <t>ROLDANA PLASTICA COM PREGO, TAMANHO 30 X 30 MM, PARA INSTALACAO ELETRICA APARENTE</t>
  </si>
  <si>
    <t>108,04</t>
  </si>
  <si>
    <t>PLACA PARA INAUGURAÇÃO DE OBRA EM ALUMÍNIO POLIDO E=4MM, DIMENSÕES 40 X 50 CM, GRAVAÇÃO EM BAIXO RELEVO, INCLUSIVE PINTURA E FIXAÇÃO</t>
  </si>
  <si>
    <t>89793</t>
  </si>
  <si>
    <t>JOELHO 45 GRAUS, CPVC, SOLDÁVEL, DN 89MM, INSTALADO EM PRUMADA DE ÁGUA _x0096_ FORNECIMENTO E INSTALAÇÃO. AF_12/2014</t>
  </si>
  <si>
    <t>110,87</t>
  </si>
  <si>
    <t>ROLO COMPACTADOR DE PNEUS, ESTATICO, PRESSAO VARIAVEL, POTENCIA 110 HP, PESO SEM/COM LASTRO 10,8/27 T, LARGURA DE ROLAGEM 2,30 M</t>
  </si>
  <si>
    <t>478.796,97</t>
  </si>
  <si>
    <t>89794</t>
  </si>
  <si>
    <t>LUVA, CPVC, SOLDÁVEL, DN 35MM, INSTALADO EM PRUMADA DE ÁGUA _x0096_ FORNECIMENTO E INSTALAÇÃO. AF_12/2014</t>
  </si>
  <si>
    <t>ROLO COMPACTADOR DE PNEUS, ESTATICO, PRESSAO VARIAVEL, POTENCIA 111 HP, PESO SEM/COM LASTRO 9,5/26,0 T, LARGURA DE ROLAGEM 1,90 M</t>
  </si>
  <si>
    <t>451.050,00</t>
  </si>
  <si>
    <t>89795</t>
  </si>
  <si>
    <t>JUNÇÃO SIMPLES, PVC, SERIE NORMAL, ESGOTO PREDIAL, DN 75 X 75 MM, JUNTA ELÁSTICA, FORNECIDO E INSTALADO EM RAMAL DE DESCARGA OU RAMAL DE ESGOTO SANITÁRIO. AF_12/2014</t>
  </si>
  <si>
    <t>ROLO COMPACTADOR PE DE CARNEIRO VIBRATORIO, POTENCIA 125 HP, PESO OPERACIONAL SEM/COM LASTRO 11,95/13,30 T, IMPACTO DINAMICO 38,5/22,5 T, LARGURA DE TRABALHO 2,15 M</t>
  </si>
  <si>
    <t>400.072,96</t>
  </si>
  <si>
    <t>89796</t>
  </si>
  <si>
    <t>TE, PVC, SERIE NORMAL, ESGOTO PREDIAL, DN 100 X 100 MM, JUNTA ELÁSTICA, FORNECIDO E INSTALADO EM RAMAL DE DESCARGA OU RAMAL DE ESGOTO SANITÁRIO. AF_12/2014</t>
  </si>
  <si>
    <t>ROLO COMPACTADOR PE DE CARNEIRO VIBRATORIO, POTENCIA 80 HP, PESO OPERACIONAL SEM/COM LASTRO 7,4/8,8 T, LARGURA DE TRABALHO 1,68 M</t>
  </si>
  <si>
    <t>30,07</t>
  </si>
  <si>
    <t>300.064,21</t>
  </si>
  <si>
    <t>89797</t>
  </si>
  <si>
    <t>JUNÇÃO SIMPLES, PVC, SERIE NORMAL, ESGOTO PREDIAL, DN 100 X 100 MM, JUNTA ELÁSTICA, FORNECIDO E INSTALADO EM RAMAL DE DESCARGA OU RAMAL DE ESGOTO SANITÁRIO. AF_12/2014</t>
  </si>
  <si>
    <t>34,64</t>
  </si>
  <si>
    <t>ROLO COMPACTADOR VIBRATORIO DE UM CILINDRO LISO DE ACO, POTENCIA 125 HP, PESO SEM/COM LASTRO 10,75/12,92 T, IMPACTO DINAMICO 31,5/18,5 T, LARGURA TRABALHO 2,15 M</t>
  </si>
  <si>
    <t>387.167,33</t>
  </si>
  <si>
    <t>89801</t>
  </si>
  <si>
    <t>JOELHO 90 GRAUS, PVC, SERIE NORMAL, ESGOTO PREDIAL, DN 50 MM, JUNTA ELÁSTICA, FORNECIDO E INSTALADO EM PRUMADA DE ESGOTO SANITÁRIO OU VENTILAÇÃO. AF_12/2014</t>
  </si>
  <si>
    <t>ROLO COMPACTADOR VIBRATORIO DE UM CILINDRO, ACO LISO, POTENCIA 80 HP, PESO OPERACIONAL MAXIMO 8,1 T, IMPACTO DINAMICO 16,15/9,5 T, LARGURA TRABALHO 1,68 M</t>
  </si>
  <si>
    <t>288.607,45</t>
  </si>
  <si>
    <t>89802</t>
  </si>
  <si>
    <t>JOELHO 45 GRAUS, PVC, SERIE NORMAL, ESGOTO PREDIAL, DN 50 MM, JUNTA ELÁSTICA, FORNECIDO E INSTALADO EM PRUMADA DE ESGOTO SANITÁRIO OU VENTILAÇÃO. AF_12/2014</t>
  </si>
  <si>
    <t>ROLO COMPACTADOR VIBRATORIO PE DE CARNEIRO, COM CONTROLE REMOTO POR RADIO, POTENCIA  12,5 KW, PESO OPERACIONAL DE 1,675 T, LARGURA DE TRABALHO 0,85 M</t>
  </si>
  <si>
    <t>394.346,56</t>
  </si>
  <si>
    <t>89803</t>
  </si>
  <si>
    <t>CURVA CURTA 90 GRAUS, PVC, SERIE NORMAL, ESGOTO PREDIAL, DN 50 MM, JUNTA ELÁSTICA, FORNECIDO E INSTALADO EM PRUMADA DE ESGOTO SANITÁRIO OU VENTILAÇÃO. AF_12/2014</t>
  </si>
  <si>
    <t>89804</t>
  </si>
  <si>
    <t>ROLO COMPACTADOR VIBRATORIO REBOCAVEL, CILINDRO DE ACO LISO, POTENCIA DE TRACAO DE 65 CV, PESO DE 4,7 T, IMPACTO DINAMICO TOTAL DE 18,3 T, LARGURA DO ROLO 1,67 M</t>
  </si>
  <si>
    <t>CURVA LONGA 90 GRAUS, PVC, SERIE NORMAL, ESGOTO PREDIAL, DN 50 MM, JUNTA ELÁSTICA, FORNECIDO E INSTALADO EM PRUMADA DE ESGOTO SANITÁRIO OU VENTILAÇÃO. AF_12/2014</t>
  </si>
  <si>
    <t>87.117,10</t>
  </si>
  <si>
    <t>89805</t>
  </si>
  <si>
    <t>JOELHO 90 GRAUS, PVC, SERIE NORMAL, ESGOTO PREDIAL, DN 75 MM, JUNTA ELÁSTICA, FORNECIDO E INSTALADO EM PRUMADA DE ESGOTO SANITÁRIO OU VENTILAÇÃO. AF_12/2014</t>
  </si>
  <si>
    <t>ROLO COMPACTADOR VIBRATORIO TANDEM, ACO LISO, POTENCIA 125 HP, PESO SEM/COM LASTRO 10,20/11,65 T, LARGURA DE TRABALHO 1,73 M</t>
  </si>
  <si>
    <t>79466</t>
  </si>
  <si>
    <t>431.719,30</t>
  </si>
  <si>
    <t>89806</t>
  </si>
  <si>
    <t>PINTURA COM VERNIZ POLIURETANO, 2 DEMAOS</t>
  </si>
  <si>
    <t>JOELHO 45 GRAUS, PVC, SERIE NORMAL, ESGOTO PREDIAL, DN 75 MM, JUNTA ELÁSTICA, FORNECIDO E INSTALADO EM PRUMADA DE ESGOTO SANITÁRIO OU VENTILAÇÃO. AF_12/2014</t>
  </si>
  <si>
    <t>ROLO COMPACTADOR VIBRATORIO TANDEM, ACO LISO, POTENCIA 58 CV, PESO SEM/COM LASTRO 6,5/9,4 T, LARGURA DE TRABALHO 1,20 M</t>
  </si>
  <si>
    <t>89807</t>
  </si>
  <si>
    <t>CURVA CURTA 90 GRAUS, PVC, SERIE NORMAL, ESGOTO PREDIAL, DN 75 MM, JUNTA ELÁSTICA, FORNECIDO E INSTALADO EM PRUMADA DE ESGOTO SANITÁRIO OU VENTILAÇÃO. AF_12/2014</t>
  </si>
  <si>
    <t>354.396,43</t>
  </si>
  <si>
    <t>89808</t>
  </si>
  <si>
    <t>CURVA LONGA 90 GRAUS, PVC, SERIE NORMAL, ESGOTO PREDIAL, DN 75 MM, JUNTA ELÁSTICA, FORNECIDO E INSTALADO EM PRUMADA DE ESGOTO SANITÁRIO OU VENTILAÇÃO. AF_12/2014</t>
  </si>
  <si>
    <t>ROLO DE ESPUMA POLIESTER 23 CM (SEM CABO)</t>
  </si>
  <si>
    <t>89809</t>
  </si>
  <si>
    <t>ROLO DE LA DE CARNEIRO 23 CM (SEM CABO)</t>
  </si>
  <si>
    <t>JOELHO 90 GRAUS, PVC, SERIE NORMAL, ESGOTO PREDIAL, DN 100 MM, JUNTA ELÁSTICA, FORNECIDO E INSTALADO EM PRUMADA DE ESGOTO SANITÁRIO OU VENTILAÇÃO. AF_12/2014</t>
  </si>
  <si>
    <t>24,84</t>
  </si>
  <si>
    <t>ROMPEDOR ELETRICO PESO 26 KG, POTENCIA OPERACIONAL DE 2,5 KW</t>
  </si>
  <si>
    <t>15.422,46</t>
  </si>
  <si>
    <t>89810</t>
  </si>
  <si>
    <t>JOELHO 45 GRAUS, PVC, SERIE NORMAL, ESGOTO PREDIAL, DN 100 MM, JUNTA ELÁSTICA, FORNECIDO E INSTALADO EM PRUMADA DE ESGOTO SANITÁRIO OU VENTILAÇÃO. AF_12/2014</t>
  </si>
  <si>
    <t>13,79</t>
  </si>
  <si>
    <t>ROSETA QUADRADA, SEM FUROS, EM ACO INOX POLIDO, LARGURA APROXIMADA DE 50 MM, PARA FECHADURA DE PORTA - PARAFUSOS INCLUIDOS</t>
  </si>
  <si>
    <t>89811</t>
  </si>
  <si>
    <t>CURVA CURTA 90 GRAUS, PVC, SERIE NORMAL, ESGOTO PREDIAL, DN 100 MM, JUNTA ELÁSTICA, FORNECIDO E INSTALADO EM PRUMADA DE ESGOTO SANITÁRIO OU VENTILAÇÃO. AF_12/2014</t>
  </si>
  <si>
    <t>24,89</t>
  </si>
  <si>
    <t>89812</t>
  </si>
  <si>
    <t>ROSETA REDONDA DE SOBREPOR, SEM FUROS, EM ACO INOX POLIDO, DIAMETRO APROXIMADO DE 50 MM, PARA FECHADURA DE PORTA - PARAFUSOS INCLUIDOS</t>
  </si>
  <si>
    <t>CURVA LONGA 90 GRAUS, PVC, SERIE NORMAL, ESGOTO PREDIAL, DN 100 MM, JUNTA ELÁSTICA, FORNECIDO E INSTALADO EM PRUMADA DE ESGOTO SANITÁRIO OU VENTILAÇÃO. AF_12/2014</t>
  </si>
  <si>
    <t>44,50</t>
  </si>
  <si>
    <t>89813</t>
  </si>
  <si>
    <t>LUVA SIMPLES, PVC, SERIE NORMAL, ESGOTO PREDIAL, DN 50 MM, JUNTA ELÁSTICA, FORNECIDO E INSTALADO EM PRUMADA DE ESGOTO SANITÁRIO OU VENTILAÇÃO. AF_12/2014</t>
  </si>
  <si>
    <t>ROTACAO DIAGONAL DUPLA, APARELHO TRIPLO, EM TUBO DE ACO CARBONO, PINTURA NO PROCESSO ELETROSTATICO - EQUIPAMENTO DE GINASTICA PARA ACADEMIA AO AR LIVRE / ACADEMIA DA TERCEIRA IDADE - ATI</t>
  </si>
  <si>
    <t>1.377,27</t>
  </si>
  <si>
    <t>89814</t>
  </si>
  <si>
    <t>ROTACAO VERTICAL DUPLO, EM TUBO DE ACO CARBONO, PINTURA NO PROCESSO ELETROSTATICO - EQUIPAMENTO DE GINASTICA PARA ACADEMIA AO AR LIVRE / ACADEMIA DA TERCEIRA IDADE - ATI</t>
  </si>
  <si>
    <t>LUVA DE CORRER, PVC, SERIE NORMAL, ESGOTO PREDIAL, DN 50 MM, JUNTA ELÁSTICA, FORNECIDO E INSTALADO EM PRUMADA DE ESGOTO SANITÁRIO OU VENTILAÇÃO. AF_12/2014</t>
  </si>
  <si>
    <t>BANCADA DE GRANITO COM ESPESSURA DE 2 CM</t>
  </si>
  <si>
    <t>1.047,09</t>
  </si>
  <si>
    <t>89815</t>
  </si>
  <si>
    <t>LUVA DE CORRER, CPVC, SOLDÁVEL, DN 35MM, INSTALADO EM PRUMADA DE ÁGUA _x0096_ FORNECIMENTO E INSTALAÇÃO. AF_12/2014</t>
  </si>
  <si>
    <t>RUFO EXTERNO DE CHAPA DE ACO GALVANIZADA NUM 26, CORTE 25 CM</t>
  </si>
  <si>
    <t>89816</t>
  </si>
  <si>
    <t>UNIÃO, CPVC, SOLDÁVEL, DN35MM, INSTALADO EM PRUMADA DE ÁGUA _x0096_ FORNECIMENTO E INSTALAÇÃO. AF_12/2014</t>
  </si>
  <si>
    <t>89817</t>
  </si>
  <si>
    <t>RUFO EXTERNO DE CHAPA DE ACO GALVANIZADA NUM 26, CORTE 28 CM</t>
  </si>
  <si>
    <t>LUVA SIMPLES, PVC, SERIE NORMAL, ESGOTO PREDIAL, DN 75 MM, JUNTA ELÁSTICA, FORNECIDO E INSTALADO EM PRUMADA DE ESGOTO SANITÁRIO OU VENTILAÇÃO. AF_12/2014</t>
  </si>
  <si>
    <t>13,38</t>
  </si>
  <si>
    <t>89818</t>
  </si>
  <si>
    <t>CONECTOR, CPVC, SOLDÁVEL, DN 35MM X 1 1/4_x0094_, INSTALADO EM PRUMADA DE ÁGUA _x0096_ FORNECIMENTO E INSTALAÇÃO. AF_12/2014</t>
  </si>
  <si>
    <t>82,73</t>
  </si>
  <si>
    <t>RUFO EXTERNO/INTERNO DE CHAPA DE ACO GALVANIZADA NUM 26, CORTE 33 CM</t>
  </si>
  <si>
    <t>89819</t>
  </si>
  <si>
    <t>LUVA DE CORRER, PVC, SERIE NORMAL, ESGOTO PREDIAL, DN 75 MM, JUNTA ELÁSTICA, FORNECIDO E INSTALADO EM PRUMADA DE ESGOTO SANITÁRIO OU VENTILAÇÃO. AF_12/2014</t>
  </si>
  <si>
    <t>89820</t>
  </si>
  <si>
    <t>RUFO INTERNO DE CHAPA DE ACO GALVANIZADA NUM 26, CORTE 50 CM</t>
  </si>
  <si>
    <t>BUCHA DE REDUÇÃO, CPVC, SOLDÁVEL, DN35MM X 28MM, INSTALADO EM PRUMADA DE ÁGUA _x0096_ FORNECIMENTO E INSTALAÇÃO. AF_12/2014</t>
  </si>
  <si>
    <t>16,45</t>
  </si>
  <si>
    <t>89821</t>
  </si>
  <si>
    <t>RUFO INTERNO/EXTERNO DE CHAPA DE ACO GALVANIZADA NUM 24, CORTE 25 CM</t>
  </si>
  <si>
    <t>LUVA SIMPLES, PVC, SERIE NORMAL, ESGOTO PREDIAL, DN 100 MM, JUNTA ELÁSTICA, FORNECIDO E INSTALADO EM PRUMADA DE ESGOTO SANITÁRIO OU VENTILAÇÃO. AF_12/2014</t>
  </si>
  <si>
    <t>89822</t>
  </si>
  <si>
    <t>LUVA, CPVC, SOLDÁVEL, DN 42MM, INSTALADO EM PRUMADA DE ÁGUA _x0096_ FORNECIMENTO E INSTALAÇÃO. AF_12/2014</t>
  </si>
  <si>
    <t>RUFO INTERNO/EXTERNO DE CHAPA DE ACO GALVANIZADA NUM 24, CORTE 25 CM (COLETADO CAIXA)</t>
  </si>
  <si>
    <t>12,27</t>
  </si>
  <si>
    <t>89823</t>
  </si>
  <si>
    <t>LUVA DE CORRER, PVC, SERIE NORMAL, ESGOTO PREDIAL, DN 100 MM, JUNTA ELÁSTICA, FORNECIDO E INSTALADO EM PRUMADA DE ESGOTO SANITÁRIO OU VENTILAÇÃO. AF_12/2014</t>
  </si>
  <si>
    <t>RUFO PARA TELHA ESTRUTURAL DE FIBROCIMENTO 1 ABA (SEM AMIANTO)</t>
  </si>
  <si>
    <t>29,75</t>
  </si>
  <si>
    <t>RUFO PARA TELHA ESTRUTURAL DE FIBROCIMENTO 2 ABAS, COMPRIMENTO DE 1031 MM (SEM AMIANTO)</t>
  </si>
  <si>
    <t>84088</t>
  </si>
  <si>
    <t>89824</t>
  </si>
  <si>
    <t>PEITORIL EM MARMORE BRANCO, LARGURA DE 15CM, ASSENTADO COM ARGAMASSA TRACO 1:4 (CIMENTO E AREIA MEDIA), PREPARO MANUAL DA ARGAMASSA</t>
  </si>
  <si>
    <t>12,61</t>
  </si>
  <si>
    <t>LUVA DE CORRER, CPVC, SOLDÁVEL, DN 42MM, INSTALADO EM PRUMADA DE ÁGUA _x0096_ FORNECIMENTO E INSTALAÇÃO. AF_12/2014</t>
  </si>
  <si>
    <t>20,51</t>
  </si>
  <si>
    <t>RUFO PARA TELHA ONDULADA DE FIBROCIMENTO, E = 6 MM, ABA *260* MM, COMPRIMENTO 1100 MM (SEM AMIANTO)</t>
  </si>
  <si>
    <t>89825</t>
  </si>
  <si>
    <t>SABAO EM PO</t>
  </si>
  <si>
    <t>TE, PVC, SERIE NORMAL, ESGOTO PREDIAL, DN 50 X 50 MM, JUNTA ELÁSTICA, FORNECIDO E INSTALADO EM PRUMADA DE ESGOTO SANITÁRIO OU VENTILAÇÃO. AF_12/2014</t>
  </si>
  <si>
    <t>SABONETEIRA DE PAREDE EM METAL CROMADO</t>
  </si>
  <si>
    <t>89826</t>
  </si>
  <si>
    <t>LUVA DE TRANSIÇÃO, CPVC, SOLDÁVEL, DN42MM X 1.1/2_x0094_, INSTALADO EM PRUMADA DE ÁGUA _x0096_ FORNECIMENTO E INSTALAÇÃO. AF_12/2014</t>
  </si>
  <si>
    <t>24,90</t>
  </si>
  <si>
    <t>SABONETEIRA PLASTICA TIPO DISPENSER PARA SABONETE LIQUIDO COM RESERVATORIO 800 A 1500 ML</t>
  </si>
  <si>
    <t>89827</t>
  </si>
  <si>
    <t>JUNÇÃO SIMPLES, PVC, SERIE NORMAL, ESGOTO PREDIAL, DN 50 X 50 MM, JUNTA ELÁSTICA, FORNECIDO E INSTALADO EM PRUMADA DE ESGOTO SANITÁRIO OU VENTILAÇÃO. AF_12/2014</t>
  </si>
  <si>
    <t>SACO DE RAFIA PARA ENTULHO, NOVO, LISO (SEM CLICHE), *60 x 90* CM</t>
  </si>
  <si>
    <t>SAIBRO PARA ARGAMASSA (COLETADO NO COMERCIO)</t>
  </si>
  <si>
    <t>89828</t>
  </si>
  <si>
    <t>UNIÃO, CPVC, SOLDÁVEL, DN42MM, INSTALADO EM PRUMADA DE ÁGUA _x0096_ FORNECIMENTO E INSTALAÇÃO. AF_12/2014</t>
  </si>
  <si>
    <t>53,45</t>
  </si>
  <si>
    <t>SAPATA DE PVC ADITIVADO NERVURADO D = 6"</t>
  </si>
  <si>
    <t>89829</t>
  </si>
  <si>
    <t>TE, PVC, SERIE NORMAL, ESGOTO PREDIAL, DN 75 X 75 MM, JUNTA ELÁSTICA, FORNECIDO E INSTALADO EM PRUMADA DE ESGOTO SANITÁRIO OU VENTILAÇÃO. AF_12/2014</t>
  </si>
  <si>
    <t>176,02</t>
  </si>
  <si>
    <t>19,89</t>
  </si>
  <si>
    <t>SAPATA DE PVC ADITIVADO NERVURADO D = 8"</t>
  </si>
  <si>
    <t>89830</t>
  </si>
  <si>
    <t>231,65</t>
  </si>
  <si>
    <t>JUNÇÃO SIMPLES, PVC, SERIE NORMAL, ESGOTO PREDIAL, DN 75 X 75 MM, JUNTA ELÁSTICA, FORNECIDO E INSTALADO EM PRUMADA DE ESGOTO SANITÁRIO OU VENTILAÇÃO. AF_12/2014</t>
  </si>
  <si>
    <t>21,83</t>
  </si>
  <si>
    <t>SAPATILHA EM ACO GALVANIZADO PARA CABOS COM DIAMETRO NOMINAL ATE 5/8"</t>
  </si>
  <si>
    <t>2,51</t>
  </si>
  <si>
    <t>89831</t>
  </si>
  <si>
    <t>CONECTOR, CPVC, SOLDÁVEL, DN 42MM X 1.1/2_x0094_, INSTALADO EM PRUMADA DE ÁGUA _x0096_ FORNECIMENTO E INSTALAÇÃO. AF_12/2014</t>
  </si>
  <si>
    <t>101,00</t>
  </si>
  <si>
    <t>SARRAFO DE MADEIRA APARELHADA *2 X 10* CM, MACARANDUBA, ANGELIM OU EQUIVALENTE DA REGIAO</t>
  </si>
  <si>
    <t>89832</t>
  </si>
  <si>
    <t>BUCHA DE REDUÇÃO, CPVC, SOLDÁVEL, DN 42MM X 22MM, INSTALADO EM RAMAL DE DISTRIBUIÇÃO DE ÁGUA - FORNECIMENTO E INSTALAÇÃO. AF_12/2014</t>
  </si>
  <si>
    <t>SARRAFO DE MADEIRA NAO APARELHADA *2,5 X 10 CM, MACARANDUBA, ANGELIM OU EQUIVALENTE DA REGIAO</t>
  </si>
  <si>
    <t>89833</t>
  </si>
  <si>
    <t>TE, PVC, SERIE NORMAL, ESGOTO PREDIAL, DN 100 X 100 MM, JUNTA ELÁSTICA, FORNECIDO E INSTALADO EM PRUMADA DE ESGOTO SANITÁRIO OU VENTILAÇÃO. AF_12/2014</t>
  </si>
  <si>
    <t>24,54</t>
  </si>
  <si>
    <t>SARRAFO DE MADEIRA NAO APARELHADA *2,5 X 15* CM, MACARANDUBA, ANGELIM OU EQUIVALENTE DA REGIAO</t>
  </si>
  <si>
    <t>89834</t>
  </si>
  <si>
    <t>JUNÇÃO SIMPLES, PVC, SERIE NORMAL, ESGOTO PREDIAL, DN 100 X 100 MM, JUNTA ELÁSTICA, FORNECIDO E INSTALADO EM PRUMADA DE ESGOTO SANITÁRIO OU VENTILAÇÃO. AF_12/2014</t>
  </si>
  <si>
    <t>SARRAFO DE MADEIRA NAO APARELHADA *2,5 X 7* CM, MACARANDUBA, ANGELIM OU EQUIVALENTE DA REGIAO</t>
  </si>
  <si>
    <t>29,11</t>
  </si>
  <si>
    <t>89835</t>
  </si>
  <si>
    <t>LUVA, CPVC, SOLDÁVEL, DN 54MM, INSTALADO EM PRUMADA DE ÁGUA _x0096_ FORNECIMENTO E INSTALAÇÃO. AF_12/2014</t>
  </si>
  <si>
    <t>SARRAFO DE MADEIRA NAO APARELHADA *2,5 X 7,5* CM (1 X 3 ") PINUS, MISTA OU EQUIVALENTE DA REGIAO</t>
  </si>
  <si>
    <t>21,41</t>
  </si>
  <si>
    <t>89836</t>
  </si>
  <si>
    <t>LUVA DE TRANSIÇÃO, CPVC, SOLDÁVEL, DN 54MM X 2_x0094_, INSTALADO EM PRUMADA DE ÁGUA _x0096_ FORNECIMENTO E INSTALAÇÃO. AF_12/2014</t>
  </si>
  <si>
    <t>SARRAFO DE MADEIRA NAO APARELHADA 2,5 X 5 CM (1 X 2 ") PINUS, MISTA OU EQUIVALENTE DA REGIAO</t>
  </si>
  <si>
    <t>136,36</t>
  </si>
  <si>
    <t>SARRAFO DE MADEIRA NAO APARELHADA 2,5 X 5 CM, MACARANDUBA, ANGELIM OU EQUIVALENTE DA REGIAO</t>
  </si>
  <si>
    <t>89837</t>
  </si>
  <si>
    <t>UNIÃO, CPVC, SOLDÁVEL, DN 54MM, INSTALADO EM PRUMADA DE ÁGUA _x0096_ FORNECIMENTO E INSTALAÇÃO. AF_12/2014</t>
  </si>
  <si>
    <t>SEGURO - HORISTA (COLETADO CAIXA)</t>
  </si>
  <si>
    <t>89838</t>
  </si>
  <si>
    <t>LUVA, CPVC, SOLDÁVEL, DN 73MM, INSTALADO EM PRUMADA DE ÁGUA _x0096_ FORNECIMENTO E INSTALAÇÃO. AF_12/2014</t>
  </si>
  <si>
    <t>SEGURO - MENSALISTA (COLETADO CAIXA)</t>
  </si>
  <si>
    <t>75,15</t>
  </si>
  <si>
    <t>13,07</t>
  </si>
  <si>
    <t>SEIXO ROLADO PARA APLICACAO EM CONCRETO (POSTO PEDREIRA/FORNECEDOR, SEM FRETE)</t>
  </si>
  <si>
    <t>86,36</t>
  </si>
  <si>
    <t>89839</t>
  </si>
  <si>
    <t>SELADOR ACRILICO PAREDES INTERNAS/EXTERNAS</t>
  </si>
  <si>
    <t>UNIÃO, CPVC, SOLDÁVEL, DN 73MM, INSTALADO EM PRUMADA DE ÁGUA _x0096_ FORNECIMENTO E INSTALAÇÃO. AF_12/2014</t>
  </si>
  <si>
    <t>99,26</t>
  </si>
  <si>
    <t>SELADOR HORIZONTAL PARA FITA DE ACO 1 "</t>
  </si>
  <si>
    <t>453,70</t>
  </si>
  <si>
    <t>SELADOR PVA PAREDES INTERNAS</t>
  </si>
  <si>
    <t>89840</t>
  </si>
  <si>
    <t>LUVA, CPVC, SOLDÁVEL, DN 89MM, INSTALADO EM PRUMADA DE ÁGUA _x0096_ FORNECIMENTO E INSTALAÇÃO. AF_12/2014</t>
  </si>
  <si>
    <t>15,10</t>
  </si>
  <si>
    <t>87,12</t>
  </si>
  <si>
    <t>SELANTE A BASE DE ALCATRAO E POLIURETANO PARA JUNTAS HORIZONTAIS</t>
  </si>
  <si>
    <t>89841</t>
  </si>
  <si>
    <t>UNIÃO, CPVC, SOLDÁVEL, DN 89MM, INSTALADO EM PRUMADA DE ÁGUA _x0096_ FORNECIMENTO E INSTALAÇÃO. AF_12/2014</t>
  </si>
  <si>
    <t>145,39</t>
  </si>
  <si>
    <t>89842</t>
  </si>
  <si>
    <t>TÊ, CPVC, SOLDÁVEL, DN 35MM, INSTALADO EM PRUMADA DE ÁGUA _x0096_ FORNECIMENTO E INSTALAÇÃO. AF_12/2014</t>
  </si>
  <si>
    <t>SELANTE A BASE DE RESINAS ACRILICAS PARA TRINCAS</t>
  </si>
  <si>
    <t>24,60</t>
  </si>
  <si>
    <t>89844</t>
  </si>
  <si>
    <t>SELANTE ACRILICO PARA TRATAMENTO / ACABAMENTO SUPERFICIAL DE CONCRETO ESTAMPADO, APARENTE, PEDRAS E OUTROS</t>
  </si>
  <si>
    <t>TE, CPVC, SOLDÁVEL, DN  42MM, INSTALADO EM PRUMADA DE ÁGUA _x0096_ FORNECIMENTO E INSTALAÇÃO. AF_12/2014</t>
  </si>
  <si>
    <t>SELANTE DE BASE ASFALTICA PARA VEDACAO</t>
  </si>
  <si>
    <t>22,19</t>
  </si>
  <si>
    <t>89845</t>
  </si>
  <si>
    <t>TÊ, CPVC, SOLDÁVEL, DN 54 MM, INSTALADO EM PRUMADA DE ÁGUA _x0096_ FORNECIMENTO E INSTALAÇÃO. AF_12/2014</t>
  </si>
  <si>
    <t>47,88</t>
  </si>
  <si>
    <t>SELANTE ELASTICO MONOCOMPONENTE A BASE DE POLIURETANO (PU) PARA JUNTAS DIVERSAS</t>
  </si>
  <si>
    <t xml:space="preserve">310ML </t>
  </si>
  <si>
    <t>89846</t>
  </si>
  <si>
    <t>22,30</t>
  </si>
  <si>
    <t>TÊ, CPVC, SOLDÁVEL, DN 73MM, INSTALADO EM PRUMADA DE ÁGUA _x0096_ FORNECIMENTO E INSTALAÇÃO. AF_12/2014</t>
  </si>
  <si>
    <t>SELANTE MONOCOMPONENTE A BASE DE SILICONE DE BAIXO MODULO, PARA JUNTAS DE PAVIMENTACAO</t>
  </si>
  <si>
    <t>105,76</t>
  </si>
  <si>
    <t>101,29</t>
  </si>
  <si>
    <t>SELANTE TIPO VEDA CALHA PARA METAL E FIBROCIMENTO</t>
  </si>
  <si>
    <t>89847</t>
  </si>
  <si>
    <t>TÊ, CPVC, SOLDÁVEL, DN 89MM, INSTALADO EM PRUMADA DE ÁGUA _x0096_ FORNECIMENTO E INSTALAÇÃO. AF_12/2014</t>
  </si>
  <si>
    <t>130,18</t>
  </si>
  <si>
    <t>SELIM COMPACTO EM PVC, SEM TRAVA,  DN 150 X 100 MM, PARA REDE COLETORA ESGOTO (NBR 10569)</t>
  </si>
  <si>
    <t>89850</t>
  </si>
  <si>
    <t>JOELHO 90 GRAUS, PVC, SERIE NORMAL, ESGOTO PREDIAL, DN 100 MM, JUNTA ELÁSTICA, FORNECIDO E INSTALADO EM SUBCOLETOR AÉREO DE ESGOTO SANITÁRIO. AF_12/2014</t>
  </si>
  <si>
    <t>17,75</t>
  </si>
  <si>
    <t>26,82</t>
  </si>
  <si>
    <t>SELIM COMPACTO EM PVC, SEM TRAVA,  DN 200 X 100 MM, PARA REDE COLETORA ESGOTO (NBR 10569)</t>
  </si>
  <si>
    <t>89851</t>
  </si>
  <si>
    <t>JOELHO 45 GRAUS, PVC, SERIE NORMAL, ESGOTO PREDIAL, DN 100 MM, JUNTA ELÁSTICA, FORNECIDO E INSTALADO EM SUBCOLETOR AÉREO DE ESGOTO SANITÁRIO. AF_12/2014</t>
  </si>
  <si>
    <t>47,67</t>
  </si>
  <si>
    <t>17,70</t>
  </si>
  <si>
    <t>SELIM COMPACTO EM PVC, SEM TRAVAS,  DN 300 X 100 MM, PARA REDE COLETORA ESGOTO (NBR 10569)</t>
  </si>
  <si>
    <t>89852</t>
  </si>
  <si>
    <t>61,77</t>
  </si>
  <si>
    <t>CURVA CURTA 90 GRAUS, PVC, SERIE NORMAL, ESGOTO PREDIAL, DN 100 MM, JUNTA ELÁSTICA, FORNECIDO E INSTALADO EM SUBCOLETOR AÉREO DE ESGOTO SANITÁRIO. AF_12/2014</t>
  </si>
  <si>
    <t>28,80</t>
  </si>
  <si>
    <t>SELIM PVC, COM TRAVA, JE, 90 GRAUS,  DN 125 X 100 MM OU 150 X 100 MM, PARA REDE COLETORA ESGOTO (NBR 10569)</t>
  </si>
  <si>
    <t>FORNECIMENTO E INSTALAÇÃO DE BATERIA SELADA 12V - 60 AH, PARA CENTRAIS DE ALARME / ILUMINAÇÃO DE EMERGÊNCIA</t>
  </si>
  <si>
    <t>89853</t>
  </si>
  <si>
    <t>CURVA LONGA 90 GRAUS, PVC, SERIE NORMAL, ESGOTO PREDIAL, DN 100 MM, JUNTA ELÁSTICA, FORNECIDO E INSTALADO EM SUBCOLETOR AÉREO DE ESGOTO SANITÁRIO. AF_12/2014</t>
  </si>
  <si>
    <t>SELIM PVC, SOLDAVEL, SEM TRAVA, JE, 90 GRAUS,  DN 200 X 100 MM, PARA REDE COLETORA ESGOTO (NBR 10569)</t>
  </si>
  <si>
    <t>SEMIRREBOQUE COM DOIS EIXOS EM TANDEM TIPO BASCULANTE COM CACAMBA METALICA 14 M3  (INCLUI MONTAGEM, NAO INCLUI CAVALO MECANICO)</t>
  </si>
  <si>
    <t>83.679,72</t>
  </si>
  <si>
    <t>89854</t>
  </si>
  <si>
    <t>JOELHO 90 GRAUS, PVC, SERIE NORMAL, ESGOTO PREDIAL, DN 150 MM, JUNTA ELÁSTICA, FORNECIDO E INSTALADO EM SUBCOLETOR AÉREO DE ESGOTO SANITÁRIO. AF_12/2014</t>
  </si>
  <si>
    <t>61,68</t>
  </si>
  <si>
    <t>SEMIRREBOQUE COM TRES EIXOS EM TANDEM TIPO BASCULANTE COM CACAMBA METALICA 18 M3 (INCLUI MONTAGEM, NAO INCLUI CAVALO MECANICO)</t>
  </si>
  <si>
    <t>98.391,60</t>
  </si>
  <si>
    <t>89855</t>
  </si>
  <si>
    <t>SEMIRREBOQUE COM TRES EIXOS, PARA TRANSPORTE DE CARGA SECA, DIMENSOES APROXIMADAS 2,60 X 12,50 X 0,50 M (NAO INCLUI CAVALO MECANICO)</t>
  </si>
  <si>
    <t>JOELHO 45 GRAUS, PVC, SERIE NORMAL, ESGOTO PREDIAL, DN 150 MM, JUNTA ELÁSTICA, FORNECIDO E INSTALADO EM SUBCOLETOR AÉREO DE ESGOTO SANITÁRIO. AF_12/2014</t>
  </si>
  <si>
    <t>65,63</t>
  </si>
  <si>
    <t>76.089,51</t>
  </si>
  <si>
    <t>SENSOR DE PRESENCA BIVOLT COM FOTOCELULA PARA QUALQUER TIPO DE LAMPADA, POTENCIA MAXIMA *1000* W, USO EXTERNO</t>
  </si>
  <si>
    <t>89856</t>
  </si>
  <si>
    <t>33,79</t>
  </si>
  <si>
    <t>LUVA SIMPLES, PVC, SERIE NORMAL, ESGOTO PREDIAL, DN 100 MM, JUNTA ELÁSTICA, FORNECIDO E INSTALADO EM SUBCOLETOR AÉREO DE ESGOTO SANITÁRIO. AF_12/2014</t>
  </si>
  <si>
    <t>13,54</t>
  </si>
  <si>
    <t>SENSOR DE PRESENCA BIVOLT DE PAREDE COM FOTOCELULA PARA QUALQUER TIPO DE LAMPADA POTENCIA MAXIMA *1000* W, USO INTERNO</t>
  </si>
  <si>
    <t>89857</t>
  </si>
  <si>
    <t>38,11</t>
  </si>
  <si>
    <t>LUVA DE CORRER, PVC, SERIE NORMAL, ESGOTO PREDIAL, DN 100 MM, JUNTA ELÁSTICA, FORNECIDO E INSTALADO EM SUBCOLETOR AÉREO DE ESGOTO SANITÁRIO. AF_12/2014</t>
  </si>
  <si>
    <t>SENSOR DE PRESENCA BIVOLT DE PAREDE SEM FOTOCELULA PARA QUALQUER TIPO DE LAMPADA POTENCIA MAXIMA *1000* W, USO INTERNO</t>
  </si>
  <si>
    <t>22,07</t>
  </si>
  <si>
    <t>23,57</t>
  </si>
  <si>
    <t>89859</t>
  </si>
  <si>
    <t>LUVA DE CORRER, PVC, SERIE NORMAL, ESGOTO PREDIAL, DN 150 MM, JUNTA ELÁSTICA, FORNECIDO E INSTALADO EM SUBCOLETOR AÉREO DE ESGOTO SANITÁRIO. AF_12/2014</t>
  </si>
  <si>
    <t>SENSOR DE PRESENCA BIVOLT DE TETO COM FOTOCELULA PARA QUALQUER TIPO DE LAMPADA POTENCIA MAXIMA *1000* W, USO INTERNO</t>
  </si>
  <si>
    <t>56,72</t>
  </si>
  <si>
    <t>26,53</t>
  </si>
  <si>
    <t>89860</t>
  </si>
  <si>
    <t>TE, PVC, SERIE NORMAL, ESGOTO PREDIAL, DN 100 X 100 MM, JUNTA ELÁSTICA, FORNECIDO E INSTALADO EM SUBCOLETOR AÉREO DE ESGOTO SANITÁRIO. AF_12/2014</t>
  </si>
  <si>
    <t>SENSOR DE PRESENCA BIVOLT DE TETO SEM FOTOCELULA PARA QUALQUER TIPO DE LAMPADA POTENCIA MAXIMA *900* W, USO INTERNO</t>
  </si>
  <si>
    <t>24,67</t>
  </si>
  <si>
    <t>89861</t>
  </si>
  <si>
    <t>JUNÇÃO SIMPLES, PVC, SERIE NORMAL, ESGOTO PREDIAL, DN 100 X 100 MM, JUNTA ELÁSTICA, FORNECIDO E INSTALADO EM SUBCOLETOR AÉREO DE ESGOTO SANITÁRIO. AF_12/2014</t>
  </si>
  <si>
    <t>SERRA CIRCULAR DE BANCADA COM MOTOR ELETRICO, POTENCIA DE *1600* W, PARA DISCO DE DIAMETRO DE 10" (250 MM)</t>
  </si>
  <si>
    <t>1.137,04</t>
  </si>
  <si>
    <t>SERRA CIRCULAR DE BANCADA, MODELO PICA-PAU, DIAMETRO DE 350 MM. CARACTERISTICAS DO MOTOR: TRIFASICO, POTENCIA DE 5 HP, FREQUENCIA DE 60 HZ</t>
  </si>
  <si>
    <t>89862</t>
  </si>
  <si>
    <t>TE, PVC, SERIE NORMAL, ESGOTO PREDIAL, DN 150 X 150 MM, JUNTA ELÁSTICA, FORNECIDO E INSTALADO EM SUBCOLETOR AÉREO DE ESGOTO SANITÁRIO. AF_12/2014</t>
  </si>
  <si>
    <t>4.581,08</t>
  </si>
  <si>
    <t>64,96</t>
  </si>
  <si>
    <t>87485</t>
  </si>
  <si>
    <t>SERRALHEIRO</t>
  </si>
  <si>
    <t>89863</t>
  </si>
  <si>
    <t>JUNÇÃO SIMPLES, PVC, SERIE NORMAL, ESGOTO PREDIAL, DN 150 X 150 MM, JUNTA ELÁSTICA, FORNECIDO E INSTALADO EM SUBCOLETOR AÉREO DE ESGOTO SANITÁRIO. AF_12/2014</t>
  </si>
  <si>
    <t>141,29</t>
  </si>
  <si>
    <t>SERRALHEIRO (MENSALISTA)</t>
  </si>
  <si>
    <t>SERVENTE DE OBRAS</t>
  </si>
  <si>
    <t>89866</t>
  </si>
  <si>
    <t>ALVENARIA DE VEDAÇÃO DE BLOCOS CERÂMICOS FURADOS NA VERTICAL DE 14X19X39CM (ESPESSURA 14CM) DE PAREDES COM ÁREA LÍQUIDA MENOR QUE 6M² COM VÃOS E ARGAMASSA DE ASSENTAMENTO COM PREPARO EM BETONEIRA. AF_06/2014</t>
  </si>
  <si>
    <t>JOELHO 90 GRAUS, PVC, SOLDÁVEL, DN 25MM, INSTALADO EM DRENO DE AR-CONDICIONADO - FORNECIMENTO E INSTALAÇÃO. AF_12/2014</t>
  </si>
  <si>
    <t>SERVENTE DE OBRAS (MENSALISTA)</t>
  </si>
  <si>
    <t>1.615,85</t>
  </si>
  <si>
    <t>89867</t>
  </si>
  <si>
    <t>JOELHO 45 GRAUS, PVC, SOLDÁVEL, DN 25MM, INSTALADO EM DRENO DE AR-CONDICIONADO - FORNECIMENTO E INSTALAÇÃO. AF_12/2014</t>
  </si>
  <si>
    <t>SERVICO DE BOMBEAMENTO DE CONCRETO COM CONSUMO MINIMO DE 40 M3</t>
  </si>
  <si>
    <t>31,26</t>
  </si>
  <si>
    <t>89868</t>
  </si>
  <si>
    <t>LUVA, PVC, SOLDÁVEL, DN 25MM, INSTALADO EM DRENO DE AR-CONDICIONADO - FORNECIMENTO E INSTALAÇÃO. AF_12/2014</t>
  </si>
  <si>
    <t>2,69</t>
  </si>
  <si>
    <t>89869</t>
  </si>
  <si>
    <t>TE, PVC, SOLDÁVEL, DN 25MM, INSTALADO EM DRENO DE AR-CONDICIONADO - FORNECIMENTO E INSTALAÇÃO. AF_12/2014</t>
  </si>
  <si>
    <t>SIFAO EM METAL CROMADO PARA PIA AMERICANA, 1.1/2 X 1.1/2 "</t>
  </si>
  <si>
    <t>127,81</t>
  </si>
  <si>
    <t>89979</t>
  </si>
  <si>
    <t>SIFAO EM METAL CROMADO PARA PIA AMERICANA, 1.1/2 X 2 "</t>
  </si>
  <si>
    <t>LUVA COM BUCHA DE LATÃO, PVC, SOLDÁVEL, DN 32MM X 1 , INSTALADO EM RAMAL OU SUB-RAMAL DE ÁGUA   FORNECIMENTO E INSTALAÇÃO. AF_12/2014</t>
  </si>
  <si>
    <t>129,38</t>
  </si>
  <si>
    <t>SIFAO EM METAL CROMADO PARA PIA OU LAVATORIO, 1 X 1.1/2 "</t>
  </si>
  <si>
    <t>89980</t>
  </si>
  <si>
    <t>101,70</t>
  </si>
  <si>
    <t>LUVA COM BUCHA DE LATÃO, PVC, SOLDÁVEL, DN 25MM X 3/4_x0094_, INSTALADO EM PRUMADA DE ÁGUA - FORNECIMENTO E INSTALAÇÃO. AF_12/2014</t>
  </si>
  <si>
    <t>SIFAO EM METAL CROMADO PARA TANQUE, 1.1/4 X 1.1/2 "</t>
  </si>
  <si>
    <t>89981</t>
  </si>
  <si>
    <t>107,70</t>
  </si>
  <si>
    <t>LUVA SOLDÁVEL E COM BUCHA DE LATÃO, PVC, SOLDÁVEL, DN 32MM X 1 , INSTALADO EM PRUMADA DE ÁGUA   FORNECIMENTO E INSTALAÇÃO. AF_12/2014</t>
  </si>
  <si>
    <t>17,04</t>
  </si>
  <si>
    <t>SIFAO PLASTICO EXTENSIVEL UNIVERSAL, TIPO COPO</t>
  </si>
  <si>
    <t>90373</t>
  </si>
  <si>
    <t>JOELHO 90 GRAUS COM BUCHA DE LATÃO, PVC, SOLDÁVEL, DN 25MM, X 1/2_x0094_ INSTALADO EM RAMAL OU SUB-RAMAL DE ÁGUA - FORNECIMENTO E INSTALAÇÃO. AF_12/2014</t>
  </si>
  <si>
    <t>SIFAO PLASTICO FLEXIVEL SAIDA VERTICAL PARA COLUNA LAVATORIO, 1 X 1.1/2 "</t>
  </si>
  <si>
    <t>90374</t>
  </si>
  <si>
    <t>SIFAO PLASTICO TIPO COPO PARA PIA AMERICANA 1.1/2 X 1.1/2 "</t>
  </si>
  <si>
    <t>TÊ COM BUCHA DE LATÃO NA BOLSA CENTRAL, PVC, SOLDÁVEL, DN 25MM X 3/4_x0094_, INSTALADO EM RAMAL OU SUB-RAMAL DE ÁGUA - FORNECIMENTO E INSTALAÇÃO. AF_03/2015</t>
  </si>
  <si>
    <t>SIFAO PLASTICO TIPO COPO PARA PIA OU LAVATORIO, 1 X 1.1/2 "</t>
  </si>
  <si>
    <t>90375</t>
  </si>
  <si>
    <t>BUCHA DE REDUÇÃO, PVC, SOLDÁVEL, DN 40MM X 32MM, INSTALADO EM RAMAL OU SUB-RAMAL DE ÁGUA - FORNECIMENTO E INSTALAÇÃO. AF_03/2015</t>
  </si>
  <si>
    <t>SIFAO PLASTICO TIPO COPO PARA TANQUE, 1.1/4 X 1.1/2 "</t>
  </si>
  <si>
    <t>92287</t>
  </si>
  <si>
    <t>COTOVELO EM COBRE, DN 22 MM, 90 GRAUS, SEM ANEL DE SOLDA, INSTALADO EM PRUMADA   FORNECIMENTO E INSTALAÇÃO. AF_12/2015</t>
  </si>
  <si>
    <t>SILICA ATIVA PARA ADICAO EM CONCRETO E ARGAMASSA</t>
  </si>
  <si>
    <t>92288</t>
  </si>
  <si>
    <t>COTOVELO EM COBRE, DN 28 MM, 90 GRAUS, SEM ANEL DE SOLDA, INSTALADO EM PRUMADA _x0096_ FORNECIMENTO E INSTALAÇÃO. AF_12/2015</t>
  </si>
  <si>
    <t>SILICONE ACETICO USO GERAL INCOLOR 280 G</t>
  </si>
  <si>
    <t>14,73</t>
  </si>
  <si>
    <t>92289</t>
  </si>
  <si>
    <t>COTOVELO EM COBRE, DN 35 MM, 90 GRAUS, SEM ANEL DE SOLDA, INSTALADO EM PRUMADA _x0096_ FORNECIMENTO E INSTALAÇÃO. AF_12/2015</t>
  </si>
  <si>
    <t>SIMULADOR DE CAMINHADA TRIPLO, EM TUBO DE ACO CARBONO, PINTURA NO PROCESSO ELETROSTATICO - EQUIPAMENTO DE GINASTICA PARA ACADEMIA AO AR LIVRE / ACADEMIA DA TERCEIRA IDADE - ATI</t>
  </si>
  <si>
    <t>28,92</t>
  </si>
  <si>
    <t>2.720,40</t>
  </si>
  <si>
    <t>92290</t>
  </si>
  <si>
    <t>SIMULADOR DE CAVALGADA TRIPLO, EM TUBO DE ACO CARBONO, PINTURA NO PROCESSO ELETROSTATICO - EQUIPAMENTO DE GINASTICA PARA ACADEMIA AO AR LIVRE / ACADEMIA DA TERCEIRA IDADE - ATI</t>
  </si>
  <si>
    <t>COTOVELO EM COBRE, DN 42 MM, 90 GRAUS, SEM ANEL DE SOLDA, INSTALADO EM PRUMADA _x0096_ FORNECIMENTO E INSTALAÇÃO. AF_12/2015</t>
  </si>
  <si>
    <t>2.939,79</t>
  </si>
  <si>
    <t>SIMULADOR DE REMO INDIVIDUAL, EM TUBO DE ACO CARBONO, PINTURA NO PROCESSO ELETROSTATICO - EQUIPAMENTO DE GINASTICA PARA ACADEMIA AO AR LIVRE / ACADEMIA DA TERCEIRA IDADE - ATI</t>
  </si>
  <si>
    <t>92291</t>
  </si>
  <si>
    <t>COTOVELO EM COBRE, DN 54 MM, 90 GRAUS, SEM ANEL DE SOLDA, INSTALADO EM PRUMADA _x0096_ FORNECIMENTO E INSTALAÇÃO. AF_12/2015</t>
  </si>
  <si>
    <t>1.465,96</t>
  </si>
  <si>
    <t>66,71</t>
  </si>
  <si>
    <t>SINALIZADOR NOTURNO SIMPLES PARA PARA-RAIOS, SEM RELE FOTOELETRICO</t>
  </si>
  <si>
    <t>31,33</t>
  </si>
  <si>
    <t>92292</t>
  </si>
  <si>
    <t>COTOVELO EM COBRE, DN 66 MM, 90 GRAUS, SEM ANEL DE SOLDA, INSTALADO EM PRUMADA _x0096_ FORNECIMENTO E INSTALAÇÃO. AF_12/2015</t>
  </si>
  <si>
    <t>206,55</t>
  </si>
  <si>
    <t>SISAL EM FIBRA</t>
  </si>
  <si>
    <t>92293</t>
  </si>
  <si>
    <t>LUVA EM COBRE, DN 22 MM, SEM ANEL DE SOLDA, INSTALADO EM PRUMADA _x0096_ FORNECIMENTO E INSTALAÇÃO. AF_12/2015</t>
  </si>
  <si>
    <t>SISTEMA DE FORMAS MANUSEAVEIS DE ALUMINIO, PARA BLOCO RESID. COM PAREDES DE CONCRETO MOLDADAS IN LOCO, BLOCO COM 4 PAV. E 4 UNIDADES POR PAV., UNIDADE HABITACIONALCOM 48 M2 E 2 QUARTOS; TELHA DE FIBROCIMENTO (COLETADO CAIXA)</t>
  </si>
  <si>
    <t>1.325,85</t>
  </si>
  <si>
    <t>92294</t>
  </si>
  <si>
    <t>SISTEMA DE FORMAS MANUSEAVEIS DE ALUMINIO, PARA EDIF. RESID. UNIFAMILIAR COM PAREDES DE CONCRETO MOLDADAS IN LOCO, UNIDADE HABITACIONAL TERREA COM 38 M2, COM SALA, CIRCULACAO, 2 QUARTOS, BANHEIRO, COZINHA E TANQUE EXTERNO (SEM COBERTURA) (COLETADO CAIXA)</t>
  </si>
  <si>
    <t>LUVA EM COBRE, DN 28 MM, SEM ANEL DE SOLDA, INSTALADO EM PRUMADA _x0096_ FORNECIMENTO E INSTALAÇÃO. AF_12/2015</t>
  </si>
  <si>
    <t>87272</t>
  </si>
  <si>
    <t>92295</t>
  </si>
  <si>
    <t>LUVA EM COBRE, DN 35 MM, SEM ANEL DE SOLDA, INSTALADO EM PRUMADA _x0096_ FORNECIMENTO E INSTALAÇÃO. AF_12/2015</t>
  </si>
  <si>
    <t>1.126,16</t>
  </si>
  <si>
    <t>18,85</t>
  </si>
  <si>
    <t>REVESTIMENTO CERÂMICO PARA PAREDES INTERNAS COM PLACAS TIPO ESMALTADA EXTRA  DE DIMENSÕES 33X45 CM APLICADAS EM AMBIENTES DE ÁREA MENOR QUE 5 M² NA ALTURA INTEIRA DAS PAREDES. AF_06/2014</t>
  </si>
  <si>
    <t>92296</t>
  </si>
  <si>
    <t>SODA CAUSTICA EM ESCAMAS</t>
  </si>
  <si>
    <t>LUVA EM COBRE, DN 42 MM, SEM ANEL DE SOLDA, INSTALADO EM PRUMADA _x0096_ FORNECIMENTO E INSTALAÇÃO. AF_12/2015</t>
  </si>
  <si>
    <t>25,02</t>
  </si>
  <si>
    <t>92297</t>
  </si>
  <si>
    <t>LUVA EM COBRE, DN 54 MM, SEM ANEL DE SOLDA, INSTALADO EM PRUMADA _x0096_ FORNECIMENTO E INSTALAÇÃO. AF_12/2015</t>
  </si>
  <si>
    <t>38,52</t>
  </si>
  <si>
    <t>SOLDA EM BARRA DE ESTANHO-CHUMBO 50/50</t>
  </si>
  <si>
    <t>92298</t>
  </si>
  <si>
    <t>92,46</t>
  </si>
  <si>
    <t>LUVA EM COBRE, DN 66 MM, SEM ANEL DE SOLDA, INSTALADO EM PRUMADA _x0096_ FORNECIMENTO E INSTALAÇÃO. AF_12/2015</t>
  </si>
  <si>
    <t>SOLDA EM VARETA FOSCOPER, D = *2,5* MM  X COMPRIMENTO 500 MM</t>
  </si>
  <si>
    <t>92299</t>
  </si>
  <si>
    <t>145,60</t>
  </si>
  <si>
    <t>TE EM COBRE, DN 22 MM, SEM ANEL DE SOLDA, INSTALADO EM PRUMADA _x0096_ FORNECIMENTO E INSTALAÇÃO. AF_12/2015</t>
  </si>
  <si>
    <t>SOLDA ESTANHO/COBRE PARA CONEXOES DE COBRE, FIO 2,5 MM, CARRETEL 500 GR (SEM CHUMBO)</t>
  </si>
  <si>
    <t>168,01</t>
  </si>
  <si>
    <t>92300</t>
  </si>
  <si>
    <t>TE EM COBRE, DN 28 MM, SEM ANEL DE SOLDA, INSTALADO EM PRUMADA _x0096_ FORNECIMENTO E INSTALAÇÃO. AF_12/2015</t>
  </si>
  <si>
    <t>SOLDADOR</t>
  </si>
  <si>
    <t>92301</t>
  </si>
  <si>
    <t>TE EM COBRE, DN 35 MM, SEM ANEL DE SOLDA, INSTALADO EM PRUMADA _x0096_ FORNECIMENTO E INSTALAÇÃO. AF_12/2015</t>
  </si>
  <si>
    <t>41,09</t>
  </si>
  <si>
    <t>SOLDADOR (MENSALISTA)</t>
  </si>
  <si>
    <t>92302</t>
  </si>
  <si>
    <t>2.871,90</t>
  </si>
  <si>
    <t>TE EM COBRE, DN 42 MM, SEM ANEL DE SOLDA, INSTALADO EM PRUMADA _x0096_ FORNECIMENTO E INSTALAÇÃO. AF_12/2015</t>
  </si>
  <si>
    <t>54,25</t>
  </si>
  <si>
    <t>SOLDADOR ELETRICO (PARA SOLDA A SER TESTADA COM RAIOS "X")</t>
  </si>
  <si>
    <t>92303</t>
  </si>
  <si>
    <t>TE EM COBRE, DN 54 MM, SEM ANEL DE SOLDA, INSTALADO EM PRUMADA _x0096_ FORNECIMENTO E INSTALAÇÃO. AF_12/2015</t>
  </si>
  <si>
    <t>SOLDADOR ELETRICO (PARA SOLDA A SER TESTADA COM RAIOS "X") (MENSALISTA)</t>
  </si>
  <si>
    <t>98,74</t>
  </si>
  <si>
    <t>3.128,30</t>
  </si>
  <si>
    <t>SOLEIRA EM GRANITO, POLIDO, TIPO ANDORINHA/ QUARTZ/ CASTELO/ CORUMBA OU OUTROS EQUIVALENTES DA REGIAO, L= *15* CM, E=  *2,0* CM</t>
  </si>
  <si>
    <t>92304</t>
  </si>
  <si>
    <t>24,01</t>
  </si>
  <si>
    <t>TE EM COBRE, DN 66 MM, SEM ANEL DE SOLDA, INSTALADO EM PRUMADA _x0096_ FORNECIMENTO E INSTALAÇÃO. AF_12/2015</t>
  </si>
  <si>
    <t>255,02</t>
  </si>
  <si>
    <t>87527</t>
  </si>
  <si>
    <t>SOLEIRA PRE-MOLDADA EM GRANILITE, MARMORITE OU GRANITINA, L = *15 CM</t>
  </si>
  <si>
    <t>EMBOÇO, PARA RECEBIMENTO DE CERÂMICA, EM ARGAMASSA TRAÇO 1:2:8, PREPARO MECÂNICO COM BETONEIRA 400L, APLICADO MANUALMENTE EM FACES INTERNAS DE PAREDES, PARA AMBIENTE COM ÁREA MENOR QUE 5M2, ESPESSURA DE 20MM, COM EXECUÇÃO DE TALISCAS. AF_06/2014</t>
  </si>
  <si>
    <t>92311</t>
  </si>
  <si>
    <t>COTOVELO EM COBRE, DN 15 MM, 90 GRAUS, SEM ANEL DE SOLDA, INSTALADO EM RAMAL DE DISTRIBUIÇÃO _x0096_ FORNECIMENTO E INSTALAÇÃO. AF_12/2015</t>
  </si>
  <si>
    <t>SOLEIRA/ PEITORIL EM MARMORE, POLIDO, BRANCO COMUM, L= *15* CM, E=  *2* CM,  CORTE RETO</t>
  </si>
  <si>
    <t>55,08</t>
  </si>
  <si>
    <t>92312</t>
  </si>
  <si>
    <t>COTOVELO EM COBRE, DN 22 MM, 90 GRAUS, SEM ANEL DE SOLDA, INSTALADO EM RAMAL DE DISTRIBUIÇÃO _x0096_ FORNECIMENTO E INSTALAÇÃO. AF_12/2015</t>
  </si>
  <si>
    <t>SOLEIRA/ TABEIRA EM MARMORE, POLIDO, BRANCO COMUM, L= 5 CM, E=  *2,0* CM</t>
  </si>
  <si>
    <t>30,16</t>
  </si>
  <si>
    <t>SOLUCAO ASFALTICA ELASTOMERICA PARA IMPRIMACAO, APLICACAO A FRIO</t>
  </si>
  <si>
    <t>92313</t>
  </si>
  <si>
    <t>COTOVELO EM COBRE, DN 28 MM, 90 GRAUS, SEM ANEL DE SOLDA, INSTALADO EM RAMAL DE DISTRIBUIÇÃO _x0096_ FORNECIMENTO E INSTALAÇÃO. AF_12/2015</t>
  </si>
  <si>
    <t>18,70</t>
  </si>
  <si>
    <t>SOLUCAO LIMPADORA PARA PVC, FRASCO COM 1000 CM3</t>
  </si>
  <si>
    <t>47,06</t>
  </si>
  <si>
    <t>92314</t>
  </si>
  <si>
    <t>LUVA EM COBRE, DN 15 MM, SEM ANEL DE SOLDA, INSTALADO EM RAMAL DE DISTRIBUIÇÃO _x0096_ FORNECIMENTO E INSTALAÇÃO. AF_12/2015</t>
  </si>
  <si>
    <t>SOLUCAO LIMPADORA PARA PVC, FRASCO COM 200 CM3</t>
  </si>
  <si>
    <t>92315</t>
  </si>
  <si>
    <t>LUVA EM COBRE, DN 22 MM, SEM ANEL DE SOLDA, INSTALADO EM RAMAL DE DISTRIBUIÇÃO _x0096_ FORNECIMENTO E INSTALAÇÃO. AF_12/2015</t>
  </si>
  <si>
    <t>SOLVENTE DILUENTE A BASE DE AGUARRAS</t>
  </si>
  <si>
    <t>SOLVENTE PARA COLA (PARA LAMINADO MELAMINICO) A BASE DE RESINA SINTETICA</t>
  </si>
  <si>
    <t>92316</t>
  </si>
  <si>
    <t>LUVA EM COBRE, DN 28 MM, SEM ANEL DE SOLDA, INSTALADO EM RAMAL DE DISTRIBUIÇÃO _x0096_ FORNECIMENTO E INSTALAÇÃO. AF_12/2015</t>
  </si>
  <si>
    <t>34,10</t>
  </si>
  <si>
    <t>SOQUETE DE BAQUELITE BASE E27, PARA LAMPADAS</t>
  </si>
  <si>
    <t>92317</t>
  </si>
  <si>
    <t>TE EM COBRE, DN 15 MM, SEM ANEL DE SOLDA, INSTALADO EM RAMAL DE DISTRIBUIÇÃO _x0096_ FORNECIMENTO E INSTALAÇÃO. AF_12/2015</t>
  </si>
  <si>
    <t>SOQUETE DE PORCELANA BASE E27, FIXO DE TETO, PARA LAMPADAS</t>
  </si>
  <si>
    <t>10,98</t>
  </si>
  <si>
    <t>SOQUETE DE PORCELANA BASE E27, PARA USO AO TEMPO, PARA LAMPADAS</t>
  </si>
  <si>
    <t>92318</t>
  </si>
  <si>
    <t>TE EM COBRE, DN 22 MM, SEM ANEL DE SOLDA, INSTALADO EM RAMAL DE DISTRIBUIÇÃO _x0096_ FORNECIMENTO E INSTALAÇÃO. AF_12/2015</t>
  </si>
  <si>
    <t>17,11</t>
  </si>
  <si>
    <t>SOQUETE DE PVC / TERMOPLASTICO BASE E27, COM CHAVE, PARA LAMPADAS</t>
  </si>
  <si>
    <t>92319</t>
  </si>
  <si>
    <t>SOQUETE DE PVC / TERMOPLASTICO BASE E27, COM RABICHO, PARA LAMPADAS</t>
  </si>
  <si>
    <t>TE EM COBRE, DN 28 MM, SEM ANEL DE SOLDA, INSTALADO EM RAMAL DE DISTRIBUIÇÃO _x0096_ FORNECIMENTO E INSTALAÇÃO. AF_12/2015</t>
  </si>
  <si>
    <t>SPRINKLER TIPO PENDENTE, 68 GRAUS CELSIUS (BULBO VERMELHO), ACABAMENTO CROMADO, 1/2" - 15 MM</t>
  </si>
  <si>
    <t>92326</t>
  </si>
  <si>
    <t>COTOVELO EM COBRE, DN 15 MM, 90 GRAUS, SEM ANEL DE SOLDA, INSTALADO EM RAMAL E SUB-RAMAL _x0096_ FORNECIMENTO E INSTALAÇÃO. AF_12/2015</t>
  </si>
  <si>
    <t>SPRINKLER TIPO PENDENTE, 68 GRAUS CELSIUS (BULBO VERMELHO), ACABAMENTO CROMADO, 3/4" - 20 MM</t>
  </si>
  <si>
    <t>39,19</t>
  </si>
  <si>
    <t>92327</t>
  </si>
  <si>
    <t>SPRINKLER TIPO PENDENTE, 68 GRAUS CELSIUS (BULBO VERMELHO), ACABAMENTO NATURAL, 1/2" - 15 MM</t>
  </si>
  <si>
    <t>COTOVELO EM COBRE, DN 22 MM, 90 GRAUS, SEM ANEL DE SOLDA, INSTALADO EM RAMAL E SUB-RAMAL _x0096_ FORNECIMENTO E INSTALAÇÃO. AF_12/2015</t>
  </si>
  <si>
    <t>28,00</t>
  </si>
  <si>
    <t>SPRINKLER TIPO PENDENTE, 68 GRAUS CELSIUS (BULBO VERMELHO), ACABAMENTO NATURAL, 3/4" - 20 MM</t>
  </si>
  <si>
    <t>92328</t>
  </si>
  <si>
    <t>COTOVELO EM COBRE, DN 28 MM, 90 GRAUS, SEM ANEL DE SOLDA, INSTALADO EM RAMAL E SUB-RAMAL _x0096_ FORNECIMENTO E INSTALAÇÃO. AF_12/2015</t>
  </si>
  <si>
    <t>33,80</t>
  </si>
  <si>
    <t>SPRINKLER TIPO PENDENTE, 79 GRAUS CELSIUS (BULBO AMARELO), ACABAMENTO CROMADO, 3/4" - 20 MM</t>
  </si>
  <si>
    <t>92329</t>
  </si>
  <si>
    <t>LUVA EM COBRE, DN 15 MM, SEM ANEL DE SOLDA, INSTALADO EM RAMAL E SUB-RAMAL _x0096_ FORNECIMENTO E INSTALAÇÃO. AF_12/2015</t>
  </si>
  <si>
    <t>42,18</t>
  </si>
  <si>
    <t>92330</t>
  </si>
  <si>
    <t>LUVA EM COBRE, DN 22 MM, SEM ANEL DE SOLDA, INSTALADO EM RAMAL E SUB-RAMAL _x0096_ FORNECIMENTO E INSTALAÇÃO. AF_12/2015</t>
  </si>
  <si>
    <t>SPRINKLER TIPO PENDENTE, 79 GRAUS CELSIUS (BULBO AMARELO), ACABAMENTO NATURAL, 3/4" - 20 MM</t>
  </si>
  <si>
    <t>41,07</t>
  </si>
  <si>
    <t>92331</t>
  </si>
  <si>
    <t>SPRINKLER TIPO PENDENTE, 79 GRAUS CELSIUS (BULBO AMARELO,) ACABAMENTO NATURAL OU CROMADO, 1/2" - 15 MM</t>
  </si>
  <si>
    <t>LUVA EM COBRE, DN 28 MM, SEM ANEL DE SOLDA, INSTALADO EM RAMAL E SUB-RAMAL _x0096_ FORNECIMENTO E INSTALAÇÃO. AF_12/2015</t>
  </si>
  <si>
    <t>SUMIDOURO CONCRETO PRE MOLDADO, COMPLETO, PARA 10 CONTRIBUINTES</t>
  </si>
  <si>
    <t>92332</t>
  </si>
  <si>
    <t>758,25</t>
  </si>
  <si>
    <t>TE EM COBRE, DN 15 MM, SEM ANEL DE SOLDA, INSTALADO EM RAMAL E SUB-RAMAL _x0096_ FORNECIMENTO E INSTALAÇÃO. AF_12/2015</t>
  </si>
  <si>
    <t>11,18</t>
  </si>
  <si>
    <t>SUMIDOURO CONCRETO PRE MOLDADO, COMPLETO, PARA 100 CONTRIBUINTES</t>
  </si>
  <si>
    <t>3.974,31</t>
  </si>
  <si>
    <t>92333</t>
  </si>
  <si>
    <t>TE EM COBRE, DN 22 MM, SEM ANEL DE SOLDA, INSTALADO EM RAMAL E SUB-RAMAL _x0096_ FORNECIMENTO E INSTALAÇÃO. AF_12/2015</t>
  </si>
  <si>
    <t>19,59</t>
  </si>
  <si>
    <t>SUMIDOURO CONCRETO PRE MOLDADO, COMPLETO, PARA 150 CONTRIBUINTES</t>
  </si>
  <si>
    <t>92334</t>
  </si>
  <si>
    <t>TE EM COBRE, DN 28 MM, SEM ANEL DE SOLDA, INSTALADO EM RAMAL E SUB-RAMAL _x0096_ FORNECIMENTO E INSTALAÇÃO. AF_12/2015</t>
  </si>
  <si>
    <t>5.185,77</t>
  </si>
  <si>
    <t>SUMIDOURO CONCRETO PRE MOLDADO, COMPLETO, PARA 200 CONTRIBUINTES</t>
  </si>
  <si>
    <t>92344</t>
  </si>
  <si>
    <t>5.447,24</t>
  </si>
  <si>
    <t>NIPLE, EM FERRO GALVANIZADO, DN 50 (2"), CONEXÃO ROSQUEADA, INSTALADO EM PRUMADAS - FORNECIMENTO E INSTALAÇÃO. AF_12/2015</t>
  </si>
  <si>
    <t>47,85</t>
  </si>
  <si>
    <t>SUMIDOURO CONCRETO PRE MOLDADO, COMPLETO, PARA 5 CONTRIBUINTES</t>
  </si>
  <si>
    <t>551,26</t>
  </si>
  <si>
    <t>92345</t>
  </si>
  <si>
    <t>LUVA, EM FERRO GALVANIZADO, DN 50 (2"), CONEXÃO ROSQUEADA, INSTALADO EM PRUMADAS - FORNECIMENTO E INSTALAÇÃO. AF_12/2015</t>
  </si>
  <si>
    <t>RETIRADA DE REVESTIMENTO ANTIGO EM REBOCO</t>
  </si>
  <si>
    <t>SUMIDOURO CONCRETO PRE MOLDADO, COMPLETO, PARA 50 CONTRIBUINTES</t>
  </si>
  <si>
    <t>2.688,76</t>
  </si>
  <si>
    <t>92346</t>
  </si>
  <si>
    <t>NIPLE, EM FERRO GALVANIZADO, DN 65 (2 1/2"), CONEXÃO ROSQUEADA, INSTALADO EM PRUMADAS - FORNECIMENTO E INSTALAÇÃO. AF_12/2015</t>
  </si>
  <si>
    <t>63,79</t>
  </si>
  <si>
    <t>SUMIDOURO CONCRETO PRE MOLDADO, COMPLETO, PARA 75 CONTRIBUINTES</t>
  </si>
  <si>
    <t>92347</t>
  </si>
  <si>
    <t>LUVA, EM FERRO GALVANIZADO, DN 65 (2 1/2"), CONEXÃO ROSQUEADA, INSTALADO EM PRUMADAS - FORNECIMENTO E INSTALAÇÃO. AF_12/2015</t>
  </si>
  <si>
    <t>71,49</t>
  </si>
  <si>
    <t>3.686,69</t>
  </si>
  <si>
    <t>92348</t>
  </si>
  <si>
    <t>SUPORTE "Y" PARA FITA PERFURADA</t>
  </si>
  <si>
    <t>NIPLE, EM FERRO GALVANIZADO, DN 80 (3"), CONEXÃO ROSQUEADA, INSTALADO EM PRUMADAS - FORNECIMENTO E INSTALAÇÃO. AF_12/2015</t>
  </si>
  <si>
    <t>131,58</t>
  </si>
  <si>
    <t>92349</t>
  </si>
  <si>
    <t>SUPORTE DE FIXACAO PARA ESPELHO / PLACA 4" X 2", PARA 3 MODULOS, PARA INSTALACAO DE TOMADAS E INTERRUPTORES (SOMENTE SUPORTE)</t>
  </si>
  <si>
    <t>LUVA, EM FERRO GALVANIZADO, DN 80 (3"), CONEXÃO ROSQUEADA, INSTALADO EM PRUMADAS - FORNECIMENTO E INSTALAÇÃO. AF_12/2015</t>
  </si>
  <si>
    <t>92350</t>
  </si>
  <si>
    <t>JOELHO 45 GRAUS, EM FERRO GALVANIZADO, DN 50 (2"), CONEXÃO ROSQUEADA, INSTALADO EM PRUMADAS - FORNECIMENTO E INSTALAÇÃO. AF_12/2015</t>
  </si>
  <si>
    <t>71,09</t>
  </si>
  <si>
    <t>SUPORTE DE FIXACAO PARA ESPELHO / PLACA 4" X 4", PARA 6 MODULOS, PARA INSTALACAO DE TOMADAS E INTERRUPTORES (SOMENTE SUPORTE)</t>
  </si>
  <si>
    <t>SUPORTE DE PVC PARA CALHA PLUVIAL, DIAMETRO ENTRE 119 E 170 MM, PARA DRENAGEM PREDIAL</t>
  </si>
  <si>
    <t>92351</t>
  </si>
  <si>
    <t>JOELHO 90 GRAUS, EM FERRO GALVANIZADO, DN 50 (2"), CONEXÃO ROSQUEADA, INSTALADO EM PRUMADAS - FORNECIMENTO E INSTALAÇÃO. AF_12/2015</t>
  </si>
  <si>
    <t>69,38</t>
  </si>
  <si>
    <t>92352</t>
  </si>
  <si>
    <t>JOELHO 45 GRAUS, EM FERRO GALVANIZADO, DN 65 (2 1/2"), CONEXÃO ROSQUEADA, INSTALADO EM PRUMADAS - FORNECIMENTO E INSTALAÇÃO. AF_12/2015</t>
  </si>
  <si>
    <t>SUPORTE EM ACO GALVANIZADO PARA TRANSFORMADOR PARA POSTE DUPLO T 185 X 95 MM, CHAPA DE 5/16"</t>
  </si>
  <si>
    <t>110,47</t>
  </si>
  <si>
    <t>103,10</t>
  </si>
  <si>
    <t>92353</t>
  </si>
  <si>
    <t>JOELHO 90 GRAUS, EM FERRO GALVANIZADO, DN 65 (2 1/2"), CONEXÃO ROSQUEADA, INSTALADO EM PRUMADAS - FORNECIMENTO E INSTALAÇÃO. AF_12/2015</t>
  </si>
  <si>
    <t>102,93</t>
  </si>
  <si>
    <t>SUPORTE GUIA SIMPLES COM ROLDANA EM POLIPROPILENO PARA CHUMBAR, H = 20 CM</t>
  </si>
  <si>
    <t>92354</t>
  </si>
  <si>
    <t>JOELHO 45 GRAUS, EM FERRO GALVANIZADO, DN 80 (3"), CONEXÃO ROSQUEADA, INSTALADO EM PRUMADAS - FORNECIMENTO E INSTALAÇÃO. AF_12/2015</t>
  </si>
  <si>
    <t>SUPORTE ISOLADOR REFORCADO DIAMETRO NOMINAL 5/16", COM ROSCA SOBERBA E BUCHA</t>
  </si>
  <si>
    <t>148,26</t>
  </si>
  <si>
    <t>92355</t>
  </si>
  <si>
    <t>JOELHO 90 GRAUS, EM FERRO GALVANIZADO, DN 80 (3"), CONEXÃO ROSQUEADA, INSTALADO EM PRUMADAS - FORNECIMENTO E INSTALAÇÃO. AF_12/2015</t>
  </si>
  <si>
    <t>133,73</t>
  </si>
  <si>
    <t>SUPORTE ISOLADOR SIMPLES DIAMETRO NOMINAL 5/16", COM ROSCA SOBERBA E BUCHA</t>
  </si>
  <si>
    <t>92356</t>
  </si>
  <si>
    <t>TÊ, EM FERRO GALVANIZADO, DN 50 (2"), CONEXÃO ROSQUEADA, INSTALADO EM PRUMADAS - FORNECIMENTO E INSTALAÇÃO. AF_12/2015</t>
  </si>
  <si>
    <t>92,47</t>
  </si>
  <si>
    <t>SUPORTE MAO-FRANCESA EM ACO, ABAS IGUAIS 30 CM, CAPACIDADE MINIMA 60 KG, BRANCO</t>
  </si>
  <si>
    <t>92357</t>
  </si>
  <si>
    <t>TÊ, EM FERRO GALVANIZADO, DN 65 (2 1/2"), CONEXÃO ROSQUEADA, INSTALADO EM PRUMADAS - FORNECIMENTO E INSTALAÇÃO. AF_12/2015</t>
  </si>
  <si>
    <t>141,03</t>
  </si>
  <si>
    <t>92358</t>
  </si>
  <si>
    <t>TÊ, EM FERRO GALVANIZADO, DN 80 (3"), CONEXÃO ROSQUEADA, INSTALADO EM PRUMADAS - FORNECIMENTO E INSTALAÇÃO. AF_12/2015</t>
  </si>
  <si>
    <t>176,92</t>
  </si>
  <si>
    <t>SUPORTE MAO-FRANCESA EM ACO, ABAS IGUAIS 40 CM, CAPACIDADE MINIMA 70 KG, BRANCO</t>
  </si>
  <si>
    <t>92369</t>
  </si>
  <si>
    <t>NIPLE, EM FERRO GALVANIZADO, DN 25 (1"), CONEXÃO ROSQUEADA, INSTALADO EM REDE DE ALIMENTAÇÃO PARA HIDRANTE - FORNECIMENTO E INSTALAÇÃO. AF_12/2015</t>
  </si>
  <si>
    <t>24,87</t>
  </si>
  <si>
    <t>SUPORTE METALICO PARA CALHA PLUVIAL,  ZINCADO, DOBRADO, DIAMETRO ENTRE 119 E 170 MM, PARA DRENAGEM PREDIAL</t>
  </si>
  <si>
    <t>92370</t>
  </si>
  <si>
    <t>LUVA, EM FERRO GALVANIZADO, DN 25 (1"), CONEXÃO ROSQUEADA, INSTALADO EM REDE DE ALIMENTAÇÃO PARA HIDRANTE - FORNECIMENTO E INSTALAÇÃO. AF_12/2015</t>
  </si>
  <si>
    <t>12,35</t>
  </si>
  <si>
    <t>26,26</t>
  </si>
  <si>
    <t>92371</t>
  </si>
  <si>
    <t>NIPLE, EM FERRO GALVANIZADO, DN 32 (1 1/4"), CONEXÃO ROSQUEADA, INSTALADO EM REDE DE ALIMENTAÇÃO PARA HIDRANTE - FORNECIMENTO E INSTALAÇÃO. AF_12/2015</t>
  </si>
  <si>
    <t>SUPORTE PARA CALHA DE 150 MM EM FERRO GALVANIZADO</t>
  </si>
  <si>
    <t>30,44</t>
  </si>
  <si>
    <t>92372</t>
  </si>
  <si>
    <t>LUVA, EM FERRO GALVANIZADO, DN 32 (1 1/4"), CONEXÃO ROSQUEADA, INSTALADO EM REDE DE ALIMENTAÇÃO PARA HIDRANTE - FORNECIMENTO E INSTALAÇÃO. AF_12/2015</t>
  </si>
  <si>
    <t>SUPORTE PARA TUBO DIAMETRO NOMINAL 2", COM ROSCA MECANICA</t>
  </si>
  <si>
    <t>92373</t>
  </si>
  <si>
    <t>NIPLE, EM FERRO GALVANIZADO, DN 40 (1 1/2"), CONEXÃO ROSQUEADA, INSTALADO EM REDE DE ALIMENTAÇÃO PARA HIDRANTE - FORNECIMENTO E INSTALAÇÃO. AF_12/2015</t>
  </si>
  <si>
    <t>36,29</t>
  </si>
  <si>
    <t>SURF DUPLO, EM TUBO DE ACO CARBONO, PINTURA NO PROCESSO ELETROSTATICO - EQUIPAMENTO DE GINASTICA PARA ACADEMIA AO AR LIVRE / ACADEMIA DA TERCEIRA IDADE - ATI</t>
  </si>
  <si>
    <t>92374</t>
  </si>
  <si>
    <t>1.534,45</t>
  </si>
  <si>
    <t>LUVA, EM FERRO GALVANIZADO, DN 40 (1 1/2"), CONEXÃO ROSQUEADA, INSTALADO EM REDE DE ALIMENTAÇÃO PARA HIDRANTE - FORNECIMENTO E INSTALAÇÃO. AF_12/2015</t>
  </si>
  <si>
    <t>36,54</t>
  </si>
  <si>
    <t>95547</t>
  </si>
  <si>
    <t>TABUA DE  MADEIRA PARA PISO, CUMARU/IPE CHAMPANHE OU EQUIVALENTE DA REGIAO, ENCAIXE MACHO/FEMEA, *10 X 2* CM</t>
  </si>
  <si>
    <t>92375</t>
  </si>
  <si>
    <t>NIPLE, EM FERRO GALVANIZADO, DN 50 (2"), CONEXÃO ROSQUEADA, INSTALADO EM REDE DE ALIMENTAÇÃO PARA HIDRANTE - FORNECIMENTO E INSTALAÇÃO. AF_12/2015</t>
  </si>
  <si>
    <t>SABONETEIRA PLASTICA TIPO DISPENSER PARA SABONETE LIQUIDO COM RESERVATORIO 800 A 1500 ML, INCLUSO FIXAÇÃO. AF_10/2016</t>
  </si>
  <si>
    <t>101,33</t>
  </si>
  <si>
    <t>92376</t>
  </si>
  <si>
    <t>LUVA, EM FERRO GALVANIZADO, DN 50 (2"), CONEXÃO ROSQUEADA, INSTALADO EM REDE DE ALIMENTAÇÃO PARA HIDRANTE - FORNECIMENTO E INSTALAÇÃO. AF_12/2015</t>
  </si>
  <si>
    <t>TABUA DE  MADEIRA PARA PISO, CUMARU/IPE CHAMPANHE OU EQUIVALENTE DA REGIAO, ENCAIXE MACHO/FEMEA, *15 X 2* CM</t>
  </si>
  <si>
    <t>92377</t>
  </si>
  <si>
    <t>109,37</t>
  </si>
  <si>
    <t>NIPLE, EM FERRO GALVANIZADO, DN 65 (2 1/2"), CONEXÃO ROSQUEADA, INSTALADO EM REDE DE ALIMENTAÇÃO PARA HIDRANTE - FORNECIMENTO E INSTALAÇÃO. AF_12/2015</t>
  </si>
  <si>
    <t>64,90</t>
  </si>
  <si>
    <t>TABUA DE  MADEIRA PARA PISO, IPE (CERNE) OU EQUIVALENTE DA REGIAO, ENCAIXE MACHO/FEMEA, *20 X 2* CM</t>
  </si>
  <si>
    <t>92378</t>
  </si>
  <si>
    <t>LUVA, EM FERRO GALVANIZADO, DN 65 (2 1/2"), CONEXÃO ROSQUEADA, INSTALADO EM REDE DE ALIMENTAÇÃO PARA HIDRANTE - FORNECIMENTO E INSTALAÇÃO. AF_12/2015</t>
  </si>
  <si>
    <t>72,60</t>
  </si>
  <si>
    <t>TABUA DE MADEIRA APARELHADA *2,5 X 15* CM, MACARANDUBA, ANGELIM OU EQUIVALENTE DA REGIAO</t>
  </si>
  <si>
    <t>86,75</t>
  </si>
  <si>
    <t>92379</t>
  </si>
  <si>
    <t>NIPLE, EM FERRO GALVANIZADO, DN 80 (3"), CONEXÃO ROSQUEADA, INSTALADO EM REDE DE ALIMENTAÇÃO PARA HIDRANTE - FORNECIMENTO E INSTALAÇÃO. AF_12/2015</t>
  </si>
  <si>
    <t>93,27</t>
  </si>
  <si>
    <t>TABUA DE MADEIRA APARELHADA *2,5 X 25* CM, MACARANDUBA, ANGELIM OU EQUIVALENTE DA REGIAO</t>
  </si>
  <si>
    <t>92380</t>
  </si>
  <si>
    <t>LUVA, EM FERRO GALVANIZADO, DN 80 (3"), CONEXÃO ROSQUEADA, INSTALADO EM REDE DE ALIMENTAÇÃO PARA HIDRANTE - FORNECIMENTO E INSTALAÇÃO. AF_12/2015</t>
  </si>
  <si>
    <t>100,12</t>
  </si>
  <si>
    <t>TABUA DE MADEIRA APARELHADA *2,5 X 30* CM, MACARANDUBA, ANGELIM OU EQUIVALENTE DA REGIAO</t>
  </si>
  <si>
    <t>23,54</t>
  </si>
  <si>
    <t>92381</t>
  </si>
  <si>
    <t>JOELHO 45 GRAUS, EM FERRO GALVANIZADO, DN 25 (1"), CONEXÃO ROSQUEADA, INSTALADO EM REDE DE ALIMENTAÇÃO PARA HIDRANTE - FORNECIMENTO E INSTALAÇÃO. AF_12/2015</t>
  </si>
  <si>
    <t>37,70</t>
  </si>
  <si>
    <t>TABUA DE MADEIRA NAO APARELHADA *2,5 X 10 CM (1 X 4 ") PINUS, MISTA OU EQUIVALENTE DA REGIAO</t>
  </si>
  <si>
    <t>TABUA DE MADEIRA NAO APARELHADA *2,5 X 15 CM (1 X 6 ") PINUS, MISTA OU EQUIVALENTE DA REGIAO</t>
  </si>
  <si>
    <t>92382</t>
  </si>
  <si>
    <t>JOELHO 90 GRAUS, EM FERRO GALVANIZADO, DN 25 (1"), CONEXÃO ROSQUEADA, INSTALADO EM REDE DE ALIMENTAÇÃO PARA HIDRANTE - FORNECIMENTO E INSTALAÇÃO. AF_12/2015</t>
  </si>
  <si>
    <t>35,86</t>
  </si>
  <si>
    <t>TABUA DE MADEIRA NAO APARELHADA *2,5 X 20* CM, CEDRINHO OU EQUIVALENTE DA REGIAO</t>
  </si>
  <si>
    <t>92383</t>
  </si>
  <si>
    <t>JOELHO 45 GRAUS, EM FERRO GALVANIZADO, DN 32 (1 1/4"), CONEXÃO ROSQUEADA, INSTALADO EM REDE DE ALIMENTAÇÃO PARA HIDRANTE - FORNECIMENTO E INSTALAÇÃO. AF_12/2015</t>
  </si>
  <si>
    <t>TABUA DE MADEIRA NAO APARELHADA *2,5 X 23* CM (1 x 9 ") PINUS, MISTA OU EQUIVALENTE DA REGIAO</t>
  </si>
  <si>
    <t>48,31</t>
  </si>
  <si>
    <t>TABUA DE MADEIRA NAO APARELHADA *2,5 X 30 CM (1 X 12 ") PINUS, MISTA OU EQUIVALENTE DA REGIAO</t>
  </si>
  <si>
    <t>92384</t>
  </si>
  <si>
    <t>JOELHO 90 GRAUS, EM FERRO GALVANIZADO, DN 32 (1 1/4"), CONEXÃO ROSQUEADA, INSTALADO EM REDE DE ALIMENTAÇÃO PARA HIDRANTE - FORNECIMENTO E INSTALAÇÃO. AF_12/2015</t>
  </si>
  <si>
    <t>44,65</t>
  </si>
  <si>
    <t>92385</t>
  </si>
  <si>
    <t>JOELHO 45 GRAUS, EM FERRO GALVANIZADO, DN 40 (1 1/2"), CONEXÃO ROSQUEADA, INSTALADO EM REDE DE ALIMENTAÇÃO PARA HIDRANTE - FORNECIMENTO E INSTALAÇÃO. AF_12/2015</t>
  </si>
  <si>
    <t>TABUA DE MADEIRA NAO APARELHADA *2,5 X 30* CM, CEDRINHO OU EQUIVALENTE DA REGIAO</t>
  </si>
  <si>
    <t>92386</t>
  </si>
  <si>
    <t>JOELHO 90 GRAUS, EM FERRO GALVANIZADO, DN 40 (1 1/2"), CONEXÃO ROSQUEADA, INSTALADO EM REDE DE ALIMENTAÇÃO PARA HIDRANTE - FORNECIMENTO E INSTALAÇÃO. AF_12/2015</t>
  </si>
  <si>
    <t>TACO DE MADEIRA PARA PISO, IPE (CERNE) OU EQUIVALENTE DA REGIAO, 7 X 42 CM, E = 2 CM</t>
  </si>
  <si>
    <t>53,13</t>
  </si>
  <si>
    <t>63,48</t>
  </si>
  <si>
    <t>TALABARTE DE SEGURANCA, 2 MOSQUETOES TRAVA DUPLA *53* MM DE ABERTURA, COM ABSORVEDOR DE ENERGIA</t>
  </si>
  <si>
    <t>92387</t>
  </si>
  <si>
    <t>JOELHO 45 GRAUS, EM FERRO GALVANIZADO, DN 50 (2"), CONEXÃO ROSQUEADA, INSTALADO EM REDE DE ALIMENTAÇÃO PARA HIDRANTE - FORNECIMENTO E INSTALAÇÃO. AF_12/2015</t>
  </si>
  <si>
    <t>121,31</t>
  </si>
  <si>
    <t>71,03</t>
  </si>
  <si>
    <t>TALHA ELETRICA 3 T, VELOCIDADE  2,1 M / MIN, POTENCIA 1,3 KW</t>
  </si>
  <si>
    <t>92388</t>
  </si>
  <si>
    <t>9.754,19</t>
  </si>
  <si>
    <t>JOELHO 90 GRAUS, EM FERRO GALVANIZADO, DN 50 (2"), CONEXÃO ROSQUEADA, INSTALADO EM REDE DE ALIMENTAÇÃO PARA HIDRANTE - FORNECIMENTO E INSTALAÇÃO. AF_12/2015</t>
  </si>
  <si>
    <t>69,32</t>
  </si>
  <si>
    <t>TALHA MANUAL DE CORRENTE, CAPACIDADE DE 1 T COM ELEVACAO DE 3 M</t>
  </si>
  <si>
    <t>705,75</t>
  </si>
  <si>
    <t>92389</t>
  </si>
  <si>
    <t>JOELHO 45 GRAUS, EM FERRO GALVANIZADO, DN 65 (2 1/2"), CONEXÃO ROSQUEADA, INSTALADO EM REDE DE ALIMENTAÇÃO PARA HIDRANTE - FORNECIMENTO E INSTALAÇÃO. AF_12/2015</t>
  </si>
  <si>
    <t>TALHA MANUAL DE CORRENTE, CAPACIDADE DE 2 T COM ELEVACAO DE 3 M</t>
  </si>
  <si>
    <t>112,16</t>
  </si>
  <si>
    <t>1.029,35</t>
  </si>
  <si>
    <t>TALHADEIRA COM PUNHO DE PROTECAO *20 X 250* MM</t>
  </si>
  <si>
    <t>92390</t>
  </si>
  <si>
    <t>TAMPA CEGA EM PVC PARA CONDULETE 4 X 2"</t>
  </si>
  <si>
    <t>JOELHO 90 GRAUS, EM FERRO GALVANIZADO, DN 65 (2 1/2"), CONEXÃO ROSQUEADA, INSTALADO EM REDE DE ALIMENTAÇÃO PARA HIDRANTE - FORNECIMENTO E INSTALAÇÃO. AF_12/2015</t>
  </si>
  <si>
    <t>104,62</t>
  </si>
  <si>
    <t>TAMPA DE CONCRETO PARA PV OU CAIXA DE INSPECAO, DIMENSOES 600 X 600 X 50 MM</t>
  </si>
  <si>
    <t>92635</t>
  </si>
  <si>
    <t>33,07</t>
  </si>
  <si>
    <t>JOELHO 45 GRAUS, EM FERRO GALVANIZADO, CONEXÃO ROSQUEADA, DN 80 (3"), INSTALADO EM REDE DE ALIMENTAÇÃO PARA HIDRANTE - FORNECIMENTO E INSTALAÇÃO. AF_12/2015</t>
  </si>
  <si>
    <t>151,69</t>
  </si>
  <si>
    <t>TAMPA PARA CONDULETE, EM PVC, PARA TOMADA HEXAGONAL</t>
  </si>
  <si>
    <t>92636</t>
  </si>
  <si>
    <t>JOELHO 90 GRAUS, EM FERRO GALVANIZADO, CONEXÃO ROSQUEADA, DN 80 (3"), INSTALADO EM REDE DE ALIMENTAÇÃO PARA HIDRANTE - FORNECIMENTO E INSTALAÇÃO. AF_12/2015</t>
  </si>
  <si>
    <t>TAMPA PARA CONDULETE, EM PVC, PARA 1 INTERRUPTOR</t>
  </si>
  <si>
    <t>92637</t>
  </si>
  <si>
    <t>TÊ, EM FERRO GALVANIZADO, CONEXÃO ROSQUEADA, DN 25 (1"), INSTALADO EM REDE DE ALIMENTAÇÃO PARA HIDRANTE - FORNECIMENTO E INSTALAÇÃO. AF_12/2015</t>
  </si>
  <si>
    <t>TAMPA PARA CONDULETE, EM PVC, PARA 1 MODULO RJ</t>
  </si>
  <si>
    <t>48,52</t>
  </si>
  <si>
    <t>92638</t>
  </si>
  <si>
    <t>TAMPA PARA CONDULETE, EM PVC, PARA 2 MODULOS RJ</t>
  </si>
  <si>
    <t>TÊ, EM FERRO GALVANIZADO, CONEXÃO ROSQUEADA, DN 32 (1 1/4"), INSTALADO EM REDE DE ALIMENTAÇÃO PARA HIDRANTE - FORNECIMENTO E INSTALAÇÃO. AF_12/2015</t>
  </si>
  <si>
    <t>60,00</t>
  </si>
  <si>
    <t>TAMPAO / CAP, ROSCA FEMEA, METALICO, PARA TUBO PEX, DN 1/2"</t>
  </si>
  <si>
    <t>92639</t>
  </si>
  <si>
    <t>TÊ, EM FERRO GALVANIZADO, CONEXÃO ROSQUEADA, DN 40 (1 1/2"), INSTALADO EM REDE DE ALIMENTAÇÃO PARA HIDRANTE - FORNECIMENTO E INSTALAÇÃO. AF_12/2015</t>
  </si>
  <si>
    <t>TAMPAO / CAP, ROSCA FEMEA, METALICO, PARA TUBO PEX, DN 3/4"</t>
  </si>
  <si>
    <t>69,88</t>
  </si>
  <si>
    <t>TAMPAO / CAP, ROSCA MACHO, PARA TUBO PEX, DN 1/2"</t>
  </si>
  <si>
    <t>92640</t>
  </si>
  <si>
    <t>TÊ, EM FERRO GALVANIZADO, CONEXÃO ROSQUEADA, DN 50 (2"), INSTALADO EM REDE DE ALIMENTAÇÃO PARA HIDRANTE - FORNECIMENTO E INSTALAÇÃO. AF_12/2015</t>
  </si>
  <si>
    <t>3,57</t>
  </si>
  <si>
    <t>TAMPAO / CAP, ROSCA MACHO, PARA TUBO PEX, DN 1"</t>
  </si>
  <si>
    <t>92642</t>
  </si>
  <si>
    <t>TAMPAO / CAP, ROSCA MACHO, PARA TUBO PEX, DN 3/4"</t>
  </si>
  <si>
    <t>TÊ, EM FERRO GALVANIZADO, CONEXÃO ROSQUEADA, DN 65 (2 1/2"), INSTALADO EM REDE DE ALIMENTAÇÃO PARA HIDRANTE - FORNECIMENTO E INSTALAÇÃO. AF_12/2015</t>
  </si>
  <si>
    <t>TAMPAO / TERMINAL / PLUG, D = 1 1/4" , PARA DUTO CORRUGADO PEAD (CABEAMENTO SUBTERRANEO)</t>
  </si>
  <si>
    <t>92644</t>
  </si>
  <si>
    <t>TÊ, EM FERRO GALVANIZADO, CONEXÃO ROSQUEADA, DN 80 (3"), INSTALADO EM REDE DE ALIMENTAÇÃO PARA HIDRANTE - FORNECIMENTO E INSTALAÇÃO. AF_12/2015</t>
  </si>
  <si>
    <t>181,49</t>
  </si>
  <si>
    <t>TAMPAO / TERMINAL / PLUG, D = 2" , PARA DUTO CORRUGADO PEAD (CABEAMENTO SUBTERRANEO)</t>
  </si>
  <si>
    <t>TAMPAO / TERMINAL / PLUG, D = 3" , PARA DUTO CORRUGADO PEAD (CABEAMENTO SUBTERRANEO)</t>
  </si>
  <si>
    <t>92657</t>
  </si>
  <si>
    <t>NIPLE, EM FERRO GALVANIZADO, CONEXÃO ROSQUEADA, DN 25 (1"), INSTALADO EM REDE DE ALIMENTAÇÃO PARA SPRINKLER - FORNECIMENTO E INSTALAÇÃO. AF_12/2015</t>
  </si>
  <si>
    <t>8,82</t>
  </si>
  <si>
    <t>RETIRADA DE PORTAS E JANELAS DE MADEIRA, INCLUSIVE BATENTES</t>
  </si>
  <si>
    <t>18,71</t>
  </si>
  <si>
    <t>TAMPAO / TERMINAL / PLUG, D = 4" , PARA DUTO CORRUGADO PEAD (CABEAMENTO SUBTERRANEO)</t>
  </si>
  <si>
    <t>10,82</t>
  </si>
  <si>
    <t>92658</t>
  </si>
  <si>
    <t>LUVA, EM FERRO GALVANIZADO, CONEXÃO ROSQUEADA, DN 25 (1"), INSTALADO EM REDE DE ALIMENTAÇÃO PARA SPRINKLER - FORNECIMENTO E INSTALAÇÃO. AF_12/2015</t>
  </si>
  <si>
    <t>TAMPAO COM CORRENTE, EM LATAO, ENGATE RAPIDO 1 1/2", PARA INSTALACAO PREDIAL DE COMBATE A INCENDIO</t>
  </si>
  <si>
    <t>54,66</t>
  </si>
  <si>
    <t>92659</t>
  </si>
  <si>
    <t>NIPLE, EM FERRO GALVANIZADO, CONEXÃO ROSQUEADA, DN 32 (1 1/4"), INSTALADO EM REDE DE ALIMENTAÇÃO PARA SPRINKLER - FORNECIMENTO E INSTALAÇÃO. AF_12/2015</t>
  </si>
  <si>
    <t>TAMPAO COM CORRENTE, EM LATAO, ENGATE RAPIDO 2 1/2", PARA INSTALACAO PREDIAL DE COMBATE A INCENDIO</t>
  </si>
  <si>
    <t>23,43</t>
  </si>
  <si>
    <t>73,33</t>
  </si>
  <si>
    <t>TAMPAO COMPLETO PARA TIL, EM PVC, OCRE, DN 100 MM, PARA REDE COLETORA DE ESGOTO</t>
  </si>
  <si>
    <t>92660</t>
  </si>
  <si>
    <t>LUVA, EM FERRO GALVANIZADO, CONEXÃO ROSQUEADA, DN 32 (1 1/4"), INSTALADO EM REDE DE ALIMENTAÇÃO PARA SPRINKLER - FORNECIMENTO E INSTALAÇÃO. AF_12/2015</t>
  </si>
  <si>
    <t>24,72</t>
  </si>
  <si>
    <t>TAMPAO COMPLETO PARA TIL, EM PVC, OCRE, DN 150 MM, PARA REDE COLETORA DE ESGOTO</t>
  </si>
  <si>
    <t>92661</t>
  </si>
  <si>
    <t>80,59</t>
  </si>
  <si>
    <t>NIPLE, EM FERRO GALVANIZADO, CONEXÃO ROSQUEADA, DN 40 (1 1/2"), INSTALADO EM REDE DE ALIMENTAÇÃO PARA SPRINKLER - FORNECIMENTO E INSTALAÇÃO. AF_12/2015</t>
  </si>
  <si>
    <t>28,30</t>
  </si>
  <si>
    <t>TAMPAO COMPLETO PARA TIL, EM PVC, OCRE, DN 200 MM, PARA REDE COLETORA DE ESGOTO</t>
  </si>
  <si>
    <t>102,82</t>
  </si>
  <si>
    <t>92662</t>
  </si>
  <si>
    <t>LUVA, EM FERRO GALVANIZADO, CONEXÃO ROSQUEADA, DN 40 (1 1/2"), INSTALADO EM REDE DE ALIMENTAÇÃO PARA SPRINKLER - FORNECIMENTO E INSTALAÇÃO. AF_12/2015</t>
  </si>
  <si>
    <t>TAMPAO COMPLETO PARA TIL, EM PVC, OCRE, DN 250 MM, PARA REDE COLETORA DE ESGOTO</t>
  </si>
  <si>
    <t>28,55</t>
  </si>
  <si>
    <t>127,34</t>
  </si>
  <si>
    <t>92663</t>
  </si>
  <si>
    <t>TAMPAO FOFO ARTICULADO P/ REGISTRO, CLASSE A15 CARGA MAX 1,5 T, *200 X 200* MM</t>
  </si>
  <si>
    <t>50,06</t>
  </si>
  <si>
    <t>NIPLE, EM FERRO GALVANIZADO, CONEXÃO ROSQUEADA, DN 50 (2"), INSTALADO EM REDE DE ALIMENTAÇÃO PARA SPRINKLER - FORNECIMENTO E INSTALAÇÃO. AF_12/2015</t>
  </si>
  <si>
    <t>90445</t>
  </si>
  <si>
    <t>TAMPAO FOFO ARTICULADO P/ REGISTRO, CLASSE A15 CARGA MAXIMA 1,5 T, *400 X 400* MM</t>
  </si>
  <si>
    <t>RASGO EM CONTRAPISO PARA RAMAIS/ DISTRIBUIÇÃO COM DIÂMETROS MAIORES QUE 40 MM E MENORES OU IGUAIS A 75 MM. AF_05/2015</t>
  </si>
  <si>
    <t>125,15</t>
  </si>
  <si>
    <t>92664</t>
  </si>
  <si>
    <t>TAMPAO FOFO ARTICULADO, CLASSE B125 CARGA MAX 12,5 T, REDONDO TAMPA 600 MM, REDE PLUVIAL/ESGOTO</t>
  </si>
  <si>
    <t>LUVA, EM FERRO GALVANIZADO, CONEXÃO ROSQUEADA, DN 50 (2"), INSTALADO EM REDE DE ALIMENTAÇÃO PARA SPRINKLER - FORNECIMENTO E INSTALAÇÃO. AF_12/2015</t>
  </si>
  <si>
    <t>38,61</t>
  </si>
  <si>
    <t>317,35</t>
  </si>
  <si>
    <t>TAMPAO FOFO ARTICULADO, CLASSE D400 CARGA MAX 40 T, REDONDO TAMPA *600 MM, REDE PLUVIAL/ESGOTO</t>
  </si>
  <si>
    <t>92665</t>
  </si>
  <si>
    <t>NIPLE, EM FERRO GALVANIZADO, CONEXÃO ROSQUEADA, DN 65 (2 1/2"), INSTALADO EM REDE DE ALIMENTAÇÃO PARA SPRINKLER - FORNECIMENTO E INSTALAÇÃO. AF_12/2015</t>
  </si>
  <si>
    <t>388,86</t>
  </si>
  <si>
    <t>53,90</t>
  </si>
  <si>
    <t>TAMPAO FOFO SIMPLES COM BASE, CLASSE A15 CARGA MAX 1,5 T, *400 X 600* MM, REDE TELEFONE</t>
  </si>
  <si>
    <t>162,25</t>
  </si>
  <si>
    <t>TAMPAO FOFO SIMPLES COM BASE, CLASSE A15 CARGA MAX 1,5 T, 300 X 300 MM, REDE PLUVIAL/ESGOTO</t>
  </si>
  <si>
    <t>92666</t>
  </si>
  <si>
    <t>75,98</t>
  </si>
  <si>
    <t>LUVA, EM FERRO GALVANIZADO, CONEXÃO ROSQUEADA, DN 65 (2 1/2"), INSTALADO EM REDE DE ALIMENTAÇÃO PARA SPRINKLER - FORNECIMENTO E INSTALAÇÃO. AF_12/2015</t>
  </si>
  <si>
    <t>TAMPAO FOFO SIMPLES COM BASE, CLASSE A15 CARGA MAX 1,5 T, 300 X 400 MM</t>
  </si>
  <si>
    <t>61,60</t>
  </si>
  <si>
    <t>177,89</t>
  </si>
  <si>
    <t>TAMPAO FOFO SIMPLES COM BASE, CLASSE A15 CARGA MAX 1,5 T, 400 X 400 MM, REDE PLUVIAL/ESGOTO/ELETRICA</t>
  </si>
  <si>
    <t>116,21</t>
  </si>
  <si>
    <t>92667</t>
  </si>
  <si>
    <t>NIPLE, EM FERRO GALVANIZADO, CONEXÃO ROSQUEADA, DN 80 (3"), INSTALADO EM REDE DE ALIMENTAÇÃO PARA SPRINKLER - FORNECIMENTO E INSTALAÇÃO. AF_12/2015</t>
  </si>
  <si>
    <t>80,47</t>
  </si>
  <si>
    <t>TAMPAO FOFO SIMPLES COM BASE, CLASSE A15 CARGA MAX 1,5 T, 400 X 500 MM, COM INSCRICAO INCENDIO</t>
  </si>
  <si>
    <t>196,66</t>
  </si>
  <si>
    <t>92668</t>
  </si>
  <si>
    <t>TAMPAO FOFO SIMPLES COM BASE, CLASSE B125 CARGA MAX 12,5 T, REDONDO TAMPA 500 MM, REDE PLUVIAL/ESGOTO</t>
  </si>
  <si>
    <t>LUVA, EM FERRO GALVANIZADO, CONEXÃO ROSQUEADA, DN 80 (3"), INSTALADO EM REDE DE ALIMENTAÇÃO PARA SPRINKLER - FORNECIMENTO E INSTALAÇÃO. AF_12/2015</t>
  </si>
  <si>
    <t>250,30</t>
  </si>
  <si>
    <t>TAMPAO FOFO SIMPLES COM BASE, CLASSE B125 CARGA MAX 12,5 T, REDONDO TAMPA 600 MM, REDE PLUVIAL/ESGOTO</t>
  </si>
  <si>
    <t>92669</t>
  </si>
  <si>
    <t>288,30</t>
  </si>
  <si>
    <t>JOELHO 45 GRAUS, EM FERRO GALVANIZADO, CONEXÃO ROSQUEADA, DN 25 (1"), INSTALADO EM REDE DE ALIMENTAÇÃO PARA SPRINKLER - FORNECIMENTO E INSTALAÇÃO. AF_12/2015</t>
  </si>
  <si>
    <t>TAMPAO FOFO SIMPLES COM BASE, CLASSE D400 CARGA MAX 40 T, REDONDO TAMPA 500 MM, REDE PLUVIAL/ESGOTO</t>
  </si>
  <si>
    <t>343,72</t>
  </si>
  <si>
    <t>92670</t>
  </si>
  <si>
    <t>TAMPAO FOFO SIMPLES COM BASE, CLASSE D400 CARGA MAX 40 T, REDONDO TAMPA 600 MM, REDE PLUVIAL/ESGOTO</t>
  </si>
  <si>
    <t>JOELHO 90 GRAUS, EM FERRO GALVANIZADO, CONEXÃO ROSQUEADA, DN 25 (1"), INSTALADO EM REDE DE ALIMENTAÇÃO PARA SPRINKLER - FORNECIMENTO E INSTALAÇÃO. AF_12/2015</t>
  </si>
  <si>
    <t>381,71</t>
  </si>
  <si>
    <t>26,60</t>
  </si>
  <si>
    <t>TAMPAO FOFO SIMPLES COM BASE, CLASSE D400 CARGA MAX 40 T, REDONDO TAMPA 900 MM, REDE PLUVIAL/ESGOTO</t>
  </si>
  <si>
    <t>92671</t>
  </si>
  <si>
    <t>1.216,22</t>
  </si>
  <si>
    <t>JOELHO 45 GRAUS, EM FERRO GALVANIZADO, CONEXÃO ROSQUEADA, DN 32 (1 1/4"), INSTALADO EM REDE DE ALIMENTAÇÃO PARA SPRINKLER - FORNECIMENTO E INSTALAÇÃO. AF_12/2015</t>
  </si>
  <si>
    <t>37,83</t>
  </si>
  <si>
    <t>TAMPAO FOFO SIMPLES, CLASSE A15 CARGA MAX 1,5 T, *550 X 1100* MM, REDE TELEFONE</t>
  </si>
  <si>
    <t>411,66</t>
  </si>
  <si>
    <t>TAMPAO PARA TELHA ESTRUTURAL DE FIBROCIMENTO 1 ABA, DE 370 X 155 X 76 MM (SEM AMIANTO)</t>
  </si>
  <si>
    <t>92672</t>
  </si>
  <si>
    <t>JOELHO 90 GRAUS, EM FERRO GALVANIZADO, CONEXÃO ROSQUEADA, DN 32 (1 1/4"), INSTALADO EM REDE DE ALIMENTAÇÃO PARA SPRINKLER - FORNECIMENTO E INSTALAÇÃO. AF_12/2015</t>
  </si>
  <si>
    <t>34,17</t>
  </si>
  <si>
    <t>TAMPAO PARA TELHA ESTRUTURAL DE FIBROCIMENTO 2 ABAS, DE 787 X 215 X 60 MM (SEM AMIANTO)</t>
  </si>
  <si>
    <t>92673</t>
  </si>
  <si>
    <t>JOELHO 45 GRAUS, EM FERRO GALVANIZADO, CONEXÃO ROSQUEADA, DN 40 (1 1/2"), INSTALADO EM REDE DE ALIMENTAÇÃO PARA SPRINKLER - FORNECIMENTO E INSTALAÇÃO. AF_12/2015</t>
  </si>
  <si>
    <t>TANQUE ACO INOXIDAVEL (ACO 304) COM ESFREGADOR E VALVULA, DE *50 X 40 X 22* CM</t>
  </si>
  <si>
    <t>43,70</t>
  </si>
  <si>
    <t>359,29</t>
  </si>
  <si>
    <t>TANQUE DE ACO CARBONO NAO REVESTIDO, PARA TRANSPORTE DE AGUA COM CAPACIDADE DE 10 M3, COM BOMBA CENTRIFUGA POR TOMADA DE FORCA, VAZAO MAXIMA *75* M3/H (INCLUI MONTAGEM, NAO INCLUI CAMINHAO)</t>
  </si>
  <si>
    <t>92674</t>
  </si>
  <si>
    <t>JOELHO 90 GRAUS, EM FERRO GALVANIZADO, CONEXÃO ROSQUEADA, DN 40 (1 1/2"), INSTALADO EM REDE DE ALIMENTAÇÃO PARA SPRINKLER - FORNECIMENTO E INSTALAÇÃO. AF_12/2015</t>
  </si>
  <si>
    <t>41,18</t>
  </si>
  <si>
    <t>48.000,00</t>
  </si>
  <si>
    <t>TANQUE DE ACO PARA TRANSPORTE DE AGUA COM CAPACIDADE DE 14 M3 (INCLUI MONTAGEM, NAO INCLUI CAMINHAO)</t>
  </si>
  <si>
    <t>92675</t>
  </si>
  <si>
    <t>59.076,92</t>
  </si>
  <si>
    <t>JOELHO 45 GRAUS, EM FERRO GALVANIZADO, CONEXÃO ROSQUEADA, DN 50 (2"), INSTALADO EM REDE DE ALIMENTAÇÃO PARA SPRINKLER - FORNECIMENTO E INSTALAÇÃO. AF_12/2015</t>
  </si>
  <si>
    <t>57,29</t>
  </si>
  <si>
    <t>TANQUE DE ACO PARA TRANSPORTE DE AGUA COM CAPACIDADE DE 4 M3 (INCLUI MONTAGEM, NAO INCLUI CAMINHAO)</t>
  </si>
  <si>
    <t>33.712,37</t>
  </si>
  <si>
    <t>TANQUE DE ACO PARA TRANSPORTE DE AGUA COM CAPACIDADE DE 6 M3 (INCLUI MONTAGEM, NAO INCLUI CAMINHAO)</t>
  </si>
  <si>
    <t>92676</t>
  </si>
  <si>
    <t>JOELHO 90 GRAUS, EM FERRO GALVANIZADO, CONEXÃO ROSQUEADA, DN 50 (2"), INSTALADO EM REDE DE ALIMENTAÇÃO PARA SPRINKLER - FORNECIMENTO E INSTALAÇÃO. AF_12/2015</t>
  </si>
  <si>
    <t>40.053,51</t>
  </si>
  <si>
    <t>55,58</t>
  </si>
  <si>
    <t>TANQUE DE ACO PARA TRANSPORTE DE AGUA COM CAPACIDADE DE 8 M3 (INCLUI MONTAGEM, NAO INCLUI CAMINHAO)</t>
  </si>
  <si>
    <t>31.866,22</t>
  </si>
  <si>
    <t>92677</t>
  </si>
  <si>
    <t>TANQUE DE ASFALTO ESTACIONARIO COM MACARICO, CAPACIDADE 20.000 L</t>
  </si>
  <si>
    <t>JOELHO 45 GRAUS, EM FERRO GALVANIZADO, CONEXÃO ROSQUEADA, DN 65 (2 1/2"), INSTALADO EM REDE DE ALIMENTAÇÃO PARA SPRINKLER - FORNECIMENTO E INSTALAÇÃO. AF_12/2015</t>
  </si>
  <si>
    <t>95,68</t>
  </si>
  <si>
    <t>66.742,47</t>
  </si>
  <si>
    <t>TANQUE DE ASFALTO ESTACIONARIO COM SERPENTINA, CAPACIDADE 20.000 L</t>
  </si>
  <si>
    <t>69.953,17</t>
  </si>
  <si>
    <t>92678</t>
  </si>
  <si>
    <t>JOELHO 90 GRAUS, EM FERRO GALVANIZADO, CONEXÃO ROSQUEADA, DN 65 (2 1/2"), INSTALADO EM REDE DE ALIMENTAÇÃO PARA SPRINKLER - FORNECIMENTO E INSTALAÇÃO. AF_12/2015</t>
  </si>
  <si>
    <t>TANQUE DE ASFALTO ESTACIONARIO COM SERPENTINA, CAPACIDADE 30.000 L</t>
  </si>
  <si>
    <t>88,14</t>
  </si>
  <si>
    <t>82.113,71</t>
  </si>
  <si>
    <t>TANQUE DUPLO EM MARMORE SINTETICO COM CUBA LISA E ESFREGADOR, *110 X 60* CM</t>
  </si>
  <si>
    <t>92679</t>
  </si>
  <si>
    <t>JOELHO 45 GRAUS, EM FERRO GALVANIZADO, CONEXÃO ROSQUEADA, DN 80 (3"), INSTALADO EM REDE DE ALIMENTAÇÃO PARA SPRINKLER - FORNECIMENTO E INSTALAÇÃO. AF_12/2015</t>
  </si>
  <si>
    <t>141,60</t>
  </si>
  <si>
    <t>TANQUE LOUCA BRANCA COM COLUNA *30* L</t>
  </si>
  <si>
    <t>499,53</t>
  </si>
  <si>
    <t>92680</t>
  </si>
  <si>
    <t>JOELHO 90 GRAUS, EM FERRO GALVANIZADO, CONEXÃO ROSQUEADA, DN 80 (3"), INSTALADO EM REDE DE ALIMENTAÇÃO PARA SPRINKLER - FORNECIMENTO E INSTALAÇÃO. AF_12/2015</t>
  </si>
  <si>
    <t>TANQUE LOUCA BRANCA SUSPENSO *20* L</t>
  </si>
  <si>
    <t>117,97</t>
  </si>
  <si>
    <t>309,82</t>
  </si>
  <si>
    <t>TANQUE SIMPLES EM MARMORE SINTETICO COM COLUNA, CAPACIDADE *22* L, *60 X 46* CM</t>
  </si>
  <si>
    <t>92681</t>
  </si>
  <si>
    <t>TÊ, EM FERRO GALVANIZADO, CONEXÃO ROSQUEADA, DN 25 (1"), INSTALADO EM REDE DE ALIMENTAÇÃO PARA SPRINKLER - FORNECIMENTO E INSTALAÇÃO. AF_12/2015</t>
  </si>
  <si>
    <t>173,50</t>
  </si>
  <si>
    <t>TANQUE SIMPLES EM MARMORE SINTETICO DE FIXAR NA PAREDE, CAPACIDADE *22* L, *60 X 46* CM</t>
  </si>
  <si>
    <t>92,16</t>
  </si>
  <si>
    <t>92682</t>
  </si>
  <si>
    <t>TÊ, EM FERRO GALVANIZADO, CONEXÃO ROSQUEADA, DN 32 (1 1/4"), INSTALADO EM REDE DE ALIMENTAÇÃO PARA SPRINKLER - FORNECIMENTO E INSTALAÇÃO. AF_12/2015</t>
  </si>
  <si>
    <t>TANQUE SIMPLES EM MARMORE SINTETICO SUSPENSO, CAPACIDADE *38* L, *60 X 60* CM</t>
  </si>
  <si>
    <t>45,97</t>
  </si>
  <si>
    <t>116,64</t>
  </si>
  <si>
    <t>92683</t>
  </si>
  <si>
    <t>TAQUEADOR OU TAQUEIRO</t>
  </si>
  <si>
    <t>TÊ, EM FERRO GALVANIZADO, CONEXÃO ROSQUEADA, DN 40 (1 1/2"), INSTALADO EM REDE DE ALIMENTAÇÃO PARA SPRINKLER - FORNECIMENTO E INSTALAÇÃO. AF_12/2015</t>
  </si>
  <si>
    <t>53,96</t>
  </si>
  <si>
    <t>TAQUEADOR OU TAQUEIRO (MENSALISTA)</t>
  </si>
  <si>
    <t>92684</t>
  </si>
  <si>
    <t>3.179,03</t>
  </si>
  <si>
    <t>TÊ, EM FERRO GALVANIZADO, CONEXÃO ROSQUEADA, DN 50 (2"), INSTALADO EM REDE DE ALIMENTAÇÃO PARA SPRINKLER - FORNECIMENTO E INSTALAÇÃO. AF_12/2015</t>
  </si>
  <si>
    <t>74,04</t>
  </si>
  <si>
    <t>TARIFA "A" ENTRE  0 E 20M3 FORNECIMENTO D'AGUA</t>
  </si>
  <si>
    <t>14,00</t>
  </si>
  <si>
    <t>92685</t>
  </si>
  <si>
    <t>TÊ, EM FERRO GALVANIZADO, CONEXÃO ROSQUEADA, DN 65 (2 1/2"), INSTALADO EM REDE DE ALIMENTAÇÃO PARA SPRINKLER - FORNECIMENTO E INSTALAÇÃO. AF_12/2015</t>
  </si>
  <si>
    <t>TARJETA TIPO LIVRE / OCUPADO, CROMADA, PARA PORTA DE BANHEIRO</t>
  </si>
  <si>
    <t>121,29</t>
  </si>
  <si>
    <t>23,08</t>
  </si>
  <si>
    <t>TE CPVC, SOLDAVEL, 90 GRAUS, 15 MM, PARA AGUA QUENTE PREDIAL</t>
  </si>
  <si>
    <t>94499</t>
  </si>
  <si>
    <t>92686</t>
  </si>
  <si>
    <t>TÊ, EM FERRO GALVANIZADO, CONEXÃO ROSQUEADA, DN 80 (3"), INSTALADO EM REDE DE ALIMENTAÇÃO PARA SPRINKLER - FORNECIMENTO E INSTALAÇÃO. AF_12/2015</t>
  </si>
  <si>
    <t>REGISTRO DE GAVETA BRUTO, LATÃO, ROSCÁVEL, 2 1/2_x0094_, INSTALADO EM RESERVAÇÃO DE ÁGUA DE EDIFICAÇÃO QUE POSSUA RESERVATÓRIO DE FIBRA/FIBROCIMENTO _x0096_ FORNECIMENTO E INSTALAÇÃO. AF_06/2016</t>
  </si>
  <si>
    <t>155,89</t>
  </si>
  <si>
    <t>TE CPVC, SOLDAVEL, 90 GRAUS, 22 MM, PARA AGUA QUENTE PREDIAL</t>
  </si>
  <si>
    <t>92692</t>
  </si>
  <si>
    <t>NIPLE, EM FERRO GALVANIZADO, CONEXÃO ROSQUEADA, DN 15 (1/2"), INSTALADO EM RAMAIS E SUB-RAMAIS DE GÁS - FORNECIMENTO E INSTALAÇÃO. AF_12/2015</t>
  </si>
  <si>
    <t>TE CPVC, SOLDAVEL, 90 GRAUS, 28 MM, PARA AGUA QUENTE PREDIAL</t>
  </si>
  <si>
    <t>TE CPVC, SOLDAVEL, 90 GRAUS, 35 MM, PARA AGUA QUENTE PREDIAL</t>
  </si>
  <si>
    <t>TE CPVC, SOLDAVEL, 90 GRAUS, 42 MM, PARA AGUA QUENTE PREDIAL</t>
  </si>
  <si>
    <t>92693</t>
  </si>
  <si>
    <t>LUVA, EM FERRO GALVANIZADO, CONEXÃO ROSQUEADA, DN 15 (1/2"), INSTALADO EM RAMAIS E SUB-RAMAIS DE GÁS - FORNECIMENTO E INSTALAÇÃO. AF_12/2015</t>
  </si>
  <si>
    <t>TE CPVC, SOLDAVEL, 90 GRAUS, 54 MM, PARA AGUA QUENTE PREDIAL</t>
  </si>
  <si>
    <t>TE CPVC, SOLDAVEL, 90 GRAUS, 73 MM, PARA AGUA QUENTE PREDIAL</t>
  </si>
  <si>
    <t>92694</t>
  </si>
  <si>
    <t>92,45</t>
  </si>
  <si>
    <t>NIPLE, EM FERRO GALVANIZADO, CONEXÃO ROSQUEADA, DN 20 (3/4"), INSTALADO EM RAMAIS E SUB-RAMAIS DE GÁS - FORNECIMENTO E INSTALAÇÃO. AF_12/2015</t>
  </si>
  <si>
    <t>TE CPVC, SOLDAVEL, 90 GRAUS, 89 MM, PARA AGUA QUENTE PREDIAL</t>
  </si>
  <si>
    <t>112,49</t>
  </si>
  <si>
    <t>TE DE COBRE (REF 611) SEM ANEL DE SOLDA, BOLSA X BOLSA X BOLSA, 104 MM</t>
  </si>
  <si>
    <t>806,73</t>
  </si>
  <si>
    <t>92695</t>
  </si>
  <si>
    <t>LUVA, EM FERRO GALVANIZADO, CONEXÃO ROSQUEADA, DN 20 (3/4"), INSTALADO EM RAMAIS E SUB-RAMAIS DE GÁS - FORNECIMENTO E INSTALAÇÃO. AF_12/2015</t>
  </si>
  <si>
    <t>TE DE COBRE (REF 611) SEM ANEL DE SOLDA, BOLSA X BOLSA X BOLSA, 15 MM</t>
  </si>
  <si>
    <t>92696</t>
  </si>
  <si>
    <t>TE DE COBRE (REF 611) SEM ANEL DE SOLDA, BOLSA X BOLSA X BOLSA, 22 MM</t>
  </si>
  <si>
    <t>NIPLE, EM FERRO GALVANIZADO, CONEXÃO ROSQUEADA, DN 25 (1"), INSTALADO EM RAMAIS E SUB-RAMAIS DE GÁS - FORNECIMENTO E INSTALAÇÃO. AF_12/2015</t>
  </si>
  <si>
    <t>24,61</t>
  </si>
  <si>
    <t>TE DE COBRE (REF 611) SEM ANEL DE SOLDA, BOLSA X BOLSA X BOLSA, 28 MM</t>
  </si>
  <si>
    <t>92697</t>
  </si>
  <si>
    <t>LUVA, EM FERRO GALVANIZADO, CONEXÃO ROSQUEADA, DN 25 (1"), INSTALADO EM RAMAIS E SUB-RAMAIS DE GÁS - FORNECIMENTO E INSTALAÇÃO. AF_12/2015</t>
  </si>
  <si>
    <t>26,00</t>
  </si>
  <si>
    <t>TE DE COBRE (REF 611) SEM ANEL DE SOLDA, BOLSA X BOLSA X BOLSA, 35 MM</t>
  </si>
  <si>
    <t>32,53</t>
  </si>
  <si>
    <t>92698</t>
  </si>
  <si>
    <t>TE DE COBRE (REF 611) SEM ANEL DE SOLDA, BOLSA X BOLSA X BOLSA, 42 MM</t>
  </si>
  <si>
    <t>41,91</t>
  </si>
  <si>
    <t>JOELHO 45 GRAUS, EM FERRO GALVANIZADO, CONEXÃO ROSQUEADA, DN 15 (1/2"), INSTALADO EM RAMAIS E SUB-RAMAIS DE GÁS - FORNECIMENTO E INSTALAÇÃO. AF_12/2015</t>
  </si>
  <si>
    <t>14,79</t>
  </si>
  <si>
    <t>TE DE COBRE (REF 611) SEM ANEL DE SOLDA, BOLSA X BOLSA X BOLSA, 54 MM</t>
  </si>
  <si>
    <t>82,84</t>
  </si>
  <si>
    <t>92699</t>
  </si>
  <si>
    <t>JOELHO 90 GRAUS, EM FERRO GALVANIZADO, CONEXÃO ROSQUEADA, DN 15 (1/2"), INSTALADO EM RAMAIS E SUB-RAMAIS DE GÁS - FORNECIMENTO E INSTALAÇÃO. AF_12/2015</t>
  </si>
  <si>
    <t>TE DE COBRE (REF 611) SEM ANEL DE SOLDA, BOLSA X BOLSA X BOLSA, 66 MM</t>
  </si>
  <si>
    <t>235,83</t>
  </si>
  <si>
    <t>TE DE COBRE (REF 611) SEM ANEL DE SOLDA, BOLSA X BOLSA X BOLSA, 79 MM</t>
  </si>
  <si>
    <t>92700</t>
  </si>
  <si>
    <t>JOELHO 45 GRAUS, EM FERRO GALVANIZADO, CONEXÃO ROSQUEADA, DN 20 (3/4"), INSTALADO EM RAMAIS E SUB-RAMAIS DE GÁS - FORNECIMENTO E INSTALAÇÃO. AF_12/2015</t>
  </si>
  <si>
    <t>368,97</t>
  </si>
  <si>
    <t>TE DE FERRO GALVANIZADO, DE 1 1/2"</t>
  </si>
  <si>
    <t>92701</t>
  </si>
  <si>
    <t>31,39</t>
  </si>
  <si>
    <t>JOELHO 90 GRAUS, EM FERRO GALVANIZADO, CONEXÃO ROSQUEADA, DN 20 (3/4"), INSTALADO EM RAMAIS E SUB-RAMAIS DE GÁS - FORNECIMENTO E INSTALAÇÃO. AF_12/2015</t>
  </si>
  <si>
    <t>22,49</t>
  </si>
  <si>
    <t>TE DE FERRO GALVANIZADO, DE 1 1/4"</t>
  </si>
  <si>
    <t>86901</t>
  </si>
  <si>
    <t>92702</t>
  </si>
  <si>
    <t>CUBA DE EMBUTIR OVAL EM LOUÇA BRANCA, 35 X 50CM OU EQUIVALENTE - FORNECIMENTO E INSTALAÇÃO. AF_12/2013</t>
  </si>
  <si>
    <t>JOELHO 45 GRAUS, EM FERRO GALVANIZADO, CONEXÃO ROSQUEADA, DN 25 (1"), INSTALADO EM RAMAIS E SUB-RAMAIS DE GÁS - FORNECIMENTO E INSTALAÇÃO. AF_12/2015</t>
  </si>
  <si>
    <t>37,34</t>
  </si>
  <si>
    <t>TE DE FERRO GALVANIZADO, DE 1/2"</t>
  </si>
  <si>
    <t>92703</t>
  </si>
  <si>
    <t>7,06</t>
  </si>
  <si>
    <t>JOELHO 90 GRAUS, EM FERRO GALVANIZADO, CONEXÃO ROSQUEADA, DN 25 (1"), INSTALADO EM RAMAIS E SUB-RAMAIS DE GÁS - FORNECIMENTO E INSTALAÇÃO. AF_12/2015</t>
  </si>
  <si>
    <t>35,50</t>
  </si>
  <si>
    <t>TE DE FERRO GALVANIZADO, DE 1"</t>
  </si>
  <si>
    <t>16,19</t>
  </si>
  <si>
    <t>92704</t>
  </si>
  <si>
    <t>TÊ, EM FERRO GALVANIZADO, CONEXÃO ROSQUEADA, DN 15 (1/2"), INSTALADO EM RAMAIS E SUB-RAMAIS DE GÁS - FORNECIMENTO E INSTALAÇÃO. AF_12/2015</t>
  </si>
  <si>
    <t>TE DE FERRO GALVANIZADO, DE 2 1/2"</t>
  </si>
  <si>
    <t>TE DE FERRO GALVANIZADO, DE 2"</t>
  </si>
  <si>
    <t>92705</t>
  </si>
  <si>
    <t>TÊ, EM FERRO GALVANIZADO, CONEXÃO ROSQUEADA, DN 20 (3/4"), INSTALADO EM RAMAIS E SUB-RAMAIS DE GÁS - FORNECIMENTO E INSTALAÇÃO. AF_12/2015</t>
  </si>
  <si>
    <t>29,69</t>
  </si>
  <si>
    <t>TE DE FERRO GALVANIZADO, DE 3/4"</t>
  </si>
  <si>
    <t>92706</t>
  </si>
  <si>
    <t>TÊ, EM FERRO GALVANIZADO, CONEXÃO ROSQUEADA, DN 25 (1"), INSTALADO EM RAMAIS E SUB-RAMAIS DE GÁS - FORNECIMENTO E INSTALAÇÃO. AF_12/2015</t>
  </si>
  <si>
    <t>TE DE FERRO GALVANIZADO, DE 3"</t>
  </si>
  <si>
    <t>126,46</t>
  </si>
  <si>
    <t>92889</t>
  </si>
  <si>
    <t>UNIÃO, EM FERRO GALVANIZADO, DN 50 (2"), CONEXÃO ROSQUEADA, INSTALADO EM PRUMADAS - FORNECIMENTO E INSTALAÇÃO. AF_12/2015</t>
  </si>
  <si>
    <t>TE DE FERRO GALVANIZADO, DE 4"</t>
  </si>
  <si>
    <t>90447</t>
  </si>
  <si>
    <t>97,84</t>
  </si>
  <si>
    <t>233,14</t>
  </si>
  <si>
    <t>RASGO EM ALVENARIA PARA ELETRODUTOS COM DIAMETROS MENORES OU IGUAIS A 40 MM. AF_05/2015</t>
  </si>
  <si>
    <t>TE DE FERRO GALVANIZADO, DE 5"</t>
  </si>
  <si>
    <t>333,03</t>
  </si>
  <si>
    <t>92890</t>
  </si>
  <si>
    <t>UNIÃO, EM FERRO GALVANIZADO, DN 65 (2 1/2"), CONEXÃO ROSQUEADA, INSTALADO EM PRUMADAS - FORNECIMENTO E INSTALAÇÃO. AF_12/2015</t>
  </si>
  <si>
    <t>149,77</t>
  </si>
  <si>
    <t>TE DE FERRO GALVANIZADO, DE 6"</t>
  </si>
  <si>
    <t>780,58</t>
  </si>
  <si>
    <t>TE DE INSPECAO, PVC,  100 X 75 MM, SERIE NORMAL PARA ESGOTO PREDIAL</t>
  </si>
  <si>
    <t>32,26</t>
  </si>
  <si>
    <t>92891</t>
  </si>
  <si>
    <t>UNIÃO, EM FERRO GALVANIZADO, DN 80 (3"), CONEXÃO ROSQUEADA, INSTALADO EM PRUMADAS - FORNECIMENTO E INSTALAÇÃO. AF_12/2015</t>
  </si>
  <si>
    <t>221,07</t>
  </si>
  <si>
    <t>TE DE INSPECAO, PVC, SERIE R, 100 X 75 MM, PARA ESGOTO PREDIAL</t>
  </si>
  <si>
    <t>92892</t>
  </si>
  <si>
    <t>UNIÃO, EM FERRO GALVANIZADO, DN 25 (1"), CONEXÃO ROSQUEADA, INSTALADO EM REDE DE ALIMENTAÇÃO PARA HIDRANTE - FORNECIMENTO E INSTALAÇÃO. AF_12/2015</t>
  </si>
  <si>
    <t>TE DE INSPECAO, PVC, SERIE R, 150 X 100 MM, PARA ESGOTO PREDIAL</t>
  </si>
  <si>
    <t>41,14</t>
  </si>
  <si>
    <t>199,59</t>
  </si>
  <si>
    <t>TE DE INSPECAO, PVC, SERIE R, 75 X 75 MM, PARA ESGOTO PREDIAL</t>
  </si>
  <si>
    <t>24,25</t>
  </si>
  <si>
    <t>92893</t>
  </si>
  <si>
    <t>UNIÃO, EM FERRO GALVANIZADO, DN 32 (1 1/4"), CONEXÃO ROSQUEADA, INSTALADO EM REDE DE ALIMENTAÇÃO PARA HIDRANTE - FORNECIMENTO E INSTALAÇÃO. AF_12/2015</t>
  </si>
  <si>
    <t>TE DE REDUCAO COM ROSCA, PVC, 90 GRAUS, 1 X 3/4", PARA AGUA FRIA PREDIAL</t>
  </si>
  <si>
    <t>59,40</t>
  </si>
  <si>
    <t>92894</t>
  </si>
  <si>
    <t>UNIÃO, EM FERRO GALVANIZADO, DN 40 (1 1/2"), CONEXÃO ROSQUEADA, INSTALADO EM REDE DE ALIMENTAÇÃO PARA HIDRANTE - FORNECIMENTO E INSTALAÇÃO. AF_12/2015</t>
  </si>
  <si>
    <t>TE DE REDUCAO COM ROSCA, PVC, 90 GRAUS, 3/4 X 1/2", PARA AGUA FRIA PREDIAL</t>
  </si>
  <si>
    <t>92895</t>
  </si>
  <si>
    <t>UNIÃO, EM FERRO GALVANIZADO, DN 50 (2"), CONEXÃO ROSQUEADA, INSTALADO EM REDE DE ALIMENTAÇÃO PARA HIDRANTE - FORNECIMENTO E INSTALAÇÃO. AF_12/2015</t>
  </si>
  <si>
    <t>97,80</t>
  </si>
  <si>
    <t>TE DE REDUCAO DE FERRO GALVANIZADO, COM ROSCA BSP, DE 1 1/2" X 1"</t>
  </si>
  <si>
    <t>92896</t>
  </si>
  <si>
    <t>36,88</t>
  </si>
  <si>
    <t>UNIÃO, EM FERRO GALVANIZADO, DN 65 (2 1/2"), CONEXÃO ROSQUEADA, INSTALADO EM REDE DE ALIMENTAÇÃO PARA HIDRANTE - FORNECIMENTO E INSTALAÇÃO. AF_12/2015</t>
  </si>
  <si>
    <t>150,88</t>
  </si>
  <si>
    <t>TE DE REDUCAO DE FERRO GALVANIZADO, COM ROSCA BSP, DE 1 1/2" X 3/4"</t>
  </si>
  <si>
    <t>92897</t>
  </si>
  <si>
    <t>UNIÃO, EM FERRO GALVANIZADO, DN 80 (3"), CONEXÃO ROSQUEADA, INSTALADO EM REDE DE ALIMENTAÇÃO PARA HIDRANTE - FORNECIMENTO E INSTALAÇÃO. AF_12/2015</t>
  </si>
  <si>
    <t>TE DE REDUCAO DE FERRO GALVANIZADO, COM ROSCA BSP, DE 1 1/4" X 3/4"</t>
  </si>
  <si>
    <t>223,36</t>
  </si>
  <si>
    <t>27,93</t>
  </si>
  <si>
    <t>92898</t>
  </si>
  <si>
    <t>UNIÃO, EM FERRO GALVANIZADO, CONEXÃO ROSQUEADA, DN 25 (1"), INSTALADO EM REDE DE ALIMENTAÇÃO PARA SPRINKLER - FORNECIMENTO E INSTALAÇÃO. AF_12/2015</t>
  </si>
  <si>
    <t>TE DE REDUCAO DE FERRO GALVANIZADO, COM ROSCA BSP, DE 1" X 1/2"</t>
  </si>
  <si>
    <t>18,99</t>
  </si>
  <si>
    <t>92899</t>
  </si>
  <si>
    <t>TE DE REDUCAO DE FERRO GALVANIZADO, COM ROSCA BSP, DE 1" X 3/4"</t>
  </si>
  <si>
    <t>UNIÃO, EM FERRO GALVANIZADO, CONEXÃO ROSQUEADA, DN 32 (1 1/4"), INSTALADO EM REDE DE ALIMENTAÇÃO PARA SPRINKLER - FORNECIMENTO E INSTALAÇÃO. AF_12/2015</t>
  </si>
  <si>
    <t>52,39</t>
  </si>
  <si>
    <t>92900</t>
  </si>
  <si>
    <t>UNIÃO, EM FERRO GALVANIZADO, CONEXÃO ROSQUEADA, DN 40 (1 1/2"), INSTALADO EM REDE DE ALIMENTAÇÃO PARA SPRINKLER - FORNECIMENTO E INSTALAÇÃO. AF_12/2015</t>
  </si>
  <si>
    <t>TE DE REDUCAO DE FERRO GALVANIZADO, COM ROSCA BSP, DE 2 1/2" X 1 1/2"</t>
  </si>
  <si>
    <t>63,28</t>
  </si>
  <si>
    <t>102,05</t>
  </si>
  <si>
    <t>92901</t>
  </si>
  <si>
    <t>UNIÃO, EM FERRO GALVANIZADO, CONEXÃO ROSQUEADA, DN 50 (2"), INSTALADO EM REDE DE ALIMENTAÇÃO PARA SPRINKLER - FORNECIMENTO E INSTALAÇÃO. AF_12/2015</t>
  </si>
  <si>
    <t>TE DE REDUCAO DE FERRO GALVANIZADO, COM ROSCA BSP, DE 2 1/2" X 1 1/4"</t>
  </si>
  <si>
    <t>88,62</t>
  </si>
  <si>
    <t>TE DE REDUCAO DE FERRO GALVANIZADO, COM ROSCA BSP, DE 2 1/2" X 1"</t>
  </si>
  <si>
    <t>92902</t>
  </si>
  <si>
    <t>UNIÃO, EM FERRO GALVANIZADO, CONEXÃO ROSQUEADA, DN 65 (2 1/2"), INSTALADO EM REDE DE ALIMENTAÇÃO PARA SPRINKLER - FORNECIMENTO E INSTALAÇÃO. AF_12/2015</t>
  </si>
  <si>
    <t>139,88</t>
  </si>
  <si>
    <t>TE DE REDUCAO DE FERRO GALVANIZADO, COM ROSCA BSP, DE 2 1/2" X 2"</t>
  </si>
  <si>
    <t>105,01</t>
  </si>
  <si>
    <t>92903</t>
  </si>
  <si>
    <t>UNIÃO, EM FERRO GALVANIZADO, CONEXÃO ROSQUEADA, DN 80 (3"), INSTALADO EM REDE DE ALIMENTAÇÃO PARA SPRINKLER - FORNECIMENTO E INSTALAÇÃO. AF_12/2015</t>
  </si>
  <si>
    <t>210,56</t>
  </si>
  <si>
    <t>TE DE REDUCAO DE FERRO GALVANIZADO, COM ROSCA BSP, DE 2" X 1 1/2"</t>
  </si>
  <si>
    <t>92904</t>
  </si>
  <si>
    <t>UNIÃO, EM FERRO GALVANIZADO, CONEXÃO ROSQUEADA, DN 15 (1/2"), INSTALADO EM RAMAIS E SUB-RAMAIS DE GÁS - FORNECIMENTO E INSTALAÇÃO. AF_12/2015</t>
  </si>
  <si>
    <t>TE DE REDUCAO DE FERRO GALVANIZADO, COM ROSCA BSP, DE 2" X 1 1/4"</t>
  </si>
  <si>
    <t>92905</t>
  </si>
  <si>
    <t>UNIÃO, EM FERRO GALVANIZADO, CONEXÃO ROSQUEADA, DN 20 (3/4"), INSTALADO EM RAMAIS E SUB-RAMAIS DE GÁS - FORNECIMENTO E INSTALAÇÃO. AF_12/2015</t>
  </si>
  <si>
    <t>TE DE REDUCAO DE FERRO GALVANIZADO, COM ROSCA BSP, DE 2" X 1"</t>
  </si>
  <si>
    <t>33,99</t>
  </si>
  <si>
    <t>TE DE REDUCAO DE FERRO GALVANIZADO, COM ROSCA BSP, DE 3/4" X 1/2"</t>
  </si>
  <si>
    <t>92906</t>
  </si>
  <si>
    <t>UNIÃO, EM FERRO GALVANIZADO, CONEXÃO ROSQUEADA, DN 25 (1"), INSTALADO EM RAMAIS E SUB-RAMAIS DE GÁS - FORNECIMENTO E INSTALAÇÃO. AF_12/2015</t>
  </si>
  <si>
    <t>40,88</t>
  </si>
  <si>
    <t>TE DE REDUCAO DE FERRO GALVANIZADO, COM ROSCA BSP, DE 3" X 1 1/2"</t>
  </si>
  <si>
    <t>97625</t>
  </si>
  <si>
    <t>146,79</t>
  </si>
  <si>
    <t>DEMOLIÇÃO DE ALVENARIA PARA QUALQUER TIPO DE BLOCO, DE FORMA MECANIZADA, SEM REAPROVEITAMENTO. AF_12/2017</t>
  </si>
  <si>
    <t>92907</t>
  </si>
  <si>
    <t>TE DE REDUCAO DE FERRO GALVANIZADO, COM ROSCA BSP, DE 3" X 1 1/4"</t>
  </si>
  <si>
    <t>LUVA DE REDUÇÃO, EM FERRO GALVANIZADO, 2" X 1 1/2", CONEXÃO ROSQUEADA, INSTALADO EM PRUMADAS - FORNECIMENTO E INSTALAÇÃO. AF_12/2015</t>
  </si>
  <si>
    <t>50,73</t>
  </si>
  <si>
    <t>TE DE REDUCAO DE FERRO GALVANIZADO, COM ROSCA BSP, DE 3" X 1"</t>
  </si>
  <si>
    <t>92908</t>
  </si>
  <si>
    <t>LUVA DE REDUÇÃO, EM FERRO GALVANIZADO, 2" X 1 1/4", CONEXÃO ROSQUEADA, INSTALADO EM PRUMADAS - FORNECIMENTO E INSTALAÇÃO. AF_12/2015</t>
  </si>
  <si>
    <t>TE DE REDUCAO DE FERRO GALVANIZADO, COM ROSCA BSP, DE 3" X 2 1/2"</t>
  </si>
  <si>
    <t>92909</t>
  </si>
  <si>
    <t>LUVA DE REDUÇÃO, EM FERRO GALVANIZADO, 2" X 1", CONEXÃO ROSQUEADA, INSTALADO EM PRUMADAS - FORNECIMENTO E INSTALAÇÃO. AF_12/2015</t>
  </si>
  <si>
    <t>TE DE REDUCAO DE FERRO GALVANIZADO, COM ROSCA BSP, DE 3" X 2"</t>
  </si>
  <si>
    <t>92910</t>
  </si>
  <si>
    <t>TE DE REDUCAO DE FERRO GALVANIZADO, COM ROSCA BSP, DE 4" X 2"</t>
  </si>
  <si>
    <t>LUVA DE REDUÇÃO, EM FERRO GALVANIZADO, 2 1/2" X 1 1/2", CONEXÃO ROSQUEADA, INSTALADO EM PRUMADAS - FORNECIMENTO E INSTALAÇÃO. AF_12/2015</t>
  </si>
  <si>
    <t>277,94</t>
  </si>
  <si>
    <t>74,74</t>
  </si>
  <si>
    <t>TE DE REDUCAO DE FERRO GALVANIZADO, COM ROSCA BSP, DE 4" X 3"</t>
  </si>
  <si>
    <t>92911</t>
  </si>
  <si>
    <t>LUVA DE REDUÇÃO, EM FERRO GALVANIZADO, 2 1/2" X 2", CONEXÃO ROSQUEADA, INSTALADO EM PRUMADAS - FORNECIMENTO E INSTALAÇÃO. AF_12/2015</t>
  </si>
  <si>
    <t>TE DE REDUCAO METALICO, PARA CONEXAO COM ANEL DESLIZANTE EM TUBO PEX, DN 16 X 20 X 16 MM</t>
  </si>
  <si>
    <t>92912</t>
  </si>
  <si>
    <t>LUVA DE REDUÇÃO, EM FERRO GALVANIZADO, 3" X 1 1/2", CONEXÃO ROSQUEADA, INSTALADO EM PRUMADAS - FORNECIMENTO E INSTALAÇÃO. AF_12/2015</t>
  </si>
  <si>
    <t>101,59</t>
  </si>
  <si>
    <t>TE DE REDUCAO METALICO, PARA CONEXAO COM ANEL DESLIZANTE EM TUBO PEX, DN 16 X 25 X 16 MM</t>
  </si>
  <si>
    <t>24,51</t>
  </si>
  <si>
    <t>92913</t>
  </si>
  <si>
    <t>LUVA DE REDUÇÃO, EM FERRO GALVANIZADO, 3" X 2 1/2", CONEXÃO ROSQUEADA, INSTALADO EM PRUMADAS - FORNECIMENTO E INSTALAÇÃO. AF_12/2015</t>
  </si>
  <si>
    <t>PONTO PARA ESGOTO SECUNDÁRIO (PIA, LAVATÓRIO, MICTÓRIO, TANQUE, BIDÊ, ETC...)</t>
  </si>
  <si>
    <t>TE DE REDUCAO METALICO, PARA CONEXAO COM ANEL DESLIZANTE EM TUBO PEX, DN 20 X 16 X 16 MM</t>
  </si>
  <si>
    <t>103,51</t>
  </si>
  <si>
    <t>PT</t>
  </si>
  <si>
    <t>TE DE REDUCAO METALICO, PARA CONEXAO COM ANEL DESLIZANTE EM TUBO PEX, DN 20 X 16 X 20 MM</t>
  </si>
  <si>
    <t>92914</t>
  </si>
  <si>
    <t>LUVA DE REDUÇÃO, EM FERRO GALVANIZADO, 3" X 2", CONEXÃO ROSQUEADA, INSTALADO EM PRUMADAS - FORNECIMENTO E INSTALAÇÃO. AF_12/2015</t>
  </si>
  <si>
    <t>13,44</t>
  </si>
  <si>
    <t>TE DE REDUCAO METALICO, PARA CONEXAO COM ANEL DESLIZANTE EM TUBO PEX, DN 20 X 20 X 16 MM</t>
  </si>
  <si>
    <t>92918</t>
  </si>
  <si>
    <t>LUVA DE REDUÇÃO, EM FERRO GALVANIZADO, 1" X 1/2", CONEXÃO ROSQUEADA, INSTALADO EM REDE DE ALIMENTAÇÃO PARA HIDRANTE - FORNECIMENTO E INSTALAÇÃO. AF_12/2015</t>
  </si>
  <si>
    <t>TE DE REDUCAO METALICO, PARA CONEXAO COM ANEL DESLIZANTE EM TUBO PEX, DN 20 X 25 X 20 MM</t>
  </si>
  <si>
    <t>20,58</t>
  </si>
  <si>
    <t>92920</t>
  </si>
  <si>
    <t>TE DE REDUCAO METALICO, PARA CONEXAO COM ANEL DESLIZANTE EM TUBO PEX, DN 25 X 16 X 16 MM</t>
  </si>
  <si>
    <t>LUVA DE REDUÇÃO, EM FERRO GALVANIZADO, 1" X 3/4", CONEXÃO ROSQUEADA, INSTALADO EM REDE DE ALIMENTAÇÃO PARA HIDRANTE - FORNECIMENTO E INSTALAÇÃO. AF_12/2015</t>
  </si>
  <si>
    <t>22,35</t>
  </si>
  <si>
    <t>TE DE REDUCAO METALICO, PARA CONEXAO COM ANEL DESLIZANTE EM TUBO PEX, DN 25 X 16 X 20 MM</t>
  </si>
  <si>
    <t>92925</t>
  </si>
  <si>
    <t>LUVA DE REDUÇÃO, EM FERRO GALVANIZADO, 1 1/4" X 1", CONEXÃO ROSQUEADA, INSTALADO EM REDE DE ALIMENTAÇÃO PARA HIDRANTE - FORNECIMENTO E INSTALAÇÃO. AF_12/2015</t>
  </si>
  <si>
    <t>32,76</t>
  </si>
  <si>
    <t>TE DE REDUCAO METALICO, PARA CONEXAO COM ANEL DESLIZANTE EM TUBO PEX, DN 25 X 16 X 25 MM</t>
  </si>
  <si>
    <t>92926</t>
  </si>
  <si>
    <t>LUVA DE REDUÇÃO, EM FERRO GALVANIZADO, 1 1/4" X 1/2", CONEXÃO ROSQUEADA, INSTALADO EM REDE DE ALIMENTAÇÃO PARA HIDRANTE - FORNECIMENTO E INSTALAÇÃO. AF_12/2015</t>
  </si>
  <si>
    <t>32,75</t>
  </si>
  <si>
    <t>TE DE REDUCAO METALICO, PARA CONEXAO COM ANEL DESLIZANTE EM TUBO PEX, DN 25 X 20 X 20 MM</t>
  </si>
  <si>
    <t>92927</t>
  </si>
  <si>
    <t>LUVA DE REDUÇÃO, EM FERRO GALVANIZADO, 1 1/4" X 3/4", CONEXÃO ROSQUEADA, INSTALADO EM REDE DE ALIMENTAÇÃO PARA HIDRANTE - FORNECIMENTO E INSTALAÇÃO. AF_12/2015</t>
  </si>
  <si>
    <t>99808</t>
  </si>
  <si>
    <t>LIMPEZA DE REVESTIMENTO CERÂMICO EM PAREDE UTILIZANDO ÁCIDO MURIÁTICO. AF_04/2019</t>
  </si>
  <si>
    <t>92928</t>
  </si>
  <si>
    <t>LUVA DE REDUÇÃO, EM FERRO GALVANIZADO, 1 1/2" X 1 1/4", CONEXÃO ROSQUEADA, INSTALADO EM REDE DE ALIMENTAÇÃO PARA HIDRANTE - FORNECIMENTO E INSTALAÇÃO. AF_12/2015</t>
  </si>
  <si>
    <t>37,61</t>
  </si>
  <si>
    <t>TE DE REDUCAO METALICO, PARA CONEXAO COM ANEL DESLIZANTE EM TUBO PEX, DN 25 X 20 X 25 MM</t>
  </si>
  <si>
    <t>24,91</t>
  </si>
  <si>
    <t>92929</t>
  </si>
  <si>
    <t>LUVA DE REDUÇÃO, EM FERRO GALVANIZADO, 1 1/2" X 1", CONEXÃO ROSQUEADA, INSTALADO EM REDE DE ALIMENTAÇÃO PARA HIDRANTE - FORNECIMENTO E INSTALAÇÃO. AF_12/2015</t>
  </si>
  <si>
    <t>TE DE REDUCAO METALICO, PARA CONEXAO COM ANEL DESLIZANTE EM TUBO PEX, DN 25 X 32 X 25 MM</t>
  </si>
  <si>
    <t>37,03</t>
  </si>
  <si>
    <t>92930</t>
  </si>
  <si>
    <t>LUVA DE REDUÇÃO, EM FERRO GALVANIZADO, 1 1/2" X 3/4", CONEXÃO ROSQUEADA, INSTALADO EM REDE DE ALIMENTAÇÃO PARA HIDRANTE - FORNECIMENTO E INSTALAÇÃO. AF_12/2015</t>
  </si>
  <si>
    <t>TE DE REDUCAO METALICO, PARA CONEXAO COM ANEL DESLIZANTE EM TUBO PEX, DN 32 X 20 X 32 MM</t>
  </si>
  <si>
    <t>TE DE REDUCAO METALICO, PARA CONEXAO COM ANEL DESLIZANTE EM TUBO PEX, DN 32 X 25 X 25 MM</t>
  </si>
  <si>
    <t>92931</t>
  </si>
  <si>
    <t>37,82</t>
  </si>
  <si>
    <t>LUVA DE REDUÇÃO, EM FERRO GALVANIZADO, 2" X 1 1/2", CONEXÃO ROSQUEADA, INSTALADO EM REDE DE ALIMENTAÇÃO PARA HIDRANTE - FORNECIMENTO E INSTALAÇÃO. AF_12/2015</t>
  </si>
  <si>
    <t>50,69</t>
  </si>
  <si>
    <t>TE DE REDUCAO METALICO, PARA CONEXAO COM ANEL DESLIZANTE EM TUBO PEX, DN 32 X 25 X 32 MM</t>
  </si>
  <si>
    <t>38,56</t>
  </si>
  <si>
    <t>92932</t>
  </si>
  <si>
    <t>LUVA DE REDUÇÃO, EM FERRO GALVANIZADO, 2" X 1 1/4", CONEXÃO ROSQUEADA, INSTALADO EM REDE DE ALIMENTAÇÃO PARA HIDRANTE - FORNECIMENTO E INSTALAÇÃO. AF_12/2015</t>
  </si>
  <si>
    <t>TE DE REDUCAO, CPVC, 22 X 15 MM, PARA AGUA QUENTE PREDIAL</t>
  </si>
  <si>
    <t>92933</t>
  </si>
  <si>
    <t>LUVA DE REDUÇÃO, EM FERRO GALVANIZADO, 2" X 1", CONEXÃO ROSQUEADA, INSTALADO EM REDE DE ALIMENTAÇÃO PARA HIDRANTE - FORNECIMENTO E INSTALAÇÃO. AF_12/2015</t>
  </si>
  <si>
    <t>TE DE REDUCAO, CPVC, 28 X 22 MM, PARA AGUA QUENTE PREDIAL</t>
  </si>
  <si>
    <t>TE DE REDUCAO, CPVC, 35 X 28 MM, PARA AGUA QUENTE PREDIAL</t>
  </si>
  <si>
    <t>92934</t>
  </si>
  <si>
    <t>LUVA DE REDUÇÃO, EM FERRO GALVANIZADO, 2 1/2" X 1 1/2", CONEXÃO ROSQUEADA, INSTALADO EM REDE DE ALIMENTAÇÃO PARA HIDRANTE - FORNECIMENTO E INSTALAÇÃO. AF_12/2015</t>
  </si>
  <si>
    <t>75,85</t>
  </si>
  <si>
    <t>TE DE REDUCAO, CPVC, 42 X 35 MM, PARA AGUA QUENTE PREDIAL</t>
  </si>
  <si>
    <t>92935</t>
  </si>
  <si>
    <t>LUVA DE REDUÇÃO, EM FERRO GALVANIZADO, 2 1/2" X 2", CONEXÃO ROSQUEADA, INSTALADO EM REDE DE ALIMENTAÇÃO PARA HIDRANTE - FORNECIMENTO E INSTALAÇÃO. AF_12/2015</t>
  </si>
  <si>
    <t>TE DE REDUCAO, PVC LEVE, CURTO, 90 GRAUS, COM BOLSA PARA ANEL, 150 X 100 MM, PARA ESGOTO</t>
  </si>
  <si>
    <t>92936</t>
  </si>
  <si>
    <t>TE DE REDUCAO, PVC PBA, BBB, JE, DN 100 X 50 / DE 110 X 60 MM, PARA REDE AGUA (NBR 10351)</t>
  </si>
  <si>
    <t>LUVA DE REDUÇÃO, EM FERRO GALVANIZADO, 3" X 2 1/2", CONEXÃO ROSQUEADA, INSTALADO EM REDE DE ALIMENTAÇÃO PARA HIDRANTE - FORNECIMENTO E INSTALAÇÃO. AF_12/2015</t>
  </si>
  <si>
    <t>65,27</t>
  </si>
  <si>
    <t>105,80</t>
  </si>
  <si>
    <t>TE DE REDUCAO, PVC PBA, BBB, JE, DN 100 X 75 / DE 110 X 85 MM, PARA REDE AGUA (NBR 10351)</t>
  </si>
  <si>
    <t>55,16</t>
  </si>
  <si>
    <t>92937</t>
  </si>
  <si>
    <t>LUVA DE REDUÇÃO, EM FERRO GALVANIZADO, 3" X 2", CONEXÃO ROSQUEADA, INSTALADO EM REDE DE ALIMENTAÇÃO PARA HIDRANTE - FORNECIMENTO E INSTALAÇÃO. AF_12/2015</t>
  </si>
  <si>
    <t>TE DE REDUCAO, PVC PBA, BBB, JE, DN 75 X 50 / DE 85 X 60 MM, PARA REDE AGUA (NBR 10351)</t>
  </si>
  <si>
    <t>86943</t>
  </si>
  <si>
    <t>LAVATÓRIO LOUÇA BRANCA SUSPENSO, 29,5 X 39CM OU EQUIVALENTE, PADRÃO POPULAR, INCLUSO SIFÃO FLEXÍVEL EM PVC, VÁLVULA E ENGATE FLEXÍVEL 30CM EM PLÁSTICO E TORNEIRA CROMADA DE MESA, PADRÃO POPULAR - FORNECIMENTO E INSTALAÇÃO. AF_12/2013</t>
  </si>
  <si>
    <t>TE DE REDUCAO, PVC, BBB, JE, 90 GRAUS, DN 200 X 150 MM, PARA TUBO CORRUGADO E/OU LISO, REDE COLETORA ESGOTO (NBR 10569)</t>
  </si>
  <si>
    <t>312,41</t>
  </si>
  <si>
    <t>TE DE REDUCAO, PVC, BBB, JE, 90 GRAUS, DN 250 X 150 MM, PARA TUBO CORRUGADO E/OU LISO, REDE COLETORA ESGOTO (NBR 10569)</t>
  </si>
  <si>
    <t>92938</t>
  </si>
  <si>
    <t>346,84</t>
  </si>
  <si>
    <t>LUVA DE REDUÇÃO, EM FERRO GALVANIZADO, 1" X 1/2", CONEXÃO ROSQUEADA, INSTALADO EM REDE DE ALIMENTAÇÃO PARA SPRINKLER - FORNECIMENTO E INSTALAÇÃO. AF_12/2015</t>
  </si>
  <si>
    <t>TE DE REDUCAO, PVC, SOLDAVEL, 90 GRAUS, 110 MM X 60 MM, PARA AGUA FRIA PREDIAL</t>
  </si>
  <si>
    <t>19,98</t>
  </si>
  <si>
    <t>123,01</t>
  </si>
  <si>
    <t>TE DE REDUCAO, PVC, SOLDAVEL, 90 GRAUS, 25 MM X 20 MM, PARA AGUA FRIA PREDIAL</t>
  </si>
  <si>
    <t>92939</t>
  </si>
  <si>
    <t>LUVA DE REDUÇÃO, EM FERRO GALVANIZADO, 1" X 3/4", CONEXÃO ROSQUEADA, INSTALADO EM REDE DE ALIMENTAÇÃO PARA SPRINKLER - FORNECIMENTO E INSTALAÇÃO. AF_12/2015</t>
  </si>
  <si>
    <t>TE DE REDUCAO, PVC, SOLDAVEL, 90 GRAUS, 32 MM X 25 MM, PARA AGUA FRIA PREDIAL</t>
  </si>
  <si>
    <t>92940</t>
  </si>
  <si>
    <t>LUVA DE REDUÇÃO, EM FERRO GALVANIZADO, 1 1/4" X 1", CONEXÃO ROSQUEADA, INSTALADO EM REDE DE ALIMENTAÇÃO PARA SPRINKLER - FORNECIMENTO E INSTALAÇÃO. AF_12/2015</t>
  </si>
  <si>
    <t>TE DE REDUCAO, PVC, SOLDAVEL, 90 GRAUS, 40 MM X 32 MM, PARA AGUA FRIA PREDIAL</t>
  </si>
  <si>
    <t>92941</t>
  </si>
  <si>
    <t>TE DE REDUCAO, PVC, SOLDAVEL, 90 GRAUS, 50 MM X 20 MM, PARA AGUA FRIA PREDIAL</t>
  </si>
  <si>
    <t>LUVA DE REDUÇÃO, EM FERRO GALVANIZADO, 1 1/4" X 1/2", CONEXÃO ROSQUEADA, INSTALADO EM REDE DE ALIMENTAÇÃO PARA SPRINKLER - FORNECIMENTO E INSTALAÇÃO. AF_12/2015</t>
  </si>
  <si>
    <t>25,74</t>
  </si>
  <si>
    <t>TE DE REDUCAO, PVC, SOLDAVEL, 90 GRAUS, 50 MM X 25 MM, PARA AGUA FRIA PREDIAL</t>
  </si>
  <si>
    <t>92942</t>
  </si>
  <si>
    <t>LUVA DE REDUÇÃO, EM FERRO GALVANIZADO, 1 1/4" X 3/4", CONEXÃO ROSQUEADA, INSTALADO EM REDE DE ALIMENTAÇÃO PARA SPRINKLER - FORNECIMENTO E INSTALAÇÃO. AF_12/2015</t>
  </si>
  <si>
    <t>TE DE REDUCAO, PVC, SOLDAVEL, 90 GRAUS, 50 MM X 32 MM, PARA AGUA FRIA PREDIAL</t>
  </si>
  <si>
    <t>92943</t>
  </si>
  <si>
    <t>LUVA DE REDUÇÃO, EM FERRO GALVANIZADO, 1 1/2" X 1 1/4", CONEXÃO ROSQUEADA, INSTALADO EM REDE DE ALIMENTAÇÃO PARA SPRINKLER - FORNECIMENTO E INSTALAÇÃO. AF_12/2015</t>
  </si>
  <si>
    <t>29,62</t>
  </si>
  <si>
    <t>TE DE REDUCAO, PVC, SOLDAVEL, 90 GRAUS, 50 MM X 40 MM, PARA AGUA FRIA PREDIAL</t>
  </si>
  <si>
    <t>92944</t>
  </si>
  <si>
    <t>LUVA DE REDUÇÃO, EM FERRO GALVANIZADO, 1 1/2" X 1", CONEXÃO ROSQUEADA, INSTALADO EM REDE DE ALIMENTAÇÃO PARA SPRINKLER - FORNECIMENTO E INSTALAÇÃO. AF_12/2015</t>
  </si>
  <si>
    <t>TE DE REDUCAO, PVC, SOLDAVEL, 90 GRAUS, 75 MM X 50 MM, PARA AGUA FRIA PREDIAL</t>
  </si>
  <si>
    <t>39,03</t>
  </si>
  <si>
    <t>92945</t>
  </si>
  <si>
    <t>LUVA DE REDUÇÃO, EM FERRO GALVANIZADO, 1 1/2" X 3/4", CONEXÃO ROSQUEADA, INSTALADO EM REDE DE ALIMENTAÇÃO PARA SPRINKLER - FORNECIMENTO E INSTALAÇÃO. AF_12/2015</t>
  </si>
  <si>
    <t>TE DE REDUCAO, PVC, SOLDAVEL, 90 GRAUS, 85 MM X 60 MM, PARA AGUA FRIA PREDIAL</t>
  </si>
  <si>
    <t>TE DE SERVICO INTEGRADO, EM POLIPROPILENO (PP), PARA TUBOS EM PEAD/PVC, 60 X 20 MM - LIGACAO PREDIAL DE AGUA</t>
  </si>
  <si>
    <t>92946</t>
  </si>
  <si>
    <t>LUVA DE REDUÇÃO, EM FERRO GALVANIZADO, 2" X 1 1/2", CONEXÃO ROSQUEADA, INSTALADO EM REDE DE ALIMENTAÇÃO PARA SPRINKLER - FORNECIMENTO E INSTALAÇÃO. AF_12/2015</t>
  </si>
  <si>
    <t>FORNECIMENTO E INSTALAÇÃO DE DIVISÓRIAS NOVAS COM ACABAMENTO DE CHAPA DE FIBRA DE MADEIRA, SISTEMA DE MONTAGEM SIMPLIFICADO, ESPESSURA DE 35MM E MIOLO EM COLMÉIA NO PADRÃO PAINEL/PAINEL</t>
  </si>
  <si>
    <t>TE DE SERVICO INTEGRADO, EM POLIPROPILENO (PP), PARA TUBOS EM PEAD/PVC, 60 X 32 MM - LIGACAO PREDIAL DE AGUA</t>
  </si>
  <si>
    <t>42,00</t>
  </si>
  <si>
    <t>92947</t>
  </si>
  <si>
    <t>LUVA DE REDUÇÃO, EM FERRO GALVANIZADO, 2" X 1 1/4", CONEXÃO ROSQUEADA, INSTALADO EM REDE DE ALIMENTAÇÃO PARA SPRINKLER - FORNECIMENTO E INSTALAÇÃO. AF_12/2015</t>
  </si>
  <si>
    <t>TE DE SERVICO INTEGRADO, EM POLIPROPILENO (PP), PARA TUBOS EM PEAD, 63 X 20 MM - LIGACAO PREDIAL DE AGUA</t>
  </si>
  <si>
    <t>TE DE SERVICO, PEAD PE 100, DE 125 X 20 MM, PARA ELETROFUSAO</t>
  </si>
  <si>
    <t>92948</t>
  </si>
  <si>
    <t>LUVA DE REDUÇÃO, EM FERRO GALVANIZADO, 2" X 1", CONEXÃO ROSQUEADA, INSTALADO EM REDE DE ALIMENTAÇÃO PARA SPRINKLER - FORNECIMENTO E INSTALAÇÃO. AF_12/2015</t>
  </si>
  <si>
    <t>TE DE SERVICO, PEAD PE 100, DE 125 X 32 MM, PARA ELETROFUSAO</t>
  </si>
  <si>
    <t>92949</t>
  </si>
  <si>
    <t>LUVA DE REDUÇÃO, EM FERRO GALVANIZADO, 2 1/2" X 1 1/2", CONEXÃO ROSQUEADA, INSTALADO EM REDE DE ALIMENTAÇÃO PARA SPRINKLER - FORNECIMENTO E INSTALAÇÃO. AF_12/2015</t>
  </si>
  <si>
    <t>127,27</t>
  </si>
  <si>
    <t>64,85</t>
  </si>
  <si>
    <t>TE DE SERVICO, PEAD PE 100, DE 125 X 63 MM, PARA ELETROFUSAO</t>
  </si>
  <si>
    <t>192,91</t>
  </si>
  <si>
    <t>92950</t>
  </si>
  <si>
    <t>LUVA DE REDUÇÃO, EM FERRO GALVANIZADO, 2 1/2" X 2", CONEXÃO ROSQUEADA, INSTALADO EM REDE DE ALIMENTAÇÃO PARA SPRINKLER - FORNECIMENTO E INSTALAÇÃO. AF_12/2015</t>
  </si>
  <si>
    <t>TE DE SERVICO, PEAD PE 100, DE 200 X 20 MM, PARA ELETROFUSAO</t>
  </si>
  <si>
    <t>210,30</t>
  </si>
  <si>
    <t>92951</t>
  </si>
  <si>
    <t>LUVA DE REDUÇÃO, EM FERRO GALVANIZADO, 3" X 2 1/2", CONEXÃO ROSQUEADA, INSTALADO EM REDE DE ALIMENTAÇÃO PARA SPRINKLER - FORNECIMENTO E INSTALAÇÃO. AF_12/2015</t>
  </si>
  <si>
    <t>TE DE SERVICO, PEAD PE 100, DE 200 X 32 MM, PARA ELETROFUSAO</t>
  </si>
  <si>
    <t>93,00</t>
  </si>
  <si>
    <t>213,59</t>
  </si>
  <si>
    <t>92952</t>
  </si>
  <si>
    <t>LUVA DE REDUÇÃO, EM FERRO GALVANIZADO, 3" X 2", CONEXÃO ROSQUEADA, INSTALADO EM REDE DE ALIMENTAÇÃO PARA SPRINKLER - FORNECIMENTO E INSTALAÇÃO. AF_12/2015</t>
  </si>
  <si>
    <t>TE DE SERVICO, PEAD PE 100, DE 200 X 63 MM, PARA ELETROFUSAO</t>
  </si>
  <si>
    <t>292,98</t>
  </si>
  <si>
    <t>92953</t>
  </si>
  <si>
    <t>TE DE SERVICO, PEAD PE 100, DE 63 X 20 MM, PARA ELETROFUSAO</t>
  </si>
  <si>
    <t>LUVA DE REDUÇÃO, EM FERRO GALVANIZADO, 3/4" X 1/2", CONEXÃO ROSQUEADA, INSTALADO EM RAMAIS E SUB-RAMAIS DE GÁS - FORNECIMENTO E INSTALAÇÃO. AF_12/2015</t>
  </si>
  <si>
    <t>17,07</t>
  </si>
  <si>
    <t>99,33</t>
  </si>
  <si>
    <t>TE DE SERVICO, PEAD PE 100, DE 63 X 32 MM, PARA ELETROFUSAO</t>
  </si>
  <si>
    <t>93050</t>
  </si>
  <si>
    <t>LUVA PASSANTE EM COBRE, DN 22 MM, SEM ANEL DE SOLDA, INSTALADO EM PRUMADA _x0096_ FORNECIMENTO E INSTALAÇÃO. AF_01/2016</t>
  </si>
  <si>
    <t>7,07</t>
  </si>
  <si>
    <t>99805</t>
  </si>
  <si>
    <t>TE DE SERVICO, PEAD PE 100, DE 63 X 63 MM, PARA ELETROFUSAO</t>
  </si>
  <si>
    <t>LIMPEZA DE PISO CERÂMICO OU COM PEDRAS RÚSTICAS UTILIZANDO ÁCIDO MURIÁTICO. AF_04/2019</t>
  </si>
  <si>
    <t>119,64</t>
  </si>
  <si>
    <t>93051</t>
  </si>
  <si>
    <t>TE DE TRANSICAO, CPVC, SOLDAVEL, 15 MM X 1/2", PARA AGUA QUENTE</t>
  </si>
  <si>
    <t>BUCHA DE REDUÇÃO EM COBRE, DN 22 MM X 15 MM, SEM ANEL DE SOLDA, BOLSA X BOLSA, INSTALADO EM PRUMADA _x0096_ FORNECIMENTO E INSTALAÇÃO. AF_01/2016</t>
  </si>
  <si>
    <t>TE DE TRANSICAO, CPVC, SOLDAVEL, 22 MM X 1/2", PARA AGUA QUENTE</t>
  </si>
  <si>
    <t>93052</t>
  </si>
  <si>
    <t>JUNTA DE EXPANSÃO EM COBRE, DN 22 MM, PONTA X PONTA, INSTALADO EM PRUMADA _x0096_ FORNECIMENTO E INSTALAÇÃO. AF_01/2016</t>
  </si>
  <si>
    <t>301,64</t>
  </si>
  <si>
    <t>TE DUPLA CURVA BRONZE/LATAO (REF 764) SEM ANEL DE SOLDA, ROSCA F X BOLSA X ROSCA F, 1/2" X 15 X 1/2"</t>
  </si>
  <si>
    <t>29,30</t>
  </si>
  <si>
    <t>93054</t>
  </si>
  <si>
    <t>CONECTOR EM BRONZE/LATÃO, DN 22 MM X 3/4", SEM ANEL DE SOLDA, BOLSA X ROSCA F, INSTALADO EM PRUMADA _x0096_ FORNECIMENTO E INSTALAÇÃO. AF_01/2016</t>
  </si>
  <si>
    <t>TE DUPLA CURVA BRONZE/LATAO (REF 764) SEM ANEL DE SOLDA, ROSCA F X BOLSA X ROSCA F, 3/4" X 22 X 3/4"</t>
  </si>
  <si>
    <t>42,95</t>
  </si>
  <si>
    <t>93055</t>
  </si>
  <si>
    <t>TE METALICO, PARA CONEXAO COM ANEL DESLIZANTE EM TUBO PEX, DN 16 MM</t>
  </si>
  <si>
    <t>PONTO PARA CAIXA SIFONADA, INCLUSIVE CAIXA SIFONADA PVC 150X150X50MM COM GRELHA EM AÇO INOX</t>
  </si>
  <si>
    <t>CURVA DE TRANSPOSIÇÃO EM BRONZE/LATÃO, DN 22 MM, SEM ANEL DE SOLDA, BOLSA X BOLSA, INSTALADO EM PRUMADA _x0096_ FORNECIMENTO E INSTALAÇÃO. AF_01/2016</t>
  </si>
  <si>
    <t>93056</t>
  </si>
  <si>
    <t>TE METALICO, PARA CONEXAO COM ANEL DESLIZANTE EM TUBO PEX, DN 20 MM</t>
  </si>
  <si>
    <t>LUVA PASSANTE EM COBRE, DN 28 MM, SEM ANEL DE SOLDA, INSTALADO EM PRUMADA _x0096_ FORNECIMENTO E INSTALAÇÃO. AF_01/2016</t>
  </si>
  <si>
    <t>14,10</t>
  </si>
  <si>
    <t>TE METALICO, PARA CONEXAO COM ANEL DESLIZANTE EM TUBO PEX, DN 25 MM</t>
  </si>
  <si>
    <t>24,92</t>
  </si>
  <si>
    <t>93057</t>
  </si>
  <si>
    <t>BUCHA DE REDUÇÃO EM COBRE, DN 28 MM X 22 MM, SEM ANEL DE SOLDA, PONTA X BOLSA, INSTALADO EM PRUMADA _x0096_ FORNECIMENTO E INSTALAÇÃO. AF_01/2016</t>
  </si>
  <si>
    <t>TE METALICO, PARA CONEXAO COM ANEL DESLIZANTE EM TUBO PEX, DN 32 MM</t>
  </si>
  <si>
    <t>33,53</t>
  </si>
  <si>
    <t>93058</t>
  </si>
  <si>
    <t>JUNTA DE EXPANSÃO EM COBRE, DN 28 MM, PONTA X PONTA, INSTALADO EM PRUMADA _x0096_ FORNECIMENTO E INSTALAÇÃO. AF_01/2016</t>
  </si>
  <si>
    <t>331,74</t>
  </si>
  <si>
    <t>TE MISTURADOR COM INSERTO METALICO, FEMEA, PPR, DN 25 MM X 3/4", PARA AGUA QUENTE E FRIA PREDIAL</t>
  </si>
  <si>
    <t>79498/1</t>
  </si>
  <si>
    <t>93059</t>
  </si>
  <si>
    <t>23,79</t>
  </si>
  <si>
    <t>CONECTOR EM BRONZE/LATÃO, DN 28 MM X 1/2", SEM ANEL DE SOLDA, BOLSA X ROSCA F, INSTALADO EM PRUMADA _x0096_ FORNECIMENTO E INSTALAÇÃO. AF_01/2016</t>
  </si>
  <si>
    <t>PINTURA A OLEO BRILHANTE SOBRE SUPERFICIE METALICA, UMA DEMAO INCLUSO UMA DEMAO DE FUNDO ANTICORROSIVO</t>
  </si>
  <si>
    <t>TE MISTURADOR DE TRANSICAO, CPVC, COM ROSCA, 22 MM X 3/4", PARA AGUA QUENTE</t>
  </si>
  <si>
    <t>93060</t>
  </si>
  <si>
    <t>CURVA DE TRANSPOSIÇÃO EM BRONZE/LATÃO, DN 28 MM, SEM ANEL DE SOLDA, BOLSA X BOLSA, INSTALADO EM PRUMADA _x0096_ FORNECIMENTO E INSTALAÇÃO. AF_01/2016</t>
  </si>
  <si>
    <t>TE MISTURADOR METALICO, PARA CONEXAO COM ANEL DESLIZANTE EM TUBO PEX, DN 16 MM X 1/2"</t>
  </si>
  <si>
    <t>93061</t>
  </si>
  <si>
    <t>LUVA PASSANTE EM COBRE, DN 35 MM, SEM ANEL DE SOLDA, INSTALADO EM PRUMADA _x0096_ FORNECIMENTO E INSTALAÇÃO. AF_01/2016</t>
  </si>
  <si>
    <t>18,92</t>
  </si>
  <si>
    <t>93062</t>
  </si>
  <si>
    <t>TE MISTURADOR METALICO, PARA CONEXAO COM ANEL DESLIZANTE EM TUBO PEX, DN 20 MM X 3/4"</t>
  </si>
  <si>
    <t>BUCHA DE REDUÇÃO EM COBRE, DN 35 MM X 28 MM, SEM ANEL DE SOLDA, PONTA X BOLSA, INSTALADO EM PRUMADA _x0096_ FORNECIMENTO E INSTALAÇÃO. AF_01/2016</t>
  </si>
  <si>
    <t>52,85</t>
  </si>
  <si>
    <t>93063</t>
  </si>
  <si>
    <t>JUNTA DE EXPANSÃO EM BRONZE/LATÃO, DN 35 MM, PONTA X PONTA, INSTALADO EM PRUMADA _x0096_ FORNECIMENTO E INSTALAÇÃO. AF_01/2016</t>
  </si>
  <si>
    <t>380,01</t>
  </si>
  <si>
    <t>TE MISTURADOR, CPVC, SOLDAVEL, 15 MM, PARA AGUA QUENTE</t>
  </si>
  <si>
    <t>93064</t>
  </si>
  <si>
    <t>LUVA PASSANTE EM COBRE, DN 42 MM, SEM ANEL DE SOLDA, INSTALADO EM PRUMADA _x0096_ FORNECIMENTO E INSTALAÇÃO. AF_01/2016</t>
  </si>
  <si>
    <t>28,99</t>
  </si>
  <si>
    <t>96120</t>
  </si>
  <si>
    <t>ACABAMENTOS PARA FORRO (MOLDURA DE GESSO). AF_05/2017</t>
  </si>
  <si>
    <t>93065</t>
  </si>
  <si>
    <t>BUCHA DE REDUÇÃO EM COBRE, DN 42 MM X 35 MM, SEM ANEL DE SOLDA, PONTA X BOLSA, INSTALADO EM PRUMADA _x0096_ FORNECIMENTO E INSTALAÇÃO. AF_01/2016</t>
  </si>
  <si>
    <t>27,20</t>
  </si>
  <si>
    <t>93066</t>
  </si>
  <si>
    <t>TE MISTURADOR, CPVC, SOLDAVEL, 22 MM, PARA AGUA QUENTE</t>
  </si>
  <si>
    <t>JUNTA DE EXPANSÃO EM BRONZE/LATÃO, DN 42 MM, PONTA X PONTA, INSTALADO EM PRUMADA _x0096_ FORNECIMENTO E INSTALAÇÃO. AF_01/2016</t>
  </si>
  <si>
    <t>476,96</t>
  </si>
  <si>
    <t>93067</t>
  </si>
  <si>
    <t>LUVA PASSANTE EM COBRE, DN 54 MM, SEM ANEL DE SOLDA, INSTALADO EM PRUMADA _x0096_ FORNECIMENTO E INSTALAÇÃO. AF_01/2016</t>
  </si>
  <si>
    <t>TE MISTURADOR, PPR, F M M, DN 20 X 20 MM, PARA AGUA QUENTE PREDIAL</t>
  </si>
  <si>
    <t>42,85</t>
  </si>
  <si>
    <t>TE MISTURADOR, PPR, F M M, DN 25 X 25 MM, PARA AGUA QUENTE PREDIAL</t>
  </si>
  <si>
    <t>93068</t>
  </si>
  <si>
    <t>3,97</t>
  </si>
  <si>
    <t>BUCHA DE REDUÇÃO EM COBRE, DN 54 MM X 42 MM, SEM ANEL DE SOLDA, PONTA X BOLSA, INSTALADO EM PRUMADA _x0096_ FORNECIMENTO E INSTALAÇÃO. AF_01/2016</t>
  </si>
  <si>
    <t>37,59</t>
  </si>
  <si>
    <t>TE NORMAL, PPR, SOLDAVEL, 90 GRAUS, DN 110 X 110 X 110 MM, PARA AGUA QUENTE PREDIAL</t>
  </si>
  <si>
    <t>112,21</t>
  </si>
  <si>
    <t>89353</t>
  </si>
  <si>
    <t>REGISTRO DE GAVETA BRUTO, LATÃO, ROSCÁVEL, 3/4", FORNECIDO E INSTALADO EM RAMAL DE ÁGUA. AF_12/2014</t>
  </si>
  <si>
    <t>93069</t>
  </si>
  <si>
    <t>TE NORMAL, PPR, SOLDAVEL, 90 GRAUS, DN 20 X 20 X 20 MM, PARA AGUA QUENTE PREDIAL</t>
  </si>
  <si>
    <t>JUNTA DE EXPANSÃO EM BRONZE/LATÃO, DN 54 MM, PONTA X PONTA, INSTALADO EM PRUMADA _x0096_ FORNECIMENTO E INSTALAÇÃO. AF_01/2016</t>
  </si>
  <si>
    <t>660,92</t>
  </si>
  <si>
    <t>93070</t>
  </si>
  <si>
    <t>LUVA PASSANTE EM COBRE, DN 66 MM, SEM ANEL DE SOLDA, INSTALADO EM PRUMADA _x0096_ FORNECIMENTO E INSTALAÇÃO. AF_01/2016</t>
  </si>
  <si>
    <t>TE NORMAL, PPR, SOLDAVEL, 90 GRAUS, DN 25 X 25 X 25 MM, PARA AGUA QUENTE PREDIAL</t>
  </si>
  <si>
    <t>93071</t>
  </si>
  <si>
    <t>BUCHA DE REDUÇÃO EM COBRE, DN 66 MM X 54 MM, SEM ANEL DE SOLDA, PONTA X BOLSA, INSTALADO EM PRUMADA _x0096_ FORNECIMENTO E INSTALAÇÃO. AF_01/2016</t>
  </si>
  <si>
    <t>TE NORMAL, PPR, SOLDAVEL, 90 GRAUS, DN 32 X 32 X 32 MM, PARA AGUA QUENTE PREDIAL</t>
  </si>
  <si>
    <t>99,51</t>
  </si>
  <si>
    <t>93072</t>
  </si>
  <si>
    <t>JUNTA DE EXPANSÃO EM BRONZE/LATÃO, DN 66 MM, PONTA X PONTA, INSTALADO EM PRUMADA _x0096_ FORNECIMENTO E INSTALAÇÃO. AF_01/2016</t>
  </si>
  <si>
    <t>TE NORMAL, PPR, SOLDAVEL, 90 GRAUS, DN 40 X 40 X 40 MM, PARA AGUA QUENTE PREDIAL</t>
  </si>
  <si>
    <t>871,91</t>
  </si>
  <si>
    <t>93073</t>
  </si>
  <si>
    <t>TE DUPLA CURVA EM BRONZE/LATÃO, DN 3/4" X 22 MM X 3/4", SEM ANEL DE SOLDA, ROSCA F X BOLSA X ROSCA F, INSTALADO EM PRUMADA _x0096_ FORNECIMENTO E INSTALAÇÃO. AF_01/2016</t>
  </si>
  <si>
    <t>TE NORMAL, PPR, SOLDAVEL, 90 GRAUS, DN 50 X 50 X 50 MM, PARA AGUA QUENTE PREDIAL</t>
  </si>
  <si>
    <t>48,68</t>
  </si>
  <si>
    <t>93074</t>
  </si>
  <si>
    <t>TE NORMAL, PPR, SOLDAVEL, 90 GRAUS, DN 63 X 63 X 63 MM, PARA AGUA QUENTE PREDIAL</t>
  </si>
  <si>
    <t>CURVA EM COBRE, DN 15 MM, 45 GRAUS, SEM ANEL DE SOLDA, BOLSA X BOLSA, INSTALADO EM RAMAL DE DISTRIBUIÇÃO _x0096_ FORNECIMENTO E INSTALAÇÃO. AF_01/2016</t>
  </si>
  <si>
    <t>TE NORMAL, PPR, SOLDAVEL, 90 GRAUS, DN 75 X 75 X 75 MM, PARA AGUA QUENTE PREDIAL</t>
  </si>
  <si>
    <t>93075</t>
  </si>
  <si>
    <t>COTOVELO EM BRONZE/LATÃO, DN 15 MM X 1/2", 90 GRAUS, SEM ANEL DE SOLDA, BOLSA X ROSCA F, INSTALADO EM RAMAL DE DISTRIBUIÇÃO _x0096_ FORNECIMENTO E INSTALAÇÃO. AF_01/2016</t>
  </si>
  <si>
    <t>TE NORMAL, PPR, SOLDAVEL, 90 GRAUS, DN 90 X 90 X 90 MM, PARA AGUA QUENTE PREDIAL</t>
  </si>
  <si>
    <t>93076</t>
  </si>
  <si>
    <t>CURVA EM COBRE, DN 22 MM, 45 GRAUS, SEM ANEL DE SOLDA, BOLSA X BOLSA, INSTALADO EM RAMAL DE DISTRIBUIÇÃO _x0096_ FORNECIMENTO E INSTALAÇÃO. AF_01/2016</t>
  </si>
  <si>
    <t>70,12</t>
  </si>
  <si>
    <t>93077</t>
  </si>
  <si>
    <t>TE PVC ROSCAVEL 90 GRAUS, 1", PARA  AGUA FRIA PREDIAL</t>
  </si>
  <si>
    <t>COTOVELO EM BRONZE/LATÃO, DN 22 MM X 1/2", 90 GRAUS, SEM ANEL DE SOLDA, BOLSA X ROSCA F, INSTALADO EM RAMAL DE DISTRIBUIÇÃO _x0096_ FORNECIMENTO E INSTALAÇÃO. AF_01/2016</t>
  </si>
  <si>
    <t>18,39</t>
  </si>
  <si>
    <t>95544</t>
  </si>
  <si>
    <t>8,86</t>
  </si>
  <si>
    <t>PAPELEIRA DE PAREDE EM METAL CROMADO SEM TAMPA, INCLUSO FIXAÇÃO. AF_10/2016</t>
  </si>
  <si>
    <t>93078</t>
  </si>
  <si>
    <t>COTOVELO EM BRONZE/LATÃO, DN 22 MM X 3/4", 90 GRAUS, SEM ANEL DE SOLDA, BOLSA X ROSCA F, INSTALADO EM RAMAL DE DISTRIBUIÇÃO _x0096_ FORNECIMENTO E INSTALAÇÃO. AF_01/2016</t>
  </si>
  <si>
    <t>TE PVC SOLDAVEL, BBB, 90 GRAUS, DN 40 MM, PARA ESGOTO SECUNDARIO PREDIAL</t>
  </si>
  <si>
    <t>19,86</t>
  </si>
  <si>
    <t>93079</t>
  </si>
  <si>
    <t>CURVA EM COBRE, DN 28 MM, 45 GRAUS, SEM ANEL DE SOLDA, BOLSA X BOLSA, INSTALADO EM RAMAL DE DISTRIBUIÇÃO _x0096_ FORNECIMENTO E INSTALAÇÃO. AF_01/2016</t>
  </si>
  <si>
    <t>TE PVC, ROSCAVEL, 90 GRAUS, 1 1/2", AGUA FRIA PREDIAL</t>
  </si>
  <si>
    <t>17,67</t>
  </si>
  <si>
    <t>93080</t>
  </si>
  <si>
    <t>LUVA PASSANTE EM COBRE, DN 15 MM, SEM ANEL DE SOLDA, INSTALADO EM RAMAL DE DISTRIBUIÇÃO _x0096_ FORNECIMENTO E INSTALAÇÃO. AF_01/2016</t>
  </si>
  <si>
    <t>93081</t>
  </si>
  <si>
    <t>TE PVC, ROSCAVEL, 90 GRAUS, 1 1/4", AGUA FRIA PREDIAL</t>
  </si>
  <si>
    <t>CONECTOR EM BRONZE/LATÃO, DN 15 MM X 1/2", SEM ANEL DE SOLDA, BOLSA X ROSCA F, INSTALADO EM RAMAL DE DISTRIBUIÇÃO _x0096_ FORNECIMENTO E INSTALAÇÃO. AF_01/2016</t>
  </si>
  <si>
    <t>17,39</t>
  </si>
  <si>
    <t>93082</t>
  </si>
  <si>
    <t>TE PVC, ROSCAVEL, 90 GRAUS, 1/2",  AGUA FRIA PREDIAL</t>
  </si>
  <si>
    <t>CURVA DE TRANSPOSIÇÃO EM BRONZE/LATÃO, DN 15 MM, SEM ANEL DE SOLDA, BOLSA X BOLSA, INSTALADO EM RAMAL DE DISTRIBUIÇÃO _x0096_ FORNECIMENTO E INSTALAÇÃO. AF_01/2016</t>
  </si>
  <si>
    <t>93083</t>
  </si>
  <si>
    <t>JUNTA DE EXPANSÃO EM COBRE, DN 15 MM, PONTA X PONTA, INSTALADO EM RAMAL DE DISTRIBUIÇÃO _x0096_ FORNECIMENTO E INSTALAÇÃO. AF_01/2016</t>
  </si>
  <si>
    <t>TE PVC, ROSCAVEL, 90 GRAUS, 2",  AGUA FRIA PREDIAL</t>
  </si>
  <si>
    <t>260,97</t>
  </si>
  <si>
    <t>42,53</t>
  </si>
  <si>
    <t>93084</t>
  </si>
  <si>
    <t>LUVA PASSANTE EM COBRE, DN 22 MM, SEM ANEL DE SOLDA, INSTALADO EM RAMAL DE DISTRIBUIÇÃO _x0096_ FORNECIMENTO E INSTALAÇÃO. AF_01/2016</t>
  </si>
  <si>
    <t>TE PVC, ROSCAVEL, 90 GRAUS, 3/4", AGUA FRIA PREDIAL</t>
  </si>
  <si>
    <t>93085</t>
  </si>
  <si>
    <t>BUCHA DE REDUÇÃO EM COBRE, DN 22 MM X 15 MM, SEM ANEL DE SOLDA, PONTA X BOLSA, INSTALADO EM RAMAL DE DISTRIBUIÇÃO _x0096_ FORNECIMENTO E INSTALAÇÃO. AF_01/2016</t>
  </si>
  <si>
    <t>TE PVC, SOLDAVEL, COM BUCHA DE LATAO NA BOLSA CENTRAL, 90 GRAUS, 20 MM X 1/2", PARA AGUA FRIA PREDIAL</t>
  </si>
  <si>
    <t>93086</t>
  </si>
  <si>
    <t>JUNTA DE EXPANSÃO EM COBRE, DN 22 MM, PONTA X PONTA, INSTALADO EM RAMAL DE DISTRIBUIÇÃO _x0096_ FORNECIMENTO E INSTALAÇÃO. AF_01/2016</t>
  </si>
  <si>
    <t>303,03</t>
  </si>
  <si>
    <t>7,68</t>
  </si>
  <si>
    <t>93087</t>
  </si>
  <si>
    <t>CONECTOR EM BRONZE/LATÃO, DN 22 MM X 1/2", SEM ANEL DE SOLDA, BOLSA X ROSCA F, INSTALADO EM RAMAL DE DISTRIBUIÇÃO _x0096_ FORNECIMENTO E INSTALAÇÃO. AF_01/2016</t>
  </si>
  <si>
    <t>TE PVC, SOLDAVEL, COM BUCHA DE LATAO NA BOLSA CENTRAL, 90 GRAUS, 25 MM X 1/2", PARA AGUA FRIA PREDIAL</t>
  </si>
  <si>
    <t>12,64</t>
  </si>
  <si>
    <t>93088</t>
  </si>
  <si>
    <t>6,92</t>
  </si>
  <si>
    <t>CONECTOR EM BRONZE/LATÃO, DN 22 MM X 3/4", SEM ANEL DE SOLDA, BOLSA X ROSCA F, INSTALADO EM RAMAL DE DISTRIBUIÇÃO _x0096_ FORNECIMENTO E INSTALAÇÃO. AF_01/2016</t>
  </si>
  <si>
    <t>93089</t>
  </si>
  <si>
    <t>TE PVC, SOLDAVEL, COM BUCHA DE LATAO NA BOLSA CENTRAL, 90 GRAUS, 25 MM X 3/4", PARA AGUA FRIA PREDIAL</t>
  </si>
  <si>
    <t>CURVA DE TRANSPOSIÇÃO EM BRONZE/LATÃO, DN 22 MM, SEM ANEL DE SOLDA, BOLSA X BOLSA, INSTALADO EM RAMAL DE DISTRIBUIÇÃO _x0096_ FORNECIMENTO E INSTALAÇÃO. AF_01/2016</t>
  </si>
  <si>
    <t>27,97</t>
  </si>
  <si>
    <t>8,64</t>
  </si>
  <si>
    <t>93090</t>
  </si>
  <si>
    <t>LUVA PASSANTE EM COBRE, DN 28 MM, SEM ANEL DE SOLDA, INSTALADO EM RAMAL DE DISTRIBUIÇÃO _x0096_ FORNECIMENTO E INSTALAÇÃO. AF_01/2016</t>
  </si>
  <si>
    <t>TE PVC, SOLDAVEL, COM BUCHA DE LATAO NA BOLSA CENTRAL, 90 GRAUS, 32 MM X 3/4", PARA AGUA FRIA PREDIAL</t>
  </si>
  <si>
    <t>93091</t>
  </si>
  <si>
    <t>BUCHA DE REDUÇÃO EM COBRE, DN 28 MM X 22 MM, SEM ANEL DE SOLDA, INSTALADO EM RAMAL DE DISTRIBUIÇÃO _x0096_ FORNECIMENTO E INSTALAÇÃO. AF_01/2016</t>
  </si>
  <si>
    <t>TE PVC, SOLDAVEL, COM ROSCA NA BOLSA CENTRAL, 90 GRAUS, 20 MM X 1/2", PARA AGUA FRIA PREDIAL</t>
  </si>
  <si>
    <t>93092</t>
  </si>
  <si>
    <t>JUNTA DE EXPANSÃO EM COBRE, DN 28 MM, PONTA X PONTA, INSTALADO EM RAMAL DE DISTRIBUIÇÃO _x0096_ FORNECIMENTO E INSTALAÇÃO. AF_01/2016</t>
  </si>
  <si>
    <t>90446</t>
  </si>
  <si>
    <t>333,13</t>
  </si>
  <si>
    <t>TE PVC, SOLDAVEL, COM ROSCA NA BOLSA CENTRAL, 90 GRAUS, 25 MM X 1/2", PARA AGUA FRIA PREDIAL</t>
  </si>
  <si>
    <t>RASGO EM CONTRAPISO PARA RAMAIS/ DISTRIBUIÇÃO COM DIÂMETROS MAIORES QUE 75 MM. AF_05/2015</t>
  </si>
  <si>
    <t>TE PVC, SOLDAVEL, COM ROSCA NA BOLSA CENTRAL, 90 GRAUS, 25 MM X 3/4", PARA AGUA FRIA PREDIAL</t>
  </si>
  <si>
    <t>93093</t>
  </si>
  <si>
    <t>CONECTOR EM BRONZE/LATÃO, DN 28 MM X 1/2", SEM ANEL DE SOLDA, BOLSA X ROSCA F, INSTALADO EM RAMAL DE DISTRIBUIÇÃO _x0096_ FORNECIMENTO E INSTALAÇÃO. AF_01/2016</t>
  </si>
  <si>
    <t>3,69</t>
  </si>
  <si>
    <t>TE PVC, SOLDAVEL, COM ROSCA NA BOLSA CENTRAL, 90 GRAUS, 32 MM X 3/4", PARA AGUA FRIA PREDIAL</t>
  </si>
  <si>
    <t>93094</t>
  </si>
  <si>
    <t>CURVA DE TRANSPOSIÇÃO EM BRONZE/LATÃO, DN 28 MM, SEM ANEL DE SOLDA, BOLSA X BOLSA, INSTALADO EM RAMAL DE DISTRIBUIÇÃO _x0096_ FORNECIMENTO E INSTALAÇÃO. AF_01/2016</t>
  </si>
  <si>
    <t>93095</t>
  </si>
  <si>
    <t>TE DUPLA CURVA EM BRONZE/LATÃO, DN 1/2" X 15 MM X 1/2", SEM ANEL DE SOLDA, ROSCA F X BOLSA X ROSCA F, INSTALADO EM RAMAL DE DISTRIBUIÇÃO _x0096_ FORNECIMENTO E INSTALAÇÃO. AF_01/2016</t>
  </si>
  <si>
    <t>TE RANHURADO EM FERRO FUNDIDO, DN 50 (2")</t>
  </si>
  <si>
    <t>36,22</t>
  </si>
  <si>
    <t>93096</t>
  </si>
  <si>
    <t>21,26</t>
  </si>
  <si>
    <t>TE DUPLA CURVA EM BRONZE/LATÃO, DN 3/4" X 22 MM X 3/4", SEM ANEL DE SOLDA, ROSCA F X BOLSA X ROSCA F, INSTALADO EM RAMAL DE DISTRIBUIÇÃO _x0096_ FORNECIMENTO E INSTALAÇÃO. AF_01/2016</t>
  </si>
  <si>
    <t>51,41</t>
  </si>
  <si>
    <t>TE RANHURADO EM FERRO FUNDIDO, DN 65 (2 1/2")</t>
  </si>
  <si>
    <t>31,02</t>
  </si>
  <si>
    <t>93097</t>
  </si>
  <si>
    <t>CURVA EM COBRE, DN 15 MM, 45 GRAUS, SEM ANEL DE SOLDA, BOLSA X BOLSA, INSTALADO EM RAMAL E SUB-RAMAL _x0096_ FORNECIMENTO E INSTALAÇÃO. AF_01/2016</t>
  </si>
  <si>
    <t>TE RANHURADO EM FERRO FUNDIDO, DN 80 (3")</t>
  </si>
  <si>
    <t>33,02</t>
  </si>
  <si>
    <t>93098</t>
  </si>
  <si>
    <t>TE REDUCAO PVC, ROSCAVEL, 90 GRAUS,  1.1/2" X 3/4",  AGUA FRIA PREDIAL</t>
  </si>
  <si>
    <t>COTOVELO EM BRONZE/LATÃO, DN 15 MM X 1/2", 90 GRAUS, SEM ANEL DE SOLDA, BOLSA X ROSCA F, INSTALADO EM RAMAL E SUB-RAMAL _x0096_ FORNECIMENTO E INSTALAÇÃO. AF_01/2016</t>
  </si>
  <si>
    <t>93099</t>
  </si>
  <si>
    <t>CURVA EM COBRE, DN 22 MM, 45 GRAUS, SEM ANEL DE SOLDA, BOLSA X BOLSA, INSTALADO EM RAMAL E SUB-RAMAL _x0096_ FORNECIMENTO E INSTALAÇÃO. AF_01/2016</t>
  </si>
  <si>
    <t>TE ROSCA FEMEA, METALICO, PARA CONEXAO COM ANEL DESLIZANTE EM TUBO PEX, DN 16 MM X 1/2"</t>
  </si>
  <si>
    <t>93100</t>
  </si>
  <si>
    <t>13,03</t>
  </si>
  <si>
    <t>COTOVELO EM BRONZE/LATÃO, DN 22 MM X 1/2", 90 GRAUS, SEM ANEL DE SOLDA, BOLSA X ROSCA F, INSTALADO EM RAMAL E SUB-RAMAL _x0096_ FORNECIMENTO E INSTALAÇÃO. AF_01/2016</t>
  </si>
  <si>
    <t>20,28</t>
  </si>
  <si>
    <t>TE ROSCA FEMEA, METALICO, PARA CONEXAO COM ANEL DESLIZANTE EM TUBO PEX, DN 20 MM X 1/2"</t>
  </si>
  <si>
    <t>93101</t>
  </si>
  <si>
    <t>COTOVELO EM BRONZE/LATÃO, DN 22 MM X 3/4", 90 GRAUS, SEM ANEL DE SOLDA, BOLSA X ROSCA F, INSTALADO EM RAMAL E SUB-RAMAL _x0096_ FORNECIMENTO E INSTALAÇÃO. AF_01/2016</t>
  </si>
  <si>
    <t>TE ROSCA FEMEA, METALICO, PARA CONEXAO COM ANEL DESLIZANTE EM TUBO PEX, DN 20 MM X 3/4"</t>
  </si>
  <si>
    <t>15,60</t>
  </si>
  <si>
    <t>93102</t>
  </si>
  <si>
    <t>TE ROSCA FEMEA, METALICO, PARA CONEXAO COM ANEL DESLIZANTE EM TUBO PEX, DN 25 MM X 1/2"</t>
  </si>
  <si>
    <t>CURVA EM COBRE, DN 28 MM, 45 GRAUS, SEM ANEL DE SOLDA, BOLSA X BOLSA, INSTALADO EM RAMAL E SUB-RAMAL _x0096_ FORNECIMENTO E INSTALAÇÃO. AF_01/2016</t>
  </si>
  <si>
    <t>22,43</t>
  </si>
  <si>
    <t>TE ROSCA FEMEA, METALICO, PARA CONEXAO COM ANEL DESLIZANTE EM TUBO PEX, DN 25 MM X 3/4"</t>
  </si>
  <si>
    <t>93103</t>
  </si>
  <si>
    <t>LUVA PASSANTE EM COBRE, DN 15 MM, SEM ANEL DE SOLDA, INSTALADO EM RAMAL E SUB-RAMAL _x0096_ FORNECIMENTO E INSTALAÇÃO. AF_01/2016</t>
  </si>
  <si>
    <t>24,22</t>
  </si>
  <si>
    <t>TE ROSCA MACHO, METALICO, PARA CONEXAO COM ANEL DESLIZANTE EM TUBO PEX, DN 16 MM X 1/2"</t>
  </si>
  <si>
    <t>93104</t>
  </si>
  <si>
    <t>CONECTOR EM BRONZE/LATÃO, DN 15 MM X 1/2", SEM ANEL DE SOLDA, BOLSA X ROSCA F, INSTALADO EM RAMAL E SUB-RAMAL _x0096_ FORNECIMENTO E INSTALAÇÃO. AF_01/2016</t>
  </si>
  <si>
    <t>TE ROSCA MACHO, METALICO, PARA CONEXAO COM ANEL DESLIZANTE EM TUBO PEX, DN 20 MM X 1/2"</t>
  </si>
  <si>
    <t>93105</t>
  </si>
  <si>
    <t>CURVA DE TRANSPOSIÇÃO EM BRONZE/LATÃO, DN 15 MM, SEM ANEL DE SOLDA, BOLSA X BOLSA, INSTALADO EM RAMAL E SUB-RAMAL _x0096_ FORNECIMENTO E INSTALAÇÃO. AF_01/2016</t>
  </si>
  <si>
    <t>14,28</t>
  </si>
  <si>
    <t>TE ROSCA MACHO, METALICO, PARA CONEXAO COM ANEL DESLIZANTE EM TUBO PEX, DN 20 MM X 3/4"</t>
  </si>
  <si>
    <t>93106</t>
  </si>
  <si>
    <t>JUNTA DE EXPANSÃO EM COBRE, DN 15 MM, PONTA X PONTA, INSTALADO EM RAMAL E SUB-RAMAL _x0096_ FORNECIMENTO E INSTALAÇÃO. AF_01/2016</t>
  </si>
  <si>
    <t>261,09</t>
  </si>
  <si>
    <t>93107</t>
  </si>
  <si>
    <t>LUVA PASSANTE EM COBRE, DN 22 MM, SEM ANEL DE SOLDA, INSTALADO EM RAMAL E SUB-RAMAL _x0096_ FORNECIMENTO E INSTALAÇÃO. AF_01/2016</t>
  </si>
  <si>
    <t>TE ROSCA MACHO, METALICO, PARA CONEXAO COM ANEL DESLIZANTE EM TUBO PEX, DN 25 MM X 3/4"</t>
  </si>
  <si>
    <t>9,70</t>
  </si>
  <si>
    <t>25,10</t>
  </si>
  <si>
    <t>93108</t>
  </si>
  <si>
    <t>BUCHA DE REDUÇÃO EM COBRE, DN 22 MM X 15 MM, SEM ANEL DE SOLDA, PONTA X BOLSA, INSTALADO EM RAMAL E SUB-RAMAL _x0096_ FORNECIMENTO E INSTALAÇÃO. AF_01/2016</t>
  </si>
  <si>
    <t>TE ROSCA MACHO, METALICO, PARA CONEXAO COM ANEL DESLIZANTE EM TUBO PEX, DN 32 MM X 1"</t>
  </si>
  <si>
    <t>93109</t>
  </si>
  <si>
    <t>JUNTA DE EXPANSÃO EM COBRE, DN 22 MM, PONTA X PONTA, INSTALADO EM RAMAL E SUB-RAMAL _x0096_ FORNECIMENTO E INSTALAÇÃO. AF_01/2016</t>
  </si>
  <si>
    <t>304,27</t>
  </si>
  <si>
    <t>TE ROSCA MACHO, METALICO, PARA CONEXAO COM ANEL DESLIZANTE EM TUBO PEX, DN 32 MM X 3/4"</t>
  </si>
  <si>
    <t>93110</t>
  </si>
  <si>
    <t>CONECTOR EM BRONZE/LATÃO, DN 22 MM X 1/2", SEM ANEL DE SOLDA, BOLSA X ROSCA F, INSTALADO EM RAMAL E SUB-RAMAL _x0096_ FORNECIMENTO E INSTALAÇÃO. AF_01/2016</t>
  </si>
  <si>
    <t>13,88</t>
  </si>
  <si>
    <t>93111</t>
  </si>
  <si>
    <t>TE SANITARIO, PVC, DN 100 X 100 MM, SERIE NORMAL, PARA ESGOTO PREDIAL</t>
  </si>
  <si>
    <t>CONECTOR EM BRONZE/LATÃO, DN 22 MM X 3/4", SEM ANEL DE SOLDA, BOLSA X ROSCA F, INSTALADO EM RAMAL E SUB-RAMAL _x0096_ FORNECIMENTO E INSTALAÇÃO. AF_01/2016</t>
  </si>
  <si>
    <t>12,88</t>
  </si>
  <si>
    <t>93112</t>
  </si>
  <si>
    <t>CURVA DE TRANSPOSIÇÃO EM BRONZE/LATÃO, DN 22 MM, SEM ANEL DE SOLDA, BOLSA X BOLSA, INSTALADO EM RAMAL E SUB-RAMAL _x0096_ FORNECIMENTO E INSTALAÇÃO. AF_01/2016</t>
  </si>
  <si>
    <t>29,21</t>
  </si>
  <si>
    <t>TE SANITARIO, PVC, DN 100 X 50 MM, SERIE NORMAL, PARA ESGOTO PREDIAL</t>
  </si>
  <si>
    <t>93113</t>
  </si>
  <si>
    <t>LUVA PASSANTE EM COBRE, DN 28 MM, SEM ANEL DE SOLDA, INSTALADO EM RAMAL E SUB-RAMAL _x0096_ FORNECIMENTO E INSTALAÇÃO. AF_01/2016</t>
  </si>
  <si>
    <t>TE SANITARIO, PVC, DN 100 X 75 MM, SERIE NORMAL PARA ESGOTO PREDIAL</t>
  </si>
  <si>
    <t>93114</t>
  </si>
  <si>
    <t>CONECTOR EM BRONZE/LATÃO, DN 28 MM X 1/2", SEM ANEL DE SOLDA, BOLSA X ROSCA F, INSTALADO EM RAMAL E SUB-RAMAL _x0096_ FORNECIMENTO E INSTALAÇÃO. AF_01/2016</t>
  </si>
  <si>
    <t>21,70</t>
  </si>
  <si>
    <t>93115</t>
  </si>
  <si>
    <t>TE SANITARIO, PVC, DN 40 X 40 MM, SERIE NORMAL, PARA ESGOTO PREDIAL</t>
  </si>
  <si>
    <t>CURVA DE TRANSPOSIÇÃO EM BRONZE/LATÃO, DN 28 MM, SEM ANEL DE SOLDA, BOLSA X BOLSA, INSTALADO EM RAMAL E SUB-RAMAL _x0096_ FORNECIMENTO E INSTALAÇÃO. AF_01/2016</t>
  </si>
  <si>
    <t>49,74</t>
  </si>
  <si>
    <t>93116</t>
  </si>
  <si>
    <t>JUNTA DE EXPANSÃO EM COBRE, DN 28 MM, PONTA X PONTA, INSTALADO EM RAMAL E SUB-RAMAL _x0096_ FORNECIMENTO E INSTALAÇÃO. AF_01/2016</t>
  </si>
  <si>
    <t>TE SANITARIO, PVC, DN 50 X 50 MM, SERIE NORMAL, PARA ESGOTO PREDIAL</t>
  </si>
  <si>
    <t>335,36</t>
  </si>
  <si>
    <t>93117</t>
  </si>
  <si>
    <t>TE DUPLA CURVA EM BRONZE/LATÃO, DN 1/2" X 15 MM X 1/2", SEM ANEL DE SOLDA, ROSCA F X BOLSA X ROSCA F, INSTALADO EM RAMAL E SUB-RAMAL _x0096_ FORNECIMENTO E INSTALAÇÃO. AF_01/2016</t>
  </si>
  <si>
    <t>36,42</t>
  </si>
  <si>
    <t>TE SANITARIO, PVC, DN 75 X 50 MM, SERIE NORMAL PARA ESGOTO PREDIAL</t>
  </si>
  <si>
    <t>93118</t>
  </si>
  <si>
    <t>TE DUPLA CURVA EM BRONZE/LATÃO, DN 3/4" X 22 MM X 3/4", SEM ANEL DE SOLDA, ROSCA F X BOLSA X ROSCA F, INSTALADO EM RAMAL E SUB-RAMAL _x0096_ FORNECIMENTO E INSTALAÇÃO. AF_01/2016</t>
  </si>
  <si>
    <t>53,89</t>
  </si>
  <si>
    <t>93119</t>
  </si>
  <si>
    <t>TE SANITARIO, PVC, DN 75 X 75 MM, SERIE NORMAL PARA ESGOTO PREDIAL</t>
  </si>
  <si>
    <t>CURVA EM COBRE, DN 22 MM, 45 GRAUS, SEM ANEL DE SOLDA, BOLSA X BOLSA, INSTALADO EM PRUMADA _x0096_ FORNECIMENTO E INSTALAÇÃO. AF_01/2016</t>
  </si>
  <si>
    <t>TE SOLDAVEL, PVC, 90 GRAUS, 110 MM, PARA AGUA FRIA PREDIAL (NBR 5648)</t>
  </si>
  <si>
    <t>93120</t>
  </si>
  <si>
    <t>COTOVELO EM BRONZE/LATÃO, DN 22 MM X 1/2", 90 GRAUS, SEM ANEL DE SOLDA, BOLSA X ROSCA F, INSTALADO EM PRUMADA _x0096_ FORNECIMENTO E INSTALAÇÃO. AF_01/2016</t>
  </si>
  <si>
    <t>131,73</t>
  </si>
  <si>
    <t>TE SOLDAVEL, PVC, 90 GRAUS, 20 MM, PARA AGUA FRIA PREDIAL (NBR 5648)</t>
  </si>
  <si>
    <t>93121</t>
  </si>
  <si>
    <t>PONTO PARA ESGOTO PRIMÁRIO (VASO SANITÁRIO)</t>
  </si>
  <si>
    <t>COTOVELO EM BRONZE/LATÃO, DN 22 MM X 3/4", 90 GRAUS, SEM ANEL DE SOLDA, BOLSA X ROSCA F, INSTALADO EM PRUMADA _x0096_ FORNECIMENTO E INSTALAÇÃO. AF_01/2016</t>
  </si>
  <si>
    <t>TE SOLDAVEL, PVC, 90 GRAUS, 25 MM, PARA AGUA FRIA PREDIAL (NBR 5648)</t>
  </si>
  <si>
    <t>17,83</t>
  </si>
  <si>
    <t>TE SOLDAVEL, PVC, 90 GRAUS, 32 MM, PARA AGUA FRIA PREDIAL (NBR 5648)</t>
  </si>
  <si>
    <t>93122</t>
  </si>
  <si>
    <t>CURVA EM COBRE, DN 28 MM, 45 GRAUS, SEM ANEL DE SOLDA, BOLSA X BOLSA, INSTALADO EM PRUMADA _x0096_ FORNECIMENTO E INSTALAÇÃO. AF_01/2016</t>
  </si>
  <si>
    <t>TE SOLDAVEL, PVC, 90 GRAUS, 40 MM, PARA AGUA FRIA PREDIAL (NBR 5648)</t>
  </si>
  <si>
    <t>93123</t>
  </si>
  <si>
    <t>TE SOLDAVEL, PVC, 90 GRAUS, 60 MM, PARA AGUA FRIA PREDIAL (NBR 5648)</t>
  </si>
  <si>
    <t>CURVA EM COBRE, DN 35 MM, 45 GRAUS, SEM ANEL DE SOLDA, BOLSA X BOLSA, INSTALADO EM PRUMADA _x0096_ FORNECIMENTO E INSTALAÇÃO. AF_01/2016</t>
  </si>
  <si>
    <t>33,95</t>
  </si>
  <si>
    <t>93124</t>
  </si>
  <si>
    <t>TE SOLDAVEL, PVC, 90 GRAUS, 75 MM, PARA AGUA FRIA PREDIAL (NBR 5648)</t>
  </si>
  <si>
    <t>CURVA EM COBRE, DN 42 MM, 45 GRAUS, SEM ANEL DE SOLDA, BOLSA X BOLSA, INSTALADO EM PRUMADA _x0096_ FORNECIMENTO E INSTALAÇÃO. AF_01/2016</t>
  </si>
  <si>
    <t>47,36</t>
  </si>
  <si>
    <t>TE SOLDAVEL, PVC, 90 GRAUS, 85 MM, PARA AGUA FRIA PREDIAL (NBR 5648)</t>
  </si>
  <si>
    <t>93125</t>
  </si>
  <si>
    <t>77,67</t>
  </si>
  <si>
    <t>CURVA EM COBRE, DN 54 MM, 45 GRAUS, SEM ANEL DE SOLDA, BOLSA X BOLSA, INSTALADO EM PRUMADA _x0096_ FORNECIMENTO E INSTALAÇÃO. AF_01/2016</t>
  </si>
  <si>
    <t>77,17</t>
  </si>
  <si>
    <t>TE SOLDAVEL, PVC, 90 GRAUS,50 MM, PARA AGUA FRIA PREDIAL (NBR 5648)</t>
  </si>
  <si>
    <t>93126</t>
  </si>
  <si>
    <t>CURVA EM COBRE, DN 66 MM, 45 GRAUS, SEM ANEL DE SOLDA, BOLSA X BOLSA, INSTALADO EM PRUMADA _x0096_ FORNECIMENTO E INSTALAÇÃO. AF_01/2016</t>
  </si>
  <si>
    <t>170,16</t>
  </si>
  <si>
    <t>TE 45 GRAUS DE FERRO GALVANIZADO, COM ROSCA BSP, DE 1 1/2"</t>
  </si>
  <si>
    <t>68,13</t>
  </si>
  <si>
    <t>93133</t>
  </si>
  <si>
    <t>TE 45 GRAUS DE FERRO GALVANIZADO, COM ROSCA BSP, DE 1 1/4"</t>
  </si>
  <si>
    <t>BUCHA DE REDUÇÃO EM COBRE, DN 28 MM X 22 MM, SEM ANEL DE SOLDA, INSTALADO EM RAMAL E SUB-RAMAL _x0096_ FORNECIMENTO E INSTALAÇÃO. AF_01/2016</t>
  </si>
  <si>
    <t>52,51</t>
  </si>
  <si>
    <t>TE 45 GRAUS DE FERRO GALVANIZADO, COM ROSCA BSP, DE 1/2"</t>
  </si>
  <si>
    <t>94465</t>
  </si>
  <si>
    <t>16,22</t>
  </si>
  <si>
    <t>LUVA, EM FERRO GALVANIZADO, CONEXÃO ROSQUEADA, DN 50 (2_x0094_), INSTALADO EM RESERVAÇÃO DE ÁGUA DE EDIFICAÇÃO QUE POSSUA RESERVATÓRIO DE FIBRA/FIBROCIMENTO _x0096_ FORNECIMENTO E INSTALAÇÃO. AF_06/2016</t>
  </si>
  <si>
    <t>38,12</t>
  </si>
  <si>
    <t>TE 45 GRAUS DE FERRO GALVANIZADO, COM ROSCA BSP, DE 1"</t>
  </si>
  <si>
    <t>32,58</t>
  </si>
  <si>
    <t>94466</t>
  </si>
  <si>
    <t>NIPLE, EM FERRO GALVANIZADO, CONEXÃO ROSQUEADA, DN 50 (2_x0094_), INSTALADO EM RESERVAÇÃO DE ÁGUA DE EDIFICAÇÃO QUE POSSUA RESERVATÓRIO DE FIBRA/FIBROCIMENTO _x0096_ FORNECIMENTO E INSTALAÇÃO. AF_06/2016</t>
  </si>
  <si>
    <t>TE 45 GRAUS DE FERRO GALVANIZADO, COM ROSCA BSP, DE 2 1/2"</t>
  </si>
  <si>
    <t>38,14</t>
  </si>
  <si>
    <t>193,44</t>
  </si>
  <si>
    <t>94467</t>
  </si>
  <si>
    <t>LUVA, EM FERRO GALVANIZADO, CONEXÃO ROSQUEADA, DN 65 (2 1/2_x0094_), INSTALADO EM RESERVAÇÃO DE ÁGUA DE EDIFICAÇÃO QUE POSSUA RESERVATÓRIO DE FIBRA/FIBROCIMENTO _x0096_ FORNECIMENTO E INSTALAÇÃO. AF_06/2016</t>
  </si>
  <si>
    <t>59,82</t>
  </si>
  <si>
    <t>TE 45 GRAUS DE FERRO GALVANIZADO, COM ROSCA BSP, DE 2"</t>
  </si>
  <si>
    <t>103,83</t>
  </si>
  <si>
    <t>94468</t>
  </si>
  <si>
    <t>NIPLE, EM FERRO GALVANIZADO, CONEXÃO ROSQUEADA, DN 65 (2 1/2_x0094_), INSTALADO EM RESERVAÇÃO DE ÁGUA DE EDIFICAÇÃO QUE POSSUA RESERVATÓRIO DE FIBRA/FIBROCIMENTO _x0096_ FORNECIMENTO E INSTALAÇÃO. AF_06/2016</t>
  </si>
  <si>
    <t>TE 45 GRAUS DE FERRO GALVANIZADO, COM ROSCA BSP, DE 3/4"</t>
  </si>
  <si>
    <t>52,12</t>
  </si>
  <si>
    <t>PONTO PARA RALO SIFONADO, INCLUSIVE RALO SIFONADO 100 X 40 MM C/ GRELHA EM AÇÕ INOX</t>
  </si>
  <si>
    <t>94469</t>
  </si>
  <si>
    <t>TE 45 GRAUS DE FERRO GALVANIZADO, COM ROSCA BSP, DE 3"</t>
  </si>
  <si>
    <t>LUVA, EM FERRO GALVANIZADO, CONEXÃO ROSQUEADA, DN 80 (3_x0094_), INSTALADO EM RESERVAÇÃO DE ÁGUA DE EDIFICAÇÃO QUE POSSUA RESERVATÓRIO DE FIBRA/FIBROCIMENTO _x0096_ FORNECIMENTO E INSTALAÇÃO. AF_06/2016</t>
  </si>
  <si>
    <t>87,22</t>
  </si>
  <si>
    <t>305,78</t>
  </si>
  <si>
    <t>TE 45 GRAUS DE FERRO GALVANIZADO, COM ROSCA BSP, DE 4"</t>
  </si>
  <si>
    <t>490,18</t>
  </si>
  <si>
    <t>94470</t>
  </si>
  <si>
    <t>NIPLE, EM FERRO GALVANIZADO, CONEXÃO ROSQUEADA, DN 80 (3_x0094_), INSTALADO EM RESERVAÇÃO DE ÁGUA DE EDIFICAÇÃO QUE POSSUA RESERVATÓRIO DE FIBRA/FIBROCIMENTO _x0096_ FORNECIMENTO E INSTALAÇÃO. AF_06/2016</t>
  </si>
  <si>
    <t>TE 90 GRAUS EM ACO CARBONO, SOLDAVEL, PRESSAO 3.000 LBS, DN 1 1/2"</t>
  </si>
  <si>
    <t>80,37</t>
  </si>
  <si>
    <t>85,40</t>
  </si>
  <si>
    <t>TE 90 GRAUS EM ACO CARBONO, SOLDAVEL, PRESSAO 3.000 LBS, DN 1 1/4"</t>
  </si>
  <si>
    <t>94471</t>
  </si>
  <si>
    <t>COTOVELO 90 GRAUS, EM FERRO GALVANIZADO, CONEXÃO ROSQUEADA, DN 50 (2_x0094_), INSTALADO EM RESERVAÇÃO DE ÁGUA DE EDIFICAÇÃO QUE POSSUA RESERVATÓRIO DE FIBRA/FIBROCIMENTO _x0096_ FORNECIMENTO E INSTALAÇÃO. AF_06/2016</t>
  </si>
  <si>
    <t>65,54</t>
  </si>
  <si>
    <t>54,86</t>
  </si>
  <si>
    <t>TE 90 GRAUS EM ACO CARBONO, SOLDAVEL, PRESSAO 3.000 LBS, DN 1/2"</t>
  </si>
  <si>
    <t>94472</t>
  </si>
  <si>
    <t>21,09</t>
  </si>
  <si>
    <t>COTOVELO 45 GRAUS, EM FERRO GALVANIZADO, CONEXÃO ROSQUEADA, DN 50 (2_x0094_), INSTALADO EM RESERVAÇÃO DE ÁGUA DE EDIFICAÇÃO QUE POSSUA RESERVATÓRIO DE FIBRA/FIBROCIMENTO _x0096_ FORNECIMENTO E INSTALAÇÃO. AF_06/2016</t>
  </si>
  <si>
    <t>56,57</t>
  </si>
  <si>
    <t>TE 90 GRAUS EM ACO CARBONO, SOLDAVEL, PRESSAO 3.000 LBS, DN 1"</t>
  </si>
  <si>
    <t>42,67</t>
  </si>
  <si>
    <t>94473</t>
  </si>
  <si>
    <t>COTOVELO 90 GRAUS, EM FERRO GALVANIZADO, CONEXÃO ROSQUEADA, DN 65 (2 1/2_x0094_), INSTALADO EM RESERVAÇÃO DE ÁGUA DE EDIFICAÇÃO QUE POSSUA RESERVATÓRIO DE FIBRA/FIBROCIMENTO _x0096_ FORNECIMENTO E INSTALAÇÃO. AF_06/2016</t>
  </si>
  <si>
    <t>TE 90 GRAUS EM ACO CARBONO, SOLDAVEL, PRESSAO 3.000 LBS, DN 2 1/2"</t>
  </si>
  <si>
    <t>273,99</t>
  </si>
  <si>
    <t>TE 90 GRAUS EM ACO CARBONO, SOLDAVEL, PRESSAO 3.000 LBS, DN 2"</t>
  </si>
  <si>
    <t>94474</t>
  </si>
  <si>
    <t>COTOVELO 45 GRAUS, EM FERRO GALVANIZADO, CONEXÃO ROSQUEADA, DN 65 (2 1/2_x0094_), INSTALADO EM RESERVAÇÃO DE ÁGUA DE EDIFICAÇÃO QUE POSSUA RESERVATÓRIO DE FIBRA/FIBROCIMENTO _x0096_ FORNECIMENTO E INSTALAÇÃO. AF_06/2016</t>
  </si>
  <si>
    <t>TE 90 GRAUS EM ACO CARBONO, SOLDAVEL, PRESSAO 3.000 LBS, DN 3/4"</t>
  </si>
  <si>
    <t>93,06</t>
  </si>
  <si>
    <t>TE 90 GRAUS EM ACO CARBONO, SOLDAVEL, PRESSAO 3.000 LBS, DN 3"</t>
  </si>
  <si>
    <t>448,24</t>
  </si>
  <si>
    <t>94475</t>
  </si>
  <si>
    <t>COTOVELO 90 GRAUS, EM FERRO GALVANIZADO, CONEXÃO ROSQUEADA, DN 80 (3_x0094_), INSTALADO EM RESERVAÇÃO DE ÁGUA DE EDIFICAÇÃO QUE POSSUA RESERVATÓRIO DE FIBRA/FIBROCIMENTO _x0096_ FORNECIMENTO E INSTALAÇÃO. AF_06/2016</t>
  </si>
  <si>
    <t>TE, PLASTICO, DN 16 MM, PARA CONEXAO COM CRIMPAGEM EM TUBO PEX</t>
  </si>
  <si>
    <t>117,84</t>
  </si>
  <si>
    <t>TE, PLASTICO, DN 20 MM, PARA CONEXAO COM CRIMPAGEM EM TUBO PEX</t>
  </si>
  <si>
    <t>94476</t>
  </si>
  <si>
    <t>COTOVELO 45 GRAUS, EM FERRO GALVANIZADO, CONEXÃO ROSQUEADA, DN 80 (3_x0094_), INSTALADO EM RESERVAÇÃO DE ÁGUA DE EDIFICAÇÃO QUE POSSUA RESERVATÓRIO DE FIBRA/FIBROCIMENTO _x0096_ FORNECIMENTO E INSTALAÇÃO. AF_06/2016</t>
  </si>
  <si>
    <t>132,37</t>
  </si>
  <si>
    <t>TE, PLASTICO, DN 25 MM, PARA CONEXAO COM CRIMPAGEM EM TUBO PEX</t>
  </si>
  <si>
    <t>94477</t>
  </si>
  <si>
    <t>TE, PLASTICO, DN 32 MM, PARA CONEXAO COM CRIMPAGEM EM TUBO PEX</t>
  </si>
  <si>
    <t>TÊ, EM FERRO GALVANIZADO, CONEXÃO ROSQUEADA, DN 50 (2_x0094_), INSTALADO EM RESERVAÇÃO DE ÁGUA DE EDIFICAÇÃO QUE POSSUA RESERVATÓRIO DE FIBRA/FIBROCIMENTO _x0096_ FORNECIMENTO E INSTALAÇÃO. AF_06/2016</t>
  </si>
  <si>
    <t>73,02</t>
  </si>
  <si>
    <t>48,12</t>
  </si>
  <si>
    <t>94478</t>
  </si>
  <si>
    <t>TE, PVC LEVE, CURTO, 90 GRAUS, 150 MM, PARA ESGOTO</t>
  </si>
  <si>
    <t>87874</t>
  </si>
  <si>
    <t>TÊ, EM FERRO GALVANIZADO, CONEXÃO ROSQUEADA, DN 65 (2 1/2_x0094_), INSTALADO EM RESERVAÇÃO DE ÁGUA DE EDIFICAÇÃO QUE POSSUA RESERVATÓRIO DE FIBRA/FIBROCIMENTO _x0096_ FORNECIMENTO E INSTALAÇÃO. AF_06/2016</t>
  </si>
  <si>
    <t>CHAPISCO APLICADO EM ALVENARIAS E ESTRUTURAS DE CONCRETO INTERNAS, COM ROLO PARA TEXTURA ACRÍLICA.  ARGAMASSA TRAÇO 1:4 E EMULSÃO POLIMÉRICA (ADESIVO) COM PREPARO EM BETONEIRA 400L. AF_06/2014</t>
  </si>
  <si>
    <t>117,71</t>
  </si>
  <si>
    <t>TE, PVC PBA, BBB, 90 GRAUS, DN 100 / DE 110 MM, PARA REDE  AGUA (NBR 10351)</t>
  </si>
  <si>
    <t>94479</t>
  </si>
  <si>
    <t>82,14</t>
  </si>
  <si>
    <t>TÊ, EM FERRO GALVANIZADO, CONEXÃO ROSQUEADA, DN 80 (3_x0094_), INSTALADO EM RESERVAÇÃO DE ÁGUA DE EDIFICAÇÃO QUE POSSUA RESERVATÓRIO DE FIBRA/FIBROCIMENTO _x0096_ FORNECIMENTO E INSTALAÇÃO. AF_06/2016</t>
  </si>
  <si>
    <t>TE, PVC PBA, BBB, 90 GRAUS, DN 50 / DE 60 MM, PARA REDE AGUA (NBR 10351)</t>
  </si>
  <si>
    <t>155,63</t>
  </si>
  <si>
    <t>17,73</t>
  </si>
  <si>
    <t>94606</t>
  </si>
  <si>
    <t>TE, PVC PBA, BBB, 90 GRAUS, DN 75 / DE 85 MM, PARA REDE AGUA (NBR 10351)</t>
  </si>
  <si>
    <t>LUVA EM COBRE, DN 54 MM, SEM ANEL DE SOLDA, INSTALADO EM RESERVAÇÃO DE ÁGUA DE EDIFICAÇÃO QUE POSSUA RESERVATÓRIO DE FIBRA/FIBROCIMENTO _x0096_ FORNECIMENTO E INSTALAÇÃO. AF_06/2016</t>
  </si>
  <si>
    <t>48,18</t>
  </si>
  <si>
    <t>TE, PVC, SERIE R, 100 X 100 MM, PARA ESGOTO PREDIAL</t>
  </si>
  <si>
    <t>94608</t>
  </si>
  <si>
    <t>LUVA EM COBRE, DN 66 MM, SEM ANEL DE SOLDA, INSTALADO EM RESERVAÇÃO DE ÁGUA DE EDIFICAÇÃO QUE POSSUA RESERVATÓRIO DE FIBRA/FIBROCIMENTO _x0096_ FORNECIMENTO E INSTALAÇÃO. AF_06/2016</t>
  </si>
  <si>
    <t>114,84</t>
  </si>
  <si>
    <t>TE, PVC, SERIE R, 100 X 75 MM, PARA ESGOTO PREDIAL</t>
  </si>
  <si>
    <t>94610</t>
  </si>
  <si>
    <t>LUVA EM COBRE, DN 79 MM, SEM ANEL DE SOLDA, INSTALADO EM RESERVAÇÃO DE ÁGUA DE EDIFICAÇÃO QUE POSSUA RESERVATÓRIO DE FIBRA/FIBROCIMENTO _x0096_ FORNECIMENTO E INSTALAÇÃO. AF_06/2016</t>
  </si>
  <si>
    <t>TE, PVC, SERIE R, 150 X 100 MM, PARA ESGOTO PREDIAL</t>
  </si>
  <si>
    <t>169,61</t>
  </si>
  <si>
    <t>68,63</t>
  </si>
  <si>
    <t>TE, PVC, SERIE R, 150 X 150 MM, PARA ESGOTO PREDIAL</t>
  </si>
  <si>
    <t>94612</t>
  </si>
  <si>
    <t>LUVA DE COBRE, DN 104 MM, SEM ANEL DE SOLDA, INSTALADO EM RESERVAÇÃO DE ÁGUA DE EDIFICAÇÃO QUE POSSUA RESERVATÓRIO DE FIBRA/FIBROCIMENTO _x0096_ FORNECIMENTO E INSTALAÇÃO. AF_06/2016</t>
  </si>
  <si>
    <t>101,82</t>
  </si>
  <si>
    <t>236,91</t>
  </si>
  <si>
    <t>TE, PVC, SERIE R, 75 X 75 MM, PARA ESGOTO PREDIAL</t>
  </si>
  <si>
    <t>94614</t>
  </si>
  <si>
    <t>COTOVELO EM COBRE, DN 54 MM, 90 GRAUS, SEM ANEL DE SOLDA, INSTALADO EM RESERVAÇÃO DE ÁGUA DE EDIFICAÇÃO QUE POSSUA RESERVATÓRIO DE FIBRA/FIBROCIMENTO _x0096_ FORNECIMENTO E INSTALAÇÃO. AF_06/2016</t>
  </si>
  <si>
    <t>TE, PVC, 90 GRAUS, BBB, JE, DN 100 MM, PARA REDE COLETORA ESGOTO (NBR 10569)</t>
  </si>
  <si>
    <t>81,03</t>
  </si>
  <si>
    <t>33,65</t>
  </si>
  <si>
    <t>94615</t>
  </si>
  <si>
    <t>TE, PVC, 90 GRAUS, BBB, JE, DN 100 MM, PARA TUBO CORRUGADO E/OU LISO, REDE COLETORA ESGOTO (NBR 10569</t>
  </si>
  <si>
    <t>CURVA EM COBRE, DN 54 MM, 45 GRAUS, SEM ANEL DE SOLDA, BOLSA X BOLSA, INSTALADO EM RESERVAÇÃO DE ÁGUA DE EDIFICAÇÃO QUE POSSUA RESERVATÓRIO DE FIBRA/FIBROCIMENTO _x0096_ FORNECIMENTO E INSTALAÇÃO. AF_06/2016</t>
  </si>
  <si>
    <t>91,39</t>
  </si>
  <si>
    <t>91,49</t>
  </si>
  <si>
    <t>TE, PVC, 90 GRAUS, BBB, JE, DN 150 MM, PARA REDE COLETORA ESGOTO (NBR 10569)</t>
  </si>
  <si>
    <t>74,69</t>
  </si>
  <si>
    <t>94616</t>
  </si>
  <si>
    <t>COTOVELO EM COBRE, DN 66 MM, 90 GRAUS, SEM ANEL DE SOLDA, INSTALADO EM RESERVAÇÃO DE ÁGUA DE EDIFICAÇÃO QUE POSSUA RESERVATÓRIO DE FIBRA/FIBROCIMENTO _x0096_ FORNECIMENTO E INSTALAÇÃO. AF_06/2016</t>
  </si>
  <si>
    <t>TE, PVC, 90 GRAUS, BBB, JE, DN 150 MM, PARA TUBO CORRUGADO E/OU LISO, REDE COLETORA ESGOTO (NBR 10569)</t>
  </si>
  <si>
    <t>218,57</t>
  </si>
  <si>
    <t>239,88</t>
  </si>
  <si>
    <t>94617</t>
  </si>
  <si>
    <t>TE, PVC, 90 GRAUS, BBB, JE, DN 200 MM, PARA REDE COLETORA ESGOTO (NBR 10569)</t>
  </si>
  <si>
    <t>CURVA EM COBRE, DN 66 MM, 45 GRAUS, SEM ANEL DE SOLDA, BOLSA X BOLSA, INSTALADO EM RESERVAÇÃO DE ÁGUA DE EDIFICAÇÃO QUE POSSUA RESERVATÓRIO DE FIBRA/FIBROCIMENTO _x0096_ FORNECIMENTO E INSTALAÇÃO. AF_06/2016</t>
  </si>
  <si>
    <t>106,95</t>
  </si>
  <si>
    <t>182,18</t>
  </si>
  <si>
    <t>TE, PVC, 90 GRAUS, BBB, JE, DN 200 MM, PARA TUBO CORRUGADO E/OU LISO, REDE COLETORA ESGOTO (NBR 10569)</t>
  </si>
  <si>
    <t>94618</t>
  </si>
  <si>
    <t>358,75</t>
  </si>
  <si>
    <t>COTOVELO EM COBRE, DN 79 MM, 90 GRAUS, SEM ANEL DE SOLDA, INSTALADO EM RESERVAÇÃO DE ÁGUA DE EDIFICAÇÃO QUE POSSUA RESERVATÓRIO DE FIBRA/FIBROCIMENTO _x0096_ FORNECIMENTO E INSTALAÇÃO. AF_06/2016</t>
  </si>
  <si>
    <t>215,04</t>
  </si>
  <si>
    <t>TE, PVC, 90 GRAUS, BBB, JE, DN 250 MM, PARA TUBO CORRUGADO E/OU LISO, REDE COLETORA ESGOTO (NBR 10569)</t>
  </si>
  <si>
    <t>1.031,24</t>
  </si>
  <si>
    <t>94620</t>
  </si>
  <si>
    <t>COTOVELO EM COBRE, DN 104 MM, 90 GRAUS, SEM ANEL DE SOLDA, INSTALADO EM RESERVAÇÃO DE ÁGUA DE EDIFICAÇÃO QUE POSSUA RESERVATÓRIO DE FIBRA/FIBROCIMENTO _x0096_ FORNECIMENTO E INSTALAÇÃO. AF_06/2016</t>
  </si>
  <si>
    <t>TE, PVC, 90 GRAUS, BBB, JE, DN 300 MM, PARA TUBO CORRUGADO E/OU LISO, REDE COLETORA ESGOTO (NBR 10569)</t>
  </si>
  <si>
    <t>487,21</t>
  </si>
  <si>
    <t>1.283,55</t>
  </si>
  <si>
    <t>TE, PVC, 90 GRAUS, BBP, JE, DN 100 MM, PARA REDE COLETORA ESGOTO (NBR 10569)</t>
  </si>
  <si>
    <t>94622</t>
  </si>
  <si>
    <t>TE EM COBRE, DN 54 MM, SEM ANEL DE SOLDA, INSTALADO EM RESERVAÇÃO DE ÁGUA DE EDIFICAÇÃO QUE POSSUA RESERVATÓRIO DE FIBRA/FIBROCIMENTO _x0096_ FORNECIMENTO E INSTALAÇÃO. AF_06/2016</t>
  </si>
  <si>
    <t>24,68</t>
  </si>
  <si>
    <t>118,07</t>
  </si>
  <si>
    <t>TECNICO DE EDIFICACOES</t>
  </si>
  <si>
    <t>94623</t>
  </si>
  <si>
    <t>43,60</t>
  </si>
  <si>
    <t>TE EM COBRE, DN 66 MM, SEM ANEL DE SOLDA, INSTALADO EM RESERVAÇÃO DE ÁGUA DE EDIFICAÇÃO QUE POSSUA RESERVATÓRIO DE FIBRA/FIBROCIMENTO _x0096_ FORNECIMENTO E INSTALAÇÃO. AF_06/2016</t>
  </si>
  <si>
    <t>271,06</t>
  </si>
  <si>
    <t>TECNICO DE EDIFICACOES (MENSALISTA)</t>
  </si>
  <si>
    <t>4.206,45</t>
  </si>
  <si>
    <t>94624</t>
  </si>
  <si>
    <t>TE EM COBRE, DN 79 MM, SEM ANEL DE SOLDA, INSTALADO EM RESERVAÇÃO DE ÁGUA DE EDIFICAÇÃO QUE POSSUA RESERVATÓRIO DE FIBRA/FIBROCIMENTO _x0096_ FORNECIMENTO E INSTALAÇÃO. AF_06/2016</t>
  </si>
  <si>
    <t>TECNICO EM LABORATORIO E CAMPO DE CONSTRUCAO CIVIL</t>
  </si>
  <si>
    <t>410,36</t>
  </si>
  <si>
    <t>TECNICO EM LABORATORIO E CAMPO DE CONSTRUCAO CIVIL (MENSALISTA)</t>
  </si>
  <si>
    <t>94625</t>
  </si>
  <si>
    <t>TE EM COBRE, DN 104 MM, SEM ANEL DE SOLDA, INSTALADO EM RESERVAÇÃO DE ÁGUA DE EDIFICAÇÃO QUE POSSUA RESERVATÓRIO DE FIBRA/FIBROCIMENTO _x0096_ FORNECIMENTO E INSTALAÇÃO. AF_06/2016</t>
  </si>
  <si>
    <t>6.379,10</t>
  </si>
  <si>
    <t>848,12</t>
  </si>
  <si>
    <t>TECNICO EM SEGURANCA DO TRABALHO</t>
  </si>
  <si>
    <t>94656</t>
  </si>
  <si>
    <t>32,04</t>
  </si>
  <si>
    <t>ADAPTADOR CURTO COM BOLSA E ROSCA PARA REGISTRO, PVC, SOLDÁVEL, DN  25 MM X 3/4 , INSTALADO EM RESERVAÇÃO DE ÁGUA DE EDIFICAÇÃO QUE POSSUA RESERVATÓRIO DE FIBRA/FIBROCIMENTO   FORNECIMENTO E INSTALAÇÃO. AF_06/2016</t>
  </si>
  <si>
    <t>TECNICO EM SEGURANCA DO TRABALHO (MENSALISTA)</t>
  </si>
  <si>
    <t>5.639,95</t>
  </si>
  <si>
    <t>94657</t>
  </si>
  <si>
    <t>LUVA PVC, SOLDÁVEL, DN  25 MM, INSTALADA EM RESERVAÇÃO DE ÁGUA DE EDIFICAÇÃO QUE POSSUA RESERVATÓRIO DE FIBRA/FIBROCIMENTO   FORNECIMENTO E INSTALAÇÃO. AF_06/2016</t>
  </si>
  <si>
    <t>TECNICO EM SONDAGEM</t>
  </si>
  <si>
    <t>4,37</t>
  </si>
  <si>
    <t>20,63</t>
  </si>
  <si>
    <t>TECNICO EM SONDAGEM (MENSALISTA)</t>
  </si>
  <si>
    <t>94658</t>
  </si>
  <si>
    <t>ADAPTADOR CURTO COM BOLSA E ROSCA PARA REGISTRO, PVC, SOLDÁVEL, DN 32 MM X 1 , INSTALADO EM RESERVAÇÃO DE ÁGUA DE EDIFICAÇÃO QUE POSSUA RESERVATÓRIO DE FIBRA/FIBROCIMENTO   FORNECIMENTO E INSTALAÇÃO. AF_06/2016</t>
  </si>
  <si>
    <t>3.630,98</t>
  </si>
  <si>
    <t>TELA ARAME GALVANIZADO REVESTIDO COM POLIMERO, MALHA HEXAGONAL DUPLA TORCAO, 8 X 10 CM (ZN/AL REVESTIDO COM POLIMERO), FIO *2,4* MM</t>
  </si>
  <si>
    <t>61,49</t>
  </si>
  <si>
    <t>TELA DE ACO SOLDADA GALVANIZADA/ZINCADA PARA ALVENARIA, FIO  D = *1,20 A 1,70* MM, MALHA 15 X 15 MM, (C X L) *50 X 12* CM</t>
  </si>
  <si>
    <t>94659</t>
  </si>
  <si>
    <t>LUVA PVC, SOLDÁVEL, DN 32 MM, INSTALADA EM RESERVAÇÃO DE ÁGUA DE EDIFICAÇÃO QUE POSSUA RESERVATÓRIO DE FIBRA/FIBROCIMENTO   FORNECIMENTO E INSTALAÇÃO. AF_06/2016</t>
  </si>
  <si>
    <t>TELA DE ACO SOLDADA GALVANIZADA/ZINCADA PARA ALVENARIA, FIO  D = *1,20 A 1,70* MM, MALHA 15 X 15 MM, (C X L) *50 X 17,5* CM</t>
  </si>
  <si>
    <t>TELA DE ACO SOLDADA GALVANIZADA/ZINCADA PARA ALVENARIA, FIO D = *1,20 A 1,70* MM, MALHA 15 X 15 MM, (C X L) *50 X 10,5* CM</t>
  </si>
  <si>
    <t>94660</t>
  </si>
  <si>
    <t>ADAPTADOR CURTO COM BOLSA E ROSCA PARA REGISTRO, PVC, SOLDÁVEL, DN 40 MM X 1 1/4 , INSTALADO EM RESERVAÇÃO DE ÁGUA DE EDIFICAÇÃO QUE POSSUA RESERVATÓRIO DE FIBRA/FIBROCIMENTO   FORNECIMENTO E INSTALAÇÃO. AF_06/2016</t>
  </si>
  <si>
    <t>TELA DE ACO SOLDADA GALVANIZADA/ZINCADA PARA ALVENARIA, FIO D = *1,20 A 1,70* MM, MALHA 15 X 15 MM, (C X L) *50 X 6* CM</t>
  </si>
  <si>
    <t>94661</t>
  </si>
  <si>
    <t>LUVA, PVC, SOLDÁVEL, DN 40 MM, INSTALADO EM RESERVAÇÃO DE ÁGUA DE EDIFICAÇÃO QUE POSSUA RESERVATÓRIO DE FIBRA/FIBROCIMENTO   FORNECIMENTO E INSTALAÇÃO. AF_06/2016</t>
  </si>
  <si>
    <t>TELA DE ACO SOLDADA GALVANIZADA/ZINCADA PARA ALVENARIA, FIO D = *1,20 A 1,70* MM, MALHA 15 X 15 MM, (C X L) *50 X 7,5* CM</t>
  </si>
  <si>
    <t>94662</t>
  </si>
  <si>
    <t>ADAPTADOR CURTO COM BOLSA E ROSCA PARA REGISTRO, PVC, SOLDÁVEL, DN 50 MM X 1 1/2 , INSTALADO EM RESERVAÇÃO DE ÁGUA DE EDIFICAÇÃO QUE POSSUA RESERVATÓRIO DE FIBRA/FIBROCIMENTO   FORNECIMENTO E INSTALAÇÃO. AF_06/2016</t>
  </si>
  <si>
    <t>TELA DE ACO SOLDADA GALVANIZADA/ZINCADA PARA ALVENARIA, FIO D = *1,24 MM, MALHA 25 X 25 MM</t>
  </si>
  <si>
    <t>94663</t>
  </si>
  <si>
    <t>LUVA, PVC, SOLDÁVEL, DN 50 MM, INSTALADO EM RESERVAÇÃO DE ÁGUA DE EDIFICAÇÃO QUE POSSUA RESERVATÓRIO DE FIBRA/FIBROCIMENTO   FORNECIMENTO E INSTALAÇÃO. AF_06/2016</t>
  </si>
  <si>
    <t>TELA DE ACO SOLDADA NERVURADA, CA-60, L-159, (1,69 KG/M2), DIAMETRO DO FIO = 4,5 MM, LARGURA = 2,45 M, ESPACAMENTO DA MALHA = 30 X 10 CM</t>
  </si>
  <si>
    <t>90443</t>
  </si>
  <si>
    <t>RASGO EM ALVENARIA PARA RAMAIS/ DISTRIBUIÇÃO COM DIAMETROS MENORES OU IGUAIS A 40 MM. AF_05/2015</t>
  </si>
  <si>
    <t>94664</t>
  </si>
  <si>
    <t>TELA DE ACO SOLDADA NERVURADA, CA-60, Q-113, (1,8 KG/M2), DIAMETRO DO FIO = 3,8 MM, LARGURA = 2,45 M, ESPACAMENTO DA MALHA = 10 X 10 CM</t>
  </si>
  <si>
    <t>ADAPTADOR CURTO COM BOLSA E ROSCA PARA REGISTRO, PVC, SOLDÁVEL, DN 60 MM X 2 , INSTALADO EM RESERVAÇÃO DE ÁGUA DE EDIFICAÇÃO QUE POSSUA RESERVATÓRIO DE FIBRA/FIBROCIMENTO   FORNECIMENTO E INSTALAÇÃO. AF_06/2016</t>
  </si>
  <si>
    <t>TELA DE ACO SOLDADA NERVURADA, CA-60, Q-138, (2,20 KG/M2), DIAMETRO DO FIO = 4,2 MM, LARGURA = 2,45 M, ESPACAMENTO DA MALHA = 10  X 10 CM</t>
  </si>
  <si>
    <t>14,61</t>
  </si>
  <si>
    <t>94665</t>
  </si>
  <si>
    <t>LUVA, PVC, SOLDÁVEL, DN 60 MM, INSTALADO EM RESERVAÇÃO DE ÁGUA DE EDIFICAÇÃO QUE POSSUA RESERVATÓRIO DE FIBRA/FIBROCIMENTO   FORNECIMENTO E INSTALAÇÃO. AF_06/2016</t>
  </si>
  <si>
    <t>TELA DE ACO SOLDADA NERVURADA, CA-60, Q-159, (2,52 KG/M2), DIAMETRO DO FIO = 4,5 MM, LARGURA =  2,45 M, ESPACAMENTO DA MALHA = 10 X 10 CM</t>
  </si>
  <si>
    <t>94666</t>
  </si>
  <si>
    <t>TELA DE ACO SOLDADA NERVURADA, CA-60, Q-196, (3,11 KG/M2), DIAMETRO DO FIO = 5,0 MM, LARGURA = 2,45 M, ESPACAMENTO DA MALHA = 10 X 10 CM</t>
  </si>
  <si>
    <t>ADAPTADOR CURTO COM BOLSA E ROSCA PARA REGISTRO, PVC, SOLDÁVEL, DN 75 MM X 2 1/2 , INSTALADO EM RESERVAÇÃO DE ÁGUA DE EDIFICAÇÃO QUE POSSUA RESERVATÓRIO DE FIBRA/FIBROCIMENTO   FORNECIMENTO E INSTALAÇÃO. AF_06/2016</t>
  </si>
  <si>
    <t>20,97</t>
  </si>
  <si>
    <t>24,28</t>
  </si>
  <si>
    <t>TELA DE ACO SOLDADA NERVURADA, CA-60, Q-283 (4,48 KG/M2), DIAMETRO DO FIO = 6,0 MM, LARGURA = 2,45 X 6,00 M DE COMPRIMENTO, ESPACAMENTO DA MALHA = 10 X 10 CM</t>
  </si>
  <si>
    <t>94667</t>
  </si>
  <si>
    <t>LUVA, PVC, SOLDÁVEL, DN 75 MM, INSTALADO EM RESERVAÇÃO DE ÁGUA DE EDIFICAÇÃO QUE POSSUA RESERVATÓRIO DE FIBRA/FIBROCIMENTO   FORNECIMENTO E INSTALAÇÃO. AF_06/2016</t>
  </si>
  <si>
    <t>TELA DE ACO SOLDADA NERVURADA, CA-60, Q-61, (0,97 KG/M2), DIAMETRO DO FIO = 3,4 MM, LARGURA = 2,45 M, ESPACAMENTO DA MALHA = 15 X 15 CM</t>
  </si>
  <si>
    <t>94668</t>
  </si>
  <si>
    <t>ADAPTADOR CURTO COM BOLSA E ROSCA PARA REGISTRO, PVC, SOLDÁVEL, DN 85 MM X 3 , INSTALADO EM RESERVAÇÃO DE ÁGUA DE EDIFICAÇÃO QUE POSSUA RESERVATÓRIO DE FIBRA/FIBROCIMENTO   FORNECIMENTO E INSTALAÇÃO. AF_06/2016</t>
  </si>
  <si>
    <t>TELA DE ACO SOLDADA NERVURADA, CA-60, Q-92, (1,48 KG/M2), DIAMETRO DO FIO = 4,2 MM, LARGURA = 2,45 X 60 M DE COMPRIMENTO, ESPACAMENTO DA MALHA = 15  X 15 CM</t>
  </si>
  <si>
    <t>41,60</t>
  </si>
  <si>
    <t>TELA DE ACO SOLDADA NERVURADA, CA-60, T-196, (2,11 KG/M2), DIAMETRO DO FIO = 5,0 MM, LARGURA = 2,45 M, ESPACAMENTO DA MALHA = 30 X 10 CM</t>
  </si>
  <si>
    <t>94669</t>
  </si>
  <si>
    <t>LUVA, PVC, SOLDÁVEL, DN 85 MM, INSTALADO EM RESERVAÇÃO DE ÁGUA DE EDIFICAÇÃO QUE POSSUA RESERVATÓRIO DE FIBRA/FIBROCIMENTO   FORNECIMENTO E INSTALAÇÃO. AF_06/2016</t>
  </si>
  <si>
    <t>56,58</t>
  </si>
  <si>
    <t>TELA DE ANIAGEM (JUTA)</t>
  </si>
  <si>
    <t>94670</t>
  </si>
  <si>
    <t>ADAPTADOR CURTO COM BOLSA E ROSCA PARA REGISTRO, PVC, SOLDÁVEL, DN 110 MM X 4 , INSTALADO EM RESERVAÇÃO DE ÁGUA DE EDIFICAÇÃO QUE POSSUA RESERVATÓRIO DE FIBRA/FIBROCIMENTO   FORNECIMENTO E INSTALAÇÃO. AF_06/2016</t>
  </si>
  <si>
    <t>10,32</t>
  </si>
  <si>
    <t>TELA DE ARAME GALVANIZADA QUADRANGULAR / LOSANGULAR, FIO 2,11 MM (14 BWG), MALHA 5 X 5 CM, H = 2 M</t>
  </si>
  <si>
    <t>94671</t>
  </si>
  <si>
    <t>LUVA, PVC, SOLDÁVEL, DN 110 MM, INSTALADO EM RESERVAÇÃO DE ÁGUA DE EDIFICAÇÃO QUE POSSUA RESERVATÓRIO DE FIBRA/FIBROCIMENTO   FORNECIMENTO E INSTALAÇÃO. AF_06/2016</t>
  </si>
  <si>
    <t>79,92</t>
  </si>
  <si>
    <t>TELA DE ARAME GALVANIZADA QUADRANGULAR / LOSANGULAR, FIO 2,11 MM (14 BWG), MALHA 8 X 8 CM, H = 2 M</t>
  </si>
  <si>
    <t>94672</t>
  </si>
  <si>
    <t>TELA DE ARAME GALVANIZADA QUADRANGULAR / LOSANGULAR, FIO 2,77 MM (12 BWG), MALHA 10 X 10 CM, H = 2 M</t>
  </si>
  <si>
    <t>JOELHO 90 GRAUS COM BUCHA DE LATÃO, PVC, SOLDÁVEL, DN  25 MM, X 3/4_x0094_ INSTALADO EM RESERVAÇÃO DE ÁGUA DE EDIFICAÇÃO QUE POSSUA RESERVATÓRIO DE FIBRA/FIBROCIMENTO   FORNECIMENTO E INSTALAÇÃO. AF_06/2016</t>
  </si>
  <si>
    <t>TELA DE ARAME GALVANIZADA QUADRANGULAR / LOSANGULAR, FIO 2,77 MM (12 BWG), MALHA 5 X 5 CM, H = 2 M</t>
  </si>
  <si>
    <t>94673</t>
  </si>
  <si>
    <t>19,12</t>
  </si>
  <si>
    <t>CURVA 90 GRAUS, PVC, SOLDÁVEL, DN  25 MM, INSTALADO EM RESERVAÇÃO DE ÁGUA DE EDIFICAÇÃO QUE POSSUA RESERVATÓRIO DE FIBRA/FIBROCIMENTO   FORNECIMENTO E INSTALAÇÃO. AF_06/2016</t>
  </si>
  <si>
    <t>TELA DE ARAME GALVANIZADA QUADRANGULAR / LOSANGULAR, FIO 2,77 MM (12 BWG), MALHA 8 X 8 CM, H = 2 M</t>
  </si>
  <si>
    <t>94674</t>
  </si>
  <si>
    <t>JOELHO 90 GRAUS, PVC, SOLDÁVEL, DN 32 MM INSTALADO EM RESERVAÇÃO DE ÁGUA DE EDIFICAÇÃO QUE POSSUA RESERVATÓRIO DE FIBRA/FIBROCIMENTO   FORNECIMENTO E INSTALAÇÃO. AF_06/2016</t>
  </si>
  <si>
    <t>TELA DE ARAME GALVANIZADA QUADRANGULAR / LOSANGULAR, FIO 3,4 MM (10 BWG), MALHA 5 X 5 CM, H = 2 M</t>
  </si>
  <si>
    <t>94675</t>
  </si>
  <si>
    <t>TELA DE ARAME GALVANIZADA QUADRANGULAR / LOSANGULAR, FIO 4,19 MM (8 BWG), MALHA 5 X 5 CM, H = 2 M</t>
  </si>
  <si>
    <t>CURVA 90 GRAUS, PVC, SOLDÁVEL, DN 32 MM, INSTALADO EM RESERVAÇÃO DE ÁGUA DE EDIFICAÇÃO QUE POSSUA RESERVATÓRIO DE FIBRA/FIBROCIMENTO   FORNECIMENTO E INSTALAÇÃO. AF_06/2016</t>
  </si>
  <si>
    <t>52,04</t>
  </si>
  <si>
    <t>94676</t>
  </si>
  <si>
    <t>TELA DE ARAME GALVANIZADA REVESTIDA EM PVC, QUADRANGULAR / LOSANGULAR, FIO 2,11 MM (14 BWG), BITOLA FINAL = *2,8* MM, MALHA *8 X 8* CM, H = 2 M</t>
  </si>
  <si>
    <t>JOELHO 90 GRAUS, PVC, SOLDÁVEL, DN 40 MM INSTALADO EM RESERVAÇÃO DE ÁGUA DE EDIFICAÇÃO QUE POSSUA RESERVATÓRIO DE FIBRA/FIBROCIMENTO   FORNECIMENTO E INSTALAÇÃO. AF_06/2016</t>
  </si>
  <si>
    <t>TELA DE ARAME GALVANIZADA REVESTIDA EM PVC, QUADRANGULAR / LOSANGULAR, FIO 2,77 MM (12 BWG), BITOLA FINAL = *3,8* MM, MALHA 7,5 X 7,5 CM, H = 2 M</t>
  </si>
  <si>
    <t>94677</t>
  </si>
  <si>
    <t>CURVA 90 GRAUS, PVC, SOLDÁVEL, DN 40 MM, INSTALADO EM RESERVAÇÃO DE ÁGUA DE EDIFICAÇÃO QUE POSSUA RESERVATÓRIO DE FIBRA/FIBROCIMENTO   FORNECIMENTO E INSTALAÇÃO. AF_06/2016</t>
  </si>
  <si>
    <t>TELA DE ARAME GALVANIZADA, HEXAGONAL, FIO 0,56 MM (24 BWG), MALHA 1/2", H = 1 M</t>
  </si>
  <si>
    <t>94678</t>
  </si>
  <si>
    <t>JOELHO 90 GRAUS, PVC, SOLDÁVEL, DN 50 MM INSTALADO EM RESERVAÇÃO DE ÁGUA DE EDIFICAÇÃO QUE POSSUA RESERVATÓRIO DE FIBRA/FIBROCIMENTO   FORNECIMENTO E INSTALAÇÃO. AF_06/2016</t>
  </si>
  <si>
    <t>TELA DE ARAME ONDULADA, FIO *2,77* MM (12 BWG), MALHA 5 X 5 CM, H = 2 M</t>
  </si>
  <si>
    <t>21,59</t>
  </si>
  <si>
    <t>94679</t>
  </si>
  <si>
    <t>CURVA 90 GRAUS, PVC, SOLDÁVEL, DN 50 MM, INSTALADO EM RESERVAÇÃO DE ÁGUA DE EDIFICAÇÃO QUE POSSUA RESERVATÓRIO DE FIBRA/FIBROCIMENTO   FORNECIMENTO E INSTALAÇÃO. AF_06/2016</t>
  </si>
  <si>
    <t>19,53</t>
  </si>
  <si>
    <t>TELA DE FIBRA DE VIDRO, ACABAMENTO ANTI-ALCALINO, MALHA 10 X 10 MM</t>
  </si>
  <si>
    <t>94680</t>
  </si>
  <si>
    <t>JOELHO 90 GRAUS, PVC, SOLDÁVEL, DN 60 MM INSTALADO EM RESERVAÇÃO DE ÁGUA DE EDIFICAÇÃO QUE POSSUA RESERVATÓRIO DE FIBRA/FIBROCIMENTO   FORNECIMENTO E INSTALAÇÃO. AF_06/2016</t>
  </si>
  <si>
    <t>TELA EM MALHA HEXAGONAL DE DUPLA TORCAO 8 X 10 CM (ZN/AL REVESTIDO COM POLIMERO), FIO 2,7 MM, COM GEOMANTA OU BIOMANTA, DIMENSOES 4,0 X 2,0 X 0,6 M, COM INCLINACAO DE 70 GRAUS, PARA SOLO REFORCADO</t>
  </si>
  <si>
    <t>999,44</t>
  </si>
  <si>
    <t>94681</t>
  </si>
  <si>
    <t>CURVA 90 GRAUS, PVC, SOLDÁVEL, DN 60 MM, INSTALADO EM RESERVAÇÃO DE ÁGUA DE EDIFICAÇÃO QUE POSSUA RESERVATÓRIO DE FIBRA/FIBROCIMENTO   FORNECIMENTO E INSTALAÇÃO. AF_06/2016</t>
  </si>
  <si>
    <t>TELA EM METAL PARA ESTUQUE (DEPLOYE)</t>
  </si>
  <si>
    <t>94682</t>
  </si>
  <si>
    <t>TELA FACHADEIRA EM POLIETILENO, ROLO DE 3 X 100 M (L X C), COR BRANCA, SEM LOGOMARCA - PARA PROTECAO DE OBRAS</t>
  </si>
  <si>
    <t>JOELHO 90 GRAUS, PVC, SOLDÁVEL, DN 75 MM INSTALADO EM RESERVAÇÃO DE ÁGUA DE EDIFICAÇÃO QUE POSSUA RESERVATÓRIO DE FIBRA/FIBROCIMENTO   FORNECIMENTO E INSTALAÇÃO. AF_06/2016</t>
  </si>
  <si>
    <t>85,47</t>
  </si>
  <si>
    <t>TELA PLASTICA LARANJA, TIPO TAPUME PARA SINALIZACAO, MALHA RETANGULAR, ROLO 1.20 X 50 M (L X C)</t>
  </si>
  <si>
    <t>94683</t>
  </si>
  <si>
    <t>CURVA 90 GRAUS, PVC, SOLDÁVEL, DN 75 MM, INSTALADO EM RESERVAÇÃO DE ÁGUA DE EDIFICAÇÃO QUE POSSUA RESERVATÓRIO DE FIBRA/FIBROCIMENTO   FORNECIMENTO E INSTALAÇÃO. AF_06/2016</t>
  </si>
  <si>
    <t>55,38</t>
  </si>
  <si>
    <t>94684</t>
  </si>
  <si>
    <t>JOELHO 90 GRAUS, PVC, SOLDÁVEL, DN 85 MM INSTALADO EM RESERVAÇÃO DE ÁGUA DE EDIFICAÇÃO QUE POSSUA RESERVATÓRIO DE FIBRA/FIBROCIMENTO   FORNECIMENTO E INSTALAÇÃO. AF_06/2016</t>
  </si>
  <si>
    <t>TELA PLASTICA TECIDA LISTRADA BRANCA E LARANJA, TIPO GUARDA CORPO, EM POLIETILENO MONOFILADO, ROLO 1,20 X 50 M (L X C)</t>
  </si>
  <si>
    <t>109,51</t>
  </si>
  <si>
    <t>94685</t>
  </si>
  <si>
    <t>TELHA CERAMICA TIPO AMERICANA, COMPRIMENTO DE *45* CM, RENDIMENTO DE *12* TELHAS/M2</t>
  </si>
  <si>
    <t>CURVA 90 GRAUS, PVC, SOLDÁVEL, DN 85 MM, INSTALADO EM RESERVAÇÃO DE ÁGUA DE EDIFICAÇÃO QUE POSSUA RESERVATÓRIO DE FIBRA/FIBROCIMENTO   FORNECIMENTO E INSTALAÇÃO. AF_06/2016</t>
  </si>
  <si>
    <t>84,46</t>
  </si>
  <si>
    <t>TELHA DE BARRO / CERAMICA, NAO ESMALTADA, TIPO COLONIAL, CANAL, PLAN, PAULISTA, COMPRIMENTO DE *44 A 50* CM, RENDIMENTO DE COBERTURA DE *26* TELHAS/M2</t>
  </si>
  <si>
    <t>94686</t>
  </si>
  <si>
    <t>JOELHO 90 GRAUS, PVC, SOLDÁVEL, DN 110 MM INSTALADO EM RESERVAÇÃO DE ÁGUA DE EDIFICAÇÃO QUE POSSUA RESERVATÓRIO DE FIBRA/FIBROCIMENTO   FORNECIMENTO E INSTALAÇÃO. AF_06/2016</t>
  </si>
  <si>
    <t>768,00</t>
  </si>
  <si>
    <t>203,94</t>
  </si>
  <si>
    <t>TELHA DE BARRO / CERAMICA, TIPO ROMANA, AMERICANA, PORTUGUESA, FRANCESA, COMPRIMENTO DE *41* CM,  RENDIMENTO DE *16* TELHAS/M2</t>
  </si>
  <si>
    <t>94687</t>
  </si>
  <si>
    <t>CURVA 90 GRAUS, PVC, SOLDÁVEL, DN 110 MM, INSTALADO EM RESERVAÇÃO DE ÁGUA DE EDIFICAÇÃO QUE POSSUA RESERVATÓRIO DE FIBRA/FIBROCIMENTO   FORNECIMENTO E INSTALAÇÃO. AF_06/2016</t>
  </si>
  <si>
    <t>166,18</t>
  </si>
  <si>
    <t>TELHA DE CONCRETO TIPO CLASSICA, COR CINZA, COMPRIMENTO DE *42* CM, RENDIMENTO DE *10* TELHAS/M2 (COLETADO CAIXA)</t>
  </si>
  <si>
    <t>94688</t>
  </si>
  <si>
    <t>TÊ, PVC, SOLDÁVEL, DN  25 MM INSTALADO EM RESERVAÇÃO DE ÁGUA DE EDIFICAÇÃO QUE POSSUA RESERVATÓRIO DE FIBRA/FIBROCIMENTO   FORNECIMENTO E INSTALAÇÃO. AF_06/2016</t>
  </si>
  <si>
    <t>TELHA DE FIBRA DE VIDRO ONDULADA INCOLOR, E = 0,6 MM, DE *0,50 X 2,44* M</t>
  </si>
  <si>
    <t>94689</t>
  </si>
  <si>
    <t>TELHA DE FIBROCIMENTO E = 6 MM, DE 3,00 X 1,06 M (SEM AMIANTO)</t>
  </si>
  <si>
    <t>TÊ COM BUCHA DE LATÃO NA BOLSA CENTRAL, PVC, SOLDÁVEL, DN  25 MM X 3/4 , INSTALADO EM RESERVAÇÃO DE ÁGUA DE EDIFICAÇÃO QUE POSSUA RESERVATÓRIO DE FIBRA/FIBROCIMENTO   FORNECIMENTO E INSTALAÇÃO. AF_06/2016</t>
  </si>
  <si>
    <t>101,06</t>
  </si>
  <si>
    <t>94690</t>
  </si>
  <si>
    <t>TELHA DE FIBROCIMENTO E = 6 MM, DE 4,10 X 1,06 M (SEM AMIANTO)</t>
  </si>
  <si>
    <t>TÊ, PVC, SOLDÁVEL, DN 32 MM INSTALADO EM RESERVAÇÃO DE ÁGUA DE EDIFICAÇÃO QUE POSSUA RESERVATÓRIO DE FIBRA/FIBROCIMENTO   FORNECIMENTO E INSTALAÇÃO. AF_06/2016</t>
  </si>
  <si>
    <t>135,58</t>
  </si>
  <si>
    <t>TELHA DE FIBROCIMENTO E = 6 MM, DE 4,60 X 1,06 M (SEM AMIANTO)</t>
  </si>
  <si>
    <t>94691</t>
  </si>
  <si>
    <t>TÊ DE REDUÇÃO, PVC, SOLDÁVEL, DN 32 MM X  25 MM, INSTALADO EM RESERVAÇÃO DE ÁGUA DE EDIFICAÇÃO QUE POSSUA RESERVATÓRIO DE FIBRA/FIBROCIMENTO   FORNECIMENTO E INSTALAÇÃO. AF_06/2016</t>
  </si>
  <si>
    <t>156,48</t>
  </si>
  <si>
    <t>TELHA DE FIBROCIMENTO E = 8 MM, DE 3,00 X 1,06 M (SEM AMIANTO)</t>
  </si>
  <si>
    <t>94692</t>
  </si>
  <si>
    <t>TÊ, PVC, SOLDÁVEL, DN 40 MM INSTALADO EM RESERVAÇÃO DE ÁGUA DE EDIFICAÇÃO QUE POSSUA RESERVATÓRIO DE FIBRA/FIBROCIMENTO   FORNECIMENTO E INSTALAÇÃO. AF_06/2016</t>
  </si>
  <si>
    <t>TELHA DE FIBROCIMENTO E = 8 MM, DE 4,10 X 1,06 M (SEM AMIANTO)</t>
  </si>
  <si>
    <t>94693</t>
  </si>
  <si>
    <t>174,52</t>
  </si>
  <si>
    <t>TÊ DE REDUÇÃO, PVC, SOLDÁVEL, DN 40 MM X 32 MM, INSTALADO EM RESERVAÇÃO DE ÁGUA DE EDIFICAÇÃO QUE POSSUA RESERVATÓRIO DE FIBRA/FIBROCIMENTO   FORNECIMENTO E INSTALAÇÃO. AF_06/2016</t>
  </si>
  <si>
    <t>18,44</t>
  </si>
  <si>
    <t>94694</t>
  </si>
  <si>
    <t>TÊ, PVC, SOLDÁVEL, DN 50 MM INSTALADO EM RESERVAÇÃO DE ÁGUA DE EDIFICAÇÃO QUE POSSUA RESERVATÓRIO DE FIBRA/FIBROCIMENTO   FORNECIMENTO E INSTALAÇÃO. AF_06/2016</t>
  </si>
  <si>
    <t>TELHA DE FIBROCIMENTO E = 8 MM, DE 4,60 X 1,06 M (SEM AMIANTO)</t>
  </si>
  <si>
    <t>195,46</t>
  </si>
  <si>
    <t>94695</t>
  </si>
  <si>
    <t>TÊ DE REDUÇÃO, PVC, SOLDÁVEL, DN 50 MM X 40 MM, INSTALADO EM RESERVAÇÃO DE ÁGUA DE EDIFICAÇÃO QUE POSSUA RESERVATÓRIO DE FIBRA/FIBROCIMENTO   FORNECIMENTO E INSTALAÇÃO. AF_06/2016</t>
  </si>
  <si>
    <t>TELHA DE FIBROCIMENTO E= 8 MM, DE *3,70 X 1,06* M (SEM AMIANTO)</t>
  </si>
  <si>
    <t>40,05</t>
  </si>
  <si>
    <t>TELHA DE FIBROCIMENTO ONDULADA E = 4 MM, DE 1,22 X 0,50 M (SEM AMIANTO)</t>
  </si>
  <si>
    <t>94696</t>
  </si>
  <si>
    <t>TÊ, PVC, SOLDÁVEL, DN 60 MM INSTALADO EM RESERVAÇÃO DE ÁGUA DE EDIFICAÇÃO QUE POSSUA RESERVATÓRIO DE FIBRA/FIBROCIMENTO   FORNECIMENTO E INSTALAÇÃO. AF_06/2016</t>
  </si>
  <si>
    <t>TELHA DE FIBROCIMENTO ONDULADA E = 4 MM, DE 2,13 X 0,50 M (SEM AMIANTO)</t>
  </si>
  <si>
    <t>11,94</t>
  </si>
  <si>
    <t>94697</t>
  </si>
  <si>
    <t>TÊ, PVC, SOLDÁVEL, DN 75 MM INSTALADO EM RESERVAÇÃO DE ÁGUA DE EDIFICAÇÃO QUE POSSUA RESERVATÓRIO DE FIBRA/FIBROCIMENTO   FORNECIMENTO E INSTALAÇÃO. AF_06/2016</t>
  </si>
  <si>
    <t>TELHA DE FIBROCIMENTO ONDULADA E = 4 MM, DE 2,44 X 0,50 M (SEM AMIANTO)</t>
  </si>
  <si>
    <t>94698</t>
  </si>
  <si>
    <t>TÊ DE REDUÇÃO, PVC, SOLDÁVEL, DN 75 MM X 50 MM, INSTALADO EM RESERVAÇÃO DE ÁGUA DE EDIFICAÇÃO QUE POSSUA RESERVATÓRIO DE FIBRA/FIBROCIMENTO   FORNECIMENTO E INSTALAÇÃO. AF_06/2016</t>
  </si>
  <si>
    <t>TELHA DE FIBROCIMENTO ONDULADA E = 6 MM, DE 1,53 X 1,10 M (SEM AMIANTO)</t>
  </si>
  <si>
    <t>57,97</t>
  </si>
  <si>
    <t>94699</t>
  </si>
  <si>
    <t>TELHA DE FIBROCIMENTO ONDULADA E = 6 MM, DE 1,83 X 1,10 M (SEM AMIANTO)</t>
  </si>
  <si>
    <t>TÊ, PVC, SOLDÁVEL, DN 85 MM INSTALADO EM RESERVAÇÃO DE ÁGUA DE EDIFICAÇÃO QUE POSSUA RESERVATÓRIO DE FIBRA/FIBROCIMENTO   FORNECIMENTO E INSTALAÇÃO. AF_06/2016</t>
  </si>
  <si>
    <t>111,64</t>
  </si>
  <si>
    <t>39,46</t>
  </si>
  <si>
    <t>TELHA DE FIBROCIMENTO ONDULADA E = 6 MM, DE 2,44 X 1,10 M (SEM AMIANTO)</t>
  </si>
  <si>
    <t>94700</t>
  </si>
  <si>
    <t>TÊ DE REDUÇÃO, PVC, SOLDÁVEL, DN 85 MM X 60 MM, INSTALADO EM RESERVAÇÃO DE ÁGUA DE EDIFICAÇÃO QUE POSSUA RESERVATÓRIO DE FIBRA/FIBROCIMENTO   FORNECIMENTO E INSTALAÇÃO. AF_06/2016</t>
  </si>
  <si>
    <t>19,57</t>
  </si>
  <si>
    <t>94,60</t>
  </si>
  <si>
    <t>52,52</t>
  </si>
  <si>
    <t>94701</t>
  </si>
  <si>
    <t>TÊ, PVC, SOLDÁVEL, DN 110 MM INSTALADO EM RESERVAÇÃO DE ÁGUA DE EDIFICAÇÃO QUE POSSUA RESERVATÓRIO DE FIBRA/FIBROCIMENTO   FORNECIMENTO E INSTALAÇÃO. AF_06/2016</t>
  </si>
  <si>
    <t>165,70</t>
  </si>
  <si>
    <t>TELHA DE FIBROCIMENTO ONDULADA E = 6 MM, DE 3,66 X 1,10 M (SEM AMIANTO)</t>
  </si>
  <si>
    <t>78,90</t>
  </si>
  <si>
    <t>94702</t>
  </si>
  <si>
    <t>TELHA DE FIBROCIMENTO ONDULADA E = 8 MM, DE 1,53 X 1,10 M (SEM AMIANTO)</t>
  </si>
  <si>
    <t>43,39</t>
  </si>
  <si>
    <t>TÊ DE REDUÇÃO, PVC, SOLDÁVEL, DN 110 MM X 60 MM, INSTALADO EM RESERVAÇÃO DE ÁGUA DE EDIFICAÇÃO QUE POSSUA RESERVATÓRIO DE FIBRA/FIBROCIMENTO   FORNECIMENTO E INSTALAÇÃO. AF_06/2016</t>
  </si>
  <si>
    <t>156,98</t>
  </si>
  <si>
    <t>TELHA DE FIBROCIMENTO ONDULADA E = 8 MM, DE 1,83 X 1,10 M (SEM AMIANTO)</t>
  </si>
  <si>
    <t>51,80</t>
  </si>
  <si>
    <t>94703</t>
  </si>
  <si>
    <t>TELHA DE FIBROCIMENTO ONDULADA E = 8 MM, DE 2,44 X 1,10 M (SEM AMIANTO)</t>
  </si>
  <si>
    <t>ADAPTADOR COM FLANGE E ANEL DE VEDAÇÃO, PVC, SOLDÁVEL, DN  25 MM X 3/4 , INSTALADO EM RESERVAÇÃO DE ÁGUA DE EDIFICAÇÃO QUE POSSUA RESERVATÓRIO DE FIBRA/FIBROCIMENTO   FORNECIMENTO E INSTALAÇÃO. AF_06/2016</t>
  </si>
  <si>
    <t>72,76</t>
  </si>
  <si>
    <t>TELHA DE FIBROCIMENTO ONDULADA E = 8 MM, DE 3,66 X 1,10 M (SEM AMIANTO)</t>
  </si>
  <si>
    <t>27,08</t>
  </si>
  <si>
    <t>94704</t>
  </si>
  <si>
    <t>109,06</t>
  </si>
  <si>
    <t>ADAPTADOR COM FLANGE E ANEL DE VEDAÇÃO, PVC, SOLDÁVEL, DN 32 MM X 1 , INSTALADO EM RESERVAÇÃO DE ÁGUA DE EDIFICAÇÃO QUE POSSUA RESERVATÓRIO DE FIBRA/FIBROCIMENTO   FORNECIMENTO E INSTALAÇÃO. AF_06/2016</t>
  </si>
  <si>
    <t>TELHA DE VIDRO TIPO FRANCESA, *39 X 23* CM</t>
  </si>
  <si>
    <t>31,58</t>
  </si>
  <si>
    <t>94705</t>
  </si>
  <si>
    <t>TELHA ESTRUTURAL DE FIBROCIMENTO 1 ABA, DE 0,52 X 2,00 M (SEM AMIANTO)</t>
  </si>
  <si>
    <t>ADAPTADOR COM FLANGE E ANEL DE VEDAÇÃO, PVC, SOLDÁVEL, DN 40 MM X 1 1/4 , INSTALADO EM RESERVAÇÃO DE ÁGUA DE EDIFICAÇÃO QUE POSSUA RESERVATÓRIO DE FIBRA/FIBROCIMENTO   FORNECIMENTO E INSTALAÇÃO. AF_06/2016</t>
  </si>
  <si>
    <t>67,44</t>
  </si>
  <si>
    <t>21,08</t>
  </si>
  <si>
    <t>TELHA ESTRUTURAL DE FIBROCIMENTO 1 ABA, DE 0,52 X 2,50 M (SEM AMIANTO)</t>
  </si>
  <si>
    <t>78,60</t>
  </si>
  <si>
    <t>94706</t>
  </si>
  <si>
    <t>ADAPTADOR COM FLANGE E ANEL DE VEDAÇÃO, PVC, SOLDÁVEL, DN 50 MM X 1 1/2 , INSTALADO EM RESERVAÇÃO DE ÁGUA DE EDIFICAÇÃO QUE POSSUA RESERVATÓRIO DE FIBRA/FIBROCIMENTO   FORNECIMENTO E INSTALAÇÃO. AF_06/2016</t>
  </si>
  <si>
    <t>TELHA ESTRUTURAL DE FIBROCIMENTO 1 ABA, DE 0,52 X 3,60 M (SEM AMIANTO)</t>
  </si>
  <si>
    <t>30,27</t>
  </si>
  <si>
    <t>113,37</t>
  </si>
  <si>
    <t>TELHA ESTRUTURAL DE FIBROCIMENTO 1 ABA, DE 0,52 X 4,00 M (SEM AMIANTO)</t>
  </si>
  <si>
    <t>125,22</t>
  </si>
  <si>
    <t>94707</t>
  </si>
  <si>
    <t>ADAPTADOR COM FLANGE E ANEL DE VEDAÇÃO, PVC, SOLDÁVEL, DN 60 MM X 2 , INSTALADO EM RESERVAÇÃO DE ÁGUA DE EDIFICAÇÃO QUE POSSUA RESERVATÓRIO DE FIBRA/FIBROCIMENTO   FORNECIMENTO E INSTALAÇÃO. AF_06/2016</t>
  </si>
  <si>
    <t>37,62</t>
  </si>
  <si>
    <t>TELHA ESTRUTURAL DE FIBROCIMENTO 1 ABA, DE 0,52 X 4,50 M (SEM AMIANTO)</t>
  </si>
  <si>
    <t>94708</t>
  </si>
  <si>
    <t>142,48</t>
  </si>
  <si>
    <t>ADAPTADOR COM FLANGES LIVRES, PVC, SOLDÁVEL, DN  25 MM X 3/4 , INSTALADO EM RESERVAÇÃO DE ÁGUA DE EDIFICAÇÃO QUE POSSUA RESERVATÓRIO DE FIBRA/FIBROCIMENTO   FORNECIMENTO E INSTALAÇÃO. AF_06/2016</t>
  </si>
  <si>
    <t>TELHA ESTRUTURAL DE FIBROCIMENTO 1 ABA, DE 0,52 X 5,00 M (SEM AMIANTO)</t>
  </si>
  <si>
    <t>158,31</t>
  </si>
  <si>
    <t>94709</t>
  </si>
  <si>
    <t>TELHA ESTRUTURAL DE FIBROCIMENTO 1 ABA, DE 0,52 X 5,50 M (SEM AMIANTO)</t>
  </si>
  <si>
    <t>ADAPTADOR COM FLANGES LIVRES, PVC, SOLDÁVEL, DN 32 MM X 1 , INSTALADO EM RESERVAÇÃO DE ÁGUA DE EDIFICAÇÃO QUE POSSUA RESERVATÓRIO DE FIBRA/FIBROCIMENTO   FORNECIMENTO E INSTALAÇÃO. AF_06/2016</t>
  </si>
  <si>
    <t>23,92</t>
  </si>
  <si>
    <t>174,22</t>
  </si>
  <si>
    <t>TELHA ESTRUTURAL DE FIBROCIMENTO 1 ABA, DE 0,52 X 6,00 M (SEM AMIANTO)</t>
  </si>
  <si>
    <t>190,01</t>
  </si>
  <si>
    <t>94710</t>
  </si>
  <si>
    <t>ADAPTADOR COM FLANGES LIVRES, PVC, SOLDÁVEL, DN 40 MM X 1 1/4 , INSTALADO EM RESERVAÇÃO DE ÁGUA DE EDIFICAÇÃO QUE POSSUA RESERVATÓRIO DE FIBRA/FIBROCIMENTO   FORNECIMENTO E INSTALAÇÃO. AF_06/2016</t>
  </si>
  <si>
    <t>TELHA ESTRUTURAL DE FIBROCIMENTO 1 ABA, DE 0,52 X 6,50 M (SEM AMIANTO)</t>
  </si>
  <si>
    <t>36,87</t>
  </si>
  <si>
    <t>205,84</t>
  </si>
  <si>
    <t>TELHA ESTRUTURAL DE FIBROCIMENTO 1 ABA, DE 0,52 X 7,20 M (SEM AMIANTO)</t>
  </si>
  <si>
    <t>94711</t>
  </si>
  <si>
    <t>227,92</t>
  </si>
  <si>
    <t>ADAPTADOR COM FLANGES LIVRES, PVC, SOLDÁVEL, DN 50 MM X 1 1/2 , INSTALADO EM RESERVAÇÃO DE ÁGUA DE EDIFICAÇÃO QUE POSSUA RESERVATÓRIO DE FIBRA/FIBROCIMENTO   FORNECIMENTO E INSTALAÇÃO. AF_06/2016</t>
  </si>
  <si>
    <t>43,95</t>
  </si>
  <si>
    <t>TELHA ESTRUTURAL DE FIBROCIMENTO 2 ABAS, DE 1,00 X 3,00 M (SEM AMIANTO)</t>
  </si>
  <si>
    <t>150,72</t>
  </si>
  <si>
    <t>TELHA ESTRUTURAL DE FIBROCIMENTO 2 ABAS, DE 1,00 X 4,60 M (SEM AMIANTO)</t>
  </si>
  <si>
    <t>240,18</t>
  </si>
  <si>
    <t>94712</t>
  </si>
  <si>
    <t>ADAPTADOR COM FLANGES LIVRES, PVC, SOLDÁVEL, DN 60 MM X 2 , INSTALADO EM RESERVAÇÃO DE ÁGUA DE EDIFICAÇÃO QUE POSSUA RESERVATÓRIO DE FIBRA/FIBROCIMENTO   FORNECIMENTO E INSTALAÇÃO. AF_06/2016</t>
  </si>
  <si>
    <t>58,81</t>
  </si>
  <si>
    <t>TELHA ESTRUTURAL DE FIBROCIMENTO 2 ABAS, DE 1,00 X 6,00 M (SEM AMIANTO)</t>
  </si>
  <si>
    <t>315,44</t>
  </si>
  <si>
    <t>94713</t>
  </si>
  <si>
    <t>TELHA ESTRUTURAL DE FIBROCIMENTO 2 ABAS, DE 1,00 X 7,40 M (SEM AMIANTO)</t>
  </si>
  <si>
    <t>387,80</t>
  </si>
  <si>
    <t>ADAPTADOR COM FLANGES LIVRES, PVC, SOLDÁVEL, DN 75 MM X 2 1/2 , INSTALADO EM RESERVAÇÃO DE ÁGUA DE EDIFICAÇÃO QUE POSSUA RESERVATÓRIO DE FIBRA/FIBROCIMENTO   FORNECIMENTO E INSTALAÇÃO. AF_06/2016</t>
  </si>
  <si>
    <t>TELHA ESTRUTURAL DE FIBROCIMENTO 2 ABAS, DE 1,00 X 8,20 M (SEM AMIANTO)</t>
  </si>
  <si>
    <t>431,63</t>
  </si>
  <si>
    <t>94714</t>
  </si>
  <si>
    <t>TELHA ESTRUTURAL DE FIBROCIMENTO 2 ABAS, DE 1,00 X 9,20 M (SEM AMIANTO)</t>
  </si>
  <si>
    <t>ADAPTADOR COM FLANGES LIVRES, PVC, SOLDÁVEL, DN 85 MM X 3 , INSTALADO EM RESERVAÇÃO DE ÁGUA DE EDIFICAÇÃO QUE POSSUA RESERVATÓRIO DE FIBRA/FIBROCIMENTO   FORNECIMENTO E INSTALAÇÃO. AF_06/2016</t>
  </si>
  <si>
    <t>483,23</t>
  </si>
  <si>
    <t>TELHA GALVALUME COM ISOLAMENTO TERMOACUSTICO EM ESPUMA RIGIDA DE POLIURETANO (PU) INJETADO, ESPESSURA DE 30 MM, DENSIDADE DE 35 KG/M3, COM DUAS FACES TRAPEZOIDAIS, ACABAMENTO NATURAL (NAO INCLUI ACESSORIOS DE FIXACAO) (COLETADO CAIXA)</t>
  </si>
  <si>
    <t>207,50</t>
  </si>
  <si>
    <t>244,33</t>
  </si>
  <si>
    <t>TELHA ONDULADA EM ACO ZINCADO, ALTURA DE 17 MM, ESPESSURA DE 0,50 MM, LARGURA UTIL DE APROXIMADAMENTE 985 MM, SEM PINTURA</t>
  </si>
  <si>
    <t>94715</t>
  </si>
  <si>
    <t>ADAPTADOR COM FLANGES LIVRES, PVC, SOLDÁVEL, DN 110 MM X 4 , INSTALADO EM RESERVAÇÃO DE ÁGUA DE EDIFICAÇÃO QUE POSSUA RESERVATÓRIO DE FIBRA/FIBROCIMENTO   FORNECIMENTO E INSTALAÇÃO. AF_06/2016</t>
  </si>
  <si>
    <t>26,92</t>
  </si>
  <si>
    <t>286,35</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</si>
  <si>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</si>
  <si>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94724</t>
  </si>
  <si>
    <t>105,93</t>
  </si>
  <si>
    <t>TELHA TERMOISOLANTE REVESTIDA EM ACO GALVANIZADO, FACE SUPERIOR EM TELHA TRAPEZOIDAL E FACE INFERIOR EM CHAPA PLANA (SEM ACESSORIOS DE FIXACAO), REVESTIMENTO COM ESPESSURA DE 0,50 MM COM PRE-PINTURA NAS DUAS FACES, NUCLEO EM POLIESTIRENO (EPS) DE 30 MM</t>
  </si>
  <si>
    <t>86,42</t>
  </si>
  <si>
    <t>CONECTOR, CPVC, SOLDÁVEL, DN 22 MM X 3/4_x0094_, INSTALADO EM RESERVAÇÃO DE ÁGUA DE EDIFICAÇÃO QUE POSSUA RESERVATÓRIO DE FIBRA/FIBROCIMENTO _x0096_ FORNECIMENTO E INSTALAÇÃO. AF_06/2016</t>
  </si>
  <si>
    <t>TELHA TERMOISOLANTE REVESTIDA EM ACO GALVANIZADO, FACE SUPERIOR EM TELHA TRAPEZOIDAL E FACE INFERIOR EM CHAPA PLANA (SEM ACESSORIOS DE FIXACAO), REVESTIMENTO COM ESPESSURA DE 0,50 MM COM PRE-PINTURA NAS DUAS FACES, NUCLEO EM POLIESTIRENO (EPS) DE 50 MM</t>
  </si>
  <si>
    <t>89,24</t>
  </si>
  <si>
    <t>TELHA TERMOISOLANTE REVESTIDA EM ACO GALVANIZADO, FACES SUPERIOR E INFERIOR EM TELHA TRAPEZOIDAL (SEM ACESSORIOS DE FIXACAO), REVESTIMENTO COM ESPESSURA DE 0,50 MM COM PRE-PINTURA NAS DUAS FACES, NUCLEO EM POLIESTIRENO (EPS) DE 50 MM</t>
  </si>
  <si>
    <t>92,15</t>
  </si>
  <si>
    <t>94725</t>
  </si>
  <si>
    <t>LUVA, CPVC, SOLDÁVEL, DN 22 MM, INSTALADO EM RESERVAÇÃO DE ÁGUA DE EDIFICAÇÃO QUE POSSUA RESERVATÓRIO DE FIBRA/FIBROCIMENTO _x0096_ FORNECIMENTO E INSTALAÇÃO. AF_06/2016</t>
  </si>
  <si>
    <t>TELHA TRAPEZOIDAL EM ACO ZINCADO, SEM PINTURA, ALTURA DE APROXIMADAMENTE 40 MM, ESPESSURA DE 0,50 MM E LARGURA UTIL DE 980 MM</t>
  </si>
  <si>
    <t>28,13</t>
  </si>
  <si>
    <t>TELHA TRAPEZOIDAL EM ALUMINIO, ALTURA DE *38* MM E ESPESSURA DE 0,5 MM (LARGURA TOTAL DE 1056 MM E COMPRIMENTO DE 5000 MM)</t>
  </si>
  <si>
    <t>1.172,68</t>
  </si>
  <si>
    <t>TELHA TRAPEZOIDAL EM ALUMINIO, ALTURA DE *38* MM E ESPESSURA DE 0,7 MM (LARGURA TOTAL DE 1056 MM E COMPRIMENTO DE 5000 MM)</t>
  </si>
  <si>
    <t>94726</t>
  </si>
  <si>
    <t>1.481,50</t>
  </si>
  <si>
    <t>CONECTOR, CPVC, SOLDÁVEL, DN 28 MM X 1_x0094_, INSTALADO EM RESERVAÇÃO DE ÁGUA DE EDIFICAÇÃO QUE POSSUA RESERVATÓRIO DE FIBRA/FIBROCIMENTO _x0096_ FORNECIMENTO E INSTALAÇÃO. AF_06/2016</t>
  </si>
  <si>
    <t>22,48</t>
  </si>
  <si>
    <t>TELHA VIDRO TIPO CANAL OU COLONIAL, C = 46 A 50 CM</t>
  </si>
  <si>
    <t>94727</t>
  </si>
  <si>
    <t>LUVA, CPVC, SOLDÁVEL, DN 28 MM, INSTALADO EM RESERVAÇÃO DE ÁGUA DE EDIFICAÇÃO QUE POSSUA RESERVATÓRIO DE FIBRA/FIBROCIMENTO _x0096_ FORNECIMENTO E INSTALAÇÃO. AF_06/2016</t>
  </si>
  <si>
    <t>5,64</t>
  </si>
  <si>
    <t>TELHADOR</t>
  </si>
  <si>
    <t>94728</t>
  </si>
  <si>
    <t>12,97</t>
  </si>
  <si>
    <t>CONECTOR, CPVC, SOLDÁVEL, DN 35 MM X 1 1/4_x0094_, INSTALADO EM RESERVAÇÃO DE ÁGUA DE EDIFICAÇÃO QUE POSSUA RESERVATÓRIO DE FIBRA/FIBROCIMENTO _x0096_ FORNECIMENTO E INSTALAÇÃO. AF_06/2016</t>
  </si>
  <si>
    <t>TELHADOR ( MENSALISTA )</t>
  </si>
  <si>
    <t>82,91</t>
  </si>
  <si>
    <t>2.286,13</t>
  </si>
  <si>
    <t>94729</t>
  </si>
  <si>
    <t>TERMINAL A COMPRESSAO EM COBRE ESTANHADO PARA CABO 10 MM2, 1 FURO E 1 COMPRESSAO, PARA PARAFUSO DE FIXACAO M6</t>
  </si>
  <si>
    <t>LUVA, CPVC, SOLDÁVEL, DN 35 MM, INSTALADO EM RESERVAÇÃO DE ÁGUA DE EDIFICAÇÃO QUE POSSUA RESERVATÓRIO DE FIBRA/FIBROCIMENTO _x0096_ FORNECIMENTO E INSTALAÇÃO. AF_06/2016</t>
  </si>
  <si>
    <t>9,60</t>
  </si>
  <si>
    <t>TERMINAL A COMPRESSAO EM COBRE ESTANHADO PARA CABO 120 MM2, 1 FURO E 1 COMPRESSAO, PARA PARAFUSO DE FIXACAO M12</t>
  </si>
  <si>
    <t>94730</t>
  </si>
  <si>
    <t>CONECTOR, CPVC, SOLDÁVEL, DN 42 MM X 1 1/2_x0094_, INSTALADO EM RESERVAÇÃO DE ÁGUA DE EDIFICAÇÃO QUE POSSUA RESERVATÓRIO DE FIBRA/FIBROCIMENTO _x0096_ FORNECIMENTO E INSTALAÇÃO. AF_06/2016</t>
  </si>
  <si>
    <t>TERMINAL A COMPRESSAO EM COBRE ESTANHADO PARA CABO 16 MM2, 1 FURO E 1 COMPRESSAO, PARA PARAFUSO DE FIXACAO M6</t>
  </si>
  <si>
    <t>100,47</t>
  </si>
  <si>
    <t>94731</t>
  </si>
  <si>
    <t>TERMINAL A COMPRESSAO EM COBRE ESTANHADO PARA CABO 2,5 MM2, 1 FURO E 1 COMPRESSAO, PARA PARAFUSO DE FIXACAO M5</t>
  </si>
  <si>
    <t>LUVA, CPVC, SOLDÁVEL, DN 42 MM, INSTALADO EM RESERVAÇÃO DE ÁGUA DE EDIFICAÇÃO QUE POSSUA RESERVATÓRIO DE FIBRA/FIBROCIMENTO _x0096_ FORNECIMENTO E INSTALAÇÃO. AF_06/2016</t>
  </si>
  <si>
    <t>TERMINAL A COMPRESSAO EM COBRE ESTANHADO PARA CABO 25 MM2, 1 FURO E 1 COMPRESSAO, PARA PARAFUSO DE FIXACAO M8</t>
  </si>
  <si>
    <t>94733</t>
  </si>
  <si>
    <t>LUVA, CPVC, SOLDÁVEL, DN 54 MM, INSTALADO EM RESERVAÇÃO DE ÁGUA DE EDIFICAÇÃO QUE POSSUA RESERVATÓRIO DE FIBRA/FIBROCIMENTO _x0096_ FORNECIMENTO E INSTALAÇÃO. AF_06/2016</t>
  </si>
  <si>
    <t>22,45</t>
  </si>
  <si>
    <t>TERMINAL A COMPRESSAO EM COBRE ESTANHADO PARA CABO 35 MM2, 1 FURO E 1 COMPRESSAO, PARA PARAFUSO DE FIXACAO M8</t>
  </si>
  <si>
    <t>94737</t>
  </si>
  <si>
    <t>LUVA, CPVC, SOLDÁVEL, DN 89 MM, INSTALADO EM RESERVAÇÃO DE ÁGUA DE EDIFICAÇÃO QUE POSSUA RESERVATÓRIO DE FIBRA/FIBROCIMENTO _x0096_ FORNECIMENTO E INSTALAÇÃO. AF_06/2016</t>
  </si>
  <si>
    <t>TERMINAL A COMPRESSAO EM COBRE ESTANHADO PARA CABO 4 MM2, 1 FURO E 1 COMPRESSAO, PARA PARAFUSO DE FIXACAO M5</t>
  </si>
  <si>
    <t>89,27</t>
  </si>
  <si>
    <t>TERMINAL A COMPRESSAO EM COBRE ESTANHADO PARA CABO 50 MM2, 1 FURO E 1 COMPRESSAO, PARA PARAFUSO DE FIXACAO M8</t>
  </si>
  <si>
    <t>94740</t>
  </si>
  <si>
    <t>JOELHO 90 GRAUS, CPVC, SOLDÁVEL, DN 22 MM, INSTALADO EM RESERVAÇÃO DE ÁGUA DE EDIFICAÇÃO QUE POSSUA RESERVATÓRIO DE FIBRA/FIBROCIMENTO _x0096_ FORNECIMENTO E INSTALAÇÃO. AF_06/2016</t>
  </si>
  <si>
    <t>TERMINAL A COMPRESSAO EM COBRE ESTANHADO PARA CABO 6 MM2, 1 FURO E 1 COMPRESSAO, PARA PARAFUSO DE FIXACAO M6</t>
  </si>
  <si>
    <t>94741</t>
  </si>
  <si>
    <t>TERMINAL A COMPRESSAO EM COBRE ESTANHADO PARA CABO 70 MM2, 1 FURO E 1 COMPRESSAO, PARA PARAFUSO DE FIXACAO M10</t>
  </si>
  <si>
    <t>CURVA 90 GRAUS, CPVC, SOLDÁVEL, DN 22 MM, INSTALADO EM RESERVAÇÃO DE ÁGUA DE EDIFICAÇÃO QUE POSSUA RESERVATÓRIO DE FIBRA/FIBROCIMENTO _x0096_ FORNECIMENTO E INSTALAÇÃO. AF_06/2016</t>
  </si>
  <si>
    <t>TERMINAL A COMPRESSAO EM COBRE ESTANHADO PARA CABO 95 MM2, 1 FURO E 1 COMPRESSAO, PARA PARAFUSO DE FIXACAO M12</t>
  </si>
  <si>
    <t>94742</t>
  </si>
  <si>
    <t>JOELHO 90 GRAUS, CPVC, SOLDÁVEL, DN 28 MM, INSTALADO EM RESERVAÇÃO DE ÁGUA DE EDIFICAÇÃO QUE POSSUA RESERVATÓRIO DE FIBRA/FIBROCIMENTO _x0096_ FORNECIMENTO E INSTALAÇÃO. AF_06/2016</t>
  </si>
  <si>
    <t>TERMINAL AEREO EM ACO GALVANIZADO DN 5/16", COMPRIMENTO DE 350MM, COM BASE DE FIXACAO HORIZONTAL</t>
  </si>
  <si>
    <t>94743</t>
  </si>
  <si>
    <t>TERMINAL DE VENTILACAO, 100 MM, SERIE NORMAL, ESGOTO PREDIAL</t>
  </si>
  <si>
    <t>CURVA 90 GRAUS, CPVC, SOLDÁVEL, DN 28 MM, INSTALADO EM RESERVAÇÃO DE ÁGUA DE EDIFICAÇÃO QUE POSSUA RESERVATÓRIO DE FIBRA/FIBROCIMENTO _x0096_ FORNECIMENTO E INSTALAÇÃO. AF_06/2016</t>
  </si>
  <si>
    <t>TERMINAL DE VENTILACAO, 50 MM, SERIE NORMAL, ESGOTO PREDIAL</t>
  </si>
  <si>
    <t>94744</t>
  </si>
  <si>
    <t>JOELHO 90 GRAUS, CPVC, SOLDÁVEL, DN 35 MM, INSTALADO EM RESERVAÇÃO DE ÁGUA DE EDIFICAÇÃO QUE POSSUA RESERVATÓRIO DE FIBRA/FIBROCIMENTO _x0096_ FORNECIMENTO E INSTALAÇÃO. AF_06/2016</t>
  </si>
  <si>
    <t>TERMINAL DE VENTILACAO, 75 MM, SERIE NORMAL, ESGOTO PREDIAL</t>
  </si>
  <si>
    <t>TERMINAL METALICO A PRESSAO PARA 1 CABO DE 120 MM2, COM 1 FURO DE FIXACAO</t>
  </si>
  <si>
    <t>94746</t>
  </si>
  <si>
    <t>12,92</t>
  </si>
  <si>
    <t>JOELHO 90 GRAUS, CPVC, SOLDÁVEL, DN 42 MM, INSTALADO EM RESERVAÇÃO DE ÁGUA DE EDIFICAÇÃO QUE POSSUA RESERVATÓRIO DE FIBRA/FIBROCIMENTO _x0096_ FORNECIMENTO E INSTALAÇÃO. AF_06/2016</t>
  </si>
  <si>
    <t>19,87</t>
  </si>
  <si>
    <t>TERMINAL METALICO A PRESSAO PARA 1 CABO DE 150 A 185 MM2, COM 2 FUROS PARA FIXACAO</t>
  </si>
  <si>
    <t>67,71</t>
  </si>
  <si>
    <t>TERMINAL METALICO A PRESSAO PARA 1 CABO DE 150 MM2, COM 1 FURO DE FIXACAO</t>
  </si>
  <si>
    <t>94748</t>
  </si>
  <si>
    <t>TERMINAL METALICO A PRESSAO PARA 1 CABO DE 16 A 25 MM2, COM 2 FUROS PARA FIXACAO</t>
  </si>
  <si>
    <t>JOELHO 90 GRAUS, CPVC, SOLDÁVEL, DN 54 MM, INSTALADO EM RESERVAÇÃO DE ÁGUA DE EDIFICAÇÃO QUE POSSUA RESERVATÓRIO DE FIBRA/FIBROCIMENTO _x0096_ FORNECIMENTO E INSTALAÇÃO. AF_06/2016</t>
  </si>
  <si>
    <t>TERMINAL METALICO A PRESSAO PARA 1 CABO DE 16 MM2, COM 1 FURO DE FIXACAO</t>
  </si>
  <si>
    <t>TERMINAL METALICO A PRESSAO PARA 1 CABO DE 185 MM2, COM 1 FURO DE FIXACAO</t>
  </si>
  <si>
    <t>14,41</t>
  </si>
  <si>
    <t>94750</t>
  </si>
  <si>
    <t>TERMINAL METALICO A PRESSAO PARA 1 CABO DE 240 MM2, COM 1 FURO DE FIXACAO</t>
  </si>
  <si>
    <t>JOELHO 90 GRAUS, CPVC, SOLDÁVEL, DN 73 MM, INSTALADO EM RESERVAÇÃO DE ÁGUA DE EDIFICAÇÃO QUE POSSUA RESERVATÓRIO DE FIBRA/FIBROCIMENTO _x0096_ FORNECIMENTO E INSTALAÇÃO. AF_06/2016</t>
  </si>
  <si>
    <t>19,01</t>
  </si>
  <si>
    <t>91,59</t>
  </si>
  <si>
    <t>TERMINAL METALICO A PRESSAO PARA 1 CABO DE 25 A 35 MM2, COM 2 FUROS PARA FIXACAO</t>
  </si>
  <si>
    <t>94752</t>
  </si>
  <si>
    <t>TERMINAL METALICO A PRESSAO PARA 1 CABO DE 25 MM2, COM 1 FURO DE FIXACAO</t>
  </si>
  <si>
    <t>JOELHO 90 GRAUS, CPVC, SOLDÁVEL, DN 89 MM, INSTALADO EM RESERVAÇÃO DE ÁGUA DE EDIFICAÇÃO QUE POSSUA RESERVATÓRIO DE FIBRA/FIBROCIMENTO _x0096_ FORNECIMENTO E INSTALAÇÃO. AF_06/2016</t>
  </si>
  <si>
    <t>TERMINAL METALICO A PRESSAO PARA 1 CABO DE 300 MM2, COM 1 FURO DE FIXACAO</t>
  </si>
  <si>
    <t>27,67</t>
  </si>
  <si>
    <t>TERMINAL METALICO A PRESSAO PARA 1 CABO DE 35 MM2, COM 1 FURO DE FIXACAO</t>
  </si>
  <si>
    <t>94756</t>
  </si>
  <si>
    <t>3,49</t>
  </si>
  <si>
    <t>TERMINAL METALICO A PRESSAO PARA 1 CABO DE 50 A 70 MM2, COM 2 FUROS PARA FIXACAO</t>
  </si>
  <si>
    <t>TE, CPVC, SOLDÁVEL, DN 22 MM, INSTALADO EM RESERVAÇÃO DE ÁGUA DE EDIFICAÇÃO QUE POSSUA RESERVATÓRIO DE FIBRA/FIBROCIMENTO _x0096_ FORNECIMENTO E INSTALAÇÃO. AF_06/2016</t>
  </si>
  <si>
    <t>TERMINAL METALICO A PRESSAO PARA 1 CABO DE 50 MM2, COM 1 FURO DE FIXACAO</t>
  </si>
  <si>
    <t>4,80</t>
  </si>
  <si>
    <t>TERMINAL METALICO A PRESSAO PARA 1 CABO DE 6 A 10 MM2, COM 1 FURO DE FIXACAO</t>
  </si>
  <si>
    <t>94757</t>
  </si>
  <si>
    <t>TERMINAL METALICO A PRESSAO PARA 1 CABO DE 70 MM2, COM 1 FURO DE FIXACAO</t>
  </si>
  <si>
    <t>TE, CPVC, SOLDÁVEL, DN 28 MM, INSTALADO EM RESERVAÇÃO DE ÁGUA DE EDIFICAÇÃO QUE POSSUA RESERVATÓRIO DE FIBRA/FIBROCIMENTO _x0096_ FORNECIMENTO E INSTALAÇÃO. AF_06/2016</t>
  </si>
  <si>
    <t>10,80</t>
  </si>
  <si>
    <t>TERMINAL METALICO A PRESSAO PARA 1 CABO DE 95 A 120 MM2, COM 2 FUROS PARA FIXACAO</t>
  </si>
  <si>
    <t>56,03</t>
  </si>
  <si>
    <t>TERMINAL METALICO A PRESSAO PARA 1 CABO DE 95 MM2, COM 1 FURO DE FIXACAO</t>
  </si>
  <si>
    <t>94758</t>
  </si>
  <si>
    <t>TE, CPVC, SOLDÁVEL, DN 35 MM, INSTALADO EM RESERVAÇÃO DE ÁGUA DE EDIFICAÇÃO QUE POSSUA RESERVATÓRIO DE FIBRA/FIBROCIMENTO _x0096_ FORNECIMENTO E INSTALAÇÃO. AF_06/2016</t>
  </si>
  <si>
    <t>TERMINAL METALICO A PRESSAO 1 CABO, PARA CABOS DE 4 A 10 MM2, COM 2 FUROS PARA FIXACAO</t>
  </si>
  <si>
    <t>TERMOFUSORA PARA TUBOS E CONEXOES EM PPR COM DIAMETROS DE 20 A 63 MM, POTENCIA DE 800 W, TENSAO 220 V</t>
  </si>
  <si>
    <t>94759</t>
  </si>
  <si>
    <t>843,17</t>
  </si>
  <si>
    <t>TE, CPVC, SOLDÁVEL, DN 42 MM, INSTALADO EM RESERVAÇÃO DE ÁGUA DE EDIFICAÇÃO QUE POSSUA RESERVATÓRIO DE FIBRA/FIBROCIMENTO _x0096_ FORNECIMENTO E INSTALAÇÃO. AF_06/2016</t>
  </si>
  <si>
    <t>TERMOFUSORA PARA TUBOS E CONEXOES EM PPR COM DIAMETROS DE 75 A 110 MM, POTENCIA DE *1100* W, TENSAO 220 V</t>
  </si>
  <si>
    <t>30,92</t>
  </si>
  <si>
    <t>1.183,39</t>
  </si>
  <si>
    <t>TERRA VEGETAL (ENSACADA)</t>
  </si>
  <si>
    <t>94760</t>
  </si>
  <si>
    <t>TE, CPVC, SOLDÁVEL, DN 54 MM, INSTALADO EM RESERVAÇÃO DE ÁGUA DE EDIFICAÇÃO QUE POSSUA RESERVATÓRIO DE FIBRA/FIBROCIMENTO _x0096_ FORNECIMENTO E INSTALAÇÃO. AF_06/2016</t>
  </si>
  <si>
    <t>TERRA VEGETAL (GRANEL)</t>
  </si>
  <si>
    <t>145,71</t>
  </si>
  <si>
    <t>TESTEIRA ANTIDERRAPANTE PARA PISO VINILICO *5 X 2,5* CM, E = 2 MM</t>
  </si>
  <si>
    <t>94761</t>
  </si>
  <si>
    <t>TIJOLO CERAMICO LAMINADO 5,5 X 11 X 23 CM</t>
  </si>
  <si>
    <t>TE, CPVC, SOLDÁVEL, DN 73 MM, INSTALADO EM RESERVAÇÃO DE ÁGUA DE EDIFICAÇÃO QUE POSSUA RESERVATÓRIO DE FIBRA/FIBROCIMENTO _x0096_ FORNECIMENTO E INSTALAÇÃO. AF_06/2016</t>
  </si>
  <si>
    <t>105,12</t>
  </si>
  <si>
    <t>TIJOLO CERAMICO MACICO *5 X 10 X 20* CM</t>
  </si>
  <si>
    <t>94762</t>
  </si>
  <si>
    <t>0,31</t>
  </si>
  <si>
    <t>TE, CPVC, SOLDÁVEL, DN 89 MM, INSTALADO EM RESERVAÇÃO DE ÁGUA DE EDIFICAÇÃO QUE POSSUA RESERVATÓRIO DE FIBRA/FIBROCIMENTO _x0096_ FORNECIMENTO E INSTALAÇÃO. AF_06/2016</t>
  </si>
  <si>
    <t>TIJOLO CERAMICO MACICO APARENTE *6 X 12 X 24* CM</t>
  </si>
  <si>
    <t>137,11</t>
  </si>
  <si>
    <t>TIJOLO CERAMICO MACICO APARENTE 2 FUROS, *6,5 X 10 X 20* CM</t>
  </si>
  <si>
    <t>94783</t>
  </si>
  <si>
    <t>TIJOLO CERAMICO REFRATARIO 2,5 X 11,4 X 22,9 CM</t>
  </si>
  <si>
    <t>ADAPTADOR COM FLANGE E ANEL DE VEDAÇÃO, PVC, SOLDÁVEL, DN  20 MM X 1/2 , INSTALADO EM RESERVAÇÃO DE ÁGUA DE EDIFICAÇÃO QUE POSSUA RESERVATÓRIO DE FIBRA/FIBROCIMENTO   FORNECIMENTO E INSTALAÇÃO. AF_06/2016</t>
  </si>
  <si>
    <t>TIJOLO CERAMICO REFRATARIO 6,3 X 11,4 X 22,9 CM</t>
  </si>
  <si>
    <t>TIL PARA LIGACAO PREDIAL, EM PVC, JE, BBB, DN 100 X 100 MM, PARA REDE COLETORA ESGOTO (NBR 10569)</t>
  </si>
  <si>
    <t>94785</t>
  </si>
  <si>
    <t>29,70</t>
  </si>
  <si>
    <t>ADAPTADOR COM FLANGES LIVRES, PVC, SOLDÁVEL LONGO, DN 32 MM X 1 , INSTALADO EM RESERVAÇÃO DE ÁGUA DE EDIFICAÇÃO QUE POSSUA RESERVATÓRIO DE FIBRA/FIBROCIMENTO   FORNECIMENTO E INSTALAÇÃO. AF_06/2016</t>
  </si>
  <si>
    <t>24,29</t>
  </si>
  <si>
    <t>TIL TUBO QUEDA, EM PVC, JE, BBB, DN 100 X 100 MM, PARA REDE COLETORA DE ESGOTO (NBR 10569)</t>
  </si>
  <si>
    <t>244,30</t>
  </si>
  <si>
    <t>TINTA / REVESTIMENTO A BASE DE RESINA EPOXI COM ALCATRAO, BICOMPONENTE</t>
  </si>
  <si>
    <t>94786</t>
  </si>
  <si>
    <t>47,14</t>
  </si>
  <si>
    <t>ADAPTADOR COM FLANGES LIVRES, PVC, SOLDÁVEL LONGO, DN 40 MM X 1 1/4 , INSTALADO EM RESERVAÇÃO DE ÁGUA DE EDIFICAÇÃO QUE POSSUA RESERVATÓRIO DE FIBRA/FIBROCIMENTO   FORNECIMENTO E INSTALAÇÃO. AF_06/2016</t>
  </si>
  <si>
    <t>TINTA A BASE DE RESINA ACRILICA EMULSIONADA EM AGUA, PARA SINALIZACAO HORIZONTAL VIARIA (NBR 13699)</t>
  </si>
  <si>
    <t>31,69</t>
  </si>
  <si>
    <t>14,36</t>
  </si>
  <si>
    <t>TINTA A BASE DE RESINA ACRILICA, PARA SINALIZACAO HORIZONTAL VIARIA (NBR 11862)</t>
  </si>
  <si>
    <t>94787</t>
  </si>
  <si>
    <t>14,54</t>
  </si>
  <si>
    <t>ADAPTADOR COM FLANGES LIVRES, PVC, SOLDÁVEL LONGO, DN 50 MM X 1 1/2 , INSTALADO EM RESERVAÇÃO DE ÁGUA DE EDIFICAÇÃO QUE POSSUA RESERVATÓRIO DE FIBRA/FIBROCIMENTO   FORNECIMENTO E INSTALAÇÃO. AF_06/2016</t>
  </si>
  <si>
    <t>TINTA A OLEO BRILHANTE PARA MADEIRA E METAIS</t>
  </si>
  <si>
    <t>41,99</t>
  </si>
  <si>
    <t>73,61</t>
  </si>
  <si>
    <t>TINTA ACRILICA PARA CERAMICA</t>
  </si>
  <si>
    <t>22,91</t>
  </si>
  <si>
    <t>94788</t>
  </si>
  <si>
    <t>TINTA ACRILICA PREMIUM PARA PISO</t>
  </si>
  <si>
    <t>ADAPTADOR COM FLANGES LIVRES, PVC, SOLDÁVEL LONGO, DN 60 MM X 2 , INSTALADO EM RESERVAÇÃO DE ÁGUA DE EDIFICAÇÃO QUE POSSUA RESERVATÓRIO DE FIBRA/FIBROCIMENTO   FORNECIMENTO E INSTALAÇÃO. AF_06/2016</t>
  </si>
  <si>
    <t>12,85</t>
  </si>
  <si>
    <t>60,58</t>
  </si>
  <si>
    <t>46,26</t>
  </si>
  <si>
    <t>94789</t>
  </si>
  <si>
    <t>TINTA ACRILICA PREMIUM, COR BRANCO  FOSCO</t>
  </si>
  <si>
    <t>ADAPTADOR COM FLANGES LIVRES, PVC, SOLDÁVEL LONGO, DN 75 MM X 2 1/2 , INSTALADO EM RESERVAÇÃO DE ÁGUA DE EDIFICAÇÃO QUE POSSUA RESERVATÓRIO DE FIBRA/FIBROCIMENTO   FORNECIMENTO E INSTALAÇÃO. AF_06/2016</t>
  </si>
  <si>
    <t>69,34</t>
  </si>
  <si>
    <t>189,57</t>
  </si>
  <si>
    <t>TINTA ACRILICA PREMIUM, COR BRANCO FOSCO</t>
  </si>
  <si>
    <t>94790</t>
  </si>
  <si>
    <t>TINTA ASFALTICA IMPERMEABILIZANTE DILUIDA EM SOLVENTE, PARA MATERIAIS CIMENTICIOS, METAL E MADEIRA</t>
  </si>
  <si>
    <t>ADAPTADOR COM FLANGES LIVRES, PVC, SOLDÁVEL LONGO, DN 85 MM X 3 , INSTALADO EM RESERVAÇÃO DE ÁGUA DE EDIFICAÇÃO QUE POSSUA RESERVATÓRIO DE FIBRA/FIBROCIMENTO   FORNECIMENTO E INSTALAÇÃO. AF_06/2016</t>
  </si>
  <si>
    <t>219,23</t>
  </si>
  <si>
    <t>TINTA ASFALTICA IMPERMEABILIZANTE DISPERSA EM AGUA, PARA MATERIAIS CIMENTICIOS</t>
  </si>
  <si>
    <t>94791</t>
  </si>
  <si>
    <t>ADAPTADOR COM FLANGES LIVRES, PVC, SOLDÁVEL LONGO, DN 110 MM X 4 , INSTALADO EM RESERVAÇÃO DE ÁGUA DE EDIFICAÇÃO QUE POSSUA RESERVATÓRIO DE FIBRA/FIBROCIMENTO   FORNECIMENTO E INSTALAÇÃO. AF_06/2016</t>
  </si>
  <si>
    <t>TINTA BORRACHA CLORADA, ACABAMENTO SEMIBRILHO, BRANCA</t>
  </si>
  <si>
    <t>307,01</t>
  </si>
  <si>
    <t>76,29</t>
  </si>
  <si>
    <t>TINTA BORRACHA CLORADA, ACABAMENTO SEMIBRILHO, CORES VIVAS</t>
  </si>
  <si>
    <t>94863</t>
  </si>
  <si>
    <t>82,22</t>
  </si>
  <si>
    <t>LUVA, CPVC, SOLDÁVEL, DN 73 MM, INSTALADO EM RESERVAÇÃO DE ÁGUA DE EDIFICAÇÃO QUE POSSUA RESERVATÓRIO DE FIBRA/FIBROCIMENTO _x0096_ FORNECIMENTO E INSTALAÇÃO. AF_06/2016</t>
  </si>
  <si>
    <t>74,78</t>
  </si>
  <si>
    <t>TINTA BORRACHA, CLORADA, ACABAMENTO SEMIBRILHO, PRETA</t>
  </si>
  <si>
    <t>76,98</t>
  </si>
  <si>
    <t>95141</t>
  </si>
  <si>
    <t>ADAPTADOR COM FLANGES LIVRES, PVC, SOLDÁVEL LONGO, DN  25 MM X 3/4 , INSTALADO EM RESERVAÇÃO DE ÁGUA DE EDIFICAÇÃO QUE POSSUA RESERVATÓRIO DE FIBRA/FIBROCIMENTO    FORNECIMENTO E INSTALAÇÃO. AF_06/2016</t>
  </si>
  <si>
    <t>TINTA EPOXI PREMIUM, BRANCA</t>
  </si>
  <si>
    <t>22,69</t>
  </si>
  <si>
    <t>54,93</t>
  </si>
  <si>
    <t>TINTA ESMALTE SINTETICO GRAFITE COM PROTECAO PARA METAIS FERROSOS</t>
  </si>
  <si>
    <t>95237</t>
  </si>
  <si>
    <t>LUVA COM BUCHA DE LATÃO, PVC, SOLDÁVEL, DN 32MM X 1 , INSTALADO EM RAMAL DE DISTRIBUIÇÃO DE ÁGUA   FORNECIMENTO E INSTALAÇÃO. AF_12/2014</t>
  </si>
  <si>
    <t>24,63</t>
  </si>
  <si>
    <t>TINTA ESMALTE SINTETICO PREMIUM ACETINADO</t>
  </si>
  <si>
    <t>95693</t>
  </si>
  <si>
    <t>LUVA SIMPLES, PVC, SÉRIE NORMAL, ESGOTO PREDIAL, DN 150 MM, JUNTA ELÁSTICA, FORNECIDO E INSTALADO EM SUBCOLETOR AÉREO DE ESGOTO SANITÁRIO. AF_12/2014</t>
  </si>
  <si>
    <t>TINTA ESMALTE SINTETICO PREMIUM BRILHANTE</t>
  </si>
  <si>
    <t>TINTA ESMALTE SINTETICO PREMIUM FOSCO</t>
  </si>
  <si>
    <t>95694</t>
  </si>
  <si>
    <t>26,21</t>
  </si>
  <si>
    <t>CURVA 90 GRAUS, PVC, SERIE R, ÁGUA PLUVIAL, DN 100 MM, JUNTA ELÁSTICA, FORNECIDO E INSTALADO EM RAMAL DE ENCAMINHAMENTO. AF_12/2014</t>
  </si>
  <si>
    <t>TINTA LATEX ACRILICA ECONOMICA, COR BRANCA</t>
  </si>
  <si>
    <t>8,83</t>
  </si>
  <si>
    <t>95695</t>
  </si>
  <si>
    <t>CURVA 90 GRAUS, PVC, SERIE R, ÁGUA PLUVIAL, DN 100 MM, JUNTA ELÁSTICA, FORNECIDO E INSTALADO EM CONDUTORES VERTICAIS DE ÁGUAS PLUVIAIS. AF_12/2014</t>
  </si>
  <si>
    <t>TINTA LATEX ACRILICA STANDARD, COR BRANCA</t>
  </si>
  <si>
    <t>52,80</t>
  </si>
  <si>
    <t>47,37</t>
  </si>
  <si>
    <t>95696</t>
  </si>
  <si>
    <t>TINTA LATEX PVA PREMIUM,  COR BRANCA</t>
  </si>
  <si>
    <t>SPRINKLER TIPO PENDENTE, 68 °C, UNIÃO POR ROSCA DN 15 (1/2") - FORNECIMENTO E INSTALAÇÃO. AF_12/2015</t>
  </si>
  <si>
    <t>96637</t>
  </si>
  <si>
    <t>TINTA LATEX PVA PREMIUM, COR BRANCA</t>
  </si>
  <si>
    <t>JOELHO 90 GRAUS, PPR, DN 25 MM, CLASSE PN 25, INSTALADO EM RAMAL OU SUB-RAMAL DE ÁGUA _x0096_ FORNECIMENTO E INSTALAÇÃO . AF_06/2015</t>
  </si>
  <si>
    <t>16,65</t>
  </si>
  <si>
    <t>TINTA LATEX PVA STANDARD, COR BRANCA</t>
  </si>
  <si>
    <t>13,16</t>
  </si>
  <si>
    <t>TINTA MINERAL IMPERMEAVEL EM PO, BRANCA</t>
  </si>
  <si>
    <t>96638</t>
  </si>
  <si>
    <t>JOELHO 45 GRAUS, PPR, DN 25 MM, CLASSE PN 25, INSTALADO EM RAMAL OU SUB-RAMAL DE ÁGUA _x0096_ FORNECIMENTO E INSTALAÇÃO . AF_06/2015</t>
  </si>
  <si>
    <t>TINTA PROTETORA SUPERFICIE METALICA ALUMINIO</t>
  </si>
  <si>
    <t>28,24</t>
  </si>
  <si>
    <t>TIRANTE COM ELO, EM ARAME GALVANIZADO RIGIDO, NUMERO 10, COMPRIMENTO 2000 MM, PARA PENDURAL DE FORRO REMOVIVEL</t>
  </si>
  <si>
    <t>96639</t>
  </si>
  <si>
    <t>LUVA, PPR, DN 25 MM, CLASSE PN 25, INSTALADO EM RAMAL OU SUB-RAMAL DE ÁGUA _x0096_ FORNECIMENTO E INSTALAÇÃO . AF_06/2015</t>
  </si>
  <si>
    <t>TIRANTE EM FERRO GALVANIZADO PARA CONTRAVENTAMENTO DE TELHA CANALETE 90, 1/4 " X 400 MM</t>
  </si>
  <si>
    <t>27,92</t>
  </si>
  <si>
    <t>96640</t>
  </si>
  <si>
    <t>CONECTOR MACHO, PPR, 25 X 1/2'', CLASSE PN 25, INSTALADO EM RAMAL OU SUB-RAMAL DE ÁGUA   FORNECIMENTO E INSTALAÇÃO . AF_06/2015</t>
  </si>
  <si>
    <t>TOALHEIRO PLASTICO TIPO DISPENSER PARA PAPEL TOALHA INTERFOLHADO</t>
  </si>
  <si>
    <t>96641</t>
  </si>
  <si>
    <t>CONECTOR FÊMEA, PPR, 25 X 1/2'', CLASSE PN 25, INSTALADO EM RAMAL OU SUB-RAMAL DE ÁGUA   FORNECIMENTO E INSTALAÇÃO . AF_06/2015</t>
  </si>
  <si>
    <t>13,25</t>
  </si>
  <si>
    <t>TOMADA INDUSTRIAL DE EMBUTIR 3P+T 30 A, 440 V, COM TRAVA, COM PLACA</t>
  </si>
  <si>
    <t>96642</t>
  </si>
  <si>
    <t>37,91</t>
  </si>
  <si>
    <t>TÊ NORMAL, PPR, DN 25 MM, CLASSE PN 25, INSTALADO EM RAMAL OU SUB-RAMAL DE ÁGUA _x0096_ FORNECIMENTO E INSTALAÇÃO . AF_06/2015</t>
  </si>
  <si>
    <t>12,78</t>
  </si>
  <si>
    <t>TOMADA INDUSTRIAL DE EMBUTIR 3P+T 30 A, 440 V, COM TRAVA, SEM PLACA</t>
  </si>
  <si>
    <t>35,72</t>
  </si>
  <si>
    <t>96643</t>
  </si>
  <si>
    <t>TÊ MISTURADOR, PPR, 25 X 3/4'' , CLASSE PN 25, INSTALADO EM RAMAL OU SUB-RAMAL DE ÁGUA _x0096_ FORNECIMENTO E INSTALAÇÃO . AF_06/2015</t>
  </si>
  <si>
    <t>TOMADA PARA ANTENA DE TV, CABO COAXIAL DE 9 MM (APENAS MODULO)</t>
  </si>
  <si>
    <t>34,04</t>
  </si>
  <si>
    <t>TOMADA PARA ANTENA DE TV, CABO COAXIAL DE 9 MM, CONJUNTO MONTADO PARA EMBUTIR 4" X 2" (PLACA + SUPORTE + MODULO)</t>
  </si>
  <si>
    <t>96650</t>
  </si>
  <si>
    <t>JOELHO 90 GRAUS, PPR, DN 25 MM, CLASSE PN 25, INSTALADO EM RAMAL DE DISTRIBUIÇÃO _x0096_ FORNECIMENTO E INSTALAÇÃO . AF_06/2015</t>
  </si>
  <si>
    <t>TOMADA RJ11, 2 FIOS (APENAS MODULO)</t>
  </si>
  <si>
    <t>96651</t>
  </si>
  <si>
    <t>TOMADA RJ11, 2 FIOS, CONJUNTO MONTADO PARA EMBUTIR 4" X 2" (PLACA + SUPORTE + MODULO)</t>
  </si>
  <si>
    <t>JOELHO 45 GRAUS, PPR, DN 25 MM, CLASSE PN 25, INSTALADO EM RAMAL DE DISTRIBUIÇÃO DE ÁGUA _x0096_ FORNECIMENTO E INSTALAÇÃO . AF_06/2015</t>
  </si>
  <si>
    <t>TOMADA RJ45, 8 FIOS, CAT 5E (APENAS MODULO)</t>
  </si>
  <si>
    <t>26,97</t>
  </si>
  <si>
    <t>96652</t>
  </si>
  <si>
    <t>JOELHO 90 GRAUS, PPR, DN 32 MM, CLASSE PN 25, INSTALADO EM RAMAL DE DISTRIBUIÇÃO _x0096_ FORNECIMENTO E INSTALAÇÃO . AF_06/2015</t>
  </si>
  <si>
    <t>TOMADA RJ45, 8 FIOS, CAT 5E, CONJUNTO MONTADO PARA EMBUTIR 4" X 2" (PLACA + SUPORTE + MODULO)</t>
  </si>
  <si>
    <t>96653</t>
  </si>
  <si>
    <t>TOMADA 2P+T 10A, 250V  (APENAS MODULO)</t>
  </si>
  <si>
    <t>JOELHO 45 GRAUS, PPR, DN 32 MM, CLASSE PN 25, INSTALADO EM RAMAL DE DISTRIBUIÇÃO DE ÁGUA _x0096_ FORNECIMENTO E INSTALAÇÃO . AF_06/2015</t>
  </si>
  <si>
    <t>TOMADA 2P+T 10A, 250V, CONJUNTO MONTADO PARA EMBUTIR 4" X 2" (PLACA + SUPORTE + MODULO)</t>
  </si>
  <si>
    <t>96654</t>
  </si>
  <si>
    <t>TOMADA 2P+T 10A, 250V, CONJUNTO MONTADO PARA SOBREPOR 4" X 2" (CAIXA + MODULO)</t>
  </si>
  <si>
    <t>JOELHO 90 GRAUS, PPR, DN 40 MM, CLASSE PN 25, INSTALADO EM RAMAL DE DISTRIBUIÇÃO _x0096_ FORNECIMENTO E INSTALAÇÃO . AF_06/2015</t>
  </si>
  <si>
    <t>TOMADA 2P+T 20A 250V, CONJUNTO MONTADO PARA EMBUTIR 4" X 2" (PLACA + SUPORTE + MODULO)</t>
  </si>
  <si>
    <t>96655</t>
  </si>
  <si>
    <t>JOELHO 45 GRAUS, PPR, DN 40 MM, CLASSE PN 25, INSTALADO EM RAMAL DE DISTRIBUIÇÃO DE ÁGUA _x0096_ FORNECIMENTO E INSTALAÇÃO . AF_06/2015</t>
  </si>
  <si>
    <t>13,34</t>
  </si>
  <si>
    <t>22,28</t>
  </si>
  <si>
    <t>TOMADA 2P+T 20A, 250V  (APENAS MODULO)</t>
  </si>
  <si>
    <t>8,38</t>
  </si>
  <si>
    <t>96656</t>
  </si>
  <si>
    <t>TOMADAS (2 MODULOS) 2P+T 10A, 250V, CONJUNTO MONTADO PARA EMBUTIR 4" X 2" (PLACA + SUPORTE + MODULOS)</t>
  </si>
  <si>
    <t>LUVA, PPR, DN 25 MM, CLASSE PN 25, INSTALADO EM RAMAL DE DISTRIBUIÇÃO DE ÁGUA _x0096_ FORNECIMENTO E INSTALAÇÃO . AF_06/2015</t>
  </si>
  <si>
    <t>14,95</t>
  </si>
  <si>
    <t>TOPOGRAFO</t>
  </si>
  <si>
    <t>96657</t>
  </si>
  <si>
    <t>CONECTOR MACHO, PPR, 25 X 1/2, CLASSE PN 25, INSTALADO EM RAMAL DE DISTRIBUIÇÃO DE ÁGUA _x0096_ FORNECIMENTO E INSTALAÇÃO . AF_06/2015</t>
  </si>
  <si>
    <t>15,26</t>
  </si>
  <si>
    <t>TOPOGRAFO (MENSALISTA)</t>
  </si>
  <si>
    <t>4.409,68</t>
  </si>
  <si>
    <t>TORNEIRA CROMADA COM BICO PARA JARDIM/TANQUE 1/2 " OU 3/4 " (REF 1153)</t>
  </si>
  <si>
    <t>96658</t>
  </si>
  <si>
    <t>CONECTOR FÊMEA, PPR, 25 X 1/2'', CLASSE PN 25, INSTALADO EM RAMAL DE DISTRIBUIÇÃO DE ÁGUA   FORNECIMENTO E INSTALAÇÃO . AF_06/2015</t>
  </si>
  <si>
    <t>43,90</t>
  </si>
  <si>
    <t>TORNEIRA CROMADA CURTA SEM BICO PARA TANQUE, PADRAO POPULAR, 1/2 " OU 3/4 " (REF 1140)</t>
  </si>
  <si>
    <t>TORNEIRA CROMADA CURTA SEM BICO PARA USO GERAL  1/2 " OU 3/4 " (REF 1152)</t>
  </si>
  <si>
    <t>96659</t>
  </si>
  <si>
    <t>LUVA, PPR, DN 32 MM, CLASSE PN 25, INSTALADO EM RAMAL DE DISTRIBUIÇÃO DE ÁGUA _x0096_ FORNECIMENTO E INSTALAÇÃO. AF_06/2015</t>
  </si>
  <si>
    <t>30,68</t>
  </si>
  <si>
    <t>TORNEIRA CROMADA DE MESA PARA COZINHA BICA MOVEL COM AREJADOR 1/2 " OU 3/4 " (REF 1167)</t>
  </si>
  <si>
    <t>96660</t>
  </si>
  <si>
    <t>74,50</t>
  </si>
  <si>
    <t>CONECTOR MACHO, PPR, 32 X 3/4'', CLASSE PN 25, INSTALADO EM RAMAL DE DISTRIBUIÇÃO DE ÁGUA   FORNECIMENTO E INSTALAÇÃO. AF_06/2015</t>
  </si>
  <si>
    <t>26,20</t>
  </si>
  <si>
    <t>TORNEIRA CROMADA DE MESA PARA LAVATORIO COM SENSOR DE PRESENCA</t>
  </si>
  <si>
    <t>479,18</t>
  </si>
  <si>
    <t>TORNEIRA CROMADA DE MESA PARA LAVATORIO TEMPORIZADA PRESSAO BICA BAIXA</t>
  </si>
  <si>
    <t>96661</t>
  </si>
  <si>
    <t>CONECTOR FÊMEA, PPR, 32 X 3/4'', CLASSE PN 25, INSTALADO EM RAMAL DE DISTRIBUIÇÃO DE ÁGUA   FORNECIMENTO E INSTALAÇÃO . AF_06/2015</t>
  </si>
  <si>
    <t>123,37</t>
  </si>
  <si>
    <t>TORNEIRA CROMADA DE MESA PARA LAVATORIO, BICA ALTA (REF 1195)</t>
  </si>
  <si>
    <t>63,56</t>
  </si>
  <si>
    <t>96662</t>
  </si>
  <si>
    <t>BUCHA DE REDUÇÃO, PPR, 32 X 25, CLASSE PN 25, INSTALADO EM RAMAL DE DISTRIBUIÇÃO DE ÁGUA _x0096_ FORNECIMENTO E INSTALAÇÃO . AF_06/2015</t>
  </si>
  <si>
    <t>TORNEIRA CROMADA DE MESA PARA LAVATORIO, PADRAO POPULAR, 1/2 " OU 3/4 " (REF 1193)</t>
  </si>
  <si>
    <t>36,95</t>
  </si>
  <si>
    <t>TORNEIRA CROMADA DE PAREDE LONGA PARA LAVATORIO (REF 1178)</t>
  </si>
  <si>
    <t>96663</t>
  </si>
  <si>
    <t>LUVA, PPR, DN 40 MM, CLASSE PN 25, INSTALADO EM RAMAL DE DISTRIBUIÇÃO DE ÁGUA _x0096_ FORNECIMENTO E INSTALAÇÃO. AF_06/2015</t>
  </si>
  <si>
    <t>121,51</t>
  </si>
  <si>
    <t>16,73</t>
  </si>
  <si>
    <t>96664</t>
  </si>
  <si>
    <t>BUCHA DE REDUÇÃO, PPR, 40 X 25, CLASSE PN 25, INSTALADO EM RAMAL DE DISTRIBUIÇÃO DE ÁGUA _x0096_ FORNECIMENTO E INSTALAÇÃO . AF_06/2015</t>
  </si>
  <si>
    <t>TORNEIRA CROMADA DE PAREDE PARA COZINHA BICA MOVEL COM AREJADOR 1/2 " OU 3/4 " (REF 1168)</t>
  </si>
  <si>
    <t>71,12</t>
  </si>
  <si>
    <t>TORNEIRA CROMADA DE PAREDE PARA COZINHA COM AREJADOR 1/2 " OU 3/4 " (REF 1157)</t>
  </si>
  <si>
    <t>96665</t>
  </si>
  <si>
    <t>TÊ NORMAL, PPR, DN 25 MM, CLASSE PN 25, INSTALADO EM RAMAL DE DISTRIBUIÇÃO DE ÁGUA _x0096_ FORNECIMENTO E INSTALAÇÃO . AF_06/2015</t>
  </si>
  <si>
    <t>TORNEIRA CROMADA DE PAREDE PARA COZINHA COM AREJADOR, PADRAO POPULAR, 1/2 " OU 3/4 " (REF 1159)</t>
  </si>
  <si>
    <t>96666</t>
  </si>
  <si>
    <t>TÊ NORMAL, PPR, DN 32 MM, CLASSE PN 25, INSTALADO EM RAMAL DE DISTRIBUIÇÃO DE ÁGUA _x0096_ FORNECIMENTO E INSTALAÇÃO . AF_06/2015</t>
  </si>
  <si>
    <t>TORNEIRA CROMADA DE PAREDE PARA COZINHA SEM AREJADOR, PADRAO POPULAR, 1/2 " OU 3/4 " (REF 1158)</t>
  </si>
  <si>
    <t>18,35</t>
  </si>
  <si>
    <t>30,60</t>
  </si>
  <si>
    <t>96667</t>
  </si>
  <si>
    <t>TORNEIRA CROMADA SEM BICO PARA TANQUE 1/2 " OU 3/4 " (REF 1143)</t>
  </si>
  <si>
    <t>TÊ NORMAL, PPR, DN 40 MM, CLASSE PN 25, INSTALADO EM RAMAL DE DISTRIBUIÇÃO DE ÁGUA _x0096_ FORNECIMENTO E INSTALAÇÃO . AF_06/2015</t>
  </si>
  <si>
    <t>26,99</t>
  </si>
  <si>
    <t>TORNEIRA CROMADA SEM BICO PARA TANQUE, PADRAO POPULAR, 1/2 " OU 3/4 " (REF 1126)</t>
  </si>
  <si>
    <t>96684</t>
  </si>
  <si>
    <t>TORNEIRA DE BOIA CONVENCIONAL PARA CAIXA D'AGUA, 1.1/2", COM HASTE E TORNEIRA METALICOS E BALAO PLASTICO</t>
  </si>
  <si>
    <t>51,24</t>
  </si>
  <si>
    <t>JOELHO 90 GRAUS, PPR, DN 25 MM, CLASSE PN 25, INSTALADO EM PRUMADA DE ÁGUA _x0096_ FORNECIMENTO E INSTALAÇÃO . AF_06/2015</t>
  </si>
  <si>
    <t>TORNEIRA DE BOIA CONVENCIONAL PARA CAIXA D'AGUA, 1.1/4", COM HASTE E TORNEIRA METALICOS E BALAO PLASTICO</t>
  </si>
  <si>
    <t>96685</t>
  </si>
  <si>
    <t>TORNEIRA DE BOIA CONVENCIONAL PARA CAIXA D'AGUA, 1/2", COM HASTE E TORNEIRA METALICOS E BALAO PLASTICO</t>
  </si>
  <si>
    <t>JOELHO 45 GRAUS, PPR, DN 25 MM, CLASSE PN 25, INSTALADO EM PRUMADA DE ÁGUA _x0096_ FORNECIMENTO E INSTALAÇÃO . AF_06/2015</t>
  </si>
  <si>
    <t>TORNEIRA DE BOIA CONVENCIONAL PARA CAIXA D'AGUA, 1", COM HASTE E TORNEIRA METALICOS E BALAO PLASTICO</t>
  </si>
  <si>
    <t>96686</t>
  </si>
  <si>
    <t>JOELHO 90 GRAUS, PPR, DN 32 MM, CLASSE PN 25, INSTALADO EM PRUMADA DE ÁGUA _x0096_ FORNECIMENTO E INSTALAÇÃO . AF_06/2015</t>
  </si>
  <si>
    <t>TORNEIRA DE BOIA CONVENCIONAL PARA CAIXA D'AGUA, 2", COM HASTE E TORNEIRA METALICOS E BALAO PLASTICO</t>
  </si>
  <si>
    <t>90,84</t>
  </si>
  <si>
    <t>96687</t>
  </si>
  <si>
    <t>JOELHO 45 GRAUS, PPR, DN 32 MM, CLASSE PN 25, INSTALADO EM PRUMADA DE ÁGUA _x0096_ FORNECIMENTO E INSTALAÇÃO . AF_06/2015</t>
  </si>
  <si>
    <t>TORNEIRA DE BOIA CONVENCIONAL PARA CAIXA D'AGUA, 3/4", COM HASTE E TORNEIRA METALICOS E BALAO PLASTICO</t>
  </si>
  <si>
    <t>5,16</t>
  </si>
  <si>
    <t>14,17</t>
  </si>
  <si>
    <t>TORNEIRA DE BOIA VAZAO TOTAL PARA CAIXA D'AGUA, 1/2", COM HASTE E TORNEIRA METALICOS E BALAO PLASTICO</t>
  </si>
  <si>
    <t>25,19</t>
  </si>
  <si>
    <t>96688</t>
  </si>
  <si>
    <t>JOELHO 90 GRAUS, PPR, DN 40 MM, CLASSE PN 25, INSTALADO EM PRUMADA DE ÁGUA _x0096_ FORNECIMENTO E INSTALAÇÃO . AF_06/2015</t>
  </si>
  <si>
    <t>TORNEIRA DE BOIA VAZAO TOTAL PARA CAIXA D'AGUA, 1", COM HASTE E TORNEIRA METALICOS E BALAO PLASTICO</t>
  </si>
  <si>
    <t>34,31</t>
  </si>
  <si>
    <t>96689</t>
  </si>
  <si>
    <t>TORNEIRA DE BOIA VAZAO TOTAL PARA CAIXA D'AGUA, 3/4", COM HASTE E TORNEIRA METALICOS E BALAO PLASTICO</t>
  </si>
  <si>
    <t>JOELHO 45 GRAUS, PPR, DN 40 MM, CLASSE PN 25, INSTALADO EM PRUMADA DE ÁGUA _x0096_ FORNECIMENTO E INSTALAÇÃO . AF_06/2015</t>
  </si>
  <si>
    <t>8,54</t>
  </si>
  <si>
    <t>TORNEIRA ELETRICA DE PAREDE, BICA ALTA, PARA COZINHA, 5500 W (110/220 V)</t>
  </si>
  <si>
    <t>96690</t>
  </si>
  <si>
    <t>129,88</t>
  </si>
  <si>
    <t>JOELHO 90 GRAUS, PPR, DN 50 MM, CLASSE PN 25, INSTALADO EM PRUMADA DE ÁGUA _x0096_ FORNECIMENTO E INSTALAÇÃO . AF_06/2015</t>
  </si>
  <si>
    <t>16,60</t>
  </si>
  <si>
    <t>TORNEIRA METAL AMARELO COM BICO PARA JARDIM, PADRAO POPULAR, 1/2 " OU 3/4 " (REF 1128)</t>
  </si>
  <si>
    <t>96691</t>
  </si>
  <si>
    <t>TORNEIRA METAL AMARELO CURTA SEM BICO PARA TANQUE, PADRAO POPULAR, 1/2 " OU 3/4 " (REF 1120)</t>
  </si>
  <si>
    <t>JOELHO 45 GRAUS, PPR, DN 50 MM, CLASSE PN 25, INSTALADO EM PRUMADA DE ÁGUA _x0096_ FORNECIMENTO E INSTALAÇÃO . AF_06/2015</t>
  </si>
  <si>
    <t>TORNEIRA METALICA DE BOIA CONVENCIONAL PARA CAIXA D'AGUA, 1/2 ", COM HASTE, TORNEIRA E BALAO METALICOS</t>
  </si>
  <si>
    <t>96692</t>
  </si>
  <si>
    <t>JOELHO 90 GRAUS, PPR, DN 63 MM, CLASSE PN 25, INSTALADO EM PRUMADA DE ÁGUA _x0096_ FORNECIMENTO E INSTALAÇÃO . AF_06/2015</t>
  </si>
  <si>
    <t>TORNEIRA METALICA DE BOIA CONVENCIONAL PARA CAIXA D'AGUA, 3/4 ", COM HASTE, TORNEIRA E BALAO METALICOS</t>
  </si>
  <si>
    <t>96693</t>
  </si>
  <si>
    <t>TORNEIRA PLASTICA DE BOIA CONVENCIONAL PARA CAIXA DE AGUA, 3/4 ", COM HASTE METALICA E COM TORNEIRA E BALAO PLASTICOS (PADRAO POPULAR)</t>
  </si>
  <si>
    <t>JOELHO 45 GRAUS, PPR, DN 63 MM, CLASSE PN 25, INSTALADO EM PRUMADA DE ÁGUA _x0096_ FORNECIMENTO E INSTALAÇÃO . AF_06/2015</t>
  </si>
  <si>
    <t>TORNEIRA PLASTICA DE BOIA PARA CAIXA DE DESCARGA,  1/2", BALAO E TORNEIRA PLASTICOS, COM HASTE METALICA</t>
  </si>
  <si>
    <t>96694</t>
  </si>
  <si>
    <t>JOELHO 90 GRAUS, PPR, DN 75 MM, CLASSE PN 25, INSTALADO EM PRUMADA DE ÁGUA _x0096_ FORNECIMENTO E INSTALAÇÃO . AF_06/2015</t>
  </si>
  <si>
    <t>TORNEIRA PLASTICA DE MESA, BICA MOVEL, PARA COZINHA 1/2 "</t>
  </si>
  <si>
    <t>55,21</t>
  </si>
  <si>
    <t>29,07</t>
  </si>
  <si>
    <t>TORNEIRA PLASTICA PARA TANQUE 1/2 " OU 3/4 " COM BICO PARA MANGUEIRA</t>
  </si>
  <si>
    <t>96695</t>
  </si>
  <si>
    <t>JOELHO 45 GRAUS, PPR, DN 75 MM, CLASSE PN 25, INSTALADO EM PRUMADA DE ÁGUA _x0096_ FORNECIMENTO E INSTALAÇÃO . AF_06/2015</t>
  </si>
  <si>
    <t>53,64</t>
  </si>
  <si>
    <t>TRANSFORMADOR TRIFASICO DE DISTRIBUICAO, POTENCIA DE 1000 KVA, TENSAO NOMINAL DE 15 KV, TENSAO SECUNDARIA DE 220/127V, EM OLEO ISOLANTE TIPO MINERAL</t>
  </si>
  <si>
    <t>96696</t>
  </si>
  <si>
    <t>52.005,85</t>
  </si>
  <si>
    <t>JOELHO 90 GRAUS, PPR, DN 90 MM, CLASSE PN 25, INSTALADO EM PRUMADA DE ÁGUA _x0096_ FORNECIMENTO E INSTALAÇÃO . AF_06/2015</t>
  </si>
  <si>
    <t>83,12</t>
  </si>
  <si>
    <t>TRANSFORMADOR TRIFASICO DE DISTRIBUICAO, POTENCIA DE 112,5 KVA, TENSAO NOMINAL DE 15 KV, TENSAO SECUNDARIA DE 220/127V, EM OLEO ISOLANTE TIPO MINERAL</t>
  </si>
  <si>
    <t>8.038,99</t>
  </si>
  <si>
    <t>96697</t>
  </si>
  <si>
    <t>JOELHO 90 GRAUS, PPR, DN 110 MM, CLASSE PN 25, INSTALADO EM PRUMADA DE ÁGUA _x0096_ FORNECIMENTO E INSTALAÇÃO . AF_06/2015</t>
  </si>
  <si>
    <t>TRANSFORMADOR TRIFASICO DE DISTRIBUICAO, POTENCIA DE 15 KVA, TENSAO NOMINAL DE 15 KV, TENSAO SECUNDARIA DE 220/127V, EM OLEO ISOLANTE TIPO MINERAL</t>
  </si>
  <si>
    <t>124,37</t>
  </si>
  <si>
    <t>3.687,61</t>
  </si>
  <si>
    <t>96698</t>
  </si>
  <si>
    <t>TRANSFORMADOR TRIFASICO DE DISTRIBUICAO, POTENCIA DE 150 KVA, TENSAO NOMINAL DE 15 KV, TENSAO SECUNDARIA DE 220/127V, EM OLEO ISOLANTE TIPO MINERAL</t>
  </si>
  <si>
    <t>LUVA, PPR, DN 25 MM, CLASSE PN 25, INSTALADO EM PRUMADA DE ÁGUA _x0096_ FORNECIMENTO E INSTALAÇÃO . AF_06/2015</t>
  </si>
  <si>
    <t>10.139,08</t>
  </si>
  <si>
    <t>TRANSFORMADOR TRIFASICO DE DISTRIBUICAO, POTENCIA DE 1500 KVA, TENSAO NOMINAL DE 15 KV, TENSAO SECUNDARIA DE 220/127V, EM OLEO ISOLANTE TIPO MINERAL</t>
  </si>
  <si>
    <t>96699</t>
  </si>
  <si>
    <t>65.759,59</t>
  </si>
  <si>
    <t>CONECTOR MACHO, PPR, 25 X 1/2'', CLASSE PN 25, INSTALADO EM PRUMADA DE ÁGUA   FORNECIMENTO E INSTALAÇÃO . AF_06/2015</t>
  </si>
  <si>
    <t>TRANSFORMADOR TRIFASICO DE DISTRIBUICAO, POTENCIA DE 225 KVA, TENSAO NOMINAL DE 15 KV, TENSAO SECUNDARIA DE 220/127V, EM OLEO ISOLANTE TIPO MINERAL</t>
  </si>
  <si>
    <t>14.223,64</t>
  </si>
  <si>
    <t>96700</t>
  </si>
  <si>
    <t>CONECTOR FÊMEA, PPR, 25 X 1/2'', CLASSE PN 25, INSTALADO EM PRUMADA DE ÁGUA   FORNECIMENTO E INSTALAÇÃO . AF_06/2015</t>
  </si>
  <si>
    <t>TRANSFORMADOR TRIFASICO DE DISTRIBUICAO, POTENCIA DE 30 KVA, TENSAO NOMINAL DE 15 KV, TENSAO SECUNDARIA DE 220/127V, EM OLEO ISOLANTE TIPO MINERAL</t>
  </si>
  <si>
    <t>4.504,15</t>
  </si>
  <si>
    <t>TRANSFORMADOR TRIFASICO DE DISTRIBUICAO, POTENCIA DE 300 KVA, TENSAO NOMINAL DE 15 KV, TENSAO SECUNDARIA DE 220/127V, EM OLEO ISOLANTE TIPO MINERAL</t>
  </si>
  <si>
    <t>96701</t>
  </si>
  <si>
    <t>LUVA, PPR, DN 32 MM, CLASSE PN 25, INSTALADO EM PRUMADA DE ÁGUA _x0096_ FORNECIMENTO E INSTALAÇÃO. AF_06/2015</t>
  </si>
  <si>
    <t>16.594,25</t>
  </si>
  <si>
    <t>TRANSFORMADOR TRIFASICO DE DISTRIBUICAO, POTENCIA DE 45 KVA, TENSAO NOMINAL DE 15 KV, TENSAO SECUNDARIA DE 220/127V, EM OLEO ISOLANTE TIPO MINERAL</t>
  </si>
  <si>
    <t>5.030,95</t>
  </si>
  <si>
    <t>96702</t>
  </si>
  <si>
    <t>BUCHA DE REDUÇÃO, PPR, 32 X 25, CLASSE PN 25, INSTALADO EM PRUMADA DE ÁGUA _x0096_ FORNECIMENTO E INSTALAÇÃO . AF_06/2015</t>
  </si>
  <si>
    <t>TRANSFORMADOR TRIFASICO DE DISTRIBUICAO, POTENCIA DE 500 KVA, TENSAO NOMINAL DE 15 KV, TENSAO SECUNDARIA DE 220/127V, EM OLEO ISOLANTE TIPO MINERAL</t>
  </si>
  <si>
    <t>27.079,18</t>
  </si>
  <si>
    <t>96703</t>
  </si>
  <si>
    <t>TRANSFORMADOR TRIFASICO DE DISTRIBUICAO, POTENCIA DE 75 KVA, TENSAO NOMINAL DE 15 KV, TENSAO SECUNDARIA DE 220/127V, EM OLEO ISOLANTE TIPO MINERAL</t>
  </si>
  <si>
    <t>LUVA, PPR, DN 40 MM, CLASSE PN 25, INSTALADO EM PRUMADA DE ÁGUA _x0096_ FORNECIMENTO E INSTALAÇÃO. AF_06/2015</t>
  </si>
  <si>
    <t>6.506,00</t>
  </si>
  <si>
    <t>TRANSFORMADOR TRIFASICO DE DISTRIBUICAO, POTENCIA DE 750 KVA, TENSAO NOMINAL DE 15 KV, TENSAO SECUNDARIA DE 220/127V, EM OLEO ISOLANTE TIPO MINERAL</t>
  </si>
  <si>
    <t>96704</t>
  </si>
  <si>
    <t>37.143,72</t>
  </si>
  <si>
    <t>BUCHA DE REDUÇÃO, PPR, 40 X 25, CLASSE PN 25, INSTALADO EM PRUMADA DE ÁGUA _x0096_ FORNECIMENTO E INSTALAÇÃO . AF_06/2015</t>
  </si>
  <si>
    <t>TRANSPORTE - HORISTA (COLETADO CAIXA)</t>
  </si>
  <si>
    <t>96705</t>
  </si>
  <si>
    <t>LUVA, PPR, DN 50 MM, CLASSE PN 25, INSTALADO EM PRUMADA DE ÁGUA _x0096_ FORNECIMENTO E INSTALAÇÃO. AF_06/2015</t>
  </si>
  <si>
    <t>11,37</t>
  </si>
  <si>
    <t>TRANSPORTE - MENSALISTA (COLETADO CAIXA)</t>
  </si>
  <si>
    <t>96706</t>
  </si>
  <si>
    <t>LUVA, PPR, DN 63 MM, CLASSE PN 25, INSTALADO EM PRUMADA DE ÁGUA _x0096_ FORNECIMENTO E INSTALAÇÃO. AF_06/2015</t>
  </si>
  <si>
    <t>TRATOR DE ESTEIRAS, POTENCIA BRUTA DE 133 HP, PESO OPERACIONAL DE 14 T, COM LAMINA COM CAPACIDADE DE 3,00 M3</t>
  </si>
  <si>
    <t>17,09</t>
  </si>
  <si>
    <t>572.477,04</t>
  </si>
  <si>
    <t>TRATOR DE ESTEIRAS, POTENCIA BRUTA DE 347 HP, PESO OPERACIONAL DE 38,5 T, COM ESCARIFICADOR E LAMINA COM CAPACIDADE DE 4,70M3</t>
  </si>
  <si>
    <t>96707</t>
  </si>
  <si>
    <t>LUVA, PPR, DN 75 MM, CLASSE PN 25, INSTALADO EM PRUMADA DE ÁGUA _x0096_ FORNECIMENTO E INSTALAÇÃO. AF_06/2015</t>
  </si>
  <si>
    <t>2.358.403,99</t>
  </si>
  <si>
    <t>35,48</t>
  </si>
  <si>
    <t>TRATOR DE ESTEIRAS, POTENCIA DE 100 HP, PESO OPERACIONAL DE 9,4 T, COM LAMINA COM CAPACIDADE DE 2,19 M3</t>
  </si>
  <si>
    <t>555.386,40</t>
  </si>
  <si>
    <t>96708</t>
  </si>
  <si>
    <t>TRATOR DE ESTEIRAS, POTENCIA DE 150 HP, PESO OPERACIONAL DE 16,7 T, COM RODA MOTRIZ ELEVADA E LAMINA COM CONTATO DE 3,18M3</t>
  </si>
  <si>
    <t>LUVA, PPR, DN 90 MM, CLASSE PN 25, INSTALADO EM PRUMADA DE ÁGUA _x0096_ FORNECIMENTO E INSTALAÇÃO. AF_06/2015</t>
  </si>
  <si>
    <t>55,96</t>
  </si>
  <si>
    <t>720.000,00</t>
  </si>
  <si>
    <t>96709</t>
  </si>
  <si>
    <t>LUVA, PPR, DN 110 MM, CLASSE PN 25, INSTALADO EM PRUMADA DE ÁGUA _x0096_ FORNECIMENTO E INSTALAÇÃO. AF_06/2015</t>
  </si>
  <si>
    <t>88,39</t>
  </si>
  <si>
    <t>TRATOR DE ESTEIRAS, POTENCIA DE 170 HP, PESO OPERACIONAL DE 19 T, COM LAMINA COM CAPACIDADE DE 5,2 M3</t>
  </si>
  <si>
    <t>715.596,26</t>
  </si>
  <si>
    <t>96710</t>
  </si>
  <si>
    <t>TÊ NORMAL, PPR, DN 25 MM, CLASSE PN 25, INSTALADO EM PRUMADA DE ÁGUA _x0096_ FORNECIMENTO E INSTALAÇÃO . AF_06/2015</t>
  </si>
  <si>
    <t>TRATOR DE ESTEIRAS, POTENCIA DE 347 HP, PESO OPERACIONAL DE 38,5 T, COM LAMINA COM CAPACIDADE DE 8,70M3</t>
  </si>
  <si>
    <t>96711</t>
  </si>
  <si>
    <t>TRATOR DE ESTEIRAS, POTENCIA NO VOLANTE DE 200 HP, PESO OPERACIONAL DE 20,1 T, COM RODA MOTRIZ ELEVADA E LAMINA COM CAPACIDADE DE 3,89 M3</t>
  </si>
  <si>
    <t>TÊ NORMAL, PPR, DN 32 MM, CLASSE PN 25, INSTALADO EM PRUMADA DE ÁGUA _x0096_ FORNECIMENTO E INSTALAÇÃO . AF_06/2015</t>
  </si>
  <si>
    <t>1.060.667,85</t>
  </si>
  <si>
    <t>TRATOR DE ESTEIRAS, POTENCIA 125 HP, PESO OPERACIONAL DE 12,9 T, COM LAMINA COM CAPACIDADE DE 2,7 M3</t>
  </si>
  <si>
    <t>581.284,36</t>
  </si>
  <si>
    <t>96712</t>
  </si>
  <si>
    <t>TÊ NORMAL, PPR, DN 40 MM, CLASSE PN 25, INSTALADO EM PRUMADA DE ÁGUA _x0096_ FORNECIMENTO E INSTALAÇÃO . AF_06/2015</t>
  </si>
  <si>
    <t>TRATOR DE PNEUS COM POTENCIA DE 105 CV, TRACAO 4 X 4, PESO COM LASTRO DE 5775 KG</t>
  </si>
  <si>
    <t>158.966,06</t>
  </si>
  <si>
    <t>TRATOR DE PNEUS COM POTENCIA DE 122 CV, TRACAO 4 X 4, PESO COM LASTRO DE 4510 KG</t>
  </si>
  <si>
    <t>184.198,77</t>
  </si>
  <si>
    <t>96713</t>
  </si>
  <si>
    <t>TRATOR DE PNEUS COM POTENCIA DE 15 CV, PESO COM LASTRO DE 1160 KG</t>
  </si>
  <si>
    <t>TÊ NORMAL, PPR, DN 50 MM, CLASSE PN 25, INSTALADO EM PRUMADA DE ÁGUA _x0096_ FORNECIMENTO E INSTALAÇÃO . AF_06/2015</t>
  </si>
  <si>
    <t>18,78</t>
  </si>
  <si>
    <t>54.250,31</t>
  </si>
  <si>
    <t>TRATOR DE PNEUS COM POTENCIA DE 50 CV, TRACAO 4 X 2, PESO COM LASTRO DE 2714 KG</t>
  </si>
  <si>
    <t>96714</t>
  </si>
  <si>
    <t>87.975,09</t>
  </si>
  <si>
    <t>TÊ NORMAL, PPR, DN 63 MM, CLASSE PN 25, INSTALADO EM PRUMADA DE ÁGUA _x0096_ FORNECIMENTO E INSTALAÇÃO . AF_06/2015</t>
  </si>
  <si>
    <t>TRATOR DE PNEUS COM POTENCIA DE 85 CV, TRACAO 4 X 4, PESO COM LASTRO DE 4675 KG</t>
  </si>
  <si>
    <t>31,67</t>
  </si>
  <si>
    <t>134.995,00</t>
  </si>
  <si>
    <t>TRATOR DE PNEUS COM POTENCIA DE 85 CV, TURBO,  PESO COM LASTRO DE 4900 KG</t>
  </si>
  <si>
    <t>96715</t>
  </si>
  <si>
    <t>130.043,07</t>
  </si>
  <si>
    <t>TÊ NORMAL, PPR, DN 75 MM, CLASSE PN 25, INSTALADO EM PRUMADA DE ÁGUA _x0096_ FORNECIMENTO E INSTALAÇÃO . AF_06/2015</t>
  </si>
  <si>
    <t>59,45</t>
  </si>
  <si>
    <t>TRATOR DE PNEUS COM POTENCIA DE 95 CV, TRACAO 4 X 4, PESO MAXIMO DE 5225 KG</t>
  </si>
  <si>
    <t>145.088,07</t>
  </si>
  <si>
    <t>TRAVA-QUEDAS EM ACO PARA CORDA DE 12 MM, EXTENSOR DE 25 X 300 MM, COM MOSQUETAO TIPO GANCHO TRAVA DUPLA</t>
  </si>
  <si>
    <t>96716</t>
  </si>
  <si>
    <t>TÊ NORMAL, PPR, DN 90 MM, CLASSE PN 25, INSTALADO EM PRUMADA DE ÁGUA _x0096_ FORNECIMENTO E INSTALAÇÃO . AF_06/2015</t>
  </si>
  <si>
    <t>106,57</t>
  </si>
  <si>
    <t>89,26</t>
  </si>
  <si>
    <t>TRELICA NERVURADA (ESPACADOR), ALTURA = 120,0 MM, DIAMETRO DOS BANZOS INFERIORES E SUPERIOR = 6,0 MM, DIAMETRO DA DIAGONAL = 4,2 MM</t>
  </si>
  <si>
    <t>96717</t>
  </si>
  <si>
    <t>TÊ NORMAL, PPR, DN 110 MM, CLASSE PN 25, INSTALADO EM PRUMADA DE ÁGUA _x0096_ FORNECIMENTO E INSTALAÇÃO . AF_06/2015</t>
  </si>
  <si>
    <t>140,54</t>
  </si>
  <si>
    <t>TRILHO EM ALUMINIO "U", COM ABAULADO PARA ROLDANA DE PORTA DE CORRER, *40 X 40* MM</t>
  </si>
  <si>
    <t>96736</t>
  </si>
  <si>
    <t>LUVA, PPR, DN 20 MM, CLASSE PN 25, INSTALADO EM RESERVAÇÃO DE ÁGUA DE EDIFICAÇÃO QUE POSSUA RESERVATÓRIO DE FIBRA/FIBROCIMENTO _x0096_ FORNECIMENTO E INSTALAÇÃO. AF_06/2016</t>
  </si>
  <si>
    <t>TRILHO QUADRADO, EM ALUMINIO (VERGALHAO MACICO), 1/4", (*6 X 6* CM), PARA RODIZIOS</t>
  </si>
  <si>
    <t>96737</t>
  </si>
  <si>
    <t>TRINCO / FECHO TIPO AVIAO, EM ZAMAC CROMADO, *60* MM, PARA JANELAS - INCLUI PARAFUSOS</t>
  </si>
  <si>
    <t>LUVA, PPR, DN 25 MM, CLASSE PN 25, INSTALADO EM RESERVAÇÃO DE ÁGUA DE EDIFICAÇÃO QUE POSSUA RESERVATÓRIO DE FIBRA/FIBROCIMENTO _x0096_ FORNECIMENTO E INSTALAÇÃO. AF_06/2016</t>
  </si>
  <si>
    <t>TROLEY MANUAL CAPACIDADE 1 T</t>
  </si>
  <si>
    <t>96738</t>
  </si>
  <si>
    <t>CONECTOR MACHO, PPR, 25 X 1/2'', CLASSE PN 25,  INSTALADO EM RESERVAÇÃO DE ÁGUA DE EDIFICAÇÃO QUE POSSUA RESERVATÓRIO DE FIBRA/FIBROCIMENTO   FORNECIMENTO E INSTALAÇÃO. AF_06/2016</t>
  </si>
  <si>
    <t>569,85</t>
  </si>
  <si>
    <t>14,57</t>
  </si>
  <si>
    <t>TUBO / MANGUEIRA PRETA EM POLIETILENO, LINHA PESADA OU REFORCADA, TIPO ESPAGUETE, PARA INJECAO DE CALDA DE CIMENTO, D = 1/2", ESPESSURA 1,5 MM</t>
  </si>
  <si>
    <t>96739</t>
  </si>
  <si>
    <t>LUVA, PPR, DN 32 MM, CLASSE PN 25, INSTALADO EM RESERVAÇÃO DE ÁGUA DE EDIFICAÇÃO QUE POSSUA RESERVATÓRIO DE FIBRA/FIBROCIMENTO _x0096_ FORNECIMENTO E INSTALAÇÃO. AF_06/2016</t>
  </si>
  <si>
    <t>TUBO ACO CARBONO COM COSTURA, NBR 5580, CLASSE L, DN = 15 MM, E = 2,25 MM, 1,06 KG/M</t>
  </si>
  <si>
    <t>96740</t>
  </si>
  <si>
    <t>CONECTOR MACHO, PPR, 32 X 3/4'', CLASSE PN 25,  INSTALADO EM RESERVAÇÃO DE ÁGUA DE EDIFICAÇÃO QUE POSSUA RESERVATÓRIO DE FIBRA/FIBROCIMENTO   FORNECIMENTO E INSTALAÇÃO. AF_06/2016</t>
  </si>
  <si>
    <t>TUBO ACO CARBONO COM COSTURA, NBR 5580, CLASSE L, DN = 25 MM, E = 2,65 MM, 2,02 KG/M</t>
  </si>
  <si>
    <t>19,34</t>
  </si>
  <si>
    <t>96741</t>
  </si>
  <si>
    <t>LUVA, PPR, DN 40 MM, CLASSE PN 25, INSTALADO EM RESERVAÇÃO DE ÁGUA DE EDIFICAÇÃO QUE POSSUA RESERVATÓRIO DE FIBRA/FIBROCIMENTO _x0096_ FORNECIMENTO E INSTALAÇÃO. AF_06/2016</t>
  </si>
  <si>
    <t>TUBO ACO CARBONO COM COSTURA, NBR 5580, CLASSE L, DN = 40 MM, E = 3,0 MM, 3,34 KG/M</t>
  </si>
  <si>
    <t>31,78</t>
  </si>
  <si>
    <t>96742</t>
  </si>
  <si>
    <t>TUBO ACO CARBONO COM COSTURA, NBR 5580, CLASSE L, DN = 80 MM, E = 3,35 MM, 7,07 KG/M</t>
  </si>
  <si>
    <t>LUVA, PPR, DN 50 MM, CLASSE PN 25, INSTALADO EM RESERVAÇÃO DE ÁGUA DE EDIFICAÇÃO QUE POSSUA RESERVATÓRIO DE FIBRA/FIBROCIMENTO _x0096_ FORNECIMENTO E INSTALAÇÃO. AF_06/2016</t>
  </si>
  <si>
    <t>TUBO ACO CARBONO COM COSTURA, NBR 5580, CLASSE M, DN = 25 MM, E = 3,35 MM, *2,50* KG//M</t>
  </si>
  <si>
    <t>96743</t>
  </si>
  <si>
    <t>LUVA, PPR, DN 63 MM, CLASSE PN 25, INSTALADO EM RESERVAÇÃO DE ÁGUA DE EDIFICAÇÃO QUE POSSUA RESERVATÓRIO DE FIBRA/FIBROCIMENTO _x0096_ FORNECIMENTO E INSTALAÇÃO. AF_06/2016</t>
  </si>
  <si>
    <t>TUBO ACO CARBONO COM COSTURA, NBR 5580, CLASSE M, DN = 40 MM, E = 3,35 MM, *3,71* KG//M</t>
  </si>
  <si>
    <t>37,06</t>
  </si>
  <si>
    <t>96744</t>
  </si>
  <si>
    <t>LUVA, PPR, DN 75 MM, CLASSE PN 25, INSTALADO EM RESERVAÇÃO DE ÁGUA DE EDIFICAÇÃO QUE POSSUA RESERVATÓRIO DE FIBRA/FIBROCIMENTO _x0096_ FORNECIMENTO E INSTALAÇÃO. AF_06/2016</t>
  </si>
  <si>
    <t>TUBO ACO CARBONO COM COSTURA, NBR 5580, CLASSE M, DN = 80 MM, E = 4,05 MM, *8,47* KG/M</t>
  </si>
  <si>
    <t>37,76</t>
  </si>
  <si>
    <t>79,41</t>
  </si>
  <si>
    <t>96745</t>
  </si>
  <si>
    <t>TUBO ACO CARBONO SEM COSTURA 1 1/2", E= *3,68 MM, SCHEDULE 40, 4,05 KG/M</t>
  </si>
  <si>
    <t>LUVA, PPR, DN 90 MM, CLASSE PN 25, INSTALADO EM RESERVAÇÃO DE ÁGUA DE EDIFICAÇÃO QUE POSSUA RESERVATÓRIO DE FIBRA/FIBROCIMENTO _x0096_ FORNECIMENTO E INSTALAÇÃO. AF_06/2016</t>
  </si>
  <si>
    <t>50,55</t>
  </si>
  <si>
    <t>TUBO ACO CARBONO SEM COSTURA 1/2", E= *2,77 MM, SCHEDULE 40, *1,27 KG/M</t>
  </si>
  <si>
    <t>96746</t>
  </si>
  <si>
    <t>LUVA, PPR, DN 110 MM, CLASSE PN 25, INSTALADO EM RESERVAÇÃO DE ÁGUA DE EDIFICAÇÃO QUE POSSUA RESERVATÓRIO DE FIBRA/FIBROCIMENTO _x0096_ FORNECIMENTO E INSTALAÇÃO. AF_06/2016</t>
  </si>
  <si>
    <t>TUBO ACO CARBONO SEM COSTURA 1/2", E= *3,73 MM, SCHEDULE 80, *1,62 KG/M</t>
  </si>
  <si>
    <t>96747</t>
  </si>
  <si>
    <t>JOELHO 90 GRAUS, PPR, DN 20 MM, CLASSE PN 25,  INSTALADO EM RESERVAÇÃO DE ÁGUA DE EDIFICAÇÃO QUE POSSUA RESERVATÓRIO DE FIBRA/FIBROCIMENTO _x0096_ FORNECIMENTO E INSTALAÇÃO. AF_06/2016</t>
  </si>
  <si>
    <t>5,47</t>
  </si>
  <si>
    <t>TUBO ACO CARBONO SEM COSTURA 14", E= *11,13 MM, SCHEDULE 40, *94,55 KG/M</t>
  </si>
  <si>
    <t>1.072,06</t>
  </si>
  <si>
    <t>96748</t>
  </si>
  <si>
    <t>JOELHO 90 GRAUS, PPR, DN 25 MM, CLASSE PN 25,  INSTALADO EM RESERVAÇÃO DE ÁGUA DE EDIFICAÇÃO QUE POSSUA RESERVATÓRIO DE FIBRA/FIBROCIMENTO _x0096_ FORNECIMENTO E INSTALAÇÃO. AF_06/2016</t>
  </si>
  <si>
    <t>TUBO ACO CARBONO SEM COSTURA 2 1/2", E = 5,16 MM, SCHEDULE 40 (8,62 KG/M)</t>
  </si>
  <si>
    <t>100,51</t>
  </si>
  <si>
    <t>96749</t>
  </si>
  <si>
    <t>JOELHO 90 GRAUS, PPR, DN 32 MM, CLASSE PN 25,  INSTALADO EM RESERVAÇÃO DE ÁGUA DE EDIFICAÇÃO QUE POSSUA RESERVATÓRIO DE FIBRA/FIBROCIMENTO _x0096_ FORNECIMENTO E INSTALAÇÃO. AF_06/2016</t>
  </si>
  <si>
    <t>TUBO ACO CARBONO SEM COSTURA 2", E= *3,91* MM, SCHEDULE 40, *5,43* KG/M</t>
  </si>
  <si>
    <t>96750</t>
  </si>
  <si>
    <t>TUBO ACO CARBONO SEM COSTURA 20", E= *12,70 MM, SCHEDULE 30, *154,97 KG/M</t>
  </si>
  <si>
    <t>JOELHO 90 GRAUS, PPR, DN 40 MM, CLASSE PN 25,  INSTALADO EM RESERVAÇÃO DE ÁGUA DE EDIFICAÇÃO QUE POSSUA RESERVATÓRIO DE FIBRA/FIBROCIMENTO _x0096_ FORNECIMENTO E INSTALAÇÃO. AF_06/2016</t>
  </si>
  <si>
    <t>2.057,08</t>
  </si>
  <si>
    <t>TUBO ACO CARBONO SEM COSTURA 20", E= *6,35 MM,  SCHEDULE 10, *78,46 KG/M</t>
  </si>
  <si>
    <t>96751</t>
  </si>
  <si>
    <t>1.139,93</t>
  </si>
  <si>
    <t>JOELHO 90 GRAUS, PPR, DN 50 MM, CLASSE PN 25,  INSTALADO EM RESERVAÇÃO DE ÁGUA DE EDIFICAÇÃO QUE POSSUA RESERVATÓRIO DE FIBRA/FIBROCIMENTO _x0096_ FORNECIMENTO E INSTALAÇÃO. AF_06/2016</t>
  </si>
  <si>
    <t>20,05</t>
  </si>
  <si>
    <t>TUBO ACO CARBONO SEM COSTURA 3/4", E= *2,87 MM, SCHEDULE 40, *1,69 KG/M</t>
  </si>
  <si>
    <t>30,76</t>
  </si>
  <si>
    <t>96752</t>
  </si>
  <si>
    <t>TUBO ACO CARBONO SEM COSTURA 3/4", E= *3,91 MM, SCHEDULE 80, *2,19 KG/M.</t>
  </si>
  <si>
    <t>JOELHO 90 GRAUS, PPR, DN 63 MM, CLASSE PN 25,  INSTALADO EM RESERVAÇÃO DE ÁGUA DE EDIFICAÇÃO QUE POSSUA RESERVATÓRIO DE FIBRA/FIBROCIMENTO _x0096_ FORNECIMENTO E INSTALAÇÃO. AF_06/2016</t>
  </si>
  <si>
    <t>38,76</t>
  </si>
  <si>
    <t>TUBO ACO CARBONO SEM COSTURA 4", E= *6,02 MM, SCHEDULE 40, *16,06 KG/M</t>
  </si>
  <si>
    <t>96753</t>
  </si>
  <si>
    <t>184,13</t>
  </si>
  <si>
    <t>JOELHO 90 GRAUS, PPR, DN 75 MM, CLASSE PN 25,  INSTALADO EM RESERVAÇÃO DE ÁGUA DE EDIFICAÇÃO QUE POSSUA RESERVATÓRIO DE FIBRA/FIBROCIMENTO _x0096_ FORNECIMENTO E INSTALAÇÃO. AF_06/2016</t>
  </si>
  <si>
    <t>58,63</t>
  </si>
  <si>
    <t>TUBO ACO CARBONO SEM COSTURA 4", E= *8,56 MM, SCHEDULE 80, *22,31 KG/M</t>
  </si>
  <si>
    <t>263,23</t>
  </si>
  <si>
    <t>96754</t>
  </si>
  <si>
    <t>TUBO ACO CARBONO SEM COSTURA 6", E= *10,97 MM, SCHEDULE 80, *42,56 KG/M</t>
  </si>
  <si>
    <t>JOELHO 90 GRAUS, PPR, DN 90 MM, CLASSE PN 25,  INSTALADO EM RESERVAÇÃO DE ÁGUA DE EDIFICAÇÃO QUE POSSUA RESERVATÓRIO DE FIBRA/FIBROCIMENTO _x0096_ FORNECIMENTO E INSTALAÇÃO. AF_06/2016</t>
  </si>
  <si>
    <t>496,31</t>
  </si>
  <si>
    <t>82,28</t>
  </si>
  <si>
    <t>TUBO ACO CARBONO SEM COSTURA 6", E= 7,11 MM,  SCHEDULE 40, *28,26 KG/M</t>
  </si>
  <si>
    <t>325,14</t>
  </si>
  <si>
    <t>96755</t>
  </si>
  <si>
    <t>JOELHO 90 GRAUS, PPR, DN 110 MM, CLASSE PN 25,  INSTALADO EM RESERVAÇÃO DE ÁGUA DE EDIFICAÇÃO QUE POSSUA RESERVATÓRIO DE FIBRA/FIBROCIMENTO _x0096_ FORNECIMENTO E INSTALAÇÃO. AF_06/2016</t>
  </si>
  <si>
    <t>TUBO ACO CARBONO SEM COSTURA 8", E= *12,70 MM, SCHEDULE 80, *64,64 KG/M</t>
  </si>
  <si>
    <t>652,24</t>
  </si>
  <si>
    <t>96756</t>
  </si>
  <si>
    <t>TUBO ACO CARBONO SEM COSTURA 8", E= *6,35 MM,  SCHEDULE 20, *33,27 KG/M</t>
  </si>
  <si>
    <t>TÊ MISTURADOR, PPR, DN 20 MM, CLASSE PN 25,  INSTALADO EM RESERVAÇÃO DE ÁGUA DE EDIFICAÇÃO QUE POSSUA RESERVATÓRIO DE FIBRA/FIBROCIMENTO _x0096_ FORNECIMENTO E INSTALAÇÃO. AF_06/2016</t>
  </si>
  <si>
    <t>377,23</t>
  </si>
  <si>
    <t>TUBO ACO CARBONO SEM COSTURA 8", E= *7,04 MM, SCHEDULE 30, *36,75 KG/M</t>
  </si>
  <si>
    <t>96757</t>
  </si>
  <si>
    <t>411,53</t>
  </si>
  <si>
    <t>TÊ MISTURADOR, PPR, DN 25 MM, CLASSE PN 25,  INSTALADO EM RESERVAÇÃO DE ÁGUA DE EDIFICAÇÃO QUE POSSUA RESERVATÓRIO DE FIBRA/FIBROCIMENTO _x0096_ FORNECIMENTO E INSTALAÇÃO. AF_06/2016</t>
  </si>
  <si>
    <t>TUBO ACO CARBONO SEM COSTURA 8", E= *8,18 MM, SCHEDULE 40, *42,55 KG/M</t>
  </si>
  <si>
    <t>489,55</t>
  </si>
  <si>
    <t>96758</t>
  </si>
  <si>
    <t>TÊ, PPR, DN 32 MM, CLASSE PN 25,  INSTALADO EM RESERVAÇÃO DE ÁGUA DE EDIFICAÇÃO QUE POSSUA RESERVATÓRIO DE FIBRA/FIBROCIMENTO _x0096_ FORNECIMENTO E INSTALAÇÃO. AF_06/2016</t>
  </si>
  <si>
    <t>TUBO ACO GALVANIZADO COM COSTURA, CLASSE LEVE, DN 100 MM ( 4"),  E = 3,75 MM,  *10,55* KG/M (NBR 5580)</t>
  </si>
  <si>
    <t>11,28</t>
  </si>
  <si>
    <t>TUBO ACO GALVANIZADO COM COSTURA, CLASSE LEVE, DN 15 MM ( 1/2"),  E = 2,25 MM,  *1,2* KG/M (NBR 5580)</t>
  </si>
  <si>
    <t>96759</t>
  </si>
  <si>
    <t>TÊ, PPR, DN 40 MM, CLASSE PN 25,  INSTALADO EM RESERVAÇÃO DE ÁGUA DE EDIFICAÇÃO QUE POSSUA RESERVATÓRIO DE FIBRA/FIBROCIMENTO _x0096_ FORNECIMENTO E INSTALAÇÃO. AF_06/2016</t>
  </si>
  <si>
    <t>TUBO ACO GALVANIZADO COM COSTURA, CLASSE LEVE, DN 20 MM ( 3/4"),  E = 2,25 MM,  *1,3* KG/M (NBR 5580)</t>
  </si>
  <si>
    <t>96760</t>
  </si>
  <si>
    <t>TÊ, PPR, DN 50 MM, CLASSE PN 25,  INSTALADO EM RESERVAÇÃO DE ÁGUA DE EDIFICAÇÃO QUE POSSUA RESERVATÓRIO DE FIBRA/FIBROCIMENTO _x0096_ FORNECIMENTO E INSTALAÇÃO. AF_06/2016</t>
  </si>
  <si>
    <t>TUBO ACO GALVANIZADO COM COSTURA, CLASSE LEVE, DN 25 MM ( 1"),  E = 2,65 MM,  *2,11* KG/M (NBR 5580)</t>
  </si>
  <si>
    <t>23,38</t>
  </si>
  <si>
    <t>96761</t>
  </si>
  <si>
    <t>TÊ, PPR, DN 63 MM, CLASSE PN 25,  INSTALADO EM RESERVAÇÃO DE ÁGUA DE EDIFICAÇÃO QUE POSSUA RESERVATÓRIO DE FIBRA/FIBROCIMENTO _x0096_ FORNECIMENTO E INSTALAÇÃO. AF_06/2016</t>
  </si>
  <si>
    <t>TUBO ACO GALVANIZADO COM COSTURA, CLASSE LEVE, DN 32 MM ( 1 1/4"),  E = 2,65 MM,  *2,71* KG/M (NBR 5580)</t>
  </si>
  <si>
    <t>96762</t>
  </si>
  <si>
    <t>TUBO ACO GALVANIZADO COM COSTURA, CLASSE LEVE, DN 40 MM ( 1 1/2"),  E = 3,00 MM,  *3,48* KG/M (NBR 5580)</t>
  </si>
  <si>
    <t>TÊ, PPR, DN 75 MM, CLASSE PN 25,  INSTALADO EM RESERVAÇÃO DE ÁGUA DE EDIFICAÇÃO QUE POSSUA RESERVATÓRIO DE FIBRA/FIBROCIMENTO _x0096_ FORNECIMENTO E INSTALAÇÃO. AF_06/2016</t>
  </si>
  <si>
    <t>63,97</t>
  </si>
  <si>
    <t>37,81</t>
  </si>
  <si>
    <t>TUBO ACO GALVANIZADO COM COSTURA, CLASSE LEVE, DN 50 MM ( 2"),  E = 3,00 MM,  *4,40* KG/M (NBR 5580)</t>
  </si>
  <si>
    <t>49,35</t>
  </si>
  <si>
    <t>96763</t>
  </si>
  <si>
    <t>TUBO ACO GALVANIZADO COM COSTURA, CLASSE LEVE, DN 65 MM ( 2 1/2"),  E = 3,35 MM, * 6,23* KG/M (NBR 5580)</t>
  </si>
  <si>
    <t>TÊ, PPR, DN 90 MM, CLASSE PN 25,  INSTALADO EM RESERVAÇÃO DE ÁGUA DE EDIFICAÇÃO QUE POSSUA RESERVATÓRIO DE FIBRA/FIBROCIMENTO _x0096_ FORNECIMENTO E INSTALAÇÃO. AF_06/2016</t>
  </si>
  <si>
    <t>88,12</t>
  </si>
  <si>
    <t>69,05</t>
  </si>
  <si>
    <t>TUBO ACO GALVANIZADO COM COSTURA, CLASSE LEVE, DN 80 MM ( 3"),  E = 3,35 MM, *7,32* KG/M (NBR 5580)</t>
  </si>
  <si>
    <t>96764</t>
  </si>
  <si>
    <t>TÊ, PPR, DN 110 MM, CLASSE PN 25,  INSTALADO EM RESERVAÇÃO DE ÁGUA DE EDIFICAÇÃO QUE POSSUA RESERVATÓRIO DE FIBRA/FIBROCIMENTO _x0096_ FORNECIMENTO E INSTALAÇÃO. AF_06/2016</t>
  </si>
  <si>
    <t>140,47</t>
  </si>
  <si>
    <t>TUBO ACO GALVANIZADO COM COSTURA, CLASSE MEDIA, DN 1.1/2", E = *3,25* MM, PESO *3,61* KG/M (NBR 5580)</t>
  </si>
  <si>
    <t>96802</t>
  </si>
  <si>
    <t>37,85</t>
  </si>
  <si>
    <t>KIT CHASSI PEX, PRÉ-FABRICADO, PARA CHUVEIRO COM REGISTROS DE PRESSÃO E CONEXÕES POR CRIMPAGEM _x0096_ FORNECIMENTO E INSTALAÇÃO. AF_06/2015</t>
  </si>
  <si>
    <t>193,70</t>
  </si>
  <si>
    <t>TUBO ACO GALVANIZADO COM COSTURA, CLASSE MEDIA, DN 1.1/4", E = *3,25* MM, PESO *3,14* KG/M (NBR 5580)</t>
  </si>
  <si>
    <t>96803</t>
  </si>
  <si>
    <t>TUBO ACO GALVANIZADO COM COSTURA, CLASSE MEDIA, DN 1/2", E = *2,65* MM, PESO *1,22* KG/M (NBR 5580)</t>
  </si>
  <si>
    <t>KIT CHASSI PEX, PRÉ-FABRICADO, PARA COZINHA COM CUBA SIMPLES E CONEXÕES POR CRIMPAGEM _x0096_ FORNECIMENTO E INSTALAÇÃO. AF_06/2015</t>
  </si>
  <si>
    <t>99,46</t>
  </si>
  <si>
    <t>TUBO ACO GALVANIZADO COM COSTURA, CLASSE MEDIA, DN 1", E = 3,38 MM, PESO 2,50 KG/M (NBR 5580)</t>
  </si>
  <si>
    <t>96804</t>
  </si>
  <si>
    <t>KIT CHASSI PEX, PRÉ-FABRICADO, PARA ÁREA DE SERVIÇO COM TANQUE E MÁQUINA DE LAVAR ROUPA, E CONEXÕES POR CRIMPAGEM _x0096_ FORNECIMENTO E INSTALAÇÃO. AF_06/2015</t>
  </si>
  <si>
    <t>177,99</t>
  </si>
  <si>
    <t>TUBO ACO GALVANIZADO COM COSTURA, CLASSE MEDIA, DN 2.1/2", E = *3,65* MM, PESO *6,51* KG/M (NBR 5580)</t>
  </si>
  <si>
    <t>67,74</t>
  </si>
  <si>
    <t>96805</t>
  </si>
  <si>
    <t>KIT CHASSI PEX, PRÉ-FABRICADO, PARA CHUVEIRO COM REGISTROS DE PRESSÃO E CONEXÕES POR ANEL DESLIZANTE _x0096_ FORNECIMENTO E INSTALAÇÃO. AF_06/2015</t>
  </si>
  <si>
    <t>TUBO ACO GALVANIZADO COM COSTURA, CLASSE MEDIA, DN 2", E = *3,65* MM, PESO *5,10* KG/M (NBR 5580)</t>
  </si>
  <si>
    <t>96806</t>
  </si>
  <si>
    <t>TUBO ACO GALVANIZADO COM COSTURA, CLASSE MEDIA, DN 3/4", E = *2,65* MM, PESO *1,58* KG/M (NBR 5580)</t>
  </si>
  <si>
    <t>KIT CHASSI PEX, PRÉ-FABRICADO, PARA COZINHA COM CUBA SIMPLES E CONEXÕES POR ANEL DESLIZANTE _x0096_ FORNECIMENTO E INSTALAÇÃO. AF_06/2015</t>
  </si>
  <si>
    <t>97,03</t>
  </si>
  <si>
    <t>17,41</t>
  </si>
  <si>
    <t>TUBO ACO GALVANIZADO COM COSTURA, CLASSE MEDIA, DN 3", E = *4,05* MM, PESO *8,47* KG/M (NBR 5580)</t>
  </si>
  <si>
    <t>96807</t>
  </si>
  <si>
    <t>91,16</t>
  </si>
  <si>
    <t>KIT CHASSI PEX, PRÉ-FABRICADO, PARA ÁREA DE SERVIÇO COM TANQUE E MÁQUINA DE LAVAR ROUPA, E CONEXÕES POR ANEL DESLIZANTE _x0096_ FORNECIMENTO E INSTALAÇÃO. AF_06/2015</t>
  </si>
  <si>
    <t>161,77</t>
  </si>
  <si>
    <t>TUBO ACO GALVANIZADO COM COSTURA, CLASSE MEDIA, DN 4", E = 4,50* MM, PESO 12,10* KG/M (NBR 5580)</t>
  </si>
  <si>
    <t>125,55</t>
  </si>
  <si>
    <t>96808</t>
  </si>
  <si>
    <t>TUBO ACO GALVANIZADO COM COSTURA, CLASSE MEDIA, DN 5", E = *5,40* MM, PESO *17,80* KG/M (NBR 5580)</t>
  </si>
  <si>
    <t>UNIÃO METÁLICA PARA INSTALAÇÕES EM PEX, DN 16 MM, FIXAÇÃO DAS CONEXÕES POR ANEL DESLIZANTE _x0096_ FORNECIMENTO E INSTALAÇÃO . AF_06/2015</t>
  </si>
  <si>
    <t>9,11</t>
  </si>
  <si>
    <t>187,97</t>
  </si>
  <si>
    <t>TUBO ACO GALVANIZADO COM COSTURA, CLASSE MEDIA, DN 6", E = 4,85* MM, PESO 19,68* KG/M (NBR 5580)</t>
  </si>
  <si>
    <t>96809</t>
  </si>
  <si>
    <t>203,85</t>
  </si>
  <si>
    <t>CONEXÃO FIXA, ROSCA FÊMEA, METÁLICA, PARA INSTALAÇÕES EM PEX, DN 16 MM X 1/2", COM ANEL DESLIZANTE. FORNECIMENTO E INSTALAÇÃO. AF_06/2015</t>
  </si>
  <si>
    <t>TUBO ACO INDUSTRIAL DN 2" (50,8 MM) E=1,50MM, PESO= 1,8237 KG/M</t>
  </si>
  <si>
    <t>14,78</t>
  </si>
  <si>
    <t>96810</t>
  </si>
  <si>
    <t>CONEXÃO MÓVEL, ROSCA FÊMEA, METÁLICA, PARA INSTALAÇÕES EM PEX, DN 16 MM X 3/4", COM ANEL DESLIZANTE. FORNECIMENTO E INSTALAÇÃO. AF_06/2015</t>
  </si>
  <si>
    <t>TUBO COLETOR DE ESGOTO PVC, JEI, DN 100 MM (NBR  7362)</t>
  </si>
  <si>
    <t>11,30</t>
  </si>
  <si>
    <t>18,17</t>
  </si>
  <si>
    <t>96811</t>
  </si>
  <si>
    <t>TUBO COLETOR DE ESGOTO PVC, JEI, DN 200 MM (NBR 7362)</t>
  </si>
  <si>
    <t>UNIÃO METÁLICA PARA INSTALAÇÕES EM PEX, DN 20 MM, FIXAÇÃO DAS CONEXÕES POR ANEL DESLIZANTE _x0096_ FORNECIMENTO E INSTALAÇÃO . AF_06/2015</t>
  </si>
  <si>
    <t>58,82</t>
  </si>
  <si>
    <t>96812</t>
  </si>
  <si>
    <t>TUBO COLETOR DE ESGOTO PVC, JEI, DN 250 MM (NBR 7362)</t>
  </si>
  <si>
    <t>CONEXÃO FIXA, ROSCA FÊMEA, METÁLICA, PARA INSTALAÇÕES EM PEX, DN 20 MM X 1/2", COM ANEL DESLIZANTE. FORNECIMENTO E INSTALAÇÃO. AF_06/2015</t>
  </si>
  <si>
    <t>100,30</t>
  </si>
  <si>
    <t>TUBO COLETOR DE ESGOTO PVC, JEI, DN 300 MM (NBR 7362)</t>
  </si>
  <si>
    <t>96813</t>
  </si>
  <si>
    <t>162,00</t>
  </si>
  <si>
    <t>CONEXÃO FIXA, ROSCA FÊMEA, METÁLICA, PARA INSTALAÇÕES EM PEX, DN 20 MM X 3/4", COM ANEL DESLIZANTE. FORNECIMENTO E INSTALAÇÃO. AF_06/2015</t>
  </si>
  <si>
    <t>TUBO COLETOR DE ESGOTO PVC, JEI, DN 350 MM (NBR 7362)</t>
  </si>
  <si>
    <t>200,64</t>
  </si>
  <si>
    <t>96814</t>
  </si>
  <si>
    <t>UNIÃO DE REDUÇÃO, METÁLICA, PARA INSTALAÇÕES EM PEX, DN 20 X 16 MM, CONEXÃO POR ANEL DESLIZANTE _x0096_ FORNECIMENTO E INSTALAÇÃO. AF_06/2015</t>
  </si>
  <si>
    <t>TUBO COLETOR DE ESGOTO PVC, JEI, DN 400 MM (NBR 7362)</t>
  </si>
  <si>
    <t>259,87</t>
  </si>
  <si>
    <t>96815</t>
  </si>
  <si>
    <t>TUBO COLETOR DE ESGOTO, PVC, JEI, DN 150 MM  (NBR 7362)</t>
  </si>
  <si>
    <t>UNIÃO METÁLICA PARA INSTALAÇÕES EM PEX, DN 25 MM, FIXAÇÃO DAS CONEXÕES POR ANEL DESLIZANTE   FORNECIMENTO E INSTALAÇÃO. AF_06/2015</t>
  </si>
  <si>
    <t>TUBO CONCRETO ARMADO, CLASSE EA-2, PB JE, DN 1000 MM, PARA ESGOTO SANITARIO (NBR 8890)</t>
  </si>
  <si>
    <t>96816</t>
  </si>
  <si>
    <t>354,72</t>
  </si>
  <si>
    <t>CONEXÃO FIXA, ROSCA FÊMEA, METÁLICA, PARA INSTALAÇÕES EM PEX, DN 25 MM X 3/4", COM ANEL DESLIZANTE. FORNECIMENTO E INSTALAÇÃO. AF_06/2015</t>
  </si>
  <si>
    <t>15,78</t>
  </si>
  <si>
    <t>TUBO CONCRETO ARMADO, CLASSE EA-2, PB JE, DN 300 MM, PARA ESGOTO SANITARIO (NBR 8890)</t>
  </si>
  <si>
    <t>72,25</t>
  </si>
  <si>
    <t>96817</t>
  </si>
  <si>
    <t>CONEXÃO FIXA, ROSCA FÊMEA, METÁLICA, PARA INSTALAÇÕES EM PEX, DN 25 MM X 1", COM ANEL DESLIZANTE. FORNECIMENTO E INSTALAÇÃO. AF_06/2015</t>
  </si>
  <si>
    <t>TUBO CONCRETO ARMADO, CLASSE EA-2, PB JE, DN 400 MM, PARA ESGOTO SANITARIO (NBR 8890)</t>
  </si>
  <si>
    <t>98,57</t>
  </si>
  <si>
    <t>96818</t>
  </si>
  <si>
    <t>TUBO CONCRETO ARMADO, CLASSE EA-2, PB JE, DN 500 MM, PARA ESGOTO SANITARIO (NBR 8890)</t>
  </si>
  <si>
    <t>UNIÃO DE REDUÇÃO, METÁLICA, PEX, DN 25 X 16 MM, CONEXÃO POR ANEL DESLIZANTE _x0096_ FORNECIMENTO E INSTALAÇÃO. AF_06/2015</t>
  </si>
  <si>
    <t>124,40</t>
  </si>
  <si>
    <t>TUBO CONCRETO ARMADO, CLASSE EA-2, PB JE, DN 600 MM, PARA ESGOTO SANITARIO (NBR 8890)</t>
  </si>
  <si>
    <t>167,47</t>
  </si>
  <si>
    <t>96819</t>
  </si>
  <si>
    <t>UNIÃO DE REDUÇÃO, METÁLICA, PEX, DN 25 X 20 MM, CONEXÃO POR ANEL DESLIZANTE _x0096_ FORNECIMENTO E INSTALAÇÃO. AF_06/2015</t>
  </si>
  <si>
    <t>TUBO CONCRETO ARMADO, CLASSE EA-2, PB JE, DN 700 MM, PARA ESGOTO SANITARIO (NBR 8890)</t>
  </si>
  <si>
    <t>193,05</t>
  </si>
  <si>
    <t>96820</t>
  </si>
  <si>
    <t>UNIÃO METÁLICA PARA INSTALAÇÕES EM PEX, DN 32 MM, FIXAÇÃO DAS CONEXÕES POR ANEL DESLIZANTE   FORNECIMENTO E INSTALAÇÃO. AF_06/2015</t>
  </si>
  <si>
    <t>TUBO CONCRETO ARMADO, CLASSE EA-2, PB JE, DN 800 MM, PARA ESGOTO SANITARIO (NBR 8890)</t>
  </si>
  <si>
    <t>240,41</t>
  </si>
  <si>
    <t>TUBO CONCRETO ARMADO, CLASSE EA-2, PB JE, DN 900 MM, PARA ESGOTO SANITARIO (NBR 8890)</t>
  </si>
  <si>
    <t>96821</t>
  </si>
  <si>
    <t>326,71</t>
  </si>
  <si>
    <t>CONEXÃO FIXA, ROSCA FÊMEA, METÁLICA, PARA INSTALAÇÕES EM PEX, DN 32 MM X 1", COM ANEL DESLIZANTE _x0096_ FORNECIMENTO E INSTALAÇÃO. AF_06/2015</t>
  </si>
  <si>
    <t>TUBO CONCRETO ARMADO, CLASSE EA-3, PB JE, DN 1000 MM, PARA ESGOTO SANITARIO (NBR 8890)</t>
  </si>
  <si>
    <t>447,79</t>
  </si>
  <si>
    <t>96822</t>
  </si>
  <si>
    <t>UNIÃO DE REDUÇÃO, METÁLICA, PEX, DN 32 X 25 MM, CONEXÃO POR ANEL DESLIZANTE _x0096_ FORNECIMENTO E INSTALAÇÃO. AF_06/2015</t>
  </si>
  <si>
    <t>TUBO CONCRETO ARMADO, CLASSE EA-3, PB JE, DN 400 MM, PARA ESGOTO SANITARIO (NBR 8890)</t>
  </si>
  <si>
    <t>26,15</t>
  </si>
  <si>
    <t>120,09</t>
  </si>
  <si>
    <t>96823</t>
  </si>
  <si>
    <t>TUBO CONCRETO ARMADO, CLASSE EA-3, PB JE, DN 500 MM, PARA ESGOTO SANITARIO (NBR 8890)</t>
  </si>
  <si>
    <t>LUVA PARA INSTALAÇÕES EM PEX, DN 16 MM, CONEXÃO POR CRIMPAGEM _x0096_ FORNECIMENTO E INSTALAÇÃO . AF_06/2015</t>
  </si>
  <si>
    <t>156,30</t>
  </si>
  <si>
    <t>TUBO CONCRETO ARMADO, CLASSE EA-3, PB JE, DN 600 MM, PARA ESGOTO SANITARIO (NBR 8890)</t>
  </si>
  <si>
    <t>96824</t>
  </si>
  <si>
    <t>CONEXÃO FIXA, ROSCA FÊMEA, PARA INSTALAÇÕES EM PEX, DN 16MM X 1/2", CONEXÃO POR CRIMPAGEM _x0096_ FORNECIMENTO E INSTALAÇÃO. AF_06/2015</t>
  </si>
  <si>
    <t>206,40</t>
  </si>
  <si>
    <t>TUBO CONCRETO ARMADO, CLASSE EA-3, PB JE, DN 700 MM, PARA ESGOTO SANITARIO (NBR 8890)</t>
  </si>
  <si>
    <t>96825</t>
  </si>
  <si>
    <t>230,16</t>
  </si>
  <si>
    <t>CONEXÃO FIXA, ROSCA FÊMEA, PARA INSTALAÇÕES EM PEX, DN 16MM X 3/4", CONEXÃO POR CRIMPAGEM _x0096_ FORNECIMENTO E INSTALAÇÃO. AF_06/2015</t>
  </si>
  <si>
    <t>TUBO CONCRETO ARMADO, CLASSE EA-3, PB JE, DN 800 MM, PARA ESGOTO SANITARIO (NBR 8890)</t>
  </si>
  <si>
    <t>283,16</t>
  </si>
  <si>
    <t>96826</t>
  </si>
  <si>
    <t>LUVA PARA INSTALAÇÕES EM PEX, DN 20 MM, CONEXÃO POR CRIMPAGEM   FORNECIMENTO E INSTALAÇÃO. AF_06/2015</t>
  </si>
  <si>
    <t>TUBO CONCRETO ARMADO, CLASSE EA-3, PB JE, DN 900 MM, PARA ESGOTO SANITARIO (NBR 8890)</t>
  </si>
  <si>
    <t>409,37</t>
  </si>
  <si>
    <t>96827</t>
  </si>
  <si>
    <t>CONEXÃO FIXA, ROSCA FÊMEA, PARA INSTALAÇÕES EM PEX, DN 20MM X 1/2", CONEXÃO POR CRIMPAGEM _x0096_ FORNECIMENTO E INSTALAÇÃO. AF_06/2015</t>
  </si>
  <si>
    <t>TUBO CONCRETO ARMADO, CLASSE PA-1, PB, DN 1000 MM, PARA AGUAS PLUVIAIS (NBR 8890)</t>
  </si>
  <si>
    <t>15,49</t>
  </si>
  <si>
    <t>207,56</t>
  </si>
  <si>
    <t>TUBO CONCRETO ARMADO, CLASSE PA-1, PB, DN 1100 MM, PARA AGUAS PLUVIAIS (NBR 8890)</t>
  </si>
  <si>
    <t>96828</t>
  </si>
  <si>
    <t>242,29</t>
  </si>
  <si>
    <t>CONEXÃO FIXA, ROSCA FÊMEA, PARA INSTALAÇÕES EM PEX, DN 20MM X 3/4", CONEXÃO POR CRIMPAGEM _x0096_ FORNECIMENTO E INSTALAÇÃO. AF_06/2015</t>
  </si>
  <si>
    <t>TUBO CONCRETO ARMADO, CLASSE PA-1, PB, DN 1200 MM, PARA AGUAS PLUVIAIS (NBR 8890)</t>
  </si>
  <si>
    <t>294,15</t>
  </si>
  <si>
    <t>TUBO CONCRETO ARMADO, CLASSE PA-1, PB, DN 1500 MM, PARA AGUAS PLUVIAIS (NBR 8890)</t>
  </si>
  <si>
    <t>96829</t>
  </si>
  <si>
    <t>437,52</t>
  </si>
  <si>
    <t>LUVA DE REDUÇÃO PARA INSTALAÇÕES EM PEX, DN 20 X 16 MM, CONEXÃO POR CRIMPAGEM _x0096_ FORNECIMENTO E INSTALAÇÃO. AF_06/2015</t>
  </si>
  <si>
    <t>TUBO CONCRETO ARMADO, CLASSE PA-1, PB, DN 2000 MM, PARA AGUAS PLUVIAIS (NBR 8890)</t>
  </si>
  <si>
    <t>96830</t>
  </si>
  <si>
    <t>953,20</t>
  </si>
  <si>
    <t>LUVA PARA INSTALAÇÕES EM PEX, DN 25 MM, CONEXÃO POR CRIMPAGEM   FORNECIMENTO E INSTALAÇÃO. AF_06/2015</t>
  </si>
  <si>
    <t>TUBO CONCRETO ARMADO, CLASSE PA-1, PB, DN 300 MM, PARA AGUAS PLUVIAIS (NBR 8890)</t>
  </si>
  <si>
    <t>51,46</t>
  </si>
  <si>
    <t>96831</t>
  </si>
  <si>
    <t>CONEXÃO FIXA, ROSCA FÊMEA, PARA INSTALAÇÕES EM PEX, DN 25MM X 1/2", CONEXÃO POR CRIMPAGEM _x0096_ FORNECIMENTO E INSTALAÇÃO. AF_06/2015</t>
  </si>
  <si>
    <t>TUBO CONCRETO ARMADO, CLASSE PA-1, PB, DN 400 MM, PARA AGUAS PLUVIAIS (NBR 8890)</t>
  </si>
  <si>
    <t>54,38</t>
  </si>
  <si>
    <t>96832</t>
  </si>
  <si>
    <t>CONEXÃO FIXA, ROSCA FÊMEA, PARA INSTALAÇÕES EM PEX, DN 25MM X 3/4", CONEXÃO POR CRIMPAGEM _x0096_ FORNECIMENTO E INSTALAÇÃO. AF_06/2015</t>
  </si>
  <si>
    <t>TUBO CONCRETO ARMADO, CLASSE PA-1, PB, DN 500 MM, PARA AGUAS PLUVIAIS (NBR 8890)</t>
  </si>
  <si>
    <t>71,81</t>
  </si>
  <si>
    <t>96833</t>
  </si>
  <si>
    <t>TUBO CONCRETO ARMADO, CLASSE PA-1, PB, DN 600 MM, PARA AGUAS PLUVIAIS (NBR 8890)</t>
  </si>
  <si>
    <t>LUVA DE REDUÇÃO PARA INSTALAÇÕES EM PEX, DN 25 X 16 MM, CONEXÃO POR CRIMPAGEM _x0096_ FORNECIMENTO E INSTALAÇÃO. AF_06/2015</t>
  </si>
  <si>
    <t>19,11</t>
  </si>
  <si>
    <t>95,00</t>
  </si>
  <si>
    <t>TUBO CONCRETO ARMADO, CLASSE PA-1, PB, DN 700 MM, PARA AGUAS PLUVIAIS (NBR 8890)</t>
  </si>
  <si>
    <t>96834</t>
  </si>
  <si>
    <t>133,34</t>
  </si>
  <si>
    <t>LUVA PARA INSTALAÇÕES EM PEX, DN 32 MM, CONEXÃO POR CRIMPAGEM _x0096_ FORNECIMENTO E INSTALAÇÃO . AF_06/2015</t>
  </si>
  <si>
    <t>TUBO CONCRETO ARMADO, CLASSE PA-1, PB, DN 800 MM, PARA AGUAS PLUVIAIS (NBR 8890)</t>
  </si>
  <si>
    <t>151,21</t>
  </si>
  <si>
    <t>96835</t>
  </si>
  <si>
    <t>CONEXÃO FIXA, ROSCA FÊMEA, PARA INSTALAÇÕES EM PEX, DN 32 MM X 3/4", CONEXÃO POR CRIMPAGEM _x0096_ FORNECIMENTO E INSTALAÇÃO. AF_06/2015</t>
  </si>
  <si>
    <t>TUBO CONCRETO ARMADO, CLASSE PA-1, PB, DN 900 MM, PARA AGUAS PLUVIAIS (NBR 8890)</t>
  </si>
  <si>
    <t>27,25</t>
  </si>
  <si>
    <t>186,68</t>
  </si>
  <si>
    <t>96836</t>
  </si>
  <si>
    <t>TUBO CONCRETO ARMADO, CLASSE PA-2, PB, DN 1000 MM, PARA AGUAS PLUVIAIS (NBR 8890)</t>
  </si>
  <si>
    <t>LUVA DE REDUÇÃO PARA INSTALAÇÕES EM PEX, DN 32 X 25 MM, CONEXÃO POR CRIMPAGEM _x0096_ FORNECIMENTO E INSTALAÇÃO. AF_06/2015</t>
  </si>
  <si>
    <t>229,22</t>
  </si>
  <si>
    <t>29,01</t>
  </si>
  <si>
    <t>TUBO CONCRETO ARMADO, CLASSE PA-2, PB, DN 1100 MM, PARA AGUAS PLUVIAIS (NBR 8890)</t>
  </si>
  <si>
    <t>96837</t>
  </si>
  <si>
    <t>JOELHO 90 GRAUS, METÁLICO, PARA INSTALAÇÕES EM PEX, DN 16 MM, CONEXÃO POR ANEL DESLIZANTE   FORNECIMENTO E INSTALAÇÃO. AF_06/2015</t>
  </si>
  <si>
    <t>246,65</t>
  </si>
  <si>
    <t>TUBO CONCRETO ARMADO, CLASSE PA-2, PB, DN 1200 MM, PARA AGUAS PLUVIAIS (NBR 8890)</t>
  </si>
  <si>
    <t>333,37</t>
  </si>
  <si>
    <t>96838</t>
  </si>
  <si>
    <t>JOELHO 90 GRAUS, ROSCA FÊMEA TERMINAL, METÁLICO, PARA INSTALAÇÕES EM PEX, DN 16MM X 1/2", CONEXÃO POR ANEL DESLIZANTE _x0096_ FORNECIMENTO E INSTALAÇÃO. AF_06/2015</t>
  </si>
  <si>
    <t>TUBO CONCRETO ARMADO, CLASSE PA-2, PB, DN 1500 MM, PARA AGUAS PLUVIAIS (NBR 8890)</t>
  </si>
  <si>
    <t>513,70</t>
  </si>
  <si>
    <t>96839</t>
  </si>
  <si>
    <t>TUBO CONCRETO ARMADO, CLASSE PA-2, PB, DN 2000 MM, PARA AGUAS PLUVIAIS (NBR 8890)</t>
  </si>
  <si>
    <t>JOELHO, ROSCA FÊMEA, COM BASE FIXA, METÁLICO, PARA INSTALAÇÕES EM PEX, DN 16MM X 1/2", CONEXÃO POR ANEL DESLIZANTE _x0096_ FORNECIMENTO E INSTALAÇÃO. AF_06/2015</t>
  </si>
  <si>
    <t>1.115,59</t>
  </si>
  <si>
    <t>TUBO CONCRETO ARMADO, CLASSE PA-2, PB, DN 300 MM, PARA AGUAS PLUVIAIS (NBR 8890)</t>
  </si>
  <si>
    <t>96840</t>
  </si>
  <si>
    <t>JOELHO 90 GRAUS, METÁLICO, PARA INSTALAÇÕES EM PEX, DN 20 MM, CONEXÃO POR ANEL DESLIZANTE _x0096_ FORNECIMENTO E INSTALAÇÃO . AF_06/2015</t>
  </si>
  <si>
    <t>54,12</t>
  </si>
  <si>
    <t>18,55</t>
  </si>
  <si>
    <t>TUBO CONCRETO ARMADO, CLASSE PA-2, PB, DN 400 MM, PARA AGUAS PLUVIAIS (NBR 8890)</t>
  </si>
  <si>
    <t>96841</t>
  </si>
  <si>
    <t>57,52</t>
  </si>
  <si>
    <t>JOELHO 90 GRAUS, ROSCA FÊMEA TERMINAL, METÁLICO, PARA INSTALAÇÕES EM PEX, DN 20 MM X 1/2", CONEXÃO POR ANEL DESLIZANTE _x0096_ FORNECIMENTO E INSTALAÇÃO. AF_06/2015</t>
  </si>
  <si>
    <t>TUBO CONCRETO ARMADO, CLASSE PA-2, PB, DN 500 MM, PARA AGUAS PLUVIAIS (NBR 8890)</t>
  </si>
  <si>
    <t>96842</t>
  </si>
  <si>
    <t>69,68</t>
  </si>
  <si>
    <t>JOELHO 90 GRAUS, ROSCA FÊMEA TERMINAL, METÁLICO, PARA INSTALAÇÕES EM PEX, DN 20 MM X 3/4", CONEXÃO POR ANEL DESLIZANTE _x0096_ FORNECIMENTO E INSTALAÇÃO. AF_06/2015</t>
  </si>
  <si>
    <t>TUBO CONCRETO ARMADO, CLASSE PA-2, PB, DN 600 MM, PARA AGUAS PLUVIAIS (NBR 8890)</t>
  </si>
  <si>
    <t>96843</t>
  </si>
  <si>
    <t>JOELHO ROSCA FÊMEA, COM BASE FIXA, METÁLICO, PARA INSTALAÇÕES EM PEX, DN 20MM X 1/2", CONEXÃO POR ANEL DESLIZANTE _x0096_ FORNECIMENTO E INSTALAÇÃO. AF_06/2015</t>
  </si>
  <si>
    <t>TUBO CONCRETO ARMADO, CLASSE PA-2, PB, DN 700 MM, PARA AGUAS PLUVIAIS (NBR 8890)</t>
  </si>
  <si>
    <t>96844</t>
  </si>
  <si>
    <t>JOELHO ROSCA FÊMEA, MÓVEL, METÁLICO, PARA INSTALAÇÕES EM PEX, DN 20MM X 3/4", CONEXÃO POR ANEL DESLIZANTE _x0096_ FORNECIMENTO E INSTALAÇÃO. AF_06/2015</t>
  </si>
  <si>
    <t>TUBO CONCRETO ARMADO, CLASSE PA-2, PB, DN 800 MM, PARA AGUAS PLUVIAIS (NBR 8890)</t>
  </si>
  <si>
    <t>96845</t>
  </si>
  <si>
    <t>JOELHO 90 GRAUS, METÁLICO, PARA INSTALAÇÕES EM PEX, DN 25 MM, CONEXÃO POR ANEL DESLIZANTE   FORNECIMENTO E INSTALAÇÃO. AF_06/2015</t>
  </si>
  <si>
    <t>TUBO CONCRETO ARMADO, CLASSE PA-2, PB, DN 900 MM, PARA AGUAS PLUVIAIS (NBR 8890)</t>
  </si>
  <si>
    <t>28,89</t>
  </si>
  <si>
    <t>235,32</t>
  </si>
  <si>
    <t>TUBO CONCRETO ARMADO, CLASSE PA-3, PB, DN 1000 MM, PARA AGUAS PLUVIAIS (NBR 8890)</t>
  </si>
  <si>
    <t>308,53</t>
  </si>
  <si>
    <t>96846</t>
  </si>
  <si>
    <t>JOELHO 90 GRAUS, ROSCA FÊMEA TERMINAL, METÁLICO, PARA INSTALAÇÕES EM PEX, DN 25 MM X 3/4", CONEXÃO POR ANEL DESLIZANTE _x0096_ FORNECIMENTO E INSTALAÇÃO. AF_06/2015</t>
  </si>
  <si>
    <t>TUBO CONCRETO ARMADO, CLASSE PA-3, PB, DN 1100 MM, PARA AGUAS PLUVIAIS (NBR 8890)</t>
  </si>
  <si>
    <t>22,82</t>
  </si>
  <si>
    <t>324,22</t>
  </si>
  <si>
    <t>96847</t>
  </si>
  <si>
    <t>JOELHO ROSCA FÊMEA, COM BASE FIXA, METÁLICO, PARA INSTALAÇÕES EM PEX, DN 25MM X 3/4", CONEXÃO POR ANEL DESLIZANTE _x0096_ FORNECIMENTO E INSTALAÇÃO. AF_06/2015</t>
  </si>
  <si>
    <t>TUBO CONCRETO ARMADO, CLASSE PA-3, PB, DN 1200 MM, PARA AGUAS PLUVIAIS (NBR 8890)</t>
  </si>
  <si>
    <t>25,05</t>
  </si>
  <si>
    <t>421,29</t>
  </si>
  <si>
    <t>TUBO CONCRETO ARMADO, CLASSE PA-3, PB, DN 1500 MM, PARA AGUAS PLUVIAIS (NBR 8890)</t>
  </si>
  <si>
    <t>96848</t>
  </si>
  <si>
    <t>JOELHO 90 GRAUS, METÁLICO, PARA INSTALAÇÕES EM PEX, DN 32 MM, CONEXÃO POR ANEL DESLIZANTE _x0096_ FORNECIMENTO E INSTALAÇÃO . AF_06/2015</t>
  </si>
  <si>
    <t>618,37</t>
  </si>
  <si>
    <t>TUBO CONCRETO ARMADO, CLASSE PA-3, PB, DN 400 MM, PARA AGUAS PLUVIAIS (NBR 8890)</t>
  </si>
  <si>
    <t>96849</t>
  </si>
  <si>
    <t>65,36</t>
  </si>
  <si>
    <t>JOELHO 90 GRAUS, PARA INSTALAÇÕES EM PEX, DN 16 MM, CONEXÃO POR CRIMPAGEM   FORNECIMENTO E INSTALAÇÃO. AF_06/2015</t>
  </si>
  <si>
    <t>13,63</t>
  </si>
  <si>
    <t>TUBO CONCRETO ARMADO, CLASSE PA-3, PB, DN 500 MM, PARA AGUAS PLUVIAIS (NBR 8890)</t>
  </si>
  <si>
    <t>84,54</t>
  </si>
  <si>
    <t>96850</t>
  </si>
  <si>
    <t>JOELHO 90 GRAUS, ROSCA FÊMEA TERMINAL, PARA INSTALAÇÕES EM PEX, DN 16MM X 1/2", CONEXÃO POR CRIMPAGEM _x0096_ FORNECIMENTO E INSTALAÇÃO. AF_06/2015</t>
  </si>
  <si>
    <t>TUBO CONCRETO ARMADO, CLASSE PA-3, PB, DN 600 MM, PARA AGUAS PLUVIAIS (NBR 8890)</t>
  </si>
  <si>
    <t>15,90</t>
  </si>
  <si>
    <t>113,38</t>
  </si>
  <si>
    <t>96851</t>
  </si>
  <si>
    <t>TUBO CONCRETO ARMADO, CLASSE PA-3, PB, DN 700 MM, PARA AGUAS PLUVIAIS (NBR 8890)</t>
  </si>
  <si>
    <t>JOELHO 90 GRAUS, ROSCA FÊMEA TERMINAL, PARA INSTALAÇÕES EM PEX, DN 16MM X 3/4", CONEXÃO POR CRIMPAGEM _x0096_ FORNECIMENTO E INSTALAÇÃO. AF_06/2015</t>
  </si>
  <si>
    <t>20,98</t>
  </si>
  <si>
    <t>166,03</t>
  </si>
  <si>
    <t>TUBO CONCRETO ARMADO, CLASSE PA-3, PB, DN 800 MM, PARA AGUAS PLUVIAIS (NBR 8890)</t>
  </si>
  <si>
    <t>96852</t>
  </si>
  <si>
    <t>JOELHO 90 GRAUS, PARA INSTALAÇÕES EM PEX, DN 20 MM, CONEXÃO POR CRIMPAGEM   FORNECIMENTO E INSTALAÇÃO. AF_06/2015</t>
  </si>
  <si>
    <t>214,33</t>
  </si>
  <si>
    <t>TUBO CONCRETO ARMADO, CLASSE PA-3, PB, DN 900 MM, PARA AGUAS PLUVIAIS (NBR 8890)</t>
  </si>
  <si>
    <t>96853</t>
  </si>
  <si>
    <t>JOELHO 90 GRAUS, ROSCA FÊMEA TERMINAL, PARA INSTALAÇÕES EM PEX, DN 20MM X 1/2", CONEXÃO POR CRIMPAGEM _x0096_ FORNECIMENTO E INSTALAÇÃO. AF_06/2015</t>
  </si>
  <si>
    <t>TUBO CORRUGADO PEAD, PAREDE DUPLA, INTERNA LISA, JEI, DN/DI *1000* MM, PARA SANEAMENTO</t>
  </si>
  <si>
    <t>20,32</t>
  </si>
  <si>
    <t>1.035,94</t>
  </si>
  <si>
    <t>TUBO CORRUGADO PEAD, PAREDE DUPLA, INTERNA LISA, JEI, DN/DI *400* MM, PARA SANEAMENTO</t>
  </si>
  <si>
    <t>96854</t>
  </si>
  <si>
    <t>JOELHO 90 GRAUS, ROSCA FÊMEA TERMINAL, PARA INSTALAÇÕES EM PEX, DN 20MM X 3/4", CONEXÃO POR CRIMPAGEM _x0096_ FORNECIMENTO E INSTALAÇÃO. AF_06/2015</t>
  </si>
  <si>
    <t>295,35</t>
  </si>
  <si>
    <t>TUBO CORRUGADO PEAD, PAREDE DUPLA, INTERNA LISA, JEI, DN/DI *800* MM, PARA SANEAMENTO</t>
  </si>
  <si>
    <t>779,39</t>
  </si>
  <si>
    <t>96855</t>
  </si>
  <si>
    <t>JOELHO 90 GRAUS, PARA INSTALAÇÕES EM PEX, DN 25 MM, CONEXÃO POR CRIMPAGEM   FORNECIMENTO E INSTALAÇÃO. AF_06/2015</t>
  </si>
  <si>
    <t>TUBO CORRUGADO PEAD, PAREDE DUPLA, INTERNA LISA, JEI, DN/DI 1200 MM, PARA SANEAMENTO</t>
  </si>
  <si>
    <t>22,46</t>
  </si>
  <si>
    <t>1.625,90</t>
  </si>
  <si>
    <t>96856</t>
  </si>
  <si>
    <t>JOELHO 90 GRAUS, ROSCA FÊMEA TERMINAL, PARA INSTALAÇÕES EM PEX, DN 25MM X 1/2", CONEXÃO POR CRIMPAGEM _x0096_ FORNECIMENTO E INSTALAÇÃO. AF_06/2015</t>
  </si>
  <si>
    <t>TUBO CORRUGADO PEAD, PAREDE DUPLA, INTERNA LISA, JEI, DN/DI 250 MM, PARA SANEAMENTO</t>
  </si>
  <si>
    <t>22,78</t>
  </si>
  <si>
    <t>113,28</t>
  </si>
  <si>
    <t>96857</t>
  </si>
  <si>
    <t>TUBO CORRUGADO PEAD, PAREDE DUPLA, INTERNA LISA, JEI, DN/DI 300 MM, PARA SANEAMENTO</t>
  </si>
  <si>
    <t>JOELHO 90 GRAUS, ROSCA FÊMEA TERMINAL, PARA INSTALAÇÕES EM PEX, DN 25MM X 1_x0094_, CONEXÃO POR CRIMPAGEM _x0096_ FORNECIMENTO E INSTALAÇÃO. AF_06/2015</t>
  </si>
  <si>
    <t>133,97</t>
  </si>
  <si>
    <t>36,07</t>
  </si>
  <si>
    <t>TUBO CORRUGADO PEAD, PAREDE DUPLA, INTERNA LISA, JEI, DN/DI 600 MM, PARA SANEAMENTO</t>
  </si>
  <si>
    <t>96858</t>
  </si>
  <si>
    <t>JOELHO 90 GRAUS, PARA INSTALAÇÕES EM PEX, DN 32 MM, CONEXÃO POR CRIMPAGEM   FORNECIMENTO E INSTALAÇÃO. AF_06/2015</t>
  </si>
  <si>
    <t>TUBO CPVC SOLDAVEL, 35 MM, AGUA QUENTE PREDIAL (NBR 15884)</t>
  </si>
  <si>
    <t>96859</t>
  </si>
  <si>
    <t>JOELHO 90 GRAUS, ROSCA FÊMEA TERMINAL, PARA INSTALAÇÕES EM PEX, DN 32 MM X 1", CONEXÃO POR CRIMPAGEM _x0096_ FORNECIMENTO E INSTALAÇÃO. AF_06/2015</t>
  </si>
  <si>
    <t>TUBO CPVC, SOLDAVEL, 15 MM, AGUA QUENTE PREDIAL (NBR 15884)</t>
  </si>
  <si>
    <t>96860</t>
  </si>
  <si>
    <t>TUBO CPVC, SOLDAVEL, 22 MM, AGUA QUENTE PREDIAL (NBR 15884)</t>
  </si>
  <si>
    <t>TÊ, METÁLICO, PARA INSTALAÇÕES EM PEX, DN 16 MM, CONEXÃO POR ANEL DESLIZANTE _x0096_ FORNECIMENTO E INSTALAÇÃO. AF_06/2015</t>
  </si>
  <si>
    <t>18,49</t>
  </si>
  <si>
    <t>TUBO CPVC, SOLDAVEL, 28 MM, AGUA QUENTE PREDIAL (NBR 15884)</t>
  </si>
  <si>
    <t>96861</t>
  </si>
  <si>
    <t>TÊ, ROSCA FÊMEA, METÁLICO, PARA INSTALAÇÕES EM PEX, DN 16 MM X ½_x0094_, CONEXÃO POR ANEL DESLIZANTE   FORNECIMENTO E INSTALAÇÃO. AF_06/2015</t>
  </si>
  <si>
    <t>96862</t>
  </si>
  <si>
    <t>TUBO CPVC, SOLDAVEL, 42 MM, AGUA QUENTE PREDIAL (NBR 15884)</t>
  </si>
  <si>
    <t>TÊ, METÁLICO, PARA INSTALAÇÕES EM PEX, DN 20 MM, CONEXÃO POR ANEL DESLIZANTE _x0096_ FORNECIMENTO E INSTALAÇÃO. AF_06/2015</t>
  </si>
  <si>
    <t>22,26</t>
  </si>
  <si>
    <t>TUBO CPVC, SOLDAVEL, 54 MM, AGUA QUENTE PREDIAL (NBR 15884)</t>
  </si>
  <si>
    <t>50,13</t>
  </si>
  <si>
    <t>TUBO CPVC, SOLDAVEL, 73 MM, AGUA QUENTE PREDIAL (NBR 15884)</t>
  </si>
  <si>
    <t>77,00</t>
  </si>
  <si>
    <t>TUBO CPVC, SOLDAVEL, 89 MM, AGUA QUENTE PREDIAL (NBR 15884)</t>
  </si>
  <si>
    <t>96863</t>
  </si>
  <si>
    <t>TÊ, ROSCA FÊMEA, METÁLICO, PARA INSTALAÇÕES EM PEX, DN 20 MM X ½_x0094_, CONEXÃO POR ANEL DESLIZANTE   FORNECIMENTO E INSTALAÇÃO. AF_06/2015</t>
  </si>
  <si>
    <t>122,02</t>
  </si>
  <si>
    <t>TUBO DE BORRACHA ELASTOMERICA FLEXIVEL, PRETA, PARA ISOLAMENTO TERMICO DE TUBULACAO, DN 1 1/8" (28 MM), E= 32 MM, COEFICIENTE DE CONDUTIVIDADE TERMICA 0,036W/mK, VAPOR DE AGUA MAIOR OU IGUAL A 10.000</t>
  </si>
  <si>
    <t>55,78</t>
  </si>
  <si>
    <t>96864</t>
  </si>
  <si>
    <t>TÊ, METÁLICO, PARA INSTALAÇÕES EM PEX, DN 25 MM, CONEXÃO POR ANEL DESLIZANTE _x0096_ FORNECIMENTO E INSTALAÇÃO. AF_06/2015</t>
  </si>
  <si>
    <t>TUBO DE BORRACHA ELASTOMERICA FLEXIVEL, PRETA, PARA ISOLAMENTO TERMICO DE TUBULACAO, DN 1 3/8" (35 MM), E= 32 MM, COEFICIENTE DE CONDUTIVIDADE TERMICA 0,036W/mK, VAPOR DE AGUA MAIOR OU IGUAL A 10.000</t>
  </si>
  <si>
    <t>66,16</t>
  </si>
  <si>
    <t>TUBO DE BORRACHA ELASTOMERICA FLEXIVEL, PRETA, PARA ISOLAMENTO TERMICO DE TUBULACAO, DN 1 5/8" (42 MM), E= 32 MM, COEFICIENTE DE CONDUTIVIDADE TERMICA 0,036W/mK, VAPOR DE AGUA MAIOR OU IGUAL A 10.000</t>
  </si>
  <si>
    <t>96865</t>
  </si>
  <si>
    <t>75,51</t>
  </si>
  <si>
    <t>TÊ, ROSCA FÊMEA, METÁLICO, PARA INSTALAÇÕES EM PEX, DN 25 MM X 3/4", CONEXÃO POR ANEL DESLIZANTE _x0096_ FORNECIMENTO E INSTALAÇÃO. AF_06/2015</t>
  </si>
  <si>
    <t>33,97</t>
  </si>
  <si>
    <t>TUBO DE BORRACHA ELASTOMERICA FLEXIVEL, PRETA, PARA ISOLAMENTO TERMICO DE TUBULACAO, DN 1/2" (12 MM), E= 19 MM, COEFICIENTE DE CONDUTIVIDADE TERMICA 0,036W/mK, VAPOR DE AGUA MAIOR OU IGUAL A 10.000</t>
  </si>
  <si>
    <t>10,15</t>
  </si>
  <si>
    <t>96866</t>
  </si>
  <si>
    <t>TÊ, METÁLICO, PARA INSTALAÇÕES EM PEX, DN 32 MM, CONEXÃO POR ANEL DESLIZANTE _x0096_ FORNECIMENTO E INSTALAÇÃO. AF_06/2015</t>
  </si>
  <si>
    <t>TUBO DE BORRACHA ELASTOMERICA FLEXIVEL, PRETA, PARA ISOLAMENTO TERMICO DE TUBULACAO, DN 1/4" (6 MM), E= 9 MM, COEFICIENTE DE CONDUTIVIDADE TERMICA 0,036W/mK, VAPOR DE AGUA MAIOR OU IGUAL A 10.000</t>
  </si>
  <si>
    <t>45,52</t>
  </si>
  <si>
    <t>96867</t>
  </si>
  <si>
    <t>TUBO DE BORRACHA ELASTOMERICA FLEXIVEL, PRETA, PARA ISOLAMENTO TERMICO DE TUBULACAO, DN 1" (25 MM), E= 32 MM, COEFICIENTE DE CONDUTIVIDADE TERMICA 0,036W/mK, VAPOR DE AGUA MAIOR OU IGUAL A 10.000</t>
  </si>
  <si>
    <t>TÊ, ROSCA MACHO, METÁLICO, PARA INSTALAÇÕES EM PEX, DN 32 MM X 1", CONEXÃO POR ANEL DESLIZANTE _x0096_ FORNECIMENTO E INSTALAÇÃO. AF_06/2015</t>
  </si>
  <si>
    <t>52,22</t>
  </si>
  <si>
    <t>52,77</t>
  </si>
  <si>
    <t>TUBO DE BORRACHA ELASTOMERICA FLEXIVEL, PRETA, PARA ISOLAMENTO TERMICO DE TUBULACAO, DN 2 1/8" (54 MM), E= 32 MM, COEFICIENTE DE CONDUTIVIDADE TERMICA 0,036W/mK, VAPOR DE AGUA MAIOR OU IGUAL A 10.000</t>
  </si>
  <si>
    <t>96868</t>
  </si>
  <si>
    <t>TUBO DE BORRACHA ELASTOMERICA FLEXIVEL, PRETA, PARA ISOLAMENTO TERMICO DE TUBULACAO, DN 2 5/8" (*64* MM), E= *32* MM, COEFICIENTE DE CONDUTIVIDADE TERMICA 0,036W/MK, VAPOR DE AGUA MAIOR OU IGUAL A 10.000</t>
  </si>
  <si>
    <t>TÊ, PARA INSTALAÇÕES EM PEX, DN 16 MM, CONEXÃO POR CRIMPAGEM _x0096_ FORNECIMENTO E INSTALAÇÃO. AF_06/2015</t>
  </si>
  <si>
    <t>91,64</t>
  </si>
  <si>
    <t>21,07</t>
  </si>
  <si>
    <t>TUBO DE BORRACHA ELASTOMERICA FLEXIVEL, PRETA, PARA ISOLAMENTO TERMICO DE TUBULACAO, DN 3/4" (18 MM), E= 32 MM, COEFICIENTE DE CONDUTIVIDADE TERMICA 0,036W/mK, VAPOR DE AGUA MAIOR OU IGUAL A 10.000</t>
  </si>
  <si>
    <t>50,14</t>
  </si>
  <si>
    <t>96869</t>
  </si>
  <si>
    <t>TÊ, PARA INSTALAÇÕES EM PEX, DN 20 MM, CONEXÃO POR CRIMPAGEM _x0096_ FORNECIMENTO E INSTALAÇÃO. AF_06/2015</t>
  </si>
  <si>
    <t>TUBO DE BORRACHA ELASTOMERICA FLEXIVEL, PRETA, PARA ISOLAMENTO TERMICO DE TUBULACAO, DN 3/8" (10 MM), E= 19 MM, COEFICIENTE DE CONDUTIVIDADE TERMICA 0,036W/mK, VAPOR DE AGUA MAIOR OU IGUAL A 10.000</t>
  </si>
  <si>
    <t>25,17</t>
  </si>
  <si>
    <t>TUBO DE BORRACHA ELASTOMERICA FLEXIVEL, PRETA, PARA ISOLAMENTO TERMICO DE TUBULACAO, DN 5/8" (15 MM), E= 19 MM, COEFICIENTE DE CONDUTIVIDADE TERMICA 0,036W/MK, VAPOR DE AGUA MAIOR OU IGUAL A 10.000</t>
  </si>
  <si>
    <t>96870</t>
  </si>
  <si>
    <t>TÊ, PEX, DN 25 MM, CONEXÃO POR CRIMPAGEM _x0096_ FORNECIMENTO E INSTALAÇÃO. AF_06/2015</t>
  </si>
  <si>
    <t>39,59</t>
  </si>
  <si>
    <t>TUBO DE BORRACHA ELASTOMERICA FLEXIVEL, PRETA, PARA ISOLAMENTO TERMICO DE TUBULACAO, DN 7/8" (22 MM), E= 32 MM, COEFICIENTE DE CONDUTIVIDADE TERMICA 0,036W/mK, VAPOR DE AGUA MAIOR OU IGUAL A 10.000</t>
  </si>
  <si>
    <t>40,30</t>
  </si>
  <si>
    <t>TUBO DE COBRE CLASSE "A", DN = 1 " (28 MM), PARA INSTALACOES DE MEDIA PRESSAO PARA GASES COMBUSTIVEIS E MEDICINAIS</t>
  </si>
  <si>
    <t>96871</t>
  </si>
  <si>
    <t>TÊ, PARA INSTALAÇÕES EM PEX, DN 32 MM, CONEXÃO POR CRIMPAGEM _x0096_ FORNECIMENTO E INSTALAÇÃO. AF_06/2015</t>
  </si>
  <si>
    <t>56,63</t>
  </si>
  <si>
    <t>TUBO DE COBRE CLASSE "A", DN = 1 1/2 " (42 MM), PARA INSTALACOES DE MEDIA PRESSAO PARA GASES COMBUSTIVEIS E MEDICINAIS</t>
  </si>
  <si>
    <t>102,90</t>
  </si>
  <si>
    <t>96872</t>
  </si>
  <si>
    <t>TUBO DE COBRE CLASSE "A", DN = 1 1/4 " (35 MM), PARA INSTALACOES DE MEDIA PRESSAO PARA GASES COMBUSTIVEIS E MEDICINAIS</t>
  </si>
  <si>
    <t>DISTRIBUIDOR 2 SAÍDAS, METÁLICO, PARA INSTALAÇÕES EM PEX, ENTRADA DE 3/4" X 2 SAÍDAS DE 1/2", CONEXÃO POR ANEL DESLIZANTE _x0096_ FORNECIMENTO E INSTALAÇÃO. AF_06/2015</t>
  </si>
  <si>
    <t>55,02</t>
  </si>
  <si>
    <t>85,53</t>
  </si>
  <si>
    <t>TUBO DE COBRE CLASSE "A", DN = 1/2 " (15 MM), PARA INSTALACOES DE MEDIA PRESSAO PARA GASES COMBUSTIVEIS E MEDICINAIS</t>
  </si>
  <si>
    <t>96873</t>
  </si>
  <si>
    <t>27,51</t>
  </si>
  <si>
    <t>DISTRIBUIDOR 2 SAÍDAS, METÁLICO, PARA INSTALAÇÕES EM PEX, ENTRADA DE 1" X 2 SAÍDAS DE 1/2", CONEXÃO POR ANEL DESLIZANTE _x0096_ FORNECIMENTO E INSTALAÇÃO. AF_06/2015</t>
  </si>
  <si>
    <t>63,01</t>
  </si>
  <si>
    <t>TUBO DE COBRE CLASSE "A", DN = 2 1/2 " (66 MM), PARA INSTALACOES DE MEDIA PRESSAO PARA GASES COMBUSTIVEIS E MEDICINAIS</t>
  </si>
  <si>
    <t>189,42</t>
  </si>
  <si>
    <t>96874</t>
  </si>
  <si>
    <t>TUBO DE COBRE CLASSE "A", DN = 3 " (79 MM), PARA INSTALACOES DE MEDIA PRESSAO PARA GASES COMBUSTIVEIS E MEDICINAIS</t>
  </si>
  <si>
    <t>DISTRIBUIDOR 3 SAÍDAS, METÁLICO, PARA INSTALAÇÕES EM PEX, ENTRADA DE 3/4" X 3 SAÍDAS DE 1/2", CONEXÃO POR ANEL DESLIZANTE _x0096_ FORNECIMENTO E INSTALAÇÃO . AF_06/2015</t>
  </si>
  <si>
    <t>66,65</t>
  </si>
  <si>
    <t>279,07</t>
  </si>
  <si>
    <t>TUBO DE COBRE CLASSE "A", DN = 3/4 " (22 MM), PARA INSTALACOES DE MEDIA PRESSAO PARA GASES COMBUSTIVEIS E MEDICINAIS</t>
  </si>
  <si>
    <t>96875</t>
  </si>
  <si>
    <t>DISTRIBUIDOR 3 SAÍDAS, METÁLICO, PARA INSTALAÇÕES EM PEX, ENTRADA DE 1_x0094_ X 3 SAÍDAS DE 1/2_x0094_, CONEXÃO POR ANEL DESLIZANTE   FORNECIMENTO E INSTALAÇÃO. AF_06/2015</t>
  </si>
  <si>
    <t>44,51</t>
  </si>
  <si>
    <t>79,51</t>
  </si>
  <si>
    <t>TUBO DE COBRE CLASSE "A", DN = 4 " (104 MM), PARA INSTALACOES DE MEDIA PRESSAO PARA GASES COMBUSTIVEIS E MEDICINAIS</t>
  </si>
  <si>
    <t>423,14</t>
  </si>
  <si>
    <t>96876</t>
  </si>
  <si>
    <t>TUBO DE COBRE CLASSE "E", DN = 104 MM, PARA INSTALACAO HIDRAULICA PREDIAL</t>
  </si>
  <si>
    <t>DISTRIBUIDOR 2 SAÍDAS, PARA INSTALAÇÕES EM PEX, ENTRADA DE 32 MM X 2 SAÍDAS DE 16 MM, CONEXÃO POR CRIMPAGEM FORNECIMENTO E INSTALAÇÃO. AF_06/2015</t>
  </si>
  <si>
    <t>140,90</t>
  </si>
  <si>
    <t>335,05</t>
  </si>
  <si>
    <t>TUBO DE COBRE CLASSE "E", DN = 15 MM, PARA INSTALACAO HIDRAULICA PREDIAL</t>
  </si>
  <si>
    <t>96877</t>
  </si>
  <si>
    <t>17,77</t>
  </si>
  <si>
    <t>DISTRIBUIDOR 2 SAÍDAS, PARA INSTALAÇÕES EM PEX, ENTRADA DE 32 MM X 2 SAÍDAS DE 20 MM, CONEXÃO POR CRIMPAGEM _x0096_ FORNECIMENTO E INSTALAÇÃO. AF_06/2015</t>
  </si>
  <si>
    <t>TUBO DE COBRE CLASSE "E", DN = 22 MM, PARA INSTALACAO HIDRAULICA PREDIAL</t>
  </si>
  <si>
    <t>150,24</t>
  </si>
  <si>
    <t>TUBO DE COBRE CLASSE "E", DN = 28 MM, PARA INSTALACAO HIDRAULICA PREDIAL</t>
  </si>
  <si>
    <t>38,79</t>
  </si>
  <si>
    <t>96878</t>
  </si>
  <si>
    <t>DISTRIBUIDOR 2 SAÍDAS, PARA INSTALAÇÕES EM PEX, ENTRADA DE 32 MM X 2 SAÍDAS DE 25 MM, CONEXÃO POR CRIMPAGEM _x0096_ FORNECIMENTO E INSTALAÇÃO. AF_06/2015</t>
  </si>
  <si>
    <t>TUBO DE COBRE CLASSE "E", DN = 35 MM, PARA INSTALACAO HIDRAULICA PREDIAL</t>
  </si>
  <si>
    <t>151,99</t>
  </si>
  <si>
    <t>56,34</t>
  </si>
  <si>
    <t>TUBO DE COBRE CLASSE "E", DN = 42 MM, PARA INSTALACAO HIDRAULICA PREDIAL</t>
  </si>
  <si>
    <t>96879</t>
  </si>
  <si>
    <t>76,08</t>
  </si>
  <si>
    <t>DISTRIBUIDOR 3 SAÍDAS, PARA INSTALAÇÕES EM PEX, ENTRADA DE 32 MM X 3 SAÍDAS DE 16 MM, CONEXÃO POR CRIMPAGEM _x0096_ FORNECIMENTO E INSTALAÇÃO. AF_06/2015</t>
  </si>
  <si>
    <t>152,80</t>
  </si>
  <si>
    <t>TUBO DE COBRE CLASSE "E", DN = 54 MM, PARA INSTALACAO HIDRAULICA PREDIAL</t>
  </si>
  <si>
    <t>110,33</t>
  </si>
  <si>
    <t>96880</t>
  </si>
  <si>
    <t>DISTRIBUIDOR 3 SAÍDAS, PARA INSTALAÇÕES EM PEX, ENTRADA DE 32 MM X 3 SAÍDAS DE 20 MM, CONEXÃO POR CRIMPAGEM _x0096_ FORNECIMENTO E INSTALAÇÃO. AF_06/2015</t>
  </si>
  <si>
    <t>TUBO DE COBRE CLASSE "E", DN = 66 MM, PARA INSTALACAO HIDRAULICA PREDIAL</t>
  </si>
  <si>
    <t>173,71</t>
  </si>
  <si>
    <t>155,43</t>
  </si>
  <si>
    <t>TUBO DE COBRE CLASSE "E", DN = 79 MM, PARA INSTALACAO HIDRAULICA PREDIAL</t>
  </si>
  <si>
    <t>96881</t>
  </si>
  <si>
    <t>227,22</t>
  </si>
  <si>
    <t>DISTRIBUIDOR 3 SAÍDAS, PARA INSTALAÇÕES EM PEX, ENTRADA DE 32 MM X 3 SAÍDAS DE 25 MM, CONEXÃO POR CRIMPAGEM _x0096_ FORNECIMENTO E INSTALAÇÃO. AF_06/2015</t>
  </si>
  <si>
    <t>TUBO DE COBRE CLASSE "I", DN = 1 " (28 MM), PARA INSTALACOES INDUSTRIAIS DE ALTA PRESSAO E VAPOR</t>
  </si>
  <si>
    <t>183,19</t>
  </si>
  <si>
    <t>74,63</t>
  </si>
  <si>
    <t>TUBO DE COBRE CLASSE "I", DN = 1 1/2 " (42 MM), PARA INSTALACOES INDUSTRIAIS DE ALTA PRESSAO E VAPOR</t>
  </si>
  <si>
    <t>97425</t>
  </si>
  <si>
    <t>FLANGE EM AÇO, DN 15 MM X 1/2'', INSTALADO EM RESERVAÇÃO DE ÁGUA DE EDIFICAÇÃO QUE POSSUA RESERVATÓRIO DE FIBRA/FIBROCIMENTO - FORNECIMENTO E INSTALAÇÃO. AF_06/2016</t>
  </si>
  <si>
    <t>131,17</t>
  </si>
  <si>
    <t>TUBO DE COBRE CLASSE "I", DN = 1 1/4 " (35 MM), PARA INSTALACOES INDUSTRIAIS DE ALTA PRESSAO E VAPOR</t>
  </si>
  <si>
    <t>107,94</t>
  </si>
  <si>
    <t>97426</t>
  </si>
  <si>
    <t>FLANGE EM AÇO, DN 20 MM X 3/4'', INSTALADO EM RESERVAÇÃO DE ÁGUA DE EDIFICAÇÃO QUE POSSUA RESERVATÓRIO DE FIBRA/FIBROCIMENTO - FORNECIMENTO E INSTALAÇÃO. AF_06/2016</t>
  </si>
  <si>
    <t>27,58</t>
  </si>
  <si>
    <t>TUBO DE COBRE CLASSE "I", DN = 1/2 " (15 MM), PARA INSTALACOES INDUSTRIAIS DE ALTA PRESSAO E VAPOR</t>
  </si>
  <si>
    <t>33,05</t>
  </si>
  <si>
    <t>97427</t>
  </si>
  <si>
    <t>FLANGE EM AÇO, DN 25 MM X 1'', INSTALADO EM RESERVAÇÃO DE ÁGUA DE EDIFICAÇÃO QUE POSSUA RESERVATÓRIO DE FIBRA/FIBROCIMENTO - FORNECIMENTO E INSTALAÇÃO. AF_06/2016</t>
  </si>
  <si>
    <t>TUBO DE COBRE CLASSE "I", DN = 2 " (54 MM), PARA INSTALACOES INDUSTRIAIS DE ALTA PRESSAO E VAPOR</t>
  </si>
  <si>
    <t>181,64</t>
  </si>
  <si>
    <t>TUBO DE COBRE CLASSE "I", DN = 2 1/2 " (66 MM), PARA INSTALACOES INDUSTRIAIS DE ALTA PRESSAO E VAPOR</t>
  </si>
  <si>
    <t>235,68</t>
  </si>
  <si>
    <t>97428</t>
  </si>
  <si>
    <t>FLANGE EM AÇO, DN 32 MM X 1 1/4'', INSTALADO EM RESERVAÇÃO DE ÁGUA DE EDIFICAÇÃO QUE POSSUA RESERVATÓRIO DE FIBRA/FIBROCIMENTO - FORNECIMENTO E INSTALAÇÃO. AF_06/2016</t>
  </si>
  <si>
    <t>TUBO DE COBRE CLASSE "I", DN = 3 " (79 MM), PARA INSTALACOES INDUSTRIAIS DE ALTA PRESSAO E VAPOR</t>
  </si>
  <si>
    <t>40,24</t>
  </si>
  <si>
    <t>349,05</t>
  </si>
  <si>
    <t>97429</t>
  </si>
  <si>
    <t>TUBO DE COBRE CLASSE "I", DN = 3/4 " (22 MM), PARA INSTALACOES INDUSTRIAIS DE ALTA PRESSAO E VAPOR</t>
  </si>
  <si>
    <t>FLANGE EM AÇO, DN 40 MM X 1 1/2'', INSTALADO EM RESERVAÇÃO DE ÁGUA DE EDIFICAÇÃO QUE POSSUA RESERVATÓRIO DE FIBRA/FIBROCIMENTO - FORNECIMENTO E INSTALAÇÃO. AF_06/2016</t>
  </si>
  <si>
    <t>53,87</t>
  </si>
  <si>
    <t>97430</t>
  </si>
  <si>
    <t>TUBO DE COBRE CLASSE "I", DN = 4" (104 MM), PARA INSTALACOES INDUSTRIAIS DE ALTA PRESSAO E VAPOR</t>
  </si>
  <si>
    <t>ACOPLAMENTO RÍGIDO EM AÇO, CONEXÃO RANHURADA, DN 50 (2"), INSTALADO EM PRUMADAS - FORNECIMENTO E INSTALAÇÃO. AF_12/2015</t>
  </si>
  <si>
    <t>513,79</t>
  </si>
  <si>
    <t>TUBO DE COBRE FLEXIVEL, D = 1/2 ", E = 0,79 MM, PARA AR-CONDICIONADO/ INSTALACOES GAS RESIDENCIAIS E COMERCIAIS</t>
  </si>
  <si>
    <t>97431</t>
  </si>
  <si>
    <t>ACOPLAMENTO RÍGIDO EM AÇO, CONEXÃO RANHURADA, DN 65 (2 1/2"), INSTALADO EM PRUMADAS - FORNECIMENTO E INSTALAÇÃO. AF_12/2015</t>
  </si>
  <si>
    <t>23,41</t>
  </si>
  <si>
    <t>28,42</t>
  </si>
  <si>
    <t>TUBO DE COBRE FLEXIVEL, D = 1/4 ", E = 0,79 MM, PARA AR-CONDICIONADO/ INSTALACOES GAS RESIDENCIAIS E COMERCIAIS</t>
  </si>
  <si>
    <t>97432</t>
  </si>
  <si>
    <t>ACOPLAMENTO RÍGIDO EM AÇO, CONEXÃO RANHURADA, DN 80 (3"), INSTALADO EM PRUMADAS - FORNECIMENTO E INSTALAÇÃO. AF_12/2015</t>
  </si>
  <si>
    <t>TUBO DE COBRE FLEXIVEL, D = 3/16 ", E = 0,79 MM, PARA AR-CONDICIONADO/ INSTALACOES GAS RESIDENCIAIS E COMERCIAIS</t>
  </si>
  <si>
    <t>32,08</t>
  </si>
  <si>
    <t>97433</t>
  </si>
  <si>
    <t>TUBO DE COBRE FLEXIVEL, D = 3/4 ", E = 0,79 MM, PARA AR-CONDICIONADO/ INSTALACOES GAS RESIDENCIAIS E COMERCIAIS</t>
  </si>
  <si>
    <t>CURVA 45 GRAUS, EM AÇO, CONEXÃO RANHURADA, DN 50 (2_x0094_), INSTALADO EM PRUMADAS - FORNECIMENTO E INSTALAÇÃO. AF_12/2015</t>
  </si>
  <si>
    <t>35,22</t>
  </si>
  <si>
    <t>56,99</t>
  </si>
  <si>
    <t>TUBO DE COBRE FLEXIVEL, D = 3/8 ", E = 0,79 MM, PARA AR-CONDICIONADO/ INSTALACOES GAS RESIDENCIAIS E COMERCIAIS</t>
  </si>
  <si>
    <t>97434</t>
  </si>
  <si>
    <t>17,26</t>
  </si>
  <si>
    <t>TUBO DE COBRE FLEXIVEL, D = 5/16 ", E = 0,79 MM, PARA AR-CONDICIONADO/ INSTALACOES GAS RESIDENCIAIS E COMERCIAIS</t>
  </si>
  <si>
    <t>CURVA 90 GRAUS, EM AÇO, CONEXÃO RANHURADA, DN 50 (2"), INSTALADO EM PRUMADAS - FORNECIMENTO E INSTALAÇÃO. AF_12/2015</t>
  </si>
  <si>
    <t>58,02</t>
  </si>
  <si>
    <t>TUBO DE COBRE FLEXIVEL, D = 5/8 ", E = 0,79 MM, PARA AR-CONDICIONADO/ INSTALACOES GAS RESIDENCIAIS E COMERCIAIS</t>
  </si>
  <si>
    <t>97435</t>
  </si>
  <si>
    <t>CURVA 45 GRAUS, EM AÇO, CONEXÃO RANHURADA, DN 65 (2 1/2"), INSTALADO EM PRUMADAS - FORNECIMENTO E INSTALAÇÃO. AF_12/2015</t>
  </si>
  <si>
    <t>TUBO DE COBRE, CLASSE "A", DN = 2" (54 MM), PARA INSTALACOES DE MEDIA PRESSAO PARA GASES COMBUSTIVEIS E MEDICINAIS</t>
  </si>
  <si>
    <t>66,64</t>
  </si>
  <si>
    <t>146,42</t>
  </si>
  <si>
    <t>TUBO DE CONCRETO SIMPLES POROSO, MACHO/FEMEA, DN 200 MM</t>
  </si>
  <si>
    <t>97436</t>
  </si>
  <si>
    <t>26,80</t>
  </si>
  <si>
    <t>CURVA 90 GRAUS, EM AÇO, CONEXÃO RANHURADA, DN 65 (2 1/2_x0094_), INSTALADO EM PRUMADAS - FORNECIMENTO E INSTALAÇÃO. AF_12/2015</t>
  </si>
  <si>
    <t>68,62</t>
  </si>
  <si>
    <t>TUBO DE CONCRETO SIMPLES POROSO, MACHO/FEMEA, DN 300 MM</t>
  </si>
  <si>
    <t>25,79</t>
  </si>
  <si>
    <t>97437</t>
  </si>
  <si>
    <t>CURVA 45 GRAUS, EM AÇO, CONEXÃO RANHURADA, DN 80 (3"), INSTALADO EM PRUMADAS - FORNECIMENTO E INSTALAÇÃO. AF_12/2015</t>
  </si>
  <si>
    <t>76,25</t>
  </si>
  <si>
    <t>TUBO DE CONCRETO SIMPLES, CLASSE ES, PB JE, DN 400 MM, PARA ESGOTO SANITARIO (NBR 8890)</t>
  </si>
  <si>
    <t>97438</t>
  </si>
  <si>
    <t>TUBO DE CONCRETO SIMPLES, CLASSE ES, PB JE, DN 500 MM, PARA ESGOTO SANITARIO (NBR 8890)</t>
  </si>
  <si>
    <t>CURVA 90 GRAUS, EM AÇO, CONEXÃO RANHURADA, DN 80 (3"), INSTALADO EM PRUMADAS - FORNECIMENTO E INSTALAÇÃO. AF_12/2015</t>
  </si>
  <si>
    <t>78,37</t>
  </si>
  <si>
    <t>117,48</t>
  </si>
  <si>
    <t>TUBO DE CONCRETO SIMPLES, CLASSE ES, PB JE, DN 600 MM, PARA ESGOTO SANITARIO (NBR 8890)</t>
  </si>
  <si>
    <t>97439</t>
  </si>
  <si>
    <t>TÊ, EM AÇO, CONEXÃO RANHURADA, DN 50 (2"), INSTALADO EM PRUMADAS - FORNECIMENTO E INSTALAÇÃO. AF_12/2015</t>
  </si>
  <si>
    <t>144,86</t>
  </si>
  <si>
    <t>TUBO DE CONCRETO SIMPLES, CLASSE- PS1, MACHO/FEMEA, DN 200 MM, PARA AGUAS PLUVIAIS (NBR 8890)</t>
  </si>
  <si>
    <t>23,95</t>
  </si>
  <si>
    <t>97440</t>
  </si>
  <si>
    <t>TÊ, EM AÇO, CONEXÃO RANHURADA, DN 65 (2 1/2"), INSTALADO EM PRUMADAS - FORNECIMENTO E INSTALAÇÃO. AF_12/2015</t>
  </si>
  <si>
    <t>102,84</t>
  </si>
  <si>
    <t>TUBO DE CONCRETO SIMPLES, CLASSE- PS1, MACHO/FEMEA, DN 300 MM, PARA AGUAS PLUVIAIS (NBR 8890)</t>
  </si>
  <si>
    <t>29,20</t>
  </si>
  <si>
    <t>97442</t>
  </si>
  <si>
    <t>TÊ, EM AÇO, CONEXÃO RANHURADA, DN 80 (3"), INSTALADO EM PRUMADAS - FORNECIMENTO E INSTALAÇÃO. AF_12/2015</t>
  </si>
  <si>
    <t>TUBO DE CONCRETO SIMPLES, CLASSE- PS1, MACHO/FEMEA, DN 400 MM, PARA AGUAS PLUVIAIS (NBR 8890)</t>
  </si>
  <si>
    <t>44,71</t>
  </si>
  <si>
    <t>TUBO DE CONCRETO SIMPLES, CLASSE- PS1, MACHO/FEMEA, DN 500 MM, PARA AGUAS PLUVIAIS (NBR 8890)</t>
  </si>
  <si>
    <t>59,31</t>
  </si>
  <si>
    <t>TUBO DE CONCRETO SIMPLES, CLASSE- PS1, MACHO/FEMEA, DN 600 MM, PARA AGUAS PLUVIAIS (NBR 8890)</t>
  </si>
  <si>
    <t>97443</t>
  </si>
  <si>
    <t>74,42</t>
  </si>
  <si>
    <t>LUVA, EM AÇO, CONEXÃO SOLDADA, DN 50 (2"), INSTALADO EM PRUMADAS - FORNECIMENTO E INSTALAÇÃO. AF_12/2015</t>
  </si>
  <si>
    <t>76,00</t>
  </si>
  <si>
    <t>TUBO DE CONCRETO SIMPLES, CLASSE- PS1, PB, DN 200 MM, PARA AGUAS PLUVIAIS (NBR 8890)</t>
  </si>
  <si>
    <t>27,94</t>
  </si>
  <si>
    <t>97444</t>
  </si>
  <si>
    <t>TUBO DE CONCRETO SIMPLES, CLASSE- PS1, PB, DN 300 MM, PARA AGUAS PLUVIAIS (NBR 8890)</t>
  </si>
  <si>
    <t>LUVA COM REDUÇÃO, EM AÇO, CONEXÃO SOLDADA, DN 50 X 40 MM (2_x0094_ X 1 1/2_x0094_), INSTALADO EM PRUMADAS - FORNECIMENTO E INSTALAÇÃO. AF_12/2015</t>
  </si>
  <si>
    <t>89,38</t>
  </si>
  <si>
    <t>TUBO DE CONCRETO SIMPLES, CLASSE- PS1, PB, DN 400 MM, PARA AGUAS PLUVIAIS (NBR 8890)</t>
  </si>
  <si>
    <t>44,48</t>
  </si>
  <si>
    <t>97446</t>
  </si>
  <si>
    <t>LUVA, EM AÇO, CONEXÃO SOLDADA, DN 65 (2 1/2"), INSTALADO EM PRUMADAS - FORNECIMENTO E INSTALAÇÃO. AF_12/2015</t>
  </si>
  <si>
    <t>TUBO DE CONCRETO SIMPLES, CLASSE- PS1, PB, DN 500 MM, PARA AGUAS PLUVIAIS (NBR 8890)</t>
  </si>
  <si>
    <t>154,26</t>
  </si>
  <si>
    <t>64,44</t>
  </si>
  <si>
    <t>TUBO DE CONCRETO SIMPLES, CLASSE- PS1, PB, DN 600 MM, PARA AGUAS PLUVIAIS (NBR 8890)</t>
  </si>
  <si>
    <t>97447</t>
  </si>
  <si>
    <t>LUVA COM REDUÇÃO, EM AÇO, CONEXÃO SOLDADA, DN 65 X 50 MM (2 1/2" X 2"), INSTALADO EM PRUMADAS - FORNECIMENTO E INSTALAÇÃO. AF_12/2015</t>
  </si>
  <si>
    <t>82,12</t>
  </si>
  <si>
    <t>TUBO DE CONCRETO SIMPLES, CLASSE- PS2, PB, DN 200 MM, PARA AGUAS PLUVIAIS (NBR 8890)</t>
  </si>
  <si>
    <t>31,36</t>
  </si>
  <si>
    <t>TUBO DE CONCRETO SIMPLES, CLASSE- PS2, PB, DN 300 MM, PARA AGUAS PLUVIAIS (NBR 8890)</t>
  </si>
  <si>
    <t>97449</t>
  </si>
  <si>
    <t>LUVA, EM AÇO, CONEXÃO SOLDADA, DN 80 (3_x0094_), INSTALADO EM PRUMADAS - FORNECIMENTO E INSTALAÇÃO. AF_12/2015</t>
  </si>
  <si>
    <t>TUBO DE CONCRETO SIMPLES, CLASSE- PS2, PB, DN 400 MM, PARA AGUAS PLUVIAIS (NBR 8890)</t>
  </si>
  <si>
    <t>164,23</t>
  </si>
  <si>
    <t>TUBO DE CONCRETO SIMPLES, CLASSE- PS2, PB, DN 500 MM, PARA AGUAS PLUVIAIS (NBR 8890)</t>
  </si>
  <si>
    <t>97450</t>
  </si>
  <si>
    <t>69,58</t>
  </si>
  <si>
    <t>LUVA COM REDUÇÃO, EM AÇO, CONEXÃO SOLDADA, DN 80 X 65 MM (3" X 2 1/2"), INSTALADO EM PRUMADAS - FORNECIMENTO E INSTALAÇÃO. AF_12/2015</t>
  </si>
  <si>
    <t>TUBO DE CONCRETO SIMPLES, CLASSE- PS2, PB, DN 600 MM, PARA AGUAS PLUVIAIS (NBR 8890)</t>
  </si>
  <si>
    <t>200,67</t>
  </si>
  <si>
    <t>89,79</t>
  </si>
  <si>
    <t>TUBO DE DESCARGA PVC, PARA LIGACAO CAIXA DE DESCARGA - EMBUTIR, 40 MM X 150 CM</t>
  </si>
  <si>
    <t>97452</t>
  </si>
  <si>
    <t>CURVA 45 GRAUS, EM AÇO, CONEXÃO SOLDADA, DN 50 (2_x0094_), INSTALADO EM PRUMADAS - FORNECIMENTO E INSTALAÇÃO. AF_12/2015</t>
  </si>
  <si>
    <t>TUBO DE DESCIDA EXTERNO DE PVC PARA CAIXA DE DESCARGA EXTERNA ALTA - 40 MM X 1,60 M</t>
  </si>
  <si>
    <t>125,04</t>
  </si>
  <si>
    <t>8,92</t>
  </si>
  <si>
    <t>TUBO DE ESPUMA DE POLIETILENO EXPANDIDO FLEXIVEL PARA ISOLAMENTO TERMICO DE TUBULACAO DE AR CONDICIONADO, AGUA QUENTE,  DN 1 1/2", E= 10 MM</t>
  </si>
  <si>
    <t>97453</t>
  </si>
  <si>
    <t>TUBO DE ESPUMA DE POLIETILENO EXPANDIDO FLEXIVEL PARA ISOLAMENTO TERMICO DE TUBULACAO DE AR CONDICIONADO, AGUA QUENTE,  DN 1 1/4", E= 10 MM</t>
  </si>
  <si>
    <t>CURVA 90 GRAUS, EM AÇO, CONEXÃO SOLDADA, DN 50 (2_x0094_), INSTALADO EM PRUMADAS - FORNECIMENTO E INSTALAÇÃO. AF_12/2015</t>
  </si>
  <si>
    <t>132,68</t>
  </si>
  <si>
    <t>TUBO DE ESPUMA DE POLIETILENO EXPANDIDO FLEXIVEL PARA ISOLAMENTO TERMICO DE TUBULACAO DE AR CONDICIONADO, AGUA QUENTE,  DN 1 1/8", E= 10 MM</t>
  </si>
  <si>
    <t>97454</t>
  </si>
  <si>
    <t>CURVA 45 GRAUS, EM AÇO, CONEXÃO SOLDADA, DN 65 (2 1/2_x0094_), INSTALADO EM PRUMADAS - FORNECIMENTO E INSTALAÇÃO. AF_12/2015</t>
  </si>
  <si>
    <t>TUBO DE ESPUMA DE POLIETILENO EXPANDIDO FLEXIVEL PARA ISOLAMENTO TERMICO DE TUBULACAO DE AR CONDICIONADO, AGUA QUENTE,  DN 1 3/8", E= 10 MM</t>
  </si>
  <si>
    <t>212,23</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</si>
  <si>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</si>
  <si>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</si>
  <si>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97455</t>
  </si>
  <si>
    <t>CURVA 90 GRAUS, EM AÇO, CONEXÃO SOLDADA, DN 65 (2 1/2_x0094_), INSTALADO EM PRUMADAS - FORNECIMENTO E INSTALAÇÃO. AF_12/2015</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</si>
  <si>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</si>
  <si>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</si>
  <si>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97456</t>
  </si>
  <si>
    <t>CURVA 45 GRAUS, EM AÇO, CONEXÃO SOLDADA, DN 80 (3_x0094_), INSTALADO EM PRUMADAS - FORNECIMENTO E INSTALAÇÃO. AF_12/2015</t>
  </si>
  <si>
    <t>479,67</t>
  </si>
  <si>
    <t>TUBO DE ESPUMA DE POLIETILENO EXPANDIDO FLEXIVEL PARA ISOLAMENTO TERMICO DE TUBULACAO DE AR CONDICIONADO, AGUA QUENTE,  DN 3/4", E= 10 MM</t>
  </si>
  <si>
    <t>97457</t>
  </si>
  <si>
    <t>TUBO DE ESPUMA DE POLIETILENO EXPANDIDO FLEXIVEL PARA ISOLAMENTO TERMICO DE TUBULACAO DE AR CONDICIONADO, AGUA QUENTE,  DN 3/8", E= 10 MM</t>
  </si>
  <si>
    <t>CURVA 90 GRAUS, EM AÇO, CONEXÃO SOLDADA, DN 80 (3_x0094_), INSTALADO EM PRUMADAS - FORNECIMENTO E INSTALAÇÃO. AF_12/2015</t>
  </si>
  <si>
    <t>424,87</t>
  </si>
  <si>
    <t>TUBO DE ESPUMA DE POLIETILENO EXPANDIDO FLEXIVEL PARA ISOLAMENTO TERMICO DE TUBULACAO DE AR CONDICIONADO, AGUA QUENTE,  DN 7/8", E= 10 MM</t>
  </si>
  <si>
    <t>97458</t>
  </si>
  <si>
    <t>TÊ, EM AÇO, CONEXÃO SOLDADA, DN 50 (2"), INSTALADO EM PRUMADAS - FORNECIMENTO E INSTALAÇÃO. AF_12/2015</t>
  </si>
  <si>
    <t>197,38</t>
  </si>
  <si>
    <t>TUBO DE POLIETILENO DE ALTA DENSIDADE (PEAD), PE-80, DE = 20 MM X 2,3 MM DE PAREDE, PARA LIGACAO DE AGUA PREDIAL (NBR 15561)</t>
  </si>
  <si>
    <t>97459</t>
  </si>
  <si>
    <t>TUBO DE POLIETILENO DE ALTA DENSIDADE (PEAD), PE-80, DE = 32 MM X 3,0 MM DE PAREDE, PARA LIGACAO DE AGUA PREDIAL (NBR 15561)</t>
  </si>
  <si>
    <t>TÊ, EM AÇO, CONEXÃO SOLDADA, DN 65 (2 1/2"), INSTALADO EM PRUMADAS - FORNECIMENTO E INSTALAÇÃO. AF_12/2015</t>
  </si>
  <si>
    <t>337,81</t>
  </si>
  <si>
    <t>TUBO DE POLIETILENO DE ALTA DENSIDADE, PEAD, PE-80, DE = 1000 MM X 38,5 MM PAREDE, ( SDR 26 - PN 05 ) PARA REDE DE AGUA OU ESGOTO (NBR 15561)</t>
  </si>
  <si>
    <t>3.341,06</t>
  </si>
  <si>
    <t>97460</t>
  </si>
  <si>
    <t>TÊ, EM AÇO, CONEXÃO SOLDADA, DN 80 (3"), INSTALADO EM PRUMADAS - FORNECIMENTO E INSTALAÇÃO. AF_12/2015</t>
  </si>
  <si>
    <t>TUBO DE POLIETILENO DE ALTA DENSIDADE, PEAD, PE-80, DE = 110 MM X 10,0 MM PAREDE, ( SDR 11 - PN 12,5 ) PARA REDE DE AGUA OU ESGOTO (NBR 15561)</t>
  </si>
  <si>
    <t>518,61</t>
  </si>
  <si>
    <t>81,88</t>
  </si>
  <si>
    <t>97461</t>
  </si>
  <si>
    <t>TUBO DE POLIETILENO DE ALTA DENSIDADE, PEAD, PE-80, DE = 1200 MM X 37,2 MM PAREDE ( SDR 32,25 - PN 04 ) PARA REDE DE AGUA OU ESGOTO (NBR 15561)</t>
  </si>
  <si>
    <t>LUVA, EM AÇO, CONEXÃO SOLDADA, DN 25 (1_x0094_), INSTALADO EM REDE DE ALIMENTAÇÃO PARA HIDRANTE - FORNECIMENTO E INSTALAÇÃO. AF_12/2015</t>
  </si>
  <si>
    <t>5.859,72</t>
  </si>
  <si>
    <t>TUBO DE POLIETILENO DE ALTA DENSIDADE, PEAD, PE-80, DE = 1400 MM X 42,9 MM PAREDE, (SDR 32,25 - PN 04 ) PARA REDE DE AGUA OU ESGOTO (NBR 15561)</t>
  </si>
  <si>
    <t>7.995,81</t>
  </si>
  <si>
    <t>97462</t>
  </si>
  <si>
    <t>TUBO DE POLIETILENO DE ALTA DENSIDADE, PEAD, PE-80, DE = 160 MM X 14,6 MM PAREDE, (SDR 11 - PN 12,5 ) PARA REDE DE AGUA OU ESGOTO (NBR 15561)</t>
  </si>
  <si>
    <t>LUVA COM REDUÇÃO, EM AÇO, CONEXÃO SOLDADA, DN 25 X 20 MM (1_x0094_ X 3/4_x0094_), INSTALADO EM REDE DE ALIMENTAÇÃO PARA HIDRANTE - FORNECIMENTO E INSTALAÇÃO. AF_12/2015</t>
  </si>
  <si>
    <t>175,76</t>
  </si>
  <si>
    <t>TUBO DE POLIETILENO DE ALTA DENSIDADE, PEAD, PE-80, DE = 1600 MM X 49,0 MM PAREDE, ( SDR 32,25 - PN 04 ) PARA REDE DE AGUA OU ESGOTO (NBR 15561)</t>
  </si>
  <si>
    <t>7.584,98</t>
  </si>
  <si>
    <t>97464</t>
  </si>
  <si>
    <t>LUVA, EM AÇO, CONEXÃO SOLDADA, DN 32 (1 1/4_x0094_), INSTALADO EM REDE DE ALIMENTAÇÃO PARA HIDRANTE - FORNECIMENTO E INSTALAÇÃO. AF_12/2015</t>
  </si>
  <si>
    <t>TUBO DE POLIETILENO DE ALTA DENSIDADE, PEAD, PE-80, DE = 900 MM X 34,7 MM PAREDE, ( SDR 26 - PN 05 ) PARA REDE DE AGUA OU ESGOTO (NBR 15561)</t>
  </si>
  <si>
    <t>34,41</t>
  </si>
  <si>
    <t>3.030,32</t>
  </si>
  <si>
    <t>TUBO DE POLIETILENO DE ALTA DENSIDADE, PEAD, PE-80, DE= 200 MM X 18,2 MM PAREDE, ( SDR 11 - PN 12,5 ) PARA REDE DE AGUA OU ESGOTO (NBR 15561)</t>
  </si>
  <si>
    <t>274,00</t>
  </si>
  <si>
    <t>97465</t>
  </si>
  <si>
    <t>TUBO DE POLIETILENO DE ALTA DENSIDADE, PEAD, PE-80, DE= 315 MM X 28,7 MM PAREDE, ( SDR 11 - PN 12,5 ) PARA REDE DE AGUA OU ESGOTO (NBR 15561)</t>
  </si>
  <si>
    <t>LUVA COM REDUÇÃO, EM AÇO, CONEXÃO SOLDADA, DN 32 X 25 MM (1 1/4_x0094_  X 1_x0094_), INSTALADO EM REDE DE ALIMENTAÇÃO PARA HIDRANTE - FORNECIMENTO E INSTALAÇÃO. AF_12/2015</t>
  </si>
  <si>
    <t>671,37</t>
  </si>
  <si>
    <t>TUBO DE POLIETILENO DE ALTA DENSIDADE, PEAD, PE-80, DE= 400 MM X 36,4 MM PAREDE, ( SDR 11 - PN 12,5 ) PARA REDE DE AGUA OU ESGOTO (NBR 15561)</t>
  </si>
  <si>
    <t>41,02</t>
  </si>
  <si>
    <t>1.081,33</t>
  </si>
  <si>
    <t>97467</t>
  </si>
  <si>
    <t>TUBO DE POLIETILENO DE ALTA DENSIDADE, PEAD, PE-80, DE= 50 MM X 4,6 MM PAREDE, (SDR 11 - PN 12,5) PARA REDE DE AGUA OU ESGOTO (NBR 15561)</t>
  </si>
  <si>
    <t>LUVA, EM AÇO, CONEXÃO SOLDADA, DN 40 (1 1/2_x0094_), INSTALADO EM REDE DE ALIMENTAÇÃO PARA HIDRANTE - FORNECIMENTO E INSTALAÇÃO. AF_12/2015</t>
  </si>
  <si>
    <t>43,67</t>
  </si>
  <si>
    <t>TUBO DE POLIETILENO DE ALTA DENSIDADE, PEAD, PE-80, DE= 500 MM X 45,5 MM PAREDE, ( SDR 11 - PN 12,5 ) PARA REDE DE AGUA OU ESGOTO (NBR 15561)</t>
  </si>
  <si>
    <t>1.898,41</t>
  </si>
  <si>
    <t>97468</t>
  </si>
  <si>
    <t>TUBO DE POLIETILENO DE ALTA DENSIDADE, PEAD, PE-80, DE= 630 MM X 57,3 MM PAREDE (SDR 11 - PN 12,5 ) PARA REDE DE AGUA OU ESGOTO (NBR 15561)</t>
  </si>
  <si>
    <t>LUVA COM REDUÇÃO, EM AÇO, CONEXÃO SOLDADA, DN 40  X 32 MM (1 1/2_x0094_ X 1 1/4_x0094_), INSTALADO EM REDE DE ALIMENTAÇÃO PARA HIDRANTE - FORNECIMENTO E INSTALAÇÃO. AF_12/2015</t>
  </si>
  <si>
    <t>52,13</t>
  </si>
  <si>
    <t>2.823,48</t>
  </si>
  <si>
    <t>TUBO DE POLIETILENO DE ALTA DENSIDADE, PEAD, PE-80, DE= 730 MM X 34,1 MM PAREDE, ( SDR 21 - PN 06 ) PARA REDE DE AGUA OU ESGOTO (NBR 15561)</t>
  </si>
  <si>
    <t>97470</t>
  </si>
  <si>
    <t>1.415,90</t>
  </si>
  <si>
    <t>LUVA, EM AÇO, CONEXÃO SOLDADA, DN 50 (2_x0094_), INSTALADO EM REDE DE ALIMENTAÇÃO PARA HIDRANTE - FORNECIMENTO E INSTALAÇÃO. AF_12/2015</t>
  </si>
  <si>
    <t>TUBO DE POLIETILENO DE ALTA DENSIDADE, PEAD, PE-80, DE= 75 MM X 6,9 MM PAREDE, ( SRD 11 - PN 12,5 ) PARA REDE DE AGUA OU ESGOTO (NBR 15561)</t>
  </si>
  <si>
    <t>97471</t>
  </si>
  <si>
    <t>TUBO DE POLIETILENO DE ALTA DENSIDADE, PEAD, PE-80, DE= 800 MM X 30,8 MM PAREDE, ( SDR 26 - PN 05 ) PARA REDE DE AGUA OU ESGOTO (NBR 15561)</t>
  </si>
  <si>
    <t>LUVA COM REDUÇÃO, EM AÇO, CONEXÃO SOLDADA, DN 50 X 40 MM (2_x0094_ X 1 1/2_x0094_), INSTALADO EM REDE DE ALIMENTAÇÃO PARA HIDRANTE - FORNECIMENTO E INSTALAÇÃO. AF_12/2015</t>
  </si>
  <si>
    <t>1.847,28</t>
  </si>
  <si>
    <t>77,83</t>
  </si>
  <si>
    <t>TUBO DE PVC, PBL, TIPO LEVE, DN = 125 MM,  PARA VENTILACAO</t>
  </si>
  <si>
    <t>97474</t>
  </si>
  <si>
    <t>TUBO DE PVC, PBL, TIPO LEVE, DN = 250 MM,  PARA VENTILACAO</t>
  </si>
  <si>
    <t>LUVA, EM AÇO, CONEXÃO SOLDADA, DN 65 (2 1/2_x0094_), INSTALADO EM REDE DE ALIMENTAÇÃO PARA HIDRANTE - FORNECIMENTO E INSTALAÇÃO. AF_12/2015</t>
  </si>
  <si>
    <t>63,38</t>
  </si>
  <si>
    <t>117,61</t>
  </si>
  <si>
    <t>TUBO DE PVC, PBL, TIPO LEVE, DN = 300 MM,  PARA VENTILACAO</t>
  </si>
  <si>
    <t>82,56</t>
  </si>
  <si>
    <t>97475</t>
  </si>
  <si>
    <t>LUVA COM REDUÇÃO, EM AÇO, CONEXÃO SOLDADA, DN 65 X 50 MM (2 1/2_x0094_ X 2_x0094_), INSTALADO EM REDE DE ALIMENTAÇÃO PARA HIDRANTE - FORNECIMENTO E INSTALAÇÃO. AF_12/2015</t>
  </si>
  <si>
    <t>TUBO DE PVC, PBL, TIPO LEVE, DN = 400 MM,  PARA VENTILACAO</t>
  </si>
  <si>
    <t>144,67</t>
  </si>
  <si>
    <t>197,06</t>
  </si>
  <si>
    <t>TUBO DE REVESTIMENTO, EM ACO, CORPO SCHEDULE 40, PONTEIRA SCHEDULE 80, ROSQUEAVEL E SEGMENTADO PARA PERFURACAO,  DIAMETRO 6'' (200 MM) (COLETADO CAIXA)</t>
  </si>
  <si>
    <t>97477</t>
  </si>
  <si>
    <t>LUVA, EM AÇO, CONEXÃO SOLDADA, DN 80 (3_x0094_), INSTALADO EM REDE DE ALIMENTAÇÃO PARA HIDRANTE - FORNECIMENTO E INSTALAÇÃO. AF_12/2015</t>
  </si>
  <si>
    <t>TUBO DE REVESTIMENTO, EM ACO, CORPO SCHEDULE 40, PONTEIRA SCHEDULE 80, ROSQUEAVEL E SEGMENTADO PARA PERFURACAO, DIAMETRO 10'' (310 MM)  (COLETADO CAIXA)</t>
  </si>
  <si>
    <t>156,61</t>
  </si>
  <si>
    <t>1.067,67</t>
  </si>
  <si>
    <t>TUBO DE REVESTIMENTO, EM ACO, CORPO SCHEDULE 40, PONTEIRA SCHEDULE 80, ROSQUEAVEL E SEGMENTADO PARA PERFURACAO, DIAMETRO 14'' (400 MM)  (COLETADO CAIXA)</t>
  </si>
  <si>
    <t>1.958,52</t>
  </si>
  <si>
    <t>97478</t>
  </si>
  <si>
    <t>LUVA COM REDUÇÃO, EM AÇO, CONEXÃO SOLDADA, DN 80 X 65 MM (3_x0094_ X 2 1/2_x0094_), INSTALADO EM REDE DE ALIMENTAÇÃO PARA HIDRANTE - FORNECIMENTO E INSTALAÇÃO. AF_12/2015</t>
  </si>
  <si>
    <t>TUBO DE REVESTIMENTO, EM ACO, CORPO SCHEDULE 40, PONTEIRA SCHEDULE 80, ROSQUEAVEL E SEGMENTADO PARA PERFURACAO, DIAMETRO 16'' (450 MM)  (COLETADO CAIXA)</t>
  </si>
  <si>
    <t>3.344,55</t>
  </si>
  <si>
    <t>TUBO DRENO, CORRUGADO, ESPIRALADO, FLEXIVEL, PERFURADO, EM POLIETILENO DE ALTA DENSIDADE (PEAD), DN *160* MM, (6") PARA DRENAGEM - EM BARRA (NORMA DNIT 093/2006 - EM)</t>
  </si>
  <si>
    <t>97479</t>
  </si>
  <si>
    <t>CURVA 45 GRAUS, EM AÇO, CONEXÃO SOLDADA, DN 25 (1_x0094_), INSTALADO EM REDE DE ALIMENTAÇÃO PARA HIDRANTE - FORNECIMENTO E INSTALAÇÃO. AF_12/2015</t>
  </si>
  <si>
    <t>38,59</t>
  </si>
  <si>
    <t>TUBO DRENO, CORRUGADO, ESPIRALADO, FLEXIVEL, PERFURADO, EM POLIETILENO DE ALTA DENSIDADE (PEAD), DN *200* MM, (8") PARA DRENAGEM - EM BARRA (NORMA DNIT 093/2006 - EM)</t>
  </si>
  <si>
    <t>16,54</t>
  </si>
  <si>
    <t>97480</t>
  </si>
  <si>
    <t>TUBO DRENO, CORRUGADO, ESPIRALADO, FLEXIVEL, PERFURADO, EM POLIETILENO DE ALTA DENSIDADE (PEAD), DN 100 MM, (4") PARA DRENAGEM - EM ROLO (NORMA DNIT 093/2006 - E.M)</t>
  </si>
  <si>
    <t>CURVA 90 GRAUS, EM AÇO, CONEXÃO SOLDADA, DN 25 (1_x0094_), INSTALADO EM REDE DE ALIMENTAÇÃO PARA HIDRANTE - FORNECIMENTO E INSTALAÇÃO. AF_12/2015</t>
  </si>
  <si>
    <t>4,66</t>
  </si>
  <si>
    <t>TUBO DRENO, CORRUGADO, ESPIRALADO, FLEXIVEL, PERFURADO, EM POLIETILENO DE ALTA DENSIDADE (PEAD), DN 65 MM, (2 1/2") PARA DRENAGEM - EM ROLO (NORMA DNIT 093/2006 - EM)</t>
  </si>
  <si>
    <t>97481</t>
  </si>
  <si>
    <t>TUBO MONOCAMADA PEX, DN 16 MM</t>
  </si>
  <si>
    <t>CURVA 45 GRAUS, EM AÇO, CONEXÃO SOLDADA, DN 32 (1 1/4_x0094_), INSTALADO EM REDE DE ALIMENTAÇÃO PARA HIDRANTE - FORNECIMENTO E INSTALAÇÃO. AF_12/2015</t>
  </si>
  <si>
    <t>TUBO MONOCAMADA PEX, DN 20 MM</t>
  </si>
  <si>
    <t>TUBO MONOCAMADA PEX, DN 25 MM</t>
  </si>
  <si>
    <t>TUBO MONOCAMADA PEX, DN 32 MM</t>
  </si>
  <si>
    <t>97482</t>
  </si>
  <si>
    <t>12,63</t>
  </si>
  <si>
    <t>CURVA 90 GRAUS, EM AÇO, CONEXÃO SOLDADA, DN 32 (1 1/4_x0094_), INSTALADO EM REDE DE ALIMENTAÇÃO PARA HIDRANTE - FORNECIMENTO E INSTALAÇÃO. AF_12/2015</t>
  </si>
  <si>
    <t>TUBO MULTICAMADA PEX, DN *26* MM, PARA INSTALACOES A GAS (AMARELO)</t>
  </si>
  <si>
    <t>97483</t>
  </si>
  <si>
    <t>CURVA 45 GRAUS, EM AÇO, CONEXÃO SOLDADA, DN 40 (1 1/2"), INSTALADO EM REDE DE ALIMENTAÇÃO PARA HIDRANTE - FORNECIMENTO E INSTALAÇÃO. AF_12/2015</t>
  </si>
  <si>
    <t>TUBO MULTICAMADA PEX, DN 16 MM, PARA INSTALACOES A GAS (AMARELO)</t>
  </si>
  <si>
    <t>TUBO MULTICAMADA PEX, DN 20 MM, PARA INSTALACOES A GAS (AMARELO)</t>
  </si>
  <si>
    <t>97484</t>
  </si>
  <si>
    <t>CURVA 90 GRAUS, EM AÇO, CONEXÃO SOLDADA, DN 40 (1 1/2"), INSTALADO EM REDE DE ALIMENTAÇÃO PARA HIDRANTE - FORNECIMENTO E INSTALAÇÃO. AF_12/2015</t>
  </si>
  <si>
    <t>TUBO MULTICAMADA PEX, DN 32 MM, PARA INSTALACOES A GAS (AMARELO)</t>
  </si>
  <si>
    <t>97485</t>
  </si>
  <si>
    <t>TUBO PPR PN 20, DN 20 MM, PARA AGUA QUENTE PREDIAL</t>
  </si>
  <si>
    <t>CURVA 45 GRAUS, EM AÇO, CONEXÃO SOLDADA, DN 50 (2"), INSTALADO EM REDE DE ALIMENTAÇÃO PARA HIDRANTE - FORNECIMENTO E INSTALAÇÃO. AF_12/2015</t>
  </si>
  <si>
    <t>TUBO PPR PN 20, DN 25 MM, PARA AGUA QUENTE PREDIAL</t>
  </si>
  <si>
    <t>97486</t>
  </si>
  <si>
    <t>CURVA 90 GRAUS, EM AÇO, CONEXÃO SOLDADA, DN 50 (2"), INSTALADO EM REDE DE ALIMENTAÇÃO PARA HIDRANTE - FORNECIMENTO E INSTALAÇÃO. AF_12/2015</t>
  </si>
  <si>
    <t>TUBO PPR, CLASSE PN 12, DN 110 MM</t>
  </si>
  <si>
    <t>115,36</t>
  </si>
  <si>
    <t>109,41</t>
  </si>
  <si>
    <t>TUBO PPR, CLASSE PN 12, DN 32 MM</t>
  </si>
  <si>
    <t>97487</t>
  </si>
  <si>
    <t>CURVA 45 GRAUS, EM AÇO, CONEXÃO SOLDADA, DN 65 (2 1/2"), INSTALADO EM REDE DE ALIMENTAÇÃO PARA HIDRANTE - FORNECIMENTO E INSTALAÇÃO. AF_12/2015</t>
  </si>
  <si>
    <t>TUBO PPR, CLASSE PN 12, DN 40 MM</t>
  </si>
  <si>
    <t>197,87</t>
  </si>
  <si>
    <t>TUBO PPR, CLASSE PN 12, DN 50 MM</t>
  </si>
  <si>
    <t>97488</t>
  </si>
  <si>
    <t>18,16</t>
  </si>
  <si>
    <t>CURVA 90 GRAUS, EM AÇO, CONEXÃO SOLDADA, DN 65 (2 1/2"), INSTALADO EM REDE DE ALIMENTAÇÃO PARA HIDRANTE - FORNECIMENTO E INSTALAÇÃO. AF_12/2015</t>
  </si>
  <si>
    <t>210,09</t>
  </si>
  <si>
    <t>TUBO PPR, CLASSE PN 12, DN 63 MM</t>
  </si>
  <si>
    <t>TUBO PPR, CLASSE PN 12, DN 75 MM</t>
  </si>
  <si>
    <t>97489</t>
  </si>
  <si>
    <t>CURVA 45 GRAUS, EM AÇO, CONEXÃO SOLDADA, DN 80 (3"), INSTALADO EM REDE DE ALIMENTAÇÃO PARA HIDRANTE - FORNECIMENTO E INSTALAÇÃO. AF_12/2015</t>
  </si>
  <si>
    <t>468,22</t>
  </si>
  <si>
    <t>TUBO PPR, CLASSE PN 12, DN 90 MM</t>
  </si>
  <si>
    <t>61,89</t>
  </si>
  <si>
    <t>97490</t>
  </si>
  <si>
    <t>TUBO PPR, CLASSE PN 25, DN 110 MM, PARA AGUA QUENTE E FRIA PREDIAL</t>
  </si>
  <si>
    <t>CURVA 90 GRAUS, EM AÇO, CONEXÃO SOLDADA, DN 80 (3"), INSTALADO EM REDE DE ALIMENTAÇÃO PARA HIDRANTE - FORNECIMENTO E INSTALAÇÃO. AF_12/2015</t>
  </si>
  <si>
    <t>413,42</t>
  </si>
  <si>
    <t>124,55</t>
  </si>
  <si>
    <t>TUBO PPR, CLASSE PN 25, DN 20 MM, PARA AGUA QUENTE E FRIA PREDIAL</t>
  </si>
  <si>
    <t>97491</t>
  </si>
  <si>
    <t>TÊ, EM AÇO, CONEXÃO SOLDADA, DN 25 (1"), INSTALADO EM REDE DE ALIMENTAÇÃO PARA HIDRANTE - FORNECIMENTO E INSTALAÇÃO. AF_12/2015</t>
  </si>
  <si>
    <t>59,53</t>
  </si>
  <si>
    <t>TUBO PPR, CLASSE PN 25, DN 25 MM, PARA AGUA QUENTE E FRIA PREDIAL</t>
  </si>
  <si>
    <t>97492</t>
  </si>
  <si>
    <t>TUBO PPR, CLASSE PN 25, DN 32 MM, PARA AGUA QUENTE E FRIA PREDIAL</t>
  </si>
  <si>
    <t>TÊ, EM AÇO, CONEXÃO SOLDADA, DN 32 (1 1/4"), INSTALADO EM REDE DE ALIMENTAÇÃO PARA HIDRANTE - FORNECIMENTO E INSTALAÇÃO. AF_12/2015</t>
  </si>
  <si>
    <t>87,25</t>
  </si>
  <si>
    <t>12,02</t>
  </si>
  <si>
    <t>TUBO PPR, CLASSE PN 25, DN 40 MM, PARA AGUA QUENTE E FRIA PREDIAL</t>
  </si>
  <si>
    <t>97493</t>
  </si>
  <si>
    <t>TÊ, EM AÇO, CONEXÃO SOLDADA, DN 40 (1 1/2"), INSTALADO EM REDE DE ALIMENTAÇÃO PARA HIDRANTE - FORNECIMENTO E INSTALAÇÃO. AF_12/2015</t>
  </si>
  <si>
    <t>TUBO PPR, CLASSE PN 25, DN 50 MM, PARA AGUA QUENTE E FRIA PREDIAL</t>
  </si>
  <si>
    <t>97494</t>
  </si>
  <si>
    <t>TÊ, EM AÇO, CONEXÃO SOLDADA, DN 50 (2"), INSTALADO EM REDE DE ALIMENTAÇÃO PARA HIDRANTE - FORNECIMENTO E INSTALAÇÃO. AF_12/2015</t>
  </si>
  <si>
    <t>TUBO PPR, CLASSE PN 25, DN 63 MM, PARA AGUA QUENTE E FRIA PREDIAL</t>
  </si>
  <si>
    <t>174,26</t>
  </si>
  <si>
    <t>TUBO PPR, CLASSE PN 25, DN 75 MM, PARA AGUA QUENTE E FRIA PREDIAL</t>
  </si>
  <si>
    <t>97495</t>
  </si>
  <si>
    <t>TÊ, EM AÇO, CONEXÃO SOLDADA, DN 65 (2 1/2"), INSTALADO EM REDE DE ALIMENTAÇÃO PARA HIDRANTE - FORNECIMENTO E INSTALAÇÃO. AF_12/2015</t>
  </si>
  <si>
    <t>61,93</t>
  </si>
  <si>
    <t>318,61</t>
  </si>
  <si>
    <t>TUBO PPR, CLASSE PN 25, DN 90 MM, PARA AGUA QUENTE E FRIA PREDIAL</t>
  </si>
  <si>
    <t>91,68</t>
  </si>
  <si>
    <t>97496</t>
  </si>
  <si>
    <t>TÊ, EM AÇO, CONEXÃO SOLDADA, DN 80 (3"), INSTALADO EM REDE DE ALIMENTAÇÃO PARA HIDRANTE - FORNECIMENTO E INSTALAÇÃO. AF_12/2015</t>
  </si>
  <si>
    <t>TUBO PVC  SERIE NORMAL, DN 100 MM, PARA ESGOTO  PREDIAL (NBR 5688)</t>
  </si>
  <si>
    <t>503,37</t>
  </si>
  <si>
    <t>TUBO PVC  SERIE NORMAL, DN 150 MM, PARA ESGOTO  PREDIAL (NBR 5688)</t>
  </si>
  <si>
    <t>97499</t>
  </si>
  <si>
    <t>LUVA, EM AÇO, CONEXÃO SOLDADA, DN 25 (1"), INSTALADO EM REDE DE ALIMENTAÇÃO PARA SPRINKLER - FORNECIMENTO E INSTALAÇÃO. AF_12/2015</t>
  </si>
  <si>
    <t>30,18</t>
  </si>
  <si>
    <t>TUBO PVC  SERIE NORMAL, DN 40 MM, PARA ESGOTO  PREDIAL (NBR 5688)</t>
  </si>
  <si>
    <t>97500</t>
  </si>
  <si>
    <t>TUBO PVC CORRUGADO, PAREDE DUPLA, JE, DN 150 MM, REDE COLETORA ESGOTO</t>
  </si>
  <si>
    <t>LUVA COM REDUÇÃO, EM AÇO, CONEXÃO SOLDADA, DN 25 X 20 MM (1" X 3/4"), INSTALADO EM REDE DE ALIMENTAÇÃO PARA SPRINKLER - FORNECIMENTO E INSTALAÇÃO. AF_12/2015</t>
  </si>
  <si>
    <t>TUBO PVC CORRUGADO, PAREDE DUPLA, JE, DN 200 MM, REDE COLETORA ESGOTO</t>
  </si>
  <si>
    <t>97502</t>
  </si>
  <si>
    <t>49,71</t>
  </si>
  <si>
    <t>LUVA, EM AÇO, CONEXÃO SOLDADA, DN 32 (1 1/4"), INSTALADO EM REDE DE ALIMENTAÇÃO PARA SPRINKLER - FORNECIMENTO E INSTALAÇÃO. AF_12/2015</t>
  </si>
  <si>
    <t>30,95</t>
  </si>
  <si>
    <t>TUBO PVC CORRUGADO, PAREDE DUPLA, JE, DN 250 MM, REDE COLETORA ESGOTO</t>
  </si>
  <si>
    <t>TUBO PVC CORRUGADO, PAREDE DUPLA, JE, DN 300 MM, REDE COLETORA ESGOTO</t>
  </si>
  <si>
    <t>97503</t>
  </si>
  <si>
    <t>LUVA COM REDUÇÃO, EM AÇO, CONEXÃO SOLDADA, DN 32 X 25 MM (1 1/4"  X 1"), INSTALADO EM REDE DE ALIMENTAÇÃO PARA SPRINKLER - FORNECIMENTO E INSTALAÇÃO. AF_12/2015</t>
  </si>
  <si>
    <t>114,60</t>
  </si>
  <si>
    <t>37,73</t>
  </si>
  <si>
    <t>TUBO PVC CORRUGADO, PAREDE DUPLA, JE, DN 350 MM, REDE COLETORA ESGOTO</t>
  </si>
  <si>
    <t>161,70</t>
  </si>
  <si>
    <t>TUBO PVC CORRUGADO, PAREDE DUPLA, JE, DN 400 MM, REDE COLETORA ESGOTO</t>
  </si>
  <si>
    <t>187,49</t>
  </si>
  <si>
    <t>TUBO PVC DE REVESTIMENTO GEOMECANICO NERVURADO REFORCADO, DN = 150 MM, COMPRIMENTO = 2 M</t>
  </si>
  <si>
    <t>95,99</t>
  </si>
  <si>
    <t>97505</t>
  </si>
  <si>
    <t>LUVA, EM AÇO, CONEXÃO SOLDADA, DN 40 (1 1/2"), INSTALADO EM REDE DE ALIMENTAÇÃO PARA SPRINKLER - FORNECIMENTO E INSTALAÇÃO. AF_12/2015</t>
  </si>
  <si>
    <t>TUBO PVC DE REVESTIMENTO GEOMECANICO NERVURADO REFORCADO, DN = 200 MM, COMPRIMENTO = 2 M</t>
  </si>
  <si>
    <t>170,70</t>
  </si>
  <si>
    <t>38,78</t>
  </si>
  <si>
    <t>TUBO PVC DE REVESTIMENTO GEOMECANICO NERVURADO STANDARD, DN = 154 MM, COMPRIMENTO = 2 M</t>
  </si>
  <si>
    <t>74,79</t>
  </si>
  <si>
    <t>TUBO PVC DE REVESTIMENTO GEOMECANICO NERVURADO STANDARD, DN = 206 MM, COMPRIMENTO = 2 M</t>
  </si>
  <si>
    <t>129,69</t>
  </si>
  <si>
    <t>TUBO PVC DE REVESTIMENTO GEOMECANICO NERVURADO STANDARD, DN = 250 MM, COMPRIMENTO = 2 M</t>
  </si>
  <si>
    <t>216,92</t>
  </si>
  <si>
    <t>97506</t>
  </si>
  <si>
    <t>TUBO PVC DEFOFO, JEI, 1 MPA, DN 100 MM, PARA REDE DE AGUA (NBR 7665)</t>
  </si>
  <si>
    <t>LUVA COM REDUÇÃO, EM AÇO, CONEXÃO SOLDADA, DN 40  X 32 MM (1 1/2" X 1 1/4"), INSTALADO EM REDE DE ALIMENTAÇÃO PARA SPRINKLER - FORNECIMENTO E INSTALAÇÃO. AF_12/2015</t>
  </si>
  <si>
    <t>33,29</t>
  </si>
  <si>
    <t>47,24</t>
  </si>
  <si>
    <t>TUBO PVC DEFOFO, JEI, 1 MPA, DN 150 MM, PARA REDE DE  AGUA (NBR 7665)</t>
  </si>
  <si>
    <t>97508</t>
  </si>
  <si>
    <t>LUVA, EM AÇO, CONEXÃO SOLDADA, DN 50 (2"), INSTALADO EM REDE DE ALIMENTAÇÃO PARA SPRINKLER - FORNECIMENTO E INSTALAÇÃO. AF_12/2015</t>
  </si>
  <si>
    <t>89,59</t>
  </si>
  <si>
    <t>TUBO PVC DEFOFO, JEI, 1 MPA, DN 200 MM, PARA REDE DE AGUA (NBR 7665)</t>
  </si>
  <si>
    <t>97509</t>
  </si>
  <si>
    <t>LUVA COM REDUÇÃO, EM AÇO, CONEXÃO SOLDADA, DN 50 X 40 MM (2" X 1 1/2"), INSTALADO EM REDE DE ALIMENTAÇÃO PARA SPRINKLER - FORNECIMENTO E INSTALAÇÃO. AF_12/2015</t>
  </si>
  <si>
    <t>151,83</t>
  </si>
  <si>
    <t>70,90</t>
  </si>
  <si>
    <t>TUBO PVC DEFOFO, JEI, 1 MPA, DN 250 MM, PARA REDE DE AGUA (NBR 7665)</t>
  </si>
  <si>
    <t>231,13</t>
  </si>
  <si>
    <t>97511</t>
  </si>
  <si>
    <t>LUVA, EM AÇO, CONEXÃO SOLDADA, DN 65 (2 1/2"), INSTALADO EM REDE DE ALIMENTAÇÃO PARA SPRINKLER - FORNECIMENTO E INSTALAÇÃO. AF_12/2015</t>
  </si>
  <si>
    <t>TUBO PVC DEFOFO, JEI, 1 MPA, DN 300 MM, PARA REDE DE AGUA (NBR 7665)</t>
  </si>
  <si>
    <t>107,68</t>
  </si>
  <si>
    <t>328,21</t>
  </si>
  <si>
    <t>TUBO PVC PBA JEI, CLASSE 12, DN 100 MM, PARA REDE DE AGUA (NBR 5647)</t>
  </si>
  <si>
    <t>97512</t>
  </si>
  <si>
    <t>LUVA COM REDUÇÃO, EM AÇO, CONEXÃO SOLDADA, DN 65 X 50 MM (2 1/2" X 2"), INSTALADO EM REDE DE ALIMENTAÇÃO PARA SPRINKLER - FORNECIMENTO E INSTALAÇÃO. AF_12/2015</t>
  </si>
  <si>
    <t>134,74</t>
  </si>
  <si>
    <t>TUBO PVC PBA JEI, CLASSE 12, DN 50 MM, PARA REDE DE AGUA (NBR 5647)</t>
  </si>
  <si>
    <t>11,82</t>
  </si>
  <si>
    <t>TUBO PVC PBA JEI, CLASSE 12, DN 75 MM, PARA REDE DE AGUA (NBR 5647)</t>
  </si>
  <si>
    <t>97514</t>
  </si>
  <si>
    <t>LUVA, EM AÇO, CONEXÃO SOLDADA, DN 80 (3"), INSTALADO EM REDE DE ALIMENTAÇÃO PARA SPRINKLER - FORNECIMENTO E INSTALAÇÃO. AF_12/2015</t>
  </si>
  <si>
    <t>143,57</t>
  </si>
  <si>
    <t>TUBO PVC PBA JEI, CLASSE 15, DN 100 MM, PARA REDE DE AGUA (NBR 5647)</t>
  </si>
  <si>
    <t>47,86</t>
  </si>
  <si>
    <t>97515</t>
  </si>
  <si>
    <t>LUVA COM REDUÇÃO, EM AÇO, CONEXÃO SOLDADA, DN 80 X 65 MM (3" X 2 1/2"), INSTALADO EM REDE DE ALIMENTAÇÃO PARA SPRINKLER - FORNECIMENTO E INSTALAÇÃO. AF_12/2015</t>
  </si>
  <si>
    <t>TUBO PVC PBA JEI, CLASSE 15, DN 50 MM, PARA REDE DE AGUA (NBR 5647)</t>
  </si>
  <si>
    <t>180,01</t>
  </si>
  <si>
    <t>TUBO PVC PBA JEI, CLASSE 15, DN 75 MM, PARA REDE DE AGUA (NBR 5647)</t>
  </si>
  <si>
    <t>97517</t>
  </si>
  <si>
    <t>CURVA 45 GRAUS, EM AÇO, CONEXÃO SOLDADA, DN 25 (1"), INSTALADO EM REDE DE ALIMENTAÇÃO PARA SPRINKLER - FORNECIMENTO E INSTALAÇÃO. AF_12/2015</t>
  </si>
  <si>
    <t>28,64</t>
  </si>
  <si>
    <t>35,78</t>
  </si>
  <si>
    <t>97518</t>
  </si>
  <si>
    <t>TUBO PVC PBA JEI, CLASSE 20, DN 100 MM, PARA REDE DE AGUA (NBR 5647)</t>
  </si>
  <si>
    <t>CURVA 90 GRAUS, EM AÇO, CONEXÃO SOLDADA, DN 25 (1"), INSTALADO EM REDE DE ALIMENTAÇÃO PARA SPRINKLER - FORNECIMENTO E INSTALAÇÃO. AF_12/2015</t>
  </si>
  <si>
    <t>59,84</t>
  </si>
  <si>
    <t>TUBO PVC PBA JEI, CLASSE 20, DN 50 MM, PARA REDE DE AGUA (NBR 5647)</t>
  </si>
  <si>
    <t>97519</t>
  </si>
  <si>
    <t>CURVA 45 GRAUS, EM AÇO, CONEXÃO SOLDADA, DN 32 (1 1/4"), INSTALADO EM REDE DE ALIMENTAÇÃO PARA SPRINKLER - FORNECIMENTO E INSTALAÇÃO. AF_12/2015</t>
  </si>
  <si>
    <t>TUBO PVC PBA JEI, CLASSE 20, DN 75 MM, PARA REDE DE AGUA (NBR 5647)</t>
  </si>
  <si>
    <t>36,15</t>
  </si>
  <si>
    <t>97520</t>
  </si>
  <si>
    <t>CURVA 90 GRAUS, EM AÇO, CONEXÃO SOLDADA, DN 32 (1 1/4"), INSTALADO EM REDE DE ALIMENTAÇÃO PARA SPRINKLER - FORNECIMENTO E INSTALAÇÃO. AF_12/2015</t>
  </si>
  <si>
    <t>TUBO PVC ROSCAVEL, 3/4",  AGUA FRIA PREDIAL</t>
  </si>
  <si>
    <t>TUBO PVC SERIE NORMAL, DN 50 MM, PARA ESGOTO PREDIAL (NBR 5688)</t>
  </si>
  <si>
    <t>97521</t>
  </si>
  <si>
    <t>CURVA 45 GRAUS, EM AÇO, CONEXÃO SOLDADA, DN 40 (1 1/2"), INSTALADO EM REDE DE ALIMENTAÇÃO PARA SPRINKLER - FORNECIMENTO E INSTALAÇÃO. AF_12/2015</t>
  </si>
  <si>
    <t>7,24</t>
  </si>
  <si>
    <t>70,82</t>
  </si>
  <si>
    <t>TUBO PVC SERIE NORMAL, DN 75 MM, PARA ESGOTO PREDIAL (NBR 5688)</t>
  </si>
  <si>
    <t>10,46</t>
  </si>
  <si>
    <t>97522</t>
  </si>
  <si>
    <t>TUBO PVC, FLEXIVEL, CORRUGADO, PERFURADO, DN 110 MM, PARA DRENAGEM, SISTEMA IRRIGACAO</t>
  </si>
  <si>
    <t>CURVA 90 GRAUS, EM AÇO, CONEXÃO SOLDADA, DN 40 (1 1/2"), INSTALADO EM REDE DE ALIMENTAÇÃO PARA SPRINKLER - FORNECIMENTO E INSTALAÇÃO. AF_12/2015</t>
  </si>
  <si>
    <t>TUBO PVC, FLEXIVEL, CORRUGADO, PERFURADO, DN 65 MM, PARA DRENAGEM, SISTEMA IRRIGACAO</t>
  </si>
  <si>
    <t>97523</t>
  </si>
  <si>
    <t>CURVA 45 GRAUS, EM AÇO, CONEXÃO SOLDADA, DN 50 (2"), INSTALADO EM REDE DE ALIMENTAÇÃO PARA SPRINKLER - FORNECIMENTO E INSTALAÇÃO. AF_12/2015</t>
  </si>
  <si>
    <t>TUBO PVC, RIGIDO, CORRUGADO, PERFURADO, DN 150 MM, PARA DRENAGEM, SISTEMA IRRIGACAO</t>
  </si>
  <si>
    <t>97,36</t>
  </si>
  <si>
    <t>24,24</t>
  </si>
  <si>
    <t>TUBO PVC, ROSCAVEL,  2 1/2", AGUA FRIA PREDIAL</t>
  </si>
  <si>
    <t>97524</t>
  </si>
  <si>
    <t>CURVA 90 GRAUS, EM AÇO, CONEXÃO SOLDADA, DN 50 (2"), INSTALADO EM REDE DE ALIMENTAÇÃO PARA SPRINKLER - FORNECIMENTO E INSTALAÇÃO. AF_12/2015</t>
  </si>
  <si>
    <t>105,00</t>
  </si>
  <si>
    <t>TUBO PVC, ROSCAVEL,  2", PARA AGUA FRIA PREDIAL</t>
  </si>
  <si>
    <t>36,47</t>
  </si>
  <si>
    <t>97525</t>
  </si>
  <si>
    <t>TUBO PVC, ROSCAVEL, 1 1/2",  AGUA FRIA PREDIAL</t>
  </si>
  <si>
    <t>CURVA 45 GRAUS, EM AÇO, CONEXÃO SOLDADA, DN 65 (2 1/2"), INSTALADO EM REDE DE ALIMENTAÇÃO PARA SPRINKLER - FORNECIMENTO E INSTALAÇÃO. AF_12/2015</t>
  </si>
  <si>
    <t>182,91</t>
  </si>
  <si>
    <t>25,73</t>
  </si>
  <si>
    <t>TUBO PVC, ROSCAVEL, 1 1/4", AGUA FRIA PREDIAL</t>
  </si>
  <si>
    <t>97526</t>
  </si>
  <si>
    <t>CURVA 90 GRAUS, EM AÇO, CONEXÃO SOLDADA, DN 65 (2 1/2"), INSTALADO EM REDE DE ALIMENTAÇÃO PARA SPRINKLER - FORNECIMENTO E INSTALAÇÃO. AF_12/2015</t>
  </si>
  <si>
    <t>TUBO PVC, ROSCAVEL, 1/2", AGUA FRIA PREDIAL</t>
  </si>
  <si>
    <t>195,13</t>
  </si>
  <si>
    <t>TUBO PVC, ROSCAVEL, 1", AGUA FRIA PREDIAL</t>
  </si>
  <si>
    <t>97527</t>
  </si>
  <si>
    <t>CURVA 45 GRAUS, EM AÇO, CONEXÃO SOLDADA, DN 80 (3"), INSTALADO EM REDE DE ALIMENTAÇÃO PARA SPRINKLER - FORNECIMENTO E INSTALAÇÃO. AF_12/2015</t>
  </si>
  <si>
    <t>TUBO PVC, ROSCAVEL, 3", AGUA FRIA PREDIAL</t>
  </si>
  <si>
    <t>448,69</t>
  </si>
  <si>
    <t>73,47</t>
  </si>
  <si>
    <t>TUBO PVC, ROSCAVEL, 4",  AGUA FRIA PREDIAL</t>
  </si>
  <si>
    <t>88,70</t>
  </si>
  <si>
    <t>TUBO PVC, ROSCAVEL, 5",  AGUA FRIA PREDIAL</t>
  </si>
  <si>
    <t>97528</t>
  </si>
  <si>
    <t>CURVA 90 GRAUS, EM AÇO, CONEXÃO SOLDADA, DN 80 (3"), INSTALADO EM REDE DE ALIMENTAÇÃO PARA SPRINKLER - FORNECIMENTO E INSTALAÇÃO. AF_12/2015</t>
  </si>
  <si>
    <t>127,56</t>
  </si>
  <si>
    <t>393,89</t>
  </si>
  <si>
    <t>TUBO PVC, ROSCAVEL, 6",  AGUA FRIA PREDIAL</t>
  </si>
  <si>
    <t>97529</t>
  </si>
  <si>
    <t>TUBO PVC, SERIE R, DN 100 MM, PARA ESGOTO OU AGUAS PLUVIAIS PREDIAL (NBR 5688)</t>
  </si>
  <si>
    <t>TÊ, EM AÇO, CONEXÃO SOLDADA, DN 25 (1"), INSTALADO EM REDE DE ALIMENTAÇÃO PARA SPRINKLER - FORNECIMENTO E INSTALAÇÃO. AF_12/2015</t>
  </si>
  <si>
    <t>55,85</t>
  </si>
  <si>
    <t>TUBO PVC, SERIE R, DN 150 MM, PARA ESGOTO OU AGUAS PLUVIAIS PREDIAL (NBR 5688)</t>
  </si>
  <si>
    <t>59,19</t>
  </si>
  <si>
    <t>97530</t>
  </si>
  <si>
    <t>TÊ, EM AÇO, CONEXÃO SOLDADA, DN 32 (1 1/4"), INSTALADO EM REDE DE ALIMENTAÇÃO PARA SPRINKLER - FORNECIMENTO E INSTALAÇÃO. AF_12/2015</t>
  </si>
  <si>
    <t>TUBO PVC, SERIE R, DN 40 MM, PARA ESGOTO OU AGUAS PLUVIAIS PREDIAL (NBR 5688)</t>
  </si>
  <si>
    <t>80,67</t>
  </si>
  <si>
    <t>TUBO PVC, SERIE R, DN 50 MM, PARA ESGOTO OU AGUAS PLUVIAIS PREDIAL (NBR 5688)</t>
  </si>
  <si>
    <t>97531</t>
  </si>
  <si>
    <t>TÊ, EM AÇO, CONEXÃO SOLDADA, DN 40 (1 1/2"), INSTALADO EM REDE DE ALIMENTAÇÃO PARA SPRINKLER - FORNECIMENTO E INSTALAÇÃO. AF_12/2015</t>
  </si>
  <si>
    <t>102,68</t>
  </si>
  <si>
    <t>TUBO PVC, SERIE R, DN 75 MM, PARA ESGOTO OU AGUAS PLUVIAIS PREDIAL (NBR 5688)</t>
  </si>
  <si>
    <t>97532</t>
  </si>
  <si>
    <t>TÊ, EM AÇO, CONEXÃO SOLDADA, DN 50 (2"), INSTALADO EM REDE DE ALIMENTAÇÃO PARA SPRINKLER - FORNECIMENTO E INSTALAÇÃO. AF_12/2015</t>
  </si>
  <si>
    <t>TUBO PVC, SOLDAVEL, DN 110 MM, AGUA FRIA (NBR-5648)</t>
  </si>
  <si>
    <t>160,43</t>
  </si>
  <si>
    <t>61,95</t>
  </si>
  <si>
    <t>TUBO PVC, SOLDAVEL, DN 20 MM, AGUA FRIA (NBR-5648)</t>
  </si>
  <si>
    <t>97533</t>
  </si>
  <si>
    <t>TÊ, EM AÇO, CONEXÃO SOLDADA, DN 65 (2 1/2"), INSTALADO EM REDE DE ALIMENTAÇÃO PARA SPRINKLER - FORNECIMENTO E INSTALAÇÃO. AF_12/2015</t>
  </si>
  <si>
    <t>TUBO PVC, SOLDAVEL, DN 25 MM, AGUA FRIA (NBR-5648)</t>
  </si>
  <si>
    <t>TUBO PVC, SOLDAVEL, DN 32 MM, AGUA FRIA (NBR-5648)</t>
  </si>
  <si>
    <t>TUBO PVC, SOLDAVEL, DN 40 MM, AGUA FRIA (NBR-5648)</t>
  </si>
  <si>
    <t>301,63</t>
  </si>
  <si>
    <t>TUBO PVC, SOLDAVEL, DN 50 MM, PARA AGUA FRIA (NBR-5648)</t>
  </si>
  <si>
    <t>10,93</t>
  </si>
  <si>
    <t>97534</t>
  </si>
  <si>
    <t>TUBO PVC, SOLDAVEL, DN 60 MM, AGUA FRIA (NBR-5648)</t>
  </si>
  <si>
    <t>TÊ, EM AÇO, CONEXÃO SOLDADA, DN 80 (3"), INSTALADO EM REDE DE ALIMENTAÇÃO PARA SPRINKLER - FORNECIMENTO E INSTALAÇÃO. AF_12/2015</t>
  </si>
  <si>
    <t>18,45</t>
  </si>
  <si>
    <t>477,34</t>
  </si>
  <si>
    <t>TUBO PVC, SOLDAVEL, DN 75 MM, AGUA FRIA (NBR-5648)</t>
  </si>
  <si>
    <t>30,90</t>
  </si>
  <si>
    <t>TUBO PVC, SOLDAVEL, DN 85 MM, AGUA FRIA (NBR-5648)</t>
  </si>
  <si>
    <t>97537</t>
  </si>
  <si>
    <t>LUVA, EM AÇO, CONEXÃO SOLDADA, DN 15 (1/2"), INSTALADO EM RAMAIS E SUB-RAMAIS DE GÁS - FORNECIMENTO E INSTALAÇÃO. AF_12/2015</t>
  </si>
  <si>
    <t>TUBO 26" EM CHAPA PRETA, E= 3/16", 147 KG/6 M</t>
  </si>
  <si>
    <t>1.831,26</t>
  </si>
  <si>
    <t>TUBO 30" EM CHAPA PRETA, E= 1/4", 175 KG/6 M</t>
  </si>
  <si>
    <t>2.334,42</t>
  </si>
  <si>
    <t>97540</t>
  </si>
  <si>
    <t>TUBO 30" EM CHAPA PRETA, E= 3/8", 177 KG/6 M</t>
  </si>
  <si>
    <t>2.361,09</t>
  </si>
  <si>
    <t>LUVA, EM AÇO, CONEXÃO SOLDADA, DN 20 (3/4"), INSTALADO EM RAMAIS E SUB-RAMAIS DE GÁS - FORNECIMENTO E INSTALAÇÃO. AF_12/2015</t>
  </si>
  <si>
    <t>UNIAO COM ASSENTO CONICO DE BRONZE, DIAMETRO 1/2"</t>
  </si>
  <si>
    <t>22,41</t>
  </si>
  <si>
    <t>UNIAO COM ASSENTO CONICO DE BRONZE, DIAMETRO 1"</t>
  </si>
  <si>
    <t>97541</t>
  </si>
  <si>
    <t>46,77</t>
  </si>
  <si>
    <t>LUVA COM REDUÇÃO, EM AÇO, CONEXÃO SOLDADA, DN 20 X 15 MM (3/4 " X 1/2"), INSTALADO EM RAMAIS E SUB-RAMAIS DE GÁS - FORNECIMENTO E INSTALAÇÃO. AF_12/2015</t>
  </si>
  <si>
    <t>UNIAO COM ASSENTO CONICO DE BRONZE, DIAMETRO 2 1/2"</t>
  </si>
  <si>
    <t>194,12</t>
  </si>
  <si>
    <t>97543</t>
  </si>
  <si>
    <t>LUVA, EM AÇO, CONEXÃO SOLDADA, DN 25 (1"), INSTALADO EM RAMAIS E SUB-RAMAIS DE GÁS - FORNECIMENTO E INSTALAÇÃO. AF_12/2015</t>
  </si>
  <si>
    <t>UNIAO COM ASSENTO CONICO DE BRONZE, DIAMETRO 2'</t>
  </si>
  <si>
    <t>36,58</t>
  </si>
  <si>
    <t>124,60</t>
  </si>
  <si>
    <t>97544</t>
  </si>
  <si>
    <t>LUVA COM REDUÇÃO, EM AÇO, CONEXÃO SOLDADA, DN 25 X 20 MM (1" X 3/4"), INSTALADO EM RAMAIS E SUB-RAMAIS DE GÁS - FORNECIMENTO E INSTALAÇÃO. AF_12/2015</t>
  </si>
  <si>
    <t>UNIAO COM ASSENTO CONICO DE BRONZE, DIAMETRO 3/4"</t>
  </si>
  <si>
    <t>97546</t>
  </si>
  <si>
    <t>CURVA 45 GRAUS, EM AÇO, CONEXÃO SOLDADA, DN 15 (1/2"), INSTALADO EM RAMAIS E SUB-RAMAIS DE GÁS - FORNECIMENTO E INSTALAÇÃO. AF_12/2015</t>
  </si>
  <si>
    <t>41,73</t>
  </si>
  <si>
    <t>23,28</t>
  </si>
  <si>
    <t>UNIAO COM ASSENTO CONICO DE BRONZE, DIAMETRO 3"</t>
  </si>
  <si>
    <t>97547</t>
  </si>
  <si>
    <t>CURVA 90 GRAUS, EM AÇO, CONEXÃO SOLDADA, DN 15 (1/2"), INSTALADO EM RAMAIS E SUB-RAMAIS DE GÁS - FORNECIMENTO E INSTALAÇÃO. AF_12/2015</t>
  </si>
  <si>
    <t>313,90</t>
  </si>
  <si>
    <t>UNIAO COM ASSENTO CONICO DE BRONZE, DIAMETRO 4"</t>
  </si>
  <si>
    <t>97548</t>
  </si>
  <si>
    <t>CURVA 45 GRAUS, EM AÇO, CONEXÃO SOLDADA, DN 20 (3/4"), INSTALADO EM RAMAIS E SUB-RAMAIS DE GÁS - FORNECIMENTO E INSTALAÇÃO. AF_12/2015</t>
  </si>
  <si>
    <t>534,20</t>
  </si>
  <si>
    <t>97549</t>
  </si>
  <si>
    <t>CURVA 90 GRAUS, EM AÇO, CONEXÃO SOLDADA, DN 20 (3/4"), INSTALADO EM RAMAIS E SUB-RAMAIS DE GÁS - FORNECIMENTO E INSTALAÇÃO. AF_12/2015</t>
  </si>
  <si>
    <t>UNIAO COM ASSENTO CONICO DE FERRO LONGO (MACHO-FEMEA), DIAMETRO 1 1/2"</t>
  </si>
  <si>
    <t>109,87</t>
  </si>
  <si>
    <t>97550</t>
  </si>
  <si>
    <t>CURVA 45 GRAUS, EM AÇO, CONEXÃO SOLDADA, DN 25 (1"), INSTALADO EM RAMAIS E SUB-RAMAIS DE GÁS - FORNECIMENTO E INSTALAÇÃO. AF_12/2015</t>
  </si>
  <si>
    <t>57,61</t>
  </si>
  <si>
    <t>UNIAO COM ASSENTO CONICO DE FERRO LONGO (MACHO-FEMEA), DIAMETRO 1/2"</t>
  </si>
  <si>
    <t>97551</t>
  </si>
  <si>
    <t>CURVA 90 GRAUS, EM AÇO, CONEXÃO SOLDADA, DN 25 (1"), INSTALADO EM RAMAIS E SUB-RAMAIS DE GÁS - FORNECIMENTO E INSTALAÇÃO. AF_12/2015</t>
  </si>
  <si>
    <t>35,80</t>
  </si>
  <si>
    <t>UNIAO COM ASSENTO CONICO DE FERRO LONGO (MACHO-FEMEA), DIAMETRO 1"</t>
  </si>
  <si>
    <t>97552</t>
  </si>
  <si>
    <t>TÊ, EM AÇO, CONEXÃO SOLDADA, DN 15 (1/2"), INSTALADO EM RAMAIS E SUB-RAMAIS DE GÁS - FORNECIMENTO E INSTALAÇÃO. AF_12/2015</t>
  </si>
  <si>
    <t>69,94</t>
  </si>
  <si>
    <t>33,88</t>
  </si>
  <si>
    <t>UNIAO COM ASSENTO CONICO DE FERRO LONGO (MACHO-FEMEA), DIAMETRO 2 1/2"</t>
  </si>
  <si>
    <t>97553</t>
  </si>
  <si>
    <t>TÊ, EM AÇO, CONEXÃO SOLDADA, DN 20 (3/4"), INSTALADO EM RAMAIS E SUB-RAMAIS DE GÁS - FORNECIMENTO E INSTALAÇÃO. AF_12/2015</t>
  </si>
  <si>
    <t>216,46</t>
  </si>
  <si>
    <t>48,95</t>
  </si>
  <si>
    <t>UNIAO COM ASSENTO CONICO DE FERRO LONGO (MACHO-FEMEA), DIAMETRO 2"</t>
  </si>
  <si>
    <t>174,82</t>
  </si>
  <si>
    <t>UNIAO COM ASSENTO CONICO DE FERRO LONGO (MACHO-FEMEA), DIAMETRO 3/4"</t>
  </si>
  <si>
    <t>97554</t>
  </si>
  <si>
    <t>TÊ, EM AÇO, CONEXÃO SOLDADA, DN 25 (1"), INSTALADO EM RAMAIS E SUB-RAMAIS DE GÁS - FORNECIMENTO E INSTALAÇÃO. AF_12/2015</t>
  </si>
  <si>
    <t>UNIAO COM ASSENTO CONICO DE FERRO LONGO (MACHO-FEMEA), DIAMETRO 3'</t>
  </si>
  <si>
    <t>84,97</t>
  </si>
  <si>
    <t>316,36</t>
  </si>
  <si>
    <t>98602</t>
  </si>
  <si>
    <t>UNIAO COM ASSENTO CONICO DE FERRO LONGO (MACHO-FEMEA), DIAMETRO 4"</t>
  </si>
  <si>
    <t>CONECTOR EM BRONZE/LATÃO, DN 22 MM X 1/2", SEM ANEL DE SOLDA, BOLSA X ROSCA F, INSTALADO EM PRUMADA _x0096_ FORNECIMENTO E INSTALAÇÃO. AF_01/2016</t>
  </si>
  <si>
    <t>399,63</t>
  </si>
  <si>
    <t>UNIAO COM FLANGE PPR, DN 40 MM, PARA AGUA QUENTE PREDIAL</t>
  </si>
  <si>
    <t>94,29</t>
  </si>
  <si>
    <t>6171</t>
  </si>
  <si>
    <t>UNIAO DE FERRO GALVANIZADO, COM ASSENTO CONICO DE BRONZE, DE 1 1/2"</t>
  </si>
  <si>
    <t>TAMPA DE CONCRETO ARMADO 60X60X5CM PARA CAIXA</t>
  </si>
  <si>
    <t>20,75</t>
  </si>
  <si>
    <t>72,01</t>
  </si>
  <si>
    <t>74166/1</t>
  </si>
  <si>
    <t>CAIXA DE INSPEÇÃO EM CONCRETO PRÉ-MOLDADO DN 60CM COM TAMPA H= 60CM - FORNECIMENTO E INSTALACAO</t>
  </si>
  <si>
    <t>UNIAO DE FERRO GALVANIZADO, COM ASSENTO CONICO DE BRONZE, DE 1 1/4"</t>
  </si>
  <si>
    <t>185,56</t>
  </si>
  <si>
    <t>69,60</t>
  </si>
  <si>
    <t>74166/2</t>
  </si>
  <si>
    <t>UNIAO DE FERRO GALVANIZADO, COM ROSCA BSP, COM ASSENTO PLANO, DE 1 1/2"</t>
  </si>
  <si>
    <t>CAIXA DE INSPECAO EM ANEL DE CONCRETO PRE MOLDADO, COM 950MM DE ALTURA TOTAL. ANEIS COM ESP=50MM, DIAM.=600MM. EXCLUSIVE TAMPAO E ESCAVACAO - FORNECIMENTO E INSTALACAO</t>
  </si>
  <si>
    <t>244,39</t>
  </si>
  <si>
    <t>51,92</t>
  </si>
  <si>
    <t>UNIAO DE FERRO GALVANIZADO, COM ROSCA BSP, COM ASSENTO PLANO, DE 1 1/4"</t>
  </si>
  <si>
    <t>88503</t>
  </si>
  <si>
    <t>41,71</t>
  </si>
  <si>
    <t>CAIXA D´ÁGUA EM POLIETILENO, 1000 LITROS, COM ACESSÓRIOS</t>
  </si>
  <si>
    <t>691,42</t>
  </si>
  <si>
    <t>UNIAO DE FERRO GALVANIZADO, COM ROSCA BSP, COM ASSENTO PLANO, DE 1/2"</t>
  </si>
  <si>
    <t>18,20</t>
  </si>
  <si>
    <t>88504</t>
  </si>
  <si>
    <t>UNIAO DE FERRO GALVANIZADO, COM ROSCA BSP, COM ASSENTO PLANO, DE 1"</t>
  </si>
  <si>
    <t>CAIXA D´AGUA EM POLIETILENO, 500 LITROS, COM ACESSÓRIOS</t>
  </si>
  <si>
    <t>557,27</t>
  </si>
  <si>
    <t>24,93</t>
  </si>
  <si>
    <t>UNIAO DE FERRO GALVANIZADO, COM ROSCA BSP, COM ASSENTO PLANO, DE 2 1/2"</t>
  </si>
  <si>
    <t>97900</t>
  </si>
  <si>
    <t>126,31</t>
  </si>
  <si>
    <t>CAIXA ENTERRADA HIDRÁULICA RETANGULAR EM ALVENARIA COM TIJOLOS CERÂMICOS MACIÇOS, DIMENSÕES INTERNAS: 0,3X0,3X0,3 M PARA REDE DE ESGOTO. AF_05/2018</t>
  </si>
  <si>
    <t>128,37</t>
  </si>
  <si>
    <t>UNIAO DE FERRO GALVANIZADO, COM ROSCA BSP, COM ASSENTO PLANO, DE 2"</t>
  </si>
  <si>
    <t>76,34</t>
  </si>
  <si>
    <t>97901</t>
  </si>
  <si>
    <t>UNIAO DE FERRO GALVANIZADO, COM ROSCA BSP, COM ASSENTO PLANO, DE 3/4"</t>
  </si>
  <si>
    <t>CAIXA ENTERRADA HIDRÁULICA RETANGULAR EM ALVENARIA COM TIJOLOS CERÂMICOS MACIÇOS, DIMENSÕES INTERNAS: 0,4X0,4X0,4 M PARA REDE DE ESGOTO. AF_05/2018</t>
  </si>
  <si>
    <t>203,89</t>
  </si>
  <si>
    <t>24,10</t>
  </si>
  <si>
    <t>UNIAO DE FERRO GALVANIZADO, COM ROSCA BSP, COM ASSENTO PLANO, DE 3"</t>
  </si>
  <si>
    <t>195,69</t>
  </si>
  <si>
    <t>97902</t>
  </si>
  <si>
    <t>CAIXA ENTERRADA HIDRÁULICA RETANGULAR EM ALVENARIA COM TIJOLOS CERÂMICOS MACIÇOS, DIMENSÕES INTERNAS: 0,6X0,6X0,6 M PARA REDE DE ESGOTO. AF_05/2018</t>
  </si>
  <si>
    <t>UNIAO DE FERRO GALVANIZADO, COM ROSCA BSP, COM ASSENTO PLANO, DE 4"</t>
  </si>
  <si>
    <t>401,72</t>
  </si>
  <si>
    <t>274,71</t>
  </si>
  <si>
    <t>UNIAO DE REDUCAO METALICA, PARA CONEXAO COM ANEL DESLIZANTE EM TUBO PEX, DN 20 X 16 MM</t>
  </si>
  <si>
    <t>97903</t>
  </si>
  <si>
    <t>CAIXA ENTERRADA HIDRÁULICA RETANGULAR EM ALVENARIA COM TIJOLOS CERÂMICOS MACIÇOS, DIMENSÕES INTERNAS: 0,8X0,8X0,6 M PARA REDE DE ESGOTO. AF_05/2018</t>
  </si>
  <si>
    <t>UNIAO DE REDUCAO METALICA, PARA CONEXAO COM ANEL DESLIZANTE EM TUBO PEX, DN 25 X 16 MM</t>
  </si>
  <si>
    <t>553,83</t>
  </si>
  <si>
    <t>97904</t>
  </si>
  <si>
    <t>UNIAO DE REDUCAO METALICA, PARA CONEXAO COM ANEL DESLIZANTE EM TUBO PEX, DN 25 X 20 MM</t>
  </si>
  <si>
    <t>CAIXA ENTERRADA HIDRÁULICA RETANGULAR EM ALVENARIA COM TIJOLOS CERÂMICOS MACIÇOS, DIMENSÕES INTERNAS: 1X1X0,6 M PARA REDE DE ESGOTO. AF_05/2018</t>
  </si>
  <si>
    <t>648,97</t>
  </si>
  <si>
    <t>UNIAO DE REDUCAO METALICA, PARA CONEXAO COM ANEL DESLIZANTE EM TUBO PEX, DN 32 X 25 MM</t>
  </si>
  <si>
    <t>UNIAO DUPLA PPR DN 20 MM, PARA AGUA QUENTE PREDIAL</t>
  </si>
  <si>
    <t>97905</t>
  </si>
  <si>
    <t>CAIXA ENTERRADA HIDRÁULICA RETANGULAR, EM ALVENARIA COM BLOCOS DE CONCRETO, DIMENSÕES INTERNAS: 0,4X0,4X0,4 M PARA REDE DE ESGOTO. AF_05/2018</t>
  </si>
  <si>
    <t>163,20</t>
  </si>
  <si>
    <t>UNIAO DUPLA PPR DN 25 MM, PARA AGUA QUENTE PREDIAL</t>
  </si>
  <si>
    <t>27,11</t>
  </si>
  <si>
    <t>UNIAO EM POLIPROPILENO (PP), PARA TUBO EM PEAD, 20 MM - LIGACAO PREDIAL DE AGUA</t>
  </si>
  <si>
    <t>97906</t>
  </si>
  <si>
    <t>CAIXA ENTERRADA HIDRÁULICA RETANGULAR, EM ALVENARIA COM BLOCOS DE CONCRETO, DIMENSÕES INTERNAS: 0,6X0,6X0,6 M PARA REDE DE ESGOTO. AF_05/2018</t>
  </si>
  <si>
    <t>UNIAO EM POLIPROPILENO (PP), PARA TUBO EM PEAD, 32 MM - LIGACAO PREDIAL DE AGUA</t>
  </si>
  <si>
    <t>304,18</t>
  </si>
  <si>
    <t>9,02</t>
  </si>
  <si>
    <t>UNIAO METALICA, PARA CONEXAO COM ANEL DESLIZANTE EM TUBO PEX, DN 16 MM</t>
  </si>
  <si>
    <t>97907</t>
  </si>
  <si>
    <t>CAIXA ENTERRADA HIDRÁULICA RETANGULAR, EM ALVENARIA COM BLOCOS DE CONCRETO, DIMENSÕES INTERNAS: 0,8X0,8X0,6 M PARA REDE DE ESGOTO. AF_05/2018</t>
  </si>
  <si>
    <t>UNIAO METALICA, PARA CONEXAO COM ANEL DESLIZANTE EM TUBO PEX, DN 20 MM</t>
  </si>
  <si>
    <t>429,36</t>
  </si>
  <si>
    <t>UNIAO METALICA, PARA CONEXAO COM ANEL DESLIZANTE EM TUBO PEX, DN 25 MM</t>
  </si>
  <si>
    <t>UNIAO METALICA, PARA CONEXAO COM ANEL DESLIZANTE EM TUBO PEX, DN 32 MM</t>
  </si>
  <si>
    <t>97908</t>
  </si>
  <si>
    <t>CAIXA ENTERRADA HIDRÁULICA RETANGULAR, EM ALVENARIA COM BLOCOS DE CONCRETO, DIMENSÕES INTERNAS: 1X1X0,6 M PARA REDE DE ESGOTO. AF_05/2018</t>
  </si>
  <si>
    <t>UNIAO PVC, ROSCAVEL 1/2",  AGUA FRIA PREDIAL</t>
  </si>
  <si>
    <t>501,69</t>
  </si>
  <si>
    <t>4,96</t>
  </si>
  <si>
    <t>UNIAO PVC, ROSCAVEL 2",  AGUA FRIA PREDIAL</t>
  </si>
  <si>
    <t>98102</t>
  </si>
  <si>
    <t>67,38</t>
  </si>
  <si>
    <t>CAIXA DE GORDURA SIMPLES, CIRCULAR, EM CONCRETO PRÉ-MOLDADO, DIÂMETRO INTERNO = 0,4 M, ALTURA INTERNA = 0,4 M. AF_05/2018</t>
  </si>
  <si>
    <t>UNIAO PVC, ROSCAVEL, 1 1/2",  AGUA FRIA PREDIAL</t>
  </si>
  <si>
    <t>61,73</t>
  </si>
  <si>
    <t>UNIAO PVC, ROSCAVEL, 1 1/4",  AGUA FRIA PREDIAL</t>
  </si>
  <si>
    <t>98103</t>
  </si>
  <si>
    <t>UNIAO PVC, ROSCAVEL, 1",  AGUA FRIA PREDIAL</t>
  </si>
  <si>
    <t>CAIXA DE GORDURA DUPLA, CIRCULAR, EM CONCRETO PRÉ-MOLDADO, DIÂMETRO INTERNO = 0,6 M, ALTURA INTERNA = 0,6 M. AF_05/2018</t>
  </si>
  <si>
    <t>129,27</t>
  </si>
  <si>
    <t>UNIAO PVC, ROSCAVEL, 2 1/2",  AGUA FRIA PREDIAL</t>
  </si>
  <si>
    <t>138,55</t>
  </si>
  <si>
    <t>UNIAO PVC, ROSCAVEL, 3/4",  AGUA FRIA PREDIAL</t>
  </si>
  <si>
    <t>UNIAO PVC, ROSCAVEL, 3",  AGUA FRIA PREDIAL</t>
  </si>
  <si>
    <t>98104</t>
  </si>
  <si>
    <t>CAIXA DE GORDURA SIMPLES (CAPACIDADE: 36L), RETANGULAR, EM ALVENARIA COM TIJOLOS CERÂMICOS MACIÇOS, DIMENSÕES INTERNAS = 0,2X0,4 M, ALTURA INTERNA = 0,8 M. AF_05/2018</t>
  </si>
  <si>
    <t>175,45</t>
  </si>
  <si>
    <t>UNIAO PVC, SOLDAVEL, 110 MM,  PARA AGUA FRIA PREDIAL</t>
  </si>
  <si>
    <t>98105</t>
  </si>
  <si>
    <t>349,83</t>
  </si>
  <si>
    <t>CAIXA DE GORDURA DUPLA (CAPACIDADE: 126 L), RETANGULAR, EM ALVENARIA COM TIJOLOS CERÂMICOS MACIÇOS, DIMENSÕES INTERNAS = 0,4X0,7 M, ALTURA INTERNA = 0,8 M. AF_05/2018</t>
  </si>
  <si>
    <t>470,46</t>
  </si>
  <si>
    <t>UNIAO PVC, SOLDAVEL, 20 MM,  PARA AGUA FRIA PREDIAL</t>
  </si>
  <si>
    <t>UNIAO PVC, SOLDAVEL, 25 MM,  PARA AGUA FRIA PREDIAL</t>
  </si>
  <si>
    <t>98106</t>
  </si>
  <si>
    <t>CAIXA DE GORDURA ESPECIAL (CAPACIDADE: 312 L - PARA ATÉ 146 PESSOAS SERVIDAS NO PICO), RETANGULAR, EM ALVENARIA COM TIJOLOS CERÂMICOS MACIÇOS, DIMENSÕES INTERNAS = 0,4X1,2 M, ALTURA INTERNA = 1 M. AF_05/2018</t>
  </si>
  <si>
    <t>778,43</t>
  </si>
  <si>
    <t>UNIAO PVC, SOLDAVEL, 32 MM,  PARA AGUA FRIA PREDIAL</t>
  </si>
  <si>
    <t>UNIAO PVC, SOLDAVEL, 40 MM,  PARA AGUA FRIA PREDIAL</t>
  </si>
  <si>
    <t>98107</t>
  </si>
  <si>
    <t>22,38</t>
  </si>
  <si>
    <t>CAIXA DE GORDURA SIMPLES (CAPACIDADE: 36 L), RETANGULAR, EM ALVENARIA COM BLOCOS DE CONCRETO, DIMENSÕES INTERNAS = 0,2X0,4 M, ALTURA INTERNA = 0,8 M. AF_05/2018</t>
  </si>
  <si>
    <t>195,93</t>
  </si>
  <si>
    <t>UNIAO PVC, SOLDAVEL, 50 MM,  PARA AGUA FRIA PREDIAL</t>
  </si>
  <si>
    <t>UNIAO PVC, SOLDAVEL, 60 MM,  PARA AGUA FRIA PREDIAL</t>
  </si>
  <si>
    <t>98108</t>
  </si>
  <si>
    <t>CAIXA DE GORDURA DUPLA (CAPACIDADE: 126 L), RETANGULAR, EM ALVENARIA COM BLOCOS DE CONCRETO, DIMENSÕES INTERNAS = 0,4X0,7 M, ALTURA INTERNA = 0,8 M. AF_05/2018</t>
  </si>
  <si>
    <t>61,01</t>
  </si>
  <si>
    <t>348,09</t>
  </si>
  <si>
    <t>UNIAO PVC, SOLDAVEL, 75 MM,  PARA AGUA FRIA PREDIAL</t>
  </si>
  <si>
    <t>123,11</t>
  </si>
  <si>
    <t>99250</t>
  </si>
  <si>
    <t>UNIAO PVC, SOLDAVEL, 85 MM,  PARA AGUA FRIA PREDIAL</t>
  </si>
  <si>
    <t>CAIXA ENTERRADA HIDRÁULICA RETANGULAR EM ALVENARIA COM TIJOLOS CERÂMICOS MACIÇOS, DIMENSÕES INTERNAS: 0,3X0,3X0,3 M PARA REDE DE DRENAGEM. AF_05/2018</t>
  </si>
  <si>
    <t>125,44</t>
  </si>
  <si>
    <t>189,29</t>
  </si>
  <si>
    <t>UNIAO TIPO STORZ, COM EMPATACAO INTERNA TIPO ANEL DE EXPANSAO, ENGATE RAPIDO 1 1/2", PARA MANGUEIRA DE COMBATE A INCENDIO PREDIAL</t>
  </si>
  <si>
    <t>99251</t>
  </si>
  <si>
    <t>85,73</t>
  </si>
  <si>
    <t>CAIXA ENTERRADA HIDRÁULICA RETANGULAR EM ALVENARIA COM TIJOLOS CERÂMICOS MACIÇOS, DIMENSÕES INTERNAS: 0,4X0,4X0,4 M PARA REDE DE DRENAGEM. AF_05/2018</t>
  </si>
  <si>
    <t>UNIAO TIPO STORZ, COM EMPATACAO INTERNA TIPO ANEL DE EXPANSAO, ENGATE RAPIDO 2 1/2", PARA MANGUEIRA DE COMBATE A INCENDIO PREDIAL</t>
  </si>
  <si>
    <t>122,66</t>
  </si>
  <si>
    <t>198,85</t>
  </si>
  <si>
    <t>UNIAO, CPVC, SOLDAVEL, 15 MM, PARA AGUA QUENTE PREDIAL</t>
  </si>
  <si>
    <t>99253</t>
  </si>
  <si>
    <t>CAIXA ENTERRADA HIDRÁULICA RETANGULAR EM ALVENARIA COM TIJOLOS CERÂMICOS MACIÇOS, DIMENSÕES INTERNAS: 0,6X0,6X0,6 M PARA REDE DE DRENAGEM. AF_05/2018</t>
  </si>
  <si>
    <t>UNIAO, CPVC, SOLDAVEL, 22 MM, PARA AGUA QUENTE PREDIAL</t>
  </si>
  <si>
    <t>390,42</t>
  </si>
  <si>
    <t>7,31</t>
  </si>
  <si>
    <t>UNIAO, CPVC, SOLDAVEL, 28 MM, PARA AGUA QUENTE PREDIAL</t>
  </si>
  <si>
    <t>99255</t>
  </si>
  <si>
    <t>CAIXA ENTERRADA HIDRÁULICA RETANGULAR EM ALVENARIA COM TIJOLOS CERÂMICOS MACIÇOS, DIMENSÕES INTERNAS: 0,8X0,8X0,6 M PARA REDE DE DRENAGEM. AF_05/2018</t>
  </si>
  <si>
    <t>UNIAO, CPVC, SOLDAVEL, 35 MM, PARA AGUA QUENTE PREDIAL</t>
  </si>
  <si>
    <t>538,34</t>
  </si>
  <si>
    <t>UNIAO, CPVC, SOLDAVEL, 42 MM, PARA AGUA QUENTE PREDIAL</t>
  </si>
  <si>
    <t>99257</t>
  </si>
  <si>
    <t>CAIXA ENTERRADA HIDRÁULICA RETANGULAR EM ALVENARIA COM TIJOLOS CERÂMICOS MACIÇOS, DIMENSÕES INTERNAS: 1X1X0,6 M PARA REDE DE DRENAGEM. AF_05/2018</t>
  </si>
  <si>
    <t>26,23</t>
  </si>
  <si>
    <t>628,94</t>
  </si>
  <si>
    <t>UNIAO, CPVC, SOLDAVEL, 54 MM, PARA AGUA QUENTE PREDIAL</t>
  </si>
  <si>
    <t>63,04</t>
  </si>
  <si>
    <t>99258</t>
  </si>
  <si>
    <t>CAIXA ENTERRADA HIDRÁULICA RETANGULAR, EM ALVENARIA COM BLOCOS DE CONCRETO, DIMENSÕES INTERNAS: 0,4X0,4X0,4 M PARA REDE DE DRENAGEM. AF_05/2018</t>
  </si>
  <si>
    <t>UNIAO, CPVC, SOLDAVEL, 73 MM, PARA AGUA QUENTE PREDIAL</t>
  </si>
  <si>
    <t>159,04</t>
  </si>
  <si>
    <t>91,50</t>
  </si>
  <si>
    <t>UNIAO, CPVC, SOLDAVEL, 89 MM, PARA AGUA QUENTE PREDIAL</t>
  </si>
  <si>
    <t>99260</t>
  </si>
  <si>
    <t>CAIXA ENTERRADA HIDRÁULICA RETANGULAR, EM ALVENARIA COM BLOCOS DE CONCRETO, DIMENSÕES INTERNAS: 0,6X0,6X0,6 M PARA REDE DE DRENAGEM. AF_05/2018</t>
  </si>
  <si>
    <t>134,91</t>
  </si>
  <si>
    <t>297,06</t>
  </si>
  <si>
    <t>USINA DE ASFALTO A FRIO, CAPACIDADE DE 30 A 40 T/H, ELETRICA, POTENCIA DE 30 CV</t>
  </si>
  <si>
    <t>99262</t>
  </si>
  <si>
    <t>79.853,28</t>
  </si>
  <si>
    <t>CAIXA ENTERRADA HIDRÁULICA RETANGULAR, EM ALVENARIA COM BLOCOS DE CONCRETO, DIMENSÕES INTERNAS: 0,8X0,8X0,6 M PARA REDE DE DRENAGEM. AF_05/2018</t>
  </si>
  <si>
    <t>419,21</t>
  </si>
  <si>
    <t>USINA DE ASFALTO A FRIO, CAPACIDADE DE 40 A 60 T/H, ELETRICA, POTENCIA DE 30 CV</t>
  </si>
  <si>
    <t>99.456,21</t>
  </si>
  <si>
    <t>99264</t>
  </si>
  <si>
    <t>USINA DE ASFALTO A QUENTE, FIXA, TIPO CONTRA FLUXO, CAPACIDADE DE 100 A 140 T/H, POTENCIA DE 280 KW, COM MISTURADOR EXTERNO ROTATIVO</t>
  </si>
  <si>
    <t>CAIXA ENTERRADA HIDRÁULICA RETANGULAR, EM ALVENARIA COM BLOCOS DE CONCRETO, DIMENSÕES INTERNAS: 1X1X0,6 M PARA REDE DE DRENAGEM. AF_05/2018</t>
  </si>
  <si>
    <t>487,97</t>
  </si>
  <si>
    <t>1.934.621,64</t>
  </si>
  <si>
    <t>USINA DE ASFALTO, GRAVIMETRICA, CAPACIDADE DE 150 T/H, POTENCIA DE 400 KW</t>
  </si>
  <si>
    <t>5.093.790,50</t>
  </si>
  <si>
    <t>USINA DE CONCRETO FIXA, CAPACIDADE NOMINAL DE 40 M3/H, SEM SILO</t>
  </si>
  <si>
    <t>89482</t>
  </si>
  <si>
    <t>CAIXA SIFONADA, PVC, DN 100 X 100 X 50 MM, FORNECIDA E INSTALADA EM RAMAIS DE ENCAMINHAMENTO DE ÁGUA PLUVIAL. AF_12/2014</t>
  </si>
  <si>
    <t>392.649,25</t>
  </si>
  <si>
    <t>USINA DE CONCRETO FIXA, CAPACIDADE NOMINAL DE 60 M3/H, SEM SILO</t>
  </si>
  <si>
    <t>527.982,35</t>
  </si>
  <si>
    <t>89491</t>
  </si>
  <si>
    <t>CAIXA SIFONADA, PVC, DN 150 X 185 X 75 MM, FORNECIDA E INSTALADA EM RAMAIS DE ENCAMINHAMENTO DE ÁGUA PLUVIAL. AF_12/2014</t>
  </si>
  <si>
    <t>USINA DE CONCRETO FIXA, CAPACIDADE NOMINAL DE 80 M3/H, SEM SILO</t>
  </si>
  <si>
    <t>647.029,46</t>
  </si>
  <si>
    <t>46,56</t>
  </si>
  <si>
    <t>USINA DE CONCRETO FIXA, CAPACIDADE NOMINAL DE 90 A 120 M3/H, SEM SILO</t>
  </si>
  <si>
    <t>700.000,00</t>
  </si>
  <si>
    <t>89495</t>
  </si>
  <si>
    <t>RALO SIFONADO, PVC, DN 100 X 40 MM, JUNTA SOLDÁVEL, FORNECIDO E INSTALADO EM RAMAIS DE ENCAMINHAMENTO DE ÁGUA PLUVIAL. AF_12/2014</t>
  </si>
  <si>
    <t>USINA DE LAMA ASFALTICA, PROD 30 A 50 T/H, SILO DE AGREGADO 7 M3, RESERVATORIOS PARA EMULSAO E AGUA DE 2,3 M3 CADA, MISTURADOR TIPO PUGG-MILL A SER MONTADO SOBRE CAMINHAO</t>
  </si>
  <si>
    <t>424.438,89</t>
  </si>
  <si>
    <t>USINA DE MISTURAS ASFALTICAS A QUENTE, MOVEL, TIPO CONTRA FLUXO, CAPACIDADE DE 40 A 80 T/H</t>
  </si>
  <si>
    <t>89707</t>
  </si>
  <si>
    <t>1.575.000,00</t>
  </si>
  <si>
    <t>CAIXA SIFONADA, PVC, DN 100 X 100 X 50 MM, JUNTA ELÁSTICA, FORNECIDA E INSTALADA EM RAMAL DE DESCARGA OU EM RAMAL DE ESGOTO SANITÁRIO. AF_12/2014</t>
  </si>
  <si>
    <t>22,92</t>
  </si>
  <si>
    <t>USINA MISTURADORA DE SOLOS,  DOSADORES TRIPLOS, CALHA VIBRATORIA CAPACIDADE DE 200 A 500 T/H, POTENCIA DE 75 KW</t>
  </si>
  <si>
    <t>812.459,49</t>
  </si>
  <si>
    <t>VALVULA DE DESCARGA EM METAL CROMADO PARA MICTORIO COM ACIONAMENTO POR PRESSAO E FECHAMENTO AUTOMATICO</t>
  </si>
  <si>
    <t>89708</t>
  </si>
  <si>
    <t>CAIXA SIFONADA, PVC, DN 150 X 185 X 75 MM, JUNTA ELÁSTICA, FORNECIDA E INSTALADA EM RAMAL DE DESCARGA OU EM RAMAL DE ESGOTO SANITÁRIO. AF_12/2014</t>
  </si>
  <si>
    <t>162,60</t>
  </si>
  <si>
    <t>51,86</t>
  </si>
  <si>
    <t>VALVULA DE DESCARGA METALICA, BASE 1 1/2 " E ACABAMENTO METALICO CROMADO</t>
  </si>
  <si>
    <t>89709</t>
  </si>
  <si>
    <t>188,90</t>
  </si>
  <si>
    <t>RALO SIFONADO, PVC, DN 100 X 40 MM, JUNTA SOLDÁVEL, FORNECIDO E INSTALADO EM RAMAL DE DESCARGA OU EM RAMAL DE ESGOTO SANITÁRIO. AF_12/2014</t>
  </si>
  <si>
    <t>VALVULA DE DESCARGA METALICA, BASE 1 1/4 " E ACABAMENTO METALICO CROMADO</t>
  </si>
  <si>
    <t>153,03</t>
  </si>
  <si>
    <t>89710</t>
  </si>
  <si>
    <t>VALVULA DE ESFERA BRUTA EM BRONZE, BITOLA 1 " (REF 1552-B)</t>
  </si>
  <si>
    <t>RALO SECO, PVC, DN 100 X 40 MM, JUNTA SOLDÁVEL, FORNECIDO E INSTALADO EM RAMAL DE DESCARGA OU EM RAMAL DE ESGOTO SANITÁRIO. AF_12/2014</t>
  </si>
  <si>
    <t>54,37</t>
  </si>
  <si>
    <t>VALVULA DE ESFERA BRUTA EM BRONZE, BITOLA 1 1/2 " (REF 1552-B)</t>
  </si>
  <si>
    <t>97,66</t>
  </si>
  <si>
    <t>72739</t>
  </si>
  <si>
    <t>VASO SANITARIO INFANTIL SIFONADO, PARA VALVULA DE DESCARGA, EM LOUCA BRANCA, COM ACESSORIOS, INCLUSIVE ASSENTO PLASTICO, BOLSA DE BORRACHA PARA LIGACAO, TUBO PVC LIGACAO - FORNECIMENTO E INSTALACAO</t>
  </si>
  <si>
    <t>VALVULA DE ESFERA BRUTA EM BRONZE, BITOLA 1 1/4 " (REF 1552-B)</t>
  </si>
  <si>
    <t>434,03</t>
  </si>
  <si>
    <t>81,04</t>
  </si>
  <si>
    <t>74234/1</t>
  </si>
  <si>
    <t>MICTORIO SIFONADO DE LOUCA BRANCA COM PERTENCES, COM REGISTRO DE PRESSAO 1/2" COM CANOPLA CROMADA ACABAMENTO SIMPLES E CONJUNTO PARA FIXACAO  - FORNECIMENTO E INSTALACAO</t>
  </si>
  <si>
    <t>VALVULA DE ESFERA BRUTA EM BRONZE, BITOLA 1/2 " (REF 1552-B)</t>
  </si>
  <si>
    <t>462,31</t>
  </si>
  <si>
    <t>34,89</t>
  </si>
  <si>
    <t>VALVULA DE ESFERA BRUTA EM BRONZE, BITOLA 2 " (REF 1552-B)</t>
  </si>
  <si>
    <t>86872</t>
  </si>
  <si>
    <t>150,59</t>
  </si>
  <si>
    <t>TANQUE DE LOUÇA BRANCA COM COLUNA, 30L OU EQUIVALENTE - FORNECIMENTO E INSTALAÇÃO. AF_12/2013</t>
  </si>
  <si>
    <t>606,26</t>
  </si>
  <si>
    <t>VALVULA DE ESFERA BRUTA EM BRONZE, BITOLA 3/4 " (REF 1552-B)</t>
  </si>
  <si>
    <t>VALVULA DE RETENCAO DE BRONZE, PE COM CRIVOS, EXTREMIDADE COM ROSCA, DE 1 1/2", PARA FUNDO DE POCO</t>
  </si>
  <si>
    <t>86874</t>
  </si>
  <si>
    <t>74,92</t>
  </si>
  <si>
    <t>TANQUE DE LOUÇA BRANCA SUSPENSO, 18L OU EQUIVALENTE - FORNECIMENTO E INSTALAÇÃO. AF_12/2013</t>
  </si>
  <si>
    <t>371,92</t>
  </si>
  <si>
    <t>VALVULA DE RETENCAO DE BRONZE, PE COM CRIVOS, EXTREMIDADE COM ROSCA, DE 1 1/4", PARA FUNDO DE POCO</t>
  </si>
  <si>
    <t>70,21</t>
  </si>
  <si>
    <t>VALVULA DE RETENCAO DE BRONZE, PE COM CRIVOS, EXTREMIDADE COM ROSCA, DE 1", PARA FUNDO DE POCO</t>
  </si>
  <si>
    <t>86875</t>
  </si>
  <si>
    <t>44,23</t>
  </si>
  <si>
    <t>TANQUE DE MÁRMORE SINTÉTICO COM COLUNA, 22L OU EQUIVALENTE _x0096_ FORNECIMENTO E INSTALAÇÃO. AF_12/2013</t>
  </si>
  <si>
    <t>262,37</t>
  </si>
  <si>
    <t>VALVULA DE RETENCAO DE BRONZE, PE COM CRIVOS, EXTREMIDADE COM ROSCA, DE 2 1/2", PARA FUNDO DE POCO</t>
  </si>
  <si>
    <t>202,82</t>
  </si>
  <si>
    <t>VALVULA DE RETENCAO DE BRONZE, PE COM CRIVOS, EXTREMIDADE COM ROSCA, DE 2", PARA FUNDO DE POCO</t>
  </si>
  <si>
    <t>86876</t>
  </si>
  <si>
    <t>113,49</t>
  </si>
  <si>
    <t>TANQUE DE MÁRMORE SINTÉTICO SUSPENSO, 22L OU EQUIVALENTE - FORNECIMENTO E INSTALAÇÃO. AF_12/2013</t>
  </si>
  <si>
    <t>VALVULA DE RETENCAO DE BRONZE, PE COM CRIVOS, EXTREMIDADE COM ROSCA, DE 3/4", PARA FUNDO DE POCO</t>
  </si>
  <si>
    <t>152,38</t>
  </si>
  <si>
    <t>VALVULA DE RETENCAO DE BRONZE, PE COM CRIVOS, EXTREMIDADE COM ROSCA, DE 3", PARA FUNDO DE POCO</t>
  </si>
  <si>
    <t>86877</t>
  </si>
  <si>
    <t>VÁLVULA EM METAL CROMADO 1.1/2" X 1.1/2" PARA TANQUE OU LAVATÓRIO, COM OU SEM LADRÃO - FORNECIMENTO E INSTALAÇÃO. AF_12/2013</t>
  </si>
  <si>
    <t>20,67</t>
  </si>
  <si>
    <t>VALVULA DE RETENCAO DE BRONZE, PE COM CRIVOS, EXTREMIDADE COM ROSCA, DE 4", PARA FUNDO DE POCO</t>
  </si>
  <si>
    <t>489,33</t>
  </si>
  <si>
    <t>VALVULA DE RETENCAO HORIZONTAL, DE BRONZE (PN-25), 1 1/2", 400 PSI, TAMPA DE PORCA DE UNIAO, EXTREMIDADES COM ROSCA</t>
  </si>
  <si>
    <t>86878</t>
  </si>
  <si>
    <t>VÁLVULA EM METAL CROMADO TIPO AMERICANA 3.1/2" X 1.1/2" PARA PIA - FORNECIMENTO E INSTALAÇÃO. AF_12/2013</t>
  </si>
  <si>
    <t>145,37</t>
  </si>
  <si>
    <t>38,70</t>
  </si>
  <si>
    <t>VALVULA DE RETENCAO HORIZONTAL, DE BRONZE (PN-25), 1 1/4", 400 PSI, TAMPA DE PORCA DE UNIAO, EXTREMIDADES COM ROSCA</t>
  </si>
  <si>
    <t>130,08</t>
  </si>
  <si>
    <t>86879</t>
  </si>
  <si>
    <t>VALVULA DE RETENCAO HORIZONTAL, DE BRONZE (PN-25), 1/2", 400 PSI, TAMPA DE PORCA DE UNIAO, EXTREMIDADES COM ROSCA</t>
  </si>
  <si>
    <t>VÁLVULA EM PLÁSTICO 1" PARA PIA, TANQUE OU LAVATÓRIO, COM OU SEM LADRÃO - FORNECIMENTO E INSTALAÇÃO. AF_12/2013</t>
  </si>
  <si>
    <t>52,75</t>
  </si>
  <si>
    <t>VALVULA DE RETENCAO HORIZONTAL, DE BRONZE (PN-25), 1", 400 PSI, TAMPA DE PORCA DE UNIAO, EXTREMIDADES COM ROSCA</t>
  </si>
  <si>
    <t>86,89</t>
  </si>
  <si>
    <t>86880</t>
  </si>
  <si>
    <t>VÁLVULA EM PLÁSTICO CROMADO TIPO AMERICANA 3.1/2" X 1.1/2" SEM ADAPTADOR PARA PIA - FORNECIMENTO E INSTALAÇÃO. AF_12/2013</t>
  </si>
  <si>
    <t>VALVULA DE RETENCAO HORIZONTAL, DE BRONZE (PN-25), 2 1/2", 400 PSI, TAMPA DE PORCA DE UNIAO, EXTREMIDADES COM ROSCA</t>
  </si>
  <si>
    <t>291,26</t>
  </si>
  <si>
    <t>VALVULA DE RETENCAO HORIZONTAL, DE BRONZE (PN-25), 2", 400 PSI, TAMPA DE PORCA DE UNIAO, EXTREMIDADES COM ROSCA</t>
  </si>
  <si>
    <t>203,67</t>
  </si>
  <si>
    <t>VALVULA DE RETENCAO HORIZONTAL, DE BRONZE (PN-25), 3/4", 400 PSI, TAMPA DE PORCA DE UNIAO, EXTREMIDADES COM ROSCA</t>
  </si>
  <si>
    <t>86881</t>
  </si>
  <si>
    <t>SIFÃO DO TIPO GARRAFA EM METAL CROMADO 1 X 1.1/2" - FORNECIMENTO E INSTALAÇÃO. AF_12/2013</t>
  </si>
  <si>
    <t>63,93</t>
  </si>
  <si>
    <t>108,11</t>
  </si>
  <si>
    <t>VALVULA DE RETENCAO HORIZONTAL, DE BRONZE (PN-25), 3", 400 PSI, TAMPA DE PORCA DE UNIAO, EXTREMIDADES COM ROSCA</t>
  </si>
  <si>
    <t>402,29</t>
  </si>
  <si>
    <t>86882</t>
  </si>
  <si>
    <t>SIFÃO DO TIPO GARRAFA/COPO EM PVC 1.1/4_x0094_ X 1.1/2" - FORNECIMENTO E INSTALAÇÃO. AF_12/2013</t>
  </si>
  <si>
    <t>VALVULA DE RETENCAO HORIZONTAL, DE BRONZE (PN-25), 4", 400 PSI, TAMPA DE PORCA DE UNIAO, EXTREMIDADES COM ROSCA</t>
  </si>
  <si>
    <t>623,96</t>
  </si>
  <si>
    <t>VALVULA DE RETENCAO VERTICAL, DE BRONZE (PN-16), 1 1/2", 200 PSI, EXTREMIDADES COM ROSCA</t>
  </si>
  <si>
    <t>77,39</t>
  </si>
  <si>
    <t>86883</t>
  </si>
  <si>
    <t>VALVULA DE RETENCAO VERTICAL, DE BRONZE (PN-16), 1 1/4", 200 PSI, EXTREMIDADES COM ROSCA</t>
  </si>
  <si>
    <t>SIFÃO DO TIPO FLEXÍVEL EM PVC 1_x0094_ X 1.1/2_x0094_ - FORNECIMENTO E INSTALAÇÃO. AF_12/2013</t>
  </si>
  <si>
    <t>67,18</t>
  </si>
  <si>
    <t>VALVULA DE RETENCAO VERTICAL, DE BRONZE (PN-16), 1/2", 200 PSI, EXTREMIDADES COM ROSCA</t>
  </si>
  <si>
    <t>38,40</t>
  </si>
  <si>
    <t>86884</t>
  </si>
  <si>
    <t>ENGATE FLEXÍVEL EM PLÁSTICO BRANCO, 1/2" X 30CM - FORNECIMENTO E INSTALAÇÃO. AF_12/2013</t>
  </si>
  <si>
    <t>VALVULA DE RETENCAO VERTICAL, DE BRONZE (PN-16), 1", 200 PSI, EXTREMIDADES COM ROSCA</t>
  </si>
  <si>
    <t>44,78</t>
  </si>
  <si>
    <t>86885</t>
  </si>
  <si>
    <t>VALVULA DE RETENCAO VERTICAL, DE BRONZE (PN-16), 2 1/2", 200 PSI, EXTREMIDADES COM ROSCA</t>
  </si>
  <si>
    <t>ENGATE FLEXÍVEL EM PLÁSTICO BRANCO, 1/2" X 40CM - FORNECIMENTO E INSTALAÇÃO. AF_12/2013</t>
  </si>
  <si>
    <t>8,50</t>
  </si>
  <si>
    <t>180,70</t>
  </si>
  <si>
    <t>VALVULA DE RETENCAO VERTICAL, DE BRONZE (PN-16), 2", 200 PSI, EXTREMIDADES COM ROSCA</t>
  </si>
  <si>
    <t>112,76</t>
  </si>
  <si>
    <t>86886</t>
  </si>
  <si>
    <t>ENGATE FLEXÍVEL EM INOX, 1/2_x0094_ X 30CM - FORNECIMENTO E INSTALAÇÃO. AF_12/2013</t>
  </si>
  <si>
    <t>VALVULA DE RETENCAO VERTICAL, DE BRONZE (PN-16), 3/4", 200 PSI, EXTREMIDADES COM ROSCA</t>
  </si>
  <si>
    <t>26,84</t>
  </si>
  <si>
    <t>40,98</t>
  </si>
  <si>
    <t>VALVULA DE RETENCAO VERTICAL, DE BRONZE (PN-16), 3", 200 PSI, EXTREMIDADES COM ROSCA</t>
  </si>
  <si>
    <t>86887</t>
  </si>
  <si>
    <t>246,76</t>
  </si>
  <si>
    <t>ENGATE FLEXÍVEL EM INOX, 1/2_x0094_ X 40CM - FORNECIMENTO E INSTALAÇÃO. AF_12/2013</t>
  </si>
  <si>
    <t>VALVULA DE RETENCAO VERTICAL, DE BRONZE (PN-16), 4", 200 PSI, EXTREMIDADES COM ROSCA</t>
  </si>
  <si>
    <t>29,04</t>
  </si>
  <si>
    <t>428,26</t>
  </si>
  <si>
    <t>VALVULA EM METAL CROMADO PARA LAVATORIO, 1 " SEM LADRAO</t>
  </si>
  <si>
    <t>86888</t>
  </si>
  <si>
    <t>VASO SANITÁRIO SIFONADO COM CAIXA ACOPLADA LOUÇA BRANCA - FORNECIMENTO E INSTALAÇÃO. AF_12/2013</t>
  </si>
  <si>
    <t>360,33</t>
  </si>
  <si>
    <t>VALVULA EM METAL CROMADO PARA PIA AMERICANA 3.1/2 X 1.1/2 "</t>
  </si>
  <si>
    <t>86889</t>
  </si>
  <si>
    <t>VALVULA EM METAL CROMADO PARA TANQUE, 1.1/2 " SEM LADRAO</t>
  </si>
  <si>
    <t>BANCADA DE GRANITO CINZA POLIDO PARA PIA DE COZINHA 1,50 X 0,60 M - FORNECIMENTO E INSTALAÇÃO. AF_12/2013</t>
  </si>
  <si>
    <t>256,76</t>
  </si>
  <si>
    <t>VALVULA EM PLASTICO BRANCO COM SAIDA LISA PARA TANQUE 1.1/4 " X 1.1/2 "</t>
  </si>
  <si>
    <t>86893</t>
  </si>
  <si>
    <t>VALVULA EM PLASTICO BRANCO PARA LAVATORIO 1 ", SEM UNHO, COM LADRAO</t>
  </si>
  <si>
    <t>BANCADA DE MÁRMORE BRANCO POLIDO PARA PIA DE COZINHA 1,50 X 0,60 M - FORNECIMENTO E INSTALAÇÃO. AF_12/2013</t>
  </si>
  <si>
    <t>458,57</t>
  </si>
  <si>
    <t>VALVULA EM PLASTICO BRANCO PARA TANQUE OU LAVATORIO 1 ", SEM UNHO E SEM LADRAO</t>
  </si>
  <si>
    <t>86894</t>
  </si>
  <si>
    <t>VALVULA EM PLASTICO BRANCO PARA TANQUE 1.1/4 " X 1.1/2 ", SEM UNHO E SEM LADRAO</t>
  </si>
  <si>
    <t>BANCADA DE MÁRMORE SINTÉTICO 120 X 60CM, COM CUBA INTEGRADA - FORNECIMENTO E INSTALAÇÃO. AF_12/2013</t>
  </si>
  <si>
    <t>151,47</t>
  </si>
  <si>
    <t>VALVULA EM PLASTICO CROMADO PARA LAVATORIO 1 ", SEM UNHO, COM LADRAO</t>
  </si>
  <si>
    <t>86895</t>
  </si>
  <si>
    <t>BANCADA DE GRANITO CINZA POLIDO PARA LAVATÓRIO 0,50 X 0,60 M - FORNECIMENTO E INSTALAÇÃO. AF_12/2013</t>
  </si>
  <si>
    <t>VALVULA EM PLASTICO CROMADO TIPO AMERICANA PARA PIA DE COZINHA 3.1/2 " X 1.1/2 ", SEM ADAPTADOR</t>
  </si>
  <si>
    <t>150,08</t>
  </si>
  <si>
    <t>VARA / PERFIL PARA CREMONA, EM FERRO CROMADO, COMPRIMENTO DE 120 CM</t>
  </si>
  <si>
    <t>86899</t>
  </si>
  <si>
    <t>BANCADA DE MÁRMORE BRANCO POLIDO PARA LAVATÓRIO 0,50 X 0,60 M - FORNECIMENTO E INSTALAÇÃO. AF_12/2013</t>
  </si>
  <si>
    <t>14,89</t>
  </si>
  <si>
    <t>225,78</t>
  </si>
  <si>
    <t>VARA / PERFIL PARA CREMONA, EM FERRO CROMADO, COMPRIMENTO DE 150 CM</t>
  </si>
  <si>
    <t>86900</t>
  </si>
  <si>
    <t>CUBA DE EMBUTIR DE AÇO INOXIDÁVEL MÉDIA - FORNECIMENTO E INSTALAÇÃO. AF_12/2013</t>
  </si>
  <si>
    <t>VARA/ PERFIL PARA CREMONA, EM LATAO CROMADO, COMPRIMENTO DE 120 CM</t>
  </si>
  <si>
    <t>149,53</t>
  </si>
  <si>
    <t>31,41</t>
  </si>
  <si>
    <t>106,93</t>
  </si>
  <si>
    <t>VARIADOR DE LUMINOSIDADE ROTATIVO (DIMMER) 127 V, 300 W (APENAS MODULO)</t>
  </si>
  <si>
    <t>40,10</t>
  </si>
  <si>
    <t>86902</t>
  </si>
  <si>
    <t>LAVATÓRIO LOUÇA BRANCA COM COLUNA, *44 X 35,5* CM, PADRÃO POPULAR - FORNECIMENTO E INSTALAÇÃO. AF_12/2013</t>
  </si>
  <si>
    <t>VARIADOR DE LUMINOSIDADE ROTATIVO (DIMMER) 127V, 300W, CONJUNTO MONTADO PARA EMBUTIR 4" X 2" (PLACA + SUPORTE + MODULO)</t>
  </si>
  <si>
    <t>204,61</t>
  </si>
  <si>
    <t>51,58</t>
  </si>
  <si>
    <t>VARIADOR DE LUMINOSIDADE ROTATIVO (DIMMER) 220 V, 600 W (APENAS MODULO)</t>
  </si>
  <si>
    <t>86903</t>
  </si>
  <si>
    <t>LAVATÓRIO LOUÇA BRANCA COM COLUNA, 45 X 55CM OU EQUIVALENTE, PADRÃO MÉDIO - FORNECIMENTO E INSTALAÇÃO. AF_12/2013</t>
  </si>
  <si>
    <t>64,09</t>
  </si>
  <si>
    <t>270,88</t>
  </si>
  <si>
    <t>VARIADOR DE LUMINOSIDADE ROTATIVO (DIMMER) 220V, 600W, CONJUNTO MONTADO PARA EMBUTIR 4" X 2" (PLACA + SUPORTE + MODULO)</t>
  </si>
  <si>
    <t>67,39</t>
  </si>
  <si>
    <t>86904</t>
  </si>
  <si>
    <t>VARIADOR DE VELOCIDADE PARA VENTILADOR 127 V, 150 W (APENAS MODULO)</t>
  </si>
  <si>
    <t>LAVATÓRIO LOUÇA BRANCA SUSPENSO, 29,5 X 39CM OU EQUIVALENTE, PADRÃO POPULAR - FORNECIMENTO E INSTALAÇÃO. AF_12/2013</t>
  </si>
  <si>
    <t>24,65</t>
  </si>
  <si>
    <t>106,42</t>
  </si>
  <si>
    <t>VARIADOR DE VELOCIDADE PARA VENTILADOR 127V, 150W + 2 INTERRUPTORES PARALELOS, PARA REVERSAO E LAMPADA, CONJUNTO MONTADO PARA EMBUTIR 4" X 2" (PLACA + SUPORTE + MODULOS)</t>
  </si>
  <si>
    <t>42,96</t>
  </si>
  <si>
    <t>86905</t>
  </si>
  <si>
    <t>APARELHO MISTURADOR DE MESA PARA LAVATÓRIO, PADRÃO MÉDIO - FORNECIMENTO E INSTALAÇÃO. AF_12/2013</t>
  </si>
  <si>
    <t>VARIADOR DE VELOCIDADE PARA VENTILADOR 220 V, 250 W (APENAS MODULO)</t>
  </si>
  <si>
    <t>168,16</t>
  </si>
  <si>
    <t>86906</t>
  </si>
  <si>
    <t>TORNEIRA CROMADA DE MESA, 1/2" OU 3/4", PARA LAVATÓRIO, PADRÃO POPULAR - FORNECIMENTO E INSTALAÇÃO. AF_12/2013</t>
  </si>
  <si>
    <t>VARIADOR DE VELOCIDADE PARA VENTILADOR 220V, 250W + 2 INTERRUPTORES PARALELOS, PARA REVERSAO E LAMPADA, CONJUNTO MONTADO PARA EMBUTIR 4" X 2" (PLACA + SUPORTE + MODULOS)</t>
  </si>
  <si>
    <t>44,40</t>
  </si>
  <si>
    <t>VASO SANITARIO SIFONADO INFANTIL LOUCA BRANCA</t>
  </si>
  <si>
    <t>86908</t>
  </si>
  <si>
    <t>APARELHO MISTURADOR DE MESA PARA PIA DE COZINHA, PADRÃO MÉDIO - FORNECIMENTO E INSTALAÇÃO. AF_12/2013</t>
  </si>
  <si>
    <t>257,69</t>
  </si>
  <si>
    <t>200,65</t>
  </si>
  <si>
    <t>VASSOURA MECANICA REBOCAVEL COM ESCOVA CILINDRICA LARGURA UTIL DE VARRIMENTO = 2,44M</t>
  </si>
  <si>
    <t>86909</t>
  </si>
  <si>
    <t>TORNEIRA CROMADA TUBO MÓVEL, DE MESA, 1/2" OU 3/4", PARA PIA DE COZINHA, PADRÃO ALTO - FORNECIMENTO E INSTALAÇÃO. AF_12/2013</t>
  </si>
  <si>
    <t>35.400,40</t>
  </si>
  <si>
    <t>78,43</t>
  </si>
  <si>
    <t>VASSOURA 40 CM COM CABO</t>
  </si>
  <si>
    <t>86910</t>
  </si>
  <si>
    <t>VEDACAO DE CALHA, EM BORRACHA COR PRETA, MEDIDA ENTRE 119 E 170 MM, PARA DRENAGEM PLUVIAL PREDIAL</t>
  </si>
  <si>
    <t>TORNEIRA CROMADA TUBO MÓVEL, DE PAREDE, 1/2" OU 3/4", PARA PIA DE COZINHA, PADRÃO MÉDIO - FORNECIMENTO E INSTALAÇÃO. AF_12/2013</t>
  </si>
  <si>
    <t>75,05</t>
  </si>
  <si>
    <t>VEDACAO PVC, 100 MM, PARA SAIDA VASO SANITARIO</t>
  </si>
  <si>
    <t>86911</t>
  </si>
  <si>
    <t>TORNEIRA CROMADA LONGA, DE PAREDE, 1/2" OU 3/4", PARA PIA DE COZINHA, PADRÃO POPULAR - FORNECIMENTO E INSTALAÇÃO. AF_12/2013</t>
  </si>
  <si>
    <t>33,48</t>
  </si>
  <si>
    <t>VERGALHAO ZINCADO ROSCA TOTAL, 1/4 " (6,3 MM)</t>
  </si>
  <si>
    <t>86912</t>
  </si>
  <si>
    <t>VERNIZ POLIURETANO BRILHANTE PARA MADEIRA, COM FILTRO SOLAR, USO INTERNO E EXTERNO</t>
  </si>
  <si>
    <t>TORNEIRA CROMADA LONGA, DE PAREDE, 1/2" OU 3/4", PARA PIA DE COZINHA, PADRÃO MÉDIO - FORNECIMENTO E INSTALAÇÃO. AF_12/2013</t>
  </si>
  <si>
    <t>VERNIZ POLIURETANO BRILHANTE PARA MADEIRA, SEM FILTRO SOLAR, USO INTERNO E EXTERNO</t>
  </si>
  <si>
    <t>86913</t>
  </si>
  <si>
    <t>21,71</t>
  </si>
  <si>
    <t>TORNEIRA CROMADA 1/2" OU 3/4" PARA TANQUE, PADRÃO POPULAR - FORNECIMENTO E INSTALAÇÃO. AF_12/2013</t>
  </si>
  <si>
    <t>VERNIZ SINTETICO BRILHANTE PARA MADEIRA TIPO COPAL, USO INTERNO</t>
  </si>
  <si>
    <t>21,56</t>
  </si>
  <si>
    <t>86914</t>
  </si>
  <si>
    <t>VERNIZ SINTETICO BRILHANTE PARA MADEIRA, COM FILTRO SOLAR, USO INTERNO E EXTERNO (BASE SOLVENTE)</t>
  </si>
  <si>
    <t>TORNEIRA CROMADA 1/2" OU 3/4" PARA TANQUE, PADRÃO MÉDIO - FORNECIMENTO E INSTALAÇÃO. AF_12/2013</t>
  </si>
  <si>
    <t>VEU DE VIDRO/VEU DE SUPERFICIE 30 A 35 G/M2</t>
  </si>
  <si>
    <t>86915</t>
  </si>
  <si>
    <t>TORNEIRA CROMADA DE MESA, 1/2" OU 3/4", PARA LAVATÓRIO, PADRÃO MÉDIO - FORNECIMENTO E INSTALAÇÃO. AF_12/2013</t>
  </si>
  <si>
    <t>VEU POLIESTER</t>
  </si>
  <si>
    <t>86916</t>
  </si>
  <si>
    <t>TORNEIRA PLÁSTICA 3/4" PARA TANQUE - FORNECIMENTO E INSTALAÇÃO. AF_12/2013</t>
  </si>
  <si>
    <t>86919</t>
  </si>
  <si>
    <t>VIBRADOR DE IMERSAO, COM PONTEIRA DE *35* MM, MANGOTE DE 5 M, SEM MOTOR</t>
  </si>
  <si>
    <t>TANQUE DE LOUÇA BRANCA COM COLUNA, 30L OU EQUIVALENTE, INCLUSO SIFÃO FLEXÍVEL EM PVC, VÁLVULA METÁLICA E TORNEIRA DE METAL CROMADO PADRÃO MÉDIO - FORNECIMENTO E INSTALAÇÃO. AF_12/2013</t>
  </si>
  <si>
    <t>665,47</t>
  </si>
  <si>
    <t>606,52</t>
  </si>
  <si>
    <t>VIBRADOR DE IMERSAO, COM PONTEIRA DE *45* MM, MANGOTE DE 5 M, SEM MOTOR.</t>
  </si>
  <si>
    <t>86920</t>
  </si>
  <si>
    <t>TANQUE DE LOUÇA BRANCA COM COLUNA, 30L OU EQUIVALENTE, INCLUSO SIFÃO FLEXÍVEL EM PVC, VÁLVULA PLÁSTICA E TORNEIRA DE METAL CROMADO PADRÃO POPULAR - FORNECIMENTO E INSTALAÇÃO. AF_12/2013</t>
  </si>
  <si>
    <t>659,26</t>
  </si>
  <si>
    <t>634,55</t>
  </si>
  <si>
    <t>VIBRADOR DE IMERSAO, COM PONTEIRA DE *60* MM, MANGOTE DE 5 M, SEM MOTOR.</t>
  </si>
  <si>
    <t>86921</t>
  </si>
  <si>
    <t>739,53</t>
  </si>
  <si>
    <t>TANQUE DE LOUÇA BRANCA COM COLUNA, 30L OU EQUIVALENTE, INCLUSO SIFÃO FLEXÍVEL EM PVC, VÁLVULA PLÁSTICA E TORNEIRA DE PLÁSTICO - FORNECIMENTO E INSTALAÇÃO. AF_12/2013</t>
  </si>
  <si>
    <t>644,93</t>
  </si>
  <si>
    <t>VIBRADOR DE IMERSAO, DIAMETRO DA PONTEIRA DE *35* MM, COM MOTOR 4 TEMPOS A GASOLINA DE 5,5 HP (5,5 CV)</t>
  </si>
  <si>
    <t>1.591,02</t>
  </si>
  <si>
    <t>86922</t>
  </si>
  <si>
    <t>VIBRADOR DE IMERSAO, DIAMETRO DA PONTEIRA DE *45* MM, COM MOTOR ELETRICO TRIFASICO DE 2 HP (2 CV)</t>
  </si>
  <si>
    <t>TANQUE DE LOUÇA BRANCA SUSPENSO, 18L OU EQUIVALENTE, INCLUSO SIFÃO TIPO GARRAFA EM METAL CROMADO, VÁLVULA METÁLICA E TORNEIRA DE METAL CROMADO PADRÃO MÉDIO - FORNECIMENTO E INSTALAÇÃO. AF_12/2013</t>
  </si>
  <si>
    <t>531,26</t>
  </si>
  <si>
    <t>1.427,28</t>
  </si>
  <si>
    <t>VIBRADOR DE IMERSAO, DIAMETRO DA PONTEIRA DE *45* MM, COM MOTOR 4 TEMPOS A GASOLINA DE 5,5 HP (5,5 CV)</t>
  </si>
  <si>
    <t>86923</t>
  </si>
  <si>
    <t>TANQUE DE LOUÇA BRANCA SUSPENSO, 18L OU EQUIVALENTE, INCLUSO SIFÃO TIPO GARRAFA EM PVC, VÁLVULA PLÁSTICA E TORNEIRA DE METAL CROMADO PADRÃO POPULAR - FORNECIMENTO E INSTALAÇÃO. AF_12/2013</t>
  </si>
  <si>
    <t>1.738,60</t>
  </si>
  <si>
    <t>406,15</t>
  </si>
  <si>
    <t>VIBROACABADORA DE ASFALTO SOBRE ESTEIRAS, LARG. PAVIM. MAX. 8,00 M, POT. 100 KW/ 134 HP, CAP. 600 T/ H</t>
  </si>
  <si>
    <t>3.159.269,79</t>
  </si>
  <si>
    <t>86924</t>
  </si>
  <si>
    <t>TANQUE DE LOUÇA BRANCA SUSPENSO, 18L OU EQUIVALENTE, INCLUSO SIFÃO TIPO GARRAFA EM PVC, VÁLVULA PLÁSTICA E TORNEIRA DE PLÁSTICO - FORNECIMENTO E INSTALAÇÃO. AF_12/2013</t>
  </si>
  <si>
    <t>VIBROACABADORA DE ASFALTO SOBRE ESTEIRAS, LARG. PAVIM. 2,13 M A 4,55 M, POT. 74 KW/ 100 HP, CAP. 400 T/ H</t>
  </si>
  <si>
    <t>416,53</t>
  </si>
  <si>
    <t>1.330.015,91</t>
  </si>
  <si>
    <t>86925</t>
  </si>
  <si>
    <t>TANQUE DE MÁRMORE SINTÉTICO COM COLUNA, 22L OU EQUIVALENTE, INCLUSO SIFÃO FLEXÍVEL EM PVC, VÁLVULA PLÁSTICA E TORNEIRA DE METAL CROMADO PADRÃO POPULAR - FORNECIMENTO E INSTALAÇÃO. AF_12/2013</t>
  </si>
  <si>
    <t>VIBROACABADORA DE ASFALTO SOBRE ESTEIRAS, LARG. PAVIM. 2,60 M A 5,75 M, POT. 110 HP, CAP. 450 T/ H</t>
  </si>
  <si>
    <t>290,66</t>
  </si>
  <si>
    <t>1.339.653,80</t>
  </si>
  <si>
    <t>VIBROACABADORA DE ASFALTO SOBRE ESTEIRAS, LARG. PAVIMENT. 1,90 A 5,3 M, POT. 78 KW/105 HP, CAP. 450 T/H</t>
  </si>
  <si>
    <t>86926</t>
  </si>
  <si>
    <t>1.623.005,00</t>
  </si>
  <si>
    <t>TANQUE DE MÁRMORE SINTÉTICO COM COLUNA, 22L OU EQUIVALENTE, INCLUSO SIFÃO FLEXÍVEL EM PVC, VÁLVULA PLÁSTICA E TORNEIRA DE PLÁSTICO - FORNECIMENTO E INSTALAÇÃO. AF_12/2013</t>
  </si>
  <si>
    <t>301,04</t>
  </si>
  <si>
    <t>VIBROACABADORA DE ASFALTO SOBRE RODAS, LARGURA DE PAVIMENTACAO DE 1,70 A 4,20 M, POTENCIA 78 KW/105 HP, CAPACIDADE 300 T/H</t>
  </si>
  <si>
    <t>1.437.959,22</t>
  </si>
  <si>
    <t>86927</t>
  </si>
  <si>
    <t>VIDRACEIRO</t>
  </si>
  <si>
    <t>TANQUE DE MÁRMORE SINTÉTICO SUSPENSO, 22L OU EQUIVALENTE, INCLUSO SIFÃO TIPO GARRAFA EM PVC, VÁLVULA PLÁSTICA E TORNEIRA DE METAL CROMADO PADRÃO POPULAR - FORNECIMENTO E INSTALAÇÃO. AF_12/2013</t>
  </si>
  <si>
    <t>186,61</t>
  </si>
  <si>
    <t>14,03</t>
  </si>
  <si>
    <t>VIDRACEIRO (MENSALISTA)</t>
  </si>
  <si>
    <t>86928</t>
  </si>
  <si>
    <t>TANQUE DE MÁRMORE SINTÉTICO SUSPENSO, 22L OU EQUIVALENTE, INCLUSO SIFÃO TIPO GARRAFA EM PVC, VÁLVULA PLÁSTICA E TORNEIRA DE PLÁSTICO - FORNECIMENTO E INSTALAÇÃO. AF_12/2013</t>
  </si>
  <si>
    <t>196,99</t>
  </si>
  <si>
    <t>2.472,17</t>
  </si>
  <si>
    <t>VIDRO COMUM LAMINADO LISO INCOLOR DUPLO, ESPESSURA TOTAL 8 MM (CADA CAMADA DE 4 MM) - COLOCADO</t>
  </si>
  <si>
    <t>86929</t>
  </si>
  <si>
    <t>TANQUE DE MÁRMORE SINTÉTICO SUSPENSO, 22L OU EQUIVALENTE, INCLUSO SIFÃO FLEXÍVEL EM PVC, VÁLVULA PLÁSTICA E TORNEIRA DE METAL CROMADO PADRÃO POPULAR - FORNECIMENTO E INSTALAÇÃO. AF_12/2013</t>
  </si>
  <si>
    <t>713,20</t>
  </si>
  <si>
    <t>180,67</t>
  </si>
  <si>
    <t>VIDRO COMUM LAMINADO, LISO, INCOLOR, DUPLO, ESPESSURA TOTAL 6 MM (CADA CAMADA E= 3 MM) - COLOCADO</t>
  </si>
  <si>
    <t>620,83</t>
  </si>
  <si>
    <t>86930</t>
  </si>
  <si>
    <t>TANQUE DE MÁRMORE SINTÉTICO SUSPENSO, 22L OU EQUIVALENTE, INCLUSO SIFÃO FLEXÍVEL EM PVC, VÁLVULA PLÁSTICA E TORNEIRA DE PLÁSTICO - FORNECIMENTO E INSTALAÇÃO. AF_12/2013</t>
  </si>
  <si>
    <t>VIDRO COMUM LAMINADO, LISO, INCOLOR, TRIPLO, ESPESSURA TOTAL 12 MM (CADA CAMADA E=  4 MM) - COLOCADO</t>
  </si>
  <si>
    <t>191,05</t>
  </si>
  <si>
    <t>1.614,16</t>
  </si>
  <si>
    <t>VIDRO COMUM LAMINADO, LISO, INCOLOR, TRIPLO, ESPESSURA TOTAL 15 MM (CADA CAMADA E = 5 MM) - COLOCADO</t>
  </si>
  <si>
    <t>86931</t>
  </si>
  <si>
    <t>1.887,33</t>
  </si>
  <si>
    <t>VASO SANITÁRIO SIFONADO COM CAIXA ACOPLADA LOUÇA BRANCA, INCLUSO ENGATE FLEXÍVEL EM PLÁSTICO BRANCO, 1/2  X 40CM - FORNECIMENTO E INSTALAÇÃO. AF_12/2013</t>
  </si>
  <si>
    <t>368,83</t>
  </si>
  <si>
    <t>VIDRO CRISTAL COLORIDO, 10 MM, PINTADO NA COR BRANCA</t>
  </si>
  <si>
    <t>556,26</t>
  </si>
  <si>
    <t>86932</t>
  </si>
  <si>
    <t>VIDRO CRISTAL COLORIDO, 4 MM, PINTADO NA COR BRANCA</t>
  </si>
  <si>
    <t>VASO SANITÁRIO SIFONADO COM CAIXA ACOPLADA LOUÇA BRANCA - PADRÃO MÉDIO, INCLUSO ENGATE FLEXÍVEL EM METAL CROMADO, 1/2_x0094_ X 40CM - FORNECIMENTO E INSTALAÇÃO. AF_12/2013</t>
  </si>
  <si>
    <t>389,37</t>
  </si>
  <si>
    <t>173,83</t>
  </si>
  <si>
    <t>VIDRO CRISTAL COLORIDO, 6 MM, PINTADO NA COR BRANCA</t>
  </si>
  <si>
    <t>86933</t>
  </si>
  <si>
    <t>247,05</t>
  </si>
  <si>
    <t>BANCADA DE MÁRMORE SINTÉTICO 120 X 60CM, COM CUBA INTEGRADA, INCLUSO SIFÃO TIPO GARRAFA EM PVC, VÁLVULA EM PLÁSTICO CROMADO TIPO AMERICANA E TORNEIRA CROMADA LONGA, DE PAREDE, PADRÃO POPULAR - FORNECIMENTO E INSTALAÇÃO. AF_12/2013</t>
  </si>
  <si>
    <t>212,29</t>
  </si>
  <si>
    <t>VIDRO CRISTAL COLORIDO, 8 MM, PINTADO NA COR BRANCA</t>
  </si>
  <si>
    <t>401,05</t>
  </si>
  <si>
    <t>86934</t>
  </si>
  <si>
    <t>BANCADA DE MÁRMORE SINTÉTICO 120 X 60CM, COM CUBA INTEGRADA, INCLUSO SIFÃO TIPO FLEXÍVEL EM PVC, VÁLVULA EM PLÁSTICO CROMADO TIPO AMERICANA E TORNEIRA CROMADA LONGA, DE PAREDE, PADRÃO POPULAR - FORNECIMENTO E INSTALAÇÃO. AF_12/2013</t>
  </si>
  <si>
    <t>VIDRO LISO FUME E = 4MM - SEM COLOCACAO</t>
  </si>
  <si>
    <t>206,35</t>
  </si>
  <si>
    <t>198,66</t>
  </si>
  <si>
    <t>VIDRO LISO FUME E = 6MM - SEM COLOCACAO</t>
  </si>
  <si>
    <t>86935</t>
  </si>
  <si>
    <t>CUBA DE EMBUTIR DE AÇO INOXIDÁVEL MÉDIA, INCLUSO VÁLVULA TIPO AMERICANA EM METAL CROMADO E SIFÃO FLEXÍVEL EM PVC - FORNECIMENTO E INSTALAÇÃO. AF_12/2013</t>
  </si>
  <si>
    <t>298,00</t>
  </si>
  <si>
    <t>196,21</t>
  </si>
  <si>
    <t>VIDRO LISO FUME, E = 5 MM - SEM COLOCACAO</t>
  </si>
  <si>
    <t>214,44</t>
  </si>
  <si>
    <t>86936</t>
  </si>
  <si>
    <t>CUBA DE EMBUTIR DE AÇO INOXIDÁVEL MÉDIA, INCLUSO VÁLVULA TIPO AMERICANA E SIFÃO TIPO GARRAFA EM METAL CROMADO - FORNECIMENTO E INSTALAÇÃO. AF_12/2013</t>
  </si>
  <si>
    <t>VIDRO LISO INCOLOR 10 MM - SEM COLOCACAO</t>
  </si>
  <si>
    <t>296,34</t>
  </si>
  <si>
    <t>372,49</t>
  </si>
  <si>
    <t>VIDRO LISO INCOLOR 2 A 3 MM - SEM COLOCACAO</t>
  </si>
  <si>
    <t>86937</t>
  </si>
  <si>
    <t>CUBA DE EMBUTIR OVAL EM LOUÇA BRANCA, 35 X 50CM OU EQUIVALENTE, INCLUSO VÁLVULA EM METAL CROMADO E SIFÃO FLEXÍVEL EM PVC - FORNECIMENTO E INSTALAÇÃO. AF_12/2013</t>
  </si>
  <si>
    <t>111,75</t>
  </si>
  <si>
    <t>VIDRO LISO INCOLOR 4MM - SEM COLOCACAO</t>
  </si>
  <si>
    <t>148,99</t>
  </si>
  <si>
    <t>86938</t>
  </si>
  <si>
    <t>CUBA DE EMBUTIR OVAL EM LOUÇA BRANCA, 35 X 50CM OU EQUIVALENTE, INCLUSO VÁLVULA E SIFÃO TIPO GARRAFA EM METAL CROMADO - FORNECIMENTO E INSTALAÇÃO. AF_12/2013</t>
  </si>
  <si>
    <t>235,71</t>
  </si>
  <si>
    <t>VIDRO LISO INCOLOR 5MM - SEM COLOCACAO</t>
  </si>
  <si>
    <t>86939</t>
  </si>
  <si>
    <t>LAVATÓRIO LOUÇA BRANCA COM COLUNA, *44 X 35,5* CM, PADRÃO POPULAR, INCLUSO SIFÃO FLEXÍVEL EM PVC, VÁLVULA E ENGATE FLEXÍVEL 30CM EM PLÁSTICO E COM TORNEIRA CROMADA PADRÃO POPULAR - FORNECIMENTO E INSTALAÇÃO. AF_12/2013</t>
  </si>
  <si>
    <t>VIDRO LISO INCOLOR 6 MM - SEM COLOCACAO</t>
  </si>
  <si>
    <t>263,12</t>
  </si>
  <si>
    <t>211,08</t>
  </si>
  <si>
    <t>VIDRO LISO INCOLOR 8MM  -  SEM COLOCACAO</t>
  </si>
  <si>
    <t>307,93</t>
  </si>
  <si>
    <t>86940</t>
  </si>
  <si>
    <t>LAVATÓRIO LOUÇA BRANCA COM COLUNA, 45 X 55CM OU EQUIVALENTE, PADRÃO MÉDIO, INCLUSO SIFÃO TIPO GARRAFA, VÁLVULA E ENGATE FLEXÍVEL DE 40CM EM METAL CROMADO, COM APARELHO MISTURADOR PADRÃO MÉDIO - FORNECIMENTO E INSTALAÇÃO. AF_12/2013</t>
  </si>
  <si>
    <t>VIDRO MARTELADO OU CANELADO, 4 MM - SEM COLOCACAO</t>
  </si>
  <si>
    <t>625,90</t>
  </si>
  <si>
    <t>124,16</t>
  </si>
  <si>
    <t>VIDRO PLANO ARAMADO E = 6 MM - SEM COLOCACAO</t>
  </si>
  <si>
    <t>86941</t>
  </si>
  <si>
    <t>LAVATÓRIO LOUÇA BRANCA COM COLUNA, 45 X 55CM OU EQUIVALENTE, PADRÃO MÉDIO, INCLUSO SIFÃO TIPO GARRAFA, VÁLVULA E ENGATE FLEXÍVEL DE 40CM EM METAL CROMADO, COM TORNEIRA CROMADA DE MESA, PADRÃO MÉDIO - FORNECIMENTO E INSTALAÇÃO. AF_12/2013</t>
  </si>
  <si>
    <t>VIDRO PLANO ARMADO E = 7MM - SEM COLOCACAO</t>
  </si>
  <si>
    <t>494,62</t>
  </si>
  <si>
    <t>384,91</t>
  </si>
  <si>
    <t>VIDRO TEMPERADO INCOLOR E = 10 MM, SEM COLOCACAO</t>
  </si>
  <si>
    <t>86942</t>
  </si>
  <si>
    <t>LAVATÓRIO LOUÇA BRANCA SUSPENSO, 29,5 X 39CM OU EQUIVALENTE, PADRÃO POPULAR, INCLUSO SIFÃO TIPO GARRAFA EM PVC, VÁLVULA E ENGATE FLEXÍVEL 30CM EM PLÁSTICO E TORNEIRA CROMADA DE MESA, PADRÃO POPULAR - FORNECIMENTO E INSTALAÇÃO. AF_12/2013</t>
  </si>
  <si>
    <t>170,87</t>
  </si>
  <si>
    <t>VIDRO TEMPERADO INCOLOR E = 6 MM, SEM COLOCACAO</t>
  </si>
  <si>
    <t>180,03</t>
  </si>
  <si>
    <t>VIDRO TEMPERADO INCOLOR E = 8 MM, SEM COLOCACAO</t>
  </si>
  <si>
    <t>164,93</t>
  </si>
  <si>
    <t>235,01</t>
  </si>
  <si>
    <t>86947</t>
  </si>
  <si>
    <t>VIDRO TEMPERADO INCOLOR PARA PORTA DE ABRIR, E = 10 MM (SEM FERRAGENS E SEM COLOCACAO)</t>
  </si>
  <si>
    <t>BANCADA MÁRMORE BRANCO POLIDO 0,50X0,60M, INCLUSO CUBA DE EMBUTIR OVAL EM LOUÇA BRANCA 35 X 50CM, VÁLVULA, SIFÃO TIPO GARRAFA E ENGATE FLEXÍVEL 40CM EM METAL CROMADO E APARELHO MISTURADOR DE MESA, PADRÃO MÉDIO - FORNECIMENTO E INSTALAÇÃO. AF_12/2013</t>
  </si>
  <si>
    <t>687,73</t>
  </si>
  <si>
    <t>330,00</t>
  </si>
  <si>
    <t>VIDRO TEMPERADO VERDE E = 10 MM, SEM COLOCACAO</t>
  </si>
  <si>
    <t>88571</t>
  </si>
  <si>
    <t>384,52</t>
  </si>
  <si>
    <t>SABONETEIRA DE SOBREPOR (FIXADA NA PAREDE), TIPO CONCHA, EM ACO INOXIDAVEL - FORNECIMENTO E INSTALACAO</t>
  </si>
  <si>
    <t>VIDRO TEMPERADO VERDE E = 6 MM, SEM COLOCACAO</t>
  </si>
  <si>
    <t>217,24</t>
  </si>
  <si>
    <t>93396</t>
  </si>
  <si>
    <t>VIDRO TEMPERADO VERDE E = 8 MM, SEM COLOCACAO</t>
  </si>
  <si>
    <t>BANCADA GRANITO CINZA POLIDO 0,50 X 0,60M, INCL. CUBA DE EMBUTIR OVAL LOUÇA BRANCA 35 X 50CM, VÁLVULA METAL CROMADO, SIFÃO FLEXÍVEL PVC, ENGATE 30CM FLEXÍVEL PLÁSTICO E TORNEIRA CROMADA DE MESA, PADRÃO POPULAR - FORNEC. E INSTALAÇÃO. AF_12/2013</t>
  </si>
  <si>
    <t>331,14</t>
  </si>
  <si>
    <t>293,50</t>
  </si>
  <si>
    <t>VIGA DE ESCORAMAENTO H20, DE MADEIRA, PESO DE 5,00 A 5,20 KG/M, COM EXTREMIDADES PLASTICAS</t>
  </si>
  <si>
    <t>93441</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</si>
  <si>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</si>
  <si>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VIGA DE MADEIRA APARELHADA *6 X 12* CM, MACARANDUBA, ANGELIM OU EQUIVALENTE DA REGIAO</t>
  </si>
  <si>
    <t>492,62</t>
  </si>
  <si>
    <t>VIGA DE MADEIRA APARELHADA *6 X 16* CM, MACARANDUBA, ANGELIM OU EQUIVALENTE DA REGIAO</t>
  </si>
  <si>
    <t>93442</t>
  </si>
  <si>
    <t>BANCADA MÁRMORE BRANCO POLIDO 150 X 60 CM, COM CUBA DE EMBUTIR DE AÇO INOXIDÁVEL MÉDIA, VÁLVULA AMERICANA EM METAL CROMADO, SIFÃO  TIPO GARRAFA EM METAL CROMADO, ENGATE FLEXÍVEL 30 CM, TORNEIRA  CROMADA TUBO MÓVEL, DE MESA, 1/2_x0094_ OU 3/4_x0094_, PARA PIA DE COZINHA, PADRÃO ALTO - FORNEC. E INSTAL. AF_12/2013</t>
  </si>
  <si>
    <t>VIGA DE MADEIRA NAO APARELHADA *6 X 16* CM, MACARANDUBA, ANGELIM OU EQUIVALENTE DA REGIAO</t>
  </si>
  <si>
    <t>839,51</t>
  </si>
  <si>
    <t>VIGA DE MADEIRA NAO APARELHADA *6 X 20* CM, MACARANDUBA, ANGELIM OU EQUIVALENTE DA REGIAO</t>
  </si>
  <si>
    <t>95469</t>
  </si>
  <si>
    <t>30,37</t>
  </si>
  <si>
    <t>VASO SANITARIO SIFONADO CONVENCIONAL COM  LOUÇA BRANCA - FORNECIMENTO E INSTALAÇÃO. AF_10/2016</t>
  </si>
  <si>
    <t>VIGA DE MADEIRA NAO APARELHADA *7,5 X 15 CM (3 X 6 ") PINUS, MISTA OU EQUIVALENTE DA REGIAO</t>
  </si>
  <si>
    <t>169,69</t>
  </si>
  <si>
    <t>VIGA DE MADEIRA NAO APARELHADA 6 X 12 CM, MACARANDUBA, ANGELIM OU EQUIVALENTE DA REGIAO</t>
  </si>
  <si>
    <t>95470</t>
  </si>
  <si>
    <t>VASO SANITARIO SIFONADO CONVENCIONAL COM LOUÇA BRANCA, INCLUSO CONJUNTO DE LIGAÇÃO PARA BACIA SANITÁRIA AJUSTÁVEL - FORNECIMENTO E INSTALAÇÃO. AF_10/2016</t>
  </si>
  <si>
    <t>175,26</t>
  </si>
  <si>
    <t>VIGA DE MADEIRA NAO APARELHADA 8 X 16 CM, MACARANDUBA, ANGELIM OU EQUIVALENTE DA REGIAO</t>
  </si>
  <si>
    <t>VIGIA DIURNO</t>
  </si>
  <si>
    <t>625,28</t>
  </si>
  <si>
    <t>VIGIA DIURNO (MENSALISTA)</t>
  </si>
  <si>
    <t>95472</t>
  </si>
  <si>
    <t>VASO SANITARIO SIFONADO CONVENCIONAL PARA PCD SEM FURO FRONTAL COM LOUÇA BRANCA SEM ASSENTO, INCLUSO CONJUNTO DE LIGAÇÃO PARA BACIA SANITÁRIA AJUSTÁVEL - FORNECIMENTO E INSTALAÇÃO. AF_10/2016</t>
  </si>
  <si>
    <t>1.684,60</t>
  </si>
  <si>
    <t>630,85</t>
  </si>
  <si>
    <t>VIGIA NOTURNO, HORA EFETIVAMENTE TRABALHADA DE 22 H AS 5 H (COM ADICIONAL NOTURNO)</t>
  </si>
  <si>
    <t>95542</t>
  </si>
  <si>
    <t>PORTA TOALHA ROSTO EM METAL CROMADO, TIPO ARGOLA, INCLUSO FIXAÇÃO. AF_10/2016</t>
  </si>
  <si>
    <t>95543</t>
  </si>
  <si>
    <t>VIGOTA DE MADEIRA NAO APARELHADA *5 X 10* CM, MACARANDUBA, ANGELIM OU EQUIVALENTE DA REGIAO</t>
  </si>
  <si>
    <t>PORTA TOALHA BANHO EM METAL CROMADO, TIPO BARRA, INCLUSO FIXAÇÃO. AF_10/2016</t>
  </si>
  <si>
    <t>36,94</t>
  </si>
  <si>
    <t>WASH PRIMER PARA TINTA AUTOMOTIVA</t>
  </si>
  <si>
    <t>137,95</t>
  </si>
  <si>
    <t>95545</t>
  </si>
  <si>
    <t>SABONETEIRA DE PAREDE EM METAL CROMADO, INCLUSO FIXAÇÃO. AF_10/2016</t>
  </si>
  <si>
    <t>28,18</t>
  </si>
  <si>
    <t>95546</t>
  </si>
  <si>
    <t>KIT DE ACESSORIOS PARA BANHEIRO EM METAL CROMADO, 5 PECAS, INCLUSO FIXAÇÃO. AF_10/2016</t>
  </si>
  <si>
    <t>85,32</t>
  </si>
  <si>
    <t>6087</t>
  </si>
  <si>
    <t>TAMPA EM CONCRETO ARMADO 60X60X5CM P/CX INSPECAO/FOSSA SEPTICA</t>
  </si>
  <si>
    <t>98052</t>
  </si>
  <si>
    <t>TANQUE SÉPTICO CIRCULAR, EM CONCRETO PRÉ-MOLDADO, DIÂMETRO INTERNO = 1,10 M, ALTURA INTERNA = 2,50 M, VOLUME ÚTIL: 2138,2 L (PARA 5 CONTRIBUINTES). AF_05/2018</t>
  </si>
  <si>
    <t>1.049,95</t>
  </si>
  <si>
    <t>98053</t>
  </si>
  <si>
    <t>TANQUE SÉPTICO CIRCULAR, EM CONCRETO PRÉ-MOLDADO, DIÂMETRO INTERNO = 1,40 M, ALTURA INTERNA = 2,50 M, VOLUME ÚTIL: 3463,6 L (PARA 13 CONTRIBUINTES). AF_05/2018</t>
  </si>
  <si>
    <t>1.537,92</t>
  </si>
  <si>
    <t>98054</t>
  </si>
  <si>
    <t>TANQUE SÉPTICO CIRCULAR, EM CONCRETO PRÉ-MOLDADO, DIÂMETRO INTERNO = 1,88 M, ALTURA INTERNA = 2,50 M, VOLUME ÚTIL: 6245,8 L (PARA 32 CONTRIBUINTES). AF_05/2018</t>
  </si>
  <si>
    <t>2.253,76</t>
  </si>
  <si>
    <t>98055</t>
  </si>
  <si>
    <t>TANQUE SÉPTICO CIRCULAR, EM CONCRETO PRÉ-MOLDADO, DIÂMETRO INTERNO = 2,38 M, ALTURA INTERNA = 2,50 M, VOLUME ÚTIL: 10009,8 L (PARA 69 CONTRIBUINTES). AF_05/2018</t>
  </si>
  <si>
    <t>2.988,82</t>
  </si>
  <si>
    <t>98056</t>
  </si>
  <si>
    <t>TANQUE SÉPTICO CIRCULAR, EM CONCRETO PRÉ-MOLDADO, DIÂMETRO INTERNO = 2,38 M, ALTURA INTERNA = 3,0 M, VOLUME ÚTIL: 12234,2 L (PARA 86 CONTRIBUINTES). AF_05/2018</t>
  </si>
  <si>
    <t>3.456,28</t>
  </si>
  <si>
    <t>98057</t>
  </si>
  <si>
    <t>TANQUE SÉPTICO CIRCULAR, EM CONCRETO PRÉ-MOLDADO, DIÂMETRO INTERNO = 2,88 M, ALTURA INTERNA = 2,50 M, VOLUME ÚTIL: 14657,4 L (PARA 105 CONTRIBUINTES). AF_05/2018</t>
  </si>
  <si>
    <t>4.557,51</t>
  </si>
  <si>
    <t>98066</t>
  </si>
  <si>
    <t>TANQUE SÉPTICO RETANGULAR, EM ALVENARIA COM TIJOLOS CERÂMICOS MACIÇOS, DIMENSÕES INTERNAS: 1,0 X 2,0 X 1,4 M, VOLUME ÚTIL: 2000 L (PARA 5 CONTRIBUINTES). AF_05/2018</t>
  </si>
  <si>
    <t>3.404,17</t>
  </si>
  <si>
    <t>98067</t>
  </si>
  <si>
    <t>TANQUE SÉPTICO RETANGULAR, EM ALVENARIA COM TIJOLOS CERÂMICOS MACIÇOS, DIMENSÕES INTERNAS: 1,2 X 2,4 X 1,6 M, VOLUME ÚTIL: 3456 L (PARA 13 CONTRIBUINTES). AF_05/2018</t>
  </si>
  <si>
    <t>4.550,03</t>
  </si>
  <si>
    <t>98068</t>
  </si>
  <si>
    <t>TANQUE SÉPTICO RETANGULAR, EM ALVENARIA COM TIJOLOS CERÂMICOS MACIÇOS, DIMENSÕES INTERNAS: 1,4 X 3,2 X 1,8 M, VOLUME ÚTIL: 6272 L (PARA 32 CONTRIBUINTES). AF_05/2018</t>
  </si>
  <si>
    <t>6.435,67</t>
  </si>
  <si>
    <t>98069</t>
  </si>
  <si>
    <t>TANQUE SÉPTICO RETANGULAR, EM ALVENARIA COM TIJOLOS CERÂMICOS MACIÇOS, DIMENSÕES INTERNAS: 1,6 X 4,4 X 1,8 M, VOLUME ÚTIL: 9856 L (PARA 68 CONTRIBUINTES). AF_05/2018</t>
  </si>
  <si>
    <t>8.625,18</t>
  </si>
  <si>
    <t>98070</t>
  </si>
  <si>
    <t>TANQUE SÉPTICO RETANGULAR, EM ALVENARIA COM TIJOLOS CERÂMICOS MACIÇOS, DIMENSÕES INTERNAS: 1,6 X 4,8 X 2,0 M, VOLUME ÚTIL: 12288 L (PARA 86 CONTRIBUINTES). AF_05/2018</t>
  </si>
  <si>
    <t>9.888,63</t>
  </si>
  <si>
    <t>98071</t>
  </si>
  <si>
    <t>TANQUE SÉPTICO RETANGULAR, EM ALVENARIA COM TIJOLOS CERÂMICOS MACIÇOS, DIMENSÕES INTERNAS: 1,6 X 4,6 X 2,4 M, VOLUME ÚTIL: 14720 L (PARA 105 CONTRIBUINTES). AF_05/2018</t>
  </si>
  <si>
    <t>10.861,53</t>
  </si>
  <si>
    <t>98072</t>
  </si>
  <si>
    <t>FILTRO ANAERÓBIO RETANGULAR, EM ALVENARIA COM TIJOLOS CERÂMICOS MACIÇOS, DIMENSÕES INTERNAS: 0,8 X 1,2 X 1,67 M, VOLUME ÚTIL: 1152 L (PARA 5 CONTRIBUINTES). AF_05/2018</t>
  </si>
  <si>
    <t>2.847,20</t>
  </si>
  <si>
    <t>98073</t>
  </si>
  <si>
    <t>FILTRO ANAERÓBIO RETANGULAR, EM ALVENARIA COM TIJOLOS CERÂMICOS MACIÇOS, DIMENSÕES INTERNAS: 1,2 X 1,8 X 1,67 M, VOLUME ÚTIL: 2592 L (PARA 13 CONTRIBUINTES). AF_05/2018</t>
  </si>
  <si>
    <t>4.446,64</t>
  </si>
  <si>
    <t>98074</t>
  </si>
  <si>
    <t>FILTRO ANAERÓBIO RETANGULAR, EM ALVENARIA COM TIJOLOS CERÂMICOS MACIÇOS, DIMENSÕES INTERNAS: 1,4 X 3,0 X 1,67 M, VOLUME ÚTIL: 5040 L (PARA 32 CONTRIBUINTES). AF_05/2018</t>
  </si>
  <si>
    <t>6.899,28</t>
  </si>
  <si>
    <t>98075</t>
  </si>
  <si>
    <t>FILTRO ANAERÓBIO RETANGULAR, EM ALVENARIA COM TIJOLOS CERÂMICOS MACIÇOS, DIMENSÕES INTERNAS: 1,4 X 4,2 X 1,67 M, VOLUME ÚTIL: 7056 L (PARA 67 CONTRIBUINTES). AF_05/2018</t>
  </si>
  <si>
    <t>8.968,87</t>
  </si>
  <si>
    <t>98076</t>
  </si>
  <si>
    <t>FILTRO ANAERÓBIO RETANGULAR, EM ALVENARIA COM TIJOLOS CERÂMICOS MACIÇOS, DIMENSÕES INTERNAS: 1,6 X 4,6 X 1,67 M, VOLUME ÚTIL: 8832 L (PARA 84 CONTRIBUINTES). AF_05/2018</t>
  </si>
  <si>
    <t>10.331,49</t>
  </si>
  <si>
    <t>98077</t>
  </si>
  <si>
    <t>FILTRO ANAERÓBIO RETANGULAR, EM ALVENARIA COM TIJOLOS CERÂMICOS MACIÇOS, DIMENSÕES INTERNAS: 1,6 X 5,6 X 1,67 M, VOLUME ÚTIL: 10752 L (PARA 103 CONTRIBUINTES). AF_05/2018</t>
  </si>
  <si>
    <t>12.161,56</t>
  </si>
  <si>
    <t>98078</t>
  </si>
  <si>
    <t>SUMIDOURO RETANGULAR, EM ALVENARIA COM TIJOLOS CERÂMICOS MACIÇOS, DIMENSÕES INTERNAS: 0,8 X 1,4 X 3,0 M, ÁREA DE INFILTRAÇÃO: 13,2 M² (PARA 5 CONTRIBUINTES). AF_05/2018</t>
  </si>
  <si>
    <t>2.876,60</t>
  </si>
  <si>
    <t>98079</t>
  </si>
  <si>
    <t>SUMIDOURO RETANGULAR, EM ALVENARIA COM TIJOLOS CERÂMICOS MACIÇOS, DIMENSÕES INTERNAS: 1,0 X 3,0 X 3,0 M, ÁREA DE INFILTRAÇÃO: 25 M² (PARA 10 CONTRIBUINTES). AF_05/2018</t>
  </si>
  <si>
    <t>5.039,93</t>
  </si>
  <si>
    <t>98080</t>
  </si>
  <si>
    <t>SUMIDOURO RETANGULAR, EM ALVENARIA COM TIJOLOS CERÂMICOS MACIÇOS, DIMENSÕES INTERNAS: 1,6 X 3,4 X 3,0 M, ÁREA DE INFILTRAÇÃO: 32,9 M² (PARA 13 CONTRIBUINTES). AF_05/2018</t>
  </si>
  <si>
    <t>6.481,94</t>
  </si>
  <si>
    <t>98081</t>
  </si>
  <si>
    <t>SUMIDOURO RETANGULAR, EM ALVENARIA COM TIJOLOS CERÂMICOS MACIÇOS, DIMENSÕES INTERNAS: 1,6 X 5,8 X 3,0 M, ÁREA DE INFILTRAÇÃO: 50 M² (PARA 20 CONTRIBUINTES). AF_05/2018</t>
  </si>
  <si>
    <t>9.603,56</t>
  </si>
  <si>
    <t>98082</t>
  </si>
  <si>
    <t>TANQUE SÉPTICO RETANGULAR, EM ALVENARIA COM BLOCOS DE CONCRETO, DIMENSÕES INTERNAS: 1,0 X 2,0 X 1,4 M, VOLUME ÚTIL: 2000 L (PARA 5 CONTRIBUINTES). AF_05/2018</t>
  </si>
  <si>
    <t>2.624,22</t>
  </si>
  <si>
    <t>98083</t>
  </si>
  <si>
    <t>TANQUE SÉPTICO RETANGULAR, EM ALVENARIA COM BLOCOS DE CONCRETO, DIMENSÕES INTERNAS: 1,2 X 2,4 X 1,6 M, VOLUME ÚTIL: 3456 L (PARA 13 CONTRIBUINTES). AF_05/2018</t>
  </si>
  <si>
    <t>3.473,94</t>
  </si>
  <si>
    <t>98084</t>
  </si>
  <si>
    <t>TANQUE SÉPTICO RETANGULAR, EM ALVENARIA COM BLOCOS DE CONCRETO, DIMENSÕES INTERNAS: 1,4 X 3,2 X 1,8 M, VOLUME ÚTIL: 6272 L (PARA 32 CONTRIBUINTES). AF_05/2018</t>
  </si>
  <si>
    <t>4.885,10</t>
  </si>
  <si>
    <t>98085</t>
  </si>
  <si>
    <t>TANQUE SÉPTICO RETANGULAR, EM ALVENARIA COM BLOCOS DE CONCRETO, DIMENSÕES INTERNAS: 1,6 X 4,4 X 1,8 M, VOLUME ÚTIL: 9856 L (PARA 68 CONTRIBUINTES). AF_05/2018</t>
  </si>
  <si>
    <t>6.617,81</t>
  </si>
  <si>
    <t>98086</t>
  </si>
  <si>
    <t>TANQUE SÉPTICO RETANGULAR, EM ALVENARIA COM BLOCOS DE CONCRETO, DIMENSÕES INTERNAS: 1,6 X 4,8 X 2,0 M, VOLUME ÚTIL: 12288 L (PARA 86 CONTRIBUINTES). AF_05/2018</t>
  </si>
  <si>
    <t>7.492,39</t>
  </si>
  <si>
    <t>98087</t>
  </si>
  <si>
    <t>TANQUE SÉPTICO RETANGULAR, EM ALVENARIA COM BLOCOS DE CONCRETO, DIMENSÕES INTERNAS: 1,6 X 4,6 X 2,4 M, VOLUME ÚTIL: 14720 L (PARA 105 CONTRIBUINTES). AF_05/2018</t>
  </si>
  <si>
    <t>8.038,76</t>
  </si>
  <si>
    <t>98088</t>
  </si>
  <si>
    <t>FILTRO ANAERÓBIO RETANGULAR, EM ALVENARIA COM BLOCOS DE CONCRETO, DIMENSÕES INTERNAS: 0,8 X 1,2 X 1,67 M, VOLUME ÚTIL: 1152 L (PARA 5 CONTRIBUINTES). AF_05/2018</t>
  </si>
  <si>
    <t>2.241,50</t>
  </si>
  <si>
    <t>98089</t>
  </si>
  <si>
    <t>FILTRO ANAERÓBIO RETANGULAR, EM ALVENARIA COM BLOCOS DE CONCRETO, DIMENSÕES INTERNAS: 1,2 X 1,8 X 1,67 M, VOLUME ÚTIL: 2592 L (PARA 13 CONTRIBUINTES). AF_05/2018</t>
  </si>
  <si>
    <t>3.550,81</t>
  </si>
  <si>
    <t>98090</t>
  </si>
  <si>
    <t>FILTRO ANAERÓBIO RETANGULAR, EM ALVENARIA COM BLOCOS DE CONCRETO, DIMENSÕES INTERNAS: 1,4 X 3,0 X 1,67 M, VOLUME ÚTIL: 5040 L (PARA 32 CONTRIBUINTES). AF_05/2018</t>
  </si>
  <si>
    <t>5.585,62</t>
  </si>
  <si>
    <t>98091</t>
  </si>
  <si>
    <t>FILTRO ANAERÓBIO RETANGULAR, EM ALVENARIA COM BLOCOS DE CONCRETO, DIMENSÕES INTERNAS: 1,4 X 4,2 X 1,67 M, VOLUME ÚTIL: 7056 L (PARA 67 CONTRIBUINTES). AF_05/2018</t>
  </si>
  <si>
    <t>7.208,70</t>
  </si>
  <si>
    <t>98092</t>
  </si>
  <si>
    <t>FILTRO ANAERÓBIO RETANGULAR, EM ALVENARIA COM BLOCOS DE CONCRETO, DIMENSÕES INTERNAS: 1,6 X 4,6 X 1,67 M, VOLUME ÚTIL: 8832 L (PARA 84 CONTRIBUINTES). AF_05/2018</t>
  </si>
  <si>
    <t>8.479,90</t>
  </si>
  <si>
    <t>98093</t>
  </si>
  <si>
    <t>FILTRO ANAERÓBIO RETANGULAR, EM ALVENARIA COM BLOCOS DE CONCRETO, DIMENSÕES INTERNAS: 1,6 X 5,6 X 1,67 M, VOLUME ÚTIL: 10752 L (PARA 103 CONTRIBUINTES). AF_05/2018</t>
  </si>
  <si>
    <t>10.012,67</t>
  </si>
  <si>
    <t>98094</t>
  </si>
  <si>
    <t>SUMIDOURO RETANGULAR, EM ALVENARIA COM BLOCOS DE CONCRETO, DIMENSÕES INTERNAS: 0,8 X 1,4 X 3,0 M, ÁREA DE INFILTRAÇÃO: 13,2 M² (PARA 5 CONTRIBUINTES). AF_05/2018</t>
  </si>
  <si>
    <t>1.865,71</t>
  </si>
  <si>
    <t>98099</t>
  </si>
  <si>
    <t>SUMIDOURO RETANGULAR, EM ALVENARIA COM BLOCOS DE CONCRETO, DIMENSÕES INTERNAS: 1,0 X 3,0 X 3,0 M, ÁREA DE INFILTRAÇÃO: 25 M² (PARA 10 CONTRIBUINTES). AF_05/2018</t>
  </si>
  <si>
    <t>3.205,87</t>
  </si>
  <si>
    <t>98100</t>
  </si>
  <si>
    <t>SUMIDOURO RETANGULAR, EM ALVENARIA COM BLOCOS DE CONCRETO, DIMENSÕES INTERNAS: 1,6 X 3,4 X 3,0 M, ÁREA DE INFILTRAÇÃO: 32,9 M² (PARA 13 CONTRIBUINTES). AF_05/2018</t>
  </si>
  <si>
    <t>4.190,56</t>
  </si>
  <si>
    <t>98101</t>
  </si>
  <si>
    <t>SUMIDOURO RETANGULAR, EM ALVENARIA COM BLOCOS DE CONCRETO, DIMENSÕES INTERNAS: 1,6 X 5,8 X 3,0 M, ÁREA DE INFILTRAÇÃO: 50 M² (PARA 20 CONTRIBUINTES). AF_05/2018</t>
  </si>
  <si>
    <t>6.203,09</t>
  </si>
  <si>
    <t>98109</t>
  </si>
  <si>
    <t>CAIXA DE GORDURA ESPECIAL (CAPACIDADE: 312 L - PARA ATÉ 146 PESSOAS SERVIDAS NO PICO), RETANGULAR, EM ALVENARIA COM BLOCOS DE CONCRETO, DIMENSÕES INTERNAS = 0,4X1,2 M, ALTURA INTERNA = 1 M. AF_05/2018</t>
  </si>
  <si>
    <t>567,28</t>
  </si>
  <si>
    <t>98110</t>
  </si>
  <si>
    <t>CAIXA DE GORDURA PEQUENA (CAPACIDADE: 19 L), CIRCULAR, EM PVC, DIÂMETRO INTERNO= 0,3 M. AF_05/2018</t>
  </si>
  <si>
    <t>380,54</t>
  </si>
  <si>
    <t>98111</t>
  </si>
  <si>
    <t>CAIXA DE INSPEÇÃO PARA ATERRAMENTO, CIRCULAR, EM POLIETILENO, DIÂMETRO INTERNO = 0,3 M. AF_05/2018</t>
  </si>
  <si>
    <t>98114</t>
  </si>
  <si>
    <t>TAMPA CIRCULAR PARA ESGOTO E DRENAGEM, EM FERRO FUNDIDO, DIÂMETRO INTERNO = 0,6 M. AF_05/2018</t>
  </si>
  <si>
    <t>372,61</t>
  </si>
  <si>
    <t>98115</t>
  </si>
  <si>
    <t>TAMPA CIRCULAR PARA ESGOTO E DRENAGEM, EM CONCRETO PRÉ-MOLDADO, DIÂMETRO INTERNO = 0,6 M. AF_05/2018</t>
  </si>
  <si>
    <t>81,56</t>
  </si>
  <si>
    <t>89957</t>
  </si>
  <si>
    <t>PONTO DE CONSUMO TERMINAL DE ÁGUA FRIA (SUBRAMAL) COM TUBULAÇÃO DE PVC, DN 25 MM, INSTALADO EM RAMAL DE ÁGUA, INCLUSOS RASGO E CHUMBAMENTO EM ALVENARIA. AF_12/2014</t>
  </si>
  <si>
    <t>98,10</t>
  </si>
  <si>
    <t>89959</t>
  </si>
  <si>
    <t>PONTO DE CONSUMO TERMINAL DE ÁGUA QUENTE (SUBRAMAL) COM TUBULAÇÃO DE CPVC, DN 22 MM, INSTALADO EM RAMAL DE ÁGUA, INCLUSOS RASGO E CHUMBAMENTO EM ALVENARIA. AF_12/2014</t>
  </si>
  <si>
    <t>151,29</t>
  </si>
  <si>
    <t>74093/1</t>
  </si>
  <si>
    <t>VALVULA PE COM CRIVO BRONZE 1.1/4" - FORNECIMENTO E INSTALACAO</t>
  </si>
  <si>
    <t>90,19</t>
  </si>
  <si>
    <t>74169/1</t>
  </si>
  <si>
    <t>REGISTRO/VALVULA GLOBO ANGULAR 45 GRAUS EM LATAO PARA HIDRANTES DE INCÊNDIO PREDIAL DN 2.1/2_x0094_, COM VOLANTE, CLASSE DE PRESSAO DE ATE 200 PSI - FORNECIMENTO E INSTALACAO</t>
  </si>
  <si>
    <t>COMPOSIÇÃO LEI SOCIAL</t>
  </si>
  <si>
    <t>201,80</t>
  </si>
  <si>
    <t>89349</t>
  </si>
  <si>
    <t>REGISTRO DE PRESSÃO BRUTO, LATÃO, ROSCÁVEL, 1/2", FORNECIDO E INSTALADO EM RAMAL DE ÁGUA. AF_12/2014</t>
  </si>
  <si>
    <t>23,19</t>
  </si>
  <si>
    <t>89351</t>
  </si>
  <si>
    <t>REGISTRO DE PRESSÃO BRUTO, LATÃO,  ROSCÁVEL, 3/4_x0094_, FORNECIDO E INSTALADO EM RAMAL DE ÁGUA. AF_12/2014</t>
  </si>
  <si>
    <t>89352</t>
  </si>
  <si>
    <t>REGISTRO DE GAVETA BRUTO, LATÃO, ROSCÁVEL, 1/2", FORNECIDO E INSTALADO EM RAMAL DE ÁGUA. AF_12/2014</t>
  </si>
  <si>
    <t>29,97</t>
  </si>
  <si>
    <t>89354</t>
  </si>
  <si>
    <t>MISTURADOR MONOCOMANDO PARA CHUVEIRO, BASE BRUTA E ACABAMENTO CROMADO, FORNECIDO E INSTALADO EM RAMAL DE ÁGUA. AF_12/2014</t>
  </si>
  <si>
    <t>190,88</t>
  </si>
  <si>
    <t>89969</t>
  </si>
  <si>
    <t>KIT DE REGISTRO DE PRESSÃO BRUTO DE LATÃO ½", INCLUSIVE CONEXÕES,  ROSCÁVEL, INSTALADO EM RAMAL DE ÁGUA FRIA - FORNECIMENTO E INSTALAÇÃO. AF_12/2014</t>
  </si>
  <si>
    <t>89970</t>
  </si>
  <si>
    <t>KIT DE REGISTRO DE PRESSÃO BRUTO DE LATÃO ¾", INCLUSIVE CONEXÕES, ROSCÁVEL, INSTALADO EM RAMAL DE ÁGUA FRIA - FORNECIMENTO E INSTALAÇÃO. AF_12/2014</t>
  </si>
  <si>
    <t>36,48</t>
  </si>
  <si>
    <t>89971</t>
  </si>
  <si>
    <t>KIT DE REGISTRO DE GAVETA BRUTO DE LATÃO ½", INCLUSIVE CONEXÕES, ROSCÁVEL, INSTALADO EM RAMAL DE ÁGUA FRIA - FORNECIMENTO E INSTALAÇÃO. AF_12/2014</t>
  </si>
  <si>
    <t>89972</t>
  </si>
  <si>
    <t>KIT DE REGISTRO DE GAVETA BRUTO DE LATÃO ¾", INCLUSIVE CONEXÕES, ROSCÁVEL, INSTALADO EM RAMAL DE ÁGUA FRIA - FORNECIMENTO E INSTALAÇÃO. AF_12/2014</t>
  </si>
  <si>
    <t>40,75</t>
  </si>
  <si>
    <t>89973</t>
  </si>
  <si>
    <t>KIT DE MISTURADOR BASE BRUTA DE LATÃO ¾" MONOCOMANDO PARA CHUVEIRO, INCLUSIVE CONEXÕES, INSTALADO EM RAMAL DE ÁGUA - FORNECIMENTO E INSTALAÇÃO. AF_12/2014</t>
  </si>
  <si>
    <t>315,49</t>
  </si>
  <si>
    <t>GRUPO A - Encargos Sociais Básicos</t>
  </si>
  <si>
    <t>89974</t>
  </si>
  <si>
    <t>KIT DE TÊ MISTURADOR EM CPVC ¾" COM DUPLO COMANDO PARA CHUVEIRO, INCLUSIVE CONEXÕES, INSTALADO EM RAMAL DE ÁGUA - FORNECIMENTO E INSTALAÇÃO. AF_12/2014</t>
  </si>
  <si>
    <t>186,59</t>
  </si>
  <si>
    <t>89984</t>
  </si>
  <si>
    <t>REGISTRO DE PRESSÃO BRUTO, LATÃO, ROSCÁVEL, 1/2", COM ACABAMENTO E CANOPLA CROMADOS. FORNECIDO E INSTALADO EM RAMAL DE ÁGUA. AF_12/2014</t>
  </si>
  <si>
    <t>% SINAPI</t>
  </si>
  <si>
    <t>89985</t>
  </si>
  <si>
    <t>REGISTRO DE PRESSÃO BRUTO, LATÃO, ROSCÁVEL, 3/4", COM ACABAMENTO E CANOPLA CROMADOS. FORNECIDO E INSTALADO EM RAMAL DE ÁGUA. AF_12/2014</t>
  </si>
  <si>
    <t>65,44</t>
  </si>
  <si>
    <t>89986</t>
  </si>
  <si>
    <t>REGISTRO DE GAVETA BRUTO, LATÃO, ROSCÁVEL, 1/2", COM ACABAMENTO E CANOPLA CROMADOS. FORNECIDO E INSTALADO EM RAMAL DE ÁGUA. AF_12/2014</t>
  </si>
  <si>
    <t>62,05</t>
  </si>
  <si>
    <t>89987</t>
  </si>
  <si>
    <t>REGISTRO DE GAVETA BRUTO, LATÃO, ROSCÁVEL, 3/4", COM ACABAMENTO E CANOPLA CROMADOS. FORNECIDO E INSTALADO EM RAMAL DE ÁGUA. AF_12/2014</t>
  </si>
  <si>
    <t>68,85</t>
  </si>
  <si>
    <t>A.1</t>
  </si>
  <si>
    <t>INSS (Art. 22 da Lei 8.212/91)</t>
  </si>
  <si>
    <t>90371</t>
  </si>
  <si>
    <t>REGISTRO DE ESFERA, PVC, ROSCÁVEL, 3/4", FORNECIDO E INSTALADO EM RAMAL DE ÁGUA. AF_03/2015</t>
  </si>
  <si>
    <t>27,63</t>
  </si>
  <si>
    <t>94489</t>
  </si>
  <si>
    <t>REGISTRO DE ESFERA, PVC, SOLDÁVEL, DN  25 MM, INSTALADO EM RESERVAÇÃO DE ÁGUA DE EDIFICAÇÃO QUE POSSUA RESERVATÓRIO DE FIBRA/FIBROCIMENTO   FORNECIMENTO E INSTALAÇÃO. AF_06/2016</t>
  </si>
  <si>
    <t>94490</t>
  </si>
  <si>
    <t>REGISTRO DE ESFERA, PVC, SOLDÁVEL, DN  32 MM, INSTALADO EM RESERVAÇÃO DE ÁGUA DE EDIFICAÇÃO QUE POSSUA RESERVATÓRIO DE FIBRA/FIBROCIMENTO   FORNECIMENTO E INSTALAÇÃO. AF_06/2016</t>
  </si>
  <si>
    <t>40,58</t>
  </si>
  <si>
    <t>94491</t>
  </si>
  <si>
    <t>REGISTRO DE ESFERA, PVC, SOLDÁVEL, DN  40 MM, INSTALADO EM RESERVAÇÃO DE ÁGUA DE EDIFICAÇÃO QUE POSSUA RESERVATÓRIO DE FIBRA/FIBROCIMENTO   FORNECIMENTO E INSTALAÇÃO. AF_06/2016</t>
  </si>
  <si>
    <t>55,62</t>
  </si>
  <si>
    <t>94492</t>
  </si>
  <si>
    <t>REGISTRO DE ESFERA, PVC, SOLDÁVEL, DN  50 MM, INSTALADO EM RESERVAÇÃO DE ÁGUA DE EDIFICAÇÃO QUE POSSUA RESERVATÓRIO DE FIBRA/FIBROCIMENTO   FORNECIMENTO E INSTALAÇÃO. AF_06/2016</t>
  </si>
  <si>
    <t>57,09</t>
  </si>
  <si>
    <t>94493</t>
  </si>
  <si>
    <t>REGISTRO DE ESFERA, PVC, SOLDÁVEL, DN  60 MM, INSTALADO EM RESERVAÇÃO DE ÁGUA DE EDIFICAÇÃO QUE POSSUA RESERVATÓRIO DE FIBRA/FIBROCIMENTO   FORNECIMENTO E INSTALAÇÃO. AF_06/2016</t>
  </si>
  <si>
    <t>A.2</t>
  </si>
  <si>
    <t>104,20</t>
  </si>
  <si>
    <t xml:space="preserve">FGTS (Art. 27 do Decreto 99.684/90) </t>
  </si>
  <si>
    <t>94494</t>
  </si>
  <si>
    <t>A.3</t>
  </si>
  <si>
    <t>SESI/SESC (Lei 8.029/90 e Lei 8.036/90)</t>
  </si>
  <si>
    <t>REGISTRO DE GAVETA BRUTO, LATÃO, ROSCÁVEL, 3/4_x0094_, INSTALADO EM RESERVAÇÃO DE ÁGUA DE EDIFICAÇÃO QUE POSSUA RESERVATÓRIO DE FIBRA/FIBROCIMENTO _x0096_ FORNECIMENTO E INSTALAÇÃO. AF_06/2016</t>
  </si>
  <si>
    <t>A.4</t>
  </si>
  <si>
    <t>SENAI/SENAC (Lei 8.029/90 e Decreto-Lei 6246/44)</t>
  </si>
  <si>
    <t>94495</t>
  </si>
  <si>
    <t>A.5</t>
  </si>
  <si>
    <t>REGISTRO DE GAVETA BRUTO, LATÃO, ROSCÁVEL, 1_x0094_, INSTALADO EM RESERVAÇÃO DE ÁGUA DE EDIFICAÇÃO QUE POSSUA RESERVATÓRIO DE FIBRA/FIBROCIMENTO _x0096_ FORNECIMENTO E INSTALAÇÃO. AF_06/2016</t>
  </si>
  <si>
    <t xml:space="preserve">SEBRAE (já considerado no item A.3 e A.4) </t>
  </si>
  <si>
    <t>64,11</t>
  </si>
  <si>
    <t>94496</t>
  </si>
  <si>
    <t>A.6</t>
  </si>
  <si>
    <t>REGISTRO DE GAVETA BRUTO, LATÃO, ROSCÁVEL, 1 1/4_x0094_, INSTALADO EM RESERVAÇÃO DE ÁGUA DE EDIFICAÇÃO QUE POSSUA RESERVATÓRIO DE FIBRA/FIBROCIMENTO _x0096_ FORNECIMENTO E INSTALAÇÃO. AF_06/2016</t>
  </si>
  <si>
    <t xml:space="preserve">INCRA (Lei 2.613/55 e Decreto 1.146/70) </t>
  </si>
  <si>
    <t>78,79</t>
  </si>
  <si>
    <t>A.7</t>
  </si>
  <si>
    <t>94497</t>
  </si>
  <si>
    <t>SALÁRIO-EDUCAÇÃO (Decreto 87.043/82)</t>
  </si>
  <si>
    <t>REGISTRO DE GAVETA BRUTO, LATÃO, ROSCÁVEL, 1 1/2_x0094_, INSTALADO EM RESERVAÇÃO DE ÁGUA DE EDIFICAÇÃO QUE POSSUA RESERVATÓRIO DE FIBRA/FIBROCIMENTO _x0096_ FORNECIMENTO E INSTALAÇÃO. AF_06/2016</t>
  </si>
  <si>
    <t>92,65</t>
  </si>
  <si>
    <t>A.8</t>
  </si>
  <si>
    <t xml:space="preserve">SEGURO ACIDENTE DO TRABALHO (Lei 8.212/91 e Decreto 3.048/99) </t>
  </si>
  <si>
    <t>94498</t>
  </si>
  <si>
    <t>REGISTRO DE GAVETA BRUTO, LATÃO, ROSCÁVEL, 2_x0094_, INSTALADO EM RESERVAÇÃO DE ÁGUA DE EDIFICAÇÃO QUE POSSUA RESERVATÓRIO DE FIBRA/FIBROCIMENTO _x0096_ FORNECIMENTO E INSTALAÇÃO. AF_06/2016</t>
  </si>
  <si>
    <t>A.9</t>
  </si>
  <si>
    <t>120,08</t>
  </si>
  <si>
    <t xml:space="preserve">SECONCI/Medicina do Trabalho </t>
  </si>
  <si>
    <t>TOTAL GRUPO A</t>
  </si>
  <si>
    <t>219,83</t>
  </si>
  <si>
    <t>94500</t>
  </si>
  <si>
    <t>REGISTRO DE GAVETA BRUTO, LATÃO, ROSCÁVEL, 3_x0094_, INSTALADO EM RESERVAÇÃO DE ÁGUA DE EDIFICAÇÃO QUE POSSUA RESERVATÓRIO DE FIBRA/FIBROCIMENTO _x0096_ FORNECIMENTO E INSTALAÇÃO. AF_06/2016</t>
  </si>
  <si>
    <t>261,64</t>
  </si>
  <si>
    <t>94501</t>
  </si>
  <si>
    <t>REGISTRO DE GAVETA BRUTO, LATÃO, ROSCÁVEL, 4_x0094_, INSTALADO EM RESERVAÇÃO DE ÁGUA DE EDIFICAÇÃO QUE POSSUA RESERVATÓRIO DE FIBRA/FIBROCIMENTO _x0096_ FORNECIMENTO E INSTALAÇÃO. AF_06/2016</t>
  </si>
  <si>
    <t>514,36</t>
  </si>
  <si>
    <t>94792</t>
  </si>
  <si>
    <t>REGISTRO DE GAVETA BRUTO, LATÃO, ROSCÁVEL, 1_x0094_, COM ACABAMENTO E CANOPLA CROMADOS, INSTALADO EM RESERVAÇÃO DE ÁGUA DE EDIFICAÇÃO QUE POSSUA RESERVATÓRIO DE FIBRA/FIBROCIMENTO _x0096_ FORNECIMENTO E INSTALAÇÃO. AF_06/2016</t>
  </si>
  <si>
    <t>98,68</t>
  </si>
  <si>
    <t>94793</t>
  </si>
  <si>
    <t>REGISTRO DE GAVETA BRUTO, LATÃO, ROSCÁVEL, 1 1/4_x0094_, COM ACABAMENTO E CANOPLA CROMADOS, INSTALADO EM RESERVAÇÃO DE ÁGUA DE EDIFICAÇÃO QUE POSSUA RESERVATÓRIO DE FIBRA/FIBROCIMENTO _x0096_ FORNECIMENTO E INSTALAÇÃO. AF_06/2016</t>
  </si>
  <si>
    <t>127,92</t>
  </si>
  <si>
    <t>94794</t>
  </si>
  <si>
    <t xml:space="preserve">GRUPO B - Encargos Sociais que recebem a incidência do grupo A </t>
  </si>
  <si>
    <t>REGISTRO DE GAVETA BRUTO, LATÃO, ROSCÁVEL, 1 1/2_x0094_, COM ACABAMENTO E CANOPLA CROMADOS, INSTALADO EM RESERVAÇÃO DE ÁGUA DE EDIFICAÇÃO QUE POSSUA RESERVATÓRIO DE FIBRA/FIBROCIMENTO _x0096_ FORNECIMENTO E INSTALAÇÃO. AF_06/2016</t>
  </si>
  <si>
    <t>132,60</t>
  </si>
  <si>
    <t>94795</t>
  </si>
  <si>
    <t>TORNEIRA DE BOIA, ROSCÁVEL, 1/2_x0094_ , FORNECIDA E INSTALADA EM RESERVAÇÃO DE ÁGUA. AF_06/2016</t>
  </si>
  <si>
    <t>B.1</t>
  </si>
  <si>
    <t>94796</t>
  </si>
  <si>
    <t>TORNEIRA DE BOIA, ROSCÁVEL, 3/4_x0094_ , FORNECIDA E INSTALADA EM RESERVAÇÃO DE ÁGUA. AF_06/2016</t>
  </si>
  <si>
    <t>Descanso Semanal Remunerado (Art. 66 da CLT e Art. 7º da CF/88)</t>
  </si>
  <si>
    <t>B.2</t>
  </si>
  <si>
    <t>94797</t>
  </si>
  <si>
    <t>Feriados (Art. 70 da CLT e Lei 605/49)</t>
  </si>
  <si>
    <t>TORNEIRA DE BOIA, ROSCÁVEL, 1_x0094_, FORNECIDA E INSTALADA EM RESERVAÇÃO DE ÁGUA. AF_06/2016</t>
  </si>
  <si>
    <t>31,40</t>
  </si>
  <si>
    <t>B.3</t>
  </si>
  <si>
    <t>Auxílio doença e acidente do trabalho (Lei 3.607/60 e Art. 131 da CLT)</t>
  </si>
  <si>
    <t>94798</t>
  </si>
  <si>
    <t>TORNEIRA DE BOIA, ROSCÁVEL, 1 1/4_x0094_ , FORNECIDA E INSTALADA EM RESERVAÇÃO DE ÁGUA. AF_06/2016</t>
  </si>
  <si>
    <t>65,86</t>
  </si>
  <si>
    <t>B.4</t>
  </si>
  <si>
    <t xml:space="preserve">Licença Paternidade (Art. 7º da CF/88) </t>
  </si>
  <si>
    <t>94799</t>
  </si>
  <si>
    <t>TORNEIRA DE BOIA, ROSCÁVEL, 1 1/2_x0094_ , FORNECIDA E INSTALADA EM RESERVAÇÃO DE ÁGUA. AF_06/2016</t>
  </si>
  <si>
    <t>64,60</t>
  </si>
  <si>
    <t>B.5</t>
  </si>
  <si>
    <t xml:space="preserve">Faltas Legais (Art. 473 da CLT) </t>
  </si>
  <si>
    <t>94800</t>
  </si>
  <si>
    <t>B.6</t>
  </si>
  <si>
    <t>TORNEIRA DE BOIA, ROSCÁVEL, 2_x0094_, FORNECIDA E INSTALADA EM RESERVAÇÃO DE ÁGUA. AF_06/2016</t>
  </si>
  <si>
    <t>108,66</t>
  </si>
  <si>
    <t xml:space="preserve">13º Salário (Lei nº 4090/62) </t>
  </si>
  <si>
    <t>B.7</t>
  </si>
  <si>
    <t>95248</t>
  </si>
  <si>
    <t xml:space="preserve">Aviso Prévio Trabalhado (Art. 7º, inciso XXI da CF/88) </t>
  </si>
  <si>
    <t>VÁLVULA DE ESFERA BRUTA, BRONZE, ROSCÁVEL, 1/2  , INSTALADO EM RESERVAÇÃO DE ÁGUA DE EDIFICAÇÃO QUE POSSUA RESERVATÓRIO DE FIBRA/FIBROCIMENTO - FORNECIMENTO E INSTALAÇÃO. AF_06/2016</t>
  </si>
  <si>
    <t>60,25</t>
  </si>
  <si>
    <t>B.8</t>
  </si>
  <si>
    <t>Dias de Chuvas</t>
  </si>
  <si>
    <t>95249</t>
  </si>
  <si>
    <t>VÁLVULA DE ESFERA BRUTA, BRONZE, ROSCÁVEL, 3/4'', INSTALADO EM RESERVAÇÃO DE ÁGUA DE EDIFICAÇÃO QUE POSSUA RESERVATÓRIO DE FIBRA/FIBROCIMENTO - FORNECIMENTO E INSTALAÇÃO. AF_06/2016</t>
  </si>
  <si>
    <t>B.9</t>
  </si>
  <si>
    <t>Férias Gozadas</t>
  </si>
  <si>
    <t>95250</t>
  </si>
  <si>
    <t>B.10</t>
  </si>
  <si>
    <t>VÁLVULA DE ESFERA BRUTA, BRONZE, ROSCÁVEL, 1'', INSTALADO EM RESERVAÇÃO DE ÁGUA DE EDIFICAÇÃO QUE POSSUA RESERVATÓRIO DE FIBRA/FIBROCIMENTO -   FORNECIMENTO E INSTALAÇÃO. AF_06/2016</t>
  </si>
  <si>
    <t>Salário Maternidade</t>
  </si>
  <si>
    <t>79,73</t>
  </si>
  <si>
    <t>B.11</t>
  </si>
  <si>
    <t>Auxílio - Enfermidade</t>
  </si>
  <si>
    <t>95251</t>
  </si>
  <si>
    <t>VÁLVULA DE ESFERA BRUTA, BRONZE, ROSCÁVEL, 1 1/4'', INSTALADO EM RESERVAÇÃO DE ÁGUA DE EDIFICAÇÃO QUE POSSUA RESERVATÓRIO DE FIBRA/FIBROCIMENTO -   FORNECIMENTO E INSTALAÇÃO. AF_06/2016</t>
  </si>
  <si>
    <t>TOTAL GRUPO B</t>
  </si>
  <si>
    <t>95252</t>
  </si>
  <si>
    <t>VÁLVULA DE ESFERA BRUTA, BRONZE, ROSCÁVEL, 1 1/2'', INSTALADO EM RESERVAÇÃO DE ÁGUA DE EDIFICAÇÃO QUE POSSUA RESERVATÓRIO DE FIBRA/FIBROCIMENTO -   FORNECIMENTO E INSTALAÇÃO. AF_06/2016</t>
  </si>
  <si>
    <t>123,63</t>
  </si>
  <si>
    <t>95253</t>
  </si>
  <si>
    <t>VÁLVULA DE ESFERA BRUTA, BRONZE, ROSCÁVEL, 2'', INSTALADO EM RESERVAÇÃO DE ÁGUA DE EDIFICAÇÃO QUE POSSUA RESERVATÓRIO DE FIBRA/FIBROCIMENTO - FORNECIMENTO E INSTALAÇÃO. AF_06/2016</t>
  </si>
  <si>
    <t>177,79</t>
  </si>
  <si>
    <t>GRUPO C - Encargos Sociais que não recebem a incidência do grupo A</t>
  </si>
  <si>
    <t>99619</t>
  </si>
  <si>
    <t>VÁLVULA DE RETENÇÃO HORIZONTAL, DE BRONZE, ROSCÁVEL, 3/4" - FORNECIMENTO E INSTALAÇÃO. AF_01/2019</t>
  </si>
  <si>
    <t>70,63</t>
  </si>
  <si>
    <t>C.1</t>
  </si>
  <si>
    <t>99620</t>
  </si>
  <si>
    <t>Dispensa sem justa causa (LC 110/01)</t>
  </si>
  <si>
    <t>VÁLVULA DE RETENÇÃO HORIZONTAL, DE BRONZE, ROSCÁVEL, 1" - FORNECIMENTO E INSTALAÇÃO. AF_01/2019</t>
  </si>
  <si>
    <t>112,25</t>
  </si>
  <si>
    <t>C.2</t>
  </si>
  <si>
    <t xml:space="preserve">Férias indenizadas (Art. 129 a 148 da CLT) </t>
  </si>
  <si>
    <t>99621</t>
  </si>
  <si>
    <t>VÁLVULA DE RETENÇÃO HORIZONTAL, DE BRONZE, ROSCÁVEL, 1 1/4" - FORNECIMENTO E INSTALAÇÃO. AF_01/2019</t>
  </si>
  <si>
    <t>156,05</t>
  </si>
  <si>
    <t>C.3</t>
  </si>
  <si>
    <t xml:space="preserve">Aviso prévio indenizado (Art. 7º, inciso XXI da CF/88) </t>
  </si>
  <si>
    <t>99622</t>
  </si>
  <si>
    <t>C.4</t>
  </si>
  <si>
    <t>VÁLVULA DE RETENÇÃO HORIZONTAL, DE BRONZE, ROSCÁVEL, 1 1/2"  - FORNECIMENTO E INSTALAÇÃO. AF_01/2019</t>
  </si>
  <si>
    <t xml:space="preserve">FGTS sobre aviso prévio indenizado (Súmula 305 TST) </t>
  </si>
  <si>
    <t>171,34</t>
  </si>
  <si>
    <t>C.5</t>
  </si>
  <si>
    <t>99623</t>
  </si>
  <si>
    <t>INSS sobre aviso prévio indenizado (Decreto 6.727/09)</t>
  </si>
  <si>
    <t>VÁLVULA DE RETENÇÃO HORIZONTAL, DE BRONZE, ROSCÁVEL, 2"  - FORNECIMENTO E INSTALAÇÃO. AF_01/2019</t>
  </si>
  <si>
    <t>230,87</t>
  </si>
  <si>
    <t>C.6</t>
  </si>
  <si>
    <t>Aviso prévio trabalhado</t>
  </si>
  <si>
    <t>99624</t>
  </si>
  <si>
    <t>VÁLVULA DE RETENÇÃO HORIZONTAL, DE BRONZE, ROSCÁVEL, 2 1/2" - FORNECIMENTO E INSTALAÇÃO. AF_01/2019</t>
  </si>
  <si>
    <t>318,46</t>
  </si>
  <si>
    <t>C.7</t>
  </si>
  <si>
    <t>Indenização Adicional</t>
  </si>
  <si>
    <t>99625</t>
  </si>
  <si>
    <t>VÁLVULA DE RETENÇÃO HORIZONTAL, DE BRONZE, ROSCÁVEL, 3" - FORNECIMENTO E INSTALAÇÃO. AF_01/2019</t>
  </si>
  <si>
    <t>TOTAL GRUPO C</t>
  </si>
  <si>
    <t>430,72</t>
  </si>
  <si>
    <t>99626</t>
  </si>
  <si>
    <t>VÁLVULA DE RETENÇÃO HORIZONTAL, DE BRONZE, ROSCÁVEL, 4" - FORNECIMENTO E INSTALAÇÃO. AF_01/2019</t>
  </si>
  <si>
    <t>652,39</t>
  </si>
  <si>
    <t>99627</t>
  </si>
  <si>
    <t>VÁLVULA DE RETENÇÃO VERTICAL, DE BRONZE, ROSCÁVEL, 1/2" - FORNECIMENTO E INSTALAÇÃO. AF_01/2019</t>
  </si>
  <si>
    <t>64,37</t>
  </si>
  <si>
    <t>99628</t>
  </si>
  <si>
    <t>VÁLVULA DE RETENÇÃO VERTICAL, DE BRONZE, ROSCÁVEL, 3/4" - FORNECIMENTO E INSTALAÇÃO. AF_01/2019</t>
  </si>
  <si>
    <t xml:space="preserve">GRUPO D - Reincidência dos encargos sociais básicos </t>
  </si>
  <si>
    <t>99629</t>
  </si>
  <si>
    <t>VÁLVULA DE RETENÇÃO VERTICAL, DE BRONZE, ROSCÁVEL, 1" - FORNECIMENTO E INSTALAÇÃO. AF_01/2019</t>
  </si>
  <si>
    <t>70,14</t>
  </si>
  <si>
    <t>D.1</t>
  </si>
  <si>
    <t>99630</t>
  </si>
  <si>
    <t>VÁLVULA DE RETENÇÃO VERTICAL, DE BRONZE, ROSCÁVEL, 1 1/4" - FORNECIMENTO E INSTALAÇÃO. AF_01/2019</t>
  </si>
  <si>
    <t>Incidência do grupo A sobre o grupo B</t>
  </si>
  <si>
    <t>93,15</t>
  </si>
  <si>
    <t>99631</t>
  </si>
  <si>
    <t>VÁLVULA DE RETENÇÃO VERTICAL, DE BRONZE, ROSCÁVEL, 1 1/2" - FORNECIMENTO E INSTALAÇÃO. AF_01/2019</t>
  </si>
  <si>
    <t>103,36</t>
  </si>
  <si>
    <t>99632</t>
  </si>
  <si>
    <t>VÁLVULA DE RETENÇÃO VERTICAL, DE BRONZE, ROSCÁVEL, 2" - FORNECIMENTO E INSTALAÇÃO. AF_01/2019</t>
  </si>
  <si>
    <t>139,96</t>
  </si>
  <si>
    <t>99633</t>
  </si>
  <si>
    <t>VÁLVULA DE RETENÇÃO VERTICAL, DE BRONZE, ROSCÁVEL, 3" - FORNECIMENTO E INSTALAÇÃO. AF_01/2019</t>
  </si>
  <si>
    <t>275,19</t>
  </si>
  <si>
    <t>99634</t>
  </si>
  <si>
    <t>VÁLVULA DE RETENÇÃO VERTICAL, DE BRONZE, ROSCÁVEL, 4" - FORNECIMENTO E INSTALAÇÃO. AF_01/2019</t>
  </si>
  <si>
    <t>456,69</t>
  </si>
  <si>
    <t>D.2</t>
  </si>
  <si>
    <t>Reincidência de Grupo A sobre Aviso Prévio Trabalho e Reincidência
 do FGTS sobre Aviso Prévio Indenizado</t>
  </si>
  <si>
    <t>99635</t>
  </si>
  <si>
    <t>VÁLVULA DE DESCARGA METÁLICA, BASE 1 1/2 ", ACABAMENTO METALICO CROMADO - FORNECIMENTO E INSTALAÇÃO. AF_01/2019</t>
  </si>
  <si>
    <t>TOTAL GRUPO D</t>
  </si>
  <si>
    <t>95634</t>
  </si>
  <si>
    <t>KIT CAVALETE PARA MEDIÇÃO DE ÁGUA - ENTRADA PRINCIPAL, EM PVC SOLDÁVEL DN 20 (½")   FORNECIMENTO E INSTALAÇÃO (EXCLUSIVE HIDRÔMETRO). AF_11/2016</t>
  </si>
  <si>
    <t>116,41</t>
  </si>
  <si>
    <t>95635</t>
  </si>
  <si>
    <t>KIT CAVALETE PARA MEDIÇÃO DE ÁGUA - ENTRADA PRINCIPAL, EM PVC SOLDÁVEL DN 25 (¾")   FORNECIMENTO E INSTALAÇÃO (EXCLUSIVE HIDRÔMETRO). AF_11/2016</t>
  </si>
  <si>
    <t>125,64</t>
  </si>
  <si>
    <t>95637</t>
  </si>
  <si>
    <t>KIT CAVALETE PARA MEDIÇÃO DE ÁGUA - ENTRADA PRINCIPAL, EM AÇO GALVANIZADO DN 32 (1 ¼_x0094_) _x0096_ FORNECIMENTO E INSTALAÇÃO (EXCLUSIVE HIDRÔMETRO). AF_11/2016</t>
  </si>
  <si>
    <t>399,60</t>
  </si>
  <si>
    <t>95638</t>
  </si>
  <si>
    <t>KIT CAVALETE PARA MEDIÇÃO DE ÁGUA - ENTRADA PRINCIPAL, EM AÇO GALVANIZADO DN 40 (1 ½_x0094_) _x0096_ FORNECIMENTO E INSTALAÇÃO (EXCLUSIVE HIDRÔMETRO). AF_11/2016</t>
  </si>
  <si>
    <t>TOTAL DOS GRUPO (A+B+C+D)</t>
  </si>
  <si>
    <t>487,18</t>
  </si>
  <si>
    <t>95639</t>
  </si>
  <si>
    <t>KIT CAVALETE PARA MEDIÇÃO DE ÁGUA - ENTRADA PRINCIPAL, EM AÇO GALVANIZADO DN 50 (2_x0094_) _x0096_ FORNECIMENTO E INSTALAÇÃO (EXCLUSIVE HIDRÔMETRO). AF_11/2016</t>
  </si>
  <si>
    <t>628,89</t>
  </si>
  <si>
    <t>95641</t>
  </si>
  <si>
    <t>KIT CAVALETE PARA MEDIÇÃO DE ÁGUA - ENTRADA INDIVIDUALIZADA, EM PVC DN 25 (¾_x0094_), PARA 2 MEDIDORES _x0096_ FORNECIMENTO E INSTALAÇÃO (EXCLUSIVE HIDRÔMETRO). AF_11/2016</t>
  </si>
  <si>
    <t>213,73</t>
  </si>
  <si>
    <t>95642</t>
  </si>
  <si>
    <t>KIT CAVALETE PARA MEDIÇÃO DE ÁGUA - ENTRADA INDIVIDUALIZADA, EM PVC DN 25 (¾_x0094_), PARA 3 MEDIDORES _x0096_ FORNECIMENTO E INSTALAÇÃO (EXCLUSIVE HIDRÔMETRO). AF_11/2016</t>
  </si>
  <si>
    <t>316,00</t>
  </si>
  <si>
    <t>95643</t>
  </si>
  <si>
    <t>KIT CAVALETE PARA MEDIÇÃO DE ÁGUA - ENTRADA INDIVIDUALIZADA, EM PVC DN 25 (¾_x0094_), PARA 4 MEDIDORES _x0096_ FORNECIMENTO E INSTALAÇÃO (EXCLUSIVE HIDRÔMETRO). AF_11/2016</t>
  </si>
  <si>
    <t>413,77</t>
  </si>
  <si>
    <t>95644</t>
  </si>
  <si>
    <t>KIT CAVALETE PARA MEDIÇÃO DE ÁGUA - ENTRADA INDIVIDUALIZADA, EM PVC DN 32 (1_x0094_), PARA 1 MEDIDOR _x0096_ FORNECIMENTO E INSTALAÇÃO (EXCLUSIVE HIDRÔMETRO). AF_11/2016</t>
  </si>
  <si>
    <t>156,25</t>
  </si>
  <si>
    <t>95645</t>
  </si>
  <si>
    <t>KIT CAVALETE PARA MEDIÇÃO DE ÁGUA - ENTRADA INDIVIDUALIZADA, EM PVC DN 32 (1_x0094_), PARA 2 MEDIDORES _x0096_ FORNECIMENTO E INSTALAÇÃO (EXCLUSIVE HIDRÔMETRO). AF_11/2016</t>
  </si>
  <si>
    <t>287,12</t>
  </si>
  <si>
    <t>95646</t>
  </si>
  <si>
    <t>KIT CAVALETE PARA MEDIÇÃO DE ÁGUA - ENTRADA INDIVIDUALIZADA, EM PVC DN 32 (1_x0094_), PARA 3 MEDIDORES _x0096_ FORNECIMENTO E INSTALAÇÃO (EXCLUSIVE HIDRÔMETRO). AF_11/2016</t>
  </si>
  <si>
    <t>427,91</t>
  </si>
  <si>
    <t>95647</t>
  </si>
  <si>
    <t>KIT CAVALETE PARA MEDIÇÃO DE ÁGUA - ENTRADA INDIVIDUALIZADA, EM PVC DN 32 (1_x0094_), PARA 4 MEDIDORES _x0096_ FORNECIMENTO E INSTALAÇÃO (EXCLUSIVE HIDRÔMETRO). AF_11/2016</t>
  </si>
  <si>
    <t>561,53</t>
  </si>
  <si>
    <t>95673</t>
  </si>
  <si>
    <t>HIDRÔMETRO DN 20 (½_x0094_), 1,5 M³/H _x0096_ FORNECIMENTO E INSTALAÇÃO. AF_11/2016</t>
  </si>
  <si>
    <t>101,03</t>
  </si>
  <si>
    <t>95674</t>
  </si>
  <si>
    <t>HIDRÔMETRO DN 20 (½_x0094_), 3,0 M³/H _x0096_ FORNECIMENTO E INSTALAÇÃO. AF_11/2016</t>
  </si>
  <si>
    <t>107,35</t>
  </si>
  <si>
    <t>95675</t>
  </si>
  <si>
    <t>HIDRÔMETRO DN 25 (¾ ), 5,0 M³/H FORNECIMENTO E INSTALAÇÃO. AF_11/2016</t>
  </si>
  <si>
    <t>131,23</t>
  </si>
  <si>
    <t>95676</t>
  </si>
  <si>
    <t>CAIXA EM CONCRETO PRÉ-MOLDADO PARA ABRIGO DE HIDRÔMETRO COM DN 20 (½_x0094_) _x0096_ FORNECIMENTO E INSTALAÇÃO. AF_11/2016</t>
  </si>
  <si>
    <t>97741</t>
  </si>
  <si>
    <t>KIT CAVALETE PARA MEDIÇÃO DE ÁGUA - ENTRADA INDIVIDUALIZADA, EM PVC DN 25 (¾_x0094_), PARA 1 MEDIDOR _x0096_ FORNECIMENTO E INSTALAÇÃO (EXCLUSIVE HIDRÔMETRO). AF_11/2016</t>
  </si>
  <si>
    <t>119,19</t>
  </si>
  <si>
    <t>72285</t>
  </si>
  <si>
    <t>CAIXA DE AREIA 40X40X40CM EM ALVENARIA - EXECUÇÃO</t>
  </si>
  <si>
    <t>90436</t>
  </si>
  <si>
    <t>FURO EM ALVENARIA PARA DIÂMETROS MENORES OU IGUAIS A 40 MM. AF_05/2015</t>
  </si>
  <si>
    <t>90437</t>
  </si>
  <si>
    <t>FURO EM ALVENARIA PARA DIÂMETROS MAIORES QUE 40 MM E MENORES OU IGUAIS A 75 MM. AF_05/2015</t>
  </si>
  <si>
    <t>90438</t>
  </si>
  <si>
    <t>FURO EM ALVENARIA PARA DIÂMETROS MAIORES QUE 75 MM. AF_05/2015</t>
  </si>
  <si>
    <t>90439</t>
  </si>
  <si>
    <t>FURO EM CONCRETO PARA DIÂMETROS MENORES OU IGUAIS A 40 MM. AF_05/2015</t>
  </si>
  <si>
    <t>90440</t>
  </si>
  <si>
    <t>FURO EM CONCRETO PARA DIÂMETROS MAIORES QUE 40 MM E MENORES OU IGUAIS A 75 MM. AF_05/2015</t>
  </si>
  <si>
    <t>90441</t>
  </si>
  <si>
    <t>FURO EM CONCRETO PARA DIÂMETROS MAIORES QUE 75 MM. AF_05/2015</t>
  </si>
  <si>
    <t>83,82</t>
  </si>
  <si>
    <t>90444</t>
  </si>
  <si>
    <t>RASGO EM CONTRAPISO PARA RAMAIS/ DISTRIBUIÇÃO COM DIÂMETROS MENORES OU IGUAIS A 40 MM. AF_05/2015</t>
  </si>
  <si>
    <t>18,77</t>
  </si>
  <si>
    <t>90451</t>
  </si>
  <si>
    <t>PASSANTE TIPO PEÇA EM POLIESTIRENO PARA ABERTURA PARA PASSAGEM DE 1 TUBO, FIXADO EM LAJE. AF_05/2015</t>
  </si>
  <si>
    <t>90452</t>
  </si>
  <si>
    <t>PASSANTE TIPO PEÇA EM POLIESTIRENO PARA ABERTURA PARA PASSAGEM DE MAIS DE 1 TUBO, FIXADO EM LAJE. AF_05/2015</t>
  </si>
  <si>
    <t>10,20</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</si>
  <si>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</si>
  <si>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</si>
  <si>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</si>
  <si>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</si>
  <si>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</si>
  <si>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</si>
  <si>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90456</t>
  </si>
  <si>
    <t>QUEBRA EM ALVENARIA PARA INSTALAÇÃO DE CAIXA DE TOMADA (4X4 OU 4X2). AF_05/2015</t>
  </si>
  <si>
    <t>90457</t>
  </si>
  <si>
    <t>QUEBRA EM ALVENARIA PARA INSTALAÇÃO DE QUADRO DISTRIBUIÇÃO PEQUENO (19X25 CM). AF_05/2015</t>
  </si>
  <si>
    <t>90458</t>
  </si>
  <si>
    <t>QUEBRA EM ALVENARIA PARA INSTALAÇÃO DE QUADRO DISTRIBUIÇÃO GRANDE (76X40 CM). AF_05/2015</t>
  </si>
  <si>
    <t>19,10</t>
  </si>
  <si>
    <t>90459</t>
  </si>
  <si>
    <t>QUEBRA EM ALVENARIA PARA INSTALAÇÃO DE ABRIGO PARA MANGUEIRAS (90X60 CM). AF_05/2015</t>
  </si>
  <si>
    <t>90460</t>
  </si>
  <si>
    <t>PERFILADO DE SEÇÃO 38X76 MM PARA SUPORTE DE ATÉ 3 TUBOS HORIZONTAIS. AF_05/2015</t>
  </si>
  <si>
    <t>27,68</t>
  </si>
  <si>
    <t>90461</t>
  </si>
  <si>
    <t>PERFILADO DE SEÇÃO 38X76 MM PARA SUPORTE DE MAIS DE 3 TUBOS HORIZONTAIS. AF_05/2015</t>
  </si>
  <si>
    <t>90462</t>
  </si>
  <si>
    <t>PERFILADO DE SEÇÃO 38X38 MM PARA SUPORTE DE ATÉ 3 TUBOS VERTICAIS. AF_05/2015</t>
  </si>
  <si>
    <t>90463</t>
  </si>
  <si>
    <t>PERFILADO DE SEÇÃO 38X38 MM PARA SUPORTE DE MAIS DE 3 TUBOS VERTICAIS. AF_05/2015</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</si>
  <si>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</si>
  <si>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</si>
  <si>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</si>
  <si>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</si>
  <si>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</si>
  <si>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</si>
  <si>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90469</t>
  </si>
  <si>
    <t>CHUMBAMENTO LINEAR EM CONTRAPISO PARA RAMAIS/DISTRIBUIÇÃO COM DIÂMETROS MAIORES QUE 40 MM E MENORES OU IGUAIS A 75 MM. AF_05/2015</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</si>
  <si>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</si>
  <si>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</si>
  <si>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</si>
  <si>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</si>
  <si>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</si>
  <si>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</si>
  <si>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</si>
  <si>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</si>
  <si>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91169</t>
  </si>
  <si>
    <t>FIXAÇÃO DE TUBOS HORIZONTAIS DE PPR DIÂMETROS MAIORES QUE 75 MM COM ABRAÇADEIRA METÁLICA RÍGIDA TIPO D 3", FIXADA EM PERFILADO EM LAJE. AF_05/2015</t>
  </si>
  <si>
    <t>6,56</t>
  </si>
  <si>
    <t>91170</t>
  </si>
  <si>
    <t>FIXAÇÃO DE TUBOS HORIZONTAIS DE PVC, CPVC OU COBRE DIÂMETROS MENORES OU IGUAIS A 40 MM OU ELETROCALHAS ATÉ 150MM DE LARGURA, COM ABRAÇADEIRA METÁLICA RÍGIDA TIPO D 1/2_x0094_, FIXADA EM PERFILADO EM LAJE. AF_05/2015</t>
  </si>
  <si>
    <t>91171</t>
  </si>
  <si>
    <t>FIXAÇÃO DE TUBOS HORIZONTAIS DE PVC, CPVC OU COBRE DIÂMETROS MAIORES QUE 40 MM E MENORES OU IGUAIS A 75 MM COM ABRAÇADEIRA METÁLICA RÍGIDA TIPO D 1 1/2", FIXADA EM PERFILADO EM LAJE. AF_05/2015</t>
  </si>
  <si>
    <t>91172</t>
  </si>
  <si>
    <t>FIXAÇÃO DE TUBOS HORIZONTAIS DE PVC, CPVC OU COBRE DIÂMETROS MAIORES QUE 75 MM COM ABRAÇADEIRA METÁLICA RÍGIDA TIPO D 3", FIXADA EM PERFILADO EM LAJE. AF_05/2015</t>
  </si>
  <si>
    <t>91173</t>
  </si>
  <si>
    <t>FIXAÇÃO DE TUBOS VERTICAIS DE PPR DIÂMETROS MENORES OU IGUAIS A 40 MM COM ABRAÇADEIRA METÁLICA RÍGIDA TIPO D 1/2", FIXADA EM PERFILADO EM ALVENARIA. AF_05/2015</t>
  </si>
  <si>
    <t>91174</t>
  </si>
  <si>
    <t>FIXAÇÃO DE TUBOS VERTICAIS DE PPR DIÂMETROS MAIORES QUE 40 MM E MENORES OU IGUAIS A 75 MM COM ABRAÇADEIRA METÁLICA RÍGIDA TIPO D 1 1/2", FIXADA EM PERFILADO EM ALVENARIA. AF_05/2015</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</si>
  <si>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</si>
  <si>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</si>
  <si>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</si>
  <si>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</si>
  <si>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91177</t>
  </si>
  <si>
    <t>FIXAÇÃO DE TUBOS HORIZONTAIS DE PPR DIÂMETROS MAIORES QUE 40 MM E MENORES OU IGUAIS A 75 MM COM ABRAÇADEIRA METÁLICA RÍGIDA TIPO  D  1 1/2" , FIXADA DIRETAMENTE NA LAJE. AF_05/2015</t>
  </si>
  <si>
    <t>91178</t>
  </si>
  <si>
    <t>FIXAÇÃO DE TUBOS HORIZONTAIS DE PPR DIÂMETROS MAIORES QUE 75 MM COM ABRAÇADEIRA METÁLICA RÍGIDA TIPO  D  3" , FIXADA DIRETAMENTE NA LAJE. AF_05/2015</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</si>
  <si>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</si>
  <si>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</si>
  <si>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</si>
  <si>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_x0093_D_x0094_ 1 1/2_x0094_, FIXADA DIRETAMENTE NA LAJE. AF_05/2015</t>
  </si>
  <si>
    <t>91181</t>
  </si>
  <si>
    <t>FIXAÇÃO DE TUBOS HORIZONTAIS DE PVC, CPVC OU COBRE DIÂMETROS MAIORES QUE 75 MM COM ABRAÇADEIRA METÁLICA RÍGIDA TIPO  D  3" , FIXADA DIRETAMENTE NA LAJE. AF_05/2015</t>
  </si>
  <si>
    <t>91182</t>
  </si>
  <si>
    <t>FIXAÇÃO DE TUBOS HORIZONTAIS DE PPR DIÂMETROS MENORES OU IGUAIS A 40 MM COM ABRAÇADEIRA METÁLICA FLEXÍVEL 18 MM, FIXADA DIRETAMENTE NA LAJE. AF_05/2015</t>
  </si>
  <si>
    <t>19,21</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</si>
  <si>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</si>
  <si>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</si>
  <si>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</si>
  <si>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</si>
  <si>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91185</t>
  </si>
  <si>
    <t>FIXAÇÃO DE TUBOS HORIZONTAIS DE PVC, CPVC OU COBRE DIÂMETROS MENORES OU IGUAIS A 40 MM COM ABRAÇADEIRA METÁLICA FLEXÍVEL 18 MM, FIXADA DIRETAMENTE NA LAJE. AF_05/2015</t>
  </si>
  <si>
    <t>4,93</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</si>
  <si>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</si>
  <si>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</si>
  <si>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</si>
  <si>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</si>
  <si>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</si>
  <si>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</si>
  <si>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91189</t>
  </si>
  <si>
    <t>CHUMBAMENTO PONTUAL DE ABERTURA EM LAJE COM PASSAGEM DE MAIS DE 1 TUBO DE  DIAMETRO EQUIVALENTE IGUAL À  50 MM. AF_05/2015</t>
  </si>
  <si>
    <t>30,77</t>
  </si>
  <si>
    <t>91190</t>
  </si>
  <si>
    <t>CHUMBAMENTO PONTUAL EM PASSAGEM DE TUBO COM DIÂMETRO MENOR OU IGUAL A 40 MM. AF_05/2015</t>
  </si>
  <si>
    <t>91191</t>
  </si>
  <si>
    <t>CHUMBAMENTO PONTUAL EM PASSAGEM DE TUBO COM DIÂMETROS ENTRE 40 MM E 75 MM. AF_05/2015</t>
  </si>
  <si>
    <t>91192</t>
  </si>
  <si>
    <t>CHUMBAMENTO PONTUAL EM PASSAGEM DE TUBO COM DIÂMETRO MAIOR QUE 75 MM. AF_05/2015</t>
  </si>
  <si>
    <t>91222</t>
  </si>
  <si>
    <t>RASGO EM ALVENARIA PARA RAMAIS/ DISTRIBUIÇÃO COM DIÂMETROS MAIORES QUE 40 MM E MENORES OU IGUAIS A 75 MM. AF_05/2015</t>
  </si>
  <si>
    <t>9,90</t>
  </si>
  <si>
    <t>94480</t>
  </si>
  <si>
    <t>CONJUNTO HIDRÁULICO PARA INSTALAÇÃO DE BOMBA EM AÇO ROSCÁVEL, DN SUCÇÃO 65 (2½_x0094_) E DN RECALQUE 50 (2_x0094_), PARA EDIFICAÇÃO ENTRE 12 E 18 PAVIMENTOS _x0096_ FORNECIMENTO E INSTALAÇÃO. AF_06/2016</t>
  </si>
  <si>
    <t>1.924,95</t>
  </si>
  <si>
    <t>94481</t>
  </si>
  <si>
    <t>CONJUNTO HIDRÁULICO PARA INSTALAÇÃO DE BOMBA EM AÇO ROSCÁVEL, DN SUCÇÃO 50 (2_x0094_) E DN RECALQUE 40 (1 1/2_x0094_), PARA EDIFICAÇÃO ENTRE 8 E 12 PAVIMENTOS _x0096_ FORNECIMENTO E INSTALAÇÃO. AF_06/2016</t>
  </si>
  <si>
    <t>1.347,84</t>
  </si>
  <si>
    <t>94482</t>
  </si>
  <si>
    <t>CONJUNTO HIDRÁULICO PARA INSTALAÇÃO DE BOMBA EM AÇO ROSCÁVEL, DN SUCÇÃO 40 (1 1/2_x0094_) E DN RECALQUE 32 (1 1/4_x0094_), PARA EDIFICAÇÃO ENTRE 4 E 8 PAVIMENTOS _x0096_ FORNECIMENTO E INSTALAÇÃO. AF_06/2016</t>
  </si>
  <si>
    <t>1.060,65</t>
  </si>
  <si>
    <t>94483</t>
  </si>
  <si>
    <t>CONJUNTO HIDRÁULICO PARA INSTALAÇÃO DE BOMBA EM AÇO ROSCÁVEL, DN SUCÇÃO 32 (1 1/4_x0094_) E DN RECALQUE 25 (1_x0094_), PARA EDIFICAÇÃO ATÉ 4 PAVIMENTOS _x0096_ FORNECIMENTO E INSTALAÇÃO. AF_06/2016</t>
  </si>
  <si>
    <t>890,20</t>
  </si>
  <si>
    <t>95541</t>
  </si>
  <si>
    <t>FIXAÇÃO UTILIZANDO PARAFUSO E BUCHA DE NYLON, SOMENTE MÃO DE OBRA. AF_10/2016</t>
  </si>
  <si>
    <t>95573</t>
  </si>
  <si>
    <t>MÃO-FRANCESA EM AÇO, ABAS IGUAIS 40 CM, CAPACIDADE MÍNIMA 70 KG, BRANCO _x0096_ FORNECIMENTO E INSTALAÇÃO. AF_11/2016</t>
  </si>
  <si>
    <t>95574</t>
  </si>
  <si>
    <t>MÃO-FRANCESA EM AÇO, ABAS IGUAIS 30 CM, CAPACIDADE MÍNIMA 60 KG, BRANCO _x0096_ FORNECIMENTO E INSTALAÇÃO. AF_11/2016</t>
  </si>
  <si>
    <t>96559</t>
  </si>
  <si>
    <t>PERFILADO DE SEÇÃO 38X76 MM PARA SUPORTE DE DUTO EM CHAPA GALVANIZADA BITOLA 26. AF_07/2017</t>
  </si>
  <si>
    <t>78,38</t>
  </si>
  <si>
    <t>96560</t>
  </si>
  <si>
    <t>PERFILADO DE SEÇÃO 38X76 MM PARA SUPORTE DE DUTO EM CHAPA GALVANIZADA BITOLA 24. AF_07/2017</t>
  </si>
  <si>
    <t>38,58</t>
  </si>
  <si>
    <t>96561</t>
  </si>
  <si>
    <t>PERFILADO DE SEÇÃO 38X76 MM PARA SUPORTE DE DUTO EM CHAPA GALVANIZADA BITOLA 22. AF_07/2017</t>
  </si>
  <si>
    <t>96562</t>
  </si>
  <si>
    <t>PERFILADO DE SEÇÃO 38X76 MM PARA SUPORTE DE ELETROCALHA LISA OU PERFURADA EM AÇO GALVANIZADO, LARGURA 200 OU 400 MM E ALTURA 50 MM. AF_07/2017</t>
  </si>
  <si>
    <t>96563</t>
  </si>
  <si>
    <t>PERFILADO DE SEÇÃO 38X76 MM PARA SUPORTE DE ELETROCALHA LISA OU PERFURADA EM AÇO GALVANIZADO, LARGURA 500 OU 800 MM E ALTURA 50 MM. AF_07/2017</t>
  </si>
  <si>
    <t>73826/1</t>
  </si>
  <si>
    <t>INSTALACAO DE COMPRESSOR DE AR, POTENCIA &lt;= 5 CV</t>
  </si>
  <si>
    <t>463,05</t>
  </si>
  <si>
    <t>73826/2</t>
  </si>
  <si>
    <t>INSTALACAO DE COMPRESSOR DE AR, POTENCIA &gt; 5 E &lt;= 10 CV</t>
  </si>
  <si>
    <t>601,96</t>
  </si>
  <si>
    <t>73834/1</t>
  </si>
  <si>
    <t>INSTALACAO DE CONJ.MOTO BOMBA SUBMERSIVEL ATE 10 CV</t>
  </si>
  <si>
    <t>167,99</t>
  </si>
  <si>
    <t>73834/2</t>
  </si>
  <si>
    <t>INSTALACAO DE CONJ.MOTO BOMBA SUBMERSIVEL DE 11 A 25 CV</t>
  </si>
  <si>
    <t>268,80</t>
  </si>
  <si>
    <t>73834/3</t>
  </si>
  <si>
    <t>INSTALACAO DE CONJ.MOTO BOMBA SUBMERSIVEL DE 26 A 50 CV</t>
  </si>
  <si>
    <t>537,60</t>
  </si>
  <si>
    <t>73834/4</t>
  </si>
  <si>
    <t>INSTALACAO DE CONJ.MOTO BOMBA SUBMERSIVEL DE 51 A 100 CV</t>
  </si>
  <si>
    <t>806,40</t>
  </si>
  <si>
    <t>73835/1</t>
  </si>
  <si>
    <t>INSTALACAO DE CONJ.MOTO BOMBA VERTICAL POT &lt;= 100 CV</t>
  </si>
  <si>
    <t>1.092,87</t>
  </si>
  <si>
    <t>73835/2</t>
  </si>
  <si>
    <t>INSTALACAO DE CONJ.MOTO BOMBA VERTICAL 100 &lt; POT &lt;= 200 CV</t>
  </si>
  <si>
    <t>1.486,31</t>
  </si>
  <si>
    <t>73835/3</t>
  </si>
  <si>
    <t>INSTALACAO DE CONJ.MOTO BOMBA VERTICAL 200 &lt; POT &lt;= 300 CV</t>
  </si>
  <si>
    <t>1.661,17</t>
  </si>
  <si>
    <t>73836/1</t>
  </si>
  <si>
    <t>INSTALACAO DE CONJ.MOTO BOMBA HORIZONTAL ATE 10 CV</t>
  </si>
  <si>
    <t>437,15</t>
  </si>
  <si>
    <t>73836/2</t>
  </si>
  <si>
    <t>INSTALACAO DE CONJ.MOTO BOMBA HORIZONTAL DE 12,5 A 25 CV</t>
  </si>
  <si>
    <t>568,29</t>
  </si>
  <si>
    <t>73836/3</t>
  </si>
  <si>
    <t>INSTALACAO DE CONJ.MOTO BOMBA HORIZONTAL DE 30 A 75 CV</t>
  </si>
  <si>
    <t>874,30</t>
  </si>
  <si>
    <t>73836/4</t>
  </si>
  <si>
    <t>INSTALACAO DE CONJ.MOTO BOMBA HORIZONTAL DE 100 A 150 CV</t>
  </si>
  <si>
    <t>1.398,88</t>
  </si>
  <si>
    <t>73837/1</t>
  </si>
  <si>
    <t>INSTALACAO DE CONJ.MOTO BOMBA SUBMERSO ATE 5 CV</t>
  </si>
  <si>
    <t>73837/2</t>
  </si>
  <si>
    <t>INSTALACAO DE CONJ.MOTO BOMBA SUBMERSO DE 6 A 25 CV</t>
  </si>
  <si>
    <t>336,00</t>
  </si>
  <si>
    <t>73837/3</t>
  </si>
  <si>
    <t>INSTALACAO DE CONJ.MOTO BOMBA SUBMERSO DE 26 A 50 CV</t>
  </si>
  <si>
    <t>672,00</t>
  </si>
  <si>
    <t>73612</t>
  </si>
  <si>
    <t>INSTALACAO DE CLORADOR</t>
  </si>
  <si>
    <t>366,70</t>
  </si>
  <si>
    <t>73660</t>
  </si>
  <si>
    <t>LEITO FILTRANTE - ASSENTAMENTO DE BLOCOS LEOPOLD</t>
  </si>
  <si>
    <t>67,04</t>
  </si>
  <si>
    <t>73693</t>
  </si>
  <si>
    <t>LEITO FILTRANTE - COLOCACAO DE LONA PLASTICA</t>
  </si>
  <si>
    <t>73694</t>
  </si>
  <si>
    <t>INSTALACAO DE BOMBA DOSADORA</t>
  </si>
  <si>
    <t>153,26</t>
  </si>
  <si>
    <t>73695</t>
  </si>
  <si>
    <t>INSTALACAO DE AGITADOR</t>
  </si>
  <si>
    <t>78,81</t>
  </si>
  <si>
    <t>73824/1</t>
  </si>
  <si>
    <t>INSTALACAO DE MISTURADOR VERTICAL</t>
  </si>
  <si>
    <t>73825/2</t>
  </si>
  <si>
    <t>VERTEDOR TRIANGULAR DE ALUMINIO</t>
  </si>
  <si>
    <t>918,67</t>
  </si>
  <si>
    <t>73873/1</t>
  </si>
  <si>
    <t>LEITO FILTRANTE - COLOCACAO E APILOAMENTO DE TERRA NO FILTRO</t>
  </si>
  <si>
    <t>72,07</t>
  </si>
  <si>
    <t>73873/2</t>
  </si>
  <si>
    <t>LEITO FILTRANTE - FORN.E ENCHIMENTO C/ BRITA NO. 4</t>
  </si>
  <si>
    <t>163,12</t>
  </si>
  <si>
    <t>73873/3</t>
  </si>
  <si>
    <t>LEITO FILTRANTE - COLOCACAO DE AREIA NOS FILTROS</t>
  </si>
  <si>
    <t>73873/4</t>
  </si>
  <si>
    <t>LEITO FILTRANTE - COLOCACAO DE PEDREGULHOS NOS FILTROS</t>
  </si>
  <si>
    <t>78,93</t>
  </si>
  <si>
    <t>73873/5</t>
  </si>
  <si>
    <t>LEITO FILTRANTE - COLOCACAO DE ANTRACITO NOS FILTROS</t>
  </si>
  <si>
    <t>73827/1</t>
  </si>
  <si>
    <t>KIT CAVALETE PVC COM REGISTRO 1/2" - FORNECIMENTO E INSTALAÇÃO</t>
  </si>
  <si>
    <t>77,26</t>
  </si>
  <si>
    <t>74218/1</t>
  </si>
  <si>
    <t>KIT CAVALETE PVC COM REGISTRO 3/4" - FORNECIMENTO E INSTALACAO</t>
  </si>
  <si>
    <t>75,26</t>
  </si>
  <si>
    <t>74253/1</t>
  </si>
  <si>
    <t>RAMAL PREDIAL EM TUBO PEAD 20MM - FORNECIMENTO, INSTALAÇÃO, ESCAVAÇÃO E REATERRO</t>
  </si>
  <si>
    <t>83878</t>
  </si>
  <si>
    <t>LIGACAO DA REDE 50MM AO RAMAL PREDIAL 1/2"</t>
  </si>
  <si>
    <t>83879</t>
  </si>
  <si>
    <t>LIGACAO DA REDE 75MM AO RAMAL PREDIAL 1/2"</t>
  </si>
  <si>
    <t>50,33</t>
  </si>
  <si>
    <t>73658</t>
  </si>
  <si>
    <t>LIGAÇÃO DOMICILIAR DE ESGOTO DN 100MM, DA CASA ATÉ A CAIXA, COMPOSTO POR 10,0M TUBO DE PVC ESGOTO PREDIAL DN 100MM E CAIXA DE ALVENARIA COM TAMPA DE CONCRETO - FORNECIMENTO E INSTALAÇÃO</t>
  </si>
  <si>
    <t>506,24</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</si>
  <si>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</si>
  <si>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</si>
  <si>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737,13</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</si>
  <si>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</si>
  <si>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</si>
  <si>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603,56</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</si>
  <si>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</si>
  <si>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</si>
  <si>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470,87</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</si>
  <si>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</si>
  <si>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</si>
  <si>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341,52</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</si>
  <si>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</si>
  <si>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</si>
  <si>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485,07</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</si>
  <si>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</si>
  <si>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</si>
  <si>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404,88</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</si>
  <si>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</si>
  <si>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</si>
  <si>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324,09</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</si>
  <si>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</si>
  <si>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</si>
  <si>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245,14</t>
  </si>
  <si>
    <t>83335</t>
  </si>
  <si>
    <t>ESCAVACAO SUBMERSA COM DRAGA DE MANDIBULA</t>
  </si>
  <si>
    <t>88548</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</si>
  <si>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</si>
  <si>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</si>
  <si>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</si>
  <si>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</si>
  <si>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</si>
  <si>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</si>
  <si>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</si>
  <si>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</si>
  <si>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</si>
  <si>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</si>
  <si>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</si>
  <si>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</si>
  <si>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</si>
  <si>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79473</t>
  </si>
  <si>
    <t>CORTE E ATERRO COMPENSADO</t>
  </si>
  <si>
    <t>79480</t>
  </si>
  <si>
    <t>ESCAVACAO MECANICA CAMPO ABERTO EM SOLO EXCETO ROCHA ATE 2,00M PROFUNDIDADE</t>
  </si>
  <si>
    <t>83336</t>
  </si>
  <si>
    <t>ESCAVACAO MECANICA PARA ACERTO DE TALUDES, EM MATERIAL DE 1A CATEGORIA, COM ESCAVADEIRA HIDRAULICA</t>
  </si>
  <si>
    <t>83338</t>
  </si>
  <si>
    <t>ESCAVACAO MECANICA, A CEU ABERTO, EM MATERIAL DE 1A CATEGORIA, COM ESCAVADEIRA HIDRAULICA, CAPACIDADE DE 0,78 M3</t>
  </si>
  <si>
    <t>89885</t>
  </si>
  <si>
    <t>ESCAVAÇÃO VERTICAL A CÉU ABERTO, INCLUINDO CARGA, DESCARGA E TRANSPORTE, EM SOLO DE 1ª CATEGORIA COM ESCAVADEIRA HIDRÁULICA (CAÇAMBA: 0,8 M³ / 111 HP), FROTA DE 3 CAMINHÕES BASCULANTES DE 14 M³, DMT DE 0,2 KM E VELOCIDADE MÉDIA 4 KM/H. AF_12/2013</t>
  </si>
  <si>
    <t>89886</t>
  </si>
  <si>
    <t>ESCAVAÇÃO VERTICAL A CÉU ABERTO, INCLUINDO CARGA, DESCARGA E TRANSPORTE, EM SOLO DE 1ª CATEGORIA COM ESCAVADEIRA HIDRÁULICA (CAÇAMBA: 0,8 M³ / 111 HP), FROTA DE 3 CAMINHÕES BASCULANTES DE 14 M³, DMT DE 0,3 KM E VELOCIDADE MÉDIA 5,9 KM/H. AF_12/2013</t>
  </si>
  <si>
    <t>89887</t>
  </si>
  <si>
    <t>ESCAVAÇÃO VERTICAL A CÉU ABERTO, INCLUINDO CARGA, DESCARGA E TRANSPORTE, EM SOLO DE 1ª CATEGORIA COM ESCAVADEIRA HIDRÁULICA (CAÇAMBA: 0,8 M³ / 111 HP), FROTA DE 3 CAMINHÕES BASCULANTES DE 14 M³, DMT DE 0,6 KM E VELOCIDADE MÉDIA 10 KM/H. AF_12/2013</t>
  </si>
  <si>
    <t>89888</t>
  </si>
  <si>
    <t>ESCAVAÇÃO VERTICAL A CÉU ABERTO, INCLUINDO CARGA, DESCARGA E TRANSPORTE, EM SOLO DE 1ª CATEGORIA COM ESCAVADEIRA HIDRÁULICA (CAÇAMBA: 0,8 M³ / 111 HP), FROTA DE 3 CAMINHÕES BASCULANTES DE 14 M³, DMT DE 0,8 KM E VELOCIDADE MÉDIA 14 KM/H. AF_12/2013</t>
  </si>
  <si>
    <t>89889</t>
  </si>
  <si>
    <t>ESCAVAÇÃO VERTICAL A CÉU ABERTO, INCLUINDO CARGA, DESCARGA E TRANSPORTE, EM SOLO DE 1ª CATEGORIA COM ESCAVADEIRA HIDRÁULICA (CAÇAMBA: 0,8 M³ / 111 HP), FROTA DE 3 CAMINHÕES BASCULANTES DE 14 M³, DMT DE 1 KM E VELOCIDADE MÉDIA 15 KM/H. AF_12/2013</t>
  </si>
  <si>
    <t>89890</t>
  </si>
  <si>
    <t>ESCAVAÇÃO VERTICAL A CÉU ABERTO, INCLUINDO CARGA, DESCARGA E TRANSPORTE, EM SOLO DE 1ª CATEGORIA COM ESCAVADEIRA HIDRÁULICA (CAÇAMBA: 0,8 M³ / 111 HP), FROTA DE 4 CAMINHÕES BASCULANTES DE 14 M³, DMT DE 1,5 KM E VELOCIDADE MÉDIA 18 KM/H. AF_12/2013</t>
  </si>
  <si>
    <t>89893</t>
  </si>
  <si>
    <t>ESCAVAÇÃO VERTICAL A CÉU ABERTO, INCLUINDO CARGA, DESCARGA E TRANSPORTE, EM SOLO DE 1ª CATEGORIA COM ESCAVADEIRA HIDRÁULICA (CAÇAMBA: 0,8 M³ / 111 HP), FROTA DE 5 CAMINHÕES BASCULANTES DE 14 M³, DMT DE 3 KM E VELOCIDADE MÉDIA 20 KM/H. AF_12/2013</t>
  </si>
  <si>
    <t>89894</t>
  </si>
  <si>
    <t>ESCAVAÇÃO VERTICAL A CÉU ABERTO, INCLUINDO CARGA, DESCARGA E TRANSPORTE, EM SOLO DE 1ª CATEGORIA COM ESCAVADEIRA HIDRÁULICA (CAÇAMBA: 0,8 M³ / 111 HP), FROTA DE 6 CAMINHÕES BASCULANTES DE 14 M³, DMT DE 4 KM E VELOCIDADE MÉDIA 22 KM/H. AF_12/2013</t>
  </si>
  <si>
    <t>89895</t>
  </si>
  <si>
    <t>ESCAVAÇÃO VERTICAL A CÉU ABERTO, INCLUINDO CARGA, DESCARGA E TRANSPORTE, EM SOLO DE 1ª CATEGORIA COM ESCAVADEIRA HIDRÁULICA (CAÇAMBA: 0,8 M³ / 111 HP), FROTA DE 7 CAMINHÕES BASCULANTES DE 14 M³, DMT DE 6 KM E VELOCIDADE MÉDIA 22 KM/H. AF_12/2013</t>
  </si>
  <si>
    <t>89903</t>
  </si>
  <si>
    <t>ESCAVAÇÃO VERTICAL A CÉU ABERTO, INCLUINDO CARGA, DESCARGA E TRANSPORTE, EM SOLO DE 1ª CATEGORIA COM ESCAVADEIRA HIDRÁULICA (CAÇAMBA: 0,8 M³ / 111 HP), FROTA DE 2 CAMINHÕES BASCULANTES DE 18 M³, DMT DE 0,2 KM E VELOCIDADE MÉDIA 4 KM/H. AF_12/2013</t>
  </si>
  <si>
    <t>89904</t>
  </si>
  <si>
    <t>ESCAVAÇÃO VERTICAL A CÉU ABERTO, INCLUINDO CARGA, DESCARGA E TRANSPORTE, EM SOLO DE 1ª CATEGORIA COM ESCAVADEIRA HIDRÁULICA (CAÇAMBA: 0,8 M³ / 111 HP), FROTA DE 2 CAMINHÕES BASCULANTES DE 18 M³, DMT DE 0,3 KM E VELOCIDADE MÉDIA 5,9KM/H. AF_12/2013</t>
  </si>
  <si>
    <t>89905</t>
  </si>
  <si>
    <t>ESCAVAÇÃO VERTICAL A CÉU ABERTO, INCLUINDO CARGA, DESCARGA E TRANSPORTE, EM SOLO DE 1ª CATEGORIA COM ESCAVADEIRA HIDRÁULICA (CAÇAMBA: 0,8 M³ / 111 HP), FROTA DE 2 CAMINHÕES BASCULANTES DE 18 M³, DMT DE 0,6 KM E VELOCIDADE MÉDIA 10 KM/H. AF_12/2013</t>
  </si>
  <si>
    <t>89906</t>
  </si>
  <si>
    <t>ESCAVAÇÃO VERTICAL A CÉU ABERTO, INCLUINDO CARGA, DESCARGA E TRANSPORTE, EM SOLO DE 1ª CATEGORIA COM ESCAVADEIRA HIDRÁULICA (CAÇAMBA: 0,8 M³ / 111 HP), FROTA DE 2 CAMINHÕES BASCULANTES DE 18 M³, DMT DE 0,8 KM E VELOCIDADE MÉDIA 14 KM/H. AF_12/2013</t>
  </si>
  <si>
    <t>89907</t>
  </si>
  <si>
    <t>ESCAVAÇÃO VERTICAL A CÉU ABERTO, INCLUINDO CARGA, DESCARGA E TRANSPORTE, EM SOLO DE 1ª CATEGORIA COM ESCAVADEIRA HIDRÁULICA (CAÇAMBA: 0,8 M³ / 111 HP), FROTA DE 3 CAMINHÕES BASCULANTES DE 18 M³, DMT DE 1 KM E VELOCIDADE MÉDIA 15 KM/H. AF_12/2013</t>
  </si>
  <si>
    <t>89908</t>
  </si>
  <si>
    <t>ESCAVAÇÃO VERTICAL A CÉU ABERTO, INCLUINDO CARGA, DESCARGA E TRANSPORTE, EM SOLO DE 1ª CATEGORIA COM ESCAVADEIRA HIDRÁULICA (CAÇAMBA: 0,8 M³ / 111 HP), FROTA DE 4 CAMINHÕES BASCULANTES DE 18 M³, DMT DE 1,5 KM E VELOCIDADE MÉDIA 18 KM/H. AF_12/2013</t>
  </si>
  <si>
    <t>89911</t>
  </si>
  <si>
    <t>ESCAVAÇÃO VERTICAL A CÉU ABERTO, INCLUINDO CARGA, DESCARGA E TRANSPORTE, EM SOLO DE 1ª CATEGORIA COM ESCAVADEIRA HIDRÁULICA (CAÇAMBA: 0,8 M³ / 111 HP), FROTA DE 5 CAMINHÕES BASCULANTES DE 18 M³, DMT DE 3 KM E VELOCIDADE MÉDIA 20 KM/H. AF_12/2013</t>
  </si>
  <si>
    <t>89912</t>
  </si>
  <si>
    <t>ESCAVAÇÃO VERTICAL A CÉU ABERTO, INCLUINDO CARGA, DESCARGA E TRANSPORTE, EM SOLO DE 1ª CATEGORIA COM ESCAVADEIRA HIDRÁULICA (CAÇAMBA: 0,8 M³ / 111 HP), FROTA DE 5 CAMINHÕES BASCULANTES DE 18 M³, DMT DE 4 KM E VELOCIDADE MÉDIA 22 KM/H. AF_12/2013</t>
  </si>
  <si>
    <t>89913</t>
  </si>
  <si>
    <t>ESCAVAÇÃO VERTICAL A CÉU ABERTO, INCLUINDO CARGA, DESCARGA E TRANSPORTE, EM SOLO DE 1ª CATEGORIA COM ESCAVADEIRA HIDRÁULICA (CAÇAMBA: 0,8 M³ / 111 HP), FROTA DE 6 CAMINHÕES BASCULANTES DE 18 M³, DMT DE 6 KM E VELOCIDADE MÉDIA 22 KM/H. AF_12/2013</t>
  </si>
  <si>
    <t>89921</t>
  </si>
  <si>
    <t>ESCAVAÇÃO VERTICAL A CÉU ABERTO, INCLUINDO CARGA, DESCARGA E TRANSPORTE, EM SOLO DE 1ª CATEGORIA COM ESCAVADEIRA HIDRÁULICA (CAÇAMBA: 1,2 M³ / 155 HP), FROTA DE 3 CAMINHÕES BASCULANTES DE 14 M³, DMT DE 0,2 KM E VELOCIDADE MÉDIA 4 KM/H. AF_12/2013</t>
  </si>
  <si>
    <t>89922</t>
  </si>
  <si>
    <t>ESCAVAÇÃO VERTICAL A CÉU ABERTO, INCLUINDO CARGA, DESCARGA E TRANSPORTE, EM SOLO DE 1ª CATEGORIA COM ESCAVADEIRA HIDRÁULICA (CAÇAMBA: 1,2 M³ / 155 HP), FROTA DE 3 CAMINHÕES BASCULANTES DE 14 M³, DMT DE 0,3 KM E VELOCIDADE MÉDIA 5,9 KM/H. AF_12/2013</t>
  </si>
  <si>
    <t>89923</t>
  </si>
  <si>
    <t>ESCAVAÇÃO VERTICAL A CÉU ABERTO, INCLUINDO CARGA, DESCARGA E TRANSPORTE, EM SOLO DE 1ª CATEGORIA COM ESCAVADEIRA HIDRÁULICA (CAÇAMBA: 1,2 M³ / 155 HP), FROTA DE 3 CAMINHÕES BASCULANTES DE 14 M³, DMT DE 0,6 KM E VELOCIDADE MÉDIA 10 KM/H. AF_12/2013</t>
  </si>
  <si>
    <t>89924</t>
  </si>
  <si>
    <t>ESCAVAÇÃO VERTICAL A CÉU ABERTO, INCLUINDO CARGA, DESCARGA E TRANSPORTE, EM SOLO DE 1ª CATEGORIA COM ESCAVADEIRA HIDRÁULICA (CAÇAMBA: 1,2 M³ / 155 HP), FROTA DE 3 CAMINHÕES BASCULANTES DE 14 M³, DMT DE 0,8 KM E VELOCIDADE MÉDIA 14 KM/H. AF_12/2013</t>
  </si>
  <si>
    <t>89925</t>
  </si>
  <si>
    <t>ESCAVAÇÃO VERTICAL A CÉU ABERTO, INCLUINDO CARGA, DESCARGA E TRANSPORTE, EM SOLO DE 1ª CATEGORIA COM ESCAVADEIRA HIDRÁULICA (CAÇAMBA: 1,2 M³ / 155 HP), FROTA DE 3 CAMINHÕES BASCULANTES DE 14 M³, DMT DE 1 KM E VELOCIDADE MÉDIA 15 KM/H. AF_12/2013</t>
  </si>
  <si>
    <t>89926</t>
  </si>
  <si>
    <t>ESCAVAÇÃO VERTICAL A CÉU ABERTO, INCLUINDO CARGA, DESCARGA E TRANSPORTE, EM SOLO DE 1ª CATEGORIA COM ESCAVADEIRA HIDRÁULICA (CAÇAMBA: 1,2 M³ / 155 HP), FROTA DE 5 CAMINHÕES BASCULANTES DE 14 M³, DMT DE 1,5 KM E VELOCIDADE MÉDIA 18 KM/H. AF_12/2013</t>
  </si>
  <si>
    <t>89929</t>
  </si>
  <si>
    <t>ESCAVAÇÃO VERTICAL A CÉU ABERTO, INCLUINDO CARGA, DESCARGA E TRANSPORTE, EM SOLO DE 1ª CATEGORIA COM ESCAVADEIRA HIDRÁULICA (CAÇAMBA: 1,2 M³ / 155 HP), FROTA DE 7 CAMINHÕES BASCULANTES DE 14 M³, DMT DE 3 KM E VELOCIDADE MÉDIA 20 KM/H. AF_12/2013</t>
  </si>
  <si>
    <t>89930</t>
  </si>
  <si>
    <t>ESCAVAÇÃO VERTICAL A CÉU ABERTO, INCLUINDO CARGA, DESCARGA E TRANSPORTE, EM SOLO DE 1ª CATEGORIA COM ESCAVADEIRA HIDRÁULICA (CAÇAMBA: 1,2 M³ / 155 HP), FROTA DE 7 CAMINHÕES BASCULANTES DE 14 M³, DMT DE 4 KM E VELOCIDADE MÉDIA 22 KM/H. AF_12/2013</t>
  </si>
  <si>
    <t>13,02</t>
  </si>
  <si>
    <t>89931</t>
  </si>
  <si>
    <t>ESCAVAÇÃO VERTICAL A CÉU ABERTO, INCLUINDO CARGA, DESCARGA E TRANSPORTE, EM SOLO DE 1ª CATEGORIA COM ESCAVADEIRA HIDRÁULICA (CAÇAMBA: 1,2 M³ / 155 HP), FROTA DE 9 CAMINHÕES BASCULANTES DE 14 M³, DMT DE 6 KM E VELOCIDADE MÉDIA 22 KM/H. AF_12/2013</t>
  </si>
  <si>
    <t>89939</t>
  </si>
  <si>
    <t>ESCAVAÇÃO VERTICAL A CÉU ABERTO, INCLUINDO CARGA, DESCARGA E TRANSPORTE, EM SOLO DE 1ª CATEGORIA COM ESCAVADEIRA HIDRÁULICA (CAÇAMBA: 1,2 M³ / 155 HP), FROTA DE 3 CAMINHÕES BASCULANTES DE 18 M³, DMT DE 0,2 KM E VELOCIDADE MÉDIA 4 KM/H. AF_12/2013</t>
  </si>
  <si>
    <t>89940</t>
  </si>
  <si>
    <t>ESCAVAÇÃO VERTICAL A CÉU ABERTO, INCLUINDO CARGA, DESCARGA E TRANSPORTE, EM SOLO DE 1ª CATEGORIA COM ESCAVADEIRA HIDRÁULICA (CAÇAMBA: 1,2 M³ / 155 HP), FROTA DE 3 CAMINHÕES BASCULANTES DE 18 M³, DMT DE 0,3 KM E VELOCIDADE MÉDIA 5,9 KM/H. AF_12/2013</t>
  </si>
  <si>
    <t>89941</t>
  </si>
  <si>
    <t>ESCAVAÇÃO VERTICAL A CÉU ABERTO, INCLUINDO CARGA, DESCARGA E TRANSPORTE, EM SOLO DE 1ª CATEGORIA COM ESCAVADEIRA HIDRÁULICA (CAÇAMBA: 1,2 M³ / 155 HP), FROTA DE 3 CAMINHÕES BASCULANTES DE 18 M³, DMT DE 0,6 KM E VELOCIDADE MÉDIA 10 KM/H. AF_12/2013</t>
  </si>
  <si>
    <t>89942</t>
  </si>
  <si>
    <t>ESCAVAÇÃO VERTICAL A CÉU ABERTO, INCLUINDO CARGA, DESCARGA E TRANSPORTE, EM SOLO DE 1ª CATEGORIA COM ESCAVADEIRA HIDRÁULICA (CAÇAMBA: 1,2 M³ / 155 HP), FROTA DE 3 CAMINHÕES BASCULANTES DE 18 M³, DMT DE 0,8 KM E VELOCIDADE MÉDIA 14 KM/H. AF_12/2013</t>
  </si>
  <si>
    <t>89943</t>
  </si>
  <si>
    <t>ESCAVAÇÃO VERTICAL A CÉU ABERTO, INCLUINDO CARGA, DESCARGA E TRANSPORTE, EM SOLO DE 1ª CATEGORIA COM ESCAVADEIRA HIDRÁULICA (CAÇAMBA: 1,2 M³ / 155 HP), FROTA DE 3 CAMINHÕES BASCULANTES DE 18 M³, DMT DE 1 KM E VELOCIDADE MÉDIA 15 KM/H. AF_12/2013</t>
  </si>
  <si>
    <t>89944</t>
  </si>
  <si>
    <t>ESCAVAÇÃO VERTICAL A CÉU ABERTO, INCLUINDO CARGA, DESCARGA E TRANSPORTE, EM SOLO DE 1ª CATEGORIA COM ESCAVADEIRA HIDRÁULICA (CAÇAMBA: 1,2 M³ / 155 HP), FROTA DE 5 CAMINHÕES BASCULANTES DE 18 M³, DMT DE 1,5 KM E VELOCIDADE MÉDIA 18 KM/H. AF_12/2013</t>
  </si>
  <si>
    <t>89947</t>
  </si>
  <si>
    <t>ESCAVAÇÃO VERTICAL A CÉU ABERTO, INCLUINDO CARGA, DESCARGA E TRANSPORTE, EM SOLO DE 1ª CATEGORIA COM ESCAVADEIRA HIDRÁULICA (CAÇAMBA: 1,2 M³ / 155 HP), FROTA DE 6 CAMINHÕES BASCULANTES DE 18 M³, DMT DE 3 KM E VELOCIDADE MÉDIA 20 KM/H. AF_12/2013</t>
  </si>
  <si>
    <t>10,64</t>
  </si>
  <si>
    <t>89948</t>
  </si>
  <si>
    <t>ESCAVAÇÃO VERTICAL A CÉU ABERTO, INCLUINDO CARGA, DESCARGA E TRANSPORTE, EM SOLO DE 1ª CATEGORIA COM ESCAVADEIRA HIDRÁULICA (CAÇAMBA: 1,2 M³ / 155 HP), FROTA DE 7 CAMINHÕES BASCULANTES DE 18 M³, DMT DE 4 KM E VELOCIDADE MÉDIA 22 KM/H. AF_12/2013</t>
  </si>
  <si>
    <t>89949</t>
  </si>
  <si>
    <t>ESCAVAÇÃO VERTICAL A CÉU ABERTO, INCLUINDO CARGA, DESCARGA E TRANSPORTE, EM SOLO DE 1ª CATEGORIA COM ESCAVADEIRA HIDRÁULICA (CAÇAMBA: 1,2 M³ / 155 HP), FROTA DE 8 CAMINHÕES BASCULANTES DE 18 M³, DMT DE 6 KM E VELOCIDADE MÉDIA 22 KM/H. AF_12/2013</t>
  </si>
  <si>
    <t>96520</t>
  </si>
  <si>
    <t>ESCAVAÇÃO MECANIZADA PARA BLOCO DE COROAMENTO OU SAPATA, SEM PREVISÃO DE FÔRMA, COM RETROESCAVADEIRA. AF_06/2017</t>
  </si>
  <si>
    <t>68,88</t>
  </si>
  <si>
    <t>96521</t>
  </si>
  <si>
    <t>ESCAVAÇÃO MECANIZADA PARA BLOCO DE COROAMENTO OU SAPATA, COM PREVISÃO DE FÔRMA, COM RETROESCAVADEIRA. AF_06/2017</t>
  </si>
  <si>
    <t>96522</t>
  </si>
  <si>
    <t>ESCAVAÇÃO MANUAL PARA BLOCO DE COROAMENTO OU SAPATA, SEM PREVISÃO DE FÔRMA. AF_06/2017</t>
  </si>
  <si>
    <t>106,60</t>
  </si>
  <si>
    <t>96523</t>
  </si>
  <si>
    <t>ESCAVAÇÃO MANUAL PARA BLOCO DE COROAMENTO OU SAPATA, COM PREVISÃO DE FÔRMA. AF_06/2017</t>
  </si>
  <si>
    <t>67,49</t>
  </si>
  <si>
    <t>96524</t>
  </si>
  <si>
    <t>ESCAVAÇÃO MECANIZADA PARA VIGA BALDRAME, SEM PREVISÃO DE FÔRMA, COM MINI-ESCAVADEIRA. AF_06/2017</t>
  </si>
  <si>
    <t>128,72</t>
  </si>
  <si>
    <t>96525</t>
  </si>
  <si>
    <t>ESCAVAÇÃO MECANIZADA PARA VIGA BALDRAME, COM PREVISÃO DE FÔRMA, COM MINI-ESCAVADEIRA. AF_06/2017</t>
  </si>
  <si>
    <t>27,10</t>
  </si>
  <si>
    <t>96526</t>
  </si>
  <si>
    <t>ESCAVAÇÃO MANUAL DE VALA PARA VIGA BALDRAME, SEM PREVISÃO DE FÔRMA. AF_06/2017</t>
  </si>
  <si>
    <t>215,84</t>
  </si>
  <si>
    <t>96527</t>
  </si>
  <si>
    <t>ESCAVAÇÃO MANUAL DE VALA PARA VIGA BALDRAME, COM PREVISÃO DE FÔRMA. AF_06/2017</t>
  </si>
  <si>
    <t>88,43</t>
  </si>
  <si>
    <t>96528</t>
  </si>
  <si>
    <t>FABRICAÇÃO, MONTAGEM E DESMONTAGEM DE FÔRMA PARA BLOCO DE COROAMENTO, EM MADEIRA SERRADA, E=25 MM, 1 UTILIZAÇÃO. AF_06/2017</t>
  </si>
  <si>
    <t>116,26</t>
  </si>
  <si>
    <t>98116</t>
  </si>
  <si>
    <t>ESCAVAÇÃO VERTICAL A CÉU ABERTO, INCLUINDO CARGA, DESCARGA E TRANSPORTE, EM SOLO DE 1ª CATEGORIA COM ESCAVADEIRA HIDRÁULICA (CAÇAMBA: 0,8 M³ / 111 HP), FROTA DE 4 CAMINHÕES BASCULANTES DE 14 M³, DMT DE 2 KM E VELOCIDADE MÉDIA 20 KM/H. AF_02/2018</t>
  </si>
  <si>
    <t>98117</t>
  </si>
  <si>
    <t>ESCAVAÇÃO VERTICAL A CÉU ABERTO, INCLUINDO CARGA, DESCARGA E TRANSPORTE, EM SOLO DE 1ª CATEGORIA COM ESCAVADEIRA HIDRÁULICA (CAÇAMBA: 0,8 M³ / 111 HP), FROTA DE 4 CAMINHÕES BASCULANTES DE 18 M³, DMT DE 2 KM E VELOCIDADE MÉDIA 20 KM/H. AF_02/2018</t>
  </si>
  <si>
    <t>10,23</t>
  </si>
  <si>
    <t>98118</t>
  </si>
  <si>
    <t>ESCAVAÇÃO VERTICAL A CÉU ABERTO, INCLUINDO CARGA, DESCARGA E TRANSPORTE, EM SOLO DE 1ª CATEGORIA COM ESCAVADEIRA HIDRÁULICA (CAÇAMBA: 1,2 M³ / 155 HP), FROTA DE 6 CAMINHÕES BASCULANTES DE 14 M³, DMT DE 2 KM E VELOCIDADE MÉDIA 20 KM/H. AF_02/2018</t>
  </si>
  <si>
    <t>98119</t>
  </si>
  <si>
    <t>ESCAVAÇÃO VERTICAL A CÉU ABERTO, INCLUINDO CARGA, DESCARGA E TRANSPORTE, EM SOLO DE 1ª CATEGORIA COM ESCAVADEIRA HIDRÁULICA (CAÇAMBA: 1,2 M³ / 155 HP), FROTA DE 5 CAMINHÕES BASCULANTES DE 18 M³, DMT DE 2 KM E VELOCIDADE MÉDIA 20 KM/H. AF_02/2018</t>
  </si>
  <si>
    <t>72915</t>
  </si>
  <si>
    <t>ESCAVACAO MECANICA DE VALA EM MATERIAL DE 2A. CATEGORIA ATE 2 M DE PROFUNDIDADE COM UTILIZACAO DE ESCAVADEIRA HIDRAULICA</t>
  </si>
  <si>
    <t>72917</t>
  </si>
  <si>
    <t>ESCAVACAO MECANICA DE VALA EM MATERIAL 2A. CATEGORIA DE 2,01 ATE 4,00 M DE PROFUNDIDADE COM UTILIZACAO DE ESCAVADEIRA HIDRAULICA</t>
  </si>
  <si>
    <t>72918</t>
  </si>
  <si>
    <t>ESCAVACAO MECANICA DE VALA EM MATERIAL 2A. CATEGORIA DE 4,01 ATE 6,00 M DE PROFUNDIDADE COM UTILIZACAO DE ESCAVADEIRA HIDRAULICA</t>
  </si>
  <si>
    <t>12,08</t>
  </si>
  <si>
    <t>73965/9</t>
  </si>
  <si>
    <t>ESCAVACAO MANUAL DE VALA EM LODO, DE 1,5 ATE 3M, EXCLUINDO ESGOTAMENTO/ESCORAMENTO.</t>
  </si>
  <si>
    <t>143,20</t>
  </si>
  <si>
    <t>79506/2</t>
  </si>
  <si>
    <t>ESCAVAÇÃO MANUAL DE VALA/CAVA EM LODO, ENTRE 3 E 4,5M DE PROFUNDIDADE</t>
  </si>
  <si>
    <t>214,80</t>
  </si>
  <si>
    <t>83343</t>
  </si>
  <si>
    <t>ESCAVACAO MECANICA DE VALAS (SOLO COM AGUA), PROFUNDIDADE MAIOR QUE 4,00 M ATE 6,00 M.</t>
  </si>
  <si>
    <t>90082</t>
  </si>
  <si>
    <t>ESCAVAÇÃO MECANIZADA DE VALA COM PROF. ATÉ 1,5 M (MÉDIA ENTRE MONTANTE E JUSANTE/UMA COMPOSIÇÃO POR TRECHO), COM ESCAVADEIRA HIDRÁULICA (0,8 M3), LARG. DE 1,5 M A 2,5 M, EM SOLO DE 1A CATEGORIA, EM LOCAIS COM ALTO NÍVEL DE INTERFERÊNCIA. AF_01/2015</t>
  </si>
  <si>
    <t>90084</t>
  </si>
  <si>
    <t>ESCAVAÇÃO MECANIZADA DE VALA COM PROF. MAIOR QUE 1,5 M ATÉ 3,0 M (MÉDIA ENTRE MONTANTE E JUSANTE/UMA COMPOSIÇÃO POR TRECHO), COM ESCAVADEIRA HIDRÁULICA (0,8 M3/111 HP), LARGURA ATÉ 1,5 M, EM SOLO DE 1A CATEGORIA, EM LOCAIS COM ALTO NÍVEL DE INTERFERÊNCIA. AF_01/2015</t>
  </si>
  <si>
    <t>90085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</si>
  <si>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</si>
  <si>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90086</t>
  </si>
  <si>
    <t>ESCAVAÇÃO MECANIZADA DE VALA COM PROF. MAIOR QUE 3,0 M ATÉ 4,5 M(MÉDIA ENTRE MONTANTE E JUSANTE/UMA COMPOSIÇÃO POR TRECHO), COM ESCAVADEIRA HIDRÁULICA (0,8 M3/111 HP), LARG. MENOR QUE 1,5 M, EM SOLO DE 1A CATEGORIA, EM LOCAIS COM ALTO NÍVEL DE INTERFERÊNCIA. AF_01/2015</t>
  </si>
  <si>
    <t>90087</t>
  </si>
  <si>
    <t>ESCAVAÇÃO MECANIZADA DE VALA COM PROF. DE 3,0 M ATÉ 4,5 M(MÉDIA ENTRE MONTANTE E JUSANTE/UMA COMPOSIÇÃO POR TRECHO), COM ESCAVADEIRA HIDRÁULICA (1,2 M3/155 HP), LARG. DE 1,5 M A 2,5 M, EM SOLO DE 1A CATEGORIA, EM LOCAIS COM ALTO NÍVEL DE INTERFERÊNCIA. AF_01/2015</t>
  </si>
  <si>
    <t>90088</t>
  </si>
  <si>
    <t>ESCAVAÇÃO MECANIZADA DE VALA COM PROF. MAIOR QUE 4,5 M ATÉ 6,0 M(MÉDIA ENTRE MONTANTE E JUSANTE/UMA COMPOSIÇÃO POR TRECHO), COM ESCAVADEIRA HIDRÁULICA (1,2 M3/155 HP), LARG. MENOR QUE 1,5 M, EM SOLO DE 1A CATEGORIA, EM LOCAIS COM ALTO NÍVEL DE INTERFERÊNCIA. AF_01/2015</t>
  </si>
  <si>
    <t>90090</t>
  </si>
  <si>
    <t>ESCAVAÇÃO MECANIZADA DE VALA COM PROF. MAIOR QUE 4,5 M ATÉ 6,0 M(MÉDIA ENTRE MONTANTE E JUSANTE/UMA COMPOSIÇÃO POR TRECHO), COM ESCAVADEIRA HIDRÁULICA (1,2 M3/155 HP), LARG. DE 1,5 M A 2,5 M, EM SOLO DE 1A CATEGORIA, EM LOCAIS COM ALTO NÍVEL DE INTERFERÊNCIA. AF_01/2015</t>
  </si>
  <si>
    <t>90091</t>
  </si>
  <si>
    <t>ESCAVAÇÃO MECANIZADA DE VALA COM PROF. ATÉ 1,5 M(MÉDIA ENTRE MONTANTE E JUSANTE/UMA COMPOSIÇÃO POR TRECHO), COM ESCAVADEIRA HIDRÁULICA (0,8 M3), LARG. DE 1,5M A 2,5 M, EM SOLO DE 1A CATEGORIA, LOCAIS COM BAIXO NÍVEL DE INTERFERÊNCIA. AF_01/2015</t>
  </si>
  <si>
    <t>4,32</t>
  </si>
  <si>
    <t>90092</t>
  </si>
  <si>
    <t>ESCAVAÇÃO MECANIZADA DE VALA COM PROF. MAIOR QUE 1,5 M E ATÉ 3,0 M(MÉDIA ENTRE MONTANTE E JUSANTE/UMA COMPOSIÇÃO POR TRECHO), COM ESCAVADEIRA HIDRÁULICA (0,8 M3/111 HP), LARG. MENOR QUE 1,5 M, EM SOLO DE 1A CATEGORIA, LOCAIS COM BAIXO NÍVEL DE INTERFERÊNCIA. AF_01/2015</t>
  </si>
  <si>
    <t>90093</t>
  </si>
  <si>
    <t>ESCAVAÇÃO MECANIZADA DE VALA COM PROF. MAIOR QUE 1,5 M ATÉ 3,0 M (MÉDIA ENTRE MONTANTE E JUSANTE/UMA COMPOSIÇÃO POR TRECHO), COM ESCAVADEIRA HIDRÁULICA (0,8 M3/111 HP), LARG. DE 1,5 M A 2,5 M, EM SOLO DE 1A CATEGORIA, LOCAIS COM BAIXO NÍVEL DE INTERFERÊNCIA. AF_01/2015</t>
  </si>
  <si>
    <t>90094</t>
  </si>
  <si>
    <t>ESCAVAÇÃO MECANIZADA DE VALA COM PROF. MAIOR QUE 3,0 M ATÉ 4,5 M (MÉDIA ENTRE MONTANTE E JUSANTE/UMA COMPOSIÇÃO POR TRECHO), COM ESCAVADEIRA HIDRÁULICA (0,8 M3/111 HP), LARG. MENOR QUE 1,5 M, EM SOLO DE 1A CATEGORIA, LOCAIS COM BAIXO NÍVEL DE INTERFERÊNCIA. AF_01/2015</t>
  </si>
  <si>
    <t>90095</t>
  </si>
  <si>
    <t>ESCAVAÇÃO MECANIZADA DE VALA COM PROF. MAIOR QUE 3,0 M ATÉ 4,5 M (MÉDIA ENTRE MONTANTE E JUSANTE/UMA COMPOSIÇÃO POR TRECHO), COM ESCAVADEIRA HIDRÁULICA (1,2 M3/155 HP), LARG. DE 1,5 M A 2,5 M, EM SOLO DE 1A CATEGORIA, LOCAIS COM BAIXO NÍVEL DE INTERFERÊNCIA. AF_01/2015</t>
  </si>
  <si>
    <t>90096</t>
  </si>
  <si>
    <t>ESCAVAÇÃO MECANIZADA DE VALA COM PROF. MAIOR QUE 4,5 M ATÉ 6,0 M (MÉDIA ENTRE MONTANTE E JUSANTE/UMA COMPOSIÇÃO POR TRECHO), COM ESCAVADEIRA HIDRÁULICA (1,2 M3/155 HP), LARG. MENOR QUE 1,5 M, EM SOLO DE 1A CATEGORIA, LOCAIS COM BAIXO NÍVEL DE INTERFERÊNCIA. AF_01/2015</t>
  </si>
  <si>
    <t>90098</t>
  </si>
  <si>
    <t>ESCAVAÇÃO MECANIZADA DE VALA COM PROF. MAIOR QUE 4,5 M ATÉ 6,0 M (MÉDIA ENTRE MONTANTE E JUSANTE/UMA COMPOSIÇÃO POR TRECHO), COM ESCAVADEIRA HIDRÁULICA (1,2 M3/155 HP), LARG. DE 1,5 M A 2,5 M, EM SOLO DE 1A CATEGORIA, LOCAIS COM BAIXO NÍVEL DE INTERFERÊNCIA. AF_01/2015</t>
  </si>
  <si>
    <t>90099</t>
  </si>
  <si>
    <t>ESCAVAÇÃO MECANIZADA DE VALA COM PROF. ATÉ 1,5 M (MÉDIA ENTRE MONTANTE E JUSANTE/UMA COMPOSIÇÃO POR TRECHO), COM RETROESCAVADEIRA (0,26 M3/88 HP), LARG. MENOR QUE 0,8 M, EM SOLO DE 1A CATEGORIA, EM LOCAIS COM ALTO NÍVEL DE INTERFERÊNCIA. AF_01/2015</t>
  </si>
  <si>
    <t>10,03</t>
  </si>
  <si>
    <t>90100</t>
  </si>
  <si>
    <t>ESCAVAÇÃO MECANIZADA DE VALA COM PROF. ATÉ 1,5 M (MÉDIA ENTRE MONTANTE E JUSANTE/UMA COMPOSIÇÃO POR TRECHO), COM RETROESCAVADEIRA (0,26 M3/88 HP), LARG. DE 0,8 M A 1,5 M, EM SOLO DE 1A CATEGORIA, EM LOCAIS COM ALTO NÍVEL DE INTERFERÊNCIA. AF_01/2015</t>
  </si>
  <si>
    <t>90101</t>
  </si>
  <si>
    <t>ESCAVAÇÃO MECANIZADA DE VALA COM PROF. MAIOR QUE 1,5 M ATÉ 3,0 M (MÉDIA ENTRE MONTANTE E JUSANTE/UMA COMPOSIÇÃO POR TRECHO), COM RETROESCAVADEIRA (0,26 M3/88 HP), LARG. MENOR QUE 0,8 M, EM SOLO DE 1A CATEGORIA, EM LOCAIS COM ALTO NÍVEL DE INTERFERÊNCIA.AF_01/2015</t>
  </si>
  <si>
    <t>8,41</t>
  </si>
  <si>
    <t>90102</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</si>
  <si>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</si>
  <si>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7,66</t>
  </si>
  <si>
    <t>90105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</si>
  <si>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</si>
  <si>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90106</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</si>
  <si>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</si>
  <si>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90107</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</si>
  <si>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</si>
  <si>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90108</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</si>
  <si>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</si>
  <si>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93358</t>
  </si>
  <si>
    <t>ESCAVAÇÃO MANUAL DE VALA COM PROFUNDIDADE MENOR OU IGUAL A 1,30 M. AF_03/2016</t>
  </si>
  <si>
    <t>56,64</t>
  </si>
  <si>
    <t>94304</t>
  </si>
  <si>
    <t>ATERRO MECANIZADO DE VALA COM ESCAVADEIRA HIDRÁULICA (CAPACIDADE DA CAÇAMBA: 0,8 M³ / POTÊNCIA: 111 HP), LARGURA DE 1,5 A 2,5 M, PROFUNDIDADE ATÉ 1,5 M, COM SOLO ARGILO-ARENOSO. AF_05/2016</t>
  </si>
  <si>
    <t>94305</t>
  </si>
  <si>
    <t>ATERRO MECANIZADO DE VALA COM ESCAVADEIRA HIDRÁULICA (CAPACIDADE DA CAÇAMBA: 0,8 M³ / POTÊNCIA: 111 HP), LARGURA ATÉ 1,5 M, PROFUNDIDADE DE 1,5 A 3,0 M, COM SOLO ARGILO-ARENOSO. AF_05/2016</t>
  </si>
  <si>
    <t>94306</t>
  </si>
  <si>
    <t>ATERRO MECANIZADO DE VALA COM ESCAVADEIRA HIDRÁULICA (CAPACIDADE DA CAÇAMBA: 0,8 M³ / POTÊNCIA: 111 HP), LARGURA DE 1,5 A 2,5 M, PROFUNDIDADE DE 1,5 A 3,0 M, COM SOLO ARGILO-ARENOSO. AF_05/2016</t>
  </si>
  <si>
    <t>94307</t>
  </si>
  <si>
    <t>ATERRO MECANIZADO DE VALA COM ESCAVADEIRA HIDRÁULICA (CAPACIDADE DA CAÇAMBA: 0,8 M³ / POTÊNCIA: 111 HP), LARGURA ATÉ 1,5 M, PROFUNDIDADE DE 3,0 A 4,5 M, COM SOLO ARGILO-ARENOSO. AF_05/2016</t>
  </si>
  <si>
    <t>19,88</t>
  </si>
  <si>
    <t>94308</t>
  </si>
  <si>
    <t>ATERRO MECANIZADO DE VALA COM ESCAVADEIRA HIDRÁULICA (CAPACIDADE DA CAÇAMBA: 0,8 M³ / POTÊNCIA: 111 HP), LARGURA DE 1,5 A 2,5 M, PROFUNDIDADE DE 3,0 A 4,5 M, COM SOLO ARGILO-ARENOSO. AF_05/2016</t>
  </si>
  <si>
    <t>17,80</t>
  </si>
  <si>
    <t>94309</t>
  </si>
  <si>
    <t>ATERRO MECANIZADO DE VALA COM ESCAVADEIRA HIDRÁULICA (CAPACIDADE DA CAÇAMBA: 0,8 M³ / POTÊNCIA: 111 HP), LARGURA ATÉ 1,5 M, PROFUNDIDADE DE 4,5 A 6,0 M, COM SOLO ARGILO-ARENOSO. AF_05/2016</t>
  </si>
  <si>
    <t>94310</t>
  </si>
  <si>
    <t>ATERRO MECANIZADO DE VALA COM ESCAVADEIRA HIDRÁULICA (CAPACIDADE DA CAÇAMBA: 0,8 M³ / POTÊNCIA: 111 HP), LARGURA DE 1,5 A 2,5 M, PROFUNDIDADE DE 4,5 A 6,0 M, COM SOLO ARGILO-ARENOSO. AF_05/2016</t>
  </si>
  <si>
    <t>17,17</t>
  </si>
  <si>
    <t>94315</t>
  </si>
  <si>
    <t>ATERRO MECANIZADO DE VALA COM RETROESCAVADEIRA (CAPACIDADE DA CAÇAMBA DA RETRO: 0,26 M³ / POTÊNCIA: 88 HP), LARGURA ATÉ 0,8 M, PROFUNDIDADE ATÉ 1,5 M, COM SOLO ARGILO-ARENOSO. AF_05/2016</t>
  </si>
  <si>
    <t>94316</t>
  </si>
  <si>
    <t>ATERRO MECANIZADO DE VALA COM RETROESCAVADEIRA (CAPACIDADE DA CAÇAMBA DA RETRO: 0,26 M³ / POTÊNCIA: 88 HP), LARGURA DE 0,8 A 1,5 M, PROFUNDIDADE ATÉ 1,5 M, COM SOLO ARGILO-ARENOSO. AF_05/2016</t>
  </si>
  <si>
    <t>94317</t>
  </si>
  <si>
    <t>ATERRO MECANIZADO DE VALA COM RETROESCAVADEIRA (CAPACIDADE DA CAÇAMBA DA RETRO: 0,26 M³ / POTÊNCIA: 88 HP), LARGURA ATÉ 0,8 M, PROFUNDIDADE DE 1,5 A 3,0 M, COM SOLO ARGILO-ARENOSO. AF_05/2016</t>
  </si>
  <si>
    <t>94318</t>
  </si>
  <si>
    <t>ATERRO MECANIZADO DE VALA COM RETROESCAVADEIRA (CAPACIDADE DA CAÇAMBA DA RETRO: 0,26 M³ / POTÊNCIA: 88 HP), LARGURA DE 0,8 A 1,5 M, PROFUNDIDADE DE 1,5 A 3,0 M, COM SOLO ARGILO-ARENOSO. AF_05/2016</t>
  </si>
  <si>
    <t>18,90</t>
  </si>
  <si>
    <t>94319</t>
  </si>
  <si>
    <t>ATERRO MANUAL DE VALAS COM SOLO ARGILO-ARENOSO E COMPACTAÇÃO MECANIZADA. AF_05/2016</t>
  </si>
  <si>
    <t>35,96</t>
  </si>
  <si>
    <t>94327</t>
  </si>
  <si>
    <t>ATERRO MECANIZADO DE VALA COM ESCAVADEIRA HIDRÁULICA (CAPACIDADE DA CAÇAMBA: 0,8 M³ / POTÊNCIA: 111 HP), LARGURA DE 1,5 A 2,5 M, PROFUNDIDADE ATÉ 1,5 M, COM AREIA PARA ATERRO. AF_05/2016</t>
  </si>
  <si>
    <t>60,62</t>
  </si>
  <si>
    <t>94328</t>
  </si>
  <si>
    <t>ATERRO MECANIZADO DE VALA COM ESCAVADEIRA HIDRÁULICA (CAPACIDADE DA CAÇAMBA: 0,8 M³ / POTÊNCIA: 111 HP), LARGURA ATÉ 1,5 M, PROFUNDIDADE DE 1,5 A 3,0 M, COM AREIA PARA ATERRO. AF_05/2016</t>
  </si>
  <si>
    <t>57,83</t>
  </si>
  <si>
    <t>94329</t>
  </si>
  <si>
    <t>ATERRO MECANIZADO DE VALA COM ESCAVADEIRA HIDRÁULICA (CAPACIDADE DA CAÇAMBA: 0,8 M³ / POTÊNCIA: 111 HP), LARGURA DE 1,5 A 2,5 M, PROFUNDIDADE DE 1,5 A 3,0 M, COM AREIA PARA ATERRO. AF_05/2016</t>
  </si>
  <si>
    <t>54,27</t>
  </si>
  <si>
    <t>94330</t>
  </si>
  <si>
    <t>ATERRO MECANIZADO DE VALA COM ESCAVADEIRA HIDRÁULICA (CAPACIDADE DA CAÇAMBA: 0,8 M³ / POTÊNCIA: 111 HP), LARGURA ATÉ 1,5 M, PROFUNDIDADE DE 3,0 A 4,5 M, COM AREIA PARA ATERRO. AF_05/2016</t>
  </si>
  <si>
    <t>55,07</t>
  </si>
  <si>
    <t>94331</t>
  </si>
  <si>
    <t>ATERRO MECANIZADO DE VALA COM ESCAVADEIRA HIDRÁULICA (CAPACIDADE DA CAÇAMBA: 0,8 M³ / POTÊNCIA: 111 HP), LARGURA DE 1,5 A 2,5 M, PROFUNDIDADE DE 3,0 A 4,5 M, COM AREIA PARA ATERRO. AF_05/2016</t>
  </si>
  <si>
    <t>52,99</t>
  </si>
  <si>
    <t>94332</t>
  </si>
  <si>
    <t>ATERRO MECANIZADO DE VALA COM ESCAVADEIRA HIDRÁULICA (CAPACIDADE DA CAÇAMBA: 0,8 M³ / POTÊNCIA: 111 HP), LARGURA ATÉ 1,5 M, PROFUNDIDADE DE 4,5 A 6,0 M, COM AREIA PARA ATERRO. AF_05/2016</t>
  </si>
  <si>
    <t>94333</t>
  </si>
  <si>
    <t>ATERRO MECANIZADO DE VALA COM ESCAVADEIRA HIDRÁULICA (CAPACIDADE DA CAÇAMBA: 0,8 M³ / POTÊNCIA: 111 HP), LARGURA DE 1,5 A 2,5 M, PROFUNDIDADE DE 4,5 A 6,0 M, COM AREIA PARA ATERRO. AF_05/2016</t>
  </si>
  <si>
    <t>52,36</t>
  </si>
  <si>
    <t>94338</t>
  </si>
  <si>
    <t>ATERRO MECANIZADO DE VALA COM RETROESCAVADEIRA (CAPACIDADE DA CAÇAMBA DA RETRO: 0,26 M³ / POTÊNCIA: 88 HP), LARGURA ATÉ 0,8 M, PROFUNDIDADE ATÉ 1,5 M, COM AREIA PARA ATERRO. AF_05/2016</t>
  </si>
  <si>
    <t>94339</t>
  </si>
  <si>
    <t>ATERRO MECANIZADO DE VALA COM RETROESCAVADEIRA (CAPACIDADE DA CAÇAMBA DA RETRO: 0,26 M³ / POTÊNCIA: 88 HP), LARGURA DE 0,8 A 1,5 M, PROFUNDIDADE ATÉ 1,5 M, COM AREIA PARA ATERRO. AF_05/2016</t>
  </si>
  <si>
    <t>61,23</t>
  </si>
  <si>
    <t>94340</t>
  </si>
  <si>
    <t>ATERRO MECANIZADO DE VALA COM RETROESCAVADEIRA (CAPACIDADE DA CAÇAMBA DA RETRO: 0,26 M³ / POTÊNCIA: 88 HP), LARGURA ATÉ 0,8 M, PROFUNDIDADE DE 1,5 A 3,0 M, COM AREIA PARA ATERRO. AF_05/2016</t>
  </si>
  <si>
    <t>58,11</t>
  </si>
  <si>
    <t>94341</t>
  </si>
  <si>
    <t>ATERRO MECANIZADO DE VALA COM RETROESCAVADEIRA (CAPACIDADE DA CAÇAMBA DA RETRO: 0,26 M³ / POTÊNCIA: 88 HP), LARGURA DE 0,8 A 1,5 M, PROFUNDIDADE DE 1,5 A 3,0 M, COM AREIA PARA ATERRO. AF_05/2016</t>
  </si>
  <si>
    <t>54,09</t>
  </si>
  <si>
    <t>94342</t>
  </si>
  <si>
    <t>ATERRO MANUAL DE VALAS COM AREIA PARA ATERRO E COMPACTAÇÃO MECANIZADA. AF_05/2016</t>
  </si>
  <si>
    <t>71,15</t>
  </si>
  <si>
    <t>96385</t>
  </si>
  <si>
    <t>EXECUÇÃO E COMPACTAÇÃO DE ATERRO COM SOLO PREDOMINANTEMENTE ARGILOSO - EXCLUSIVE SOLO, ESCAVAÇÃO, CARGA E TRANSPORTE. AF_11/2019</t>
  </si>
  <si>
    <t>96386</t>
  </si>
  <si>
    <t>EXECUÇÃO E COMPACTAÇÃO DE ATERRO COM SOLO PREDOMINANTEMENTE ARENOSO - EXCLUSIVE SOLO, ESCAVAÇÃO, CARGA E TRANSPORTE. AF_11/2019</t>
  </si>
  <si>
    <t>83346</t>
  </si>
  <si>
    <t>UMEDECIMENTO DE MATERIAL PARA FECHAMENTO DE VALAS.</t>
  </si>
  <si>
    <t>93360</t>
  </si>
  <si>
    <t>REATERRO MECANIZADO DE VALA COM ESCAVADEIRA HIDRÁULICA (CAPACIDADE DA CAÇAMBA: 0,8 M³ / POTÊNCIA: 111 HP), LARGURA DE 1,5 A 2,5 M, PROFUNDIDADE ATÉ 1,5 M, COM SOLO DE 1ª CATEGORIA EM LOCAIS COM ALTO NÍVEL DE INTERFERÊNCIA. AF_04/2016</t>
  </si>
  <si>
    <t>14,59</t>
  </si>
  <si>
    <t>93361</t>
  </si>
  <si>
    <t>REATERRO MECANIZADO DE VALA COM ESCAVADEIRA HIDRÁULICA (CAPACIDADE DA CAÇAMBA: 0,8 M³ / POTÊNCIA: 111 HP), LARGURA ATÉ 1,5 M, PROFUNDIDADE DE 1,5 A 3,0 M, COM SOLO DE 1ª CATEGORIA EM LOCAIS COM ALTO NÍVEL DE INTERFERÊNCIA. AF_04/2016</t>
  </si>
  <si>
    <t>93362</t>
  </si>
  <si>
    <t>REATERRO MECANIZADO DE VALA COM ESCAVADEIRA HIDRÁULICA (CAPACIDADE DA CAÇAMBA: 0,8 M³ / POTÊNCIA: 111 HP), LARGURA DE 1,5 A 2,5 M, PROFUNDIDADE DE 1,5 A 3,0 M, COM SOLO DE 1ª CATEGORIA EM LOCAIS COM ALTO NÍVEL DE INTERFERÊNCIA. AF_04/2016</t>
  </si>
  <si>
    <t>93363</t>
  </si>
  <si>
    <t>REATERRO MECANIZADO DE VALA COM ESCAVADEIRA HIDRÁULICA (CAPACIDADE DA CAÇAMBA: 0,8 M³ / POTÊNCIA: 111 HP), LARGURA ATÉ 1,5 M, PROFUNDIDADE DE 3,0 A 4,5 M COM SOLO DE 1ª CATEGORIA EM LOCAIS COM ALTO NÍVEL DE INTERFERÊNCIA. AF_04/2016</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</si>
  <si>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</si>
  <si>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</si>
  <si>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6,96</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</si>
  <si>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</si>
  <si>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</si>
  <si>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</si>
  <si>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</si>
  <si>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93367</t>
  </si>
  <si>
    <t>REATERRO MECANIZADO DE VALA COM ESCAVADEIRA HIDRÁULICA (CAPACIDADE DA CAÇAMBA: 0,8 M³ / POTÊNCIA: 111 HP), LARGURA DE 1,5 A 2,5 M, PROFUNDIDADE ATÉ 1,5 M, COM SOLO DE 1ª CATEGORIA EM LOCAIS COM BAIXO NÍVEL DE INTERFERÊNCIA. AF_04/2016</t>
  </si>
  <si>
    <t>93368</t>
  </si>
  <si>
    <t>REATERRO MECANIZADO DE VALA COM ESCAVADEIRA HIDRÁULICA (CAPACIDADE DA CAÇAMBA: 0,8 M³ / POTÊNCIA: 111 HP), LARGURA ATÉ 1,5 M, PROFUNDIDADE DE 1,5 A 3,0 M, COM SOLO DE 1ª CATEGORIA EM LOCAIS COM BAIXO NÍVEL DE INTERFERÊNCIA. AF_04/2016</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</si>
  <si>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</si>
  <si>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</si>
  <si>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</si>
  <si>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DE 1ª CATEGORIA EM LOCAIS COM BAIXO NÍVEL DE INTERFERÊNCIA. AF_04/2016</t>
  </si>
  <si>
    <t>8,19</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</si>
  <si>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</si>
  <si>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</si>
  <si>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</si>
  <si>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</si>
  <si>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</si>
  <si>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</si>
  <si>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</si>
  <si>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</si>
  <si>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18,98</t>
  </si>
  <si>
    <t>93375</t>
  </si>
  <si>
    <t>REATERRO MECANIZADO DE VALA COM RETROESCAVADEIRA (CAPACIDADE DA CAÇAMBA DA RETRO: 0,26 M³ / POTÊNCIA: 88 HP), LARGURA DE 0,8 A 1,5 M, PROFUNDIDADE ATÉ 1,5 M, COM SOLO DE 1ª CATEGORIA EM LOCAIS COM ALTO NÍVEL DE INTERFERÊNCIA. AF_04/2016</t>
  </si>
  <si>
    <t>93376</t>
  </si>
  <si>
    <t>REATERRO MECANIZADO DE VALA COM RETROESCAVADEIRA (CAPACIDADE DA CAÇAMBA DA RETRO: 0,26 M³ / POTÊNCIA: 88 HP), LARGURA ATÉ 0,8 M, PROFUNDIDADE DE 1,5 A 3,0 M, COM SOLO DE 1ª CATEGORIA EM LOCAIS COM ALTO NÍVEL DE INTERFERÊNCIA. AF_04/2016</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</si>
  <si>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</si>
  <si>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</si>
  <si>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</si>
  <si>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</si>
  <si>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93379</t>
  </si>
  <si>
    <t>REATERRO MECANIZADO DE VALA COM RETROESCAVADEIRA (CAPACIDADE DA CAÇAMBA DA RETRO: 0,26 M³ / POTÊNCIA: 88 HP), LARGURA DE 0,8 A 1,5 M, PROFUNDIDADE ATÉ 1,5 M, COM SOLO DE 1ª CATEGORIA EM LOCAIS COM BAIXO NÍVEL DE INTERFERÊNCIA. AF_04/2016</t>
  </si>
  <si>
    <t>93380</t>
  </si>
  <si>
    <t>REATERRO MECANIZADO DE VALA COM RETROESCAVADEIRA (CAPACIDADE DA CAÇAMBA DA RETRO: 0,26 M³ / POTÊNCIA: 88 HP), LARGURA ATÉ 0,8 M, PROFUNDIDADE DE 1,5 A 3,0 M, COM SOLO DE 1ª CATEGORIA EM LOCAIS COM BAIXO NÍVEL DE INTERFERÊNCIA. AF_04/2016</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</si>
  <si>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</si>
  <si>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</si>
  <si>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7,22</t>
  </si>
  <si>
    <t>93382</t>
  </si>
  <si>
    <t>REATERRO MANUAL DE VALAS COM COMPACTAÇÃO MECANIZADA. AF_04/2016</t>
  </si>
  <si>
    <t>24,27</t>
  </si>
  <si>
    <t>96995</t>
  </si>
  <si>
    <t>REATERRO MANUAL APILOADO COM SOQUETE. AF_10/2017</t>
  </si>
  <si>
    <t>34,34</t>
  </si>
  <si>
    <t>72838</t>
  </si>
  <si>
    <t>TRANSPORTE COMERCIAL COM CAMINHAO CARROCERIA 9 T, RODOVIA EM LEITO NATURAL</t>
  </si>
  <si>
    <t>TXKM</t>
  </si>
  <si>
    <t>72839</t>
  </si>
  <si>
    <t>TRANSPORTE COMERCIAL COM CAMINHAO CARROCERIA 9 T, RODOVIA COM REVESTIMENTO PRIMARIO</t>
  </si>
  <si>
    <t>72840</t>
  </si>
  <si>
    <t>TRANSPORTE COMERCIAL COM CAMINHAO CARROCERIA 9 T, RODOVIA PAVIMENTADA</t>
  </si>
  <si>
    <t>72844</t>
  </si>
  <si>
    <t>CARGA, MANOBRAS E DESCARGA DE AREIA, BRITA, PEDRA DE MAO E SOLOS COM CAMINHAO BASCULANTE 6 M3 (DESCARGA LIVRE)</t>
  </si>
  <si>
    <t>T</t>
  </si>
  <si>
    <t>72845</t>
  </si>
  <si>
    <t>CARGA, MANOBRAS E DESCARGA DE BRITA PARA TRATAMENTOS SUPERFICIAIS, COM CAMINHAO BASCULANTE 6 M3</t>
  </si>
  <si>
    <t>72846</t>
  </si>
  <si>
    <t>CARGA, MANOBRAS E DESCARGA DE MISTURA BETUMINOSA A QUENTE, COM CAMINHAO BASCULANTE 6 M3</t>
  </si>
  <si>
    <t>2,78</t>
  </si>
  <si>
    <t>72847</t>
  </si>
  <si>
    <t>CARGA, MANOBRAS E DESCARGA DE MISTURA BETUMINOSA A FRIO, COM CAMINHAO BASCULANTE 6 M3</t>
  </si>
  <si>
    <t>72848</t>
  </si>
  <si>
    <t>CARGA, MANOBRAS E DESCARGA DE BRITA PARA BASE DE MACADAME, COM CAMINHAO BASCULANTE 6 M3</t>
  </si>
  <si>
    <t>72849</t>
  </si>
  <si>
    <t>CARGA, MANOBRAS E DESCARGA DE MISTURAS DE SOLOS E AGREGADOS (BASES ESTABILIZADAS EM USINA) COM CAMINHAO BASCULANTE 6 M3</t>
  </si>
  <si>
    <t>72850</t>
  </si>
  <si>
    <t>CARGA, MANOBRAS E DESCARGA DE MATERIAIS DIVERSOS, COM CAMINHAO CARROCERIA 9T (CARGA E DESCARGA MANUAIS)</t>
  </si>
  <si>
    <t>72882</t>
  </si>
  <si>
    <t>72883</t>
  </si>
  <si>
    <t>72884</t>
  </si>
  <si>
    <t>72888</t>
  </si>
  <si>
    <t>72890</t>
  </si>
  <si>
    <t>CARGA, MANOBRAS E DESCARGA DE BRITA PARA TRATAMENTOS SUPERFICIAIS, COM CAMINHAO BASCULANTE 6 M3, DESCARGA EM DISTRIBUIDOR</t>
  </si>
  <si>
    <t>72891</t>
  </si>
  <si>
    <t>CARGA, MANOBRAS E DESCARGA DE MISTURA BETUMINOSA A QUENTE, COM CAMINHAO BASCULANTE 6 M3, DESCARGA EM VIBRO-ACABADORA</t>
  </si>
  <si>
    <t>72892</t>
  </si>
  <si>
    <t>CARGA, MANOBRAS E DESCARGA DE DE MISTURA BETUMINOSA A FRIO, COM CAMINHAO BASCULANTE 6 M3, DESCARGA EM VIBRO-ACABADORA</t>
  </si>
  <si>
    <t>72893</t>
  </si>
  <si>
    <t>CARGA, MANOBRAS E DESCARGA DE BRITA PARA BASE DE MACADAME, COM CAMINHAO BASCULANTE 6 M3, DESCARGA EM DISTRIBUIDOR</t>
  </si>
  <si>
    <t>72894</t>
  </si>
  <si>
    <t>CARGA, MANOBRAS E DESCARGA DE MISTURAS DE SOLOS E AGREGADOS, COM CAMINHAO BASCULANTE 6 M3, DESCARGA EM DISTRIBUIDOR</t>
  </si>
  <si>
    <t>72895</t>
  </si>
  <si>
    <t>CARGA, MANOBRAS E DESCARGA DE MATERIAIS DIVERSOS, COM CAMINHAO BASCULANTE 6M3 (CARGA E DESCARGA MANUAIS)</t>
  </si>
  <si>
    <t>15,17</t>
  </si>
  <si>
    <t>72898</t>
  </si>
  <si>
    <t>CARGA E DESCARGA MECANIZADAS DE ENTULHO EM CAMINHAO BASCULANTE 6 M3</t>
  </si>
  <si>
    <t>72899</t>
  </si>
  <si>
    <t>TRANSPORTE DE ENTULHO COM CAMINHÃO BASCULANTE 6 M3, RODOVIA PAVIMENTADA, DMT ATE 0,5 KM</t>
  </si>
  <si>
    <t>72900</t>
  </si>
  <si>
    <t>TRANSPORTE DE ENTULHO COM CAMINHAO BASCULANTE 6 M3, RODOVIA PAVIMENTADA, DMT 0,5 A 1,0 KM</t>
  </si>
  <si>
    <t>4,31</t>
  </si>
  <si>
    <t>74010/1</t>
  </si>
  <si>
    <t>CARGA E DESCARGA MECANICA DE SOLO UTILIZANDO CAMINHAO BASCULANTE 6,0M3/16T E PA CARREGADEIRA SOBRE PNEUS 128 HP, CAPACIDADE DA CAÇAMBA 1,7 A 2,8 M3, PESO OPERACIONAL 11632 KG</t>
  </si>
  <si>
    <t>83356</t>
  </si>
  <si>
    <t>TRANSPORTE COMERCIAL DE BRITA</t>
  </si>
  <si>
    <t>83358</t>
  </si>
  <si>
    <t>TRANSPORTE DE PAVIMENTACAO REMOVIDA (RODOVIAS NAO URBANAS)</t>
  </si>
  <si>
    <t>95303</t>
  </si>
  <si>
    <t>TRANSPORTE COM CAMINHÃO BASCULANTE 10 M3 DE MASSA ASFALTICA PARA PAVIMENTAÇÃO URBANA</t>
  </si>
  <si>
    <t>97912</t>
  </si>
  <si>
    <t>TRANSPORTE COM CAMINHÃO BASCULANTE DE 6 M3, EM VIA URBANA EM LEITO NATURAL (UNIDADE: M3XKM). AF_01/2018</t>
  </si>
  <si>
    <t>97913</t>
  </si>
  <si>
    <t>TRANSPORTE COM CAMINHÃO BASCULANTE DE 6 M3, EM VIA URBANA EM REVESTIMENTO PRIMÁRIO (UNIDADE: M3XKM). AF_01/2018</t>
  </si>
  <si>
    <t>97915</t>
  </si>
  <si>
    <t>TRANSPORTE COM CAMINHÃO BASCULANTE DE 6 M3, EM VIA URBANA PAVIMENTADA, DMT ACIMA DE 30 KM (UNIDADE: M3XKM). AF_01/2018</t>
  </si>
  <si>
    <t>97916</t>
  </si>
  <si>
    <t>TRANSPORTE COM CAMINHÃO BASCULANTE DE 6 M3, EM VIA URBANA EM LEITO NATURAL (UNIDADE: TXKM). AF_01/2018</t>
  </si>
  <si>
    <t>97917</t>
  </si>
  <si>
    <t>TRANSPORTE COM CAMINHÃO BASCULANTE DE 6 M3, EM VIA URBANA EM REVESTIMENTO PRIMÁRIO (UNIDADE: TXKM). AF_01/2018</t>
  </si>
  <si>
    <t>97918</t>
  </si>
  <si>
    <t>TRANSPORTE COM CAMINHÃO BASCULANTE DE 6 M3, EM VIA URBANA PAVIMENTADA, DMT ATÉ 30 KM (UNIDADE: TXKM). AF_01/2018</t>
  </si>
  <si>
    <t>97919</t>
  </si>
  <si>
    <t>TRANSPORTE COM CAMINHÃO BASCULANTE DE 6 M3, EM VIA URBANA PAVIMENTADA, DMT ACIMA DE 30 KM (UNIDADE: TXKM). AF_01/2018</t>
  </si>
  <si>
    <t>94097</t>
  </si>
  <si>
    <t>PREPARO DE FUNDO DE VALA COM LARGURA MENOR QUE 1,5 M, EM LOCAL COM NÍVEL BAIXO DE INTERFERÊNCIA. AF_06/2016</t>
  </si>
  <si>
    <t>94098</t>
  </si>
  <si>
    <t>PREPARO DE FUNDO DE VALA  COM LARGURA MENOR QUE 1,5 M, EM LOCAL COM NÍVEL ALTO DE INTERFERÊNCIA. AF_06/2016</t>
  </si>
  <si>
    <t>94099</t>
  </si>
  <si>
    <t>PREPARO DE FUNDO DE VALA COM LARGURA MAIOR OU IGUAL A 1,5 M E MENOR QUE 2,5 M, EM LOCAL COM NÍVEL BAIXO DE INTERFERÊNCIA. AF_06/2016</t>
  </si>
  <si>
    <t>94100</t>
  </si>
  <si>
    <t>PREPARO DE FUNDO DE VALA  COM LARGURA MAIOR OU IGUAL A 1,5 M E MENOR QUE 2,5 M, EM LOCAL COM NÍVEL ALTO DE INTERFERÊNCIA. AF_06/2016</t>
  </si>
  <si>
    <t>94102</t>
  </si>
  <si>
    <t>LASTRO DE VALA COM PREPARO DE FUNDO, LARGURA MENOR QUE 1,5 M, COM CAMADA DE AREIA, LANÇAMENTO MANUAL, EM LOCAL COM NÍVEL BAIXO DE INTERFERÊNCIA. AF_06/2016</t>
  </si>
  <si>
    <t>132,16</t>
  </si>
  <si>
    <t>94103</t>
  </si>
  <si>
    <t>LASTRO DE VALA COM PREPARO DE FUNDO, LARGURA MENOR QUE 1,5 M, COM CAMADA DE BRITA, LANÇAMENTO MANUAL, EM LOCAL COM NÍVEL BAIXO DE INTERFERÊNCIA. AF_06/2016</t>
  </si>
  <si>
    <t>203,84</t>
  </si>
  <si>
    <t>94104</t>
  </si>
  <si>
    <t>LASTRO DE VALA COM PREPARO DE FUNDO, LARGURA MENOR QUE 1,5 M, COM CAMADA DE AREIA, LANÇAMENTO MANUAL, EM LOCAL COM NÍVEL ALTO DE INTERFERÊNCIA. AF_06/2016</t>
  </si>
  <si>
    <t>135,66</t>
  </si>
  <si>
    <t>94105</t>
  </si>
  <si>
    <t>LASTRO DE VALA COM PREPARO DE FUNDO, LARGURA MENOR QUE 1,5 M, COM CAMADA DE BRITA, LANÇAMENTO MANUAL, EM LOCAL COM NÍVEL ALTO DE INTERFERÊNCIA. AF_06/2016</t>
  </si>
  <si>
    <t>207,38</t>
  </si>
  <si>
    <t>94106</t>
  </si>
  <si>
    <t>LASTRO COM PREPARO DE FUNDO, LARGURA MAIOR OU IGUAL A 1,5 M, COM CAMADA DE AREIA, LANÇAMENTO MANUAL, EM LOCAL COM NÍVEL BAIXO DE INTERFERÊNCIA. AF_06/2016</t>
  </si>
  <si>
    <t>114,03</t>
  </si>
  <si>
    <t>94107</t>
  </si>
  <si>
    <t>LASTRO COM PREPARO DE FUNDO, LARGURA MAIOR OU IGUAL A 1,5 M, COM CAMADA DE BRITA, LANÇAMENTO MANUAL, EM LOCAL COM NÍVEL BAIXO DE INTERFERÊNCIA. AF_06/2016</t>
  </si>
  <si>
    <t>185,73</t>
  </si>
  <si>
    <t>94108</t>
  </si>
  <si>
    <t>LASTRO COM PREPARO DE FUNDO, LARGURA MAIOR OU IGUAL A 1,5 M, COM CAMADA DE AREIA, LANÇAMENTO MANUAL, EM LOCAL COM NÍVEL ALTO DE INTERFERÊNCIA. AF_06/2016</t>
  </si>
  <si>
    <t>94110</t>
  </si>
  <si>
    <t>LASTRO COM PREPARO DE FUNDO, LARGURA MAIOR OU IGUAL A 1,5 M, COM CAMADA DE BRITA, LANÇAMENTO MANUAL, EM LOCAL COM NÍVEL ALTO DE INTERFERÊNCIA. AF_06/2016</t>
  </si>
  <si>
    <t>189,23</t>
  </si>
  <si>
    <t>94111</t>
  </si>
  <si>
    <t>LASTRO DE VALA COM PREPARO DE FUNDO, LARGURA MENOR QUE 1,5 M, COM CAMADA DE AREIA, LANÇAMENTO MECANIZADO, EM LOCAL COM NÍVEL BAIXO DE INTERFERÊNCIA. AF_06/2016</t>
  </si>
  <si>
    <t>108,49</t>
  </si>
  <si>
    <t>94112</t>
  </si>
  <si>
    <t>LASTRO DE VALA COM PREPARO DE FUNDO, LARGURA MENOR QUE 1,5 M, COM CAMADA DE BRITA, LANÇAMENTO MECANIZADO, EM LOCAL COM NÍVEL BAIXO DE INTERFERÊNCIA. AF_06/2016</t>
  </si>
  <si>
    <t>174,67</t>
  </si>
  <si>
    <t>94113</t>
  </si>
  <si>
    <t>LASTRO DE VALA COM PREPARO DE FUNDO, LARGURA MENOR QUE 1,5 M, COM CAMADA DE AREIA, LANÇAMENTO MECANIZADO, EM LOCAL COM NÍVEL ALTO DE INTERFERÊNCIA. AF_06/2016</t>
  </si>
  <si>
    <t>114,15</t>
  </si>
  <si>
    <t>94114</t>
  </si>
  <si>
    <t>LASTRO DE VALA COM PREPARO DE FUNDO, LARGURA MENOR QUE 1,5 M, COM CAMADA DE BRITA, LANÇAMENTO MECANIZADO, EM LOCAL COM NÍVEL ALTO DE INTERFERÊNCIA. AF_06/2016</t>
  </si>
  <si>
    <t>181,07</t>
  </si>
  <si>
    <t>94115</t>
  </si>
  <si>
    <t>LASTRO COM PREPARO DE FUNDO, LARGURA MAIOR OU IGUAL A 1,5 M, COM CAMADA DE AREIA, LANÇAMENTO MECANIZADO, EM LOCAL COM NÍVEL BAIXO DE INTERFERÊNCIA. AF_06/2016</t>
  </si>
  <si>
    <t>81,50</t>
  </si>
  <si>
    <t>94116</t>
  </si>
  <si>
    <t>LASTRO COM PREPARO DE FUNDO, LARGURA MAIOR OU IGUAL A 1,5 M, COM CAMADA DE BRITA, LANÇAMENTO MECANIZADO, EM LOCAL COM NÍVEL BAIXO DE INTERFERÊNCIA. AF_06/2016</t>
  </si>
  <si>
    <t>143,84</t>
  </si>
  <si>
    <t>94117</t>
  </si>
  <si>
    <t>LASTRO COM PREPARO DE FUNDO, LARGURA MAIOR OU IGUAL A 1,5 M, COM CAMADA DE AREIA, LANÇAMENTO MECANIZADO, EM LOCAL COM NÍVEL ALTO DE INTERFERÊNCIA. AF_06/2016</t>
  </si>
  <si>
    <t>86,77</t>
  </si>
  <si>
    <t>94118</t>
  </si>
  <si>
    <t>LASTRO COM PREPARO DE FUNDO, LARGURA MAIOR OU IGUAL A 1,5 M, COM CAMADA DE BRITA, LANÇAMENTO MECANIZADO, EM LOCAL COM NÍVEL ALTO DE INTERFERÊNCIA. AF_06/2016</t>
  </si>
  <si>
    <t>6514</t>
  </si>
  <si>
    <t>FORNECIMENTO E LANCAMENTO DE BRITA N. 4</t>
  </si>
  <si>
    <t>105,96</t>
  </si>
  <si>
    <t>88549</t>
  </si>
  <si>
    <t>FORNECIMENTO E ASSENTAMENTO DE BRITA 2-DRENOS E FILTROS   MM</t>
  </si>
  <si>
    <t>85,19</t>
  </si>
  <si>
    <t>74005/1</t>
  </si>
  <si>
    <t>COMPACTACAO MECANICA, SEM CONTROLE DO GC (C/COMPACTADOR PLACA 400 KG)</t>
  </si>
  <si>
    <t>95606</t>
  </si>
  <si>
    <t>UMIDIFICAÇÃO DE MATERIAL PARA VALAS COM CAMINHÃO PIPA 10000L. AF_11/2016</t>
  </si>
  <si>
    <t>72131</t>
  </si>
  <si>
    <t>ALVENARIA EM TIJOLO CERAMICO MACICO 5X10X20CM 1 VEZ (ESPESSURA 20CM), ASSENTADO COM ARGAMASSA TRACO 1:2:8 (CIMENTO, CAL E AREIA)</t>
  </si>
  <si>
    <t>113,21</t>
  </si>
  <si>
    <t>72132</t>
  </si>
  <si>
    <t>ALVENARIA EM TIJOLO CERAMICO MACICO 5X10X20CM 1/2 VEZ (ESPESSURA 10CM), ASSENTADO COM ARGAMASSA TRACO 1:2:8 (CIMENTO, CAL E AREIA)</t>
  </si>
  <si>
    <t>58,61</t>
  </si>
  <si>
    <t>72133</t>
  </si>
  <si>
    <t>ALVENARIA EM TIJOLO CERAMICO MACICO 5X10X20CM 1 1/2 VEZ (ESPESSURA 30CM), ASSENTADO COM ARGAMASSA TRACO 1:2:8 (CIMENTO, CAL E AREIA)</t>
  </si>
  <si>
    <t>200,63</t>
  </si>
  <si>
    <t>87471</t>
  </si>
  <si>
    <t>ALVENARIA DE VEDAÇÃO DE BLOCOS CERÂMICOS FURADOS NA VERTICAL DE 9X19X39CM (ESPESSURA 9CM) DE PAREDES COM ÁREA LÍQUIDA MENOR QUE 6M² SEM VÃOS E ARGAMASSA DE ASSENTAMENTO COM PREPARO EM BETONEIRA. AF_06/2014</t>
  </si>
  <si>
    <t>87472</t>
  </si>
  <si>
    <t>ALVENARIA DE VEDAÇÃO DE BLOCOS CERÂMICOS FURADOS NA VERTICAL DE 9X19X39CM (ESPESSURA 9CM) DE PAREDES COM ÁREA LÍQUIDA MENOR QUE 6M² SEM VÃOS E ARGAMASSA DE ASSENTAMENTO COM PREPARO MANUAL. AF_06/2014</t>
  </si>
  <si>
    <t>38,34</t>
  </si>
  <si>
    <t>87473</t>
  </si>
  <si>
    <t>ALVENARIA DE VEDAÇÃO DE BLOCOS CERÂMICOS FURADOS NA VERTICAL DE 14X19X39CM (ESPESSURA 14CM) DE PAREDES COM ÁREA LÍQUIDA MENOR QUE 6M² SEM VÃOS E ARGAMASSA DE ASSENTAMENTO COM PREPARO EM BETONEIRA. AF_06/2014</t>
  </si>
  <si>
    <t>51,98</t>
  </si>
  <si>
    <t>87474</t>
  </si>
  <si>
    <t>ALVENARIA DE VEDAÇÃO DE BLOCOS CERÂMICOS FURADOS NA VERTICAL DE 14X19X39CM (ESPESSURA 14CM) DE PAREDES COM ÁREA LÍQUIDA MENOR QUE 6M² SEM VÃOS E ARGAMASSA DE ASSENTAMENTO COM PREPARO MANUAL. AF_06/2014</t>
  </si>
  <si>
    <t>87475</t>
  </si>
  <si>
    <t>ALVENARIA DE VEDAÇÃO DE BLOCOS CERÂMICOS FURADOS NA VERTICAL DE 19X19X39CM (ESPESSURA 19CM) DE PAREDES COM ÁREA LÍQUIDA MENOR QUE 6M² SEM VÃOS E ARGAMASSA DE ASSENTAMENTO COM PREPARO EM BETONEIRA. AF_06/2014</t>
  </si>
  <si>
    <t>87476</t>
  </si>
  <si>
    <t>ALVENARIA DE VEDAÇÃO DE BLOCOS CERÂMICOS FURADOS NA VERTICAL DE 19X19X39CM (ESPESSURA 19CM) DE PAREDES COM ÁREA LÍQUIDA MENOR QUE 6M² SEM VÃOS E ARGAMASSA DE ASSENTAMENTO COM PREPARO MANUAL. AF_06/2014</t>
  </si>
  <si>
    <t>87477</t>
  </si>
  <si>
    <t>ALVENARIA DE VEDAÇÃO DE BLOCOS CERÂMICOS FURADOS NA VERTICAL DE 9X19X39CM (ESPESSURA 9CM) DE PAREDES COM ÁREA LÍQUIDA MAIOR OU IGUAL A 6M² SEM VÃOS E ARGAMASSA DE ASSENTAMENTO COM PREPARO EM BETONEIRA. AF_06/2014</t>
  </si>
  <si>
    <t>87478</t>
  </si>
  <si>
    <t>ALVENARIA DE VEDAÇÃO DE BLOCOS CERÂMICOS FURADOS NA VERTICAL DE 9X19X39CM (ESPESSURA 9CM) DE PAREDES COM ÁREA LÍQUIDA MAIOR OU IGUAL A 6M² SEM VÃOS E ARGAMASSA DE ASSENTAMENTO COM PREPARO MANUAL. AF_06/2014</t>
  </si>
  <si>
    <t>87479</t>
  </si>
  <si>
    <t>ALVENARIA DE VEDAÇÃO DE BLOCOS CERÂMICOS FURADOS NA VERTICAL DE 14X19X39CM (ESPESSURA 14CM) DE PAREDES COM ÁREA LÍQUIDA MAIOR OU IGUAL A 6M² SEM VÃOS E ARGAMASSA DE ASSENTAMENTO COM PREPARO EM BETONEIRA. AF_06/2014</t>
  </si>
  <si>
    <t>87480</t>
  </si>
  <si>
    <t>ALVENARIA DE VEDAÇÃO DE BLOCOS CERÂMICOS FURADOS NA VERTICAL DE 14X19X39CM (ESPESSURA 14CM) DE PAREDES COM ÁREA LÍQUIDA MAIOR OU IGUAL A 6M² SEM VÃOS E ARGAMASSA DE ASSENTAMENTO COM PREPARO MANUAL. AF_06/2014</t>
  </si>
  <si>
    <t>48,53</t>
  </si>
  <si>
    <t>87481</t>
  </si>
  <si>
    <t>ALVENARIA DE VEDAÇÃO DE BLOCOS CERÂMICOS FURADOS NA VERTICAL DE 19X19X39CM (ESPESSURA 19CM) DE PAREDES COM ÁREA LÍQUIDA MAIOR OU IGUAL A 6M² SEM VÃOS E ARGAMASSA DE ASSENTAMENTO COM PREPARO EM BETONEIRA. AF_06/2014</t>
  </si>
  <si>
    <t>57,63</t>
  </si>
  <si>
    <t>87482</t>
  </si>
  <si>
    <t>ALVENARIA DE VEDAÇÃO DE BLOCOS CERÂMICOS FURADOS NA VERTICAL DE 19X19X39CM (ESPESSURA 19CM) DE PAREDES COM ÁREA LÍQUIDA MAIOR OU IGUAL A 6M² SEM VÃOS E ARGAMASSA DE ASSENTAMENTO COM PREPARO MANUAL. AF_06/2014</t>
  </si>
  <si>
    <t>58,62</t>
  </si>
  <si>
    <t>87483</t>
  </si>
  <si>
    <t>ALVENARIA DE VEDAÇÃO DE BLOCOS CERÂMICOS FURADOS NA VERTICAL DE 9X19X39CM (ESPESSURA 9CM) DE PAREDES COM ÁREA LÍQUIDA MENOR QUE 6M² COM VÃOS E ARGAMASSA DE ASSENTAMENTO COM PREPARO EM BETONEIRA. AF_06/2014</t>
  </si>
  <si>
    <t>87484</t>
  </si>
  <si>
    <t>ALVENARIA DE VEDAÇÃO DE BLOCOS CERÂMICOS FURADOS NA VERTICAL DE 9X19X39CM (ESPESSURA 9CM) DE PAREDES COM ÁREA LÍQUIDA MENOR QUE 6M² COM VÃOS E ARGAMASSA DE ASSENTAMENTO COM PREPARO MANUAL. AF_06/2014</t>
  </si>
  <si>
    <r>
      <rPr>
        <rFont val="Arial"/>
        <sz val="7.0"/>
      </rPr>
      <t xml:space="preserve">Tabela de preços   : 216 - Referencial de Preços Janeiro 2018 com desoneração                                                                                  Data base: Janeiro/2018
</t>
    </r>
    <r>
      <rPr>
        <rFont val="Arial"/>
        <sz val="7.0"/>
      </rPr>
      <t>BDI                         : 29,63%</t>
    </r>
  </si>
  <si>
    <t>57,81</t>
  </si>
  <si>
    <t>87487</t>
  </si>
  <si>
    <t>ALVENARIA DE VEDAÇÃO DE BLOCOS CERÂMICOS FURADOS NA VERTICAL DE 19X19X39CM (ESPESSURA 19CM) DE PAREDES COM ÁREA LÍQUIDA MENOR QUE 6M² COM VÃOS E ARGAMASSA DE ASSENTAMENTO COM PREPARO EM BETONEIRA. AF_06/2014</t>
  </si>
  <si>
    <t>68,27</t>
  </si>
  <si>
    <t>87488</t>
  </si>
  <si>
    <t>ALVENARIA DE VEDAÇÃO DE BLOCOS CERÂMICOS FURADOS NA VERTICAL DE 19X19X39CM (ESPESSURA 19CM) DE PAREDES COM ÁREA LÍQUIDA MENOR QUE 6M² COM VÃOS E ARGAMASSA DE ASSENTAMENTO COM PREPARO MANUAL. AF_06/2014</t>
  </si>
  <si>
    <t>69,26</t>
  </si>
  <si>
    <t>87489</t>
  </si>
  <si>
    <t>ALVENARIA DE VEDAÇÃO DE BLOCOS CERÂMICOS FURADOS NA VERTICAL DE 9X19X39CM (ESPESSURA 9CM) DE PAREDES COM ÁREA LÍQUIDA MAIOR OU IGUAL A 6M² COM VÃOS E ARGAMASSA DE ASSENTAMENTO COM PREPARO EM BETONEIRA. AF_06/2014</t>
  </si>
  <si>
    <t>37,09</t>
  </si>
  <si>
    <t>87490</t>
  </si>
  <si>
    <t>ALVENARIA DE VEDAÇÃO DE BLOCOS CERÂMICOS FURADOS NA VERTICAL DE 9X19X39CM (ESPESSURA 9CM) DE PAREDES COM ÁREA LÍQUIDA MAIOR OU IGUAL A 6M² COM VÃOS E ARGAMASSA DE ASSENTAMENTO COM PREPARO MANUAL. AF_06/2014</t>
  </si>
  <si>
    <r>
      <rPr>
        <rFont val="Arial"/>
        <sz val="7.0"/>
      </rPr>
      <t>Grupo de serviço: TERRAPLENAGEM</t>
    </r>
  </si>
  <si>
    <t>37,84</t>
  </si>
  <si>
    <t>87491</t>
  </si>
  <si>
    <t>ALVENARIA DE VEDAÇÃO DE BLOCOS CERÂMICOS FURADOS NA VERTICAL DE 14X19X39CM (ESPESSURA 14CM) DE PAREDES COM ÁREA LÍQUIDA MAIOR OU IGUAL A 6M² COM VÃOS E ARGAMASSA DE ASSENTAMENTO COM PREPARO EM BETONEIRA. AF_06/2014</t>
  </si>
  <si>
    <t>87492</t>
  </si>
  <si>
    <t>ALVENARIA DE VEDAÇÃO DE BLOCOS CERÂMICOS FURADOS NA VERTICAL DE 14X19X39CM (ESPESSURA 14CM) DE PAREDES COM ÁREA LÍQUIDA MAIOR OU IGUAL A 6M² COM VÃOS E ARGAMASSA DE ASSENTAMENTO COM PREPARO MANUAL. AF_06/2014</t>
  </si>
  <si>
    <t>51,91</t>
  </si>
  <si>
    <r>
      <rPr>
        <rFont val="Arial"/>
        <b/>
        <sz val="7.0"/>
      </rPr>
      <t>Cód. Padrão</t>
    </r>
  </si>
  <si>
    <t>87493</t>
  </si>
  <si>
    <t>ALVENARIA DE VEDAÇÃO DE BLOCOS CERÂMICOS FURADOS NA VERTICAL DE 19X19X39CM (ESPESSURA 19CM) DE PAREDES COM ÁREA LÍQUIDA MAIOR OU IGUAL A 6M² COM VÃOS E ARGAMASSA DE ASSENTAMENTO COM PREPARO EM BETONEIRA. AF_06/2014</t>
  </si>
  <si>
    <t>61,11</t>
  </si>
  <si>
    <t>87494</t>
  </si>
  <si>
    <t>ALVENARIA DE VEDAÇÃO DE BLOCOS CERÂMICOS FURADOS NA VERTICAL DE 19X19X39CM (ESPESSURA 19CM) DE PAREDES COM ÁREA LÍQUIDA MAIOR OU IGUAL A 6M² COM VÃOS E ARGAMASSA DE ASSENTAMENTO COM PREPARO MANUAL. AF_06/2014</t>
  </si>
  <si>
    <t>62,10</t>
  </si>
  <si>
    <t>87495</t>
  </si>
  <si>
    <t>ALVENARIA DE VEDAÇÃO DE BLOCOS CERÂMICOS FURADOS NA HORIZONTAL DE 9X19X19CM (ESPESSURA 9CM) DE PAREDES COM ÁREA LÍQUIDA MENOR QUE 6M² SEM VÃOS E ARGAMASSA DE ASSENTAMENTO COM PREPARO EM BETONEIRA. AF_06/2014</t>
  </si>
  <si>
    <r>
      <rPr>
        <rFont val="Arial"/>
        <b/>
        <sz val="7.0"/>
      </rPr>
      <t>Descrição do serviço</t>
    </r>
  </si>
  <si>
    <t>64,94</t>
  </si>
  <si>
    <t>87496</t>
  </si>
  <si>
    <t>ALVENARIA DE VEDAÇÃO DE BLOCOS CERÂMICOS FURADOS NA HORIZONTAL DE 9X19X19CM (ESPESSURA 9CM) DE PAREDES COM ÁREA LÍQUIDA MENOR QUE 6M² SEM VÃOS E ARGAMASSA DE ASSENTAMENTO COM PREPARO MANUAL. AF_06/2014</t>
  </si>
  <si>
    <t>87497</t>
  </si>
  <si>
    <t>ALVENARIA DE VEDAÇÃO DE BLOCOS CERÂMICOS FURADOS NA HORIZONTAL DE 11,5X19X19CM (ESPESSURA 11,5CM) DE PAREDES COM ÁREA LÍQUIDA MENOR QUE 6M² SEM VÃOS E ARGAMASSA DE ASSENTAMENTO COM PREPARO EM BETONEIRA. AF_06/2014</t>
  </si>
  <si>
    <r>
      <rPr>
        <rFont val="Arial"/>
        <b/>
        <sz val="7.0"/>
      </rPr>
      <t>Unidade</t>
    </r>
  </si>
  <si>
    <t>62,54</t>
  </si>
  <si>
    <r>
      <rPr>
        <rFont val="Arial"/>
        <b/>
        <sz val="7.0"/>
      </rPr>
      <t>Preço unitário</t>
    </r>
  </si>
  <si>
    <t>87498</t>
  </si>
  <si>
    <t>ALVENARIA DE VEDAÇÃO DE BLOCOS CERÂMICOS FURADOS NA HORIZONTAL DE 11,5X19X19CM (ESPESSURA 11,5CM) DE PAREDES COM ÁREA LÍQUIDA MENOR QUE 6M² SEM VÃOS E ARGAMASSA DE ASSENTAMENTO COM PREPARO MANUAL. AF_06/2014</t>
  </si>
  <si>
    <t>63,44</t>
  </si>
  <si>
    <t>87499</t>
  </si>
  <si>
    <r>
      <rPr>
        <rFont val="Arial"/>
        <b/>
        <sz val="7.0"/>
      </rPr>
      <t>Transporte</t>
    </r>
  </si>
  <si>
    <t>ALVENARIA DE VEDAÇÃO DE BLOCOS CERÂMICOS FURADOS NA HORIZONTAL DE 9X14X19CM (ESPESSURA 9CM) DE PAREDES COM ÁREA LÍQUIDA MENOR QUE 6M² SEM VÃOS E ARGAMASSA DE ASSENTAMENTO COM PREPARO EM BETONEIRA. AF_06/2014</t>
  </si>
  <si>
    <t>71,02</t>
  </si>
  <si>
    <t>87500</t>
  </si>
  <si>
    <t>ALVENARIA DE VEDAÇÃO DE BLOCOS CERÂMICOS FURADOS NA HORIZONTAL DE 9X14X19CM (ESPESSURA 9CM) DE PAREDES COM ÁREA LÍQUIDA MENOR QUE 6M² SEM VÃOS E ARGAMASSA DE ASSENTAMENTO COM PREPARO MANUAL. AF_06/2014</t>
  </si>
  <si>
    <t>71,78</t>
  </si>
  <si>
    <t>87501</t>
  </si>
  <si>
    <t>ALVENARIA DE VEDAÇÃO DE BLOCOS CERÂMICOS FURADOS NA HORIZONTAL DE 14X9X19CM (ESPESSURA 14CM, BLOCO DEITADO) DE PAREDES COM ÁREA LÍQUIDA MENOR QUE 6M² SEM VÃOS E ARGAMASSA DE ASSENTAMENTO COM PREPARO EM BETONEIRA. AF_06/2014</t>
  </si>
  <si>
    <t>87502</t>
  </si>
  <si>
    <t>ALVENARIA DE VEDAÇÃO DE BLOCOS CERÂMICOS FURADOS NA HORIZONTAL DE 14X9X19CM (ESPESSURA 14CM, BLOCO DEITADO) DE PAREDES COM ÁREA LÍQUIDA MENOR QUE 6M² SEM VÃOS E ARGAMASSA DE ASSENTAMENTO COM PREPARO MANUAL. AF_06/2014</t>
  </si>
  <si>
    <t>111,44</t>
  </si>
  <si>
    <t>87503</t>
  </si>
  <si>
    <t>ALVENARIA DE VEDAÇÃO DE BLOCOS CERÂMICOS FURADOS NA HORIZONTAL DE 9X19X19CM (ESPESSURA 9CM) DE PAREDES COM ÁREA LÍQUIDA MAIOR OU IGUAL A 6M² SEM VÃOS E ARGAMASSA DE ASSENTAMENTO COM PREPARO EM BETONEIRA. AF_06/2014</t>
  </si>
  <si>
    <r>
      <rPr>
        <rFont val="Arial"/>
        <sz val="7.0"/>
      </rPr>
      <t>Capina manual inclusive limpeza</t>
    </r>
  </si>
  <si>
    <t>55,43</t>
  </si>
  <si>
    <t>87504</t>
  </si>
  <si>
    <t>ALVENARIA DE VEDAÇÃO DE BLOCOS CERÂMICOS FURADOS NA HORIZONTAL DE 9X19X19CM (ESPESSURA 9CM) DE PAREDES COM ÁREA LÍQUIDA MAIOR OU IGUAL A 6M² SEM VÃOS E ARGAMASSA DE ASSENTAMENTO COM PREPARO MANUAL. AF_06/2014</t>
  </si>
  <si>
    <t>56,14</t>
  </si>
  <si>
    <t>87505</t>
  </si>
  <si>
    <t>ALVENARIA DE VEDAÇÃO DE BLOCOS CERÂMICOS FURADOS NA HORIZONTAL DE 11,5X19X19CM (ESPESSURA 11,5M) DE PAREDES COM ÁREA LÍQUIDA MAIOR OU IGUAL A 6M² SEM VÃOS E ARGAMASSA DE ASSENTAMENTO COM PREPARO EM BETONEIRA. AF_06/2014</t>
  </si>
  <si>
    <r>
      <rPr>
        <rFont val="Arial"/>
        <sz val="7.0"/>
      </rPr>
      <t>M2</t>
    </r>
  </si>
  <si>
    <t>53,00</t>
  </si>
  <si>
    <t>87506</t>
  </si>
  <si>
    <t>ALVENARIA DE VEDAÇÃO DE BLOCOS CERÂMICOS FURADOS NA HORIZONTAL DE 11,5X19X19CM (ESPESSURA 11,5M) DE PAREDES COM ÁREA LÍQUIDA MAIOR OU IGUAL A 6M² SEM VÃOS E ARGAMASSA DE ASSENTAMENTO COM PREPARO MANUAL. AF_06/2014</t>
  </si>
  <si>
    <t>87507</t>
  </si>
  <si>
    <t>ALVENARIA DE VEDAÇÃO DE BLOCOS CERÂMICOS FURADOS NA HORIZONTAL DE 9X14X19CM (ESPESSURA 9CM) DE PAREDES COM ÁREA LÍQUIDA MAIOR OU IGUAL A 6M² SEM VÃOS E ARGAMASSA DE ASSENTAMENTO COM PREPARO EM BETONEIRA. AF_06/2014</t>
  </si>
  <si>
    <t>87508</t>
  </si>
  <si>
    <t>ALVENARIA DE VEDAÇÃO DE BLOCOS CERÂMICOS FURADOS NA HORIZONTAL DE 9X14X19CM (ESPESSURA 9CM) DE PAREDES COM ÁREA LÍQUIDA MAIOR OU IGUAL A 6M² SEM VÃOS E ARGAMASSA DE ASSENTAMENTO COM PREPARO MANUAL. AF_06/2014</t>
  </si>
  <si>
    <t>59,22</t>
  </si>
  <si>
    <t>87509</t>
  </si>
  <si>
    <t>ALVENARIA DE VEDAÇÃO DE BLOCOS CERÂMICOS FURADOS NA HORIZONTAL DE 14X9X19CM (ESPESSURA 14CM, BLOCO DEITADO) DE PAREDES COM ÁREA LÍQUIDA MAIOR OU IGUAL A 6M² SEM VÃOS E ARGAMASSA DE ASSENTAMENTO COM PREPARO EM BETONEIRA. AF_06/2014</t>
  </si>
  <si>
    <t>90,14</t>
  </si>
  <si>
    <t>87510</t>
  </si>
  <si>
    <t>ALVENARIA DE VEDAÇÃO DE BLOCOS CERÂMICOS FURADOS NA HORIZONTAL DE 14X9X19CM (ESPESSURA 14CM, BLOCO DEITADO) DE PAREDES COM ÁREA LÍQUIDA MAIOR OU IGUAL A 6M² SEM VÃOS E ARGAMASSA DE ASSENTAMENTO COM PREPARO MANUAL. AF_06/2014</t>
  </si>
  <si>
    <t>91,11</t>
  </si>
  <si>
    <t>87511</t>
  </si>
  <si>
    <t>ALVENARIA DE VEDAÇÃO DE BLOCOS CERÂMICOS FURADOS NA HORIZONTAL DE 9X19X19CM (ESPESSURA 9CM) DE PAREDES COM ÁREA LÍQUIDA MENOR QUE 6M² COM VÃOS E ARGAMASSA DE ASSENTAMENTO COM PREPARO EM BETONEIRA. AF_06/2014</t>
  </si>
  <si>
    <t>73,00</t>
  </si>
  <si>
    <r>
      <rPr>
        <rFont val="Arial"/>
        <sz val="7.0"/>
      </rPr>
      <t>Carga de escoria de aciaria de vagão ferroviário supervisionado</t>
    </r>
  </si>
  <si>
    <t>87512</t>
  </si>
  <si>
    <t>ALVENARIA DE VEDAÇÃO DE BLOCOS CERÂMICOS FURADOS NA HORIZONTAL DE 9X19X19CM (ESPESSURA 9CM) DE PAREDES COM ÁREA LÍQUIDA MENOR QUE 6M² COM VÃOS E ARGAMASSA DE ASSENTAMENTO COM PREPARO MANUAL. AF_06/2014</t>
  </si>
  <si>
    <r>
      <rPr>
        <rFont val="Arial"/>
        <sz val="7.0"/>
      </rPr>
      <t>M3</t>
    </r>
  </si>
  <si>
    <t>73,71</t>
  </si>
  <si>
    <t>87513</t>
  </si>
  <si>
    <t>ALVENARIA DE VEDAÇÃO DE BLOCOS CERÂMICOS FURADOS NA HORIZONTAL DE 11,5X19X19CM (ESPESSURA 11,5CM) DE PAREDES COM ÁREA LÍQUIDA MENOR QUE 6M² COM VÃOS E ARGAMASSA DE ASSENTAMENTO COM PREPARO EM BETONEIRA. AF_06/2014</t>
  </si>
  <si>
    <t>70,93</t>
  </si>
  <si>
    <t>87514</t>
  </si>
  <si>
    <t>ALVENARIA DE VEDAÇÃO DE BLOCOS CERÂMICOS FURADOS NA HORIZONTAL DE 11,5X19X19CM (ESPESSURA 11,5CM) DE PAREDES COM ÁREA LÍQUIDA MENOR QUE 6M² COM VÃOS E ARGAMASSA DE ASSENTAMENTO COM PREPARO MANUAL. AF_06/2014</t>
  </si>
  <si>
    <t>87515</t>
  </si>
  <si>
    <t>ALVENARIA DE VEDAÇÃO DE BLOCOS CERÂMICOS FURADOS NA HORIZONTAL DE 9X14X19CM (ESPESSURA 9CM) DE PAREDES COM ÁREA LÍQUIDA MENOR QUE 6M² COM VÃOS E ARGAMASSA DE ASSENTAMENTO COM PREPARO EM BETONEIRA. AF_06/2014</t>
  </si>
  <si>
    <r>
      <rPr>
        <rFont val="Arial"/>
        <sz val="7.0"/>
      </rPr>
      <t>Carga de material de 1ª categoria</t>
    </r>
  </si>
  <si>
    <r>
      <rPr>
        <rFont val="Arial"/>
        <sz val="7.0"/>
      </rPr>
      <t>M3</t>
    </r>
  </si>
  <si>
    <t>87516</t>
  </si>
  <si>
    <t>ALVENARIA DE VEDAÇÃO DE BLOCOS CERÂMICOS FURADOS NA HORIZONTAL DE 9X14X19CM (ESPESSURA 9CM) DE PAREDES COM ÁREA LÍQUIDA MENOR QUE 6M² COM VÃOS E ARGAMASSA DE ASSENTAMENTO COM PREPARO MANUAL. AF_06/2014</t>
  </si>
  <si>
    <t>83,00</t>
  </si>
  <si>
    <t>87517</t>
  </si>
  <si>
    <t>ALVENARIA DE VEDAÇÃO DE BLOCOS CERÂMICOS FURADOS NA HORIZONTAL DE 14X9X19CM (ESPESSURA 14CM, BLOCO DEITADO) DE PAREDES COM ÁREA LÍQUIDA MENOR QUE 6M² COM VÃOS E ARGAMASSA DE ASSENTAMENTO COM PREPARO EM BETONEIRA. AF_06/2014</t>
  </si>
  <si>
    <t>127,94</t>
  </si>
  <si>
    <t>87518</t>
  </si>
  <si>
    <t>ALVENARIA DE VEDAÇÃO DE BLOCOS CERÂMICOS FURADOS NA HORIZONTAL DE 14X9X19CM (ESPESSURA 14CM, BLOCO DEITADO) DE PAREDES COM ÁREA LÍQUIDA MENOR QUE 6M² COM VÃOS E ARGAMASSA DE ASSENTAMENTO COM PREPARO MANUAL. AF_06/2014</t>
  </si>
  <si>
    <t>128,91</t>
  </si>
  <si>
    <r>
      <rPr>
        <rFont val="Arial"/>
        <sz val="7.0"/>
      </rPr>
      <t>Carga de material de 2ª categoria (solo, areia, brita, excl. rocha escavada)</t>
    </r>
  </si>
  <si>
    <t>87519</t>
  </si>
  <si>
    <r>
      <rPr>
        <rFont val="Arial"/>
        <sz val="7.0"/>
      </rPr>
      <t>M3</t>
    </r>
  </si>
  <si>
    <t>ALVENARIA DE VEDAÇÃO DE BLOCOS CERÂMICOS FURADOS NA HORIZONTAL DE 9X19X19CM (ESPESSURA 9CM) DE PAREDES COM ÁREA LÍQUIDA MAIOR OU IGUAL A 6M² COM VÃOS E ARGAMASSA DE ASSENTAMENTO COM PREPARO EM BETONEIRA. AF_06/2014</t>
  </si>
  <si>
    <t>60,51</t>
  </si>
  <si>
    <t>87520</t>
  </si>
  <si>
    <t>ALVENARIA DE VEDAÇÃO DE BLOCOS CERÂMICOS FURADOS NA HORIZONTAL DE 9X19X19CM (ESPESSURA 9CM) DE PAREDES COM ÁREA LÍQUIDA MAIOR OU IGUAL A 6M² COM VÃOS E ARGAMASSA DE ASSENTAMENTO COM PREPARO MANUAL. AF_06/2014</t>
  </si>
  <si>
    <t>61,22</t>
  </si>
  <si>
    <t>87521</t>
  </si>
  <si>
    <t>ALVENARIA DE VEDAÇÃO DE BLOCOS CERÂMICOS FURADOS NA HORIZONTAL DE 11,5X19X19CM (ESPESSURA 11,5CM) DE PAREDES COM ÁREA LÍQUIDA MAIOR OU IGUAL A 6M² COM VÃOS E ARGAMASSA DE ASSENTAMENTO COM PREPARO EM BETONEIRA. AF_06/2014</t>
  </si>
  <si>
    <r>
      <rPr>
        <rFont val="Arial"/>
        <sz val="7.0"/>
      </rPr>
      <t>Carga de material de 3ª categoria (rocha)</t>
    </r>
  </si>
  <si>
    <t>87522</t>
  </si>
  <si>
    <r>
      <rPr>
        <rFont val="Arial"/>
        <sz val="7.0"/>
      </rPr>
      <t>M3</t>
    </r>
  </si>
  <si>
    <t>ALVENARIA DE VEDAÇÃO DE BLOCOS CERÂMICOS FURADOS NA HORIZONTAL DE 11,5X19X19CM (ESPESSURA 11,5CM) DE PAREDES COM ÁREA LÍQUIDA MAIOR OU IGUAL A 6M² COM VÃOS E ARGAMASSA DE ASSENTAMENTO COM PREPARO MANUAL. AF_06/2014</t>
  </si>
  <si>
    <t>59,03</t>
  </si>
  <si>
    <t>87523</t>
  </si>
  <si>
    <t>ALVENARIA DE VEDAÇÃO DE BLOCOS CERÂMICOS FURADOS NA HORIZONTAL DE 9X14X19CM (ESPESSURA 9CM) DE PAREDES COM ÁREA LÍQUIDA MAIOR OU IGUAL A 6M² COM VÃOS E ARGAMASSA DE ASSENTAMENTO COM PREPARO EM BETONEIRA. AF_06/2014</t>
  </si>
  <si>
    <t>65,29</t>
  </si>
  <si>
    <t>87524</t>
  </si>
  <si>
    <t>ALVENARIA DE VEDAÇÃO DE BLOCOS CERÂMICOS FURADOS NA HORIZONTAL DE 9X14X19CM (ESPESSURA 9CM) DE PAREDES COM ÁREA LÍQUIDA MAIOR OU IGUAL A 6M² COM VÃOS E ARGAMASSA DE ASSENTAMENTO COM PREPARO MANUAL. AF_06/2014</t>
  </si>
  <si>
    <t>66,05</t>
  </si>
  <si>
    <r>
      <rPr>
        <rFont val="Arial"/>
        <sz val="7.0"/>
      </rPr>
      <t>Compactação de aterros em rocha</t>
    </r>
  </si>
  <si>
    <t>87525</t>
  </si>
  <si>
    <r>
      <rPr>
        <rFont val="Arial"/>
        <sz val="7.0"/>
      </rPr>
      <t>M3</t>
    </r>
  </si>
  <si>
    <t>ALVENARIA DE VEDAÇÃO DE BLOCOS CERÂMICOS FURADOS NA HORIZONTAL DE 14X9X19CM (ESPESSURA 14CM, BLOCO DEITADO) DE PAREDES COM ÁREA LÍQUIDA MAIOR OU IGUAL A 6M² COM VÃOS E ARGAMASSA DE ASSENTAMENTO COM PREPARO EM BETONEIRA. AF_06/2014</t>
  </si>
  <si>
    <t>100,73</t>
  </si>
  <si>
    <t>87526</t>
  </si>
  <si>
    <t>ALVENARIA DE VEDAÇÃO DE BLOCOS CERÂMICOS FURADOS NA HORIZONTAL DE 14X9X19CM (ESPESSURA 14CM, BLOCO DEITADO) DE PAREDES COM ÁREA LÍQUIDA MAIOR OU IGUAL A 6M² COM VÃOS E ARGAMASSA DE ASSENTAMENTO COM PREPARO MANUAL. AF_06/2014</t>
  </si>
  <si>
    <t>89043</t>
  </si>
  <si>
    <t>(COMPOSIÇÃO REPRESENTATIVA) DO SERVIÇO DE ALVENARIA DE VEDAÇÃO DE BLOCOS VAZADOS DE CERÂMICA DE 9X19X19CM (ESPESSURA 9CM), PARA EDIFICAÇÃO HABITACIONAL MULTIFAMILIAR (PRÉDIO). AF_11/2014</t>
  </si>
  <si>
    <r>
      <rPr>
        <rFont val="Arial"/>
        <sz val="7.0"/>
      </rPr>
      <t>Compactação de aterros 100% P.I.</t>
    </r>
  </si>
  <si>
    <r>
      <rPr>
        <rFont val="Arial"/>
        <sz val="7.0"/>
      </rPr>
      <t>M3</t>
    </r>
  </si>
  <si>
    <t>89168</t>
  </si>
  <si>
    <t>(COMPOSIÇÃO REPRESENTATIVA) DO SERVIÇO DE ALVENARIA DE VEDAÇÃO DE BLOCOS VAZADOS DE CERÂMICA DE 9X19X19CM (ESPESSURA 9CM), PARA EDIFICAÇÃO HABITACIONAL UNIFAMILIAR (CASA) E EDIFICAÇÃO PÚBLICA PADRÃO. AF_11/2014</t>
  </si>
  <si>
    <t>63,58</t>
  </si>
  <si>
    <t>89977</t>
  </si>
  <si>
    <t>(COMPOSIÇÃO REPRESENTATIVA) DO SERVIÇO DE ALVENARIA DE VEDAÇÃO DE BLOCOS VAZADOS DE CERÂMICA DE 14X9X19CM (ESPESSURA 14CM, BLOCO DEITADO), PARA EDIFICAÇÃO HABITACIONAL UNIFAMILIAR (CASA) E EDIFICAÇÃO PÚBLICA PADRÃO. AF_12/2014</t>
  </si>
  <si>
    <t>107,57</t>
  </si>
  <si>
    <t>90112</t>
  </si>
  <si>
    <t>ALVENARIA DE VEDAÇÃO DE BLOCOS CERÂMICOS FURADOS NA VERTICAL DE 14X19X39CM (ESPESSURA 14CM) DE PAREDES COM ÁREA LÍQUIDA MENOR QUE 6M2 COM VÃOS E ARGAMASSA DE ASSENTAMENTO COM PREPARO MANUAL. AF_06/2014</t>
  </si>
  <si>
    <t>58,66</t>
  </si>
  <si>
    <t>95474</t>
  </si>
  <si>
    <t>ALVENARIA DE EMBASAMENTO EM TIJOLOS CERAMICOS MACICOS 5X10X20CM, ASSENTADO  COM ARGAMASSA TRACO 1:2:8 (CIMENTO, CAL E AREIA)</t>
  </si>
  <si>
    <t>580,93</t>
  </si>
  <si>
    <r>
      <rPr>
        <rFont val="Arial"/>
        <sz val="7.0"/>
      </rPr>
      <t>Compactação de aterros 100% PN</t>
    </r>
  </si>
  <si>
    <t>89282</t>
  </si>
  <si>
    <t>ALVENARIA ESTRUTURAL DE BLOCOS CERÂMICOS 14X19X39, (ESPESSURA DE 14 CM), PARA PAREDES COM ÁREA LÍQUIDA MENOR QUE 6M², SEM VÃOS, UTILIZANDO PALHETA E ARGAMASSA DE ASSENTAMENTO COM PREPARO EM BETONEIRA. AF_12/2014</t>
  </si>
  <si>
    <r>
      <rPr>
        <rFont val="Arial"/>
        <sz val="7.0"/>
      </rPr>
      <t>M3</t>
    </r>
  </si>
  <si>
    <t>89283</t>
  </si>
  <si>
    <t>ALVENARIA ESTRUTURAL DE BLOCOS CERÂMICOS 14X19X39, (ESPESSURA DE 14 CM), PARA PAREDES COM ÁREA LÍQUIDA MENOR QUE 6M², SEM VÃOS, UTILIZANDO PALHETA E ARGAMASSA DE ASSENTAMENTO COM PREPARO MANUAL. AF_12/2014</t>
  </si>
  <si>
    <t>89284</t>
  </si>
  <si>
    <t>ALVENARIA ESTRUTURAL DE BLOCOS CERÂMICOS 14X19X39, (ESPESSURA DE 14 CM), PARA PAREDES COM ÁREA LÍQUIDA MAIOR OU IGUAL QUE 6M², SEM VÃOS, UTILIZANDO PALHETA E ARGAMASSA DE ASSENTAMENTO COM PREPARO EM BETONEIRA. AF_12/2014</t>
  </si>
  <si>
    <t>89285</t>
  </si>
  <si>
    <t>ALVENARIA ESTRUTURAL DE BLOCOS CERÂMICOS 14X19X39, (ESPESSURA DE 14 CM), PARA PAREDES COM ÁREA LÍQUIDA MAIOR OU IGUAL QUE 6M², SEM VÃOS, UTILIZANDO PALHETA E ARGAMASSA DE ASSENTAMENTO COM PREPARO MANUAL. AF_12/2014</t>
  </si>
  <si>
    <t>45,16</t>
  </si>
  <si>
    <t>89286</t>
  </si>
  <si>
    <r>
      <rPr>
        <rFont val="Arial"/>
        <sz val="7.0"/>
      </rPr>
      <t>Decapagem de pedreira, 1ª categoria, com escavadeira</t>
    </r>
  </si>
  <si>
    <t>ALVENARIA ESTRUTURAL DE BLOCOS CERÂMICOS 14X19X39, (ESPESSURA DE 14 CM), PARA PAREDES COM ÁREA LÍQUIDA MENOR QUE 6M², COM VÃOS, UTILIZANDO PALHETA E ARGAMASSA DE ASSENTAMENTO COM PREPARO EM BETONEIRA. AF_12/2014</t>
  </si>
  <si>
    <r>
      <rPr>
        <rFont val="Arial"/>
        <sz val="7.0"/>
      </rPr>
      <t>M3</t>
    </r>
  </si>
  <si>
    <t>89287</t>
  </si>
  <si>
    <t>ALVENARIA ESTRUTURAL DE BLOCOS CERÂMICOS 14X19X39, (ESPESSURA DE 14 CM), PARA PAREDES COM ÁREA LÍQUIDA MENOR QUE 6M², COM VÃOS, UTILIZANDO PALHETA E ARGAMASSA DE ASSENTAMENTO COM PREPARO MANUAL. AF_12/2014</t>
  </si>
  <si>
    <t>53,80</t>
  </si>
  <si>
    <t>89288</t>
  </si>
  <si>
    <t>ALVENARIA ESTRUTURAL DE BLOCOS CERÂMICOS 14X19X39, (ESPESSURA DE 14 CM), PARA PAREDES COM ÁREA LÍQUIDA MAIOR OU IGUAL A 6M², COM VÃOS, UTILIZANDO PALHETA E ARGAMASSA DE ASSENTAMENTO COM PREPARO EM BETONEIRA. AF_12/2014</t>
  </si>
  <si>
    <t>46,79</t>
  </si>
  <si>
    <t>89289</t>
  </si>
  <si>
    <t>ALVENARIA ESTRUTURAL DE BLOCOS CERÂMICOS 14X19X39, (ESPESSURA DE 14 CM), PARA PAREDES COM ÁREA LÍQUIDA MAIOR OU IGUAL A 6M², COM VÃOS, UTILIZANDO PALHETA E ARGAMASSA DE ASSENTAMENTO COM PREPARO MANUAL. AF_12/2014</t>
  </si>
  <si>
    <t>89290</t>
  </si>
  <si>
    <t>ALVENARIA ESTRUTURAL DE BLOCOS CERÂMICOS 14X19X29, (ESPESSURA DE 14 CM), PARA PAREDES COM ÁREA LÍQUIDA MENOR QUE 6M², SEM VÃOS, UTILIZANDO PALHETA E ARGAMASSA DE ASSENTAMENTO COM PREPARO EM BETONEIRA. AF_12/2014</t>
  </si>
  <si>
    <t>57,17</t>
  </si>
  <si>
    <r>
      <rPr>
        <rFont val="Arial"/>
        <sz val="7.0"/>
      </rPr>
      <t>Decapagem de pedreira, 1ª categoria, com trator de esteiras</t>
    </r>
  </si>
  <si>
    <t>89291</t>
  </si>
  <si>
    <t>ALVENARIA ESTRUTURAL DE BLOCOS CERÂMICOS 14X19X29, (ESPESSURA DE 14 CM), PARA PAREDES COM ÁREA LÍQUIDA MENOR QUE 6M², SEM VÃOS, UTILIZANDO PALHETA E ARGAMASSA DE ASSENTAMENTO COM PREPARO MANUAL. AF_12/2014</t>
  </si>
  <si>
    <r>
      <rPr>
        <rFont val="Arial"/>
        <sz val="7.0"/>
      </rPr>
      <t>M3</t>
    </r>
  </si>
  <si>
    <t>58,08</t>
  </si>
  <si>
    <t>89292</t>
  </si>
  <si>
    <t>ALVENARIA ESTRUTURAL DE BLOCOS CERÂMICOS 14X19X29, (ESPESSURA DE 14 CM), PARA PAREDES COM ÁREA LÍQUIDA MAIOR OU IGUAL A 6M², SEM VÃOS, UTILIZANDO PALHETA E ARGAMASSA DE ASSENTAMENTO COM PREPARO EM BETONEIRA. AF_12/2014</t>
  </si>
  <si>
    <t>52,68</t>
  </si>
  <si>
    <t>89293</t>
  </si>
  <si>
    <t>ALVENARIA ESTRUTURAL DE BLOCOS CERÂMICOS 14X19X29, (ESPESSURA DE 14 CM), PARA PAREDES COM ÁREA LÍQUIDA MAIOR OU IGUAL A 6M2, SEM VÃOS, UTILIZANDO PALHETA E ARGAMASSA DE ASSENTAMENTO COM PREPARO MANUAL. AF_12/2014</t>
  </si>
  <si>
    <t>53,59</t>
  </si>
  <si>
    <t>89294</t>
  </si>
  <si>
    <t>ALVENARIA ESTRUTURAL DE BLOCOS CERÂMICOS 14X19X29, (ESPESSURA DE 14 CM), PARA PAREDES COM ÁREA LÍQUIDA MENOR QUE 6M², COM VÃOS, UTILIZANDO PALHETA E ARGAMASSA DE ASSENTAMENTO COM PREPARO EM BETONEIRA. AF_12/2014</t>
  </si>
  <si>
    <t>62,73</t>
  </si>
  <si>
    <r>
      <rPr>
        <rFont val="Arial"/>
        <sz val="7.0"/>
      </rPr>
      <t>Demolição de material de 3ª categoria com fio diamantado</t>
    </r>
  </si>
  <si>
    <r>
      <rPr>
        <rFont val="Arial"/>
        <sz val="7.0"/>
      </rPr>
      <t>M3</t>
    </r>
  </si>
  <si>
    <t>89295</t>
  </si>
  <si>
    <t>ALVENARIA ESTRUTURAL DE BLOCOS CERÂMICOS 14X19X29, (ESPESSURA DE 14 CM), PARA PAREDES COM ÁREA LÍQUIDA MENOR QUE 6M², COM VÃOS, UTILIZANDO PALHETA E ARGAMASSA DE ASSENTAMENTO COM PREPARO MANUAL. AF_12/2014</t>
  </si>
  <si>
    <t>63,64</t>
  </si>
  <si>
    <t>89296</t>
  </si>
  <si>
    <t>ALVENARIA ESTRUTURAL DE BLOCOS CERÂMICOS 14X19X29, (ESPESSURA DE 14 CM), PARA PAREDES COM ÁREA LÍQUIDA MAIOR OU IGUAL A 6M², COM VÃOS, UTILIZANDO PALHETA E ARGAMASSA DE ASSENTAMENTO COM PREPARO EM BETONEIRA. AF_12/2014</t>
  </si>
  <si>
    <t>55,88</t>
  </si>
  <si>
    <t>89297</t>
  </si>
  <si>
    <t>ALVENARIA ESTRUTURAL DE BLOCOS CERÂMICOS 14X19X29, (ESPESSURA DE 14 CM), PARA PAREDES COM ÁREA LÍQUIDA MAIOR OU IGUAL A 6M², COM VÃOS, UTILIZANDO PALHETA E ARGAMASSA DE ASSENTAMENTO COM PREPARO MANUAL. AF_12/2014</t>
  </si>
  <si>
    <t>89298</t>
  </si>
  <si>
    <r>
      <rPr>
        <rFont val="Arial"/>
        <sz val="7.0"/>
      </rPr>
      <t xml:space="preserve">Demolição de rocha a frio, até altura de 3,0m, com argamassa expansiva, inclusive remoção
</t>
    </r>
    <r>
      <rPr>
        <rFont val="Arial"/>
        <sz val="7.0"/>
      </rPr>
      <t>com escavadeira</t>
    </r>
  </si>
  <si>
    <t>ALVENARIA ESTRUTURAL DE BLOCOS CERÂMICOS 14X19X39, (ESPESSURA DE 14 CM), PARA PAREDES COM ÁREA LÍQUIDA MENOR QUE 6M², SEM VÃOS, UTILIZANDO COLHER DE PEDREIRO E ARGAMASSA DE ASSENTAMENTO COM PREPARO EM BETONEIRA. AF_12/2014</t>
  </si>
  <si>
    <t>58,49</t>
  </si>
  <si>
    <t>89299</t>
  </si>
  <si>
    <t>ALVENARIA ESTRUTURAL DE BLOCOS CERÂMICOS 14X19X39, (ESPESSURA DE 14 CM), PARA PAREDES COM ÁREA LÍQUIDA MENOR QUE 6M², SEM VÃOS, UTILIZANDO COLHER DE PEDREIRO E ARGAMASSA DE ASSENTAMENTO COM PREPARO MANUAL. AF_12/2014</t>
  </si>
  <si>
    <t>59,65</t>
  </si>
  <si>
    <t>89300</t>
  </si>
  <si>
    <t>ALVENARIA ESTRUTURAL DE BLOCOS CERÂMICOS 14X19X39, (ESPESSURA DE 14 CM), PARA PAREDES COM ÁREA LÍQUIDA MAIOR OU IGUAL A 6M², SEM VÃOS, UTILIZANDO COLHER DE PEDREIRO E ARGAMASSA DE ASSENTAMENTO COM PREPARO EM BETONEIRA. AF_12/2014</t>
  </si>
  <si>
    <t>89301</t>
  </si>
  <si>
    <r>
      <rPr>
        <rFont val="Arial"/>
        <sz val="7.0"/>
      </rPr>
      <t>M3</t>
    </r>
  </si>
  <si>
    <t>ALVENARIA ESTRUTURAL DE BLOCOS CERÂMICOS 14X19X39, (ESPESSURA DE 14 CM), PARA PAREDES COM ÁREA LÍQUIDA MAIOR OU IGUAL A 6M², SEM VÃOS, UTILIZANDO COLHER DE PEDREIRO E ARGAMASSA DE ASSENTAMENTO COM PREPARO MANUAL. AF_12/2014</t>
  </si>
  <si>
    <t>55,10</t>
  </si>
  <si>
    <t>89302</t>
  </si>
  <si>
    <t>ALVENARIA ESTRUTURAL DE BLOCOS CERÂMICOS 14X19X39, (ESPESSURA DE 14 CM), PARA PAREDES COM ÁREA LÍQUIDA MENOR QUE 6M², COM VÃOS, UTILIZANDO COLHER DE PEDREIRO E ARGAMASSA DE ASSENTAMENTO COM PREPARO EM BETONEIRA. AF_12/2014</t>
  </si>
  <si>
    <t>65,43</t>
  </si>
  <si>
    <t>89303</t>
  </si>
  <si>
    <t>ALVENARIA ESTRUTURAL DE BLOCOS CERÂMICOS 14X19X39, (ESPESSURA DE 14 CM), PARA PAREDES COM ÁREA LÍQUIDA MENOR QUE 6M², COM VÃOS, UTILIZANDO COLHER DE PEDREIRO E ARGAMASSA DE ASSENTAMENTO COM PREPARO MANUAL. AF_12/2014</t>
  </si>
  <si>
    <t>66,59</t>
  </si>
  <si>
    <t>89304</t>
  </si>
  <si>
    <t>ALVENARIA ESTRUTURAL DE BLOCOS CERÂMICOS 14X19X39, (ESPESSURA DE 14 CM), PARA PAREDES COM ÁREA LÍQUIDA MAIOR OU IGUAL A 6M², COM VÃOS, UTILIZANDO COLHER DE PEDREIRO E ARGAMASSA DE ASSENTAMENTO COM PREPARO EM BETONEIRA. AF_12/2014</t>
  </si>
  <si>
    <t>58,15</t>
  </si>
  <si>
    <t>89305</t>
  </si>
  <si>
    <t>ALVENARIA ESTRUTURAL DE BLOCOS CERÂMICOS 14X19X39, (ESPESSURA DE 14 CM), PARA PAREDES COM ÁREA LÍQUIDA MAIOR OU IGUAL A 6M², COM VÃOS, UTILIZANDO COLHER DE PEDREIRO E ARGAMASSA DE ASSENTAMENTO COM PREPARO MANUAL. AF_12/2014</t>
  </si>
  <si>
    <t>89306</t>
  </si>
  <si>
    <t>ALVENARIA ESTRUTURAL DE BLOCOS CERÂMICOS 14X19X29, (ESPESSURA DE 14 CM), PARA PAREDES COM ÁREA LÍQUIDA MENOR QUE 6M², SEM VÃOS, UTILIZANDO COLHER DE PEDREIRO E ARGAMASSA DE ASSENTAMENTO COM PREPARO EM BETONEIRA. AF_12/2014</t>
  </si>
  <si>
    <t>66,97</t>
  </si>
  <si>
    <t>89307</t>
  </si>
  <si>
    <t>ALVENARIA ESTRUTURAL DE BLOCOS CERÂMICOS 14X19X29, (ESPESSURA DE 14 CM), PARA PAREDES COM ÁREA LÍQUIDA MENOR QUE 6M², SEM VÃOS, UTILIZANDO COLHER DE PEDREIRO E ARGAMASSA DE ASSENTAMENTO COM PREPARO MANUAL. AF_12/2014</t>
  </si>
  <si>
    <r>
      <rPr>
        <rFont val="Arial"/>
        <sz val="7.0"/>
      </rPr>
      <t xml:space="preserve">Demolição de rocha a frio até 3 metros com utilização de argamassa expansiva, inclusive
</t>
    </r>
    <r>
      <rPr>
        <rFont val="Arial"/>
        <sz val="7.0"/>
      </rPr>
      <t>remoção com trator de esteiras</t>
    </r>
  </si>
  <si>
    <t>89308</t>
  </si>
  <si>
    <t>ALVENARIA ESTRUTURAL DE BLOCOS CERÂMICOS 14X19X29, (ESPESSURA DE 14 CM), PARA PAREDES COM ÁREA LÍQUIDA MAIOR OU IGUAL A 6M², SEM VÃOS, UTILIZANDO COLHER DE PEDREIRO E ARGAMASSA DE ASSENTAMENTO COM PREPARO EM BETONEIRA. AF_12/2014</t>
  </si>
  <si>
    <r>
      <rPr>
        <rFont val="Arial"/>
        <sz val="7.0"/>
      </rPr>
      <t>M3</t>
    </r>
  </si>
  <si>
    <t>62,47</t>
  </si>
  <si>
    <t>89309</t>
  </si>
  <si>
    <t>ALVENARIA ESTRUTURAL DE BLOCOS CERÂMICOS 14X19X29, (ESPESSURA DE 14 CM), PARA PAREDES COM ÁREA LÍQUIDA MAIOR OU IGUAL A 6M², SEM VÃOS, UTILIZANDO COLHER DE PEDREIRO E ARGAMASSA DE ASSENTAMENTO COM PREPARO MANUAL. AF_12/2014</t>
  </si>
  <si>
    <t>63,75</t>
  </si>
  <si>
    <t>89310</t>
  </si>
  <si>
    <t>ALVENARIA ESTRUTURAL DE BLOCOS CERÂMICOS 14X19X29, (ESPESSURA DE 14 CM), PARA PAREDES COM ÁREA LÍQUIDA MENOR QUE 6M², COM VÃOS, UTILIZANDO COLHER DE PEDREIRO E ARGAMASSA DE ASSENTAMENTO COM PREPARO EM BETONEIRA. AF_12/2014</t>
  </si>
  <si>
    <t>77,02</t>
  </si>
  <si>
    <t>89311</t>
  </si>
  <si>
    <r>
      <rPr>
        <rFont val="Arial"/>
        <sz val="7.0"/>
      </rPr>
      <t>Desmonte de rocha</t>
    </r>
  </si>
  <si>
    <t>ALVENARIA ESTRUTURAL DE BLOCOS CERÂMICOS 14X19X29, (ESPESSURA DE 14 CM), PARA PAREDES COM ÁREA LÍQUIDA MENOR QUE 6M², COM VÃOS, UTILIZANDO COLHER DE PEDREIRO E ARGAMASSA DE ASSENTAMENTO COM PREPARO MANUAL. AF_12/2014</t>
  </si>
  <si>
    <t>78,30</t>
  </si>
  <si>
    <r>
      <rPr>
        <rFont val="Arial"/>
        <sz val="7.0"/>
      </rPr>
      <t>M3</t>
    </r>
  </si>
  <si>
    <t>89312</t>
  </si>
  <si>
    <t>ALVENARIA ESTRUTURAL DE BLOCOS CERÂMICOS 14X19X29, (ESPESSURA DE 14 CM), PARA PAREDES COM ÁREA LÍQUIDA MAIOR OU IGUAL A 6M², COM VÃOS, UTILIZANDO COLHER DE PEDREIRO E ARGAMASSA DE ASSENTAMENTO COM PREPARO EM BETONEIRA. AF_12/2014</t>
  </si>
  <si>
    <t>67,45</t>
  </si>
  <si>
    <t>89313</t>
  </si>
  <si>
    <t>ALVENARIA ESTRUTURAL DE BLOCOS CERÂMICOS 14X19X29, (ESPESSURA DE 14 CM), PARA PAREDES COM ÁREA LÍQUIDA MAIOR OU IGUAL A 6M², COM VÃOS, UTILIZANDO COLHER DE PEDREIRO E ARGAMASSA DE ASSENTAMENTO COM PREPARO MANUAL. AF_12/2014</t>
  </si>
  <si>
    <t>68,73</t>
  </si>
  <si>
    <t>122,15</t>
  </si>
  <si>
    <t>87447</t>
  </si>
  <si>
    <r>
      <rPr>
        <rFont val="Arial"/>
        <sz val="7.0"/>
      </rPr>
      <t>Destocamento de árvores com diâmetro  &gt; 30 cm, com trator de esteira</t>
    </r>
  </si>
  <si>
    <t>ALVENARIA DE VEDAÇÃO DE BLOCOS VAZADOS DE CONCRETO DE 9X19X39CM (ESPESSURA 9CM) DE PAREDES COM ÁREA LÍQUIDA MENOR QUE 6M² SEM VÃOS E ARGAMASSA DE ASSENTAMENTO COM PREPARO EM BETONEIRA. AF_06/2014</t>
  </si>
  <si>
    <t>45,21</t>
  </si>
  <si>
    <r>
      <rPr>
        <rFont val="Arial"/>
        <sz val="7.0"/>
      </rPr>
      <t>Ud</t>
    </r>
  </si>
  <si>
    <t>87448</t>
  </si>
  <si>
    <t>ALVENARIA DE VEDAÇÃO DE BLOCOS VAZADOS DE CONCRETO DE 9X19X39CM (ESPESSURA 9CM) DE PAREDES COM ÁREA LÍQUIDA MENOR QUE 6M² SEM VÃOS E ARGAMASSA DE ASSENTAMENTO COM PREPARO MANUAL. AF_06/2014</t>
  </si>
  <si>
    <t>45,51</t>
  </si>
  <si>
    <t>87449</t>
  </si>
  <si>
    <t>ALVENARIA DE VEDAÇÃO DE BLOCOS VAZADOS DE CONCRETO DE 14X19X39CM (ESPESSURA 14CM) DE PAREDES COM ÁREA LÍQUIDA MENOR QUE 6M² SEM VÃOS E ARGAMASSA DE ASSENTAMENTO COM PREPARO EM BETONEIRA. AF_06/2014</t>
  </si>
  <si>
    <t>87450</t>
  </si>
  <si>
    <t>ALVENARIA DE VEDAÇÃO DE BLOCOS VAZADOS DE CONCRETO DE 14X19X39CM (ESPESSURA 14CM) DE PAREDES COM ÁREA LÍQUIDA MENOR QUE 6M² SEM VÃOS E ARGAMASSA DE ASSENTAMENTO COM PREPARO MANUAL. AF_06/2014</t>
  </si>
  <si>
    <t>58,55</t>
  </si>
  <si>
    <t>87451</t>
  </si>
  <si>
    <r>
      <rPr>
        <rFont val="Arial"/>
        <sz val="7.0"/>
      </rPr>
      <t>Destocamento de árvores com diâmetro de 15 a 30 cm, com trator de esteira</t>
    </r>
  </si>
  <si>
    <t>ALVENARIA DE VEDAÇÃO DE BLOCOS VAZADOS DE CONCRETO DE 19X19X39CM (ESPESSURA 19CM) DE PAREDES COM ÁREA LÍQUIDA MENOR QUE 6M² SEM VÃOS E ARGAMASSA DE ASSENTAMENTO COM PREPARO EM BETONEIRA. AF_06/2014</t>
  </si>
  <si>
    <t>71,43</t>
  </si>
  <si>
    <r>
      <rPr>
        <rFont val="Arial"/>
        <sz val="7.0"/>
      </rPr>
      <t>Ud</t>
    </r>
  </si>
  <si>
    <t>87452</t>
  </si>
  <si>
    <t>ALVENARIA DE VEDAÇÃO DE BLOCOS VAZADOS DE CONCRETO DE 19X19X39CM (ESPESSURA 19CM) DE PAREDES COM ÁREA LÍQUIDA MENOR QUE 6M² SEM VÃOS E ARGAMASSA DE ASSENTAMENTO COM PREPARO MANUAL. AF_06/2014</t>
  </si>
  <si>
    <t>87453</t>
  </si>
  <si>
    <t>ALVENARIA DE VEDAÇÃO DE BLOCOS VAZADOS DE CONCRETO DE 9X19X39CM (ESPESSURA 9CM) DE PAREDES COM ÁREA LÍQUIDA MAIOR OU IGUAL A 6M² SEM VÃOS E ARGAMASSA DE ASSENTAMENTO COM PREPARO EM BETONEIRA. AF_06/2014</t>
  </si>
  <si>
    <t>41,68</t>
  </si>
  <si>
    <t>87454</t>
  </si>
  <si>
    <t>ALVENARIA DE VEDAÇÃO DE BLOCOS VAZADOS DE CONCRETO DE 9X19X39CM (ESPESSURA 9CM) DE PAREDES COM ÁREA LÍQUIDA MAIOR OU IGUAL A 6M² SEM VÃOS E ARGAMASSA DE ASSENTAMENTO COM PREPARO MANUAL. AF_06/2014</t>
  </si>
  <si>
    <r>
      <rPr>
        <rFont val="Arial"/>
        <sz val="7.0"/>
      </rPr>
      <t>Escalonamento de taludes com escavadeira</t>
    </r>
  </si>
  <si>
    <t>87455</t>
  </si>
  <si>
    <r>
      <rPr>
        <rFont val="Arial"/>
        <sz val="7.0"/>
      </rPr>
      <t>M3</t>
    </r>
  </si>
  <si>
    <t>ALVENARIA DE VEDAÇÃO DE BLOCOS VAZADOS DE CONCRETO DE 14X19X39CM (ESPESSURA 14CM) DE PAREDES COM ÁREA LÍQUIDA MAIOR OU IGUAL A 6M² SEM VÃOS E ARGAMASSA DE ASSENTAMENTO COM PREPARO EM BETONEIRA. AF_06/2014</t>
  </si>
  <si>
    <t>87456</t>
  </si>
  <si>
    <t>ALVENARIA DE VEDAÇÃO DE BLOCOS VAZADOS DE CONCRETO DE 14X19X39CM (ESPESSURA 14CM) DE PAREDES COM ÁREA LÍQUIDA MAIOR OU IGUAL A 6M² SEM VÃOS E ARGAMASSA DE ASSENTAMENTO COM PREPARO MANUAL. AF_06/2014</t>
  </si>
  <si>
    <t>54,52</t>
  </si>
  <si>
    <t>87457</t>
  </si>
  <si>
    <t>ALVENARIA DE VEDAÇÃO DE BLOCOS VAZADOS DE CONCRETO DE 19X19X39CM (ESPESSURA 19CM) DE PAREDES COM ÁREA LÍQUIDA MAIOR OU IGUAL A 6M² SEM VÃOS E ARGAMASSA DE ASSENTAMENTO COM PREPARO EM BETONEIRA. AF_06/2014</t>
  </si>
  <si>
    <t>65,79</t>
  </si>
  <si>
    <t>87458</t>
  </si>
  <si>
    <r>
      <rPr>
        <rFont val="Arial"/>
        <sz val="7.0"/>
      </rPr>
      <t>Escalonamento de taludes, com trator de esteiras</t>
    </r>
  </si>
  <si>
    <t>ALVENARIA DE VEDAÇÃO DE BLOCOS VAZADOS DE CONCRETO DE 19X19X39CM (ESPESSURA 19CM) DE PAREDES COM ÁREA LÍQUIDA MAIOR OU IGUAL A 6M² SEM VÃOS E ARGAMASSA DE ASSENTAMENTO COM PREPARO MANUAL. AF_06/2014</t>
  </si>
  <si>
    <t>66,72</t>
  </si>
  <si>
    <r>
      <rPr>
        <rFont val="Arial"/>
        <sz val="7.0"/>
      </rPr>
      <t>M3</t>
    </r>
  </si>
  <si>
    <t>87459</t>
  </si>
  <si>
    <t>ALVENARIA DE VEDAÇÃO DE BLOCOS VAZADOS DE CONCRETO DE 9X19X39CM (ESPESSURA 9CM) DE PAREDES COM ÁREA LÍQUIDA MENOR QUE 6M² COM VÃOS E ARGAMASSA DE ASSENTAMENTO COM PREPARO EM BETONEIRA. AF_06/2014</t>
  </si>
  <si>
    <t>50,80</t>
  </si>
  <si>
    <t>87460</t>
  </si>
  <si>
    <t>ALVENARIA DE VEDAÇÃO DE BLOCOS VAZADOS DE CONCRETO DE 9X19X39CM (ESPESSURA 9CM) DE PAREDES COM ÁREA LÍQUIDA MENOR QUE 6M² COM VÃOS E ARGAMASSA DE ASSENTAMENTO COM PREPARO MANUAL. AF_06/2014</t>
  </si>
  <si>
    <t>51,43</t>
  </si>
  <si>
    <t>87461</t>
  </si>
  <si>
    <t>ALVENARIA DE VEDAÇÃO DE BLOCOS VAZADOS DE CONCRETO DE 14X19X39CM (ESPESSURA 14CM) DE PAREDES COM ÁREA LÍQUIDA MENOR QUE 6M² COM VÃOS E ARGAMASSA DE ASSENTAMENTO COM PREPARO EM BETONEIRA. AF_06/2014</t>
  </si>
  <si>
    <t>63,43</t>
  </si>
  <si>
    <r>
      <rPr>
        <rFont val="Arial"/>
        <sz val="7.0"/>
      </rPr>
      <t xml:space="preserve">Escavação, carga e transporte de material de 1ª cat. até 200 m com moto-escavo-
</t>
    </r>
    <r>
      <rPr>
        <rFont val="Arial"/>
        <sz val="7.0"/>
      </rPr>
      <t>transportador</t>
    </r>
  </si>
  <si>
    <t>87462</t>
  </si>
  <si>
    <t>ALVENARIA DE VEDAÇÃO DE BLOCOS VAZADOS DE CONCRETO DE 14X19X39CM (ESPESSURA 14CM) DE PAREDES COM ÁREA LÍQUIDA MENOR QUE 6M² COM VÃOS E ARGAMASSA DE ASSENTAMENTO COM PREPARO MANUAL. AF_06/2014</t>
  </si>
  <si>
    <r>
      <rPr>
        <rFont val="Arial"/>
        <sz val="7.0"/>
      </rPr>
      <t>M3</t>
    </r>
  </si>
  <si>
    <t>87463</t>
  </si>
  <si>
    <t>ALVENARIA DE VEDAÇÃO DE BLOCOS VAZADOS DE CONCRETO DE 19X19X39CM (ESPESSURA 19CM) DE PAREDES COM ÁREA LÍQUIDA MENOR QUE 6M² COM VÃOS E ARGAMASSA DE ASSENTAMENTO COM PREPARO EM BETONEIRA. AF_06/2014</t>
  </si>
  <si>
    <t>87464</t>
  </si>
  <si>
    <t>ALVENARIA DE VEDAÇÃO DE BLOCOS VAZADOS DE CONCRETO DE 19X19X39CM (ESPESSURA 19CM) DE PAREDES COM ÁREA LÍQUIDA MENOR QUE 6M² COM VÃOS E ARGAMASSA DE ASSENTAMENTO COM PREPARO MANUAL. AF_06/2014</t>
  </si>
  <si>
    <t>77,46</t>
  </si>
  <si>
    <t>87465</t>
  </si>
  <si>
    <r>
      <rPr>
        <rFont val="Arial"/>
        <sz val="7.0"/>
      </rPr>
      <t xml:space="preserve">Escavação, carga e transporte de material de 1ª cat. 1000 a 1200 m com moto-escavo-
</t>
    </r>
    <r>
      <rPr>
        <rFont val="Arial"/>
        <sz val="7.0"/>
      </rPr>
      <t>transportador</t>
    </r>
  </si>
  <si>
    <t>ALVENARIA DE VEDAÇÃO DE BLOCOS VAZADOS DE CONCRETO DE 9X19X39CM (ESPESSURA 9CM) DE PAREDES COM ÁREA LÍQUIDA MAIOR OU IGUAL A 6M² COM VÃOS E ARGAMASSA DE ASSENTAMENTO COM PREPARO EM BETONEIRA. AF_06/2014</t>
  </si>
  <si>
    <r>
      <rPr>
        <rFont val="Arial"/>
        <sz val="7.0"/>
      </rPr>
      <t>M3</t>
    </r>
  </si>
  <si>
    <t>44,83</t>
  </si>
  <si>
    <t>87466</t>
  </si>
  <si>
    <t>ALVENARIA DE VEDAÇÃO DE BLOCOS VAZADOS DE CONCRETO DE 9X19X39CM (ESPESSURA 9CM) DE PAREDES COM ÁREA LÍQUIDA MAIOR OU IGUAL A 6M² COM VÃOS E ARGAMASSA DE ASSENTAMENTO COM PREPARO MANUAL. AF_06/2014</t>
  </si>
  <si>
    <t>45,46</t>
  </si>
  <si>
    <t>87467</t>
  </si>
  <si>
    <t>ALVENARIA DE VEDAÇÃO DE BLOCOS VAZADOS DE CONCRETO DE 14X19X39CM (ESPESSURA 14CM) DE PAREDES COM ÁREA LÍQUIDA MAIOR OU IGUAL A 6M² COM VÃOS E ARGAMASSA DE ASSENTAMENTO COM PREPARO EM BETONEIRA. AF_06/2014</t>
  </si>
  <si>
    <t>56,95</t>
  </si>
  <si>
    <t>87468</t>
  </si>
  <si>
    <r>
      <rPr>
        <rFont val="Arial"/>
        <sz val="7.0"/>
      </rPr>
      <t xml:space="preserve">Escavação, carga e transporte de material de 1ª cat. 200 a 400 m com moto-escavo-
</t>
    </r>
    <r>
      <rPr>
        <rFont val="Arial"/>
        <sz val="7.0"/>
      </rPr>
      <t>transportador</t>
    </r>
  </si>
  <si>
    <t>ALVENARIA DE VEDAÇÃO DE BLOCOS VAZADOS DE CONCRETO DE 14X19X39CM (ESPESSURA 14CM) DE PAREDES COM ÁREA LÍQUIDA MAIOR OU IGUAL A 6M² COM VÃOS E ARGAMASSA DE ASSENTAMENTO COM PREPARO MANUAL. AF_06/2014</t>
  </si>
  <si>
    <t>57,69</t>
  </si>
  <si>
    <r>
      <rPr>
        <rFont val="Arial"/>
        <sz val="7.0"/>
      </rPr>
      <t>M3</t>
    </r>
  </si>
  <si>
    <t>87469</t>
  </si>
  <si>
    <t>ALVENARIA DE VEDAÇÃO DE BLOCOS VAZADOS DE CONCRETO DE 19X19X39CM (ESPESSURA 19CM) DE PAREDES COM ÁREA LÍQUIDA MAIOR OU IGUAL A 6M² COM VÃOS E ARGAMASSA DE ASSENTAMENTO COM PREPARO EM BETONEIRA. AF_06/2014</t>
  </si>
  <si>
    <t>69,37</t>
  </si>
  <si>
    <t>87470</t>
  </si>
  <si>
    <r>
      <rPr>
        <rFont val="Arial"/>
        <sz val="7.0"/>
      </rPr>
      <t xml:space="preserve">Escavação, carga e transporte de material de 1ª cat. 400 a 600 m com moto-escavo-
</t>
    </r>
    <r>
      <rPr>
        <rFont val="Arial"/>
        <sz val="7.0"/>
      </rPr>
      <t>transportador</t>
    </r>
  </si>
  <si>
    <t>ALVENARIA DE VEDAÇÃO DE BLOCOS VAZADOS DE CONCRETO DE 19X19X39CM (ESPESSURA 19CM) DE PAREDES COM ÁREA LÍQUIDA MAIOR OU IGUAL A 6M² COM VÃOS E ARGAMASSA DE ASSENTAMENTO COM PREPARO MANUAL. AF_06/2014</t>
  </si>
  <si>
    <t>70,30</t>
  </si>
  <si>
    <r>
      <rPr>
        <rFont val="Arial"/>
        <sz val="7.0"/>
      </rPr>
      <t>M3</t>
    </r>
  </si>
  <si>
    <t>89044</t>
  </si>
  <si>
    <t>(COMPOSIÇÃO REPRESENTATIVA) DO SERVIÇO DE ALVENARIA DE VEDAÇÃO DE BLOCOS VAZADOS DE CONCRETO DE 9X19X39CM (ESPESSURA 9CM), PARA EDIFICAÇÃO HABITACIONAL MULTIFAMILIAR (PRÉDIO). AF_11/2014</t>
  </si>
  <si>
    <t>44,97</t>
  </si>
  <si>
    <t>89169</t>
  </si>
  <si>
    <t>(COMPOSIÇÃO REPRESENTATIVA) DO SERVIÇO DE ALVENARIA DE VEDAÇÃO DE BLOCOS VAZADOS DE CONCRETO DE 9X19X39CM (ESPESSURA 9CM), PARA EDIFICAÇÃO HABITACIONAL UNIFAMILIAR (CASA) E EDIFICAÇÃO PÚBLICA PADRÃO. AF_11/2014</t>
  </si>
  <si>
    <t>45,74</t>
  </si>
  <si>
    <t>89978</t>
  </si>
  <si>
    <t>(COMPOSIÇÃO REPRESENTATIVA) DO SERVIÇO DE ALVENARIA DE VEDAÇÃO DE BLOCOS VAZADOS DE CONCRETO DE 14X19X39CM (ESPESSURA 14CM), PARA EDIFICAÇÃO HABITACIONAL UNIFAMILIAR (CASA) E EDIFICAÇÃO PÚBLICA PADRÃO. AF_12/2014</t>
  </si>
  <si>
    <t>58,03</t>
  </si>
  <si>
    <r>
      <rPr>
        <rFont val="Arial"/>
        <sz val="7.0"/>
      </rPr>
      <t xml:space="preserve">Escavação, carga e transporte de material de 1ª cat. 600 a 800 m com moto-escavo-
</t>
    </r>
    <r>
      <rPr>
        <rFont val="Arial"/>
        <sz val="7.0"/>
      </rPr>
      <t>transportador</t>
    </r>
  </si>
  <si>
    <t>73937/1</t>
  </si>
  <si>
    <t>COBOGO DE CONCRETO (ELEMENTO VAZADO), 7X50X50CM, ASSENTADO COM ARGAMASSA TRACO 1:4 (CIMENTO E AREIA)</t>
  </si>
  <si>
    <r>
      <rPr>
        <rFont val="Arial"/>
        <sz val="7.0"/>
      </rPr>
      <t>M3</t>
    </r>
  </si>
  <si>
    <t>100,60</t>
  </si>
  <si>
    <t>73937/3</t>
  </si>
  <si>
    <t>COBOGO DE CONCRETO (ELEMENTO VAZADO), 7X50X50CM, ASSENTADO COM ARGAMASSA TRACO 1:3 (CIMENTO E AREIA)</t>
  </si>
  <si>
    <t>100,78</t>
  </si>
  <si>
    <t>73937/5</t>
  </si>
  <si>
    <t>COBOGO DE CONCRETO (ELEMENTO VAZADO), 10X29X39CM ABERTURA COM VIDRO, ASSENTADO COM ARGAMASSA TRACO 1:4 (CIMENTO E AREIA MEDIA NAO PENEIRADA)</t>
  </si>
  <si>
    <t>174,45</t>
  </si>
  <si>
    <t>89453</t>
  </si>
  <si>
    <t>ALVENARIA DE BLOCOS DE CONCRETO ESTRUTURAL 14X19X39 CM, (ESPESSURA 14 CM), FBK = 4,5 MPA, PARA PAREDES COM ÁREA LÍQUIDA MENOR QUE 6M², SEM VÃOS, UTILIZANDO PALHETA. AF_12/2014</t>
  </si>
  <si>
    <r>
      <rPr>
        <rFont val="Arial"/>
        <sz val="7.0"/>
      </rPr>
      <t xml:space="preserve">Escavação, carga e transporte de material de 1ª cat. 800 a 1000 m com moto-escavo-
</t>
    </r>
    <r>
      <rPr>
        <rFont val="Arial"/>
        <sz val="7.0"/>
      </rPr>
      <t>transportador</t>
    </r>
  </si>
  <si>
    <r>
      <rPr>
        <rFont val="Arial"/>
        <sz val="7.0"/>
      </rPr>
      <t>M3</t>
    </r>
  </si>
  <si>
    <t>89454</t>
  </si>
  <si>
    <t>ALVENARIA DE BLOCOS DE CONCRETO ESTRUTURAL 14X19X39 CM, (ESPESSURA 14 CM), FBK = 4,5 MPA, PARA PAREDES COM ÁREA LÍQUIDA MAIOR OU IGUAL A 6M², SEM VÃOS, UTILIZANDO PALHETA. AF_12/2014</t>
  </si>
  <si>
    <t>48,10</t>
  </si>
  <si>
    <t>89455</t>
  </si>
  <si>
    <t>ALVENARIA DE BLOCOS DE CONCRETO ESTRUTURAL 14X19X39 CM, (ESPESSURA 14 CM) FBK = 14,0 MPA, PARA PAREDES COM ÁREA LÍQUIDA MENOR QUE 6M², SEM VÃOS, UTILIZANDO PALHETA. AF_12/2014</t>
  </si>
  <si>
    <t>62,56</t>
  </si>
  <si>
    <r>
      <rPr>
        <rFont val="Arial"/>
        <sz val="7.0"/>
      </rPr>
      <t xml:space="preserve">Escavação, carga e transporte de material de 2ª cat. até 200 m com moto-escavo-
</t>
    </r>
    <r>
      <rPr>
        <rFont val="Arial"/>
        <sz val="7.0"/>
      </rPr>
      <t>transportador</t>
    </r>
  </si>
  <si>
    <t>89456</t>
  </si>
  <si>
    <r>
      <rPr>
        <rFont val="Arial"/>
        <sz val="7.0"/>
      </rPr>
      <t>M3</t>
    </r>
  </si>
  <si>
    <t>ALVENARIA DE BLOCOS DE CONCRETO ESTRUTURAL 14X19X39 CM, (ESPESSURA 14 CM) FBK = 14,0 MPA, PARA PAREDES COM ÁREA LÍQUIDA MAIOR OU IGUAL A 6M², SEM VÃOS, UTILIZANDO PALHETA. AF_12/2014</t>
  </si>
  <si>
    <t>59,34</t>
  </si>
  <si>
    <t>89457</t>
  </si>
  <si>
    <t>ALVENARIA DE BLOCOS DE CONCRETO ESTRUTURAL 14X19X39 CM, (ESPESSURA 14 CM), FBK = 4,5 MPA, PARA PAREDES COM ÁREA LÍQUIDA MENOR QUE 6M², COM VÃOS, UTILIZANDO PALHETA. AF_12/2014</t>
  </si>
  <si>
    <t>89458</t>
  </si>
  <si>
    <t>ALVENARIA DE BLOCOS DE CONCRETO ESTRUTURAL 14X19X39 CM, (ESPESSURA 14 CM), FBK = 4,5 MPA, PARA PAREDES COM ÁREA LÍQUIDA MAIOR OU IGUAL A 6M², COM VÃOS, UTILIZANDO PALHETA. AF_12/2014</t>
  </si>
  <si>
    <t>89459</t>
  </si>
  <si>
    <t>ALVENARIA DE BLOCOS DE CONCRETO ESTRUTURAL 14X19X39 CM, (ESPESSURA 14 CM) FBK = 14,0 MPA, PARA PAREDES COM ÁREA LÍQUIDA MENOR QUE 6M², COM VÃOS, UTILIZANDO PALHETA. AF_12/2014</t>
  </si>
  <si>
    <t>67,26</t>
  </si>
  <si>
    <r>
      <rPr>
        <rFont val="Arial"/>
        <sz val="7.0"/>
      </rPr>
      <t xml:space="preserve">Escavação, carga e transporte de material de 2ª cat. 1000 a 1200 m com moto-escavo-
</t>
    </r>
    <r>
      <rPr>
        <rFont val="Arial"/>
        <sz val="7.0"/>
      </rPr>
      <t>transportador</t>
    </r>
  </si>
  <si>
    <t>89460</t>
  </si>
  <si>
    <t>ALVENARIA DE BLOCOS DE CONCRETO ESTRUTURAL 14X19X39 CM, (ESPESSURA 14 CM) FBK = 14,0 MPA, PARA PAREDES COM ÁREA LÍQUIDA MAIOR OU IGUAL A 6M², COM VÃOS, UTILIZANDO PALHETA. AF_12/2014</t>
  </si>
  <si>
    <t>62,19</t>
  </si>
  <si>
    <r>
      <rPr>
        <rFont val="Arial"/>
        <sz val="7.0"/>
      </rPr>
      <t>M3</t>
    </r>
  </si>
  <si>
    <t>89462</t>
  </si>
  <si>
    <t>ALVENARIA DE BLOCOS DE CONCRETO ESTRUTURAL 14X19X29 CM, (ESPESSURA 14 CM), FBK = 4,5 MPA, PARA PAREDES COM ÁREA LÍQUIDA MENOR QUE 6M², SEM VÃOS, UTILIZANDO PALHETA. AF_12/2014</t>
  </si>
  <si>
    <t>89463</t>
  </si>
  <si>
    <t>ALVENARIA DE BLOCOS DE CONCRETO ESTRUTURAL 14X19X29 CM, (ESPESSURA 14 CM), FBK = 4,5 MPA, PARA PAREDES COM ÁREA LÍQUIDA MAIOR OU IGUAL A 6M², SEM VÃOS, UTILIZANDO PALHETA. AF_12/2014</t>
  </si>
  <si>
    <t>56,17</t>
  </si>
  <si>
    <t>89464</t>
  </si>
  <si>
    <t>ALVENARIA DE BLOCOS DE CONCRETO ESTRUTURAL 14X19X29 CM, (ESPESSURA 14 CM) FBK = 14,0 MPA, PARA PAREDES COM ÁREA LÍQUIDA MENOR QUE 6M², SEM VÃOS, UTILIZANDO PALHETA. AF_12/2014</t>
  </si>
  <si>
    <t>77,45</t>
  </si>
  <si>
    <r>
      <rPr>
        <rFont val="Arial"/>
        <sz val="7.0"/>
      </rPr>
      <t xml:space="preserve">Escavação, carga e transporte de material de 2ª cat. 200 a 400 m com moto-escavo-
</t>
    </r>
    <r>
      <rPr>
        <rFont val="Arial"/>
        <sz val="7.0"/>
      </rPr>
      <t>transportador</t>
    </r>
  </si>
  <si>
    <t>89465</t>
  </si>
  <si>
    <t>ALVENARIA DE BLOCOS DE CONCRETO ESTRUTURAL 14X19X29 CM, (ESPESSURA 14 CM) FBK = 14,0 MPA, PARA PAREDES COM ÁREA LÍQUIDA MAIOR OU IGUAL A 6M², SEM VÃOS, UTILIZANDO PALHETA. AF_12/2014</t>
  </si>
  <si>
    <r>
      <rPr>
        <rFont val="Arial"/>
        <sz val="7.0"/>
      </rPr>
      <t>M3</t>
    </r>
  </si>
  <si>
    <t>74,54</t>
  </si>
  <si>
    <t>89466</t>
  </si>
  <si>
    <t>ALVENARIA DE BLOCOS DE CONCRETO ESTRUTURAL 14X19X29 CM, (ESPESSURA 14 CM), FBK = 4,5 MPA, PARA PAREDES COM ÁREA LÍQUIDA MENOR QUE 6M², COM VÃOS, UTILIZANDO PALHETA. AF_12/2014</t>
  </si>
  <si>
    <t>62,36</t>
  </si>
  <si>
    <t>89467</t>
  </si>
  <si>
    <t>ALVENARIA DE BLOCOS DE CONCRETO ESTRUTURAL 14X19X29 CM, (ESPESSURA 14 CM), FBK = 4,5 MPA, PARA PAREDES COM ÁREA LÍQUIDA MAIOR OU IGUAL A 6M², COM VÃOS, UTILIZANDO PALHETA. AF_12/2014</t>
  </si>
  <si>
    <t>58,19</t>
  </si>
  <si>
    <t>89468</t>
  </si>
  <si>
    <t>ALVENARIA DE BLOCOS DE CONCRETO ESTRUTURAL 14X19X29 CM, (ESPESSURA 14 CM) FBK = 14,0 MPA, PARA PAREDES COM ÁREA LÍQUIDA MENOR QUE 6M², COM VÃOS, UTILIZANDO PALHETA. AF_12/2014</t>
  </si>
  <si>
    <t>81,95</t>
  </si>
  <si>
    <r>
      <rPr>
        <rFont val="Arial"/>
        <sz val="7.0"/>
      </rPr>
      <t xml:space="preserve">Escavação, carga e transporte de material de 2ª cat. 400 a 600 m com moto-escavo-
</t>
    </r>
    <r>
      <rPr>
        <rFont val="Arial"/>
        <sz val="7.0"/>
      </rPr>
      <t>transportador</t>
    </r>
  </si>
  <si>
    <t>89469</t>
  </si>
  <si>
    <r>
      <rPr>
        <rFont val="Arial"/>
        <sz val="7.0"/>
      </rPr>
      <t>M3</t>
    </r>
  </si>
  <si>
    <t>ALVENARIA DE BLOCOS DE CONCRETO ESTRUTURAL 14X19X29 CM, (ESPESSURA 14 CM) FBK = 14,0 MPA, PARA PAREDES COM ÁREA LÍQUIDA MAIOR OU IGUAL A 6M², COM VÃOS, UTILIZANDO PALHETA. AF_12/2014</t>
  </si>
  <si>
    <t>76,99</t>
  </si>
  <si>
    <t>89470</t>
  </si>
  <si>
    <t>ALVENARIA DE BLOCOS DE CONCRETO ESTRUTURAL 14X19X39 CM, (ESPESSURA 14 CM), FBK = 4,5 MPA, PARA PAREDES COM ÁREA LÍQUIDA MENOR QUE 6M², SEM VÃOS, UTILIZANDO COLHER DE PEDREIRO. AF_12/2014</t>
  </si>
  <si>
    <t>61,90</t>
  </si>
  <si>
    <t>89471</t>
  </si>
  <si>
    <t>ALVENARIA DE BLOCOS DE CONCRETO ESTRUTURAL 14X19X39 CM, (ESPESSURA 14 CM), FBK = 4,5 MPA, PARA PAREDES COM ÁREA LÍQUIDA MAIOR OU IGUAL A 6M², SEM VÃOS, UTILIZANDO COLHER DE PEDREIRO. AF_12/2014</t>
  </si>
  <si>
    <t>59,18</t>
  </si>
  <si>
    <t>89472</t>
  </si>
  <si>
    <t>ALVENARIA DE BLOCOS DE CONCRETO ESTRUTURAL 14X19X39 CM, (ESPESSURA 14 CM) FBK = 14,0 MPA, PARA PAREDES COM ÁREA LÍQUIDA MENOR QUE 6M², SEM VÃOS, UTILIZANDO COLHER DE PEDREIRO. AF_12/2014</t>
  </si>
  <si>
    <r>
      <rPr>
        <rFont val="Arial"/>
        <sz val="7.0"/>
      </rPr>
      <t xml:space="preserve">Escavação, carga e transporte de material de 2ª cat. 600 a 800 m com moto-escavo-
</t>
    </r>
    <r>
      <rPr>
        <rFont val="Arial"/>
        <sz val="7.0"/>
      </rPr>
      <t>transportador</t>
    </r>
  </si>
  <si>
    <r>
      <rPr>
        <rFont val="Arial"/>
        <sz val="7.0"/>
      </rPr>
      <t>M3</t>
    </r>
  </si>
  <si>
    <t>89473</t>
  </si>
  <si>
    <t>ALVENARIA DE BLOCOS DE CONCRETO ESTRUTURAL 14X19X39 CM, (ESPESSURA 14 CM) FBK = 14,0 MPA, PARA PAREDES COM ÁREA LÍQUIDA MAIOR OU IGUAL A 6M², SEM VÃOS, UTILIZANDO COLHER DE PEDREIRO. AF_12/2014</t>
  </si>
  <si>
    <t>70,34</t>
  </si>
  <si>
    <t>89474</t>
  </si>
  <si>
    <t>ALVENARIA DE BLOCOS DE CONCRETO ESTRUTURAL 14X19X39 CM, (ESPESSURA 14 CM), FBK = 4,5 MPA, PARA PAREDES COM ÁREA LÍQUIDA MENOR QUE 6M², COM VÃOS, UTILIZANDO COLHER DE PEDREIRO. AF_12/2014</t>
  </si>
  <si>
    <t>68,50</t>
  </si>
  <si>
    <t>89475</t>
  </si>
  <si>
    <t>ALVENARIA DE BLOCOS DE CONCRETO ESTRUTURAL 14X19X39 CM, (ESPESSURA 14 CM), FBK = 4,5 MPA, PARA PAREDES COM ÁREA LÍQUIDA MAIOR OU IGUAL A 6M², COM VÃOS, UTILIZANDO COLHER DE PEDREIRO. AF_12/2014</t>
  </si>
  <si>
    <t>62,86</t>
  </si>
  <si>
    <r>
      <rPr>
        <rFont val="Arial"/>
        <sz val="7.0"/>
      </rPr>
      <t xml:space="preserve">Escavação, carga e transporte de material de 2ª cat. 800 a 1000 m com moto-escavo-
</t>
    </r>
    <r>
      <rPr>
        <rFont val="Arial"/>
        <sz val="7.0"/>
      </rPr>
      <t>transportador</t>
    </r>
  </si>
  <si>
    <r>
      <rPr>
        <rFont val="Arial"/>
        <sz val="7.0"/>
      </rPr>
      <t>M3</t>
    </r>
  </si>
  <si>
    <t>89476</t>
  </si>
  <si>
    <t>ALVENARIA DE BLOCOS DE CONCRETO ESTRUTURAL 14X19X39 CM, (ESPESSURA 14 CM) FBK = 14,0 MPA, PARA PAREDES COM ÁREA LÍQUIDA MENOR QUE 6M², COM VÃOS, UTILIZANDO COLHER DE PEDREIRO. AF_12/2014</t>
  </si>
  <si>
    <t>89477</t>
  </si>
  <si>
    <t>ALVENARIA DE BLOCOS DE CONCRETO ESTRUTURAL 14X19X39 CM, (ESPESSURA 14 CM) FBK = 14,0 MPA, PARA PAREDES COM ÁREA LÍQUIDA MAIOR OU IGUAL A 6M², COM VÃOS, UTILIZANDO COLHER DE PEDREIRO. AF_12/2014</t>
  </si>
  <si>
    <t>75,11</t>
  </si>
  <si>
    <t>89478</t>
  </si>
  <si>
    <t>ALVENARIA DE BLOCOS DE CONCRETO ESTRUTURAL 14X19X29 CM, (ESPESSURA 14 CM), FBK = 4,5 MPA, PARA PAREDES COM ÁREA LÍQUIDA MENOR QUE 6M², SEM VÃOS, UTILIZANDO COLHER DE PEDREIRO. AF_12/2014</t>
  </si>
  <si>
    <r>
      <rPr>
        <rFont val="Arial"/>
        <sz val="7.0"/>
      </rPr>
      <t>Escavação e carga de material de barreira (remoção)</t>
    </r>
  </si>
  <si>
    <t>89479</t>
  </si>
  <si>
    <t>ALVENARIA DE BLOCOS DE CONCRETO ESTRUTURAL 14X19X29 CM, (ESPESSURA 14 CM), FBK = 4,5 MPA, PARA PAREDES COM ÁREA LÍQUIDA MAIOR OU IGUAL A 6M², SEM VÃOS, UTILIZANDO COLHER DE PEDREIRO. AF_12/2014</t>
  </si>
  <si>
    <r>
      <rPr>
        <rFont val="Arial"/>
        <sz val="7.0"/>
      </rPr>
      <t>M3</t>
    </r>
  </si>
  <si>
    <t>89480</t>
  </si>
  <si>
    <t>ALVENARIA DE BLOCOS DE CONCRETO ESTRUTURAL 14X19X29 CM, (ESPESSURA 14 CM) FBK = 14,0 MPA, PARA PAREDES COM ÁREA LÍQUIDA MENOR QUE 6M², SEM VÃOS, UTILIZANDO COLHER DE PEDREIRO. AF_12/2014</t>
  </si>
  <si>
    <t>88,45</t>
  </si>
  <si>
    <t>89483</t>
  </si>
  <si>
    <t>ALVENARIA DE BLOCOS DE CONCRETO ESTRUTURAL 14X19X29 CM, (ESPESSURA 14 CM) FBK = 14,0 MPA, PARA PAREDES COM ÁREA LÍQUIDA MAIOR OU IGUAL A 6M², SEM VÃOS, UTILIZANDO COLHER DE PEDREIRO. AF_12/2014</t>
  </si>
  <si>
    <t>89484</t>
  </si>
  <si>
    <t>ALVENARIA DE BLOCOS DE CONCRETO ESTRUTURAL 14X19X29 CM, (ESPESSURA 14 CM), FBK = 4,5 MPA, PARA PAREDES COM ÁREA LÍQUIDA MENOR QUE 6M², COM VÃOS, UTILIZANDO COLHER DE PEDREIRO. AF_12/2014</t>
  </si>
  <si>
    <r>
      <rPr>
        <rFont val="Arial"/>
        <sz val="7.0"/>
      </rPr>
      <t>Escavação e carga de material de 1ª categoria com escavadeira</t>
    </r>
  </si>
  <si>
    <t>76,78</t>
  </si>
  <si>
    <t>89486</t>
  </si>
  <si>
    <t>ALVENARIA DE BLOCOS DE CONCRETO ESTRUTURAL 14X19X29 CM, (ESPESSURA 14 CM), FBK = 4,5 MPA, PARA PAREDES COM ÁREA LÍQUIDA MAIOR OU IGUAL A 6M², COM VÃOS, UTILIZANDO COLHER DE PEDREIRO. AF_12/2014</t>
  </si>
  <si>
    <t>71,37</t>
  </si>
  <si>
    <r>
      <rPr>
        <rFont val="Arial"/>
        <sz val="7.0"/>
      </rPr>
      <t>M3</t>
    </r>
  </si>
  <si>
    <t>89487</t>
  </si>
  <si>
    <t>ALVENARIA DE BLOCOS DE CONCRETO ESTRUTURAL 14X19X29 CM, (ESPESSURA 14 CM) FBK = 14,0 MPA, PARA PAREDES COM ÁREA LÍQUIDA MENOR QUE 6M², COM VÃOS, UTILIZANDO COLHER DE PEDREIRO. AF_12/2014</t>
  </si>
  <si>
    <t>96,29</t>
  </si>
  <si>
    <t>89488</t>
  </si>
  <si>
    <t>ALVENARIA DE BLOCOS DE CONCRETO ESTRUTURAL 14X19X29 CM, (ESPESSURA 14 CM) FBK = 14,0 MPA, PARA PAREDES COM ÁREA LÍQUIDA MAIOR OU IGUAL A 6M², COM VÃOS, UTILIZANDO COLHER DE PEDREIRO. AF_12/2014</t>
  </si>
  <si>
    <t>91815</t>
  </si>
  <si>
    <t>(COMPOSIÇÃO REPRESENTATIVA) DE ALVENARIA DE BLOCOS DE CONCRETO ESTRUTURAL 14X19X39 CM, (ESPESSURA 14 CM), FBK = 4,5 MPA, UTILIZANDO PALHETA, PARA EDIFICAÇÃO HABITACIONAL. AF_10/2015</t>
  </si>
  <si>
    <r>
      <rPr>
        <rFont val="Arial"/>
        <sz val="7.0"/>
      </rPr>
      <t>Escavação e carga de material de 1ª categoria, com trator de esteira e pá carregadeira</t>
    </r>
  </si>
  <si>
    <r>
      <rPr>
        <rFont val="Arial"/>
        <sz val="7.0"/>
      </rPr>
      <t>M3</t>
    </r>
  </si>
  <si>
    <t>91816</t>
  </si>
  <si>
    <t>COMPOSIÇÃO REPRESENTATIVA DE SERVIÇOS DE ALVENARIA DE BLOCOS DE CONCRETO ESTRUTURAL 14X19X29 CM, (ESPESSURA 14 CM), FBK = 4,5 MPA, UTILIZANDO PALHETA, PARA EDIFICAÇÃO HABITACIONAL. AF_10/2015</t>
  </si>
  <si>
    <t>58,72</t>
  </si>
  <si>
    <t>72139</t>
  </si>
  <si>
    <t>BLOCOS DE VIDRO TIPO CANELADO 19X19X8CM, ASSENTADO COM ARGAMASSA TRACO 1:3 (CIMENTO E AREIA GROSSA) PREPARO MECANICO, COM REJUNTAMENTO EM CIMENTO BRANCO E BARRAS DE ACO</t>
  </si>
  <si>
    <t>467,60</t>
  </si>
  <si>
    <t>72175</t>
  </si>
  <si>
    <t>BLOCOS DE VIDRO TIPO XADREZ 20X20X10CM, ASSENTADO COM ARGAMASSA TRACO 1:3 (CIMENTO E AREIA GROSSA) PREPARO MECANICO, COM REJUNTAMENTO EM CIMENTO BRANCO E BARRAS DE ACO</t>
  </si>
  <si>
    <t>471,10</t>
  </si>
  <si>
    <r>
      <rPr>
        <rFont val="Arial"/>
        <sz val="7.0"/>
      </rPr>
      <t>Escavação e carga de material de 2ª categoria com escavadeira</t>
    </r>
  </si>
  <si>
    <t>72176</t>
  </si>
  <si>
    <t>BLOCOS DE VIDRO TIPO XADREZ 20X10X8CM, ASSENTADO COM ARGAMASSA TRACO 1:3 (CIMENTO E AREIA GROSSA) PREPARO MECANICO, COM REJUNTAMENTO EM CIMENTO BRANCO E BARRAS DE ACO</t>
  </si>
  <si>
    <r>
      <rPr>
        <rFont val="Arial"/>
        <sz val="7.0"/>
      </rPr>
      <t>M3</t>
    </r>
  </si>
  <si>
    <t>474,60</t>
  </si>
  <si>
    <t>72178</t>
  </si>
  <si>
    <t>RETIRADA DE DIVISORIAS EM CHAPAS DE MADEIRA, COM MONTANTES METALICOS</t>
  </si>
  <si>
    <t>72179</t>
  </si>
  <si>
    <t>RECOLOCACAO DE PLACAS DIVISORIAS DE GRANILITE, CONSIDERANDO REAPROVEITAMENTO DO MATERIAL</t>
  </si>
  <si>
    <t>72180</t>
  </si>
  <si>
    <t>RECOLOCACAO DE DIVISORIAS TIPO CHAPAS OU TABUAS, EXCLUSIVE ENTARUGAMENTO, CONSIDERANDO REAPROVEITAMENTO DO MATERIAL</t>
  </si>
  <si>
    <r>
      <rPr>
        <rFont val="Arial"/>
        <sz val="7.0"/>
      </rPr>
      <t>Escavação e carga de material de 2ª categoria, com trator de esteira e pá carregadeira</t>
    </r>
  </si>
  <si>
    <t>72181</t>
  </si>
  <si>
    <t>RECOLOCACAO DE DIVISORIAS TIPO CHAPAS OU TABUAS, INCLUSIVE ENTARUGAMENTO, CONSIDERANDO REAPROVEITAMENTO DO MATERIAL</t>
  </si>
  <si>
    <r>
      <rPr>
        <rFont val="Arial"/>
        <sz val="7.0"/>
      </rPr>
      <t>M3</t>
    </r>
  </si>
  <si>
    <t>73774/1</t>
  </si>
  <si>
    <t>DIVISORIA EM MARMORITE ESPESSURA 35MM, CHUMBAMENTO NO PISO E PAREDE COM ARGAMASSA DE CIMENTO E AREIA, POLIMENTO MANUAL, EXCLUSIVE FERRAGENS</t>
  </si>
  <si>
    <t>269,78</t>
  </si>
  <si>
    <t>73909/1</t>
  </si>
  <si>
    <t>DIVISORIA EM MADEIRA COMPENSADA RESINADA ESPESSURA 6MM, ESTRUTURADA EM MADEIRA DE LEI 3"X3"</t>
  </si>
  <si>
    <r>
      <rPr>
        <rFont val="Arial"/>
        <sz val="7.0"/>
      </rPr>
      <t>Escavação e carga de material de 3ª categoria (fogo controlado)</t>
    </r>
  </si>
  <si>
    <t>74229/1</t>
  </si>
  <si>
    <r>
      <rPr>
        <rFont val="Arial"/>
        <sz val="7.0"/>
      </rPr>
      <t>M3</t>
    </r>
  </si>
  <si>
    <t>DIVISORIA EM MARMORE BRANCO POLIDO, ESPESSURA 3 CM, ASSENTADO COM ARGAMASSA TRACO 1:4 (CIMENTO E AREIA), ARREMATE COM CIMENTO BRANCO, EXCLUSIVE FERRAGENS</t>
  </si>
  <si>
    <t>607,35</t>
  </si>
  <si>
    <t>79627</t>
  </si>
  <si>
    <t>DIVISORIA EM GRANITO BRANCO POLIDO, ESP = 3CM, ASSENTADO COM ARGAMASSA TRACO 1:4, ARREMATE EM CIMENTO BRANCO, EXCLUSIVE FERRAGENS</t>
  </si>
  <si>
    <t>325,53</t>
  </si>
  <si>
    <t>96358</t>
  </si>
  <si>
    <t>PAREDE COM PLACAS DE GESSO ACARTONADO (DRYWALL), PARA USO INTERNO, COM DUAS FACES SIMPLES E ESTRUTURA METÁLICA COM GUIAS SIMPLES, SEM VÃOS. AF_06/2017_P</t>
  </si>
  <si>
    <t>96359</t>
  </si>
  <si>
    <r>
      <rPr>
        <rFont val="Arial"/>
        <sz val="7.0"/>
      </rPr>
      <t>Escavação e carga de material de 3ª categoria (H bancada &gt;1,0 m)</t>
    </r>
  </si>
  <si>
    <t>PAREDE COM PLACAS DE GESSO ACARTONADO (DRYWALL), PARA USO INTERNO, COM DUAS FACES SIMPLES E ESTRUTURA METÁLICA COM GUIAS SIMPLES, COM VÃOS AF_06/2017_P</t>
  </si>
  <si>
    <r>
      <rPr>
        <rFont val="Arial"/>
        <sz val="7.0"/>
      </rPr>
      <t>M3</t>
    </r>
  </si>
  <si>
    <t>96360</t>
  </si>
  <si>
    <t>PAREDE COM PLACAS DE GESSO ACARTONADO (DRYWALL), PARA USO INTERNO, COM DUAS FACES SIMPLES E ESTRUTURA METÁLICA COM GUIAS DUPLAS, SEM VÃOS. AF_06/2017_P</t>
  </si>
  <si>
    <t>86,69</t>
  </si>
  <si>
    <t>96361</t>
  </si>
  <si>
    <t>PAREDE COM PLACAS DE GESSO ACARTONADO (DRYWALL), PARA USO INTERNO, COM DUAS FACES SIMPLES E ESTRUTURA METÁLICA COM GUIAS DUPLAS, COM VÃOS. AF_06/2017_P</t>
  </si>
  <si>
    <t>100,20</t>
  </si>
  <si>
    <t>96362</t>
  </si>
  <si>
    <t>PAREDE COM PLACAS DE GESSO ACARTONADO (DRYWALL), PARA USO INTERNO, COM UMA FACE SIMPLES E OUTRA FACE DUPLA E ESTRUTURA METÁLICA COM GUIAS SIMPLES, SEM VÃOS. AF_06/2017_P</t>
  </si>
  <si>
    <t>89,84</t>
  </si>
  <si>
    <r>
      <rPr>
        <rFont val="Arial"/>
        <sz val="7.0"/>
      </rPr>
      <t>Espalhamento / regularização / compactação de material em bota-fora</t>
    </r>
  </si>
  <si>
    <t>96363</t>
  </si>
  <si>
    <t>PAREDE COM PLACAS DE GESSO ACARTONADO (DRYWALL), PARA USO INTERNO, COM UMA FACE SIMPLES E OUTRA FACE DUPLA E ESTRUTURA METÁLICA COM GUIAS SIMPLES, COM VÃOS. AF_06/2017_P</t>
  </si>
  <si>
    <r>
      <rPr>
        <rFont val="Arial"/>
        <sz val="7.0"/>
      </rPr>
      <t>M3</t>
    </r>
  </si>
  <si>
    <t>97,20</t>
  </si>
  <si>
    <t>96364</t>
  </si>
  <si>
    <t>PAREDE COM PLACAS DE GESSO ACARTONADO (DRYWALL), PARA USO INTERNO COM UMA FACE SIMPLES E OUTRA FACE DUPLA E ESTRUTURA METÁLICA COM GUIAS DUPLAS, SEM VÃOS. AF_06/2017_P</t>
  </si>
  <si>
    <t>108,02</t>
  </si>
  <si>
    <t>96365</t>
  </si>
  <si>
    <t>PAREDE COM PLACAS DE GESSO ACARTONADO (DRYWALL), PARA USO INTERNO, COM UMA FACE SIMPLES E OUTRA FACE DUPLA E   ESTRUTURA METÁLICA COM GUIAS DUPLAS, COM VÃOS. AF_06/2017_P</t>
  </si>
  <si>
    <t>121,87</t>
  </si>
  <si>
    <t>96366</t>
  </si>
  <si>
    <r>
      <rPr>
        <rFont val="Arial"/>
        <sz val="7.0"/>
      </rPr>
      <t>Espalhamento de material de 1ª categoria com motoniveladora</t>
    </r>
  </si>
  <si>
    <t>PAREDE COM PLACAS DE GESSO ACARTONADO (DRYWALL), PARA USO INTERNO, COM DUAS FACES DUPLAS E ESTRUTURA METÁLICA COM GUIAS SIMPLES, SEM VÃOS. AF_06/2017_P</t>
  </si>
  <si>
    <t>111,17</t>
  </si>
  <si>
    <r>
      <rPr>
        <rFont val="Arial"/>
        <sz val="7.0"/>
      </rPr>
      <t>M3</t>
    </r>
  </si>
  <si>
    <t>96367</t>
  </si>
  <si>
    <t>PAREDE COM PLACAS DE GESSO ACARTONADO (DRYWALL), PARA USO INTERNO, COM DUAS FACES DUPLAS E ESTRUTURA METÁLICA COM GUIAS SIMPLES, COM VÃOS. AF_06/2017_P</t>
  </si>
  <si>
    <t>118,86</t>
  </si>
  <si>
    <t>96368</t>
  </si>
  <si>
    <t>PAREDE COM PLACAS DE GESSO ACARTONADO (DRYWALL), PARA USO INTERNO COM DUAS FACES DUPLAS E ESTRUTURA METÁLICA COM GUIAS DUPLAS, SEM VÃOS. AF_06/2017</t>
  </si>
  <si>
    <t>129,36</t>
  </si>
  <si>
    <t>96369</t>
  </si>
  <si>
    <t>PAREDE COM PLACAS DE GESSO ACARTONADO (DRYWALL), PARA USO INTERNO, COM DUAS FACES DUPLAS E ESTRUTURA METÁLICA COM GUIAS DUPLAS, COM VÃOS. AF_06/2017_P</t>
  </si>
  <si>
    <r>
      <rPr>
        <rFont val="Arial"/>
        <sz val="7.0"/>
      </rPr>
      <t>Espalhamento de material de 1ª categoria com trator de esteiras</t>
    </r>
  </si>
  <si>
    <t>143,54</t>
  </si>
  <si>
    <r>
      <rPr>
        <rFont val="Arial"/>
        <sz val="7.0"/>
      </rPr>
      <t>M3</t>
    </r>
  </si>
  <si>
    <t>96370</t>
  </si>
  <si>
    <t>PAREDE COM PLACAS DE GESSO ACARTONADO (DRYWALL), PARA USO INTERNO, COM UMA FACE SIMPLES E ESTRUTURA METÁLICA COM GUIAS SIMPLES, SEM VÃOS. AF_06/2017_P</t>
  </si>
  <si>
    <t>43,83</t>
  </si>
  <si>
    <t>96371</t>
  </si>
  <si>
    <t>PAREDE COM PLACAS DE GESSO ACARTONADO (DRYWALL), PARA USO INTERNO, COM UMA FACE SIMPLES E ESTRUTURA METÁLICA COM GUIAS SIMPLES, COM VÃOS. AF_06/2017_P</t>
  </si>
  <si>
    <t>50,66</t>
  </si>
  <si>
    <t>96372</t>
  </si>
  <si>
    <t>INSTALAÇÃO DE ISOLAMENTO COM LÃ DE ROCHA EM PAREDES DRYWALL. AF_06/2017</t>
  </si>
  <si>
    <t>16,06</t>
  </si>
  <si>
    <r>
      <rPr>
        <rFont val="Arial"/>
        <sz val="7.0"/>
      </rPr>
      <t xml:space="preserve">Forro de regularização sobre plataforma de enrocamento para tráfego de caminhões, inclusive
</t>
    </r>
    <r>
      <rPr>
        <rFont val="Arial"/>
        <sz val="7.0"/>
      </rPr>
      <t>fornecimento do pó de pedra e da pedra demão</t>
    </r>
  </si>
  <si>
    <t>96373</t>
  </si>
  <si>
    <t>INSTALAÇÃO DE REFORÇO METÁLICO EM PAREDE DRYWALL. AF_06/2017</t>
  </si>
  <si>
    <r>
      <rPr>
        <rFont val="Arial"/>
        <sz val="7.0"/>
      </rPr>
      <t>M3</t>
    </r>
  </si>
  <si>
    <t>96374</t>
  </si>
  <si>
    <t>INSTALAÇÃO DE REFORÇO DE MADEIRA EM PAREDE DRYWALL. AF_06/2017</t>
  </si>
  <si>
    <t>73863/1</t>
  </si>
  <si>
    <t>ALVENARIA COM BLOCOS DE CONCRETO CELULAR 10X30X60CM, ESPESSURA 10CM, ASSENTADOS COM ARGAMASSA TRACO 1:2:9 (CIMENTO, CAL E AREIA) PREPARO MANUAL</t>
  </si>
  <si>
    <t>60,54</t>
  </si>
  <si>
    <r>
      <rPr>
        <rFont val="Arial"/>
        <sz val="7.0"/>
      </rPr>
      <t>Fragmentação de rocha (fogacheamento)</t>
    </r>
  </si>
  <si>
    <t>73863/2</t>
  </si>
  <si>
    <t>ALVENARIA COM BLOCOS DE CONCRETO CELULAR 20X30X60CM, ESPESSURA 20CM, ASSENTADOS COM ARGAMASSA TRACO 1:2:9 (CIMENTO, CAL E AREIA) PREPARO MANUAL</t>
  </si>
  <si>
    <r>
      <rPr>
        <rFont val="Arial"/>
        <sz val="7.0"/>
      </rPr>
      <t>M3</t>
    </r>
  </si>
  <si>
    <t>123,87</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</si>
  <si>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</si>
  <si>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</si>
  <si>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</si>
  <si>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</si>
  <si>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83694</t>
  </si>
  <si>
    <t>RECOMPOSICAO DE PAVIMENTACAO TIPO BLOKRET SOBRE COLCHAO DE AREIA COM REAPROVEITAMENTO DE MATERIAL</t>
  </si>
  <si>
    <t>12,54</t>
  </si>
  <si>
    <r>
      <rPr>
        <rFont val="Arial"/>
        <sz val="7.0"/>
      </rPr>
      <t>Limpeza de acostamento</t>
    </r>
  </si>
  <si>
    <t>83695/1</t>
  </si>
  <si>
    <r>
      <rPr>
        <rFont val="Arial"/>
        <sz val="7.0"/>
      </rPr>
      <t>M2</t>
    </r>
  </si>
  <si>
    <t>REJUNTAMENTO PAVIMENTACAO PARALELEPIPEDO BETUME CASCALH INCL MATERIAIS</t>
  </si>
  <si>
    <t>83771</t>
  </si>
  <si>
    <t>RECOMPOSICAO DE REVESTIMENTO PRIMARIO MEDIDO P/ VOLUME COMPACTADO</t>
  </si>
  <si>
    <t>92970</t>
  </si>
  <si>
    <t>DEMOLIÇÃO DE PAVIMENTAÇÃO ASFÁLTICA COM UTILIZAÇÃO DE MARTELO PERFURADOR, ESPESSURA ATÉ 15 CM, EXCLUSIVE CARGA E TRANSPORTE</t>
  </si>
  <si>
    <t>100576</t>
  </si>
  <si>
    <r>
      <rPr>
        <rFont val="Arial"/>
        <sz val="7.0"/>
      </rPr>
      <t xml:space="preserve">Limpeza, desmatamento e destocamento de árvores com diâmetro até 15 cm, com trator de
</t>
    </r>
    <r>
      <rPr>
        <rFont val="Arial"/>
        <sz val="7.0"/>
      </rPr>
      <t>esteira</t>
    </r>
  </si>
  <si>
    <t>REGULARIZAÇÃO E COMPACTAÇÃO DE SUBLEITO DE SOLO  PREDOMINANTEMENTE ARGILOSO. AF_11/2019</t>
  </si>
  <si>
    <r>
      <rPr>
        <rFont val="Arial"/>
        <sz val="7.0"/>
      </rPr>
      <t>M2</t>
    </r>
  </si>
  <si>
    <t>100577</t>
  </si>
  <si>
    <t>REGULARIZAÇÃO E COMPACTAÇÃO DE SUBLEITO DE SOLO PREDOMINANTEMENTE ARENOSO. AF_11/2019</t>
  </si>
  <si>
    <t>96388</t>
  </si>
  <si>
    <t>EXECUÇÃO E COMPACTAÇÃO DE BASE E OU SUB BASE PARA PAVIMENTAÇÃO DE SOLOS DE COMPORTAMENTO LATERÍTICO (ARENOSO) - EXCLUSIVE SOLO, ESCAVAÇÃO, CARGA E TRANSPORTE. AF_11/2019</t>
  </si>
  <si>
    <t>96389</t>
  </si>
  <si>
    <t>EXECUÇÃO E COMPACTAÇÃO DE BASE E OU SUB BASE PARA PAVIMENTAÇÃO DE SOLO (PREDOMINANTEMENTE ARENOSO) MELHORADO COM CIMENTO (TEOR DE 2%) - EXCLUSIVE  SOLO, ESCAVAÇÃO, CARGA E TRANSPORTE. AF_11/2019</t>
  </si>
  <si>
    <t>28,59</t>
  </si>
  <si>
    <r>
      <rPr>
        <rFont val="Arial"/>
        <sz val="7.0"/>
      </rPr>
      <t>Limpeza, desmatamento e destocamento de jazida com remoçao 15 cm solo orgânico</t>
    </r>
  </si>
  <si>
    <r>
      <rPr>
        <rFont val="Arial"/>
        <sz val="7.0"/>
      </rPr>
      <t>M2</t>
    </r>
  </si>
  <si>
    <t>96390</t>
  </si>
  <si>
    <t>EXECUÇÃO E COMPACTAÇÃO DE BASE E OU SUB BASE PARA PAVIMENTAÇÃO DE SOLO (PREDOMINANTEMENTE ARENOSO) MELHORADO COM CIMENTO (TEOR DE 4%) - EXCLUSIVE  SOLO, ESCAVAÇÃO, CARGA E TRANSPORTE. AF_11/2019</t>
  </si>
  <si>
    <t>96391</t>
  </si>
  <si>
    <t>EXECUÇÃO E COMPACTAÇÃO DE BASE E OU SUB BASE PARA PAVIMENTAÇÃO DE SOLO (PREDOMINANTEMENTE ARENOSO) COM CIMENTO (TEOR DE 6%) - EXCLUSIVE SOLO, ESCAVAÇÃO, CARGA E TRANSPORTE. AF_11/2019</t>
  </si>
  <si>
    <t>62,55</t>
  </si>
  <si>
    <t>96392</t>
  </si>
  <si>
    <t>EXECUÇÃO E COMPACTAÇÃO DE BASE E OU SUB BASE PARA PAVIMENTAÇÃO DE SOLO (PREDOMINANTEMENTE ARENOSO) COM CIMENTO (TEOR DE 8%) - EXCLUSIVE SOLO, ESCAVAÇÃO, CARGA E TRANSPORTE. AF_11/2019</t>
  </si>
  <si>
    <t>79,35</t>
  </si>
  <si>
    <t>96396</t>
  </si>
  <si>
    <t>EXECUÇÃO E COMPACTAÇÃO DE BASE E OU SUB BASE PARA PAVIMENTAÇÃO DE BRITA GRADUADA SIMPLES - EXCLUSIVE CARGA E TRANSPORTE. AF_11/2019</t>
  </si>
  <si>
    <t>118,83</t>
  </si>
  <si>
    <r>
      <rPr>
        <rFont val="Arial"/>
        <sz val="7.0"/>
      </rPr>
      <t xml:space="preserve">Limpeza e desmatamento em área alagada (pântano) com ferramentas manuais, inclusive
</t>
    </r>
    <r>
      <rPr>
        <rFont val="Arial"/>
        <sz val="7.0"/>
      </rPr>
      <t>moto serra</t>
    </r>
  </si>
  <si>
    <t>96397</t>
  </si>
  <si>
    <r>
      <rPr>
        <rFont val="Arial"/>
        <sz val="7.0"/>
      </rPr>
      <t>M2</t>
    </r>
  </si>
  <si>
    <t>EXECUÇÃO E COMPACTAÇÃO DE BASE E OU SUB BASE PARA PAVIMENTAÇÃO DE BRITA GRADUADA SIMPLES TRATADA COM CIMENTO - EXCLUSIVE CARGA E TRANSPORTE. AF_11/2019</t>
  </si>
  <si>
    <t>149,79</t>
  </si>
  <si>
    <t>96398</t>
  </si>
  <si>
    <t>EXECUÇÃO E COMPACTAÇÃO DE BASE E OU SUB BASE PARA PAVIMENTAÇÃO DE CONCRETO COMPACTADO COM ROLO - EXCLUSIVE CARGA E TRANSPORTE. AF_11/2019</t>
  </si>
  <si>
    <t>162,16</t>
  </si>
  <si>
    <t>96399</t>
  </si>
  <si>
    <t>EXECUÇÃO E COMPACTAÇÃO DE BASE E OU SUB BASE PARA PAVIMENTAÇÃO DE PEDRA RACHÃO - EXCLUSIVE ESCAVAÇÃO, CARGA E TRANSPORTE. AF_11/2019</t>
  </si>
  <si>
    <t>86,12</t>
  </si>
  <si>
    <t>96400</t>
  </si>
  <si>
    <t>EXECUÇÃO E COMPACTAÇÃO DE BASE E OU SUB BASE PARA PAVIMENTAÇÃO DE MACADAME SECO - EXCLUSIVE CARGA E TRANSPORTE. AF_11/2019</t>
  </si>
  <si>
    <r>
      <rPr>
        <rFont val="Arial"/>
        <sz val="7.0"/>
      </rPr>
      <t>Pré-fissuramento de taludes de rocha</t>
    </r>
  </si>
  <si>
    <r>
      <rPr>
        <rFont val="Arial"/>
        <sz val="7.0"/>
      </rPr>
      <t>M2</t>
    </r>
  </si>
  <si>
    <t>96401</t>
  </si>
  <si>
    <t>EXECUÇÃO DE IMPRIMAÇÃO COM ASFALTO DILUÍDO CM-30. AF_11/2019</t>
  </si>
  <si>
    <t>96402</t>
  </si>
  <si>
    <t>EXECUÇÃO DE PINTURA DE LIGAÇÃO COM EMULSÃO ASFÁLTICA RR-2C. AF_11/2019</t>
  </si>
  <si>
    <t>1,78</t>
  </si>
  <si>
    <t>100564</t>
  </si>
  <si>
    <t>EXECUÇÃO E COMPACTAÇÃO DE BASE E OU SUB-BASE PARA PAVIMENTAÇÃO DE SOLO (PREDOMINANTEMENTE ARENOSO) BRITA - 40/60 - EXCLUSIVE SOLO, ESCAVAÇÃO, CARGA E TRANSPORTE. AF_11/2019</t>
  </si>
  <si>
    <r>
      <rPr>
        <rFont val="Arial"/>
        <sz val="7.0"/>
      </rPr>
      <t>Remoção de solos moles, incluindo carregamento mecânico com escavadeira hidráulica</t>
    </r>
  </si>
  <si>
    <t>100565</t>
  </si>
  <si>
    <r>
      <rPr>
        <rFont val="Arial"/>
        <sz val="7.0"/>
      </rPr>
      <t>M3</t>
    </r>
  </si>
  <si>
    <t>EXECUÇÃO E COMPACTAÇÃO DE BASE E OU SUB-BASE PARA PAVIMENTAÇÃO DE SOLO (PREDOMINANTEMENTE ARENOSO) BRITA - 50/50 - EXCLUSIVE SOLO, ESCAVAÇÃO, CARGA E TRANSPORTE. AF_11/2019</t>
  </si>
  <si>
    <t>59,78</t>
  </si>
  <si>
    <t>100566</t>
  </si>
  <si>
    <t>EXECUÇÃO E COMPACTAÇÃO DE BASE E OU SUB-BASE PARA PAVIMENTAÇÃO DE SOLO (PREDOMINANTEMENTE ARENOSO) BRITA - 40/60 COM CIMENTO (TEOR DE 4%) - EXCLUSIVE SOLO, ESCAVAÇÃO, CARGA E TRANSPORTE. AF_11/2019</t>
  </si>
  <si>
    <t>103,07</t>
  </si>
  <si>
    <t>100567</t>
  </si>
  <si>
    <t>EXECUÇÃO E COMPACTAÇÃO DE BASE E OU SUB-BASE PARA PAVIMENTAÇÃO DE SOLO (PREDOMINANTEMENTE ARENOSO) BRITA - 40/60 COM CIMENTO (TEOR DE 6%) - EXCLUSIVE SOLO, ESCAVAÇÃO, CARGA E TRANSPORTE. AF_11/2019</t>
  </si>
  <si>
    <t>119,01</t>
  </si>
  <si>
    <r>
      <rPr>
        <rFont val="Arial"/>
        <sz val="7.0"/>
      </rPr>
      <t xml:space="preserve">Roçada manual com roçadeira costal, ferramentas manuais, inclusive limpeza e remoção com
</t>
    </r>
    <r>
      <rPr>
        <rFont val="Arial"/>
        <sz val="7.0"/>
      </rPr>
      <t>retroescavadeira</t>
    </r>
  </si>
  <si>
    <t>100568</t>
  </si>
  <si>
    <r>
      <rPr>
        <rFont val="Arial"/>
        <sz val="7.0"/>
      </rPr>
      <t>M2</t>
    </r>
  </si>
  <si>
    <t>EXECUÇÃO E COMPACTAÇÃO DE BASE E OU SUB-BASE PARA PAVIMENTAÇÃO DE SOLO (PREDOMINANTEMENTE ARENOSO) BRITA - 40/60 COM CIMENTO (TEOR DE 8%) - EXCLUSIVE SOLO, ESCAVAÇÃO, CARGA E TRANSPORTE. AF_11/2019</t>
  </si>
  <si>
    <t>134,66</t>
  </si>
  <si>
    <t>100569</t>
  </si>
  <si>
    <t>EXECUÇÃO E COMPACTAÇÃO DE BASE E OU SUB-BASE PARA PAVIMENTAÇÃO DE SOLO (PREDOMINANTEMENTE ARENOSO) BRITA - 50/50 COM CIMENTO (TEOR DE 4%)  - EXCLUSIVE SOLO, ESCAVAÇÃO, CARGA E TRANSPORTE. AF_11/2019</t>
  </si>
  <si>
    <t>94,16</t>
  </si>
  <si>
    <r>
      <rPr>
        <rFont val="Arial"/>
        <sz val="7.0"/>
      </rPr>
      <t>Grupo de serviço: TERRAPLENAGEM</t>
    </r>
  </si>
  <si>
    <t>100570</t>
  </si>
  <si>
    <t>EXECUÇÃO E COMPACTAÇÃO DE BASE E OU SUB-BASE PARA PAVIMENTAÇÃO DE SOLO (PREDOMINANTEMENTE ARENOSO) BRITA - 50/50 COM CIMENTO (TEOR DE 6%) - EXCLUSIVE SOLO, ESCAVAÇÃO, CARGA E TRANSPORTE. AF_11/2019</t>
  </si>
  <si>
    <t>111,52</t>
  </si>
  <si>
    <t>100571</t>
  </si>
  <si>
    <t>EXECUÇÃO E COMPACTAÇÃO DE BASE E OU SUB-BASE PARA PAVIMENTAÇÃO DE SOLO (PREDOMINANTEMENTE ARENOSO) BRITA - 50/50 COM CIMENTO (TEOR DE 8%) - EXCLUSIVE SOLO, ESCAVAÇÃO, CARGA E TRANSPORTE. AF_11/2019</t>
  </si>
  <si>
    <t>126,15</t>
  </si>
  <si>
    <r>
      <rPr>
        <rFont val="Arial"/>
        <b/>
        <sz val="7.0"/>
      </rPr>
      <t>Cód. Padrão</t>
    </r>
  </si>
  <si>
    <t>100572</t>
  </si>
  <si>
    <t>EXECUÇÃO E COMPACTAÇÃO DE BASE E OU SUB-BASE PARA PAVIMENTAÇÃO DE SOLO (PREDOMINANTEMENTE ARGILOSO) BRITA - 40/60 - EXCLUSIVE SOLO, ESCAVAÇÃO, CARGA E TRANSPORTE. AF_11/2019</t>
  </si>
  <si>
    <t>72,32</t>
  </si>
  <si>
    <r>
      <rPr>
        <rFont val="Arial"/>
        <b/>
        <sz val="7.0"/>
      </rPr>
      <t>Descrição do serviço</t>
    </r>
  </si>
  <si>
    <r>
      <rPr>
        <rFont val="Arial"/>
        <b/>
        <sz val="7.0"/>
      </rPr>
      <t>Unidade</t>
    </r>
  </si>
  <si>
    <t>100573</t>
  </si>
  <si>
    <t>EXECUÇÃO E COMPACTAÇÃO DE BASE E OU SUB-BASE PARA PAVIMENTAÇÃO DE SOLO (PREDOMINANTEMENTE ARGILOSO) BRITA - 50/50 - EXCLUSIVE SOLO, ESCAVAÇÃO, CARGA E TRANSPORTE. AF_11/2019</t>
  </si>
  <si>
    <r>
      <rPr>
        <rFont val="Arial"/>
        <b/>
        <sz val="7.0"/>
      </rPr>
      <t>Preço unitário</t>
    </r>
  </si>
  <si>
    <t>63,08</t>
  </si>
  <si>
    <r>
      <rPr>
        <rFont val="Arial"/>
        <b/>
        <sz val="7.0"/>
      </rPr>
      <t>Transporte</t>
    </r>
  </si>
  <si>
    <t>100574</t>
  </si>
  <si>
    <t>ESPALHAMENTO DE MATERIAL COM TRATOR DE ESTEIRAS. AF_11/2019</t>
  </si>
  <si>
    <t>100575</t>
  </si>
  <si>
    <t>REGULARIZAÇÃO DE SUPERFÍCIES COM MOTONIVELADORA. AF_11/2019</t>
  </si>
  <si>
    <t>72799</t>
  </si>
  <si>
    <r>
      <rPr>
        <rFont val="Arial"/>
        <sz val="7.0"/>
      </rPr>
      <t>Roçada manual com roçadeira costal, ferramentas manuais, inclusive limpeza manual</t>
    </r>
  </si>
  <si>
    <t>PAVIMENTO EM PARALELEPIPEDO SOBRE COLCHAO DE AREIA REJUNTADO COM ARGAMASSA DE CIMENTO E AREIA NO TRAÇO 1:3 (PEDRAS PEQUENAS 30 A 35 PECAS POR M2)</t>
  </si>
  <si>
    <t>74,83</t>
  </si>
  <si>
    <r>
      <rPr>
        <rFont val="Arial"/>
        <sz val="7.0"/>
      </rPr>
      <t>M2</t>
    </r>
  </si>
  <si>
    <t>72942</t>
  </si>
  <si>
    <t>PINTURA DE LIGACAO COM EMULSAO RR-1C</t>
  </si>
  <si>
    <t>72943</t>
  </si>
  <si>
    <t>PINTURA DE LIGACAO COM EMULSAO RR-2C</t>
  </si>
  <si>
    <t>72972</t>
  </si>
  <si>
    <t>CONTENCAO LATERAL COM SOLO LOCAL PARA PAVIMENTO POLIEDRICO</t>
  </si>
  <si>
    <r>
      <rPr>
        <rFont val="Arial"/>
        <sz val="7.0"/>
      </rPr>
      <t>Roçada mecânica</t>
    </r>
  </si>
  <si>
    <r>
      <rPr>
        <rFont val="Arial"/>
        <sz val="7.0"/>
      </rPr>
      <t>M2</t>
    </r>
  </si>
  <si>
    <t>72973</t>
  </si>
  <si>
    <t>CORTE E PREPARO DE CORDAO DE PEDRA PARA PAVIMENTO POLIEDRICO</t>
  </si>
  <si>
    <t>72974</t>
  </si>
  <si>
    <t>CORTE E PREPARO DE PEDRA PARA PAVIMENTO POLIEDRICO</t>
  </si>
  <si>
    <t>72975</t>
  </si>
  <si>
    <t>DESMONTE MANUAL DE PEDRA PARA PAVIMENTO POLIEDRICO</t>
  </si>
  <si>
    <r>
      <rPr>
        <rFont val="Arial"/>
        <sz val="7.0"/>
      </rPr>
      <t>Transporte horizontal com trator de lâmina de material de 1ª cat. DMTaté 50m</t>
    </r>
  </si>
  <si>
    <t>72978</t>
  </si>
  <si>
    <t>EXTRACAO, CARGA E ASSENTAMENTO DE CORDAO DE PEDRA PARA PAVIMENTO POLIEDRICO, EXCLUSIVE TRANSPORTE DE PEDRA E INDENIZACAO PEDREIRA</t>
  </si>
  <si>
    <r>
      <rPr>
        <rFont val="Arial"/>
        <sz val="7.0"/>
      </rPr>
      <t>M3</t>
    </r>
  </si>
  <si>
    <t>72979</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</si>
  <si>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</si>
  <si>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</si>
  <si>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</si>
  <si>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r>
      <rPr>
        <rFont val="Arial"/>
        <sz val="7.0"/>
      </rPr>
      <t>Grupo de serviço: PAVIMENTAÇÃO</t>
    </r>
  </si>
  <si>
    <t>73849/1</t>
  </si>
  <si>
    <t>AREIA ASFALTO A QUENTE (AAUQ) COM CAP 50/70, INCLUSO USINAGEM E APLICACAO, EXCLUSIVE TRANSPORTE</t>
  </si>
  <si>
    <t>752,68</t>
  </si>
  <si>
    <t>73849/2</t>
  </si>
  <si>
    <t>AREIA ASFALTO A FRIO (AAUF), COM EMULSAO RR-2C INCLUSO USINAGEM E APLICACAO, EXCLUSIVE TRANSPORTE</t>
  </si>
  <si>
    <t>576,50</t>
  </si>
  <si>
    <r>
      <rPr>
        <rFont val="Arial"/>
        <b/>
        <sz val="7.0"/>
      </rPr>
      <t>Cód. Padrão</t>
    </r>
  </si>
  <si>
    <r>
      <rPr>
        <rFont val="Arial"/>
        <b/>
        <sz val="7.0"/>
      </rPr>
      <t>Descrição do serviço</t>
    </r>
  </si>
  <si>
    <t>92391</t>
  </si>
  <si>
    <t>EXECUÇÃO DE PAVIMENTO EM PISO INTERTRAVADO, COM BLOCO PISOGRAMA DE 35 X 25 CM, ESPESSURA 6 CM. AF_12/2015</t>
  </si>
  <si>
    <t>51,07</t>
  </si>
  <si>
    <r>
      <rPr>
        <rFont val="Arial"/>
        <b/>
        <sz val="7.0"/>
      </rPr>
      <t>Unidade</t>
    </r>
  </si>
  <si>
    <r>
      <rPr>
        <rFont val="Arial"/>
        <b/>
        <sz val="7.0"/>
      </rPr>
      <t>Preço unitário</t>
    </r>
  </si>
  <si>
    <t>92392</t>
  </si>
  <si>
    <r>
      <rPr>
        <rFont val="Arial"/>
        <b/>
        <sz val="7.0"/>
      </rPr>
      <t>Transporte</t>
    </r>
  </si>
  <si>
    <t>EXECUÇÃO DE PAVIMENTO EM PISO INTERTRAVADO, COM BLOCO PISOGRAMA DE 35 X 25 CM, ESPESSURA 8 CM. AF_12/2015</t>
  </si>
  <si>
    <t>53,68</t>
  </si>
  <si>
    <t>92393</t>
  </si>
  <si>
    <t>EXECUÇÃO DE PAVIMENTO EM PISO INTERTRAVADO, COM BLOCO SEXTAVADO DE 25 X 25 CM, ESPESSURA 6 CM. AF_12/2015</t>
  </si>
  <si>
    <t>45,85</t>
  </si>
  <si>
    <t>92394</t>
  </si>
  <si>
    <t>EXECUÇÃO DE PAVIMENTO EM PISO INTERTRAVADO, COM BLOCO SEXTAVADO DE 25 X 25 CM, ESPESSURA 8 CM. AF_12/2015</t>
  </si>
  <si>
    <t>49,47</t>
  </si>
  <si>
    <r>
      <rPr>
        <rFont val="Arial"/>
        <sz val="7.0"/>
      </rPr>
      <t xml:space="preserve">Base com mistura de argila, areia e escória de aciaria, 30%,30%,40%, inclusive fornecim.
</t>
    </r>
    <r>
      <rPr>
        <rFont val="Arial"/>
        <sz val="7.0"/>
      </rPr>
      <t>transp.areia e escória, exclusive fornecim. transp. da argila</t>
    </r>
  </si>
  <si>
    <t>92395</t>
  </si>
  <si>
    <r>
      <rPr>
        <rFont val="Arial"/>
        <sz val="7.0"/>
      </rPr>
      <t>M3</t>
    </r>
  </si>
  <si>
    <t>EXECUÇÃO DE PAVIMENTO EM PISO INTERTRAVADO, COM BLOCO SEXTAVADO DE 25 X 25 CM, ESPESSURA 10 CM. AF_12/2015</t>
  </si>
  <si>
    <r>
      <rPr>
        <rFont val="Arial"/>
        <sz val="7.0"/>
      </rPr>
      <t>A incluir</t>
    </r>
  </si>
  <si>
    <t>92396</t>
  </si>
  <si>
    <t>EXECUÇÃO DE PASSEIO EM PISO INTERTRAVADO, COM BLOCO RETANGULAR COR NATURAL DE 20 X 10 CM, ESPESSURA 6 CM. AF_12/2015</t>
  </si>
  <si>
    <t>55,51</t>
  </si>
  <si>
    <t>92397</t>
  </si>
  <si>
    <t>EXECUÇÃO DE PÁTIO/ESTACIONAMENTO EM PISO INTERTRAVADO, COM BLOCO RETANGULAR COR NATURAL DE 20 X 10 CM, ESPESSURA 6 CM. AF_12/2015</t>
  </si>
  <si>
    <t>45,22</t>
  </si>
  <si>
    <r>
      <rPr>
        <rFont val="Arial"/>
        <sz val="7.0"/>
      </rPr>
      <t xml:space="preserve">Base com mistura de argila, areia e escória de aciaria, 50%,20%,30%, inclusive fornecim.e
</t>
    </r>
    <r>
      <rPr>
        <rFont val="Arial"/>
        <sz val="7.0"/>
      </rPr>
      <t>transp. areia e escória, exclusive fornecim. e transp.argila</t>
    </r>
  </si>
  <si>
    <r>
      <rPr>
        <rFont val="Arial"/>
        <sz val="7.0"/>
      </rPr>
      <t>M3</t>
    </r>
  </si>
  <si>
    <t>92398</t>
  </si>
  <si>
    <t>EXECUÇÃO DE PÁTIO/ESTACIONAMENTO EM PISO INTERTRAVADO, COM BLOCO RETANGULAR COR NATURAL DE 20 X 10 CM, ESPESSURA 8 CM. AF_12/2015</t>
  </si>
  <si>
    <r>
      <rPr>
        <rFont val="Arial"/>
        <sz val="7.0"/>
      </rPr>
      <t>A incluir</t>
    </r>
  </si>
  <si>
    <t>92399</t>
  </si>
  <si>
    <t>EXECUÇÃO DE VIA EM PISO INTERTRAVADO, COM BLOCO RETANGULAR COR NATURAL DE 20 X 10 CM, ESPESSURA 8 CM. AF_12/2015</t>
  </si>
  <si>
    <t>52,26</t>
  </si>
  <si>
    <t>92400</t>
  </si>
  <si>
    <t>EXECUÇÃO DE PÁTIO/ESTACIONAMENTO EM PISO INTERTRAVADO, COM BLOCO RETANGULAR DE 20 X 10 CM, ESPESSURA 10 CM. AF_12/2015</t>
  </si>
  <si>
    <t>62,97</t>
  </si>
  <si>
    <r>
      <rPr>
        <rFont val="Arial"/>
        <sz val="7.0"/>
      </rPr>
      <t xml:space="preserve">Base com mistura de argila 30%, pó de pedra 30% e brita 40%, inclusive fornecimento e
</t>
    </r>
    <r>
      <rPr>
        <rFont val="Arial"/>
        <sz val="7.0"/>
      </rPr>
      <t>transporte do pó de pedra e da brita</t>
    </r>
  </si>
  <si>
    <t>92401</t>
  </si>
  <si>
    <r>
      <rPr>
        <rFont val="Arial"/>
        <sz val="7.0"/>
      </rPr>
      <t>M3</t>
    </r>
  </si>
  <si>
    <t>EXECUÇÃO DE VIA EM PISO INTERTRAVADO, COM BLOCO RETANGULAR DE 20 X 10 CM, ESPESSURA 10 CM. AF_12/2015</t>
  </si>
  <si>
    <t>64,18</t>
  </si>
  <si>
    <r>
      <rPr>
        <rFont val="Arial"/>
        <sz val="7.0"/>
      </rPr>
      <t>A incluir</t>
    </r>
  </si>
  <si>
    <t>92402</t>
  </si>
  <si>
    <t>EXECUÇÃO DE PASSEIO EM PISO INTERTRAVADO, COM BLOCO 16 FACES DE 22 X 11 CM, ESPESSURA 6 CM. AF_12/2015</t>
  </si>
  <si>
    <t>56,91</t>
  </si>
  <si>
    <t>92403</t>
  </si>
  <si>
    <t>EXECUÇÃO DE PÁTIO/ESTACIONAMENTO EM PISO INTERTRAVADO, COM BLOCO 16 FACES DE 22 X 11 CM, ESPESSURA 6 CM. AF_12/2015</t>
  </si>
  <si>
    <t>46,54</t>
  </si>
  <si>
    <t>92404</t>
  </si>
  <si>
    <t>EXECUÇÃO DE PÁTIO/ESTACIONAMENTO EM PISO INTERTRAVADO, COM BLOCO 16 FACES DE 22 X 11 CM, ESPESSURA 8 CM. AF_12/2015</t>
  </si>
  <si>
    <t>52,41</t>
  </si>
  <si>
    <r>
      <rPr>
        <rFont val="Arial"/>
        <sz val="7.0"/>
      </rPr>
      <t xml:space="preserve">Base com mistura de argila 70% e escória de aciaria 30%, inclusive fornecim. e transporte da
</t>
    </r>
    <r>
      <rPr>
        <rFont val="Arial"/>
        <sz val="7.0"/>
      </rPr>
      <t>escória, exclusive fornecimento e transporte da argila</t>
    </r>
  </si>
  <si>
    <r>
      <rPr>
        <rFont val="Arial"/>
        <sz val="7.0"/>
      </rPr>
      <t>M3</t>
    </r>
  </si>
  <si>
    <t>92405</t>
  </si>
  <si>
    <t>EXECUÇÃO DE VIA EM PISO INTERTRAVADO, COM BLOCO 16 FACES DE 22 X 11 CM, ESPESSURA 8 CM. AF_12/2015</t>
  </si>
  <si>
    <r>
      <rPr>
        <rFont val="Arial"/>
        <sz val="7.0"/>
      </rPr>
      <t>A incluir</t>
    </r>
  </si>
  <si>
    <t>53,53</t>
  </si>
  <si>
    <t>92406</t>
  </si>
  <si>
    <t>EXECUÇÃO DE PÁTIO/ESTACIONAMENTO EM PISO INTERTRAVADO, COM BLOCO 16 FACES DE 22 X 11 CM, ESPESSURA 10 CM. AF_12/2015</t>
  </si>
  <si>
    <t>64,28</t>
  </si>
  <si>
    <t>92407</t>
  </si>
  <si>
    <t>EXECUÇÃO DE VIA EM PISO INTERTRAVADO, COM BLOCO 16 FACES DE 22 X 11 CM, ESPESSURA 10 CM. AF_12/2015</t>
  </si>
  <si>
    <t>65,48</t>
  </si>
  <si>
    <r>
      <rPr>
        <rFont val="Arial"/>
        <sz val="7.0"/>
      </rPr>
      <t>Base com mistura de Saibro, Argila e Brita, 45%, 15% e 40%, exclusive transporte</t>
    </r>
  </si>
  <si>
    <t>93679</t>
  </si>
  <si>
    <r>
      <rPr>
        <rFont val="Arial"/>
        <sz val="7.0"/>
      </rPr>
      <t>M3</t>
    </r>
  </si>
  <si>
    <t>EXECUÇÃO DE PASSEIO EM PISO INTERTRAVADO, COM BLOCO RETANGULAR COLORIDO DE 20 X 10 CM, ESPESSURA 6 CM. AF_12/2015</t>
  </si>
  <si>
    <t>60,53</t>
  </si>
  <si>
    <t>93680</t>
  </si>
  <si>
    <t>EXECUÇÃO DE PÁTIO/ESTACIONAMENTO EM PISO INTERTRAVADO, COM BLOCO RETANGULAR COLORIDO DE 20 X 10 CM, ESPESSURA 6 CM. AF_12/2015</t>
  </si>
  <si>
    <t>93681</t>
  </si>
  <si>
    <t>EXECUÇÃO DE PÁTIO/ESTACIONAMENTO EM PISO INTERTRAVADO, COM BLOCO RETANGULAR COLORIDO DE 20 X 10 CM, ESPESSURA 8 CM. AF_12/2015</t>
  </si>
  <si>
    <t>60,72</t>
  </si>
  <si>
    <t>93682</t>
  </si>
  <si>
    <r>
      <rPr>
        <rFont val="Arial"/>
        <sz val="7.0"/>
      </rPr>
      <t>Base com mistura de solo 80% e areia 20%, inclusive transporte da areia</t>
    </r>
  </si>
  <si>
    <t>EXECUÇÃO DE VIA EM PISO INTERTRAVADO, COM BLOCO RETANGULAR COLORIDO DE 20 X 10 CM, ESPESSURA 8 CM. AF_12/2015</t>
  </si>
  <si>
    <r>
      <rPr>
        <rFont val="Arial"/>
        <sz val="7.0"/>
      </rPr>
      <t>M3</t>
    </r>
  </si>
  <si>
    <r>
      <rPr>
        <rFont val="Arial"/>
        <sz val="7.0"/>
      </rPr>
      <t>A incluir</t>
    </r>
  </si>
  <si>
    <t>97114</t>
  </si>
  <si>
    <t>EXECUÇÃO DE JUNTAS DE CONTRAÇÃO PARA PAVIMENTOS DE CONCRETO. AF_11/2017</t>
  </si>
  <si>
    <t>97115</t>
  </si>
  <si>
    <t>APLICAÇÃO DE GRAXA EM BARRAS DE TRANSFERÊNCIA PARA EXECUÇÃO DE PAVIMENTO DE CONCRETO. AF_11/2017</t>
  </si>
  <si>
    <t>34,95</t>
  </si>
  <si>
    <t>97120</t>
  </si>
  <si>
    <r>
      <rPr>
        <rFont val="Arial"/>
        <sz val="7.0"/>
      </rPr>
      <t>Base de brita graduada, inclusive fornecimento e transporte da brita</t>
    </r>
  </si>
  <si>
    <t>BARRAS DE LIGAÇÃO, AÇO CA-50 DE 10 MM, PARA EXECUÇÃO DE PAVIMENTO DE CONCRETO _x0096_ FORNECIMENTO E INSTALAÇÃO. AF_11/2017</t>
  </si>
  <si>
    <r>
      <rPr>
        <rFont val="Arial"/>
        <sz val="7.0"/>
      </rPr>
      <t>M3</t>
    </r>
  </si>
  <si>
    <r>
      <rPr>
        <rFont val="Arial"/>
        <sz val="7.0"/>
      </rPr>
      <t>A incluir</t>
    </r>
  </si>
  <si>
    <t>97802</t>
  </si>
  <si>
    <t>CONSTRUÇÃO DE PAVIMENTO COM TRATAMENTO SUPERFICIAL SIMPLES, COM EMULSÃO ASFÁLTICA RR-2C. AF_01/2018</t>
  </si>
  <si>
    <t>97803</t>
  </si>
  <si>
    <t>CONSTRUÇÃO DE PAVIMENTO COM TRATAMENTO SUPERFICIAL SIMPLES, COM EMULSÃO ASFÁLTICA RR-2C, COM BANHO DILUÍDO. AF_01/2018</t>
  </si>
  <si>
    <t>97805</t>
  </si>
  <si>
    <r>
      <rPr>
        <rFont val="Arial"/>
        <sz val="7.0"/>
      </rPr>
      <t>Base de brita graduada, inclusive fornecimento, exclusive transporte da brita</t>
    </r>
  </si>
  <si>
    <t>CONSTRUÇÃO DE PAVIMENTO COM TRATAMENTO SUPERFICIAL DUPLO, COM EMULSÃO ASFÁLTICA RR-2C. AF_01/2018</t>
  </si>
  <si>
    <r>
      <rPr>
        <rFont val="Arial"/>
        <sz val="7.0"/>
      </rPr>
      <t>M3</t>
    </r>
  </si>
  <si>
    <t>97806</t>
  </si>
  <si>
    <t>CONSTRUÇÃO DE PAVIMENTO COM TRATAMENTO SUPERFICIAL DUPLO, COM EMULSÃO ASFÁLTICA RR-2C, COM BANHO DILUÍDO. AF_01/2018</t>
  </si>
  <si>
    <t>97807</t>
  </si>
  <si>
    <r>
      <rPr>
        <rFont val="Arial"/>
        <sz val="7.0"/>
      </rPr>
      <t>Base de brita 1, inclusive fornecimento, exclusive transporte da brita</t>
    </r>
  </si>
  <si>
    <t>CONSTRUÇÃO DE PAVIMENTO COM TRATAMENTO SUPERFICIAL DUPLO, COM EMULSÃO ASFÁLTICA RR-2C, COM CAPA SELANTE. AF_01/2018</t>
  </si>
  <si>
    <r>
      <rPr>
        <rFont val="Arial"/>
        <sz val="7.0"/>
      </rPr>
      <t>M3</t>
    </r>
  </si>
  <si>
    <t>97809</t>
  </si>
  <si>
    <t>CONSTRUÇÃO DE PAVIMENTO COM TRATAMENTO SUPERFICIAL TRIPLO, COM EMULSÃO ASFÁLTICA RR-2C. AF_01/2018</t>
  </si>
  <si>
    <t>97810</t>
  </si>
  <si>
    <t>CONSTRUÇÃO DE PAVIMENTO COM TRATAMENTO SUPERFICIAL TRIPLO, COM EMULSÃO ASFÁLTICA RR-2C, COM BANHO DILUÍDO. AF_01/2018</t>
  </si>
  <si>
    <t>97811</t>
  </si>
  <si>
    <t>CONSTRUÇÃO DE PAVIMENTO COM TRATAMENTO SUPERFICIAL TRIPLO, COM EMULSÃO ASFÁLTICA RR-2C, COM CAPA SELANTE. AF_01/2018</t>
  </si>
  <si>
    <t>97813</t>
  </si>
  <si>
    <r>
      <rPr>
        <rFont val="Arial"/>
        <sz val="7.0"/>
      </rPr>
      <t>Base de escória de aciaria, inclusive fornecimento e transporte da escória</t>
    </r>
  </si>
  <si>
    <t>RECONSTRUÇÃO DE PAVIMENTO COM TRATAMENTO SUPERFICIAL SIMPLES, COM EMULSÃO ASFÁLTICA RR-2C. AF_01/2018</t>
  </si>
  <si>
    <t>3,96</t>
  </si>
  <si>
    <r>
      <rPr>
        <rFont val="Arial"/>
        <sz val="7.0"/>
      </rPr>
      <t>M3</t>
    </r>
  </si>
  <si>
    <t>97814</t>
  </si>
  <si>
    <r>
      <rPr>
        <rFont val="Arial"/>
        <sz val="7.0"/>
      </rPr>
      <t>A incluir</t>
    </r>
  </si>
  <si>
    <t>RECONSTRUÇÃO DE PAVIMENTO COM TRATAMENTO SUPERFICIAL SIMPLES, COM EMULSÃO ASFÁLTICA RR-2C, COM BANHO DILUÍDO. AF_01/2018</t>
  </si>
  <si>
    <t>97816</t>
  </si>
  <si>
    <t>RECONSTRUÇÃO DE PAVIMENTO COM TRATAMENTO SUPERFICIAL DUPLO, COM EMULSÃO ASFÁLTICA RR-2C. AF_01/2018</t>
  </si>
  <si>
    <t>97817</t>
  </si>
  <si>
    <t>RECONSTRUÇÃO DE PAVIMENTO COM TRATAMENTO SUPERFICIAL DUPLO, COM EMULSÃO ASFÁLTICA RR-2C, COM BANHO DILUÍDO. AF_01/2018</t>
  </si>
  <si>
    <r>
      <rPr>
        <rFont val="Arial"/>
        <sz val="7.0"/>
      </rPr>
      <t xml:space="preserve">Base de escória/argila na proporção 80:20, inclusive aquisição e transporte da escória,
</t>
    </r>
    <r>
      <rPr>
        <rFont val="Arial"/>
        <sz val="7.0"/>
      </rPr>
      <t>exclusive argila</t>
    </r>
  </si>
  <si>
    <r>
      <rPr>
        <rFont val="Arial"/>
        <sz val="7.0"/>
      </rPr>
      <t>M3</t>
    </r>
  </si>
  <si>
    <t>97818</t>
  </si>
  <si>
    <t>RECONSTRUÇÃO DE PAVIMENTO COM TRATAMENTO SUPERFICIAL DUPLO, COM EMULSÃO ASFÁLTICA RR-2C, COM CAPA SELANTE. AF_01/2018</t>
  </si>
  <si>
    <t>12,25</t>
  </si>
  <si>
    <r>
      <rPr>
        <rFont val="Arial"/>
        <sz val="7.0"/>
      </rPr>
      <t>A incluir</t>
    </r>
  </si>
  <si>
    <t>97820</t>
  </si>
  <si>
    <t>RECONSTRUÇÃO DE PAVIMENTO COM TRATAMENTO SUPERFICIAL TRIPLO, COM EMULSÃO ASFÁLTICA RR-2C. AF_01/2018</t>
  </si>
  <si>
    <t>15,48</t>
  </si>
  <si>
    <t>97821</t>
  </si>
  <si>
    <t>RECONSTRUÇÃO DE PAVIMENTO COM TRATAMENTO SUPERFICIAL TRIPLO, COM EMULSÃO ASFÁLTICA RR-2C, COM BANHO DILUÍDO. AF_01/2018</t>
  </si>
  <si>
    <t>17,32</t>
  </si>
  <si>
    <r>
      <rPr>
        <rFont val="Arial"/>
        <sz val="7.0"/>
      </rPr>
      <t xml:space="preserve">Base de escória/solo na proporção 75:25, inclusive fornecimento da escória, exceto
</t>
    </r>
    <r>
      <rPr>
        <rFont val="Arial"/>
        <sz val="7.0"/>
      </rPr>
      <t>fornecimento do solo e transporte do solo e escória</t>
    </r>
  </si>
  <si>
    <r>
      <rPr>
        <rFont val="Arial"/>
        <sz val="7.0"/>
      </rPr>
      <t>M3</t>
    </r>
  </si>
  <si>
    <t>97822</t>
  </si>
  <si>
    <t>RECONSTRUÇÃO DE PAVIMENTO COM TRATAMENTO SUPERFICIAL TRIPLO, COM EMULSÃO ASFÁLTICA RR-2C, COM CAPA SELANTE. AF_01/2018</t>
  </si>
  <si>
    <t>72947</t>
  </si>
  <si>
    <t>SINALIZACAO HORIZONTAL COM TINTA RETRORREFLETIVA A BASE DE RESINA ACRILICA COM MICROESFERAS DE VIDRO</t>
  </si>
  <si>
    <t>83693</t>
  </si>
  <si>
    <t>CAIACAO EM MEIO FIO</t>
  </si>
  <si>
    <r>
      <rPr>
        <rFont val="Arial"/>
        <sz val="7.0"/>
      </rPr>
      <t xml:space="preserve">Base de solo brita, 20% em peso, inclusive fornecim. da brita, exclusive transporte da brita e
</t>
    </r>
    <r>
      <rPr>
        <rFont val="Arial"/>
        <sz val="7.0"/>
      </rPr>
      <t>do solo (100% P.IM)</t>
    </r>
  </si>
  <si>
    <r>
      <rPr>
        <rFont val="Arial"/>
        <sz val="7.0"/>
      </rPr>
      <t>M3</t>
    </r>
  </si>
  <si>
    <t>73770/1</t>
  </si>
  <si>
    <t>BARREIRA PRE-MOLDADA EXTERNA CONCRETO ARMADO 0,25X0,40X1,14M FCK=25MPA ACO CA-50 INCL VIGOTA HORIZONTAL MONTANTE A CADA 1,00M  FERROS DE LIGACAO E MATERIAIS.</t>
  </si>
  <si>
    <t>461,57</t>
  </si>
  <si>
    <t>73770/2</t>
  </si>
  <si>
    <t>BARREIRA DUPLA PRE-MOL INTER CONCRETO ARMADO 0,15X0,65X0,77M FCK=25MPA ACO CA-50 INCL FERROS DE LIGACAO E MATERIAIS.</t>
  </si>
  <si>
    <t>395,86</t>
  </si>
  <si>
    <t>83696/1</t>
  </si>
  <si>
    <t>PINTURA GUARDA-CORPO GUARDA-RODA E MURETA PROTECAO COM CAL EM PONTES EVIADUTOS MEDIDA PELO DOBRO DA AREA TOTAL (LARGURAXALTURA).</t>
  </si>
  <si>
    <t>72962</t>
  </si>
  <si>
    <t>USINAGEM DE CBUQ COM CAP 50/70, PARA CAPA DE ROLAMENTO</t>
  </si>
  <si>
    <t>281,93</t>
  </si>
  <si>
    <r>
      <rPr>
        <rFont val="Arial"/>
        <sz val="7.0"/>
      </rPr>
      <t>Base de solo brita, 40% em peso, inclusive fornecimento, exclusive transporte da brita</t>
    </r>
  </si>
  <si>
    <r>
      <rPr>
        <rFont val="Arial"/>
        <sz val="7.0"/>
      </rPr>
      <t>M3</t>
    </r>
  </si>
  <si>
    <t>72963</t>
  </si>
  <si>
    <t>USINAGEM DE CBUQ COM CAP 50/70, PARA BINDER</t>
  </si>
  <si>
    <t>237,54</t>
  </si>
  <si>
    <t>73759/2</t>
  </si>
  <si>
    <t>PRE-MISTURADO A FRIO COM EMULSAO RL-1C, INCLUSO USINAGEM E APLICACAO, EXCLUSIVE TRANSPORTE</t>
  </si>
  <si>
    <t>458,46</t>
  </si>
  <si>
    <t>95995</t>
  </si>
  <si>
    <t>EXECUÇÃO DE PAVIMENTO COM APLICAÇÃO DE CONCRETO ASFÁLTICO, CAMADA DE ROLAMENTO - EXCLUSIVE CARGA E TRANSPORTE. AF_11/2019</t>
  </si>
  <si>
    <r>
      <rPr>
        <rFont val="Arial"/>
        <sz val="7.0"/>
      </rPr>
      <t>Base de solo brita, 50% em peso, inclusive fornecimento, exclusive transporte da brita</t>
    </r>
  </si>
  <si>
    <t>911,63</t>
  </si>
  <si>
    <r>
      <rPr>
        <rFont val="Arial"/>
        <sz val="7.0"/>
      </rPr>
      <t>M3</t>
    </r>
  </si>
  <si>
    <t>95996</t>
  </si>
  <si>
    <t>EXECUÇÃO DE PAVIMENTO COM APLICAÇÃO DE CONCRETO ASFÁLTICO, CAMADA DE BINDER - EXCLUSIVE CARGA E TRANSPORTE. AF_11/2019</t>
  </si>
  <si>
    <t>864,28</t>
  </si>
  <si>
    <t>96001</t>
  </si>
  <si>
    <t>FRESAGEM DE PAVIMENTO ASFÁLTICO (PROFUNDIDADE ATÉ 5,0 CM) - EXCLUSIVE TRANSPORTE. AF_11/2019</t>
  </si>
  <si>
    <t>96393</t>
  </si>
  <si>
    <t>USINAGEM DE BRITA GRADUADA SIMPLES, UTILIZANDO BRITA COMERCIAL COM USINA 300 T/H. AF_06/2017</t>
  </si>
  <si>
    <t>111,58</t>
  </si>
  <si>
    <t>96394</t>
  </si>
  <si>
    <t>USINAGEM DE BRITA GRADUADA TRATADA COM CIMENTO, UTILIZANDO BRITA COMERCIAL COM USINA 300 T/H. AF_06/2017</t>
  </si>
  <si>
    <r>
      <rPr>
        <rFont val="Arial"/>
        <sz val="7.0"/>
      </rPr>
      <t>Base de solo brita, 70% em peso, inclusive fornecimento, exclusive transporte da brita</t>
    </r>
  </si>
  <si>
    <t>141,56</t>
  </si>
  <si>
    <r>
      <rPr>
        <rFont val="Arial"/>
        <sz val="7.0"/>
      </rPr>
      <t>M3</t>
    </r>
  </si>
  <si>
    <t>96395</t>
  </si>
  <si>
    <t>USINAGEM DE CONCRETO PARA COMPACTAÇÃO COM ROLO, UTILIZANDO BRITA COMERCIAL. AF_06/2017</t>
  </si>
  <si>
    <t>154,91</t>
  </si>
  <si>
    <t>73445</t>
  </si>
  <si>
    <t>CAIACAO INT OU EXT SOBRE REVESTIMENTO LISO C/ADOCAO DE FIXADOR COM    COM DUAS DEMAOS</t>
  </si>
  <si>
    <t>73446</t>
  </si>
  <si>
    <t>PINTURA DE SUPERFICIE C/TINTA GRAFITE</t>
  </si>
  <si>
    <r>
      <rPr>
        <rFont val="Arial"/>
        <sz val="7.0"/>
      </rPr>
      <t>Base de solo brita, 80% em peso, inclusive fornecimento e transporte da brita</t>
    </r>
  </si>
  <si>
    <t>74133/1</t>
  </si>
  <si>
    <t>EMASSAMENTO COM MASSA A OLEO, UMA DEMAO</t>
  </si>
  <si>
    <r>
      <rPr>
        <rFont val="Arial"/>
        <sz val="7.0"/>
      </rPr>
      <t>M3</t>
    </r>
  </si>
  <si>
    <r>
      <rPr>
        <rFont val="Arial"/>
        <sz val="7.0"/>
      </rPr>
      <t>A incluir</t>
    </r>
  </si>
  <si>
    <t>74133/2</t>
  </si>
  <si>
    <t>EMASSAMENTO COM MASSA A OLEO, DUAS DEMAOS</t>
  </si>
  <si>
    <t>21,33</t>
  </si>
  <si>
    <t>79462</t>
  </si>
  <si>
    <t>EMASSAMENTO COM MASSA EPOXI, 2 DEMAOS</t>
  </si>
  <si>
    <t>56,44</t>
  </si>
  <si>
    <t>79494/1</t>
  </si>
  <si>
    <t>PINTURA DE QUADRO ESCOLAR COM TINTA ESMALTE ACABAMENTO FOSCO, DUAS DEMAOS SOBRE MASSA ACRILICA</t>
  </si>
  <si>
    <r>
      <rPr>
        <rFont val="Arial"/>
        <sz val="7.0"/>
      </rPr>
      <t xml:space="preserve">Base estabilizada granulométricamente. com mistura de escória de aciaria 80% e argila exceto
</t>
    </r>
    <r>
      <rPr>
        <rFont val="Arial"/>
        <sz val="7.0"/>
      </rPr>
      <t>fornecimento da argila e transporte da argila e escória</t>
    </r>
  </si>
  <si>
    <r>
      <rPr>
        <rFont val="Arial"/>
        <sz val="7.0"/>
      </rPr>
      <t>M3</t>
    </r>
  </si>
  <si>
    <t>84651</t>
  </si>
  <si>
    <t>PINTURA COM TINTA IMPERMEAVEL MINERAL EM PO, DUAS DEMAOS</t>
  </si>
  <si>
    <t>88411</t>
  </si>
  <si>
    <t>APLICAÇÃO MANUAL DE FUNDO SELADOR ACRÍLICO EM PANOS COM PRESENÇA DE VÃOS DE EDIFÍCIOS DE MÚLTIPLOS PAVIMENTOS. AF_06/2014</t>
  </si>
  <si>
    <t>88412</t>
  </si>
  <si>
    <t>APLICAÇÃO MANUAL DE FUNDO SELADOR ACRÍLICO EM PANOS CEGOS DE FACHADA (SEM PRESENÇA DE VÃOS) DE EDIFÍCIOS DE MÚLTIPLOS PAVIMENTOS. AF_06/2014</t>
  </si>
  <si>
    <t>88413</t>
  </si>
  <si>
    <r>
      <rPr>
        <rFont val="Arial"/>
        <sz val="7.0"/>
      </rPr>
      <t>Base solo brita, 20% em peso, inclusive fornecimento e transporte da brita</t>
    </r>
  </si>
  <si>
    <t>APLICAÇÃO MANUAL DE FUNDO SELADOR ACRÍLICO EM SUPERFÍCIES EXTERNAS DE SACADA DE EDIFÍCIOS DE MÚLTIPLOS PAVIMENTOS. AF_06/2014</t>
  </si>
  <si>
    <r>
      <rPr>
        <rFont val="Arial"/>
        <sz val="7.0"/>
      </rPr>
      <t>M3</t>
    </r>
  </si>
  <si>
    <t>88414</t>
  </si>
  <si>
    <t>APLICAÇÃO MANUAL DE FUNDO SELADOR ACRÍLICO EM SUPERFÍCIES INTERNAS DA SACADA DE EDIFÍCIOS DE MÚLTIPLOS PAVIMENTOS. AF_06/2014</t>
  </si>
  <si>
    <r>
      <rPr>
        <rFont val="Arial"/>
        <sz val="7.0"/>
      </rPr>
      <t>A incluir</t>
    </r>
  </si>
  <si>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</si>
  <si>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</si>
  <si>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</si>
  <si>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</si>
  <si>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r>
      <rPr>
        <rFont val="Arial"/>
        <sz val="7.0"/>
      </rPr>
      <t>Base solo brita, 30% em peso, inclusive fornecimento e  transporte da brita</t>
    </r>
  </si>
  <si>
    <t>88417</t>
  </si>
  <si>
    <t>APLICAÇÃO MANUAL DE PINTURA COM TINTA TEXTURIZADA ACRÍLICA EM PANOS CEGOS DE FACHADA (SEM PRESENÇA DE VÃOS) DE EDIFÍCIOS DE MÚLTIPLOS PAVIMENTOS, UMA COR. AF_06/2014</t>
  </si>
  <si>
    <r>
      <rPr>
        <rFont val="Arial"/>
        <sz val="7.0"/>
      </rPr>
      <t>M3</t>
    </r>
  </si>
  <si>
    <r>
      <rPr>
        <rFont val="Arial"/>
        <sz val="7.0"/>
      </rPr>
      <t>A incluir</t>
    </r>
  </si>
  <si>
    <t>88420</t>
  </si>
  <si>
    <t>APLICAÇÃO MANUAL DE PINTURA COM TINTA TEXTURIZADA ACRÍLICA EM SUPERFÍCIES EXTERNAS DE SACADA DE EDIFÍCIOS DE MÚLTIPLOS PAVIMENTOS, UMA COR. AF_06/2014</t>
  </si>
  <si>
    <t>19,16</t>
  </si>
  <si>
    <t>88421</t>
  </si>
  <si>
    <t>APLICAÇÃO MANUAL DE PINTURA COM TINTA TEXTURIZADA ACRÍLICA EM SUPERFÍCIES INTERNAS DA SACADA DE EDIFÍCIOS DE MÚLTIPLOS PAVIMENTOS, UMA COR. AF_06/2014</t>
  </si>
  <si>
    <t>20,41</t>
  </si>
  <si>
    <t>88423</t>
  </si>
  <si>
    <t>APLICAÇÃO MANUAL DE PINTURA COM TINTA TEXTURIZADA ACRÍLICA EM PAREDES EXTERNAS DE CASAS, UMA COR. AF_06/2014</t>
  </si>
  <si>
    <r>
      <rPr>
        <rFont val="Arial"/>
        <sz val="7.0"/>
      </rPr>
      <t>Base solo brita, 50% em peso, inclusive fornecimento e transporte da brita</t>
    </r>
  </si>
  <si>
    <t>15,83</t>
  </si>
  <si>
    <r>
      <rPr>
        <rFont val="Arial"/>
        <sz val="7.0"/>
      </rPr>
      <t>M3</t>
    </r>
  </si>
  <si>
    <t>88424</t>
  </si>
  <si>
    <t>APLICAÇÃO MANUAL DE PINTURA COM TINTA TEXTURIZADA ACRÍLICA EM PANOS COM PRESENÇA DE VÃOS DE EDIFÍCIOS DE MÚLTIPLOS PAVIMENTOS, DUAS CORES. AF_06/2014</t>
  </si>
  <si>
    <r>
      <rPr>
        <rFont val="Arial"/>
        <sz val="7.0"/>
      </rPr>
      <t>A incluir</t>
    </r>
  </si>
  <si>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</si>
  <si>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</si>
  <si>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</si>
  <si>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</si>
  <si>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r>
      <rPr>
        <rFont val="Arial"/>
        <sz val="7.0"/>
      </rPr>
      <t>Base solo brita, 70% em peso, inclusive fornecimento e transporte da brita</t>
    </r>
  </si>
  <si>
    <t>88429</t>
  </si>
  <si>
    <t>APLICAÇÃO MANUAL DE PINTURA COM TINTA TEXTURIZADA ACRÍLICA EM SUPERFÍCIES INTERNAS DA SACADA DE EDIFÍCIOS DE MÚLTIPLOS PAVIMENTOS, DUAS CORES. AF_06/2014</t>
  </si>
  <si>
    <r>
      <rPr>
        <rFont val="Arial"/>
        <sz val="7.0"/>
      </rPr>
      <t>M3</t>
    </r>
  </si>
  <si>
    <r>
      <rPr>
        <rFont val="Arial"/>
        <sz val="7.0"/>
      </rPr>
      <t>A incluir</t>
    </r>
  </si>
  <si>
    <t>88431</t>
  </si>
  <si>
    <t>APLICAÇÃO MANUAL DE PINTURA COM TINTA TEXTURIZADA ACRÍLICA EM PAREDES EXTERNAS DE CASAS, DUAS CORES. AF_06/2014</t>
  </si>
  <si>
    <t>18,96</t>
  </si>
  <si>
    <t>88432</t>
  </si>
  <si>
    <t>APLICAÇÃO MANUAL DE PINTURA COM TINTA TEXTURIZADA ACRÍLICA EM MOLDURAS DE EPS, PRÉ-FABRICADOS, OU OUTROS. AF_06/2014</t>
  </si>
  <si>
    <r>
      <rPr>
        <rFont val="Arial"/>
        <sz val="7.0"/>
      </rPr>
      <t>Base solo brita, 80% em peso, inclusive fornecimento, exclusive transporte da brita</t>
    </r>
  </si>
  <si>
    <r>
      <rPr>
        <rFont val="Arial"/>
        <sz val="7.0"/>
      </rPr>
      <t>M3</t>
    </r>
  </si>
  <si>
    <t>88483</t>
  </si>
  <si>
    <t>APLICAÇÃO DE FUNDO SELADOR LÁTEX PVA EM PAREDES, UMA DEMÃO. AF_06/2014</t>
  </si>
  <si>
    <t>88484</t>
  </si>
  <si>
    <t>APLICAÇÃO DE FUNDO SELADOR ACRÍLICO EM TETO, UMA DEMÃO. AF_06/2014</t>
  </si>
  <si>
    <r>
      <rPr>
        <rFont val="Arial"/>
        <sz val="7.0"/>
      </rPr>
      <t xml:space="preserve">Capa selante (emulsão e areia) exclusive fornecimento e transporte comercial da emulsão,
</t>
    </r>
    <r>
      <rPr>
        <rFont val="Arial"/>
        <sz val="7.0"/>
      </rPr>
      <t>inclusive transporte da areia</t>
    </r>
  </si>
  <si>
    <r>
      <rPr>
        <rFont val="Arial"/>
        <sz val="7.0"/>
      </rPr>
      <t>M2</t>
    </r>
  </si>
  <si>
    <r>
      <rPr>
        <rFont val="Arial"/>
        <sz val="7.0"/>
      </rPr>
      <t>A incluir</t>
    </r>
  </si>
  <si>
    <t>88487</t>
  </si>
  <si>
    <t>APLICAÇÃO MANUAL DE PINTURA COM TINTA LÁTEX PVA EM PAREDES, DUAS DEMÃOS. AF_06/2014</t>
  </si>
  <si>
    <t>88488</t>
  </si>
  <si>
    <t>APLICAÇÃO MANUAL DE PINTURA COM TINTA LÁTEX ACRÍLICA EM TETO, DUAS DEMÃOS. AF_06/2014</t>
  </si>
  <si>
    <r>
      <rPr>
        <rFont val="Arial"/>
        <sz val="7.0"/>
      </rPr>
      <t>Capa selante (emulsão e areia) inclusive fornecimento e transporte comercial da emulsão</t>
    </r>
  </si>
  <si>
    <r>
      <rPr>
        <rFont val="Arial"/>
        <sz val="7.0"/>
      </rPr>
      <t>M2</t>
    </r>
  </si>
  <si>
    <r>
      <rPr>
        <rFont val="Arial"/>
        <sz val="7.0"/>
      </rPr>
      <t>A incluir</t>
    </r>
  </si>
  <si>
    <t>88490</t>
  </si>
  <si>
    <t>APLICAÇÃO MECÂNICA DE PINTURA COM TINTA LÁTEX PVA EM TETO, DUAS DEMÃOS. AF_06/2014</t>
  </si>
  <si>
    <t>88491</t>
  </si>
  <si>
    <t>APLICAÇÃO MECÂNICA DE PINTURA COM TINTA LÁTEX PVA EM PAREDES, DUAS DEMÃOS. AF_06/2014</t>
  </si>
  <si>
    <r>
      <rPr>
        <rFont val="Arial"/>
        <sz val="7.0"/>
      </rPr>
      <t xml:space="preserve">CBUQ (camada pronta - binder) exclusive fornecimento e transportes do CAP e massa,
</t>
    </r>
    <r>
      <rPr>
        <rFont val="Arial"/>
        <sz val="7.0"/>
      </rPr>
      <t>inclusive fornecimento e transporte da brita e pó de pedra</t>
    </r>
  </si>
  <si>
    <t>88492</t>
  </si>
  <si>
    <t>APLICAÇÃO MECÂNICA DE PINTURA COM TINTA LÁTEX ACRÍLICA EM TETO, DUAS DEMÃOS. AF_06/2014</t>
  </si>
  <si>
    <r>
      <rPr>
        <rFont val="Arial"/>
        <sz val="7.0"/>
      </rPr>
      <t>t</t>
    </r>
  </si>
  <si>
    <r>
      <rPr>
        <rFont val="Arial"/>
        <sz val="7.0"/>
      </rPr>
      <t>A incluir</t>
    </r>
  </si>
  <si>
    <t>88493</t>
  </si>
  <si>
    <t>APLICAÇÃO MECÂNICA DE PINTURA COM TINTA LÁTEX ACRÍLICA EM PAREDES, DUAS DEMÃOS. AF_06/2014</t>
  </si>
  <si>
    <t>88494</t>
  </si>
  <si>
    <t>APLICAÇÃO E LIXAMENTO DE MASSA LÁTEX EM TETO, UMA DEMÃO. AF_06/2014</t>
  </si>
  <si>
    <t>88495</t>
  </si>
  <si>
    <t>APLICAÇÃO E LIXAMENTO DE MASSA LÁTEX EM PAREDES, UMA DEMÃO. AF_06/2014</t>
  </si>
  <si>
    <r>
      <rPr>
        <rFont val="Arial"/>
        <sz val="7.0"/>
      </rPr>
      <t xml:space="preserve">CBUQ (camada pronta - binder) inclusive fornecimento e transporte comercial do CAP,
</t>
    </r>
    <r>
      <rPr>
        <rFont val="Arial"/>
        <sz val="7.0"/>
      </rPr>
      <t>exclusive transporte da massa</t>
    </r>
  </si>
  <si>
    <t>21,79</t>
  </si>
  <si>
    <r>
      <rPr>
        <rFont val="Arial"/>
        <sz val="7.0"/>
      </rPr>
      <t>t</t>
    </r>
  </si>
  <si>
    <r>
      <rPr>
        <rFont val="Arial"/>
        <sz val="7.0"/>
      </rPr>
      <t>A incluir</t>
    </r>
  </si>
  <si>
    <t>95305</t>
  </si>
  <si>
    <t>TEXTURA ACRÍLICA, APLICAÇÃO MANUAL EM PAREDE, UMA DEMÃO. AF_09/2016</t>
  </si>
  <si>
    <t>95306</t>
  </si>
  <si>
    <t>TEXTURA ACRÍLICA, APLICAÇÃO MANUAL EM TETO, UMA DEMÃO. AF_09/2016</t>
  </si>
  <si>
    <t>13,59</t>
  </si>
  <si>
    <r>
      <rPr>
        <rFont val="Arial"/>
        <sz val="7.0"/>
      </rPr>
      <t>CBUQ (camada pronta - capa) exclusive fornecimento e transportes do CAP e massa</t>
    </r>
  </si>
  <si>
    <t>95622</t>
  </si>
  <si>
    <t>APLICAÇÃO MANUAL DE TINTA LÁTEX ACRÍLICA EM PANOS COM PRESENÇA DE VÃOS DE EDIFÍCIOS DE MÚLTIPLOS PAVIMENTOS, DUAS DEMÃOS. AF_11/2016</t>
  </si>
  <si>
    <r>
      <rPr>
        <rFont val="Arial"/>
        <sz val="7.0"/>
      </rPr>
      <t>t</t>
    </r>
  </si>
  <si>
    <t>95623</t>
  </si>
  <si>
    <r>
      <rPr>
        <rFont val="Arial"/>
        <sz val="7.0"/>
      </rPr>
      <t>A incluir</t>
    </r>
  </si>
  <si>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</si>
  <si>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</si>
  <si>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</si>
  <si>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</si>
  <si>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</si>
  <si>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95626</t>
  </si>
  <si>
    <t>APLICAÇÃO MANUAL DE TINTA LÁTEX ACRÍLICA EM PAREDE EXTERNAS DE CASAS, DUAS DEMÃOS. AF_11/2016</t>
  </si>
  <si>
    <r>
      <rPr>
        <rFont val="Arial"/>
        <sz val="7.0"/>
      </rPr>
      <t xml:space="preserve">CBUQ (camada pronta - capa) inclusive fornecimento e transporte comercial do CAP,
</t>
    </r>
    <r>
      <rPr>
        <rFont val="Arial"/>
        <sz val="7.0"/>
      </rPr>
      <t>exclusive transporte da massa</t>
    </r>
  </si>
  <si>
    <r>
      <rPr>
        <rFont val="Arial"/>
        <sz val="7.0"/>
      </rPr>
      <t>t</t>
    </r>
  </si>
  <si>
    <t>96126</t>
  </si>
  <si>
    <t>APLICAÇÃO MANUAL DE MASSA ACRÍLICA EM PANOS DE FACHADA COM PRESENÇA DE VÃOS, DE EDIFÍCIOS DE MÚLTIPLOS PAVIMENTOS, UMA DEMÃO. AF_05/2017</t>
  </si>
  <si>
    <r>
      <rPr>
        <rFont val="Arial"/>
        <sz val="7.0"/>
      </rPr>
      <t>A incluir</t>
    </r>
  </si>
  <si>
    <t>14,96</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</si>
  <si>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</si>
  <si>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</si>
  <si>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</si>
  <si>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</si>
  <si>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21,73</t>
  </si>
  <si>
    <r>
      <rPr>
        <rFont val="Arial"/>
        <sz val="7.0"/>
      </rPr>
      <t xml:space="preserve">CBUQ (camada pronta Faixa "B" para revestimento) exclusive fornecimento do CAP e transp.
</t>
    </r>
    <r>
      <rPr>
        <rFont val="Arial"/>
        <sz val="7.0"/>
      </rPr>
      <t>de todos os materiais</t>
    </r>
  </si>
  <si>
    <t>96129</t>
  </si>
  <si>
    <r>
      <rPr>
        <rFont val="Arial"/>
        <sz val="7.0"/>
      </rPr>
      <t>t</t>
    </r>
  </si>
  <si>
    <t>APLICAÇÃO MANUAL DE MASSA ACRÍLICA EM SUPERFÍCIES INTERNAS DE SACADA DE EDIFÍCIOS DE MÚLTIPLOS PAVIMENTOS, UMA DEMÃO. AF_05/2017</t>
  </si>
  <si>
    <r>
      <rPr>
        <rFont val="Arial"/>
        <sz val="7.0"/>
      </rPr>
      <t>A incluir</t>
    </r>
  </si>
  <si>
    <t>96130</t>
  </si>
  <si>
    <t>APLICAÇÃO MANUAL DE MASSA ACRÍLICA EM PAREDES EXTERNAS DE CASAS, UMA DEMÃO. AF_05/2017</t>
  </si>
  <si>
    <t>16,02</t>
  </si>
  <si>
    <t>96131</t>
  </si>
  <si>
    <t>APLICAÇÃO MANUAL DE MASSA ACRÍLICA EM PANOS DE FACHADA COM PRESENÇA DE VÃOS, DE EDIFÍCIOS DE MÚLTIPLOS PAVIMENTOS, DUAS DEMÃOS. AF_05/2017</t>
  </si>
  <si>
    <t>20,78</t>
  </si>
  <si>
    <r>
      <rPr>
        <rFont val="Arial"/>
        <sz val="7.0"/>
      </rPr>
      <t xml:space="preserve">CBUQ (camada pronta-faixa "C") , exclusive fornecimento do CAP e transporte de todos os
</t>
    </r>
    <r>
      <rPr>
        <rFont val="Arial"/>
        <sz val="7.0"/>
      </rPr>
      <t>materiais (traço padrão areia e brita)</t>
    </r>
  </si>
  <si>
    <t>96132</t>
  </si>
  <si>
    <t>APLICAÇÃO MANUAL DE MASSA ACRÍLICA EM PANOS DE FACHADA SEM PRESENÇA DE VÃOS, DE EDIFÍCIOS DE MÚLTIPLOS PAVIMENTOS, DUAS DEMÃOS. AF_05/2017</t>
  </si>
  <si>
    <r>
      <rPr>
        <rFont val="Arial"/>
        <sz val="7.0"/>
      </rPr>
      <t>t</t>
    </r>
  </si>
  <si>
    <t>16,33</t>
  </si>
  <si>
    <t>96133</t>
  </si>
  <si>
    <t>APLICAÇÃO MANUAL DE MASSA ACRÍLICA EM SUPERFÍCIES EXTERNAS DE SACADA DE EDIFÍCIOS DE MÚLTIPLOS PAVIMENTOS, DUAS DEMÃOS. AF_05/2017</t>
  </si>
  <si>
    <r>
      <rPr>
        <rFont val="Arial"/>
        <sz val="7.0"/>
      </rPr>
      <t>A incluir</t>
    </r>
  </si>
  <si>
    <t>96134</t>
  </si>
  <si>
    <t>APLICAÇÃO MANUAL DE MASSA ACRÍLICA EM SUPERFÍCIES INTERNAS DE SACADA DE EDIFÍCIOS DE MÚLTIPLOS PAVIMENTOS, DUAS DEMÃOS. AF_05/2017</t>
  </si>
  <si>
    <t>96135</t>
  </si>
  <si>
    <t>APLICAÇÃO MANUAL DE MASSA ACRÍLICA EM PAREDES EXTERNAS DE CASAS, DUAS DEMÃOS. AF_05/2017</t>
  </si>
  <si>
    <t>79460</t>
  </si>
  <si>
    <t>PINTURA EPOXI, DUAS DEMAOS</t>
  </si>
  <si>
    <t>79465</t>
  </si>
  <si>
    <t>PINTURA COM TINTA A BASE DE BORRACHA CLORADA, 2 DEMAOS</t>
  </si>
  <si>
    <r>
      <rPr>
        <rFont val="Arial"/>
        <sz val="7.0"/>
      </rPr>
      <t xml:space="preserve">CBUQ (camada pronta-faixa"C") exclusive fornecimento do CAP e transporte de todos os
</t>
    </r>
    <r>
      <rPr>
        <rFont val="Arial"/>
        <sz val="7.0"/>
      </rPr>
      <t>materiais</t>
    </r>
  </si>
  <si>
    <r>
      <rPr>
        <rFont val="Arial"/>
        <sz val="7.0"/>
      </rPr>
      <t>t</t>
    </r>
  </si>
  <si>
    <t>79514/1</t>
  </si>
  <si>
    <t>PINTURA EPOXI, TRES DEMAOS</t>
  </si>
  <si>
    <r>
      <rPr>
        <rFont val="Arial"/>
        <sz val="7.0"/>
      </rPr>
      <t>A incluir</t>
    </r>
  </si>
  <si>
    <t>84647</t>
  </si>
  <si>
    <t>PINTURA EPOXI INCLUSO EMASSAMENTO E FUNDO PREPARADOR</t>
  </si>
  <si>
    <t>132,47</t>
  </si>
  <si>
    <t>84656</t>
  </si>
  <si>
    <t>TRATAMENTO EM  CONCRETO COM ESTUQUE E LIXAMENTO</t>
  </si>
  <si>
    <t>30,40</t>
  </si>
  <si>
    <r>
      <rPr>
        <rFont val="Arial"/>
        <sz val="7.0"/>
      </rPr>
      <t>CBUQ (massa asfáltica) exclusive fornecimento e transporte comercial do CAP, (Usinagem)</t>
    </r>
  </si>
  <si>
    <t>6082</t>
  </si>
  <si>
    <t>PINTURA EM VERNIZ SINTETICO BRILHANTE EM MADEIRA, TRES DEMAOS</t>
  </si>
  <si>
    <r>
      <rPr>
        <rFont val="Arial"/>
        <sz val="7.0"/>
      </rPr>
      <t>t</t>
    </r>
  </si>
  <si>
    <r>
      <rPr>
        <rFont val="Arial"/>
        <sz val="7.0"/>
      </rPr>
      <t>A incluir</t>
    </r>
  </si>
  <si>
    <t>40905</t>
  </si>
  <si>
    <t>VERNIZ SINTETICO EM MADEIRA, DUAS DEMAOS</t>
  </si>
  <si>
    <t>73739/1</t>
  </si>
  <si>
    <t>PINTURA ESMALTE ACETINADO EM MADEIRA, DUAS DEMAOS</t>
  </si>
  <si>
    <t>22,95</t>
  </si>
  <si>
    <t>74065/2</t>
  </si>
  <si>
    <r>
      <rPr>
        <rFont val="Arial"/>
        <sz val="7.0"/>
      </rPr>
      <t>CBUQ (massa asfáltica) inclusive fornecimento e transporte comercial do CAP (Usinagem)</t>
    </r>
  </si>
  <si>
    <t>PINTURA ESMALTE ACETINADO PARA MADEIRA, DUAS DEMAOS, SOBRE FUNDO NIVELADOR BRANCO</t>
  </si>
  <si>
    <t>22,57</t>
  </si>
  <si>
    <r>
      <rPr>
        <rFont val="Arial"/>
        <sz val="7.0"/>
      </rPr>
      <t>t</t>
    </r>
  </si>
  <si>
    <t>74065/3</t>
  </si>
  <si>
    <t>PINTURA ESMALTE BRILHANTE PARA MADEIRA, DUAS DEMAOS, SOBRE FUNDO NIVELADOR BRANCO</t>
  </si>
  <si>
    <r>
      <rPr>
        <rFont val="Arial"/>
        <sz val="7.0"/>
      </rPr>
      <t>A incluir</t>
    </r>
  </si>
  <si>
    <t>79463</t>
  </si>
  <si>
    <t>PINTURA A OLEO, 1 DEMAO</t>
  </si>
  <si>
    <t>79464</t>
  </si>
  <si>
    <t>PINTURA A OLEO, 2 DEMAOS</t>
  </si>
  <si>
    <r>
      <rPr>
        <rFont val="Arial"/>
        <sz val="7.0"/>
      </rPr>
      <t xml:space="preserve">CBUQ (massa asfáltica-faixa"C") exclusive fornecimento CAP e transporte de todos os
</t>
    </r>
    <r>
      <rPr>
        <rFont val="Arial"/>
        <sz val="7.0"/>
      </rPr>
      <t>materiais</t>
    </r>
  </si>
  <si>
    <r>
      <rPr>
        <rFont val="Arial"/>
        <sz val="7.0"/>
      </rPr>
      <t>t</t>
    </r>
  </si>
  <si>
    <t>79497/1</t>
  </si>
  <si>
    <t>PINTURA A OLEO, 3 DEMAOS</t>
  </si>
  <si>
    <t>22,08</t>
  </si>
  <si>
    <t>84645</t>
  </si>
  <si>
    <t>VERNIZ SINTETICO BRILHANTE, 2 DEMAOS</t>
  </si>
  <si>
    <t>84657</t>
  </si>
  <si>
    <t>FUNDO SINTETICO NIVELADOR BRANCO</t>
  </si>
  <si>
    <r>
      <rPr>
        <rFont val="Arial"/>
        <sz val="7.0"/>
      </rPr>
      <t>CBUQ (massa fina - faixa"D") exclusive fornecimento do CAP e transp.de todos os materiais</t>
    </r>
  </si>
  <si>
    <r>
      <rPr>
        <rFont val="Arial"/>
        <sz val="7.0"/>
      </rPr>
      <t>t</t>
    </r>
  </si>
  <si>
    <t>84659</t>
  </si>
  <si>
    <t>PINTURA ESMALTE FOSCO EM MADEIRA, DUAS DEMAOS</t>
  </si>
  <si>
    <r>
      <rPr>
        <rFont val="Arial"/>
        <sz val="7.0"/>
      </rPr>
      <t>A incluir</t>
    </r>
  </si>
  <si>
    <t>84679</t>
  </si>
  <si>
    <t>PINTURA IMUNIZANTE PARA MADEIRA, DUAS DEMAOS</t>
  </si>
  <si>
    <t>95464</t>
  </si>
  <si>
    <t>PINTURA VERNIZ POLIURETANO BRILHANTE EM MADEIRA, TRES DEMAOS</t>
  </si>
  <si>
    <t>73794/1</t>
  </si>
  <si>
    <t>PINTURA COM TINTA PROTETORA ACABAMENTO GRAFITE ESMALTE SOBRE SUPERFICIE METALICA, 2 DEMAOS</t>
  </si>
  <si>
    <r>
      <rPr>
        <rFont val="Arial"/>
        <sz val="7.0"/>
      </rPr>
      <t xml:space="preserve">CBUQ (massa fina-faixa"D"), exclusive fornecimento do CAP e transporte de todos os
</t>
    </r>
    <r>
      <rPr>
        <rFont val="Arial"/>
        <sz val="7.0"/>
      </rPr>
      <t>materiais (traço padrão areia e brita)</t>
    </r>
  </si>
  <si>
    <t>32,78</t>
  </si>
  <si>
    <r>
      <rPr>
        <rFont val="Arial"/>
        <sz val="7.0"/>
      </rPr>
      <t>t</t>
    </r>
  </si>
  <si>
    <t>73865/1</t>
  </si>
  <si>
    <t>FUNDO PREPARADOR PRIMER A BASE DE EPOXI, PARA ESTRUTURA METALICA, UMA DEMAO, ESPESSURA DE 25 MICRA.</t>
  </si>
  <si>
    <r>
      <rPr>
        <rFont val="Arial"/>
        <sz val="7.0"/>
      </rPr>
      <t>A incluir</t>
    </r>
  </si>
  <si>
    <t>73924/1</t>
  </si>
  <si>
    <t>PINTURA ESMALTE ALTO BRILHO, DUAS DEMAOS, SOBRE SUPERFICIE METALICA</t>
  </si>
  <si>
    <t>73924/2</t>
  </si>
  <si>
    <t>PINTURA ESMALTE ACETINADO, DUAS DEMAOS, SOBRE SUPERFICIE METALICA</t>
  </si>
  <si>
    <t>73924/3</t>
  </si>
  <si>
    <t>PINTURA ESMALTE FOSCO, DUAS DEMAOS, SOBRE SUPERFICIE METALICA</t>
  </si>
  <si>
    <r>
      <rPr>
        <rFont val="Arial"/>
        <sz val="7.0"/>
      </rPr>
      <t>Demolição e remoção de pavimento asfáltico</t>
    </r>
  </si>
  <si>
    <r>
      <rPr>
        <rFont val="Arial"/>
        <sz val="7.0"/>
      </rPr>
      <t>M2</t>
    </r>
  </si>
  <si>
    <t>74064/1</t>
  </si>
  <si>
    <t>FUNDO ANTICORROSIVO A BASE DE OXIDO DE FERRO (ZARCAO), DUAS DEMAOS</t>
  </si>
  <si>
    <t>74064/2</t>
  </si>
  <si>
    <t>FUNDO ANTICORROSIVO A BASE DE OXIDO DE FERRO (ZARCAO), UMA DEMAO</t>
  </si>
  <si>
    <t>PINTURA ESMALTE FOSCO, DUAS DEMAOS, SOBRE SUPERFICIE METALICA, INCLUSO UMA DEMAO DE FUNDO ANTICORROSIVO. UTILIZACAO DE REVOLVER ( AR-COMPRIMIDO).</t>
  </si>
  <si>
    <t>16,86</t>
  </si>
  <si>
    <r>
      <rPr>
        <rFont val="Arial"/>
        <sz val="7.0"/>
      </rPr>
      <t>Emulsão Asfáltica para Imprimação (EAI), fornecimento</t>
    </r>
  </si>
  <si>
    <r>
      <rPr>
        <rFont val="Arial"/>
        <sz val="7.0"/>
      </rPr>
      <t>t</t>
    </r>
  </si>
  <si>
    <t>15,55</t>
  </si>
  <si>
    <t>79515/1</t>
  </si>
  <si>
    <t>PINTURA COM TINTA PROTETORA ACABAMENTO ALUMINIO, TRES DEMAOS</t>
  </si>
  <si>
    <t>30,79</t>
  </si>
  <si>
    <t>84660</t>
  </si>
  <si>
    <t>FUNDO PREPARADOR PRIMER SINTETICO, PARA ESTRUTURA METALICA, UMA DEMÃO, ESPESSURA DE 25 MICRA</t>
  </si>
  <si>
    <t>84661</t>
  </si>
  <si>
    <t>PINTURA COM TINTA PROTETORA ACABAMENTO ALUMINIO, UMA DEMAO SOBRE SUPERFCIE METALICA</t>
  </si>
  <si>
    <t>15,56</t>
  </si>
  <si>
    <t>84662</t>
  </si>
  <si>
    <t>PINTURA COM TINTA PROTETORA ACABAMENTO ALUMINIO, DUAS DEMAOS SOBRE SUPERFICIE METALICA</t>
  </si>
  <si>
    <t>24,53</t>
  </si>
  <si>
    <t>95468</t>
  </si>
  <si>
    <t>PINTURA ESMALTE BRILHANTE (2 DEMAOS) SOBRE SUPERFICIE METALICA, INCLUSIVE PROTECAO COM ZARCAO (1 DEMAO)</t>
  </si>
  <si>
    <t>41595</t>
  </si>
  <si>
    <t>PINTURA ACRILICA DE FAIXAS DE DEMARCACAO EM QUADRA POLIESPORTIVA, 5 CM DE LARGURA</t>
  </si>
  <si>
    <r>
      <rPr>
        <rFont val="Arial"/>
        <sz val="7.0"/>
      </rPr>
      <t>Escarificação de base H = 0,10m e capa asfáltica</t>
    </r>
  </si>
  <si>
    <t>73978/1</t>
  </si>
  <si>
    <r>
      <rPr>
        <rFont val="Arial"/>
        <sz val="7.0"/>
      </rPr>
      <t>M2</t>
    </r>
  </si>
  <si>
    <t>PINTURA HIDROFUGANTE COM SILICONE SOBRE PISO CIMENTADO, UMA DEMAO</t>
  </si>
  <si>
    <t>15,85</t>
  </si>
  <si>
    <t>74245/1</t>
  </si>
  <si>
    <t>PINTURA ACRILICA EM PISO CIMENTADO DUAS DEMAOS</t>
  </si>
  <si>
    <t>13,14</t>
  </si>
  <si>
    <t>79467</t>
  </si>
  <si>
    <t>PINTURA COM TINTA A BASE DE BORRACHA CLORADA , DE FAIXAS DE DEMARCACAO, EM QUADRA POLIESPORTIVA, 5 CM DE LARGURA.</t>
  </si>
  <si>
    <t>79500/2</t>
  </si>
  <si>
    <r>
      <rPr>
        <rFont val="Arial"/>
        <sz val="7.0"/>
      </rPr>
      <t>Escarificação e compactação de base (100% P.I.) H=0,20m</t>
    </r>
  </si>
  <si>
    <t>PINTURA ACRILICA EM PISO CIMENTADO, TRES DEMAOS</t>
  </si>
  <si>
    <r>
      <rPr>
        <rFont val="Arial"/>
        <sz val="7.0"/>
      </rPr>
      <t>M2</t>
    </r>
  </si>
  <si>
    <t>84663</t>
  </si>
  <si>
    <t>APLICACAO DE VERNIZ POLIURETANO FOSCO SOBRE PISO DE PEDRAS DECORATIVAS, 3 DEMAOS</t>
  </si>
  <si>
    <t>84665</t>
  </si>
  <si>
    <t>PINTURA ACRILICA PARA SINALIZAÇÃO HORIZONTAL EM PISO CIMENTADO</t>
  </si>
  <si>
    <t>20,35</t>
  </si>
  <si>
    <t>84666</t>
  </si>
  <si>
    <t>POLIMENTO E ENCERAMENTO DE PISO EM MADEIRA</t>
  </si>
  <si>
    <r>
      <rPr>
        <rFont val="Arial"/>
        <sz val="7.0"/>
      </rPr>
      <t>Estabilização granulométrica de solo s/ mistura 100% P.I.</t>
    </r>
  </si>
  <si>
    <t>75889</t>
  </si>
  <si>
    <t>PINTURA PARA TELHAS DE ALUMINIO COM TINTA ESMALTE AUTOMOTIVA</t>
  </si>
  <si>
    <r>
      <rPr>
        <rFont val="Arial"/>
        <sz val="7.0"/>
      </rPr>
      <t>M3</t>
    </r>
  </si>
  <si>
    <t>72191</t>
  </si>
  <si>
    <t>RECOLOCACAO DE TACOS DE MADEIRA COM REAPROVEITAMENTO DE MATERIAL E ASSENTAMENTO COM ARGAMASSA 1:4 (CIMENTO E AREIA)</t>
  </si>
  <si>
    <t>73734/1</t>
  </si>
  <si>
    <t>PISO EM TACO DE MADEIRA 7X21CM, ASSENTADO COM ARGAMASSA TRACO 1:4 (CIMENTO E AREIA MEDIA)</t>
  </si>
  <si>
    <t>110,09</t>
  </si>
  <si>
    <t>84181</t>
  </si>
  <si>
    <t>PISO EM TACO DE MADEIRA 7X21CM, FIXADO COM COLA BASE DE PVA</t>
  </si>
  <si>
    <t>90,72</t>
  </si>
  <si>
    <r>
      <rPr>
        <rFont val="Arial"/>
        <sz val="7.0"/>
      </rPr>
      <t>Estabilização granulométrica de solo s/ mistura 100% P.M.</t>
    </r>
  </si>
  <si>
    <r>
      <rPr>
        <rFont val="Arial"/>
        <sz val="7.0"/>
      </rPr>
      <t>M3</t>
    </r>
  </si>
  <si>
    <t>87246</t>
  </si>
  <si>
    <t>REVESTIMENTO CERÂMICO PARA PISO COM PLACAS TIPO ESMALTADA EXTRA DE DIMENSÕES 35X35 CM APLICADA EM AMBIENTES DE ÁREA MENOR QUE 5 M2. AF_06/2014</t>
  </si>
  <si>
    <t>41,56</t>
  </si>
  <si>
    <t>87247</t>
  </si>
  <si>
    <t>REVESTIMENTO CERÂMICO PARA PISO COM PLACAS TIPO ESMALTADA EXTRA DE DIMENSÕES 35X35 CM APLICADA EM AMBIENTES DE ÁREA ENTRE 5 M2 E 10 M2. AF_06/2014</t>
  </si>
  <si>
    <t>87248</t>
  </si>
  <si>
    <t>REVESTIMENTO CERÂMICO PARA PISO COM PLACAS TIPO ESMALTADA EXTRA DE DIMENSÕES 35X35 CM APLICADA EM AMBIENTES DE ÁREA MAIOR QUE 10 M2. AF_06/2014</t>
  </si>
  <si>
    <r>
      <rPr>
        <rFont val="Arial"/>
        <sz val="7.0"/>
      </rPr>
      <t>Grupo de serviço: PAVIMENTAÇÃO</t>
    </r>
  </si>
  <si>
    <t>87249</t>
  </si>
  <si>
    <t>REVESTIMENTO CERÂMICO PARA PISO COM PLACAS TIPO ESMALTADA EXTRA DE DIMENSÕES 45X45 CM APLICADA EM AMBIENTES DE ÁREA MENOR QUE 5 M2. AF_06/2014</t>
  </si>
  <si>
    <t>46,86</t>
  </si>
  <si>
    <t>87250</t>
  </si>
  <si>
    <t>REVESTIMENTO CERÂMICO PARA PISO COM PLACAS TIPO ESMALTADA EXTRA DE DIMENSÕES 45X45 CM APLICADA EM AMBIENTES DE ÁREA ENTRE 5 M2 E 10 M2. AF_06/2014</t>
  </si>
  <si>
    <t>38,01</t>
  </si>
  <si>
    <t>87251</t>
  </si>
  <si>
    <r>
      <rPr>
        <rFont val="Arial"/>
        <b/>
        <sz val="7.0"/>
      </rPr>
      <t>Cód. Padrão</t>
    </r>
  </si>
  <si>
    <t>REVESTIMENTO CERÂMICO PARA PISO COM PLACAS TIPO ESMALTADA EXTRA DE DIMENSÕES 45X45 CM APLICADA EM AMBIENTES DE ÁREA MAIOR QUE 10 M2. AF_06/2014</t>
  </si>
  <si>
    <r>
      <rPr>
        <rFont val="Arial"/>
        <b/>
        <sz val="7.0"/>
      </rPr>
      <t>Descrição do serviço</t>
    </r>
  </si>
  <si>
    <t>87255</t>
  </si>
  <si>
    <r>
      <rPr>
        <rFont val="Arial"/>
        <b/>
        <sz val="7.0"/>
      </rPr>
      <t>Unidade</t>
    </r>
  </si>
  <si>
    <t>REVESTIMENTO CERÂMICO PARA PISO COM PLACAS TIPO ESMALTADA EXTRA DE DIMENSÕES 60X60 CM APLICADA EM AMBIENTES DE ÁREA MENOR QUE 5 M2. AF_06/2014</t>
  </si>
  <si>
    <t>74,16</t>
  </si>
  <si>
    <r>
      <rPr>
        <rFont val="Arial"/>
        <b/>
        <sz val="7.0"/>
      </rPr>
      <t>Preço unitário</t>
    </r>
  </si>
  <si>
    <r>
      <rPr>
        <rFont val="Arial"/>
        <b/>
        <sz val="7.0"/>
      </rPr>
      <t>Transporte</t>
    </r>
  </si>
  <si>
    <t>87256</t>
  </si>
  <si>
    <t>REVESTIMENTO CERÂMICO PARA PISO COM PLACAS TIPO ESMALTADA EXTRA DE DIMENSÕES 60X60 CM APLICADA EM AMBIENTES DE ÁREA ENTRE 5 M2 E 10 M2. AF_06/2014</t>
  </si>
  <si>
    <t>63,66</t>
  </si>
  <si>
    <t>87257</t>
  </si>
  <si>
    <t>REVESTIMENTO CERÂMICO PARA PISO COM PLACAS TIPO ESMALTADA EXTRA DE DIMENSÕES 60X60 CM APLICADA EM AMBIENTES DE ÁREA MAIOR QUE 10 M2. AF_06/2014</t>
  </si>
  <si>
    <t>56,88</t>
  </si>
  <si>
    <r>
      <rPr>
        <rFont val="Arial"/>
        <sz val="7.0"/>
      </rPr>
      <t xml:space="preserve">Estabilização granulométrica de solos c/ mistura de areia na pista 100%  P.M. (80%, 20%)
</t>
    </r>
    <r>
      <rPr>
        <rFont val="Arial"/>
        <sz val="7.0"/>
      </rPr>
      <t>exclusive transporte</t>
    </r>
  </si>
  <si>
    <r>
      <rPr>
        <rFont val="Arial"/>
        <sz val="7.0"/>
      </rPr>
      <t>M3</t>
    </r>
  </si>
  <si>
    <t>87258</t>
  </si>
  <si>
    <t>REVESTIMENTO CERÂMICO PARA PISO COM PLACAS TIPO PORCELANATO DE DIMENSÕES 45X45 CM APLICADA EM AMBIENTES DE ÁREA MENOR QUE 5 M². AF_06/2014</t>
  </si>
  <si>
    <t>97,54</t>
  </si>
  <si>
    <t>87,61</t>
  </si>
  <si>
    <r>
      <rPr>
        <rFont val="Arial"/>
        <sz val="7.0"/>
      </rPr>
      <t>Estabilização granulométrica de solos c/ mistura na pista 100 % P.I.</t>
    </r>
  </si>
  <si>
    <t>87260</t>
  </si>
  <si>
    <t>REVESTIMENTO CERÂMICO PARA PISO COM PLACAS TIPO PORCELANATO DE DIMENSÕES 45X45 CM APLICADA EM AMBIENTES DE ÁREA MAIOR QUE 10 M². AF_06/2014</t>
  </si>
  <si>
    <t>81,66</t>
  </si>
  <si>
    <r>
      <rPr>
        <rFont val="Arial"/>
        <sz val="7.0"/>
      </rPr>
      <t>M3</t>
    </r>
  </si>
  <si>
    <t>87261</t>
  </si>
  <si>
    <t>REVESTIMENTO CERÂMICO PARA PISO COM PLACAS TIPO PORCELANATO DE DIMENSÕES 60X60 CM APLICADA EM AMBIENTES DE ÁREA MENOR QUE 5 M². AF_06/2014</t>
  </si>
  <si>
    <t>87262</t>
  </si>
  <si>
    <t>REVESTIMENTO CERÂMICO PARA PISO COM PLACAS TIPO PORCELANATO DE DIMENSÕES 60X60 CM APLICADA EM AMBIENTES DE ÁREA ENTRE 5 M² E 10 M². AF_06/2014</t>
  </si>
  <si>
    <t>100,55</t>
  </si>
  <si>
    <t>87263</t>
  </si>
  <si>
    <r>
      <rPr>
        <rFont val="Arial"/>
        <sz val="7.0"/>
      </rPr>
      <t>Estabilização granulométrica de solos c/ mistura na pista 100%  P.M.</t>
    </r>
  </si>
  <si>
    <t>REVESTIMENTO CERÂMICO PARA PISO COM PLACAS TIPO PORCELANATO DE DIMENSÕES 60X60 CM APLICADA EM AMBIENTES DE ÁREA MAIOR QUE 10 M². AF_06/2014</t>
  </si>
  <si>
    <t>93,53</t>
  </si>
  <si>
    <r>
      <rPr>
        <rFont val="Arial"/>
        <sz val="7.0"/>
      </rPr>
      <t>M3</t>
    </r>
  </si>
  <si>
    <t>89046</t>
  </si>
  <si>
    <t>(COMPOSIÇÃO REPRESENTATIVA) DO SERVIÇO DE REVESTIMENTO CERÂMICO PARA PISO COM PLACAS TIPO GRÉS DE DIMENSÕES 35X35 CM, PARA EDIFICAÇÃO HABITACIONAL MULTIFAMILIAR (PRÉDIO). AF_11/2014</t>
  </si>
  <si>
    <t>89171</t>
  </si>
  <si>
    <t>(COMPOSIÇÃO REPRESENTATIVA) DO SERVIÇO DE REVESTIMENTO CERÂMICO PARA PISO COM PLACAS TIPO GRÉS DE DIMENSÕES 35X35 CM, PARA EDIFICAÇÃO HABITACIONAL UNIFAMILIAR (CASA) E EDIFICAÇÃO PÚBLICA PADRÃO. AF_11/2014</t>
  </si>
  <si>
    <t>33,42</t>
  </si>
  <si>
    <t>93389</t>
  </si>
  <si>
    <r>
      <rPr>
        <rFont val="Arial"/>
        <sz val="7.0"/>
      </rPr>
      <t>Fresagem de pavimento asfáltico a frio, esp. até 15cm, exclusive transporte de materiais</t>
    </r>
  </si>
  <si>
    <t>REVESTIMENTO CERÂMICO PARA PISO COM PLACAS TIPO ESMALTADA PADRÃO POPULAR DE DIMENSÕES 35X35 CM APLICADA EM AMBIENTES DE ÁREA MENOR QUE 5 M2. AF_06/2014</t>
  </si>
  <si>
    <t>37,89</t>
  </si>
  <si>
    <r>
      <rPr>
        <rFont val="Arial"/>
        <sz val="7.0"/>
      </rPr>
      <t>M2</t>
    </r>
  </si>
  <si>
    <t>93390</t>
  </si>
  <si>
    <t>REVESTIMENTO CERÂMICO PARA PISO COM PLACAS TIPO ESMALTADA PADRÃO POPULAR DE DIMENSÕES 35X35 CM APLICADA EM AMBIENTES DE ÁREA ENTRE 5 M2 E 10 M2. AF_06/2014</t>
  </si>
  <si>
    <t>32,36</t>
  </si>
  <si>
    <t>93391</t>
  </si>
  <si>
    <t>REVESTIMENTO CERÂMICO PARA PISO COM PLACAS TIPO ESMALTADA PADRÃO POPULAR DE DIMENSÕES 35X35 CM APLICADA EM AMBIENTES DE ÁREA MAIOR QUE 10 M2. AF_06/2014</t>
  </si>
  <si>
    <t>27,71</t>
  </si>
  <si>
    <t>73743/1</t>
  </si>
  <si>
    <t>PISO EM PEDRA SÃO TOME ASSENTADO SOBRE ARGAMASSA 1:3 (CIMENTO E AREIA) REJUNTADO COM CIMENTO BRANCO</t>
  </si>
  <si>
    <t>343,29</t>
  </si>
  <si>
    <r>
      <rPr>
        <rFont val="Arial"/>
        <sz val="7.0"/>
      </rPr>
      <t>Fresagem de pavimento asfáltico a frio, esp=5cm, exclusive transporte de materiais</t>
    </r>
  </si>
  <si>
    <r>
      <rPr>
        <rFont val="Arial"/>
        <sz val="7.0"/>
      </rPr>
      <t>M2</t>
    </r>
  </si>
  <si>
    <t>73921/2</t>
  </si>
  <si>
    <t>PISO EM PEDRA ARDOSIA ASSENTADO SOBRE ARGAMASSA COLANTE REJUNTADO COM CIMENTO COMUM</t>
  </si>
  <si>
    <t>68,46</t>
  </si>
  <si>
    <t>84183</t>
  </si>
  <si>
    <t>PISO EM PEDRA PORTUGUESA ASSENTADO SOBRE BASE DE AREIA, REJUNTADO COM CIMENTO COMUM</t>
  </si>
  <si>
    <t>231,66</t>
  </si>
  <si>
    <t>98670</t>
  </si>
  <si>
    <t>PISO EM LADRILHO HIDRÁULICO APLICADO EM AMBIENTES INTERNOS, INCLUSO APLICAÇÃO DE RESINA. AF_06/2018</t>
  </si>
  <si>
    <t>126,29</t>
  </si>
  <si>
    <r>
      <rPr>
        <rFont val="Arial"/>
        <sz val="7.0"/>
      </rPr>
      <t>Fresagem de pavimento asfáltico a frio, esp.=5cm inclusive transporte do material</t>
    </r>
  </si>
  <si>
    <r>
      <rPr>
        <rFont val="Arial"/>
        <sz val="7.0"/>
      </rPr>
      <t>M2</t>
    </r>
  </si>
  <si>
    <t>98672</t>
  </si>
  <si>
    <t>PISO EM MÁRMORE APLICADO EM AMBIENTES INTERNOS. AF_06/2018</t>
  </si>
  <si>
    <t>405,89</t>
  </si>
  <si>
    <t>98673</t>
  </si>
  <si>
    <t>PISO VINÍLICO SEMI-FLEXÍVEL EM PLACAS, PADRÃO LISO, ESPESSURA 3,2 MM, FIXADO COM COLA. AF_06/2018</t>
  </si>
  <si>
    <t>130,61</t>
  </si>
  <si>
    <r>
      <rPr>
        <rFont val="Arial"/>
        <sz val="7.0"/>
      </rPr>
      <t>Imprimação exclusive fornecimento e transporte comercial do material betuminoso</t>
    </r>
  </si>
  <si>
    <t>98679</t>
  </si>
  <si>
    <t>PISO CIMENTADO, TRAÇO 1:3 (CIMENTO E AREIA), ACABAMENTO LISO, ESPESSURA 2,0 CM, PREPARO MECÂNICO DA ARGAMASSA. AF_06/2018</t>
  </si>
  <si>
    <r>
      <rPr>
        <rFont val="Arial"/>
        <sz val="7.0"/>
      </rPr>
      <t>M2</t>
    </r>
  </si>
  <si>
    <t>98680</t>
  </si>
  <si>
    <t>PISO CIMENTADO, TRAÇO 1:3 (CIMENTO E AREIA), ACABAMENTO LISO, ESPESSURA 3,0 CM, PREPARO MECÂNICO DA ARGAMASSA. AF_06/2018</t>
  </si>
  <si>
    <t>27,50</t>
  </si>
  <si>
    <t>98681</t>
  </si>
  <si>
    <t>PISO CIMENTADO, TRAÇO 1:3 (CIMENTO E AREIA), ACABAMENTO RÚSTICO, ESPESSURA 2,0 CM, PREPARO MECÂNICO DA ARGAMASSA. AF_06/2018</t>
  </si>
  <si>
    <t>20,54</t>
  </si>
  <si>
    <t>98682</t>
  </si>
  <si>
    <t>PISO CIMENTADO, TRAÇO 1:3 (CIMENTO E AREIA), ACABAMENTO RÚSTICO, ESPESSURA 3,0 CM, PREPARO MECÂNICO DA ARGAMASSA. AF_06/2018</t>
  </si>
  <si>
    <r>
      <rPr>
        <rFont val="Arial"/>
        <sz val="7.0"/>
      </rPr>
      <t>Imprimação inclusive fornecimento e transporte comercial do material betuminoso</t>
    </r>
  </si>
  <si>
    <t>98685</t>
  </si>
  <si>
    <r>
      <rPr>
        <rFont val="Arial"/>
        <sz val="7.0"/>
      </rPr>
      <t>M2</t>
    </r>
  </si>
  <si>
    <t>RODAPÉ EM GRANITO, ALTURA 10 CM. AF_06/2018</t>
  </si>
  <si>
    <t>27,56</t>
  </si>
  <si>
    <r>
      <rPr>
        <rFont val="Arial"/>
        <sz val="7.0"/>
      </rPr>
      <t>A incluir</t>
    </r>
  </si>
  <si>
    <t>98686</t>
  </si>
  <si>
    <t>RODAPÉ EM LADRILHO HIDRÁULICO, ALTURA 7 CM. AF_06/2018</t>
  </si>
  <si>
    <t>30,42</t>
  </si>
  <si>
    <t>98688</t>
  </si>
  <si>
    <t>RODAPÉ EM POLIESTIRENO, ALTURA 5 CM. AF_06/2018</t>
  </si>
  <si>
    <t>72187</t>
  </si>
  <si>
    <r>
      <rPr>
        <rFont val="Arial"/>
        <sz val="7.0"/>
      </rPr>
      <t>Lama asfáltica (faixa I - ISSA) exclusive fornecimento e transporte comercial da emulsão</t>
    </r>
  </si>
  <si>
    <t>PISO DE BORRACHA FRISADO, ESPESSURA 7MM, ASSENTADO COM ARGAMASSA TRACO 1:3 (CIMENTO E AREIA)</t>
  </si>
  <si>
    <r>
      <rPr>
        <rFont val="Arial"/>
        <sz val="7.0"/>
      </rPr>
      <t>M2</t>
    </r>
  </si>
  <si>
    <t>168,02</t>
  </si>
  <si>
    <r>
      <rPr>
        <rFont val="Arial"/>
        <sz val="7.0"/>
      </rPr>
      <t>A incluir</t>
    </r>
  </si>
  <si>
    <t>73876/1</t>
  </si>
  <si>
    <t>PISO DE BORRACHA PASTILHADO, ESPESSURA 7MM, FIXADO COM COLA</t>
  </si>
  <si>
    <t>84186</t>
  </si>
  <si>
    <t>PISO DE BORRACHA CANELADA, ESPESSURA 3,5MM, FIXADO COM COLA</t>
  </si>
  <si>
    <r>
      <rPr>
        <rFont val="Arial"/>
        <sz val="7.0"/>
      </rPr>
      <t>Lama asfáltica (faixa I - ISSA) inclusive fornecimento e transporte comercial da emulsão</t>
    </r>
  </si>
  <si>
    <r>
      <rPr>
        <rFont val="Arial"/>
        <sz val="7.0"/>
      </rPr>
      <t>M2</t>
    </r>
  </si>
  <si>
    <t>84187</t>
  </si>
  <si>
    <t>ASSENTAMENTO DE PISO DE BORRACHA PASTILHADA FIXADO COM COLA</t>
  </si>
  <si>
    <r>
      <rPr>
        <rFont val="Arial"/>
        <sz val="7.0"/>
      </rPr>
      <t>A incluir</t>
    </r>
  </si>
  <si>
    <t>72815</t>
  </si>
  <si>
    <t>APLICACAO DE TINTA A BASE DE EPOXI SOBRE PISO</t>
  </si>
  <si>
    <t>46,03</t>
  </si>
  <si>
    <t>84191</t>
  </si>
  <si>
    <t>PISO EM GRANILITE, MARMORITE OU GRANITINA ESPESSURA 8 MM, INCLUSO JUNTAS DE DILATACAO PLASTICAS</t>
  </si>
  <si>
    <t>54,92</t>
  </si>
  <si>
    <t>74111/1</t>
  </si>
  <si>
    <t>SOLEIRA / TABEIRA EM MARMORE BRANCO COMUM, POLIDO, LARGURA 5 CM, ESPESSURA 2 CM, ASSENTADA COM ARGAMASSA COLANTE</t>
  </si>
  <si>
    <r>
      <rPr>
        <rFont val="Arial"/>
        <sz val="7.0"/>
      </rPr>
      <t>Lama asfáltica (faixa II - ISSA) exclusive fornecimento e transporte comercial da emulsão</t>
    </r>
  </si>
  <si>
    <r>
      <rPr>
        <rFont val="Arial"/>
        <sz val="7.0"/>
      </rPr>
      <t>M2</t>
    </r>
  </si>
  <si>
    <t>98695</t>
  </si>
  <si>
    <t>SOLEIRA EM MÁRMORE, LARGURA 15 CM, ESPESSURA 2,0 CM. AF_06/2018</t>
  </si>
  <si>
    <r>
      <rPr>
        <rFont val="Arial"/>
        <sz val="7.0"/>
      </rPr>
      <t>A incluir</t>
    </r>
  </si>
  <si>
    <t>72,21</t>
  </si>
  <si>
    <t>98697</t>
  </si>
  <si>
    <t>RODAPÉ EM MÁRMORE, ALTURA 7 CM. AF_06/2018</t>
  </si>
  <si>
    <r>
      <rPr>
        <rFont val="Arial"/>
        <sz val="7.0"/>
      </rPr>
      <t>Lama asfáltica (faixa II - ISSA) inclusive fornecimento e transporte comercial da emulsão</t>
    </r>
  </si>
  <si>
    <t>73886/1</t>
  </si>
  <si>
    <t>RODAPE EM MADEIRA, ALTURA 7CM, FIXADO EM PECAS DE MADEIRA</t>
  </si>
  <si>
    <r>
      <rPr>
        <rFont val="Arial"/>
        <sz val="7.0"/>
      </rPr>
      <t>M2</t>
    </r>
  </si>
  <si>
    <t>84162</t>
  </si>
  <si>
    <r>
      <rPr>
        <rFont val="Arial"/>
        <sz val="7.0"/>
      </rPr>
      <t>A incluir</t>
    </r>
  </si>
  <si>
    <t>RODAPE EM MADEIRA, ALTURA 7CM, FIXADO COM COLA</t>
  </si>
  <si>
    <t>12,44</t>
  </si>
  <si>
    <t>88648</t>
  </si>
  <si>
    <t>RODAPÉ CERÂMICO DE 7CM DE ALTURA COM PLACAS TIPO ESMALTADA EXTRA  DE DIMENSÕES 35X35CM. AF_06/2014</t>
  </si>
  <si>
    <t>88649</t>
  </si>
  <si>
    <t>RODAPÉ CERÂMICO DE 7CM DE ALTURA COM PLACAS TIPO ESMALTADA EXTRA DE DIMENSÕES 45X45CM. AF_06/2014</t>
  </si>
  <si>
    <t>88650</t>
  </si>
  <si>
    <r>
      <rPr>
        <rFont val="Arial"/>
        <sz val="7.0"/>
      </rPr>
      <t>Lama asfáltica (faixa III - ISSA) exclusive fornecimento e transporte comercial da emulsão</t>
    </r>
  </si>
  <si>
    <t>RODAPÉ CERÂMICO DE 7CM DE ALTURA COM PLACAS TIPO ESMALTADA EXTRA DE DIMENSÕES 60X60CM. AF_06/2014</t>
  </si>
  <si>
    <r>
      <rPr>
        <rFont val="Arial"/>
        <sz val="7.0"/>
      </rPr>
      <t>M2</t>
    </r>
  </si>
  <si>
    <r>
      <rPr>
        <rFont val="Arial"/>
        <sz val="7.0"/>
      </rPr>
      <t>A incluir</t>
    </r>
  </si>
  <si>
    <t>96467</t>
  </si>
  <si>
    <t>RODAPÉ CERÂMICO DE 7CM DE ALTURA COM PLACAS TIPO ESMALTADA COMERCIAL DE DIMENSÕES 35X35CM (PADRAO POPULAR). AF_06/2017</t>
  </si>
  <si>
    <t>73850/1</t>
  </si>
  <si>
    <t>RODAPE EM MARMORITE, ALTURA 10CM</t>
  </si>
  <si>
    <t>84168</t>
  </si>
  <si>
    <t>RODAPE EM ARDOSIA ASSENTADO COM ARGAMASSA TRACO 1:4 (CIMENTO E AREIA) ALTURA 10CM</t>
  </si>
  <si>
    <r>
      <rPr>
        <rFont val="Arial"/>
        <sz val="7.0"/>
      </rPr>
      <t>Lama asfáltica (faixa III - ISSA) inclusive fornecimento e transporte comercial da emulsão</t>
    </r>
  </si>
  <si>
    <t>68325</t>
  </si>
  <si>
    <t>PISO EM CONCRETO 20 MPA PREPARO MECANICO, ESPESSURA 7CM, INCLUSO SELANTE ELASTICO A BASE DE POLIURETANO</t>
  </si>
  <si>
    <r>
      <rPr>
        <rFont val="Arial"/>
        <sz val="7.0"/>
      </rPr>
      <t>M2</t>
    </r>
  </si>
  <si>
    <t>68333</t>
  </si>
  <si>
    <t>PISO EM CONCRETO 20 MPA PREPARO MECANICO, ESPESSURA 7CM, INCLUSO JUNTAS DE DILATACAO EM MADEIRA</t>
  </si>
  <si>
    <r>
      <rPr>
        <rFont val="Arial"/>
        <sz val="7.0"/>
      </rPr>
      <t>A incluir</t>
    </r>
  </si>
  <si>
    <t>40,85</t>
  </si>
  <si>
    <t>72,97</t>
  </si>
  <si>
    <t>94990</t>
  </si>
  <si>
    <t>EXECUÇÃO DE PASSEIO (CALÇADA) OU PISO DE CONCRETO COM CONCRETO MOLDADO IN LOCO, FEITO EM OBRA, ACABAMENTO CONVENCIONAL, NÃO ARMADO. AF_07/2016</t>
  </si>
  <si>
    <t>484,52</t>
  </si>
  <si>
    <r>
      <rPr>
        <rFont val="Arial"/>
        <sz val="7.0"/>
      </rPr>
      <t>Lama asfáltica (faixa IV - ISSA) exclusive fornecimento e transporte comercial da emulsão</t>
    </r>
  </si>
  <si>
    <t>94991</t>
  </si>
  <si>
    <t>EXECUÇÃO DE PASSEIO (CALÇADA) OU PISO DE CONCRETO COM CONCRETO MOLDADO IN LOCO, USINADO, ACABAMENTO CONVENCIONAL, NÃO ARMADO. AF_07/2016</t>
  </si>
  <si>
    <t>418,14</t>
  </si>
  <si>
    <r>
      <rPr>
        <rFont val="Arial"/>
        <sz val="7.0"/>
      </rPr>
      <t>M2</t>
    </r>
  </si>
  <si>
    <t>94992</t>
  </si>
  <si>
    <t>EXECUÇÃO DE PASSEIO (CALÇADA) OU PISO DE CONCRETO COM CONCRETO MOLDADO IN LOCO, FEITO EM OBRA, ACABAMENTO CONVENCIONAL, ESPESSURA 6 CM, ARMADO. AF_07/2016</t>
  </si>
  <si>
    <r>
      <rPr>
        <rFont val="Arial"/>
        <sz val="7.0"/>
      </rPr>
      <t>A incluir</t>
    </r>
  </si>
  <si>
    <t>94993</t>
  </si>
  <si>
    <t>EXECUÇÃO DE PASSEIO (CALÇADA) OU PISO DE CONCRETO COM CONCRETO MOLDADO IN LOCO, USINADO, ACABAMENTO CONVENCIONAL, ESPESSURA 6 CM, ARMADO. AF_07/2016</t>
  </si>
  <si>
    <t>94994</t>
  </si>
  <si>
    <t>EXECUÇÃO DE PASSEIO (CALÇADA) OU PISO DE CONCRETO COM CONCRETO MOLDADO IN LOCO, FEITO EM OBRA, ACABAMENTO CONVENCIONAL, ESPESSURA 8 CM, ARMADO. AF_07/2016</t>
  </si>
  <si>
    <t>67,82</t>
  </si>
  <si>
    <t>94995</t>
  </si>
  <si>
    <t>EXECUÇÃO DE PASSEIO (CALÇADA) OU PISO DE CONCRETO COM CONCRETO MOLDADO IN LOCO, USINADO, ACABAMENTO CONVENCIONAL, ESPESSURA 8 CM, ARMADO. AF_07/2016</t>
  </si>
  <si>
    <t>62,51</t>
  </si>
  <si>
    <t>94996</t>
  </si>
  <si>
    <r>
      <rPr>
        <rFont val="Arial"/>
        <sz val="7.0"/>
      </rPr>
      <t>Lama asfáltica (faixa IV - ISSA) inclusive fornecimento e transporte comercial da emulsão</t>
    </r>
  </si>
  <si>
    <t>EXECUÇÃO DE PASSEIO (CALÇADA) OU PISO DE CONCRETO COM CONCRETO MOLDADO IN LOCO, FEITO EM OBRA, ACABAMENTO CONVENCIONAL, ESPESSURA 10 CM, ARMADO. AF_07/2016</t>
  </si>
  <si>
    <t>77,61</t>
  </si>
  <si>
    <r>
      <rPr>
        <rFont val="Arial"/>
        <sz val="7.0"/>
      </rPr>
      <t>M2</t>
    </r>
  </si>
  <si>
    <t>94997</t>
  </si>
  <si>
    <r>
      <rPr>
        <rFont val="Arial"/>
        <sz val="7.0"/>
      </rPr>
      <t>A incluir</t>
    </r>
  </si>
  <si>
    <t>EXECUÇÃO DE PASSEIO (CALÇADA) OU PISO DE CONCRETO COM CONCRETO MOLDADO IN LOCO, USINADO, ACABAMENTO CONVENCIONAL, ESPESSURA 10 CM, ARMADO. AF_07/2016</t>
  </si>
  <si>
    <t>70,96</t>
  </si>
  <si>
    <t>94998</t>
  </si>
  <si>
    <t>EXECUÇÃO DE PASSEIO (CALÇADA) OU PISO DE CONCRETO COM CONCRETO MOLDADO IN LOCO, FEITO EM OBRA, ACABAMENTO CONVENCIONAL, ESPESSURA 12 CM, ARMADO. AF_07/2016</t>
  </si>
  <si>
    <t>87,02</t>
  </si>
  <si>
    <t>94999</t>
  </si>
  <si>
    <t>EXECUÇÃO DE PASSEIO (CALÇADA) OU PISO DE CONCRETO COM CONCRETO MOLDADO IN LOCO, USINADO, ACABAMENTO CONVENCIONAL, ESPESSURA 12 CM, ARMADO. AF_07/2016</t>
  </si>
  <si>
    <r>
      <rPr>
        <rFont val="Arial"/>
        <sz val="7.0"/>
      </rPr>
      <t>Meio fio (assentamento), inclusive caiação</t>
    </r>
  </si>
  <si>
    <t>79,05</t>
  </si>
  <si>
    <r>
      <rPr>
        <rFont val="Arial"/>
        <sz val="7.0"/>
      </rPr>
      <t>M</t>
    </r>
  </si>
  <si>
    <t>87620</t>
  </si>
  <si>
    <t>CONTRAPISO EM ARGAMASSA TRAÇO 1:4 (CIMENTO E AREIA), PREPARO MECÂNICO COM BETONEIRA 400 L, APLICADO EM ÁREAS SECAS SOBRE LAJE, ADERIDO, ESPESSURA 2CM. AF_06/2014</t>
  </si>
  <si>
    <t>87622</t>
  </si>
  <si>
    <t>CONTRAPISO EM ARGAMASSA TRAÇO 1:4 (CIMENTO E AREIA), PREPARO MANUAL, APLICADO EM ÁREAS SECAS SOBRE LAJE, ADERIDO, ESPESSURA 2CM. AF_06/2014</t>
  </si>
  <si>
    <r>
      <rPr>
        <rFont val="Arial"/>
        <sz val="7.0"/>
      </rPr>
      <t>Meio fio (remoção e reassentamento),  inclusive caiação</t>
    </r>
  </si>
  <si>
    <t>87623</t>
  </si>
  <si>
    <t>CONTRAPISO EM ARGAMASSA PRONTA, PREPARO MECÂNICO COM MISTURADOR 300 KG, APLICADO EM ÁREAS SECAS SOBRE LAJE, ADERIDO, ESPESSURA 2CM. AF_06/2014</t>
  </si>
  <si>
    <r>
      <rPr>
        <rFont val="Arial"/>
        <sz val="7.0"/>
      </rPr>
      <t>M</t>
    </r>
  </si>
  <si>
    <t>50,84</t>
  </si>
  <si>
    <t>87624</t>
  </si>
  <si>
    <t>CONTRAPISO EM ARGAMASSA PRONTA, PREPARO MANUAL, APLICADO EM ÁREAS SECAS SOBRE LAJE, ADERIDO, ESPESSURA 2CM. AF_06/2014</t>
  </si>
  <si>
    <t>55,01</t>
  </si>
  <si>
    <t>87630</t>
  </si>
  <si>
    <t>CONTRAPISO EM ARGAMASSA TRAÇO 1:4 (CIMENTO E AREIA), PREPARO MECÂNICO COM BETONEIRA 400 L, APLICADO EM ÁREAS SECAS SOBRE LAJE, ADERIDO, ESPESSURA 3CM. AF_06/2014</t>
  </si>
  <si>
    <r>
      <rPr>
        <rFont val="Arial"/>
        <sz val="7.0"/>
      </rPr>
      <t xml:space="preserve">Micro revestimento asfáltico à frio exclusive fornecimento e transporte comercial do material
</t>
    </r>
    <r>
      <rPr>
        <rFont val="Arial"/>
        <sz val="7.0"/>
      </rPr>
      <t>betuminoso</t>
    </r>
  </si>
  <si>
    <r>
      <rPr>
        <rFont val="Arial"/>
        <sz val="7.0"/>
      </rPr>
      <t>M2</t>
    </r>
  </si>
  <si>
    <t>87632</t>
  </si>
  <si>
    <t>CONTRAPISO EM ARGAMASSA TRAÇO 1:4 (CIMENTO E AREIA), PREPARO MANUAL, APLICADO EM ÁREAS SECAS SOBRE LAJE, ADERIDO, ESPESSURA 3CM. AF_06/2014</t>
  </si>
  <si>
    <t>29,58</t>
  </si>
  <si>
    <r>
      <rPr>
        <rFont val="Arial"/>
        <sz val="7.0"/>
      </rPr>
      <t>A incluir</t>
    </r>
  </si>
  <si>
    <t>87633</t>
  </si>
  <si>
    <t>CONTRAPISO EM ARGAMASSA PRONTA, PREPARO MECÂNICO COM MISTURADOR 300 KG, APLICADO EM ÁREAS SECAS SOBRE LAJE, ADERIDO, ESPESSURA 3CM. AF_06/2014</t>
  </si>
  <si>
    <t>67,19</t>
  </si>
  <si>
    <t>87634</t>
  </si>
  <si>
    <t>CONTRAPISO EM ARGAMASSA PRONTA, PREPARO MANUAL, APLICADO EM ÁREAS SECAS SOBRE LAJE, ADERIDO, ESPESSURA 3CM. AF_06/2014</t>
  </si>
  <si>
    <t>72,98</t>
  </si>
  <si>
    <t>87640</t>
  </si>
  <si>
    <t>CONTRAPISO EM ARGAMASSA TRAÇO 1:4 (CIMENTO E AREIA), PREPARO MECÂNICO COM BETONEIRA 400 L, APLICADO EM ÁREAS SECAS SOBRE LAJE, ADERIDO, ESPESSURA 4CM. AF_06/2014</t>
  </si>
  <si>
    <r>
      <rPr>
        <rFont val="Arial"/>
        <sz val="7.0"/>
      </rPr>
      <t xml:space="preserve">Micro revestimento asfáltico à frio exclusive fornecimento emulsão e transp. de todos os
</t>
    </r>
    <r>
      <rPr>
        <rFont val="Arial"/>
        <sz val="7.0"/>
      </rPr>
      <t>materiais</t>
    </r>
  </si>
  <si>
    <r>
      <rPr>
        <rFont val="Arial"/>
        <sz val="7.0"/>
      </rPr>
      <t>M2</t>
    </r>
  </si>
  <si>
    <t>87642</t>
  </si>
  <si>
    <t>CONTRAPISO EM ARGAMASSA TRAÇO 1:4 (CIMENTO E AREIA), PREPARO MANUAL, APLICADO EM ÁREAS SECAS SOBRE LAJE, ADERIDO, ESPESSURA 4CM. AF_06/2014</t>
  </si>
  <si>
    <t>34,23</t>
  </si>
  <si>
    <t>87644</t>
  </si>
  <si>
    <r>
      <rPr>
        <rFont val="Arial"/>
        <sz val="7.0"/>
      </rPr>
      <t xml:space="preserve">Micro revestimento asfáltico à frio inclusive fornecimento e transporte comercial do material
</t>
    </r>
    <r>
      <rPr>
        <rFont val="Arial"/>
        <sz val="7.0"/>
      </rPr>
      <t>betuminoso</t>
    </r>
  </si>
  <si>
    <t>CONTRAPISO EM ARGAMASSA PRONTA, PREPARO MANUAL, APLICADO EM ÁREAS SECAS SOBRE LAJE, ADERIDO, ESPESSURA 4CM. AF_06/2014</t>
  </si>
  <si>
    <t>87,60</t>
  </si>
  <si>
    <r>
      <rPr>
        <rFont val="Arial"/>
        <sz val="7.0"/>
      </rPr>
      <t>M2</t>
    </r>
  </si>
  <si>
    <t>87680</t>
  </si>
  <si>
    <t>CONTRAPISO EM ARGAMASSA TRAÇO 1:4 (CIMENTO E AREIA), PREPARO MECÂNICO COM BETONEIRA 400 L, APLICADO EM ÁREAS SECAS SOBRE LAJE, NÃO ADERIDO, ESPESSURA 4CM. AF_06/2014</t>
  </si>
  <si>
    <r>
      <rPr>
        <rFont val="Arial"/>
        <sz val="7.0"/>
      </rPr>
      <t>A incluir</t>
    </r>
  </si>
  <si>
    <t>87682</t>
  </si>
  <si>
    <t>CONTRAPISO EM ARGAMASSA TRAÇO 1:4 (CIMENTO E AREIA), PREPARO MANUAL, APLICADO EM ÁREAS SECAS SOBRE LAJE, NÃO ADERIDO, ESPESSURA 4CM. AF_06/2014</t>
  </si>
  <si>
    <t>87683</t>
  </si>
  <si>
    <t>CONTRAPISO EM ARGAMASSA PRONTA, PREPARO MECÂNICO COM MISTURADOR 300 KG, APLICADO EM ÁREAS SECAS SOBRE LAJE, NÃO ADERIDO, ESPESSURA 4CM. AF_06/2014</t>
  </si>
  <si>
    <t>87684</t>
  </si>
  <si>
    <t>CONTRAPISO EM ARGAMASSA PRONTA, PREPARO MANUAL, APLICADO EM ÁREAS SECAS SOBRE LAJE, NÃO ADERIDO, ESPESSURA 4CM. AF_06/2014</t>
  </si>
  <si>
    <r>
      <rPr>
        <rFont val="Arial"/>
        <sz val="7.0"/>
      </rPr>
      <t xml:space="preserve">Obturação de buracos c/ CBUQ exclusive fornecimento e transporte comercial dos materiais
</t>
    </r>
    <r>
      <rPr>
        <rFont val="Arial"/>
        <sz val="7.0"/>
      </rPr>
      <t>betuminosos</t>
    </r>
  </si>
  <si>
    <t>81,80</t>
  </si>
  <si>
    <r>
      <rPr>
        <rFont val="Arial"/>
        <sz val="7.0"/>
      </rPr>
      <t>M2</t>
    </r>
  </si>
  <si>
    <t>87690</t>
  </si>
  <si>
    <t>CONTRAPISO EM ARGAMASSA TRAÇO 1:4 (CIMENTO E AREIA), PREPARO MECÂNICO COM BETONEIRA 400 L, APLICADO EM ÁREAS SECAS SOBRE LAJE, NÃO ADERIDO, ESPESSURA 5CM. AF_06/2014</t>
  </si>
  <si>
    <r>
      <rPr>
        <rFont val="Arial"/>
        <sz val="7.0"/>
      </rPr>
      <t>A incluir</t>
    </r>
  </si>
  <si>
    <t>87692</t>
  </si>
  <si>
    <t>CONTRAPISO EM ARGAMASSA TRAÇO 1:4 (CIMENTO E AREIA), PREPARO MANUAL, APLICADO EM ÁREAS SECAS SOBRE LAJE, NÃO ADERIDO, ESPESSURA 5CM. AF_06/2014</t>
  </si>
  <si>
    <t>87693</t>
  </si>
  <si>
    <t>CONTRAPISO EM ARGAMASSA PRONTA, PREPARO MECÂNICO COM MISTURADOR 300 KG, APLICADO EM ÁREAS SECAS SOBRE LAJE, NÃO ADERIDO, ESPESSURA 5CM. AF_06/2014</t>
  </si>
  <si>
    <t>86,01</t>
  </si>
  <si>
    <t>87694</t>
  </si>
  <si>
    <t>CONTRAPISO EM ARGAMASSA PRONTA, PREPARO MANUAL, APLICADO EM ÁREAS SECAS SOBRE LAJE, NÃO ADERIDO, ESPESSURA 5CM. AF_06/2014</t>
  </si>
  <si>
    <t>94,17</t>
  </si>
  <si>
    <t>87700</t>
  </si>
  <si>
    <r>
      <rPr>
        <rFont val="Arial"/>
        <sz val="7.0"/>
      </rPr>
      <t xml:space="preserve">Obturação de buracos c/ CBUQ exclusive fornecimento e transporte dos materiais
</t>
    </r>
    <r>
      <rPr>
        <rFont val="Arial"/>
        <sz val="7.0"/>
      </rPr>
      <t>betuminosos</t>
    </r>
  </si>
  <si>
    <t>CONTRAPISO EM ARGAMASSA TRAÇO 1:4 (CIMENTO E AREIA), PREPARO MECÂNICO COM BETONEIRA 400 L, APLICADO EM ÁREAS SECAS SOBRE LAJE, NÃO ADERIDO, ESPESSURA 6CM. AF_06/2014</t>
  </si>
  <si>
    <t>31,30</t>
  </si>
  <si>
    <r>
      <rPr>
        <rFont val="Arial"/>
        <sz val="7.0"/>
      </rPr>
      <t>t</t>
    </r>
  </si>
  <si>
    <t>87702</t>
  </si>
  <si>
    <t>CONTRAPISO EM ARGAMASSA TRAÇO 1:4 (CIMENTO E AREIA), PREPARO MANUAL, APLICADO EM ÁREAS SECAS SOBRE LAJE, NÃO ADERIDO, ESPESSURA 6CM. AF_06/2014</t>
  </si>
  <si>
    <t>87703</t>
  </si>
  <si>
    <r>
      <rPr>
        <rFont val="Arial"/>
        <sz val="7.0"/>
      </rPr>
      <t>A incluir</t>
    </r>
  </si>
  <si>
    <t>CONTRAPISO EM ARGAMASSA PRONTA, PREPARO MECÂNICO COM MISTURADOR 300 KG, APLICADO EM ÁREAS SECAS SOBRE LAJE, NÃO ADERIDO, ESPESSURA 6CM. AF_06/2014</t>
  </si>
  <si>
    <t>93,36</t>
  </si>
  <si>
    <t>87704</t>
  </si>
  <si>
    <t>CONTRAPISO EM ARGAMASSA PRONTA, PREPARO MANUAL, APLICADO EM ÁREAS SECAS SOBRE LAJE, NÃO ADERIDO, ESPESSURA 6CM. AF_06/2014</t>
  </si>
  <si>
    <t>102,24</t>
  </si>
  <si>
    <t>87735</t>
  </si>
  <si>
    <t>CONTRAPISO EM ARGAMASSA TRAÇO 1:4 (CIMENTO E AREIA), PREPARO MECÂNICO COM BETONEIRA 400 L, APLICADO EM ÁREAS MOLHADAS SOBRE LAJE, ADERIDO, ESPESSURA 2CM. AF_06/2014</t>
  </si>
  <si>
    <t>29,89</t>
  </si>
  <si>
    <t>87737</t>
  </si>
  <si>
    <t>CONTRAPISO EM ARGAMASSA TRAÇO 1:4 (CIMENTO E AREIA), PREPARO MANUAL, APLICADO EM ÁREAS MOLHADAS SOBRE LAJE, ADERIDO, ESPESSURA 2CM. AF_06/2014</t>
  </si>
  <si>
    <t>31,94</t>
  </si>
  <si>
    <r>
      <rPr>
        <rFont val="Arial"/>
        <sz val="7.0"/>
      </rPr>
      <t xml:space="preserve">Obturação de buracos c/ CBUQ inclusive fornecimento e transporte comercial dos materiais
</t>
    </r>
    <r>
      <rPr>
        <rFont val="Arial"/>
        <sz val="7.0"/>
      </rPr>
      <t>betuminosos</t>
    </r>
  </si>
  <si>
    <t>87738</t>
  </si>
  <si>
    <r>
      <rPr>
        <rFont val="Arial"/>
        <sz val="7.0"/>
      </rPr>
      <t>M2</t>
    </r>
  </si>
  <si>
    <t>CONTRAPISO EM ARGAMASSA PRONTA, PREPARO MECÂNICO COM MISTURADOR 300 KG, APLICADO EM ÁREAS MOLHADAS SOBRE LAJE, ADERIDO, ESPESSURA 2CM. AF_06/2014</t>
  </si>
  <si>
    <t>58,99</t>
  </si>
  <si>
    <r>
      <rPr>
        <rFont val="Arial"/>
        <sz val="7.0"/>
      </rPr>
      <t>A incluir</t>
    </r>
  </si>
  <si>
    <t>87739</t>
  </si>
  <si>
    <t>CONTRAPISO EM ARGAMASSA PRONTA, PREPARO MANUAL, APLICADO EM ÁREAS MOLHADAS SOBRE LAJE, ADERIDO, ESPESSURA 2CM. AF_06/2014</t>
  </si>
  <si>
    <t>63,16</t>
  </si>
  <si>
    <t>87745</t>
  </si>
  <si>
    <t>CONTRAPISO EM ARGAMASSA TRAÇO 1:4 (CIMENTO E AREIA), PREPARO MECÂNICO COM BETONEIRA 400 L, APLICADO EM ÁREAS MOLHADAS SOBRE LAJE, ADERIDO, ESPESSURA 3CM. AF_06/2014</t>
  </si>
  <si>
    <t>87747</t>
  </si>
  <si>
    <t>CONTRAPISO EM ARGAMASSA TRAÇO 1:4 (CIMENTO E AREIA), PREPARO MANUAL, APLICADO EM ÁREAS MOLHADAS SOBRE LAJE, ADERIDO, ESPESSURA 3CM. AF_06/2014</t>
  </si>
  <si>
    <t>87748</t>
  </si>
  <si>
    <t>CONTRAPISO EM ARGAMASSA PRONTA, PREPARO MECÂNICO COM MISTURADOR 300 KG, APLICADO EM ÁREAS MOLHADAS SOBRE LAJE, ADERIDO, ESPESSURA 3CM. AF_06/2014</t>
  </si>
  <si>
    <t>75,34</t>
  </si>
  <si>
    <r>
      <rPr>
        <rFont val="Arial"/>
        <sz val="7.0"/>
      </rPr>
      <t>Obturação de buracos c/ CBUQ inclusive fornecimento e transporte dos materiais betuminosos</t>
    </r>
  </si>
  <si>
    <t>87749</t>
  </si>
  <si>
    <t>CONTRAPISO EM ARGAMASSA PRONTA, PREPARO MANUAL, APLICADO EM ÁREAS MOLHADAS SOBRE LAJE, ADERIDO, ESPESSURA 3CM. AF_06/2014</t>
  </si>
  <si>
    <t>81,13</t>
  </si>
  <si>
    <r>
      <rPr>
        <rFont val="Arial"/>
        <sz val="7.0"/>
      </rPr>
      <t>t</t>
    </r>
  </si>
  <si>
    <t>87755</t>
  </si>
  <si>
    <t>CONTRAPISO EM ARGAMASSA TRAÇO 1:4 (CIMENTO E AREIA), PREPARO MECÂNICO COM BETONEIRA 400 L, APLICADO EM ÁREAS MOLHADAS SOBRE IMPERMEABILIZAÇÃO, ESPESSURA 3CM. AF_06/2014</t>
  </si>
  <si>
    <t>31,97</t>
  </si>
  <si>
    <r>
      <rPr>
        <rFont val="Arial"/>
        <sz val="7.0"/>
      </rPr>
      <t>A incluir</t>
    </r>
  </si>
  <si>
    <t>87757</t>
  </si>
  <si>
    <t>CONTRAPISO EM ARGAMASSA TRAÇO 1:4 (CIMENTO E AREIA), PREPARO MANUAL, APLICADO EM ÁREAS MOLHADAS SOBRE IMPERMEABILIZAÇÃO, ESPESSURA 3CM. AF_06/2014</t>
  </si>
  <si>
    <t>34,83</t>
  </si>
  <si>
    <t>87758</t>
  </si>
  <si>
    <t>CONTRAPISO EM ARGAMASSA PRONTA, PREPARO MECÂNICO COM MISTURADOR 300 KG, APLICADO EM ÁREAS MOLHADAS SOBRE IMPERMEABILIZAÇÃO, ESPESSURA 3CM. AF_06/2014</t>
  </si>
  <si>
    <t>87759</t>
  </si>
  <si>
    <t>CONTRAPISO EM ARGAMASSA PRONTA, PREPARO MANUAL, APLICADO EM ÁREAS MOLHADAS SOBRE IMPERMEABILIZAÇÃO, ESPESSURA 3CM. AF_06/2014</t>
  </si>
  <si>
    <t>78,23</t>
  </si>
  <si>
    <r>
      <rPr>
        <rFont val="Arial"/>
        <sz val="7.0"/>
      </rPr>
      <t xml:space="preserve">Obturação de buracos c/ CBUQ-faixa "C", exclusive forn.do CAP e transporte de todos os
</t>
    </r>
    <r>
      <rPr>
        <rFont val="Arial"/>
        <sz val="7.0"/>
      </rPr>
      <t>materiais</t>
    </r>
  </si>
  <si>
    <t>87765</t>
  </si>
  <si>
    <r>
      <rPr>
        <rFont val="Arial"/>
        <sz val="7.0"/>
      </rPr>
      <t>M2</t>
    </r>
  </si>
  <si>
    <t>CONTRAPISO EM ARGAMASSA TRAÇO 1:4 (CIMENTO E AREIA), PREPARO MECÂNICO COM BETONEIRA 400 L, APLICADO EM ÁREAS MOLHADAS SOBRE IMPERMEABILIZAÇÃO, ESPESSURA 4CM. AF_06/2014</t>
  </si>
  <si>
    <t>35,98</t>
  </si>
  <si>
    <t>87767</t>
  </si>
  <si>
    <t>CONTRAPISO EM ARGAMASSA TRAÇO 1:4 (CIMENTO E AREIA), PREPARO MANUAL, APLICADO EM ÁREAS MOLHADAS SOBRE IMPERMEABILIZAÇÃO, ESPESSURA 4CM. AF_06/2014</t>
  </si>
  <si>
    <t>39,49</t>
  </si>
  <si>
    <t>87768</t>
  </si>
  <si>
    <t>CONTRAPISO EM ARGAMASSA PRONTA, PREPARO MECÂNICO COM MISTURADOR 300 KG, APLICADO EM ÁREAS MOLHADAS SOBRE IMPERMEABILIZAÇÃO, ESPESSURA 4CM. AF_06/2014</t>
  </si>
  <si>
    <t>87769</t>
  </si>
  <si>
    <t>CONTRAPISO EM ARGAMASSA PRONTA, PREPARO MANUAL, APLICADO EM ÁREAS MOLHADAS SOBRE IMPERMEABILIZAÇÃO, ESPESSURA 4CM. AF_06/2014</t>
  </si>
  <si>
    <t>92,86</t>
  </si>
  <si>
    <r>
      <rPr>
        <rFont val="Arial"/>
        <sz val="7.0"/>
      </rPr>
      <t>Obturação de buracos c/ PMF exclusive fornecimento e transporte comercial da emulsão</t>
    </r>
  </si>
  <si>
    <r>
      <rPr>
        <rFont val="Arial"/>
        <sz val="7.0"/>
      </rPr>
      <t>M2</t>
    </r>
  </si>
  <si>
    <t>88470</t>
  </si>
  <si>
    <t>CONTRAPISO AUTONIVELANTE, APLICADO SOBRE LAJE, NÃO ADERIDO, ESPESSURA 3CM. AF_06/2014</t>
  </si>
  <si>
    <r>
      <rPr>
        <rFont val="Arial"/>
        <sz val="7.0"/>
      </rPr>
      <t>A incluir</t>
    </r>
  </si>
  <si>
    <t>88471</t>
  </si>
  <si>
    <t>CONTRAPISO AUTONIVELANTE, APLICADO SOBRE LAJE, NÃO ADERIDO, ESPESSURA 4CM. AF_06/2014</t>
  </si>
  <si>
    <t>88472</t>
  </si>
  <si>
    <t>CONTRAPISO AUTONIVELANTE, APLICADO SOBRE LAJE, NÃO ADERIDO, ESPESSURA 5CM. AF_06/2014</t>
  </si>
  <si>
    <t>88476</t>
  </si>
  <si>
    <r>
      <rPr>
        <rFont val="Arial"/>
        <sz val="7.0"/>
      </rPr>
      <t>Obturação de buracos c/ PMF exclusive fornecimento e transporte dos materiais betuminosos</t>
    </r>
  </si>
  <si>
    <t>CONTRAPISO AUTONIVELANTE, APLICADO SOBRE LAJE, ADERIDO, ESPESSURA 2CM. AF_06/2014</t>
  </si>
  <si>
    <r>
      <rPr>
        <rFont val="Arial"/>
        <sz val="7.0"/>
      </rPr>
      <t>t</t>
    </r>
  </si>
  <si>
    <t>88477</t>
  </si>
  <si>
    <t>CONTRAPISO AUTONIVELANTE, APLICADO SOBRE LAJE, ADERIDO, ESPESSURA 3CM. AF_06/2014</t>
  </si>
  <si>
    <t>21,20</t>
  </si>
  <si>
    <r>
      <rPr>
        <rFont val="Arial"/>
        <sz val="7.0"/>
      </rPr>
      <t>A incluir</t>
    </r>
  </si>
  <si>
    <t>88478</t>
  </si>
  <si>
    <t>CONTRAPISO AUTONIVELANTE, APLICADO SOBRE LAJE, ADERIDO, ESPESSURA 4CM. AF_06/2014</t>
  </si>
  <si>
    <t>90900</t>
  </si>
  <si>
    <t>CONTRAPISO ACÚSTICO EM ARGAMASSA TRAÇO 1:4 (CIMENTO E AREIA), PREPARO MECÂNICO COM BETONEIRA 400L, APLICADO EM ÁREAS SECAS MENORES QUE 15M2, ESPESSURA 5CM. AF_10/2014</t>
  </si>
  <si>
    <t>90902</t>
  </si>
  <si>
    <r>
      <rPr>
        <rFont val="Arial"/>
        <sz val="7.0"/>
      </rPr>
      <t>Obturação de buracos c/ PMF inclusive fornecimento e transporte comercial da emulsão</t>
    </r>
  </si>
  <si>
    <t>CONTRAPISO ACÚSTICO EM ARGAMASSA TRAÇO 1:4 (CIMENTO E AREIA), PREPARO MANUAL, APLICADO EM ÁREAS SECAS MENORES QUE 15M2, ESPESSURA 5CM. AF_10/2014</t>
  </si>
  <si>
    <t>55,26</t>
  </si>
  <si>
    <r>
      <rPr>
        <rFont val="Arial"/>
        <sz val="7.0"/>
      </rPr>
      <t>M2</t>
    </r>
  </si>
  <si>
    <t>90903</t>
  </si>
  <si>
    <r>
      <rPr>
        <rFont val="Arial"/>
        <sz val="7.0"/>
      </rPr>
      <t>A incluir</t>
    </r>
  </si>
  <si>
    <t>CONTRAPISO ACÚSTICO EM ARGAMASSA PRONTA, PREPARO MECÂNICO COM MISTURADOR 300 KG, APLICADO EM ÁREAS SECAS MENORES QUE 15M2, ESPESSURA 5CM. AF_10/2014</t>
  </si>
  <si>
    <t>90904</t>
  </si>
  <si>
    <t>CONTRAPISO ACÚSTICO EM ARGAMASSA PRONTA, PREPARO MANUAL, APLICADO EM ÁREAS SECAS MENORES QUE 15M2, ESPESSURA 5CM. AF_10/2014</t>
  </si>
  <si>
    <t>116,39</t>
  </si>
  <si>
    <t>90910</t>
  </si>
  <si>
    <t>CONTRAPISO ACÚSTICO EM ARGAMASSA TRAÇO 1:4 (CIMENTO E AREIA), PREPARO MECÂNICO COM BETONEIRA 400L, APLICADO EM ÁREAS SECAS MENORES QUE 15M2, ESPESSURA 6CM. AF_10/2014</t>
  </si>
  <si>
    <r>
      <rPr>
        <rFont val="Arial"/>
        <sz val="7.0"/>
      </rPr>
      <t>Obturação de buracos c/ PMF inclusive fornecimento e transporte dos materiais betuminosos</t>
    </r>
  </si>
  <si>
    <r>
      <rPr>
        <rFont val="Arial"/>
        <sz val="7.0"/>
      </rPr>
      <t>t</t>
    </r>
  </si>
  <si>
    <t>90912</t>
  </si>
  <si>
    <t>CONTRAPISO ACÚSTICO EM ARGAMASSA TRAÇO 1:4 (CIMENTO E AREIA), PREPARO MANUAL, APLICADO EM ÁREAS SECAS MENORES QUE 15M2, ESPESSURA 6CM. AF_10/2014</t>
  </si>
  <si>
    <t>58,64</t>
  </si>
  <si>
    <r>
      <rPr>
        <rFont val="Arial"/>
        <sz val="7.0"/>
      </rPr>
      <t>A incluir</t>
    </r>
  </si>
  <si>
    <t>90913</t>
  </si>
  <si>
    <t>CONTRAPISO ACÚSTICO EM ARGAMASSA PRONTA, PREPARO MECÂNICO COM MISTURADOR 300 KG, APLICADO EM ÁREAS SECAS MENORES QUE 15M2, ESPESSURA 6CM. AF_10/2014</t>
  </si>
  <si>
    <t>116,32</t>
  </si>
  <si>
    <t>90914</t>
  </si>
  <si>
    <t>CONTRAPISO ACÚSTICO EM ARGAMASSA PRONTA, PREPARO MANUAL, APLICADO EM ÁREAS SECAS MENORES QUE 15M2, ESPESSURA 6CM. AF_10/2014</t>
  </si>
  <si>
    <t>125,20</t>
  </si>
  <si>
    <t>90920</t>
  </si>
  <si>
    <t>CONTRAPISO ACÚSTICO EM ARGAMASSA TRAÇO 1:4 (CIMENTO E AREIA), PREPARO MECÂNICO COM BETONEIRA 400L, APLICADO EM ÁREAS SECAS MENORES QUE 15M2, ESPESSURA 7CM. AF_10/2014</t>
  </si>
  <si>
    <t>59,83</t>
  </si>
  <si>
    <t>90922</t>
  </si>
  <si>
    <t>CONTRAPISO ACÚSTICO EM ARGAMASSA TRAÇO 1:4 (CIMENTO E AREIA), PREPARO MANUAL, APLICADO EM ÁREAS SECAS MENORES QUE 15M2, ESPESSURA 7CM. AF_10/2014</t>
  </si>
  <si>
    <t>64,87</t>
  </si>
  <si>
    <r>
      <rPr>
        <rFont val="Arial"/>
        <sz val="7.0"/>
      </rPr>
      <t xml:space="preserve">Pavimentação com blocos de concreto  (35 MPa), esp.= 06 cm, sobre colchão areia esp.= 5
</t>
    </r>
    <r>
      <rPr>
        <rFont val="Arial"/>
        <sz val="7.0"/>
      </rPr>
      <t>cm, inclusive fornecimento e transporte dos blocos e areia</t>
    </r>
  </si>
  <si>
    <t>90923</t>
  </si>
  <si>
    <t>CONTRAPISO ACÚSTICO EM ARGAMASSA PRONTA, PREPARO MECÂNICO COM MISTURADOR 300 KG, APLICADO EM ÁREAS SECAS MENORES QUE 15M2, ESPESSURA 7CM. AF_10/2014</t>
  </si>
  <si>
    <r>
      <rPr>
        <rFont val="Arial"/>
        <sz val="7.0"/>
      </rPr>
      <t>M2</t>
    </r>
  </si>
  <si>
    <t>131,19</t>
  </si>
  <si>
    <t>90924</t>
  </si>
  <si>
    <t>CONTRAPISO ACÚSTICO EM ARGAMASSA PRONTA, PREPARO MANUAL, APLICADO EM ÁREAS SECAS MENORES QUE 15M2, ESPESSURA 7CM. AF_10/2014</t>
  </si>
  <si>
    <r>
      <rPr>
        <rFont val="Arial"/>
        <sz val="7.0"/>
      </rPr>
      <t>A incluir</t>
    </r>
  </si>
  <si>
    <t>141,40</t>
  </si>
  <si>
    <t>90930</t>
  </si>
  <si>
    <t>CONTRAPISO ACÚSTICO EM ARGAMASSA TRAÇO 1:4 (CIMENTO E AREIA), PREPARO MECÂNICO COM BETONEIRA 400L, APLICADO EM ÁREAS SECAS MAIORES QUE 15M2, ESPESSURA 5CM. AF_10/2014</t>
  </si>
  <si>
    <t>46,08</t>
  </si>
  <si>
    <t>90932</t>
  </si>
  <si>
    <t>CONTRAPISO ACÚSTICO EM ARGAMASSA TRAÇO 1:4 (CIMENTO E AREIA), PREPARO MANUAL, APLICADO EM ÁREAS SECAS MAIORES QUE 15M2, ESPESSURA 5CM. AF_10/2014</t>
  </si>
  <si>
    <t>90933</t>
  </si>
  <si>
    <r>
      <rPr>
        <rFont val="Arial"/>
        <sz val="7.0"/>
      </rPr>
      <t xml:space="preserve">Pavimentação com blocos de concreto (35 MPa), esp. = 10 cm, sobre colchão areia esp.= 5cm
</t>
    </r>
    <r>
      <rPr>
        <rFont val="Arial"/>
        <sz val="7.0"/>
      </rPr>
      <t>, inclusive fornecimento e transporte dos blocos e areia</t>
    </r>
  </si>
  <si>
    <t>CONTRAPISO ACÚSTICO EM ARGAMASSA PRONTA, PREPARO MECÂNICO COM MISTURADOR 300 KG, APLICADO EM ÁREAS SECAS MAIORES QUE 15M2, ESPESSURA 5CM. AF_10/2014</t>
  </si>
  <si>
    <r>
      <rPr>
        <rFont val="Arial"/>
        <sz val="7.0"/>
      </rPr>
      <t>M2</t>
    </r>
  </si>
  <si>
    <t>90934</t>
  </si>
  <si>
    <r>
      <rPr>
        <rFont val="Arial"/>
        <sz val="7.0"/>
      </rPr>
      <t>A incluir</t>
    </r>
  </si>
  <si>
    <t>CONTRAPISO ACÚSTICO EM ARGAMASSA PRONTA, PREPARO MANUAL, APLICADO EM ÁREAS SECAS MAIORES QUE 15M2, ESPESSURA 5CM. AF_10/2014</t>
  </si>
  <si>
    <t>111,23</t>
  </si>
  <si>
    <t>90940</t>
  </si>
  <si>
    <t>CONTRAPISO ACÚSTICO EM ARGAMASSA TRAÇO 1:4 (CIMENTO E AREIA), PREPARO MECÂNICO COM BETONEIRA 400L, APLICADO EM ÁREAS SECAS MAIORES QUE 15M2, ESPESSURA 6CM. AF_10/2014</t>
  </si>
  <si>
    <t>49,12</t>
  </si>
  <si>
    <t>90942</t>
  </si>
  <si>
    <t>CONTRAPISO ACÚSTICO EM ARGAMASSA TRAÇO 1:4 (CIMENTO E AREIA), PREPARO MANUAL, APLICADO EM ÁREAS SECAS MAIORES QUE 15M2, ESPESSURA 6CM. AF_10/2014</t>
  </si>
  <si>
    <r>
      <rPr>
        <rFont val="Arial"/>
        <sz val="7.0"/>
      </rPr>
      <t xml:space="preserve">Pavimentação com blocos de concreto (35 MPa), esp.= 06cm, sobre colchão areia esp.=5cm,
</t>
    </r>
    <r>
      <rPr>
        <rFont val="Arial"/>
        <sz val="7.0"/>
      </rPr>
      <t>inclusive fornecim. do bloco e areia, exclus. transp.materiais</t>
    </r>
  </si>
  <si>
    <t>90943</t>
  </si>
  <si>
    <r>
      <rPr>
        <rFont val="Arial"/>
        <sz val="7.0"/>
      </rPr>
      <t>M2</t>
    </r>
  </si>
  <si>
    <t>CONTRAPISO ACÚSTICO EM ARGAMASSA PRONTA, PREPARO MECÂNICO COM MISTURADOR 300 KG, APLICADO EM ÁREAS SECAS MAIORES QUE 15M2, ESPESSURA 6CM. AF_10/2014</t>
  </si>
  <si>
    <t>111,18</t>
  </si>
  <si>
    <t>90944</t>
  </si>
  <si>
    <t>CONTRAPISO ACÚSTICO EM ARGAMASSA PRONTA, PREPARO MANUAL, APLICADO EM ÁREAS SECAS MAIORES QUE 15M2, ESPESSURA 6CM. AF_10/2014</t>
  </si>
  <si>
    <t>120,06</t>
  </si>
  <si>
    <t>90950</t>
  </si>
  <si>
    <t>CONTRAPISO ACÚSTICO EM ARGAMASSA TRAÇO 1:4 (CIMENTO E AREIA), PREPARO MECÂNICO COM BETONEIRA 400L, APLICADO EM ÁREAS SECAS MAIORES QUE 15M2, ESPESSURA 7CM. AF_10/2014</t>
  </si>
  <si>
    <t>90952</t>
  </si>
  <si>
    <t>CONTRAPISO ACÚSTICO EM ARGAMASSA TRAÇO 1:4 (CIMENTO E AREIA), PREPARO MANUAL, APLICADO EM ÁREAS SECAS MAIORES QUE 15M2, ESPESSURA 7CM. AF_10/2014</t>
  </si>
  <si>
    <t>59,70</t>
  </si>
  <si>
    <r>
      <rPr>
        <rFont val="Arial"/>
        <sz val="7.0"/>
      </rPr>
      <t xml:space="preserve">Pavimentação com blocos de concreto (35 MPa), esp.= 08 cm, colchão areia esp.= 5cm,
</t>
    </r>
    <r>
      <rPr>
        <rFont val="Arial"/>
        <sz val="7.0"/>
      </rPr>
      <t>inclusive fornecimento e transporte dos blocos e areia</t>
    </r>
  </si>
  <si>
    <t>90953</t>
  </si>
  <si>
    <r>
      <rPr>
        <rFont val="Arial"/>
        <sz val="7.0"/>
      </rPr>
      <t>M2</t>
    </r>
  </si>
  <si>
    <t>CONTRAPISO ACÚSTICO EM ARGAMASSA PRONTA, PREPARO MECÂNICO COM MISTURADOR 300 KG, APLICADO EM ÁREAS SECAS MAIORES QUE 15M2, ESPESSURA 7CM. AF_10/2014</t>
  </si>
  <si>
    <t>126,02</t>
  </si>
  <si>
    <r>
      <rPr>
        <rFont val="Arial"/>
        <sz val="7.0"/>
      </rPr>
      <t>A incluir</t>
    </r>
  </si>
  <si>
    <t>90954</t>
  </si>
  <si>
    <t>CONTRAPISO ACÚSTICO EM ARGAMASSA PRONTA, PREPARO MANUAL, APLICADO EM ÁREAS SECAS MAIORES QUE 15M2, ESPESSURA 7CM. AF_10/2014</t>
  </si>
  <si>
    <t>136,23</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</si>
  <si>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</si>
  <si>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</si>
  <si>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29,19</t>
  </si>
  <si>
    <t>94439</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</si>
  <si>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</si>
  <si>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32,39</t>
  </si>
  <si>
    <t>94779</t>
  </si>
  <si>
    <t>(COMPOSIÇÃO REPRESENTATIVA) DO SERVIÇO DE CONTRAPISO EM ARGAMASSA TRAÇO 1:4 (CIM E AREIA), EM BETONEIRA 400 L, ESPESSURA 3 CM ÁREAS SECAS E 3 CM ÁREAS MOLHADAS, PARA EDIFICAÇÃO HABITACIONAL MULTIFAMILIAR (PRÉDIO). AF_11/2014</t>
  </si>
  <si>
    <t>28,22</t>
  </si>
  <si>
    <t>94782</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</si>
  <si>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</si>
  <si>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r>
      <rPr>
        <rFont val="Arial"/>
        <sz val="7.0"/>
      </rPr>
      <t xml:space="preserve">Pavimentação com blocos de concreto (35 MPa) esp.=08 cm,colchão areia esp.=5cm,
</t>
    </r>
    <r>
      <rPr>
        <rFont val="Arial"/>
        <sz val="7.0"/>
      </rPr>
      <t>inclusive fornecim. do bloco e areia, exclusive transp. blocos e areia</t>
    </r>
  </si>
  <si>
    <t>31,77</t>
  </si>
  <si>
    <r>
      <rPr>
        <rFont val="Arial"/>
        <sz val="7.0"/>
      </rPr>
      <t>M2</t>
    </r>
  </si>
  <si>
    <t>72190</t>
  </si>
  <si>
    <t>RODAPE BORRACHA LISO, ALTURA = 7CM, ESPESSURA = 2 MM, PARA ARGAMASSA</t>
  </si>
  <si>
    <t>87871</t>
  </si>
  <si>
    <t>CHAPISCO APLICADO SOMENTE EM ESTRUTURAS DE CONCRETO EM ALVENARIAS INTERNAS, COM DESEMPENADEIRA DENTADA. ARGAMASSA INDUSTRIALIZADA COM PREPARO MANUAL. AF_06/2014</t>
  </si>
  <si>
    <t>87872</t>
  </si>
  <si>
    <t>CHAPISCO APLICADO SOMENTE EM ESTRUTURAS DE CONCRETO EM ALVENARIAS INTERNAS, COM DESEMPENADEIRA DENTADA.  ARGAMASSA INDUSTRIALIZADA COM PREPARO EM MISTURADOR 300 KG. AF_06/2014</t>
  </si>
  <si>
    <t>13,83</t>
  </si>
  <si>
    <t>87873</t>
  </si>
  <si>
    <t>CHAPISCO APLICADO EM ALVENARIAS E ESTRUTURAS DE CONCRETO INTERNAS, COM ROLO PARA TEXTURA ACRÍLICA.  ARGAMASSA TRAÇO 1:4 E EMULSÃO POLIMÉRICA (ADESIVO) COM PREPARO MANUAL. AF_06/2014</t>
  </si>
  <si>
    <t>3,75</t>
  </si>
  <si>
    <r>
      <rPr>
        <rFont val="Arial"/>
        <sz val="7.0"/>
      </rPr>
      <t xml:space="preserve">Pavimentação com blocos de concreto (35MPa), esp.=10 cm, sobre colchão de areia esp.=
</t>
    </r>
    <r>
      <rPr>
        <rFont val="Arial"/>
        <sz val="7.0"/>
      </rPr>
      <t>5cm, inclusive fornecim. do bloco e areia , exclusive transportes</t>
    </r>
  </si>
  <si>
    <t>87876</t>
  </si>
  <si>
    <r>
      <rPr>
        <rFont val="Arial"/>
        <sz val="7.0"/>
      </rPr>
      <t>M2</t>
    </r>
  </si>
  <si>
    <t>CHAPISCO APLICADO EM ALVENARIAS E ESTRUTURAS DE CONCRETO INTERNAS, COM ROLO PARA TEXTURA ACRÍLICA.  ARGAMASSA INDUSTRIALIZADA COM PREPARO MANUAL. AF_06/2014</t>
  </si>
  <si>
    <t>87877</t>
  </si>
  <si>
    <t>CHAPISCO APLICADO EM ALVENARIAS E ESTRUTURAS DE CONCRETO INTERNAS, COM ROLO PARA TEXTURA ACRÍLICA.  ARGAMASSA INDUSTRIALIZADA COM PREPARO EM MISTURADOR 300 KG. AF_06/2014</t>
  </si>
  <si>
    <t>87878</t>
  </si>
  <si>
    <t>CHAPISCO APLICADO EM ALVENARIAS E ESTRUTURAS DE CONCRETO INTERNAS, COM COLHER DE PEDREIRO.  ARGAMASSA TRAÇO 1:3 COM PREPARO MANUAL. AF_06/2014</t>
  </si>
  <si>
    <t>87879</t>
  </si>
  <si>
    <t>CHAPISCO APLICADO EM ALVENARIAS E ESTRUTURAS DE CONCRETO INTERNAS, COM COLHER DE PEDREIRO.  ARGAMASSA TRAÇO 1:3 COM PREPARO EM BETONEIRA 400L. AF_06/2014</t>
  </si>
  <si>
    <r>
      <rPr>
        <rFont val="Arial"/>
        <sz val="7.0"/>
      </rPr>
      <t xml:space="preserve">Pavimentação com paralelepípedo, sobre colchão areia esp.= 5cm, inclus. fornecimento e
</t>
    </r>
    <r>
      <rPr>
        <rFont val="Arial"/>
        <sz val="7.0"/>
      </rPr>
      <t>transport. da areia, exclus. fornecim. e transp. paralelepípedo</t>
    </r>
  </si>
  <si>
    <r>
      <rPr>
        <rFont val="Arial"/>
        <sz val="7.0"/>
      </rPr>
      <t>M2</t>
    </r>
  </si>
  <si>
    <t>87881</t>
  </si>
  <si>
    <t>CHAPISCO APLICADO NO TETO, COM ROLO PARA TEXTURA ACRÍLICA. ARGAMASSA TRAÇO 1:4 E EMULSÃO POLIMÉRICA (ADESIVO) COM PREPARO MANUAL. AF_06/2014</t>
  </si>
  <si>
    <r>
      <rPr>
        <rFont val="Arial"/>
        <sz val="7.0"/>
      </rPr>
      <t>A incluir</t>
    </r>
  </si>
  <si>
    <t>87882</t>
  </si>
  <si>
    <t>CHAPISCO APLICADO NO TETO, COM ROLO PARA TEXTURA ACRÍLICA. ARGAMASSA TRAÇO 1:4 E EMULSÃO POLIMÉRICA (ADESIVO) COM PREPARO EM BETONEIRA 400L. AF_06/2014</t>
  </si>
  <si>
    <t>87884</t>
  </si>
  <si>
    <t>CHAPISCO APLICADO NO TETO, COM ROLO PARA TEXTURA ACRÍLICA. ARGAMASSA INDUSTRIALIZADA COM PREPARO MANUAL. AF_06/2014</t>
  </si>
  <si>
    <r>
      <rPr>
        <rFont val="Arial"/>
        <sz val="7.0"/>
      </rPr>
      <t xml:space="preserve">Pavimentação com paralelepípedo, sobre colchão areia esp.= 5cm, inclusive fornecimento e
</t>
    </r>
    <r>
      <rPr>
        <rFont val="Arial"/>
        <sz val="7.0"/>
      </rPr>
      <t>transporte do paralelepípedo e areia</t>
    </r>
  </si>
  <si>
    <t>87885</t>
  </si>
  <si>
    <r>
      <rPr>
        <rFont val="Arial"/>
        <sz val="7.0"/>
      </rPr>
      <t>M2</t>
    </r>
  </si>
  <si>
    <t>CHAPISCO APLICADO NO TETO, COM ROLO PARA TEXTURA ACRÍLICA. ARGAMASSA INDUSTRIALIZADA COM PREPARO EM MISTURADOR 300 KG. AF_06/2014</t>
  </si>
  <si>
    <r>
      <rPr>
        <rFont val="Arial"/>
        <sz val="7.0"/>
      </rPr>
      <t>A incluir</t>
    </r>
  </si>
  <si>
    <t>87886</t>
  </si>
  <si>
    <t>CHAPISCO APLICADO NO TETO, COM DESEMPENADEIRA DENTADA. ARGAMASSA INDUSTRIALIZADA COM PREPARO MANUAL. AF_06/2014</t>
  </si>
  <si>
    <t>19,54</t>
  </si>
  <si>
    <t>87887</t>
  </si>
  <si>
    <t>CHAPISCO APLICADO NO TETO, COM DESEMPENADEIRA DENTADA. ARGAMASSA INDUSTRIALIZADA COM PREPARO EM MISTURADOR 300 KG. AF_06/2014</t>
  </si>
  <si>
    <t>87888</t>
  </si>
  <si>
    <t>CHAPISCO APLICADO EM ALVENARIA (SEM PRESENÇA DE VÃOS) E ESTRUTURAS DE CONCRETO DE FACHADA, COM ROLO PARA TEXTURA ACRÍLICA.  ARGAMASSA TRAÇO 1:4 E EMULSÃO POLIMÉRICA (ADESIVO) COM PREPARO MANUAL. AF_06/2014</t>
  </si>
  <si>
    <t>87889</t>
  </si>
  <si>
    <t>CHAPISCO APLICADO EM ALVENARIA (SEM PRESENÇA DE VÃOS) E ESTRUTURAS DE CONCRETO DE FACHADA, COM ROLO PARA TEXTURA ACRÍLICA.  ARGAMASSA TRAÇO 1:4 E EMULSÃO POLIMÉRICA (ADESIVO) COM PREPARO EM BETONEIRA 400L. AF_06/2014</t>
  </si>
  <si>
    <r>
      <rPr>
        <rFont val="Arial"/>
        <sz val="7.0"/>
      </rPr>
      <t xml:space="preserve">Pavimentação com paralelepípedo, sobre colchão pó de pedra esp.= 5cm, inclusive
</t>
    </r>
    <r>
      <rPr>
        <rFont val="Arial"/>
        <sz val="7.0"/>
      </rPr>
      <t>fornecimento e transporte do paralelepípedo e pó de pedra</t>
    </r>
  </si>
  <si>
    <t>87891</t>
  </si>
  <si>
    <r>
      <rPr>
        <rFont val="Arial"/>
        <sz val="7.0"/>
      </rPr>
      <t>M2</t>
    </r>
  </si>
  <si>
    <t>CHAPISCO APLICADO EM ALVENARIA (SEM PRESENÇA DE VÃOS) E ESTRUTURAS DE CONCRETO DE FACHADA, COM ROLO PARA TEXTURA ACRÍLICA.  ARGAMASSA INDUSTRIALIZADA COM PREPARO MANUAL. AF_06/2014</t>
  </si>
  <si>
    <t>87892</t>
  </si>
  <si>
    <r>
      <rPr>
        <rFont val="Arial"/>
        <sz val="7.0"/>
      </rPr>
      <t>A incluir</t>
    </r>
  </si>
  <si>
    <t>CHAPISCO APLICADO EM ALVENARIA (SEM PRESENÇA DE VÃOS) E ESTRUTURAS DE CONCRETO DE FACHADA, COM ROLO PARA TEXTURA ACRÍLICA.  ARGAMASSA INDUSTRIALIZADA COM PREPARO EM MISTURADOR 300 KG. AF_06/2014</t>
  </si>
  <si>
    <t>87893</t>
  </si>
  <si>
    <t>CHAPISCO APLICADO EM ALVENARIA (SEM PRESENÇA DE VÃOS) E ESTRUTURAS DE CONCRETO DE FACHADA, COM COLHER DE PEDREIRO.  ARGAMASSA TRAÇO 1:3 COM PREPARO MANUAL. AF_06/2014</t>
  </si>
  <si>
    <t>87894</t>
  </si>
  <si>
    <t>CHAPISCO APLICADO EM ALVENARIA (SEM PRESENÇA DE VÃOS) E ESTRUTURAS DE CONCRETO DE FACHADA, COM COLHER DE PEDREIRO.  ARGAMASSA TRAÇO 1:3 COM PREPARO EM BETONEIRA 400L. AF_06/2014</t>
  </si>
  <si>
    <r>
      <rPr>
        <rFont val="Arial"/>
        <sz val="7.0"/>
      </rPr>
      <t xml:space="preserve">Pavimentação com pedra portuguesa, inclusive fornecimento e transporte da pedra
</t>
    </r>
    <r>
      <rPr>
        <rFont val="Arial"/>
        <sz val="7.0"/>
      </rPr>
      <t>portuguesa, cimento e areia</t>
    </r>
  </si>
  <si>
    <t>87896</t>
  </si>
  <si>
    <t>CHAPISCO APLICADO EM ALVENARIA (SEM PRESENÇA DE VÃOS) E ESTRUTURAS DE CONCRETO DE FACHADA, COM EQUIPAMENTO DE PROJEÇÃO.  ARGAMASSA TRAÇO 1:3 COM PREPARO MANUAL. AF_06/2014</t>
  </si>
  <si>
    <r>
      <rPr>
        <rFont val="Arial"/>
        <sz val="7.0"/>
      </rPr>
      <t>M2</t>
    </r>
  </si>
  <si>
    <t>87897</t>
  </si>
  <si>
    <r>
      <rPr>
        <rFont val="Arial"/>
        <sz val="7.0"/>
      </rPr>
      <t>A incluir</t>
    </r>
  </si>
  <si>
    <t>CHAPISCO APLICADO EM ALVENARIA (SEM PRESENÇA DE VÃOS) E ESTRUTURAS DE CONCRETO DE FACHADA, COM EQUIPAMENTO DE PROJEÇÃO.  ARGAMASSA TRAÇO 1:3 COM PREPARO EM BETONEIRA 400 L. AF_06/2014</t>
  </si>
  <si>
    <t>87899</t>
  </si>
  <si>
    <r>
      <rPr>
        <rFont val="Arial"/>
        <sz val="7.0"/>
      </rPr>
      <t>Pintura de ligação exclusive fornecimento e transporte comercial do material betuminoso</t>
    </r>
  </si>
  <si>
    <t>CHAPISCO APLICADO EM ALVENARIA (COM PRESENÇA DE VÃOS) E ESTRUTURAS DE CONCRETO DE FACHADA, COM ROLO PARA TEXTURA ACRÍLICA.  ARGAMASSA TRAÇO 1:4 E EMULSÃO POLIMÉRICA (ADESIVO) COM PREPARO MANUAL. AF_06/2014</t>
  </si>
  <si>
    <r>
      <rPr>
        <rFont val="Arial"/>
        <sz val="7.0"/>
      </rPr>
      <t>M2</t>
    </r>
  </si>
  <si>
    <t>87900</t>
  </si>
  <si>
    <t>CHAPISCO APLICADO EM ALVENARIA (COM PRESENÇA DE VÃOS) E ESTRUTURAS DE CONCRETO DE FACHADA, COM ROLO PARA TEXTURA ACRÍLICA.  ARGAMASSA TRAÇO 1:4 E EMULSÃO POLIMÉRICA (ADESIVO) COM PREPARO EM BETONEIRA 400L. AF_06/2014</t>
  </si>
  <si>
    <t>87902</t>
  </si>
  <si>
    <t>CHAPISCO APLICADO EM ALVENARIA (COM PRESENÇA DE VÃOS) E ESTRUTURAS DE CONCRETO DE FACHADA, COM ROLO PARA TEXTURA ACRÍLICA.  ARGAMASSA INDUSTRIALIZADA COM PREPARO MANUAL. AF_06/2014</t>
  </si>
  <si>
    <t>87903</t>
  </si>
  <si>
    <t>CHAPISCO APLICADO EM ALVENARIA (COM PRESENÇA DE VÃOS) E ESTRUTURAS DE CONCRETO DE FACHADA, COM ROLO PARA TEXTURA ACRÍLICA.  ARGAMASSA INDUSTRIALIZADA COM PREPARO EM MISTURADOR 300 KG. AF_06/2014</t>
  </si>
  <si>
    <r>
      <rPr>
        <rFont val="Arial"/>
        <sz val="7.0"/>
      </rPr>
      <t>Pintura de ligação inclusive fornecimento e transporte comercial do material betuminoso</t>
    </r>
  </si>
  <si>
    <t>87904</t>
  </si>
  <si>
    <r>
      <rPr>
        <rFont val="Arial"/>
        <sz val="7.0"/>
      </rPr>
      <t>M2</t>
    </r>
  </si>
  <si>
    <t>CHAPISCO APLICADO EM ALVENARIA (COM PRESENÇA DE VÃOS) E ESTRUTURAS DE CONCRETO DE FACHADA, COM COLHER DE PEDREIRO.  ARGAMASSA TRAÇO 1:3 COM PREPARO MANUAL. AF_06/2014</t>
  </si>
  <si>
    <r>
      <rPr>
        <rFont val="Arial"/>
        <sz val="7.0"/>
      </rPr>
      <t>A incluir</t>
    </r>
  </si>
  <si>
    <t>87905</t>
  </si>
  <si>
    <t>CHAPISCO APLICADO EM ALVENARIA (COM PRESENÇA DE VÃOS) E ESTRUTURAS DE CONCRETO DE FACHADA, COM COLHER DE PEDREIRO.  ARGAMASSA TRAÇO 1:3 COM PREPARO EM BETONEIRA 400L. AF_06/2014</t>
  </si>
  <si>
    <t>87907</t>
  </si>
  <si>
    <t>CHAPISCO APLICADO EM ALVENARIA (COM PRESENÇA DE VÃOS) E ESTRUTURAS DE CONCRETO DE FACHADA, COM EQUIPAMENTO DE PROJEÇÃO.  ARGAMASSA TRAÇO 1:3 COM PREPARO MANUAL. AF_06/2014</t>
  </si>
  <si>
    <t>87908</t>
  </si>
  <si>
    <t>CHAPISCO APLICADO EM ALVENARIA (COM PRESENÇA DE VÃOS) E ESTRUTURAS DE CONCRETO DE FACHADA, COM EQUIPAMENTO DE PROJEÇÃO.  ARGAMASSA TRAÇO 1:3 COM PREPARO EM BETONEIRA 400 L. AF_06/2014</t>
  </si>
  <si>
    <t>5,42</t>
  </si>
  <si>
    <r>
      <rPr>
        <rFont val="Arial"/>
        <sz val="7.0"/>
      </rPr>
      <t>PMF camada pronta exclusive fornecimento  e transporte comercial da emulsão</t>
    </r>
  </si>
  <si>
    <t>87910</t>
  </si>
  <si>
    <t>CHAPISCO APLICADO SOMENTE NA ESTRUTURA DE CONCRETO DA FACHADA, COM DESEMPENADEIRA DENTADA. ARGAMASSA INDUSTRIALIZADA COM PREPARO MANUAL. AF_06/2014</t>
  </si>
  <si>
    <r>
      <rPr>
        <rFont val="Arial"/>
        <sz val="7.0"/>
      </rPr>
      <t>t</t>
    </r>
  </si>
  <si>
    <r>
      <rPr>
        <rFont val="Arial"/>
        <sz val="7.0"/>
      </rPr>
      <t>A incluir</t>
    </r>
  </si>
  <si>
    <t>87911</t>
  </si>
  <si>
    <t>CHAPISCO APLICADO SOMENTE NA ESTRUTURA DE CONCRETO DA FACHADA, COM DESEMPENADEIRA DENTADA. ARGAMASSA INDUSTRIALIZADA COM PREPARO EM MISTURADOR 300 KG. AF_06/2014</t>
  </si>
  <si>
    <t>5991</t>
  </si>
  <si>
    <t>BARRA LISA COM ARGAMASSA TRACO 1:4 (CIMENTO E AREIA GROSSA), ESPESSURA 2,0CM, INCLUSO ADITIVO IMPERMEABILIZANTE, PREPARO MECANICO DA ARGAMASSA</t>
  </si>
  <si>
    <t>39,02</t>
  </si>
  <si>
    <r>
      <rPr>
        <rFont val="Arial"/>
        <sz val="7.0"/>
      </rPr>
      <t>PMF (massa asfáltica) exclusive fornecimento e transporte comercial da emulsão</t>
    </r>
  </si>
  <si>
    <t>84023</t>
  </si>
  <si>
    <t>BARRA LISA TRACO 1:3 (CIMENTO E AREIA MEDIA), ESPESSURA 1,5CM, PREPARO MANUAL DA ARGAMASSA</t>
  </si>
  <si>
    <r>
      <rPr>
        <rFont val="Arial"/>
        <sz val="7.0"/>
      </rPr>
      <t>t</t>
    </r>
  </si>
  <si>
    <t>84024</t>
  </si>
  <si>
    <r>
      <rPr>
        <rFont val="Arial"/>
        <sz val="7.0"/>
      </rPr>
      <t>A incluir</t>
    </r>
  </si>
  <si>
    <t>BARRA LISA TRACO 1:3 (CIMENTO E AREIA MEDIA), ESPESSURA 1,0CM, PREPARO MANUAL DA ARGAMASSA</t>
  </si>
  <si>
    <t>84026</t>
  </si>
  <si>
    <t>BARRA LISA TRACO 1:4 (CIMENTO E AREIA MEDIA), ESPESSURA 2,0CM, PREPARO MANUAL DA ARGAMASSA</t>
  </si>
  <si>
    <t>84027</t>
  </si>
  <si>
    <t>BARRA LISA TRACO 1:3 (CIMENTO E AREIA MEDIA), ESPESSURA 0,5CM, PREPARO MANUAL DA ARGAMASSA</t>
  </si>
  <si>
    <t>84028</t>
  </si>
  <si>
    <t>BARRA LISA TRACO 1:4 (CIMENTO E AREIA MEDIA), COM CORANTE AMARELO, ESPESSURA 2,0CM, PREPARO MANUAL DA ARGAMASSA</t>
  </si>
  <si>
    <t>48,26</t>
  </si>
  <si>
    <r>
      <rPr>
        <rFont val="Arial"/>
        <sz val="7.0"/>
      </rPr>
      <t>PMF (massa asfáltica) inclusive fornecimento e transporte comercial da emulsão</t>
    </r>
  </si>
  <si>
    <t>84072</t>
  </si>
  <si>
    <t>BARRA LISA TRACO 1:3 (CIMENTO E AREIA MEDIA NAO PENEIRADA), INCLUSO ADITIVO IMPERMEABILIZANTE, ESPESSURA 0,5CM, PREPARO MANUAL DA ARGAMASSA</t>
  </si>
  <si>
    <r>
      <rPr>
        <rFont val="Arial"/>
        <sz val="7.0"/>
      </rPr>
      <t>t</t>
    </r>
  </si>
  <si>
    <t>87411</t>
  </si>
  <si>
    <t>APLICAÇÃO MANUAL DE GESSO DESEMPENADO (SEM TALISCAS) EM TETO DE AMBIENTES DE ÁREA MAIOR QUE 10M², ESPESSURA DE 0,5CM. AF_06/2014</t>
  </si>
  <si>
    <r>
      <rPr>
        <rFont val="Arial"/>
        <sz val="7.0"/>
      </rPr>
      <t>A incluir</t>
    </r>
  </si>
  <si>
    <t>87412</t>
  </si>
  <si>
    <t>APLICAÇÃO MANUAL DE GESSO DESEMPENADO (SEM TALISCAS) EM TETO DE AMBIENTES DE ÁREA ENTRE 5M² E 10M², ESPESSURA DE 0,5CM. AF_06/2014</t>
  </si>
  <si>
    <t>87413</t>
  </si>
  <si>
    <t>APLICAÇÃO MANUAL DE GESSO DESEMPENADO (SEM TALISCAS) EM TETO DE AMBIENTES DE ÁREA MENOR QUE 5M², ESPESSURA DE 0,5CM. AF_06/2014</t>
  </si>
  <si>
    <t>87414</t>
  </si>
  <si>
    <t>APLICAÇÃO MANUAL DE GESSO DESEMPENADO (SEM TALISCAS) EM TETO DE AMBIENTES DE ÁREA MAIOR QUE 10M², ESPESSURA DE 1,0CM. AF_06/2014</t>
  </si>
  <si>
    <r>
      <rPr>
        <rFont val="Arial"/>
        <sz val="7.0"/>
      </rPr>
      <t>Pó de pedra, fornecimento</t>
    </r>
  </si>
  <si>
    <r>
      <rPr>
        <rFont val="Arial"/>
        <sz val="7.0"/>
      </rPr>
      <t>M3</t>
    </r>
  </si>
  <si>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</si>
  <si>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</si>
  <si>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</si>
  <si>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</si>
  <si>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22,21</t>
  </si>
  <si>
    <r>
      <rPr>
        <rFont val="Arial"/>
        <sz val="7.0"/>
      </rPr>
      <t>Pó de pedra inclusive fornecimento, espalhamento e transporte</t>
    </r>
  </si>
  <si>
    <t>87417</t>
  </si>
  <si>
    <t>APLICAÇÃO MANUAL DE GESSO DESEMPENADO (SEM TALISCAS) EM PAREDES DE AMBIENTES DE ÁREA MAIOR QUE 10M², ESPESSURA DE 0,5CM. AF_06/2014</t>
  </si>
  <si>
    <r>
      <rPr>
        <rFont val="Arial"/>
        <sz val="7.0"/>
      </rPr>
      <t>M3</t>
    </r>
  </si>
  <si>
    <r>
      <rPr>
        <rFont val="Arial"/>
        <sz val="7.0"/>
      </rPr>
      <t>A incluir</t>
    </r>
  </si>
  <si>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</si>
  <si>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</si>
  <si>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</si>
  <si>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</si>
  <si>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87420</t>
  </si>
  <si>
    <r>
      <rPr>
        <rFont val="Arial"/>
        <sz val="7.0"/>
      </rPr>
      <t>Produção de brita no canteiro, exclusive o desmonte e fragmentação de rocha</t>
    </r>
  </si>
  <si>
    <t>APLICAÇÃO MANUAL DE GESSO DESEMPENADO (SEM TALISCAS) EM PAREDES DE AMBIENTES DE ÁREA MAIOR QUE 10M², ESPESSURA DE 1,0CM. AF_06/2014</t>
  </si>
  <si>
    <r>
      <rPr>
        <rFont val="Arial"/>
        <sz val="7.0"/>
      </rPr>
      <t>M3</t>
    </r>
  </si>
  <si>
    <t>87421</t>
  </si>
  <si>
    <t>APLICAÇÃO MANUAL DE GESSO DESEMPENADO (SEM TALISCAS) EM PAREDES DE AMBIENTES DE ÁREA ENTRE 5M² E 10M², ESPESSURA DE 1,0CM. AF_06/2014</t>
  </si>
  <si>
    <t>87422</t>
  </si>
  <si>
    <t>APLICAÇÃO MANUAL DE GESSO DESEMPENADO (SEM TALISCAS) EM PAREDES DE AMBIENTES DE ÁREA MENOR QUE 5M², ESPESSURA DE 1,0CM. AF_06/2014</t>
  </si>
  <si>
    <t>17,66</t>
  </si>
  <si>
    <t>87423</t>
  </si>
  <si>
    <t>APLICAÇÃO MANUAL DE GESSO SARRAFEADO (COM TALISCAS) EM PAREDES DE AMBIENTES DE ÁREA MAIOR QUE 10M², ESPESSURA DE 1,0CM. AF_06/2014</t>
  </si>
  <si>
    <r>
      <rPr>
        <rFont val="Arial"/>
        <sz val="7.0"/>
      </rPr>
      <t>Produção de brita no canteiro, inclusive o desmonte  e fragmentação de rocha</t>
    </r>
  </si>
  <si>
    <t>87424</t>
  </si>
  <si>
    <t>APLICAÇÃO MANUAL DE GESSO SARRAFEADO (COM TALISCAS) EM PAREDES DE AMBIENTES DE ÁREA ENTRE 5M² E 10M², ESPESSURA DE 1,0CM. AF_06/2014</t>
  </si>
  <si>
    <r>
      <rPr>
        <rFont val="Arial"/>
        <sz val="7.0"/>
      </rPr>
      <t>M3</t>
    </r>
  </si>
  <si>
    <t>87425</t>
  </si>
  <si>
    <t>APLICAÇÃO MANUAL DE GESSO SARRAFEADO (COM TALISCAS) EM PAREDES DE AMBIENTES DE ÁREA MENOR QUE 5M², ESPESSURA DE 1,0CM. AF_06/2014</t>
  </si>
  <si>
    <t>87426</t>
  </si>
  <si>
    <t>APLICAÇÃO MANUAL DE GESSO SARRAFEADO (COM TALISCAS) EM PAREDES DE AMBIENTES DE ÁREA MAIOR QUE 10M², ESPESSURA DE 1,5CM. AF_06/2014</t>
  </si>
  <si>
    <r>
      <rPr>
        <rFont val="Arial"/>
        <sz val="7.0"/>
      </rPr>
      <t>Grupo de serviço: PAVIMENTAÇÃO</t>
    </r>
  </si>
  <si>
    <t>87427</t>
  </si>
  <si>
    <t>APLICAÇÃO MANUAL DE GESSO SARRAFEADO (COM TALISCAS) EM PAREDES DE AMBIENTES DE ÁREA ENTRE 5M² E 10M², ESPESSURA DE 1,5CM. AF_06/2014</t>
  </si>
  <si>
    <t>26,02</t>
  </si>
  <si>
    <t>87428</t>
  </si>
  <si>
    <t>APLICAÇÃO MANUAL DE GESSO SARRAFEADO (COM TALISCAS) EM PAREDES DE AMBIENTES DE ÁREA MENOR QUE 5M², ESPESSURA DE 1,5CM. AF_06/2014</t>
  </si>
  <si>
    <t>87429</t>
  </si>
  <si>
    <t>APLICAÇÃO DE GESSO PROJETADO COM EQUIPAMENTO DE PROJEÇÃO EM PAREDES DE AMBIENTES DE ÁREA MAIOR QUE 10M², DESEMPENADO (SEM TALISCAS), ESPESSURA DE 0,5CM. AF_06/2014</t>
  </si>
  <si>
    <r>
      <rPr>
        <rFont val="Arial"/>
        <b/>
        <sz val="7.0"/>
      </rPr>
      <t>Cód. Padrão</t>
    </r>
  </si>
  <si>
    <t>87430</t>
  </si>
  <si>
    <r>
      <rPr>
        <rFont val="Arial"/>
        <b/>
        <sz val="7.0"/>
      </rPr>
      <t>Descrição do serviço</t>
    </r>
  </si>
  <si>
    <t>APLICAÇÃO DE GESSO PROJETADO COM EQUIPAMENTO DE PROJEÇÃO EM PAREDES DE AMBIENTES DE ÁREA ENTRE 5M² E 10M², DESEMPENADO (SEM TALISCAS), ESPESSURA DE 0,5CM. AF_06/2014</t>
  </si>
  <si>
    <r>
      <rPr>
        <rFont val="Arial"/>
        <b/>
        <sz val="7.0"/>
      </rPr>
      <t>Unidade</t>
    </r>
  </si>
  <si>
    <t>87431</t>
  </si>
  <si>
    <t>APLICAÇÃO DE GESSO PROJETADO COM EQUIPAMENTO DE PROJEÇÃO EM PAREDES DE AMBIENTES DE ÁREA MENOR QUE 5M², DESEMPENADO (SEM TALISCAS), ESPESSURA DE 0,5CM. AF_06/2014</t>
  </si>
  <si>
    <r>
      <rPr>
        <rFont val="Arial"/>
        <b/>
        <sz val="7.0"/>
      </rPr>
      <t>Preço unitário</t>
    </r>
  </si>
  <si>
    <t>13,13</t>
  </si>
  <si>
    <r>
      <rPr>
        <rFont val="Arial"/>
        <b/>
        <sz val="7.0"/>
      </rPr>
      <t>Transporte</t>
    </r>
  </si>
  <si>
    <t>87432</t>
  </si>
  <si>
    <t>APLICAÇÃO DE GESSO PROJETADO COM EQUIPAMENTO DE PROJEÇÃO EM PAREDES DE AMBIENTES DE ÁREA MAIOR QUE 10M², DESEMPENADO (SEM TALISCAS), ESPESSURA DE 1,0CM. AF_06/2014</t>
  </si>
  <si>
    <t>18,36</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</si>
  <si>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</si>
  <si>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</si>
  <si>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</si>
  <si>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</si>
  <si>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</si>
  <si>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</si>
  <si>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r>
      <rPr>
        <rFont val="Arial"/>
        <sz val="7.0"/>
      </rPr>
      <t xml:space="preserve">Reciclagem de pavimento (base) c/ adição de 20% de brita1, 10% de brita 0 e 2% de cimento,
</t>
    </r>
    <r>
      <rPr>
        <rFont val="Arial"/>
        <sz val="7.0"/>
      </rPr>
      <t>inclusive fornecimento e transportes dos materiais</t>
    </r>
  </si>
  <si>
    <t>87436</t>
  </si>
  <si>
    <t>APLICAÇÃO DE GESSO PROJETADO COM EQUIPAMENTO DE PROJEÇÃO EM PAREDES DE AMBIENTES DE ÁREA ENTRE 5M² E 10M², SARRAFEADO (COM TALISCAS), ESPESSURA DE 1,0CM. AF_06/2014</t>
  </si>
  <si>
    <t>21,52</t>
  </si>
  <si>
    <r>
      <rPr>
        <rFont val="Arial"/>
        <sz val="7.0"/>
      </rPr>
      <t>M3</t>
    </r>
  </si>
  <si>
    <t>87437</t>
  </si>
  <si>
    <t>APLICAÇÃO DE GESSO PROJETADO COM EQUIPAMENTO DE PROJEÇÃO EM PAREDES DE AMBIENTES DE ÁREA MENOR QUE 5M², SARRAFEADO (COM TALISCAS), ESPESSURA DE 1,0CM. AF_06/2014</t>
  </si>
  <si>
    <t>87438</t>
  </si>
  <si>
    <r>
      <rPr>
        <rFont val="Arial"/>
        <sz val="7.0"/>
      </rPr>
      <t>A incluir</t>
    </r>
  </si>
  <si>
    <t>APLICAÇÃO DE GESSO PROJETADO COM EQUIPAMENTO DE PROJEÇÃO EM PAREDES DE AMBIENTES DE ÁREA MAIOR QUE 10M², SARRAFEADO (COM TALISCAS), ESPESSURA DE 1,5CM. AF_06/2014</t>
  </si>
  <si>
    <t>25,22</t>
  </si>
  <si>
    <t>87439</t>
  </si>
  <si>
    <t>APLICAÇÃO DE GESSO PROJETADO COM EQUIPAMENTO DE PROJEÇÃO EM PAREDES DE AMBIENTES DE ÁREA ENTRE 5M² E 10M², SARRAFEADO (COM TALISCAS), ESPESSURA DE 1,5CM. AF_06/2014</t>
  </si>
  <si>
    <t>87440</t>
  </si>
  <si>
    <t>APLICAÇÃO DE GESSO PROJETADO COM EQUIPAMENTO DE PROJEÇÃO EM PAREDES DE AMBIENTES DE ÁREA MENOR QUE 5M², SARRAFEADO (COM TALISCAS), ESPESSURA DE 1,5CM. AF_06/2014</t>
  </si>
  <si>
    <t>27,54</t>
  </si>
  <si>
    <t>87528</t>
  </si>
  <si>
    <t>EMBOÇO, PARA RECEBIMENTO DE CERÂMICA, EM ARGAMASSA TRAÇO 1:2:8, PREPARO MANUAL, APLICADO MANUALMENTE EM FACES INTERNAS DE PAREDES, PARA AMBIENTE COM ÁREA MENOR QUE 5M2, ESPESSURA DE 20MM, COM EXECUÇÃO DE TALISCAS. AF_06/2014</t>
  </si>
  <si>
    <r>
      <rPr>
        <rFont val="Arial"/>
        <sz val="7.0"/>
      </rPr>
      <t xml:space="preserve">Reciclagem de pavimento (base) c/ adição de 20% de brita1, 10% de brita0 e 2% de cimento,
</t>
    </r>
    <r>
      <rPr>
        <rFont val="Arial"/>
        <sz val="7.0"/>
      </rPr>
      <t>inclusive fornecimento e transportes  dos materiais</t>
    </r>
  </si>
  <si>
    <t>87529</t>
  </si>
  <si>
    <t>MASSA ÚNICA, PARA RECEBIMENTO DE PINTURA, EM ARGAMASSA TRAÇO 1:2:8, PREPARO MECÂNICO COM BETONEIRA 400L, APLICADA MANUALMENTE EM FACES INTERNAS DE PAREDES, ESPESSURA DE 20MM, COM EXECUÇÃO DE TALISCAS. AF_06/2014</t>
  </si>
  <si>
    <t>24,76</t>
  </si>
  <si>
    <r>
      <rPr>
        <rFont val="Arial"/>
        <sz val="7.0"/>
      </rPr>
      <t>M3</t>
    </r>
  </si>
  <si>
    <t>87530</t>
  </si>
  <si>
    <t>MASSA ÚNICA, PARA RECEBIMENTO DE PINTURA, EM ARGAMASSA TRAÇO 1:2:8, PREPARO MANUAL, APLICADA MANUALMENTE EM FACES INTERNAS DE PAREDES, ESPESSURA DE 20MM, COM EXECUÇÃO DE TALISCAS. AF_06/2014</t>
  </si>
  <si>
    <t>27,46</t>
  </si>
  <si>
    <r>
      <rPr>
        <rFont val="Arial"/>
        <sz val="7.0"/>
      </rPr>
      <t>A incluir</t>
    </r>
  </si>
  <si>
    <t>87531</t>
  </si>
  <si>
    <t>EMBOÇO, PARA RECEBIMENTO DE CERÂMICA, EM ARGAMASSA TRAÇO 1:2:8, PREPARO MECÂNICO COM BETONEIRA 400L, APLICADO MANUALMENTE EM FACES INTERNAS DE PAREDES, PARA AMBIENTE COM ÁREA ENTRE 5M2 E 10M2, ESPESSURA DE 20MM, COM EXECUÇÃO DE TALISCAS. AF_06/2014</t>
  </si>
  <si>
    <t>23,78</t>
  </si>
  <si>
    <t>87532</t>
  </si>
  <si>
    <t>EMBOÇO, PARA RECEBIMENTO DE CERÂMICA, EM ARGAMASSA TRAÇO 1:2:8, PREPARO MANUAL, APLICADO MANUALMENTE EM FACES INTERNAS DE PAREDES, PARA AMBIENTE COM ÁREA  ENTRE 5M2 E 10M2, ESPESSURA DE 20MM, COM EXECUÇÃO DE TALISCAS. AF_06/2014</t>
  </si>
  <si>
    <t>87535</t>
  </si>
  <si>
    <t>EMBOÇO, PARA RECEBIMENTO DE CERÂMICA, EM ARGAMASSA TRAÇO 1:2:8, PREPARO MECÂNICO COM BETONEIRA 400L, APLICADO MANUALMENTE EM FACES INTERNAS DE PAREDES, PARA AMBIENTE COM ÁREA  MAIOR QUE 10M2, ESPESSURA DE 20MM, COM EXECUÇÃO DE TALISCAS. AF_06/2014</t>
  </si>
  <si>
    <r>
      <rPr>
        <rFont val="Arial"/>
        <sz val="7.0"/>
      </rPr>
      <t>Reciclagem de pavimento (Base existente + CBUQ) sem adição de materiais</t>
    </r>
  </si>
  <si>
    <r>
      <rPr>
        <rFont val="Arial"/>
        <sz val="7.0"/>
      </rPr>
      <t>M3</t>
    </r>
  </si>
  <si>
    <t>87536</t>
  </si>
  <si>
    <t>EMBOÇO, PARA RECEBIMENTO DE CERÂMICA, EM ARGAMASSA TRAÇO 1:2:8, PREPARO MANUAL, APLICADO MANUALMENTE EM FACES INTERNAS DE PAREDES, PARA AMBIENTE COM ÁREA  MAIOR QUE 10M2, ESPESSURA DE 20MM, COM EXECUÇÃO DE TALISCAS. AF_06/2014</t>
  </si>
  <si>
    <t>23,70</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</si>
  <si>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</si>
  <si>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</si>
  <si>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46,07</t>
  </si>
  <si>
    <t>87538</t>
  </si>
  <si>
    <t>MASSA ÚNICA, PARA RECEBIMENTO DE PINTURA, EM ARGAMASSA INDUSTRIALIZADA, PREPARO MECÂNICO, APLICADO COM EQUIPAMENTO DE MISTURA E PROJEÇÃO DE 1,5 M3/H DE ARGAMASSA EM FACES INTERNAS DE PAREDES, ESPESSURA DE 20MM, COM EXECUÇÃO DE TALISCAS. AF_06/2014</t>
  </si>
  <si>
    <t>87539</t>
  </si>
  <si>
    <r>
      <rPr>
        <rFont val="Arial"/>
        <sz val="7.0"/>
      </rPr>
      <t xml:space="preserve">Reciclagem de pavimento (Base existente + T.S.D.) c/ adição de 30% de brita, inclusive
</t>
    </r>
    <r>
      <rPr>
        <rFont val="Arial"/>
        <sz val="7.0"/>
      </rPr>
      <t>fornecimento e transporte da brita</t>
    </r>
  </si>
  <si>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</si>
  <si>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42,82</t>
  </si>
  <si>
    <r>
      <rPr>
        <rFont val="Arial"/>
        <sz val="7.0"/>
      </rPr>
      <t>M3</t>
    </r>
  </si>
  <si>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</si>
  <si>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</si>
  <si>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r>
      <rPr>
        <rFont val="Arial"/>
        <sz val="7.0"/>
      </rPr>
      <t>A incluir</t>
    </r>
  </si>
  <si>
    <t>87543</t>
  </si>
  <si>
    <t>MASSA ÚNICA, PARA RECEBIMENTO DE PINTURA OU CERÂMICA, ARGAMASSA INDUSTRIALIZADA, PREPARO MECÂNICO, APLICADO COM EQUIPAMENTO DE MISTURA E PROJEÇÃO DE 1,5 M3/H EM FACES INTERNAS DE PAREDES, ESPESSURA DE 5MM, SEM EXECUÇÃO DE TALISCAS. AF_06/2014</t>
  </si>
  <si>
    <t>87545</t>
  </si>
  <si>
    <t>EMBOÇO, PARA RECEBIMENTO DE CERÂMICA, EM ARGAMASSA TRAÇO 1:2:8, PREPARO MECÂNICO COM BETONEIRA 400L, APLICADO MANUALMENTE EM FACES INTERNAS DE PAREDES, PARA AMBIENTE COM ÁREA MENOR QUE 5M2, ESPESSURA DE 10MM, COM EXECUÇÃO DE TALISCAS. AF_06/2014</t>
  </si>
  <si>
    <r>
      <rPr>
        <rFont val="Arial"/>
        <sz val="7.0"/>
      </rPr>
      <t xml:space="preserve">Reciclagem de pavimento (Base existente + T.S.D.) c/ adição de 30% de brita, inclusive
</t>
    </r>
    <r>
      <rPr>
        <rFont val="Arial"/>
        <sz val="7.0"/>
      </rPr>
      <t>fornecimento, exclusive transporte da brita</t>
    </r>
  </si>
  <si>
    <r>
      <rPr>
        <rFont val="Arial"/>
        <sz val="7.0"/>
      </rPr>
      <t>M3</t>
    </r>
  </si>
  <si>
    <t>87546</t>
  </si>
  <si>
    <t>EMBOÇO, PARA RECEBIMENTO DE CERÂMICA, EM ARGAMASSA TRAÇO 1:2:8, PREPARO MANUAL, APLICADO MANUALMENTE EM FACES INTERNAS DE PAREDES, PARA AMBIENTE COM ÁREA MENOR QUE 5M2, ESPESSURA DE 10MM, COM EXECUÇÃO DE TALISCAS. AF_06/2014</t>
  </si>
  <si>
    <t>20,44</t>
  </si>
  <si>
    <t>87547</t>
  </si>
  <si>
    <t>MASSA ÚNICA, PARA RECEBIMENTO DE PINTURA, EM ARGAMASSA TRAÇO 1:2:8, PREPARO MECÂNICO COM BETONEIRA 400L, APLICADA MANUALMENTE EM FACES INTERNAS DE PAREDES, ESPESSURA DE 10MM, COM EXECUÇÃO DE TALISCAS. AF_06/2014</t>
  </si>
  <si>
    <t>87548</t>
  </si>
  <si>
    <t>MASSA ÚNICA, PARA RECEBIMENTO DE PINTURA, EM ARGAMASSA TRAÇO 1:2:8, PREPARO MANUAL, APLICADA MANUALMENTE EM FACES INTERNAS DE PAREDES, ESPESSURA DE 10MM, COM EXECUÇÃO DE TALISCAS. AF_06/2014</t>
  </si>
  <si>
    <r>
      <rPr>
        <rFont val="Arial"/>
        <sz val="7.0"/>
      </rPr>
      <t xml:space="preserve">Reciclagem de pavimento (Base existente + T.S.D.) com adição de 20% de brita, inclusive
</t>
    </r>
    <r>
      <rPr>
        <rFont val="Arial"/>
        <sz val="7.0"/>
      </rPr>
      <t>fornecimento e transporte da brita.</t>
    </r>
  </si>
  <si>
    <t>87549</t>
  </si>
  <si>
    <t>EMBOÇO, PARA RECEBIMENTO DE CERÂMICA, EM ARGAMASSA TRAÇO 1:2:8, PREPARO MECÂNICO COM BETONEIRA 400L, APLICADO MANUALMENTE EM FACES INTERNAS DE PAREDES, PARA AMBIENTE COM ÁREA ENTRE 5M2 E 10M2, ESPESSURA DE 10MM, COM EXECUÇÃO DE TALISCAS. AF_06/2014</t>
  </si>
  <si>
    <r>
      <rPr>
        <rFont val="Arial"/>
        <sz val="7.0"/>
      </rPr>
      <t>M3</t>
    </r>
  </si>
  <si>
    <r>
      <rPr>
        <rFont val="Arial"/>
        <sz val="7.0"/>
      </rPr>
      <t>A incluir</t>
    </r>
  </si>
  <si>
    <t>87550</t>
  </si>
  <si>
    <t>EMBOÇO, PARA RECEBIMENTO DE CERÂMICA, EM ARGAMASSA TRAÇO 1:2:8, PREPARO MANUAL, APLICADO MANUALMENTE EM FACES INTERNAS DE PAREDES, PARA AMBIENTE COM ÁREA ENTRE 5M2 E 10M2, ESPESSURA DE 10MM, COM EXECUÇÃO DE TALISCAS. AF_06/2014</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</si>
  <si>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</si>
  <si>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</si>
  <si>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</si>
  <si>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</si>
  <si>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r>
      <rPr>
        <rFont val="Arial"/>
        <sz val="7.0"/>
      </rPr>
      <t xml:space="preserve">Reciclagem de pavimento (Base existente + T.S.D.) com adição de 3% de cimento, inclusive
</t>
    </r>
    <r>
      <rPr>
        <rFont val="Arial"/>
        <sz val="7.0"/>
      </rPr>
      <t>fornecimento e tarnsporte do cimento</t>
    </r>
  </si>
  <si>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</si>
  <si>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</si>
  <si>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28,58</t>
  </si>
  <si>
    <r>
      <rPr>
        <rFont val="Arial"/>
        <sz val="7.0"/>
      </rPr>
      <t>M3</t>
    </r>
  </si>
  <si>
    <t>87556</t>
  </si>
  <si>
    <t>MASSA ÚNICA, PARA RECEBIMENTO DE PINTURA, EM ARGAMASSA INDUSTRIALIZADA, PREPARO MECÂNICO, APLICADO COM EQUIPAMENTO DE MISTURA E PROJEÇÃO DE 1,5 M3/H DE ARGAMASSA EM FACES INTERNAS DE PAREDES, ESPESSURA DE 10MM, COM EXECUÇÃO DE TALISCAS. AF_06/2014</t>
  </si>
  <si>
    <r>
      <rPr>
        <rFont val="Arial"/>
        <sz val="7.0"/>
      </rPr>
      <t>A incluir</t>
    </r>
  </si>
  <si>
    <t>26,19</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</si>
  <si>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</si>
  <si>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</si>
  <si>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</si>
  <si>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</si>
  <si>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</si>
  <si>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</si>
  <si>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r>
      <rPr>
        <rFont val="Arial"/>
        <sz val="7.0"/>
      </rPr>
      <t xml:space="preserve">Reciclagem de pavimento (Base existente + T.S.D.) com adição de 40% de brita, inclusive
</t>
    </r>
    <r>
      <rPr>
        <rFont val="Arial"/>
        <sz val="7.0"/>
      </rPr>
      <t>fornecimento e transporte da brita.</t>
    </r>
  </si>
  <si>
    <r>
      <rPr>
        <rFont val="Arial"/>
        <sz val="7.0"/>
      </rPr>
      <t>M3</t>
    </r>
  </si>
  <si>
    <t>87775</t>
  </si>
  <si>
    <t>EMBOÇO OU MASSA ÚNICA EM ARGAMASSA TRAÇO 1:2:8, PREPARO MECÂNICO COM BETONEIRA 400 L, APLICADA MANUALMENTE EM PANOS DE FACHADA COM PRESENÇA DE VÃOS, ESPESSURA DE 25 MM. AF_06/2014</t>
  </si>
  <si>
    <t>39,43</t>
  </si>
  <si>
    <r>
      <rPr>
        <rFont val="Arial"/>
        <sz val="7.0"/>
      </rPr>
      <t>A incluir</t>
    </r>
  </si>
  <si>
    <t>87777</t>
  </si>
  <si>
    <t>EMBOÇO OU MASSA ÚNICA EM ARGAMASSA TRAÇO 1:2:8, PREPARO MANUAL, APLICADA MANUALMENTE EM PANOS DE FACHADA COM PRESENÇA DE VÃOS, ESPESSURA DE 25 MM. AF_06/2014</t>
  </si>
  <si>
    <t>87778</t>
  </si>
  <si>
    <t>EMBOÇO OU MASSA ÚNICA EM ARGAMASSA INDUSTRIALIZADA, PREPARO MECÂNICO E APLICAÇÃO COM EQUIPAMENTO DE MISTURA E PROJEÇÃO DE 1,5 M3/H DE ARGAMASSA EM PANOS DE FACHADA COM PRESENÇA DE VÃOS, ESPESSURA DE 25 MM. AF_06/2014</t>
  </si>
  <si>
    <t>52,84</t>
  </si>
  <si>
    <t>87779</t>
  </si>
  <si>
    <t>EMBOÇO OU MASSA ÚNICA EM ARGAMASSA TRAÇO 1:2:8, PREPARO MECÂNICO COM BETONEIRA 400 L, APLICADA MANUALMENTE EM PANOS DE FACHADA COM PRESENÇA DE VÃOS, ESPESSURA DE 35 MM. AF_06/2014</t>
  </si>
  <si>
    <t>45,86</t>
  </si>
  <si>
    <r>
      <rPr>
        <rFont val="Arial"/>
        <sz val="7.0"/>
      </rPr>
      <t>Reciclagem de pavimento (Base existente + T.S.D.) sem adição de materiais</t>
    </r>
  </si>
  <si>
    <t>87781</t>
  </si>
  <si>
    <r>
      <rPr>
        <rFont val="Arial"/>
        <sz val="7.0"/>
      </rPr>
      <t>M3</t>
    </r>
  </si>
  <si>
    <t>EMBOÇO OU MASSA ÚNICA EM ARGAMASSA TRAÇO 1:2:8, PREPARO MANUAL, APLICADA MANUALMENTE EM PANOS DE FACHADA COM PRESENÇA DE VÃOS, ESPESSURA DE 35 MM. AF_06/2014</t>
  </si>
  <si>
    <t>48,88</t>
  </si>
  <si>
    <t>87783</t>
  </si>
  <si>
    <t>EMBOÇO OU MASSA ÚNICA EM ARGAMASSA INDUSTRIALIZADA, PREPARO MECÂNICO E APLICAÇÃO COM EQUIPAMENTO DE MISTURA E PROJEÇÃO DE 1,5 M3/H DE ARGAMASSA EM PANOS DE FACHADA COM PRESENÇA DE VÃOS, ESPESSURA DE 35 MM. AF_06/2014</t>
  </si>
  <si>
    <t>87784</t>
  </si>
  <si>
    <t>EMBOÇO OU MASSA ÚNICA EM ARGAMASSA TRAÇO 1:2:8, PREPARO MECÂNICO COM BETONEIRA 400 L, APLICADA MANUALMENTE EM PANOS DE FACHADA COM PRESENÇA DE VÃOS, ESPESSURA DE 45 MM. AF_06/2014</t>
  </si>
  <si>
    <t>52,29</t>
  </si>
  <si>
    <r>
      <rPr>
        <rFont val="Arial"/>
        <sz val="7.0"/>
      </rPr>
      <t xml:space="preserve">Reciclagem de pavimento (Base existente+TSD) com adição de Ligante Betuminoso, inclusive
</t>
    </r>
    <r>
      <rPr>
        <rFont val="Arial"/>
        <sz val="7.0"/>
      </rPr>
      <t>fornecimento e transporte da emulsão</t>
    </r>
  </si>
  <si>
    <r>
      <rPr>
        <rFont val="Arial"/>
        <sz val="7.0"/>
      </rPr>
      <t>M3</t>
    </r>
  </si>
  <si>
    <t>87786</t>
  </si>
  <si>
    <t>EMBOÇO OU MASSA ÚNICA EM ARGAMASSA TRAÇO 1:2:8, PREPARO MANUAL, APLICADA MANUALMENTE EM PANOS DE FACHADA COM PRESENÇA DE VÃOS, ESPESSURA DE 45 MM. AF_06/2014</t>
  </si>
  <si>
    <t>56,08</t>
  </si>
  <si>
    <r>
      <rPr>
        <rFont val="Arial"/>
        <sz val="7.0"/>
      </rPr>
      <t>A incluir</t>
    </r>
  </si>
  <si>
    <t>87787</t>
  </si>
  <si>
    <t>EMBOÇO OU MASSA ÚNICA EM ARGAMASSA INDUSTRIALIZADA, PREPARO MECÂNICO E APLICAÇÃO COM EQUIPAMENTO DE MISTURA E PROJEÇÃO DE 1,5 M3/H DE ARGAMASSA EM PANOS DE FACHADA COM PRESENÇA DE VÃOS, ESPESSURA DE 45 MM. AF_06/2014</t>
  </si>
  <si>
    <t>77,87</t>
  </si>
  <si>
    <t>87788</t>
  </si>
  <si>
    <t>EMBOÇO OU MASSA ÚNICA EM ARGAMASSA TRAÇO 1:2:8, PREPARO MECÂNICO COM BETONEIRA 400 L, APLICADA MANUALMENTE EM PANOS DE FACHADA COM PRESENÇA DE VÃOS, ESPESSURA MAIOR OU IGUAL A 50 MM. AF_06/2014</t>
  </si>
  <si>
    <t>87790</t>
  </si>
  <si>
    <t>EMBOÇO OU MASSA ÚNICA EM ARGAMASSA TRAÇO 1:2:8, PREPARO MANUAL, APLICADA MANUALMENTE EM PANOS DE FACHADA COM PRESENÇA DE VÃOS, ESPESSURA MAIOR OU IGUAL A 50 MM. AF_06/2014</t>
  </si>
  <si>
    <t>87791</t>
  </si>
  <si>
    <t>EMBOÇO OU MASSA ÚNICA EM ARGAMASSA INDUSTRIALIZADA, PREPARO MECÂNICO E APLICAÇÃO COM EQUIPAMENTO DE MISTURA E PROJEÇÃO DE 1,5 M3/H DE ARGAMASSA EM PANOS DE FACHADA COM PRESENÇA DE VÃOS, ESPESSURA MAIOR OU IGUAL A 50 MM. AF_06/2014</t>
  </si>
  <si>
    <r>
      <rPr>
        <rFont val="Arial"/>
        <sz val="7.0"/>
      </rPr>
      <t xml:space="preserve">Reciclagem de pavimento com adição de 2% de cimento, inclusive fornecimento e transporte
</t>
    </r>
    <r>
      <rPr>
        <rFont val="Arial"/>
        <sz val="7.0"/>
      </rPr>
      <t>do cimento</t>
    </r>
  </si>
  <si>
    <r>
      <rPr>
        <rFont val="Arial"/>
        <sz val="7.0"/>
      </rPr>
      <t>M3</t>
    </r>
  </si>
  <si>
    <t>87792</t>
  </si>
  <si>
    <t>EMBOÇO OU MASSA ÚNICA EM ARGAMASSA TRAÇO 1:2:8, PREPARO MECÂNICO COM BETONEIRA 400 L, APLICADA MANUALMENTE EM PANOS CEGOS DE FACHADA (SEM PRESENÇA DE VÃOS), ESPESSURA DE 25 MM. AF_06/2014</t>
  </si>
  <si>
    <t>25,93</t>
  </si>
  <si>
    <r>
      <rPr>
        <rFont val="Arial"/>
        <sz val="7.0"/>
      </rPr>
      <t>A incluir</t>
    </r>
  </si>
  <si>
    <t>87794</t>
  </si>
  <si>
    <t>EMBOÇO OU MASSA ÚNICA EM ARGAMASSA TRAÇO 1:2:8, PREPARO MANUAL, APLICADA MANUALMENTE EM PANOS CEGOS DE FACHADA (SEM PRESENÇA DE VÃOS), ESPESSURA DE 25 MM. AF_06/2014</t>
  </si>
  <si>
    <t>28,03</t>
  </si>
  <si>
    <t>87795</t>
  </si>
  <si>
    <t>EMBOÇO OU MASSA ÚNICA EM ARGAMASSA INDUSTRIALIZADA, PREPARO MECÂNICO E APLICAÇÃO COM EQUIPAMENTO DE MISTURA E PROJEÇÃO DE 1,5 M3/H DE ARGAMASSA EM PANOS CEGOS DE FACHADA (SEM PRESENÇA DE VÃOS), ESPESSURA DE 25 MM. AF_06/2014</t>
  </si>
  <si>
    <t>87797</t>
  </si>
  <si>
    <t>EMBOÇO OU MASSA ÚNICA EM ARGAMASSA TRAÇO 1:2:8, PREPARO MECÂNICO COM BETONEIRA 400 L, APLICADA MANUALMENTE EM PANOS CEGOS DE FACHADA (SEM PRESENÇA DE VÃOS), ESPESSURA DE 35 MM. AF_06/2014</t>
  </si>
  <si>
    <t>87799</t>
  </si>
  <si>
    <t>EMBOÇO OU MASSA ÚNICA EM ARGAMASSA TRAÇO 1:2:8, PREPARO MANUAL, APLICADA MANUALMENTE EM PANOS CEGOS DE FACHADA (SEM PRESENÇA DE VÃOS), ESPESSURA DE 35 MM. AF_06/2014</t>
  </si>
  <si>
    <r>
      <rPr>
        <rFont val="Arial"/>
        <sz val="7.0"/>
      </rPr>
      <t xml:space="preserve">Reciclagem de pavimento(Base existente + T.S.D.) com adição de 40% de brita, inclusive
</t>
    </r>
    <r>
      <rPr>
        <rFont val="Arial"/>
        <sz val="7.0"/>
      </rPr>
      <t>fornecimento, exclusive transporte da brita</t>
    </r>
  </si>
  <si>
    <t>87800</t>
  </si>
  <si>
    <r>
      <rPr>
        <rFont val="Arial"/>
        <sz val="7.0"/>
      </rPr>
      <t>M3</t>
    </r>
  </si>
  <si>
    <t>EMBOÇO OU MASSA ÚNICA EM ARGAMASSA INDUSTRIALIZADA, PREPARO MECÂNICO E APLICAÇÃO COM EQUIPAMENTO DE MISTURA E PROJEÇÃO DE 1,5 M3/H DE ARGAMASSA EM PANOS CEGOS DE FACHADA (SEM PRESENÇA DE VÃOS), ESPESSURA DE 35 MM. AF_06/2014</t>
  </si>
  <si>
    <t>50,02</t>
  </si>
  <si>
    <t>87801</t>
  </si>
  <si>
    <t>EMBOÇO OU MASSA ÚNICA EM ARGAMASSA TRAÇO 1:2:8, PREPARO MECÂNICO COM BETONEIRA 400 L, APLICADA MANUALMENTE EM PANOS CEGOS DE FACHADA (SEM PRESENÇA DE VÃOS), ESPESSURA DE 45 MM. AF_06/2014</t>
  </si>
  <si>
    <t>38,29</t>
  </si>
  <si>
    <t>87803</t>
  </si>
  <si>
    <t>EMBOÇO OU MASSA ÚNICA EM ARGAMASSA TRAÇO 1:2:8, PREPARO MANUAL, APLICADA MANUALMENTE EM PANOS CEGOS DE FACHADA (SEM PRESENÇA DE VÃOS), ESPESSURA DE 45 MM. AF_06/2014</t>
  </si>
  <si>
    <t>41,83</t>
  </si>
  <si>
    <r>
      <rPr>
        <rFont val="Arial"/>
        <sz val="7.0"/>
      </rPr>
      <t>Recuperação de base de acostamento exclusive transporte do material (solo)</t>
    </r>
  </si>
  <si>
    <t>87804</t>
  </si>
  <si>
    <t>EMBOÇO OU MASSA ÚNICA EM ARGAMASSA INDUSTRIALIZADA, PREPARO MECÂNICO E APLICAÇÃO COM EQUIPAMENTO DE MISTURA E PROJEÇÃO DE 1,5 M3/H DE ARGAMASSA EM PANOS CEGOS DE FACHADA (SEM PRESENÇA DE VÃOS), ESPESSURA DE 45 MM. AF_06/2014</t>
  </si>
  <si>
    <r>
      <rPr>
        <rFont val="Arial"/>
        <sz val="7.0"/>
      </rPr>
      <t>M2</t>
    </r>
  </si>
  <si>
    <t>87805</t>
  </si>
  <si>
    <t>EMBOÇO OU MASSA ÚNICA EM ARGAMASSA TRAÇO 1:2:8, PREPARO MECÂNICO COM BETONEIRA 400 L, APLICADA MANUALMENTE EM PANOS CEGOS DE FACHADA (SEM PRESENÇA DE VÃOS), ESPESSURA MAIOR OU IGUAL A 50 MM. AF_06/2014</t>
  </si>
  <si>
    <t>87807</t>
  </si>
  <si>
    <t>EMBOÇO OU MASSA ÚNICA EM ARGAMASSA TRAÇO 1:2:8, PREPARO MANUAL, APLICADA MANUALMENTE EM PANOS CEGOS DE FACHADA (SEM PRESENÇA DE VÃOS), ESPESSURA MAIOR OU IGUAL A 50 MM. AF_06/2014</t>
  </si>
  <si>
    <t>87808</t>
  </si>
  <si>
    <t>EMBOÇO OU MASSA ÚNICA EM ARGAMASSA INDUSTRIALIZADA, PREPARO MECÂNICO E APLICAÇÃO COM EQUIPAMENTO DE MISTURA E PROJEÇÃO DE 1,5 M3/H DE ARGAMASSA EM PANOS CEGOS DE FACHADA (SEM PRESENÇA DE VÃOS), ESPESSURA MAIOR OU IGUAL A 50 MM. AF_06/2014</t>
  </si>
  <si>
    <r>
      <rPr>
        <rFont val="Arial"/>
        <sz val="7.0"/>
      </rPr>
      <t>Recuperação de base de acostamentos, inclusive fornecimento e transporte da brita</t>
    </r>
  </si>
  <si>
    <r>
      <rPr>
        <rFont val="Arial"/>
        <sz val="7.0"/>
      </rPr>
      <t>M2</t>
    </r>
  </si>
  <si>
    <t>87809</t>
  </si>
  <si>
    <t>EMBOÇO OU MASSA ÚNICA EM ARGAMASSA TRAÇO 1:2:8, PREPARO MECÂNICO COM BETONEIRA 400 L, APLICADA MANUALMENTE EM SUPERFÍCIES EXTERNAS DA SACADA, ESPESSURA DE 25 MM, SEM USO DE TELA METÁLICA DE REFORÇO CONTRA FISSURAÇÃO. AF_06/2014</t>
  </si>
  <si>
    <r>
      <rPr>
        <rFont val="Arial"/>
        <sz val="7.0"/>
      </rPr>
      <t>A incluir</t>
    </r>
  </si>
  <si>
    <t>63,26</t>
  </si>
  <si>
    <t>87811</t>
  </si>
  <si>
    <t>EMBOÇO OU MASSA ÚNICA EM ARGAMASSA TRAÇO 1:2:8, PREPARO MANUAL, APLICADA MANUALMENTE EM SUPERFÍCIES EXTERNAS DA SACADA, ESPESSURA DE 25 MM, SEM USO DE TELA METÁLICA DE REFORÇO CONTRA FISSURAÇÃO. AF_06/2014</t>
  </si>
  <si>
    <t>87812</t>
  </si>
  <si>
    <t>EMBOÇO OU MASSA ÚNICA EM ARGAMASSA INDUSTRIALIZADA, PREPARO MECÂNICO E APLICAÇÃO COM EQUIPAMENTO DE MISTURA E PROJEÇÃO DE 1,5 M3/H EM SUPERFÍCIES EXTERNAS DA SACADA, ESPESSURA 25 MM, SEM USO DE TELA METÁLICA. AF_06/2014</t>
  </si>
  <si>
    <t>75,13</t>
  </si>
  <si>
    <t>87813</t>
  </si>
  <si>
    <r>
      <rPr>
        <rFont val="Arial"/>
        <sz val="7.0"/>
      </rPr>
      <t xml:space="preserve">Reestabilização da base com adição de 50% de brita, inclusive fonecimento, exclusive
</t>
    </r>
    <r>
      <rPr>
        <rFont val="Arial"/>
        <sz val="7.0"/>
      </rPr>
      <t>transporte da brita</t>
    </r>
  </si>
  <si>
    <t>EMBOÇO OU MASSA ÚNICA EM ARGAMASSA TRAÇO 1:2:8, PREPARO MECÂNICO COM BETONEIRA 400 L, APLICADA MANUALMENTE EM SUPERFÍCIES EXTERNAS DA SACADA, ESPESSURA DE 35 MM, SEM USO DE TELA METÁLICA DE REFORÇO CONTRA FISSURAÇÃO. AF_06/2014</t>
  </si>
  <si>
    <t>69,44</t>
  </si>
  <si>
    <r>
      <rPr>
        <rFont val="Arial"/>
        <sz val="7.0"/>
      </rPr>
      <t>M3</t>
    </r>
  </si>
  <si>
    <t>87815</t>
  </si>
  <si>
    <t>EMBOÇO OU MASSA ÚNICA EM ARGAMASSA TRAÇO 1:2:8, PREPARO MANUAL, APLICADA MANUALMENTE EM SUPERFÍCIES EXTERNAS DA SACADA, ESPESSURA DE 35 MM, SEM USO DE TELA METÁLICA DE REFORÇO CONTRA FISSURAÇÃO. AF_06/2014</t>
  </si>
  <si>
    <t>87816</t>
  </si>
  <si>
    <t>EMBOÇO OU MASSA ÚNICA EM ARGAMASSA INDUSTRIALIZADA, PREPARO MECÂNICO E APLICAÇÃO COM EQUIPAMENTO DE MISTURA E PROJEÇÃO DE 1,5 M3/H EM SUPERFÍCIES EXTERNAS DA SACADA, ESPESSURA 35 MM, SEM USO DE TELA METÁLICA. AF_06/2014</t>
  </si>
  <si>
    <t>87,00</t>
  </si>
  <si>
    <t>87817</t>
  </si>
  <si>
    <t>EMBOÇO OU MASSA ÚNICA EM ARGAMASSA TRAÇO 1:2:8, PREPARO MECÂNICO COM BETONEIRA 400 L, APLICADA MANUALMENTE EM SUPERFÍCIES EXTERNAS DA SACADA, ESPESSURA DE 45 MM, SEM USO DE TELA METÁLICA DE REFORÇO CONTRA FISSURAÇÃO. AF_06/2014</t>
  </si>
  <si>
    <t>75,28</t>
  </si>
  <si>
    <r>
      <rPr>
        <rFont val="Arial"/>
        <sz val="7.0"/>
      </rPr>
      <t xml:space="preserve">Reestabilização de base com adição de 50% de brita, inclusive fornecimento e transporte da
</t>
    </r>
    <r>
      <rPr>
        <rFont val="Arial"/>
        <sz val="7.0"/>
      </rPr>
      <t>brita</t>
    </r>
  </si>
  <si>
    <r>
      <rPr>
        <rFont val="Arial"/>
        <sz val="7.0"/>
      </rPr>
      <t>M3</t>
    </r>
  </si>
  <si>
    <r>
      <rPr>
        <rFont val="Arial"/>
        <sz val="7.0"/>
      </rPr>
      <t>A incluir</t>
    </r>
  </si>
  <si>
    <t>87819</t>
  </si>
  <si>
    <t>EMBOÇO OU MASSA ÚNICA EM ARGAMASSA TRAÇO 1:2:8, PREPARO MANUAL, APLICADA MANUALMENTE EM SUPERFÍCIES EXTERNAS DA SACADA, ESPESSURA DE 45 MM, SEM USO DE TELA METÁLICA DE REFORÇO CONTRA FISSURAÇÃO. AF_06/2014</t>
  </si>
  <si>
    <t>87820</t>
  </si>
  <si>
    <t>EMBOÇO OU MASSA ÚNICA EM ARGAMASSA INDUSTRIALIZADA, PREPARO MECÂNICO E APLICAÇÃO COM EQUIPAMENTO DE MISTURA E PROJEÇÃO DE 1,5 M3/H EM SUPERFÍCIES EXTERNAS DA SACADA, ESPESSURA 45 MM, SEM USO DE TELA METÁLICA. AF_06/2014</t>
  </si>
  <si>
    <t>98,88</t>
  </si>
  <si>
    <t>87821</t>
  </si>
  <si>
    <t>EMBOÇO OU MASSA ÚNICA EM ARGAMASSA TRAÇO 1:2:8, PREPARO MECÂNICO COM BETONEIRA 400 L, APLICADA MANUALMENTE EM SUPERFÍCIES EXTERNAS DA SACADA, ESPESSURA MAIOR OU IGUAL A 50 MM, SEM USO DE TELA METÁLICA DE REFORÇO CONTRA FISSURAÇÃO. AF_06/2014</t>
  </si>
  <si>
    <r>
      <rPr>
        <rFont val="Arial"/>
        <sz val="7.0"/>
      </rPr>
      <t>Reforço do sub leito 100% P.I.</t>
    </r>
  </si>
  <si>
    <t>108,92</t>
  </si>
  <si>
    <t>87823</t>
  </si>
  <si>
    <r>
      <rPr>
        <rFont val="Arial"/>
        <sz val="7.0"/>
      </rPr>
      <t>M3</t>
    </r>
  </si>
  <si>
    <t>EMBOÇO OU MASSA ÚNICA EM ARGAMASSA TRAÇO 1:2:8, PREPARO MANUAL, APLICADA MANUALMENTE EM SUPERFÍCIES EXTERNAS DA SACADA, ESPESSURA MAIOR OU IGUAL A 50 MM, SEM USO DE TELA METÁLICA DE REFORÇO CONTRA FISSURAÇÃO. AF_06/2014</t>
  </si>
  <si>
    <t>112,82</t>
  </si>
  <si>
    <t>87824</t>
  </si>
  <si>
    <t>EMBOÇO OU MASSA ÚNICA EM ARGAMASSA INDUSTRIALIZADA, PREPARO MECÂNICO E APLICAÇÃO COM EQUIPAMENTO DE MISTURA E PROJEÇÃO DE 1,5 M3/H EM SUPERFÍCIES EXTERNAS DA SACADA, ESPESSURA MAIOR OU IGUAL A 50 MM, SEM USO DE TELA METÁLICA. AF_06/2014</t>
  </si>
  <si>
    <t>131,92</t>
  </si>
  <si>
    <t>87825</t>
  </si>
  <si>
    <t>EMBOÇO OU MASSA ÚNICA EM ARGAMASSA TRAÇO 1:2:8, PREPARO MECÂNICO COM BETONEIRA 400 L, APLICADA MANUALMENTE NAS PAREDES INTERNAS DA SACADA, ESPESSURA DE 25 MM, SEM USO DE TELA METÁLICA DE REFORÇO CONTRA FISSURAÇÃO. AF_06/2014</t>
  </si>
  <si>
    <t>87827</t>
  </si>
  <si>
    <t>EMBOÇO OU MASSA ÚNICA EM ARGAMASSA TRAÇO 1:2:8, PREPARO MANUAL, APLICADA MANUALMENTE NAS PAREDES INTERNAS DA SACADA, ESPESSURA DE 25 MM, SEM USO DE TELA METÁLICA DE REFORÇO CONTRA FISSURAÇÃO. AF_06/2014</t>
  </si>
  <si>
    <t>52,31</t>
  </si>
  <si>
    <r>
      <rPr>
        <rFont val="Arial"/>
        <sz val="7.0"/>
      </rPr>
      <t>Regularização e compactação do sub-leito (100% P.I.) H = 0,20 m</t>
    </r>
  </si>
  <si>
    <t>87828</t>
  </si>
  <si>
    <t>EMBOÇO OU MASSA ÚNICA EM ARGAMASSA INDUSTRIALIZADA, PREPARO MECÂNICO E APLICAÇÃO COM EQUIPAMENTO DE MISTURA E PROJEÇÃO DE 1,5 M3/H NAS PAREDES INTERNAS DA SACADA, ESPESSURA 25 MM, SEM USO DE TELA METÁLICA. AF_06/2014</t>
  </si>
  <si>
    <t>65,71</t>
  </si>
  <si>
    <r>
      <rPr>
        <rFont val="Arial"/>
        <sz val="7.0"/>
      </rPr>
      <t>M2</t>
    </r>
  </si>
  <si>
    <t>87829</t>
  </si>
  <si>
    <t>EMBOÇO OU MASSA ÚNICA EM ARGAMASSA TRAÇO 1:2:8, PREPARO MECÂNICO COM BETONEIRA 400 L, APLICADA MANUALMENTE NAS PAREDES INTERNAS DA SACADA, ESPESSURA DE 35 MM, SEM USO DE TELA METÁLICA DE REFORÇO CONTRA FISSURAÇÃO. AF_06/2014</t>
  </si>
  <si>
    <t>56,68</t>
  </si>
  <si>
    <t>87831</t>
  </si>
  <si>
    <t>EMBOÇO OU MASSA ÚNICA EM ARGAMASSA TRAÇO 1:2:8, PREPARO MANUAL, APLICADA MANUALMENTE NAS PAREDES INTERNAS DA SACADA, ESPESSURA DE 35 MM, SEM USO DE TELA METÁLICA DE REFORÇO CONTRA FISSURAÇÃO. AF_06/2014</t>
  </si>
  <si>
    <t>60,13</t>
  </si>
  <si>
    <t>87832</t>
  </si>
  <si>
    <t>EMBOÇO OU MASSA ÚNICA EM ARGAMASSA INDUSTRIALIZADA, PREPARO MECÂNICO E APLICAÇÃO COM EQUIPAMENTO DE MISTURA E PROJEÇÃO DE 1,5 M3/H DE ARGAMASSA NAS PAREDES INTERNAS DA SACADA, ESPESSURA 35 MM, SEM USO DE TELA METÁLICA. AF_06/2014</t>
  </si>
  <si>
    <t>79,59</t>
  </si>
  <si>
    <r>
      <rPr>
        <rFont val="Arial"/>
        <sz val="7.0"/>
      </rPr>
      <t>Remoção de capa asfáltica em TSS, TSD, ou TST exclusive transporte</t>
    </r>
  </si>
  <si>
    <r>
      <rPr>
        <rFont val="Arial"/>
        <sz val="7.0"/>
      </rPr>
      <t>M2</t>
    </r>
  </si>
  <si>
    <t>87834</t>
  </si>
  <si>
    <t>REVESTIMENTO DECORATIVO MONOCAMADA APLICADO MANUALMENTE EM PANOS CEGOS DA FACHADA DE UM EDIFÍCIO DE ESTRUTURA CONVENCIONAL, COM ACABAMENTO RASPADO. AF_06/2014</t>
  </si>
  <si>
    <t>125,83</t>
  </si>
  <si>
    <t>87835</t>
  </si>
  <si>
    <t>REVESTIMENTO DECORATIVO MONOCAMADA APLICADO MANUALMENTE EM PANOS CEGOS DA FACHADA DE UM EDIFÍCIO DE ALVENARIA ESTRUTURAL, COM ACABAMENTO RASPADO. AF_06/2014</t>
  </si>
  <si>
    <t>86,14</t>
  </si>
  <si>
    <r>
      <rPr>
        <rFont val="Arial"/>
        <sz val="7.0"/>
      </rPr>
      <t>Remoção de meio fio</t>
    </r>
  </si>
  <si>
    <t>87836</t>
  </si>
  <si>
    <r>
      <rPr>
        <rFont val="Arial"/>
        <sz val="7.0"/>
      </rPr>
      <t>M</t>
    </r>
  </si>
  <si>
    <t>REVESTIMENTO DECORATIVO MONOCAMADA APLICADO COM EQUIPAMENTO DE PROJEÇÃO EM PANOS CEGOS DA FACHADA DE UM EDIFÍCIO DE ESTRUTURA CONVENCIONAL, COM ACABAMENTO RASPADO. AF_06/2014</t>
  </si>
  <si>
    <t>120,44</t>
  </si>
  <si>
    <t>87837</t>
  </si>
  <si>
    <t>REVESTIMENTO DECORATIVO MONOCAMADA APLICADO COM EQUIPAMENTO DE PROJEÇÃO EM PANOS CEGOS DA FACHADA DE UM EDIFÍCIO DE ALVENARIA ESTRUTURAL, COM ACABAMENTO RASPADO. AF_06/2014</t>
  </si>
  <si>
    <t>81,28</t>
  </si>
  <si>
    <t>87838</t>
  </si>
  <si>
    <t>REVESTIMENTO DECORATIVO MONOCAMADA APLICADO MANUALMENTE EM PANOS DA FACHADA COM PRESENÇA DE VÃOS, DE UM EDIFÍCIO DE ESTRUTURA CONVENCIONAL E ACABAMENTO RASPADO. AF_06/2014</t>
  </si>
  <si>
    <t>132,08</t>
  </si>
  <si>
    <r>
      <rPr>
        <rFont val="Arial"/>
        <sz val="7.0"/>
      </rPr>
      <t>Remoção de pavimentação poliédrica</t>
    </r>
  </si>
  <si>
    <r>
      <rPr>
        <rFont val="Arial"/>
        <sz val="7.0"/>
      </rPr>
      <t>M2</t>
    </r>
  </si>
  <si>
    <t>87839</t>
  </si>
  <si>
    <t>REVESTIMENTO DECORATIVO MONOCAMADA APLICADO MANUALMENTE EM PANOS DA FACHADA COM PRESENÇA DE VÃOS, DE UM EDIFÍCIO DE ALVENARIA ESTRUTURAL E ACABAMENTO RASPADO. AF_06/2014</t>
  </si>
  <si>
    <t>90,49</t>
  </si>
  <si>
    <t>87840</t>
  </si>
  <si>
    <t>REVESTIMENTO DECORATIVO MONOCAMADA APLICADO COM EQUIPAMENTO DE PROJEÇÃO EM PANOS DA FACHADA COM PRESENÇA DE VÃOS, DE UM EDIFÍCIO DE ESTRUTURA CONVENCIONAL E ACABAMENTO RASPADO. AF_06/2014</t>
  </si>
  <si>
    <t>87841</t>
  </si>
  <si>
    <t>REVESTIMENTO DECORATIVO MONOCAMADA APLICADO COM EQUIPAMENTO DE PROJEÇÃO EM PANOS DA FACHADA COM PRESENÇA DE VÃOS, DE UM EDIFÍCIO DE ALVENARIA ESTRUTURAL E ACABAMENTO RASPADO. AF_06/2014</t>
  </si>
  <si>
    <t>84,30</t>
  </si>
  <si>
    <t>87842</t>
  </si>
  <si>
    <t>REVESTIMENTO DECORATIVO MONOCAMADA APLICADO MANUALMENTE EM SUPERFÍCIES EXTERNAS DA SACADA DE UM EDIFÍCIO DE ESTRUTURA CONVENCIONAL E ACABAMENTO RASPADO. AF_06/2014</t>
  </si>
  <si>
    <t>130,93</t>
  </si>
  <si>
    <t>87843</t>
  </si>
  <si>
    <t>REVESTIMENTO DECORATIVO MONOCAMADA APLICADO MANUALMENTE EM SUPERFÍCIES EXTERNAS DA SACADA DE UM EDIFÍCIO DE ALVENARIA ESTRUTURAL E ACABAMENTO RASPADO. AF_06/2014</t>
  </si>
  <si>
    <t>97,42</t>
  </si>
  <si>
    <t>87844</t>
  </si>
  <si>
    <t>REVESTIMENTO DECORATIVO MONOCAMADA APLICADO COM EQUIPAMENTO DE PROJEÇÃO EM SUPERFÍCIES EXTERNAS DA SACADA DE UM EDIFÍCIO DE ESTRUTURA CONVENCIONAL E ACABAMENTO RASPADO. AF_06/2014</t>
  </si>
  <si>
    <r>
      <rPr>
        <rFont val="Arial"/>
        <sz val="7.0"/>
      </rPr>
      <t>Remoção e reassentamento de blocos de concreto, inclusive perdas</t>
    </r>
  </si>
  <si>
    <t>120,74</t>
  </si>
  <si>
    <r>
      <rPr>
        <rFont val="Arial"/>
        <sz val="7.0"/>
      </rPr>
      <t>M2</t>
    </r>
  </si>
  <si>
    <t>87845</t>
  </si>
  <si>
    <t>REVESTIMENTO DECORATIVO MONOCAMADA APLICADO COM EQUIPAMENTO DE PROJEÇÃO EM SUPERFÍCIES EXTERNAS DA SACADA DE UM EDIFÍCIO DE ALVENARIA ESTRUTURAL E ACABAMENTO RASPADO. AF_06/2014</t>
  </si>
  <si>
    <t>87,78</t>
  </si>
  <si>
    <r>
      <rPr>
        <rFont val="Arial"/>
        <sz val="7.0"/>
      </rPr>
      <t>A incluir</t>
    </r>
  </si>
  <si>
    <t>87846</t>
  </si>
  <si>
    <t>REVESTIMENTO DECORATIVO MONOCAMADA APLICADO MANUALMENTE EM PANOS CEGOS DA FACHADA DE UM EDIFÍCIO DE ESTRUTURA CONVENCIONAL, COM ACABAMENTO TRAVERTINO. AF_06/2014</t>
  </si>
  <si>
    <t>136,53</t>
  </si>
  <si>
    <t>87847</t>
  </si>
  <si>
    <t>REVESTIMENTO DECORATIVO MONOCAMADA APLICADO MANUALMENTE EM PANOS CEGOS DA FACHADA DE UM EDIFÍCIO DE ALVENARIA ESTRUTURAL, COM ACABAMENTO TRAVERTINO. AF_06/2014</t>
  </si>
  <si>
    <t>96,83</t>
  </si>
  <si>
    <t>87848</t>
  </si>
  <si>
    <t>REVESTIMENTO DECORATIVO MONOCAMADA APLICADO COM EQUIPAMENTO DE PROJEÇÃO EM PANOS CEGOS DA FACHADA DE UM EDIFÍCIO DE ESTRUTURA CONVENCIONAL, COM ACABAMENTO TRAVERTINO. AF_06/2014</t>
  </si>
  <si>
    <t>130,19</t>
  </si>
  <si>
    <t>87849</t>
  </si>
  <si>
    <t>REVESTIMENTO DECORATIVO MONOCAMADA APLICADO COM EQUIPAMENTO DE PROJEÇÃO EM PANOS CEGOS DA FACHADA DE UM EDIFÍCIO DE ALVENARIA ESTRUTURAL, COM ACABAMENTO TRAVERTINO. AF_06/2014</t>
  </si>
  <si>
    <t>91,03</t>
  </si>
  <si>
    <r>
      <rPr>
        <rFont val="Arial"/>
        <sz val="7.0"/>
      </rPr>
      <t xml:space="preserve">Remoção e reassentamento de paralelepípedos, inclusive perdas, colchão de areia e
</t>
    </r>
    <r>
      <rPr>
        <rFont val="Arial"/>
        <sz val="7.0"/>
      </rPr>
      <t>transportes de areia e paralelepípedo</t>
    </r>
  </si>
  <si>
    <t>87850</t>
  </si>
  <si>
    <t>REVESTIMENTO DECORATIVO MONOCAMADA APLICADO MANUALMENTE EM PANOS DA FACHADA COM PRESENÇA DE VÃOS, DE UM EDIFÍCIO DE ESTRUTURA CONVENCIONAL E ACABAMENTO TRAVERTINO. AF_06/2014</t>
  </si>
  <si>
    <t>142,80</t>
  </si>
  <si>
    <r>
      <rPr>
        <rFont val="Arial"/>
        <sz val="7.0"/>
      </rPr>
      <t>M2</t>
    </r>
  </si>
  <si>
    <t>87851</t>
  </si>
  <si>
    <t>REVESTIMENTO DECORATIVO MONOCAMADA APLICADO MANUALMENTE EM PANOS DA FACHADA COM PRESENÇA DE VÃOS, DE UM EDIFÍCIO DE ALVENARIA ESTRUTURAL E ACABAMENTO TRAVERTINO. AF_06/2014</t>
  </si>
  <si>
    <t>101,20</t>
  </si>
  <si>
    <r>
      <rPr>
        <rFont val="Arial"/>
        <sz val="7.0"/>
      </rPr>
      <t>A incluir</t>
    </r>
  </si>
  <si>
    <t>87852</t>
  </si>
  <si>
    <t>REVESTIMENTO DECORATIVO MONOCAMADA APLICADO COM EQUIPAMENTO DE PROJEÇÃO EM PANOS DA FACHADA COM PRESENÇA DE VÃOS, DE UM EDIFÍCIO DE ESTRUTURA CONVENCIONAL E ACABAMENTO TRAVERTINO. AF_06/2014</t>
  </si>
  <si>
    <t>135,11</t>
  </si>
  <si>
    <t>87853</t>
  </si>
  <si>
    <t>REVESTIMENTO DECORATIVO MONOCAMADA APLICADO COM EQUIPAMENTO DE PROJEÇÃO EM PANOS DA FACHADA COM PRESENÇA DE VÃOS, DE UM EDIFÍCIO DE ALVENARIA ESTRUTURAL E ACABAMENTO TRAVERTINO. AF_06/2014</t>
  </si>
  <si>
    <t>94,03</t>
  </si>
  <si>
    <t>87854</t>
  </si>
  <si>
    <t>REVESTIMENTO DECORATIVO MONOCAMADA APLICADO MANUALMENTE EM SUPERFÍCIES EXTERNAS DA SACADA DE UM EDIFÍCIO DE ESTRUTURA CONVENCIONAL E ACABAMENTO TRAVERTINO. AF_06/2014</t>
  </si>
  <si>
    <t>141,63</t>
  </si>
  <si>
    <t>87855</t>
  </si>
  <si>
    <r>
      <rPr>
        <rFont val="Arial"/>
        <sz val="7.0"/>
      </rPr>
      <t>Revestimento em estradas vicinais (saibro)</t>
    </r>
  </si>
  <si>
    <t>REVESTIMENTO DECORATIVO MONOCAMADA APLICADO MANUALMENTE EM SUPERFÍCIES EXTERNAS DA SACADA DE UM EDIFÍCIO DE ALVENARIA ESTRUTURAL E ACABAMENTO TRAVERTINO. AF_06/2014</t>
  </si>
  <si>
    <t>108,13</t>
  </si>
  <si>
    <r>
      <rPr>
        <rFont val="Arial"/>
        <sz val="7.0"/>
      </rPr>
      <t>M2</t>
    </r>
  </si>
  <si>
    <t>87856</t>
  </si>
  <si>
    <t>REVESTIMENTO DECORATIVO MONOCAMADA APLICADO COM EQUIPAMENTO DE PROJEÇÃO EM SUPERFÍCIES EXTERNAS DA SACADA DE UM EDIFÍCIO DE ESTRUTURA CONVENCIONAL E ACABAMENTO TRAVERTINO. AF_06/2014</t>
  </si>
  <si>
    <t>130,49</t>
  </si>
  <si>
    <t>87857</t>
  </si>
  <si>
    <t>REVESTIMENTO DECORATIVO MONOCAMADA APLICADO COM EQUIPAMENTO DE PROJEÇÃO EM SUPERFÍCIES EXTERNAS DA SACADA DE UM EDIFÍCIO DE ALVENARIA ESTRUTURAL E ACABAMENTO TRAVERTINO. AF_06/2014</t>
  </si>
  <si>
    <t>97,51</t>
  </si>
  <si>
    <t>87858</t>
  </si>
  <si>
    <t>REVESTIMENTO DECORATIVO MONOCAMADA APLICADO MANUALMENTE NAS PAREDES INTERNAS DA SACADA COM ACABAMENTO RASPADO. AF_06/2014</t>
  </si>
  <si>
    <r>
      <rPr>
        <rFont val="Arial"/>
        <sz val="7.0"/>
      </rPr>
      <t>Revestimento primário, espalhamento e compactação (espessura até 0,15m)</t>
    </r>
  </si>
  <si>
    <t>93,56</t>
  </si>
  <si>
    <r>
      <rPr>
        <rFont val="Arial"/>
        <sz val="7.0"/>
      </rPr>
      <t>M2</t>
    </r>
  </si>
  <si>
    <t>87859</t>
  </si>
  <si>
    <t>REVESTIMENTO DECORATIVO MONOCAMADA APLICADO MANUALMENTE NAS PAREDES INTERNAS DA SACADA COM ACABAMENTO TRAVERTINO. AF_06/2014</t>
  </si>
  <si>
    <t>108,77</t>
  </si>
  <si>
    <t>89048</t>
  </si>
  <si>
    <t>(COMPOSIÇÃO REPRESENTATIVA) DO SERVIÇO DE EMBOÇO/MASSA ÚNICA, TRAÇO 1:2:8, PREPARO MECÂNICO, COM BETONEIRA DE 400L, EM PAREDES DE AMBIENTES INTERNOS, COM EXECUÇÃO DE TALISCAS, PARA EDIFICAÇÃO HABITACIONAL MULTIFAMILIAR (PRÉDIO). AF_11/2014</t>
  </si>
  <si>
    <t>25,34</t>
  </si>
  <si>
    <t>89049</t>
  </si>
  <si>
    <t>(COMPOSIÇÃO REPRESENTATIVA) DO SERVIÇO DE APLICAÇÃO MANUAL DE GESSO DESEMPENADO (SEM TALISCAS) EM TETO, ESPESSURA 0,5 CM, PARA EDIFICAÇÃO HABITACIONAL MULTIFAMILIAR (PRÉDIO). AF_11/2014</t>
  </si>
  <si>
    <t>89173</t>
  </si>
  <si>
    <t>(COMPOSIÇÃO REPRESENTATIVA) DO SERVIÇO DE EMBOÇO/MASSA ÚNICA, APLICADO MANUALMENTE, TRAÇO 1:2:8, EM BETONEIRA DE 400L, PAREDES INTERNAS, COM EXECUÇÃO DE TALISCAS, EDIFICAÇÃO HABITACIONAL UNIFAMILIAR (CASAS) E EDIFICAÇÃO PÚBLICA PADRÃO. AF_12/2014</t>
  </si>
  <si>
    <r>
      <rPr>
        <rFont val="Arial"/>
        <sz val="7.0"/>
      </rPr>
      <t xml:space="preserve">Sub-base c/ mistura de argila 30%, pó de pedra 30% e brita 40%, inclusive fornecimento e
</t>
    </r>
    <r>
      <rPr>
        <rFont val="Arial"/>
        <sz val="7.0"/>
      </rPr>
      <t>transporte do pó de pedra e da brita</t>
    </r>
  </si>
  <si>
    <t>90406</t>
  </si>
  <si>
    <t>MASSA ÚNICA, PARA RECEBIMENTO DE PINTURA, EM ARGAMASSA TRAÇO 1:2:8, PREPARO MECÂNICO COM BETONEIRA 400L, APLICADA MANUALMENTE EM TETO, ESPESSURA DE 20MM, COM EXECUÇÃO DE TALISCAS. AF_03/2015</t>
  </si>
  <si>
    <t>32,85</t>
  </si>
  <si>
    <r>
      <rPr>
        <rFont val="Arial"/>
        <sz val="7.0"/>
      </rPr>
      <t>M3</t>
    </r>
  </si>
  <si>
    <t>90407</t>
  </si>
  <si>
    <t>MASSA ÚNICA, PARA RECEBIMENTO DE PINTURA, EM ARGAMASSA TRAÇO 1:2:8, PREPARO MANUAL, APLICADA MANUALMENTE EM TETO, ESPESSURA DE 20MM, COM EXECUÇÃO DE TALISCAS. AF_03/2015</t>
  </si>
  <si>
    <t>35,55</t>
  </si>
  <si>
    <t>90408</t>
  </si>
  <si>
    <r>
      <rPr>
        <rFont val="Arial"/>
        <sz val="7.0"/>
      </rPr>
      <t>A incluir</t>
    </r>
  </si>
  <si>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</si>
  <si>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</si>
  <si>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</si>
  <si>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84084</t>
  </si>
  <si>
    <t>APICOAMENTO MANUAL DE SUPERFICIE DE CONCRETO</t>
  </si>
  <si>
    <r>
      <rPr>
        <rFont val="Arial"/>
        <sz val="7.0"/>
      </rPr>
      <t>Sub-base c/ mistura de solo 80% e areia 20%, inclusive transporte da areia</t>
    </r>
  </si>
  <si>
    <r>
      <rPr>
        <rFont val="Arial"/>
        <sz val="7.0"/>
      </rPr>
      <t>M3</t>
    </r>
  </si>
  <si>
    <t>87242</t>
  </si>
  <si>
    <t>REVESTIMENTO CERÂMICO PARA PAREDES EXTERNAS EM PASTILHAS DE PORCELANA 5 X 5 CM (PLACAS DE 30 X 30 CM), ALINHADAS A PRUMO, APLICADO EM PANOS COM VÃOS. AF_06/2014</t>
  </si>
  <si>
    <t>223,78</t>
  </si>
  <si>
    <r>
      <rPr>
        <rFont val="Arial"/>
        <sz val="7.0"/>
      </rPr>
      <t>A incluir</t>
    </r>
  </si>
  <si>
    <t>87243</t>
  </si>
  <si>
    <t>REVESTIMENTO CERÂMICO PARA PAREDES EXTERNAS EM PASTILHAS DE PORCELANA 5 X 5 CM (PLACAS DE 30 X 30 CM), ALINHADAS A PRUMO, APLICADO EM PANOS SEM VÃOS. AF_06/2014</t>
  </si>
  <si>
    <t>206,10</t>
  </si>
  <si>
    <t>87244</t>
  </si>
  <si>
    <t>REVESTIMENTO CERÂMICO PARA PAREDES EXTERNAS EM PASTILHAS DE PORCELANA 5 X 5 CM (PLACAS DE 30 X 30 CM), ALINHADAS A PRUMO, APLICADO EM SUPERFÍCIES EXTERNAS DA SACADA. AF_06/2014</t>
  </si>
  <si>
    <t>215,91</t>
  </si>
  <si>
    <t>87245</t>
  </si>
  <si>
    <t>REVESTIMENTO CERÂMICO PARA PAREDES EXTERNAS EM PASTILHAS DE PORCELANA 5 X 5 CM (PLACAS DE 30 X 30 CM), ALINHADAS A PRUMO, APLICADO EM SUPERFÍCIES INTERNAS DA SACADA. AF_06/2014</t>
  </si>
  <si>
    <t>260,15</t>
  </si>
  <si>
    <r>
      <rPr>
        <rFont val="Arial"/>
        <sz val="7.0"/>
      </rPr>
      <t xml:space="preserve">Sub-base com mistura de argila 70% e escória de aciaria 30%, inclusive fornecim. e transporte
</t>
    </r>
    <r>
      <rPr>
        <rFont val="Arial"/>
        <sz val="7.0"/>
      </rPr>
      <t>da escória, exceto fornecimento e transporte da argila</t>
    </r>
  </si>
  <si>
    <t>87264</t>
  </si>
  <si>
    <r>
      <rPr>
        <rFont val="Arial"/>
        <sz val="7.0"/>
      </rPr>
      <t>M3</t>
    </r>
  </si>
  <si>
    <t>REVESTIMENTO CERÂMICO PARA PAREDES INTERNAS COM PLACAS TIPO ESMALTADA EXTRA DE DIMENSÕES 20X20 CM APLICADAS EM AMBIENTES DE ÁREA MENOR QUE 5 M² NA ALTURA INTEIRA DAS PAREDES. AF_06/2014</t>
  </si>
  <si>
    <t>49,42</t>
  </si>
  <si>
    <r>
      <rPr>
        <rFont val="Arial"/>
        <sz val="7.0"/>
      </rPr>
      <t>A incluir</t>
    </r>
  </si>
  <si>
    <t>87265</t>
  </si>
  <si>
    <t>REVESTIMENTO CERÂMICO PARA PAREDES INTERNAS COM PLACAS TIPO ESMALTADA EXTRA DE DIMENSÕES 20X20 CM APLICADAS EM AMBIENTES DE ÁREA MAIOR QUE 5 M² NA ALTURA INTEIRA DAS PAREDES. AF_06/2014</t>
  </si>
  <si>
    <t>43,14</t>
  </si>
  <si>
    <t>87266</t>
  </si>
  <si>
    <t>REVESTIMENTO CERÂMICO PARA PAREDES INTERNAS COM PLACAS TIPO ESMALTADA EXTRA DE DIMENSÕES 20X20 CM APLICADAS EM AMBIENTES DE ÁREA MENOR QUE 5 M² A MEIA ALTURA DAS PAREDES. AF_06/2014</t>
  </si>
  <si>
    <t>87267</t>
  </si>
  <si>
    <t>REVESTIMENTO CERÂMICO PARA PAREDES INTERNAS COM PLACAS TIPO ESMALTADA EXTRA DE DIMENSÕES 20X20 CM APLICADAS EM AMBIENTES DE ÁREA MAIOR QUE 5 M² A MEIA ALTURA DAS PAREDES. AF_06/2014</t>
  </si>
  <si>
    <t>48,86</t>
  </si>
  <si>
    <r>
      <rPr>
        <rFont val="Arial"/>
        <sz val="7.0"/>
      </rPr>
      <t xml:space="preserve">Sub-base com solo/escória na proporção 70:30, inclusive fornecimento da escória, exceto
</t>
    </r>
    <r>
      <rPr>
        <rFont val="Arial"/>
        <sz val="7.0"/>
      </rPr>
      <t>fornecimento do solo e transporte do solo e escória</t>
    </r>
  </si>
  <si>
    <t>87268</t>
  </si>
  <si>
    <t>REVESTIMENTO CERÂMICO PARA PAREDES INTERNAS COM PLACAS TIPO ESMALTADA EXTRA DE DIMENSÕES 25X35 CM APLICADAS EM AMBIENTES DE ÁREA MENOR QUE 5 M² NA ALTURA INTEIRA DAS PAREDES. AF_06/2014</t>
  </si>
  <si>
    <r>
      <rPr>
        <rFont val="Arial"/>
        <sz val="7.0"/>
      </rPr>
      <t>M3</t>
    </r>
  </si>
  <si>
    <t>87269</t>
  </si>
  <si>
    <t>REVESTIMENTO CERÂMICO PARA PAREDES INTERNAS COM PLACAS TIPO ESMALTADA EXTRA DE DIMENSÕES 25X35 CM APLICADAS EM AMBIENTES DE ÁREA MAIOR QUE 5 M² NA ALTURA INTEIRA DAS PAREDES. AF_06/2014</t>
  </si>
  <si>
    <t>87270</t>
  </si>
  <si>
    <t>REVESTIMENTO CERÂMICO PARA PAREDES INTERNAS COM PLACAS TIPO ESMALTADA EXTRA DE DIMENSÕES 25X35 CM APLICADAS EM AMBIENTES DE ÁREA MENOR QUE 5 M² A MEIA ALTURA DAS PAREDES. AF_06/2014</t>
  </si>
  <si>
    <t>55,14</t>
  </si>
  <si>
    <t>87271</t>
  </si>
  <si>
    <t>REVESTIMENTO CERÂMICO PARA PAREDES INTERNAS COM PLACAS TIPO ESMALTADA EXTRA DE DIMENSÕES 25X35 CM APLICADAS EM AMBIENTES DE ÁREA MAIOR QUE 5 M² A MEIA ALTURA DAS PAREDES. AF_06/2014</t>
  </si>
  <si>
    <r>
      <rPr>
        <rFont val="Arial"/>
        <sz val="7.0"/>
      </rPr>
      <t>Sub-base de brita graduada, inclusive fornecimento e transporte da brita</t>
    </r>
  </si>
  <si>
    <r>
      <rPr>
        <rFont val="Arial"/>
        <sz val="7.0"/>
      </rPr>
      <t>M3</t>
    </r>
  </si>
  <si>
    <r>
      <rPr>
        <rFont val="Arial"/>
        <sz val="7.0"/>
      </rPr>
      <t>A incluir</t>
    </r>
  </si>
  <si>
    <t>87273</t>
  </si>
  <si>
    <t>REVESTIMENTO CERÂMICO PARA PAREDES INTERNAS COM PLACAS TIPO ESMALTADA EXTRA DE DIMENSÕES 33X45 CM APLICADAS EM AMBIENTES DE ÁREA MAIOR QUE 5 M² NA ALTURA INTEIRA DAS PAREDES. AF_06/2014</t>
  </si>
  <si>
    <t>48,37</t>
  </si>
  <si>
    <t>87274</t>
  </si>
  <si>
    <t>REVESTIMENTO CERÂMICO PARA PAREDES INTERNAS COM PLACAS TIPO ESMALTADA EXTRA DE DIMENSÕES 33X45 CM APLICADAS EM AMBIENTES DE ÁREA MENOR QUE 5 M² A MEIA ALTURA DAS PAREDES. AF_06/2014</t>
  </si>
  <si>
    <t>87275</t>
  </si>
  <si>
    <t>REVESTIMENTO CERÂMICO PARA PAREDES INTERNAS COM PLACAS TIPO ESMALTADA EXTRA  DE DIMENSÕES 33X45 CM APLICADAS EM AMBIENTES DE ÁREA MAIOR QUE 5 M² A MEIA ALTURA DAS PAREDES. AF_06/2014</t>
  </si>
  <si>
    <r>
      <rPr>
        <rFont val="Arial"/>
        <sz val="7.0"/>
      </rPr>
      <t>Sub-base de brita graduada, inclusive fornecimento, exclusive transporte da brita</t>
    </r>
  </si>
  <si>
    <t>88786</t>
  </si>
  <si>
    <t>REVESTIMENTO CERÂMICO PARA PAREDES EXTERNAS EM PASTILHAS DE PORCELANA 2,5 X 2,5 CM (PLACAS DE 30 X 30 CM), ALINHADAS A PRUMO, APLICADO EM PANOS COM VÃOS. AF_10/2014</t>
  </si>
  <si>
    <r>
      <rPr>
        <rFont val="Arial"/>
        <sz val="7.0"/>
      </rPr>
      <t>M3</t>
    </r>
  </si>
  <si>
    <t>248,88</t>
  </si>
  <si>
    <t>88787</t>
  </si>
  <si>
    <t>REVESTIMENTO CERÂMICO PARA PAREDES EXTERNAS EM PASTILHAS DE PORCELANA 2,5 X 2,5 CM (PLACAS DE 30 X 30 CM), ALINHADAS A PRUMO, APLICADO EM PANOS SEM VÃOS. AF_10/2014</t>
  </si>
  <si>
    <t>229,98</t>
  </si>
  <si>
    <t>88788</t>
  </si>
  <si>
    <t>REVESTIMENTO CERÂMICO PARA PAREDES EXTERNAS EM PASTILHAS DE PORCELANA 2,5 X 2,5 CM (PLACAS DE 30 X 30 CM), ALINHADAS A PRUMO, APLICADO EM SUPERFÍCIES EXTERNAS DA SACADA. AF_10/2014</t>
  </si>
  <si>
    <t>239,79</t>
  </si>
  <si>
    <r>
      <rPr>
        <rFont val="Arial"/>
        <sz val="7.0"/>
      </rPr>
      <t>Sub-base de brita 1, inclusive fornecimento, exclusive transporte da brita</t>
    </r>
  </si>
  <si>
    <r>
      <rPr>
        <rFont val="Arial"/>
        <sz val="7.0"/>
      </rPr>
      <t>M3</t>
    </r>
  </si>
  <si>
    <t>88789</t>
  </si>
  <si>
    <t>REVESTIMENTO CERÂMICO PARA PAREDES EXTERNAS EM PASTILHAS DE PORCELANA 2,5 X 2,5 CM (PLACAS DE 30 X 30 CM), ALINHADAS A PRUMO, APLICADO EM SUPERFÍCIES INTERNAS DA SACADA. AF_10/2014</t>
  </si>
  <si>
    <t>288,23</t>
  </si>
  <si>
    <t>89045</t>
  </si>
  <si>
    <t>(COMPOSIÇÃO REPRESENTATIVA) DO SERVIÇO DE REVESTIMENTO CERÂMICO PARA AMBIENTES DE ÁREAS MOLHADAS, MEIA PAREDE OU PAREDE INTEIRA, COM PLACAS TIPO GRÊS OU SEMI-GRÊS, DIMENSÕES 20X20 CM, PARA EDIFICAÇÃO HABITACIONAL MULTIFAMILIAR (PRÉDIO). AF_11/2014</t>
  </si>
  <si>
    <t>49,26</t>
  </si>
  <si>
    <t>89170</t>
  </si>
  <si>
    <t>(COMPOSIÇÃO REPRESENTATIVA) DO SERVIÇO DE REVESTIMENTO CERÂMICO PARA PAREDES INTERNAS, MEIA PAREDE, OU PAREDE INTEIRA, PLACAS GRÊS OU SEMI-GRÊS DE 20X20 CM, PARA EDIFICAÇÕES HABITACIONAIS UNIFAMILIAR (CASAS) E EDIFICAÇÕES PÚBLICAS PADRÃO. AF_11/2014</t>
  </si>
  <si>
    <t>93392</t>
  </si>
  <si>
    <t>REVESTIMENTO CERÂMICO PARA PAREDES INTERNAS COM PLACAS TIPO ESMALTADA PADRÃO POPULAR DE DIMENSÕES 20X20 CM, ARGAMASSA TIPO AC I, APLICADAS EM AMBIENTES DE ÁREA MENOR QUE 5 M2 NA ALTURA INTEIRA DAS PAREDES. AF_06/2014</t>
  </si>
  <si>
    <t>39,00</t>
  </si>
  <si>
    <r>
      <rPr>
        <rFont val="Arial"/>
        <sz val="7.0"/>
      </rPr>
      <t>Sub-base de escória de aciaria, inclusive fornecimento e transporte da escória</t>
    </r>
  </si>
  <si>
    <t>93393</t>
  </si>
  <si>
    <t>REVESTIMENTO CERÂMICO PARA PAREDES INTERNAS COM PLACAS TIPO ESMALTADA PADRÃO POPULAR DE DIMENSÕES 20X20 CM, ARGAMASSA TIPO AC I, APLICADAS EM AMBIENTES DE ÁREA MAIOR QUE 5 M2 NA ALTURA INTEIRA DAS PAREDES. AF_06/2014</t>
  </si>
  <si>
    <r>
      <rPr>
        <rFont val="Arial"/>
        <sz val="7.0"/>
      </rPr>
      <t>M3</t>
    </r>
  </si>
  <si>
    <t>32,82</t>
  </si>
  <si>
    <t>93394</t>
  </si>
  <si>
    <t>REVESTIMENTO CERÂMICO PARA PAREDES INTERNAS COM PLACAS TIPO ESMALTADA PADRÃO POPULAR DE DIMENSÕES 20X20 CM, ARGAMASSA TIPO AC I, APLICADAS EM AMBIENTES DE ÁREA MENOR QUE 5 M2 A MEIA ALTURA DAS PAREDES. AF_06/2014</t>
  </si>
  <si>
    <r>
      <rPr>
        <rFont val="Arial"/>
        <sz val="7.0"/>
      </rPr>
      <t>A incluir</t>
    </r>
  </si>
  <si>
    <t>41,23</t>
  </si>
  <si>
    <t>93395</t>
  </si>
  <si>
    <t>REVESTIMENTO CERÂMICO PARA PAREDES INTERNAS COM PLACAS TIPO ESMALTADA PADRÃO POPULAR DE DIMENSÕES 20X20 CM, ARGAMASSA TIPO AC I, APLICADAS EM AMBIENTES DE ÁREA MAIOR QUE 5 M2 A MEIA ALTURA DAS PAREDES. AF_06/2014</t>
  </si>
  <si>
    <t>38,44</t>
  </si>
  <si>
    <t>99194</t>
  </si>
  <si>
    <t>REVESTIMENTO CERÂMICO PARA PAREDES INTERNAS COM PLACAS TIPO ESMALTADA PADRÃO POPULAR DE DIMENSÕES 20X20 CM, ARGAMASSA TIPO AC III, APLICADAS EM AMBIENTES DE ÁREA MENOR QUE 5 M2 NA ALTURA INTEIRA DAS PAREDES. AF_06/2014</t>
  </si>
  <si>
    <t>43,86</t>
  </si>
  <si>
    <r>
      <rPr>
        <rFont val="Arial"/>
        <sz val="7.0"/>
      </rPr>
      <t>Sub-base de solo brita, 50% em peso, inclusive fornecimento, exclusive transporte da brita</t>
    </r>
  </si>
  <si>
    <r>
      <rPr>
        <rFont val="Arial"/>
        <sz val="7.0"/>
      </rPr>
      <t>M3</t>
    </r>
  </si>
  <si>
    <t>99195</t>
  </si>
  <si>
    <t>REVESTIMENTO CERÂMICO PARA PAREDES INTERNAS COM PLACAS TIPO ESMALTADA PADRÃO POPULAR DE DIMENSÕES 20X20 CM, ARGAMASSA TIPO AC III, APLICADAS EM AMBIENTES DE ÁREA MAIOR QUE 5 M2 NA ALTURA INTEIRA DAS PAREDES. AF_06/2014</t>
  </si>
  <si>
    <t>37,68</t>
  </si>
  <si>
    <t>99196</t>
  </si>
  <si>
    <t>REVESTIMENTO CERÂMICO PARA PAREDES INTERNAS COM PLACAS TIPO ESMALTADA PADRÃO POPULAR DE DIMENSÕES 20X20 CM, ARGAMASSA TIPO AC III, APLICADAS EM AMBIENTES DE ÁREA MENOR QUE 5 M2 A MEIA ALTURA DAS PAREDES. AF_06/2014</t>
  </si>
  <si>
    <t>46,09</t>
  </si>
  <si>
    <t>99198</t>
  </si>
  <si>
    <t>REVESTIMENTO CERÂMICO PARA PAREDES INTERNAS COM PLACAS TIPO ESMALTADA PADRÃO POPULAR DE DIMENSÕES 20X20 CM, ARGAMASSA TIPO AC III, APLICADAS EM AMBIENTES DE ÁREA MAIOR QUE 5 M2 A MEIA ALTURA DAS PAREDES. AF_06/2014</t>
  </si>
  <si>
    <t>43,30</t>
  </si>
  <si>
    <t>93,64</t>
  </si>
  <si>
    <r>
      <rPr>
        <rFont val="Arial"/>
        <sz val="7.0"/>
      </rPr>
      <t>Sub-base solo brita, 20% em peso, inclusive fornecimento e transporte da brita.</t>
    </r>
  </si>
  <si>
    <r>
      <rPr>
        <rFont val="Arial"/>
        <sz val="7.0"/>
      </rPr>
      <t>M3</t>
    </r>
  </si>
  <si>
    <t>84089</t>
  </si>
  <si>
    <t>PEITORIL EM MARMORE BRANCO, LARGURA DE 25CM, ASSENTADO COM ARGAMASSA TRACO 1:3 (CIMENTO E AREIA MEDIA), PREPARO MANUAL DA ARGAMASSA</t>
  </si>
  <si>
    <t>131,89</t>
  </si>
  <si>
    <r>
      <rPr>
        <rFont val="Arial"/>
        <sz val="7.0"/>
      </rPr>
      <t>A incluir</t>
    </r>
  </si>
  <si>
    <t>40675</t>
  </si>
  <si>
    <t>ASSENTAMENTO DE PEITORIL COM ARGAMASSA DE CIMENTO COLANTE</t>
  </si>
  <si>
    <t>4,07</t>
  </si>
  <si>
    <t>84093</t>
  </si>
  <si>
    <t>TABEIRA DE MADEIRA LEI, 1A QUALIDADE, 2,5X30,0CM PARA BEIRAL DE TELHADO</t>
  </si>
  <si>
    <t>33,98</t>
  </si>
  <si>
    <t>96112</t>
  </si>
  <si>
    <r>
      <rPr>
        <rFont val="Arial"/>
        <sz val="7.0"/>
      </rPr>
      <t>Sub-base solo brita, 30% em peso, inclusive fornecimento e transporte da brita</t>
    </r>
  </si>
  <si>
    <t>FORRO EM MADEIRA PINUS, PARA AMBIENTES RESIDENCIAIS, INCLUSIVE ESTRUTURA DE FIXAÇÃO. AF_05/2017</t>
  </si>
  <si>
    <t>100,57</t>
  </si>
  <si>
    <r>
      <rPr>
        <rFont val="Arial"/>
        <sz val="7.0"/>
      </rPr>
      <t>M3</t>
    </r>
  </si>
  <si>
    <r>
      <rPr>
        <rFont val="Arial"/>
        <sz val="7.0"/>
      </rPr>
      <t>A incluir</t>
    </r>
  </si>
  <si>
    <t>121,16</t>
  </si>
  <si>
    <t>96122</t>
  </si>
  <si>
    <t>ACABAMENTOS PARA FORRO (RODA-FORRO EM MADEIRA PINUS). AF_05/2017</t>
  </si>
  <si>
    <t>28,57</t>
  </si>
  <si>
    <t>96109</t>
  </si>
  <si>
    <t>FORRO EM PLACAS DE GESSO, PARA AMBIENTES RESIDENCIAIS. AF_05/2017_P</t>
  </si>
  <si>
    <r>
      <rPr>
        <rFont val="Arial"/>
        <sz val="7.0"/>
      </rPr>
      <t>Sub-base solo brita, 50% em peso, inclusive fornecimento e transporte da brita</t>
    </r>
  </si>
  <si>
    <r>
      <rPr>
        <rFont val="Arial"/>
        <sz val="7.0"/>
      </rPr>
      <t>M3</t>
    </r>
  </si>
  <si>
    <r>
      <rPr>
        <rFont val="Arial"/>
        <sz val="7.0"/>
      </rPr>
      <t>A incluir</t>
    </r>
  </si>
  <si>
    <t>96110</t>
  </si>
  <si>
    <t>FORRO EM DRYWALL, PARA AMBIENTES RESIDENCIAIS, INCLUSIVE ESTRUTURA DE FIXAÇÃO. AF_05/2017_P</t>
  </si>
  <si>
    <t>50,58</t>
  </si>
  <si>
    <t>96114</t>
  </si>
  <si>
    <t>FORRO EM DRYWALL, PARA AMBIENTES COMERCIAIS, INCLUSIVE ESTRUTURA DE FIXAÇÃO. AF_05/2017_P</t>
  </si>
  <si>
    <r>
      <rPr>
        <rFont val="Arial"/>
        <sz val="7.0"/>
      </rPr>
      <t>Sub-base solo brita, 70% em peso, inclusive fornecimento e transporte da brita</t>
    </r>
  </si>
  <si>
    <r>
      <rPr>
        <rFont val="Arial"/>
        <sz val="7.0"/>
      </rPr>
      <t>M3</t>
    </r>
  </si>
  <si>
    <t>2,15</t>
  </si>
  <si>
    <r>
      <rPr>
        <rFont val="Arial"/>
        <sz val="7.0"/>
      </rPr>
      <t>A incluir</t>
    </r>
  </si>
  <si>
    <t>96123</t>
  </si>
  <si>
    <t>ACABAMENTOS PARA FORRO (MOLDURA EM DRYWALL, COM LARGURA DE 15 CM). AF_05/2017_P</t>
  </si>
  <si>
    <t>99054</t>
  </si>
  <si>
    <t>ACABAMENTOS PARA FORRO (SANCA DE GESSO MONTADA NA OBRA). AF_05/2017_P</t>
  </si>
  <si>
    <t>38,26</t>
  </si>
  <si>
    <t>72200</t>
  </si>
  <si>
    <t>REVESTIMENTO EM LAMINADO MELAMINICO TEXTURIZADO, ESPESSURA 0,8 MM, FIXADO COM COLA</t>
  </si>
  <si>
    <r>
      <rPr>
        <rFont val="Arial"/>
        <sz val="7.0"/>
      </rPr>
      <t xml:space="preserve">T.S.B.D. com capa selante exclusive fornecimento e transporte comercial da emulsão,
</t>
    </r>
    <r>
      <rPr>
        <rFont val="Arial"/>
        <sz val="7.0"/>
      </rPr>
      <t>inclusive lavagem da brita e transporte da areia e brita</t>
    </r>
  </si>
  <si>
    <t>87,63</t>
  </si>
  <si>
    <r>
      <rPr>
        <rFont val="Arial"/>
        <sz val="7.0"/>
      </rPr>
      <t>M2</t>
    </r>
  </si>
  <si>
    <t>73807/1</t>
  </si>
  <si>
    <t>CORRIMAO EM MARMORITE, LARGURA 15CM</t>
  </si>
  <si>
    <t>88,47</t>
  </si>
  <si>
    <r>
      <rPr>
        <rFont val="Arial"/>
        <sz val="7.0"/>
      </rPr>
      <t>A incluir</t>
    </r>
  </si>
  <si>
    <t>72201</t>
  </si>
  <si>
    <t>RECOLOCACO DE FORROS EM REGUA DE PVC E PERFIS, CONSIDERANDO REAPROVEITAMENTO DO MATERIAL</t>
  </si>
  <si>
    <t>96111</t>
  </si>
  <si>
    <t>FORRO EM RÉGUAS DE PVC, FRISADO, PARA AMBIENTES RESIDENCIAIS, INCLUSIVE ESTRUTURA DE FIXAÇÃO. AF_05/2017_P</t>
  </si>
  <si>
    <t>96116</t>
  </si>
  <si>
    <t>FORRO EM RÉGUAS DE PVC, FRISADO, PARA AMBIENTES COMERCIAIS, INCLUSIVE ESTRUTURA DE FIXAÇÃO. AF_05/2017_P</t>
  </si>
  <si>
    <r>
      <rPr>
        <rFont val="Arial"/>
        <sz val="7.0"/>
      </rPr>
      <t xml:space="preserve">T.S.B.D. com capa selante, executado c/ Multidistribuidor exclus. forn. e transp. com. da
</t>
    </r>
    <r>
      <rPr>
        <rFont val="Arial"/>
        <sz val="7.0"/>
      </rPr>
      <t>emulsão, inclus. lavagem brita e transp. comerc.areia, brita</t>
    </r>
  </si>
  <si>
    <r>
      <rPr>
        <rFont val="Arial"/>
        <sz val="7.0"/>
      </rPr>
      <t>M2</t>
    </r>
  </si>
  <si>
    <t>96121</t>
  </si>
  <si>
    <t>ACABAMENTOS PARA FORRO (RODA-FORRO EM PERFIL METÁLICO E PLÁSTICO). AF_05/2017</t>
  </si>
  <si>
    <r>
      <rPr>
        <rFont val="Arial"/>
        <sz val="7.0"/>
      </rPr>
      <t>A incluir</t>
    </r>
  </si>
  <si>
    <t>96485</t>
  </si>
  <si>
    <t>FORRO EM RÉGUAS DE PVC, LISO, PARA AMBIENTES RESIDENCIAIS, INCLUSIVE ESTRUTURA DE FIXAÇÃO. AF_05/2017_P</t>
  </si>
  <si>
    <t>96486</t>
  </si>
  <si>
    <t>FORRO DE PVC, LISO, PARA AMBIENTES COMERCIAIS, INCLUSIVE ESTRUTURA DE FIXAÇÃO. AF_05/2017_P</t>
  </si>
  <si>
    <t>43,78</t>
  </si>
  <si>
    <r>
      <rPr>
        <rFont val="Arial"/>
        <sz val="7.0"/>
      </rPr>
      <t xml:space="preserve">T.S.B.D. com capa selante executado c/ Multidistribuidor,inclus.fornec.areia/brita e lavagem
</t>
    </r>
    <r>
      <rPr>
        <rFont val="Arial"/>
        <sz val="7.0"/>
      </rPr>
      <t>brita, excl.fornec.da emulsão e trnasp.todos os materiais</t>
    </r>
  </si>
  <si>
    <t>72198</t>
  </si>
  <si>
    <t>ISOLAMENTO TERMICO COM ARGAMASSA TRACO 1:3 (CIMENTO E AREIA GROSSA NAO PENEIRADA), COM ADICAO DE PEROLAS DE ISOPOR, ESPESSURA 6CM, PREPARO MANUAL DA ARGAMASSA</t>
  </si>
  <si>
    <t>90,11</t>
  </si>
  <si>
    <r>
      <rPr>
        <rFont val="Arial"/>
        <sz val="7.0"/>
      </rPr>
      <t>M2</t>
    </r>
  </si>
  <si>
    <t>73833/1</t>
  </si>
  <si>
    <t>ISOLAMENTO TERMICO COM MANTA DE LA DE VIDRO, ESPESSURA 2,5CM</t>
  </si>
  <si>
    <t>83730</t>
  </si>
  <si>
    <t>REPARO ESTRUTURAL DE ESTRUTURAS DE CONCRETO COM ARGAMASSA POLIMERICA DE ALTO DESEMPENHO, E=2 CM</t>
  </si>
  <si>
    <t>138,22</t>
  </si>
  <si>
    <t>83736</t>
  </si>
  <si>
    <t>REPARO/COLAGEM DE ESTRUTURAS DE CONCRETO COM ADESIVO ESTRUTURAL A BASE DE EPOXI, E=2 MM</t>
  </si>
  <si>
    <t>146,18</t>
  </si>
  <si>
    <t>91514</t>
  </si>
  <si>
    <t>ESTUCAMENTO DE PANOS DE FACHADA SEM VÃOS DO SISTEMA DE PAREDES DE CONCRETO EM EDIFICAÇÕES DE MÚLTIPLOS PAVIMENTOS. AF_06/2015</t>
  </si>
  <si>
    <r>
      <rPr>
        <rFont val="Arial"/>
        <sz val="7.0"/>
      </rPr>
      <t xml:space="preserve">T.S.B.D. com capa selante, executado com Multidistribuidor inclusive fornecimento, transporte
</t>
    </r>
    <r>
      <rPr>
        <rFont val="Arial"/>
        <sz val="7.0"/>
      </rPr>
      <t>comercial dos materiais e lavagem da brita</t>
    </r>
  </si>
  <si>
    <r>
      <rPr>
        <rFont val="Arial"/>
        <sz val="7.0"/>
      </rPr>
      <t>M2</t>
    </r>
  </si>
  <si>
    <t>91515</t>
  </si>
  <si>
    <t>ESTUCAMENTO DE PANOS DE FACHADA COM VÃOS DO SISTEMA DE PAREDES DE CONCRETO EM EDIFICAÇÕES DE MÚLTIPLOS PAVIMENTOS. AF_06/2015</t>
  </si>
  <si>
    <r>
      <rPr>
        <rFont val="Arial"/>
        <sz val="7.0"/>
      </rPr>
      <t>A incluir</t>
    </r>
  </si>
  <si>
    <t>91516</t>
  </si>
  <si>
    <t>ESTUCAMENTO DE SUPERFÍCIE EXTERNA DA SACADA DO SISTEMA DE PAREDES DE CONCRETO EM EDIFICAÇÕES DE MÚLTIPLOS PAVIMENTOS. AF_06/2015</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</si>
  <si>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</si>
  <si>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</si>
  <si>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</si>
  <si>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</si>
  <si>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12,76</t>
  </si>
  <si>
    <t>91520</t>
  </si>
  <si>
    <t>ESTUCAMENTO DE DENSIDADE BAIXA NAS FACES INTERNAS DE PAREDES DO SISTEMA DE PAREDES DE CONCRETO. AF_06/2015</t>
  </si>
  <si>
    <r>
      <rPr>
        <rFont val="Arial"/>
        <sz val="7.0"/>
      </rPr>
      <t xml:space="preserve">T.S.B.D. com capa selante inclusive fornecimento e transporte comercial dos materiais e
</t>
    </r>
    <r>
      <rPr>
        <rFont val="Arial"/>
        <sz val="7.0"/>
      </rPr>
      <t>lavagem da brita</t>
    </r>
  </si>
  <si>
    <t>91522</t>
  </si>
  <si>
    <t>ESTUCAMENTO, PARA QUALQUER REVESTIMENTO, EM TETO DO SISTEMA DE PAREDES DE CONCRETO. AF_06/2015</t>
  </si>
  <si>
    <r>
      <rPr>
        <rFont val="Arial"/>
        <sz val="7.0"/>
      </rPr>
      <t>M2</t>
    </r>
  </si>
  <si>
    <t>91525</t>
  </si>
  <si>
    <t>ESTUCAMENTO DE DENSIDADE ALTA, NAS FACES INTERNAS DE PAREDES DO SISTEMA DE PAREDES DE CONCRETO. AF_06/2015</t>
  </si>
  <si>
    <t>87280</t>
  </si>
  <si>
    <r>
      <rPr>
        <rFont val="Arial"/>
        <sz val="7.0"/>
      </rPr>
      <t>A incluir</t>
    </r>
  </si>
  <si>
    <t>ARGAMASSA TRAÇO 1:7 (EM VOLUME DE CIMENTO E AREIA MÉDIA ÚMIDA) COM ADIÇÃO DE PLASTIFICANTE PARA EMBOÇO/MASSA ÚNICA/ASSENTAMENTO DE ALVENARIA DE VEDAÇÃO, PREPARO MECÂNICO COM BETONEIRA 400 L. AF_08/2019</t>
  </si>
  <si>
    <t>236,10</t>
  </si>
  <si>
    <t>87281</t>
  </si>
  <si>
    <t>ARGAMASSA TRAÇO 1:7 (EM VOLUME DE CIMENTO E AREIA MÉDIA ÚMIDA) COM ADIÇÃO DE PLASTIFICANTE PARA EMBOÇO/MASSA ÚNICA/ASSENTAMENTO DE ALVENARIA DE VEDAÇÃO, PREPARO MECÂNICO COM BETONEIRA 600 L. AF_08/2019</t>
  </si>
  <si>
    <t>226,70</t>
  </si>
  <si>
    <t>87283</t>
  </si>
  <si>
    <t>ARGAMASSA TRAÇO 1:6 (EM VOLUME DE CIMENTO E AREIA MÉDIA ÚMIDA) COM ADIÇÃO DE PLASTIFICANTE PARA EMBOÇO/MASSA ÚNICA/ASSENTAMENTO DE ALVENARIA DE VEDAÇÃO, PREPARO MECÂNICO COM BETONEIRA 400 L. AF_08/2019</t>
  </si>
  <si>
    <t>241,90</t>
  </si>
  <si>
    <r>
      <rPr>
        <rFont val="Arial"/>
        <sz val="7.0"/>
      </rPr>
      <t xml:space="preserve">T.S.B.D. sem capa selante,  inclusive fornecimento e transporte comercial dos materiais e
</t>
    </r>
    <r>
      <rPr>
        <rFont val="Arial"/>
        <sz val="7.0"/>
      </rPr>
      <t>lavagem de brita</t>
    </r>
  </si>
  <si>
    <t>87284</t>
  </si>
  <si>
    <t>ARGAMASSA TRAÇO 1:6 (EM VOLUME DE CIMENTO E AREIA MÉDIA ÚMIDA) COM ADIÇÃO DE PLASTIFICANTE PARA EMBOÇO/MASSA ÚNICA/ASSENTAMENTO DE ALVENARIA DE VEDAÇÃO, PREPARO MECÂNICO COM BETONEIRA 600 L. AF_08/2019</t>
  </si>
  <si>
    <r>
      <rPr>
        <rFont val="Arial"/>
        <sz val="7.0"/>
      </rPr>
      <t>M2</t>
    </r>
  </si>
  <si>
    <t>231,61</t>
  </si>
  <si>
    <r>
      <rPr>
        <rFont val="Arial"/>
        <sz val="7.0"/>
      </rPr>
      <t>A incluir</t>
    </r>
  </si>
  <si>
    <t>87286</t>
  </si>
  <si>
    <t>ARGAMASSA TRAÇO 1:1:6 (EM VOLUME DE CIMENTO, CAL E AREIA MÉDIA ÚMIDA) PARA EMBOÇO/MASSA ÚNICA/ASSENTAMENTO DE ALVENARIA DE VEDAÇÃO, PREPARO MECÂNICO COM BETONEIRA 400 L. AF_08/2019</t>
  </si>
  <si>
    <t>337,22</t>
  </si>
  <si>
    <t>87287</t>
  </si>
  <si>
    <t>ARGAMASSA TRAÇO 1:1:6 (EM VOLUME DE CIMENTO, CAL E AREIA MÉDIA ÚMIDA) PARA EMBOÇO/MASSA ÚNICA/ASSENTAMENTO DE ALVENARIA DE VEDAÇÃO, PREPARO MECÂNICO COM BETONEIRA 600 L. AF_08/2019</t>
  </si>
  <si>
    <t>317,32</t>
  </si>
  <si>
    <t>87289</t>
  </si>
  <si>
    <t>ARGAMASSA TRAÇO 1:1,5:7,5 (EM VOLUME DE CIMENTO, CAL E AREIA MÉDIA ÚMIDA) PARA EMBOÇO/MASSA ÚNICA/ASSENTAMENTO DE ALVENARIA DE VEDAÇÃO, PREPARO MECÂNICO COM BETONEIRA 400 L. AF_08/2019</t>
  </si>
  <si>
    <t>331,04</t>
  </si>
  <si>
    <t>87290</t>
  </si>
  <si>
    <t>ARGAMASSA TRAÇO 1:1,5:7,5 (EM VOLUME DE CIMENTO, CAL E AREIA MÉDIA ÚMIDA) PARA EMBOÇO/MASSA ÚNICA/ASSENTAMENTO DE ALVENARIA DE VEDAÇÃO, PREPARO MECÂNICO COM BETONEIRA 600 L. AF_08/2019</t>
  </si>
  <si>
    <t>319,41</t>
  </si>
  <si>
    <r>
      <rPr>
        <rFont val="Arial"/>
        <sz val="7.0"/>
      </rPr>
      <t xml:space="preserve">T.S.B.D. sem capa selante exclusive fornecimento e transporte comercial da emulsão,
</t>
    </r>
    <r>
      <rPr>
        <rFont val="Arial"/>
        <sz val="7.0"/>
      </rPr>
      <t>inclusive lavagem e transporte comercial  da brita</t>
    </r>
  </si>
  <si>
    <r>
      <rPr>
        <rFont val="Arial"/>
        <sz val="7.0"/>
      </rPr>
      <t>M2</t>
    </r>
  </si>
  <si>
    <t>87292</t>
  </si>
  <si>
    <r>
      <rPr>
        <rFont val="Arial"/>
        <sz val="7.0"/>
      </rPr>
      <t>A incluir</t>
    </r>
  </si>
  <si>
    <t>ARGAMASSA TRAÇO 1:2:8 (EM VOLUME DE CIMENTO, CAL E AREIA MÉDIA ÚMIDA) PARA EMBOÇO/MASSA ÚNICA/ASSENTAMENTO DE ALVENARIA DE VEDAÇÃO, PREPARO MECÂNICO COM BETONEIRA 400 L. AF_08/2019</t>
  </si>
  <si>
    <t>343,75</t>
  </si>
  <si>
    <t>87294</t>
  </si>
  <si>
    <t>ARGAMASSA TRAÇO 1:2:9 (EM VOLUME DE CIMENTO, CAL E AREIA MÉDIA ÚMIDA) PARA EMBOÇO/MASSA ÚNICA/ASSENTAMENTO DE ALVENARIA DE VEDAÇÃO, PREPARO MECÂNICO COM BETONEIRA 600 L. AF_08/2019</t>
  </si>
  <si>
    <t>323,33</t>
  </si>
  <si>
    <t>87295</t>
  </si>
  <si>
    <r>
      <rPr>
        <rFont val="Arial"/>
        <sz val="7.0"/>
      </rPr>
      <t>Grupo de serviço: PAVIMENTAÇÃO</t>
    </r>
  </si>
  <si>
    <t>ARGAMASSA TRAÇO 1:3:12 (EM VOLUME DE CIMENTO, CAL E AREIA MÉDIA ÚMIDA) PARA EMBOÇO/MASSA ÚNICA/ASSENTAMENTO DE ALVENARIA DE VEDAÇÃO, PREPARO MECÂNICO COM BETONEIRA 400 L. AF_08/2019</t>
  </si>
  <si>
    <t>87296</t>
  </si>
  <si>
    <t>ARGAMASSA TRAÇO 1:3:12 (EM VOLUME DE CIMENTO, CAL E AREIA MÉDIA ÚMIDA) PARA EMBOÇO/MASSA ÚNICA/ASSENTAMENTO DE ALVENARIA DE VEDAÇÃO, PREPARO MECÂNICO COM BETONEIRA 600 L. AF_08/2019</t>
  </si>
  <si>
    <t>317,68</t>
  </si>
  <si>
    <t>87298</t>
  </si>
  <si>
    <t>ARGAMASSA TRAÇO 1:3 (EM VOLUME DE CIMENTO E AREIA MÉDIA ÚMIDA) PARA CONTRAPISO, PREPARO MECÂNICO COM BETONEIRA 400 L. AF_08/2019</t>
  </si>
  <si>
    <r>
      <rPr>
        <rFont val="Arial"/>
        <b/>
        <sz val="7.0"/>
      </rPr>
      <t>Cód. Padrão</t>
    </r>
  </si>
  <si>
    <t>354,63</t>
  </si>
  <si>
    <t>87299</t>
  </si>
  <si>
    <t>ARGAMASSA TRAÇO 1:3 (EM VOLUME DE CIMENTO E AREIA MÉDIA ÚMIDA) PARA CONTRAPISO, PREPARO MECÂNICO COM BETONEIRA 600 L. AF_08/2019</t>
  </si>
  <si>
    <r>
      <rPr>
        <rFont val="Arial"/>
        <b/>
        <sz val="7.0"/>
      </rPr>
      <t>Descrição do serviço</t>
    </r>
  </si>
  <si>
    <t>231,68</t>
  </si>
  <si>
    <r>
      <rPr>
        <rFont val="Arial"/>
        <b/>
        <sz val="7.0"/>
      </rPr>
      <t>Unidade</t>
    </r>
  </si>
  <si>
    <t>87301</t>
  </si>
  <si>
    <t>ARGAMASSA TRAÇO 1:4 (EM VOLUME DE CIMENTO E AREIA MÉDIA ÚMIDA) PARA CONTRAPISO, PREPARO MECÂNICO COM BETONEIRA 400 L. AF_08/2019</t>
  </si>
  <si>
    <r>
      <rPr>
        <rFont val="Arial"/>
        <b/>
        <sz val="7.0"/>
      </rPr>
      <t>Preço unitário</t>
    </r>
  </si>
  <si>
    <t>87302</t>
  </si>
  <si>
    <r>
      <rPr>
        <rFont val="Arial"/>
        <b/>
        <sz val="7.0"/>
      </rPr>
      <t>Transporte</t>
    </r>
  </si>
  <si>
    <t>ARGAMASSA TRAÇO 1:4 (EM VOLUME DE CIMENTO E AREIA MÉDIA ÚMIDA) PARA CONTRAPISO, PREPARO MECÂNICO COM BETONEIRA 600 L. AF_08/2019</t>
  </si>
  <si>
    <t>309,57</t>
  </si>
  <si>
    <t>87304</t>
  </si>
  <si>
    <t>ARGAMASSA TRAÇO 1:5 (EM VOLUME DE CIMENTO E AREIA MÉDIA ÚMIDA) PARA CONTRAPISO, PREPARO MECÂNICO COM BETONEIRA 400 L. AF_08/2019</t>
  </si>
  <si>
    <t>287,83</t>
  </si>
  <si>
    <t>87305</t>
  </si>
  <si>
    <t>ARGAMASSA TRAÇO 1:5 (EM VOLUME DE CIMENTO E AREIA MÉDIA ÚMIDA) PARA CONTRAPISO, PREPARO MECÂNICO COM BETONEIRA 600 L. AF_08/2019</t>
  </si>
  <si>
    <t>285,76</t>
  </si>
  <si>
    <r>
      <rPr>
        <rFont val="Arial"/>
        <sz val="7.0"/>
      </rPr>
      <t xml:space="preserve">T.S.B.D. sem capa selante, executado c/ Multidistribuidor exclusive fornec.e transp. comercial
</t>
    </r>
    <r>
      <rPr>
        <rFont val="Arial"/>
        <sz val="7.0"/>
      </rPr>
      <t>da emulsão, inclusive lavagem e transp. comerc.da brita</t>
    </r>
  </si>
  <si>
    <t>87307</t>
  </si>
  <si>
    <t>ARGAMASSA TRAÇO 1:6 (EM VOLUME DE CIMENTO E AREIA MÉDIA ÚMIDA) PARA CONTRAPISO, PREPARO MECÂNICO COM BETONEIRA 400 L. AF_08/2019</t>
  </si>
  <si>
    <r>
      <rPr>
        <rFont val="Arial"/>
        <sz val="7.0"/>
      </rPr>
      <t>M2</t>
    </r>
  </si>
  <si>
    <t>276,69</t>
  </si>
  <si>
    <t>87308</t>
  </si>
  <si>
    <r>
      <rPr>
        <rFont val="Arial"/>
        <sz val="7.0"/>
      </rPr>
      <t>A incluir</t>
    </r>
  </si>
  <si>
    <t>ARGAMASSA TRAÇO 1:6 (EM VOLUME DE CIMENTO E AREIA MÉDIA ÚMIDA) PARA CONTRAPISO, PREPARO MECÂNICO COM BETONEIRA 600 L. AF_08/2019</t>
  </si>
  <si>
    <t>265,34</t>
  </si>
  <si>
    <t>87310</t>
  </si>
  <si>
    <t>ARGAMASSA TRAÇO 1:5 (EM VOLUME DE CIMENTO E AREIA GROSSA ÚMIDA) PARA CHAPISCO CONVENCIONAL, PREPARO MECÂNICO COM BETONEIRA 400 L. AF_08/2019</t>
  </si>
  <si>
    <t>245,32</t>
  </si>
  <si>
    <t>87311</t>
  </si>
  <si>
    <t>ARGAMASSA TRAÇO 1:5 (EM VOLUME DE CIMENTO E AREIA GROSSA ÚMIDA) PARA CHAPISCO CONVENCIONAL, PREPARO MECÂNICO COM BETONEIRA 600 L. AF_08/2019</t>
  </si>
  <si>
    <t>234,05</t>
  </si>
  <si>
    <r>
      <rPr>
        <rFont val="Arial"/>
        <sz val="7.0"/>
      </rPr>
      <t xml:space="preserve">T.S.B.D. sem capa selante executado com Multidistribuidor excl. forn. da emulsão e transp.
</t>
    </r>
    <r>
      <rPr>
        <rFont val="Arial"/>
        <sz val="7.0"/>
      </rPr>
      <t>comerciais da emulsão e da brita, inclus. lavagem da brita</t>
    </r>
  </si>
  <si>
    <t>87313</t>
  </si>
  <si>
    <t>ARGAMASSA TRAÇO 1:3 (EM VOLUME DE CIMENTO E AREIA GROSSA ÚMIDA) PARA CHAPISCO CONVENCIONAL, PREPARO MECÂNICO COM BETONEIRA 400 L. AF_08/2019</t>
  </si>
  <si>
    <r>
      <rPr>
        <rFont val="Arial"/>
        <sz val="7.0"/>
      </rPr>
      <t>M2</t>
    </r>
  </si>
  <si>
    <t>293,19</t>
  </si>
  <si>
    <t>87314</t>
  </si>
  <si>
    <t>ARGAMASSA TRAÇO 1:3 (EM VOLUME DE CIMENTO E AREIA GROSSA ÚMIDA) PARA CHAPISCO CONVENCIONAL, PREPARO MECÂNICO COM BETONEIRA 600 L. AF_08/2019</t>
  </si>
  <si>
    <t>282,82</t>
  </si>
  <si>
    <t>87316</t>
  </si>
  <si>
    <t>ARGAMASSA TRAÇO 1:4 (EM VOLUME DE CIMENTO E AREIA GROSSA ÚMIDA) PARA CHAPISCO CONVENCIONAL, PREPARO MECÂNICO COM BETONEIRA 400 L. AF_08/2019</t>
  </si>
  <si>
    <t>270,20</t>
  </si>
  <si>
    <t>87317</t>
  </si>
  <si>
    <r>
      <rPr>
        <rFont val="Arial"/>
        <sz val="7.0"/>
      </rPr>
      <t xml:space="preserve">T.S.B.D. sem capa selante inclusive fornecimento e transporte comercial dos materiais e
</t>
    </r>
    <r>
      <rPr>
        <rFont val="Arial"/>
        <sz val="7.0"/>
      </rPr>
      <t>lavagem da brita</t>
    </r>
  </si>
  <si>
    <t>ARGAMASSA TRAÇO 1:4 (EM VOLUME DE CIMENTO E AREIA GROSSA ÚMIDA) PARA CHAPISCO CONVENCIONAL, PREPARO MECÂNICO COM BETONEIRA 600 L. AF_08/2019</t>
  </si>
  <si>
    <r>
      <rPr>
        <rFont val="Arial"/>
        <sz val="7.0"/>
      </rPr>
      <t>M2</t>
    </r>
  </si>
  <si>
    <t>254,03</t>
  </si>
  <si>
    <r>
      <rPr>
        <rFont val="Arial"/>
        <sz val="7.0"/>
      </rPr>
      <t>A incluir</t>
    </r>
  </si>
  <si>
    <t>87319</t>
  </si>
  <si>
    <t>ARGAMASSA TRAÇO 1:5 (EM VOLUME DE CIMENTO E AREIA GROSSA ÚMIDA) COM ADIÇÃO DE EMULSÃO POLIMÉRICA PARA CHAPISCO ROLADO, PREPARO MECÂNICO COM BETONEIRA 400 L. AF_08/2019</t>
  </si>
  <si>
    <t>1.826,95</t>
  </si>
  <si>
    <t>87320</t>
  </si>
  <si>
    <t>ARGAMASSA TRAÇO 1:5 (EM VOLUME DE CIMENTO E AREIA GROSSA ÚMIDA) COM ADIÇÃO DE EMULSÃO POLIMÉRICA PARA CHAPISCO ROLADO, PREPARO MECÂNICO COM BETONEIRA 600 L. AF_08/2019</t>
  </si>
  <si>
    <t>1.823,80</t>
  </si>
  <si>
    <t>87322</t>
  </si>
  <si>
    <t>ARGAMASSA TRAÇO 1:3 (EM VOLUME DE CIMENTO E AREIA GROSSA ÚMIDA) COM ADIÇÃO DE EMULSÃO POLIMÉRICA PARA CHAPISCO ROLADO, PREPARO MECÂNICO COM BETONEIRA 400 L. AF_08/2019</t>
  </si>
  <si>
    <r>
      <rPr>
        <rFont val="Arial"/>
        <sz val="7.0"/>
      </rPr>
      <t xml:space="preserve">T.S.B.S. com capa selante exclusive fornecimento e transporte comercial da emulsão,
</t>
    </r>
    <r>
      <rPr>
        <rFont val="Arial"/>
        <sz val="7.0"/>
      </rPr>
      <t>inclusive lavagem e transporte comercial da brita</t>
    </r>
  </si>
  <si>
    <t>1.884,91</t>
  </si>
  <si>
    <r>
      <rPr>
        <rFont val="Arial"/>
        <sz val="7.0"/>
      </rPr>
      <t>M2</t>
    </r>
  </si>
  <si>
    <t>87323</t>
  </si>
  <si>
    <t>ARGAMASSA TRAÇO 1:3 (EM VOLUME DE CIMENTO E AREIA GROSSA ÚMIDA) COM ADIÇÃO DE EMULSÃO POLIMÉRICA PARA CHAPISCO ROLADO, PREPARO MECÂNICO COM BETONEIRA 600 L. AF_08/2019</t>
  </si>
  <si>
    <t>1.875,93</t>
  </si>
  <si>
    <r>
      <rPr>
        <rFont val="Arial"/>
        <sz val="7.0"/>
      </rPr>
      <t>A incluir</t>
    </r>
  </si>
  <si>
    <t>87325</t>
  </si>
  <si>
    <t>ARGAMASSA TRAÇO 1:4 (EM VOLUME DE CIMENTO E AREIA GROSSA ÚMIDA) COM ADIÇÃO DE EMULSÃO POLIMÉRICA PARA CHAPISCO ROLADO, PREPARO MECÂNICO COM BETONEIRA 400 L. AF_08/2019</t>
  </si>
  <si>
    <t>1.843,84</t>
  </si>
  <si>
    <t>87326</t>
  </si>
  <si>
    <t>ARGAMASSA TRAÇO 1:4 (EM VOLUME DE CIMENTO E AREIA GROSSA ÚMIDA) COM ADIÇÃO DE EMULSÃO POLIMÉRICA PARA CHAPISCO ROLADO, PREPARO MECÂNICO COM BETONEIRA 600 L. AF_08/2019</t>
  </si>
  <si>
    <t>1.837,78</t>
  </si>
  <si>
    <t>87327</t>
  </si>
  <si>
    <t>ARGAMASSA TRAÇO 1:7 (EM VOLUME DE CIMENTO E AREIA MÉDIA ÚMIDA) COM ADIÇÃO DE PLASTIFICANTE PARA EMBOÇO/MASSA ÚNICA/ASSENTAMENTO DE ALVENARIA DE VEDAÇÃO, PREPARO MECÂNICO COM MISTURADOR DE EIXO HORIZONTAL DE 300 KG. AF_08/2019</t>
  </si>
  <si>
    <r>
      <rPr>
        <rFont val="Arial"/>
        <sz val="7.0"/>
      </rPr>
      <t xml:space="preserve">T.S.B.S. com capa selante inclusive fornecimento e transporte comercial dos materiais e
</t>
    </r>
    <r>
      <rPr>
        <rFont val="Arial"/>
        <sz val="7.0"/>
      </rPr>
      <t>lavagem da brita</t>
    </r>
  </si>
  <si>
    <t>256,25</t>
  </si>
  <si>
    <r>
      <rPr>
        <rFont val="Arial"/>
        <sz val="7.0"/>
      </rPr>
      <t>M2</t>
    </r>
  </si>
  <si>
    <t>87328</t>
  </si>
  <si>
    <t>ARGAMASSA TRAÇO 1:7 (EM VOLUME DE CIMENTO E AREIA MÉDIA ÚMIDA) COM ADIÇÃO DE PLASTIFICANTE PARA EMBOÇO/MASSA ÚNICA/ASSENTAMENTO DE ALVENARIA DE VEDAÇÃO, PREPARO MECÂNICO COM MISTURADOR DE EIXO HORIZONTAL DE 600 KG. AF_08/2019</t>
  </si>
  <si>
    <t>206,16</t>
  </si>
  <si>
    <r>
      <rPr>
        <rFont val="Arial"/>
        <sz val="7.0"/>
      </rPr>
      <t>A incluir</t>
    </r>
  </si>
  <si>
    <t>87329</t>
  </si>
  <si>
    <t>ARGAMASSA TRAÇO 1:6 (EM VOLUME DE CIMENTO E AREIA MÉDIA ÚMIDA) COM ADIÇÃO DE PLASTIFICANTE PARA EMBOÇO/MASSA ÚNICA/ASSENTAMENTO DE ALVENARIA DE VEDAÇÃO, PREPARO MECÂNICO COM MISTURADOR DE EIXO HORIZONTAL DE 300 KG. AF_08/2019</t>
  </si>
  <si>
    <t>277,34</t>
  </si>
  <si>
    <t>87330</t>
  </si>
  <si>
    <t>ARGAMASSA TRAÇO 1:6 (EM VOLUME DE CIMENTO E AREIA MÉDIA ÚMIDA) COM ADIÇÃO DE PLASTIFICANTE PARA EMBOÇO/MASSA ÚNICA/ASSENTAMENTO DE ALVENARIA DE VEDAÇÃO, PREPARO MECÂNICO COM MISTURADOR DE EIXO HORIZONTAL DE 600 KG. AF_08/2019</t>
  </si>
  <si>
    <t>220,94</t>
  </si>
  <si>
    <r>
      <rPr>
        <rFont val="Arial"/>
        <sz val="7.0"/>
      </rPr>
      <t xml:space="preserve">T.S.B.S. exclusive fornecimento e transporte comercial do material betuminoso, inclusive
</t>
    </r>
    <r>
      <rPr>
        <rFont val="Arial"/>
        <sz val="7.0"/>
      </rPr>
      <t>fornecimento, transporte e lavagem da brita</t>
    </r>
  </si>
  <si>
    <t>87331</t>
  </si>
  <si>
    <r>
      <rPr>
        <rFont val="Arial"/>
        <sz val="7.0"/>
      </rPr>
      <t>M2</t>
    </r>
  </si>
  <si>
    <t>ARGAMASSA TRAÇO 1:1:6 (EM VOLUME DE CIMENTO, CAL E AREIA MÉDIA ÚMIDA) PARA EMBOÇO/MASSA ÚNICA/ASSENTAMENTO DE ALVENARIA DE VEDAÇÃO, PREPARO MECÂNICO COM MISTURADOR DE EIXO HORIZONTAL DE 300 KG. AF_08/2019</t>
  </si>
  <si>
    <t>356,24</t>
  </si>
  <si>
    <r>
      <rPr>
        <rFont val="Arial"/>
        <sz val="7.0"/>
      </rPr>
      <t>A incluir</t>
    </r>
  </si>
  <si>
    <t>87332</t>
  </si>
  <si>
    <t>ARGAMASSA TRAÇO 1:1:6 (EM VOLUME DE CIMENTO, CAL E AREIA MÉDIA ÚMIDA) PARA EMBOÇO/MASSA ÚNICA/ASSENTAMENTO DE ALVENARIA DE VEDAÇÃO, PREPARO MECÂNICO COM MISTURADOR DE EIXO HORIZONTAL DE 600 KG. AF_08/2019</t>
  </si>
  <si>
    <t>304,11</t>
  </si>
  <si>
    <t>87333</t>
  </si>
  <si>
    <t>ARGAMASSA TRAÇO 1:1,5:7,5 (EM VOLUME DE CIMENTO, CAL E AREIA MÉDIA ÚMIDA) PARA EMBOÇO/MASSA ÚNICA/ASSENTAMENTO DE ALVENARIA DE VEDAÇÃO, PREPARO MECÂNICO COM MISTURADOR DE EIXO HORIZONTAL DE 300 KG. AF_08/2019</t>
  </si>
  <si>
    <t>337,15</t>
  </si>
  <si>
    <r>
      <rPr>
        <rFont val="Arial"/>
        <sz val="7.0"/>
      </rPr>
      <t>T.S.B.S. inclusive fornecimento e transporte comercial dos materiais e lavagem da brita</t>
    </r>
  </si>
  <si>
    <r>
      <rPr>
        <rFont val="Arial"/>
        <sz val="7.0"/>
      </rPr>
      <t>M2</t>
    </r>
  </si>
  <si>
    <t>87334</t>
  </si>
  <si>
    <t>ARGAMASSA TRAÇO 1:1,5:7,5 (EM VOLUME DE CIMENTO, CAL E AREIA MÉDIA ÚMIDA) PARA EMBOÇO/MASSA ÚNICA/ASSENTAMENTO DE ALVENARIA DE VEDAÇÃO, PREPARO MECÂNICO COM MISTURADOR DE EIXO HORIZONTAL DE 600 KG. AF_08/2019</t>
  </si>
  <si>
    <r>
      <rPr>
        <rFont val="Arial"/>
        <sz val="7.0"/>
      </rPr>
      <t>A incluir</t>
    </r>
  </si>
  <si>
    <t>304,65</t>
  </si>
  <si>
    <t>87335</t>
  </si>
  <si>
    <t>ARGAMASSA TRAÇO 1:2:8 (EM VOLUME DE CIMENTO, CAL E AREIA MÉDIA ÚMIDA) PARA EMBOÇO/MASSA ÚNICA/ASSENTAMENTO DE ALVENARIA DE VEDAÇÃO, PREPARO MECÂNICO COM MISTURADOR DE EIXO HORIZONTAL DE 300 KG. AF_08/2019</t>
  </si>
  <si>
    <t>330,68</t>
  </si>
  <si>
    <t>87336</t>
  </si>
  <si>
    <t>ARGAMASSA TRAÇO 1:2:8 (EM VOLUME DE CIMENTO, CAL E AREIA MÉDIA ÚMIDA) PARA EMBOÇO/MASSA ÚNICA/ASSENTAMENTO DE ALVENARIA DE VEDAÇÃO, PREPARO MECÂNICO COM MISTURADOR DE EIXO HORIZONTAL DE 600 KG. AF_08/2019</t>
  </si>
  <si>
    <t>321,04</t>
  </si>
  <si>
    <r>
      <rPr>
        <rFont val="Arial"/>
        <sz val="7.0"/>
      </rPr>
      <t xml:space="preserve">Usinagem de concreto betuminoso usinado a quente (CBUQ), inclusive transporte comercial
</t>
    </r>
    <r>
      <rPr>
        <rFont val="Arial"/>
        <sz val="7.0"/>
      </rPr>
      <t>do oleo combustível</t>
    </r>
  </si>
  <si>
    <t>87337</t>
  </si>
  <si>
    <r>
      <rPr>
        <rFont val="Arial"/>
        <sz val="7.0"/>
      </rPr>
      <t>t</t>
    </r>
  </si>
  <si>
    <t>ARGAMASSA TRAÇO 1:2:9 (EM VOLUME DE CIMENTO, CAL E AREIA MÉDIA ÚMIDA) PARA EMBOÇO/MASSA ÚNICA/ASSENTAMENTO DE ALVENARIA DE VEDAÇÃO, PREPARO MECÂNICO COM MISTURADOR DE EIXO HORIZONTAL DE 300 KG. AF_08/2019</t>
  </si>
  <si>
    <t>330,28</t>
  </si>
  <si>
    <r>
      <rPr>
        <rFont val="Arial"/>
        <sz val="7.0"/>
      </rPr>
      <t>A incluir</t>
    </r>
  </si>
  <si>
    <t>87338</t>
  </si>
  <si>
    <t>ARGAMASSA TRAÇO 1:3:12 (EM VOLUME DE CIMENTO, CAL E AREIA MÉDIA ÚMIDA) PARA EMBOÇO/MASSA ÚNICA/ASSENTAMENTO DE ALVENARIA DE VEDAÇÃO, PREPARO MECÂNICO COM MISTURADOR DE EIXO HORIZONTAL DE 600 KG. AF_08/2019</t>
  </si>
  <si>
    <t>319,73</t>
  </si>
  <si>
    <t>87339</t>
  </si>
  <si>
    <t>ARGAMASSA TRAÇO 1:3 (EM VOLUME DE CIMENTO E AREIA MÉDIA ÚMIDA) PARA CONTRAPISO, PREPARO MECÂNICO COM MISTURADOR DE EIXO HORIZONTAL DE 160 KG. AF_08/2019</t>
  </si>
  <si>
    <t>458,37</t>
  </si>
  <si>
    <t>87340</t>
  </si>
  <si>
    <t>ARGAMASSA TRAÇO 1:3 (EM VOLUME DE CIMENTO E AREIA MÉDIA ÚMIDA) PARA CONTRAPISO, PREPARO MECÂNICO COM MISTURADOR DE EIXO HORIZONTAL DE 300 KG. AF_08/2019</t>
  </si>
  <si>
    <r>
      <rPr>
        <rFont val="Arial"/>
        <sz val="7.0"/>
      </rPr>
      <t>Usinagem de mistura de solo brita</t>
    </r>
  </si>
  <si>
    <t>357,28</t>
  </si>
  <si>
    <r>
      <rPr>
        <rFont val="Arial"/>
        <sz val="7.0"/>
      </rPr>
      <t>M3</t>
    </r>
  </si>
  <si>
    <t>87341</t>
  </si>
  <si>
    <t>ARGAMASSA TRAÇO 1:3 (EM VOLUME DE CIMENTO E AREIA MÉDIA ÚMIDA) PARA CONTRAPISO, PREPARO MECÂNICO COM MISTURADOR DE EIXO HORIZONTAL DE 600 KG. AF_08/2019</t>
  </si>
  <si>
    <t>329,81</t>
  </si>
  <si>
    <t>87342</t>
  </si>
  <si>
    <t>ARGAMASSA TRAÇO 1:4 (EM VOLUME DE CIMENTO E AREIA MÉDIA ÚMIDA) PARA CONTRAPISO, PREPARO MECÂNICO COM MISTURADOR DE EIXO HORIZONTAL DE 160 KG. AF_08/2019</t>
  </si>
  <si>
    <t>382,92</t>
  </si>
  <si>
    <t>87343</t>
  </si>
  <si>
    <t>ARGAMASSA TRAÇO 1:4 (EM VOLUME DE CIMENTO E AREIA MÉDIA ÚMIDA) PARA CONTRAPISO, PREPARO MECÂNICO COM MISTURADOR DE EIXO HORIZONTAL DE 300 KG. AF_08/2019</t>
  </si>
  <si>
    <t>325,82</t>
  </si>
  <si>
    <r>
      <rPr>
        <rFont val="Arial"/>
        <sz val="7.0"/>
      </rPr>
      <t>Grupo de serviço: OBRAS DE ARTE CORRENTES E DRENAGEM</t>
    </r>
  </si>
  <si>
    <t>87344</t>
  </si>
  <si>
    <t>ARGAMASSA TRAÇO 1:4 (EM VOLUME DE CIMENTO E AREIA MÉDIA ÚMIDA) PARA CONTRAPISO, PREPARO MECÂNICO COM MISTURADOR DE EIXO HORIZONTAL DE 600 KG. AF_08/2019</t>
  </si>
  <si>
    <t>291,47</t>
  </si>
  <si>
    <t>87345</t>
  </si>
  <si>
    <t>ARGAMASSA TRAÇO 1:5 (EM VOLUME DE CIMENTO E AREIA MÉDIA ÚMIDA) PARA CONTRAPISO, PREPARO MECÂNICO COM MISTURADOR DE EIXO HORIZONTAL DE 160 KG. AF_08/2019</t>
  </si>
  <si>
    <t>340,22</t>
  </si>
  <si>
    <r>
      <rPr>
        <rFont val="Arial"/>
        <b/>
        <sz val="7.0"/>
      </rPr>
      <t>Cód. Padrão</t>
    </r>
  </si>
  <si>
    <t>87346</t>
  </si>
  <si>
    <t>ARGAMASSA TRAÇO 1:5 (EM VOLUME DE CIMENTO E AREIA MÉDIA ÚMIDA) PARA CONTRAPISO, PREPARO MECÂNICO COM MISTURADOR DE EIXO HORIZONTAL DE 300 KG. AF_08/2019</t>
  </si>
  <si>
    <r>
      <rPr>
        <rFont val="Arial"/>
        <b/>
        <sz val="7.0"/>
      </rPr>
      <t>Descrição do serviço</t>
    </r>
  </si>
  <si>
    <t>292,90</t>
  </si>
  <si>
    <r>
      <rPr>
        <rFont val="Arial"/>
        <b/>
        <sz val="7.0"/>
      </rPr>
      <t>Unidade</t>
    </r>
  </si>
  <si>
    <t>87347</t>
  </si>
  <si>
    <r>
      <rPr>
        <rFont val="Arial"/>
        <b/>
        <sz val="7.0"/>
      </rPr>
      <t>Preço unitário</t>
    </r>
  </si>
  <si>
    <t>ARGAMASSA TRAÇO 1:5 (EM VOLUME DE CIMENTO E AREIA MÉDIA ÚMIDA) PARA CONTRAPISO, PREPARO MECÂNICO COM MISTURADOR DE EIXO HORIZONTAL DE 600 KG. AF_08/2019</t>
  </si>
  <si>
    <t>265,43</t>
  </si>
  <si>
    <r>
      <rPr>
        <rFont val="Arial"/>
        <b/>
        <sz val="7.0"/>
      </rPr>
      <t>Transporte</t>
    </r>
  </si>
  <si>
    <t>87348</t>
  </si>
  <si>
    <t>ARGAMASSA TRAÇO 1:6 (EM VOLUME DE CIMENTO E AREIA MÉDIA ÚMIDA) PARA CONTRAPISO, PREPARO MECÂNICO COM MISTURADOR DE EIXO HORIZONTAL DE 160 KG. AF_08/2019</t>
  </si>
  <si>
    <t>307,88</t>
  </si>
  <si>
    <t>87349</t>
  </si>
  <si>
    <t>ARGAMASSA TRAÇO 1:6 (EM VOLUME DE CIMENTO E AREIA MÉDIA ÚMIDA) PARA CONTRAPISO, PREPARO MECÂNICO COM MISTURADOR DE EIXO HORIZONTAL DE 600 KG. AF_08/2019</t>
  </si>
  <si>
    <t>243,34</t>
  </si>
  <si>
    <t>87350</t>
  </si>
  <si>
    <t>ARGAMASSA TRAÇO 1:5 (EM VOLUME DE CIMENTO E AREIA GROSSA ÚMIDA) PARA CHAPISCO CONVENCIONAL, PREPARO MECÂNICO COM MISTURADOR DE EIXO HORIZONTAL DE 300 KG. AF_08/2019</t>
  </si>
  <si>
    <t>284,18</t>
  </si>
  <si>
    <t>87351</t>
  </si>
  <si>
    <t>ARGAMASSA TRAÇO 1:5 (EM VOLUME DE CIMENTO E AREIA GROSSA ÚMIDA) PARA CHAPISCO CONVENCIONAL, PREPARO MECÂNICO COM MISTURADOR DE EIXO HORIZONTAL DE 600 KG. AF_08/2019</t>
  </si>
  <si>
    <t>224,11</t>
  </si>
  <si>
    <r>
      <rPr>
        <rFont val="Arial"/>
        <sz val="7.0"/>
      </rPr>
      <t>Aço CA-25, fornecimento, dobragem e colocação nas formas</t>
    </r>
  </si>
  <si>
    <t>87352</t>
  </si>
  <si>
    <r>
      <rPr>
        <rFont val="Arial"/>
        <sz val="7.0"/>
      </rPr>
      <t>kg</t>
    </r>
  </si>
  <si>
    <t>ARGAMASSA TRAÇO 1:3 (EM VOLUME DE CIMENTO E AREIA GROSSA ÚMIDA) PARA CHAPISCO CONVENCIONAL, PREPARO MECÂNICO COM MISTURADOR DE EIXO HORIZONTAL DE 160 KG. AF_08/2019</t>
  </si>
  <si>
    <t>361,09</t>
  </si>
  <si>
    <t>87353</t>
  </si>
  <si>
    <t>ARGAMASSA TRAÇO 1:3 (EM VOLUME DE CIMENTO E AREIA GROSSA ÚMIDA) PARA CHAPISCO CONVENCIONAL, PREPARO MECÂNICO COM MISTURADOR DE EIXO HORIZONTAL DE 300 KG. AF_08/2019</t>
  </si>
  <si>
    <t>299,34</t>
  </si>
  <si>
    <t>87354</t>
  </si>
  <si>
    <t>ARGAMASSA TRAÇO 1:3 (EM VOLUME DE CIMENTO E AREIA GROSSA ÚMIDA) PARA CHAPISCO CONVENCIONAL, PREPARO MECÂNICO COM MISTURADOR DE EIXO HORIZONTAL DE 600 KG. AF_08/2019</t>
  </si>
  <si>
    <t>268,77</t>
  </si>
  <si>
    <t>87355</t>
  </si>
  <si>
    <t>ARGAMASSA TRAÇO 1:4 (EM VOLUME DE CIMENTO E AREIA GROSSA ÚMIDA) PARA CHAPISCO CONVENCIONAL, PREPARO MECÂNICO COM MISTURADOR DE EIXO HORIZONTAL DE 160 KG. AF_08/2019</t>
  </si>
  <si>
    <t>303,32</t>
  </si>
  <si>
    <t>87356</t>
  </si>
  <si>
    <t>ARGAMASSA TRAÇO 1:4 (EM VOLUME DE CIMENTO E AREIA GROSSA ÚMIDA) PARA CHAPISCO CONVENCIONAL, PREPARO MECÂNICO COM MISTURADOR DE EIXO HORIZONTAL DE 300 KG. AF_08/2019</t>
  </si>
  <si>
    <r>
      <rPr>
        <rFont val="Arial"/>
        <sz val="7.0"/>
      </rPr>
      <t>Aço CA-50, fornecimento, dobragem e colocação nas formas (preço médio das bitolas)</t>
    </r>
  </si>
  <si>
    <t>261,08</t>
  </si>
  <si>
    <r>
      <rPr>
        <rFont val="Arial"/>
        <sz val="7.0"/>
      </rPr>
      <t>kg</t>
    </r>
  </si>
  <si>
    <t>87357</t>
  </si>
  <si>
    <t>ARGAMASSA TRAÇO 1:4 (EM VOLUME DE CIMENTO E AREIA GROSSA ÚMIDA) PARA CHAPISCO CONVENCIONAL, PREPARO MECÂNICO COM MISTURADOR DE EIXO HORIZONTAL DE 600 KG. AF_08/2019</t>
  </si>
  <si>
    <t>238,78</t>
  </si>
  <si>
    <t>87358</t>
  </si>
  <si>
    <t>ARGAMASSA TRAÇO 1:5 (EM VOLUME DE CIMENTO E AREIA GROSSA ÚMIDA) COM ADIÇÃO DE EMULSÃO POLIMÉRICA PARA CHAPISCO ROLADO, PREPARO MECÂNICO COM MISTURADOR DE EIXO HORIZONTAL DE 300 KG. AF_08/2019</t>
  </si>
  <si>
    <t>1.815,13</t>
  </si>
  <si>
    <t>87359</t>
  </si>
  <si>
    <t>ARGAMASSA TRAÇO 1:5 (EM VOLUME DE CIMENTO E AREIA GROSSA ÚMIDA) COM ADIÇÃO DE EMULSÃO POLIMÉRICA PARA CHAPISCO ROLADO, PREPARO MECÂNICO COM MISTURADOR DE EIXO HORIZONTAL DE 600 KG. AF_08/2019</t>
  </si>
  <si>
    <t>1.786,77</t>
  </si>
  <si>
    <t>87360</t>
  </si>
  <si>
    <t>ARGAMASSA TRAÇO 1:3 (EM VOLUME DE CIMENTO E AREIA GROSSA ÚMIDA) COM ADIÇÃO DE EMULSÃO POLIMÉRICA PARA CHAPISCO ROLADO, PREPARO MECÂNICO COM MISTURADOR DE EIXO HORIZONTAL DE 160 KG. AF_08/2019</t>
  </si>
  <si>
    <r>
      <rPr>
        <rFont val="Arial"/>
        <sz val="7.0"/>
      </rPr>
      <t xml:space="preserve">Aço CA-50 grossa, diâmetro de 12.5 a 25 mm, fornecimento, dobragem e colocação nas
</t>
    </r>
    <r>
      <rPr>
        <rFont val="Arial"/>
        <sz val="7.0"/>
      </rPr>
      <t>formas</t>
    </r>
  </si>
  <si>
    <t>1.879,66</t>
  </si>
  <si>
    <r>
      <rPr>
        <rFont val="Arial"/>
        <sz val="7.0"/>
      </rPr>
      <t>kg</t>
    </r>
  </si>
  <si>
    <t>87361</t>
  </si>
  <si>
    <t>ARGAMASSA TRAÇO 1:3 (EM VOLUME DE CIMENTO E AREIA GROSSA ÚMIDA) COM ADIÇÃO DE EMULSÃO POLIMÉRICA PARA CHAPISCO ROLADO, PREPARO MECÂNICO COM MISTURADOR DE EIXO HORIZONTAL DE 300 KG. AF_08/2019</t>
  </si>
  <si>
    <t>1.838,89</t>
  </si>
  <si>
    <t>87362</t>
  </si>
  <si>
    <t>ARGAMASSA TRAÇO 1:3 (EM VOLUME DE CIMENTO E AREIA GROSSA ÚMIDA) COM ADIÇÃO DE EMULSÃO POLIMÉRICA PARA CHAPISCO ROLADO, PREPARO MECÂNICO COM MISTURADOR DE EIXO HORIZONTAL DE 600 KG. AF_08/2019</t>
  </si>
  <si>
    <t>1.829,30</t>
  </si>
  <si>
    <t>87363</t>
  </si>
  <si>
    <t>ARGAMASSA TRAÇO 1:4 (EM VOLUME DE CIMENTO E AREIA GROSSA ÚMIDA) COM ADIÇÃO DE EMULSÃO POLIMÉRICA PARA CHAPISCO ROLADO, PREPARO MECÂNICO COM MISTURADOR DE EIXO HORIZONTAL DE 300 KG. AF_08/2019</t>
  </si>
  <si>
    <t>1.837,75</t>
  </si>
  <si>
    <r>
      <rPr>
        <rFont val="Arial"/>
        <sz val="7.0"/>
      </rPr>
      <t>Aço CA-50 média, diâmetro de 6.3 a 10 mm, fornecimento, dobragem e colocação nas formas</t>
    </r>
  </si>
  <si>
    <t>87364</t>
  </si>
  <si>
    <t>ARGAMASSA TRAÇO 1:4 (EM VOLUME DE CIMENTO E AREIA GROSSA ÚMIDA) COM ADIÇÃO DE EMULSÃO POLIMÉRICA PARA CHAPISCO ROLADO, PREPARO MECÂNICO COM MISTURADOR DE EIXO HORIZONTAL DE 600 KG. AF_08/2019</t>
  </si>
  <si>
    <t>1.803,48</t>
  </si>
  <si>
    <r>
      <rPr>
        <rFont val="Arial"/>
        <sz val="7.0"/>
      </rPr>
      <t>kg</t>
    </r>
  </si>
  <si>
    <t>87365</t>
  </si>
  <si>
    <t>ARGAMASSA TRAÇO 1:7 (EM VOLUME DE CIMENTO E AREIA MÉDIA ÚMIDA) COM ADIÇÃO DE PLASTIFICANTE PARA EMBOÇO/MASSA ÚNICA/ASSENTAMENTO DE ALVENARIA DE VEDAÇÃO, PREPARO MANUAL. AF_08/2019</t>
  </si>
  <si>
    <t>301,19</t>
  </si>
  <si>
    <t>87366</t>
  </si>
  <si>
    <t>ARGAMASSA TRAÇO 1:6 (EM VOLUME DE CIMENTO E AREIA MÉDIA ÚMIDA) COM ADIÇÃO DE PLASTIFICANTE PARA EMBOÇO/MASSA ÚNICA/ASSENTAMENTO DE ALVENARIA DE VEDAÇÃO, PREPARO MANUAL. AF_08/2019</t>
  </si>
  <si>
    <t>318,33</t>
  </si>
  <si>
    <t>87367</t>
  </si>
  <si>
    <t>ARGAMASSA TRAÇO 1:1:6 (EM VOLUME DE CIMENTO, CAL E AREIA MÉDIA ÚMIDA) PARA EMBOÇO/MASSA ÚNICA/ASSENTAMENTO DE ALVENARIA DE VEDAÇÃO, PREPARO MANUAL. AF_08/2019</t>
  </si>
  <si>
    <t>401,49</t>
  </si>
  <si>
    <r>
      <rPr>
        <rFont val="Arial"/>
        <sz val="7.0"/>
      </rPr>
      <t>Aço CA-60 fina, diâmetro de 4.2 a 5.0 mm, fornecimento, dobragem e colocação nas formas</t>
    </r>
  </si>
  <si>
    <t>87368</t>
  </si>
  <si>
    <t>ARGAMASSA TRAÇO 1:1,5:7,5 (EM VOLUME DE CIMENTO, CAL E AREIA MÉDIA ÚMIDA) PARA EMBOÇO/MASSA ÚNICA/ASSENTAMENTO DE ALVENARIA DE VEDAÇÃO, PREPARO MANUAL. AF_08/2019</t>
  </si>
  <si>
    <t>399,58</t>
  </si>
  <si>
    <r>
      <rPr>
        <rFont val="Arial"/>
        <sz val="7.0"/>
      </rPr>
      <t>kg</t>
    </r>
  </si>
  <si>
    <t>87369</t>
  </si>
  <si>
    <t>ARGAMASSA TRAÇO 1:2:8 (EM VOLUME DE CIMENTO, CAL E AREIA MÉDIA ÚMIDA) PARA EMBOÇO/MASSA ÚNICA/ASSENTAMENTO DE ALVENARIA DE VEDAÇÃO, PREPARO MANUAL. AF_08/2019</t>
  </si>
  <si>
    <t>415,58</t>
  </si>
  <si>
    <t>87370</t>
  </si>
  <si>
    <t>ARGAMASSA TRAÇO 1:2:9 (EM VOLUME DE CIMENTO, CAL E AREIA MÉDIA ÚMIDA) PARA EMBOÇO/MASSA ÚNICA/ASSENTAMENTO DE ALVENARIA DE VEDAÇÃO, PREPARO MANUAL. AF_08/2019</t>
  </si>
  <si>
    <t>398,83</t>
  </si>
  <si>
    <r>
      <rPr>
        <rFont val="Arial"/>
        <sz val="7.0"/>
      </rPr>
      <t>Aluguel mensal de escoramento tubular com tubos metálicos com até 10 metros de altura</t>
    </r>
  </si>
  <si>
    <t>87371</t>
  </si>
  <si>
    <r>
      <rPr>
        <rFont val="Arial"/>
        <sz val="7.0"/>
      </rPr>
      <t>M</t>
    </r>
  </si>
  <si>
    <t>ARGAMASSA TRAÇO 1:3:12 (EM VOLUME DE CIMENTO, CAL E AREIA MÉDIA ÚMIDA) PARA EMBOÇO/MASSA ÚNICA/ASSENTAMENTO DE ALVENARIA DE VEDAÇÃO, PREPARO MANUAL. AF_08/2019</t>
  </si>
  <si>
    <t>396,78</t>
  </si>
  <si>
    <t>87372</t>
  </si>
  <si>
    <t>ARGAMASSA TRAÇO 1:3 (EM VOLUME DE CIMENTO E AREIA MÉDIA ÚMIDA) PARA CONTRAPISO, PREPARO MANUAL. AF_08/2019</t>
  </si>
  <si>
    <t>435,58</t>
  </si>
  <si>
    <t>87373</t>
  </si>
  <si>
    <t>ARGAMASSA TRAÇO 1:4 (EM VOLUME DE CIMENTO E AREIA MÉDIA ÚMIDA) PARA CONTRAPISO, PREPARO MANUAL. AF_08/2019</t>
  </si>
  <si>
    <t>387,95</t>
  </si>
  <si>
    <r>
      <rPr>
        <rFont val="Arial"/>
        <sz val="7.0"/>
      </rPr>
      <t xml:space="preserve">Alvenaria de bloco (39 x 19 x 09) cm espessura 09 cm, inclusive transporte da areia, cimento e
</t>
    </r>
    <r>
      <rPr>
        <rFont val="Arial"/>
        <sz val="7.0"/>
      </rPr>
      <t>bloco</t>
    </r>
  </si>
  <si>
    <r>
      <rPr>
        <rFont val="Arial"/>
        <sz val="7.0"/>
      </rPr>
      <t>M2</t>
    </r>
  </si>
  <si>
    <t>87374</t>
  </si>
  <si>
    <t>ARGAMASSA TRAÇO 1:5 (EM VOLUME DE CIMENTO E AREIA MÉDIA ÚMIDA) PARA CONTRAPISO, PREPARO MANUAL. AF_08/2019</t>
  </si>
  <si>
    <t>362,72</t>
  </si>
  <si>
    <r>
      <rPr>
        <rFont val="Arial"/>
        <sz val="7.0"/>
      </rPr>
      <t>A incluir</t>
    </r>
  </si>
  <si>
    <t>87375</t>
  </si>
  <si>
    <t>ARGAMASSA TRAÇO 1:6 (EM VOLUME DE CIMENTO E AREIA MÉDIA ÚMIDA) PARA CONTRAPISO, PREPARO MANUAL. AF_08/2019</t>
  </si>
  <si>
    <t>346,96</t>
  </si>
  <si>
    <t>87376</t>
  </si>
  <si>
    <t>ARGAMASSA TRAÇO 1:5 (EM VOLUME DE CIMENTO E AREIA GROSSA ÚMIDA) PARA CHAPISCO CONVENCIONAL, PREPARO MANUAL. AF_08/2019</t>
  </si>
  <si>
    <t>318,78</t>
  </si>
  <si>
    <t>87377</t>
  </si>
  <si>
    <r>
      <rPr>
        <rFont val="Arial"/>
        <sz val="7.0"/>
      </rPr>
      <t xml:space="preserve">Alvenaria de bloco (39 x 19 x 19) cm espessura 19 cm, inclusive fornecimento e transporte do
</t>
    </r>
    <r>
      <rPr>
        <rFont val="Arial"/>
        <sz val="7.0"/>
      </rPr>
      <t>bloco, areia e cimento</t>
    </r>
  </si>
  <si>
    <t>ARGAMASSA TRAÇO 1:3 (EM VOLUME DE CIMENTO E AREIA GROSSA ÚMIDA) PARA CHAPISCO CONVENCIONAL, PREPARO MANUAL. AF_08/2019</t>
  </si>
  <si>
    <t>369,62</t>
  </si>
  <si>
    <t>87378</t>
  </si>
  <si>
    <r>
      <rPr>
        <rFont val="Arial"/>
        <sz val="7.0"/>
      </rPr>
      <t>M2</t>
    </r>
  </si>
  <si>
    <t>ARGAMASSA TRAÇO 1:4 (EM VOLUME DE CIMENTO E AREIA GROSSA ÚMIDA) PARA CHAPISCO CONVENCIONAL, PREPARO MANUAL. AF_08/2019</t>
  </si>
  <si>
    <t>335,90</t>
  </si>
  <si>
    <t>87379</t>
  </si>
  <si>
    <t>ARGAMASSA TRAÇO 1:5 (EM VOLUME DE CIMENTO E AREIA GROSSA ÚMIDA) COM ADIÇÃO DE EMULSÃO POLIMÉRICA PARA CHAPISCO ROLADO, PREPARO MANUAL. AF_08/2019</t>
  </si>
  <si>
    <t>1.888,77</t>
  </si>
  <si>
    <r>
      <rPr>
        <rFont val="Arial"/>
        <sz val="7.0"/>
      </rPr>
      <t>A incluir</t>
    </r>
  </si>
  <si>
    <t>87380</t>
  </si>
  <si>
    <t>ARGAMASSA TRAÇO 1:3 (EM VOLUME DE CIMENTO E AREIA GROSSA ÚMIDA) COM ADIÇÃO DE EMULSÃO POLIMÉRICA PARA CHAPISCO ROLADO, PREPARO MANUAL. AF_08/2019</t>
  </si>
  <si>
    <t>1.938,18</t>
  </si>
  <si>
    <t>87381</t>
  </si>
  <si>
    <t>ARGAMASSA TRAÇO 1:4 (EM VOLUME DE CIMENTO E AREIA GROSSA ÚMIDA) COM ADIÇÃO DE EMULSÃO POLIMÉRICA PARA CHAPISCO ROLADO, PREPARO MANUAL. AF_08/2019</t>
  </si>
  <si>
    <t>1.905,20</t>
  </si>
  <si>
    <t>87382</t>
  </si>
  <si>
    <t>ARGAMASSA INDUSTRIALIZADA MULTIUSO PARA REVESTIMENTOS E ASSENTAMENTO DA ALVENARIA, PREPARO COM MISTURADOR DE EIXO HORIZONTAL DE 160 KG. AF_08/2019</t>
  </si>
  <si>
    <t>893,75</t>
  </si>
  <si>
    <t>87383</t>
  </si>
  <si>
    <t>ARGAMASSA INDUSTRIALIZADA MULTIUSO PARA REVESTIMENTOS E ASSENTAMENTO DA ALVENARIA, PREPARO COM MISTURADOR DE EIXO HORIZONTAL DE 300 KG. AF_08/2019</t>
  </si>
  <si>
    <r>
      <rPr>
        <rFont val="Arial"/>
        <sz val="7.0"/>
      </rPr>
      <t xml:space="preserve">Alvenaria de lajota (20 x 20 x 10) cm espessura 10 cm, inclusive transporte de areia, lajota e
</t>
    </r>
    <r>
      <rPr>
        <rFont val="Arial"/>
        <sz val="7.0"/>
      </rPr>
      <t>cimento</t>
    </r>
  </si>
  <si>
    <t>884,73</t>
  </si>
  <si>
    <r>
      <rPr>
        <rFont val="Arial"/>
        <sz val="7.0"/>
      </rPr>
      <t>M2</t>
    </r>
  </si>
  <si>
    <t>87384</t>
  </si>
  <si>
    <t>ARGAMASSA INDUSTRIALIZADA MULTIUSO PARA REVESTIMENTOS E ASSENTAMENTO DA ALVENARIA, PREPARO COM MISTURADOR DE EIXO HORIZONTAL DE 600 KG. AF_08/2019</t>
  </si>
  <si>
    <t>872,66</t>
  </si>
  <si>
    <r>
      <rPr>
        <rFont val="Arial"/>
        <sz val="7.0"/>
      </rPr>
      <t>A incluir</t>
    </r>
  </si>
  <si>
    <t>87385</t>
  </si>
  <si>
    <t>ARGAMASSA PRONTA PARA CONTRAPISO, PREPARO COM MISTURADOR DE EIXO HORIZONTAL DE 160 KG. AF_08/2019</t>
  </si>
  <si>
    <t>1.272,24</t>
  </si>
  <si>
    <t>87386</t>
  </si>
  <si>
    <t>ARGAMASSA PRONTA PARA CONTRAPISO, PREPARO COM MISTURADOR DE EIXO HORIZONTAL DE 300 KG. AF_08/2019</t>
  </si>
  <si>
    <t>1.260,56</t>
  </si>
  <si>
    <t>87387</t>
  </si>
  <si>
    <t>ARGAMASSA PRONTA PARA CONTRAPISO, PREPARO COM MISTURADOR DE EIXO HORIZONTAL DE 600 KG. AF_08/2019</t>
  </si>
  <si>
    <t>1.250,55</t>
  </si>
  <si>
    <r>
      <rPr>
        <rFont val="Arial"/>
        <sz val="7.0"/>
      </rPr>
      <t xml:space="preserve">Alvenaria de pedra de mão argamassada (argamassa cimento areia 1:4), inclusive transporte
</t>
    </r>
    <r>
      <rPr>
        <rFont val="Arial"/>
        <sz val="7.0"/>
      </rPr>
      <t>da pedra</t>
    </r>
  </si>
  <si>
    <r>
      <rPr>
        <rFont val="Arial"/>
        <sz val="7.0"/>
      </rPr>
      <t>M3</t>
    </r>
  </si>
  <si>
    <t>87388</t>
  </si>
  <si>
    <t>ARGAMASSA PARA REVESTIMENTO DECORATIVO MONOCAMADA (MONOCAPA), PREPARO COM MISTURADOR DE EIXO HORIZONTAL DE 160 KG. AF_08/2019</t>
  </si>
  <si>
    <t>2.951,65</t>
  </si>
  <si>
    <r>
      <rPr>
        <rFont val="Arial"/>
        <sz val="7.0"/>
      </rPr>
      <t>A incluir</t>
    </r>
  </si>
  <si>
    <t>87389</t>
  </si>
  <si>
    <t>ARGAMASSA PARA REVESTIMENTO DECORATIVO MONOCAMADA (MONOCAPA), PREPARO COM MISTURADOR DE EIXO HORIZONTAL DE 300 KG. AF_08/2019</t>
  </si>
  <si>
    <t>2.957,48</t>
  </si>
  <si>
    <t>87390</t>
  </si>
  <si>
    <t>ARGAMASSA PARA REVESTIMENTO DECORATIVO MONOCAMADA (MONOCAPA), PREPARO COM MISTURADOR DE EIXO HORIZONTAL DE 600 KG. AF_08/2019</t>
  </si>
  <si>
    <t>2.966,25</t>
  </si>
  <si>
    <t>87391</t>
  </si>
  <si>
    <r>
      <rPr>
        <rFont val="Arial"/>
        <sz val="7.0"/>
      </rPr>
      <t>Alvenaria de pedra de mão (junta seca), inclusive transporte da pedra</t>
    </r>
  </si>
  <si>
    <t>ARGAMASSA INDUSTRIALIZADA PARA CHAPISCO ROLADO, PREPARO COM MISTURADOR DE EIXO HORIZONTAL DE 160 KG. AF_08/2019</t>
  </si>
  <si>
    <t>4.254,56</t>
  </si>
  <si>
    <r>
      <rPr>
        <rFont val="Arial"/>
        <sz val="7.0"/>
      </rPr>
      <t>M3</t>
    </r>
  </si>
  <si>
    <t>87393</t>
  </si>
  <si>
    <r>
      <rPr>
        <rFont val="Arial"/>
        <sz val="7.0"/>
      </rPr>
      <t>A incluir</t>
    </r>
  </si>
  <si>
    <t>ARGAMASSA INDUSTRIALIZADA PARA CHAPISCO ROLADO, PREPARO COM MISTURADOR DE EIXO HORIZONTAL DE 300 KG. AF_08/2019</t>
  </si>
  <si>
    <t>4.290,64</t>
  </si>
  <si>
    <t>87394</t>
  </si>
  <si>
    <t>ARGAMASSA INDUSTRIALIZADA PARA CHAPISCO ROLADO, PREPARO COM MISTURADOR DE EIXO HORIZONTAL DE 600 KG. AF_08/2019</t>
  </si>
  <si>
    <t>4.324,19</t>
  </si>
  <si>
    <t>87395</t>
  </si>
  <si>
    <t>ARGAMASSA INDUSTRIALIZADA PARA CHAPISCO COLANTE, PREPARO COM MISTURADOR DE EIXO HORIZONTAL DE 160 KG. AF_08/2019</t>
  </si>
  <si>
    <t>3.355,28</t>
  </si>
  <si>
    <r>
      <rPr>
        <rFont val="Arial"/>
        <sz val="7.0"/>
      </rPr>
      <t>Andaime de madeira para altura até 7 m, compreendendo montagem e desmontagem</t>
    </r>
  </si>
  <si>
    <r>
      <rPr>
        <rFont val="Arial"/>
        <sz val="7.0"/>
      </rPr>
      <t>M3</t>
    </r>
  </si>
  <si>
    <t>87396</t>
  </si>
  <si>
    <t>ARGAMASSA INDUSTRIALIZADA PARA CHAPISCO COLANTE, PREPARO COM MISTURADOR DE EIXO HORIZONTAL DE 300 KG. AF_08/2019</t>
  </si>
  <si>
    <t>3.379,28</t>
  </si>
  <si>
    <t>87397</t>
  </si>
  <si>
    <t>ARGAMASSA INDUSTRIALIZADA PARA CHAPISCO COLANTE, PREPARO COM MISTURADOR DE EIXO HORIZONTAL DE 600 KG. AF_08/2019</t>
  </si>
  <si>
    <t>3.401,29</t>
  </si>
  <si>
    <t>87398</t>
  </si>
  <si>
    <t>ARGAMASSA INDUSTRIALIZADA MULTIUSO PARA REVESTIMENTOS E ASSENTAMENTO DA ALVENARIA, PREPARO MANUAL. AF_08/2019</t>
  </si>
  <si>
    <t>1.011,88</t>
  </si>
  <si>
    <r>
      <rPr>
        <rFont val="Arial"/>
        <sz val="7.0"/>
      </rPr>
      <t>Andaime suspenso em madeira, inclusive montagem e desmontagem</t>
    </r>
  </si>
  <si>
    <t>87399</t>
  </si>
  <si>
    <t>ARGAMASSA PRONTA PARA CONTRAPISO, PREPARO MANUAL. AF_08/2019</t>
  </si>
  <si>
    <t>1.394,94</t>
  </si>
  <si>
    <r>
      <rPr>
        <rFont val="Arial"/>
        <sz val="7.0"/>
      </rPr>
      <t>M2</t>
    </r>
  </si>
  <si>
    <t>87401</t>
  </si>
  <si>
    <t>ARGAMASSA INDUSTRIALIZADA PARA CHAPISCO ROLADO, PREPARO MANUAL. AF_08/2019</t>
  </si>
  <si>
    <t>4.455,36</t>
  </si>
  <si>
    <t>87402</t>
  </si>
  <si>
    <t>ARGAMASSA INDUSTRIALIZADA PARA CHAPISCO COLANTE, PREPARO MANUAL. AF_08/2019</t>
  </si>
  <si>
    <t>3.537,66</t>
  </si>
  <si>
    <t>87404</t>
  </si>
  <si>
    <t>ARGAMASSA PARA REVESTIMENTO DECORATIVO MONOCAMADA (MONOCAPA), MISTURA E PROJEÇÃO DE 1,5 M3/H DE ARGAMASSA. AF_08/2019</t>
  </si>
  <si>
    <t>3.076,57</t>
  </si>
  <si>
    <t>87405</t>
  </si>
  <si>
    <t>ARGAMASSA PARA REVESTIMENTO DECORATIVO MONOCAMADA (MONOCAPA), MISTURA E PROJEÇÃO DE 2 M3/H DE ARGAMASSA. AF_06/2014</t>
  </si>
  <si>
    <t>3.074,61</t>
  </si>
  <si>
    <r>
      <rPr>
        <rFont val="Arial"/>
        <sz val="7.0"/>
      </rPr>
      <t>Apicoamento manual de superfície de concreto</t>
    </r>
  </si>
  <si>
    <t>87407</t>
  </si>
  <si>
    <t>ARGAMASSA INDUSTRIALIZADA PARA REVESTIMENTOS, MISTURA E PROJEÇÃO DE 1,5 M³/H DE ARGAMASSA. AF_08/2019</t>
  </si>
  <si>
    <r>
      <rPr>
        <rFont val="Arial"/>
        <sz val="7.0"/>
      </rPr>
      <t>M2</t>
    </r>
  </si>
  <si>
    <t>912,88</t>
  </si>
  <si>
    <t>87408</t>
  </si>
  <si>
    <t>ARGAMASSA INDUSTRIALIZADA PARA REVESTIMENTOS, MISTURA E PROJEÇÃO DE 2 M³/H DE ARGAMASSA. AF_06/2014</t>
  </si>
  <si>
    <t>898,32</t>
  </si>
  <si>
    <t>87410</t>
  </si>
  <si>
    <t>ARGAMASSA À BASE DE GESSO, MISTURA E PROJEÇÃO DE 1,5 M³/H DE ARGAMASSA. AF_08/2019</t>
  </si>
  <si>
    <t>657,07</t>
  </si>
  <si>
    <t>88626</t>
  </si>
  <si>
    <t>ARGAMASSA TRAÇO 1:0,5:4,5 (EM VOLUME DE CIMENTO, CAL E AREIA MÉDIA ÚMIDA), PREPARO MECÂNICO COM BETONEIRA 400 L. AF_08/2019</t>
  </si>
  <si>
    <t>308,34</t>
  </si>
  <si>
    <r>
      <rPr>
        <rFont val="Arial"/>
        <sz val="7.0"/>
      </rPr>
      <t>Apiloamento manual</t>
    </r>
  </si>
  <si>
    <t>88627</t>
  </si>
  <si>
    <r>
      <rPr>
        <rFont val="Arial"/>
        <sz val="7.0"/>
      </rPr>
      <t>M3</t>
    </r>
  </si>
  <si>
    <t>ARGAMASSA TRAÇO 1:0,5:4,5 (EM VOLUME DE CIMENTO, CAL E AREIA MÉDIA ÚMIDA) PARA ASSENTAMENTO DE ALVENARIA, PREPARO MANUAL. AF_08/2019</t>
  </si>
  <si>
    <t>362,80</t>
  </si>
  <si>
    <t>88628</t>
  </si>
  <si>
    <t>ARGAMASSA TRAÇO 1:3 (EM VOLUME DE CIMENTO E AREIA MÉDIA ÚMIDA), PREPARO MECÂNICO COM BETONEIRA 400 L. AF_08/2019</t>
  </si>
  <si>
    <t>293,38</t>
  </si>
  <si>
    <t>88629</t>
  </si>
  <si>
    <t>ARGAMASSA TRAÇO 1:3 (EM VOLUME DE CIMENTO E AREIA MÉDIA ÚMIDA), PREPARO MANUAL. AF_08/2019</t>
  </si>
  <si>
    <t>352,98</t>
  </si>
  <si>
    <t>88630</t>
  </si>
  <si>
    <t>ARGAMASSA TRAÇO 1:4 (CIMENTO E AREIA MÉDIA), PREPARO MECÂNICO COM BETONEIRA 400 L. AF_08/2014</t>
  </si>
  <si>
    <r>
      <rPr>
        <rFont val="Arial"/>
        <sz val="7.0"/>
      </rPr>
      <t>Argamassa cimento e areia traço 1:4, tudo incluído</t>
    </r>
  </si>
  <si>
    <t>248,34</t>
  </si>
  <si>
    <r>
      <rPr>
        <rFont val="Arial"/>
        <sz val="7.0"/>
      </rPr>
      <t>M3</t>
    </r>
  </si>
  <si>
    <t>88631</t>
  </si>
  <si>
    <t>ARGAMASSA TRAÇO 1:4 (EM VOLUME DE CIMENTO E AREIA MÉDIA ÚMIDA), PREPARO MANUAL. AF_08/2019</t>
  </si>
  <si>
    <t>315,67</t>
  </si>
  <si>
    <r>
      <rPr>
        <rFont val="Arial"/>
        <sz val="7.0"/>
      </rPr>
      <t>A incluir</t>
    </r>
  </si>
  <si>
    <t>88715</t>
  </si>
  <si>
    <t>ARGAMASSA TRAÇO 1:2:9 (EM VOLUME DE CIMENTO, CAL E AREIA MÉDIA ÚMIDA) PARA EMBOÇO/MASSA ÚNICA/ASSENTAMENTO DE ALVENARIA DE VEDAÇÃO, PREPARO MECÂNICO COM BETONEIRA 400 L. AF_08/2019</t>
  </si>
  <si>
    <t>321,74</t>
  </si>
  <si>
    <t>95563</t>
  </si>
  <si>
    <t>ARGAMASSA TRAÇO 1:1,65 (CIMENTO E AREIA MÉDIA), FCK 20 MPA, PREPARO MECÂNICO COM MISTURADOR DUPLO HORIZONTAL DE ALTA TURBULÊNCIA. AF_11/2016</t>
  </si>
  <si>
    <t>452,92</t>
  </si>
  <si>
    <t>100464</t>
  </si>
  <si>
    <t>ARGAMASSA TRAÇO 1:0,5:4,5  (EM VOLUME DE CIMENTO, CAL E AREIA MÉDIA ÚMIDA), PREPARO MECÂNICO COM MISTURADOR DE EIXO HORIZONTAL DE 160 KG. AF_08/2019</t>
  </si>
  <si>
    <t>331,49</t>
  </si>
  <si>
    <r>
      <rPr>
        <rFont val="Arial"/>
        <sz val="7.0"/>
      </rPr>
      <t>Argamassa cimento (nata), inclusive transporte de cimento</t>
    </r>
  </si>
  <si>
    <r>
      <rPr>
        <rFont val="Arial"/>
        <sz val="7.0"/>
      </rPr>
      <t>M3</t>
    </r>
  </si>
  <si>
    <t>100465</t>
  </si>
  <si>
    <t>ARGAMASSA TRAÇO 1:0,5:4,5  (EM VOLUME DE CIMENTO, CAL E AREIA MÉDIA ÚMIDA), PREPARO MECÂNICO COM MISTURADOR DE EIXO HORIZONTAL DE 300 KG. AF_08/2019</t>
  </si>
  <si>
    <t>299,91</t>
  </si>
  <si>
    <r>
      <rPr>
        <rFont val="Arial"/>
        <sz val="7.0"/>
      </rPr>
      <t>A incluir</t>
    </r>
  </si>
  <si>
    <t>100466</t>
  </si>
  <si>
    <t>ARGAMASSA TRAÇO 1:0,5:4,5  (EM VOLUME DE CIMENTO, CAL E AREIA MÉDIA ÚMIDA), PREPARO MECÂNICO COM MISTURADOR DE EIXO HORIZONTAL DE 600 KG. AF_08/2019</t>
  </si>
  <si>
    <t>282,15</t>
  </si>
  <si>
    <t>100468</t>
  </si>
  <si>
    <t>ARGAMASSA TRAÇO 1:3 (EM VOLUME DE CIMENTO E AREIA MÉDIA ÚMIDA), PREPARO MECÂNICO COM MISTURADOR DE EIXO HORIZONTAL DE 160 KG. AF_08/2019</t>
  </si>
  <si>
    <t>377,47</t>
  </si>
  <si>
    <t>100469</t>
  </si>
  <si>
    <t>ARGAMASSA TRAÇO 1:3 (EM VOLUME DE CIMENTO E AREIA MÉDIA ÚMIDA), PREPARO MECÂNICO COM MISTURADOR DE EIXO HORIZONTAL DE 300 KG. AF_08/2019</t>
  </si>
  <si>
    <t>288,06</t>
  </si>
  <si>
    <r>
      <rPr>
        <rFont val="Arial"/>
        <sz val="7.0"/>
      </rPr>
      <t>Argamassa de cimento e areia, traço 1:4, consumo de cimento 400 kg/m³</t>
    </r>
  </si>
  <si>
    <r>
      <rPr>
        <rFont val="Arial"/>
        <sz val="7.0"/>
      </rPr>
      <t>M3</t>
    </r>
  </si>
  <si>
    <t>100470</t>
  </si>
  <si>
    <t>ARGAMASSA TRAÇO 1:3 (EM VOLUME DE CIMENTO E AREIA MÉDIA ÚMIDA), PREPARO MECÂNICO COM MISTURADOR DE EIXO HORIZONTAL DE 600 KG. AF_08/2019</t>
  </si>
  <si>
    <t>256,46</t>
  </si>
  <si>
    <r>
      <rPr>
        <rFont val="Arial"/>
        <sz val="7.0"/>
      </rPr>
      <t>A incluir</t>
    </r>
  </si>
  <si>
    <t>100472</t>
  </si>
  <si>
    <t>ARGAMASSA TRAÇO 1:4 (EM VOLUME DE CIMENTO E AREIA MÉDIA ÚMIDA), PREPARO MECÂNICO COM MISTURADOR DE EIXO HORIZONTAL DE 160 KG. AF_08/2019</t>
  </si>
  <si>
    <t>300,18</t>
  </si>
  <si>
    <t>100473</t>
  </si>
  <si>
    <t>ARGAMASSA TRAÇO 1:4 (EM VOLUME DE CIMENTO E AREIA MÉDIA ÚMIDA), PREPARO MECÂNICO COM MISTURADOR DE EIXO HORIZONTAL DE 300 KG. AF_08/2019</t>
  </si>
  <si>
    <t>260,41</t>
  </si>
  <si>
    <t>100474</t>
  </si>
  <si>
    <t>ARGAMASSA TRAÇO 1:4 (EM VOLUME DE CIMENTO E AREIA MÉDIA ÚMIDA), PREPARO MECÂNICO COM MISTURADOR DE EIXO HORIZONTAL DE 600 KG. AF_08/2019</t>
  </si>
  <si>
    <t>240,48</t>
  </si>
  <si>
    <r>
      <rPr>
        <rFont val="Arial"/>
        <sz val="7.0"/>
      </rPr>
      <t>Aterro com areia, exceto fornecimento da areia</t>
    </r>
  </si>
  <si>
    <r>
      <rPr>
        <rFont val="Arial"/>
        <sz val="7.0"/>
      </rPr>
      <t>M3</t>
    </r>
  </si>
  <si>
    <t>100475</t>
  </si>
  <si>
    <t>ARGAMASSA TRAÇO 1:3 (EM VOLUME DE CIMENTO E AREIA MÉDIA ÚMIDA) COM ADIÇÃO DE IMPERMEABILIZANTE, PREPARO MECÂNICO COM BETONEIRA 400 L. AF_08/2019</t>
  </si>
  <si>
    <t>391,11</t>
  </si>
  <si>
    <t>100477</t>
  </si>
  <si>
    <t>ARGAMASSA TRAÇO 1:3 (EM VOLUME DE CIMENTO E AREIA MÉDIA ÚMIDA) COM ADIÇÃO DE IMPERMEABILIZANTE, PREPARO MECÂNICO COM MISTURADOR DE EIXO HORIZONTAL DE 160 KG. AF_08/2019</t>
  </si>
  <si>
    <t>445,94</t>
  </si>
  <si>
    <t>100478</t>
  </si>
  <si>
    <t>ARGAMASSA TRAÇO 1:3 (EM VOLUME DE CIMENTO E AREIA MÉDIA ÚMIDA) COM ADIÇÃO DE IMPERMEABILIZANTE, PREPARO MECÂNICO COM MISTURADOR DE EIXO HORIZONTAL DE 300 KG. AF_08/2019</t>
  </si>
  <si>
    <r>
      <rPr>
        <rFont val="Arial"/>
        <sz val="7.0"/>
      </rPr>
      <t>Berço de concreto ciclópico para BDTC diâmetro 0,60 m</t>
    </r>
  </si>
  <si>
    <t>383,59</t>
  </si>
  <si>
    <r>
      <rPr>
        <rFont val="Arial"/>
        <sz val="7.0"/>
      </rPr>
      <t>M</t>
    </r>
  </si>
  <si>
    <t>100479</t>
  </si>
  <si>
    <t>ARGAMASSA TRAÇO 1:3 (EM VOLUME DE CIMENTO E AREIA MÉDIA ÚMIDA) COM ADIÇÃO DE IMPERMEABILIZANTE, PREPARO MECÂNICO COM MISTURADOR DE EIXO HORIZONTAL DE 600 KG. AF_08/2019</t>
  </si>
  <si>
    <t>368,03</t>
  </si>
  <si>
    <r>
      <rPr>
        <rFont val="Arial"/>
        <sz val="7.0"/>
      </rPr>
      <t>A incluir</t>
    </r>
  </si>
  <si>
    <t>100480</t>
  </si>
  <si>
    <t>ARGAMASSA TRAÇO 1:3 (EM VOLUME DE CIMENTO E AREIA MÉDIA ÚMIDA) COM ADIÇÃO DE IMPERMEABILIZANTE, PREPARO MANUAL. AF_08/2019</t>
  </si>
  <si>
    <t>448,92</t>
  </si>
  <si>
    <t>100481</t>
  </si>
  <si>
    <t>ARGAMASSA TRAÇO 1:4 (EM VOLUME DE CIMENTO E AREIA MÉDIA ÚMIDA) COM ADIÇÃO DE IMPERMEABILIZANTE, PREPARO MECÂNICO COM BETONEIRA 400 L. AF_08/2019</t>
  </si>
  <si>
    <t>334,82</t>
  </si>
  <si>
    <t>100483</t>
  </si>
  <si>
    <t>ARGAMASSA TRAÇO 1:4 (EM VOLUME DE CIMENTO E AREIA MÉDIA ÚMIDA) COM ADIÇÃO DE IMPERMEABILIZANTE, PREPARO MECÂNICO COM MISTURADOR DE EIXO HORIZONTAL DE 160 KG. AF_08/2019</t>
  </si>
  <si>
    <t>375,96</t>
  </si>
  <si>
    <r>
      <rPr>
        <rFont val="Arial"/>
        <sz val="7.0"/>
      </rPr>
      <t>Berço de concreto ciclópico para BDTC diâmetro 0,80 m</t>
    </r>
  </si>
  <si>
    <r>
      <rPr>
        <rFont val="Arial"/>
        <sz val="7.0"/>
      </rPr>
      <t>M</t>
    </r>
  </si>
  <si>
    <t>100484</t>
  </si>
  <si>
    <t>ARGAMASSA TRAÇO 1:4 (EM VOLUME DE CIMENTO E AREIA MÉDIA ÚMIDA) COM ADIÇÃO DE IMPERMEABILIZANTE, PREPARO MECÂNICO COM MISTURADOR DE EIXO HORIZONTAL DE 300 KG. AF_08/2019</t>
  </si>
  <si>
    <t>336,83</t>
  </si>
  <si>
    <r>
      <rPr>
        <rFont val="Arial"/>
        <sz val="7.0"/>
      </rPr>
      <t>A incluir</t>
    </r>
  </si>
  <si>
    <t>100485</t>
  </si>
  <si>
    <t>ARGAMASSA TRAÇO 1:4 (EM VOLUME DE CIMENTO E AREIA MÉDIA ÚMIDA) COM ADIÇÃO DE IMPERMEABILIZANTE, PREPARO MECÂNICO COM MISTURADOR DE EIXO HORIZONTAL DE 600 KG. AF_08/2019</t>
  </si>
  <si>
    <t>317,89</t>
  </si>
  <si>
    <t>100486</t>
  </si>
  <si>
    <t>ARGAMASSA TRAÇO 1:4 (EM VOLUME DE CIMENTO E AREIA MÉDIA ÚMIDA) COM ADIÇÃO DE IMPERMEABILIZANTE, PREPARO MANUAL. AF_08/2019</t>
  </si>
  <si>
    <t>395,62</t>
  </si>
  <si>
    <r>
      <rPr>
        <rFont val="Arial"/>
        <sz val="7.0"/>
      </rPr>
      <t>Berço de concreto ciclópico para BDTC diâmetro 1,00 m</t>
    </r>
  </si>
  <si>
    <t>100487</t>
  </si>
  <si>
    <t>ARGAMASSA TRAÇO 1:2:9 (EM VOLUME DE CIMENTO, CAL E AREIA MÉDIA ÚMIDA) PARA EMBOÇO/MASSA ÚNICA/ASSENTAMENTO DE ALVENARIA DE VEDAÇÃO, PREPARO MECÂNICO COM MISTURADOR DE EIXO HORIZONTAL DE 600 KG. AF_08/2019</t>
  </si>
  <si>
    <t>301,25</t>
  </si>
  <si>
    <r>
      <rPr>
        <rFont val="Arial"/>
        <sz val="7.0"/>
      </rPr>
      <t>M</t>
    </r>
  </si>
  <si>
    <r>
      <rPr>
        <rFont val="Arial"/>
        <sz val="7.0"/>
      </rPr>
      <t>A incluir</t>
    </r>
  </si>
  <si>
    <t>100488</t>
  </si>
  <si>
    <t>ARGAMASSA TRAÇO 1:0,5:4,5 (EM VOLUME DE CIMENTO, CAL E AREIA MÉDIA ÚMIDA), PREPARO MECÂNICO COM BETONEIRA 600 L. AF_08/2019</t>
  </si>
  <si>
    <t>297,32</t>
  </si>
  <si>
    <t>100489</t>
  </si>
  <si>
    <t>ARGAMASSA TRAÇO 1:3 (EM VOLUME DE CIMENTO E AREIA MÉDIA ÚMIDA), PREPARO MECÂNICO COM BETONEIRA 600 L. AF_08/2019</t>
  </si>
  <si>
    <t>288,62</t>
  </si>
  <si>
    <r>
      <rPr>
        <rFont val="Arial"/>
        <sz val="7.0"/>
      </rPr>
      <t>Berço de concreto ciclópico para BDTC diâmetro 1,20 m</t>
    </r>
  </si>
  <si>
    <r>
      <rPr>
        <rFont val="Arial"/>
        <sz val="7.0"/>
      </rPr>
      <t>M</t>
    </r>
  </si>
  <si>
    <t>100490</t>
  </si>
  <si>
    <t>ARGAMASSA TRAÇO 1:4 (EM VOLUME DE CIMENTO E AREIA MÉDIA ÚMIDA), PREPARO MECÂNICO COM BETONEIRA 600 L. AF_08/2019</t>
  </si>
  <si>
    <t>252,35</t>
  </si>
  <si>
    <r>
      <rPr>
        <rFont val="Arial"/>
        <sz val="7.0"/>
      </rPr>
      <t>A incluir</t>
    </r>
  </si>
  <si>
    <t>100491</t>
  </si>
  <si>
    <t>ARGAMASSA TRAÇO 1:3 (EM VOLUME DE CIMENTO E AREIA MÉDIA ÚMIDA) COM ADIÇÃO DE IMPERMEABILIZANTE, PREPARO MECÂNICO COM BETONEIRA 600 L. AF_08/2019</t>
  </si>
  <si>
    <t>386,78</t>
  </si>
  <si>
    <t>100492</t>
  </si>
  <si>
    <t>ARGAMASSA TRAÇO 1:4 (EM VOLUME DE CIMENTO E AREIA MÉDIA ÚMIDA) COM ADIÇÃO DE IMPERMEABILIZANTE, PREPARO MECÂNICO COM BETONEIRA 600 L. AF_08/2019</t>
  </si>
  <si>
    <t>330,87</t>
  </si>
  <si>
    <t>92121</t>
  </si>
  <si>
    <r>
      <rPr>
        <rFont val="Arial"/>
        <sz val="7.0"/>
      </rPr>
      <t>Berço de concreto ciclópico para BDTC diâmetro 1,50 m</t>
    </r>
  </si>
  <si>
    <t>PENEIRAMENTO DE AREIA COM PENEIRA ELÉTRICA. AF_11/2015</t>
  </si>
  <si>
    <r>
      <rPr>
        <rFont val="Arial"/>
        <sz val="7.0"/>
      </rPr>
      <t>M</t>
    </r>
  </si>
  <si>
    <t>92122</t>
  </si>
  <si>
    <t>PENEIRAMENTO DE AREIA COM PENEIRA MANUAL. AF_11/2015</t>
  </si>
  <si>
    <r>
      <rPr>
        <rFont val="Arial"/>
        <sz val="7.0"/>
      </rPr>
      <t>A incluir</t>
    </r>
  </si>
  <si>
    <t>34,33</t>
  </si>
  <si>
    <t>92123</t>
  </si>
  <si>
    <t>ENSACAMENTO DE AREIA. AF_11/2015</t>
  </si>
  <si>
    <t>100195</t>
  </si>
  <si>
    <t>TRANSPORTE HORIZONTAL MANUAL, DE SACOS DE 50 KG (UNIDADE: KGXKM). AF_07/2019</t>
  </si>
  <si>
    <t>KGXKM</t>
  </si>
  <si>
    <r>
      <rPr>
        <rFont val="Arial"/>
        <sz val="7.0"/>
      </rPr>
      <t>Berço de concreto ciclópico para BSTC diâmetro 0,40 m</t>
    </r>
  </si>
  <si>
    <t>100196</t>
  </si>
  <si>
    <t>TRANSPORTE HORIZONTAL MANUAL, DE SACOS DE 30 KG (UNIDADE: KGXKM). AF_07/2019</t>
  </si>
  <si>
    <r>
      <rPr>
        <rFont val="Arial"/>
        <sz val="7.0"/>
      </rPr>
      <t>M</t>
    </r>
  </si>
  <si>
    <r>
      <rPr>
        <rFont val="Arial"/>
        <sz val="7.0"/>
      </rPr>
      <t>A incluir</t>
    </r>
  </si>
  <si>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</si>
  <si>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</si>
  <si>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</si>
  <si>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</si>
  <si>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</si>
  <si>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</si>
  <si>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</si>
  <si>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</si>
  <si>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</si>
  <si>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</si>
  <si>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r>
      <rPr>
        <rFont val="Arial"/>
        <sz val="7.0"/>
      </rPr>
      <t>Berço de concreto ciclópico para BSTC diâmetro 0,60 m</t>
    </r>
  </si>
  <si>
    <t>100202</t>
  </si>
  <si>
    <t>TRANSPORTE HORIZONTAL COM CARRINHO DE MÃO, DE SACOS DE 30 KG (UNIDADE: KGXKM). AF_07/2019</t>
  </si>
  <si>
    <r>
      <rPr>
        <rFont val="Arial"/>
        <sz val="7.0"/>
      </rPr>
      <t>M</t>
    </r>
  </si>
  <si>
    <t>100203</t>
  </si>
  <si>
    <t>TRANSPORTE HORIZONTAL COM CARRINHO DE MÃO, DE SACOS DE 20 KG (UNIDADE: KGXKM). AF_07/2019</t>
  </si>
  <si>
    <r>
      <rPr>
        <rFont val="Arial"/>
        <sz val="7.0"/>
      </rPr>
      <t>A incluir</t>
    </r>
  </si>
  <si>
    <t>100204</t>
  </si>
  <si>
    <t>TRANSPORTE HORIZONTAL COM MANIPULADOR TELESCÓPICO, DE PÁLETE DE SACOS (UNIDADE: KGXKM). AF_07/2019</t>
  </si>
  <si>
    <t>100205</t>
  </si>
  <si>
    <t>TRANSPORTE HORIZONTAL COM JERICA DE 60 L, DE MASSA/ GRANEL (UNIDADE: M3XKM). AF_07/2019</t>
  </si>
  <si>
    <t>978,14</t>
  </si>
  <si>
    <t>100206</t>
  </si>
  <si>
    <r>
      <rPr>
        <rFont val="Arial"/>
        <sz val="7.0"/>
      </rPr>
      <t>Berço de concreto ciclópico para BSTC diâmetro 0,80 m</t>
    </r>
  </si>
  <si>
    <t>TRANSPORTE HORIZONTAL COM JERICA DE 90 L, DE MASSA/ GRANEL (UNIDADE: M3XKM). AF_07/2019</t>
  </si>
  <si>
    <r>
      <rPr>
        <rFont val="Arial"/>
        <sz val="7.0"/>
      </rPr>
      <t>M</t>
    </r>
  </si>
  <si>
    <t>707,03</t>
  </si>
  <si>
    <r>
      <rPr>
        <rFont val="Arial"/>
        <sz val="7.0"/>
      </rPr>
      <t>A incluir</t>
    </r>
  </si>
  <si>
    <t>100207</t>
  </si>
  <si>
    <t>TRANSPORTE HORIZONTAL COM CARREGADEIRA, DE MASSA/ GRANEL (UNIDADE: M3XKM). AF_07/2019</t>
  </si>
  <si>
    <t>298,71</t>
  </si>
  <si>
    <t>100208</t>
  </si>
  <si>
    <t>TRANSPORTE HORIZONTAL MANUAL, DE BLOCOS VAZADOS DE CONCRETO OU CERÂMICO DE 19X19X39CM (UNIDADE: BLOCOXKM). AF_07/2019</t>
  </si>
  <si>
    <t>UNXKM</t>
  </si>
  <si>
    <r>
      <rPr>
        <rFont val="Arial"/>
        <sz val="7.0"/>
      </rPr>
      <t>Berço de concreto ciclópico para BSTC diâmetro 1,00 m</t>
    </r>
  </si>
  <si>
    <t>100209</t>
  </si>
  <si>
    <t>TRANSPORTE HORIZONTAL MANUAL, DE BLOCOS CERÂMICOS FURADOS NA HORIZONTAL DE 9X19X19CM (UNIDADE: BLOCOXKM). AF_07/2019</t>
  </si>
  <si>
    <r>
      <rPr>
        <rFont val="Arial"/>
        <sz val="7.0"/>
      </rPr>
      <t>M</t>
    </r>
  </si>
  <si>
    <t>100210</t>
  </si>
  <si>
    <t>TRANSPORTE HORIZONTAL COM CARRINHO DE MÃO, DE BLOCOS VAZADOS DE CONCRETO OU CERÂMICO DE 19X19X39CM (UNIDADE: BLOCOXKM). AF_07/2019</t>
  </si>
  <si>
    <r>
      <rPr>
        <rFont val="Arial"/>
        <sz val="7.0"/>
      </rPr>
      <t>A incluir</t>
    </r>
  </si>
  <si>
    <t>100211</t>
  </si>
  <si>
    <t>TRANSPORTE HORIZONTAL COM CARRINHO DE MÃO, DE BLOCOS CERÂMICOS FURADOS NA HORIZONTAL DE 9X19X19CM (UNIDADE: BLOCOXKM). AF_07/2019</t>
  </si>
  <si>
    <r>
      <rPr>
        <rFont val="Arial"/>
        <sz val="7.0"/>
      </rPr>
      <t>Berço de concreto ciclópico para BSTC diâmetro 1,20 m</t>
    </r>
  </si>
  <si>
    <t>100212</t>
  </si>
  <si>
    <t>TRANSPORTE HORIZONTAL COM CARRINHO PLATAFORMA, DE BLOCOS VAZADOS DE CONCRETO OU CERÂMICO DE 19X19X39CM (UNIDADE: BLOCOXKM). AF_07/2019</t>
  </si>
  <si>
    <r>
      <rPr>
        <rFont val="Arial"/>
        <sz val="7.0"/>
      </rPr>
      <t>M</t>
    </r>
  </si>
  <si>
    <t>100213</t>
  </si>
  <si>
    <r>
      <rPr>
        <rFont val="Arial"/>
        <sz val="7.0"/>
      </rPr>
      <t>A incluir</t>
    </r>
  </si>
  <si>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</si>
  <si>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</si>
  <si>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</si>
  <si>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</si>
  <si>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</si>
  <si>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</si>
  <si>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</si>
  <si>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r>
      <rPr>
        <rFont val="Arial"/>
        <sz val="7.0"/>
      </rPr>
      <t>Berço de concreto ciclópico para BSTC diâmetro 1,50 m</t>
    </r>
  </si>
  <si>
    <t>100217</t>
  </si>
  <si>
    <t>TRANSPORTE HORIZONTAL COM MANIPULADOR TELESCÓPICO, DE BLOCOS VAZADOS DE CONCRETO DE 19X19X39CM (UNIDADE: BLOCOXKM). AF_07/2019</t>
  </si>
  <si>
    <r>
      <rPr>
        <rFont val="Arial"/>
        <sz val="7.0"/>
      </rPr>
      <t>M</t>
    </r>
  </si>
  <si>
    <t>100218</t>
  </si>
  <si>
    <t>TRANSPORTE HORIZONTAL COM MANIPULADOR TELESCÓPICO, DE BLOCOS CERÂMICOS FURADOS NA VERTICAL DE 19X19X39CM (UNIDADE: BLOCOXKM). AF_07/2019</t>
  </si>
  <si>
    <r>
      <rPr>
        <rFont val="Arial"/>
        <sz val="7.0"/>
      </rPr>
      <t>A incluir</t>
    </r>
  </si>
  <si>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</si>
  <si>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</si>
  <si>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</si>
  <si>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</si>
  <si>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</si>
  <si>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r>
      <rPr>
        <rFont val="Arial"/>
        <sz val="7.0"/>
      </rPr>
      <t>Berço de concreto ciclópico para BTTC diâmetro 0,60 m</t>
    </r>
  </si>
  <si>
    <t>100221</t>
  </si>
  <si>
    <r>
      <rPr>
        <rFont val="Arial"/>
        <sz val="7.0"/>
      </rPr>
      <t>M</t>
    </r>
  </si>
  <si>
    <t>TRANSPORTE HORIZONTAL COM CARRINHO DE MÃO, DE CAIXA COM REVESTIMENTO CERÂMICO (UNIDADE: M2XKM). AF_07/2019</t>
  </si>
  <si>
    <r>
      <rPr>
        <rFont val="Arial"/>
        <sz val="7.0"/>
      </rPr>
      <t>A incluir</t>
    </r>
  </si>
  <si>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</si>
  <si>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</si>
  <si>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</si>
  <si>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</si>
  <si>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</si>
  <si>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</si>
  <si>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</si>
  <si>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</si>
  <si>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r>
      <rPr>
        <rFont val="Arial"/>
        <sz val="7.0"/>
      </rPr>
      <t>Berço de concreto ciclópico para BTTC diâmetro 0,80 m</t>
    </r>
  </si>
  <si>
    <t>LXKM</t>
  </si>
  <si>
    <r>
      <rPr>
        <rFont val="Arial"/>
        <sz val="7.0"/>
      </rPr>
      <t>M</t>
    </r>
  </si>
  <si>
    <t>100226</t>
  </si>
  <si>
    <t>TRANSPORTE HORIZONTAL COM CARRINHO PLATAFORMA, DE LATA DE 18 LITROS (UNIDADE: LXKM). AF_07/2019</t>
  </si>
  <si>
    <t>100227</t>
  </si>
  <si>
    <r>
      <rPr>
        <rFont val="Arial"/>
        <sz val="7.0"/>
      </rPr>
      <t>A incluir</t>
    </r>
  </si>
  <si>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</si>
  <si>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</si>
  <si>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</si>
  <si>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</si>
  <si>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</si>
  <si>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</si>
  <si>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</si>
  <si>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</si>
  <si>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</si>
  <si>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r>
      <rPr>
        <rFont val="Arial"/>
        <sz val="7.0"/>
      </rPr>
      <t>Berço de concreto ciclópico para BTTC diâmetro 1,00 m</t>
    </r>
  </si>
  <si>
    <t>100232</t>
  </si>
  <si>
    <t>TRANSPORTE VERTICAL MANUAL, 1 PAVIMENTO, DE BLOCOS VAZADOS DE CONCRETO OU CERÂMICO DE 19X19X39CM (UNIDADE: BLOCO). AF_07/2019</t>
  </si>
  <si>
    <r>
      <rPr>
        <rFont val="Arial"/>
        <sz val="7.0"/>
      </rPr>
      <t>M</t>
    </r>
  </si>
  <si>
    <t>100233</t>
  </si>
  <si>
    <t>TRANSPORTE VERTICAL MANUAL, 1 PAVIMENTO, DE BLOCOS CERÂMICOS FURADOS NA HORIZONTAL DE 9X19X19CM (UNIDADE: BLOCO). AF_07/2019</t>
  </si>
  <si>
    <t>100234</t>
  </si>
  <si>
    <r>
      <rPr>
        <rFont val="Arial"/>
        <sz val="7.0"/>
      </rPr>
      <t>A incluir</t>
    </r>
  </si>
  <si>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</si>
  <si>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</si>
  <si>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</si>
  <si>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</si>
  <si>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</si>
  <si>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</si>
  <si>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</si>
  <si>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</si>
  <si>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r>
      <rPr>
        <rFont val="Arial"/>
        <sz val="7.0"/>
      </rPr>
      <t>Berço de concreto ciclópico para BTTC diâmetro 1,20 m</t>
    </r>
  </si>
  <si>
    <r>
      <rPr>
        <rFont val="Arial"/>
        <sz val="7.0"/>
      </rPr>
      <t>M</t>
    </r>
  </si>
  <si>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</si>
  <si>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</si>
  <si>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</si>
  <si>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</si>
  <si>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r>
      <rPr>
        <rFont val="Arial"/>
        <sz val="7.0"/>
      </rPr>
      <t>A incluir</t>
    </r>
  </si>
  <si>
    <t>4,44</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</si>
  <si>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</si>
  <si>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</si>
  <si>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</si>
  <si>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</si>
  <si>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r>
      <rPr>
        <rFont val="Arial"/>
        <sz val="7.0"/>
      </rPr>
      <t>Berço de concreto ciclópico para BTTC diâmetro 1,50 m</t>
    </r>
  </si>
  <si>
    <r>
      <rPr>
        <rFont val="Arial"/>
        <sz val="7.0"/>
      </rPr>
      <t>M</t>
    </r>
  </si>
  <si>
    <t>100242</t>
  </si>
  <si>
    <t>TRANSPORTE HORIZONTAL MANUAL, DE TUBO DE PPR - PN12 OU PN25 - COM DIÂMETRO MAIOR QUE 75 MM E MENOR OU IGUAL A 110 MM (UNIDADE: MXKM). AF_07/2019</t>
  </si>
  <si>
    <r>
      <rPr>
        <rFont val="Arial"/>
        <sz val="7.0"/>
      </rPr>
      <t>A incluir</t>
    </r>
  </si>
  <si>
    <t>100243</t>
  </si>
  <si>
    <t>TRANSPORTE HORIZONTAL MANUAL, DE TUBO DE COBRE - CLASSE E - COM DIÂMETRO MENOR OU IGUAL A 54 MM (UNIDADE: MXKM). AF_07/2019</t>
  </si>
  <si>
    <t>100244</t>
  </si>
  <si>
    <r>
      <rPr>
        <rFont val="Arial"/>
        <sz val="7.0"/>
      </rPr>
      <t>Berço em brita para BSTC diâm. = 1,00 m</t>
    </r>
  </si>
  <si>
    <t>TRANSPORTE HORIZONTAL MANUAL, DE TUBO DE COBRE - CLASSE E - COM DIÂMETRO MAIOR QUE 54 MM E MENOR OU IGUAL A 79 MM (UNIDADE: MXKM). AF_07/2019</t>
  </si>
  <si>
    <r>
      <rPr>
        <rFont val="Arial"/>
        <sz val="7.0"/>
      </rPr>
      <t>M</t>
    </r>
  </si>
  <si>
    <r>
      <rPr>
        <rFont val="Arial"/>
        <sz val="7.0"/>
      </rPr>
      <t>A incluir</t>
    </r>
  </si>
  <si>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</si>
  <si>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</si>
  <si>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</si>
  <si>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</si>
  <si>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1,77</t>
  </si>
  <si>
    <t>100247</t>
  </si>
  <si>
    <t>TRANSPORTE HORIZONTAL MANUAL, DE TUBO DE PVC SÉRIE NORMAL - ESGOTO PREDIAL, OU REFORÇADO PARA ESGOTO OU ÁGUAS PLUVIAIS PREDIAL, COM DIÂMETRO MAIOR QUE 75 MM E MENOR OU IGUAL A 100 MM (UNIDADE: MXKM). AF_07/2019</t>
  </si>
  <si>
    <r>
      <rPr>
        <rFont val="Arial"/>
        <sz val="7.0"/>
      </rPr>
      <t>Berço em brita para BSTC diâm.=1,20 m</t>
    </r>
  </si>
  <si>
    <r>
      <rPr>
        <rFont val="Arial"/>
        <sz val="7.0"/>
      </rPr>
      <t>M</t>
    </r>
  </si>
  <si>
    <t>100248</t>
  </si>
  <si>
    <t>TRANSPORTE HORIZONTAL MANUAL, DE TUBO DE PVC SÉRIE NORMAL - ESGOTO PREDIAL, OU REFORÇADO PARA ESGOTO OU ÁGUAS PLUVIAIS PREDIAL, COM DIÂMETRO MAIOR QUE 100 MM E MENOR OU IGUAL A 150 MM (UNIDADE: MXKM). AF_07/2019</t>
  </si>
  <si>
    <r>
      <rPr>
        <rFont val="Arial"/>
        <sz val="7.0"/>
      </rPr>
      <t>A incluir</t>
    </r>
  </si>
  <si>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</si>
  <si>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</si>
  <si>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</si>
  <si>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</si>
  <si>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</si>
  <si>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</si>
  <si>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</si>
  <si>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r>
      <rPr>
        <rFont val="Arial"/>
        <sz val="7.0"/>
      </rPr>
      <t>Berço em concreto ciclópico para BSTC diâm. = 0,30m</t>
    </r>
  </si>
  <si>
    <t>TRANSPORTE HORIZONTAL MANUAL, DE TUBO DE AÇO CARBONO LEVE OU MÉDIO, PRETO OU GALVANIZADO, COM DIÂMETRO MAIOR QUE 65 MM E MENOR OU IGUAL A 90 MM (UNIDADE: MXKM). AF_07/2019</t>
  </si>
  <si>
    <r>
      <rPr>
        <rFont val="Arial"/>
        <sz val="7.0"/>
      </rPr>
      <t>M</t>
    </r>
  </si>
  <si>
    <t>100253</t>
  </si>
  <si>
    <t>TRANSPORTE HORIZONTAL MANUAL, DE TUBO DE AÇO CARBONO LEVE OU MÉDIO, PRETO OU GALVANIZADO, COM DIÂMETRO MAIOR QUE 90 MM E MENOR OU IGUAL A 125 MM (UNIDADE: MXKM). AF_07/2019</t>
  </si>
  <si>
    <r>
      <rPr>
        <rFont val="Arial"/>
        <sz val="7.0"/>
      </rPr>
      <t>A incluir</t>
    </r>
  </si>
  <si>
    <t>100254</t>
  </si>
  <si>
    <t>TRANSPORTE HORIZONTAL MANUAL, DE TUBO DE AÇO CARBONO LEVE OU MÉDIO, PRETO OU GALVANIZADO, COM DIÂMETRO MAIOR QUE 125 MM E MENOR OU IGUAL A 150 MM (UNIDADE: MXKM). AF_07/2019</t>
  </si>
  <si>
    <t>26,28</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</si>
  <si>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</si>
  <si>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</si>
  <si>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</si>
  <si>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</si>
  <si>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r>
      <rPr>
        <rFont val="Arial"/>
        <sz val="7.0"/>
      </rPr>
      <t>Boca de BDCC 1,50 x 1,50 m projeto DNIT</t>
    </r>
  </si>
  <si>
    <t>100257</t>
  </si>
  <si>
    <t>TRANSPORTE HORIZONTAL MANUAL, DE RIPAS DE MADEIRA COM SEÇÃO TRANSVERSAL DE 1 X 5 CM E 2 X 5 CM (UNIDADE: MXKM). AF_07/2019</t>
  </si>
  <si>
    <r>
      <rPr>
        <rFont val="Arial"/>
        <sz val="7.0"/>
      </rPr>
      <t>Ud</t>
    </r>
  </si>
  <si>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</si>
  <si>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</si>
  <si>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</si>
  <si>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</si>
  <si>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</si>
  <si>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</si>
  <si>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</si>
  <si>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</si>
  <si>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</si>
  <si>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</si>
  <si>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</si>
  <si>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</si>
  <si>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r>
      <rPr>
        <rFont val="Arial"/>
        <sz val="7.0"/>
      </rPr>
      <t>Grupo de serviço: OBRAS DE ARTE CORRENTES E DRENAGEM</t>
    </r>
  </si>
  <si>
    <t>100264</t>
  </si>
  <si>
    <t>TRANSPORTE HORIZONTAL MANUAL, DE JANELA (UNIDADE: M2XKM). AF_07/2019</t>
  </si>
  <si>
    <t>26,24</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</si>
  <si>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</si>
  <si>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</si>
  <si>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</si>
  <si>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</si>
  <si>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</si>
  <si>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</si>
  <si>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r>
      <rPr>
        <rFont val="Arial"/>
        <b/>
        <sz val="7.0"/>
      </rPr>
      <t>Cód. Padrão</t>
    </r>
  </si>
  <si>
    <t>100268</t>
  </si>
  <si>
    <t>TRANSPORTE HORIZONTAL MANUAL, DE BANCADA DE MÁRMORE OU GRANITO PARA COZINHA/LAVATÓRIO OU MÁRMORE SINTÉTICO COM CUBA INTEGRADA (UNIDADE: UNIDXKM). AF_07/2019</t>
  </si>
  <si>
    <r>
      <rPr>
        <rFont val="Arial"/>
        <b/>
        <sz val="7.0"/>
      </rPr>
      <t>Descrição do serviço</t>
    </r>
  </si>
  <si>
    <t>100269</t>
  </si>
  <si>
    <t>TRANSPORTE VERTICAL, BANCADA DE MÁRMORE OU GRANITO PARA COZINHA/LAVATÓRIO OU MÁRMORE SINTÉTICO COM CUBA INTEGRADA, MANUAL, 1 PAVIMENTO, (UNIDADE: UNID). AF_07/2019</t>
  </si>
  <si>
    <r>
      <rPr>
        <rFont val="Arial"/>
        <b/>
        <sz val="7.0"/>
      </rPr>
      <t>Unidade</t>
    </r>
  </si>
  <si>
    <r>
      <rPr>
        <rFont val="Arial"/>
        <b/>
        <sz val="7.0"/>
      </rPr>
      <t>Preço unitário</t>
    </r>
  </si>
  <si>
    <t>100270</t>
  </si>
  <si>
    <t>TRANSPORTE HORIZONTAL COM CARRINHO PLATAFORMA, DE BANCADA DE MÁRMORE OU GRANITO PARA COZINHA/LAVATÓRIO OU MÁRMORE SINTÉTICO COM CUBA INTEGRADA (UNIDADE: UNIDXKM). AF_07/2019</t>
  </si>
  <si>
    <r>
      <rPr>
        <rFont val="Arial"/>
        <b/>
        <sz val="7.0"/>
      </rPr>
      <t>Transporte</t>
    </r>
  </si>
  <si>
    <t>100271</t>
  </si>
  <si>
    <t>TRANSPORTE HORIZONTAL MANUAL, DE VIDRO (UNIDADE: M2XKM). AF_07/2019</t>
  </si>
  <si>
    <t>41,82</t>
  </si>
  <si>
    <t>100272</t>
  </si>
  <si>
    <t>TRANSPORTE VERTICAL MANUAL, 1 PAVIMENTO, DE VIDRO (UNIDADE: M2). AF_07/2019</t>
  </si>
  <si>
    <t>100273</t>
  </si>
  <si>
    <t>TRANSPORTE HORIZONTAL MANUAL, DE TELA DE AÇO (UNIDADE: KGXKM). AF_07/2019</t>
  </si>
  <si>
    <t>2,18</t>
  </si>
  <si>
    <r>
      <rPr>
        <rFont val="Arial"/>
        <sz val="7.0"/>
      </rPr>
      <t>Boca de BDCC 2,50 x 2,00 m conforme projeto</t>
    </r>
  </si>
  <si>
    <t>100274</t>
  </si>
  <si>
    <t>TRANSPORTE HORIZONTAL MANUAL, DE COMPENSADO DE MADEIRA (UNIDADE: M2XKM). AF_07/2019</t>
  </si>
  <si>
    <r>
      <rPr>
        <rFont val="Arial"/>
        <sz val="7.0"/>
      </rPr>
      <t>Ud</t>
    </r>
  </si>
  <si>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</si>
  <si>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</si>
  <si>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</si>
  <si>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</si>
  <si>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21,94</t>
  </si>
  <si>
    <t>100277</t>
  </si>
  <si>
    <t>TRANSPORTE HORIZONTAL COM MANIPULADOR TELESCÓPICO, DE TELHAS TERMOACÚSTICAS, FIBROCIMENTO, AÇO ZINCADO, FIBROCIMENTO ESTRUTURAL, CANALETE 90 OU KALHETÃO (UNIDADE: M2XKM). AF_07/2019</t>
  </si>
  <si>
    <r>
      <rPr>
        <rFont val="Arial"/>
        <sz val="7.0"/>
      </rPr>
      <t>Boca de BDCC 2,50 x 2,50 m projeto DNIT</t>
    </r>
  </si>
  <si>
    <t>100278</t>
  </si>
  <si>
    <t>TRANSPORTE HORIZONTAL MANUAL, DE BACIA SANITÁRIA, CAIXA ACOPLADA, TANQUE OU PIA (UNIDADE: UNIDXKM). AF_07/2019</t>
  </si>
  <si>
    <r>
      <rPr>
        <rFont val="Arial"/>
        <sz val="7.0"/>
      </rPr>
      <t>Ud</t>
    </r>
  </si>
  <si>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</si>
  <si>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</si>
  <si>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</si>
  <si>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</si>
  <si>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</si>
  <si>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</si>
  <si>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r>
      <rPr>
        <rFont val="Arial"/>
        <sz val="7.0"/>
      </rPr>
      <t>Boca de BDCC 2,50 x 3,00 m projeto DNIT</t>
    </r>
  </si>
  <si>
    <t>100282</t>
  </si>
  <si>
    <t>TRANSPORTE HORIZONTAL MANUAL, DE TELHA DE CONCRETO OU CERÂMICA (UNIDADE: M2XKM). AF_07/2019</t>
  </si>
  <si>
    <r>
      <rPr>
        <rFont val="Arial"/>
        <sz val="7.0"/>
      </rPr>
      <t>Ud</t>
    </r>
  </si>
  <si>
    <t>104,48</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</si>
  <si>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</si>
  <si>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</si>
  <si>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</si>
  <si>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</si>
  <si>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</si>
  <si>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</si>
  <si>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28,07</t>
  </si>
  <si>
    <t>100286</t>
  </si>
  <si>
    <t>TRANSPORTE HORIZONTAL COM CARRINHO PLATAFORMA, DE BARRAMENTO BLINDADO (UNIDADE: MXKM). AF_07/2019</t>
  </si>
  <si>
    <t>100287</t>
  </si>
  <si>
    <t>TRANSPORTE HORIZONTAL MANUAL, DE CALHA QUADRADA NÚMERO 24 _x0096_ CORTE 33 (UNIDADE: MXKM). AF_07/2019</t>
  </si>
  <si>
    <r>
      <rPr>
        <rFont val="Arial"/>
        <sz val="7.0"/>
      </rPr>
      <t>Boca de BDCC 3,00 x 3,00 m projeto DNIT</t>
    </r>
  </si>
  <si>
    <t>84117</t>
  </si>
  <si>
    <t>RASPAGEM / CALAFETACAO TACOS MADEIRA 1 DEMAO CERA</t>
  </si>
  <si>
    <r>
      <rPr>
        <rFont val="Arial"/>
        <sz val="7.0"/>
      </rPr>
      <t>Ud</t>
    </r>
  </si>
  <si>
    <t>18,21</t>
  </si>
  <si>
    <t>84120</t>
  </si>
  <si>
    <t>ENCERAMENTO MANUAL EM MADEIRA - 3 DEMAOS</t>
  </si>
  <si>
    <t>99802</t>
  </si>
  <si>
    <t>LIMPEZA DE PISO CERÂMICO OU PORCELANATO COM VASSOURA A SECO. AF_04/2019</t>
  </si>
  <si>
    <t>99803</t>
  </si>
  <si>
    <t>LIMPEZA DE PISO CERÂMICO OU PORCELANATO COM PANO ÚMIDO. AF_04/2019</t>
  </si>
  <si>
    <t>99806</t>
  </si>
  <si>
    <t>LIMPEZA DE REVESTIMENTO CERÂMICO EM PAREDE COM PANO ÚMIDO AF_04/2019</t>
  </si>
  <si>
    <t>99809</t>
  </si>
  <si>
    <t>LIMPEZA DE PISO DE LADRILHO HIDRÁULICO COM PANO ÚMIDO. AF_04/2019</t>
  </si>
  <si>
    <t>99811</t>
  </si>
  <si>
    <t>LIMPEZA DE CONTRAPISO COM VASSOURA A SECO. AF_04/2019</t>
  </si>
  <si>
    <r>
      <rPr>
        <rFont val="Arial"/>
        <sz val="7.0"/>
      </rPr>
      <t>Boca de BSCC 1,50 x 1,50 m projeto DNIT</t>
    </r>
  </si>
  <si>
    <r>
      <rPr>
        <rFont val="Arial"/>
        <sz val="7.0"/>
      </rPr>
      <t>Ud</t>
    </r>
  </si>
  <si>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</si>
  <si>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</si>
  <si>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</si>
  <si>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</si>
  <si>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</si>
  <si>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</si>
  <si>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</si>
  <si>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</si>
  <si>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1,03</t>
  </si>
  <si>
    <t>74163/1</t>
  </si>
  <si>
    <r>
      <rPr>
        <rFont val="Arial"/>
        <sz val="7.0"/>
      </rPr>
      <t>Boca de BSCC 2,00 x 2,00 m projeto DNIT</t>
    </r>
  </si>
  <si>
    <t>PERFURACAO DE POCO COM PERFURATRIZ PNEUMATICA</t>
  </si>
  <si>
    <t>44,12</t>
  </si>
  <si>
    <r>
      <rPr>
        <rFont val="Arial"/>
        <sz val="7.0"/>
      </rPr>
      <t>Ud</t>
    </r>
  </si>
  <si>
    <t>74163/2</t>
  </si>
  <si>
    <t>PERFURACAO DE POCO COM PERFURATRIZ A PERCUSSAO</t>
  </si>
  <si>
    <t>79,19</t>
  </si>
  <si>
    <t>84127</t>
  </si>
  <si>
    <t>REVESTIMENTO DE POCOS C/ TUBOS DE CONCRETO</t>
  </si>
  <si>
    <t>301,13</t>
  </si>
  <si>
    <t>40841</t>
  </si>
  <si>
    <t>ABRACADEIRA P/POCOS PROFUNDOS</t>
  </si>
  <si>
    <t>106,61</t>
  </si>
  <si>
    <t>71516</t>
  </si>
  <si>
    <t>CONJUNTO DE MANGUEIRA PARA COMBATE A INCENDIO EM FIBRA DE POLIESTER PURA, COM 1.1/2", REVESTIDA INTERNAMENTE, COM 2 LANCES DE 15M CADA</t>
  </si>
  <si>
    <t>490,00</t>
  </si>
  <si>
    <t>73361</t>
  </si>
  <si>
    <r>
      <rPr>
        <rFont val="Arial"/>
        <sz val="7.0"/>
      </rPr>
      <t>Boca de BSCC 2,00 x 3,00 m projeto DNIT</t>
    </r>
  </si>
  <si>
    <t>CONCRETO CICLOPICO FCK=10MPA 30% PEDRA DE MAO INCLUSIVE LANCAMENTO</t>
  </si>
  <si>
    <t>328,29</t>
  </si>
  <si>
    <r>
      <rPr>
        <rFont val="Arial"/>
        <sz val="7.0"/>
      </rPr>
      <t>Ud</t>
    </r>
  </si>
  <si>
    <t>73714</t>
  </si>
  <si>
    <t>CAIXA PARA RALO C OM GRELHA FOFO 135 KG DE ALV TIJOLO MACICO (7X10X20) PAREDES DE UMA VEZ (0.20 M) DE 0.90X1.20X1.50 M (EXTERNA) COM ARGAMASSA 1:4 CIMENTO:AREIA, BASE CONC FCK=10 MPA, EXCLUSIVE ESCAVACAO E REATERRO.</t>
  </si>
  <si>
    <t>1.256,08</t>
  </si>
  <si>
    <t>86957</t>
  </si>
  <si>
    <t>MÃO FRANCESA EM BARRA DE FERRO CHATO RETANGULAR 2" X 1/4", REFORÇADA, 40 X 30 CM</t>
  </si>
  <si>
    <t>20,47</t>
  </si>
  <si>
    <t>86958</t>
  </si>
  <si>
    <t>MÃO FRANCESA EM BARRA DE FERRO CHATO RETANGULAR 2" X 1/4", REFORÇADA, 30 X 25 CM</t>
  </si>
  <si>
    <t>16,89</t>
  </si>
  <si>
    <t>97010</t>
  </si>
  <si>
    <t>GUARDA-CORPO FIXADO EM FÔRMA DE MADEIRA COM TRAVESSÕES EM MADEIRA PREGADA E FECHAMENTO EM TELA DE POLIPROPILENO PARA EDIFICAÇÕES COM ATÉ 2 PAVIMENTOS. AF_11/2017</t>
  </si>
  <si>
    <r>
      <rPr>
        <rFont val="Arial"/>
        <sz val="7.0"/>
      </rPr>
      <t>Boca de BSCC 2,50 x 2,50 m projeto DNIT</t>
    </r>
  </si>
  <si>
    <t>44,49</t>
  </si>
  <si>
    <r>
      <rPr>
        <rFont val="Arial"/>
        <sz val="7.0"/>
      </rPr>
      <t>Ud</t>
    </r>
  </si>
  <si>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</si>
  <si>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</si>
  <si>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</si>
  <si>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</si>
  <si>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</si>
  <si>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</si>
  <si>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56,56</t>
  </si>
  <si>
    <t>97014</t>
  </si>
  <si>
    <t>GUARDA-CORPO FIXADO EM FÔRMA DE MADEIRA COM TRAVESSÕES EM MADEIRA PREGADA E FECHAMENTO EM PAINEL COMPENSADO PARA EDIFICAÇÕES COM 3 PAVIMENTOS. AF_11/2017</t>
  </si>
  <si>
    <t>42,81</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</si>
  <si>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</si>
  <si>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</si>
  <si>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</si>
  <si>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</si>
  <si>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97017</t>
  </si>
  <si>
    <t>GUARDA-CORPO FIXADO EM FÔRMA DE MADEIRA COM TRAVESSÕES EM MADEIRA PREGADA PRÉ-MONTADA E ENCAIXE NA FÔRMA PARA EDIFICAÇÕES COM 3 PAVIMENTOS. AF_11/2017</t>
  </si>
  <si>
    <t>29,48</t>
  </si>
  <si>
    <t>97018</t>
  </si>
  <si>
    <t>GUARDA-CORPO FIXADO EM FÔRMA DE MADEIRA COM TRAVESSÕES EM MADEIRA PREGADA PRÉ-MONTADA E ENCAIXE NA FÔRMA. PARA EDIFICAÇÕES COM ALTURA IGUAL OU SUPERIOR A 4 PAVIMENTOS. AF_11/2017</t>
  </si>
  <si>
    <r>
      <rPr>
        <rFont val="Arial"/>
        <sz val="7.0"/>
      </rPr>
      <t>Boca de BSCC 2,50 x 3,00 m projeto DNIT</t>
    </r>
  </si>
  <si>
    <t>24,58</t>
  </si>
  <si>
    <r>
      <rPr>
        <rFont val="Arial"/>
        <sz val="7.0"/>
      </rPr>
      <t>Ud</t>
    </r>
  </si>
  <si>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</si>
  <si>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</si>
  <si>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61,75</t>
  </si>
  <si>
    <t>97032</t>
  </si>
  <si>
    <t>GUARDA-CORPO EM LAJE PÓS-DESFÔRMA, PARA ESTRUTURAS EM CONCRETO, COM ESCORAS DE MADEIRA ESTRONCADAS NA ESTRUTURA, TRAVESSÕES DE MADEIRA PREGADOS E FECHAMENTO EM TELA DE POLIPROPILENO PARA EDIFICAÇÕES ACIMA DE 4 PAV.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</si>
  <si>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</si>
  <si>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</si>
  <si>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65,91</t>
  </si>
  <si>
    <t>97034</t>
  </si>
  <si>
    <t>GUARDA-CORPO EM LAJE PÓS-DESFORMA, PARA ESTRUTURAS EM CONCRETO, COM ESCORAS METÁLICAS ESTRONCADAS NA ESTRUTURA, TRAVESSÕES DE MADEIRA E FECHAMENTO EM TELA DE POLIPROPILENO PARA EDIFICAÇÕES ACIMA DE 4 PAVIMENTOS (2 MONTAGENS POR OBRA). AF_11/2017</t>
  </si>
  <si>
    <t>97039</t>
  </si>
  <si>
    <r>
      <rPr>
        <rFont val="Arial"/>
        <sz val="7.0"/>
      </rPr>
      <t>Boca de BSCC 3,00 x 3,00 m projeto DNIT</t>
    </r>
  </si>
  <si>
    <t>FECHAMENTO REMOVÍVEL DE VÃO DE PORTAS, EM MADEIRA (VÃO DO ELEVADOR) _x0096_ 1 MONTAGEM EM OBRA. AF_11/2017</t>
  </si>
  <si>
    <r>
      <rPr>
        <rFont val="Arial"/>
        <sz val="7.0"/>
      </rPr>
      <t>Ud</t>
    </r>
  </si>
  <si>
    <t>97040</t>
  </si>
  <si>
    <t>FECHAMENTO REMOVÍVEL DE ABERTURA DE CAIXILHO, EM MADEIRA _x0096_ 4 MONTAGENS EM OBRA. AF_11/2017</t>
  </si>
  <si>
    <t>97041</t>
  </si>
  <si>
    <t>FECHAMENTO REMOVÍVEL DE ABERTURA NO PISO, EM MADEIRA _x0096_ 1 MONTAGEM EM OBRA. AF_11/2017</t>
  </si>
  <si>
    <t>134,47</t>
  </si>
  <si>
    <r>
      <rPr>
        <rFont val="Arial"/>
        <sz val="7.0"/>
      </rPr>
      <t>Boca de BTCC 1,50 x 1,50 m projeto DNIT</t>
    </r>
  </si>
  <si>
    <t>97046</t>
  </si>
  <si>
    <r>
      <rPr>
        <rFont val="Arial"/>
        <sz val="7.0"/>
      </rPr>
      <t>Ud</t>
    </r>
  </si>
  <si>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</si>
  <si>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</si>
  <si>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</si>
  <si>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</si>
  <si>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</si>
  <si>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97051</t>
  </si>
  <si>
    <t>SINALIZAÇÃO COM FITA FIXADA NA ESTRUTURA. AF_11/2017</t>
  </si>
  <si>
    <r>
      <rPr>
        <rFont val="Arial"/>
        <sz val="7.0"/>
      </rPr>
      <t>Boca de BTCC 2,00 x 2,00 m projeto DNIT</t>
    </r>
  </si>
  <si>
    <r>
      <rPr>
        <rFont val="Arial"/>
        <sz val="7.0"/>
      </rPr>
      <t>Ud</t>
    </r>
  </si>
  <si>
    <t>97053</t>
  </si>
  <si>
    <t>SINALIZAÇÃO COM FITA FIXADA EM CONE PLÁSTICO, INCLUINDO CONE. AF_11/2017</t>
  </si>
  <si>
    <t>31,68</t>
  </si>
  <si>
    <t>97062</t>
  </si>
  <si>
    <t>COLOCAÇÃO DE TELA EM ANDAIME FACHADEIRO. AF_11/2017</t>
  </si>
  <si>
    <t>97063</t>
  </si>
  <si>
    <t>MONTAGEM E DESMONTAGEM DE ANDAIME MODULAR FACHADEIRO, COM PISO METÁLICO, PARA EDIFICAÇÕES COM MÚLTIPLOS PAVIMENTOS (EXCLUSIVE ANDAIME E LIMPEZA). AF_11/2017</t>
  </si>
  <si>
    <t>97064</t>
  </si>
  <si>
    <r>
      <rPr>
        <rFont val="Arial"/>
        <sz val="7.0"/>
      </rPr>
      <t>Boca de BTCC 2,00 x 3,00 m projeto DNIT</t>
    </r>
  </si>
  <si>
    <t>MONTAGEM E DESMONTAGEM DE ANDAIME TUBULAR TIPO _x0093_TORRE_x0094_ (EXCLUSIVE ANDAIME E LIMPEZA). AF_11/2017</t>
  </si>
  <si>
    <t>15,30</t>
  </si>
  <si>
    <r>
      <rPr>
        <rFont val="Arial"/>
        <sz val="7.0"/>
      </rPr>
      <t>Ud</t>
    </r>
  </si>
  <si>
    <t>97065</t>
  </si>
  <si>
    <t>MONTAGEM E DESMONTAGEM DE ANDAIME MULTIDIRECIONAL (EXCLUSIVE ANDAIME E LIMPEZA). AF_11/2017</t>
  </si>
  <si>
    <t>97066</t>
  </si>
  <si>
    <t>COBERTURA PARA PROTEÇÃO DE PEDESTRES SOBRE ESTRUTURA DE ANDAIME, INCLUSIVE MONTAGEM E DESMONTAGEM. AF_11/2017</t>
  </si>
  <si>
    <t>59,47</t>
  </si>
  <si>
    <t>97067</t>
  </si>
  <si>
    <t>PLATAFORMA DE PROTEÇÃO PRINCIPAL PARA ALVENARIA ESTRUTURAL PARA SER APOIADA EM ANDAIME, INCLUSIVE MONTAGEM E DESMONTAGEM. AF_11/2017</t>
  </si>
  <si>
    <t>535,39</t>
  </si>
  <si>
    <t>73916/2</t>
  </si>
  <si>
    <t>PLACA ESMALTADA PARA IDENTIFICAÇÃO NR DE RUA, DIMENSÕES 45X25CM</t>
  </si>
  <si>
    <r>
      <rPr>
        <rFont val="Arial"/>
        <sz val="7.0"/>
      </rPr>
      <t>Boca de BTCC 2,50 x 2,50 m projeto DNIT</t>
    </r>
  </si>
  <si>
    <t>72,20</t>
  </si>
  <si>
    <r>
      <rPr>
        <rFont val="Arial"/>
        <sz val="7.0"/>
      </rPr>
      <t>Ud</t>
    </r>
  </si>
  <si>
    <t>73672</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</si>
  <si>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</si>
  <si>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</si>
  <si>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</si>
  <si>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</si>
  <si>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</si>
  <si>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</si>
  <si>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</si>
  <si>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85331</t>
  </si>
  <si>
    <t>CORTE DE CAPOEIRA FINA A FOICE</t>
  </si>
  <si>
    <r>
      <rPr>
        <rFont val="Arial"/>
        <sz val="7.0"/>
      </rPr>
      <t>Boca de BTCC 2,50 x 3,00 m projeto DNIT</t>
    </r>
  </si>
  <si>
    <r>
      <rPr>
        <rFont val="Arial"/>
        <sz val="7.0"/>
      </rPr>
      <t>Ud</t>
    </r>
  </si>
  <si>
    <t>85422</t>
  </si>
  <si>
    <t>PREPARO MANUAL DE TERRENO S/ RASPAGEM SUPERFICIAL</t>
  </si>
  <si>
    <t>48,92</t>
  </si>
  <si>
    <t>74221/1</t>
  </si>
  <si>
    <t>SINALIZACAO DE TRANSITO - NOTURNA</t>
  </si>
  <si>
    <t>74219/1</t>
  </si>
  <si>
    <t>PASSADICOS COM TABUAS DE MADEIRA PARA PEDESTRES</t>
  </si>
  <si>
    <t>74219/2</t>
  </si>
  <si>
    <t>PASSADICOS COM TABUAS DE MADEIRA PARA VEICULOS</t>
  </si>
  <si>
    <t>84126</t>
  </si>
  <si>
    <r>
      <rPr>
        <rFont val="Arial"/>
        <sz val="7.0"/>
      </rPr>
      <t>Boca de BTCC 3,00 x 3,00 m projeto DNIT</t>
    </r>
  </si>
  <si>
    <t>CHAPA DE ACO CARBONO 3/8 (COLOC/ USO/ RETIR) P/ PASS VEICULO SOBRE VALA MEDIDA P/ AREA CHAPA EM CADA APLICACAO</t>
  </si>
  <si>
    <t>31,84</t>
  </si>
  <si>
    <r>
      <rPr>
        <rFont val="Arial"/>
        <sz val="7.0"/>
      </rPr>
      <t>Ud</t>
    </r>
  </si>
  <si>
    <t>85421</t>
  </si>
  <si>
    <t>REMOCAO DE VIDRO COMUM</t>
  </si>
  <si>
    <t>12,48</t>
  </si>
  <si>
    <t>97621</t>
  </si>
  <si>
    <t>DEMOLIÇÃO DE ALVENARIA DE BLOCO FURADO, DE FORMA MANUAL, COM REAPROVEITAMENTO. AF_12/2017</t>
  </si>
  <si>
    <t>77,53</t>
  </si>
  <si>
    <t>97622</t>
  </si>
  <si>
    <t>DEMOLIÇÃO DE ALVENARIA DE BLOCO FURADO, DE FORMA MANUAL, SEM REAPROVEITAMENTO. AF_12/2017</t>
  </si>
  <si>
    <t>97623</t>
  </si>
  <si>
    <t>DEMOLIÇÃO DE ALVENARIA DE TIJOLO MACIÇO, DE FORMA MANUAL, COM REAPROVEITAMENTO. AF_12/2017</t>
  </si>
  <si>
    <t>115,75</t>
  </si>
  <si>
    <r>
      <rPr>
        <rFont val="Arial"/>
        <sz val="7.0"/>
      </rPr>
      <t>Boca de concreto ciclópico para BDTC diâmetro 0,60 m</t>
    </r>
  </si>
  <si>
    <t>97624</t>
  </si>
  <si>
    <r>
      <rPr>
        <rFont val="Arial"/>
        <sz val="7.0"/>
      </rPr>
      <t>Ud</t>
    </r>
  </si>
  <si>
    <t>DEMOLIÇÃO DE ALVENARIA DE TIJOLO MACIÇO, DE FORMA MANUAL, SEM REAPROVEITAMENTO. AF_12/2017</t>
  </si>
  <si>
    <t>71,04</t>
  </si>
  <si>
    <r>
      <rPr>
        <rFont val="Arial"/>
        <sz val="7.0"/>
      </rPr>
      <t>A incluir</t>
    </r>
  </si>
  <si>
    <t>34,72</t>
  </si>
  <si>
    <t>97626</t>
  </si>
  <si>
    <t>DEMOLIÇÃO DE PILARES E VIGAS EM CONCRETO ARMADO, DE FORMA MANUAL, SEM REAPROVEITAMENTO. AF_12/2017</t>
  </si>
  <si>
    <t>392,42</t>
  </si>
  <si>
    <t>97627</t>
  </si>
  <si>
    <t>DEMOLIÇÃO DE PILARES E VIGAS EM CONCRETO ARMADO, DE FORMA MECANIZADA COM MARTELETE, SEM REAPROVEITAMENTO. AF_12/2017</t>
  </si>
  <si>
    <t>172,10</t>
  </si>
  <si>
    <r>
      <rPr>
        <rFont val="Arial"/>
        <sz val="7.0"/>
      </rPr>
      <t>Boca de concreto ciclópico para BDTC diâmetro 0,80 m</t>
    </r>
  </si>
  <si>
    <t>97628</t>
  </si>
  <si>
    <r>
      <rPr>
        <rFont val="Arial"/>
        <sz val="7.0"/>
      </rPr>
      <t>Ud</t>
    </r>
  </si>
  <si>
    <t>DEMOLIÇÃO DE LAJES, DE FORMA MANUAL, SEM REAPROVEITAMENTO. AF_12/2017</t>
  </si>
  <si>
    <t>186,74</t>
  </si>
  <si>
    <r>
      <rPr>
        <rFont val="Arial"/>
        <sz val="7.0"/>
      </rPr>
      <t>A incluir</t>
    </r>
  </si>
  <si>
    <t>81,14</t>
  </si>
  <si>
    <t>97631</t>
  </si>
  <si>
    <t>DEMOLIÇÃO DE ARGAMASSAS, DE FORMA MANUAL, SEM REAPROVEITAMENTO. AF_12/2017</t>
  </si>
  <si>
    <t>97632</t>
  </si>
  <si>
    <t>DEMOLIÇÃO DE RODAPÉ CERÂMICO, DE FORMA MANUAL, SEM REAPROVEITAMENTO. AF_12/2017</t>
  </si>
  <si>
    <r>
      <rPr>
        <rFont val="Arial"/>
        <sz val="7.0"/>
      </rPr>
      <t>Boca de concreto ciclópico para BDTC diâmetro 1,00 m</t>
    </r>
  </si>
  <si>
    <r>
      <rPr>
        <rFont val="Arial"/>
        <sz val="7.0"/>
      </rPr>
      <t>Ud</t>
    </r>
  </si>
  <si>
    <t>97633</t>
  </si>
  <si>
    <t>DEMOLIÇÃO DE REVESTIMENTO CERÂMICO, DE FORMA MANUAL, SEM REAPROVEITAMENTO. AF_12/2017</t>
  </si>
  <si>
    <r>
      <rPr>
        <rFont val="Arial"/>
        <sz val="7.0"/>
      </rPr>
      <t>A incluir</t>
    </r>
  </si>
  <si>
    <t>97635</t>
  </si>
  <si>
    <t>DEMOLIÇÃO DE PAVIMENTO INTERTRAVADO, DE FORMA MANUAL, COM REAPROVEITAMENTO. AF_12/2017</t>
  </si>
  <si>
    <r>
      <rPr>
        <rFont val="Arial"/>
        <sz val="7.0"/>
      </rPr>
      <t>Boca de concreto ciclópico para BDTC diâmetro 1,20 m</t>
    </r>
  </si>
  <si>
    <t>97636</t>
  </si>
  <si>
    <t>DEMOLIÇÃO PARCIAL DE PAVIMENTO ASFÁLTICO, DE FORMA MECANIZADA, SEM REAPROVEITAMENTO. AF_12/2017</t>
  </si>
  <si>
    <r>
      <rPr>
        <rFont val="Arial"/>
        <sz val="7.0"/>
      </rPr>
      <t>Ud</t>
    </r>
  </si>
  <si>
    <t>97637</t>
  </si>
  <si>
    <r>
      <rPr>
        <rFont val="Arial"/>
        <sz val="7.0"/>
      </rPr>
      <t>A incluir</t>
    </r>
  </si>
  <si>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</si>
  <si>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</si>
  <si>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</si>
  <si>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</si>
  <si>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</si>
  <si>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r>
      <rPr>
        <rFont val="Arial"/>
        <sz val="7.0"/>
      </rPr>
      <t>Boca de concreto ciclópico para BDTC diâmetro 1,50 m</t>
    </r>
  </si>
  <si>
    <t>97640</t>
  </si>
  <si>
    <t>REMOÇÃO DE FORROS DE DRYWALL, PVC E FIBROMINERAL, DE FORMA MANUAL, SEM REAPROVEITAMENTO. AF_12/2017</t>
  </si>
  <si>
    <r>
      <rPr>
        <rFont val="Arial"/>
        <sz val="7.0"/>
      </rPr>
      <t>Ud</t>
    </r>
  </si>
  <si>
    <t>97642</t>
  </si>
  <si>
    <t>REMOÇÃO DE TRAMA METÁLICA OU DE MADEIRA PARA FORRO, DE FORMA MANUAL, SEM REAPROVEITAMENTO. AF_12/2017</t>
  </si>
  <si>
    <r>
      <rPr>
        <rFont val="Arial"/>
        <sz val="7.0"/>
      </rPr>
      <t>A incluir</t>
    </r>
  </si>
  <si>
    <t>97643</t>
  </si>
  <si>
    <t>REMOÇÃO DE PISO DE MADEIRA (ASSOALHO E BARROTE), DE FORMA MANUAL, SEM REAPROVEITAMENTO. AF_12/2017</t>
  </si>
  <si>
    <t>97644</t>
  </si>
  <si>
    <t>REMOÇÃO DE PORTAS, DE FORMA MANUAL, SEM REAPROVEITAMENTO. AF_12/2017</t>
  </si>
  <si>
    <t>97645</t>
  </si>
  <si>
    <r>
      <rPr>
        <rFont val="Arial"/>
        <sz val="7.0"/>
      </rPr>
      <t>Boca de concreto ciclópico para BSTC diâmetro 0,40 m</t>
    </r>
  </si>
  <si>
    <t>REMOÇÃO DE JANELAS, DE FORMA MANUAL, SEM REAPROVEITAMENTO. AF_12/2017</t>
  </si>
  <si>
    <r>
      <rPr>
        <rFont val="Arial"/>
        <sz val="7.0"/>
      </rPr>
      <t>Ud</t>
    </r>
  </si>
  <si>
    <t>97647</t>
  </si>
  <si>
    <t>REMOÇÃO DE TELHAS, DE FIBROCIMENTO, METÁLICA E CERÂMICA, DE FORMA MANUAL, SEM REAPROVEITAMENTO. AF_12/2017</t>
  </si>
  <si>
    <r>
      <rPr>
        <rFont val="Arial"/>
        <sz val="7.0"/>
      </rPr>
      <t>A incluir</t>
    </r>
  </si>
  <si>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</si>
  <si>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</si>
  <si>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</si>
  <si>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</si>
  <si>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97650</t>
  </si>
  <si>
    <r>
      <rPr>
        <rFont val="Arial"/>
        <sz val="7.0"/>
      </rPr>
      <t>Boca de concreto ciclópico para BSTC diâmetro 0,60 m</t>
    </r>
  </si>
  <si>
    <t>REMOÇÃO DE TRAMA DE MADEIRA PARA COBERTURA, DE FORMA MANUAL, SEM REAPROVEITAMENTO. AF_12/2017</t>
  </si>
  <si>
    <r>
      <rPr>
        <rFont val="Arial"/>
        <sz val="7.0"/>
      </rPr>
      <t>Ud</t>
    </r>
  </si>
  <si>
    <t>97651</t>
  </si>
  <si>
    <t>REMOÇÃO DE TESOURAS DE MADEIRA, COM VÃO MENOR QUE 8M, DE FORMA MANUAL, SEM REAPROVEITAMENTO. AF_12/2017</t>
  </si>
  <si>
    <t>54,28</t>
  </si>
  <si>
    <r>
      <rPr>
        <rFont val="Arial"/>
        <sz val="7.0"/>
      </rPr>
      <t>A incluir</t>
    </r>
  </si>
  <si>
    <t>97652</t>
  </si>
  <si>
    <t>REMOÇÃO DE TESOURAS DE MADEIRA, COM VÃO MAIOR OU IGUAL A 8M, DE FORMA MANUAL, SEM REAPROVEITAMENTO. AF_12/2017</t>
  </si>
  <si>
    <t>123,07</t>
  </si>
  <si>
    <t>97653</t>
  </si>
  <si>
    <t>REMOÇÃO DE TESOURAS DE MADEIRA, COM VÃO MENOR QUE 8M, DE FORMA MECANIZADA, COM REAPROVEITAMENTO. AF_12/2017</t>
  </si>
  <si>
    <t>90,29</t>
  </si>
  <si>
    <t>97654</t>
  </si>
  <si>
    <t>REMOÇÃO DE TESOURAS DE MADEIRA, COM VÃO MAIOR OU IGUAL A 8M, DE FORMA MECANIZADA, COM REAPROVEITAMENTO. AF_12/2017</t>
  </si>
  <si>
    <t>109,12</t>
  </si>
  <si>
    <r>
      <rPr>
        <rFont val="Arial"/>
        <sz val="7.0"/>
      </rPr>
      <t>Boca de concreto ciclópico para BSTC diâmetro 0,80 m</t>
    </r>
  </si>
  <si>
    <t>97655</t>
  </si>
  <si>
    <t>REMOÇÃO DE TRAMA METÁLICA PARA COBERTURA, DE FORMA MANUAL, SEM REAPROVEITAMENTO. AF_12/2017</t>
  </si>
  <si>
    <r>
      <rPr>
        <rFont val="Arial"/>
        <sz val="7.0"/>
      </rPr>
      <t>Ud</t>
    </r>
  </si>
  <si>
    <r>
      <rPr>
        <rFont val="Arial"/>
        <sz val="7.0"/>
      </rPr>
      <t>A incluir</t>
    </r>
  </si>
  <si>
    <t>97656</t>
  </si>
  <si>
    <t>REMOÇÃO DE TESOURAS METÁLICAS, COM VÃO MENOR QUE 8M, DE FORMA MANUAL, SEM REAPROVEITAMENTO. AF_12/2017</t>
  </si>
  <si>
    <t>143,39</t>
  </si>
  <si>
    <t>97657</t>
  </si>
  <si>
    <t>REMOÇÃO DE TESOURAS METÁLICAS, COM VÃO MAIOR OU IGUAL A 8M, DE FORMA MANUAL, SEM REAPROVEITAMENTO. AF_12/2017</t>
  </si>
  <si>
    <t>284,21</t>
  </si>
  <si>
    <t>97658</t>
  </si>
  <si>
    <t>REMOÇÃO DE TESOURAS METÁLICAS, COM VÃO MENOR QUE 8M, DE FORMA MECANIZADA, COM REAPROVEITAMENTO. AF_12/2017</t>
  </si>
  <si>
    <t>125,09</t>
  </si>
  <si>
    <t>97659</t>
  </si>
  <si>
    <t>REMOÇÃO DE TESOURAS METÁLICAS, COM VÃO MAIOR OU IGUAL A 8M, DE FORMA MECANIZADA, COM REAPROVEITAMENTO. AF_12/2017</t>
  </si>
  <si>
    <t>165,39</t>
  </si>
  <si>
    <r>
      <rPr>
        <rFont val="Arial"/>
        <sz val="7.0"/>
      </rPr>
      <t>Boca de concreto ciclópico para BSTC diâmetro 1,00 m</t>
    </r>
  </si>
  <si>
    <t>97660</t>
  </si>
  <si>
    <r>
      <rPr>
        <rFont val="Arial"/>
        <sz val="7.0"/>
      </rPr>
      <t>Ud</t>
    </r>
  </si>
  <si>
    <t>REMOÇÃO DE INTERRUPTORES/TOMADAS ELÉTRICAS, DE FORMA MANUAL, SEM REAPROVEITAMENTO. AF_12/2017</t>
  </si>
  <si>
    <r>
      <rPr>
        <rFont val="Arial"/>
        <sz val="7.0"/>
      </rPr>
      <t>A incluir</t>
    </r>
  </si>
  <si>
    <t>97661</t>
  </si>
  <si>
    <t>REMOÇÃO DE CABOS ELÉTRICOS, DE FORMA MANUAL, SEM REAPROVEITAMENTO. AF_12/2017</t>
  </si>
  <si>
    <t>97662</t>
  </si>
  <si>
    <t>REMOÇÃO DE TUBULAÇÕES (TUBOS E CONEXÕES) DE ÁGUA FRIA, DE FORMA MANUAL, SEM REAPROVEITAMENTO. AF_12/2017</t>
  </si>
  <si>
    <t>97663</t>
  </si>
  <si>
    <r>
      <rPr>
        <rFont val="Arial"/>
        <sz val="7.0"/>
      </rPr>
      <t>Boca de concreto ciclópico para BSTC diâmetro 1,20 m</t>
    </r>
  </si>
  <si>
    <t>REMOÇÃO DE LOUÇAS, DE FORMA MANUAL, SEM REAPROVEITAMENTO. AF_12/2017</t>
  </si>
  <si>
    <t>97664</t>
  </si>
  <si>
    <r>
      <rPr>
        <rFont val="Arial"/>
        <sz val="7.0"/>
      </rPr>
      <t>Ud</t>
    </r>
  </si>
  <si>
    <t>REMOÇÃO DE ACESSÓRIOS, DE FORMA MANUAL, SEM REAPROVEITAMENTO. AF_12/2017</t>
  </si>
  <si>
    <r>
      <rPr>
        <rFont val="Arial"/>
        <sz val="7.0"/>
      </rPr>
      <t>A incluir</t>
    </r>
  </si>
  <si>
    <t>97665</t>
  </si>
  <si>
    <t>REMOÇÃO DE LUMINÁRIAS, DE FORMA MANUAL, SEM REAPROVEITAMENTO. AF_12/2017</t>
  </si>
  <si>
    <t>97666</t>
  </si>
  <si>
    <t>REMOÇÃO DE METAIS SANITÁRIOS, DE FORMA MANUAL, SEM REAPROVEITAMENTO. AF_12/2017</t>
  </si>
  <si>
    <t>85423</t>
  </si>
  <si>
    <t>ISOLAMENTO DE OBRA COM TELA PLASTICA COM MALHA DE 5MM</t>
  </si>
  <si>
    <t>85424</t>
  </si>
  <si>
    <r>
      <rPr>
        <rFont val="Arial"/>
        <sz val="7.0"/>
      </rPr>
      <t>Boca de concreto ciclópico para BSTC diâmetro 1,50 m</t>
    </r>
  </si>
  <si>
    <t>ISOLAMENTO DE OBRA COM TELA PLASTICA COM MALHA DE 5MM E ESTRUTURA DE MADEIRA PONTALETEADA</t>
  </si>
  <si>
    <r>
      <rPr>
        <rFont val="Arial"/>
        <sz val="7.0"/>
      </rPr>
      <t>Ud</t>
    </r>
  </si>
  <si>
    <t>95967</t>
  </si>
  <si>
    <t>SERVIÇOS TÉCNICOS ESPECIALIZADOS PARA ACOMPANHAMENTO DE EXECUÇÃO DE FUNDAÇÕES PROFUNDAS E ESTRUTURAS DE CONTENÇÃO</t>
  </si>
  <si>
    <r>
      <rPr>
        <rFont val="Arial"/>
        <sz val="7.0"/>
      </rPr>
      <t>A incluir</t>
    </r>
  </si>
  <si>
    <t>99058</t>
  </si>
  <si>
    <t>LOCAÇÃO DE PONTO PARA REFERÊNCIA TOPOGRÁFICA. AF_10/2018</t>
  </si>
  <si>
    <t>8,96</t>
  </si>
  <si>
    <t>99059</t>
  </si>
  <si>
    <t>LOCACAO CONVENCIONAL DE OBRA, UTILIZANDO GABARITO DE TÁBUAS CORRIDAS PONTALETADAS A CADA 2,00M -  2 UTILIZAÇÕES. AF_10/2018</t>
  </si>
  <si>
    <t>36,57</t>
  </si>
  <si>
    <t>99060</t>
  </si>
  <si>
    <t>CAVALETE DE OBRA COM ALTURA DE 1,00 M - 2 UTILIZAÇÕES. AF_10/2018</t>
  </si>
  <si>
    <r>
      <rPr>
        <rFont val="Arial"/>
        <sz val="7.0"/>
      </rPr>
      <t>Boca de concreto ciclópico para BTTC diâmetro 0,60 m</t>
    </r>
  </si>
  <si>
    <t>96,12</t>
  </si>
  <si>
    <r>
      <rPr>
        <rFont val="Arial"/>
        <sz val="7.0"/>
      </rPr>
      <t>Ud</t>
    </r>
  </si>
  <si>
    <t>99061</t>
  </si>
  <si>
    <t>CAVALETE DE OBRA COM ALTURA DE 0,50 M - 2 UTILIZAÇÕES. AF_10/2018</t>
  </si>
  <si>
    <r>
      <rPr>
        <rFont val="Arial"/>
        <sz val="7.0"/>
      </rPr>
      <t>A incluir</t>
    </r>
  </si>
  <si>
    <t>64,31</t>
  </si>
  <si>
    <t>99062</t>
  </si>
  <si>
    <t>MARCAÇÃO DE PONTOS EM GABARITO OU CAVALETE. AF_10/2018</t>
  </si>
  <si>
    <t>99063</t>
  </si>
  <si>
    <t>LOCAÇÃO DE REDE DE ÁGUA OU ESGOTO. AF_10/2018</t>
  </si>
  <si>
    <t>99064</t>
  </si>
  <si>
    <t>LOCAÇÃO DE PAVIMENTAÇÃO. AF_10/2018</t>
  </si>
  <si>
    <r>
      <rPr>
        <rFont val="Arial"/>
        <sz val="7.0"/>
      </rPr>
      <t>Boca de concreto ciclópico para BTTC diâmetro 0,80 m</t>
    </r>
  </si>
  <si>
    <r>
      <rPr>
        <rFont val="Arial"/>
        <sz val="7.0"/>
      </rPr>
      <t>Ud</t>
    </r>
  </si>
  <si>
    <t>78472</t>
  </si>
  <si>
    <r>
      <rPr>
        <rFont val="Arial"/>
        <sz val="7.0"/>
      </rPr>
      <t>A incluir</t>
    </r>
  </si>
  <si>
    <t>SERVICOS TOPOGRAFICOS PARA PAVIMENTACAO, INCLUSIVE NOTA DE SERVICOS, ACOMPANHAMENTO E GREIDE</t>
  </si>
  <si>
    <t>93588</t>
  </si>
  <si>
    <t>TRANSPORTE COM CAMINHÃO BASCULANTE DE 10 M3, EM VIA URBANA EM LEITO NATURAL (UNIDADE: M3XKM). AF_04/2016</t>
  </si>
  <si>
    <t>93589</t>
  </si>
  <si>
    <r>
      <rPr>
        <rFont val="Arial"/>
        <sz val="7.0"/>
      </rPr>
      <t>Boca de concreto ciclópico para BTTC diâmetro 1,00 m</t>
    </r>
  </si>
  <si>
    <t>TRANSPORTE COM CAMINHÃO BASCULANTE DE 10 M3, EM VIA URBANA EM REVESTIMENTO PRIMÁRIO (UNIDADE: M3XKM). AF_04/2016</t>
  </si>
  <si>
    <r>
      <rPr>
        <rFont val="Arial"/>
        <sz val="7.0"/>
      </rPr>
      <t>Ud</t>
    </r>
  </si>
  <si>
    <t>93590</t>
  </si>
  <si>
    <r>
      <rPr>
        <rFont val="Arial"/>
        <sz val="7.0"/>
      </rPr>
      <t>A incluir</t>
    </r>
  </si>
  <si>
    <t>TRANSPORTE COM CAMINHÃO BASCULANTE DE 10 M3, EM VIA URBANA PAVIMENTADA, DMT ACIMA DE 30KM (UNIDADE: M3XKM). AF_04/2016</t>
  </si>
  <si>
    <t>93591</t>
  </si>
  <si>
    <t>TRANSPORTE COM CAMINHÃO BASCULANTE DE 14 M3, EM VIA URBANA EM LEITO NATURAL (UNIDADE: M3XKM). AF_04/2016</t>
  </si>
  <si>
    <t>93592</t>
  </si>
  <si>
    <t>TRANSPORTE COM CAMINHÃO BASCULANTE DE 14 M3, EM VIA URBANA EM REVESTIMENTO PRIMÁRIO (UNIDADE: M3XKM). AF_04/2016</t>
  </si>
  <si>
    <t>93593</t>
  </si>
  <si>
    <t>TRANSPORTE COM CAMINHÃO BASCULANTE DE 14 M3, EM VIA URBANA PAVIMENTADA, DMT ACIMA DE 30 KM (UNIDADE: M3XKM). AF_04/2016</t>
  </si>
  <si>
    <r>
      <rPr>
        <rFont val="Arial"/>
        <sz val="7.0"/>
      </rPr>
      <t>Boca de concreto ciclópico para BTTC diâmetro 1,20 m</t>
    </r>
  </si>
  <si>
    <r>
      <rPr>
        <rFont val="Arial"/>
        <sz val="7.0"/>
      </rPr>
      <t>Ud</t>
    </r>
  </si>
  <si>
    <t>93594</t>
  </si>
  <si>
    <t>TRANSPORTE COM CAMINHÃO BASCULANTE DE 10 M3, EM VIA URBANA EM LEITO NATURAL (UNIDADE: TXKM). AF_04/2016</t>
  </si>
  <si>
    <r>
      <rPr>
        <rFont val="Arial"/>
        <sz val="7.0"/>
      </rPr>
      <t>A incluir</t>
    </r>
  </si>
  <si>
    <t>93595</t>
  </si>
  <si>
    <t>TRANSPORTE COM CAMINHÃO BASCULANTE DE 10 M3, EM VIA URBANA EM REVESTIMENTO PRIMÁRIO (UNIDADE: TXKM). AF_04/2016</t>
  </si>
  <si>
    <t>93596</t>
  </si>
  <si>
    <t>TRANSPORTE COM CAMINHÃO BASCULANTE DE 10 M3, EM VIA URBANA PAVIMENTADA, DMT ACIMA DE 30 KM (UNIDADE: TXKM). AF_04/2016</t>
  </si>
  <si>
    <t>93597</t>
  </si>
  <si>
    <t>TRANSPORTE COM CAMINHÃO BASCULANTE DE 14 M3, EM VIA URBANA EM LEITO NATURAL (UNIDADE: TXKM). AF_04/2016</t>
  </si>
  <si>
    <t>93598</t>
  </si>
  <si>
    <r>
      <rPr>
        <rFont val="Arial"/>
        <sz val="7.0"/>
      </rPr>
      <t>Boca de concreto ciclópico para BTTC diâmetro 1,50 m</t>
    </r>
  </si>
  <si>
    <t>TRANSPORTE COM CAMINHÃO BASCULANTE DE 14 M3, EM VIA URBANA EM REVESTIMENTO PRIMÁRIO (UNIDADE: TXKM). AF_04/2016</t>
  </si>
  <si>
    <r>
      <rPr>
        <rFont val="Arial"/>
        <sz val="7.0"/>
      </rPr>
      <t>Ud</t>
    </r>
  </si>
  <si>
    <t>93599</t>
  </si>
  <si>
    <r>
      <rPr>
        <rFont val="Arial"/>
        <sz val="7.0"/>
      </rPr>
      <t>A incluir</t>
    </r>
  </si>
  <si>
    <t>TRANSPORTE COM CAMINHÃO BASCULANTE DE 14 M3, EM VIA URBANA PAVIMENTADA, DMT ACIMA DE 30 KM (UNIDADE: TXKM). AF_04/2016</t>
  </si>
  <si>
    <t>95425</t>
  </si>
  <si>
    <t>TRANSPORTE COM CAMINHÃO BASCULANTE DE 18 M3, EM VIA URBANA EM LEITO NATURAL (UNIDADE: M3XKM). AF_09/2016</t>
  </si>
  <si>
    <t>95426</t>
  </si>
  <si>
    <t>TRANSPORTE COM CAMINHÃO BASCULANTE DE 18 M3, EM VIA URBANA EM REVESTIMENTO PRIMÁRIO (UNIDADE: M3XKM). AF_09/2016</t>
  </si>
  <si>
    <r>
      <rPr>
        <rFont val="Arial"/>
        <sz val="7.0"/>
      </rPr>
      <t>Boca de lobo simples</t>
    </r>
  </si>
  <si>
    <t>95427</t>
  </si>
  <si>
    <r>
      <rPr>
        <rFont val="Arial"/>
        <sz val="7.0"/>
      </rPr>
      <t>Ud</t>
    </r>
  </si>
  <si>
    <t>TRANSPORTE COM CAMINHÃO BASCULANTE DE 18 M3, EM VIA URBANA PAVIMENTADA, DMT ACIMA DE 30 KM(UNIDADE: M3XKM). AF_09/2016</t>
  </si>
  <si>
    <t>95428</t>
  </si>
  <si>
    <t>TRANSPORTE COM CAMINHÃO BASCULANTE DE 18 M3, EM VIA URBANA EM LEITO NATURAL (UNIDADE: TXKM). AF_09/2016</t>
  </si>
  <si>
    <t>95429</t>
  </si>
  <si>
    <t>TRANSPORTE COM CAMINHÃO BASCULANTE DE 18 M3, EM VIA URBANA EM REVESTIMENTO PRIMÁRIO (UNIDADE: TXKM). AF_09/2016</t>
  </si>
  <si>
    <t>95430</t>
  </si>
  <si>
    <t>TRANSPORTE COM CAMINHÃO BASCULANTE DE 18 M3, EM VIA URBANA PAVIMENTADA, DMT ACIMA DE 30 KM (UNIDADE: TXKM). AF_09/2016</t>
  </si>
  <si>
    <r>
      <rPr>
        <rFont val="Arial"/>
        <sz val="7.0"/>
      </rPr>
      <t>Boca de saída de dreno profundo BSD-01</t>
    </r>
  </si>
  <si>
    <r>
      <rPr>
        <rFont val="Arial"/>
        <sz val="7.0"/>
      </rPr>
      <t>Ud</t>
    </r>
  </si>
  <si>
    <t>95875</t>
  </si>
  <si>
    <t>TRANSPORTE COM CAMINHÃO BASCULANTE DE 10 M3, EM VIA URBANA PAVIMENTADA, DMT ATÉ 30 KM (UNIDADE: M3XKM). AF_12/2016</t>
  </si>
  <si>
    <r>
      <rPr>
        <rFont val="Arial"/>
        <sz val="7.0"/>
      </rPr>
      <t>A incluir</t>
    </r>
  </si>
  <si>
    <t>95876</t>
  </si>
  <si>
    <t>TRANSPORTE COM CAMINHÃO BASCULANTE DE 14 M3, EM VIA URBANA PAVIMENTADA, DMT ATÉ 30 KM (UNIDADE: M3XKM). AF_12/2016</t>
  </si>
  <si>
    <t>95877</t>
  </si>
  <si>
    <t>TRANSPORTE COM CAMINHÃO BASCULANTE DE 18 M3, EM VIA URBANA PAVIMENTADA, DMT ATÉ 30 KM (UNIDADE: M3XKM). AF_12/2016</t>
  </si>
  <si>
    <t>95878</t>
  </si>
  <si>
    <t>TRANSPORTE COM CAMINHÃO BASCULANTE DE 10 M3, EM VIA URBANA PAVIMENTADA, DMT ATÉ 30 KM (UNIDADE: TXKM). AF_12/2016</t>
  </si>
  <si>
    <r>
      <rPr>
        <rFont val="Arial"/>
        <sz val="7.0"/>
      </rPr>
      <t xml:space="preserve">BSCC (pré-moldado) 1,50 x 1,50 x 1,00m CL 45t, inclusive transporte do Anel de Bueiro
</t>
    </r>
    <r>
      <rPr>
        <rFont val="Arial"/>
        <sz val="7.0"/>
      </rPr>
      <t>Celular Pré-moldado</t>
    </r>
  </si>
  <si>
    <r>
      <rPr>
        <rFont val="Arial"/>
        <sz val="7.0"/>
      </rPr>
      <t>M</t>
    </r>
  </si>
  <si>
    <t>95879</t>
  </si>
  <si>
    <t>TRANSPORTE COM CAMINHÃO BASCULANTE DE 14 M3, EM VIA URBANA PAVIMENTADA, DMT ATÉ 30 KM (UNIDADE: TXKM). AF_12/2016</t>
  </si>
  <si>
    <r>
      <rPr>
        <rFont val="Arial"/>
        <sz val="7.0"/>
      </rPr>
      <t>A incluir</t>
    </r>
  </si>
  <si>
    <t>95880</t>
  </si>
  <si>
    <t>TRANSPORTE COM CAMINHÃO BASCULANTE DE 18 M3, EM VIA URBANA PAVIMENTADA, DMT ATÉ 30 KM (UNIDADE: TXKM). AF_12/2016</t>
  </si>
  <si>
    <t>93176</t>
  </si>
  <si>
    <t>TRANSPORTE DE MATERIAL ASFALTICO, COM CAMINHÃO COM CAPACIDADE DE 30000 L EM RODOVIA PAVIMENTADA PARA DISTÂNCIAS MÉDIAS DE TRANSPORTE SUPERIORES A 100 KM. AF_02/2016</t>
  </si>
  <si>
    <t>93177</t>
  </si>
  <si>
    <t>TRANSPORTE DE MATERIAL ASFALTICO, COM CAMINHÃO COM CAPACIDADE DE 20000 L EM RODOVIA PAVIMENTADA PARA DISTÂNCIAS MÉDIAS DE TRANSPORTE IGUAL OU INFERIOR A 100 KM. AF_02/2016</t>
  </si>
  <si>
    <t>93178</t>
  </si>
  <si>
    <t>TRANSPORTE DE MATERIAL ASFALTICO, COM CAMINHÃO COM CAPACIDADE DE 30000 L EM RODOVIA NÃO PAVIMENTADA PARA DISTÂNCIAS MÉDIAS DE TRANSPORTE SUPERIORES A 100 KM. AF_02/2016</t>
  </si>
  <si>
    <t>93179</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</si>
  <si>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</si>
  <si>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</si>
  <si>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</si>
  <si>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27,64</t>
  </si>
  <si>
    <r>
      <rPr>
        <rFont val="Arial"/>
        <sz val="7.0"/>
      </rPr>
      <t xml:space="preserve">BSCC (pré-moldado) 2,00 x 2,00 x 1,00m CL 45t, inclusive transporte de Anel de Bueiro
</t>
    </r>
    <r>
      <rPr>
        <rFont val="Arial"/>
        <sz val="7.0"/>
      </rPr>
      <t>Celular Pré-moldado</t>
    </r>
  </si>
  <si>
    <t>74039/1</t>
  </si>
  <si>
    <t>CERCA COM MOUROES DE MADEIRA ROLICA, DIAMETRO 11CM, ESPACAMENTO DE 2M, ALTURA LIVRE DE 1M, CRAVADOS 0,5M, COM 5 FIOS DE ARAME FARPADO Nº 14 CLASSE 250</t>
  </si>
  <si>
    <r>
      <rPr>
        <rFont val="Arial"/>
        <sz val="7.0"/>
      </rPr>
      <t>M</t>
    </r>
  </si>
  <si>
    <t>74142/1</t>
  </si>
  <si>
    <t>CERCA COM MOUROES DE CONCRETO, RETO, ESPACAMENTO DE 3M, CRAVADOS 0,5M, COM 4 FIOS DE ARAME FARPADO Nº 14 CLASSE 250</t>
  </si>
  <si>
    <t>45,55</t>
  </si>
  <si>
    <t>74142/2</t>
  </si>
  <si>
    <t>CERCA COM MOUROES DE MADEIRA, 7,5X7,5CM, ESPACAMENTO DE 2M, ALTURA LIVRE DE 2M, CRAVADOS 0,5M, COM 4 FIOS DE ARAME FARPADO Nº 14 CLASSE 250</t>
  </si>
  <si>
    <r>
      <rPr>
        <rFont val="Arial"/>
        <sz val="7.0"/>
      </rPr>
      <t>A incluir</t>
    </r>
  </si>
  <si>
    <t>74142/3</t>
  </si>
  <si>
    <t>CERCA COM MOUROES DE MADEIRA, 7,5X7,5CM, ESPACAMENTO DE 2M, ALTURA LIVRE DE 2M, CRAVADOS 0,5M, COM 8 FIOS DE ARAME FARPADO Nº 14 CLASSE 250</t>
  </si>
  <si>
    <t>34,27</t>
  </si>
  <si>
    <t>74142/4</t>
  </si>
  <si>
    <t>CERCA COM MOUROES DE CONCRETO, SECAO "T" PONTA INCLINADA, 10X10CM, ESPACAMENTO DE 3M, CRAVADOS 0,5M, COM 11 FIOS DE ARAME FARPADO Nº 16</t>
  </si>
  <si>
    <t>54,17</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</si>
  <si>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</si>
  <si>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</si>
  <si>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</si>
  <si>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</si>
  <si>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85171</t>
  </si>
  <si>
    <t>RECOMPOSICAO PARCIAL DO ARAME FARPADO Nº 14 CLASSE 250, FIXADO EM CERCA COM MOURÕES DE CONCRETO, RETO, 15X15CM</t>
  </si>
  <si>
    <r>
      <rPr>
        <rFont val="Arial"/>
        <sz val="7.0"/>
      </rPr>
      <t xml:space="preserve">BSCC (pré-moldado) 2,50 x 2,50 x 1,00m CL 45t, inclusive transporte de Anel de Bueiro
</t>
    </r>
    <r>
      <rPr>
        <rFont val="Arial"/>
        <sz val="7.0"/>
      </rPr>
      <t>Celular Pré-moldado</t>
    </r>
  </si>
  <si>
    <t>73787/1</t>
  </si>
  <si>
    <t>ALAMBRADO EM TUBOS DE ACO GALVANIZADO, COM COSTURA, DIN 2440, DIAMETRO 2", ALTURA 3M, FIXADOS A CADA 2M EM BLOCOS DE CONCRETO, COM TELA DE ARAME GALVANIZADO REVESTIDO COM PVC, FIO 12 BWG E MALHA 7,5X7,5CM</t>
  </si>
  <si>
    <t>187,02</t>
  </si>
  <si>
    <r>
      <rPr>
        <rFont val="Arial"/>
        <sz val="7.0"/>
      </rPr>
      <t>M</t>
    </r>
  </si>
  <si>
    <t>74244/1</t>
  </si>
  <si>
    <t>ALAMBRADO PARA QUADRA POLIESPORTIVA, ESTRUTURADO POR TUBOS DE ACO GALVANIZADO, COM COSTURA, DIN 2440, DIAMETRO 2", COM TELA DE ARAME GALVANIZADO, FIO 14 BWG E MALHA QUADRADA 5X5CM</t>
  </si>
  <si>
    <t>132,84</t>
  </si>
  <si>
    <r>
      <rPr>
        <rFont val="Arial"/>
        <sz val="7.0"/>
      </rPr>
      <t>A incluir</t>
    </r>
  </si>
  <si>
    <t>73788/2</t>
  </si>
  <si>
    <t>GRADE EM MADEIRA PARA PROTECAO DE MUDAS DE ARVORES</t>
  </si>
  <si>
    <t>95,25</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</si>
  <si>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</si>
  <si>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</si>
  <si>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</si>
  <si>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</si>
  <si>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</si>
  <si>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</si>
  <si>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85,42</t>
  </si>
  <si>
    <t>98516</t>
  </si>
  <si>
    <t>PLANTIO DE PALMEIRA COM ALTURA DE MUDA MENOR OU IGUAL A 2,00 M. AF_05/2018</t>
  </si>
  <si>
    <t>230,36</t>
  </si>
  <si>
    <t>98519</t>
  </si>
  <si>
    <t>REVOLVIMENTO E LIMPEZA MANUAL DE SOLO. AF_05/2018</t>
  </si>
  <si>
    <r>
      <rPr>
        <rFont val="Arial"/>
        <sz val="7.0"/>
      </rPr>
      <t xml:space="preserve">BSCC (pré-moldado) 3,00 x 3,00 x 1,00m CL 45t, inclusive transporte de Anel de Bueiro
</t>
    </r>
    <r>
      <rPr>
        <rFont val="Arial"/>
        <sz val="7.0"/>
      </rPr>
      <t>Celular Pré-moldado</t>
    </r>
  </si>
  <si>
    <t>98520</t>
  </si>
  <si>
    <r>
      <rPr>
        <rFont val="Arial"/>
        <sz val="7.0"/>
      </rPr>
      <t>M</t>
    </r>
  </si>
  <si>
    <t>APLICAÇÃO DE ADUBO EM SOLO. AF_05/2018</t>
  </si>
  <si>
    <t>98521</t>
  </si>
  <si>
    <t>APLICAÇÃO DE CALCÁRIO PARA CORREÇÃO DO PH DO SOLO. AF_05/2018</t>
  </si>
  <si>
    <r>
      <rPr>
        <rFont val="Arial"/>
        <sz val="7.0"/>
      </rPr>
      <t>A incluir</t>
    </r>
  </si>
  <si>
    <t>98522</t>
  </si>
  <si>
    <t>ALAMBRADO EM MOURÕES DE CONCRETO, COM TELA DE ARAME GALVANIZADO (INCLUSIVE MURETA EM CONCRETO). AF_05/2018</t>
  </si>
  <si>
    <t>103,24</t>
  </si>
  <si>
    <t>98524</t>
  </si>
  <si>
    <t>LIMPEZA MANUAL DE VEGETAÇÃO EM TERRENO COM ENXADA.AF_05/2018</t>
  </si>
  <si>
    <t>85179</t>
  </si>
  <si>
    <t>PLANTIO DE GRAMA SAO CARLOS EM LEIVAS</t>
  </si>
  <si>
    <t>85180</t>
  </si>
  <si>
    <t>PLANTIO DE GRAMA ESMERALDA EM ROLO</t>
  </si>
  <si>
    <t>98503</t>
  </si>
  <si>
    <t>PLANTIO DE GRAMA EM PAVIMENTO CONCREGRAMA. AF_05/2018</t>
  </si>
  <si>
    <r>
      <rPr>
        <rFont val="Arial"/>
        <sz val="7.0"/>
      </rPr>
      <t xml:space="preserve">Bueiro Metálico BSTM - D = 3,00 m - T.L. com tratamento epóxi e = 2,7 mm - método não
</t>
    </r>
    <r>
      <rPr>
        <rFont val="Arial"/>
        <sz val="7.0"/>
      </rPr>
      <t>destrutivo</t>
    </r>
  </si>
  <si>
    <t>98504</t>
  </si>
  <si>
    <t>PLANTIO DE GRAMA EM PLACAS. AF_05/2018</t>
  </si>
  <si>
    <r>
      <rPr>
        <rFont val="Arial"/>
        <sz val="7.0"/>
      </rPr>
      <t>M</t>
    </r>
  </si>
  <si>
    <t>8,05</t>
  </si>
  <si>
    <r>
      <rPr>
        <rFont val="Arial"/>
        <sz val="7.0"/>
      </rPr>
      <t>A incluir</t>
    </r>
  </si>
  <si>
    <t>98505</t>
  </si>
  <si>
    <t>PLANTIO DE FORRAÇÃO. AF_05/2018</t>
  </si>
  <si>
    <t>85184</t>
  </si>
  <si>
    <t>RETIRADA DE GRAMA EM PLACAS</t>
  </si>
  <si>
    <t>85185</t>
  </si>
  <si>
    <t>PODA E LIMPEZA DE ARBUSTO TIPO CERCA VIVA</t>
  </si>
  <si>
    <t>98525</t>
  </si>
  <si>
    <r>
      <rPr>
        <rFont val="Arial"/>
        <sz val="7.0"/>
      </rPr>
      <t xml:space="preserve">Bueiro Metálico BSTM - D=3,05m - MP-152 com tratamento epóxi e=2,7mm - método
</t>
    </r>
    <r>
      <rPr>
        <rFont val="Arial"/>
        <sz val="7.0"/>
      </rPr>
      <t>destrutivo, inclusive lastro de brita</t>
    </r>
  </si>
  <si>
    <t>LIMPEZA MECANIZADA DE CAMADA VEGETAL, VEGETAÇÃO E PEQUENAS ÁRVORES (DIÂMETRO DE TRONCO MENOR QUE 0,20 M), COM TRATOR DE ESTEIRAS.AF_05/2018</t>
  </si>
  <si>
    <r>
      <rPr>
        <rFont val="Arial"/>
        <sz val="7.0"/>
      </rPr>
      <t>M</t>
    </r>
  </si>
  <si>
    <t>98526</t>
  </si>
  <si>
    <t>REMOÇÃO DE RAÍZES REMANESCENTES DE TRONCO DE ÁRVORE COM DIÂMETRO MAIOR OU IGUAL A 0,20 M E MENOR QUE 0,40 M.AF_05/2018</t>
  </si>
  <si>
    <r>
      <rPr>
        <rFont val="Arial"/>
        <sz val="7.0"/>
      </rPr>
      <t>A incluir</t>
    </r>
  </si>
  <si>
    <t>98527</t>
  </si>
  <si>
    <t>REMOÇÃO DE RAÍZES REMANESCENTES DE TRONCO DE ÁRVORE COM DIÂMETRO MAIOR OU IGUAL A 0,40 M E MENOR QUE 0,60 M.AF_05/2018</t>
  </si>
  <si>
    <t>119,16</t>
  </si>
  <si>
    <t>98528</t>
  </si>
  <si>
    <t>REMOÇÃO DE RAÍZES REMANESCENTES DE TRONCO DE ÁRVORE COM DIÂMETRO MAIOR OU IGUAL A 0,60 M.AF_05/2018</t>
  </si>
  <si>
    <t>174,25</t>
  </si>
  <si>
    <r>
      <rPr>
        <rFont val="Arial"/>
        <sz val="7.0"/>
      </rPr>
      <t>Caiação de meio fios, sarjetas, etc</t>
    </r>
  </si>
  <si>
    <t>98529</t>
  </si>
  <si>
    <t>CORTE RASO E RECORTE DE ÁRVORE COM DIÂMETRO DE TRONCO MAIOR OU IGUAL A 0,20 M E MENOR QUE 0,40 M.AF_05/2018</t>
  </si>
  <si>
    <r>
      <rPr>
        <rFont val="Arial"/>
        <sz val="7.0"/>
      </rPr>
      <t>M2</t>
    </r>
  </si>
  <si>
    <t>51,97</t>
  </si>
  <si>
    <t>98530</t>
  </si>
  <si>
    <t>CORTE RASO E RECORTE DE ÁRVORE COM DIÂMETRO DE TRONCO MAIOR OU IGUAL A 0,40 M E MENOR QUE 0,60 M.AF_05/2018</t>
  </si>
  <si>
    <t>92,59</t>
  </si>
  <si>
    <t>98531</t>
  </si>
  <si>
    <t>CORTE RASO E RECORTE DE ÁRVORE COM DIÂMETRO DE TRONCO MAIOR OU IGUAL A 0,60 M.AF_05/2018</t>
  </si>
  <si>
    <t>199,83</t>
  </si>
  <si>
    <t>98532</t>
  </si>
  <si>
    <t>PODA EM ALTURA DE ÁRVORE COM DIÂMETRO DE TRONCO MENOR QUE 0,20 M.AF_05/2018</t>
  </si>
  <si>
    <t>71,45</t>
  </si>
  <si>
    <r>
      <rPr>
        <rFont val="Arial"/>
        <sz val="7.0"/>
      </rPr>
      <t>Caixa Boca de Lobo em bloco pré-moldado 1,20 x 1,20m</t>
    </r>
  </si>
  <si>
    <r>
      <rPr>
        <rFont val="Arial"/>
        <sz val="7.0"/>
      </rPr>
      <t>Ud</t>
    </r>
  </si>
  <si>
    <t>98533</t>
  </si>
  <si>
    <t>PODA EM ALTURA DE ÁRVORE COM DIÂMETRO DE TRONCO MAIOR OU IGUAL A 0,20 M E MENOR QUE 0,40 M.AF_05/2018</t>
  </si>
  <si>
    <t>196,29</t>
  </si>
  <si>
    <t>98534</t>
  </si>
  <si>
    <t>PODA EM ALTURA DE ÁRVORE COM DIÂMETRO DE TRONCO MAIOR OU IGUAL A 0,40 M E MENOR QUE 0,60 M.AF_05/2018</t>
  </si>
  <si>
    <t>502,16</t>
  </si>
  <si>
    <t>98535</t>
  </si>
  <si>
    <t>PODA EM ALTURA DE ÁRVORE COM DIÂMETRO DE TRONCO MAIOR OU IGUAL A 0,60 M.AF_05/2018</t>
  </si>
  <si>
    <t>796,03</t>
  </si>
  <si>
    <r>
      <rPr>
        <rFont val="Arial"/>
        <sz val="7.0"/>
      </rPr>
      <t>Caixa coletora concreto armado H= 2,00 m, inclusive escavação</t>
    </r>
  </si>
  <si>
    <t>88238</t>
  </si>
  <si>
    <t>AJUDANTE DE ARMADOR COM ENCARGOS COMPLEMENTARES</t>
  </si>
  <si>
    <r>
      <rPr>
        <rFont val="Arial"/>
        <sz val="7.0"/>
      </rPr>
      <t>Ud</t>
    </r>
  </si>
  <si>
    <t>15,40</t>
  </si>
  <si>
    <t>88239</t>
  </si>
  <si>
    <t>AJUDANTE DE CARPINTEIRO COM ENCARGOS COMPLEMENTARES</t>
  </si>
  <si>
    <t>88240</t>
  </si>
  <si>
    <t>AJUDANTE DE ESTRUTURA METÁLICA COM ENCARGOS COMPLEMENTARES</t>
  </si>
  <si>
    <r>
      <rPr>
        <rFont val="Arial"/>
        <sz val="7.0"/>
      </rPr>
      <t>Caixa coletora concreto armado H= 2,50 m, inclusive escavação</t>
    </r>
  </si>
  <si>
    <r>
      <rPr>
        <rFont val="Arial"/>
        <sz val="7.0"/>
      </rPr>
      <t>Ud</t>
    </r>
  </si>
  <si>
    <t>88241</t>
  </si>
  <si>
    <t>AJUDANTE DE OPERAÇÃO EM GERAL COM ENCARGOS COMPLEMENTARES</t>
  </si>
  <si>
    <t>88242</t>
  </si>
  <si>
    <t>AJUDANTE DE PEDREIRO COM ENCARGOS COMPLEMENTARES</t>
  </si>
  <si>
    <t>14,32</t>
  </si>
  <si>
    <t>88243</t>
  </si>
  <si>
    <t>AJUDANTE ESPECIALIZADO COM ENCARGOS COMPLEMENTARES</t>
  </si>
  <si>
    <r>
      <rPr>
        <rFont val="Arial"/>
        <sz val="7.0"/>
      </rPr>
      <t>Caixa coletora em bloco pré-moldado para d=0,60m (1,00 x 1,00m)</t>
    </r>
  </si>
  <si>
    <t>88245</t>
  </si>
  <si>
    <t>ARMADOR COM ENCARGOS COMPLEMENTARES</t>
  </si>
  <si>
    <r>
      <rPr>
        <rFont val="Arial"/>
        <sz val="7.0"/>
      </rPr>
      <t>Ud</t>
    </r>
  </si>
  <si>
    <t>88246</t>
  </si>
  <si>
    <t>ASSENTADOR DE TUBOS COM ENCARGOS COMPLEMENTARES</t>
  </si>
  <si>
    <r>
      <rPr>
        <rFont val="Arial"/>
        <sz val="7.0"/>
      </rPr>
      <t>A incluir</t>
    </r>
  </si>
  <si>
    <t>88247</t>
  </si>
  <si>
    <t>AUXILIAR DE ELETRICISTA COM ENCARGOS COMPLEMENTARES</t>
  </si>
  <si>
    <t>AUXILIAR DE ENCANADOR OU BOMBEIRO HIDRÁULICO COM ENCARGOS COMPLEMENTARES</t>
  </si>
  <si>
    <t>88249</t>
  </si>
  <si>
    <t>AUXILIAR DE LABORATÓRIO COM ENCARGOS COMPLEMENTARES</t>
  </si>
  <si>
    <r>
      <rPr>
        <rFont val="Arial"/>
        <sz val="7.0"/>
      </rPr>
      <t>Caixa de concreto para BSTC diâmetro 0,40 m H=1,60 m</t>
    </r>
  </si>
  <si>
    <t>88250</t>
  </si>
  <si>
    <r>
      <rPr>
        <rFont val="Arial"/>
        <sz val="7.0"/>
      </rPr>
      <t>Ud</t>
    </r>
  </si>
  <si>
    <t>AUXILIAR DE MECÂNICO COM ENCARGOS COMPLEMENTARES</t>
  </si>
  <si>
    <t>AUXILIAR DE SERRALHEIRO COM ENCARGOS COMPLEMENTARES</t>
  </si>
  <si>
    <r>
      <rPr>
        <rFont val="Arial"/>
        <sz val="7.0"/>
      </rPr>
      <t>A incluir</t>
    </r>
  </si>
  <si>
    <t>88252</t>
  </si>
  <si>
    <t>AUXILIAR DE SERVIÇOS GERAIS COM ENCARGOS COMPLEMENTARES</t>
  </si>
  <si>
    <t>88253</t>
  </si>
  <si>
    <t>AUXILIAR DE TOPÓGRAFO COM ENCARGOS COMPLEMENTARES</t>
  </si>
  <si>
    <t>88255</t>
  </si>
  <si>
    <t>AUXILIAR TÉCNICO DE ENGENHARIA COM ENCARGOS COMPLEMENTARES</t>
  </si>
  <si>
    <t>28,37</t>
  </si>
  <si>
    <t>88256</t>
  </si>
  <si>
    <t>AZULEJISTA OU LADRILHISTA COM ENCARGOS COMPLEMENTARES</t>
  </si>
  <si>
    <r>
      <rPr>
        <rFont val="Arial"/>
        <sz val="7.0"/>
      </rPr>
      <t>Caixa de concreto para BSTC diâmetro 0,60 m H=2,00 m</t>
    </r>
  </si>
  <si>
    <t>88257</t>
  </si>
  <si>
    <r>
      <rPr>
        <rFont val="Arial"/>
        <sz val="7.0"/>
      </rPr>
      <t>Ud</t>
    </r>
  </si>
  <si>
    <t>BLASTER, DINAMITADOR OU CABO DE FOGO COM ENCARGOS COMPLEMENTARES</t>
  </si>
  <si>
    <t>20,76</t>
  </si>
  <si>
    <t>88258</t>
  </si>
  <si>
    <t>CADASTRISTA DE REDES DE AGUA E ESGOTO COM ENCARGOS COMPLEMENTARES</t>
  </si>
  <si>
    <r>
      <rPr>
        <rFont val="Arial"/>
        <sz val="7.0"/>
      </rPr>
      <t>A incluir</t>
    </r>
  </si>
  <si>
    <t>88259</t>
  </si>
  <si>
    <t>CALAFETADOR/CALAFATE COM ENCARGOS COMPLEMENTARES</t>
  </si>
  <si>
    <t>88260</t>
  </si>
  <si>
    <t>CALCETEIRO COM ENCARGOS COMPLEMENTARES</t>
  </si>
  <si>
    <t>88261</t>
  </si>
  <si>
    <t>CARPINTEIRO DE ESQUADRIA COM ENCARGOS COMPLEMENTARES</t>
  </si>
  <si>
    <t>88262</t>
  </si>
  <si>
    <t>CARPINTEIRO DE FORMAS COM ENCARGOS COMPLEMENTARES</t>
  </si>
  <si>
    <r>
      <rPr>
        <rFont val="Arial"/>
        <sz val="7.0"/>
      </rPr>
      <t>Caixa de concreto para BSTC diâmetro 0,80 m H=2,50 m</t>
    </r>
  </si>
  <si>
    <r>
      <rPr>
        <rFont val="Arial"/>
        <sz val="7.0"/>
      </rPr>
      <t>Ud</t>
    </r>
  </si>
  <si>
    <t>88263</t>
  </si>
  <si>
    <t>CAVOUQUEIRO OU OPERADOR PERFURATRIZ/ROMPEDOR COM ENCARGOS COMPLEMENTARES</t>
  </si>
  <si>
    <r>
      <rPr>
        <rFont val="Arial"/>
        <sz val="7.0"/>
      </rPr>
      <t>A incluir</t>
    </r>
  </si>
  <si>
    <t>88264</t>
  </si>
  <si>
    <t>ELETRICISTA COM ENCARGOS COMPLEMENTARES</t>
  </si>
  <si>
    <t>21,86</t>
  </si>
  <si>
    <t>88265</t>
  </si>
  <si>
    <t>ELETRICISTA INDUSTRIAL COM ENCARGOS COMPLEMENTARES</t>
  </si>
  <si>
    <t>23,55</t>
  </si>
  <si>
    <t>88266</t>
  </si>
  <si>
    <t>ELETROTÉCNICO COM ENCARGOS COMPLEMENTARES</t>
  </si>
  <si>
    <r>
      <rPr>
        <rFont val="Arial"/>
        <sz val="7.0"/>
      </rPr>
      <t>Caixa de concreto para BSTC diâmetro 1,00 m H=3,00 m</t>
    </r>
  </si>
  <si>
    <r>
      <rPr>
        <rFont val="Arial"/>
        <sz val="7.0"/>
      </rPr>
      <t>Ud</t>
    </r>
  </si>
  <si>
    <t>88267</t>
  </si>
  <si>
    <t>ENCANADOR OU BOMBEIRO HIDRÁULICO COM ENCARGOS COMPLEMENTARES</t>
  </si>
  <si>
    <t>18,27</t>
  </si>
  <si>
    <r>
      <rPr>
        <rFont val="Arial"/>
        <sz val="7.0"/>
      </rPr>
      <t>A incluir</t>
    </r>
  </si>
  <si>
    <t>88268</t>
  </si>
  <si>
    <t>ESTUCADOR COM ENCARGOS COMPLEMENTARES</t>
  </si>
  <si>
    <t>88269</t>
  </si>
  <si>
    <t>GESSEIRO COM ENCARGOS COMPLEMENTARES</t>
  </si>
  <si>
    <t>88270</t>
  </si>
  <si>
    <t>IMPERMEABILIZADOR COM ENCARGOS COMPLEMENTARES</t>
  </si>
  <si>
    <t>88272</t>
  </si>
  <si>
    <t>MACARIQUEIRO COM ENCARGOS COMPLEMENTARES</t>
  </si>
  <si>
    <r>
      <rPr>
        <rFont val="Arial"/>
        <sz val="7.0"/>
      </rPr>
      <t>Caixa de passagem para tubos de D=0,40 m H=1,10 m</t>
    </r>
  </si>
  <si>
    <r>
      <rPr>
        <rFont val="Arial"/>
        <sz val="7.0"/>
      </rPr>
      <t>Ud</t>
    </r>
  </si>
  <si>
    <t>88273</t>
  </si>
  <si>
    <t>MARCENEIRO COM ENCARGOS COMPLEMENTARES</t>
  </si>
  <si>
    <t>20,21</t>
  </si>
  <si>
    <t>88274</t>
  </si>
  <si>
    <t>MARMORISTA/GRANITEIRO COM ENCARGOS COMPLEMENTARES</t>
  </si>
  <si>
    <t>88275</t>
  </si>
  <si>
    <t>MECÃNICO DE EQUIPAMENTOS PESADOS COM ENCARGOS COMPLEMENTARES</t>
  </si>
  <si>
    <t>25,86</t>
  </si>
  <si>
    <t>88277</t>
  </si>
  <si>
    <t>MONTADOR (TUBO AÇO/EQUIPAMENTOS) COM ENCARGOS COMPLEMENTARES</t>
  </si>
  <si>
    <r>
      <rPr>
        <rFont val="Arial"/>
        <sz val="7.0"/>
      </rPr>
      <t>Caixa de passagem (2,50 x 2,50m)</t>
    </r>
  </si>
  <si>
    <t>88278</t>
  </si>
  <si>
    <r>
      <rPr>
        <rFont val="Arial"/>
        <sz val="7.0"/>
      </rPr>
      <t>Ud</t>
    </r>
  </si>
  <si>
    <t>MONTADOR DE ESTRUTURA METÁLICA COM ENCARGOS COMPLEMENTARES</t>
  </si>
  <si>
    <t>20,71</t>
  </si>
  <si>
    <r>
      <rPr>
        <rFont val="Arial"/>
        <sz val="7.0"/>
      </rPr>
      <t>A incluir</t>
    </r>
  </si>
  <si>
    <t>88279</t>
  </si>
  <si>
    <t>MONTADOR ELETROMECÃNICO COM ENCARGOS COMPLEMENTARES</t>
  </si>
  <si>
    <t>88281</t>
  </si>
  <si>
    <t>MOTORISTA DE BASCULANTE COM ENCARGOS COMPLEMENTARES</t>
  </si>
  <si>
    <t>88282</t>
  </si>
  <si>
    <t>MOTORISTA DE CAMINHÃO COM ENCARGOS COMPLEMENTARES</t>
  </si>
  <si>
    <r>
      <rPr>
        <rFont val="Arial"/>
        <sz val="7.0"/>
      </rPr>
      <t>Caixa para rede de dutos, dimensões 100 x 100 x 100 cm</t>
    </r>
  </si>
  <si>
    <r>
      <rPr>
        <rFont val="Arial"/>
        <sz val="7.0"/>
      </rPr>
      <t>M</t>
    </r>
  </si>
  <si>
    <t>88283</t>
  </si>
  <si>
    <t>MOTORISTA DE CAMINHÃO E CARRETA COM ENCARGOS COMPLEMENTARES</t>
  </si>
  <si>
    <t>25,16</t>
  </si>
  <si>
    <t>88284</t>
  </si>
  <si>
    <t>MOTORISTA DE VEIÍCULO LEVE COM ENCARGOS COMPLEMENTARES</t>
  </si>
  <si>
    <t>88285</t>
  </si>
  <si>
    <t>MOTORISTA DE VEÍCULO PESADO COM ENCARGOS COMPLEMENTARES</t>
  </si>
  <si>
    <r>
      <rPr>
        <rFont val="Arial"/>
        <sz val="7.0"/>
      </rPr>
      <t>Caixa para rede de dutos, dimensões 60 x 60 x 60 cm</t>
    </r>
  </si>
  <si>
    <t>88286</t>
  </si>
  <si>
    <t>MOTORISTA OPERADOR DE MUNCK COM ENCARGOS COMPLEMENTARES</t>
  </si>
  <si>
    <r>
      <rPr>
        <rFont val="Arial"/>
        <sz val="7.0"/>
      </rPr>
      <t>Ud</t>
    </r>
  </si>
  <si>
    <t>88288</t>
  </si>
  <si>
    <t>NIVELADOR COM ENCARGOS COMPLEMENTARES</t>
  </si>
  <si>
    <t>88291</t>
  </si>
  <si>
    <t>OPERADOR DE BETONEIRA (CAMINHÃO) COM ENCARGOS COMPLEMENTARES</t>
  </si>
  <si>
    <t>18,41</t>
  </si>
  <si>
    <t>88292</t>
  </si>
  <si>
    <t>OPERADOR DE COMPRESSOR OU COMPRESSORISTA COM ENCARGOS COMPLEMENTARES</t>
  </si>
  <si>
    <t>88293</t>
  </si>
  <si>
    <t>OPERADOR DE DEMARCADORA DE FAIXAS COM ENCARGOS COMPLEMENTARES</t>
  </si>
  <si>
    <r>
      <rPr>
        <rFont val="Arial"/>
        <sz val="7.0"/>
      </rPr>
      <t>Caixa ralo de elementos pré-moldados em concreto (tudo incluído)</t>
    </r>
  </si>
  <si>
    <t>21,67</t>
  </si>
  <si>
    <r>
      <rPr>
        <rFont val="Arial"/>
        <sz val="7.0"/>
      </rPr>
      <t>Ud</t>
    </r>
  </si>
  <si>
    <t>88294</t>
  </si>
  <si>
    <t>OPERADOR DE ESCAVADEIRA COM ENCARGOS COMPLEMENTARES</t>
  </si>
  <si>
    <t>23,37</t>
  </si>
  <si>
    <r>
      <rPr>
        <rFont val="Arial"/>
        <sz val="7.0"/>
      </rPr>
      <t>A incluir</t>
    </r>
  </si>
  <si>
    <t>88295</t>
  </si>
  <si>
    <t>OPERADOR DE GUINCHO COM ENCARGOS COMPLEMENTARES</t>
  </si>
  <si>
    <t>19,45</t>
  </si>
  <si>
    <t>88296</t>
  </si>
  <si>
    <t>OPERADOR DE GUINDASTE COM ENCARGOS COMPLEMENTARES</t>
  </si>
  <si>
    <r>
      <rPr>
        <rFont val="Arial"/>
        <sz val="7.0"/>
      </rPr>
      <t>Canaleta com grelha DP-1, inclusive transporte da grelha</t>
    </r>
  </si>
  <si>
    <r>
      <rPr>
        <rFont val="Arial"/>
        <sz val="7.0"/>
      </rPr>
      <t>M</t>
    </r>
  </si>
  <si>
    <t>88297</t>
  </si>
  <si>
    <t>OPERADOR DE MÁQUINAS E EQUIPAMENTOS COM ENCARGOS COMPLEMENTARES</t>
  </si>
  <si>
    <r>
      <rPr>
        <rFont val="Arial"/>
        <sz val="7.0"/>
      </rPr>
      <t>A incluir</t>
    </r>
  </si>
  <si>
    <t>88298</t>
  </si>
  <si>
    <t>OPERADOR DE MARTELETE OU MARTELETEIRO COM ENCARGOS COMPLEMENTARES</t>
  </si>
  <si>
    <t>88299</t>
  </si>
  <si>
    <t>OPERADOR DE MOTO-ESCREIPER COM ENCARGOS COMPLEMENTARES</t>
  </si>
  <si>
    <t>88300</t>
  </si>
  <si>
    <t>OPERADOR DE MOTONIVELADORA COM ENCARGOS COMPLEMENTARES</t>
  </si>
  <si>
    <r>
      <rPr>
        <rFont val="Arial"/>
        <sz val="7.0"/>
      </rPr>
      <t>Canaleta de concreto, com forma retangular inclusive caiação - parede 12 cm</t>
    </r>
  </si>
  <si>
    <t>25,97</t>
  </si>
  <si>
    <r>
      <rPr>
        <rFont val="Arial"/>
        <sz val="7.0"/>
      </rPr>
      <t>M</t>
    </r>
  </si>
  <si>
    <t>88301</t>
  </si>
  <si>
    <t>OPERADOR DE PÁ CARREGADEIRA COM ENCARGOS COMPLEMENTARES</t>
  </si>
  <si>
    <t>88302</t>
  </si>
  <si>
    <t>OPERADOR DE PAVIMENTADORA COM ENCARGOS COMPLEMENTARES</t>
  </si>
  <si>
    <t>88303</t>
  </si>
  <si>
    <t>OPERADOR DE ROLO COMPACTADOR COM ENCARGOS COMPLEMENTARES</t>
  </si>
  <si>
    <t>88304</t>
  </si>
  <si>
    <t>OPERADOR DE USINA DE ASFALTO, DE SOLOS OU DE CONCRETO COM ENCARGOS COMPLEMENTARES</t>
  </si>
  <si>
    <r>
      <rPr>
        <rFont val="Arial"/>
        <sz val="7.0"/>
      </rPr>
      <t>Canaleta de concreto retangular (0,130m³/m) inclusive caiação</t>
    </r>
  </si>
  <si>
    <t>19,95</t>
  </si>
  <si>
    <r>
      <rPr>
        <rFont val="Arial"/>
        <sz val="7.0"/>
      </rPr>
      <t>M</t>
    </r>
  </si>
  <si>
    <t>88306</t>
  </si>
  <si>
    <t>OPERADOR JATO DE AREIA OU JATISTA COM ENCARGOS COMPLEMENTARES</t>
  </si>
  <si>
    <t>88307</t>
  </si>
  <si>
    <t>OPERADOR PARA BATE ESTACAS COM ENCARGOS COMPLEMENTARES</t>
  </si>
  <si>
    <t>88308</t>
  </si>
  <si>
    <t>PASTILHEIRO COM ENCARGOS COMPLEMENTARES</t>
  </si>
  <si>
    <r>
      <rPr>
        <rFont val="Arial"/>
        <sz val="7.0"/>
      </rPr>
      <t>Canaleta de concreto (0,130m³/m) forma trapezoidal inclusive caiação</t>
    </r>
  </si>
  <si>
    <r>
      <rPr>
        <rFont val="Arial"/>
        <sz val="7.0"/>
      </rPr>
      <t>M</t>
    </r>
  </si>
  <si>
    <t>88309</t>
  </si>
  <si>
    <t>PEDREIRO COM ENCARGOS COMPLEMENTARES</t>
  </si>
  <si>
    <r>
      <rPr>
        <rFont val="Arial"/>
        <sz val="7.0"/>
      </rPr>
      <t>A incluir</t>
    </r>
  </si>
  <si>
    <t>88310</t>
  </si>
  <si>
    <t>PINTOR COM ENCARGOS COMPLEMENTARES</t>
  </si>
  <si>
    <t>88311</t>
  </si>
  <si>
    <t>PINTOR DE LETREIROS COM ENCARGOS COMPLEMENTARES</t>
  </si>
  <si>
    <r>
      <rPr>
        <rFont val="Arial"/>
        <sz val="7.0"/>
      </rPr>
      <t>Grupo de serviço: OBRAS DE ARTE CORRENTES E DRENAGEM</t>
    </r>
  </si>
  <si>
    <t>88312</t>
  </si>
  <si>
    <t>PINTOR PARA TINTA EPÓXI COM ENCARGOS COMPLEMENTARES</t>
  </si>
  <si>
    <t>88313</t>
  </si>
  <si>
    <t>POCEIRO COM ENCARGOS COMPLEMENTARES</t>
  </si>
  <si>
    <t>18,56</t>
  </si>
  <si>
    <t>88314</t>
  </si>
  <si>
    <t>RASTELEIRO COM ENCARGOS COMPLEMENTARES</t>
  </si>
  <si>
    <r>
      <rPr>
        <rFont val="Arial"/>
        <b/>
        <sz val="7.0"/>
      </rPr>
      <t>Cód. Padrão</t>
    </r>
  </si>
  <si>
    <t>SERRALHEIRO COM ENCARGOS COMPLEMENTARES</t>
  </si>
  <si>
    <r>
      <rPr>
        <rFont val="Arial"/>
        <b/>
        <sz val="7.0"/>
      </rPr>
      <t>Descrição do serviço</t>
    </r>
  </si>
  <si>
    <r>
      <rPr>
        <rFont val="Arial"/>
        <b/>
        <sz val="7.0"/>
      </rPr>
      <t>Unidade</t>
    </r>
  </si>
  <si>
    <t>SERVENTE COM ENCARGOS COMPLEMENTARES</t>
  </si>
  <si>
    <r>
      <rPr>
        <rFont val="Arial"/>
        <b/>
        <sz val="7.0"/>
      </rPr>
      <t>Preço unitário</t>
    </r>
  </si>
  <si>
    <r>
      <rPr>
        <rFont val="Arial"/>
        <b/>
        <sz val="7.0"/>
      </rPr>
      <t>Transporte</t>
    </r>
  </si>
  <si>
    <t>88317</t>
  </si>
  <si>
    <t>SOLDADOR COM ENCARGOS COMPLEMENTARES</t>
  </si>
  <si>
    <t>22,24</t>
  </si>
  <si>
    <t>88318</t>
  </si>
  <si>
    <t>SOLDADOR A (PARA SOLDA A SER TESTADA COM RAIOS "X") COM ENCARGOS COMPLEMENTARES</t>
  </si>
  <si>
    <t>88320</t>
  </si>
  <si>
    <t>TAQUEADOR OU TAQUEIRO COM ENCARGOS COMPLEMENTARES</t>
  </si>
  <si>
    <t>23,21</t>
  </si>
  <si>
    <r>
      <rPr>
        <rFont val="Arial"/>
        <sz val="7.0"/>
      </rPr>
      <t>Cerca de tela de arame galvanizado h = 1,20 m</t>
    </r>
  </si>
  <si>
    <t>88321</t>
  </si>
  <si>
    <t>TÉCNICO DE LABORATÓRIO COM ENCARGOS COMPLEMENTARES</t>
  </si>
  <si>
    <t>37,51</t>
  </si>
  <si>
    <t>88322</t>
  </si>
  <si>
    <t>TÉCNICO DE SONDAGEM COM ENCARGOS COMPLEMENTARES</t>
  </si>
  <si>
    <r>
      <rPr>
        <rFont val="Arial"/>
        <sz val="7.0"/>
      </rPr>
      <t>M2</t>
    </r>
  </si>
  <si>
    <t>88323</t>
  </si>
  <si>
    <t>TELHADISTA COM ENCARGOS COMPLEMENTARES</t>
  </si>
  <si>
    <t>88324</t>
  </si>
  <si>
    <t>TRATORISTA COM ENCARGOS COMPLEMENTARES</t>
  </si>
  <si>
    <t>88325</t>
  </si>
  <si>
    <t>VIDRACEIRO COM ENCARGOS COMPLEMENTARES</t>
  </si>
  <si>
    <t>19,24</t>
  </si>
  <si>
    <r>
      <rPr>
        <rFont val="Arial"/>
        <sz val="7.0"/>
      </rPr>
      <t>Cerca de tela galvanizada fio 12 malha 3"x3", com altura de 1,80 m</t>
    </r>
  </si>
  <si>
    <t>88326</t>
  </si>
  <si>
    <t>VIGIA NOTURNO COM ENCARGOS COMPLEMENTARES</t>
  </si>
  <si>
    <r>
      <rPr>
        <rFont val="Arial"/>
        <sz val="7.0"/>
      </rPr>
      <t>M</t>
    </r>
  </si>
  <si>
    <t>88377</t>
  </si>
  <si>
    <r>
      <rPr>
        <rFont val="Arial"/>
        <sz val="7.0"/>
      </rPr>
      <t>A incluir</t>
    </r>
  </si>
  <si>
    <t>OPERADOR DE BETONEIRA ESTACIONÁRIA/MISTURADOR COM ENCARGOS COMPLEMENTARES</t>
  </si>
  <si>
    <t>88441</t>
  </si>
  <si>
    <t>JARDINEIRO COM ENCARGOS COMPLEMENTARES</t>
  </si>
  <si>
    <t>88597</t>
  </si>
  <si>
    <t>DESENHISTA DETALHISTA COM ENCARGOS COMPLEMENTARES</t>
  </si>
  <si>
    <t>41,50</t>
  </si>
  <si>
    <t>90766</t>
  </si>
  <si>
    <t>ALMOXARIFE COM ENCARGOS COMPLEMENTARES</t>
  </si>
  <si>
    <r>
      <rPr>
        <rFont val="Arial"/>
        <sz val="7.0"/>
      </rPr>
      <t xml:space="preserve">Cerca em tela revestida em PVC com mourões de concreto, 10 x 10 x 2,40 m,  fornecimento e
</t>
    </r>
    <r>
      <rPr>
        <rFont val="Arial"/>
        <sz val="7.0"/>
      </rPr>
      <t>execução</t>
    </r>
  </si>
  <si>
    <t>21,34</t>
  </si>
  <si>
    <r>
      <rPr>
        <rFont val="Arial"/>
        <sz val="7.0"/>
      </rPr>
      <t>M2</t>
    </r>
  </si>
  <si>
    <t>90767</t>
  </si>
  <si>
    <t>APONTADOR OU APROPRIADOR COM ENCARGOS COMPLEMENTARES</t>
  </si>
  <si>
    <t>90768</t>
  </si>
  <si>
    <t>ARQUITETO DE OBRA JUNIOR COM ENCARGOS COMPLEMENTARES</t>
  </si>
  <si>
    <t>90769</t>
  </si>
  <si>
    <t>ARQUITETO DE OBRA PLENO COM ENCARGOS COMPLEMENTARES</t>
  </si>
  <si>
    <t>76,45</t>
  </si>
  <si>
    <t>90770</t>
  </si>
  <si>
    <t>ARQUITETO DE OBRA SENIOR COM ENCARGOS COMPLEMENTARES</t>
  </si>
  <si>
    <t>100,75</t>
  </si>
  <si>
    <r>
      <rPr>
        <rFont val="Arial"/>
        <sz val="7.0"/>
      </rPr>
      <t>Chapisco com argamassa de cimento e areia no traço 1:3</t>
    </r>
  </si>
  <si>
    <t>90771</t>
  </si>
  <si>
    <r>
      <rPr>
        <rFont val="Arial"/>
        <sz val="7.0"/>
      </rPr>
      <t>M2</t>
    </r>
  </si>
  <si>
    <t>AUXILIAR DE DESENHISTA COM ENCARGOS COMPLEMENTARES</t>
  </si>
  <si>
    <t>28,83</t>
  </si>
  <si>
    <t>90772</t>
  </si>
  <si>
    <t>AUXILIAR DE ESCRITORIO COM ENCARGOS COMPLEMENTARES</t>
  </si>
  <si>
    <t>90773</t>
  </si>
  <si>
    <t>DESENHISTA COPISTA COM ENCARGOS COMPLEMENTARES</t>
  </si>
  <si>
    <t>24,21</t>
  </si>
  <si>
    <r>
      <rPr>
        <rFont val="Arial"/>
        <sz val="7.0"/>
      </rPr>
      <t>Chapisco com argamassa de cimento e pedrisco no traço 1:4</t>
    </r>
  </si>
  <si>
    <t>90775</t>
  </si>
  <si>
    <t>DESENHISTA PROJETISTA COM ENCARGOS COMPLEMENTARES</t>
  </si>
  <si>
    <r>
      <rPr>
        <rFont val="Arial"/>
        <sz val="7.0"/>
      </rPr>
      <t>M2</t>
    </r>
  </si>
  <si>
    <t>90776</t>
  </si>
  <si>
    <t>ENCARREGADO GERAL COM ENCARGOS COMPLEMENTARES</t>
  </si>
  <si>
    <t>33,06</t>
  </si>
  <si>
    <t>ENGENHEIRO CIVIL DE OBRA JUNIOR COM ENCARGOS COMPLEMENTARES</t>
  </si>
  <si>
    <r>
      <rPr>
        <rFont val="Arial"/>
        <sz val="7.0"/>
      </rPr>
      <t>Colchão drenante de areia para fundação de aterros, exclusive o fornecimento de areia</t>
    </r>
  </si>
  <si>
    <r>
      <rPr>
        <rFont val="Arial"/>
        <sz val="7.0"/>
      </rPr>
      <t>M3</t>
    </r>
  </si>
  <si>
    <t>90778</t>
  </si>
  <si>
    <t>ENGENHEIRO CIVIL DE OBRA PLENO COM ENCARGOS COMPLEMENTARES</t>
  </si>
  <si>
    <t>83,38</t>
  </si>
  <si>
    <t>90779</t>
  </si>
  <si>
    <t>ENGENHEIRO CIVIL DE OBRA SENIOR COM ENCARGOS COMPLEMENTARES</t>
  </si>
  <si>
    <t>MESTRE DE OBRAS COM ENCARGOS COMPLEMENTARES</t>
  </si>
  <si>
    <r>
      <rPr>
        <rFont val="Arial"/>
        <sz val="7.0"/>
      </rPr>
      <t xml:space="preserve">Colchão drenante de areia para fundação de aterros, inclusive fornecimento e transporte da
</t>
    </r>
    <r>
      <rPr>
        <rFont val="Arial"/>
        <sz val="7.0"/>
      </rPr>
      <t>areia</t>
    </r>
  </si>
  <si>
    <r>
      <rPr>
        <rFont val="Arial"/>
        <sz val="7.0"/>
      </rPr>
      <t>M3</t>
    </r>
  </si>
  <si>
    <t>90781</t>
  </si>
  <si>
    <t>TOPOGRAFO COM ENCARGOS COMPLEMENTARES</t>
  </si>
  <si>
    <r>
      <rPr>
        <rFont val="Arial"/>
        <sz val="7.0"/>
      </rPr>
      <t>A incluir</t>
    </r>
  </si>
  <si>
    <t>91677</t>
  </si>
  <si>
    <t>ENGENHEIRO ELETRICISTA COM ENCARGOS COMPLEMENTARES</t>
  </si>
  <si>
    <t>78,92</t>
  </si>
  <si>
    <t>91678</t>
  </si>
  <si>
    <t>ENGENHEIRO SANITARISTA COM ENCARGOS COMPLEMENTARES</t>
  </si>
  <si>
    <t>93558</t>
  </si>
  <si>
    <t>MOTORISTA DE CAMINHAO COM ENCARGOS COMPLEMENTARES</t>
  </si>
  <si>
    <t>MES</t>
  </si>
  <si>
    <r>
      <rPr>
        <rFont val="Arial"/>
        <sz val="7.0"/>
      </rPr>
      <t xml:space="preserve">Colchão drenante de brita 1 inclusive fornecimento, espalhamento, compactação e transporte
</t>
    </r>
    <r>
      <rPr>
        <rFont val="Arial"/>
        <sz val="7.0"/>
      </rPr>
      <t>da brita</t>
    </r>
  </si>
  <si>
    <t>4.150,54</t>
  </si>
  <si>
    <r>
      <rPr>
        <rFont val="Arial"/>
        <sz val="7.0"/>
      </rPr>
      <t>M3</t>
    </r>
  </si>
  <si>
    <t>93559</t>
  </si>
  <si>
    <t>4.094,64</t>
  </si>
  <si>
    <r>
      <rPr>
        <rFont val="Arial"/>
        <sz val="7.0"/>
      </rPr>
      <t>A incluir</t>
    </r>
  </si>
  <si>
    <t>93560</t>
  </si>
  <si>
    <t>2.428,05</t>
  </si>
  <si>
    <t>93561</t>
  </si>
  <si>
    <t>3.172,48</t>
  </si>
  <si>
    <t>93562</t>
  </si>
  <si>
    <r>
      <rPr>
        <rFont val="Arial"/>
        <sz val="7.0"/>
      </rPr>
      <t xml:space="preserve">Colchão drenante de brita 2 inclusive fornecimento, espalhamento, compactação e transporte
</t>
    </r>
    <r>
      <rPr>
        <rFont val="Arial"/>
        <sz val="7.0"/>
      </rPr>
      <t>da brita</t>
    </r>
  </si>
  <si>
    <r>
      <rPr>
        <rFont val="Arial"/>
        <sz val="7.0"/>
      </rPr>
      <t>M3</t>
    </r>
  </si>
  <si>
    <t>2.874,41</t>
  </si>
  <si>
    <r>
      <rPr>
        <rFont val="Arial"/>
        <sz val="7.0"/>
      </rPr>
      <t>A incluir</t>
    </r>
  </si>
  <si>
    <t>93563</t>
  </si>
  <si>
    <t>3.765,62</t>
  </si>
  <si>
    <t>93564</t>
  </si>
  <si>
    <t>3.951,29</t>
  </si>
  <si>
    <t>93565</t>
  </si>
  <si>
    <r>
      <rPr>
        <rFont val="Arial"/>
        <sz val="7.0"/>
      </rPr>
      <t xml:space="preserve">Colchão drenante de brita 3 inclusive fornecimento, espalhamento, compactação e transporte
</t>
    </r>
    <r>
      <rPr>
        <rFont val="Arial"/>
        <sz val="7.0"/>
      </rPr>
      <t>da brita</t>
    </r>
  </si>
  <si>
    <t>12.899,89</t>
  </si>
  <si>
    <r>
      <rPr>
        <rFont val="Arial"/>
        <sz val="7.0"/>
      </rPr>
      <t>M3</t>
    </r>
  </si>
  <si>
    <t>93566</t>
  </si>
  <si>
    <r>
      <rPr>
        <rFont val="Arial"/>
        <sz val="7.0"/>
      </rPr>
      <t>A incluir</t>
    </r>
  </si>
  <si>
    <t>2.820,28</t>
  </si>
  <si>
    <t>93567</t>
  </si>
  <si>
    <t>14.656,66</t>
  </si>
  <si>
    <r>
      <rPr>
        <rFont val="Arial"/>
        <sz val="7.0"/>
      </rPr>
      <t>Coleta drenante (1,00x1,00) m c/ geotêxtil não tecido RT 16kn/m,  inclusive transporte da brita</t>
    </r>
  </si>
  <si>
    <r>
      <rPr>
        <rFont val="Arial"/>
        <sz val="7.0"/>
      </rPr>
      <t>M</t>
    </r>
  </si>
  <si>
    <t>93568</t>
  </si>
  <si>
    <r>
      <rPr>
        <rFont val="Arial"/>
        <sz val="7.0"/>
      </rPr>
      <t>A incluir</t>
    </r>
  </si>
  <si>
    <t>19.966,00</t>
  </si>
  <si>
    <t>93569</t>
  </si>
  <si>
    <t>ARQUITETO JUNIOR COM ENCARGOS COMPLEMENTARES</t>
  </si>
  <si>
    <t>9.526,51</t>
  </si>
  <si>
    <t>93570</t>
  </si>
  <si>
    <r>
      <rPr>
        <rFont val="Arial"/>
        <sz val="7.0"/>
      </rPr>
      <t xml:space="preserve">Concreto armado, dosado para resist. 20 Mpa,  incluindo 60kg aço CA-50A, mão de obra p/
</t>
    </r>
    <r>
      <rPr>
        <rFont val="Arial"/>
        <sz val="7.0"/>
      </rPr>
      <t>corte, dobragem e montagem, exclusive forma</t>
    </r>
  </si>
  <si>
    <t>ARQUITETO PLENO COM ENCARGOS COMPLEMENTARES</t>
  </si>
  <si>
    <r>
      <rPr>
        <rFont val="Arial"/>
        <sz val="7.0"/>
      </rPr>
      <t>M3</t>
    </r>
  </si>
  <si>
    <t>13.452,28</t>
  </si>
  <si>
    <t>93571</t>
  </si>
  <si>
    <t>ARQUITETO SENIOR COM ENCARGOS COMPLEMENTARES</t>
  </si>
  <si>
    <t>17.724,34</t>
  </si>
  <si>
    <t>93572</t>
  </si>
  <si>
    <t>ENCARREGADO GERAL DE OBRAS COM ENCARGOS COMPLEMENTARES</t>
  </si>
  <si>
    <r>
      <rPr>
        <rFont val="Arial"/>
        <sz val="7.0"/>
      </rPr>
      <t>Concreto ciclópico com 70% concreto 10,0 MPa e 30% de pedra de mão, tudo incluído</t>
    </r>
  </si>
  <si>
    <t>5.819,53</t>
  </si>
  <si>
    <r>
      <rPr>
        <rFont val="Arial"/>
        <sz val="7.0"/>
      </rPr>
      <t>M3</t>
    </r>
  </si>
  <si>
    <t>94295</t>
  </si>
  <si>
    <r>
      <rPr>
        <rFont val="Arial"/>
        <sz val="7.0"/>
      </rPr>
      <t>A incluir</t>
    </r>
  </si>
  <si>
    <t>8.691,40</t>
  </si>
  <si>
    <t>94296</t>
  </si>
  <si>
    <t>5.221,64</t>
  </si>
  <si>
    <r>
      <rPr>
        <rFont val="Arial"/>
        <sz val="7.0"/>
      </rPr>
      <t>Concreto ciclópico com 70% concreto 15,0 MPa e 30% de pedra de mão, tudo incluído</t>
    </r>
  </si>
  <si>
    <r>
      <rPr>
        <rFont val="Arial"/>
        <sz val="7.0"/>
      </rPr>
      <t>M3</t>
    </r>
  </si>
  <si>
    <t>95308</t>
  </si>
  <si>
    <t>CURSO DE CAPACITAÇÃO PARA AJUDANTE DE ARMADOR (ENCARGOS COMPLEMENTARES) - HORISTA</t>
  </si>
  <si>
    <r>
      <rPr>
        <rFont val="Arial"/>
        <sz val="7.0"/>
      </rPr>
      <t>A incluir</t>
    </r>
  </si>
  <si>
    <t>95309</t>
  </si>
  <si>
    <t>CURSO DE CAPACITAÇÃO PARA AJUDANTE DE CARPINTEIRO (ENCARGOS COMPLEMENTARES) - HORISTA</t>
  </si>
  <si>
    <r>
      <rPr>
        <rFont val="Arial"/>
        <sz val="7.0"/>
      </rPr>
      <t>Concreto ciclópico com 70% concreto 20,0 MPa e 30% de pedra de mão, tudo incluído</t>
    </r>
  </si>
  <si>
    <r>
      <rPr>
        <rFont val="Arial"/>
        <sz val="7.0"/>
      </rPr>
      <t>M3</t>
    </r>
  </si>
  <si>
    <t>95310</t>
  </si>
  <si>
    <t>CURSO DE CAPACITAÇÃO PARA AJUDANTE DE ESTRUTURA METÁLICA (ENCARGOS COMPLEMENTARES) - HORISTA</t>
  </si>
  <si>
    <r>
      <rPr>
        <rFont val="Arial"/>
        <sz val="7.0"/>
      </rPr>
      <t>A incluir</t>
    </r>
  </si>
  <si>
    <r>
      <rPr>
        <rFont val="Arial"/>
        <sz val="7.0"/>
      </rPr>
      <t>Concreto de regularização, tudo incluído</t>
    </r>
  </si>
  <si>
    <t>95311</t>
  </si>
  <si>
    <t>CURSO DE CAPACITAÇÃO PARA AJUDANTE DE OPERAÇÃO EM GERAL (ENCARGOS COMPLEMENTARES) - HORISTA</t>
  </si>
  <si>
    <r>
      <rPr>
        <rFont val="Arial"/>
        <sz val="7.0"/>
      </rPr>
      <t>M3</t>
    </r>
  </si>
  <si>
    <t>95312</t>
  </si>
  <si>
    <r>
      <rPr>
        <rFont val="Arial"/>
        <sz val="7.0"/>
      </rPr>
      <t>A incluir</t>
    </r>
  </si>
  <si>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</si>
  <si>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</si>
  <si>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</si>
  <si>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</si>
  <si>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</si>
  <si>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r>
      <rPr>
        <rFont val="Arial"/>
        <sz val="7.0"/>
      </rPr>
      <t>Concreto estrutural fck = 15,0 MPa, tudo incluído</t>
    </r>
  </si>
  <si>
    <r>
      <rPr>
        <rFont val="Arial"/>
        <sz val="7.0"/>
      </rPr>
      <t>M3</t>
    </r>
  </si>
  <si>
    <t>95315</t>
  </si>
  <si>
    <t>CURSO DE CAPACITAÇÃO PARA ASSENTADOR DE TUBOS (ENCARGOS COMPLEMENTARES) - HORISTA</t>
  </si>
  <si>
    <r>
      <rPr>
        <rFont val="Arial"/>
        <sz val="7.0"/>
      </rPr>
      <t>A incluir</t>
    </r>
  </si>
  <si>
    <t>95316</t>
  </si>
  <si>
    <t>CURSO DE CAPACITAÇÃO PARA AUXILIAR DE ELETRICISTA (ENCARGOS COMPLEMENTARES) - HORISTA</t>
  </si>
  <si>
    <r>
      <rPr>
        <rFont val="Arial"/>
        <sz val="7.0"/>
      </rPr>
      <t>Concreto estrutural fck = 20,0 MPa com plastificante, tudo incluído</t>
    </r>
  </si>
  <si>
    <t>95317</t>
  </si>
  <si>
    <r>
      <rPr>
        <rFont val="Arial"/>
        <sz val="7.0"/>
      </rPr>
      <t>M3</t>
    </r>
  </si>
  <si>
    <t>CURSO DE CAPACITAÇÃO PARA AUXILIAR DE ENCANADOR OU BOMBEIRO HIDRÁULICO (ENCARGOS COMPLEMENTARES) - HORISTA</t>
  </si>
  <si>
    <r>
      <rPr>
        <rFont val="Arial"/>
        <sz val="7.0"/>
      </rPr>
      <t>A incluir</t>
    </r>
  </si>
  <si>
    <t>95318</t>
  </si>
  <si>
    <t>CURSO DE CAPACITAÇÃO PARA AUXILIAR DE LABORATÓRIO (ENCARGOS COMPLEMENTARES) - HORISTA</t>
  </si>
  <si>
    <t>95319</t>
  </si>
  <si>
    <t>CURSO DE CAPACITAÇÃO PARA AUXILIAR DE MECÂNICO (ENCARGOS COMPLEMENTARES) - HORISTA</t>
  </si>
  <si>
    <r>
      <rPr>
        <rFont val="Arial"/>
        <sz val="7.0"/>
      </rPr>
      <t>Concreto estrutural fck = 20,0 MPa, tudo incluído</t>
    </r>
  </si>
  <si>
    <r>
      <rPr>
        <rFont val="Arial"/>
        <sz val="7.0"/>
      </rPr>
      <t>M3</t>
    </r>
  </si>
  <si>
    <t>95320</t>
  </si>
  <si>
    <r>
      <rPr>
        <rFont val="Arial"/>
        <sz val="7.0"/>
      </rPr>
      <t>A incluir</t>
    </r>
  </si>
  <si>
    <t>CURSO DE CAPACITAÇÃO PARA AUXILIAR DE SERRALHEIRO (ENCARGOS COMPLEMENTARES) - HORISTA</t>
  </si>
  <si>
    <t>95321</t>
  </si>
  <si>
    <r>
      <rPr>
        <rFont val="Arial"/>
        <sz val="7.0"/>
      </rPr>
      <t>Concreto estrutural fck = 25,0 MPa com plastificante, tudo incluído</t>
    </r>
  </si>
  <si>
    <t>CURSO DE CAPACITAÇÃO PARA AUXILIAR DE SERVIÇOS GERAIS (ENCARGOS COMPLEMENTARES) - HORISTA</t>
  </si>
  <si>
    <r>
      <rPr>
        <rFont val="Arial"/>
        <sz val="7.0"/>
      </rPr>
      <t>M3</t>
    </r>
  </si>
  <si>
    <r>
      <rPr>
        <rFont val="Arial"/>
        <sz val="7.0"/>
      </rPr>
      <t>A incluir</t>
    </r>
  </si>
  <si>
    <t>95322</t>
  </si>
  <si>
    <t>CURSO DE CAPACITAÇÃO PARA AUXILIAR DE TOPÓGRAFO (ENCARGOS COMPLEMENTARES) - HORISTA</t>
  </si>
  <si>
    <t>95323</t>
  </si>
  <si>
    <t>CURSO DE CAPACITAÇÃO PARA AUXILIAR TÉCNICO DE ENGENHARIA (ENCARGOS COMPLEMENTARES) - HORISTA</t>
  </si>
  <si>
    <r>
      <rPr>
        <rFont val="Arial"/>
        <sz val="7.0"/>
      </rPr>
      <t xml:space="preserve">Concreto estrutural fck = 25,0 MPa, inclusive fornecimento e transporte do cimento, areia e
</t>
    </r>
    <r>
      <rPr>
        <rFont val="Arial"/>
        <sz val="7.0"/>
      </rPr>
      <t>pedra britada</t>
    </r>
  </si>
  <si>
    <r>
      <rPr>
        <rFont val="Arial"/>
        <sz val="7.0"/>
      </rPr>
      <t>M3</t>
    </r>
  </si>
  <si>
    <t>95324</t>
  </si>
  <si>
    <r>
      <rPr>
        <rFont val="Arial"/>
        <sz val="7.0"/>
      </rPr>
      <t>A incluir</t>
    </r>
  </si>
  <si>
    <t>CURSO DE CAPACITAÇÃO PARA AZULEJISTA OU LADRILHISTA (ENCARGOS COMPLEMENTARES) - HORISTA</t>
  </si>
  <si>
    <t>95325</t>
  </si>
  <si>
    <t>CURSO DE CAPACITAÇÃO PARA BLASTER, DINAMITADOR OU CABO DE FOGO (ENCARGOS COMPLEMENTARES) - HORISTA</t>
  </si>
  <si>
    <r>
      <rPr>
        <rFont val="Arial"/>
        <sz val="7.0"/>
      </rPr>
      <t>Concreto estrutural fck = 30,0 MPa com micro-silica e Sikacrete BR ou equivalente</t>
    </r>
  </si>
  <si>
    <r>
      <rPr>
        <rFont val="Arial"/>
        <sz val="7.0"/>
      </rPr>
      <t>M3</t>
    </r>
  </si>
  <si>
    <t>95326</t>
  </si>
  <si>
    <t>CURSO DE CAPACITAÇÃO PARA CADASTRISTA DE REDES DE AGUA E ESGOTO (ENCARGOS COMPLEMENTARES) - HORISTA</t>
  </si>
  <si>
    <r>
      <rPr>
        <rFont val="Arial"/>
        <sz val="7.0"/>
      </rPr>
      <t>A incluir</t>
    </r>
  </si>
  <si>
    <t>95327</t>
  </si>
  <si>
    <t>CURSO DE CAPACITAÇÃO PARA CALAFETADOR/CALAFATE (ENCARGOS COMPLEMENTARES) - HORISTA</t>
  </si>
  <si>
    <t>95328</t>
  </si>
  <si>
    <r>
      <rPr>
        <rFont val="Arial"/>
        <sz val="7.0"/>
      </rPr>
      <t>Concreto estrutural fck = 30,0 MPa com plastificante</t>
    </r>
  </si>
  <si>
    <t>CURSO DE CAPACITAÇÃO PARA CALCETEIRO (ENCARGOS COMPLEMENTARES) - HORISTA</t>
  </si>
  <si>
    <r>
      <rPr>
        <rFont val="Arial"/>
        <sz val="7.0"/>
      </rPr>
      <t>M3</t>
    </r>
  </si>
  <si>
    <r>
      <rPr>
        <rFont val="Arial"/>
        <sz val="7.0"/>
      </rPr>
      <t>A incluir</t>
    </r>
  </si>
  <si>
    <t>95329</t>
  </si>
  <si>
    <t>CURSO DE CAPACITAÇÃO PARA CARPINTEIRO DE ESQUADRIA (ENCARGOS COMPLEMENTARES) - HORISTA</t>
  </si>
  <si>
    <t>95330</t>
  </si>
  <si>
    <t>CURSO DE CAPACITAÇÃO PARA CARPINTEIRO DE FÔRMAS (ENCARGOS COMPLEMENTARES) - HORISTA</t>
  </si>
  <si>
    <r>
      <rPr>
        <rFont val="Arial"/>
        <sz val="7.0"/>
      </rPr>
      <t>Concreto estrutural fck = 30,0 MPa, tudo incluído</t>
    </r>
  </si>
  <si>
    <r>
      <rPr>
        <rFont val="Arial"/>
        <sz val="7.0"/>
      </rPr>
      <t>M3</t>
    </r>
  </si>
  <si>
    <t>95331</t>
  </si>
  <si>
    <t>CURSO DE CAPACITAÇÃO PARA CAVOUQUEIRO OU OPERADOR PERFURATRIZ/ROMPEDOR (ENCARGOS COMPLEMENTARES) - HORISTA</t>
  </si>
  <si>
    <r>
      <rPr>
        <rFont val="Arial"/>
        <sz val="7.0"/>
      </rPr>
      <t>A incluir</t>
    </r>
  </si>
  <si>
    <t>95332</t>
  </si>
  <si>
    <t>CURSO DE CAPACITAÇÃO PARA ELETRICISTA (ENCARGOS COMPLEMENTARES) - HORISTA</t>
  </si>
  <si>
    <t>95333</t>
  </si>
  <si>
    <r>
      <rPr>
        <rFont val="Arial"/>
        <sz val="7.0"/>
      </rPr>
      <t>Concreto estrutural fck = 35,0 MPa com micro-silica e Sikacrete BR ou equivalente</t>
    </r>
  </si>
  <si>
    <t>CURSO DE CAPACITAÇÃO PARA ELETRICISTA INDUSTRIAL (ENCARGOS COMPLEMENTARES) - HORISTA</t>
  </si>
  <si>
    <r>
      <rPr>
        <rFont val="Arial"/>
        <sz val="7.0"/>
      </rPr>
      <t>M3</t>
    </r>
  </si>
  <si>
    <r>
      <rPr>
        <rFont val="Arial"/>
        <sz val="7.0"/>
      </rPr>
      <t>A incluir</t>
    </r>
  </si>
  <si>
    <t>95334</t>
  </si>
  <si>
    <t>CURSO DE CAPACITAÇÃO PARA ELETROTÉCNICO (ENCARGOS COMPLEMENTARES) - HORISTA</t>
  </si>
  <si>
    <t>95335</t>
  </si>
  <si>
    <t>CURSO DE CAPACITAÇÃO PARA ENCANADOR OU BOMBEIRO HIDRÁULICO (ENCARGOS COMPLEMENTARES) - HORISTA</t>
  </si>
  <si>
    <r>
      <rPr>
        <rFont val="Arial"/>
        <sz val="7.0"/>
      </rPr>
      <t>Concreto submerso fck = 20,0 MPa, tudo incluído</t>
    </r>
  </si>
  <si>
    <r>
      <rPr>
        <rFont val="Arial"/>
        <sz val="7.0"/>
      </rPr>
      <t>M3</t>
    </r>
  </si>
  <si>
    <t>95336</t>
  </si>
  <si>
    <t>CURSO DE CAPACITAÇÃO PARA ESTUCADOR (ENCARGOS COMPLEMENTARES) - HORISTA</t>
  </si>
  <si>
    <r>
      <rPr>
        <rFont val="Arial"/>
        <sz val="7.0"/>
      </rPr>
      <t>A incluir</t>
    </r>
  </si>
  <si>
    <t>95337</t>
  </si>
  <si>
    <t>CURSO DE CAPACITAÇÃO PARA GESSEIRO (ENCARGOS COMPLEMENTARES) - HORISTA</t>
  </si>
  <si>
    <t>95338</t>
  </si>
  <si>
    <r>
      <rPr>
        <rFont val="Arial"/>
        <sz val="7.0"/>
      </rPr>
      <t xml:space="preserve">Corpo BDTC (grota) diâmetro 0,60 m CA-1 MF exclusive escavação e reaterro, inclusive
</t>
    </r>
    <r>
      <rPr>
        <rFont val="Arial"/>
        <sz val="7.0"/>
      </rPr>
      <t>transporte do tubo</t>
    </r>
  </si>
  <si>
    <t>CURSO DE CAPACITAÇÃO PARA IMPERMEABILIZADOR (ENCARGOS COMPLEMENTARES) - HORISTA</t>
  </si>
  <si>
    <r>
      <rPr>
        <rFont val="Arial"/>
        <sz val="7.0"/>
      </rPr>
      <t>M</t>
    </r>
  </si>
  <si>
    <r>
      <rPr>
        <rFont val="Arial"/>
        <sz val="7.0"/>
      </rPr>
      <t>A incluir</t>
    </r>
  </si>
  <si>
    <t>95339</t>
  </si>
  <si>
    <t>CURSO DE CAPACITAÇÃO PARA MAÇARIQUEIRO (ENCARGOS COMPLEMENTARES) - HORISTA</t>
  </si>
  <si>
    <t>95340</t>
  </si>
  <si>
    <t>CURSO DE CAPACITAÇÃO PARA MARCENEIRO (ENCARGOS COMPLEMENTARES) - HORISTA</t>
  </si>
  <si>
    <r>
      <rPr>
        <rFont val="Arial"/>
        <sz val="7.0"/>
      </rPr>
      <t xml:space="preserve">Corpo BDTC (grota) diâmetro 0,60 m CA-1 PB exclusive escavação e reaterro, inclusive
</t>
    </r>
    <r>
      <rPr>
        <rFont val="Arial"/>
        <sz val="7.0"/>
      </rPr>
      <t>transporte do tubo</t>
    </r>
  </si>
  <si>
    <r>
      <rPr>
        <rFont val="Arial"/>
        <sz val="7.0"/>
      </rPr>
      <t>M</t>
    </r>
  </si>
  <si>
    <t>95341</t>
  </si>
  <si>
    <t>CURSO DE CAPACITAÇÃO PARA MARMORISTA/GRANITEIRO (ENCARGOS COMPLEMENTARES) - HORISTA</t>
  </si>
  <si>
    <r>
      <rPr>
        <rFont val="Arial"/>
        <sz val="7.0"/>
      </rPr>
      <t>A incluir</t>
    </r>
  </si>
  <si>
    <t>95342</t>
  </si>
  <si>
    <t>CURSO DE CAPACITAÇÃO PARA MECÂNICO DE EQUIPAMENTOS PESADOS (ENCARGOS COMPLEMENTARES) - HORISTA</t>
  </si>
  <si>
    <t>95343</t>
  </si>
  <si>
    <r>
      <rPr>
        <rFont val="Arial"/>
        <sz val="7.0"/>
      </rPr>
      <t xml:space="preserve">Corpo BDTC (grota) diâmetro 0,60 m CA-2 MF exclusive escavação e reaterro, inclusive
</t>
    </r>
    <r>
      <rPr>
        <rFont val="Arial"/>
        <sz val="7.0"/>
      </rPr>
      <t>transporte do tubo</t>
    </r>
  </si>
  <si>
    <t>CURSO DE CAPACITAÇÃO PARA MONTADOR  DE TUBO AÇO/EQUIPAMENTOS (ENCARGOS COMPLEMENTARES) - HORISTA</t>
  </si>
  <si>
    <r>
      <rPr>
        <rFont val="Arial"/>
        <sz val="7.0"/>
      </rPr>
      <t>M</t>
    </r>
  </si>
  <si>
    <r>
      <rPr>
        <rFont val="Arial"/>
        <sz val="7.0"/>
      </rPr>
      <t>A incluir</t>
    </r>
  </si>
  <si>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</si>
  <si>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</si>
  <si>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</si>
  <si>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</si>
  <si>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</si>
  <si>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</si>
  <si>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r>
      <rPr>
        <rFont val="Arial"/>
        <sz val="7.0"/>
      </rPr>
      <t xml:space="preserve">Corpo BDTC (grota) diâmetro 0,60 m CA-2 PB exclusive escavação e reaterro, inclusive
</t>
    </r>
    <r>
      <rPr>
        <rFont val="Arial"/>
        <sz val="7.0"/>
      </rPr>
      <t>transporte do tubo</t>
    </r>
  </si>
  <si>
    <r>
      <rPr>
        <rFont val="Arial"/>
        <sz val="7.0"/>
      </rPr>
      <t>M</t>
    </r>
  </si>
  <si>
    <t>95347</t>
  </si>
  <si>
    <r>
      <rPr>
        <rFont val="Arial"/>
        <sz val="7.0"/>
      </rPr>
      <t>A incluir</t>
    </r>
  </si>
  <si>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</si>
  <si>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</si>
  <si>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</si>
  <si>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</si>
  <si>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</si>
  <si>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r>
      <rPr>
        <rFont val="Arial"/>
        <sz val="7.0"/>
      </rPr>
      <t xml:space="preserve">Corpo BDTC (grota) diâmetro 0,80 m CA-1 MF exclusive escavação e reaterro, inclusive
</t>
    </r>
    <r>
      <rPr>
        <rFont val="Arial"/>
        <sz val="7.0"/>
      </rPr>
      <t>transporte do tubo</t>
    </r>
  </si>
  <si>
    <r>
      <rPr>
        <rFont val="Arial"/>
        <sz val="7.0"/>
      </rPr>
      <t>M</t>
    </r>
  </si>
  <si>
    <t>95350</t>
  </si>
  <si>
    <r>
      <rPr>
        <rFont val="Arial"/>
        <sz val="7.0"/>
      </rPr>
      <t>A incluir</t>
    </r>
  </si>
  <si>
    <t>CURSO DE CAPACITAÇÃO PARA MOTORISTA DE VEÍCULO PESADO (ENCARGOS COMPLEMENTARES) - HORISTA</t>
  </si>
  <si>
    <t>95351</t>
  </si>
  <si>
    <t>CURSO DE CAPACITAÇÃO PARA MOTORISTA OPERADOR DE MUNCK (ENCARGOS COMPLEMENTARES) - HORISTA</t>
  </si>
  <si>
    <r>
      <rPr>
        <rFont val="Arial"/>
        <sz val="7.0"/>
      </rPr>
      <t xml:space="preserve">Corpo BDTC (grota) diâmetro 0,80 m CA-1 PB exclusive escavação e reaterro, inclusive
</t>
    </r>
    <r>
      <rPr>
        <rFont val="Arial"/>
        <sz val="7.0"/>
      </rPr>
      <t>transporte do tubo</t>
    </r>
  </si>
  <si>
    <t>95352</t>
  </si>
  <si>
    <t>CURSO DE CAPACITAÇÃO PARA NIVELADOR (ENCARGOS COMPLEMENTARES) - HORISTA</t>
  </si>
  <si>
    <r>
      <rPr>
        <rFont val="Arial"/>
        <sz val="7.0"/>
      </rPr>
      <t>M</t>
    </r>
  </si>
  <si>
    <r>
      <rPr>
        <rFont val="Arial"/>
        <sz val="7.0"/>
      </rPr>
      <t>A incluir</t>
    </r>
  </si>
  <si>
    <t>95354</t>
  </si>
  <si>
    <t>CURSO DE CAPACITAÇÃO PARA OPERADOR DE BETONEIRA (CAMINHÃO) (ENCARGOS COMPLEMENTARES) - HORISTA</t>
  </si>
  <si>
    <t>95355</t>
  </si>
  <si>
    <r>
      <rPr>
        <rFont val="Arial"/>
        <sz val="7.0"/>
      </rPr>
      <t xml:space="preserve">Corpo BDTC (grota) diâmetro 0,80 m CA-2 MF exclusive escavação e reaterro, inclusive
</t>
    </r>
    <r>
      <rPr>
        <rFont val="Arial"/>
        <sz val="7.0"/>
      </rPr>
      <t>transporte do tubo</t>
    </r>
  </si>
  <si>
    <t>CURSO DE CAPACITAÇÃO PARA OPERADOR DE COMPRESSOR OU COMPRESSORISTA (ENCARGOS COMPLEMENTARES) - HORISTA</t>
  </si>
  <si>
    <r>
      <rPr>
        <rFont val="Arial"/>
        <sz val="7.0"/>
      </rPr>
      <t>M</t>
    </r>
  </si>
  <si>
    <r>
      <rPr>
        <rFont val="Arial"/>
        <sz val="7.0"/>
      </rPr>
      <t>A incluir</t>
    </r>
  </si>
  <si>
    <t>95356</t>
  </si>
  <si>
    <t>CURSO DE CAPACITAÇÃO PARA OPERADOR DE DEMARCADORA DE FAIXAS (ENCARGOS COMPLEMENTARES) - HORISTA</t>
  </si>
  <si>
    <t>95357</t>
  </si>
  <si>
    <t>CURSO DE CAPACITAÇÃO PARA OPERADOR DE ESCAVADEIRA (ENCARGOS COMPLEMENTARES) - HORISTA</t>
  </si>
  <si>
    <r>
      <rPr>
        <rFont val="Arial"/>
        <sz val="7.0"/>
      </rPr>
      <t xml:space="preserve">Corpo BDTC (grota) diâmetro 0,80 m CA-2 PB exclusive escavação e reaterro, inclusive
</t>
    </r>
    <r>
      <rPr>
        <rFont val="Arial"/>
        <sz val="7.0"/>
      </rPr>
      <t>transporte do tubo</t>
    </r>
  </si>
  <si>
    <r>
      <rPr>
        <rFont val="Arial"/>
        <sz val="7.0"/>
      </rPr>
      <t>M</t>
    </r>
  </si>
  <si>
    <r>
      <rPr>
        <rFont val="Arial"/>
        <sz val="7.0"/>
      </rPr>
      <t>A incluir</t>
    </r>
  </si>
  <si>
    <t>95358</t>
  </si>
  <si>
    <t>CURSO DE CAPACITAÇÃO PARA OPERADOR DE GUINCHO (ENCARGOS COMPLEMENTARES) - HORISTA</t>
  </si>
  <si>
    <t>95359</t>
  </si>
  <si>
    <t>CURSO DE CAPACITAÇÃO PARA OPERADOR DE GUINDASTE (ENCARGOS COMPLEMENTARES) - HORISTA</t>
  </si>
  <si>
    <r>
      <rPr>
        <rFont val="Arial"/>
        <sz val="7.0"/>
      </rPr>
      <t xml:space="preserve">Corpo BDTC (grota) diâmetro 1,00 m CA-1 MF exclusive escavação e reaterro, inclusive
</t>
    </r>
    <r>
      <rPr>
        <rFont val="Arial"/>
        <sz val="7.0"/>
      </rPr>
      <t>transporte do tubo</t>
    </r>
  </si>
  <si>
    <t>95360</t>
  </si>
  <si>
    <t>CURSO DE CAPACITAÇÃO PARA OPERADOR DE MÁQUINAS E EQUIPAMENTOS (ENCARGOS COMPLEMENTARES) - HORISTA</t>
  </si>
  <si>
    <r>
      <rPr>
        <rFont val="Arial"/>
        <sz val="7.0"/>
      </rPr>
      <t>M</t>
    </r>
  </si>
  <si>
    <t>95361</t>
  </si>
  <si>
    <r>
      <rPr>
        <rFont val="Arial"/>
        <sz val="7.0"/>
      </rPr>
      <t>A incluir</t>
    </r>
  </si>
  <si>
    <t>CURSO DE CAPACITAÇÃO PARA OPERADOR DE MARTELETE OU MARTELETEIRO (ENCARGOS COMPLEMENTARES) - HORISTA</t>
  </si>
  <si>
    <t>95362</t>
  </si>
  <si>
    <t>CURSO DE CAPACITAÇÃO PARA OPERADOR DE MOTO-ESCREIPER (ENCARGOS COMPLEMENTARES) - HORISTA</t>
  </si>
  <si>
    <r>
      <rPr>
        <rFont val="Arial"/>
        <sz val="7.0"/>
      </rPr>
      <t xml:space="preserve">Corpo BDTC (grota) diâmetro 1,00 m CA-1 PB exclusive escavação e reaterro, inclusive
</t>
    </r>
    <r>
      <rPr>
        <rFont val="Arial"/>
        <sz val="7.0"/>
      </rPr>
      <t>transporte do tubo</t>
    </r>
  </si>
  <si>
    <t>95363</t>
  </si>
  <si>
    <t>CURSO DE CAPACITAÇÃO PARA OPERADOR DE MOTONIVELADORA (ENCARGOS COMPLEMENTARES) - HORISTA</t>
  </si>
  <si>
    <r>
      <rPr>
        <rFont val="Arial"/>
        <sz val="7.0"/>
      </rPr>
      <t>M</t>
    </r>
  </si>
  <si>
    <t>95364</t>
  </si>
  <si>
    <t>CURSO DE CAPACITAÇÃO PARA OPERADOR DE PÁ CARREGADEIRA (ENCARGOS COMPLEMENTARES) - HORISTA</t>
  </si>
  <si>
    <r>
      <rPr>
        <rFont val="Arial"/>
        <sz val="7.0"/>
      </rPr>
      <t>A incluir</t>
    </r>
  </si>
  <si>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</si>
  <si>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</si>
  <si>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</si>
  <si>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</si>
  <si>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</si>
  <si>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</si>
  <si>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r>
      <rPr>
        <rFont val="Arial"/>
        <sz val="7.0"/>
      </rPr>
      <t xml:space="preserve">Corpo BDTC (grota) diâmetro 1,00 m CA-2 MF exclusive escavação e reaterro, inclusive
</t>
    </r>
    <r>
      <rPr>
        <rFont val="Arial"/>
        <sz val="7.0"/>
      </rPr>
      <t>transporte do tubo</t>
    </r>
  </si>
  <si>
    <t>95368</t>
  </si>
  <si>
    <t>CURSO DE CAPACITAÇÃO PARA OPERADOR JATO DE AREIA OU JATISTA (ENCARGOS COMPLEMENTARES) - HORISTA</t>
  </si>
  <si>
    <r>
      <rPr>
        <rFont val="Arial"/>
        <sz val="7.0"/>
      </rPr>
      <t>M</t>
    </r>
  </si>
  <si>
    <t>95369</t>
  </si>
  <si>
    <t>CURSO DE CAPACITAÇÃO PARA OPERADOR PARA BATE ESTACAS (ENCARGOS COMPLEMENTARES) - HORISTA</t>
  </si>
  <si>
    <r>
      <rPr>
        <rFont val="Arial"/>
        <sz val="7.0"/>
      </rPr>
      <t>A incluir</t>
    </r>
  </si>
  <si>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</si>
  <si>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</si>
  <si>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</si>
  <si>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</si>
  <si>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</si>
  <si>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</si>
  <si>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r>
      <rPr>
        <rFont val="Arial"/>
        <sz val="7.0"/>
      </rPr>
      <t xml:space="preserve">Corpo BDTC (grota) diâmetro 1,00 m CA-2 PB exclusive escavação e reaterro, inclusive
</t>
    </r>
    <r>
      <rPr>
        <rFont val="Arial"/>
        <sz val="7.0"/>
      </rPr>
      <t>transporte do tubo</t>
    </r>
  </si>
  <si>
    <t>95373</t>
  </si>
  <si>
    <t>CURSO DE CAPACITAÇÃO PARA PINTOR DE LETREIROS (ENCARGOS COMPLEMENTARES) - HORISTA</t>
  </si>
  <si>
    <r>
      <rPr>
        <rFont val="Arial"/>
        <sz val="7.0"/>
      </rPr>
      <t>M</t>
    </r>
  </si>
  <si>
    <t>95374</t>
  </si>
  <si>
    <t>CURSO DE CAPACITAÇÃO PARA PINTOR PARA TINTA EPÓXI (ENCARGOS COMPLEMENTARES) - HORISTA</t>
  </si>
  <si>
    <r>
      <rPr>
        <rFont val="Arial"/>
        <sz val="7.0"/>
      </rPr>
      <t>A incluir</t>
    </r>
  </si>
  <si>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</si>
  <si>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</si>
  <si>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</si>
  <si>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</si>
  <si>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</si>
  <si>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</si>
  <si>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r>
      <rPr>
        <rFont val="Arial"/>
        <sz val="7.0"/>
      </rPr>
      <t xml:space="preserve">Corpo BDTC (grota) diâmetro 1,00 m CA-3 MF exclusive escavação e reaterro, inclusive
</t>
    </r>
    <r>
      <rPr>
        <rFont val="Arial"/>
        <sz val="7.0"/>
      </rPr>
      <t>transporte do tubo</t>
    </r>
  </si>
  <si>
    <t>95378</t>
  </si>
  <si>
    <r>
      <rPr>
        <rFont val="Arial"/>
        <sz val="7.0"/>
      </rPr>
      <t>M</t>
    </r>
  </si>
  <si>
    <t>CURSO DE CAPACITAÇÃO PARA SERVENTE (ENCARGOS COMPLEMENTARES) - HORISTA</t>
  </si>
  <si>
    <t>95379</t>
  </si>
  <si>
    <r>
      <rPr>
        <rFont val="Arial"/>
        <sz val="7.0"/>
      </rPr>
      <t>A incluir</t>
    </r>
  </si>
  <si>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</si>
  <si>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</si>
  <si>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</si>
  <si>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</si>
  <si>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</si>
  <si>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</si>
  <si>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</si>
  <si>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r>
      <rPr>
        <rFont val="Arial"/>
        <sz val="7.0"/>
      </rPr>
      <t xml:space="preserve">Corpo BDTC (grota) diâmetro 1,20 m CA-1 MF exclusive escavação e reaterro, inclusive
</t>
    </r>
    <r>
      <rPr>
        <rFont val="Arial"/>
        <sz val="7.0"/>
      </rPr>
      <t>transporte do tubo</t>
    </r>
  </si>
  <si>
    <r>
      <rPr>
        <rFont val="Arial"/>
        <sz val="7.0"/>
      </rPr>
      <t>M</t>
    </r>
  </si>
  <si>
    <t>95384</t>
  </si>
  <si>
    <t>CURSO DE CAPACITAÇÃO PARA TÉCNICO DE SONDAGEM (ENCARGOS COMPLEMENTARES) - HORISTA</t>
  </si>
  <si>
    <r>
      <rPr>
        <rFont val="Arial"/>
        <sz val="7.0"/>
      </rPr>
      <t>A incluir</t>
    </r>
  </si>
  <si>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</si>
  <si>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</si>
  <si>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</si>
  <si>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</si>
  <si>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</si>
  <si>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</si>
  <si>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</si>
  <si>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</si>
  <si>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</si>
  <si>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</si>
  <si>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</si>
  <si>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r>
      <rPr>
        <rFont val="Arial"/>
        <sz val="7.0"/>
      </rPr>
      <t xml:space="preserve">Corpo BDTC (grota) diâmetro 1,20 m CA-1 PB exclusive escavação e reaterro, inclusive
</t>
    </r>
    <r>
      <rPr>
        <rFont val="Arial"/>
        <sz val="7.0"/>
      </rPr>
      <t>transporte do tubo</t>
    </r>
  </si>
  <si>
    <t>CURSO DE CAPACITAÇÃO PARA JARDINEIRO (ENCARGOS COMPLEMENTARES) - HORISTA</t>
  </si>
  <si>
    <r>
      <rPr>
        <rFont val="Arial"/>
        <sz val="7.0"/>
      </rPr>
      <t>M</t>
    </r>
  </si>
  <si>
    <t>95391</t>
  </si>
  <si>
    <t>CURSO DE CAPACITAÇÃO PARA DESENHISTA DETALHISTA (ENCARGOS COMPLEMENTARES) - HORISTA</t>
  </si>
  <si>
    <t>95392</t>
  </si>
  <si>
    <r>
      <rPr>
        <rFont val="Arial"/>
        <sz val="7.0"/>
      </rPr>
      <t>A incluir</t>
    </r>
  </si>
  <si>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</si>
  <si>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</si>
  <si>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</si>
  <si>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</si>
  <si>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</si>
  <si>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</si>
  <si>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</si>
  <si>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</si>
  <si>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</si>
  <si>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r>
      <rPr>
        <rFont val="Arial"/>
        <sz val="7.0"/>
      </rPr>
      <t xml:space="preserve">Corpo BDTC (grota) diâmetro 1,20 m CA-2 MF exclusive escavação e reaterro, inclusive
</t>
    </r>
    <r>
      <rPr>
        <rFont val="Arial"/>
        <sz val="7.0"/>
      </rPr>
      <t>transporte do tubo</t>
    </r>
  </si>
  <si>
    <t>95397</t>
  </si>
  <si>
    <t>CURSO DE CAPACITAÇÃO PARA AUXILIAR DE DESENHISTA (ENCARGOS COMPLEMENTARES) - HORISTA</t>
  </si>
  <si>
    <r>
      <rPr>
        <rFont val="Arial"/>
        <sz val="7.0"/>
      </rPr>
      <t>M</t>
    </r>
  </si>
  <si>
    <t>95398</t>
  </si>
  <si>
    <t>CURSO DE CAPACITAÇÃO PARA AUXILIAR DE ESCRITÓRIO (ENCARGOS COMPLEMENTARES) - HORISTA</t>
  </si>
  <si>
    <r>
      <rPr>
        <rFont val="Arial"/>
        <sz val="7.0"/>
      </rPr>
      <t>A incluir</t>
    </r>
  </si>
  <si>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</si>
  <si>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</si>
  <si>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</si>
  <si>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</si>
  <si>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</si>
  <si>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</si>
  <si>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</si>
  <si>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</si>
  <si>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r>
      <rPr>
        <rFont val="Arial"/>
        <sz val="7.0"/>
      </rPr>
      <t xml:space="preserve">Corpo BDTC (grota) diâmetro 1,20 m CA-2 PB exclusive escavação e reaterro, inclusive
</t>
    </r>
    <r>
      <rPr>
        <rFont val="Arial"/>
        <sz val="7.0"/>
      </rPr>
      <t>transporte do tubo</t>
    </r>
  </si>
  <si>
    <r>
      <rPr>
        <rFont val="Arial"/>
        <sz val="7.0"/>
      </rPr>
      <t>M</t>
    </r>
  </si>
  <si>
    <t>95403</t>
  </si>
  <si>
    <t>CURSO DE CAPACITAÇÃO PARA ENGENHEIRO CIVIL DE OBRA PLENO (ENCARGOS COMPLEMENTARES) - HORISTA</t>
  </si>
  <si>
    <r>
      <rPr>
        <rFont val="Arial"/>
        <sz val="7.0"/>
      </rPr>
      <t>A incluir</t>
    </r>
  </si>
  <si>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</si>
  <si>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</si>
  <si>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</si>
  <si>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</si>
  <si>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</si>
  <si>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</si>
  <si>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r>
      <rPr>
        <rFont val="Arial"/>
        <sz val="7.0"/>
      </rPr>
      <t>Grupo de serviço: OBRAS DE ARTE CORRENTES E DRENAGEM</t>
    </r>
  </si>
  <si>
    <t>95407</t>
  </si>
  <si>
    <t>CURSO DE CAPACITAÇÃO PARA ENGENHEIRO ELETRICISTA (ENCARGOS COMPLEMENTARES) - HORISTA</t>
  </si>
  <si>
    <t>95408</t>
  </si>
  <si>
    <t>CURSO DE CAPACITAÇÃO  PARA MOTORISTA DE CAMINHÃO (ENCARGOS COMPLEMENTARES) - MENSALISTA</t>
  </si>
  <si>
    <t>95409</t>
  </si>
  <si>
    <t>CURSO DE CAPACITAÇÃO PARA DESENHISTA DETALHISTA (ENCARGOS COMPLEMENTARES) - MENSALISTA</t>
  </si>
  <si>
    <t>95410</t>
  </si>
  <si>
    <r>
      <rPr>
        <rFont val="Arial"/>
        <b/>
        <sz val="7.0"/>
      </rPr>
      <t>Cód. Padrão</t>
    </r>
  </si>
  <si>
    <t>CURSO DE CAPACITAÇÃO PARA DESENHISTA COPISTA (ENCARGOS COMPLEMENTARES) - MENSALISTA</t>
  </si>
  <si>
    <r>
      <rPr>
        <rFont val="Arial"/>
        <b/>
        <sz val="7.0"/>
      </rPr>
      <t>Descrição do serviço</t>
    </r>
  </si>
  <si>
    <t>95411</t>
  </si>
  <si>
    <t>CURSO DE CAPACITAÇÃO PARA DESENHISTA PROJETISTA (ENCARGOS COMPLEMENTARES) - MENSALISTA</t>
  </si>
  <si>
    <r>
      <rPr>
        <rFont val="Arial"/>
        <b/>
        <sz val="7.0"/>
      </rPr>
      <t>Unidade</t>
    </r>
  </si>
  <si>
    <t>95412</t>
  </si>
  <si>
    <t>CURSO DE CAPACITAÇÃO PARA AUXILIAR DE DESENHISTA (ENCARGOS COMPLEMENTARES) - MENSALISTA</t>
  </si>
  <si>
    <r>
      <rPr>
        <rFont val="Arial"/>
        <b/>
        <sz val="7.0"/>
      </rPr>
      <t>Preço unitário</t>
    </r>
  </si>
  <si>
    <t>95413</t>
  </si>
  <si>
    <t>CURSO DE CAPACITAÇÃO PARA ALMOXARIFE (ENCARGOS COMPLEMENTARES) - MENSALISTA</t>
  </si>
  <si>
    <r>
      <rPr>
        <rFont val="Arial"/>
        <b/>
        <sz val="7.0"/>
      </rPr>
      <t>Transporte</t>
    </r>
  </si>
  <si>
    <t>95414</t>
  </si>
  <si>
    <t>CURSO DE CAPACITAÇÃO PARA APONTADOR OU APROPRIADOR (ENCARGOS COMPLEMENTARES) - MENSALISTA</t>
  </si>
  <si>
    <t>95415</t>
  </si>
  <si>
    <t>CURSO DE CAPACITAÇÃO PARA ENGENHEIRO CIVIL DE OBRA JÚNIOR (ENCARGOS COMPLEMENTARES) - MENSALISTA</t>
  </si>
  <si>
    <t>98,37</t>
  </si>
  <si>
    <r>
      <rPr>
        <rFont val="Arial"/>
        <sz val="7.0"/>
      </rPr>
      <t xml:space="preserve">Corpo BDTC (grota) diâmetro 1,20 m CA-3 MF exclusive escavação e reaterro, inclusive
</t>
    </r>
    <r>
      <rPr>
        <rFont val="Arial"/>
        <sz val="7.0"/>
      </rPr>
      <t>transporte do tubo</t>
    </r>
  </si>
  <si>
    <t>95416</t>
  </si>
  <si>
    <t>CURSO DE CAPACITAÇÃO PARA AUXILIAR DE ESCRITÓRIO (ENCARGOS COMPLEMENTARES) - MENSALISTA</t>
  </si>
  <si>
    <r>
      <rPr>
        <rFont val="Arial"/>
        <sz val="7.0"/>
      </rPr>
      <t>M</t>
    </r>
  </si>
  <si>
    <t>95417</t>
  </si>
  <si>
    <r>
      <rPr>
        <rFont val="Arial"/>
        <sz val="7.0"/>
      </rPr>
      <t>A incluir</t>
    </r>
  </si>
  <si>
    <t>CURSO DE CAPACITAÇÃO PARA ENGENHEIRO CIVIL DE OBRA PLENO (ENCARGOS COMPLEMENTARES) - MENSALISTA</t>
  </si>
  <si>
    <t>111,97</t>
  </si>
  <si>
    <t>95418</t>
  </si>
  <si>
    <t>CURSO DE CAPACITAÇÃO PARA ENGENHEIRO CIVIL DE OBRA SÊNIOR (ENCARGOS COMPLEMENTARES) - MENSALISTA</t>
  </si>
  <si>
    <t>153,06</t>
  </si>
  <si>
    <t>95419</t>
  </si>
  <si>
    <t>CURSO DE CAPACITAÇÃO PARA ARQUITETO JÚNIOR (ENCARGOS COMPLEMENTARES) - MENSALISTA</t>
  </si>
  <si>
    <t>40,90</t>
  </si>
  <si>
    <t>95420</t>
  </si>
  <si>
    <t>CURSO DE CAPACITAÇÃO PARA ARQUITETO PLENO (ENCARGOS COMPLEMENTARES) - MENSALISTA</t>
  </si>
  <si>
    <t>58,10</t>
  </si>
  <si>
    <t>95421</t>
  </si>
  <si>
    <r>
      <rPr>
        <rFont val="Arial"/>
        <sz val="7.0"/>
      </rPr>
      <t xml:space="preserve">Corpo BDTC (grota) diâmetro 1,50 m CA-1 MF exclusive escavação e reaterro, inclusive
</t>
    </r>
    <r>
      <rPr>
        <rFont val="Arial"/>
        <sz val="7.0"/>
      </rPr>
      <t>transporte do tubo</t>
    </r>
  </si>
  <si>
    <t>CURSO DE CAPACITAÇÃO PARA ARQUITETO SÊNIOR (ENCARGOS COMPLEMENTARES) - MENSALISTA</t>
  </si>
  <si>
    <t>76,81</t>
  </si>
  <si>
    <r>
      <rPr>
        <rFont val="Arial"/>
        <sz val="7.0"/>
      </rPr>
      <t>M</t>
    </r>
  </si>
  <si>
    <t>95422</t>
  </si>
  <si>
    <t>CURSO DE CAPACITAÇÃO PARA ENCARREGADO GERAL DE OBRAS (ENCARGOS COMPLEMENTARES) - MENSALISTA</t>
  </si>
  <si>
    <r>
      <rPr>
        <rFont val="Arial"/>
        <sz val="7.0"/>
      </rPr>
      <t>A incluir</t>
    </r>
  </si>
  <si>
    <t>95423</t>
  </si>
  <si>
    <t>CURSO DE CAPACITAÇÃO PARA MESTRE DE OBRAS (ENCARGOS COMPLEMENTARES) - MENSALISTA</t>
  </si>
  <si>
    <t>93,24</t>
  </si>
  <si>
    <t>95424</t>
  </si>
  <si>
    <t>CURSO DE CAPACITAÇÃO PARA TOPÓGRAFO (ENCARGOS COMPLEMENTARES) - MENSALISTA</t>
  </si>
  <si>
    <t>100288</t>
  </si>
  <si>
    <t>CURSO DE CAPACITAÇÃO PARA VIGIA DIURNO (ENCARGOS COMPLEMENTARES) - HORISTA</t>
  </si>
  <si>
    <r>
      <rPr>
        <rFont val="Arial"/>
        <sz val="7.0"/>
      </rPr>
      <t xml:space="preserve">Corpo BDTC (grota) diâmetro 1,50 m CA-1 PB exclusive escavação e reaterro, inclusive
</t>
    </r>
    <r>
      <rPr>
        <rFont val="Arial"/>
        <sz val="7.0"/>
      </rPr>
      <t>transporte do tubo</t>
    </r>
  </si>
  <si>
    <t>100289</t>
  </si>
  <si>
    <t>VIGIA DIURNO COM ENCARGOS COMPLEMENTARES</t>
  </si>
  <si>
    <r>
      <rPr>
        <rFont val="Arial"/>
        <sz val="7.0"/>
      </rPr>
      <t>M</t>
    </r>
  </si>
  <si>
    <r>
      <rPr>
        <rFont val="Arial"/>
        <sz val="7.0"/>
      </rPr>
      <t>A incluir</t>
    </r>
  </si>
  <si>
    <t>100290</t>
  </si>
  <si>
    <t>CURSO DE CAPACITAÇÃO PARA AUXILIAR DE ALMOXARIFE (ENCARGOS COMPLEMENTARES) - HORISTA</t>
  </si>
  <si>
    <t>100291</t>
  </si>
  <si>
    <t>CURSO DE CAPACITAÇÃO PARA AJUDANTE DE PINTOR (ENCARGOS COMPLEMENTARES) - HORISTA</t>
  </si>
  <si>
    <r>
      <rPr>
        <rFont val="Arial"/>
        <sz val="7.0"/>
      </rPr>
      <t xml:space="preserve">Corpo BDTC (grota) diâmetro 1,50 m CA-2 MF exclusive escavação e reaterro, inclusive
</t>
    </r>
    <r>
      <rPr>
        <rFont val="Arial"/>
        <sz val="7.0"/>
      </rPr>
      <t>transporte do tubo</t>
    </r>
  </si>
  <si>
    <t>100292</t>
  </si>
  <si>
    <r>
      <rPr>
        <rFont val="Arial"/>
        <sz val="7.0"/>
      </rPr>
      <t>M</t>
    </r>
  </si>
  <si>
    <t>CURSO DE CAPACITAÇÃO PARA COORDENADOR/GERENTE DE OBRA (ENCARGOS COMPLEMENTARES) - HORISTA</t>
  </si>
  <si>
    <r>
      <rPr>
        <rFont val="Arial"/>
        <sz val="7.0"/>
      </rPr>
      <t>A incluir</t>
    </r>
  </si>
  <si>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</si>
  <si>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</si>
  <si>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</si>
  <si>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</si>
  <si>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</si>
  <si>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</si>
  <si>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r>
      <rPr>
        <rFont val="Arial"/>
        <sz val="7.0"/>
      </rPr>
      <t xml:space="preserve">Corpo BDTC (grota) diâmetro 1,50 m CA-2 PB exclusive escavação e reaterro, inclusive
</t>
    </r>
    <r>
      <rPr>
        <rFont val="Arial"/>
        <sz val="7.0"/>
      </rPr>
      <t>transporte do tubo</t>
    </r>
  </si>
  <si>
    <r>
      <rPr>
        <rFont val="Arial"/>
        <sz val="7.0"/>
      </rPr>
      <t>M</t>
    </r>
  </si>
  <si>
    <t>100296</t>
  </si>
  <si>
    <t>CURSO DE CAPACITAÇÃO PARA ENGENHEIRO CIVIL JUNIOR (ENCARGOS COMPLEMENTARES) - HORISTA</t>
  </si>
  <si>
    <r>
      <rPr>
        <rFont val="Arial"/>
        <sz val="7.0"/>
      </rPr>
      <t>A incluir</t>
    </r>
  </si>
  <si>
    <t>100297</t>
  </si>
  <si>
    <t>CURSO DE CAPACITAÇÃO PARA ENGENHEIRO CIVIL PLENO (ENCARGOS COMPLEMENTARES) - HORISTA</t>
  </si>
  <si>
    <t>100298</t>
  </si>
  <si>
    <t>CURSO DE CAPACITAÇÃO PARA MECÂNICO DE REFRIGERAÇÃO (ENCARGOS COMPLEMENTARES) - HORISTA</t>
  </si>
  <si>
    <r>
      <rPr>
        <rFont val="Arial"/>
        <sz val="7.0"/>
      </rPr>
      <t xml:space="preserve">Corpo BDTC (grota) diâmetro 1,50 m CA-3 MF exclusive escavação e reaterro, inclusive
</t>
    </r>
    <r>
      <rPr>
        <rFont val="Arial"/>
        <sz val="7.0"/>
      </rPr>
      <t>transporte do tubo</t>
    </r>
  </si>
  <si>
    <r>
      <rPr>
        <rFont val="Arial"/>
        <sz val="7.0"/>
      </rPr>
      <t>M</t>
    </r>
  </si>
  <si>
    <r>
      <rPr>
        <rFont val="Arial"/>
        <sz val="7.0"/>
      </rPr>
      <t>A incluir</t>
    </r>
  </si>
  <si>
    <t>100299</t>
  </si>
  <si>
    <t>CURSO DE CAPACITAÇÃO PARA TÉCNICO EM SEGURANÇA DO TRABALHO (ENCARGOS COMPLEMENTARES) - HORISTA</t>
  </si>
  <si>
    <t>100300</t>
  </si>
  <si>
    <t>AUXILIAR DE ALMOXARIFE COM ENCARGOS COMPLEMENTARES</t>
  </si>
  <si>
    <t>16,58</t>
  </si>
  <si>
    <t>100301</t>
  </si>
  <si>
    <t>AJUDANTE DE PINTOR COM ENCARGOS COMPLEMENTARES</t>
  </si>
  <si>
    <r>
      <rPr>
        <rFont val="Arial"/>
        <sz val="7.0"/>
      </rPr>
      <t>Corpo BSTC diâmetro 0,20 m C.S. MF inclusive escavação, reaterro e transporte do tubo</t>
    </r>
  </si>
  <si>
    <r>
      <rPr>
        <rFont val="Arial"/>
        <sz val="7.0"/>
      </rPr>
      <t>M</t>
    </r>
  </si>
  <si>
    <t>100302</t>
  </si>
  <si>
    <t>COORDENADOR/GERENTE DE OBRA COM ENCARGOS COMPLEMENTARES</t>
  </si>
  <si>
    <t>106,40</t>
  </si>
  <si>
    <t>100303</t>
  </si>
  <si>
    <t>AUXILIAR DE AZULEJISTA COM ENCARGOS COMPLEMENTARES</t>
  </si>
  <si>
    <r>
      <rPr>
        <rFont val="Arial"/>
        <sz val="7.0"/>
      </rPr>
      <t>A incluir</t>
    </r>
  </si>
  <si>
    <t>15,89</t>
  </si>
  <si>
    <t>100304</t>
  </si>
  <si>
    <t>ARQUITETO PAISAGISTA COM ENCARGOS COMPLEMENTARES</t>
  </si>
  <si>
    <t>56,31</t>
  </si>
  <si>
    <t>100305</t>
  </si>
  <si>
    <t>ENGENHEIRO CIVIL JUNIOR COM ENCARGOS COMPLEMENTARES</t>
  </si>
  <si>
    <t>100306</t>
  </si>
  <si>
    <t>ENGENHEIRO CIVIL PLENO COM ENCARGOS COMPLEMENTARES</t>
  </si>
  <si>
    <r>
      <rPr>
        <rFont val="Arial"/>
        <sz val="7.0"/>
      </rPr>
      <t>Corpo BSTC diâmetro 0,20 m C.S. PB inclusive escavação, reaterro e transporte do tubo</t>
    </r>
  </si>
  <si>
    <r>
      <rPr>
        <rFont val="Arial"/>
        <sz val="7.0"/>
      </rPr>
      <t>M</t>
    </r>
  </si>
  <si>
    <t>100307</t>
  </si>
  <si>
    <t>MONTADOR DE ELETROELETRÔNICOS COM ENCARGOS COMPLEMENTARES</t>
  </si>
  <si>
    <r>
      <rPr>
        <rFont val="Arial"/>
        <sz val="7.0"/>
      </rPr>
      <t>A incluir</t>
    </r>
  </si>
  <si>
    <t>100308</t>
  </si>
  <si>
    <t>MECÂNICO DE REFRIGERAÇÃO COM ENCARGOS COMPLEMENTARES</t>
  </si>
  <si>
    <t>100309</t>
  </si>
  <si>
    <t>TÉCNICO EM SEGURAÇA DO TRABALHO COM ENCARGOS COMPLEMENTARES</t>
  </si>
  <si>
    <r>
      <rPr>
        <rFont val="Arial"/>
        <sz val="7.0"/>
      </rPr>
      <t>Corpo BSTC diâmetro 0,30 m C.S. MF inclusive escavação, reaterro e transporte do tubo</t>
    </r>
  </si>
  <si>
    <t>100310</t>
  </si>
  <si>
    <t>CURSO DE CAPACITAÇÃO PARA AUXILIAR DE ALMOXARIFE (ENCARGOS COMPLEMENTARES) - MENSALISTA</t>
  </si>
  <si>
    <r>
      <rPr>
        <rFont val="Arial"/>
        <sz val="7.0"/>
      </rPr>
      <t>M</t>
    </r>
  </si>
  <si>
    <t>100311</t>
  </si>
  <si>
    <r>
      <rPr>
        <rFont val="Arial"/>
        <sz val="7.0"/>
      </rPr>
      <t>A incluir</t>
    </r>
  </si>
  <si>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</si>
  <si>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</si>
  <si>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</si>
  <si>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</si>
  <si>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</si>
  <si>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78,06</t>
  </si>
  <si>
    <r>
      <rPr>
        <rFont val="Arial"/>
        <sz val="7.0"/>
      </rPr>
      <t>Corpo BSTC diâmetro 0,30 m C.S. PB inclusive escavação, reaterro e transporte do tubo</t>
    </r>
  </si>
  <si>
    <t>100314</t>
  </si>
  <si>
    <r>
      <rPr>
        <rFont val="Arial"/>
        <sz val="7.0"/>
      </rPr>
      <t>M</t>
    </r>
  </si>
  <si>
    <t>CURSO DE CAPACITAÇÃO PARA ENGENHEIRO CIVIL PLENO (ENCARGOS COMPLEMENTARES) - MENSALISTA</t>
  </si>
  <si>
    <r>
      <rPr>
        <rFont val="Arial"/>
        <sz val="7.0"/>
      </rPr>
      <t>A incluir</t>
    </r>
  </si>
  <si>
    <t>88,06</t>
  </si>
  <si>
    <t>100315</t>
  </si>
  <si>
    <t>CURSO DE CAPACITAÇÃO PARA TÉCNICO EM SEGURANÇA DO TRABALHO (ENCARGOS COMPLEMENTARES) - MENSALISTA</t>
  </si>
  <si>
    <t>53,57</t>
  </si>
  <si>
    <t>100316</t>
  </si>
  <si>
    <t>2.932,27</t>
  </si>
  <si>
    <r>
      <rPr>
        <rFont val="Arial"/>
        <sz val="7.0"/>
      </rPr>
      <t>Corpo BSTC diâmetro 0,40 m C.S. MF inclusive escavação, reaterro e transporte do tubo</t>
    </r>
  </si>
  <si>
    <t>100317</t>
  </si>
  <si>
    <t>COORDENADOR / GERENTE DE OBRA COM ENCARGOS COMPLEMENTARES</t>
  </si>
  <si>
    <r>
      <rPr>
        <rFont val="Arial"/>
        <sz val="7.0"/>
      </rPr>
      <t>M</t>
    </r>
  </si>
  <si>
    <t>18.727,87</t>
  </si>
  <si>
    <t>100318</t>
  </si>
  <si>
    <r>
      <rPr>
        <rFont val="Arial"/>
        <sz val="7.0"/>
      </rPr>
      <t>A incluir</t>
    </r>
  </si>
  <si>
    <t>9.916,61</t>
  </si>
  <si>
    <t>100319</t>
  </si>
  <si>
    <t>13.063,57</t>
  </si>
  <si>
    <t>100320</t>
  </si>
  <si>
    <t>14.714,09</t>
  </si>
  <si>
    <r>
      <rPr>
        <rFont val="Arial"/>
        <sz val="7.0"/>
      </rPr>
      <t>Corpo BSTC diâmetro 0,40 m C.S. PB inclusive escavação, reaterro e transporte do tubo</t>
    </r>
  </si>
  <si>
    <t>100321</t>
  </si>
  <si>
    <t>TÉCNICO EM SEGURANÇA DO TRABALHO COM ENCARGOS COMPLEMENTARES</t>
  </si>
  <si>
    <r>
      <rPr>
        <rFont val="Arial"/>
        <sz val="7.0"/>
      </rPr>
      <t>M</t>
    </r>
  </si>
  <si>
    <t>5.894,02</t>
  </si>
  <si>
    <r>
      <rPr>
        <rFont val="Arial"/>
        <sz val="7.0"/>
      </rPr>
      <t>A incluir</t>
    </r>
  </si>
  <si>
    <t>100533</t>
  </si>
  <si>
    <t>TECNICO DE EDIFICACOES COM ENCARGOS COMPLEMENTARES</t>
  </si>
  <si>
    <t>45,15</t>
  </si>
  <si>
    <t>100534</t>
  </si>
  <si>
    <t>4.446,91</t>
  </si>
  <si>
    <t>100535</t>
  </si>
  <si>
    <t>CURSO DE CAPACITAÇÃO PARA TECNICO DE EDIFICACOES (ENCARGOS COMPLEMENTARES) - HORISTA</t>
  </si>
  <si>
    <r>
      <rPr>
        <rFont val="Arial"/>
        <sz val="7.0"/>
      </rPr>
      <t>Corpo BSTC diâmetro 0,60 m C.S. MF inclusive escavação, reaterro e transporte do tubo</t>
    </r>
  </si>
  <si>
    <t>100536</t>
  </si>
  <si>
    <r>
      <rPr>
        <rFont val="Arial"/>
        <sz val="7.0"/>
      </rPr>
      <t>M</t>
    </r>
  </si>
  <si>
    <t>CURSO DE CAPACITAÇÃO PARA TECNICO DE EDIFICACOES (ENCARGOS COMPLEMENTARES) - MENSALISTA</t>
  </si>
  <si>
    <t>39,96</t>
  </si>
  <si>
    <r>
      <rPr>
        <rFont val="Arial"/>
        <sz val="7.0"/>
      </rPr>
      <t>A incluir</t>
    </r>
  </si>
  <si>
    <r>
      <rPr>
        <rFont val="Arial"/>
        <sz val="7.0"/>
      </rPr>
      <t>Corpo BSTC diâmetro 0,60 m C.S. PB inclusive escavação, reaterro e transporte do tubo</t>
    </r>
  </si>
  <si>
    <r>
      <rPr>
        <rFont val="Arial"/>
        <sz val="7.0"/>
      </rPr>
      <t>M</t>
    </r>
  </si>
  <si>
    <r>
      <rPr>
        <rFont val="Arial"/>
        <sz val="7.0"/>
      </rPr>
      <t>A incluir</t>
    </r>
  </si>
  <si>
    <r>
      <rPr>
        <rFont val="Arial"/>
        <sz val="7.0"/>
      </rPr>
      <t xml:space="preserve">Corpo BSTC (greide) diâmetro 0,30 m CA-1 MF inclusive escavação, reaterro e transporte do
</t>
    </r>
    <r>
      <rPr>
        <rFont val="Arial"/>
        <sz val="7.0"/>
      </rPr>
      <t>tubo</t>
    </r>
  </si>
  <si>
    <r>
      <rPr>
        <rFont val="Arial"/>
        <sz val="7.0"/>
      </rPr>
      <t>M</t>
    </r>
  </si>
  <si>
    <r>
      <rPr>
        <rFont val="Arial"/>
        <sz val="7.0"/>
      </rPr>
      <t>A incluir</t>
    </r>
  </si>
  <si>
    <r>
      <rPr>
        <rFont val="Arial"/>
        <sz val="7.0"/>
      </rPr>
      <t xml:space="preserve">Corpo BSTC (greide) diâmetro 0,40 m CA-1 MF inclusive escavação, reaterro e transporte do
</t>
    </r>
    <r>
      <rPr>
        <rFont val="Arial"/>
        <sz val="7.0"/>
      </rPr>
      <t>tubo</t>
    </r>
  </si>
  <si>
    <r>
      <rPr>
        <rFont val="Arial"/>
        <sz val="7.0"/>
      </rPr>
      <t>M</t>
    </r>
  </si>
  <si>
    <r>
      <rPr>
        <rFont val="Arial"/>
        <sz val="7.0"/>
      </rPr>
      <t>A incluir</t>
    </r>
  </si>
  <si>
    <r>
      <rPr>
        <rFont val="Arial"/>
        <sz val="7.0"/>
      </rPr>
      <t xml:space="preserve">Corpo BSTC (greide) diâmetro 0,40 m CA-2 MF inclusive escavação, reaterro e transporte do
</t>
    </r>
    <r>
      <rPr>
        <rFont val="Arial"/>
        <sz val="7.0"/>
      </rPr>
      <t>tubo</t>
    </r>
  </si>
  <si>
    <r>
      <rPr>
        <rFont val="Arial"/>
        <sz val="7.0"/>
      </rPr>
      <t>M</t>
    </r>
  </si>
  <si>
    <r>
      <rPr>
        <rFont val="Arial"/>
        <sz val="7.0"/>
      </rPr>
      <t>A incluir</t>
    </r>
  </si>
  <si>
    <r>
      <rPr>
        <rFont val="Arial"/>
        <sz val="7.0"/>
      </rPr>
      <t xml:space="preserve">Corpo BSTC (greide) diâmetro 0,60 m CA-1 MF inclusive escavação, reaterro e transporte do
</t>
    </r>
    <r>
      <rPr>
        <rFont val="Arial"/>
        <sz val="7.0"/>
      </rPr>
      <t>tubo</t>
    </r>
  </si>
  <si>
    <r>
      <rPr>
        <rFont val="Arial"/>
        <sz val="7.0"/>
      </rPr>
      <t>M</t>
    </r>
  </si>
  <si>
    <r>
      <rPr>
        <rFont val="Arial"/>
        <sz val="7.0"/>
      </rPr>
      <t>A incluir</t>
    </r>
  </si>
  <si>
    <r>
      <rPr>
        <rFont val="Arial"/>
        <sz val="7.0"/>
      </rPr>
      <t xml:space="preserve">Corpo BSTC (greide) diâmetro 0,60 m CA-1 PB inclusive escavação, reaterro e transporte do
</t>
    </r>
    <r>
      <rPr>
        <rFont val="Arial"/>
        <sz val="7.0"/>
      </rPr>
      <t>tubo</t>
    </r>
  </si>
  <si>
    <r>
      <rPr>
        <rFont val="Arial"/>
        <sz val="7.0"/>
      </rPr>
      <t>M</t>
    </r>
  </si>
  <si>
    <r>
      <rPr>
        <rFont val="Arial"/>
        <sz val="7.0"/>
      </rPr>
      <t>A incluir</t>
    </r>
  </si>
  <si>
    <r>
      <rPr>
        <rFont val="Arial"/>
        <sz val="7.0"/>
      </rPr>
      <t xml:space="preserve">Corpo BSTC (greide) diâmetro 0,60 m CA-2 MF inclusive escavação, reaterro e transporte do
</t>
    </r>
    <r>
      <rPr>
        <rFont val="Arial"/>
        <sz val="7.0"/>
      </rPr>
      <t>tubo</t>
    </r>
  </si>
  <si>
    <r>
      <rPr>
        <rFont val="Arial"/>
        <sz val="7.0"/>
      </rPr>
      <t>M</t>
    </r>
  </si>
  <si>
    <r>
      <rPr>
        <rFont val="Arial"/>
        <sz val="7.0"/>
      </rPr>
      <t>A incluir</t>
    </r>
  </si>
  <si>
    <r>
      <rPr>
        <rFont val="Arial"/>
        <sz val="7.0"/>
      </rPr>
      <t xml:space="preserve">Corpo BSTC (greide) diâmetro 0,60 m CA-2 PB inclusive escavação, reaterro e transporte do
</t>
    </r>
    <r>
      <rPr>
        <rFont val="Arial"/>
        <sz val="7.0"/>
      </rPr>
      <t>tubo</t>
    </r>
  </si>
  <si>
    <r>
      <rPr>
        <rFont val="Arial"/>
        <sz val="7.0"/>
      </rPr>
      <t>M</t>
    </r>
  </si>
  <si>
    <r>
      <rPr>
        <rFont val="Arial"/>
        <sz val="7.0"/>
      </rPr>
      <t>A incluir</t>
    </r>
  </si>
  <si>
    <r>
      <rPr>
        <rFont val="Arial"/>
        <sz val="7.0"/>
      </rPr>
      <t xml:space="preserve">Corpo BSTC (greide) diâmetro 0,80 m CA-1 MF inclusive escavação, reaterro e transporte do
</t>
    </r>
    <r>
      <rPr>
        <rFont val="Arial"/>
        <sz val="7.0"/>
      </rPr>
      <t>tubo</t>
    </r>
  </si>
  <si>
    <r>
      <rPr>
        <rFont val="Arial"/>
        <sz val="7.0"/>
      </rPr>
      <t>M</t>
    </r>
  </si>
  <si>
    <r>
      <rPr>
        <rFont val="Arial"/>
        <sz val="7.0"/>
      </rPr>
      <t>A incluir</t>
    </r>
  </si>
  <si>
    <r>
      <rPr>
        <rFont val="Arial"/>
        <sz val="7.0"/>
      </rPr>
      <t xml:space="preserve">Corpo BSTC (greide) diâmetro 0,80 m CA-1 PB inclusive escavação, reaterro e transporte do
</t>
    </r>
    <r>
      <rPr>
        <rFont val="Arial"/>
        <sz val="7.0"/>
      </rPr>
      <t>tubo</t>
    </r>
  </si>
  <si>
    <r>
      <rPr>
        <rFont val="Arial"/>
        <sz val="7.0"/>
      </rPr>
      <t>M</t>
    </r>
  </si>
  <si>
    <r>
      <rPr>
        <rFont val="Arial"/>
        <sz val="7.0"/>
      </rPr>
      <t>A incluir</t>
    </r>
  </si>
  <si>
    <r>
      <rPr>
        <rFont val="Arial"/>
        <sz val="7.0"/>
      </rPr>
      <t xml:space="preserve">Corpo BSTC (greide) diâmetro 0,80 m CA-2 MF inclusive escavação, reaterro e transporte do
</t>
    </r>
    <r>
      <rPr>
        <rFont val="Arial"/>
        <sz val="7.0"/>
      </rPr>
      <t>tubo</t>
    </r>
  </si>
  <si>
    <r>
      <rPr>
        <rFont val="Arial"/>
        <sz val="7.0"/>
      </rPr>
      <t>M</t>
    </r>
  </si>
  <si>
    <r>
      <rPr>
        <rFont val="Arial"/>
        <sz val="7.0"/>
      </rPr>
      <t>A incluir</t>
    </r>
  </si>
  <si>
    <r>
      <rPr>
        <rFont val="Arial"/>
        <sz val="7.0"/>
      </rPr>
      <t xml:space="preserve">Corpo BSTC (greide) diâmetro 0,80 m CA-2 PB inclusive escavação, reaterro e transporte do
</t>
    </r>
    <r>
      <rPr>
        <rFont val="Arial"/>
        <sz val="7.0"/>
      </rPr>
      <t>tubo</t>
    </r>
  </si>
  <si>
    <r>
      <rPr>
        <rFont val="Arial"/>
        <sz val="7.0"/>
      </rPr>
      <t>M</t>
    </r>
  </si>
  <si>
    <r>
      <rPr>
        <rFont val="Arial"/>
        <sz val="7.0"/>
      </rPr>
      <t>A incluir</t>
    </r>
  </si>
  <si>
    <r>
      <rPr>
        <rFont val="Arial"/>
        <sz val="7.0"/>
      </rPr>
      <t xml:space="preserve">Corpo BSTC (greide) diâmetro 1,00 m CA-1 MF inclusive escavação, reaterro e transporte do
</t>
    </r>
    <r>
      <rPr>
        <rFont val="Arial"/>
        <sz val="7.0"/>
      </rPr>
      <t>tubo</t>
    </r>
  </si>
  <si>
    <r>
      <rPr>
        <rFont val="Arial"/>
        <sz val="7.0"/>
      </rPr>
      <t>M</t>
    </r>
  </si>
  <si>
    <r>
      <rPr>
        <rFont val="Arial"/>
        <sz val="7.0"/>
      </rPr>
      <t>A incluir</t>
    </r>
  </si>
  <si>
    <r>
      <rPr>
        <rFont val="Arial"/>
        <sz val="7.0"/>
      </rPr>
      <t xml:space="preserve">Corpo BSTC (greide) diâmetro 1,00 m CA-1 PB inclusive escavação, reaterro e transporte do
</t>
    </r>
    <r>
      <rPr>
        <rFont val="Arial"/>
        <sz val="7.0"/>
      </rPr>
      <t>tubo</t>
    </r>
  </si>
  <si>
    <r>
      <rPr>
        <rFont val="Arial"/>
        <sz val="7.0"/>
      </rPr>
      <t>M</t>
    </r>
  </si>
  <si>
    <r>
      <rPr>
        <rFont val="Arial"/>
        <sz val="7.0"/>
      </rPr>
      <t>A incluir</t>
    </r>
  </si>
  <si>
    <r>
      <rPr>
        <rFont val="Arial"/>
        <sz val="7.0"/>
      </rPr>
      <t xml:space="preserve">Corpo BSTC (greide) diâmetro 1,00 m CA-2 MF inclusive escavação, reaterro e transporte do
</t>
    </r>
    <r>
      <rPr>
        <rFont val="Arial"/>
        <sz val="7.0"/>
      </rPr>
      <t>tubo</t>
    </r>
  </si>
  <si>
    <r>
      <rPr>
        <rFont val="Arial"/>
        <sz val="7.0"/>
      </rPr>
      <t>M</t>
    </r>
  </si>
  <si>
    <r>
      <rPr>
        <rFont val="Arial"/>
        <sz val="7.0"/>
      </rPr>
      <t>A incluir</t>
    </r>
  </si>
  <si>
    <r>
      <rPr>
        <rFont val="Arial"/>
        <sz val="7.0"/>
      </rPr>
      <t xml:space="preserve">Corpo BSTC (greide) diâmetro 1,00 m CA-2 PB inclusive escavação, reaterro e transporte do
</t>
    </r>
    <r>
      <rPr>
        <rFont val="Arial"/>
        <sz val="7.0"/>
      </rPr>
      <t>tubo</t>
    </r>
  </si>
  <si>
    <r>
      <rPr>
        <rFont val="Arial"/>
        <sz val="7.0"/>
      </rPr>
      <t>M</t>
    </r>
  </si>
  <si>
    <r>
      <rPr>
        <rFont val="Arial"/>
        <sz val="7.0"/>
      </rPr>
      <t>A incluir</t>
    </r>
  </si>
  <si>
    <r>
      <rPr>
        <rFont val="Arial"/>
        <sz val="7.0"/>
      </rPr>
      <t xml:space="preserve">Corpo BSTC (greide) diâmetro 1,20 m CA-1 MF inclusive escavação, reaterro e transporte do
</t>
    </r>
    <r>
      <rPr>
        <rFont val="Arial"/>
        <sz val="7.0"/>
      </rPr>
      <t>tubo</t>
    </r>
  </si>
  <si>
    <r>
      <rPr>
        <rFont val="Arial"/>
        <sz val="7.0"/>
      </rPr>
      <t>M</t>
    </r>
  </si>
  <si>
    <r>
      <rPr>
        <rFont val="Arial"/>
        <sz val="7.0"/>
      </rPr>
      <t>A incluir</t>
    </r>
  </si>
  <si>
    <r>
      <rPr>
        <rFont val="Arial"/>
        <sz val="7.0"/>
      </rPr>
      <t xml:space="preserve">Corpo BSTC (greide) diâmetro 1,20 m CA-1 PB inclusive escavação, reaterro e transporte do
</t>
    </r>
    <r>
      <rPr>
        <rFont val="Arial"/>
        <sz val="7.0"/>
      </rPr>
      <t>tubo</t>
    </r>
  </si>
  <si>
    <r>
      <rPr>
        <rFont val="Arial"/>
        <sz val="7.0"/>
      </rPr>
      <t>M</t>
    </r>
  </si>
  <si>
    <r>
      <rPr>
        <rFont val="Arial"/>
        <sz val="7.0"/>
      </rPr>
      <t>A incluir</t>
    </r>
  </si>
  <si>
    <r>
      <rPr>
        <rFont val="Arial"/>
        <sz val="7.0"/>
      </rPr>
      <t xml:space="preserve">Corpo BSTC (greide) diâmetro 1,20 m CA-2 MF inclusive escavação, reaterro e transporte do
</t>
    </r>
    <r>
      <rPr>
        <rFont val="Arial"/>
        <sz val="7.0"/>
      </rPr>
      <t>tubo</t>
    </r>
  </si>
  <si>
    <r>
      <rPr>
        <rFont val="Arial"/>
        <sz val="7.0"/>
      </rPr>
      <t>M</t>
    </r>
  </si>
  <si>
    <r>
      <rPr>
        <rFont val="Arial"/>
        <sz val="7.0"/>
      </rPr>
      <t>A incluir</t>
    </r>
  </si>
  <si>
    <r>
      <rPr>
        <rFont val="Arial"/>
        <sz val="7.0"/>
      </rPr>
      <t xml:space="preserve">Corpo BSTC (greide) diâmetro 1,20 m CA-2 PB inclusive escavação, reaterro e transporte do
</t>
    </r>
    <r>
      <rPr>
        <rFont val="Arial"/>
        <sz val="7.0"/>
      </rPr>
      <t>tubo</t>
    </r>
  </si>
  <si>
    <r>
      <rPr>
        <rFont val="Arial"/>
        <sz val="7.0"/>
      </rPr>
      <t>M</t>
    </r>
  </si>
  <si>
    <r>
      <rPr>
        <rFont val="Arial"/>
        <sz val="7.0"/>
      </rPr>
      <t>A incluir</t>
    </r>
  </si>
  <si>
    <r>
      <rPr>
        <rFont val="Arial"/>
        <sz val="7.0"/>
      </rPr>
      <t xml:space="preserve">Corpo BSTC (grota) diâmetro 0,60 m CA-1 MF exclusive escavação e reaterro, inclusive
</t>
    </r>
    <r>
      <rPr>
        <rFont val="Arial"/>
        <sz val="7.0"/>
      </rPr>
      <t>transporte do tubo</t>
    </r>
  </si>
  <si>
    <r>
      <rPr>
        <rFont val="Arial"/>
        <sz val="7.0"/>
      </rPr>
      <t>M</t>
    </r>
  </si>
  <si>
    <r>
      <rPr>
        <rFont val="Arial"/>
        <sz val="7.0"/>
      </rPr>
      <t>A incluir</t>
    </r>
  </si>
  <si>
    <r>
      <rPr>
        <rFont val="Arial"/>
        <sz val="7.0"/>
      </rPr>
      <t xml:space="preserve">Corpo BSTC (grota) diâmetro 0,60 m CA-1 PB exclusive escavação e reaterro, inclusive
</t>
    </r>
    <r>
      <rPr>
        <rFont val="Arial"/>
        <sz val="7.0"/>
      </rPr>
      <t>transporte do tubo</t>
    </r>
  </si>
  <si>
    <r>
      <rPr>
        <rFont val="Arial"/>
        <sz val="7.0"/>
      </rPr>
      <t>M</t>
    </r>
  </si>
  <si>
    <r>
      <rPr>
        <rFont val="Arial"/>
        <sz val="7.0"/>
      </rPr>
      <t>A incluir</t>
    </r>
  </si>
  <si>
    <r>
      <rPr>
        <rFont val="Arial"/>
        <sz val="7.0"/>
      </rPr>
      <t xml:space="preserve">Corpo BSTC (grota) diâmetro 0,60 m CA-2 MF exclusive escavação e reaterro, inclusive
</t>
    </r>
    <r>
      <rPr>
        <rFont val="Arial"/>
        <sz val="7.0"/>
      </rPr>
      <t>transporte do tubo</t>
    </r>
  </si>
  <si>
    <r>
      <rPr>
        <rFont val="Arial"/>
        <sz val="7.0"/>
      </rPr>
      <t>M</t>
    </r>
  </si>
  <si>
    <r>
      <rPr>
        <rFont val="Arial"/>
        <sz val="7.0"/>
      </rPr>
      <t>A incluir</t>
    </r>
  </si>
  <si>
    <r>
      <rPr>
        <rFont val="Arial"/>
        <sz val="7.0"/>
      </rPr>
      <t xml:space="preserve">Corpo BSTC (grota) diâmetro 0,60 m CA-2 PB exclusive escavação e reaterro, inclusive
</t>
    </r>
    <r>
      <rPr>
        <rFont val="Arial"/>
        <sz val="7.0"/>
      </rPr>
      <t>transporte do tubo</t>
    </r>
  </si>
  <si>
    <r>
      <rPr>
        <rFont val="Arial"/>
        <sz val="7.0"/>
      </rPr>
      <t>M</t>
    </r>
  </si>
  <si>
    <r>
      <rPr>
        <rFont val="Arial"/>
        <sz val="7.0"/>
      </rPr>
      <t>A incluir</t>
    </r>
  </si>
  <si>
    <r>
      <rPr>
        <rFont val="Arial"/>
        <sz val="7.0"/>
      </rPr>
      <t xml:space="preserve">Corpo BSTC (grota) diâmetro 0,80 m CA-1 MF exclusive escavação e reaterro, inclusive
</t>
    </r>
    <r>
      <rPr>
        <rFont val="Arial"/>
        <sz val="7.0"/>
      </rPr>
      <t>transporte do tubo</t>
    </r>
  </si>
  <si>
    <r>
      <rPr>
        <rFont val="Arial"/>
        <sz val="7.0"/>
      </rPr>
      <t>M</t>
    </r>
  </si>
  <si>
    <r>
      <rPr>
        <rFont val="Arial"/>
        <sz val="7.0"/>
      </rPr>
      <t>A incluir</t>
    </r>
  </si>
  <si>
    <r>
      <rPr>
        <rFont val="Arial"/>
        <sz val="7.0"/>
      </rPr>
      <t>Grupo de serviço: OBRAS DE ARTE CORRENTES E DRENAGEM</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</si>
  <si>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</si>
  <si>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</si>
  <si>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</si>
  <si>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</si>
  <si>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</si>
  <si>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 xml:space="preserve">Corpo BSTC (grota) diâmetro 0,80 m CA-1 PB exclusive escavação e reaterro, inclusive
</t>
    </r>
    <r>
      <rPr>
        <rFont val="Arial"/>
        <sz val="7.0"/>
      </rPr>
      <t>transporte do tubo</t>
    </r>
  </si>
  <si>
    <r>
      <rPr>
        <rFont val="Arial"/>
        <sz val="7.0"/>
      </rPr>
      <t>M</t>
    </r>
  </si>
  <si>
    <r>
      <rPr>
        <rFont val="Arial"/>
        <sz val="7.0"/>
      </rPr>
      <t>A incluir</t>
    </r>
  </si>
  <si>
    <r>
      <rPr>
        <rFont val="Arial"/>
        <sz val="7.0"/>
      </rPr>
      <t xml:space="preserve">Corpo BSTC (grota) diâmetro 0,80 m CA-2 MF exclusive escavação e reaterro, inclusive
</t>
    </r>
    <r>
      <rPr>
        <rFont val="Arial"/>
        <sz val="7.0"/>
      </rPr>
      <t>transporte do tubo</t>
    </r>
  </si>
  <si>
    <r>
      <rPr>
        <rFont val="Arial"/>
        <sz val="7.0"/>
      </rPr>
      <t>M</t>
    </r>
  </si>
  <si>
    <r>
      <rPr>
        <rFont val="Arial"/>
        <sz val="7.0"/>
      </rPr>
      <t>A incluir</t>
    </r>
  </si>
  <si>
    <r>
      <rPr>
        <rFont val="Arial"/>
        <sz val="7.0"/>
      </rPr>
      <t xml:space="preserve">Corpo BSTC (grota) diâmetro 0,80 m CA-2 PB exclusive escavação e reaterro, inclusive
</t>
    </r>
    <r>
      <rPr>
        <rFont val="Arial"/>
        <sz val="7.0"/>
      </rPr>
      <t>transporte do tubo</t>
    </r>
  </si>
  <si>
    <r>
      <rPr>
        <rFont val="Arial"/>
        <sz val="7.0"/>
      </rPr>
      <t>M</t>
    </r>
  </si>
  <si>
    <r>
      <rPr>
        <rFont val="Arial"/>
        <sz val="7.0"/>
      </rPr>
      <t>A incluir</t>
    </r>
  </si>
  <si>
    <r>
      <rPr>
        <rFont val="Arial"/>
        <sz val="7.0"/>
      </rPr>
      <t xml:space="preserve">Corpo BSTC (grota) diâmetro 1,00 m CA-1 MF exclusive escavação e reaterro, inclusive
</t>
    </r>
    <r>
      <rPr>
        <rFont val="Arial"/>
        <sz val="7.0"/>
      </rPr>
      <t>transporte do tubo</t>
    </r>
  </si>
  <si>
    <r>
      <rPr>
        <rFont val="Arial"/>
        <sz val="7.0"/>
      </rPr>
      <t>M</t>
    </r>
  </si>
  <si>
    <r>
      <rPr>
        <rFont val="Arial"/>
        <sz val="7.0"/>
      </rPr>
      <t>A incluir</t>
    </r>
  </si>
  <si>
    <r>
      <rPr>
        <rFont val="Arial"/>
        <sz val="7.0"/>
      </rPr>
      <t xml:space="preserve">Corpo BSTC (grota) diâmetro 1,00 m CA-1 PB exclusive escavação e reaterro, inclusive
</t>
    </r>
    <r>
      <rPr>
        <rFont val="Arial"/>
        <sz val="7.0"/>
      </rPr>
      <t>transporte do tubo</t>
    </r>
  </si>
  <si>
    <r>
      <rPr>
        <rFont val="Arial"/>
        <sz val="7.0"/>
      </rPr>
      <t>M</t>
    </r>
  </si>
  <si>
    <r>
      <rPr>
        <rFont val="Arial"/>
        <sz val="7.0"/>
      </rPr>
      <t>A incluir</t>
    </r>
  </si>
  <si>
    <r>
      <rPr>
        <rFont val="Arial"/>
        <sz val="7.0"/>
      </rPr>
      <t xml:space="preserve">Corpo BSTC (grota) diâmetro 1,00 m CA-2 MF exclusive escavação e reaterro, inclusive
</t>
    </r>
    <r>
      <rPr>
        <rFont val="Arial"/>
        <sz val="7.0"/>
      </rPr>
      <t>transporte do tubo</t>
    </r>
  </si>
  <si>
    <r>
      <rPr>
        <rFont val="Arial"/>
        <sz val="7.0"/>
      </rPr>
      <t>M</t>
    </r>
  </si>
  <si>
    <r>
      <rPr>
        <rFont val="Arial"/>
        <sz val="7.0"/>
      </rPr>
      <t>A incluir</t>
    </r>
  </si>
  <si>
    <r>
      <rPr>
        <rFont val="Arial"/>
        <sz val="7.0"/>
      </rPr>
      <t xml:space="preserve">Corpo BSTC (grota) diâmetro 1,00 m CA-2 PB exclusive escavação e reaterro, inclusive
</t>
    </r>
    <r>
      <rPr>
        <rFont val="Arial"/>
        <sz val="7.0"/>
      </rPr>
      <t>transporte do tubo</t>
    </r>
  </si>
  <si>
    <r>
      <rPr>
        <rFont val="Arial"/>
        <sz val="7.0"/>
      </rPr>
      <t>M</t>
    </r>
  </si>
  <si>
    <r>
      <rPr>
        <rFont val="Arial"/>
        <sz val="7.0"/>
      </rPr>
      <t>A incluir</t>
    </r>
  </si>
  <si>
    <r>
      <rPr>
        <rFont val="Arial"/>
        <sz val="7.0"/>
      </rPr>
      <t xml:space="preserve">Corpo BSTC (grota) diâmetro 1,00 m CA-3 MF exclusive escavação e reaterro, inclusive
</t>
    </r>
    <r>
      <rPr>
        <rFont val="Arial"/>
        <sz val="7.0"/>
      </rPr>
      <t>transporte do tubo</t>
    </r>
  </si>
  <si>
    <r>
      <rPr>
        <rFont val="Arial"/>
        <sz val="7.0"/>
      </rPr>
      <t>M</t>
    </r>
  </si>
  <si>
    <r>
      <rPr>
        <rFont val="Arial"/>
        <sz val="7.0"/>
      </rPr>
      <t>A incluir</t>
    </r>
  </si>
  <si>
    <r>
      <rPr>
        <rFont val="Arial"/>
        <sz val="7.0"/>
      </rPr>
      <t xml:space="preserve">Corpo BSTC (grota) diâmetro 1,20 m CA-1 MF exclusive escavação e reaterro, inclusive
</t>
    </r>
    <r>
      <rPr>
        <rFont val="Arial"/>
        <sz val="7.0"/>
      </rPr>
      <t>transporte do tubo</t>
    </r>
  </si>
  <si>
    <r>
      <rPr>
        <rFont val="Arial"/>
        <sz val="7.0"/>
      </rPr>
      <t>M</t>
    </r>
  </si>
  <si>
    <r>
      <rPr>
        <rFont val="Arial"/>
        <sz val="7.0"/>
      </rPr>
      <t>A incluir</t>
    </r>
  </si>
  <si>
    <r>
      <rPr>
        <rFont val="Arial"/>
        <sz val="7.0"/>
      </rPr>
      <t xml:space="preserve">Corpo BSTC (grota) diâmetro 1,20 m CA-1 PB exclusive escavação e reaterro, inclusive
</t>
    </r>
    <r>
      <rPr>
        <rFont val="Arial"/>
        <sz val="7.0"/>
      </rPr>
      <t>transporte do tubo</t>
    </r>
  </si>
  <si>
    <r>
      <rPr>
        <rFont val="Arial"/>
        <sz val="7.0"/>
      </rPr>
      <t>M</t>
    </r>
  </si>
  <si>
    <r>
      <rPr>
        <rFont val="Arial"/>
        <sz val="7.0"/>
      </rPr>
      <t>A incluir</t>
    </r>
  </si>
  <si>
    <r>
      <rPr>
        <rFont val="Arial"/>
        <sz val="7.0"/>
      </rPr>
      <t xml:space="preserve">Corpo BSTC (grota) diâmetro 1,20 m CA-2 MF exclusive escavação e reaterro, inclusive
</t>
    </r>
    <r>
      <rPr>
        <rFont val="Arial"/>
        <sz val="7.0"/>
      </rPr>
      <t>transporte do tubo</t>
    </r>
  </si>
  <si>
    <r>
      <rPr>
        <rFont val="Arial"/>
        <sz val="7.0"/>
      </rPr>
      <t>M</t>
    </r>
  </si>
  <si>
    <r>
      <rPr>
        <rFont val="Arial"/>
        <sz val="7.0"/>
      </rPr>
      <t>A incluir</t>
    </r>
  </si>
  <si>
    <r>
      <rPr>
        <rFont val="Arial"/>
        <sz val="7.0"/>
      </rPr>
      <t xml:space="preserve">Corpo BSTC (grota) diâmetro 1,20 m CA-2 PB exclusive escavação e reaterro, inclusive
</t>
    </r>
    <r>
      <rPr>
        <rFont val="Arial"/>
        <sz val="7.0"/>
      </rPr>
      <t>transporte do tubo</t>
    </r>
  </si>
  <si>
    <r>
      <rPr>
        <rFont val="Arial"/>
        <sz val="7.0"/>
      </rPr>
      <t>M</t>
    </r>
  </si>
  <si>
    <r>
      <rPr>
        <rFont val="Arial"/>
        <sz val="7.0"/>
      </rPr>
      <t>A incluir</t>
    </r>
  </si>
  <si>
    <r>
      <rPr>
        <rFont val="Arial"/>
        <sz val="7.0"/>
      </rPr>
      <t xml:space="preserve">Corpo BSTC (grota) diâmetro 1,20 m CA-3 MF exclusive escavação e reaterro, inclusive
</t>
    </r>
    <r>
      <rPr>
        <rFont val="Arial"/>
        <sz val="7.0"/>
      </rPr>
      <t>transporte do tubo</t>
    </r>
  </si>
  <si>
    <r>
      <rPr>
        <rFont val="Arial"/>
        <sz val="7.0"/>
      </rPr>
      <t>M</t>
    </r>
  </si>
  <si>
    <r>
      <rPr>
        <rFont val="Arial"/>
        <sz val="7.0"/>
      </rPr>
      <t>A incluir</t>
    </r>
  </si>
  <si>
    <r>
      <rPr>
        <rFont val="Arial"/>
        <sz val="7.0"/>
      </rPr>
      <t xml:space="preserve">Corpo BSTC (grota) diâmetro 1,50 m CA-1 MF exclusive escavação e reaterro, inclusive
</t>
    </r>
    <r>
      <rPr>
        <rFont val="Arial"/>
        <sz val="7.0"/>
      </rPr>
      <t>transporte do tubo</t>
    </r>
  </si>
  <si>
    <r>
      <rPr>
        <rFont val="Arial"/>
        <sz val="7.0"/>
      </rPr>
      <t>M</t>
    </r>
  </si>
  <si>
    <r>
      <rPr>
        <rFont val="Arial"/>
        <sz val="7.0"/>
      </rPr>
      <t>A incluir</t>
    </r>
  </si>
  <si>
    <r>
      <rPr>
        <rFont val="Arial"/>
        <sz val="7.0"/>
      </rPr>
      <t xml:space="preserve">Corpo BSTC (grota) diâmetro 1,50 m CA-1 PB exclusive escavação e reaterro, inclusive
</t>
    </r>
    <r>
      <rPr>
        <rFont val="Arial"/>
        <sz val="7.0"/>
      </rPr>
      <t>transporte do tubo</t>
    </r>
  </si>
  <si>
    <r>
      <rPr>
        <rFont val="Arial"/>
        <sz val="7.0"/>
      </rPr>
      <t>M</t>
    </r>
  </si>
  <si>
    <r>
      <rPr>
        <rFont val="Arial"/>
        <sz val="7.0"/>
      </rPr>
      <t>A incluir</t>
    </r>
  </si>
  <si>
    <r>
      <rPr>
        <rFont val="Arial"/>
        <sz val="7.0"/>
      </rPr>
      <t xml:space="preserve">Corpo BSTC (grota) diâmetro 1,50 m CA-2 MF exclusive escavação e reaterro, inclusive
</t>
    </r>
    <r>
      <rPr>
        <rFont val="Arial"/>
        <sz val="7.0"/>
      </rPr>
      <t>transporte do tubo</t>
    </r>
  </si>
  <si>
    <r>
      <rPr>
        <rFont val="Arial"/>
        <sz val="7.0"/>
      </rPr>
      <t>M</t>
    </r>
  </si>
  <si>
    <r>
      <rPr>
        <rFont val="Arial"/>
        <sz val="7.0"/>
      </rPr>
      <t>A incluir</t>
    </r>
  </si>
  <si>
    <r>
      <rPr>
        <rFont val="Arial"/>
        <sz val="7.0"/>
      </rPr>
      <t xml:space="preserve">Corpo BSTC (grota) diâmetro 1,50 m CA-2 PB exclusive escavação e reaterro, inclusive
</t>
    </r>
    <r>
      <rPr>
        <rFont val="Arial"/>
        <sz val="7.0"/>
      </rPr>
      <t>transporte do tubo</t>
    </r>
  </si>
  <si>
    <r>
      <rPr>
        <rFont val="Arial"/>
        <sz val="7.0"/>
      </rPr>
      <t>M</t>
    </r>
  </si>
  <si>
    <r>
      <rPr>
        <rFont val="Arial"/>
        <sz val="7.0"/>
      </rPr>
      <t>A incluir</t>
    </r>
  </si>
  <si>
    <r>
      <rPr>
        <rFont val="Arial"/>
        <sz val="7.0"/>
      </rPr>
      <t xml:space="preserve">Corpo BSTC (grota) diâmetro 1,50 m CA-3 MF exclusive escavação e reaterro, inclusive
</t>
    </r>
    <r>
      <rPr>
        <rFont val="Arial"/>
        <sz val="7.0"/>
      </rPr>
      <t>transporte do tubo</t>
    </r>
  </si>
  <si>
    <r>
      <rPr>
        <rFont val="Arial"/>
        <sz val="7.0"/>
      </rPr>
      <t>M</t>
    </r>
  </si>
  <si>
    <r>
      <rPr>
        <rFont val="Arial"/>
        <sz val="7.0"/>
      </rPr>
      <t>A incluir</t>
    </r>
  </si>
  <si>
    <r>
      <rPr>
        <rFont val="Arial"/>
        <sz val="7.0"/>
      </rPr>
      <t xml:space="preserve">Corpo BTTC (grota) diâmetro 0,60 m CA-1 MF exclusive escavação e reaterro, inclusive
</t>
    </r>
    <r>
      <rPr>
        <rFont val="Arial"/>
        <sz val="7.0"/>
      </rPr>
      <t>transporte do tubo</t>
    </r>
  </si>
  <si>
    <r>
      <rPr>
        <rFont val="Arial"/>
        <sz val="7.0"/>
      </rPr>
      <t>M</t>
    </r>
  </si>
  <si>
    <r>
      <rPr>
        <rFont val="Arial"/>
        <sz val="7.0"/>
      </rPr>
      <t>A incluir</t>
    </r>
  </si>
  <si>
    <r>
      <rPr>
        <rFont val="Arial"/>
        <sz val="7.0"/>
      </rPr>
      <t xml:space="preserve">Corpo BTTC (grota) diâmetro 0,60 m CA-1 PB exclusive escavação e reaterro, inclusive
</t>
    </r>
    <r>
      <rPr>
        <rFont val="Arial"/>
        <sz val="7.0"/>
      </rPr>
      <t>transporte do tubo</t>
    </r>
  </si>
  <si>
    <r>
      <rPr>
        <rFont val="Arial"/>
        <sz val="7.0"/>
      </rPr>
      <t>M</t>
    </r>
  </si>
  <si>
    <r>
      <rPr>
        <rFont val="Arial"/>
        <sz val="7.0"/>
      </rPr>
      <t>A incluir</t>
    </r>
  </si>
  <si>
    <r>
      <rPr>
        <rFont val="Arial"/>
        <sz val="7.0"/>
      </rPr>
      <t xml:space="preserve">Corpo BTTC (grota) diâmetro 0,60 m CA-2 MF exclusive escavação e reaterro, inclusive
</t>
    </r>
    <r>
      <rPr>
        <rFont val="Arial"/>
        <sz val="7.0"/>
      </rPr>
      <t>transporte do tubo</t>
    </r>
  </si>
  <si>
    <r>
      <rPr>
        <rFont val="Arial"/>
        <sz val="7.0"/>
      </rPr>
      <t>M</t>
    </r>
  </si>
  <si>
    <r>
      <rPr>
        <rFont val="Arial"/>
        <sz val="7.0"/>
      </rPr>
      <t>A incluir</t>
    </r>
  </si>
  <si>
    <r>
      <rPr>
        <rFont val="Arial"/>
        <sz val="7.0"/>
      </rPr>
      <t xml:space="preserve">Corpo BTTC (grota) diâmetro 0,60 m CA-2 PB exclusive escavação e reaterro, inclusive
</t>
    </r>
    <r>
      <rPr>
        <rFont val="Arial"/>
        <sz val="7.0"/>
      </rPr>
      <t>transporte do tubo</t>
    </r>
  </si>
  <si>
    <r>
      <rPr>
        <rFont val="Arial"/>
        <sz val="7.0"/>
      </rPr>
      <t>M</t>
    </r>
  </si>
  <si>
    <r>
      <rPr>
        <rFont val="Arial"/>
        <sz val="7.0"/>
      </rPr>
      <t>A incluir</t>
    </r>
  </si>
  <si>
    <r>
      <rPr>
        <rFont val="Arial"/>
        <sz val="7.0"/>
      </rPr>
      <t xml:space="preserve">Corpo BTTC (grota) diâmetro 0,80 m CA-1 MF exclusive escavação e reaterro, inclusive
</t>
    </r>
    <r>
      <rPr>
        <rFont val="Arial"/>
        <sz val="7.0"/>
      </rPr>
      <t>transporte do tubo</t>
    </r>
  </si>
  <si>
    <r>
      <rPr>
        <rFont val="Arial"/>
        <sz val="7.0"/>
      </rPr>
      <t>M</t>
    </r>
  </si>
  <si>
    <r>
      <rPr>
        <rFont val="Arial"/>
        <sz val="7.0"/>
      </rPr>
      <t>A incluir</t>
    </r>
  </si>
  <si>
    <r>
      <rPr>
        <rFont val="Arial"/>
        <sz val="7.0"/>
      </rPr>
      <t xml:space="preserve">Corpo BTTC (grota) diâmetro 0,80 m CA-1 PB exclusive escavação e reaterro, inclusive
</t>
    </r>
    <r>
      <rPr>
        <rFont val="Arial"/>
        <sz val="7.0"/>
      </rPr>
      <t>transporte do tubo</t>
    </r>
  </si>
  <si>
    <r>
      <rPr>
        <rFont val="Arial"/>
        <sz val="7.0"/>
      </rPr>
      <t>M</t>
    </r>
  </si>
  <si>
    <r>
      <rPr>
        <rFont val="Arial"/>
        <sz val="7.0"/>
      </rPr>
      <t>A incluir</t>
    </r>
  </si>
  <si>
    <r>
      <rPr>
        <rFont val="Arial"/>
        <sz val="7.0"/>
      </rPr>
      <t xml:space="preserve">Corpo BTTC (grota) diâmetro 0,80 m CA-2 MF exclusive escavação e reaterro, inclusive
</t>
    </r>
    <r>
      <rPr>
        <rFont val="Arial"/>
        <sz val="7.0"/>
      </rPr>
      <t>transporte do tubo</t>
    </r>
  </si>
  <si>
    <r>
      <rPr>
        <rFont val="Arial"/>
        <sz val="7.0"/>
      </rPr>
      <t>M</t>
    </r>
  </si>
  <si>
    <r>
      <rPr>
        <rFont val="Arial"/>
        <sz val="7.0"/>
      </rPr>
      <t>A incluir</t>
    </r>
  </si>
  <si>
    <r>
      <rPr>
        <rFont val="Arial"/>
        <sz val="7.0"/>
      </rPr>
      <t xml:space="preserve">Corpo BTTC (grota) diâmetro 0,80 m CA-2 PB exclusive escavação e reaterro, inclusive
</t>
    </r>
    <r>
      <rPr>
        <rFont val="Arial"/>
        <sz val="7.0"/>
      </rPr>
      <t>transporte do tubo</t>
    </r>
  </si>
  <si>
    <r>
      <rPr>
        <rFont val="Arial"/>
        <sz val="7.0"/>
      </rPr>
      <t>M</t>
    </r>
  </si>
  <si>
    <r>
      <rPr>
        <rFont val="Arial"/>
        <sz val="7.0"/>
      </rPr>
      <t>A incluir</t>
    </r>
  </si>
  <si>
    <r>
      <rPr>
        <rFont val="Arial"/>
        <sz val="7.0"/>
      </rPr>
      <t xml:space="preserve">Corpo BTTC (grota) diâmetro 1,00 m CA-1 MF exclusive escavação e reaterro, inclusive
</t>
    </r>
    <r>
      <rPr>
        <rFont val="Arial"/>
        <sz val="7.0"/>
      </rPr>
      <t>transporte do tubo</t>
    </r>
  </si>
  <si>
    <r>
      <rPr>
        <rFont val="Arial"/>
        <sz val="7.0"/>
      </rPr>
      <t>M</t>
    </r>
  </si>
  <si>
    <r>
      <rPr>
        <rFont val="Arial"/>
        <sz val="7.0"/>
      </rPr>
      <t>A incluir</t>
    </r>
  </si>
  <si>
    <r>
      <rPr>
        <rFont val="Arial"/>
        <sz val="7.0"/>
      </rPr>
      <t xml:space="preserve">Corpo BTTC (grota) diâmetro 1,00 m CA-1 PB exclusive escavação e reaterro, inclusive
</t>
    </r>
    <r>
      <rPr>
        <rFont val="Arial"/>
        <sz val="7.0"/>
      </rPr>
      <t>transporte do tubo</t>
    </r>
  </si>
  <si>
    <r>
      <rPr>
        <rFont val="Arial"/>
        <sz val="7.0"/>
      </rPr>
      <t>M</t>
    </r>
  </si>
  <si>
    <r>
      <rPr>
        <rFont val="Arial"/>
        <sz val="7.0"/>
      </rPr>
      <t>A incluir</t>
    </r>
  </si>
  <si>
    <r>
      <rPr>
        <rFont val="Arial"/>
        <sz val="7.0"/>
      </rPr>
      <t xml:space="preserve">Corpo BTTC (grota) diâmetro 1,00 m CA-2 MF exclusive escavação e reaterro, inclusive
</t>
    </r>
    <r>
      <rPr>
        <rFont val="Arial"/>
        <sz val="7.0"/>
      </rPr>
      <t>transporte do tubo</t>
    </r>
  </si>
  <si>
    <r>
      <rPr>
        <rFont val="Arial"/>
        <sz val="7.0"/>
      </rPr>
      <t>M</t>
    </r>
  </si>
  <si>
    <r>
      <rPr>
        <rFont val="Arial"/>
        <sz val="7.0"/>
      </rPr>
      <t>A incluir</t>
    </r>
  </si>
  <si>
    <r>
      <rPr>
        <rFont val="Arial"/>
        <sz val="7.0"/>
      </rPr>
      <t xml:space="preserve">Corpo BTTC (grota) diâmetro 1,00 m CA-2 PB exclusive escavação e reaterro, inclusive
</t>
    </r>
    <r>
      <rPr>
        <rFont val="Arial"/>
        <sz val="7.0"/>
      </rPr>
      <t>transporte do tubo</t>
    </r>
  </si>
  <si>
    <r>
      <rPr>
        <rFont val="Arial"/>
        <sz val="7.0"/>
      </rPr>
      <t>M</t>
    </r>
  </si>
  <si>
    <r>
      <rPr>
        <rFont val="Arial"/>
        <sz val="7.0"/>
      </rPr>
      <t>A incluir</t>
    </r>
  </si>
  <si>
    <r>
      <rPr>
        <rFont val="Arial"/>
        <sz val="7.0"/>
      </rPr>
      <t xml:space="preserve">Corpo BTTC (grota) diâmetro 1,00 m CA-3 MF exclusive escavação e reaterro, inclusive
</t>
    </r>
    <r>
      <rPr>
        <rFont val="Arial"/>
        <sz val="7.0"/>
      </rPr>
      <t>transporte do tubo</t>
    </r>
  </si>
  <si>
    <r>
      <rPr>
        <rFont val="Arial"/>
        <sz val="7.0"/>
      </rPr>
      <t>M</t>
    </r>
  </si>
  <si>
    <r>
      <rPr>
        <rFont val="Arial"/>
        <sz val="7.0"/>
      </rPr>
      <t>A incluir</t>
    </r>
  </si>
  <si>
    <r>
      <rPr>
        <rFont val="Arial"/>
        <sz val="7.0"/>
      </rPr>
      <t xml:space="preserve">Corpo BTTC (grota) diâmetro 1,20 m CA-1 MF exclusive escavação e reaterro, inclusive
</t>
    </r>
    <r>
      <rPr>
        <rFont val="Arial"/>
        <sz val="7.0"/>
      </rPr>
      <t>transporte do tubo</t>
    </r>
  </si>
  <si>
    <r>
      <rPr>
        <rFont val="Arial"/>
        <sz val="7.0"/>
      </rPr>
      <t>M</t>
    </r>
  </si>
  <si>
    <r>
      <rPr>
        <rFont val="Arial"/>
        <sz val="7.0"/>
      </rPr>
      <t>A incluir</t>
    </r>
  </si>
  <si>
    <r>
      <rPr>
        <rFont val="Arial"/>
        <sz val="7.0"/>
      </rPr>
      <t xml:space="preserve">Corpo BTTC (grota) diâmetro 1,20 m CA-1 PB exclusive escavação e reaterro, inclusive
</t>
    </r>
    <r>
      <rPr>
        <rFont val="Arial"/>
        <sz val="7.0"/>
      </rPr>
      <t>transporte do tubo</t>
    </r>
  </si>
  <si>
    <r>
      <rPr>
        <rFont val="Arial"/>
        <sz val="7.0"/>
      </rPr>
      <t>M</t>
    </r>
  </si>
  <si>
    <r>
      <rPr>
        <rFont val="Arial"/>
        <sz val="7.0"/>
      </rPr>
      <t>A incluir</t>
    </r>
  </si>
  <si>
    <r>
      <rPr>
        <rFont val="Arial"/>
        <sz val="7.0"/>
      </rPr>
      <t xml:space="preserve">Corpo BTTC (grota) diâmetro 1,20 m CA-2 MF exclusive escavação e reaterro, inclusive
</t>
    </r>
    <r>
      <rPr>
        <rFont val="Arial"/>
        <sz val="7.0"/>
      </rPr>
      <t>transporte do tubo</t>
    </r>
  </si>
  <si>
    <r>
      <rPr>
        <rFont val="Arial"/>
        <sz val="7.0"/>
      </rPr>
      <t>M</t>
    </r>
  </si>
  <si>
    <r>
      <rPr>
        <rFont val="Arial"/>
        <sz val="7.0"/>
      </rPr>
      <t>A incluir</t>
    </r>
  </si>
  <si>
    <r>
      <rPr>
        <rFont val="Arial"/>
        <sz val="7.0"/>
      </rPr>
      <t>Grupo de serviço: OBRAS DE ARTE CORRENTES E DRENAGEM</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</si>
  <si>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</si>
  <si>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</si>
  <si>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</si>
  <si>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</si>
  <si>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</si>
  <si>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 xml:space="preserve">Corpo BTTC (grota) diâmetro 1,20 m CA-2 PB exclusive escavação e reaterro, inclusive
</t>
    </r>
    <r>
      <rPr>
        <rFont val="Arial"/>
        <sz val="7.0"/>
      </rPr>
      <t>transporte do tubo</t>
    </r>
  </si>
  <si>
    <r>
      <rPr>
        <rFont val="Arial"/>
        <sz val="7.0"/>
      </rPr>
      <t>M</t>
    </r>
  </si>
  <si>
    <r>
      <rPr>
        <rFont val="Arial"/>
        <sz val="7.0"/>
      </rPr>
      <t>A incluir</t>
    </r>
  </si>
  <si>
    <r>
      <rPr>
        <rFont val="Arial"/>
        <sz val="7.0"/>
      </rPr>
      <t xml:space="preserve">Corpo BTTC (grota) diâmetro 1,20 m CA-3 MF exclusive escavação e reaterro, inclusive
</t>
    </r>
    <r>
      <rPr>
        <rFont val="Arial"/>
        <sz val="7.0"/>
      </rPr>
      <t>transporte do tubo</t>
    </r>
  </si>
  <si>
    <r>
      <rPr>
        <rFont val="Arial"/>
        <sz val="7.0"/>
      </rPr>
      <t>M</t>
    </r>
  </si>
  <si>
    <r>
      <rPr>
        <rFont val="Arial"/>
        <sz val="7.0"/>
      </rPr>
      <t>A incluir</t>
    </r>
  </si>
  <si>
    <r>
      <rPr>
        <rFont val="Arial"/>
        <sz val="7.0"/>
      </rPr>
      <t xml:space="preserve">Corpo BTTC (grota) diâmetro 1,50 m CA-1 MF exclusive escavação e reaterro, inclusive
</t>
    </r>
    <r>
      <rPr>
        <rFont val="Arial"/>
        <sz val="7.0"/>
      </rPr>
      <t>transporte do tubo</t>
    </r>
  </si>
  <si>
    <r>
      <rPr>
        <rFont val="Arial"/>
        <sz val="7.0"/>
      </rPr>
      <t>M</t>
    </r>
  </si>
  <si>
    <r>
      <rPr>
        <rFont val="Arial"/>
        <sz val="7.0"/>
      </rPr>
      <t>A incluir</t>
    </r>
  </si>
  <si>
    <r>
      <rPr>
        <rFont val="Arial"/>
        <sz val="7.0"/>
      </rPr>
      <t xml:space="preserve">Corpo BTTC (grota) diâmetro 1,50 m CA-1 PB exclusive escavação e reaterro, inclusive
</t>
    </r>
    <r>
      <rPr>
        <rFont val="Arial"/>
        <sz val="7.0"/>
      </rPr>
      <t>transporte do tubo</t>
    </r>
  </si>
  <si>
    <r>
      <rPr>
        <rFont val="Arial"/>
        <sz val="7.0"/>
      </rPr>
      <t>M</t>
    </r>
  </si>
  <si>
    <r>
      <rPr>
        <rFont val="Arial"/>
        <sz val="7.0"/>
      </rPr>
      <t>A incluir</t>
    </r>
  </si>
  <si>
    <r>
      <rPr>
        <rFont val="Arial"/>
        <sz val="7.0"/>
      </rPr>
      <t xml:space="preserve">Corpo BTTC (grota) diâmetro 1,50 m CA-2 MF exclusive escavação e reaterro, inclusive
</t>
    </r>
    <r>
      <rPr>
        <rFont val="Arial"/>
        <sz val="7.0"/>
      </rPr>
      <t>transporte do tubo</t>
    </r>
  </si>
  <si>
    <r>
      <rPr>
        <rFont val="Arial"/>
        <sz val="7.0"/>
      </rPr>
      <t>M</t>
    </r>
  </si>
  <si>
    <r>
      <rPr>
        <rFont val="Arial"/>
        <sz val="7.0"/>
      </rPr>
      <t>A incluir</t>
    </r>
  </si>
  <si>
    <r>
      <rPr>
        <rFont val="Arial"/>
        <sz val="7.0"/>
      </rPr>
      <t xml:space="preserve">Corpo BTTC (grota) diâmetro 1,50 m CA-2 PB exclusive escavação e reaterro, inclusive
</t>
    </r>
    <r>
      <rPr>
        <rFont val="Arial"/>
        <sz val="7.0"/>
      </rPr>
      <t>transporte do tubo</t>
    </r>
  </si>
  <si>
    <r>
      <rPr>
        <rFont val="Arial"/>
        <sz val="7.0"/>
      </rPr>
      <t>M</t>
    </r>
  </si>
  <si>
    <r>
      <rPr>
        <rFont val="Arial"/>
        <sz val="7.0"/>
      </rPr>
      <t>A incluir</t>
    </r>
  </si>
  <si>
    <r>
      <rPr>
        <rFont val="Arial"/>
        <sz val="7.0"/>
      </rPr>
      <t xml:space="preserve">Corpo BTTC (grota) diâmetro 1,50 m CA-3 MF exclusive escavação e reaterro, inclusive
</t>
    </r>
    <r>
      <rPr>
        <rFont val="Arial"/>
        <sz val="7.0"/>
      </rPr>
      <t>transporte do tubo</t>
    </r>
  </si>
  <si>
    <r>
      <rPr>
        <rFont val="Arial"/>
        <sz val="7.0"/>
      </rPr>
      <t>M</t>
    </r>
  </si>
  <si>
    <r>
      <rPr>
        <rFont val="Arial"/>
        <sz val="7.0"/>
      </rPr>
      <t>A incluir</t>
    </r>
  </si>
  <si>
    <r>
      <rPr>
        <rFont val="Arial"/>
        <sz val="7.0"/>
      </rPr>
      <t>Corpo de BDCC 1,50 x 1,50 m projeto DNIT para H &lt; = 2,50 m</t>
    </r>
  </si>
  <si>
    <r>
      <rPr>
        <rFont val="Arial"/>
        <sz val="7.0"/>
      </rPr>
      <t>M</t>
    </r>
  </si>
  <si>
    <r>
      <rPr>
        <rFont val="Arial"/>
        <sz val="7.0"/>
      </rPr>
      <t>Corpo de BDCC 1,50 x 1,50 m projeto DNIT para 2,50 &lt; H &lt; 5,00 m</t>
    </r>
  </si>
  <si>
    <r>
      <rPr>
        <rFont val="Arial"/>
        <sz val="7.0"/>
      </rPr>
      <t>M</t>
    </r>
  </si>
  <si>
    <r>
      <rPr>
        <rFont val="Arial"/>
        <sz val="7.0"/>
      </rPr>
      <t>Corpo de BDCC 2,00 x 1,20 m -  tudo incluido conforme projeto</t>
    </r>
  </si>
  <si>
    <r>
      <rPr>
        <rFont val="Arial"/>
        <sz val="7.0"/>
      </rPr>
      <t>M</t>
    </r>
  </si>
  <si>
    <r>
      <rPr>
        <rFont val="Arial"/>
        <sz val="7.0"/>
      </rPr>
      <t>Corpo de BDCC 2,00 x 2,00 m projeto DNIT para H &lt; = 2,50 m</t>
    </r>
  </si>
  <si>
    <r>
      <rPr>
        <rFont val="Arial"/>
        <sz val="7.0"/>
      </rPr>
      <t>M</t>
    </r>
  </si>
  <si>
    <r>
      <rPr>
        <rFont val="Arial"/>
        <sz val="7.0"/>
      </rPr>
      <t>Corpo de BDCC 2,00 x 2,00 m projeto DNIT para 2,50 &lt; H &lt;5,00 m</t>
    </r>
  </si>
  <si>
    <r>
      <rPr>
        <rFont val="Arial"/>
        <sz val="7.0"/>
      </rPr>
      <t>M</t>
    </r>
  </si>
  <si>
    <r>
      <rPr>
        <rFont val="Arial"/>
        <sz val="7.0"/>
      </rPr>
      <t>Corpo de BDCC 2,00 x 3,00 m projeto DNIT para H &lt; = 2,50 m</t>
    </r>
  </si>
  <si>
    <r>
      <rPr>
        <rFont val="Arial"/>
        <sz val="7.0"/>
      </rPr>
      <t>M</t>
    </r>
  </si>
  <si>
    <r>
      <rPr>
        <rFont val="Arial"/>
        <sz val="7.0"/>
      </rPr>
      <t>Corpo de BDCC 2,00 x 3,00 m projeto DNIT para 2,50 &lt; H &lt; 5,00 m</t>
    </r>
  </si>
  <si>
    <r>
      <rPr>
        <rFont val="Arial"/>
        <sz val="7.0"/>
      </rPr>
      <t>M</t>
    </r>
  </si>
  <si>
    <r>
      <rPr>
        <rFont val="Arial"/>
        <sz val="7.0"/>
      </rPr>
      <t>Corpo de BDCC 2,50 x 2,00 m - tudo incluído conforme projeto</t>
    </r>
  </si>
  <si>
    <r>
      <rPr>
        <rFont val="Arial"/>
        <sz val="7.0"/>
      </rPr>
      <t>M</t>
    </r>
  </si>
  <si>
    <r>
      <rPr>
        <rFont val="Arial"/>
        <sz val="7.0"/>
      </rPr>
      <t>Corpo de BDCC 2,50 x 2,50 m projeto DNIT para H &lt; = 2,50 m</t>
    </r>
  </si>
  <si>
    <r>
      <rPr>
        <rFont val="Arial"/>
        <sz val="7.0"/>
      </rPr>
      <t>M</t>
    </r>
  </si>
  <si>
    <r>
      <rPr>
        <rFont val="Arial"/>
        <sz val="7.0"/>
      </rPr>
      <t>Corpo de BDCC 2,50 x 2,50 m projeto DNIT para 2,50 &lt; H &lt; 5,00 m</t>
    </r>
  </si>
  <si>
    <r>
      <rPr>
        <rFont val="Arial"/>
        <sz val="7.0"/>
      </rPr>
      <t>M</t>
    </r>
  </si>
  <si>
    <r>
      <rPr>
        <rFont val="Arial"/>
        <sz val="7.0"/>
      </rPr>
      <t>Corpo de BDCC 2,50 x 3,00 m projeto DNIT para H &lt; = 2,50 m</t>
    </r>
  </si>
  <si>
    <r>
      <rPr>
        <rFont val="Arial"/>
        <sz val="7.0"/>
      </rPr>
      <t>M</t>
    </r>
  </si>
  <si>
    <r>
      <rPr>
        <rFont val="Arial"/>
        <sz val="7.0"/>
      </rPr>
      <t>Corpo de BDCC 2,50 x 3,00 m projeto DNIT para 2,50 &lt; H &lt; 5,00 m</t>
    </r>
  </si>
  <si>
    <r>
      <rPr>
        <rFont val="Arial"/>
        <sz val="7.0"/>
      </rPr>
      <t>M</t>
    </r>
  </si>
  <si>
    <r>
      <rPr>
        <rFont val="Arial"/>
        <sz val="7.0"/>
      </rPr>
      <t>Corpo de BDCC 3,00 x 3,00 m projeto DNIT para H &lt; = 2,50 m</t>
    </r>
  </si>
  <si>
    <r>
      <rPr>
        <rFont val="Arial"/>
        <sz val="7.0"/>
      </rPr>
      <t>M</t>
    </r>
  </si>
  <si>
    <r>
      <rPr>
        <rFont val="Arial"/>
        <sz val="7.0"/>
      </rPr>
      <t>Corpo de BDCC 3,00 x 3,00 m projeto DNIT para 2,50 &lt; H &lt; 5,00 m</t>
    </r>
  </si>
  <si>
    <r>
      <rPr>
        <rFont val="Arial"/>
        <sz val="7.0"/>
      </rPr>
      <t>M</t>
    </r>
  </si>
  <si>
    <r>
      <rPr>
        <rFont val="Arial"/>
        <sz val="7.0"/>
      </rPr>
      <t>Corpo de BSCC 1,50 x 1,50 m projeto DNIT para H &lt; = 2,50 m</t>
    </r>
  </si>
  <si>
    <r>
      <rPr>
        <rFont val="Arial"/>
        <sz val="7.0"/>
      </rPr>
      <t>M</t>
    </r>
  </si>
  <si>
    <r>
      <rPr>
        <rFont val="Arial"/>
        <sz val="7.0"/>
      </rPr>
      <t>Corpo de BSCC 1,50 x 1,50 m projeto DNIT para 2,50 &lt; H &lt; 5,00 m</t>
    </r>
  </si>
  <si>
    <r>
      <rPr>
        <rFont val="Arial"/>
        <sz val="7.0"/>
      </rPr>
      <t>M</t>
    </r>
  </si>
  <si>
    <r>
      <rPr>
        <rFont val="Arial"/>
        <sz val="7.0"/>
      </rPr>
      <t>Corpo de BSCC 2,00 x 2,00 m projeto DNIT para  5,00 &lt; H &lt; 7,50 m</t>
    </r>
  </si>
  <si>
    <r>
      <rPr>
        <rFont val="Arial"/>
        <sz val="7.0"/>
      </rPr>
      <t>M</t>
    </r>
  </si>
  <si>
    <r>
      <rPr>
        <rFont val="Arial"/>
        <sz val="7.0"/>
      </rPr>
      <t>Corpo de BSCC 2,00 x 2,00 m projeto DNIT para H &lt; = 2,50 m</t>
    </r>
  </si>
  <si>
    <r>
      <rPr>
        <rFont val="Arial"/>
        <sz val="7.0"/>
      </rPr>
      <t>M</t>
    </r>
  </si>
  <si>
    <r>
      <rPr>
        <rFont val="Arial"/>
        <sz val="7.0"/>
      </rPr>
      <t>Corpo de BSCC 2,00 x 2,00 m projeto DNIT para 2,50 &lt; H &lt; 5,00 m</t>
    </r>
  </si>
  <si>
    <r>
      <rPr>
        <rFont val="Arial"/>
        <sz val="7.0"/>
      </rPr>
      <t>M</t>
    </r>
  </si>
  <si>
    <r>
      <rPr>
        <rFont val="Arial"/>
        <sz val="7.0"/>
      </rPr>
      <t>Corpo de BSCC 2,00 x 3,00 m projeto DNIT para H &lt; = 2,50 m</t>
    </r>
  </si>
  <si>
    <r>
      <rPr>
        <rFont val="Arial"/>
        <sz val="7.0"/>
      </rPr>
      <t>M</t>
    </r>
  </si>
  <si>
    <r>
      <rPr>
        <rFont val="Arial"/>
        <sz val="7.0"/>
      </rPr>
      <t>Corpo de BSCC 2,00 x 3,00 m projeto DNIT para 2,50 &lt; H &lt; 5,00 m</t>
    </r>
  </si>
  <si>
    <r>
      <rPr>
        <rFont val="Arial"/>
        <sz val="7.0"/>
      </rPr>
      <t>M</t>
    </r>
  </si>
  <si>
    <r>
      <rPr>
        <rFont val="Arial"/>
        <sz val="7.0"/>
      </rPr>
      <t>Corpo de BSCC 2,50 x 2,50 m projeto DNIT para H &lt; = 2,50 m</t>
    </r>
  </si>
  <si>
    <r>
      <rPr>
        <rFont val="Arial"/>
        <sz val="7.0"/>
      </rPr>
      <t>M</t>
    </r>
  </si>
  <si>
    <r>
      <rPr>
        <rFont val="Arial"/>
        <sz val="7.0"/>
      </rPr>
      <t>Corpo de BSCC 2,50 x 2,50 m projeto DNIT para 2,50 &lt; H &lt; 5,00 m</t>
    </r>
  </si>
  <si>
    <r>
      <rPr>
        <rFont val="Arial"/>
        <sz val="7.0"/>
      </rPr>
      <t>M</t>
    </r>
  </si>
  <si>
    <r>
      <rPr>
        <rFont val="Arial"/>
        <sz val="7.0"/>
      </rPr>
      <t>Corpo de BSCC 2,50 x 3,00 m projeto DNIT para H &lt; = 2,50 m</t>
    </r>
  </si>
  <si>
    <r>
      <rPr>
        <rFont val="Arial"/>
        <sz val="7.0"/>
      </rPr>
      <t>M</t>
    </r>
  </si>
  <si>
    <r>
      <rPr>
        <rFont val="Arial"/>
        <sz val="7.0"/>
      </rPr>
      <t>Corpo de BSCC 2,50 x 3,00 m projeto DNIT para 2,50 &lt; H &lt; 5,00 m</t>
    </r>
  </si>
  <si>
    <r>
      <rPr>
        <rFont val="Arial"/>
        <sz val="7.0"/>
      </rPr>
      <t>M</t>
    </r>
  </si>
  <si>
    <r>
      <rPr>
        <rFont val="Arial"/>
        <sz val="7.0"/>
      </rPr>
      <t>Corpo de BSCC 3,00 x 3,00 m projeto DNIT para H &lt; = 2,50 m</t>
    </r>
  </si>
  <si>
    <r>
      <rPr>
        <rFont val="Arial"/>
        <sz val="7.0"/>
      </rPr>
      <t>M</t>
    </r>
  </si>
  <si>
    <r>
      <rPr>
        <rFont val="Arial"/>
        <sz val="7.0"/>
      </rPr>
      <t>Corpo de BSCC 3,00 x 3,00 m projeto DNIT para 2,50 &lt; H &lt; 5,00 m</t>
    </r>
  </si>
  <si>
    <r>
      <rPr>
        <rFont val="Arial"/>
        <sz val="7.0"/>
      </rPr>
      <t>M</t>
    </r>
  </si>
  <si>
    <r>
      <rPr>
        <rFont val="Arial"/>
        <sz val="7.0"/>
      </rPr>
      <t>Corpo de BTCC 1,50 x 1,50 m projeto DNIT para H &lt; = 2,50 m</t>
    </r>
  </si>
  <si>
    <r>
      <rPr>
        <rFont val="Arial"/>
        <sz val="7.0"/>
      </rPr>
      <t>M</t>
    </r>
  </si>
  <si>
    <r>
      <rPr>
        <rFont val="Arial"/>
        <sz val="7.0"/>
      </rPr>
      <t>Corpo de BTCC 1,50 x 1,50 m projeto DNIT para 2,50 &lt; H &lt; 5,00 m</t>
    </r>
  </si>
  <si>
    <r>
      <rPr>
        <rFont val="Arial"/>
        <sz val="7.0"/>
      </rPr>
      <t>M</t>
    </r>
  </si>
  <si>
    <r>
      <rPr>
        <rFont val="Arial"/>
        <sz val="7.0"/>
      </rPr>
      <t>Corpo de BTCC 2,00 x 2,00 m projeto DNIT para H &lt; = 2,50 m</t>
    </r>
  </si>
  <si>
    <r>
      <rPr>
        <rFont val="Arial"/>
        <sz val="7.0"/>
      </rPr>
      <t>M</t>
    </r>
  </si>
  <si>
    <r>
      <rPr>
        <rFont val="Arial"/>
        <sz val="7.0"/>
      </rPr>
      <t>Corpo de BTCC 2,00 x 2,00 m projeto DNIT para 2,50 &lt; H &lt; 5,00 m</t>
    </r>
  </si>
  <si>
    <r>
      <rPr>
        <rFont val="Arial"/>
        <sz val="7.0"/>
      </rPr>
      <t>M</t>
    </r>
  </si>
  <si>
    <r>
      <rPr>
        <rFont val="Arial"/>
        <sz val="7.0"/>
      </rPr>
      <t>Corpo de BTCC 2,00 x 3,00 m projeto DNIT para H &lt; = 2,50 m</t>
    </r>
  </si>
  <si>
    <r>
      <rPr>
        <rFont val="Arial"/>
        <sz val="7.0"/>
      </rPr>
      <t>M</t>
    </r>
  </si>
  <si>
    <r>
      <rPr>
        <rFont val="Arial"/>
        <sz val="7.0"/>
      </rPr>
      <t>Corpo de BTCC 2,00 x 3,00 m projeto DNIT para 2,50 &lt; H &lt; 5,00 m</t>
    </r>
  </si>
  <si>
    <r>
      <rPr>
        <rFont val="Arial"/>
        <sz val="7.0"/>
      </rPr>
      <t>M</t>
    </r>
  </si>
  <si>
    <r>
      <rPr>
        <rFont val="Arial"/>
        <sz val="7.0"/>
      </rPr>
      <t>Corpo de BTCC 2,50 x 2,50 m projeto DNIT para H &lt; = 2,50 m</t>
    </r>
  </si>
  <si>
    <r>
      <rPr>
        <rFont val="Arial"/>
        <sz val="7.0"/>
      </rPr>
      <t>M</t>
    </r>
  </si>
  <si>
    <r>
      <rPr>
        <rFont val="Arial"/>
        <sz val="7.0"/>
      </rPr>
      <t>Corpo de BTCC 2,50 x 2,50 m projeto DNIT para 2,50 &lt; H &lt; 5,00 m</t>
    </r>
  </si>
  <si>
    <r>
      <rPr>
        <rFont val="Arial"/>
        <sz val="7.0"/>
      </rPr>
      <t>M</t>
    </r>
  </si>
  <si>
    <r>
      <rPr>
        <rFont val="Arial"/>
        <sz val="7.0"/>
      </rPr>
      <t>Corpo de BTCC 2,50 x 3,00 m projeto DNIT para H &lt; = 2,50 m</t>
    </r>
  </si>
  <si>
    <r>
      <rPr>
        <rFont val="Arial"/>
        <sz val="7.0"/>
      </rPr>
      <t>M</t>
    </r>
  </si>
  <si>
    <r>
      <rPr>
        <rFont val="Arial"/>
        <sz val="7.0"/>
      </rPr>
      <t>Corpo de BTCC 2,50 x 3,00 m projeto DNIT para 2,50 &lt; H &lt; 5,00 m</t>
    </r>
  </si>
  <si>
    <r>
      <rPr>
        <rFont val="Arial"/>
        <sz val="7.0"/>
      </rPr>
      <t>M</t>
    </r>
  </si>
  <si>
    <r>
      <rPr>
        <rFont val="Arial"/>
        <sz val="7.0"/>
      </rPr>
      <t>Corpo de BTCC 3,00 x 3,00 m projeto DNIT para H &lt; = 2,50 m</t>
    </r>
  </si>
  <si>
    <r>
      <rPr>
        <rFont val="Arial"/>
        <sz val="7.0"/>
      </rPr>
      <t>M</t>
    </r>
  </si>
  <si>
    <r>
      <rPr>
        <rFont val="Arial"/>
        <sz val="7.0"/>
      </rPr>
      <t>Corpo de BTCC 3,00 x 3,00 m projeto DNIT para 2,50 &lt; H &lt; 5,00 m</t>
    </r>
  </si>
  <si>
    <r>
      <rPr>
        <rFont val="Arial"/>
        <sz val="7.0"/>
      </rPr>
      <t>M</t>
    </r>
  </si>
  <si>
    <r>
      <rPr>
        <rFont val="Arial"/>
        <sz val="7.0"/>
      </rPr>
      <t>Corta-rio (escavação mecânica em material de 1ª cat.) H = 1,50 a 3,00 m</t>
    </r>
  </si>
  <si>
    <r>
      <rPr>
        <rFont val="Arial"/>
        <sz val="7.0"/>
      </rPr>
      <t>M3</t>
    </r>
  </si>
  <si>
    <r>
      <rPr>
        <rFont val="Arial"/>
        <sz val="7.0"/>
      </rPr>
      <t>Corta-rio (escavação mecânica em material de 2ª cat.) H = 1,50 a 3,00 m</t>
    </r>
  </si>
  <si>
    <r>
      <rPr>
        <rFont val="Arial"/>
        <sz val="7.0"/>
      </rPr>
      <t>M3</t>
    </r>
  </si>
  <si>
    <r>
      <rPr>
        <rFont val="Arial"/>
        <sz val="7.0"/>
      </rPr>
      <t>Corta-rio (escavação mecânica em material de 3º cat.) H = 0,00 a 1,50 m</t>
    </r>
  </si>
  <si>
    <r>
      <rPr>
        <rFont val="Arial"/>
        <sz val="7.0"/>
      </rPr>
      <t>M3</t>
    </r>
  </si>
  <si>
    <r>
      <rPr>
        <rFont val="Arial"/>
        <sz val="7.0"/>
      </rPr>
      <t>Corte e esmerilhamento de pontas de tubo de ferro fundido DN 500 a 200mm</t>
    </r>
  </si>
  <si>
    <r>
      <rPr>
        <rFont val="Arial"/>
        <sz val="7.0"/>
      </rPr>
      <t>M</t>
    </r>
  </si>
  <si>
    <r>
      <rPr>
        <rFont val="Arial"/>
        <sz val="7.0"/>
      </rPr>
      <t>Demolição manual de concreto simples ou ciclópico</t>
    </r>
  </si>
  <si>
    <r>
      <rPr>
        <rFont val="Arial"/>
        <sz val="7.0"/>
      </rPr>
      <t>M3</t>
    </r>
  </si>
  <si>
    <r>
      <rPr>
        <rFont val="Arial"/>
        <sz val="7.0"/>
      </rPr>
      <t>Demolição mecânica de concreto</t>
    </r>
  </si>
  <si>
    <r>
      <rPr>
        <rFont val="Arial"/>
        <sz val="7.0"/>
      </rPr>
      <t>M3</t>
    </r>
  </si>
  <si>
    <r>
      <rPr>
        <rFont val="Arial"/>
        <sz val="7.0"/>
      </rPr>
      <t>Descida d'água concreto armado (calha) c/ caiação (DSA-01A) canal</t>
    </r>
  </si>
  <si>
    <r>
      <rPr>
        <rFont val="Arial"/>
        <sz val="7.0"/>
      </rPr>
      <t>M</t>
    </r>
  </si>
  <si>
    <r>
      <rPr>
        <rFont val="Arial"/>
        <sz val="7.0"/>
      </rPr>
      <t>Descida d'água concreto armado (calha) c/ caiação (DSA-01A) dispersor</t>
    </r>
  </si>
  <si>
    <r>
      <rPr>
        <rFont val="Arial"/>
        <sz val="7.0"/>
      </rPr>
      <t>Ud</t>
    </r>
  </si>
  <si>
    <r>
      <rPr>
        <rFont val="Arial"/>
        <sz val="7.0"/>
      </rPr>
      <t>Descida d'água concreto armado (degraus) c/ caiação (DSA-03A) apoio</t>
    </r>
  </si>
  <si>
    <r>
      <rPr>
        <rFont val="Arial"/>
        <sz val="7.0"/>
      </rPr>
      <t>Ud</t>
    </r>
  </si>
  <si>
    <r>
      <rPr>
        <rFont val="Arial"/>
        <sz val="7.0"/>
      </rPr>
      <t>Descida d'água concreto armado (degraus) c/ caiação (DSA-03A) degrau</t>
    </r>
  </si>
  <si>
    <r>
      <rPr>
        <rFont val="Arial"/>
        <sz val="7.0"/>
      </rPr>
      <t>M</t>
    </r>
  </si>
  <si>
    <r>
      <rPr>
        <rFont val="Arial"/>
        <sz val="7.0"/>
      </rPr>
      <t>Descida d'água concreto armado (degraus) c/ caiação (DSA-03A) dispersor</t>
    </r>
  </si>
  <si>
    <r>
      <rPr>
        <rFont val="Arial"/>
        <sz val="7.0"/>
      </rPr>
      <t>Ud</t>
    </r>
  </si>
  <si>
    <r>
      <rPr>
        <rFont val="Arial"/>
        <sz val="7.0"/>
      </rPr>
      <t>Grupo de serviço: OBRAS DE ARTE CORRENTES E DRENAGEM</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</si>
  <si>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</si>
  <si>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</si>
  <si>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</si>
  <si>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</si>
  <si>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</si>
  <si>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Descida d'água concreto armado DP-1 (calha) c/ caiação</t>
    </r>
  </si>
  <si>
    <r>
      <rPr>
        <rFont val="Arial"/>
        <sz val="7.0"/>
      </rPr>
      <t>M</t>
    </r>
  </si>
  <si>
    <r>
      <rPr>
        <rFont val="Arial"/>
        <sz val="7.0"/>
      </rPr>
      <t>Descida d'água concreto armado DP-1 (degraus) c/ caiação</t>
    </r>
  </si>
  <si>
    <r>
      <rPr>
        <rFont val="Arial"/>
        <sz val="7.0"/>
      </rPr>
      <t>M</t>
    </r>
  </si>
  <si>
    <r>
      <rPr>
        <rFont val="Arial"/>
        <sz val="7.0"/>
      </rPr>
      <t>Descida d'água concreto simples (calha) c/ caiação (DSA-01) canal</t>
    </r>
  </si>
  <si>
    <r>
      <rPr>
        <rFont val="Arial"/>
        <sz val="7.0"/>
      </rPr>
      <t>M</t>
    </r>
  </si>
  <si>
    <r>
      <rPr>
        <rFont val="Arial"/>
        <sz val="7.0"/>
      </rPr>
      <t>Descida d'água concreto simples (calha) c/ caiação (DSA-01) dispersor</t>
    </r>
  </si>
  <si>
    <r>
      <rPr>
        <rFont val="Arial"/>
        <sz val="7.0"/>
      </rPr>
      <t>Ud</t>
    </r>
  </si>
  <si>
    <r>
      <rPr>
        <rFont val="Arial"/>
        <sz val="7.0"/>
      </rPr>
      <t>Descida d'água concreto simples (degraus) c/ caiação (DSA-03) apoio</t>
    </r>
  </si>
  <si>
    <r>
      <rPr>
        <rFont val="Arial"/>
        <sz val="7.0"/>
      </rPr>
      <t>Ud</t>
    </r>
  </si>
  <si>
    <r>
      <rPr>
        <rFont val="Arial"/>
        <sz val="7.0"/>
      </rPr>
      <t>Descida d'água concreto simples (degraus) c/ caiação (DSA-03) degrau</t>
    </r>
  </si>
  <si>
    <r>
      <rPr>
        <rFont val="Arial"/>
        <sz val="7.0"/>
      </rPr>
      <t>M</t>
    </r>
  </si>
  <si>
    <r>
      <rPr>
        <rFont val="Arial"/>
        <sz val="7.0"/>
      </rPr>
      <t>Descida d'água concreto simples (degraus) c/ caiação (DSA-03) dispersor</t>
    </r>
  </si>
  <si>
    <r>
      <rPr>
        <rFont val="Arial"/>
        <sz val="7.0"/>
      </rPr>
      <t>Ud</t>
    </r>
  </si>
  <si>
    <r>
      <rPr>
        <rFont val="Arial"/>
        <sz val="7.0"/>
      </rPr>
      <t>Deslocamento de cerca de tela galvanizada fio 12 malha 3" x 3"</t>
    </r>
  </si>
  <si>
    <r>
      <rPr>
        <rFont val="Arial"/>
        <sz val="7.0"/>
      </rPr>
      <t>M</t>
    </r>
  </si>
  <si>
    <r>
      <rPr>
        <rFont val="Arial"/>
        <sz val="7.0"/>
      </rPr>
      <t>A incluir</t>
    </r>
  </si>
  <si>
    <r>
      <rPr>
        <rFont val="Arial"/>
        <sz val="7.0"/>
      </rPr>
      <t>Dissipador de energia aplicado a saída d'água tipo DP-1</t>
    </r>
  </si>
  <si>
    <r>
      <rPr>
        <rFont val="Arial"/>
        <sz val="7.0"/>
      </rPr>
      <t>Ud</t>
    </r>
  </si>
  <si>
    <r>
      <rPr>
        <rFont val="Arial"/>
        <sz val="7.0"/>
      </rPr>
      <t>A incluir</t>
    </r>
  </si>
  <si>
    <r>
      <rPr>
        <rFont val="Arial"/>
        <sz val="7.0"/>
      </rPr>
      <t>Dissipador de energia aplicado a saída de bueiro/descida d'agua de aterro (DEB-01)</t>
    </r>
  </si>
  <si>
    <r>
      <rPr>
        <rFont val="Arial"/>
        <sz val="7.0"/>
      </rPr>
      <t>Ud</t>
    </r>
  </si>
  <si>
    <r>
      <rPr>
        <rFont val="Arial"/>
        <sz val="7.0"/>
      </rPr>
      <t>A incluir</t>
    </r>
  </si>
  <si>
    <r>
      <rPr>
        <rFont val="Arial"/>
        <sz val="7.0"/>
      </rPr>
      <t>Dissipador de energia aplicado a saída de bueiro/descida d'água de aterro (DEB-02)</t>
    </r>
  </si>
  <si>
    <r>
      <rPr>
        <rFont val="Arial"/>
        <sz val="7.0"/>
      </rPr>
      <t>Ud</t>
    </r>
  </si>
  <si>
    <r>
      <rPr>
        <rFont val="Arial"/>
        <sz val="7.0"/>
      </rPr>
      <t>A incluir</t>
    </r>
  </si>
  <si>
    <r>
      <rPr>
        <rFont val="Arial"/>
        <sz val="7.0"/>
      </rPr>
      <t>Dissipador de energia aplicado a saída de bueiro/descida d'água de aterro (DEB-03)</t>
    </r>
  </si>
  <si>
    <r>
      <rPr>
        <rFont val="Arial"/>
        <sz val="7.0"/>
      </rPr>
      <t>Ud</t>
    </r>
  </si>
  <si>
    <r>
      <rPr>
        <rFont val="Arial"/>
        <sz val="7.0"/>
      </rPr>
      <t>A incluir</t>
    </r>
  </si>
  <si>
    <r>
      <rPr>
        <rFont val="Arial"/>
        <sz val="7.0"/>
      </rPr>
      <t>Dissipador de energia aplicado a saída de bueiro/descida d'água de aterro (DEB-04)</t>
    </r>
  </si>
  <si>
    <r>
      <rPr>
        <rFont val="Arial"/>
        <sz val="7.0"/>
      </rPr>
      <t>Ud</t>
    </r>
  </si>
  <si>
    <r>
      <rPr>
        <rFont val="Arial"/>
        <sz val="7.0"/>
      </rPr>
      <t>A incluir</t>
    </r>
  </si>
  <si>
    <r>
      <rPr>
        <rFont val="Arial"/>
        <sz val="7.0"/>
      </rPr>
      <t>Dissipador de energia aplicado a saída de bueiro/descida d'água de aterro (DEB-05)</t>
    </r>
  </si>
  <si>
    <r>
      <rPr>
        <rFont val="Arial"/>
        <sz val="7.0"/>
      </rPr>
      <t>Ud</t>
    </r>
  </si>
  <si>
    <r>
      <rPr>
        <rFont val="Arial"/>
        <sz val="7.0"/>
      </rPr>
      <t>A incluir</t>
    </r>
  </si>
  <si>
    <r>
      <rPr>
        <rFont val="Arial"/>
        <sz val="7.0"/>
      </rPr>
      <t>Dissipador de energia aplicado a saída de bueiro/descida d'água de aterro (DEB-06)</t>
    </r>
  </si>
  <si>
    <r>
      <rPr>
        <rFont val="Arial"/>
        <sz val="7.0"/>
      </rPr>
      <t>Ud</t>
    </r>
  </si>
  <si>
    <r>
      <rPr>
        <rFont val="Arial"/>
        <sz val="7.0"/>
      </rPr>
      <t>A incluir</t>
    </r>
  </si>
  <si>
    <r>
      <rPr>
        <rFont val="Arial"/>
        <sz val="7.0"/>
      </rPr>
      <t>Dissipador de energia aplicado a saída de bueiro/descida d'água de aterro (DEB-07)</t>
    </r>
  </si>
  <si>
    <r>
      <rPr>
        <rFont val="Arial"/>
        <sz val="7.0"/>
      </rPr>
      <t>Ud</t>
    </r>
  </si>
  <si>
    <r>
      <rPr>
        <rFont val="Arial"/>
        <sz val="7.0"/>
      </rPr>
      <t>A incluir</t>
    </r>
  </si>
  <si>
    <r>
      <rPr>
        <rFont val="Arial"/>
        <sz val="7.0"/>
      </rPr>
      <t>Dissipador de energia aplicado a saída de bueiro/descida d'água de aterro (DEB-08)</t>
    </r>
  </si>
  <si>
    <r>
      <rPr>
        <rFont val="Arial"/>
        <sz val="7.0"/>
      </rPr>
      <t>Ud</t>
    </r>
  </si>
  <si>
    <r>
      <rPr>
        <rFont val="Arial"/>
        <sz val="7.0"/>
      </rPr>
      <t>A incluir</t>
    </r>
  </si>
  <si>
    <r>
      <rPr>
        <rFont val="Arial"/>
        <sz val="7.0"/>
      </rPr>
      <t>Dissipador de energia aplicado a saída de bueiro/descida d'água de aterro (DEB-09)</t>
    </r>
  </si>
  <si>
    <r>
      <rPr>
        <rFont val="Arial"/>
        <sz val="7.0"/>
      </rPr>
      <t>Ud</t>
    </r>
  </si>
  <si>
    <r>
      <rPr>
        <rFont val="Arial"/>
        <sz val="7.0"/>
      </rPr>
      <t>A incluir</t>
    </r>
  </si>
  <si>
    <r>
      <rPr>
        <rFont val="Arial"/>
        <sz val="7.0"/>
      </rPr>
      <t>Dissipador de energia aplicado a saída de bueiro/descida d'água de aterro (DEB-10)</t>
    </r>
  </si>
  <si>
    <r>
      <rPr>
        <rFont val="Arial"/>
        <sz val="7.0"/>
      </rPr>
      <t>Ud</t>
    </r>
  </si>
  <si>
    <r>
      <rPr>
        <rFont val="Arial"/>
        <sz val="7.0"/>
      </rPr>
      <t>A incluir</t>
    </r>
  </si>
  <si>
    <r>
      <rPr>
        <rFont val="Arial"/>
        <sz val="7.0"/>
      </rPr>
      <t>Dissipador de energia aplicado a saída de bueiro/descida d'água de aterro (DEB-12)</t>
    </r>
  </si>
  <si>
    <r>
      <rPr>
        <rFont val="Arial"/>
        <sz val="7.0"/>
      </rPr>
      <t>Ud</t>
    </r>
  </si>
  <si>
    <r>
      <rPr>
        <rFont val="Arial"/>
        <sz val="7.0"/>
      </rPr>
      <t>A incluir</t>
    </r>
  </si>
  <si>
    <r>
      <rPr>
        <rFont val="Arial"/>
        <sz val="7.0"/>
      </rPr>
      <t>Dissipador de energia aplicado a saída de sarjeta/valeta (DES-01)</t>
    </r>
  </si>
  <si>
    <r>
      <rPr>
        <rFont val="Arial"/>
        <sz val="7.0"/>
      </rPr>
      <t>Ud</t>
    </r>
  </si>
  <si>
    <r>
      <rPr>
        <rFont val="Arial"/>
        <sz val="7.0"/>
      </rPr>
      <t>A incluir</t>
    </r>
  </si>
  <si>
    <r>
      <rPr>
        <rFont val="Arial"/>
        <sz val="7.0"/>
      </rPr>
      <t>Dissipador de energia aplicado a saída de sarjeta/valeta (DES-02)</t>
    </r>
  </si>
  <si>
    <r>
      <rPr>
        <rFont val="Arial"/>
        <sz val="7.0"/>
      </rPr>
      <t>Ud</t>
    </r>
  </si>
  <si>
    <r>
      <rPr>
        <rFont val="Arial"/>
        <sz val="7.0"/>
      </rPr>
      <t>A incluir</t>
    </r>
  </si>
  <si>
    <r>
      <rPr>
        <rFont val="Arial"/>
        <sz val="7.0"/>
      </rPr>
      <t>Dissipador de energia aplicado a saída de sarjeta/valeta (DES-03)</t>
    </r>
  </si>
  <si>
    <r>
      <rPr>
        <rFont val="Arial"/>
        <sz val="7.0"/>
      </rPr>
      <t>Ud</t>
    </r>
  </si>
  <si>
    <r>
      <rPr>
        <rFont val="Arial"/>
        <sz val="7.0"/>
      </rPr>
      <t>A incluir</t>
    </r>
  </si>
  <si>
    <r>
      <rPr>
        <rFont val="Arial"/>
        <sz val="7.0"/>
      </rPr>
      <t xml:space="preserve">Dreno de alívio de pavimento (DP - DAP - 01),  com utilização de geotêxtil não tecido RT 07 kn
</t>
    </r>
    <r>
      <rPr>
        <rFont val="Arial"/>
        <sz val="7.0"/>
      </rPr>
      <t>/m, inclusive transporte da brita</t>
    </r>
  </si>
  <si>
    <r>
      <rPr>
        <rFont val="Arial"/>
        <sz val="7.0"/>
      </rPr>
      <t>M</t>
    </r>
  </si>
  <si>
    <r>
      <rPr>
        <rFont val="Arial"/>
        <sz val="7.0"/>
      </rPr>
      <t>A incluir</t>
    </r>
  </si>
  <si>
    <r>
      <rPr>
        <rFont val="Arial"/>
        <sz val="7.0"/>
      </rPr>
      <t>Dreno de PVC  D = 100 mm</t>
    </r>
  </si>
  <si>
    <r>
      <rPr>
        <rFont val="Arial"/>
        <sz val="7.0"/>
      </rPr>
      <t>M</t>
    </r>
  </si>
  <si>
    <r>
      <rPr>
        <rFont val="Arial"/>
        <sz val="7.0"/>
      </rPr>
      <t>Dreno de PVC  D = 50 mm</t>
    </r>
  </si>
  <si>
    <r>
      <rPr>
        <rFont val="Arial"/>
        <sz val="7.0"/>
      </rPr>
      <t>M</t>
    </r>
  </si>
  <si>
    <r>
      <rPr>
        <rFont val="Arial"/>
        <sz val="7.0"/>
      </rPr>
      <t xml:space="preserve">Dreno Longitudinal tipo Trincheira Drenante, H = 0,90 m com tubo poroso tipo PEAD de diâm
</t>
    </r>
    <r>
      <rPr>
        <rFont val="Arial"/>
        <sz val="7.0"/>
      </rPr>
      <t>= 100 mm, incluindo esc. em mat. 1ª cat. e transporte do tubo</t>
    </r>
  </si>
  <si>
    <r>
      <rPr>
        <rFont val="Arial"/>
        <sz val="7.0"/>
      </rPr>
      <t>M</t>
    </r>
  </si>
  <si>
    <r>
      <rPr>
        <rFont val="Arial"/>
        <sz val="7.0"/>
      </rPr>
      <t>A incluir</t>
    </r>
  </si>
  <si>
    <r>
      <rPr>
        <rFont val="Arial"/>
        <sz val="7.0"/>
      </rPr>
      <t xml:space="preserve">Dreno Longitudinal tipo Trincheira Drenante, H = 0,90 m com tubo poroso tipo PEAD de diâm
</t>
    </r>
    <r>
      <rPr>
        <rFont val="Arial"/>
        <sz val="7.0"/>
      </rPr>
      <t>= 100 mm, incluindo esc. mat. 3ª cat. e transporte do tubo</t>
    </r>
  </si>
  <si>
    <r>
      <rPr>
        <rFont val="Arial"/>
        <sz val="7.0"/>
      </rPr>
      <t>M</t>
    </r>
  </si>
  <si>
    <r>
      <rPr>
        <rFont val="Arial"/>
        <sz val="7.0"/>
      </rPr>
      <t>A incluir</t>
    </r>
  </si>
  <si>
    <r>
      <rPr>
        <rFont val="Arial"/>
        <sz val="7.0"/>
      </rPr>
      <t xml:space="preserve">Dreno Longitudinal tipo Trincheira Drenante, H=0,40m c/ tubo poroso tipo PEAD d=65mm,
</t>
    </r>
    <r>
      <rPr>
        <rFont val="Arial"/>
        <sz val="7.0"/>
      </rPr>
      <t>inclus. esc. em mat. 1ª cat.e geotêxtil não tecido RT 07 kN/m</t>
    </r>
  </si>
  <si>
    <r>
      <rPr>
        <rFont val="Arial"/>
        <sz val="7.0"/>
      </rPr>
      <t>M</t>
    </r>
  </si>
  <si>
    <r>
      <rPr>
        <rFont val="Arial"/>
        <sz val="7.0"/>
      </rPr>
      <t>Dreno ou Barbacã em tubo PVC, diâmetro de 2"</t>
    </r>
  </si>
  <si>
    <r>
      <rPr>
        <rFont val="Arial"/>
        <sz val="7.0"/>
      </rPr>
      <t>M</t>
    </r>
  </si>
  <si>
    <r>
      <rPr>
        <rFont val="Arial"/>
        <sz val="7.0"/>
      </rPr>
      <t xml:space="preserve">Dreno profundo com enchimento de areia, escavação em material 1ª categoria, inclusive
</t>
    </r>
    <r>
      <rPr>
        <rFont val="Arial"/>
        <sz val="7.0"/>
      </rPr>
      <t>transporte da areia</t>
    </r>
  </si>
  <si>
    <r>
      <rPr>
        <rFont val="Arial"/>
        <sz val="7.0"/>
      </rPr>
      <t>M</t>
    </r>
  </si>
  <si>
    <r>
      <rPr>
        <rFont val="Arial"/>
        <sz val="7.0"/>
      </rPr>
      <t>A incluir</t>
    </r>
  </si>
  <si>
    <r>
      <rPr>
        <rFont val="Arial"/>
        <sz val="7.0"/>
      </rPr>
      <t xml:space="preserve">Dreno profundo com enchimento de brita e areia (1:1) escavação em material 1ª categoria,
</t>
    </r>
    <r>
      <rPr>
        <rFont val="Arial"/>
        <sz val="7.0"/>
      </rPr>
      <t>inclusive transporte da areia e da brita</t>
    </r>
  </si>
  <si>
    <r>
      <rPr>
        <rFont val="Arial"/>
        <sz val="7.0"/>
      </rPr>
      <t>M</t>
    </r>
  </si>
  <si>
    <r>
      <rPr>
        <rFont val="Arial"/>
        <sz val="7.0"/>
      </rPr>
      <t>A incluir</t>
    </r>
  </si>
  <si>
    <r>
      <rPr>
        <rFont val="Arial"/>
        <sz val="7.0"/>
      </rPr>
      <t xml:space="preserve">Dreno profundo com enchimento de brita e areia (1:1) escavação em material 2ª categoria,
</t>
    </r>
    <r>
      <rPr>
        <rFont val="Arial"/>
        <sz val="7.0"/>
      </rPr>
      <t>inclusive transporte da areia e da brita</t>
    </r>
  </si>
  <si>
    <r>
      <rPr>
        <rFont val="Arial"/>
        <sz val="7.0"/>
      </rPr>
      <t>M</t>
    </r>
  </si>
  <si>
    <r>
      <rPr>
        <rFont val="Arial"/>
        <sz val="7.0"/>
      </rPr>
      <t>A incluir</t>
    </r>
  </si>
  <si>
    <r>
      <rPr>
        <rFont val="Arial"/>
        <sz val="7.0"/>
      </rPr>
      <t xml:space="preserve">Dreno profundo com enchimento de brita, escavação em material 1ª categoria,  inclusive
</t>
    </r>
    <r>
      <rPr>
        <rFont val="Arial"/>
        <sz val="7.0"/>
      </rPr>
      <t>transporte da brita</t>
    </r>
  </si>
  <si>
    <r>
      <rPr>
        <rFont val="Arial"/>
        <sz val="7.0"/>
      </rPr>
      <t>M</t>
    </r>
  </si>
  <si>
    <r>
      <rPr>
        <rFont val="Arial"/>
        <sz val="7.0"/>
      </rPr>
      <t>A incluir</t>
    </r>
  </si>
  <si>
    <r>
      <rPr>
        <rFont val="Arial"/>
        <sz val="7.0"/>
      </rPr>
      <t xml:space="preserve">Dreno profundo com tubo poroso, D = 0,20 m com enchimento de brita e areia, escavação em
</t>
    </r>
    <r>
      <rPr>
        <rFont val="Arial"/>
        <sz val="7.0"/>
      </rPr>
      <t>material 2ª categoria, inclusive transp.da areia, brita, tubo</t>
    </r>
  </si>
  <si>
    <r>
      <rPr>
        <rFont val="Arial"/>
        <sz val="7.0"/>
      </rPr>
      <t>M</t>
    </r>
  </si>
  <si>
    <r>
      <rPr>
        <rFont val="Arial"/>
        <sz val="7.0"/>
      </rPr>
      <t>A incluir</t>
    </r>
  </si>
  <si>
    <r>
      <rPr>
        <rFont val="Arial"/>
        <sz val="7.0"/>
      </rPr>
      <t xml:space="preserve">Dreno profundo com tubo poroso, D = 0,20 m com enchimento de brita, escavação em
</t>
    </r>
    <r>
      <rPr>
        <rFont val="Arial"/>
        <sz val="7.0"/>
      </rPr>
      <t>material 3ª categoria (DPR-01),  inclusive transporte da brita, tubo</t>
    </r>
  </si>
  <si>
    <r>
      <rPr>
        <rFont val="Arial"/>
        <sz val="7.0"/>
      </rPr>
      <t>M</t>
    </r>
  </si>
  <si>
    <r>
      <rPr>
        <rFont val="Arial"/>
        <sz val="7.0"/>
      </rPr>
      <t>A incluir</t>
    </r>
  </si>
  <si>
    <r>
      <rPr>
        <rFont val="Arial"/>
        <sz val="7.0"/>
      </rPr>
      <t xml:space="preserve">Dreno profundo D = 0,10 m c/ enchim. brita, areia (1:1) escav. mat. 3º categ.incl. transp. areia,
</t>
    </r>
    <r>
      <rPr>
        <rFont val="Arial"/>
        <sz val="7.0"/>
      </rPr>
      <t>brita c/ geotêxtil não tecido res.long. mín 16kn/m</t>
    </r>
  </si>
  <si>
    <r>
      <rPr>
        <rFont val="Arial"/>
        <sz val="7.0"/>
      </rPr>
      <t>M</t>
    </r>
  </si>
  <si>
    <r>
      <rPr>
        <rFont val="Arial"/>
        <sz val="7.0"/>
      </rPr>
      <t>A incluir</t>
    </r>
  </si>
  <si>
    <r>
      <rPr>
        <rFont val="Arial"/>
        <sz val="7.0"/>
      </rPr>
      <t xml:space="preserve">Dreno profundo D = 0,10 m c/enchim. brita e areia (1:1) escav.mat. 1º categ., inclus.transp.
</t>
    </r>
    <r>
      <rPr>
        <rFont val="Arial"/>
        <sz val="7.0"/>
      </rPr>
      <t>areia, brita,c/ geotêxtil não tecido res.long. mín 16 kn/m</t>
    </r>
  </si>
  <si>
    <r>
      <rPr>
        <rFont val="Arial"/>
        <sz val="7.0"/>
      </rPr>
      <t>M</t>
    </r>
  </si>
  <si>
    <r>
      <rPr>
        <rFont val="Arial"/>
        <sz val="7.0"/>
      </rPr>
      <t>A incluir</t>
    </r>
  </si>
  <si>
    <r>
      <rPr>
        <rFont val="Arial"/>
        <sz val="7.0"/>
      </rPr>
      <t xml:space="preserve">Dreno profundo D = 0,20 m com enchimento de areia, escavação em material 1ª categoria (
</t>
    </r>
    <r>
      <rPr>
        <rFont val="Arial"/>
        <sz val="7.0"/>
      </rPr>
      <t>DPS-01), inclusive transporte da areia e do tubo</t>
    </r>
  </si>
  <si>
    <r>
      <rPr>
        <rFont val="Arial"/>
        <sz val="7.0"/>
      </rPr>
      <t>M</t>
    </r>
  </si>
  <si>
    <r>
      <rPr>
        <rFont val="Arial"/>
        <sz val="7.0"/>
      </rPr>
      <t>A incluir</t>
    </r>
  </si>
  <si>
    <r>
      <rPr>
        <rFont val="Arial"/>
        <sz val="7.0"/>
      </rPr>
      <t xml:space="preserve">Dreno profundo D = 0,20 m com enchimento de brita e areia, escavação em material 1ª
</t>
    </r>
    <r>
      <rPr>
        <rFont val="Arial"/>
        <sz val="7.0"/>
      </rPr>
      <t>categoria, inclusive transporte da brita e da areia</t>
    </r>
  </si>
  <si>
    <r>
      <rPr>
        <rFont val="Arial"/>
        <sz val="7.0"/>
      </rPr>
      <t>M</t>
    </r>
  </si>
  <si>
    <r>
      <rPr>
        <rFont val="Arial"/>
        <sz val="7.0"/>
      </rPr>
      <t>A incluir</t>
    </r>
  </si>
  <si>
    <r>
      <rPr>
        <rFont val="Arial"/>
        <sz val="7.0"/>
      </rPr>
      <t xml:space="preserve">Dreno profundo em solo com tubo PEAD perfur. D=100 mm, envolto por geotêxtil não tecido
</t>
    </r>
    <r>
      <rPr>
        <rFont val="Arial"/>
        <sz val="7.0"/>
      </rPr>
      <t>RT16 kn/m, preenchim. c/ brita, incl. transporte</t>
    </r>
  </si>
  <si>
    <r>
      <rPr>
        <rFont val="Arial"/>
        <sz val="7.0"/>
      </rPr>
      <t>M</t>
    </r>
  </si>
  <si>
    <r>
      <rPr>
        <rFont val="Arial"/>
        <sz val="7.0"/>
      </rPr>
      <t>A incluir</t>
    </r>
  </si>
  <si>
    <r>
      <rPr>
        <rFont val="Arial"/>
        <sz val="7.0"/>
      </rPr>
      <t xml:space="preserve">Dreno profundo para corte em solo, com enchimento em brita revestido com geotextil não
</t>
    </r>
    <r>
      <rPr>
        <rFont val="Arial"/>
        <sz val="7.0"/>
      </rPr>
      <t>tecido RT 16 kn/m, inclusive transporte da brita</t>
    </r>
  </si>
  <si>
    <r>
      <rPr>
        <rFont val="Arial"/>
        <sz val="7.0"/>
      </rPr>
      <t>M</t>
    </r>
  </si>
  <si>
    <r>
      <rPr>
        <rFont val="Arial"/>
        <sz val="7.0"/>
      </rPr>
      <t>A incluir</t>
    </r>
  </si>
  <si>
    <r>
      <rPr>
        <rFont val="Arial"/>
        <sz val="7.0"/>
      </rPr>
      <t xml:space="preserve">Dreno sub-horizontal D = 50 mm em PVC, com geotêxtil não tecido RT 16 kn/m, exclusive
</t>
    </r>
    <r>
      <rPr>
        <rFont val="Arial"/>
        <sz val="7.0"/>
      </rPr>
      <t>transportes</t>
    </r>
  </si>
  <si>
    <r>
      <rPr>
        <rFont val="Arial"/>
        <sz val="7.0"/>
      </rPr>
      <t>M</t>
    </r>
  </si>
  <si>
    <r>
      <rPr>
        <rFont val="Arial"/>
        <sz val="7.0"/>
      </rPr>
      <t xml:space="preserve">Dreno sub-horizontal D=50mm em PVC (escavação em alteração de rocha), inclusive geotêxtil
</t>
    </r>
    <r>
      <rPr>
        <rFont val="Arial"/>
        <sz val="7.0"/>
      </rPr>
      <t>não tecido RT 16 kn/m, exclusive transportes</t>
    </r>
  </si>
  <si>
    <r>
      <rPr>
        <rFont val="Arial"/>
        <sz val="7.0"/>
      </rPr>
      <t>M</t>
    </r>
  </si>
  <si>
    <r>
      <rPr>
        <rFont val="Arial"/>
        <sz val="7.0"/>
      </rPr>
      <t xml:space="preserve">Dreno sub-horizontal D=50mm em PVC (escavação em rocha sã), inlusive geotêxtil não tecido
</t>
    </r>
    <r>
      <rPr>
        <rFont val="Arial"/>
        <sz val="7.0"/>
      </rPr>
      <t>RT 16 kn/m, exclusive transportes</t>
    </r>
  </si>
  <si>
    <r>
      <rPr>
        <rFont val="Arial"/>
        <sz val="7.0"/>
      </rPr>
      <t>M</t>
    </r>
  </si>
  <si>
    <r>
      <rPr>
        <rFont val="Arial"/>
        <sz val="7.0"/>
      </rPr>
      <t xml:space="preserve">Dreno sub-superficial  rocha (h=0,55m) c/ tubo PEAD perfur. d=100mm, env. por geotêxtil16kn
</t>
    </r>
    <r>
      <rPr>
        <rFont val="Arial"/>
        <sz val="7.0"/>
      </rPr>
      <t>/m, preenc.c/ brita, inclus.transp. tubo, exclusive transp.brita</t>
    </r>
  </si>
  <si>
    <r>
      <rPr>
        <rFont val="Arial"/>
        <sz val="7.0"/>
      </rPr>
      <t>M</t>
    </r>
  </si>
  <si>
    <r>
      <rPr>
        <rFont val="Arial"/>
        <sz val="7.0"/>
      </rPr>
      <t>A incluir</t>
    </r>
  </si>
  <si>
    <r>
      <rPr>
        <rFont val="Arial"/>
        <sz val="7.0"/>
      </rPr>
      <t>Dreno vertical D = 75 mm em PVC, com geotêxtil não tecido resistência longitudinal 16 kn/m</t>
    </r>
  </si>
  <si>
    <r>
      <rPr>
        <rFont val="Arial"/>
        <sz val="7.0"/>
      </rPr>
      <t>M</t>
    </r>
  </si>
  <si>
    <r>
      <rPr>
        <rFont val="Arial"/>
        <sz val="7.0"/>
      </rPr>
      <t>Grupo de serviço: OBRAS DE ARTE CORRENTES E DRENAGEM</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</si>
  <si>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</si>
  <si>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</si>
  <si>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</si>
  <si>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</si>
  <si>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</si>
  <si>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 xml:space="preserve">Eletroduto de ferro galvanizado DN 4", inclusive conexões, exclusive escavação e reaterro,
</t>
    </r>
    <r>
      <rPr>
        <rFont val="Arial"/>
        <sz val="7.0"/>
      </rPr>
      <t>fornecimento e assentamento</t>
    </r>
  </si>
  <si>
    <r>
      <rPr>
        <rFont val="Arial"/>
        <sz val="7.0"/>
      </rPr>
      <t>M</t>
    </r>
  </si>
  <si>
    <r>
      <rPr>
        <rFont val="Arial"/>
        <sz val="7.0"/>
      </rPr>
      <t>Eletroduto para rede de lógica, inclusive conexões</t>
    </r>
  </si>
  <si>
    <r>
      <rPr>
        <rFont val="Arial"/>
        <sz val="7.0"/>
      </rPr>
      <t>M</t>
    </r>
  </si>
  <si>
    <r>
      <rPr>
        <rFont val="Arial"/>
        <sz val="7.0"/>
      </rPr>
      <t>Eletroduto PVC diâmetro 75mm, fornecimento e assentamento</t>
    </r>
  </si>
  <si>
    <r>
      <rPr>
        <rFont val="Arial"/>
        <sz val="7.0"/>
      </rPr>
      <t>M</t>
    </r>
  </si>
  <si>
    <r>
      <rPr>
        <rFont val="Arial"/>
        <sz val="7.0"/>
      </rPr>
      <t>Eletroduto PVC rígido roscável diâm. 50mm, fornecimento e assentamento</t>
    </r>
  </si>
  <si>
    <r>
      <rPr>
        <rFont val="Arial"/>
        <sz val="7.0"/>
      </rPr>
      <t>M</t>
    </r>
  </si>
  <si>
    <r>
      <rPr>
        <rFont val="Arial"/>
        <sz val="7.0"/>
      </rPr>
      <t>Eletroduto tipo Kanaflex  diâmetro 1 1/4", fornecimento e assentamento</t>
    </r>
  </si>
  <si>
    <r>
      <rPr>
        <rFont val="Arial"/>
        <sz val="7.0"/>
      </rPr>
      <t>M</t>
    </r>
  </si>
  <si>
    <r>
      <rPr>
        <rFont val="Arial"/>
        <sz val="7.0"/>
      </rPr>
      <t>Eletroduto tipo Kanaflex diâmetro 1 1/2", fornecimento e assentamento</t>
    </r>
  </si>
  <si>
    <r>
      <rPr>
        <rFont val="Arial"/>
        <sz val="7.0"/>
      </rPr>
      <t>M</t>
    </r>
  </si>
  <si>
    <r>
      <rPr>
        <rFont val="Arial"/>
        <sz val="7.0"/>
      </rPr>
      <t>Eletroduto tipo Kanaflex diâmetro 2", fornecimento e assentamento</t>
    </r>
  </si>
  <si>
    <r>
      <rPr>
        <rFont val="Arial"/>
        <sz val="7.0"/>
      </rPr>
      <t>M</t>
    </r>
  </si>
  <si>
    <r>
      <rPr>
        <rFont val="Arial"/>
        <sz val="7.0"/>
      </rPr>
      <t>Eletroduto tipo Kanaflex diâmetro 4", fornecimento e assentamento</t>
    </r>
  </si>
  <si>
    <r>
      <rPr>
        <rFont val="Arial"/>
        <sz val="7.0"/>
      </rPr>
      <t>M</t>
    </r>
  </si>
  <si>
    <r>
      <rPr>
        <rFont val="Arial"/>
        <sz val="7.0"/>
      </rPr>
      <t xml:space="preserve">Enrocamento de pedra arrumada com pá carregadeira e escavadeira, inclusive fornecimento,
</t>
    </r>
    <r>
      <rPr>
        <rFont val="Arial"/>
        <sz val="7.0"/>
      </rPr>
      <t>exclusive transporte da pedra</t>
    </r>
  </si>
  <si>
    <r>
      <rPr>
        <rFont val="Arial"/>
        <sz val="7.0"/>
      </rPr>
      <t>M3</t>
    </r>
  </si>
  <si>
    <r>
      <rPr>
        <rFont val="Arial"/>
        <sz val="7.0"/>
      </rPr>
      <t>Enrocamento de pedra de mão arrumada exclusive transporte</t>
    </r>
  </si>
  <si>
    <r>
      <rPr>
        <rFont val="Arial"/>
        <sz val="7.0"/>
      </rPr>
      <t>M3</t>
    </r>
  </si>
  <si>
    <r>
      <rPr>
        <rFont val="Arial"/>
        <sz val="7.0"/>
      </rPr>
      <t xml:space="preserve">Enrocamento de pedra jogada exclusive fornecimento e transporte (utilização de material
</t>
    </r>
    <r>
      <rPr>
        <rFont val="Arial"/>
        <sz val="7.0"/>
      </rPr>
      <t>considerado em medição)</t>
    </r>
  </si>
  <si>
    <r>
      <rPr>
        <rFont val="Arial"/>
        <sz val="7.0"/>
      </rPr>
      <t>M3</t>
    </r>
  </si>
  <si>
    <r>
      <rPr>
        <rFont val="Arial"/>
        <sz val="7.0"/>
      </rPr>
      <t>Enrocamento de pedra jogada exclusive o fornecimento e transporte da pedra</t>
    </r>
  </si>
  <si>
    <r>
      <rPr>
        <rFont val="Arial"/>
        <sz val="7.0"/>
      </rPr>
      <t>M3</t>
    </r>
  </si>
  <si>
    <r>
      <rPr>
        <rFont val="Arial"/>
        <sz val="7.0"/>
      </rPr>
      <t>Enrocamento de pedra jogada inclusive fornecimento, exclusive transporte da pedra</t>
    </r>
  </si>
  <si>
    <r>
      <rPr>
        <rFont val="Arial"/>
        <sz val="7.0"/>
      </rPr>
      <t>M3</t>
    </r>
  </si>
  <si>
    <r>
      <rPr>
        <rFont val="Arial"/>
        <sz val="7.0"/>
      </rPr>
      <t>Ensecadeira dupla de madeira esp.= 5 cm com 1 reaproveitamento</t>
    </r>
  </si>
  <si>
    <r>
      <rPr>
        <rFont val="Arial"/>
        <sz val="7.0"/>
      </rPr>
      <t>M2</t>
    </r>
  </si>
  <si>
    <r>
      <rPr>
        <rFont val="Arial"/>
        <sz val="7.0"/>
      </rPr>
      <t>A incluir</t>
    </r>
  </si>
  <si>
    <r>
      <rPr>
        <rFont val="Arial"/>
        <sz val="7.0"/>
      </rPr>
      <t>Ensecadeira dupla de madeira esp.= 5 cm sem reaproveitamento, tudo incluído</t>
    </r>
  </si>
  <si>
    <r>
      <rPr>
        <rFont val="Arial"/>
        <sz val="7.0"/>
      </rPr>
      <t>M2</t>
    </r>
  </si>
  <si>
    <r>
      <rPr>
        <rFont val="Arial"/>
        <sz val="7.0"/>
      </rPr>
      <t>A incluir</t>
    </r>
  </si>
  <si>
    <r>
      <rPr>
        <rFont val="Arial"/>
        <sz val="7.0"/>
      </rPr>
      <t xml:space="preserve">Ensecadeira simples de madeira esp.= 5 cm com 1 reaproveitamento, inclusive transporte das
</t>
    </r>
    <r>
      <rPr>
        <rFont val="Arial"/>
        <sz val="7.0"/>
      </rPr>
      <t>madeiras</t>
    </r>
  </si>
  <si>
    <r>
      <rPr>
        <rFont val="Arial"/>
        <sz val="7.0"/>
      </rPr>
      <t>M2</t>
    </r>
  </si>
  <si>
    <r>
      <rPr>
        <rFont val="Arial"/>
        <sz val="7.0"/>
      </rPr>
      <t>A incluir</t>
    </r>
  </si>
  <si>
    <r>
      <rPr>
        <rFont val="Arial"/>
        <sz val="7.0"/>
      </rPr>
      <t xml:space="preserve">Ensecadeira simples de madeira esp.= 5 cm sem reaproveitamento, inclusive transporte das
</t>
    </r>
    <r>
      <rPr>
        <rFont val="Arial"/>
        <sz val="7.0"/>
      </rPr>
      <t>madeiras</t>
    </r>
  </si>
  <si>
    <r>
      <rPr>
        <rFont val="Arial"/>
        <sz val="7.0"/>
      </rPr>
      <t>M2</t>
    </r>
  </si>
  <si>
    <r>
      <rPr>
        <rFont val="Arial"/>
        <sz val="7.0"/>
      </rPr>
      <t>A incluir</t>
    </r>
  </si>
  <si>
    <r>
      <rPr>
        <rFont val="Arial"/>
        <sz val="7.0"/>
      </rPr>
      <t>Entrada para descida d'agua DP-1 (calha/degraus) inclusive caiação</t>
    </r>
  </si>
  <si>
    <r>
      <rPr>
        <rFont val="Arial"/>
        <sz val="7.0"/>
      </rPr>
      <t>Ud</t>
    </r>
  </si>
  <si>
    <r>
      <rPr>
        <rFont val="Arial"/>
        <sz val="7.0"/>
      </rPr>
      <t>Entrada para descida d'água EDA-01</t>
    </r>
  </si>
  <si>
    <r>
      <rPr>
        <rFont val="Arial"/>
        <sz val="7.0"/>
      </rPr>
      <t>Ud</t>
    </r>
  </si>
  <si>
    <r>
      <rPr>
        <rFont val="Arial"/>
        <sz val="7.0"/>
      </rPr>
      <t>Entrada para descida d'água EDA-02</t>
    </r>
  </si>
  <si>
    <r>
      <rPr>
        <rFont val="Arial"/>
        <sz val="7.0"/>
      </rPr>
      <t>Ud</t>
    </r>
  </si>
  <si>
    <r>
      <rPr>
        <rFont val="Arial"/>
        <sz val="7.0"/>
      </rPr>
      <t>Escada de madeira executada sobre terreno inclinado, com 80 cm de largura mínima</t>
    </r>
  </si>
  <si>
    <r>
      <rPr>
        <rFont val="Arial"/>
        <sz val="7.0"/>
      </rPr>
      <t>M</t>
    </r>
  </si>
  <si>
    <r>
      <rPr>
        <rFont val="Arial"/>
        <sz val="7.0"/>
      </rPr>
      <t>Escavação manual em mat. 1ª cat. H= 0,00 a 1,50 m</t>
    </r>
  </si>
  <si>
    <r>
      <rPr>
        <rFont val="Arial"/>
        <sz val="7.0"/>
      </rPr>
      <t>M3</t>
    </r>
  </si>
  <si>
    <r>
      <rPr>
        <rFont val="Arial"/>
        <sz val="7.0"/>
      </rPr>
      <t>Escavação manual em mat. 1ª cat. H= 0,00 a 1,50 m com esgotamento</t>
    </r>
  </si>
  <si>
    <r>
      <rPr>
        <rFont val="Arial"/>
        <sz val="7.0"/>
      </rPr>
      <t>M3</t>
    </r>
  </si>
  <si>
    <r>
      <rPr>
        <rFont val="Arial"/>
        <sz val="7.0"/>
      </rPr>
      <t>Escavação manual em mat. 1ª cat. H= 1,50 a 3,00 m</t>
    </r>
  </si>
  <si>
    <r>
      <rPr>
        <rFont val="Arial"/>
        <sz val="7.0"/>
      </rPr>
      <t>M3</t>
    </r>
  </si>
  <si>
    <r>
      <rPr>
        <rFont val="Arial"/>
        <sz val="7.0"/>
      </rPr>
      <t>Escavação manual em mat. 1ª cat. H= 1,50 a 3,00 m com esgotamento</t>
    </r>
  </si>
  <si>
    <r>
      <rPr>
        <rFont val="Arial"/>
        <sz val="7.0"/>
      </rPr>
      <t>M3</t>
    </r>
  </si>
  <si>
    <r>
      <rPr>
        <rFont val="Arial"/>
        <sz val="7.0"/>
      </rPr>
      <t>Escavação manual em mat. 1ª cat. H= 3,00 a 4,50 m</t>
    </r>
  </si>
  <si>
    <r>
      <rPr>
        <rFont val="Arial"/>
        <sz val="7.0"/>
      </rPr>
      <t>M3</t>
    </r>
  </si>
  <si>
    <r>
      <rPr>
        <rFont val="Arial"/>
        <sz val="7.0"/>
      </rPr>
      <t>Escavação manual em mat. 1ª cat. H= 3,00 a 4,50 m com esgotamento</t>
    </r>
  </si>
  <si>
    <r>
      <rPr>
        <rFont val="Arial"/>
        <sz val="7.0"/>
      </rPr>
      <t>M3</t>
    </r>
  </si>
  <si>
    <r>
      <rPr>
        <rFont val="Arial"/>
        <sz val="7.0"/>
      </rPr>
      <t>Escavação manual em mat. 2ª cat. H= 0,00 a 1,50 m com esgotamento</t>
    </r>
  </si>
  <si>
    <r>
      <rPr>
        <rFont val="Arial"/>
        <sz val="7.0"/>
      </rPr>
      <t>M3</t>
    </r>
  </si>
  <si>
    <r>
      <rPr>
        <rFont val="Arial"/>
        <sz val="7.0"/>
      </rPr>
      <t>Escavação manual em mat. 2ª cat. H= 0,00 a 1,50 m sem detonação</t>
    </r>
  </si>
  <si>
    <r>
      <rPr>
        <rFont val="Arial"/>
        <sz val="7.0"/>
      </rPr>
      <t>M3</t>
    </r>
  </si>
  <si>
    <r>
      <rPr>
        <rFont val="Arial"/>
        <sz val="7.0"/>
      </rPr>
      <t>Escavação manual em mat. 2ª cat. H= 1,50 a 3,00 m com esgotamento</t>
    </r>
  </si>
  <si>
    <r>
      <rPr>
        <rFont val="Arial"/>
        <sz val="7.0"/>
      </rPr>
      <t>M3</t>
    </r>
  </si>
  <si>
    <r>
      <rPr>
        <rFont val="Arial"/>
        <sz val="7.0"/>
      </rPr>
      <t>Escavação manual em mat. 2ª cat. H= 1,50 a 3,00 m sem detonação</t>
    </r>
  </si>
  <si>
    <r>
      <rPr>
        <rFont val="Arial"/>
        <sz val="7.0"/>
      </rPr>
      <t>M3</t>
    </r>
  </si>
  <si>
    <r>
      <rPr>
        <rFont val="Arial"/>
        <sz val="7.0"/>
      </rPr>
      <t>Escavação manual em mat. 2ª cat. H= 3,00 a 4,50 m com esgotamento</t>
    </r>
  </si>
  <si>
    <r>
      <rPr>
        <rFont val="Arial"/>
        <sz val="7.0"/>
      </rPr>
      <t>M3</t>
    </r>
  </si>
  <si>
    <r>
      <rPr>
        <rFont val="Arial"/>
        <sz val="7.0"/>
      </rPr>
      <t>Escavação manual em mat. 2ª cat. H= 3,00 a 4,50 m sem detonação</t>
    </r>
  </si>
  <si>
    <r>
      <rPr>
        <rFont val="Arial"/>
        <sz val="7.0"/>
      </rPr>
      <t>M3</t>
    </r>
  </si>
  <si>
    <r>
      <rPr>
        <rFont val="Arial"/>
        <sz val="7.0"/>
      </rPr>
      <t>Escavação manual em mat. 3ª cat. H= 0,00 a 1,50 m, a fogo</t>
    </r>
  </si>
  <si>
    <r>
      <rPr>
        <rFont val="Arial"/>
        <sz val="7.0"/>
      </rPr>
      <t>M3</t>
    </r>
  </si>
  <si>
    <r>
      <rPr>
        <rFont val="Arial"/>
        <sz val="7.0"/>
      </rPr>
      <t>Escavação manual furos, valetas mat. 1ª cat. H= 0,00 a 1,50 m (dim. reduz.)</t>
    </r>
  </si>
  <si>
    <r>
      <rPr>
        <rFont val="Arial"/>
        <sz val="7.0"/>
      </rPr>
      <t>M3</t>
    </r>
  </si>
  <si>
    <r>
      <rPr>
        <rFont val="Arial"/>
        <sz val="7.0"/>
      </rPr>
      <t>Escavação manual furos, valetas mat. 2ª cat. H= 0,00 a 1,50 m sem detonação (dim. reduz.)</t>
    </r>
  </si>
  <si>
    <r>
      <rPr>
        <rFont val="Arial"/>
        <sz val="7.0"/>
      </rPr>
      <t>M3</t>
    </r>
  </si>
  <si>
    <r>
      <rPr>
        <rFont val="Arial"/>
        <sz val="7.0"/>
      </rPr>
      <t xml:space="preserve">Escavação mecânica de valas em material de 1ª categoria, 3,00 a 4,50m, com esgotamento,
</t>
    </r>
    <r>
      <rPr>
        <rFont val="Arial"/>
        <sz val="7.0"/>
      </rPr>
      <t>carga do material, transporte do material para bota-fora</t>
    </r>
  </si>
  <si>
    <r>
      <rPr>
        <rFont val="Arial"/>
        <sz val="7.0"/>
      </rPr>
      <t>M3</t>
    </r>
  </si>
  <si>
    <r>
      <rPr>
        <rFont val="Arial"/>
        <sz val="7.0"/>
      </rPr>
      <t>A incluir</t>
    </r>
  </si>
  <si>
    <r>
      <rPr>
        <rFont val="Arial"/>
        <sz val="7.0"/>
      </rPr>
      <t xml:space="preserve">Escavação mecânica de valas em 1ª categoria, profundidade de 4,50 a 6,00m com
</t>
    </r>
    <r>
      <rPr>
        <rFont val="Arial"/>
        <sz val="7.0"/>
      </rPr>
      <t>esgotamento, transp. DMT=20km, descarga e espalhamento</t>
    </r>
  </si>
  <si>
    <r>
      <rPr>
        <rFont val="Arial"/>
        <sz val="7.0"/>
      </rPr>
      <t>M3</t>
    </r>
  </si>
  <si>
    <r>
      <rPr>
        <rFont val="Arial"/>
        <sz val="7.0"/>
      </rPr>
      <t>A incluir</t>
    </r>
  </si>
  <si>
    <r>
      <rPr>
        <rFont val="Arial"/>
        <sz val="7.0"/>
      </rPr>
      <t>Escavação mecânica em material de 1ª cat. H= 0,00 a 1,50 m</t>
    </r>
  </si>
  <si>
    <r>
      <rPr>
        <rFont val="Arial"/>
        <sz val="7.0"/>
      </rPr>
      <t>M3</t>
    </r>
  </si>
  <si>
    <r>
      <rPr>
        <rFont val="Arial"/>
        <sz val="7.0"/>
      </rPr>
      <t>Escavação mecânica em material de 1ª cat. H= 0,00 a 1,50 m com esgotamento</t>
    </r>
  </si>
  <si>
    <r>
      <rPr>
        <rFont val="Arial"/>
        <sz val="7.0"/>
      </rPr>
      <t>M3</t>
    </r>
  </si>
  <si>
    <r>
      <rPr>
        <rFont val="Arial"/>
        <sz val="7.0"/>
      </rPr>
      <t>Escavação mecânica em material de 1ª cat. H= 1,50 a 3,00 m</t>
    </r>
  </si>
  <si>
    <r>
      <rPr>
        <rFont val="Arial"/>
        <sz val="7.0"/>
      </rPr>
      <t>M3</t>
    </r>
  </si>
  <si>
    <r>
      <rPr>
        <rFont val="Arial"/>
        <sz val="7.0"/>
      </rPr>
      <t>Escavação mecânica em material de 1ª cat. H= 1,50 a 3,00 m com esgotamento</t>
    </r>
  </si>
  <si>
    <r>
      <rPr>
        <rFont val="Arial"/>
        <sz val="7.0"/>
      </rPr>
      <t>M3</t>
    </r>
  </si>
  <si>
    <r>
      <rPr>
        <rFont val="Arial"/>
        <sz val="7.0"/>
      </rPr>
      <t>Escavação mecânica em material de 1ª cat. H= 3,00 a 4,50 m</t>
    </r>
  </si>
  <si>
    <r>
      <rPr>
        <rFont val="Arial"/>
        <sz val="7.0"/>
      </rPr>
      <t>M3</t>
    </r>
  </si>
  <si>
    <r>
      <rPr>
        <rFont val="Arial"/>
        <sz val="7.0"/>
      </rPr>
      <t>Escavação mecânica em material de 1º cat. H= 3,00 a 4,50 m com esgotamento</t>
    </r>
  </si>
  <si>
    <r>
      <rPr>
        <rFont val="Arial"/>
        <sz val="7.0"/>
      </rPr>
      <t>M3</t>
    </r>
  </si>
  <si>
    <r>
      <rPr>
        <rFont val="Arial"/>
        <sz val="7.0"/>
      </rPr>
      <t>Escavação mecânica em material de 2ª cat. H= 0,00 a 1,50 m</t>
    </r>
  </si>
  <si>
    <r>
      <rPr>
        <rFont val="Arial"/>
        <sz val="7.0"/>
      </rPr>
      <t>M3</t>
    </r>
  </si>
  <si>
    <r>
      <rPr>
        <rFont val="Arial"/>
        <sz val="7.0"/>
      </rPr>
      <t>Escavação mecânica em material de 2ª cat. H= 0,00 a 1,50 m com esgotamento</t>
    </r>
  </si>
  <si>
    <r>
      <rPr>
        <rFont val="Arial"/>
        <sz val="7.0"/>
      </rPr>
      <t>M3</t>
    </r>
  </si>
  <si>
    <r>
      <rPr>
        <rFont val="Arial"/>
        <sz val="7.0"/>
      </rPr>
      <t>Escavação mecânica em material de 2ª cat. H= 1,50 a 3,00 m</t>
    </r>
  </si>
  <si>
    <r>
      <rPr>
        <rFont val="Arial"/>
        <sz val="7.0"/>
      </rPr>
      <t>M3</t>
    </r>
  </si>
  <si>
    <r>
      <rPr>
        <rFont val="Arial"/>
        <sz val="7.0"/>
      </rPr>
      <t>Escavação mecânica em material de 2ª cat. H= 1,50 a 3,00 m com esgotamento</t>
    </r>
  </si>
  <si>
    <r>
      <rPr>
        <rFont val="Arial"/>
        <sz val="7.0"/>
      </rPr>
      <t>M3</t>
    </r>
  </si>
  <si>
    <r>
      <rPr>
        <rFont val="Arial"/>
        <sz val="7.0"/>
      </rPr>
      <t>Escavação mecânica em material de 2ª cat. H= 3,00 a 4,50 m</t>
    </r>
  </si>
  <si>
    <r>
      <rPr>
        <rFont val="Arial"/>
        <sz val="7.0"/>
      </rPr>
      <t>M3</t>
    </r>
  </si>
  <si>
    <r>
      <rPr>
        <rFont val="Arial"/>
        <sz val="7.0"/>
      </rPr>
      <t>Escavação mecânica em material de 2º cat. H= 3,00 a 4,50 m com esgotamento</t>
    </r>
  </si>
  <si>
    <r>
      <rPr>
        <rFont val="Arial"/>
        <sz val="7.0"/>
      </rPr>
      <t>M3</t>
    </r>
  </si>
  <si>
    <r>
      <rPr>
        <rFont val="Arial"/>
        <sz val="7.0"/>
      </rPr>
      <t>Escavação mecânica em material de 3ª cat. H= 1,50 a 3,00 m com esgotamento</t>
    </r>
  </si>
  <si>
    <r>
      <rPr>
        <rFont val="Arial"/>
        <sz val="7.0"/>
      </rPr>
      <t>M3</t>
    </r>
  </si>
  <si>
    <r>
      <rPr>
        <rFont val="Arial"/>
        <sz val="7.0"/>
      </rPr>
      <t>Escavação mecânica em material de 3ª cat. H= 3,00 a 4,50 m</t>
    </r>
  </si>
  <si>
    <r>
      <rPr>
        <rFont val="Arial"/>
        <sz val="7.0"/>
      </rPr>
      <t>M3</t>
    </r>
  </si>
  <si>
    <r>
      <rPr>
        <rFont val="Arial"/>
        <sz val="7.0"/>
      </rPr>
      <t>Escavação mecânica em material de 3ª cat. H= 3,00 a 4,50 m com esgotamento</t>
    </r>
  </si>
  <si>
    <r>
      <rPr>
        <rFont val="Arial"/>
        <sz val="7.0"/>
      </rPr>
      <t>M3</t>
    </r>
  </si>
  <si>
    <r>
      <rPr>
        <rFont val="Arial"/>
        <sz val="7.0"/>
      </rPr>
      <t>Escoramento de cavas e valas, inclusive fornecimento e transportes das madeiras</t>
    </r>
  </si>
  <si>
    <r>
      <rPr>
        <rFont val="Arial"/>
        <sz val="7.0"/>
      </rPr>
      <t>M2</t>
    </r>
  </si>
  <si>
    <r>
      <rPr>
        <rFont val="Arial"/>
        <sz val="7.0"/>
      </rPr>
      <t>A incluir</t>
    </r>
  </si>
  <si>
    <r>
      <rPr>
        <rFont val="Arial"/>
        <sz val="7.0"/>
      </rPr>
      <t xml:space="preserve">Escoramento e cimbramento (bueiro celular), inclusive fornecimento e transportes das
</t>
    </r>
    <r>
      <rPr>
        <rFont val="Arial"/>
        <sz val="7.0"/>
      </rPr>
      <t>madeiras</t>
    </r>
  </si>
  <si>
    <r>
      <rPr>
        <rFont val="Arial"/>
        <sz val="7.0"/>
      </rPr>
      <t>M3</t>
    </r>
  </si>
  <si>
    <r>
      <rPr>
        <rFont val="Arial"/>
        <sz val="7.0"/>
      </rPr>
      <t>A incluir</t>
    </r>
  </si>
  <si>
    <r>
      <rPr>
        <rFont val="Arial"/>
        <sz val="7.0"/>
      </rPr>
      <t xml:space="preserve">Esgotamento de escavações para rebaixamento do nível dágua nos serviços de bueiros,
</t>
    </r>
    <r>
      <rPr>
        <rFont val="Arial"/>
        <sz val="7.0"/>
      </rPr>
      <t>galerias e outros, com conj. moto bomba</t>
    </r>
  </si>
  <si>
    <r>
      <rPr>
        <rFont val="Arial"/>
        <sz val="7.0"/>
      </rPr>
      <t>Mes</t>
    </r>
  </si>
  <si>
    <r>
      <rPr>
        <rFont val="Arial"/>
        <sz val="7.0"/>
      </rPr>
      <t>Grupo de serviço: OBRAS DE ARTE CORRENTES E DRENAGEM</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</si>
  <si>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</si>
  <si>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</si>
  <si>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</si>
  <si>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</si>
  <si>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</si>
  <si>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Forma especial de madeira para meio fio, inclusive fornecimento e transporte das madeiras</t>
    </r>
  </si>
  <si>
    <r>
      <rPr>
        <rFont val="Arial"/>
        <sz val="7.0"/>
      </rPr>
      <t>M2</t>
    </r>
  </si>
  <si>
    <r>
      <rPr>
        <rFont val="Arial"/>
        <sz val="7.0"/>
      </rPr>
      <t>A incluir</t>
    </r>
  </si>
  <si>
    <r>
      <rPr>
        <rFont val="Arial"/>
        <sz val="7.0"/>
      </rPr>
      <t xml:space="preserve">Forma especial de madeira para sarjeta (gabarito), inclusive fornecimento e transporte da
</t>
    </r>
    <r>
      <rPr>
        <rFont val="Arial"/>
        <sz val="7.0"/>
      </rPr>
      <t>madeira</t>
    </r>
  </si>
  <si>
    <r>
      <rPr>
        <rFont val="Arial"/>
        <sz val="7.0"/>
      </rPr>
      <t>M2</t>
    </r>
  </si>
  <si>
    <r>
      <rPr>
        <rFont val="Arial"/>
        <sz val="7.0"/>
      </rPr>
      <t>A incluir</t>
    </r>
  </si>
  <si>
    <r>
      <rPr>
        <rFont val="Arial"/>
        <sz val="7.0"/>
      </rPr>
      <t>Forma metálica para meio fio</t>
    </r>
  </si>
  <si>
    <r>
      <rPr>
        <rFont val="Arial"/>
        <sz val="7.0"/>
      </rPr>
      <t>M2</t>
    </r>
  </si>
  <si>
    <r>
      <rPr>
        <rFont val="Arial"/>
        <sz val="7.0"/>
      </rPr>
      <t xml:space="preserve">Formas planas de madeira com 01 (um) reaproveitamento, inclusive fornecimento e transporte
</t>
    </r>
    <r>
      <rPr>
        <rFont val="Arial"/>
        <sz val="7.0"/>
      </rPr>
      <t>das madeiras</t>
    </r>
  </si>
  <si>
    <r>
      <rPr>
        <rFont val="Arial"/>
        <sz val="7.0"/>
      </rPr>
      <t>M2</t>
    </r>
  </si>
  <si>
    <r>
      <rPr>
        <rFont val="Arial"/>
        <sz val="7.0"/>
      </rPr>
      <t>A incluir</t>
    </r>
  </si>
  <si>
    <r>
      <rPr>
        <rFont val="Arial"/>
        <sz val="7.0"/>
      </rPr>
      <t xml:space="preserve">Formas planas de madeira com 02 (dois) reaproveitamentos, inclusive fornecimento e
</t>
    </r>
    <r>
      <rPr>
        <rFont val="Arial"/>
        <sz val="7.0"/>
      </rPr>
      <t>transporte das madeiras</t>
    </r>
  </si>
  <si>
    <r>
      <rPr>
        <rFont val="Arial"/>
        <sz val="7.0"/>
      </rPr>
      <t>M2</t>
    </r>
  </si>
  <si>
    <r>
      <rPr>
        <rFont val="Arial"/>
        <sz val="7.0"/>
      </rPr>
      <t>A incluir</t>
    </r>
  </si>
  <si>
    <r>
      <rPr>
        <rFont val="Arial"/>
        <sz val="7.0"/>
      </rPr>
      <t xml:space="preserve">Formas planas de madeira com 04 (quatro) reaproveitamentos, inclusive fornecimento e
</t>
    </r>
    <r>
      <rPr>
        <rFont val="Arial"/>
        <sz val="7.0"/>
      </rPr>
      <t>transporte das madeiras</t>
    </r>
  </si>
  <si>
    <r>
      <rPr>
        <rFont val="Arial"/>
        <sz val="7.0"/>
      </rPr>
      <t>M2</t>
    </r>
  </si>
  <si>
    <r>
      <rPr>
        <rFont val="Arial"/>
        <sz val="7.0"/>
      </rPr>
      <t>A incluir</t>
    </r>
  </si>
  <si>
    <r>
      <rPr>
        <rFont val="Arial"/>
        <sz val="7.0"/>
      </rPr>
      <t xml:space="preserve">Formas planas de madeira sem reaproveitamento (forma perdida), inclusive fornecimento e
</t>
    </r>
    <r>
      <rPr>
        <rFont val="Arial"/>
        <sz val="7.0"/>
      </rPr>
      <t>transporte das madeiras</t>
    </r>
  </si>
  <si>
    <r>
      <rPr>
        <rFont val="Arial"/>
        <sz val="7.0"/>
      </rPr>
      <t>M2</t>
    </r>
  </si>
  <si>
    <r>
      <rPr>
        <rFont val="Arial"/>
        <sz val="7.0"/>
      </rPr>
      <t>A incluir</t>
    </r>
  </si>
  <si>
    <r>
      <rPr>
        <rFont val="Arial"/>
        <sz val="7.0"/>
      </rPr>
      <t xml:space="preserve">Gabião manta/colchão, malha hex 6x8mm Zn-Al/PVC, e=2,8mm,h=0,23m, inclus.aquis./
</t>
    </r>
    <r>
      <rPr>
        <rFont val="Arial"/>
        <sz val="7.0"/>
      </rPr>
      <t>assentam. pedra mão, exclus. transp. p/ revestim. canal</t>
    </r>
  </si>
  <si>
    <r>
      <rPr>
        <rFont val="Arial"/>
        <sz val="7.0"/>
      </rPr>
      <t>M2</t>
    </r>
  </si>
  <si>
    <r>
      <rPr>
        <rFont val="Arial"/>
        <sz val="7.0"/>
      </rPr>
      <t xml:space="preserve">Gabiões com caixas galvanizadas  com utilização de geotêxtil não tecido RT 07 kN/m, inclus.
</t>
    </r>
    <r>
      <rPr>
        <rFont val="Arial"/>
        <sz val="7.0"/>
      </rPr>
      <t>transp. madeira e pedra mão</t>
    </r>
  </si>
  <si>
    <r>
      <rPr>
        <rFont val="Arial"/>
        <sz val="7.0"/>
      </rPr>
      <t>M3</t>
    </r>
  </si>
  <si>
    <r>
      <rPr>
        <rFont val="Arial"/>
        <sz val="7.0"/>
      </rPr>
      <t>A incluir</t>
    </r>
  </si>
  <si>
    <r>
      <rPr>
        <rFont val="Arial"/>
        <sz val="7.0"/>
      </rPr>
      <t>Gabiões com caixas galvanizadas, sem manta</t>
    </r>
  </si>
  <si>
    <r>
      <rPr>
        <rFont val="Arial"/>
        <sz val="7.0"/>
      </rPr>
      <t>M3</t>
    </r>
  </si>
  <si>
    <r>
      <rPr>
        <rFont val="Arial"/>
        <sz val="7.0"/>
      </rPr>
      <t>A incluir</t>
    </r>
  </si>
  <si>
    <r>
      <rPr>
        <rFont val="Arial"/>
        <sz val="7.0"/>
      </rPr>
      <t xml:space="preserve">Geogrelha com resistência londitudinal a tração 35 a 40 kN, resist. transversal a tração 30 kN,
</t>
    </r>
    <r>
      <rPr>
        <rFont val="Arial"/>
        <sz val="7.0"/>
      </rPr>
      <t>fornecimento e aplicação</t>
    </r>
  </si>
  <si>
    <r>
      <rPr>
        <rFont val="Arial"/>
        <sz val="7.0"/>
      </rPr>
      <t>M2</t>
    </r>
  </si>
  <si>
    <r>
      <rPr>
        <rFont val="Arial"/>
        <sz val="7.0"/>
      </rPr>
      <t xml:space="preserve">Geogrelha com resistência londitudinal a tração 55 a 60 kN, resist. transversal a tração 30 kN,
</t>
    </r>
    <r>
      <rPr>
        <rFont val="Arial"/>
        <sz val="7.0"/>
      </rPr>
      <t>fornecimento e aplicação</t>
    </r>
  </si>
  <si>
    <r>
      <rPr>
        <rFont val="Arial"/>
        <sz val="7.0"/>
      </rPr>
      <t>M2</t>
    </r>
  </si>
  <si>
    <r>
      <rPr>
        <rFont val="Arial"/>
        <sz val="7.0"/>
      </rPr>
      <t xml:space="preserve">Geogrelha com resistência longitudinal a tração 300 kN, resist. transversal a tração 30 kN,
</t>
    </r>
    <r>
      <rPr>
        <rFont val="Arial"/>
        <sz val="7.0"/>
      </rPr>
      <t>fornecimento e aplicação</t>
    </r>
  </si>
  <si>
    <r>
      <rPr>
        <rFont val="Arial"/>
        <sz val="7.0"/>
      </rPr>
      <t>M2</t>
    </r>
  </si>
  <si>
    <r>
      <rPr>
        <rFont val="Arial"/>
        <sz val="7.0"/>
      </rPr>
      <t xml:space="preserve">Geogrelha com resistência longitudinal a tração 80 a 90 kN, resist. transversal a tração 30 kN,
</t>
    </r>
    <r>
      <rPr>
        <rFont val="Arial"/>
        <sz val="7.0"/>
      </rPr>
      <t>fornecimento e aplicação</t>
    </r>
  </si>
  <si>
    <r>
      <rPr>
        <rFont val="Arial"/>
        <sz val="7.0"/>
      </rPr>
      <t>M2</t>
    </r>
  </si>
  <si>
    <r>
      <rPr>
        <rFont val="Arial"/>
        <sz val="7.0"/>
      </rPr>
      <t>Geogrelha monodirecional 200KN, fornecimento e assentamento</t>
    </r>
  </si>
  <si>
    <r>
      <rPr>
        <rFont val="Arial"/>
        <sz val="7.0"/>
      </rPr>
      <t>M2</t>
    </r>
  </si>
  <si>
    <r>
      <rPr>
        <rFont val="Arial"/>
        <sz val="7.0"/>
      </rPr>
      <t xml:space="preserve">Geogrelha tecida bidirecional de polipropileno de alto módulo inicial c/ módulo de rigidez
</t>
    </r>
    <r>
      <rPr>
        <rFont val="Arial"/>
        <sz val="7.0"/>
      </rPr>
      <t>nominal = 400KN/m nas duas direções, fornecimento/aplicação</t>
    </r>
  </si>
  <si>
    <r>
      <rPr>
        <rFont val="Arial"/>
        <sz val="7.0"/>
      </rPr>
      <t>M2</t>
    </r>
  </si>
  <si>
    <r>
      <rPr>
        <rFont val="Arial"/>
        <sz val="7.0"/>
      </rPr>
      <t>Lastro de brita, inclusive transporte da brita</t>
    </r>
  </si>
  <si>
    <r>
      <rPr>
        <rFont val="Arial"/>
        <sz val="7.0"/>
      </rPr>
      <t>M3</t>
    </r>
  </si>
  <si>
    <r>
      <rPr>
        <rFont val="Arial"/>
        <sz val="7.0"/>
      </rPr>
      <t>A incluir</t>
    </r>
  </si>
  <si>
    <r>
      <rPr>
        <rFont val="Arial"/>
        <sz val="7.0"/>
      </rPr>
      <t>Limpeza e apicoamento manual de superfície de rocha</t>
    </r>
  </si>
  <si>
    <r>
      <rPr>
        <rFont val="Arial"/>
        <sz val="7.0"/>
      </rPr>
      <t>M2</t>
    </r>
  </si>
  <si>
    <r>
      <rPr>
        <rFont val="Arial"/>
        <sz val="7.0"/>
      </rPr>
      <t>Limpeza e desobstrução de BDTC e BDCC</t>
    </r>
  </si>
  <si>
    <r>
      <rPr>
        <rFont val="Arial"/>
        <sz val="7.0"/>
      </rPr>
      <t>M</t>
    </r>
  </si>
  <si>
    <r>
      <rPr>
        <rFont val="Arial"/>
        <sz val="7.0"/>
      </rPr>
      <t>Limpeza e desobstrução de BQTC</t>
    </r>
  </si>
  <si>
    <r>
      <rPr>
        <rFont val="Arial"/>
        <sz val="7.0"/>
      </rPr>
      <t>M</t>
    </r>
  </si>
  <si>
    <r>
      <rPr>
        <rFont val="Arial"/>
        <sz val="7.0"/>
      </rPr>
      <t>Limpeza e desobstrução de BSTC e BSCC</t>
    </r>
  </si>
  <si>
    <r>
      <rPr>
        <rFont val="Arial"/>
        <sz val="7.0"/>
      </rPr>
      <t>M</t>
    </r>
  </si>
  <si>
    <r>
      <rPr>
        <rFont val="Arial"/>
        <sz val="7.0"/>
      </rPr>
      <t>Limpeza e desobstrução de BTTC e BTCC</t>
    </r>
  </si>
  <si>
    <r>
      <rPr>
        <rFont val="Arial"/>
        <sz val="7.0"/>
      </rPr>
      <t>M</t>
    </r>
  </si>
  <si>
    <r>
      <rPr>
        <rFont val="Arial"/>
        <sz val="7.0"/>
      </rPr>
      <t>Limpeza e preparo de superfície de aço</t>
    </r>
  </si>
  <si>
    <r>
      <rPr>
        <rFont val="Arial"/>
        <sz val="7.0"/>
      </rPr>
      <t>M2</t>
    </r>
  </si>
  <si>
    <r>
      <rPr>
        <rFont val="Arial"/>
        <sz val="7.0"/>
      </rPr>
      <t>Lona plástica preta para isolamento de concretagem sobre solo, fornecimento e colocação</t>
    </r>
  </si>
  <si>
    <r>
      <rPr>
        <rFont val="Arial"/>
        <sz val="7.0"/>
      </rPr>
      <t>M2</t>
    </r>
  </si>
  <si>
    <r>
      <rPr>
        <rFont val="Arial"/>
        <sz val="7.0"/>
      </rPr>
      <t xml:space="preserve">Manta Geotêxtil  não tecida com resistência longitudinal a tração 10kN/m, fornecimento e
</t>
    </r>
    <r>
      <rPr>
        <rFont val="Arial"/>
        <sz val="7.0"/>
      </rPr>
      <t>aplicação</t>
    </r>
  </si>
  <si>
    <r>
      <rPr>
        <rFont val="Arial"/>
        <sz val="7.0"/>
      </rPr>
      <t>M2</t>
    </r>
  </si>
  <si>
    <r>
      <rPr>
        <rFont val="Arial"/>
        <sz val="7.0"/>
      </rPr>
      <t>Manta Geotêxtil não tecida RT - 16 kn/m, fornecimento e aplicação</t>
    </r>
  </si>
  <si>
    <r>
      <rPr>
        <rFont val="Arial"/>
        <sz val="7.0"/>
      </rPr>
      <t>M2</t>
    </r>
  </si>
  <si>
    <r>
      <rPr>
        <rFont val="Arial"/>
        <sz val="7.0"/>
      </rPr>
      <t>Meio fio de concreto DP-1, inclusive caiação</t>
    </r>
  </si>
  <si>
    <r>
      <rPr>
        <rFont val="Arial"/>
        <sz val="7.0"/>
      </rPr>
      <t>M</t>
    </r>
  </si>
  <si>
    <r>
      <rPr>
        <rFont val="Arial"/>
        <sz val="7.0"/>
      </rPr>
      <t>Meio fio de concreto MFC 01, inclusive caiação</t>
    </r>
  </si>
  <si>
    <r>
      <rPr>
        <rFont val="Arial"/>
        <sz val="7.0"/>
      </rPr>
      <t>M</t>
    </r>
  </si>
  <si>
    <r>
      <rPr>
        <rFont val="Arial"/>
        <sz val="7.0"/>
      </rPr>
      <t>Meio fio de concreto MFC 05, inclusive caiação</t>
    </r>
  </si>
  <si>
    <r>
      <rPr>
        <rFont val="Arial"/>
        <sz val="7.0"/>
      </rPr>
      <t>M</t>
    </r>
  </si>
  <si>
    <r>
      <rPr>
        <rFont val="Arial"/>
        <sz val="7.0"/>
      </rPr>
      <t>Meio fio de concreto pré-moldado (12 x 30 x 15) cm, inclusive caiação e transporte do meio fio</t>
    </r>
  </si>
  <si>
    <r>
      <rPr>
        <rFont val="Arial"/>
        <sz val="7.0"/>
      </rPr>
      <t>M</t>
    </r>
  </si>
  <si>
    <r>
      <rPr>
        <rFont val="Arial"/>
        <sz val="7.0"/>
      </rPr>
      <t>A incluir</t>
    </r>
  </si>
  <si>
    <r>
      <rPr>
        <rFont val="Arial"/>
        <sz val="7.0"/>
      </rPr>
      <t>Meio fio sarjeta de concreto tipo DP-1 (0,035 m³/m) inclusive caiação</t>
    </r>
  </si>
  <si>
    <r>
      <rPr>
        <rFont val="Arial"/>
        <sz val="7.0"/>
      </rPr>
      <t>M</t>
    </r>
  </si>
  <si>
    <r>
      <rPr>
        <rFont val="Arial"/>
        <sz val="7.0"/>
      </rPr>
      <t xml:space="preserve">Montagem e desmontagem de escoramento tubular normal, em obras de arte na densidade de
</t>
    </r>
    <r>
      <rPr>
        <rFont val="Arial"/>
        <sz val="7.0"/>
      </rPr>
      <t>5m de tubo por m³ de escoramento</t>
    </r>
  </si>
  <si>
    <r>
      <rPr>
        <rFont val="Arial"/>
        <sz val="7.0"/>
      </rPr>
      <t>M</t>
    </r>
  </si>
  <si>
    <r>
      <rPr>
        <rFont val="Arial"/>
        <sz val="7.0"/>
      </rPr>
      <t>Mureta de corte em rocha</t>
    </r>
  </si>
  <si>
    <r>
      <rPr>
        <rFont val="Arial"/>
        <sz val="7.0"/>
      </rPr>
      <t>M</t>
    </r>
  </si>
  <si>
    <r>
      <rPr>
        <rFont val="Arial"/>
        <sz val="7.0"/>
      </rPr>
      <t>Muro com Terramesh System ou similar, altura H&lt;= 4,00 metros (4 cx 1x1x4m), tudo incluído</t>
    </r>
  </si>
  <si>
    <r>
      <rPr>
        <rFont val="Arial"/>
        <sz val="7.0"/>
      </rPr>
      <t>M2</t>
    </r>
  </si>
  <si>
    <r>
      <rPr>
        <rFont val="Arial"/>
        <sz val="7.0"/>
      </rPr>
      <t>A incluir</t>
    </r>
  </si>
  <si>
    <r>
      <rPr>
        <rFont val="Arial"/>
        <sz val="7.0"/>
      </rPr>
      <t xml:space="preserve">Muro com Terramesh System ou similar, altura 4,00 &lt; H &lt;= 5,00 metros (3 cx 1x1x4m e 4 cx 0,
</t>
    </r>
    <r>
      <rPr>
        <rFont val="Arial"/>
        <sz val="7.0"/>
      </rPr>
      <t>5x1x4m) , execução, tudo incluído</t>
    </r>
  </si>
  <si>
    <r>
      <rPr>
        <rFont val="Arial"/>
        <sz val="7.0"/>
      </rPr>
      <t>M2</t>
    </r>
  </si>
  <si>
    <r>
      <rPr>
        <rFont val="Arial"/>
        <sz val="7.0"/>
      </rPr>
      <t>A incluir</t>
    </r>
  </si>
  <si>
    <r>
      <rPr>
        <rFont val="Arial"/>
        <sz val="7.0"/>
      </rPr>
      <t xml:space="preserve">Muro com Terramesh System ou similar, altura 5,00 &lt; H &lt;= 6,00 metros (4 cx 1x1x4m e 4 cx 0,
</t>
    </r>
    <r>
      <rPr>
        <rFont val="Arial"/>
        <sz val="7.0"/>
      </rPr>
      <t>5x1x4m) , tudo incluído</t>
    </r>
  </si>
  <si>
    <r>
      <rPr>
        <rFont val="Arial"/>
        <sz val="7.0"/>
      </rPr>
      <t>M2</t>
    </r>
  </si>
  <si>
    <r>
      <rPr>
        <rFont val="Arial"/>
        <sz val="7.0"/>
      </rPr>
      <t>A incluir</t>
    </r>
  </si>
  <si>
    <r>
      <rPr>
        <rFont val="Arial"/>
        <sz val="7.0"/>
      </rPr>
      <t xml:space="preserve">Muro com Terramesh System ou similar, altura 6,00 &lt; H &lt;= 7,50 metros (3cx 1x1x4m, 2cx
</t>
    </r>
    <r>
      <rPr>
        <rFont val="Arial"/>
        <sz val="7.0"/>
      </rPr>
      <t>1x1x5 e 5cx 0,5x1x6m), tudo incluído</t>
    </r>
  </si>
  <si>
    <r>
      <rPr>
        <rFont val="Arial"/>
        <sz val="7.0"/>
      </rPr>
      <t>M2</t>
    </r>
  </si>
  <si>
    <r>
      <rPr>
        <rFont val="Arial"/>
        <sz val="7.0"/>
      </rPr>
      <t>A incluir</t>
    </r>
  </si>
  <si>
    <r>
      <rPr>
        <rFont val="Arial"/>
        <sz val="7.0"/>
      </rPr>
      <t xml:space="preserve">Muro com Terramesh System ou similar, altura 7,50 &lt; H &lt;= 9,00 metros (4 cx 1x1x4m, 2 cx
</t>
    </r>
    <r>
      <rPr>
        <rFont val="Arial"/>
        <sz val="7.0"/>
      </rPr>
      <t>1x1x5, 3 cx 0,5x1x6m e 3cx 0,5x1x7), tudo incluído</t>
    </r>
  </si>
  <si>
    <r>
      <rPr>
        <rFont val="Arial"/>
        <sz val="7.0"/>
      </rPr>
      <t>M2</t>
    </r>
  </si>
  <si>
    <r>
      <rPr>
        <rFont val="Arial"/>
        <sz val="7.0"/>
      </rPr>
      <t>A incluir</t>
    </r>
  </si>
  <si>
    <r>
      <rPr>
        <rFont val="Arial"/>
        <sz val="7.0"/>
      </rPr>
      <t xml:space="preserve">Muro de testa em concreto para saída de dreno profundo em rocha, inclusive transporte do
</t>
    </r>
    <r>
      <rPr>
        <rFont val="Arial"/>
        <sz val="7.0"/>
      </rPr>
      <t>tubo</t>
    </r>
  </si>
  <si>
    <r>
      <rPr>
        <rFont val="Arial"/>
        <sz val="7.0"/>
      </rPr>
      <t>Ud</t>
    </r>
  </si>
  <si>
    <r>
      <rPr>
        <rFont val="Arial"/>
        <sz val="7.0"/>
      </rPr>
      <t>A incluir</t>
    </r>
  </si>
  <si>
    <r>
      <rPr>
        <rFont val="Arial"/>
        <sz val="7.0"/>
      </rPr>
      <t>Muro de testa em concreto para saída de dreno profundo em solo, inclusive transporte do tubo</t>
    </r>
  </si>
  <si>
    <r>
      <rPr>
        <rFont val="Arial"/>
        <sz val="7.0"/>
      </rPr>
      <t>Ud</t>
    </r>
  </si>
  <si>
    <r>
      <rPr>
        <rFont val="Arial"/>
        <sz val="7.0"/>
      </rPr>
      <t>A incluir</t>
    </r>
  </si>
  <si>
    <r>
      <rPr>
        <rFont val="Arial"/>
        <sz val="7.0"/>
      </rPr>
      <t>Passagem d'água 1,10 x 1,00 - Canteiro</t>
    </r>
  </si>
  <si>
    <r>
      <rPr>
        <rFont val="Arial"/>
        <sz val="7.0"/>
      </rPr>
      <t>Ud</t>
    </r>
  </si>
  <si>
    <r>
      <rPr>
        <rFont val="Arial"/>
        <sz val="7.0"/>
      </rPr>
      <t>A incluir</t>
    </r>
  </si>
  <si>
    <r>
      <rPr>
        <rFont val="Arial"/>
        <sz val="7.0"/>
      </rPr>
      <t>Pedra de mão para (concreto ciclópico ou alvenaria) rocha paga em medição</t>
    </r>
  </si>
  <si>
    <r>
      <rPr>
        <rFont val="Arial"/>
        <sz val="7.0"/>
      </rPr>
      <t>M3</t>
    </r>
  </si>
  <si>
    <r>
      <rPr>
        <rFont val="Arial"/>
        <sz val="7.0"/>
      </rPr>
      <t xml:space="preserve">Perfuração rotativa inclinada, em rocha sã, com coroa de diamante, diâmetro N (75mm),
</t>
    </r>
    <r>
      <rPr>
        <rFont val="Arial"/>
        <sz val="7.0"/>
      </rPr>
      <t>inclusive deslocamento e posicionamento em cada furo.</t>
    </r>
  </si>
  <si>
    <r>
      <rPr>
        <rFont val="Arial"/>
        <sz val="7.0"/>
      </rPr>
      <t>M</t>
    </r>
  </si>
  <si>
    <r>
      <rPr>
        <rFont val="Arial"/>
        <sz val="7.0"/>
      </rPr>
      <t xml:space="preserve">Pescoço de poço de visita H=0,30 m, diâm. = 0,60 m, fornecimento, assentamento e
</t>
    </r>
    <r>
      <rPr>
        <rFont val="Arial"/>
        <sz val="7.0"/>
      </rPr>
      <t>transporte</t>
    </r>
  </si>
  <si>
    <r>
      <rPr>
        <rFont val="Arial"/>
        <sz val="7.0"/>
      </rPr>
      <t>Ud</t>
    </r>
  </si>
  <si>
    <r>
      <rPr>
        <rFont val="Arial"/>
        <sz val="7.0"/>
      </rPr>
      <t>A incluir</t>
    </r>
  </si>
  <si>
    <r>
      <rPr>
        <rFont val="Arial"/>
        <sz val="7.0"/>
      </rPr>
      <t>Pintura com nata de cimento</t>
    </r>
  </si>
  <si>
    <r>
      <rPr>
        <rFont val="Arial"/>
        <sz val="7.0"/>
      </rPr>
      <t>M2</t>
    </r>
  </si>
  <si>
    <r>
      <rPr>
        <rFont val="Arial"/>
        <sz val="7.0"/>
      </rPr>
      <t>Pintura interna ou externa sobre ferro, com tinta a base de resina de borracha clorada</t>
    </r>
  </si>
  <si>
    <r>
      <rPr>
        <rFont val="Arial"/>
        <sz val="7.0"/>
      </rPr>
      <t>M2</t>
    </r>
  </si>
  <si>
    <r>
      <rPr>
        <rFont val="Arial"/>
        <sz val="7.0"/>
      </rPr>
      <t>Grupo de serviço: OBRAS DE ARTE CORRENTES E DRENAGEM</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</si>
  <si>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</si>
  <si>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</si>
  <si>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</si>
  <si>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</si>
  <si>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</si>
  <si>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Placas pré-moldadas para passeio</t>
    </r>
  </si>
  <si>
    <r>
      <rPr>
        <rFont val="Arial"/>
        <sz val="7.0"/>
      </rPr>
      <t>M2</t>
    </r>
  </si>
  <si>
    <r>
      <rPr>
        <rFont val="Arial"/>
        <sz val="7.0"/>
      </rPr>
      <t>Plataforma ou passarela de pinho de 1ª ou similar, 1" x 12"</t>
    </r>
  </si>
  <si>
    <r>
      <rPr>
        <rFont val="Arial"/>
        <sz val="7.0"/>
      </rPr>
      <t>M2</t>
    </r>
  </si>
  <si>
    <r>
      <rPr>
        <rFont val="Arial"/>
        <sz val="7.0"/>
      </rPr>
      <t>Poço de visita em bloco pré-moldado para d=0,30 e 0,40m (0,80x0,80m)</t>
    </r>
  </si>
  <si>
    <r>
      <rPr>
        <rFont val="Arial"/>
        <sz val="7.0"/>
      </rPr>
      <t>Ud</t>
    </r>
  </si>
  <si>
    <r>
      <rPr>
        <rFont val="Arial"/>
        <sz val="7.0"/>
      </rPr>
      <t>Poço de visita em bloco pré-moldado para d=0,60m (1,00x1,00m)</t>
    </r>
  </si>
  <si>
    <r>
      <rPr>
        <rFont val="Arial"/>
        <sz val="7.0"/>
      </rPr>
      <t>Ud</t>
    </r>
  </si>
  <si>
    <r>
      <rPr>
        <rFont val="Arial"/>
        <sz val="7.0"/>
      </rPr>
      <t>Poço de visita para BDTC diam. 1,00 m - tudo incluido</t>
    </r>
  </si>
  <si>
    <r>
      <rPr>
        <rFont val="Arial"/>
        <sz val="7.0"/>
      </rPr>
      <t>Ud</t>
    </r>
  </si>
  <si>
    <r>
      <rPr>
        <rFont val="Arial"/>
        <sz val="7.0"/>
      </rPr>
      <t>A incluir</t>
    </r>
  </si>
  <si>
    <r>
      <rPr>
        <rFont val="Arial"/>
        <sz val="7.0"/>
      </rPr>
      <t>Poço de Visita para BSTC diâm. 0,40m em blocos de concreto</t>
    </r>
  </si>
  <si>
    <r>
      <rPr>
        <rFont val="Arial"/>
        <sz val="7.0"/>
      </rPr>
      <t>Ud</t>
    </r>
  </si>
  <si>
    <r>
      <rPr>
        <rFont val="Arial"/>
        <sz val="7.0"/>
      </rPr>
      <t>Poço de visita para BSTC diâm. 0,60m em blocos de concreto</t>
    </r>
  </si>
  <si>
    <r>
      <rPr>
        <rFont val="Arial"/>
        <sz val="7.0"/>
      </rPr>
      <t>Ud</t>
    </r>
  </si>
  <si>
    <r>
      <rPr>
        <rFont val="Arial"/>
        <sz val="7.0"/>
      </rPr>
      <t>Poço de visita para BSTC diâm. 0,80m em blocos de concreto</t>
    </r>
  </si>
  <si>
    <r>
      <rPr>
        <rFont val="Arial"/>
        <sz val="7.0"/>
      </rPr>
      <t>Ud</t>
    </r>
  </si>
  <si>
    <r>
      <rPr>
        <rFont val="Arial"/>
        <sz val="7.0"/>
      </rPr>
      <t>Poço de visita para BTTC diam. 1,20 m - tudo incluído</t>
    </r>
  </si>
  <si>
    <r>
      <rPr>
        <rFont val="Arial"/>
        <sz val="7.0"/>
      </rPr>
      <t>Ud</t>
    </r>
  </si>
  <si>
    <r>
      <rPr>
        <rFont val="Arial"/>
        <sz val="7.0"/>
      </rPr>
      <t>A incluir</t>
    </r>
  </si>
  <si>
    <r>
      <rPr>
        <rFont val="Arial"/>
        <sz val="7.0"/>
      </rPr>
      <t xml:space="preserve">Poço de visita (tubo D=0,40 m) H=1,50 m com tampão F.F.A.P., inclusive escavação e
</t>
    </r>
    <r>
      <rPr>
        <rFont val="Arial"/>
        <sz val="7.0"/>
      </rPr>
      <t>transporte do tampão</t>
    </r>
  </si>
  <si>
    <r>
      <rPr>
        <rFont val="Arial"/>
        <sz val="7.0"/>
      </rPr>
      <t>Ud</t>
    </r>
  </si>
  <si>
    <r>
      <rPr>
        <rFont val="Arial"/>
        <sz val="7.0"/>
      </rPr>
      <t>A incluir</t>
    </r>
  </si>
  <si>
    <r>
      <rPr>
        <rFont val="Arial"/>
        <sz val="7.0"/>
      </rPr>
      <t xml:space="preserve">Poço de visita (tubo D=0,60 m) H=1,70 m com tampão F.F.A.P., inclusive escavação e
</t>
    </r>
    <r>
      <rPr>
        <rFont val="Arial"/>
        <sz val="7.0"/>
      </rPr>
      <t>transporte do tampão</t>
    </r>
  </si>
  <si>
    <r>
      <rPr>
        <rFont val="Arial"/>
        <sz val="7.0"/>
      </rPr>
      <t>Ud</t>
    </r>
  </si>
  <si>
    <r>
      <rPr>
        <rFont val="Arial"/>
        <sz val="7.0"/>
      </rPr>
      <t>A incluir</t>
    </r>
  </si>
  <si>
    <r>
      <rPr>
        <rFont val="Arial"/>
        <sz val="7.0"/>
      </rPr>
      <t xml:space="preserve">Poço de visita (tubo D=0,80 m) H=1,90 m com tampão F.F.A.P., inclusive escavação e
</t>
    </r>
    <r>
      <rPr>
        <rFont val="Arial"/>
        <sz val="7.0"/>
      </rPr>
      <t>transporte do tampão</t>
    </r>
  </si>
  <si>
    <r>
      <rPr>
        <rFont val="Arial"/>
        <sz val="7.0"/>
      </rPr>
      <t>Ud</t>
    </r>
  </si>
  <si>
    <r>
      <rPr>
        <rFont val="Arial"/>
        <sz val="7.0"/>
      </rPr>
      <t>A incluir</t>
    </r>
  </si>
  <si>
    <r>
      <rPr>
        <rFont val="Arial"/>
        <sz val="7.0"/>
      </rPr>
      <t xml:space="preserve">Poço de visita (tubo D=1,00 m) H=2,10 m com tampão F.F.A.P., inclusive escavação e
</t>
    </r>
    <r>
      <rPr>
        <rFont val="Arial"/>
        <sz val="7.0"/>
      </rPr>
      <t>transporte do tampão</t>
    </r>
  </si>
  <si>
    <r>
      <rPr>
        <rFont val="Arial"/>
        <sz val="7.0"/>
      </rPr>
      <t>Ud</t>
    </r>
  </si>
  <si>
    <r>
      <rPr>
        <rFont val="Arial"/>
        <sz val="7.0"/>
      </rPr>
      <t>A incluir</t>
    </r>
  </si>
  <si>
    <r>
      <rPr>
        <rFont val="Arial"/>
        <sz val="7.0"/>
      </rPr>
      <t xml:space="preserve">Preparo manual de talude, compreendendo acerto, raspagem eventual de até 0,30m de prof. e
</t>
    </r>
    <r>
      <rPr>
        <rFont val="Arial"/>
        <sz val="7.0"/>
      </rPr>
      <t>afastamento lateral</t>
    </r>
  </si>
  <si>
    <r>
      <rPr>
        <rFont val="Arial"/>
        <sz val="7.0"/>
      </rPr>
      <t>M2</t>
    </r>
  </si>
  <si>
    <r>
      <rPr>
        <rFont val="Arial"/>
        <sz val="7.0"/>
      </rPr>
      <t xml:space="preserve">Preparo manual de terreno, compreendendo acerto raspagem até 25cm de profundidade e
</t>
    </r>
    <r>
      <rPr>
        <rFont val="Arial"/>
        <sz val="7.0"/>
      </rPr>
      <t>afastamento lateral do material excedente</t>
    </r>
  </si>
  <si>
    <r>
      <rPr>
        <rFont val="Arial"/>
        <sz val="7.0"/>
      </rPr>
      <t>M2</t>
    </r>
  </si>
  <si>
    <r>
      <rPr>
        <rFont val="Arial"/>
        <sz val="7.0"/>
      </rPr>
      <t>Reaterro com areia, tudo incluído</t>
    </r>
  </si>
  <si>
    <r>
      <rPr>
        <rFont val="Arial"/>
        <sz val="7.0"/>
      </rPr>
      <t>M3</t>
    </r>
  </si>
  <si>
    <r>
      <rPr>
        <rFont val="Arial"/>
        <sz val="7.0"/>
      </rPr>
      <t>A incluir</t>
    </r>
  </si>
  <si>
    <r>
      <rPr>
        <rFont val="Arial"/>
        <sz val="7.0"/>
      </rPr>
      <t>Reaterro de cavas c/ compactação manual (apiloamento)</t>
    </r>
  </si>
  <si>
    <r>
      <rPr>
        <rFont val="Arial"/>
        <sz val="7.0"/>
      </rPr>
      <t>M3</t>
    </r>
  </si>
  <si>
    <r>
      <rPr>
        <rFont val="Arial"/>
        <sz val="7.0"/>
      </rPr>
      <t>Reaterro de cavas c/ compactação manual (apiloamento) (dim. reduz.)</t>
    </r>
  </si>
  <si>
    <r>
      <rPr>
        <rFont val="Arial"/>
        <sz val="7.0"/>
      </rPr>
      <t>M3</t>
    </r>
  </si>
  <si>
    <r>
      <rPr>
        <rFont val="Arial"/>
        <sz val="7.0"/>
      </rPr>
      <t>Reaterro de cavas c/ compactação mecânica (compactador manual)</t>
    </r>
  </si>
  <si>
    <r>
      <rPr>
        <rFont val="Arial"/>
        <sz val="7.0"/>
      </rPr>
      <t>M3</t>
    </r>
  </si>
  <si>
    <r>
      <rPr>
        <rFont val="Arial"/>
        <sz val="7.0"/>
      </rPr>
      <t>Recuperação de poço de visita inclusive fornecimento tampão F.F.A.P.</t>
    </r>
  </si>
  <si>
    <r>
      <rPr>
        <rFont val="Arial"/>
        <sz val="7.0"/>
      </rPr>
      <t>Ud</t>
    </r>
  </si>
  <si>
    <r>
      <rPr>
        <rFont val="Arial"/>
        <sz val="7.0"/>
      </rPr>
      <t>A incluir</t>
    </r>
  </si>
  <si>
    <r>
      <rPr>
        <rFont val="Arial"/>
        <sz val="7.0"/>
      </rPr>
      <t>Religação de rede de água em PVC DN 20mm, inclusive conexões</t>
    </r>
  </si>
  <si>
    <r>
      <rPr>
        <rFont val="Arial"/>
        <sz val="7.0"/>
      </rPr>
      <t>M</t>
    </r>
  </si>
  <si>
    <r>
      <rPr>
        <rFont val="Arial"/>
        <sz val="7.0"/>
      </rPr>
      <t>Religação de rede de água em PVC DN 25mm, incluisve conexões</t>
    </r>
  </si>
  <si>
    <r>
      <rPr>
        <rFont val="Arial"/>
        <sz val="7.0"/>
      </rPr>
      <t>M</t>
    </r>
  </si>
  <si>
    <r>
      <rPr>
        <rFont val="Arial"/>
        <sz val="7.0"/>
      </rPr>
      <t>Religação de rede de água em PVC DN 32mm, incluisve conexões</t>
    </r>
  </si>
  <si>
    <r>
      <rPr>
        <rFont val="Arial"/>
        <sz val="7.0"/>
      </rPr>
      <t>M</t>
    </r>
  </si>
  <si>
    <r>
      <rPr>
        <rFont val="Arial"/>
        <sz val="7.0"/>
      </rPr>
      <t>Religação de rede de água em PVC DN 75mm, inclusive conexões</t>
    </r>
  </si>
  <si>
    <r>
      <rPr>
        <rFont val="Arial"/>
        <sz val="7.0"/>
      </rPr>
      <t>M</t>
    </r>
  </si>
  <si>
    <r>
      <rPr>
        <rFont val="Arial"/>
        <sz val="7.0"/>
      </rPr>
      <t>Religação de rede de água em PVC PBA CL 15 DN 100mm, inclusive conexões</t>
    </r>
  </si>
  <si>
    <r>
      <rPr>
        <rFont val="Arial"/>
        <sz val="7.0"/>
      </rPr>
      <t>M</t>
    </r>
  </si>
  <si>
    <r>
      <rPr>
        <rFont val="Arial"/>
        <sz val="7.0"/>
      </rPr>
      <t>Remanejamento de ligação e religação de redes de esgoto</t>
    </r>
  </si>
  <si>
    <r>
      <rPr>
        <rFont val="Arial"/>
        <sz val="7.0"/>
      </rPr>
      <t>M</t>
    </r>
  </si>
  <si>
    <r>
      <rPr>
        <rFont val="Arial"/>
        <sz val="7.0"/>
      </rPr>
      <t>Remoção de bueiros existentes</t>
    </r>
  </si>
  <si>
    <r>
      <rPr>
        <rFont val="Arial"/>
        <sz val="7.0"/>
      </rPr>
      <t>M</t>
    </r>
  </si>
  <si>
    <r>
      <rPr>
        <rFont val="Arial"/>
        <sz val="7.0"/>
      </rPr>
      <t>Rip-rap c/ argamassa cimento areia 1:6, inclusive aquisição e transporte dos materiais</t>
    </r>
  </si>
  <si>
    <r>
      <rPr>
        <rFont val="Arial"/>
        <sz val="7.0"/>
      </rPr>
      <t>M3</t>
    </r>
  </si>
  <si>
    <r>
      <rPr>
        <rFont val="Arial"/>
        <sz val="7.0"/>
      </rPr>
      <t>A incluir</t>
    </r>
  </si>
  <si>
    <r>
      <rPr>
        <rFont val="Arial"/>
        <sz val="7.0"/>
      </rPr>
      <t>Rip-rap de areia inclusive escavação, transporte e fornecimento de materiais</t>
    </r>
  </si>
  <si>
    <r>
      <rPr>
        <rFont val="Arial"/>
        <sz val="7.0"/>
      </rPr>
      <t>M3</t>
    </r>
  </si>
  <si>
    <r>
      <rPr>
        <rFont val="Arial"/>
        <sz val="7.0"/>
      </rPr>
      <t>A incluir</t>
    </r>
  </si>
  <si>
    <r>
      <rPr>
        <rFont val="Arial"/>
        <sz val="7.0"/>
      </rPr>
      <t>Rip-rap de solo e cimento (Traço 1:15)</t>
    </r>
  </si>
  <si>
    <r>
      <rPr>
        <rFont val="Arial"/>
        <sz val="7.0"/>
      </rPr>
      <t>M3</t>
    </r>
  </si>
  <si>
    <r>
      <rPr>
        <rFont val="Arial"/>
        <sz val="7.0"/>
      </rPr>
      <t>Saída d'água concreto armado DP-1 c/ caiação</t>
    </r>
  </si>
  <si>
    <r>
      <rPr>
        <rFont val="Arial"/>
        <sz val="7.0"/>
      </rPr>
      <t>Ud</t>
    </r>
  </si>
  <si>
    <r>
      <rPr>
        <rFont val="Arial"/>
        <sz val="7.0"/>
      </rPr>
      <t>Saída d'água concreto p/ aterro c/ caiação (SDA-01)</t>
    </r>
  </si>
  <si>
    <r>
      <rPr>
        <rFont val="Arial"/>
        <sz val="7.0"/>
      </rPr>
      <t>Ud</t>
    </r>
  </si>
  <si>
    <r>
      <rPr>
        <rFont val="Arial"/>
        <sz val="7.0"/>
      </rPr>
      <t>Saída d'água concreto p/ aterro c/ caiação (SDA-02)</t>
    </r>
  </si>
  <si>
    <r>
      <rPr>
        <rFont val="Arial"/>
        <sz val="7.0"/>
      </rPr>
      <t>Ud</t>
    </r>
  </si>
  <si>
    <r>
      <rPr>
        <rFont val="Arial"/>
        <sz val="7.0"/>
      </rPr>
      <t>Saída d'água concreto p/ corte c/ caiação (SDC-01)</t>
    </r>
  </si>
  <si>
    <r>
      <rPr>
        <rFont val="Arial"/>
        <sz val="7.0"/>
      </rPr>
      <t>Ud</t>
    </r>
  </si>
  <si>
    <r>
      <rPr>
        <rFont val="Arial"/>
        <sz val="7.0"/>
      </rPr>
      <t>Sarjeta de concreto DP-1 (0,081 m³/m) calha triangular, inclusive caiação</t>
    </r>
  </si>
  <si>
    <r>
      <rPr>
        <rFont val="Arial"/>
        <sz val="7.0"/>
      </rPr>
      <t>M</t>
    </r>
  </si>
  <si>
    <r>
      <rPr>
        <rFont val="Arial"/>
        <sz val="7.0"/>
      </rPr>
      <t>Sarjeta de concreto DP-2 (0,085 m³/m) calha triangular, inclusive caiação</t>
    </r>
  </si>
  <si>
    <r>
      <rPr>
        <rFont val="Arial"/>
        <sz val="7.0"/>
      </rPr>
      <t>M</t>
    </r>
  </si>
  <si>
    <r>
      <rPr>
        <rFont val="Arial"/>
        <sz val="7.0"/>
      </rPr>
      <t>Sarjeta de concreto SCA 40/10</t>
    </r>
  </si>
  <si>
    <r>
      <rPr>
        <rFont val="Arial"/>
        <sz val="7.0"/>
      </rPr>
      <t>M</t>
    </r>
  </si>
  <si>
    <r>
      <rPr>
        <rFont val="Arial"/>
        <sz val="7.0"/>
      </rPr>
      <t>A incluir</t>
    </r>
  </si>
  <si>
    <r>
      <rPr>
        <rFont val="Arial"/>
        <sz val="7.0"/>
      </rPr>
      <t>Sarjeta de concreto (SCA 70/15) calha triangular, inclusive caiação</t>
    </r>
  </si>
  <si>
    <r>
      <rPr>
        <rFont val="Arial"/>
        <sz val="7.0"/>
      </rPr>
      <t>M</t>
    </r>
  </si>
  <si>
    <r>
      <rPr>
        <rFont val="Arial"/>
        <sz val="7.0"/>
      </rPr>
      <t>Sarjeta de concreto (SCA 90/10) calha triangular, inclusive caiação</t>
    </r>
  </si>
  <si>
    <r>
      <rPr>
        <rFont val="Arial"/>
        <sz val="7.0"/>
      </rPr>
      <t>M</t>
    </r>
  </si>
  <si>
    <r>
      <rPr>
        <rFont val="Arial"/>
        <sz val="7.0"/>
      </rPr>
      <t>Sarjeta de concreto SCC 40/15</t>
    </r>
  </si>
  <si>
    <r>
      <rPr>
        <rFont val="Arial"/>
        <sz val="7.0"/>
      </rPr>
      <t>M</t>
    </r>
  </si>
  <si>
    <r>
      <rPr>
        <rFont val="Arial"/>
        <sz val="7.0"/>
      </rPr>
      <t>A incluir</t>
    </r>
  </si>
  <si>
    <r>
      <rPr>
        <rFont val="Arial"/>
        <sz val="7.0"/>
      </rPr>
      <t>Sarjeta de concreto (STC - 02) calha triangular em corte/aterro, inclusive caiação</t>
    </r>
  </si>
  <si>
    <r>
      <rPr>
        <rFont val="Arial"/>
        <sz val="7.0"/>
      </rPr>
      <t>M</t>
    </r>
  </si>
  <si>
    <r>
      <rPr>
        <rFont val="Arial"/>
        <sz val="7.0"/>
      </rPr>
      <t>Sarjeta de concreto (STC - 04) calha triangular de bancada em corte, inclusive caiação</t>
    </r>
  </si>
  <si>
    <r>
      <rPr>
        <rFont val="Arial"/>
        <sz val="7.0"/>
      </rPr>
      <t>M</t>
    </r>
  </si>
  <si>
    <r>
      <rPr>
        <rFont val="Arial"/>
        <sz val="7.0"/>
      </rPr>
      <t>Tampa de concreto em grelha, fornecimento, assentamento e transporte</t>
    </r>
  </si>
  <si>
    <r>
      <rPr>
        <rFont val="Arial"/>
        <sz val="7.0"/>
      </rPr>
      <t>Ud</t>
    </r>
  </si>
  <si>
    <r>
      <rPr>
        <rFont val="Arial"/>
        <sz val="7.0"/>
      </rPr>
      <t>A incluir</t>
    </r>
  </si>
  <si>
    <r>
      <rPr>
        <rFont val="Arial"/>
        <sz val="7.0"/>
      </rPr>
      <t>Tampão F.F.A.P. com 100 kg, fornecimento, assentamento e transporte</t>
    </r>
  </si>
  <si>
    <r>
      <rPr>
        <rFont val="Arial"/>
        <sz val="7.0"/>
      </rPr>
      <t>Ud</t>
    </r>
  </si>
  <si>
    <r>
      <rPr>
        <rFont val="Arial"/>
        <sz val="7.0"/>
      </rPr>
      <t>A incluir</t>
    </r>
  </si>
  <si>
    <r>
      <rPr>
        <rFont val="Arial"/>
        <sz val="7.0"/>
      </rPr>
      <t xml:space="preserve">Tapume de vedação e proteção, executado com chapas de compensado resinado com 6mm
</t>
    </r>
    <r>
      <rPr>
        <rFont val="Arial"/>
        <sz val="7.0"/>
      </rPr>
      <t>de espessura, exclusive pintura</t>
    </r>
  </si>
  <si>
    <r>
      <rPr>
        <rFont val="Arial"/>
        <sz val="7.0"/>
      </rPr>
      <t>M2</t>
    </r>
  </si>
  <si>
    <r>
      <rPr>
        <rFont val="Arial"/>
        <sz val="7.0"/>
      </rPr>
      <t>Tela de aço soldada Telcon Q-138 ou similar, fornecimento e assentamento.</t>
    </r>
  </si>
  <si>
    <r>
      <rPr>
        <rFont val="Arial"/>
        <sz val="7.0"/>
      </rPr>
      <t>M2</t>
    </r>
  </si>
  <si>
    <r>
      <rPr>
        <rFont val="Arial"/>
        <sz val="7.0"/>
      </rPr>
      <t>Tela de aço soldada Telcon Q-196 ou similar, fornecimento e assentamento.</t>
    </r>
  </si>
  <si>
    <r>
      <rPr>
        <rFont val="Arial"/>
        <sz val="7.0"/>
      </rPr>
      <t>M2</t>
    </r>
  </si>
  <si>
    <r>
      <rPr>
        <rFont val="Arial"/>
        <sz val="7.0"/>
      </rPr>
      <t>Terminal de dreno de alívio de pavimento (DP - TDA - 01)</t>
    </r>
  </si>
  <si>
    <r>
      <rPr>
        <rFont val="Arial"/>
        <sz val="7.0"/>
      </rPr>
      <t>Ud</t>
    </r>
  </si>
  <si>
    <r>
      <rPr>
        <rFont val="Arial"/>
        <sz val="7.0"/>
      </rPr>
      <t>A incluir</t>
    </r>
  </si>
  <si>
    <r>
      <rPr>
        <rFont val="Arial"/>
        <sz val="7.0"/>
      </rPr>
      <t>Transporte de materiais encosta abaixo, serviço manual, inclusive carga e descarga</t>
    </r>
  </si>
  <si>
    <r>
      <rPr>
        <rFont val="Arial"/>
        <sz val="7.0"/>
      </rPr>
      <t>t dam</t>
    </r>
  </si>
  <si>
    <r>
      <rPr>
        <rFont val="Arial"/>
        <sz val="7.0"/>
      </rPr>
      <t>Transporte de materiais encosta acima, serviço manual, inclusive carga e descarga</t>
    </r>
  </si>
  <si>
    <r>
      <rPr>
        <rFont val="Arial"/>
        <sz val="7.0"/>
      </rPr>
      <t>t dam</t>
    </r>
  </si>
  <si>
    <r>
      <rPr>
        <rFont val="Arial"/>
        <sz val="7.0"/>
      </rPr>
      <t>Tubo de PVC NBR 5648 diâmetro 75 mm, fornecimento e assentamento</t>
    </r>
  </si>
  <si>
    <r>
      <rPr>
        <rFont val="Arial"/>
        <sz val="7.0"/>
      </rPr>
      <t>M</t>
    </r>
  </si>
  <si>
    <r>
      <rPr>
        <rFont val="Arial"/>
        <sz val="7.0"/>
      </rPr>
      <t>Tubo de PVC rígido série R diâmetro 100 mm, fornecimento e assentamento</t>
    </r>
  </si>
  <si>
    <r>
      <rPr>
        <rFont val="Arial"/>
        <sz val="7.0"/>
      </rPr>
      <t>M</t>
    </r>
  </si>
  <si>
    <r>
      <rPr>
        <rFont val="Arial"/>
        <sz val="7.0"/>
      </rPr>
      <t>Tubo irrifort agropecuário diâmetro 32 mm, fornecimento e assentamento</t>
    </r>
  </si>
  <si>
    <r>
      <rPr>
        <rFont val="Arial"/>
        <sz val="7.0"/>
      </rPr>
      <t>M</t>
    </r>
  </si>
  <si>
    <r>
      <rPr>
        <rFont val="Arial"/>
        <sz val="7.0"/>
      </rPr>
      <t>Tubo para irrigação linha fixa PN40 50 mm, fornecimento e assentamento</t>
    </r>
  </si>
  <si>
    <r>
      <rPr>
        <rFont val="Arial"/>
        <sz val="7.0"/>
      </rPr>
      <t>M</t>
    </r>
  </si>
  <si>
    <r>
      <rPr>
        <rFont val="Arial"/>
        <sz val="7.0"/>
      </rPr>
      <t>Tubos de ferro fundido diâmetro 0,90 m, assentamento</t>
    </r>
  </si>
  <si>
    <r>
      <rPr>
        <rFont val="Arial"/>
        <sz val="7.0"/>
      </rPr>
      <t>M</t>
    </r>
  </si>
  <si>
    <r>
      <rPr>
        <rFont val="Arial"/>
        <sz val="7.0"/>
      </rPr>
      <t>A incluir</t>
    </r>
  </si>
  <si>
    <r>
      <rPr>
        <rFont val="Arial"/>
        <sz val="7.0"/>
      </rPr>
      <t>Tubos para irrigação Linha fixa PN40, diâmetro 75 mm, fornecimento e assentamento</t>
    </r>
  </si>
  <si>
    <r>
      <rPr>
        <rFont val="Arial"/>
        <sz val="7.0"/>
      </rPr>
      <t>M</t>
    </r>
  </si>
  <si>
    <r>
      <rPr>
        <rFont val="Arial"/>
        <sz val="7.0"/>
      </rPr>
      <t>Grupo de serviço: OBRAS DE ARTE CORRENTES E DRENAGEM</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</si>
  <si>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</si>
  <si>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</si>
  <si>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</si>
  <si>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</si>
  <si>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</si>
  <si>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Valeta de pedra argamassada VPAR</t>
    </r>
  </si>
  <si>
    <r>
      <rPr>
        <rFont val="Arial"/>
        <sz val="7.0"/>
      </rPr>
      <t>M3</t>
    </r>
  </si>
  <si>
    <r>
      <rPr>
        <rFont val="Arial"/>
        <sz val="7.0"/>
      </rPr>
      <t>A incluir</t>
    </r>
  </si>
  <si>
    <r>
      <rPr>
        <rFont val="Arial"/>
        <sz val="7.0"/>
      </rPr>
      <t>Valeta de pedra jogada VPJ, inclusive transporte da pedra</t>
    </r>
  </si>
  <si>
    <r>
      <rPr>
        <rFont val="Arial"/>
        <sz val="7.0"/>
      </rPr>
      <t>M3</t>
    </r>
  </si>
  <si>
    <r>
      <rPr>
        <rFont val="Arial"/>
        <sz val="7.0"/>
      </rPr>
      <t>A incluir</t>
    </r>
  </si>
  <si>
    <r>
      <rPr>
        <rFont val="Arial"/>
        <sz val="7.0"/>
      </rPr>
      <t>Valeta de proteção de aterro enleivada (VPA-01 DNIT)</t>
    </r>
  </si>
  <si>
    <r>
      <rPr>
        <rFont val="Arial"/>
        <sz val="7.0"/>
      </rPr>
      <t>M</t>
    </r>
  </si>
  <si>
    <r>
      <rPr>
        <rFont val="Arial"/>
        <sz val="7.0"/>
      </rPr>
      <t>A incluir</t>
    </r>
  </si>
  <si>
    <r>
      <rPr>
        <rFont val="Arial"/>
        <sz val="7.0"/>
      </rPr>
      <t>Valeta de proteção de aterro revestida em concreto (VPA-03 DNIT)</t>
    </r>
  </si>
  <si>
    <r>
      <rPr>
        <rFont val="Arial"/>
        <sz val="7.0"/>
      </rPr>
      <t>M</t>
    </r>
  </si>
  <si>
    <r>
      <rPr>
        <rFont val="Arial"/>
        <sz val="7.0"/>
      </rPr>
      <t>A incluir</t>
    </r>
  </si>
  <si>
    <r>
      <rPr>
        <rFont val="Arial"/>
        <sz val="7.0"/>
      </rPr>
      <t>Valeta de proteção de aterro VPA 02 (revestida em concreto)</t>
    </r>
  </si>
  <si>
    <r>
      <rPr>
        <rFont val="Arial"/>
        <sz val="7.0"/>
      </rPr>
      <t>M</t>
    </r>
  </si>
  <si>
    <r>
      <rPr>
        <rFont val="Arial"/>
        <sz val="7.0"/>
      </rPr>
      <t>A incluir</t>
    </r>
  </si>
  <si>
    <r>
      <rPr>
        <rFont val="Arial"/>
        <sz val="7.0"/>
      </rPr>
      <t>Valeta de proteção de aterro VPA-01 (escavação)</t>
    </r>
  </si>
  <si>
    <r>
      <rPr>
        <rFont val="Arial"/>
        <sz val="7.0"/>
      </rPr>
      <t>M</t>
    </r>
  </si>
  <si>
    <r>
      <rPr>
        <rFont val="Arial"/>
        <sz val="7.0"/>
      </rPr>
      <t>Valeta de proteção de corte - desobstrução e limpeza</t>
    </r>
  </si>
  <si>
    <r>
      <rPr>
        <rFont val="Arial"/>
        <sz val="7.0"/>
      </rPr>
      <t>M</t>
    </r>
  </si>
  <si>
    <r>
      <rPr>
        <rFont val="Arial"/>
        <sz val="7.0"/>
      </rPr>
      <t>Valeta de proteção de corte enleivada (VPC-01 DNIT)</t>
    </r>
  </si>
  <si>
    <r>
      <rPr>
        <rFont val="Arial"/>
        <sz val="7.0"/>
      </rPr>
      <t>M</t>
    </r>
  </si>
  <si>
    <r>
      <rPr>
        <rFont val="Arial"/>
        <sz val="7.0"/>
      </rPr>
      <t>A incluir</t>
    </r>
  </si>
  <si>
    <r>
      <rPr>
        <rFont val="Arial"/>
        <sz val="7.0"/>
      </rPr>
      <t>Valeta de proteção de corte revestida em concreto VPC-03</t>
    </r>
  </si>
  <si>
    <r>
      <rPr>
        <rFont val="Arial"/>
        <sz val="7.0"/>
      </rPr>
      <t>M</t>
    </r>
  </si>
  <si>
    <r>
      <rPr>
        <rFont val="Arial"/>
        <sz val="7.0"/>
      </rPr>
      <t>A incluir</t>
    </r>
  </si>
  <si>
    <r>
      <rPr>
        <rFont val="Arial"/>
        <sz val="7.0"/>
      </rPr>
      <t>Valeta de proteção de corte VPC-01 (escavação)</t>
    </r>
  </si>
  <si>
    <r>
      <rPr>
        <rFont val="Arial"/>
        <sz val="7.0"/>
      </rPr>
      <t>M</t>
    </r>
  </si>
  <si>
    <r>
      <rPr>
        <rFont val="Arial"/>
        <sz val="7.0"/>
      </rPr>
      <t>Valeta de proteção de corte VPC-02 (revestida em grama)</t>
    </r>
  </si>
  <si>
    <r>
      <rPr>
        <rFont val="Arial"/>
        <sz val="7.0"/>
      </rPr>
      <t>M</t>
    </r>
  </si>
  <si>
    <r>
      <rPr>
        <rFont val="Arial"/>
        <sz val="7.0"/>
      </rPr>
      <t>A incluir</t>
    </r>
  </si>
  <si>
    <r>
      <rPr>
        <rFont val="Arial"/>
        <sz val="7.0"/>
      </rPr>
      <t>Grupo de serviço: MATERIAL BETUMINOSO</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</si>
  <si>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</si>
  <si>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</si>
  <si>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</si>
  <si>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</si>
  <si>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</si>
  <si>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Bonificação de 15,28% sobre Materiais Betuminosos</t>
    </r>
  </si>
  <si>
    <r>
      <rPr>
        <rFont val="Arial"/>
        <sz val="7.0"/>
      </rPr>
      <t>%</t>
    </r>
  </si>
  <si>
    <r>
      <rPr>
        <rFont val="Arial"/>
        <sz val="7.0"/>
      </rPr>
      <t>CAP FLEX 60/85, fornecimento</t>
    </r>
  </si>
  <si>
    <r>
      <rPr>
        <rFont val="Arial"/>
        <sz val="7.0"/>
      </rPr>
      <t>t</t>
    </r>
  </si>
  <si>
    <r>
      <rPr>
        <rFont val="Arial"/>
        <sz val="7.0"/>
      </rPr>
      <t>CAP-50/70, fornecimento</t>
    </r>
  </si>
  <si>
    <r>
      <rPr>
        <rFont val="Arial"/>
        <sz val="7.0"/>
      </rPr>
      <t>t</t>
    </r>
  </si>
  <si>
    <r>
      <rPr>
        <rFont val="Arial"/>
        <sz val="7.0"/>
      </rPr>
      <t>CM-30, fornecimento</t>
    </r>
  </si>
  <si>
    <r>
      <rPr>
        <rFont val="Arial"/>
        <sz val="7.0"/>
      </rPr>
      <t>t</t>
    </r>
  </si>
  <si>
    <r>
      <rPr>
        <rFont val="Arial"/>
        <sz val="7.0"/>
      </rPr>
      <t>Dope, fornecimento</t>
    </r>
  </si>
  <si>
    <r>
      <rPr>
        <rFont val="Arial"/>
        <sz val="7.0"/>
      </rPr>
      <t>t</t>
    </r>
  </si>
  <si>
    <r>
      <rPr>
        <rFont val="Arial"/>
        <sz val="7.0"/>
      </rPr>
      <t>Emulsão RL-1C- FLEX (Emulflex RL-1C-E), fornecimento</t>
    </r>
  </si>
  <si>
    <r>
      <rPr>
        <rFont val="Arial"/>
        <sz val="7.0"/>
      </rPr>
      <t>t</t>
    </r>
  </si>
  <si>
    <r>
      <rPr>
        <rFont val="Arial"/>
        <sz val="7.0"/>
      </rPr>
      <t>Emulsão RM-1C, fornecimento</t>
    </r>
  </si>
  <si>
    <r>
      <rPr>
        <rFont val="Arial"/>
        <sz val="7.0"/>
      </rPr>
      <t>t</t>
    </r>
  </si>
  <si>
    <r>
      <rPr>
        <rFont val="Arial"/>
        <sz val="7.0"/>
      </rPr>
      <t>Emulsão RR-1C FLEX (Emulflex RR-1C-E,) fornecimento</t>
    </r>
  </si>
  <si>
    <r>
      <rPr>
        <rFont val="Arial"/>
        <sz val="7.0"/>
      </rPr>
      <t>t</t>
    </r>
  </si>
  <si>
    <r>
      <rPr>
        <rFont val="Arial"/>
        <sz val="7.0"/>
      </rPr>
      <t>Emulsão RR-1C, fornecimento</t>
    </r>
  </si>
  <si>
    <r>
      <rPr>
        <rFont val="Arial"/>
        <sz val="7.0"/>
      </rPr>
      <t>t</t>
    </r>
  </si>
  <si>
    <r>
      <rPr>
        <rFont val="Arial"/>
        <sz val="7.0"/>
      </rPr>
      <t>Emulsão RR-2C, fornecimento</t>
    </r>
  </si>
  <si>
    <r>
      <rPr>
        <rFont val="Arial"/>
        <sz val="7.0"/>
      </rPr>
      <t>t</t>
    </r>
  </si>
  <si>
    <r>
      <rPr>
        <rFont val="Arial"/>
        <sz val="7.0"/>
      </rPr>
      <t>Emulsão RR-2C-FLEX (Emulflex RR-2C-E), fornecimento</t>
    </r>
  </si>
  <si>
    <r>
      <rPr>
        <rFont val="Arial"/>
        <sz val="7.0"/>
      </rPr>
      <t>t</t>
    </r>
  </si>
  <si>
    <r>
      <rPr>
        <rFont val="Arial"/>
        <sz val="7.0"/>
      </rPr>
      <t>Grupo de serviço: OBRAS COMPLEMENTARES</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</si>
  <si>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</si>
  <si>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</si>
  <si>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</si>
  <si>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</si>
  <si>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</si>
  <si>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Abrigo de Ônibus - Rodovia Rural - 3,40 m x 6,00 m</t>
    </r>
  </si>
  <si>
    <r>
      <rPr>
        <rFont val="Arial"/>
        <sz val="7.0"/>
      </rPr>
      <t>Ud</t>
    </r>
  </si>
  <si>
    <r>
      <rPr>
        <rFont val="Arial"/>
        <sz val="7.0"/>
      </rPr>
      <t>A incluir</t>
    </r>
  </si>
  <si>
    <r>
      <rPr>
        <rFont val="Arial"/>
        <sz val="7.0"/>
      </rPr>
      <t>Abrigo de Ônibus Urbano - Padrão reduzido - 2,40 x 6,00 m</t>
    </r>
  </si>
  <si>
    <r>
      <rPr>
        <rFont val="Arial"/>
        <sz val="7.0"/>
      </rPr>
      <t>Ud</t>
    </r>
  </si>
  <si>
    <r>
      <rPr>
        <rFont val="Arial"/>
        <sz val="7.0"/>
      </rPr>
      <t xml:space="preserve">Alvenaria de tijolos cerâmicos maciços aparentes 5x10x20cm,assent.c/argam.de cimento,cal
</t>
    </r>
    <r>
      <rPr>
        <rFont val="Arial"/>
        <sz val="7.0"/>
      </rPr>
      <t>hidratada CH1 e areia no traço 1:0,5:8,juntas de 10mm e esp.</t>
    </r>
  </si>
  <si>
    <r>
      <rPr>
        <rFont val="Arial"/>
        <sz val="7.0"/>
      </rPr>
      <t>M2</t>
    </r>
  </si>
  <si>
    <r>
      <rPr>
        <rFont val="Arial"/>
        <sz val="7.0"/>
      </rPr>
      <t>Braço galvanizado 101mm - projeção 4,70m, fornecimento e instalação</t>
    </r>
  </si>
  <si>
    <r>
      <rPr>
        <rFont val="Arial"/>
        <sz val="7.0"/>
      </rPr>
      <t>Ud</t>
    </r>
  </si>
  <si>
    <r>
      <rPr>
        <rFont val="Arial"/>
        <sz val="7.0"/>
      </rPr>
      <t>Cabo de cobre nú, seção 35 mm2, fornecimento e colocação</t>
    </r>
  </si>
  <si>
    <r>
      <rPr>
        <rFont val="Arial"/>
        <sz val="7.0"/>
      </rPr>
      <t>M</t>
    </r>
  </si>
  <si>
    <r>
      <rPr>
        <rFont val="Arial"/>
        <sz val="7.0"/>
      </rPr>
      <t>Cabo flexível 2 x 1,5 mm², fornecimento e instalação</t>
    </r>
  </si>
  <si>
    <r>
      <rPr>
        <rFont val="Arial"/>
        <sz val="7.0"/>
      </rPr>
      <t>M</t>
    </r>
  </si>
  <si>
    <r>
      <rPr>
        <rFont val="Arial"/>
        <sz val="7.0"/>
      </rPr>
      <t>Cabo flexível 2 x 2,5 mm², fornecimento e instalação</t>
    </r>
  </si>
  <si>
    <r>
      <rPr>
        <rFont val="Arial"/>
        <sz val="7.0"/>
      </rPr>
      <t>M</t>
    </r>
  </si>
  <si>
    <r>
      <rPr>
        <rFont val="Arial"/>
        <sz val="7.0"/>
      </rPr>
      <t>Cabo flexível 3 x 1,5 mm², fornecimento e instalação</t>
    </r>
  </si>
  <si>
    <r>
      <rPr>
        <rFont val="Arial"/>
        <sz val="7.0"/>
      </rPr>
      <t>M</t>
    </r>
  </si>
  <si>
    <r>
      <rPr>
        <rFont val="Arial"/>
        <sz val="7.0"/>
      </rPr>
      <t>Cabo flexível 4 x 1,5 mm², fornecimento e instalação</t>
    </r>
  </si>
  <si>
    <r>
      <rPr>
        <rFont val="Arial"/>
        <sz val="7.0"/>
      </rPr>
      <t>M</t>
    </r>
  </si>
  <si>
    <r>
      <rPr>
        <rFont val="Arial"/>
        <sz val="7.0"/>
      </rPr>
      <t>Caixa de passagem de concreto armado de 0,40 x 0,40 x 0,40m</t>
    </r>
  </si>
  <si>
    <r>
      <rPr>
        <rFont val="Arial"/>
        <sz val="7.0"/>
      </rPr>
      <t>Ud</t>
    </r>
  </si>
  <si>
    <r>
      <rPr>
        <rFont val="Arial"/>
        <sz val="7.0"/>
      </rPr>
      <t>Caixa de passagem de eletroduto de lógica</t>
    </r>
  </si>
  <si>
    <r>
      <rPr>
        <rFont val="Arial"/>
        <sz val="7.0"/>
      </rPr>
      <t>Ud</t>
    </r>
  </si>
  <si>
    <r>
      <rPr>
        <rFont val="Arial"/>
        <sz val="7.0"/>
      </rPr>
      <t>Calçada de concreto</t>
    </r>
  </si>
  <si>
    <r>
      <rPr>
        <rFont val="Arial"/>
        <sz val="7.0"/>
      </rPr>
      <t>M2</t>
    </r>
  </si>
  <si>
    <r>
      <rPr>
        <rFont val="Arial"/>
        <sz val="7.0"/>
      </rPr>
      <t>A incluir</t>
    </r>
  </si>
  <si>
    <r>
      <rPr>
        <rFont val="Arial"/>
        <sz val="7.0"/>
      </rPr>
      <t xml:space="preserve">Calçada de concreto fck=15 MP, camurçado c/ argam. cimento e areia 1:4, lastro de brita e 8
</t>
    </r>
    <r>
      <rPr>
        <rFont val="Arial"/>
        <sz val="7.0"/>
      </rPr>
      <t>cm de concreto, incl. preparo da caixa e transp. da brita</t>
    </r>
  </si>
  <si>
    <r>
      <rPr>
        <rFont val="Arial"/>
        <sz val="7.0"/>
      </rPr>
      <t>M2</t>
    </r>
  </si>
  <si>
    <r>
      <rPr>
        <rFont val="Arial"/>
        <sz val="7.0"/>
      </rPr>
      <t>A incluir</t>
    </r>
  </si>
  <si>
    <r>
      <rPr>
        <rFont val="Arial"/>
        <sz val="7.0"/>
      </rPr>
      <t xml:space="preserve">Cerca de arame farpado 4 fios com mourões  a cada 2,0 m, esticadores de madeira, a cada 20
</t>
    </r>
    <r>
      <rPr>
        <rFont val="Arial"/>
        <sz val="7.0"/>
      </rPr>
      <t>,0 m, inclusive transporte de mourão e arame farpado)</t>
    </r>
  </si>
  <si>
    <r>
      <rPr>
        <rFont val="Arial"/>
        <sz val="7.0"/>
      </rPr>
      <t>M</t>
    </r>
  </si>
  <si>
    <r>
      <rPr>
        <rFont val="Arial"/>
        <sz val="7.0"/>
      </rPr>
      <t>A incluir</t>
    </r>
  </si>
  <si>
    <r>
      <rPr>
        <rFont val="Arial"/>
        <sz val="7.0"/>
      </rPr>
      <t xml:space="preserve">Cerca de arame farpado 4 fios com mourões a cada 1,0 m, esticadores de madeira, a cada 20,
</t>
    </r>
    <r>
      <rPr>
        <rFont val="Arial"/>
        <sz val="7.0"/>
      </rPr>
      <t>0 m, inclusive transporte de mourão e arame farpado</t>
    </r>
  </si>
  <si>
    <r>
      <rPr>
        <rFont val="Arial"/>
        <sz val="7.0"/>
      </rPr>
      <t>M</t>
    </r>
  </si>
  <si>
    <r>
      <rPr>
        <rFont val="Arial"/>
        <sz val="7.0"/>
      </rPr>
      <t>A incluir</t>
    </r>
  </si>
  <si>
    <r>
      <rPr>
        <rFont val="Arial"/>
        <sz val="7.0"/>
      </rPr>
      <t xml:space="preserve">Cerca de arame farpado 4 fios com mourões, a cada 2,5 m, esticadores de madeira a cada 60,
</t>
    </r>
    <r>
      <rPr>
        <rFont val="Arial"/>
        <sz val="7.0"/>
      </rPr>
      <t>0m, inclusive transporte de arame farpado e mourão</t>
    </r>
  </si>
  <si>
    <r>
      <rPr>
        <rFont val="Arial"/>
        <sz val="7.0"/>
      </rPr>
      <t>M</t>
    </r>
  </si>
  <si>
    <r>
      <rPr>
        <rFont val="Arial"/>
        <sz val="7.0"/>
      </rPr>
      <t>A incluir</t>
    </r>
  </si>
  <si>
    <r>
      <rPr>
        <rFont val="Arial"/>
        <sz val="7.0"/>
      </rPr>
      <t xml:space="preserve">Cerca de arame farpado 4 fios com mourões a cada 3,0 metros e sem esticadores, inclusive
</t>
    </r>
    <r>
      <rPr>
        <rFont val="Arial"/>
        <sz val="7.0"/>
      </rPr>
      <t>transporte de arame e mourão</t>
    </r>
  </si>
  <si>
    <r>
      <rPr>
        <rFont val="Arial"/>
        <sz val="7.0"/>
      </rPr>
      <t>M</t>
    </r>
  </si>
  <si>
    <r>
      <rPr>
        <rFont val="Arial"/>
        <sz val="7.0"/>
      </rPr>
      <t>A incluir</t>
    </r>
  </si>
  <si>
    <r>
      <rPr>
        <rFont val="Arial"/>
        <sz val="7.0"/>
      </rPr>
      <t>Cerca de arame farpado 4 fios com postes cada 2,5 m, esticadores de concreto a cada 25,0 m</t>
    </r>
  </si>
  <si>
    <r>
      <rPr>
        <rFont val="Arial"/>
        <sz val="7.0"/>
      </rPr>
      <t>M</t>
    </r>
  </si>
  <si>
    <r>
      <rPr>
        <rFont val="Arial"/>
        <sz val="7.0"/>
      </rPr>
      <t>A incluir</t>
    </r>
  </si>
  <si>
    <r>
      <rPr>
        <rFont val="Arial"/>
        <sz val="7.0"/>
      </rPr>
      <t>Cerca de arame farpado 8 fios com postes concreto 10 x 10 x 220 cm, a cada 1,5 m</t>
    </r>
  </si>
  <si>
    <r>
      <rPr>
        <rFont val="Arial"/>
        <sz val="7.0"/>
      </rPr>
      <t>M</t>
    </r>
  </si>
  <si>
    <r>
      <rPr>
        <rFont val="Arial"/>
        <sz val="7.0"/>
      </rPr>
      <t>A incluir</t>
    </r>
  </si>
  <si>
    <r>
      <rPr>
        <rFont val="Arial"/>
        <sz val="7.0"/>
      </rPr>
      <t xml:space="preserve">Cerca de arame farpado 8 fios com postes triangulares 10 x 200 cm, a cada 2,5 m, mourão de
</t>
    </r>
    <r>
      <rPr>
        <rFont val="Arial"/>
        <sz val="7.0"/>
      </rPr>
      <t>concreto 10 x 10 x 220 cm, a cada 50,0 m</t>
    </r>
  </si>
  <si>
    <r>
      <rPr>
        <rFont val="Arial"/>
        <sz val="7.0"/>
      </rPr>
      <t>M</t>
    </r>
  </si>
  <si>
    <r>
      <rPr>
        <rFont val="Arial"/>
        <sz val="7.0"/>
      </rPr>
      <t>A incluir</t>
    </r>
  </si>
  <si>
    <r>
      <rPr>
        <rFont val="Arial"/>
        <sz val="7.0"/>
      </rPr>
      <t xml:space="preserve">Cerca de arame farpado,4 fios ,mourões de madeira a cada 2,5 m e esticadores de concreto/
</t>
    </r>
    <r>
      <rPr>
        <rFont val="Arial"/>
        <sz val="7.0"/>
      </rPr>
      <t>madeira a cada 40m</t>
    </r>
  </si>
  <si>
    <r>
      <rPr>
        <rFont val="Arial"/>
        <sz val="7.0"/>
      </rPr>
      <t>M</t>
    </r>
  </si>
  <si>
    <r>
      <rPr>
        <rFont val="Arial"/>
        <sz val="7.0"/>
      </rPr>
      <t>A incluir</t>
    </r>
  </si>
  <si>
    <r>
      <rPr>
        <rFont val="Arial"/>
        <sz val="7.0"/>
      </rPr>
      <t xml:space="preserve">Cerca de arame liso 4 fios com mourões cada 2,0 m, esticadores de madeira, a cada 20,0 m,
</t>
    </r>
    <r>
      <rPr>
        <rFont val="Arial"/>
        <sz val="7.0"/>
      </rPr>
      <t>inclusive transporte de mourão e arame liso</t>
    </r>
  </si>
  <si>
    <r>
      <rPr>
        <rFont val="Arial"/>
        <sz val="7.0"/>
      </rPr>
      <t>M</t>
    </r>
  </si>
  <si>
    <r>
      <rPr>
        <rFont val="Arial"/>
        <sz val="7.0"/>
      </rPr>
      <t>A incluir</t>
    </r>
  </si>
  <si>
    <r>
      <rPr>
        <rFont val="Arial"/>
        <sz val="7.0"/>
      </rPr>
      <t>Concreto estrutural fck = 10,0 MPa, inclusive transportes areia, cimento e pedra britada</t>
    </r>
  </si>
  <si>
    <r>
      <rPr>
        <rFont val="Arial"/>
        <sz val="7.0"/>
      </rPr>
      <t>M3</t>
    </r>
  </si>
  <si>
    <r>
      <rPr>
        <rFont val="Arial"/>
        <sz val="7.0"/>
      </rPr>
      <t>A incluir</t>
    </r>
  </si>
  <si>
    <r>
      <rPr>
        <rFont val="Arial"/>
        <sz val="7.0"/>
      </rPr>
      <t>Corrimão em eucalipto tratado</t>
    </r>
  </si>
  <si>
    <r>
      <rPr>
        <rFont val="Arial"/>
        <sz val="7.0"/>
      </rPr>
      <t>M</t>
    </r>
  </si>
  <si>
    <r>
      <rPr>
        <rFont val="Arial"/>
        <sz val="7.0"/>
      </rPr>
      <t>A incluir</t>
    </r>
  </si>
  <si>
    <r>
      <rPr>
        <rFont val="Arial"/>
        <sz val="7.0"/>
      </rPr>
      <t>Deslocamento de cerca de madeira com 4 fios de arame</t>
    </r>
  </si>
  <si>
    <r>
      <rPr>
        <rFont val="Arial"/>
        <sz val="7.0"/>
      </rPr>
      <t>M</t>
    </r>
  </si>
  <si>
    <r>
      <rPr>
        <rFont val="Arial"/>
        <sz val="7.0"/>
      </rPr>
      <t>Grupo de serviço: OBRAS COMPLEMENTARES</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</si>
  <si>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</si>
  <si>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</si>
  <si>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</si>
  <si>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</si>
  <si>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</si>
  <si>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Eletroduto de aço galv. 1 1/4" inclusive abertura e fechamento de rasgos em alvenaria, e luvas</t>
    </r>
  </si>
  <si>
    <r>
      <rPr>
        <rFont val="Arial"/>
        <sz val="7.0"/>
      </rPr>
      <t>M</t>
    </r>
  </si>
  <si>
    <r>
      <rPr>
        <rFont val="Arial"/>
        <sz val="7.0"/>
      </rPr>
      <t>Eletroduto de PVC diâmetro de 4", fornecimento e instalação</t>
    </r>
  </si>
  <si>
    <r>
      <rPr>
        <rFont val="Arial"/>
        <sz val="7.0"/>
      </rPr>
      <t>M</t>
    </r>
  </si>
  <si>
    <r>
      <rPr>
        <rFont val="Arial"/>
        <sz val="7.0"/>
      </rPr>
      <t>Estrutura de madeira para telha cerâmica ancorada em laje ou alvenaria</t>
    </r>
  </si>
  <si>
    <r>
      <rPr>
        <rFont val="Arial"/>
        <sz val="7.0"/>
      </rPr>
      <t>M2</t>
    </r>
  </si>
  <si>
    <r>
      <rPr>
        <rFont val="Arial"/>
        <sz val="7.0"/>
      </rPr>
      <t>Fita isolante em rolo de 19 mm x 20 m, número 33 Scoth ou equivalente</t>
    </r>
  </si>
  <si>
    <r>
      <rPr>
        <rFont val="Arial"/>
        <sz val="7.0"/>
      </rPr>
      <t>Ud</t>
    </r>
  </si>
  <si>
    <r>
      <rPr>
        <rFont val="Arial"/>
        <sz val="7.0"/>
      </rPr>
      <t>Haste cobreada para aterramento diâmetro 5/8" x 2,4m ( fornecimento e instalação)</t>
    </r>
  </si>
  <si>
    <r>
      <rPr>
        <rFont val="Arial"/>
        <sz val="7.0"/>
      </rPr>
      <t>Ud</t>
    </r>
  </si>
  <si>
    <r>
      <rPr>
        <rFont val="Arial"/>
        <sz val="7.0"/>
      </rPr>
      <t>Isolador de Porcelana tipo roldana com rack 3 x 16, instalação</t>
    </r>
  </si>
  <si>
    <r>
      <rPr>
        <rFont val="Arial"/>
        <sz val="7.0"/>
      </rPr>
      <t>Ud</t>
    </r>
  </si>
  <si>
    <r>
      <rPr>
        <rFont val="Arial"/>
        <sz val="7.0"/>
      </rPr>
      <t>Ladrilho hidráulico (argamassa cimento e areia 1:4), fornecimento e assentamento</t>
    </r>
  </si>
  <si>
    <r>
      <rPr>
        <rFont val="Arial"/>
        <sz val="7.0"/>
      </rPr>
      <t>M2</t>
    </r>
  </si>
  <si>
    <r>
      <rPr>
        <rFont val="Arial"/>
        <sz val="7.0"/>
      </rPr>
      <t>A incluir</t>
    </r>
  </si>
  <si>
    <r>
      <rPr>
        <rFont val="Arial"/>
        <sz val="7.0"/>
      </rPr>
      <t>Mata-burro</t>
    </r>
  </si>
  <si>
    <r>
      <rPr>
        <rFont val="Arial"/>
        <sz val="7.0"/>
      </rPr>
      <t>Ud</t>
    </r>
  </si>
  <si>
    <r>
      <rPr>
        <rFont val="Arial"/>
        <sz val="7.0"/>
      </rPr>
      <t>A incluir</t>
    </r>
  </si>
  <si>
    <r>
      <rPr>
        <rFont val="Arial"/>
        <sz val="7.0"/>
      </rPr>
      <t>Passagem de gado (boca)</t>
    </r>
  </si>
  <si>
    <r>
      <rPr>
        <rFont val="Arial"/>
        <sz val="7.0"/>
      </rPr>
      <t>Ud</t>
    </r>
  </si>
  <si>
    <r>
      <rPr>
        <rFont val="Arial"/>
        <sz val="7.0"/>
      </rPr>
      <t>A incluir</t>
    </r>
  </si>
  <si>
    <r>
      <rPr>
        <rFont val="Arial"/>
        <sz val="7.0"/>
      </rPr>
      <t>Passagem de gado (sem guarda corpo)</t>
    </r>
  </si>
  <si>
    <r>
      <rPr>
        <rFont val="Arial"/>
        <sz val="7.0"/>
      </rPr>
      <t>M</t>
    </r>
  </si>
  <si>
    <r>
      <rPr>
        <rFont val="Arial"/>
        <sz val="7.0"/>
      </rPr>
      <t>Passeio em concreto, largura 2,00m, acabamento em ladrilho hidráulico podotátil (L=0,40m)</t>
    </r>
  </si>
  <si>
    <r>
      <rPr>
        <rFont val="Arial"/>
        <sz val="7.0"/>
      </rPr>
      <t>M2</t>
    </r>
  </si>
  <si>
    <r>
      <rPr>
        <rFont val="Arial"/>
        <sz val="7.0"/>
      </rPr>
      <t>A incluir</t>
    </r>
  </si>
  <si>
    <r>
      <rPr>
        <rFont val="Arial"/>
        <sz val="7.0"/>
      </rPr>
      <t xml:space="preserve">Passeio pavimentado em blocos de concreto esp.=6cm, colorido, resistência 35 MPa, colchão
</t>
    </r>
    <r>
      <rPr>
        <rFont val="Arial"/>
        <sz val="7.0"/>
      </rPr>
      <t>de areia 5cm, inclusive transporte dos blocos e da areia</t>
    </r>
  </si>
  <si>
    <r>
      <rPr>
        <rFont val="Arial"/>
        <sz val="7.0"/>
      </rPr>
      <t>M2</t>
    </r>
  </si>
  <si>
    <r>
      <rPr>
        <rFont val="Arial"/>
        <sz val="7.0"/>
      </rPr>
      <t>A incluir</t>
    </r>
  </si>
  <si>
    <r>
      <rPr>
        <rFont val="Arial"/>
        <sz val="7.0"/>
      </rPr>
      <t>Pavimentação com pedra de mão (pé de moleque) argamassada</t>
    </r>
  </si>
  <si>
    <r>
      <rPr>
        <rFont val="Arial"/>
        <sz val="7.0"/>
      </rPr>
      <t>M2</t>
    </r>
  </si>
  <si>
    <r>
      <rPr>
        <rFont val="Arial"/>
        <sz val="7.0"/>
      </rPr>
      <t>A incluir</t>
    </r>
  </si>
  <si>
    <r>
      <rPr>
        <rFont val="Arial"/>
        <sz val="7.0"/>
      </rPr>
      <t>Pintura com tinta a óleo em esquadria de ferros duas demãos</t>
    </r>
  </si>
  <si>
    <r>
      <rPr>
        <rFont val="Arial"/>
        <sz val="7.0"/>
      </rPr>
      <t>M2</t>
    </r>
  </si>
  <si>
    <r>
      <rPr>
        <rFont val="Arial"/>
        <sz val="7.0"/>
      </rPr>
      <t>Pintura em estrutura metálica com tinta epoxídica  inclusive primer</t>
    </r>
  </si>
  <si>
    <r>
      <rPr>
        <rFont val="Arial"/>
        <sz val="7.0"/>
      </rPr>
      <t>M2</t>
    </r>
  </si>
  <si>
    <r>
      <rPr>
        <rFont val="Arial"/>
        <sz val="7.0"/>
      </rPr>
      <t>Pintura em látex acrílica em parede externa, sem massa corrida, três demãos</t>
    </r>
  </si>
  <si>
    <r>
      <rPr>
        <rFont val="Arial"/>
        <sz val="7.0"/>
      </rPr>
      <t>M2</t>
    </r>
  </si>
  <si>
    <r>
      <rPr>
        <rFont val="Arial"/>
        <sz val="7.0"/>
      </rPr>
      <t>Pintura logomarca DER-ES em mourões de concreto ( baixo relevo )</t>
    </r>
  </si>
  <si>
    <r>
      <rPr>
        <rFont val="Arial"/>
        <sz val="7.0"/>
      </rPr>
      <t>Ud</t>
    </r>
  </si>
  <si>
    <r>
      <rPr>
        <rFont val="Arial"/>
        <sz val="7.0"/>
      </rPr>
      <t xml:space="preserve">Porteira, confecção e colocação, inclusive fornecimento e transporte da madeira e chapa de
</t>
    </r>
    <r>
      <rPr>
        <rFont val="Arial"/>
        <sz val="7.0"/>
      </rPr>
      <t>aço</t>
    </r>
  </si>
  <si>
    <r>
      <rPr>
        <rFont val="Arial"/>
        <sz val="7.0"/>
      </rPr>
      <t>Ud</t>
    </r>
  </si>
  <si>
    <r>
      <rPr>
        <rFont val="Arial"/>
        <sz val="7.0"/>
      </rPr>
      <t>A incluir</t>
    </r>
  </si>
  <si>
    <r>
      <rPr>
        <rFont val="Arial"/>
        <sz val="7.0"/>
      </rPr>
      <t>Poste galvanizado 101mm simples, fornecimento e instalação</t>
    </r>
  </si>
  <si>
    <r>
      <rPr>
        <rFont val="Arial"/>
        <sz val="7.0"/>
      </rPr>
      <t>Ud</t>
    </r>
  </si>
  <si>
    <r>
      <rPr>
        <rFont val="Arial"/>
        <sz val="7.0"/>
      </rPr>
      <t>Poste galvanizado 114 mm - 1boca, fornecimento e instalação</t>
    </r>
  </si>
  <si>
    <r>
      <rPr>
        <rFont val="Arial"/>
        <sz val="7.0"/>
      </rPr>
      <t>Ud</t>
    </r>
  </si>
  <si>
    <r>
      <rPr>
        <rFont val="Arial"/>
        <sz val="7.0"/>
      </rPr>
      <t>Poste galvanizado 114mm - 2 bocas, fornecimento e instalação</t>
    </r>
  </si>
  <si>
    <r>
      <rPr>
        <rFont val="Arial"/>
        <sz val="7.0"/>
      </rPr>
      <t>Ud</t>
    </r>
  </si>
  <si>
    <r>
      <rPr>
        <rFont val="Arial"/>
        <sz val="7.0"/>
      </rPr>
      <t>Rampa de pedestres, com piso em ladrilho hidráulico podotátil</t>
    </r>
  </si>
  <si>
    <r>
      <rPr>
        <rFont val="Arial"/>
        <sz val="7.0"/>
      </rPr>
      <t>M</t>
    </r>
  </si>
  <si>
    <r>
      <rPr>
        <rFont val="Arial"/>
        <sz val="7.0"/>
      </rPr>
      <t>A incluir</t>
    </r>
  </si>
  <si>
    <r>
      <rPr>
        <rFont val="Arial"/>
        <sz val="7.0"/>
      </rPr>
      <t>Rampa em pedra de mão (pé de moleque) argamassada e travada</t>
    </r>
  </si>
  <si>
    <r>
      <rPr>
        <rFont val="Arial"/>
        <sz val="7.0"/>
      </rPr>
      <t>M</t>
    </r>
  </si>
  <si>
    <r>
      <rPr>
        <rFont val="Arial"/>
        <sz val="7.0"/>
      </rPr>
      <t>A incluir</t>
    </r>
  </si>
  <si>
    <r>
      <rPr>
        <rFont val="Arial"/>
        <sz val="7.0"/>
      </rPr>
      <t>Remoção de camada vegetal</t>
    </r>
  </si>
  <si>
    <r>
      <rPr>
        <rFont val="Arial"/>
        <sz val="7.0"/>
      </rPr>
      <t>M3</t>
    </r>
  </si>
  <si>
    <r>
      <rPr>
        <rFont val="Arial"/>
        <sz val="7.0"/>
      </rPr>
      <t>Retirada de Defensa Metálica</t>
    </r>
  </si>
  <si>
    <r>
      <rPr>
        <rFont val="Arial"/>
        <sz val="7.0"/>
      </rPr>
      <t>M</t>
    </r>
  </si>
  <si>
    <r>
      <rPr>
        <rFont val="Arial"/>
        <sz val="7.0"/>
      </rPr>
      <t>A incluir</t>
    </r>
  </si>
  <si>
    <r>
      <rPr>
        <rFont val="Arial"/>
        <sz val="7.0"/>
      </rPr>
      <t>Retirada e recolocação de alambrado</t>
    </r>
  </si>
  <si>
    <r>
      <rPr>
        <rFont val="Arial"/>
        <sz val="7.0"/>
      </rPr>
      <t>M</t>
    </r>
  </si>
  <si>
    <r>
      <rPr>
        <rFont val="Arial"/>
        <sz val="7.0"/>
      </rPr>
      <t xml:space="preserve">Sistema cercamento tipo Gradil Nylofor 3DPintura Simples (preto, verde ou branco), #
</t>
    </r>
    <r>
      <rPr>
        <rFont val="Arial"/>
        <sz val="7.0"/>
      </rPr>
      <t>50x200m, fio 5,0mm, L=2,50m, H=2,03m, incl. forn./chumb. postes</t>
    </r>
  </si>
  <si>
    <r>
      <rPr>
        <rFont val="Arial"/>
        <sz val="7.0"/>
      </rPr>
      <t>M</t>
    </r>
  </si>
  <si>
    <r>
      <rPr>
        <rFont val="Arial"/>
        <sz val="7.0"/>
      </rPr>
      <t>A incluir</t>
    </r>
  </si>
  <si>
    <r>
      <rPr>
        <rFont val="Arial"/>
        <sz val="7.0"/>
      </rPr>
      <t>Sumidouro cilíndrico pré-moldado diam. 2,00m com 5 anéis inclusive escavação</t>
    </r>
  </si>
  <si>
    <r>
      <rPr>
        <rFont val="Arial"/>
        <sz val="7.0"/>
      </rPr>
      <t>Ud</t>
    </r>
  </si>
  <si>
    <r>
      <rPr>
        <rFont val="Arial"/>
        <sz val="7.0"/>
      </rPr>
      <t>A incluir</t>
    </r>
  </si>
  <si>
    <r>
      <rPr>
        <rFont val="Arial"/>
        <sz val="7.0"/>
      </rPr>
      <t>Suporte de concreto armado ( 15x15x280 ) com logomarca pintada em baixo relevo</t>
    </r>
  </si>
  <si>
    <r>
      <rPr>
        <rFont val="Arial"/>
        <sz val="7.0"/>
      </rPr>
      <t>Ud</t>
    </r>
  </si>
  <si>
    <r>
      <rPr>
        <rFont val="Arial"/>
        <sz val="7.0"/>
      </rPr>
      <t>A incluir</t>
    </r>
  </si>
  <si>
    <r>
      <rPr>
        <rFont val="Arial"/>
        <sz val="7.0"/>
      </rPr>
      <t xml:space="preserve">Tela de aço galvanizado ,em malha hexagonal de dupla torção, tipo 8,0cm x 10,0cm, com fios
</t>
    </r>
    <r>
      <rPr>
        <rFont val="Arial"/>
        <sz val="7.0"/>
      </rPr>
      <t>de diâmetro 2,7mm, tudo incluído, fornecimento e execução</t>
    </r>
  </si>
  <si>
    <r>
      <rPr>
        <rFont val="Arial"/>
        <sz val="7.0"/>
      </rPr>
      <t>M2</t>
    </r>
  </si>
  <si>
    <r>
      <rPr>
        <rFont val="Arial"/>
        <sz val="7.0"/>
      </rPr>
      <t>A incluir</t>
    </r>
  </si>
  <si>
    <r>
      <rPr>
        <rFont val="Arial"/>
        <sz val="7.0"/>
      </rPr>
      <t>Grupo de serviço: SERVIÇOS AMBIENTAIS</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</si>
  <si>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</si>
  <si>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</si>
  <si>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</si>
  <si>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</si>
  <si>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</si>
  <si>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Arborização para paisagismo ( mudas viveiro de espera) com altura maior que 150 cm</t>
    </r>
  </si>
  <si>
    <r>
      <rPr>
        <rFont val="Arial"/>
        <sz val="7.0"/>
      </rPr>
      <t>Ud</t>
    </r>
  </si>
  <si>
    <r>
      <rPr>
        <rFont val="Arial"/>
        <sz val="7.0"/>
      </rPr>
      <t>A incluir</t>
    </r>
  </si>
  <si>
    <r>
      <rPr>
        <rFont val="Arial"/>
        <sz val="7.0"/>
      </rPr>
      <t>Arborização para paisagismo (mudas viveiro de espera) com altura até 150 cm</t>
    </r>
  </si>
  <si>
    <r>
      <rPr>
        <rFont val="Arial"/>
        <sz val="7.0"/>
      </rPr>
      <t>Ud</t>
    </r>
  </si>
  <si>
    <r>
      <rPr>
        <rFont val="Arial"/>
        <sz val="7.0"/>
      </rPr>
      <t>A incluir</t>
    </r>
  </si>
  <si>
    <r>
      <rPr>
        <rFont val="Arial"/>
        <sz val="7.0"/>
      </rPr>
      <t xml:space="preserve">Barreira de Siltagem com escoras de eucalipto,  diâm. 0,10m e a altura 1,60m, espaçadas a
</t>
    </r>
    <r>
      <rPr>
        <rFont val="Arial"/>
        <sz val="7.0"/>
      </rPr>
      <t>cada 2,0 m, 1 reaproveitamento</t>
    </r>
  </si>
  <si>
    <r>
      <rPr>
        <rFont val="Arial"/>
        <sz val="7.0"/>
      </rPr>
      <t>M</t>
    </r>
  </si>
  <si>
    <r>
      <rPr>
        <rFont val="Arial"/>
        <sz val="7.0"/>
      </rPr>
      <t>A incluir</t>
    </r>
  </si>
  <si>
    <r>
      <rPr>
        <rFont val="Arial"/>
        <sz val="7.0"/>
      </rPr>
      <t>Conformação manual de taludes</t>
    </r>
  </si>
  <si>
    <r>
      <rPr>
        <rFont val="Arial"/>
        <sz val="7.0"/>
      </rPr>
      <t>M2</t>
    </r>
  </si>
  <si>
    <r>
      <rPr>
        <rFont val="Arial"/>
        <sz val="7.0"/>
      </rPr>
      <t>Grama  em placas em taludes com estacas de madeira, fornecimento e plantio</t>
    </r>
  </si>
  <si>
    <r>
      <rPr>
        <rFont val="Arial"/>
        <sz val="7.0"/>
      </rPr>
      <t>M2</t>
    </r>
  </si>
  <si>
    <r>
      <rPr>
        <rFont val="Arial"/>
        <sz val="7.0"/>
      </rPr>
      <t>A incluir</t>
    </r>
  </si>
  <si>
    <r>
      <rPr>
        <rFont val="Arial"/>
        <sz val="7.0"/>
      </rPr>
      <t>Grama em placas, fornecimento e plantio (sem fixação com estacas)</t>
    </r>
  </si>
  <si>
    <r>
      <rPr>
        <rFont val="Arial"/>
        <sz val="7.0"/>
      </rPr>
      <t>M2</t>
    </r>
  </si>
  <si>
    <r>
      <rPr>
        <rFont val="Arial"/>
        <sz val="7.0"/>
      </rPr>
      <t>A incluir</t>
    </r>
  </si>
  <si>
    <r>
      <rPr>
        <rFont val="Arial"/>
        <sz val="7.0"/>
      </rPr>
      <t>Gramínea em leiva, extração</t>
    </r>
  </si>
  <si>
    <r>
      <rPr>
        <rFont val="Arial"/>
        <sz val="7.0"/>
      </rPr>
      <t>M2</t>
    </r>
  </si>
  <si>
    <r>
      <rPr>
        <rFont val="Arial"/>
        <sz val="7.0"/>
      </rPr>
      <t>Gramínea em leiva, extração, plantio e transporte</t>
    </r>
  </si>
  <si>
    <r>
      <rPr>
        <rFont val="Arial"/>
        <sz val="7.0"/>
      </rPr>
      <t>M2</t>
    </r>
  </si>
  <si>
    <r>
      <rPr>
        <rFont val="Arial"/>
        <sz val="7.0"/>
      </rPr>
      <t>A incluir</t>
    </r>
  </si>
  <si>
    <r>
      <rPr>
        <rFont val="Arial"/>
        <sz val="7.0"/>
      </rPr>
      <t>Gramíneas em sementes, fornecimento e plantio a lanço</t>
    </r>
  </si>
  <si>
    <r>
      <rPr>
        <rFont val="Arial"/>
        <sz val="7.0"/>
      </rPr>
      <t>M2</t>
    </r>
  </si>
  <si>
    <r>
      <rPr>
        <rFont val="Arial"/>
        <sz val="7.0"/>
      </rPr>
      <t>Hidrossemeadura simples em taludes</t>
    </r>
  </si>
  <si>
    <r>
      <rPr>
        <rFont val="Arial"/>
        <sz val="7.0"/>
      </rPr>
      <t>M2</t>
    </r>
  </si>
  <si>
    <r>
      <rPr>
        <rFont val="Arial"/>
        <sz val="7.0"/>
      </rPr>
      <t>Hidrossemeadura simples em terrenos planos</t>
    </r>
  </si>
  <si>
    <r>
      <rPr>
        <rFont val="Arial"/>
        <sz val="7.0"/>
      </rPr>
      <t>M2</t>
    </r>
  </si>
  <si>
    <r>
      <rPr>
        <rFont val="Arial"/>
        <sz val="7.0"/>
      </rPr>
      <t xml:space="preserve">Recomposição de talude de corte com aterro de solo argiloso compactado, exclusive material
</t>
    </r>
    <r>
      <rPr>
        <rFont val="Arial"/>
        <sz val="7.0"/>
      </rPr>
      <t>de aterro</t>
    </r>
  </si>
  <si>
    <r>
      <rPr>
        <rFont val="Arial"/>
        <sz val="7.0"/>
      </rPr>
      <t>M3</t>
    </r>
  </si>
  <si>
    <r>
      <rPr>
        <rFont val="Arial"/>
        <sz val="7.0"/>
      </rPr>
      <t>Reflorestamento com espécies nativas da mata atlântica, mudas em sacolas ou tubetes</t>
    </r>
  </si>
  <si>
    <r>
      <rPr>
        <rFont val="Arial"/>
        <sz val="7.0"/>
      </rPr>
      <t>Ud</t>
    </r>
  </si>
  <si>
    <r>
      <rPr>
        <rFont val="Arial"/>
        <sz val="7.0"/>
      </rPr>
      <t>A incluir</t>
    </r>
  </si>
  <si>
    <r>
      <rPr>
        <rFont val="Arial"/>
        <sz val="7.0"/>
      </rPr>
      <t>Reunião de Comunicação Social inclusive material de consumo</t>
    </r>
  </si>
  <si>
    <r>
      <rPr>
        <rFont val="Arial"/>
        <sz val="7.0"/>
      </rPr>
      <t>Ud</t>
    </r>
  </si>
  <si>
    <r>
      <rPr>
        <rFont val="Arial"/>
        <sz val="7.0"/>
      </rPr>
      <t>Revestimento vegetal com grama em placas, inclusive transporte de grama</t>
    </r>
  </si>
  <si>
    <r>
      <rPr>
        <rFont val="Arial"/>
        <sz val="7.0"/>
      </rPr>
      <t>M2</t>
    </r>
  </si>
  <si>
    <r>
      <rPr>
        <rFont val="Arial"/>
        <sz val="7.0"/>
      </rPr>
      <t>A incluir</t>
    </r>
  </si>
  <si>
    <r>
      <rPr>
        <rFont val="Arial"/>
        <sz val="7.0"/>
      </rPr>
      <t>Revestimento vegetal por hidrossemeadura com manta de fibras vegetais</t>
    </r>
  </si>
  <si>
    <r>
      <rPr>
        <rFont val="Arial"/>
        <sz val="7.0"/>
      </rPr>
      <t>M2</t>
    </r>
  </si>
  <si>
    <r>
      <rPr>
        <rFont val="Arial"/>
        <sz val="7.0"/>
      </rPr>
      <t>A incluir</t>
    </r>
  </si>
  <si>
    <r>
      <rPr>
        <rFont val="Arial"/>
        <sz val="7.0"/>
      </rPr>
      <t>Roçada para manutenção de mudas</t>
    </r>
  </si>
  <si>
    <r>
      <rPr>
        <rFont val="Arial"/>
        <sz val="7.0"/>
      </rPr>
      <t>M2</t>
    </r>
  </si>
  <si>
    <r>
      <rPr>
        <rFont val="Arial"/>
        <sz val="7.0"/>
      </rPr>
      <t>Grupo de serviço: SINALIZAÇÃO</t>
    </r>
  </si>
  <si>
    <r>
      <rPr>
        <rFont val="Arial"/>
        <sz val="7.0"/>
      </rPr>
      <t>Balizador de concreto ( fornecimento e assentamento )</t>
    </r>
  </si>
  <si>
    <r>
      <rPr>
        <rFont val="Arial"/>
        <sz val="7.0"/>
      </rPr>
      <t>Ud</t>
    </r>
  </si>
  <si>
    <r>
      <rPr>
        <rFont val="Arial"/>
        <sz val="7.0"/>
      </rPr>
      <t>A incluir</t>
    </r>
  </si>
  <si>
    <r>
      <rPr>
        <rFont val="Arial"/>
        <sz val="7.0"/>
      </rPr>
      <t>Botoeira com sinal sonoro, fornecimento e instalação</t>
    </r>
  </si>
  <si>
    <r>
      <rPr>
        <rFont val="Arial"/>
        <sz val="7.0"/>
      </rPr>
      <t>Ud</t>
    </r>
  </si>
  <si>
    <r>
      <rPr>
        <rFont val="Arial"/>
        <sz val="7.0"/>
      </rPr>
      <t>Cabos para rede de dados (sincronismo) blindado 2 x 20 awg, fornecimento e instalação</t>
    </r>
  </si>
  <si>
    <r>
      <rPr>
        <rFont val="Arial"/>
        <sz val="7.0"/>
      </rPr>
      <t>M</t>
    </r>
  </si>
  <si>
    <r>
      <rPr>
        <rFont val="Arial"/>
        <sz val="7.0"/>
      </rPr>
      <t>Cones para sinalização, fornecimento e colocação</t>
    </r>
  </si>
  <si>
    <r>
      <rPr>
        <rFont val="Arial"/>
        <sz val="7.0"/>
      </rPr>
      <t>Ud</t>
    </r>
  </si>
  <si>
    <r>
      <rPr>
        <rFont val="Arial"/>
        <sz val="7.0"/>
      </rPr>
      <t>Grupo de serviço: SINALIZAÇÃO</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</si>
  <si>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</si>
  <si>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</si>
  <si>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</si>
  <si>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</si>
  <si>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</si>
  <si>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Controlador Eletrônico Microprocessado 4 fases, fornecimento e instalação</t>
    </r>
  </si>
  <si>
    <r>
      <rPr>
        <rFont val="Arial"/>
        <sz val="7.0"/>
      </rPr>
      <t>Ud</t>
    </r>
  </si>
  <si>
    <r>
      <rPr>
        <rFont val="Arial"/>
        <sz val="7.0"/>
      </rPr>
      <t>Controlador Eletrônico Microprocessado 6/6 fases, fornecimento e instalação</t>
    </r>
  </si>
  <si>
    <r>
      <rPr>
        <rFont val="Arial"/>
        <sz val="7.0"/>
      </rPr>
      <t>Ud</t>
    </r>
  </si>
  <si>
    <r>
      <rPr>
        <rFont val="Arial"/>
        <sz val="7.0"/>
      </rPr>
      <t>Defensa de concreto tipo New Jersey, fornecimento e colocação</t>
    </r>
  </si>
  <si>
    <r>
      <rPr>
        <rFont val="Arial"/>
        <sz val="7.0"/>
      </rPr>
      <t>M</t>
    </r>
  </si>
  <si>
    <r>
      <rPr>
        <rFont val="Arial"/>
        <sz val="7.0"/>
      </rPr>
      <t>Defensa metálica (1 lâmina com espessura = 3 mm), fornecimento e colocação</t>
    </r>
  </si>
  <si>
    <r>
      <rPr>
        <rFont val="Arial"/>
        <sz val="7.0"/>
      </rPr>
      <t>M</t>
    </r>
  </si>
  <si>
    <r>
      <rPr>
        <rFont val="Arial"/>
        <sz val="7.0"/>
      </rPr>
      <t>A incluir</t>
    </r>
  </si>
  <si>
    <r>
      <rPr>
        <rFont val="Arial"/>
        <sz val="7.0"/>
      </rPr>
      <t xml:space="preserve">Defensa metálica (2 lâminas com espessuras = 3mm) inclusive acessórios, fornecimento e
</t>
    </r>
    <r>
      <rPr>
        <rFont val="Arial"/>
        <sz val="7.0"/>
      </rPr>
      <t>colocação</t>
    </r>
  </si>
  <si>
    <r>
      <rPr>
        <rFont val="Arial"/>
        <sz val="7.0"/>
      </rPr>
      <t>M</t>
    </r>
  </si>
  <si>
    <r>
      <rPr>
        <rFont val="Arial"/>
        <sz val="7.0"/>
      </rPr>
      <t>A incluir</t>
    </r>
  </si>
  <si>
    <r>
      <rPr>
        <rFont val="Arial"/>
        <sz val="7.0"/>
      </rPr>
      <t>Elementos de madeira para sinalização - cavaletes</t>
    </r>
  </si>
  <si>
    <r>
      <rPr>
        <rFont val="Arial"/>
        <sz val="7.0"/>
      </rPr>
      <t>Ud</t>
    </r>
  </si>
  <si>
    <r>
      <rPr>
        <rFont val="Arial"/>
        <sz val="7.0"/>
      </rPr>
      <t xml:space="preserve">Grupo focal gradativo (semáforo com informação de tempo) com lâmpada LED, fornecimento
</t>
    </r>
    <r>
      <rPr>
        <rFont val="Arial"/>
        <sz val="7.0"/>
      </rPr>
      <t>e instalação</t>
    </r>
  </si>
  <si>
    <r>
      <rPr>
        <rFont val="Arial"/>
        <sz val="7.0"/>
      </rPr>
      <t>Ud</t>
    </r>
  </si>
  <si>
    <r>
      <rPr>
        <rFont val="Arial"/>
        <sz val="7.0"/>
      </rPr>
      <t>Grupo focal repetidor 2x200 mm com lâmpada LED, fornecimento e instalação</t>
    </r>
  </si>
  <si>
    <r>
      <rPr>
        <rFont val="Arial"/>
        <sz val="7.0"/>
      </rPr>
      <t>Ud</t>
    </r>
  </si>
  <si>
    <r>
      <rPr>
        <rFont val="Arial"/>
        <sz val="7.0"/>
      </rPr>
      <t>Grupo focal repetidor 3x200 mm com lâmpada LED, fornecimento e instalação</t>
    </r>
  </si>
  <si>
    <r>
      <rPr>
        <rFont val="Arial"/>
        <sz val="7.0"/>
      </rPr>
      <t>Ud</t>
    </r>
  </si>
  <si>
    <r>
      <rPr>
        <rFont val="Arial"/>
        <sz val="7.0"/>
      </rPr>
      <t>Grupo focal repetidor 3x300 mm com lâmpada LED, fornecimento e instalação</t>
    </r>
  </si>
  <si>
    <r>
      <rPr>
        <rFont val="Arial"/>
        <sz val="7.0"/>
      </rPr>
      <t>Ud</t>
    </r>
  </si>
  <si>
    <r>
      <rPr>
        <rFont val="Arial"/>
        <sz val="7.0"/>
      </rPr>
      <t>Ondulação transversal em CBUQ</t>
    </r>
  </si>
  <si>
    <r>
      <rPr>
        <rFont val="Arial"/>
        <sz val="7.0"/>
      </rPr>
      <t>M</t>
    </r>
  </si>
  <si>
    <r>
      <rPr>
        <rFont val="Arial"/>
        <sz val="7.0"/>
      </rPr>
      <t>A incluir</t>
    </r>
  </si>
  <si>
    <r>
      <rPr>
        <rFont val="Arial"/>
        <sz val="7.0"/>
      </rPr>
      <t>Ondulação transversal em concreto</t>
    </r>
  </si>
  <si>
    <r>
      <rPr>
        <rFont val="Arial"/>
        <sz val="7.0"/>
      </rPr>
      <t>M2</t>
    </r>
  </si>
  <si>
    <r>
      <rPr>
        <rFont val="Arial"/>
        <sz val="7.0"/>
      </rPr>
      <t>A incluir</t>
    </r>
  </si>
  <si>
    <r>
      <rPr>
        <rFont val="Arial"/>
        <sz val="7.0"/>
      </rPr>
      <t>Pintura acrílica sobre capa asfáltica</t>
    </r>
  </si>
  <si>
    <r>
      <rPr>
        <rFont val="Arial"/>
        <sz val="7.0"/>
      </rPr>
      <t>M2</t>
    </r>
  </si>
  <si>
    <r>
      <rPr>
        <rFont val="Arial"/>
        <sz val="7.0"/>
      </rPr>
      <t>A incluir</t>
    </r>
  </si>
  <si>
    <r>
      <rPr>
        <rFont val="Arial"/>
        <sz val="7.0"/>
      </rPr>
      <t>Pintura de setas e zebrados em material termoplástico - 5 anos ( por extrusão)</t>
    </r>
  </si>
  <si>
    <r>
      <rPr>
        <rFont val="Arial"/>
        <sz val="7.0"/>
      </rPr>
      <t>M2</t>
    </r>
  </si>
  <si>
    <r>
      <rPr>
        <rFont val="Arial"/>
        <sz val="7.0"/>
      </rPr>
      <t>Sinalização com chapa em alumínio revestida em película</t>
    </r>
  </si>
  <si>
    <r>
      <rPr>
        <rFont val="Arial"/>
        <sz val="7.0"/>
      </rPr>
      <t>M2</t>
    </r>
  </si>
  <si>
    <r>
      <rPr>
        <rFont val="Arial"/>
        <sz val="7.0"/>
      </rPr>
      <t>Sinalização horizontal TMD=200, vida útil 2 a 3 anos, taxa=0,40 L/m²</t>
    </r>
  </si>
  <si>
    <r>
      <rPr>
        <rFont val="Arial"/>
        <sz val="7.0"/>
      </rPr>
      <t>M2</t>
    </r>
  </si>
  <si>
    <r>
      <rPr>
        <rFont val="Arial"/>
        <sz val="7.0"/>
      </rPr>
      <t>A incluir</t>
    </r>
  </si>
  <si>
    <r>
      <rPr>
        <rFont val="Arial"/>
        <sz val="7.0"/>
      </rPr>
      <t>Sinalização horizontal TMD=400, vida útil 2 a 3 anos, taxa=0,60 L/m²</t>
    </r>
  </si>
  <si>
    <r>
      <rPr>
        <rFont val="Arial"/>
        <sz val="7.0"/>
      </rPr>
      <t>M2</t>
    </r>
  </si>
  <si>
    <r>
      <rPr>
        <rFont val="Arial"/>
        <sz val="7.0"/>
      </rPr>
      <t>A incluir</t>
    </r>
  </si>
  <si>
    <r>
      <rPr>
        <rFont val="Arial"/>
        <sz val="7.0"/>
      </rPr>
      <t>Sinalização horizontal TMD=600, vida útil 2 a 3 anos, taxa=0,80 L/m²</t>
    </r>
  </si>
  <si>
    <r>
      <rPr>
        <rFont val="Arial"/>
        <sz val="7.0"/>
      </rPr>
      <t>M2</t>
    </r>
  </si>
  <si>
    <r>
      <rPr>
        <rFont val="Arial"/>
        <sz val="7.0"/>
      </rPr>
      <t>A incluir</t>
    </r>
  </si>
  <si>
    <r>
      <rPr>
        <rFont val="Arial"/>
        <sz val="7.0"/>
      </rPr>
      <t>Sinalização horizontal TMD=600, vida útil 3 anos, taxa=3,0 kg/m² material termoplástico )</t>
    </r>
  </si>
  <si>
    <r>
      <rPr>
        <rFont val="Arial"/>
        <sz val="7.0"/>
      </rPr>
      <t>M2</t>
    </r>
  </si>
  <si>
    <r>
      <rPr>
        <rFont val="Arial"/>
        <sz val="7.0"/>
      </rPr>
      <t>A incluir</t>
    </r>
  </si>
  <si>
    <r>
      <rPr>
        <rFont val="Arial"/>
        <sz val="7.0"/>
      </rPr>
      <t>Sinalização noturna ( fio com lâmpada e balde ), fornecimento e instalação</t>
    </r>
  </si>
  <si>
    <r>
      <rPr>
        <rFont val="Arial"/>
        <sz val="7.0"/>
      </rPr>
      <t>M</t>
    </r>
  </si>
  <si>
    <r>
      <rPr>
        <rFont val="Arial"/>
        <sz val="7.0"/>
      </rPr>
      <t>Sinalização vertical com chapa em esmalte sintético</t>
    </r>
  </si>
  <si>
    <r>
      <rPr>
        <rFont val="Arial"/>
        <sz val="7.0"/>
      </rPr>
      <t>M2</t>
    </r>
  </si>
  <si>
    <r>
      <rPr>
        <rFont val="Arial"/>
        <sz val="7.0"/>
      </rPr>
      <t xml:space="preserve">Sinalização vertical com chapa em poliéster (e=2,3mm) reforçada com fibra de vidro, inclusive
</t>
    </r>
    <r>
      <rPr>
        <rFont val="Arial"/>
        <sz val="7.0"/>
      </rPr>
      <t>suporte de madeira</t>
    </r>
  </si>
  <si>
    <r>
      <rPr>
        <rFont val="Arial"/>
        <sz val="7.0"/>
      </rPr>
      <t>M2</t>
    </r>
  </si>
  <si>
    <r>
      <rPr>
        <rFont val="Arial"/>
        <sz val="7.0"/>
      </rPr>
      <t>Sinalização vertical com chapa revestida em película, inclusive suporte em madeira</t>
    </r>
  </si>
  <si>
    <r>
      <rPr>
        <rFont val="Arial"/>
        <sz val="7.0"/>
      </rPr>
      <t>M2</t>
    </r>
  </si>
  <si>
    <r>
      <rPr>
        <rFont val="Arial"/>
        <sz val="7.0"/>
      </rPr>
      <t>Sonorizador</t>
    </r>
  </si>
  <si>
    <r>
      <rPr>
        <rFont val="Arial"/>
        <sz val="7.0"/>
      </rPr>
      <t>M2</t>
    </r>
  </si>
  <si>
    <r>
      <rPr>
        <rFont val="Arial"/>
        <sz val="7.0"/>
      </rPr>
      <t>A incluir</t>
    </r>
  </si>
  <si>
    <r>
      <rPr>
        <rFont val="Arial"/>
        <sz val="7.0"/>
      </rPr>
      <t xml:space="preserve">Suporte de placa de sinalização vertical em madeira de 1ª qualidade, pintada, fornecimento e
</t>
    </r>
    <r>
      <rPr>
        <rFont val="Arial"/>
        <sz val="7.0"/>
      </rPr>
      <t>instalação</t>
    </r>
  </si>
  <si>
    <r>
      <rPr>
        <rFont val="Arial"/>
        <sz val="7.0"/>
      </rPr>
      <t>Ud</t>
    </r>
  </si>
  <si>
    <r>
      <rPr>
        <rFont val="Arial"/>
        <sz val="7.0"/>
      </rPr>
      <t>Tacha refletiva  monodirecional, fornecimento e aplicação</t>
    </r>
  </si>
  <si>
    <r>
      <rPr>
        <rFont val="Arial"/>
        <sz val="7.0"/>
      </rPr>
      <t>Ud</t>
    </r>
  </si>
  <si>
    <r>
      <rPr>
        <rFont val="Arial"/>
        <sz val="7.0"/>
      </rPr>
      <t>Tacha refletiva birrefletorizada, fornecimento e aplicação</t>
    </r>
  </si>
  <si>
    <r>
      <rPr>
        <rFont val="Arial"/>
        <sz val="7.0"/>
      </rPr>
      <t>Ud</t>
    </r>
  </si>
  <si>
    <r>
      <rPr>
        <rFont val="Arial"/>
        <sz val="7.0"/>
      </rPr>
      <t>Tachão refletivo  monodirecional, fornecimento e aplicação</t>
    </r>
  </si>
  <si>
    <r>
      <rPr>
        <rFont val="Arial"/>
        <sz val="7.0"/>
      </rPr>
      <t>Ud</t>
    </r>
  </si>
  <si>
    <r>
      <rPr>
        <rFont val="Arial"/>
        <sz val="7.0"/>
      </rPr>
      <t>Tachão refletivo birrefletorizado, fornecimento e aplicação</t>
    </r>
  </si>
  <si>
    <r>
      <rPr>
        <rFont val="Arial"/>
        <sz val="7.0"/>
      </rPr>
      <t>Ud</t>
    </r>
  </si>
  <si>
    <r>
      <rPr>
        <rFont val="Arial"/>
        <sz val="7.0"/>
      </rPr>
      <t>Tela de proteção de segurança de PVC cor laranja com suporte  para sinalização de obras</t>
    </r>
  </si>
  <si>
    <r>
      <rPr>
        <rFont val="Arial"/>
        <sz val="7.0"/>
      </rPr>
      <t>M</t>
    </r>
  </si>
  <si>
    <r>
      <rPr>
        <rFont val="Arial"/>
        <sz val="7.0"/>
      </rPr>
      <t>A incluir</t>
    </r>
  </si>
  <si>
    <r>
      <rPr>
        <rFont val="Arial"/>
        <sz val="7.0"/>
      </rPr>
      <t>Grupo de serviço: SERVIÇOS DIVERSOS</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</si>
  <si>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</si>
  <si>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</si>
  <si>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</si>
  <si>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</si>
  <si>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</si>
  <si>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Aluguel de automóvel VW/ Gol (flex) 1,6 ou equivalente, exclusive motorista e combustível</t>
    </r>
  </si>
  <si>
    <r>
      <rPr>
        <rFont val="Arial"/>
        <sz val="7.0"/>
      </rPr>
      <t>Mes</t>
    </r>
  </si>
  <si>
    <r>
      <rPr>
        <rFont val="Arial"/>
        <sz val="7.0"/>
      </rPr>
      <t>Aluguel mensal de automóvel utilitário inclusive combustível, exclusive motorista</t>
    </r>
  </si>
  <si>
    <r>
      <rPr>
        <rFont val="Arial"/>
        <sz val="7.0"/>
      </rPr>
      <t>Mes</t>
    </r>
  </si>
  <si>
    <r>
      <rPr>
        <rFont val="Arial"/>
        <sz val="7.0"/>
      </rPr>
      <t>Grupo de serviço: CONSERVAÇÃO CORRETIVA ROTINEIRA</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</si>
  <si>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</si>
  <si>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</si>
  <si>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</si>
  <si>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</si>
  <si>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</si>
  <si>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Aplicação de jato de ar comprimido para limpeza de trincas</t>
    </r>
  </si>
  <si>
    <r>
      <rPr>
        <rFont val="Arial"/>
        <sz val="7.0"/>
      </rPr>
      <t>M2</t>
    </r>
  </si>
  <si>
    <r>
      <rPr>
        <rFont val="Arial"/>
        <sz val="7.0"/>
      </rPr>
      <t>Arborização (mudas de árvores com altura até 1,50 m)</t>
    </r>
  </si>
  <si>
    <r>
      <rPr>
        <rFont val="Arial"/>
        <sz val="7.0"/>
      </rPr>
      <t>Ud</t>
    </r>
  </si>
  <si>
    <r>
      <rPr>
        <rFont val="Arial"/>
        <sz val="7.0"/>
      </rPr>
      <t>Base de solo estabilizada granulométricamente sem  mistura inclusive escavação e carga</t>
    </r>
  </si>
  <si>
    <r>
      <rPr>
        <rFont val="Arial"/>
        <sz val="7.0"/>
      </rPr>
      <t>M3</t>
    </r>
  </si>
  <si>
    <r>
      <rPr>
        <rFont val="Arial"/>
        <sz val="7.0"/>
      </rPr>
      <t>Boca de bueiro tubular em concreto ciclópico inclusive escavação, tudo incluído</t>
    </r>
  </si>
  <si>
    <r>
      <rPr>
        <rFont val="Arial"/>
        <sz val="7.0"/>
      </rPr>
      <t>Ud</t>
    </r>
  </si>
  <si>
    <r>
      <rPr>
        <rFont val="Arial"/>
        <sz val="7.0"/>
      </rPr>
      <t>A incluir</t>
    </r>
  </si>
  <si>
    <r>
      <rPr>
        <rFont val="Arial"/>
        <sz val="7.0"/>
      </rPr>
      <t>Caixa coletora em concreto fck=10,0 MPa inclusive escavação, tudo incluído</t>
    </r>
  </si>
  <si>
    <r>
      <rPr>
        <rFont val="Arial"/>
        <sz val="7.0"/>
      </rPr>
      <t>Ud</t>
    </r>
  </si>
  <si>
    <r>
      <rPr>
        <rFont val="Arial"/>
        <sz val="7.0"/>
      </rPr>
      <t>A incluir</t>
    </r>
  </si>
  <si>
    <r>
      <rPr>
        <rFont val="Arial"/>
        <sz val="7.0"/>
      </rPr>
      <t>Capina manual inclusive, limpeza</t>
    </r>
  </si>
  <si>
    <r>
      <rPr>
        <rFont val="Arial"/>
        <sz val="7.0"/>
      </rPr>
      <t>M2</t>
    </r>
  </si>
  <si>
    <r>
      <rPr>
        <rFont val="Arial"/>
        <sz val="7.0"/>
      </rPr>
      <t>Carga manual de material de limpeza de galerias urbanas</t>
    </r>
  </si>
  <si>
    <r>
      <rPr>
        <rFont val="Arial"/>
        <sz val="7.0"/>
      </rPr>
      <t>M3</t>
    </r>
  </si>
  <si>
    <r>
      <rPr>
        <rFont val="Arial"/>
        <sz val="7.0"/>
      </rPr>
      <t>CBUQ - Usinagem, aquisição e transporte dos materiais</t>
    </r>
  </si>
  <si>
    <r>
      <rPr>
        <rFont val="Arial"/>
        <sz val="7.0"/>
      </rPr>
      <t>t</t>
    </r>
  </si>
  <si>
    <r>
      <rPr>
        <rFont val="Arial"/>
        <sz val="7.0"/>
      </rPr>
      <t>A incluir</t>
    </r>
  </si>
  <si>
    <r>
      <rPr>
        <rFont val="Arial"/>
        <sz val="7.0"/>
      </rPr>
      <t>Cerca com mourões de madeira, inclusive escavação e transporte de mourão e arame farpado</t>
    </r>
  </si>
  <si>
    <r>
      <rPr>
        <rFont val="Arial"/>
        <sz val="7.0"/>
      </rPr>
      <t>M</t>
    </r>
  </si>
  <si>
    <r>
      <rPr>
        <rFont val="Arial"/>
        <sz val="7.0"/>
      </rPr>
      <t>A incluir</t>
    </r>
  </si>
  <si>
    <r>
      <rPr>
        <rFont val="Arial"/>
        <sz val="7.0"/>
      </rPr>
      <t xml:space="preserve">Colchão drenante de brita 1, inclusive fornecimento, espalhamento, compactação e transporte
</t>
    </r>
    <r>
      <rPr>
        <rFont val="Arial"/>
        <sz val="7.0"/>
      </rPr>
      <t>da brita</t>
    </r>
  </si>
  <si>
    <r>
      <rPr>
        <rFont val="Arial"/>
        <sz val="7.0"/>
      </rPr>
      <t>M3</t>
    </r>
  </si>
  <si>
    <r>
      <rPr>
        <rFont val="Arial"/>
        <sz val="7.0"/>
      </rPr>
      <t>A incluir</t>
    </r>
  </si>
  <si>
    <r>
      <rPr>
        <rFont val="Arial"/>
        <sz val="7.0"/>
      </rPr>
      <t>Compactação de aterros 100% PN</t>
    </r>
  </si>
  <si>
    <r>
      <rPr>
        <rFont val="Arial"/>
        <sz val="7.0"/>
      </rPr>
      <t>M3</t>
    </r>
  </si>
  <si>
    <r>
      <rPr>
        <rFont val="Arial"/>
        <sz val="7.0"/>
      </rPr>
      <t>Compactação de subleito</t>
    </r>
  </si>
  <si>
    <r>
      <rPr>
        <rFont val="Arial"/>
        <sz val="7.0"/>
      </rPr>
      <t>M2</t>
    </r>
  </si>
  <si>
    <r>
      <rPr>
        <rFont val="Arial"/>
        <sz val="7.0"/>
      </rPr>
      <t>Conformação de taludes de corte</t>
    </r>
  </si>
  <si>
    <r>
      <rPr>
        <rFont val="Arial"/>
        <sz val="7.0"/>
      </rPr>
      <t>M3</t>
    </r>
  </si>
  <si>
    <r>
      <rPr>
        <rFont val="Arial"/>
        <sz val="7.0"/>
      </rPr>
      <t>Corpo e berço de bueiro tubular, inclusive transporte do tubo</t>
    </r>
  </si>
  <si>
    <r>
      <rPr>
        <rFont val="Arial"/>
        <sz val="7.0"/>
      </rPr>
      <t>M</t>
    </r>
  </si>
  <si>
    <r>
      <rPr>
        <rFont val="Arial"/>
        <sz val="7.0"/>
      </rPr>
      <t>A incluir</t>
    </r>
  </si>
  <si>
    <r>
      <rPr>
        <rFont val="Arial"/>
        <sz val="7.0"/>
      </rPr>
      <t>Desobstrução manual de valetas</t>
    </r>
  </si>
  <si>
    <r>
      <rPr>
        <rFont val="Arial"/>
        <sz val="7.0"/>
      </rPr>
      <t>M</t>
    </r>
  </si>
  <si>
    <r>
      <rPr>
        <rFont val="Arial"/>
        <sz val="7.0"/>
      </rPr>
      <t>Dreno profundo D=0,20 m com enchimento brita e areia, tudo incluído</t>
    </r>
  </si>
  <si>
    <r>
      <rPr>
        <rFont val="Arial"/>
        <sz val="7.0"/>
      </rPr>
      <t>M</t>
    </r>
  </si>
  <si>
    <r>
      <rPr>
        <rFont val="Arial"/>
        <sz val="7.0"/>
      </rPr>
      <t>A incluir</t>
    </r>
  </si>
  <si>
    <r>
      <rPr>
        <rFont val="Arial"/>
        <sz val="7.0"/>
      </rPr>
      <t>Escavação, carga e transporte de material de 1º categoria</t>
    </r>
  </si>
  <si>
    <r>
      <rPr>
        <rFont val="Arial"/>
        <sz val="7.0"/>
      </rPr>
      <t>M3</t>
    </r>
  </si>
  <si>
    <r>
      <rPr>
        <rFont val="Arial"/>
        <sz val="7.0"/>
      </rPr>
      <t>A incluir</t>
    </r>
  </si>
  <si>
    <r>
      <rPr>
        <rFont val="Arial"/>
        <sz val="7.0"/>
      </rPr>
      <t>Fresagem de pavimento asfáltico à frio, inclusive transporte do material</t>
    </r>
  </si>
  <si>
    <r>
      <rPr>
        <rFont val="Arial"/>
        <sz val="7.0"/>
      </rPr>
      <t>M2</t>
    </r>
  </si>
  <si>
    <r>
      <rPr>
        <rFont val="Arial"/>
        <sz val="7.0"/>
      </rPr>
      <t>Grupo de serviço: CONSERVAÇÃO CORRETIVA ROTINEIRA</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</si>
  <si>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</si>
  <si>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</si>
  <si>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</si>
  <si>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</si>
  <si>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</si>
  <si>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Imprimação inclusive fornecimento e transporte do CM-30</t>
    </r>
  </si>
  <si>
    <r>
      <rPr>
        <rFont val="Arial"/>
        <sz val="7.0"/>
      </rPr>
      <t>M2</t>
    </r>
  </si>
  <si>
    <r>
      <rPr>
        <rFont val="Arial"/>
        <sz val="7.0"/>
      </rPr>
      <t>A incluir</t>
    </r>
  </si>
  <si>
    <r>
      <rPr>
        <rFont val="Arial"/>
        <sz val="7.0"/>
      </rPr>
      <t>Lama asfáltica (faixa I - ISSA) (tudo incluído)</t>
    </r>
  </si>
  <si>
    <r>
      <rPr>
        <rFont val="Arial"/>
        <sz val="7.0"/>
      </rPr>
      <t>M2</t>
    </r>
  </si>
  <si>
    <r>
      <rPr>
        <rFont val="Arial"/>
        <sz val="7.0"/>
      </rPr>
      <t>A incluir</t>
    </r>
  </si>
  <si>
    <r>
      <rPr>
        <rFont val="Arial"/>
        <sz val="7.0"/>
      </rPr>
      <t>Lama asfáltica (faixa II - ISSA) (tudo incluído)</t>
    </r>
  </si>
  <si>
    <r>
      <rPr>
        <rFont val="Arial"/>
        <sz val="7.0"/>
      </rPr>
      <t>M2</t>
    </r>
  </si>
  <si>
    <r>
      <rPr>
        <rFont val="Arial"/>
        <sz val="7.0"/>
      </rPr>
      <t>A incluir</t>
    </r>
  </si>
  <si>
    <r>
      <rPr>
        <rFont val="Arial"/>
        <sz val="7.0"/>
      </rPr>
      <t>Lama asfáltica (faixa III - ISSA) (tudo incluído)</t>
    </r>
  </si>
  <si>
    <r>
      <rPr>
        <rFont val="Arial"/>
        <sz val="7.0"/>
      </rPr>
      <t>M2</t>
    </r>
  </si>
  <si>
    <r>
      <rPr>
        <rFont val="Arial"/>
        <sz val="7.0"/>
      </rPr>
      <t>A incluir</t>
    </r>
  </si>
  <si>
    <r>
      <rPr>
        <rFont val="Arial"/>
        <sz val="7.0"/>
      </rPr>
      <t>Lama asfáltica (faixa IV - ISSA) (tudo incluído)</t>
    </r>
  </si>
  <si>
    <r>
      <rPr>
        <rFont val="Arial"/>
        <sz val="7.0"/>
      </rPr>
      <t>M2</t>
    </r>
  </si>
  <si>
    <r>
      <rPr>
        <rFont val="Arial"/>
        <sz val="7.0"/>
      </rPr>
      <t>A incluir</t>
    </r>
  </si>
  <si>
    <r>
      <rPr>
        <rFont val="Arial"/>
        <sz val="7.0"/>
      </rPr>
      <t>Limpeza de sarjeta e meio-fio</t>
    </r>
  </si>
  <si>
    <r>
      <rPr>
        <rFont val="Arial"/>
        <sz val="7.0"/>
      </rPr>
      <t>M</t>
    </r>
  </si>
  <si>
    <r>
      <rPr>
        <rFont val="Arial"/>
        <sz val="7.0"/>
      </rPr>
      <t>Limpeza e desobstrução de bueiros</t>
    </r>
  </si>
  <si>
    <r>
      <rPr>
        <rFont val="Arial"/>
        <sz val="7.0"/>
      </rPr>
      <t>M</t>
    </r>
  </si>
  <si>
    <r>
      <rPr>
        <rFont val="Arial"/>
        <sz val="7.0"/>
      </rPr>
      <t>Limpeza e desobstrução de caixa coletora</t>
    </r>
  </si>
  <si>
    <r>
      <rPr>
        <rFont val="Arial"/>
        <sz val="7.0"/>
      </rPr>
      <t>Ud</t>
    </r>
  </si>
  <si>
    <r>
      <rPr>
        <rFont val="Arial"/>
        <sz val="7.0"/>
      </rPr>
      <t xml:space="preserve">Limpeza e desobstrução de rede de drenagem, utilizando caminhão equipado com conjunto de
</t>
    </r>
    <r>
      <rPr>
        <rFont val="Arial"/>
        <sz val="7.0"/>
      </rPr>
      <t>alta pressão e sucção</t>
    </r>
  </si>
  <si>
    <r>
      <rPr>
        <rFont val="Arial"/>
        <sz val="7.0"/>
      </rPr>
      <t>M</t>
    </r>
  </si>
  <si>
    <r>
      <rPr>
        <rFont val="Arial"/>
        <sz val="7.0"/>
      </rPr>
      <t>Limpeza e pintura de guarda-corpo</t>
    </r>
  </si>
  <si>
    <r>
      <rPr>
        <rFont val="Arial"/>
        <sz val="7.0"/>
      </rPr>
      <t>M</t>
    </r>
  </si>
  <si>
    <r>
      <rPr>
        <rFont val="Arial"/>
        <sz val="7.0"/>
      </rPr>
      <t>Meio-fio pré-moldado em concreto, inclusive caiação e transporte do meio-fio</t>
    </r>
  </si>
  <si>
    <r>
      <rPr>
        <rFont val="Arial"/>
        <sz val="7.0"/>
      </rPr>
      <t>M</t>
    </r>
  </si>
  <si>
    <r>
      <rPr>
        <rFont val="Arial"/>
        <sz val="7.0"/>
      </rPr>
      <t>A incluir</t>
    </r>
  </si>
  <si>
    <r>
      <rPr>
        <rFont val="Arial"/>
        <sz val="7.0"/>
      </rPr>
      <t>Obturação de buracos com CBUQ (tudo incluído)</t>
    </r>
  </si>
  <si>
    <r>
      <rPr>
        <rFont val="Arial"/>
        <sz val="7.0"/>
      </rPr>
      <t>M2</t>
    </r>
  </si>
  <si>
    <r>
      <rPr>
        <rFont val="Arial"/>
        <sz val="7.0"/>
      </rPr>
      <t>A incluir</t>
    </r>
  </si>
  <si>
    <r>
      <rPr>
        <rFont val="Arial"/>
        <sz val="7.0"/>
      </rPr>
      <t>Obturação de buracos com PMF (tudo incluído)</t>
    </r>
  </si>
  <si>
    <r>
      <rPr>
        <rFont val="Arial"/>
        <sz val="7.0"/>
      </rPr>
      <t>M2</t>
    </r>
  </si>
  <si>
    <r>
      <rPr>
        <rFont val="Arial"/>
        <sz val="7.0"/>
      </rPr>
      <t>A incluir</t>
    </r>
  </si>
  <si>
    <r>
      <rPr>
        <rFont val="Arial"/>
        <sz val="7.0"/>
      </rPr>
      <t>Obturação de buracos com PMF usinado pelo DER-ES (tudo incluído)</t>
    </r>
  </si>
  <si>
    <r>
      <rPr>
        <rFont val="Arial"/>
        <sz val="7.0"/>
      </rPr>
      <t>M2</t>
    </r>
  </si>
  <si>
    <r>
      <rPr>
        <rFont val="Arial"/>
        <sz val="7.0"/>
      </rPr>
      <t>A incluir</t>
    </r>
  </si>
  <si>
    <r>
      <rPr>
        <rFont val="Arial"/>
        <sz val="7.0"/>
      </rPr>
      <t>Pintura de dispositivos de drenagem</t>
    </r>
  </si>
  <si>
    <r>
      <rPr>
        <rFont val="Arial"/>
        <sz val="7.0"/>
      </rPr>
      <t>M</t>
    </r>
  </si>
  <si>
    <r>
      <rPr>
        <rFont val="Arial"/>
        <sz val="7.0"/>
      </rPr>
      <t>Pintura de ligação, inclusive fornecimento e transporte da emulsão</t>
    </r>
  </si>
  <si>
    <r>
      <rPr>
        <rFont val="Arial"/>
        <sz val="7.0"/>
      </rPr>
      <t>M2</t>
    </r>
  </si>
  <si>
    <r>
      <rPr>
        <rFont val="Arial"/>
        <sz val="7.0"/>
      </rPr>
      <t>A incluir</t>
    </r>
  </si>
  <si>
    <r>
      <rPr>
        <rFont val="Arial"/>
        <sz val="7.0"/>
      </rPr>
      <t>Pintura de pontes a base de cal</t>
    </r>
  </si>
  <si>
    <r>
      <rPr>
        <rFont val="Arial"/>
        <sz val="7.0"/>
      </rPr>
      <t>M2</t>
    </r>
  </si>
  <si>
    <r>
      <rPr>
        <rFont val="Arial"/>
        <sz val="7.0"/>
      </rPr>
      <t>Placas de sinalização, assentamento</t>
    </r>
  </si>
  <si>
    <r>
      <rPr>
        <rFont val="Arial"/>
        <sz val="7.0"/>
      </rPr>
      <t>M2</t>
    </r>
  </si>
  <si>
    <r>
      <rPr>
        <rFont val="Arial"/>
        <sz val="7.0"/>
      </rPr>
      <t>Placas de sinalização, inclusive materiais, substituição</t>
    </r>
  </si>
  <si>
    <r>
      <rPr>
        <rFont val="Arial"/>
        <sz val="7.0"/>
      </rPr>
      <t>M2</t>
    </r>
  </si>
  <si>
    <r>
      <rPr>
        <rFont val="Arial"/>
        <sz val="7.0"/>
      </rPr>
      <t>A incluir</t>
    </r>
  </si>
  <si>
    <r>
      <rPr>
        <rFont val="Arial"/>
        <sz val="7.0"/>
      </rPr>
      <t>PMF - Usinagem, aquisição e transportes dos materiais</t>
    </r>
  </si>
  <si>
    <r>
      <rPr>
        <rFont val="Arial"/>
        <sz val="7.0"/>
      </rPr>
      <t>t</t>
    </r>
  </si>
  <si>
    <r>
      <rPr>
        <rFont val="Arial"/>
        <sz val="7.0"/>
      </rPr>
      <t>A incluir</t>
    </r>
  </si>
  <si>
    <r>
      <rPr>
        <rFont val="Arial"/>
        <sz val="7.0"/>
      </rPr>
      <t>Recomposição de revestimento c/ CBUQ - Inclusive fornecimento e transporte dos materiais</t>
    </r>
  </si>
  <si>
    <r>
      <rPr>
        <rFont val="Arial"/>
        <sz val="7.0"/>
      </rPr>
      <t>t</t>
    </r>
  </si>
  <si>
    <r>
      <rPr>
        <rFont val="Arial"/>
        <sz val="7.0"/>
      </rPr>
      <t>A incluir</t>
    </r>
  </si>
  <si>
    <r>
      <rPr>
        <rFont val="Arial"/>
        <sz val="7.0"/>
      </rPr>
      <t>Recomposição de revestimento c/ PMF - Inclusive fornecimento e transporte dos materiais</t>
    </r>
  </si>
  <si>
    <r>
      <rPr>
        <rFont val="Arial"/>
        <sz val="7.0"/>
      </rPr>
      <t>t</t>
    </r>
  </si>
  <si>
    <r>
      <rPr>
        <rFont val="Arial"/>
        <sz val="7.0"/>
      </rPr>
      <t>A incluir</t>
    </r>
  </si>
  <si>
    <r>
      <rPr>
        <rFont val="Arial"/>
        <sz val="7.0"/>
      </rPr>
      <t>Recomposição de revestimento primário (tudo incluído)</t>
    </r>
  </si>
  <si>
    <r>
      <rPr>
        <rFont val="Arial"/>
        <sz val="7.0"/>
      </rPr>
      <t>M2</t>
    </r>
  </si>
  <si>
    <r>
      <rPr>
        <rFont val="Arial"/>
        <sz val="7.0"/>
      </rPr>
      <t>A incluir</t>
    </r>
  </si>
  <si>
    <r>
      <rPr>
        <rFont val="Arial"/>
        <sz val="7.0"/>
      </rPr>
      <t>Recomposição mecânica de aterros</t>
    </r>
  </si>
  <si>
    <r>
      <rPr>
        <rFont val="Arial"/>
        <sz val="7.0"/>
      </rPr>
      <t>M3</t>
    </r>
  </si>
  <si>
    <r>
      <rPr>
        <rFont val="Arial"/>
        <sz val="7.0"/>
      </rPr>
      <t>A incluir</t>
    </r>
  </si>
  <si>
    <r>
      <rPr>
        <rFont val="Arial"/>
        <sz val="7.0"/>
      </rPr>
      <t>Reconformação mecânica de plataforma (patrolamento)</t>
    </r>
  </si>
  <si>
    <r>
      <rPr>
        <rFont val="Arial"/>
        <sz val="7.0"/>
      </rPr>
      <t>M2</t>
    </r>
  </si>
  <si>
    <r>
      <rPr>
        <rFont val="Arial"/>
        <sz val="7.0"/>
      </rPr>
      <t>Remendo com massa asfáltica fria (tudo incluído)</t>
    </r>
  </si>
  <si>
    <r>
      <rPr>
        <rFont val="Arial"/>
        <sz val="7.0"/>
      </rPr>
      <t>M2</t>
    </r>
  </si>
  <si>
    <r>
      <rPr>
        <rFont val="Arial"/>
        <sz val="7.0"/>
      </rPr>
      <t>A incluir</t>
    </r>
  </si>
  <si>
    <r>
      <rPr>
        <rFont val="Arial"/>
        <sz val="7.0"/>
      </rPr>
      <t>Remendo com massa asfáltica fria (tudo incluído)</t>
    </r>
  </si>
  <si>
    <r>
      <rPr>
        <rFont val="Arial"/>
        <sz val="7.0"/>
      </rPr>
      <t>t</t>
    </r>
  </si>
  <si>
    <r>
      <rPr>
        <rFont val="Arial"/>
        <sz val="7.0"/>
      </rPr>
      <t>A incluir</t>
    </r>
  </si>
  <si>
    <r>
      <rPr>
        <rFont val="Arial"/>
        <sz val="7.0"/>
      </rPr>
      <t>Remendo com massa asfáltica fria usinada pelo DER-ES (tudo incluído)</t>
    </r>
  </si>
  <si>
    <r>
      <rPr>
        <rFont val="Arial"/>
        <sz val="7.0"/>
      </rPr>
      <t>M2</t>
    </r>
  </si>
  <si>
    <r>
      <rPr>
        <rFont val="Arial"/>
        <sz val="7.0"/>
      </rPr>
      <t>A incluir</t>
    </r>
  </si>
  <si>
    <r>
      <rPr>
        <rFont val="Arial"/>
        <sz val="7.0"/>
      </rPr>
      <t>Remendo com massa asfáltica quente (tudo incluído)</t>
    </r>
  </si>
  <si>
    <r>
      <rPr>
        <rFont val="Arial"/>
        <sz val="7.0"/>
      </rPr>
      <t>M2</t>
    </r>
  </si>
  <si>
    <r>
      <rPr>
        <rFont val="Arial"/>
        <sz val="7.0"/>
      </rPr>
      <t>A incluir</t>
    </r>
  </si>
  <si>
    <r>
      <rPr>
        <rFont val="Arial"/>
        <sz val="7.0"/>
      </rPr>
      <t>Remendo com massa asfáltica quente (tudo incluído)</t>
    </r>
  </si>
  <si>
    <r>
      <rPr>
        <rFont val="Arial"/>
        <sz val="7.0"/>
      </rPr>
      <t>t</t>
    </r>
  </si>
  <si>
    <r>
      <rPr>
        <rFont val="Arial"/>
        <sz val="7.0"/>
      </rPr>
      <t>A incluir</t>
    </r>
  </si>
  <si>
    <r>
      <rPr>
        <rFont val="Arial"/>
        <sz val="7.0"/>
      </rPr>
      <t>Remoção mecânica de barreiras</t>
    </r>
  </si>
  <si>
    <r>
      <rPr>
        <rFont val="Arial"/>
        <sz val="7.0"/>
      </rPr>
      <t>M3</t>
    </r>
  </si>
  <si>
    <r>
      <rPr>
        <rFont val="Arial"/>
        <sz val="7.0"/>
      </rPr>
      <t>A incluir</t>
    </r>
  </si>
  <si>
    <r>
      <rPr>
        <rFont val="Arial"/>
        <sz val="7.0"/>
      </rPr>
      <t>Reparo de bueiros celulares (inclusive boca)</t>
    </r>
  </si>
  <si>
    <r>
      <rPr>
        <rFont val="Arial"/>
        <sz val="7.0"/>
      </rPr>
      <t>Ud</t>
    </r>
  </si>
  <si>
    <r>
      <rPr>
        <rFont val="Arial"/>
        <sz val="7.0"/>
      </rPr>
      <t>A incluir</t>
    </r>
  </si>
  <si>
    <r>
      <rPr>
        <rFont val="Arial"/>
        <sz val="7.0"/>
      </rPr>
      <t>Reparo de bueiros tubulares</t>
    </r>
  </si>
  <si>
    <r>
      <rPr>
        <rFont val="Arial"/>
        <sz val="7.0"/>
      </rPr>
      <t>Ud</t>
    </r>
  </si>
  <si>
    <r>
      <rPr>
        <rFont val="Arial"/>
        <sz val="7.0"/>
      </rPr>
      <t>A incluir</t>
    </r>
  </si>
  <si>
    <r>
      <rPr>
        <rFont val="Arial"/>
        <sz val="7.0"/>
      </rPr>
      <t>Reparo de caixa  coletora</t>
    </r>
  </si>
  <si>
    <r>
      <rPr>
        <rFont val="Arial"/>
        <sz val="7.0"/>
      </rPr>
      <t>Ud</t>
    </r>
  </si>
  <si>
    <r>
      <rPr>
        <rFont val="Arial"/>
        <sz val="7.0"/>
      </rPr>
      <t>A incluir</t>
    </r>
  </si>
  <si>
    <r>
      <rPr>
        <rFont val="Arial"/>
        <sz val="7.0"/>
      </rPr>
      <t xml:space="preserve">Reparo de cerca ( substituição de mourões, grampo e arame farpado), inclusive transportes de
</t>
    </r>
    <r>
      <rPr>
        <rFont val="Arial"/>
        <sz val="7.0"/>
      </rPr>
      <t>todos os materiais</t>
    </r>
  </si>
  <si>
    <r>
      <rPr>
        <rFont val="Arial"/>
        <sz val="7.0"/>
      </rPr>
      <t>M</t>
    </r>
  </si>
  <si>
    <r>
      <rPr>
        <rFont val="Arial"/>
        <sz val="7.0"/>
      </rPr>
      <t>A incluir</t>
    </r>
  </si>
  <si>
    <r>
      <rPr>
        <rFont val="Arial"/>
        <sz val="7.0"/>
      </rPr>
      <t>Reparo de guarda-corpo</t>
    </r>
  </si>
  <si>
    <r>
      <rPr>
        <rFont val="Arial"/>
        <sz val="7.0"/>
      </rPr>
      <t>M</t>
    </r>
  </si>
  <si>
    <r>
      <rPr>
        <rFont val="Arial"/>
        <sz val="7.0"/>
      </rPr>
      <t>Reparo de meio-fio, inclusive caiação</t>
    </r>
  </si>
  <si>
    <r>
      <rPr>
        <rFont val="Arial"/>
        <sz val="7.0"/>
      </rPr>
      <t>M</t>
    </r>
  </si>
  <si>
    <r>
      <rPr>
        <rFont val="Arial"/>
        <sz val="7.0"/>
      </rPr>
      <t>A incluir</t>
    </r>
  </si>
  <si>
    <r>
      <rPr>
        <rFont val="Arial"/>
        <sz val="7.0"/>
      </rPr>
      <t>Reparo de muros de arrimo</t>
    </r>
  </si>
  <si>
    <r>
      <rPr>
        <rFont val="Arial"/>
        <sz val="7.0"/>
      </rPr>
      <t>M3</t>
    </r>
  </si>
  <si>
    <r>
      <rPr>
        <rFont val="Arial"/>
        <sz val="7.0"/>
      </rPr>
      <t>A incluir</t>
    </r>
  </si>
  <si>
    <r>
      <rPr>
        <rFont val="Arial"/>
        <sz val="7.0"/>
      </rPr>
      <t>Reparo de sarjeta, inclusive caiação</t>
    </r>
  </si>
  <si>
    <r>
      <rPr>
        <rFont val="Arial"/>
        <sz val="7.0"/>
      </rPr>
      <t>M</t>
    </r>
  </si>
  <si>
    <r>
      <rPr>
        <rFont val="Arial"/>
        <sz val="7.0"/>
      </rPr>
      <t>A incluir</t>
    </r>
  </si>
  <si>
    <r>
      <rPr>
        <rFont val="Arial"/>
        <sz val="7.0"/>
      </rPr>
      <t>Retirada de placas de sinalização</t>
    </r>
  </si>
  <si>
    <r>
      <rPr>
        <rFont val="Arial"/>
        <sz val="7.0"/>
      </rPr>
      <t>M2</t>
    </r>
  </si>
  <si>
    <r>
      <rPr>
        <rFont val="Arial"/>
        <sz val="7.0"/>
      </rPr>
      <t xml:space="preserve">Roçada manual com roçadeira costal, ferramentas manuais, inclusive limpeza e remoção com
</t>
    </r>
    <r>
      <rPr>
        <rFont val="Arial"/>
        <sz val="7.0"/>
      </rPr>
      <t>retroescavadeira (conservação)</t>
    </r>
  </si>
  <si>
    <r>
      <rPr>
        <rFont val="Arial"/>
        <sz val="7.0"/>
      </rPr>
      <t>M2</t>
    </r>
  </si>
  <si>
    <r>
      <rPr>
        <rFont val="Arial"/>
        <sz val="7.0"/>
      </rPr>
      <t xml:space="preserve">Roçada manual com roçadeira costal, ferramentas manuais, inclusive limpeza manual (
</t>
    </r>
    <r>
      <rPr>
        <rFont val="Arial"/>
        <sz val="7.0"/>
      </rPr>
      <t>conservação)</t>
    </r>
  </si>
  <si>
    <r>
      <rPr>
        <rFont val="Arial"/>
        <sz val="7.0"/>
      </rPr>
      <t>M2</t>
    </r>
  </si>
  <si>
    <r>
      <rPr>
        <rFont val="Arial"/>
        <sz val="7.0"/>
      </rPr>
      <t>Roçada mecanizada</t>
    </r>
  </si>
  <si>
    <r>
      <rPr>
        <rFont val="Arial"/>
        <sz val="7.0"/>
      </rPr>
      <t>M2</t>
    </r>
  </si>
  <si>
    <r>
      <rPr>
        <rFont val="Arial"/>
        <sz val="7.0"/>
      </rPr>
      <t>Sarjeta em concreto fck=10,0 MPa inclusive caiação, tudo incluído</t>
    </r>
  </si>
  <si>
    <r>
      <rPr>
        <rFont val="Arial"/>
        <sz val="7.0"/>
      </rPr>
      <t>M</t>
    </r>
  </si>
  <si>
    <r>
      <rPr>
        <rFont val="Arial"/>
        <sz val="7.0"/>
      </rPr>
      <t>A incluir</t>
    </r>
  </si>
  <si>
    <r>
      <rPr>
        <rFont val="Arial"/>
        <sz val="7.0"/>
      </rPr>
      <t>Selagem de trincas, inclusive transporte de areia e emulsão</t>
    </r>
  </si>
  <si>
    <r>
      <rPr>
        <rFont val="Arial"/>
        <sz val="7.0"/>
      </rPr>
      <t>M2</t>
    </r>
  </si>
  <si>
    <r>
      <rPr>
        <rFont val="Arial"/>
        <sz val="7.0"/>
      </rPr>
      <t>A incluir</t>
    </r>
  </si>
  <si>
    <r>
      <rPr>
        <rFont val="Arial"/>
        <sz val="7.0"/>
      </rPr>
      <t>Sinalização horizontal - taxa 0,6 l/m², tudo incluído</t>
    </r>
  </si>
  <si>
    <r>
      <rPr>
        <rFont val="Arial"/>
        <sz val="7.0"/>
      </rPr>
      <t>M2</t>
    </r>
  </si>
  <si>
    <r>
      <rPr>
        <rFont val="Arial"/>
        <sz val="7.0"/>
      </rPr>
      <t>A incluir</t>
    </r>
  </si>
  <si>
    <r>
      <rPr>
        <rFont val="Arial"/>
        <sz val="7.0"/>
      </rPr>
      <t>Sinalização vertical, inclusive transporte de placa sinalização e madeira</t>
    </r>
  </si>
  <si>
    <r>
      <rPr>
        <rFont val="Arial"/>
        <sz val="7.0"/>
      </rPr>
      <t>M2</t>
    </r>
  </si>
  <si>
    <r>
      <rPr>
        <rFont val="Arial"/>
        <sz val="7.0"/>
      </rPr>
      <t>A incluir</t>
    </r>
  </si>
  <si>
    <r>
      <rPr>
        <rFont val="Arial"/>
        <sz val="7.0"/>
      </rPr>
      <t>Sub-base de solo estabilizada granulométricamente sem mistura inclusive escavação e carga</t>
    </r>
  </si>
  <si>
    <r>
      <rPr>
        <rFont val="Arial"/>
        <sz val="7.0"/>
      </rPr>
      <t>M3</t>
    </r>
  </si>
  <si>
    <r>
      <rPr>
        <rFont val="Arial"/>
        <sz val="7.0"/>
      </rPr>
      <t>Tapa-panela, inclusive transporte de material de 1ª categoria</t>
    </r>
  </si>
  <si>
    <r>
      <rPr>
        <rFont val="Arial"/>
        <sz val="7.0"/>
      </rPr>
      <t>M2</t>
    </r>
  </si>
  <si>
    <r>
      <rPr>
        <rFont val="Arial"/>
        <sz val="7.0"/>
      </rPr>
      <t>A incluir</t>
    </r>
  </si>
  <si>
    <r>
      <rPr>
        <rFont val="Arial"/>
        <sz val="7.0"/>
      </rPr>
      <t>TSD - Tratamento superficial duplo incl. transporte dos materiais</t>
    </r>
  </si>
  <si>
    <r>
      <rPr>
        <rFont val="Arial"/>
        <sz val="7.0"/>
      </rPr>
      <t>M2</t>
    </r>
  </si>
  <si>
    <r>
      <rPr>
        <rFont val="Arial"/>
        <sz val="7.0"/>
      </rPr>
      <t>A incluir</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</si>
  <si>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</si>
  <si>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</si>
  <si>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</si>
  <si>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</si>
  <si>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</si>
  <si>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Aluguel mensal de barco de alumínio 4,20 m com motor 15 HP (equipamentos)</t>
    </r>
  </si>
  <si>
    <r>
      <rPr>
        <rFont val="Arial"/>
        <sz val="7.0"/>
      </rPr>
      <t>Mes</t>
    </r>
  </si>
  <si>
    <r>
      <rPr>
        <rFont val="Arial"/>
        <sz val="7.0"/>
      </rPr>
      <t>Grupo de serviço: INFRA E MESO-ESTRUTURA</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</si>
  <si>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</si>
  <si>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</si>
  <si>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</si>
  <si>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</si>
  <si>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</si>
  <si>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Arrasamento estaca concreto D = 0,80 m com martelete pneumático</t>
    </r>
  </si>
  <si>
    <r>
      <rPr>
        <rFont val="Arial"/>
        <sz val="7.0"/>
      </rPr>
      <t>Ud</t>
    </r>
  </si>
  <si>
    <r>
      <rPr>
        <rFont val="Arial"/>
        <sz val="7.0"/>
      </rPr>
      <t xml:space="preserve">Encamisamento metálico de estacas, diâmetro 380mm em chapa de 6.3mm, preenchido c/
</t>
    </r>
    <r>
      <rPr>
        <rFont val="Arial"/>
        <sz val="7.0"/>
      </rPr>
      <t>concreto auto adensável (20MPa)</t>
    </r>
  </si>
  <si>
    <r>
      <rPr>
        <rFont val="Arial"/>
        <sz val="7.0"/>
      </rPr>
      <t>M</t>
    </r>
  </si>
  <si>
    <r>
      <rPr>
        <rFont val="Arial"/>
        <sz val="7.0"/>
      </rPr>
      <t>Grupo de serviço: INFRA E MESO-ESTRUTURA</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</si>
  <si>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</si>
  <si>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</si>
  <si>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</si>
  <si>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</si>
  <si>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</si>
  <si>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Escoramento para blocos submersos, inclusive transporte da madeira</t>
    </r>
  </si>
  <si>
    <r>
      <rPr>
        <rFont val="Arial"/>
        <sz val="7.0"/>
      </rPr>
      <t>M2</t>
    </r>
  </si>
  <si>
    <r>
      <rPr>
        <rFont val="Arial"/>
        <sz val="7.0"/>
      </rPr>
      <t>A incluir</t>
    </r>
  </si>
  <si>
    <r>
      <rPr>
        <rFont val="Arial"/>
        <sz val="7.0"/>
      </rPr>
      <t>Estaca de eucalipto D= 0,20 m, fornecimento, transporte, cravação e perda</t>
    </r>
  </si>
  <si>
    <r>
      <rPr>
        <rFont val="Arial"/>
        <sz val="7.0"/>
      </rPr>
      <t>M</t>
    </r>
  </si>
  <si>
    <r>
      <rPr>
        <rFont val="Arial"/>
        <sz val="7.0"/>
      </rPr>
      <t>A incluir</t>
    </r>
  </si>
  <si>
    <r>
      <rPr>
        <rFont val="Arial"/>
        <sz val="7.0"/>
      </rPr>
      <t>Estaca metálica dupla exclusive fornecimento de trilhos</t>
    </r>
  </si>
  <si>
    <r>
      <rPr>
        <rFont val="Arial"/>
        <sz val="7.0"/>
      </rPr>
      <t>M</t>
    </r>
  </si>
  <si>
    <r>
      <rPr>
        <rFont val="Arial"/>
        <sz val="7.0"/>
      </rPr>
      <t>Estaca metálica, fornecimento, transporte, perdas, solda, emenda, corte e cravação de TR- 68</t>
    </r>
  </si>
  <si>
    <r>
      <rPr>
        <rFont val="Arial"/>
        <sz val="7.0"/>
      </rPr>
      <t>M</t>
    </r>
  </si>
  <si>
    <r>
      <rPr>
        <rFont val="Arial"/>
        <sz val="7.0"/>
      </rPr>
      <t>A incluir</t>
    </r>
  </si>
  <si>
    <r>
      <rPr>
        <rFont val="Arial"/>
        <sz val="7.0"/>
      </rPr>
      <t xml:space="preserve">Estaca metálica, fornecimento, transporte, perdas, solda, emenda, corte e cravação de trilho
</t>
    </r>
    <r>
      <rPr>
        <rFont val="Arial"/>
        <sz val="7.0"/>
      </rPr>
      <t>TR- 57</t>
    </r>
  </si>
  <si>
    <r>
      <rPr>
        <rFont val="Arial"/>
        <sz val="7.0"/>
      </rPr>
      <t>M</t>
    </r>
  </si>
  <si>
    <r>
      <rPr>
        <rFont val="Arial"/>
        <sz val="7.0"/>
      </rPr>
      <t>A incluir</t>
    </r>
  </si>
  <si>
    <r>
      <rPr>
        <rFont val="Arial"/>
        <sz val="7.0"/>
      </rPr>
      <t xml:space="preserve">Estaca metálica, fornecimento, transporte, perdas, solda, emenda, corte e cravação de 2 TR-
</t>
    </r>
    <r>
      <rPr>
        <rFont val="Arial"/>
        <sz val="7.0"/>
      </rPr>
      <t>57</t>
    </r>
  </si>
  <si>
    <r>
      <rPr>
        <rFont val="Arial"/>
        <sz val="7.0"/>
      </rPr>
      <t>M</t>
    </r>
  </si>
  <si>
    <r>
      <rPr>
        <rFont val="Arial"/>
        <sz val="7.0"/>
      </rPr>
      <t>A incluir</t>
    </r>
  </si>
  <si>
    <r>
      <rPr>
        <rFont val="Arial"/>
        <sz val="7.0"/>
      </rPr>
      <t xml:space="preserve">Estaca metálica, fornecimento, transporte, perdas, solda, emenda, corte e cravação de 2 TR-
</t>
    </r>
    <r>
      <rPr>
        <rFont val="Arial"/>
        <sz val="7.0"/>
      </rPr>
      <t>68</t>
    </r>
  </si>
  <si>
    <r>
      <rPr>
        <rFont val="Arial"/>
        <sz val="7.0"/>
      </rPr>
      <t>M</t>
    </r>
  </si>
  <si>
    <r>
      <rPr>
        <rFont val="Arial"/>
        <sz val="7.0"/>
      </rPr>
      <t>A incluir</t>
    </r>
  </si>
  <si>
    <r>
      <rPr>
        <rFont val="Arial"/>
        <sz val="7.0"/>
      </rPr>
      <t>Estaca metálica simples exclusive fornecimento de trilhos</t>
    </r>
  </si>
  <si>
    <r>
      <rPr>
        <rFont val="Arial"/>
        <sz val="7.0"/>
      </rPr>
      <t>M</t>
    </r>
  </si>
  <si>
    <r>
      <rPr>
        <rFont val="Arial"/>
        <sz val="7.0"/>
      </rPr>
      <t xml:space="preserve">Estaca raiz perfurada em rocha, diâm. 310mm com injeção de arg. incl. fornecimento de todos
</t>
    </r>
    <r>
      <rPr>
        <rFont val="Arial"/>
        <sz val="7.0"/>
      </rPr>
      <t>materiais</t>
    </r>
  </si>
  <si>
    <r>
      <rPr>
        <rFont val="Arial"/>
        <sz val="7.0"/>
      </rPr>
      <t>M</t>
    </r>
  </si>
  <si>
    <r>
      <rPr>
        <rFont val="Arial"/>
        <sz val="7.0"/>
      </rPr>
      <t>A incluir</t>
    </r>
  </si>
  <si>
    <r>
      <rPr>
        <rFont val="Arial"/>
        <sz val="7.0"/>
      </rPr>
      <t xml:space="preserve">Estaca raiz perfurada em solo, diâm. 410mm com injeção de arg. incl. fornecimento de todos
</t>
    </r>
    <r>
      <rPr>
        <rFont val="Arial"/>
        <sz val="7.0"/>
      </rPr>
      <t>materiais</t>
    </r>
  </si>
  <si>
    <r>
      <rPr>
        <rFont val="Arial"/>
        <sz val="7.0"/>
      </rPr>
      <t>M</t>
    </r>
  </si>
  <si>
    <r>
      <rPr>
        <rFont val="Arial"/>
        <sz val="7.0"/>
      </rPr>
      <t>A incluir</t>
    </r>
  </si>
  <si>
    <r>
      <rPr>
        <rFont val="Arial"/>
        <sz val="7.0"/>
      </rPr>
      <t>Estaca tipo Franki D = 520 mm</t>
    </r>
  </si>
  <si>
    <r>
      <rPr>
        <rFont val="Arial"/>
        <sz val="7.0"/>
      </rPr>
      <t>M</t>
    </r>
  </si>
  <si>
    <r>
      <rPr>
        <rFont val="Arial"/>
        <sz val="7.0"/>
      </rPr>
      <t>A incluir</t>
    </r>
  </si>
  <si>
    <r>
      <rPr>
        <rFont val="Arial"/>
        <sz val="7.0"/>
      </rPr>
      <t xml:space="preserve">Formas planas de madeira sem reaproveitamento (fundações), inclusive fornecimento e
</t>
    </r>
    <r>
      <rPr>
        <rFont val="Arial"/>
        <sz val="7.0"/>
      </rPr>
      <t>transporte das madeiras</t>
    </r>
  </si>
  <si>
    <r>
      <rPr>
        <rFont val="Arial"/>
        <sz val="7.0"/>
      </rPr>
      <t>M2</t>
    </r>
  </si>
  <si>
    <r>
      <rPr>
        <rFont val="Arial"/>
        <sz val="7.0"/>
      </rPr>
      <t>A incluir</t>
    </r>
  </si>
  <si>
    <r>
      <rPr>
        <rFont val="Arial"/>
        <sz val="7.0"/>
      </rPr>
      <t>Perfuração rotativa inclinada, em solo, com coroa de Widia, diâmetro 150mm</t>
    </r>
  </si>
  <si>
    <r>
      <rPr>
        <rFont val="Arial"/>
        <sz val="7.0"/>
      </rPr>
      <t>M</t>
    </r>
  </si>
  <si>
    <r>
      <rPr>
        <rFont val="Arial"/>
        <sz val="7.0"/>
      </rPr>
      <t>Perfuração rotativa inclinada, em solo, com coroa de Widia, diâmetro 75mm</t>
    </r>
  </si>
  <si>
    <r>
      <rPr>
        <rFont val="Arial"/>
        <sz val="7.0"/>
      </rPr>
      <t>M</t>
    </r>
  </si>
  <si>
    <r>
      <rPr>
        <rFont val="Arial"/>
        <sz val="7.0"/>
      </rPr>
      <t xml:space="preserve">Perfuração rotativa vertical, em solo, com coroa de Widia ou similar, diâmetro H(99mm),
</t>
    </r>
    <r>
      <rPr>
        <rFont val="Arial"/>
        <sz val="7.0"/>
      </rPr>
      <t>inclusive deslocamento e posicionamento em cada furo</t>
    </r>
  </si>
  <si>
    <r>
      <rPr>
        <rFont val="Arial"/>
        <sz val="7.0"/>
      </rPr>
      <t>M</t>
    </r>
  </si>
  <si>
    <r>
      <rPr>
        <rFont val="Arial"/>
        <sz val="7.0"/>
      </rPr>
      <t xml:space="preserve">Perfuração rotativa vertical, em solo, com coroa de Widia ou similar, diâmetro N(75mm),
</t>
    </r>
    <r>
      <rPr>
        <rFont val="Arial"/>
        <sz val="7.0"/>
      </rPr>
      <t>inclusive deslocamento e posicionamento em cada furo</t>
    </r>
  </si>
  <si>
    <r>
      <rPr>
        <rFont val="Arial"/>
        <sz val="7.0"/>
      </rPr>
      <t>M</t>
    </r>
  </si>
  <si>
    <r>
      <rPr>
        <rFont val="Arial"/>
        <sz val="7.0"/>
      </rPr>
      <t>Grupo de serviço: SUPER-ESTRUTURA</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</si>
  <si>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</si>
  <si>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</si>
  <si>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</si>
  <si>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</si>
  <si>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</si>
  <si>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 xml:space="preserve">Passarela metálica p/ pontes rodoviárias com 1,0m de largura, piso em chapa xadez esp 1/4",
</t>
    </r>
    <r>
      <rPr>
        <rFont val="Arial"/>
        <sz val="7.0"/>
      </rPr>
      <t>em perfis laminados, inclusive pintura</t>
    </r>
  </si>
  <si>
    <r>
      <rPr>
        <rFont val="Arial"/>
        <sz val="7.0"/>
      </rPr>
      <t>M</t>
    </r>
  </si>
  <si>
    <r>
      <rPr>
        <rFont val="Arial"/>
        <sz val="7.0"/>
      </rPr>
      <t>Placas pré-moldadas para forma de tabuleiro de ponte</t>
    </r>
  </si>
  <si>
    <r>
      <rPr>
        <rFont val="Arial"/>
        <sz val="7.0"/>
      </rPr>
      <t>M2</t>
    </r>
  </si>
  <si>
    <r>
      <rPr>
        <rFont val="Arial"/>
        <sz val="7.0"/>
      </rPr>
      <t>Remoção de superestrutura de pontes com auxilio de guindaste para 40 toneladas</t>
    </r>
  </si>
  <si>
    <r>
      <rPr>
        <rFont val="Arial"/>
        <sz val="7.0"/>
      </rPr>
      <t>T</t>
    </r>
  </si>
  <si>
    <r>
      <rPr>
        <rFont val="Arial"/>
        <sz val="7.0"/>
      </rPr>
      <t xml:space="preserve">Tabuleiro em vigas pré-moldadas CL.45, com ou sem laje entre vigas, vão de 10,00 m,
</t>
    </r>
    <r>
      <rPr>
        <rFont val="Arial"/>
        <sz val="7.0"/>
      </rPr>
      <t>inclusive descarga e assentamento das vigas</t>
    </r>
  </si>
  <si>
    <r>
      <rPr>
        <rFont val="Arial"/>
        <sz val="7.0"/>
      </rPr>
      <t>M2</t>
    </r>
  </si>
  <si>
    <r>
      <rPr>
        <rFont val="Arial"/>
        <sz val="7.0"/>
      </rPr>
      <t xml:space="preserve">Tabuleiro em vigas pré-moldadas CL.45, com ou sem laje entre vigas, vão de 11,00 m,
</t>
    </r>
    <r>
      <rPr>
        <rFont val="Arial"/>
        <sz val="7.0"/>
      </rPr>
      <t>inclusive descarga e assentamento das vigas</t>
    </r>
  </si>
  <si>
    <r>
      <rPr>
        <rFont val="Arial"/>
        <sz val="7.0"/>
      </rPr>
      <t>M2</t>
    </r>
  </si>
  <si>
    <r>
      <rPr>
        <rFont val="Arial"/>
        <sz val="7.0"/>
      </rPr>
      <t xml:space="preserve">Tabuleiro em vigas pré-moldadas CL.45, com ou sem laje entre vigas, vão de 12,00 m,
</t>
    </r>
    <r>
      <rPr>
        <rFont val="Arial"/>
        <sz val="7.0"/>
      </rPr>
      <t>inclusive descarga e assentamento das vigas</t>
    </r>
  </si>
  <si>
    <r>
      <rPr>
        <rFont val="Arial"/>
        <sz val="7.0"/>
      </rPr>
      <t>M2</t>
    </r>
  </si>
  <si>
    <r>
      <rPr>
        <rFont val="Arial"/>
        <sz val="7.0"/>
      </rPr>
      <t xml:space="preserve">Tabuleiro em vigas pré-moldadas CL.45, com ou sem laje entre vigas, vão de 13,00 m,
</t>
    </r>
    <r>
      <rPr>
        <rFont val="Arial"/>
        <sz val="7.0"/>
      </rPr>
      <t>inclusive descarga e assentamento das vigas</t>
    </r>
  </si>
  <si>
    <r>
      <rPr>
        <rFont val="Arial"/>
        <sz val="7.0"/>
      </rPr>
      <t>M2</t>
    </r>
  </si>
  <si>
    <r>
      <rPr>
        <rFont val="Arial"/>
        <sz val="7.0"/>
      </rPr>
      <t xml:space="preserve">Tabuleiro em vigas pré-moldadas CL.45, com ou sem laje entre vigas, vão de 15,00 m,
</t>
    </r>
    <r>
      <rPr>
        <rFont val="Arial"/>
        <sz val="7.0"/>
      </rPr>
      <t>inclusive descarga e assentamento das vigas</t>
    </r>
  </si>
  <si>
    <r>
      <rPr>
        <rFont val="Arial"/>
        <sz val="7.0"/>
      </rPr>
      <t>M2</t>
    </r>
  </si>
  <si>
    <r>
      <rPr>
        <rFont val="Arial"/>
        <sz val="7.0"/>
      </rPr>
      <t xml:space="preserve">Tabuleiro em vigas pré-moldadas CL.45, com ou sem laje entre vigas, vão de 4,00 m, inclusive
</t>
    </r>
    <r>
      <rPr>
        <rFont val="Arial"/>
        <sz val="7.0"/>
      </rPr>
      <t>descarga e assentamento das vigas</t>
    </r>
  </si>
  <si>
    <r>
      <rPr>
        <rFont val="Arial"/>
        <sz val="7.0"/>
      </rPr>
      <t>M2</t>
    </r>
  </si>
  <si>
    <r>
      <rPr>
        <rFont val="Arial"/>
        <sz val="7.0"/>
      </rPr>
      <t xml:space="preserve">Tabuleiro em vigas pré-moldadas CL.45, com ou sem laje entre vigas, vão de 5,00 m, inclusive
</t>
    </r>
    <r>
      <rPr>
        <rFont val="Arial"/>
        <sz val="7.0"/>
      </rPr>
      <t>descarga e assentamento das vigas</t>
    </r>
  </si>
  <si>
    <r>
      <rPr>
        <rFont val="Arial"/>
        <sz val="7.0"/>
      </rPr>
      <t>M2</t>
    </r>
  </si>
  <si>
    <r>
      <rPr>
        <rFont val="Arial"/>
        <sz val="7.0"/>
      </rPr>
      <t xml:space="preserve">Tabuleiro em vigas pré-moldadas CL.45, com ou sem laje entre vigas, vão de 6,00 m, inclusive
</t>
    </r>
    <r>
      <rPr>
        <rFont val="Arial"/>
        <sz val="7.0"/>
      </rPr>
      <t>descarga e assentamento das vigas</t>
    </r>
  </si>
  <si>
    <r>
      <rPr>
        <rFont val="Arial"/>
        <sz val="7.0"/>
      </rPr>
      <t>M2</t>
    </r>
  </si>
  <si>
    <r>
      <rPr>
        <rFont val="Arial"/>
        <sz val="7.0"/>
      </rPr>
      <t xml:space="preserve">Tabuleiro em vigas pré-moldadas CL.45, com ou sem laje entre vigas, vão de 7,00 m, inclusive
</t>
    </r>
    <r>
      <rPr>
        <rFont val="Arial"/>
        <sz val="7.0"/>
      </rPr>
      <t>descarga e assentamento das vigas</t>
    </r>
  </si>
  <si>
    <r>
      <rPr>
        <rFont val="Arial"/>
        <sz val="7.0"/>
      </rPr>
      <t>M2</t>
    </r>
  </si>
  <si>
    <r>
      <rPr>
        <rFont val="Arial"/>
        <sz val="7.0"/>
      </rPr>
      <t xml:space="preserve">Tabuleiro em vigas pré-moldadas CL.45, com ou sem laje entre vigas, vão de 8,00 m, inclusive
</t>
    </r>
    <r>
      <rPr>
        <rFont val="Arial"/>
        <sz val="7.0"/>
      </rPr>
      <t>descarga e assentamento das vigas</t>
    </r>
  </si>
  <si>
    <r>
      <rPr>
        <rFont val="Arial"/>
        <sz val="7.0"/>
      </rPr>
      <t>M2</t>
    </r>
  </si>
  <si>
    <r>
      <rPr>
        <rFont val="Arial"/>
        <sz val="7.0"/>
      </rPr>
      <t xml:space="preserve">Tabuleiro em vigas pré-moldadas CL.45, com ou sem laje entre vigas, vão de 9,00 m, inclusive
</t>
    </r>
    <r>
      <rPr>
        <rFont val="Arial"/>
        <sz val="7.0"/>
      </rPr>
      <t>descarga e assentamento das vigas</t>
    </r>
  </si>
  <si>
    <r>
      <rPr>
        <rFont val="Arial"/>
        <sz val="7.0"/>
      </rPr>
      <t>M2</t>
    </r>
  </si>
  <si>
    <r>
      <rPr>
        <rFont val="Arial"/>
        <sz val="7.0"/>
      </rPr>
      <t xml:space="preserve">Tabuleiro em vigas pré-moldadas CL.45, com ou sem laje entre vigas, vão 14,00 m, inclusive
</t>
    </r>
    <r>
      <rPr>
        <rFont val="Arial"/>
        <sz val="7.0"/>
      </rPr>
      <t>descarga e assentamento das vigas</t>
    </r>
  </si>
  <si>
    <r>
      <rPr>
        <rFont val="Arial"/>
        <sz val="7.0"/>
      </rPr>
      <t>M2</t>
    </r>
  </si>
  <si>
    <r>
      <rPr>
        <rFont val="Arial"/>
        <sz val="7.0"/>
      </rPr>
      <t>Grupo de serviço: OBRAS DE ARTE ESPECIAIS</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</si>
  <si>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</si>
  <si>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</si>
  <si>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</si>
  <si>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</si>
  <si>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</si>
  <si>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 xml:space="preserve">Acabamento em concreto fresco (15,0 MPA), para pavimento, inclusive endurecedor químico
</t>
    </r>
    <r>
      <rPr>
        <rFont val="Arial"/>
        <sz val="7.0"/>
      </rPr>
      <t>de superfície</t>
    </r>
  </si>
  <si>
    <r>
      <rPr>
        <rFont val="Arial"/>
        <sz val="7.0"/>
      </rPr>
      <t>M2</t>
    </r>
  </si>
  <si>
    <r>
      <rPr>
        <rFont val="Arial"/>
        <sz val="7.0"/>
      </rPr>
      <t>Acessório para tirante protendido de aço Rocsolo ou similar diâmetro 29,3 mm</t>
    </r>
  </si>
  <si>
    <r>
      <rPr>
        <rFont val="Arial"/>
        <sz val="7.0"/>
      </rPr>
      <t>Ud</t>
    </r>
  </si>
  <si>
    <r>
      <rPr>
        <rFont val="Arial"/>
        <sz val="7.0"/>
      </rPr>
      <t>A incluir</t>
    </r>
  </si>
  <si>
    <r>
      <rPr>
        <rFont val="Arial"/>
        <sz val="7.0"/>
      </rPr>
      <t>Acessório para tirante protendido de aço ST 85/105</t>
    </r>
  </si>
  <si>
    <r>
      <rPr>
        <rFont val="Arial"/>
        <sz val="7.0"/>
      </rPr>
      <t>Ud</t>
    </r>
  </si>
  <si>
    <r>
      <rPr>
        <rFont val="Arial"/>
        <sz val="7.0"/>
      </rPr>
      <t>A incluir</t>
    </r>
  </si>
  <si>
    <r>
      <rPr>
        <rFont val="Arial"/>
        <sz val="7.0"/>
      </rPr>
      <t xml:space="preserve">Aparelho de apoio de neoprene fretado, fornecimento e assentamento, inclusive grauteamento
</t>
    </r>
    <r>
      <rPr>
        <rFont val="Arial"/>
        <sz val="7.0"/>
      </rPr>
      <t>e transporte do neoprene</t>
    </r>
  </si>
  <si>
    <r>
      <rPr>
        <rFont val="Arial"/>
        <sz val="7.0"/>
      </rPr>
      <t>dm3</t>
    </r>
  </si>
  <si>
    <r>
      <rPr>
        <rFont val="Arial"/>
        <sz val="7.0"/>
      </rPr>
      <t>A incluir</t>
    </r>
  </si>
  <si>
    <r>
      <rPr>
        <rFont val="Arial"/>
        <sz val="7.0"/>
      </rPr>
      <t xml:space="preserve">Cantoneiras (2 1/2" x 2 1/2" x 5/16") para extremidade de laje, fornecimento, montagem e
</t>
    </r>
    <r>
      <rPr>
        <rFont val="Arial"/>
        <sz val="7.0"/>
      </rPr>
      <t>pintura</t>
    </r>
  </si>
  <si>
    <r>
      <rPr>
        <rFont val="Arial"/>
        <sz val="7.0"/>
      </rPr>
      <t>M</t>
    </r>
  </si>
  <si>
    <r>
      <rPr>
        <rFont val="Arial"/>
        <sz val="7.0"/>
      </rPr>
      <t>Grupo de serviço: OBRAS DE ARTE ESPECIAIS</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</si>
  <si>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</si>
  <si>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</si>
  <si>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</si>
  <si>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</si>
  <si>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</si>
  <si>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Chapas de aço SAC 41 de 1/4" para passarelas, fornecimento, soldagem e montagem</t>
    </r>
  </si>
  <si>
    <r>
      <rPr>
        <rFont val="Arial"/>
        <sz val="7.0"/>
      </rPr>
      <t>kg</t>
    </r>
  </si>
  <si>
    <r>
      <rPr>
        <rFont val="Arial"/>
        <sz val="7.0"/>
      </rPr>
      <t>A incluir</t>
    </r>
  </si>
  <si>
    <r>
      <rPr>
        <rFont val="Arial"/>
        <sz val="7.0"/>
      </rPr>
      <t xml:space="preserve">Chumbador de aço de 25 mm, inclusive proteção anticorrosiva, exclusive a injeção e a
</t>
    </r>
    <r>
      <rPr>
        <rFont val="Arial"/>
        <sz val="7.0"/>
      </rPr>
      <t>perfuração</t>
    </r>
  </si>
  <si>
    <r>
      <rPr>
        <rFont val="Arial"/>
        <sz val="7.0"/>
      </rPr>
      <t>M</t>
    </r>
  </si>
  <si>
    <r>
      <rPr>
        <rFont val="Arial"/>
        <sz val="7.0"/>
      </rPr>
      <t xml:space="preserve">Colagem das mantas de borracha nos berços de apoio das placas, com Sikadur 32 ou
</t>
    </r>
    <r>
      <rPr>
        <rFont val="Arial"/>
        <sz val="7.0"/>
      </rPr>
      <t>equivalente, fornecimento e aplicação</t>
    </r>
  </si>
  <si>
    <r>
      <rPr>
        <rFont val="Arial"/>
        <sz val="7.0"/>
      </rPr>
      <t>kg</t>
    </r>
  </si>
  <si>
    <r>
      <rPr>
        <rFont val="Arial"/>
        <sz val="7.0"/>
      </rPr>
      <t>Concreto projetado com cimento especial</t>
    </r>
  </si>
  <si>
    <r>
      <rPr>
        <rFont val="Arial"/>
        <sz val="7.0"/>
      </rPr>
      <t>M3</t>
    </r>
  </si>
  <si>
    <r>
      <rPr>
        <rFont val="Arial"/>
        <sz val="7.0"/>
      </rPr>
      <t>Concreto projetado com cimento especial, inclusive aditivo de pega Sigunit STM-35 AF</t>
    </r>
  </si>
  <si>
    <r>
      <rPr>
        <rFont val="Arial"/>
        <sz val="7.0"/>
      </rPr>
      <t>M3</t>
    </r>
  </si>
  <si>
    <r>
      <rPr>
        <rFont val="Arial"/>
        <sz val="7.0"/>
      </rPr>
      <t xml:space="preserve">Cone de ancoragem de cabo de aço com 12 cordoalhas de 1/2", inclusive protensão dos
</t>
    </r>
    <r>
      <rPr>
        <rFont val="Arial"/>
        <sz val="7.0"/>
      </rPr>
      <t>cabos</t>
    </r>
  </si>
  <si>
    <r>
      <rPr>
        <rFont val="Arial"/>
        <sz val="7.0"/>
      </rPr>
      <t>Ud</t>
    </r>
  </si>
  <si>
    <r>
      <rPr>
        <rFont val="Arial"/>
        <sz val="7.0"/>
      </rPr>
      <t>A incluir</t>
    </r>
  </si>
  <si>
    <r>
      <rPr>
        <rFont val="Arial"/>
        <sz val="7.0"/>
      </rPr>
      <t>Conectores diâmetro 16mm (h=10cm), fornecimento e soldagem</t>
    </r>
  </si>
  <si>
    <r>
      <rPr>
        <rFont val="Arial"/>
        <sz val="7.0"/>
      </rPr>
      <t>Ud</t>
    </r>
  </si>
  <si>
    <r>
      <rPr>
        <rFont val="Arial"/>
        <sz val="7.0"/>
      </rPr>
      <t>Escoramento contínuo de cavas em estaca prancha de largura até 4000 mm</t>
    </r>
  </si>
  <si>
    <r>
      <rPr>
        <rFont val="Arial"/>
        <sz val="7.0"/>
      </rPr>
      <t>M2</t>
    </r>
  </si>
  <si>
    <r>
      <rPr>
        <rFont val="Arial"/>
        <sz val="7.0"/>
      </rPr>
      <t xml:space="preserve">Escoramento de O.A.E. diretamente sobre o solo, inclusive fornecimento e transporte das
</t>
    </r>
    <r>
      <rPr>
        <rFont val="Arial"/>
        <sz val="7.0"/>
      </rPr>
      <t>madeiras</t>
    </r>
  </si>
  <si>
    <r>
      <rPr>
        <rFont val="Arial"/>
        <sz val="7.0"/>
      </rPr>
      <t>M3</t>
    </r>
  </si>
  <si>
    <r>
      <rPr>
        <rFont val="Arial"/>
        <sz val="7.0"/>
      </rPr>
      <t>A incluir</t>
    </r>
  </si>
  <si>
    <r>
      <rPr>
        <rFont val="Arial"/>
        <sz val="7.0"/>
      </rPr>
      <t xml:space="preserve">Escoramento e cimbramento (pontes e pontilhões), inclusive fornecimento e transporte das
</t>
    </r>
    <r>
      <rPr>
        <rFont val="Arial"/>
        <sz val="7.0"/>
      </rPr>
      <t>madeiras</t>
    </r>
  </si>
  <si>
    <r>
      <rPr>
        <rFont val="Arial"/>
        <sz val="7.0"/>
      </rPr>
      <t>M3</t>
    </r>
  </si>
  <si>
    <r>
      <rPr>
        <rFont val="Arial"/>
        <sz val="7.0"/>
      </rPr>
      <t>A incluir</t>
    </r>
  </si>
  <si>
    <r>
      <rPr>
        <rFont val="Arial"/>
        <sz val="7.0"/>
      </rPr>
      <t>Estrutura metálica provisória para macaqueamento de laje de ponte</t>
    </r>
  </si>
  <si>
    <r>
      <rPr>
        <rFont val="Arial"/>
        <sz val="7.0"/>
      </rPr>
      <t>kg</t>
    </r>
  </si>
  <si>
    <r>
      <rPr>
        <rFont val="Arial"/>
        <sz val="7.0"/>
      </rPr>
      <t>Formas curvas de madeira sem reutilização, inclusive fornecimento e transporte das madeiras</t>
    </r>
  </si>
  <si>
    <r>
      <rPr>
        <rFont val="Arial"/>
        <sz val="7.0"/>
      </rPr>
      <t>M2</t>
    </r>
  </si>
  <si>
    <r>
      <rPr>
        <rFont val="Arial"/>
        <sz val="7.0"/>
      </rPr>
      <t>A incluir</t>
    </r>
  </si>
  <si>
    <r>
      <rPr>
        <rFont val="Arial"/>
        <sz val="7.0"/>
      </rPr>
      <t xml:space="preserve">Formas planas de madeira com 05 (cinco) utilizações (guarda-corpo de pontes), inclusive
</t>
    </r>
    <r>
      <rPr>
        <rFont val="Arial"/>
        <sz val="7.0"/>
      </rPr>
      <t>fornecimento e transportes das madeiras</t>
    </r>
  </si>
  <si>
    <r>
      <rPr>
        <rFont val="Arial"/>
        <sz val="7.0"/>
      </rPr>
      <t>M2</t>
    </r>
  </si>
  <si>
    <r>
      <rPr>
        <rFont val="Arial"/>
        <sz val="7.0"/>
      </rPr>
      <t>A incluir</t>
    </r>
  </si>
  <si>
    <r>
      <rPr>
        <rFont val="Arial"/>
        <sz val="7.0"/>
      </rPr>
      <t xml:space="preserve">Formas planas de madeirit meso e superestrutura com 1 reaproveitamento esp. = 14 mm,
</t>
    </r>
    <r>
      <rPr>
        <rFont val="Arial"/>
        <sz val="7.0"/>
      </rPr>
      <t>inclusive fornecimento e transporte das madeiras</t>
    </r>
  </si>
  <si>
    <r>
      <rPr>
        <rFont val="Arial"/>
        <sz val="7.0"/>
      </rPr>
      <t>M2</t>
    </r>
  </si>
  <si>
    <r>
      <rPr>
        <rFont val="Arial"/>
        <sz val="7.0"/>
      </rPr>
      <t>A incluir</t>
    </r>
  </si>
  <si>
    <r>
      <rPr>
        <rFont val="Arial"/>
        <sz val="7.0"/>
      </rPr>
      <t xml:space="preserve">Formas planas de madeirit meso e superestrutura com 1 reaproveitamento esp. = 17 mm,
</t>
    </r>
    <r>
      <rPr>
        <rFont val="Arial"/>
        <sz val="7.0"/>
      </rPr>
      <t>inclusive fornecimento e transporte das madeiras</t>
    </r>
  </si>
  <si>
    <r>
      <rPr>
        <rFont val="Arial"/>
        <sz val="7.0"/>
      </rPr>
      <t>M2</t>
    </r>
  </si>
  <si>
    <r>
      <rPr>
        <rFont val="Arial"/>
        <sz val="7.0"/>
      </rPr>
      <t>A incluir</t>
    </r>
  </si>
  <si>
    <r>
      <rPr>
        <rFont val="Arial"/>
        <sz val="7.0"/>
      </rPr>
      <t xml:space="preserve">Formas planas de madeirit meso e superestrutura com 2 reaproveitamentos esp. = 17 mm,
</t>
    </r>
    <r>
      <rPr>
        <rFont val="Arial"/>
        <sz val="7.0"/>
      </rPr>
      <t>inclusive fornecimento e transporte das madeiras</t>
    </r>
  </si>
  <si>
    <r>
      <rPr>
        <rFont val="Arial"/>
        <sz val="7.0"/>
      </rPr>
      <t>M2</t>
    </r>
  </si>
  <si>
    <r>
      <rPr>
        <rFont val="Arial"/>
        <sz val="7.0"/>
      </rPr>
      <t>A incluir</t>
    </r>
  </si>
  <si>
    <r>
      <rPr>
        <rFont val="Arial"/>
        <sz val="7.0"/>
      </rPr>
      <t xml:space="preserve">Formas planas de madeirit meso e superestrutura com 4 reaproveitamentos esp. = 17 mm,
</t>
    </r>
    <r>
      <rPr>
        <rFont val="Arial"/>
        <sz val="7.0"/>
      </rPr>
      <t>inclusive fornecimento e transporte das madeiras</t>
    </r>
  </si>
  <si>
    <r>
      <rPr>
        <rFont val="Arial"/>
        <sz val="7.0"/>
      </rPr>
      <t>M2</t>
    </r>
  </si>
  <si>
    <r>
      <rPr>
        <rFont val="Arial"/>
        <sz val="7.0"/>
      </rPr>
      <t>A incluir</t>
    </r>
  </si>
  <si>
    <r>
      <rPr>
        <rFont val="Arial"/>
        <sz val="7.0"/>
      </rPr>
      <t xml:space="preserve">Formas planas de madeirit meso e superestrutura sem reaproveitamento esp. = 10 mm,
</t>
    </r>
    <r>
      <rPr>
        <rFont val="Arial"/>
        <sz val="7.0"/>
      </rPr>
      <t>inclusive fornecimento e transporte das madeiras</t>
    </r>
  </si>
  <si>
    <r>
      <rPr>
        <rFont val="Arial"/>
        <sz val="7.0"/>
      </rPr>
      <t>M2</t>
    </r>
  </si>
  <si>
    <r>
      <rPr>
        <rFont val="Arial"/>
        <sz val="7.0"/>
      </rPr>
      <t>A incluir</t>
    </r>
  </si>
  <si>
    <r>
      <rPr>
        <rFont val="Arial"/>
        <sz val="7.0"/>
      </rPr>
      <t xml:space="preserve">Formas planas de madeirit meso e superestrutura sem reaproveitamento esp. = 14 mm,
</t>
    </r>
    <r>
      <rPr>
        <rFont val="Arial"/>
        <sz val="7.0"/>
      </rPr>
      <t>inclusive fornecimento e transporte das madeiras</t>
    </r>
  </si>
  <si>
    <r>
      <rPr>
        <rFont val="Arial"/>
        <sz val="7.0"/>
      </rPr>
      <t>M2</t>
    </r>
  </si>
  <si>
    <r>
      <rPr>
        <rFont val="Arial"/>
        <sz val="7.0"/>
      </rPr>
      <t>A incluir</t>
    </r>
  </si>
  <si>
    <r>
      <rPr>
        <rFont val="Arial"/>
        <sz val="7.0"/>
      </rPr>
      <t xml:space="preserve">Formas planas de madeirit meso e superestrutura sem reaproveitamento esp. = 17 mm,
</t>
    </r>
    <r>
      <rPr>
        <rFont val="Arial"/>
        <sz val="7.0"/>
      </rPr>
      <t>inclusive fornecimento e transporte das madeiras</t>
    </r>
  </si>
  <si>
    <r>
      <rPr>
        <rFont val="Arial"/>
        <sz val="7.0"/>
      </rPr>
      <t>M2</t>
    </r>
  </si>
  <si>
    <r>
      <rPr>
        <rFont val="Arial"/>
        <sz val="7.0"/>
      </rPr>
      <t>A incluir</t>
    </r>
  </si>
  <si>
    <r>
      <rPr>
        <rFont val="Arial"/>
        <sz val="7.0"/>
      </rPr>
      <t>Furação, fornecimento e fixação de grampos diam.16 mm com resina epoxi (prof. 50 cm)</t>
    </r>
  </si>
  <si>
    <r>
      <rPr>
        <rFont val="Arial"/>
        <sz val="7.0"/>
      </rPr>
      <t>Ud</t>
    </r>
  </si>
  <si>
    <r>
      <rPr>
        <rFont val="Arial"/>
        <sz val="7.0"/>
      </rPr>
      <t>Furação, fornecimento e fixação de grampos 10 mm com resina epoxi</t>
    </r>
  </si>
  <si>
    <r>
      <rPr>
        <rFont val="Arial"/>
        <sz val="7.0"/>
      </rPr>
      <t>Ud</t>
    </r>
  </si>
  <si>
    <r>
      <rPr>
        <rFont val="Arial"/>
        <sz val="7.0"/>
      </rPr>
      <t xml:space="preserve">Furação, fornecimento e fixação de grampos 12,5 mm com resina epoxi em vigas pré-
</t>
    </r>
    <r>
      <rPr>
        <rFont val="Arial"/>
        <sz val="7.0"/>
      </rPr>
      <t>moldadas</t>
    </r>
  </si>
  <si>
    <r>
      <rPr>
        <rFont val="Arial"/>
        <sz val="7.0"/>
      </rPr>
      <t>Ud</t>
    </r>
  </si>
  <si>
    <r>
      <rPr>
        <rFont val="Arial"/>
        <sz val="7.0"/>
      </rPr>
      <t>Guarda corpo em toras de eucalipto conf. projeto</t>
    </r>
  </si>
  <si>
    <r>
      <rPr>
        <rFont val="Arial"/>
        <sz val="7.0"/>
      </rPr>
      <t>M</t>
    </r>
  </si>
  <si>
    <r>
      <rPr>
        <rFont val="Arial"/>
        <sz val="7.0"/>
      </rPr>
      <t>Guarda corpo metálico</t>
    </r>
  </si>
  <si>
    <r>
      <rPr>
        <rFont val="Arial"/>
        <sz val="7.0"/>
      </rPr>
      <t>M</t>
    </r>
  </si>
  <si>
    <r>
      <rPr>
        <rFont val="Arial"/>
        <sz val="7.0"/>
      </rPr>
      <t>Guarda corpo padrão (tipo DNIT)</t>
    </r>
  </si>
  <si>
    <r>
      <rPr>
        <rFont val="Arial"/>
        <sz val="7.0"/>
      </rPr>
      <t>M</t>
    </r>
  </si>
  <si>
    <r>
      <rPr>
        <rFont val="Arial"/>
        <sz val="7.0"/>
      </rPr>
      <t>Hidrojateamento de superfícies de concreto</t>
    </r>
  </si>
  <si>
    <r>
      <rPr>
        <rFont val="Arial"/>
        <sz val="7.0"/>
      </rPr>
      <t>M2</t>
    </r>
  </si>
  <si>
    <r>
      <rPr>
        <rFont val="Arial"/>
        <sz val="7.0"/>
      </rPr>
      <t>Hidrojateamento de superfícies metálicas</t>
    </r>
  </si>
  <si>
    <r>
      <rPr>
        <rFont val="Arial"/>
        <sz val="7.0"/>
      </rPr>
      <t>M2</t>
    </r>
  </si>
  <si>
    <r>
      <rPr>
        <rFont val="Arial"/>
        <sz val="7.0"/>
      </rPr>
      <t>Injeção de calda de cimento para chumbamento de tirantes</t>
    </r>
  </si>
  <si>
    <r>
      <rPr>
        <rFont val="Arial"/>
        <sz val="7.0"/>
      </rPr>
      <t>SC</t>
    </r>
  </si>
  <si>
    <r>
      <rPr>
        <rFont val="Arial"/>
        <sz val="7.0"/>
      </rPr>
      <t>Injeção de epoxi em fissuras, inclusive preparo e montagem de bicos de injeção</t>
    </r>
  </si>
  <si>
    <r>
      <rPr>
        <rFont val="Arial"/>
        <sz val="7.0"/>
      </rPr>
      <t>kg</t>
    </r>
  </si>
  <si>
    <r>
      <rPr>
        <rFont val="Arial"/>
        <sz val="7.0"/>
      </rPr>
      <t>Junta de cantoneira L de 4" x 4" x 3/8"</t>
    </r>
  </si>
  <si>
    <r>
      <rPr>
        <rFont val="Arial"/>
        <sz val="7.0"/>
      </rPr>
      <t>M</t>
    </r>
  </si>
  <si>
    <r>
      <rPr>
        <rFont val="Arial"/>
        <sz val="7.0"/>
      </rPr>
      <t>A incluir</t>
    </r>
  </si>
  <si>
    <r>
      <rPr>
        <rFont val="Arial"/>
        <sz val="7.0"/>
      </rPr>
      <t xml:space="preserve">Junta de dilatação elástica pré-moldada p/ concreto, tipo fungenband em perfil O-12 de PVC
</t>
    </r>
    <r>
      <rPr>
        <rFont val="Arial"/>
        <sz val="7.0"/>
      </rPr>
      <t>alta densidade, Uniontech ou equival. fornecim./colocação</t>
    </r>
  </si>
  <si>
    <r>
      <rPr>
        <rFont val="Arial"/>
        <sz val="7.0"/>
      </rPr>
      <t>M</t>
    </r>
  </si>
  <si>
    <r>
      <rPr>
        <rFont val="Arial"/>
        <sz val="7.0"/>
      </rPr>
      <t xml:space="preserve">Junta perfil elastomérico de vedação p/pontes c/abertura média de 25mm ± 10 mm, inclus.
</t>
    </r>
    <r>
      <rPr>
        <rFont val="Arial"/>
        <sz val="7.0"/>
      </rPr>
      <t>lábios poliméricos-Marca Ref JEENE-JJ2540 VV (constr.)</t>
    </r>
  </si>
  <si>
    <r>
      <rPr>
        <rFont val="Arial"/>
        <sz val="7.0"/>
      </rPr>
      <t>M</t>
    </r>
  </si>
  <si>
    <r>
      <rPr>
        <rFont val="Arial"/>
        <sz val="7.0"/>
      </rPr>
      <t xml:space="preserve">Junta perfil elastomérico de vedação p/pontes c/abertura média de 50 mm ±  25 mm, inclus.
</t>
    </r>
    <r>
      <rPr>
        <rFont val="Arial"/>
        <sz val="7.0"/>
      </rPr>
      <t>lábios poliméricos-Marca Ref.JEENE mod.JJ-5070 (constr.)</t>
    </r>
  </si>
  <si>
    <r>
      <rPr>
        <rFont val="Arial"/>
        <sz val="7.0"/>
      </rPr>
      <t>M</t>
    </r>
  </si>
  <si>
    <r>
      <rPr>
        <rFont val="Arial"/>
        <sz val="7.0"/>
      </rPr>
      <t xml:space="preserve">Junta perfil elastomérico de vedação p/pontes c/abertura média de 50mm ± 25mm,inclus.
</t>
    </r>
    <r>
      <rPr>
        <rFont val="Arial"/>
        <sz val="7.0"/>
      </rPr>
      <t>lábios poliméricos-Marca Ref JEENE mod.JJ-5070 VV(substituição)</t>
    </r>
  </si>
  <si>
    <r>
      <rPr>
        <rFont val="Arial"/>
        <sz val="7.0"/>
      </rPr>
      <t>M</t>
    </r>
  </si>
  <si>
    <r>
      <rPr>
        <rFont val="Arial"/>
        <sz val="7.0"/>
      </rPr>
      <t>Perfuração de concreto</t>
    </r>
  </si>
  <si>
    <r>
      <rPr>
        <rFont val="Arial"/>
        <sz val="7.0"/>
      </rPr>
      <t>M</t>
    </r>
  </si>
  <si>
    <r>
      <rPr>
        <rFont val="Arial"/>
        <sz val="7.0"/>
      </rPr>
      <t>Perfuração de rocha para fixação de chumbadores</t>
    </r>
  </si>
  <si>
    <r>
      <rPr>
        <rFont val="Arial"/>
        <sz val="7.0"/>
      </rPr>
      <t>M</t>
    </r>
  </si>
  <si>
    <r>
      <rPr>
        <rFont val="Arial"/>
        <sz val="7.0"/>
      </rPr>
      <t>Pintura a cal em pontes (2 demãos)</t>
    </r>
  </si>
  <si>
    <r>
      <rPr>
        <rFont val="Arial"/>
        <sz val="7.0"/>
      </rPr>
      <t>M2</t>
    </r>
  </si>
  <si>
    <r>
      <rPr>
        <rFont val="Arial"/>
        <sz val="7.0"/>
      </rPr>
      <t xml:space="preserve">Ponte provisoria para movimentação de equipamentos de execução de fundação composta de
</t>
    </r>
    <r>
      <rPr>
        <rFont val="Arial"/>
        <sz val="7.0"/>
      </rPr>
      <t>passadiço de madeira sobre estacas de madeira</t>
    </r>
  </si>
  <si>
    <r>
      <rPr>
        <rFont val="Arial"/>
        <sz val="7.0"/>
      </rPr>
      <t>M2</t>
    </r>
  </si>
  <si>
    <r>
      <rPr>
        <rFont val="Arial"/>
        <sz val="7.0"/>
      </rPr>
      <t>A incluir</t>
    </r>
  </si>
  <si>
    <r>
      <rPr>
        <rFont val="Arial"/>
        <sz val="7.0"/>
      </rPr>
      <t xml:space="preserve">Preparo e colocação de 12 cordoalhas de 1/2" (Aço CP-190 RB) nas formas, inclusive injeção
</t>
    </r>
    <r>
      <rPr>
        <rFont val="Arial"/>
        <sz val="7.0"/>
      </rPr>
      <t>de nata de cimento</t>
    </r>
  </si>
  <si>
    <r>
      <rPr>
        <rFont val="Arial"/>
        <sz val="7.0"/>
      </rPr>
      <t>kg</t>
    </r>
  </si>
  <si>
    <r>
      <rPr>
        <rFont val="Arial"/>
        <sz val="7.0"/>
      </rPr>
      <t>A incluir</t>
    </r>
  </si>
  <si>
    <r>
      <rPr>
        <rFont val="Arial"/>
        <sz val="7.0"/>
      </rPr>
      <t>Recuperação estrutural com uso de argamassa polimérica (espessura média=3,5cm)</t>
    </r>
  </si>
  <si>
    <r>
      <rPr>
        <rFont val="Arial"/>
        <sz val="7.0"/>
      </rPr>
      <t>M2</t>
    </r>
  </si>
  <si>
    <r>
      <rPr>
        <rFont val="Arial"/>
        <sz val="7.0"/>
      </rPr>
      <t>Tirante de Aço CA-50, diâmetro de 25mm (1"), para comprimentos até 6m</t>
    </r>
  </si>
  <si>
    <r>
      <rPr>
        <rFont val="Arial"/>
        <sz val="7.0"/>
      </rPr>
      <t>M</t>
    </r>
  </si>
  <si>
    <r>
      <rPr>
        <rFont val="Arial"/>
        <sz val="7.0"/>
      </rPr>
      <t xml:space="preserve">Tirante de aço Rocsolo ou similar, diâmetro 29,3mm, incluindo fornecimento da barra e da
</t>
    </r>
    <r>
      <rPr>
        <rFont val="Arial"/>
        <sz val="7.0"/>
      </rPr>
      <t>bainha proteção anticorrosiva, preparo e colocação no furo</t>
    </r>
  </si>
  <si>
    <r>
      <rPr>
        <rFont val="Arial"/>
        <sz val="7.0"/>
      </rPr>
      <t>M</t>
    </r>
  </si>
  <si>
    <r>
      <rPr>
        <rFont val="Arial"/>
        <sz val="7.0"/>
      </rPr>
      <t xml:space="preserve">Tirante de aço ST 50/55, para carga trab. até 22 t, diam.32mm, incluindo fornecimento da
</t>
    </r>
    <r>
      <rPr>
        <rFont val="Arial"/>
        <sz val="7.0"/>
      </rPr>
      <t>bainha proteção anticorrosiva, preparo e colocação no furo.</t>
    </r>
  </si>
  <si>
    <r>
      <rPr>
        <rFont val="Arial"/>
        <sz val="7.0"/>
      </rPr>
      <t>M</t>
    </r>
  </si>
  <si>
    <r>
      <rPr>
        <rFont val="Arial"/>
        <sz val="7.0"/>
      </rPr>
      <t xml:space="preserve">Tirante de aço ST 85/105, diâmetro de 32 mm, incluindo fornecimento da barra e da bainha
</t>
    </r>
    <r>
      <rPr>
        <rFont val="Arial"/>
        <sz val="7.0"/>
      </rPr>
      <t>proteção anticorrosiva, preparo e colocação no furo</t>
    </r>
  </si>
  <si>
    <r>
      <rPr>
        <rFont val="Arial"/>
        <sz val="7.0"/>
      </rPr>
      <t>M</t>
    </r>
  </si>
  <si>
    <r>
      <rPr>
        <rFont val="Arial"/>
        <sz val="7.0"/>
      </rPr>
      <t>Grupo de serviço: OBRAS DE ARTE ESPECIAIS</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</si>
  <si>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</si>
  <si>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</si>
  <si>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</si>
  <si>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</si>
  <si>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</si>
  <si>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Tirante protendido em Aço GEWI 50/55 ou similar, diâmetro de 32mm</t>
    </r>
  </si>
  <si>
    <r>
      <rPr>
        <rFont val="Arial"/>
        <sz val="7.0"/>
      </rPr>
      <t>M</t>
    </r>
  </si>
  <si>
    <r>
      <rPr>
        <rFont val="Arial"/>
        <sz val="7.0"/>
      </rPr>
      <t>Grupo de serviço: MATERIAIS</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</si>
  <si>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</si>
  <si>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</si>
  <si>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</si>
  <si>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</si>
  <si>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</si>
  <si>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Aquisição de solo de jazida comercial (saibreira)</t>
    </r>
  </si>
  <si>
    <r>
      <rPr>
        <rFont val="Arial"/>
        <sz val="7.0"/>
      </rPr>
      <t>M3</t>
    </r>
  </si>
  <si>
    <r>
      <rPr>
        <rFont val="Arial"/>
        <sz val="7.0"/>
      </rPr>
      <t>Bonificação de 15,28% sobre aquisição de materiais</t>
    </r>
  </si>
  <si>
    <r>
      <rPr>
        <rFont val="Arial"/>
        <sz val="7.0"/>
      </rPr>
      <t>%</t>
    </r>
  </si>
  <si>
    <r>
      <rPr>
        <rFont val="Arial"/>
        <sz val="7.0"/>
      </rPr>
      <t>Grupo de serviço: TERRAPLENAGEM - VIAS URBANAS</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</si>
  <si>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</si>
  <si>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</si>
  <si>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</si>
  <si>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</si>
  <si>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</si>
  <si>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Carga de material de 1ª categoria em Vias Urbanas</t>
    </r>
  </si>
  <si>
    <r>
      <rPr>
        <rFont val="Arial"/>
        <sz val="7.0"/>
      </rPr>
      <t>M3</t>
    </r>
  </si>
  <si>
    <r>
      <rPr>
        <rFont val="Arial"/>
        <sz val="7.0"/>
      </rPr>
      <t>Carga de material de 2ª categoria (solo, areia, brita, excl. rocha escavada) em Vias Urbanas</t>
    </r>
  </si>
  <si>
    <r>
      <rPr>
        <rFont val="Arial"/>
        <sz val="7.0"/>
      </rPr>
      <t>M3</t>
    </r>
  </si>
  <si>
    <r>
      <rPr>
        <rFont val="Arial"/>
        <sz val="7.0"/>
      </rPr>
      <t>Carga de material de 3ª categoria (rocha) em Vias Urbanas</t>
    </r>
  </si>
  <si>
    <r>
      <rPr>
        <rFont val="Arial"/>
        <sz val="7.0"/>
      </rPr>
      <t>M3</t>
    </r>
  </si>
  <si>
    <r>
      <rPr>
        <rFont val="Arial"/>
        <sz val="7.0"/>
      </rPr>
      <t>Compactação de aterros 100% PI em Vias Urbanas</t>
    </r>
  </si>
  <si>
    <r>
      <rPr>
        <rFont val="Arial"/>
        <sz val="7.0"/>
      </rPr>
      <t>M3</t>
    </r>
  </si>
  <si>
    <r>
      <rPr>
        <rFont val="Arial"/>
        <sz val="7.0"/>
      </rPr>
      <t>Compactação de aterros 100% PN em Vias Urbanas</t>
    </r>
  </si>
  <si>
    <r>
      <rPr>
        <rFont val="Arial"/>
        <sz val="7.0"/>
      </rPr>
      <t>M3</t>
    </r>
  </si>
  <si>
    <r>
      <rPr>
        <rFont val="Arial"/>
        <sz val="7.0"/>
      </rPr>
      <t>Escalonamento de taludes com escavadeira em Vias Urbanas</t>
    </r>
  </si>
  <si>
    <r>
      <rPr>
        <rFont val="Arial"/>
        <sz val="7.0"/>
      </rPr>
      <t>M3</t>
    </r>
  </si>
  <si>
    <r>
      <rPr>
        <rFont val="Arial"/>
        <sz val="7.0"/>
      </rPr>
      <t xml:space="preserve">Escavação a fogo em material de 3ª categoria, rocha viva, a céu aberto, perfuração a ar
</t>
    </r>
    <r>
      <rPr>
        <rFont val="Arial"/>
        <sz val="7.0"/>
      </rPr>
      <t>comprimido em Vias Urbanas</t>
    </r>
  </si>
  <si>
    <r>
      <rPr>
        <rFont val="Arial"/>
        <sz val="7.0"/>
      </rPr>
      <t>M3</t>
    </r>
  </si>
  <si>
    <r>
      <rPr>
        <rFont val="Arial"/>
        <sz val="7.0"/>
      </rPr>
      <t>Escavação, carga de material de 3ª categoria (fogo controlado) em Vias Urbanas</t>
    </r>
  </si>
  <si>
    <r>
      <rPr>
        <rFont val="Arial"/>
        <sz val="7.0"/>
      </rPr>
      <t>M3</t>
    </r>
  </si>
  <si>
    <r>
      <rPr>
        <rFont val="Arial"/>
        <sz val="7.0"/>
      </rPr>
      <t>Escavação e carga de material de barreira (remoção) em Vias Urbanas</t>
    </r>
  </si>
  <si>
    <r>
      <rPr>
        <rFont val="Arial"/>
        <sz val="7.0"/>
      </rPr>
      <t>M3</t>
    </r>
  </si>
  <si>
    <r>
      <rPr>
        <rFont val="Arial"/>
        <sz val="7.0"/>
      </rPr>
      <t>Escavação e carga de material de 1ª categoria com escavadeira em Vias Urbanas</t>
    </r>
  </si>
  <si>
    <r>
      <rPr>
        <rFont val="Arial"/>
        <sz val="7.0"/>
      </rPr>
      <t>M3</t>
    </r>
  </si>
  <si>
    <r>
      <rPr>
        <rFont val="Arial"/>
        <sz val="7.0"/>
      </rPr>
      <t>Escavação e carga de material de 2ª categoria com escavadeira em Vias Urbanas</t>
    </r>
  </si>
  <si>
    <r>
      <rPr>
        <rFont val="Arial"/>
        <sz val="7.0"/>
      </rPr>
      <t>M3</t>
    </r>
  </si>
  <si>
    <r>
      <rPr>
        <rFont val="Arial"/>
        <sz val="7.0"/>
      </rPr>
      <t>Escavação e carga de material de 3ª categoria (H bancada &gt;1,0 m) em Vias Urbanas</t>
    </r>
  </si>
  <si>
    <r>
      <rPr>
        <rFont val="Arial"/>
        <sz val="7.0"/>
      </rPr>
      <t>M3</t>
    </r>
  </si>
  <si>
    <r>
      <rPr>
        <rFont val="Arial"/>
        <sz val="7.0"/>
      </rPr>
      <t>Fragmentação de rocha (fogacheamento) em Vias Urbanas</t>
    </r>
  </si>
  <si>
    <r>
      <rPr>
        <rFont val="Arial"/>
        <sz val="7.0"/>
      </rPr>
      <t>M3</t>
    </r>
  </si>
  <si>
    <r>
      <rPr>
        <rFont val="Arial"/>
        <sz val="7.0"/>
      </rPr>
      <t>Limpeza de acostamento em Vias Urbanas</t>
    </r>
  </si>
  <si>
    <r>
      <rPr>
        <rFont val="Arial"/>
        <sz val="7.0"/>
      </rPr>
      <t>M2</t>
    </r>
  </si>
  <si>
    <r>
      <rPr>
        <rFont val="Arial"/>
        <sz val="7.0"/>
      </rPr>
      <t xml:space="preserve">Limpeza e desmatamento em área alagada (pântano) com ferr. man., incl. moto serra em Vias
</t>
    </r>
    <r>
      <rPr>
        <rFont val="Arial"/>
        <sz val="7.0"/>
      </rPr>
      <t>Urbanas</t>
    </r>
  </si>
  <si>
    <r>
      <rPr>
        <rFont val="Arial"/>
        <sz val="7.0"/>
      </rPr>
      <t>M2</t>
    </r>
  </si>
  <si>
    <r>
      <rPr>
        <rFont val="Arial"/>
        <sz val="7.0"/>
      </rPr>
      <t>Pré-fissuramento de taludes de rocha em Vias Urbanas</t>
    </r>
  </si>
  <si>
    <r>
      <rPr>
        <rFont val="Arial"/>
        <sz val="7.0"/>
      </rPr>
      <t>M2</t>
    </r>
  </si>
  <si>
    <r>
      <rPr>
        <rFont val="Arial"/>
        <sz val="7.0"/>
      </rPr>
      <t>Recomposição vegetal de jazidas, empréstimos e bota-fora em Vias Urbanas</t>
    </r>
  </si>
  <si>
    <r>
      <rPr>
        <rFont val="Arial"/>
        <sz val="7.0"/>
      </rPr>
      <t>M2</t>
    </r>
  </si>
  <si>
    <r>
      <rPr>
        <rFont val="Arial"/>
        <sz val="7.0"/>
      </rPr>
      <t>A incluir</t>
    </r>
  </si>
  <si>
    <r>
      <rPr>
        <rFont val="Arial"/>
        <sz val="7.0"/>
      </rPr>
      <t xml:space="preserve">Remoção de solos moles, incluindo carregamento mecânico com escavadeira hidráulica em
</t>
    </r>
    <r>
      <rPr>
        <rFont val="Arial"/>
        <sz val="7.0"/>
      </rPr>
      <t>Vias Urbanas</t>
    </r>
  </si>
  <si>
    <r>
      <rPr>
        <rFont val="Arial"/>
        <sz val="7.0"/>
      </rPr>
      <t>M3</t>
    </r>
  </si>
  <si>
    <r>
      <rPr>
        <rFont val="Arial"/>
        <sz val="7.0"/>
      </rPr>
      <t xml:space="preserve">Transporte horizontal com trator de lâmina de material de 1ª cat. DMTaté 50m em Vias
</t>
    </r>
    <r>
      <rPr>
        <rFont val="Arial"/>
        <sz val="7.0"/>
      </rPr>
      <t>Urbanas</t>
    </r>
  </si>
  <si>
    <r>
      <rPr>
        <rFont val="Arial"/>
        <sz val="7.0"/>
      </rPr>
      <t>M3</t>
    </r>
  </si>
  <si>
    <r>
      <rPr>
        <rFont val="Arial"/>
        <sz val="7.0"/>
      </rPr>
      <t>Grupo de serviço: PAVIMENTAÇÃO - VIAS URBANAS</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</si>
  <si>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</si>
  <si>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</si>
  <si>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</si>
  <si>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</si>
  <si>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</si>
  <si>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Base de brita graduada, inclusive fornecimento, exclusive transporte da brita em Vias Urbanas</t>
    </r>
  </si>
  <si>
    <r>
      <rPr>
        <rFont val="Arial"/>
        <sz val="7.0"/>
      </rPr>
      <t>M3</t>
    </r>
  </si>
  <si>
    <r>
      <rPr>
        <rFont val="Arial"/>
        <sz val="7.0"/>
      </rPr>
      <t>Base de brita 1, inclusive fornecimento, exclusive transporte da brita em Vias Urbanas</t>
    </r>
  </si>
  <si>
    <r>
      <rPr>
        <rFont val="Arial"/>
        <sz val="7.0"/>
      </rPr>
      <t>M3</t>
    </r>
  </si>
  <si>
    <r>
      <rPr>
        <rFont val="Arial"/>
        <sz val="7.0"/>
      </rPr>
      <t xml:space="preserve">Base de solo brita, 50% em peso, inclusive fornecimento, exclusive transporte da brita em Vias
</t>
    </r>
    <r>
      <rPr>
        <rFont val="Arial"/>
        <sz val="7.0"/>
      </rPr>
      <t>Urbanas</t>
    </r>
  </si>
  <si>
    <r>
      <rPr>
        <rFont val="Arial"/>
        <sz val="7.0"/>
      </rPr>
      <t>M3</t>
    </r>
  </si>
  <si>
    <r>
      <rPr>
        <rFont val="Arial"/>
        <sz val="7.0"/>
      </rPr>
      <t>Demolição e remoção de pavimento asfáltico em Vias Urbanas</t>
    </r>
  </si>
  <si>
    <r>
      <rPr>
        <rFont val="Arial"/>
        <sz val="7.0"/>
      </rPr>
      <t>M2</t>
    </r>
  </si>
  <si>
    <r>
      <rPr>
        <rFont val="Arial"/>
        <sz val="7.0"/>
      </rPr>
      <t xml:space="preserve">Fresagem de pavimento asfáltico a frio, esp. até 15cm, exclusive transporte de materiais, em
</t>
    </r>
    <r>
      <rPr>
        <rFont val="Arial"/>
        <sz val="7.0"/>
      </rPr>
      <t>Vias Urbanas</t>
    </r>
  </si>
  <si>
    <r>
      <rPr>
        <rFont val="Arial"/>
        <sz val="7.0"/>
      </rPr>
      <t>M2</t>
    </r>
  </si>
  <si>
    <r>
      <rPr>
        <rFont val="Arial"/>
        <sz val="7.0"/>
      </rPr>
      <t xml:space="preserve">Fresagem de pavimento asfáltico a frio, esp=5cm, exclusive transporte de materiais em Vias
</t>
    </r>
    <r>
      <rPr>
        <rFont val="Arial"/>
        <sz val="7.0"/>
      </rPr>
      <t>Urbanas</t>
    </r>
  </si>
  <si>
    <r>
      <rPr>
        <rFont val="Arial"/>
        <sz val="7.0"/>
      </rPr>
      <t>M2</t>
    </r>
  </si>
  <si>
    <r>
      <rPr>
        <rFont val="Arial"/>
        <sz val="7.0"/>
      </rPr>
      <t xml:space="preserve">Imprimação exclusive fornecimento e transporte comercial do material betuminoso em Vias
</t>
    </r>
    <r>
      <rPr>
        <rFont val="Arial"/>
        <sz val="7.0"/>
      </rPr>
      <t>Urbanas</t>
    </r>
  </si>
  <si>
    <r>
      <rPr>
        <rFont val="Arial"/>
        <sz val="7.0"/>
      </rPr>
      <t>M2</t>
    </r>
  </si>
  <si>
    <r>
      <rPr>
        <rFont val="Arial"/>
        <sz val="7.0"/>
      </rPr>
      <t xml:space="preserve">Imprimação inclusive fornecimento e transporte comercial do material betuminoso em Vias
</t>
    </r>
    <r>
      <rPr>
        <rFont val="Arial"/>
        <sz val="7.0"/>
      </rPr>
      <t>Urbanas</t>
    </r>
  </si>
  <si>
    <r>
      <rPr>
        <rFont val="Arial"/>
        <sz val="7.0"/>
      </rPr>
      <t>M2</t>
    </r>
  </si>
  <si>
    <r>
      <rPr>
        <rFont val="Arial"/>
        <sz val="7.0"/>
      </rPr>
      <t>A incluir</t>
    </r>
  </si>
  <si>
    <r>
      <rPr>
        <rFont val="Arial"/>
        <sz val="7.0"/>
      </rPr>
      <t xml:space="preserve">Micro revestimento asfáltico à frio inclusive fornecimento e transporte comercial do material
</t>
    </r>
    <r>
      <rPr>
        <rFont val="Arial"/>
        <sz val="7.0"/>
      </rPr>
      <t>betuminoso, em Vias Urbanas</t>
    </r>
  </si>
  <si>
    <r>
      <rPr>
        <rFont val="Arial"/>
        <sz val="7.0"/>
      </rPr>
      <t>M2</t>
    </r>
  </si>
  <si>
    <r>
      <rPr>
        <rFont val="Arial"/>
        <sz val="7.0"/>
      </rPr>
      <t>A incluir</t>
    </r>
  </si>
  <si>
    <r>
      <rPr>
        <rFont val="Arial"/>
        <sz val="7.0"/>
      </rPr>
      <t xml:space="preserve">Obturação de buracos c/ CBUQ inclusive fornecimento e transporte comercial dos materiais
</t>
    </r>
    <r>
      <rPr>
        <rFont val="Arial"/>
        <sz val="7.0"/>
      </rPr>
      <t>betuminosos em  Vias Urbanas</t>
    </r>
  </si>
  <si>
    <r>
      <rPr>
        <rFont val="Arial"/>
        <sz val="7.0"/>
      </rPr>
      <t>M2</t>
    </r>
  </si>
  <si>
    <r>
      <rPr>
        <rFont val="Arial"/>
        <sz val="7.0"/>
      </rPr>
      <t>A incluir</t>
    </r>
  </si>
  <si>
    <r>
      <rPr>
        <rFont val="Arial"/>
        <sz val="7.0"/>
      </rPr>
      <t xml:space="preserve">Obturação de buracos c/ CBUQ inclusive fornecimento e transporte dos materiais betuminosos
</t>
    </r>
    <r>
      <rPr>
        <rFont val="Arial"/>
        <sz val="7.0"/>
      </rPr>
      <t>em Vias Urbanas</t>
    </r>
  </si>
  <si>
    <r>
      <rPr>
        <rFont val="Arial"/>
        <sz val="7.0"/>
      </rPr>
      <t>t</t>
    </r>
  </si>
  <si>
    <r>
      <rPr>
        <rFont val="Arial"/>
        <sz val="7.0"/>
      </rPr>
      <t>A incluir</t>
    </r>
  </si>
  <si>
    <r>
      <rPr>
        <rFont val="Arial"/>
        <sz val="7.0"/>
      </rPr>
      <t xml:space="preserve">Pavimentação com blocos de concreto (35 MPa), esp.=06cm, sobre colchão areia esp.=5cm,
</t>
    </r>
    <r>
      <rPr>
        <rFont val="Arial"/>
        <sz val="7.0"/>
      </rPr>
      <t>inclusive fornecim. e transporte  blocos e areia,  Vias Urbanas</t>
    </r>
  </si>
  <si>
    <r>
      <rPr>
        <rFont val="Arial"/>
        <sz val="7.0"/>
      </rPr>
      <t>M2</t>
    </r>
  </si>
  <si>
    <r>
      <rPr>
        <rFont val="Arial"/>
        <sz val="7.0"/>
      </rPr>
      <t>A incluir</t>
    </r>
  </si>
  <si>
    <r>
      <rPr>
        <rFont val="Arial"/>
        <sz val="7.0"/>
      </rPr>
      <t xml:space="preserve">Pavimentação com blocos de concreto (35 MPa), esp.=08cm, sobre colchão de areia 5cm,
</t>
    </r>
    <r>
      <rPr>
        <rFont val="Arial"/>
        <sz val="7.0"/>
      </rPr>
      <t>inclusive fornecim. e transporte blocos e areia, em Vias Urbanas</t>
    </r>
  </si>
  <si>
    <r>
      <rPr>
        <rFont val="Arial"/>
        <sz val="7.0"/>
      </rPr>
      <t>M2</t>
    </r>
  </si>
  <si>
    <r>
      <rPr>
        <rFont val="Arial"/>
        <sz val="7.0"/>
      </rPr>
      <t>A incluir</t>
    </r>
  </si>
  <si>
    <r>
      <rPr>
        <rFont val="Arial"/>
        <sz val="7.0"/>
      </rPr>
      <t xml:space="preserve">Pavimentação com blocos de concreto (35 MPa), esp.=10cm, sobre colchão de areia esp.=
</t>
    </r>
    <r>
      <rPr>
        <rFont val="Arial"/>
        <sz val="7.0"/>
      </rPr>
      <t>5cm, inclusive fornecim.e transporte  blocos e areia,Vias Urbanas</t>
    </r>
  </si>
  <si>
    <r>
      <rPr>
        <rFont val="Arial"/>
        <sz val="7.0"/>
      </rPr>
      <t>M2</t>
    </r>
  </si>
  <si>
    <r>
      <rPr>
        <rFont val="Arial"/>
        <sz val="7.0"/>
      </rPr>
      <t>A incluir</t>
    </r>
  </si>
  <si>
    <r>
      <rPr>
        <rFont val="Arial"/>
        <sz val="7.0"/>
      </rPr>
      <t xml:space="preserve">Pavimentação com paralelepípedo, colchão areia 5cm, inclusive fornecimento e transporte do
</t>
    </r>
    <r>
      <rPr>
        <rFont val="Arial"/>
        <sz val="7.0"/>
      </rPr>
      <t>paralelepípedo e areia, em Vias Urbanas</t>
    </r>
  </si>
  <si>
    <r>
      <rPr>
        <rFont val="Arial"/>
        <sz val="7.0"/>
      </rPr>
      <t>M2</t>
    </r>
  </si>
  <si>
    <r>
      <rPr>
        <rFont val="Arial"/>
        <sz val="7.0"/>
      </rPr>
      <t>A incluir</t>
    </r>
  </si>
  <si>
    <r>
      <rPr>
        <rFont val="Arial"/>
        <sz val="7.0"/>
      </rPr>
      <t xml:space="preserve">Pavimentação com paralelepípedo sobre colchão pó de pedra esp.=5cm, inclusive
</t>
    </r>
    <r>
      <rPr>
        <rFont val="Arial"/>
        <sz val="7.0"/>
      </rPr>
      <t>fornecimento e transporte do paralelepípedo e pó de pedra,  Vias Urbanas</t>
    </r>
  </si>
  <si>
    <r>
      <rPr>
        <rFont val="Arial"/>
        <sz val="7.0"/>
      </rPr>
      <t>M2</t>
    </r>
  </si>
  <si>
    <r>
      <rPr>
        <rFont val="Arial"/>
        <sz val="7.0"/>
      </rPr>
      <t>A incluir</t>
    </r>
  </si>
  <si>
    <r>
      <rPr>
        <rFont val="Arial"/>
        <sz val="7.0"/>
      </rPr>
      <t>Grupo de serviço: PAVIMENTAÇÃO - VIAS URBANAS</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</si>
  <si>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</si>
  <si>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</si>
  <si>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</si>
  <si>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</si>
  <si>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</si>
  <si>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 xml:space="preserve">Pavimentação com pedra portuguesa, inclusive fornecimento e transporte do cimento, areia e
</t>
    </r>
    <r>
      <rPr>
        <rFont val="Arial"/>
        <sz val="7.0"/>
      </rPr>
      <t>pedra portuguesa em Vias Urbanas</t>
    </r>
  </si>
  <si>
    <r>
      <rPr>
        <rFont val="Arial"/>
        <sz val="7.0"/>
      </rPr>
      <t>M2</t>
    </r>
  </si>
  <si>
    <r>
      <rPr>
        <rFont val="Arial"/>
        <sz val="7.0"/>
      </rPr>
      <t>A incluir</t>
    </r>
  </si>
  <si>
    <r>
      <rPr>
        <rFont val="Arial"/>
        <sz val="7.0"/>
      </rPr>
      <t xml:space="preserve">Pintura de ligação exclusive fornecimento e transporte comercial do material betuminoso em
</t>
    </r>
    <r>
      <rPr>
        <rFont val="Arial"/>
        <sz val="7.0"/>
      </rPr>
      <t>Vias Urbanas</t>
    </r>
  </si>
  <si>
    <r>
      <rPr>
        <rFont val="Arial"/>
        <sz val="7.0"/>
      </rPr>
      <t>M2</t>
    </r>
  </si>
  <si>
    <r>
      <rPr>
        <rFont val="Arial"/>
        <sz val="7.0"/>
      </rPr>
      <t xml:space="preserve">Pintura de ligação inclusive fornecimento e transporte comercial do material betuminoso em
</t>
    </r>
    <r>
      <rPr>
        <rFont val="Arial"/>
        <sz val="7.0"/>
      </rPr>
      <t>Vias Urbanas</t>
    </r>
  </si>
  <si>
    <r>
      <rPr>
        <rFont val="Arial"/>
        <sz val="7.0"/>
      </rPr>
      <t>M2</t>
    </r>
  </si>
  <si>
    <r>
      <rPr>
        <rFont val="Arial"/>
        <sz val="7.0"/>
      </rPr>
      <t>A incluir</t>
    </r>
  </si>
  <si>
    <r>
      <rPr>
        <rFont val="Arial"/>
        <sz val="7.0"/>
      </rPr>
      <t>Remoção de capa asfáltica em TSS, TSD, ou TST exclusive transporte em Vias Urbanas</t>
    </r>
  </si>
  <si>
    <r>
      <rPr>
        <rFont val="Arial"/>
        <sz val="7.0"/>
      </rPr>
      <t>M2</t>
    </r>
  </si>
  <si>
    <r>
      <rPr>
        <rFont val="Arial"/>
        <sz val="7.0"/>
      </rPr>
      <t>Remoção de meio fio em Vias Urbanas</t>
    </r>
  </si>
  <si>
    <r>
      <rPr>
        <rFont val="Arial"/>
        <sz val="7.0"/>
      </rPr>
      <t>M</t>
    </r>
  </si>
  <si>
    <r>
      <rPr>
        <rFont val="Arial"/>
        <sz val="7.0"/>
      </rPr>
      <t>Remoção de pavimentação poliédrica em Vias Urbanas</t>
    </r>
  </si>
  <si>
    <r>
      <rPr>
        <rFont val="Arial"/>
        <sz val="7.0"/>
      </rPr>
      <t>M2</t>
    </r>
  </si>
  <si>
    <r>
      <rPr>
        <rFont val="Arial"/>
        <sz val="7.0"/>
      </rPr>
      <t>Remoção e reassentamento de blocos de concreto, inclusive perdas em Vias Urbanas</t>
    </r>
  </si>
  <si>
    <r>
      <rPr>
        <rFont val="Arial"/>
        <sz val="7.0"/>
      </rPr>
      <t>M2</t>
    </r>
  </si>
  <si>
    <r>
      <rPr>
        <rFont val="Arial"/>
        <sz val="7.0"/>
      </rPr>
      <t>A incluir</t>
    </r>
  </si>
  <si>
    <r>
      <rPr>
        <rFont val="Arial"/>
        <sz val="7.0"/>
      </rPr>
      <t>Remoção e reassentamento de paralelepípedos, inclusive perdas em Vias Urbanas</t>
    </r>
  </si>
  <si>
    <r>
      <rPr>
        <rFont val="Arial"/>
        <sz val="7.0"/>
      </rPr>
      <t>M2</t>
    </r>
  </si>
  <si>
    <r>
      <rPr>
        <rFont val="Arial"/>
        <sz val="7.0"/>
      </rPr>
      <t>A incluir</t>
    </r>
  </si>
  <si>
    <r>
      <rPr>
        <rFont val="Arial"/>
        <sz val="7.0"/>
      </rPr>
      <t>Sub-base de brita graduada, inclusive fornecimento e transporte da brita em Vias Urbanas</t>
    </r>
  </si>
  <si>
    <r>
      <rPr>
        <rFont val="Arial"/>
        <sz val="7.0"/>
      </rPr>
      <t>M3</t>
    </r>
  </si>
  <si>
    <r>
      <rPr>
        <rFont val="Arial"/>
        <sz val="7.0"/>
      </rPr>
      <t>A incluir</t>
    </r>
  </si>
  <si>
    <r>
      <rPr>
        <rFont val="Arial"/>
        <sz val="7.0"/>
      </rPr>
      <t>Sub-base de brita 1, inclusive fornecimento, exclusive transporte da brita em Vias Urbanas</t>
    </r>
  </si>
  <si>
    <r>
      <rPr>
        <rFont val="Arial"/>
        <sz val="7.0"/>
      </rPr>
      <t>M3</t>
    </r>
  </si>
  <si>
    <r>
      <rPr>
        <rFont val="Arial"/>
        <sz val="7.0"/>
      </rPr>
      <t xml:space="preserve">Sub-base solo brita, 50% em peso, inclusive fornecimento e transporte da brita em Vias
</t>
    </r>
    <r>
      <rPr>
        <rFont val="Arial"/>
        <sz val="7.0"/>
      </rPr>
      <t>Urbanas</t>
    </r>
  </si>
  <si>
    <r>
      <rPr>
        <rFont val="Arial"/>
        <sz val="7.0"/>
      </rPr>
      <t>M3</t>
    </r>
  </si>
  <si>
    <r>
      <rPr>
        <rFont val="Arial"/>
        <sz val="7.0"/>
      </rPr>
      <t>A incluir</t>
    </r>
  </si>
  <si>
    <r>
      <rPr>
        <rFont val="Arial"/>
        <sz val="7.0"/>
      </rPr>
      <t xml:space="preserve">T.S.B.D. com capa selante, executado com Multidistribuidor inclusive fornecimento e
</t>
    </r>
    <r>
      <rPr>
        <rFont val="Arial"/>
        <sz val="7.0"/>
      </rPr>
      <t>transporte da emulsão, areia, brita e lavagem da brita -V. Urbanas</t>
    </r>
  </si>
  <si>
    <r>
      <rPr>
        <rFont val="Arial"/>
        <sz val="7.0"/>
      </rPr>
      <t>M2</t>
    </r>
  </si>
  <si>
    <r>
      <rPr>
        <rFont val="Arial"/>
        <sz val="7.0"/>
      </rPr>
      <t>A incluir</t>
    </r>
  </si>
  <si>
    <r>
      <rPr>
        <rFont val="Arial"/>
        <sz val="7.0"/>
      </rPr>
      <t xml:space="preserve">T.S.B.D. com capa selante inclusive fornec. areia/brita/emulsão, transporte comerc. emulsão e
</t>
    </r>
    <r>
      <rPr>
        <rFont val="Arial"/>
        <sz val="7.0"/>
      </rPr>
      <t>lavagem brita, exclus. transp. areia e brita - V.Urbana</t>
    </r>
  </si>
  <si>
    <r>
      <rPr>
        <rFont val="Arial"/>
        <sz val="7.0"/>
      </rPr>
      <t>M2</t>
    </r>
  </si>
  <si>
    <r>
      <rPr>
        <rFont val="Arial"/>
        <sz val="7.0"/>
      </rPr>
      <t>A incluir</t>
    </r>
  </si>
  <si>
    <r>
      <rPr>
        <rFont val="Arial"/>
        <sz val="7.0"/>
      </rPr>
      <t xml:space="preserve">T.S.B.D. com capa selante inclusive fornec.areia/brita/emulsão, transp.comercial emulsão e
</t>
    </r>
    <r>
      <rPr>
        <rFont val="Arial"/>
        <sz val="7.0"/>
      </rPr>
      <t>lavagem brita, exclus. transp. areia e brita- Vias Urbanas</t>
    </r>
  </si>
  <si>
    <r>
      <rPr>
        <rFont val="Arial"/>
        <sz val="7.0"/>
      </rPr>
      <t>M2</t>
    </r>
  </si>
  <si>
    <r>
      <rPr>
        <rFont val="Arial"/>
        <sz val="7.0"/>
      </rPr>
      <t>A incluir</t>
    </r>
  </si>
  <si>
    <r>
      <rPr>
        <rFont val="Arial"/>
        <sz val="7.0"/>
      </rPr>
      <t xml:space="preserve">T.S.B.D. sem capa selante,  inclusive fornecimento e transporte comercial do material
</t>
    </r>
    <r>
      <rPr>
        <rFont val="Arial"/>
        <sz val="7.0"/>
      </rPr>
      <t>betuminoso e lavagem da brita em Vias Urbanas</t>
    </r>
  </si>
  <si>
    <r>
      <rPr>
        <rFont val="Arial"/>
        <sz val="7.0"/>
      </rPr>
      <t>M2</t>
    </r>
  </si>
  <si>
    <r>
      <rPr>
        <rFont val="Arial"/>
        <sz val="7.0"/>
      </rPr>
      <t>A incluir</t>
    </r>
  </si>
  <si>
    <r>
      <rPr>
        <rFont val="Arial"/>
        <sz val="7.0"/>
      </rPr>
      <t xml:space="preserve">T.S.B.D. sem capa selante executado com Multidistribuidor excl. forn.e transp. com. da
</t>
    </r>
    <r>
      <rPr>
        <rFont val="Arial"/>
        <sz val="7.0"/>
      </rPr>
      <t>emulsão, inclus. fornecim., transp.e lavagem brita, V.Urbanas</t>
    </r>
  </si>
  <si>
    <r>
      <rPr>
        <rFont val="Arial"/>
        <sz val="7.0"/>
      </rPr>
      <t>M2</t>
    </r>
  </si>
  <si>
    <r>
      <rPr>
        <rFont val="Arial"/>
        <sz val="7.0"/>
      </rPr>
      <t>A incluir</t>
    </r>
  </si>
  <si>
    <r>
      <rPr>
        <rFont val="Arial"/>
        <sz val="7.0"/>
      </rPr>
      <t>Grupo de serviço: OBRAS DE ARTE CORRENTES E DRENAGEM - VIAS URBANAS</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</si>
  <si>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</si>
  <si>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</si>
  <si>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</si>
  <si>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</si>
  <si>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</si>
  <si>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 xml:space="preserve">Alvenaria de bloco (39 x 19 x 09) cm espessura 09 cm em Vias Urbanas, inclusive transporte,
</t>
    </r>
    <r>
      <rPr>
        <rFont val="Arial"/>
        <sz val="7.0"/>
      </rPr>
      <t>areia, cimento e bloco</t>
    </r>
  </si>
  <si>
    <r>
      <rPr>
        <rFont val="Arial"/>
        <sz val="7.0"/>
      </rPr>
      <t>M2</t>
    </r>
  </si>
  <si>
    <r>
      <rPr>
        <rFont val="Arial"/>
        <sz val="7.0"/>
      </rPr>
      <t>A incluir</t>
    </r>
  </si>
  <si>
    <r>
      <rPr>
        <rFont val="Arial"/>
        <sz val="7.0"/>
      </rPr>
      <t>Alvenaria de bloco (39 x 19 x 19) cm espessura 19 cm em Vias Urbanas</t>
    </r>
  </si>
  <si>
    <r>
      <rPr>
        <rFont val="Arial"/>
        <sz val="7.0"/>
      </rPr>
      <t>M2</t>
    </r>
  </si>
  <si>
    <r>
      <rPr>
        <rFont val="Arial"/>
        <sz val="7.0"/>
      </rPr>
      <t>A incluir</t>
    </r>
  </si>
  <si>
    <r>
      <rPr>
        <rFont val="Arial"/>
        <sz val="7.0"/>
      </rPr>
      <t xml:space="preserve">Alvenaria de bloco (39 x 19 x 19) cm espessura 19 cm, inclusive transporte de areia, cimento e
</t>
    </r>
    <r>
      <rPr>
        <rFont val="Arial"/>
        <sz val="7.0"/>
      </rPr>
      <t>bloco em Vias Urbanas</t>
    </r>
  </si>
  <si>
    <r>
      <rPr>
        <rFont val="Arial"/>
        <sz val="7.0"/>
      </rPr>
      <t>M2</t>
    </r>
  </si>
  <si>
    <r>
      <rPr>
        <rFont val="Arial"/>
        <sz val="7.0"/>
      </rPr>
      <t>A incluir</t>
    </r>
  </si>
  <si>
    <r>
      <rPr>
        <rFont val="Arial"/>
        <sz val="7.0"/>
      </rPr>
      <t xml:space="preserve">Alvenaria de lajota (20 x 20 x 10) cm espessura 10 cm , inclusive transporte de areia, lajota e
</t>
    </r>
    <r>
      <rPr>
        <rFont val="Arial"/>
        <sz val="7.0"/>
      </rPr>
      <t>cimento, em Vias Urbanas</t>
    </r>
  </si>
  <si>
    <r>
      <rPr>
        <rFont val="Arial"/>
        <sz val="7.0"/>
      </rPr>
      <t>M2</t>
    </r>
  </si>
  <si>
    <r>
      <rPr>
        <rFont val="Arial"/>
        <sz val="7.0"/>
      </rPr>
      <t>A incluir</t>
    </r>
  </si>
  <si>
    <r>
      <rPr>
        <rFont val="Arial"/>
        <sz val="7.0"/>
      </rPr>
      <t>Alvenaria de pedra  de mão (junta seca), inclusive transporte da pedra em Vias Urbanas</t>
    </r>
  </si>
  <si>
    <r>
      <rPr>
        <rFont val="Arial"/>
        <sz val="7.0"/>
      </rPr>
      <t>M3</t>
    </r>
  </si>
  <si>
    <r>
      <rPr>
        <rFont val="Arial"/>
        <sz val="7.0"/>
      </rPr>
      <t>A incluir</t>
    </r>
  </si>
  <si>
    <r>
      <rPr>
        <rFont val="Arial"/>
        <sz val="7.0"/>
      </rPr>
      <t xml:space="preserve">Alvenaria de pedra de mão argamassada (argamassa cimento areia 1:4) inclusive transporte
</t>
    </r>
    <r>
      <rPr>
        <rFont val="Arial"/>
        <sz val="7.0"/>
      </rPr>
      <t>da pedra de mão, em Vias Urbanas</t>
    </r>
  </si>
  <si>
    <r>
      <rPr>
        <rFont val="Arial"/>
        <sz val="7.0"/>
      </rPr>
      <t>M3</t>
    </r>
  </si>
  <si>
    <r>
      <rPr>
        <rFont val="Arial"/>
        <sz val="7.0"/>
      </rPr>
      <t>A incluir</t>
    </r>
  </si>
  <si>
    <r>
      <rPr>
        <rFont val="Arial"/>
        <sz val="7.0"/>
      </rPr>
      <t xml:space="preserve">Andaime de madeira para altura até 7 m, compreendendo montagem e desmontagem em Vias
</t>
    </r>
    <r>
      <rPr>
        <rFont val="Arial"/>
        <sz val="7.0"/>
      </rPr>
      <t>Urbanas</t>
    </r>
  </si>
  <si>
    <r>
      <rPr>
        <rFont val="Arial"/>
        <sz val="7.0"/>
      </rPr>
      <t>M3</t>
    </r>
  </si>
  <si>
    <r>
      <rPr>
        <rFont val="Arial"/>
        <sz val="7.0"/>
      </rPr>
      <t>Andaime suspenso em madeira, inclusive montagem e desmontagem em Vias Urbanas</t>
    </r>
  </si>
  <si>
    <r>
      <rPr>
        <rFont val="Arial"/>
        <sz val="7.0"/>
      </rPr>
      <t>M2</t>
    </r>
  </si>
  <si>
    <r>
      <rPr>
        <rFont val="Arial"/>
        <sz val="7.0"/>
      </rPr>
      <t>Apicoamento manual de superfície de concreto em Vias Urbanas</t>
    </r>
  </si>
  <si>
    <r>
      <rPr>
        <rFont val="Arial"/>
        <sz val="7.0"/>
      </rPr>
      <t>M2</t>
    </r>
  </si>
  <si>
    <r>
      <rPr>
        <rFont val="Arial"/>
        <sz val="7.0"/>
      </rPr>
      <t>Apiloamento manual em Vias Urbanas</t>
    </r>
  </si>
  <si>
    <r>
      <rPr>
        <rFont val="Arial"/>
        <sz val="7.0"/>
      </rPr>
      <t>M3</t>
    </r>
  </si>
  <si>
    <r>
      <rPr>
        <rFont val="Arial"/>
        <sz val="7.0"/>
      </rPr>
      <t>Argamassa cimento e areia traço 1:4 em Vias Urbanas</t>
    </r>
  </si>
  <si>
    <r>
      <rPr>
        <rFont val="Arial"/>
        <sz val="7.0"/>
      </rPr>
      <t>M3</t>
    </r>
  </si>
  <si>
    <r>
      <rPr>
        <rFont val="Arial"/>
        <sz val="7.0"/>
      </rPr>
      <t>A incluir</t>
    </r>
  </si>
  <si>
    <r>
      <rPr>
        <rFont val="Arial"/>
        <sz val="7.0"/>
      </rPr>
      <t>Argamassa cimento (nata) em Vias Urbanas</t>
    </r>
  </si>
  <si>
    <r>
      <rPr>
        <rFont val="Arial"/>
        <sz val="7.0"/>
      </rPr>
      <t>M3</t>
    </r>
  </si>
  <si>
    <r>
      <rPr>
        <rFont val="Arial"/>
        <sz val="7.0"/>
      </rPr>
      <t>A incluir</t>
    </r>
  </si>
  <si>
    <r>
      <rPr>
        <rFont val="Arial"/>
        <sz val="7.0"/>
      </rPr>
      <t>Argamassa de cimento e areia, traço 1:4, consumo de cimento 400 kg/m³ em Vias Urbanas</t>
    </r>
  </si>
  <si>
    <r>
      <rPr>
        <rFont val="Arial"/>
        <sz val="7.0"/>
      </rPr>
      <t>M3</t>
    </r>
  </si>
  <si>
    <r>
      <rPr>
        <rFont val="Arial"/>
        <sz val="7.0"/>
      </rPr>
      <t>A incluir</t>
    </r>
  </si>
  <si>
    <r>
      <rPr>
        <rFont val="Arial"/>
        <sz val="7.0"/>
      </rPr>
      <t>Berço de concreto ciclópico para BDTC diâmetro 0,60 m em Via Urbanas</t>
    </r>
  </si>
  <si>
    <r>
      <rPr>
        <rFont val="Arial"/>
        <sz val="7.0"/>
      </rPr>
      <t>M</t>
    </r>
  </si>
  <si>
    <r>
      <rPr>
        <rFont val="Arial"/>
        <sz val="7.0"/>
      </rPr>
      <t>A incluir</t>
    </r>
  </si>
  <si>
    <r>
      <rPr>
        <rFont val="Arial"/>
        <sz val="7.0"/>
      </rPr>
      <t>Berço em brita para BSTC diâm. = 0,30 m em Vias Urbanas</t>
    </r>
  </si>
  <si>
    <r>
      <rPr>
        <rFont val="Arial"/>
        <sz val="7.0"/>
      </rPr>
      <t>M</t>
    </r>
  </si>
  <si>
    <r>
      <rPr>
        <rFont val="Arial"/>
        <sz val="7.0"/>
      </rPr>
      <t>A incluir</t>
    </r>
  </si>
  <si>
    <r>
      <rPr>
        <rFont val="Arial"/>
        <sz val="7.0"/>
      </rPr>
      <t>Berço em brita para BSTC diâm. = 0,40 m em Vias Urbanas</t>
    </r>
  </si>
  <si>
    <r>
      <rPr>
        <rFont val="Arial"/>
        <sz val="7.0"/>
      </rPr>
      <t>M</t>
    </r>
  </si>
  <si>
    <r>
      <rPr>
        <rFont val="Arial"/>
        <sz val="7.0"/>
      </rPr>
      <t>A incluir</t>
    </r>
  </si>
  <si>
    <r>
      <rPr>
        <rFont val="Arial"/>
        <sz val="7.0"/>
      </rPr>
      <t>Berço em brita para BSTC diâm. = 0,60 m em Vias Urbanas</t>
    </r>
  </si>
  <si>
    <r>
      <rPr>
        <rFont val="Arial"/>
        <sz val="7.0"/>
      </rPr>
      <t>M</t>
    </r>
  </si>
  <si>
    <r>
      <rPr>
        <rFont val="Arial"/>
        <sz val="7.0"/>
      </rPr>
      <t>A incluir</t>
    </r>
  </si>
  <si>
    <r>
      <rPr>
        <rFont val="Arial"/>
        <sz val="7.0"/>
      </rPr>
      <t>Berço em brita para BSTC diam. = 0,80 m em Vias Urbanas</t>
    </r>
  </si>
  <si>
    <r>
      <rPr>
        <rFont val="Arial"/>
        <sz val="7.0"/>
      </rPr>
      <t>M</t>
    </r>
  </si>
  <si>
    <r>
      <rPr>
        <rFont val="Arial"/>
        <sz val="7.0"/>
      </rPr>
      <t>A incluir</t>
    </r>
  </si>
  <si>
    <r>
      <rPr>
        <rFont val="Arial"/>
        <sz val="7.0"/>
      </rPr>
      <t>Boca de BDCC 2,00 x 1,20m conforme projeto em Vias Urbanas</t>
    </r>
  </si>
  <si>
    <r>
      <rPr>
        <rFont val="Arial"/>
        <sz val="7.0"/>
      </rPr>
      <t>Ud</t>
    </r>
  </si>
  <si>
    <r>
      <rPr>
        <rFont val="Arial"/>
        <sz val="7.0"/>
      </rPr>
      <t>Boca de BDCC 2,00 x 2,50 m em Vias Urbanas</t>
    </r>
  </si>
  <si>
    <r>
      <rPr>
        <rFont val="Arial"/>
        <sz val="7.0"/>
      </rPr>
      <t>Ud</t>
    </r>
  </si>
  <si>
    <r>
      <rPr>
        <rFont val="Arial"/>
        <sz val="7.0"/>
      </rPr>
      <t>Boca de BSCC 2,50 x 2,50 m, projeto DNIT em Vias Urbanas</t>
    </r>
  </si>
  <si>
    <r>
      <rPr>
        <rFont val="Arial"/>
        <sz val="7.0"/>
      </rPr>
      <t>Ud</t>
    </r>
  </si>
  <si>
    <r>
      <rPr>
        <rFont val="Arial"/>
        <sz val="7.0"/>
      </rPr>
      <t>Boca de lobo simples em blocos pré-moldados CR(0,40 x 0,80 m) em Vias Urbanas</t>
    </r>
  </si>
  <si>
    <r>
      <rPr>
        <rFont val="Arial"/>
        <sz val="7.0"/>
      </rPr>
      <t>Ud</t>
    </r>
  </si>
  <si>
    <r>
      <rPr>
        <rFont val="Arial"/>
        <sz val="7.0"/>
      </rPr>
      <t xml:space="preserve">Bueiro Metálico BSTM - D= 3,00 m - T.L. com tratamento epóxi e=2,7 mm - método não
</t>
    </r>
    <r>
      <rPr>
        <rFont val="Arial"/>
        <sz val="7.0"/>
      </rPr>
      <t>destrutivo em Vias Urbanas</t>
    </r>
  </si>
  <si>
    <r>
      <rPr>
        <rFont val="Arial"/>
        <sz val="7.0"/>
      </rPr>
      <t>M</t>
    </r>
  </si>
  <si>
    <r>
      <rPr>
        <rFont val="Arial"/>
        <sz val="7.0"/>
      </rPr>
      <t>A incluir</t>
    </r>
  </si>
  <si>
    <r>
      <rPr>
        <rFont val="Arial"/>
        <sz val="7.0"/>
      </rPr>
      <t xml:space="preserve">Bueiro Metálico BSTM - D=3,05m - MP-152 com tratamento epóxi e=2,7mm - método
</t>
    </r>
    <r>
      <rPr>
        <rFont val="Arial"/>
        <sz val="7.0"/>
      </rPr>
      <t>destrutivo, inclusive lastro de brita em Vias Urbanas</t>
    </r>
  </si>
  <si>
    <r>
      <rPr>
        <rFont val="Arial"/>
        <sz val="7.0"/>
      </rPr>
      <t>M</t>
    </r>
  </si>
  <si>
    <r>
      <rPr>
        <rFont val="Arial"/>
        <sz val="7.0"/>
      </rPr>
      <t>A incluir</t>
    </r>
  </si>
  <si>
    <r>
      <rPr>
        <rFont val="Arial"/>
        <sz val="7.0"/>
      </rPr>
      <t>Caiação de meio fios, sarjetas, etc. em Vias Urbanas</t>
    </r>
  </si>
  <si>
    <r>
      <rPr>
        <rFont val="Arial"/>
        <sz val="7.0"/>
      </rPr>
      <t>M2</t>
    </r>
  </si>
  <si>
    <r>
      <rPr>
        <rFont val="Arial"/>
        <sz val="7.0"/>
      </rPr>
      <t xml:space="preserve">Caixa Boca de Lobo em bloco pré-moldado de concreto para diâm.=1,00m (1,30 x 1,30m) em
</t>
    </r>
    <r>
      <rPr>
        <rFont val="Arial"/>
        <sz val="7.0"/>
      </rPr>
      <t>Vias Urbanas</t>
    </r>
  </si>
  <si>
    <r>
      <rPr>
        <rFont val="Arial"/>
        <sz val="7.0"/>
      </rPr>
      <t>Ud</t>
    </r>
  </si>
  <si>
    <r>
      <rPr>
        <rFont val="Arial"/>
        <sz val="7.0"/>
      </rPr>
      <t xml:space="preserve">Caixa Boca de Lobo em bloco pré-moldado para diâm. = 0,60m (1,00 x 1,00m) CBL2 (Vias
</t>
    </r>
    <r>
      <rPr>
        <rFont val="Arial"/>
        <sz val="7.0"/>
      </rPr>
      <t>Urbanas)</t>
    </r>
  </si>
  <si>
    <r>
      <rPr>
        <rFont val="Arial"/>
        <sz val="7.0"/>
      </rPr>
      <t>Ud</t>
    </r>
  </si>
  <si>
    <r>
      <rPr>
        <rFont val="Arial"/>
        <sz val="7.0"/>
      </rPr>
      <t>Caixa Boca de Lobo em bloco pré-moldado para diâm. = 0,80m (1,20 x 1,20m) (Vias Urbanas)</t>
    </r>
  </si>
  <si>
    <r>
      <rPr>
        <rFont val="Arial"/>
        <sz val="7.0"/>
      </rPr>
      <t>Ud</t>
    </r>
  </si>
  <si>
    <r>
      <rPr>
        <rFont val="Arial"/>
        <sz val="7.0"/>
      </rPr>
      <t>Caixa Boca de Lobo em bloco pré-moldado para diâm. = 1,20m(1,50 x 1,50m) (Vias Urbanas)</t>
    </r>
  </si>
  <si>
    <r>
      <rPr>
        <rFont val="Arial"/>
        <sz val="7.0"/>
      </rPr>
      <t>Ud</t>
    </r>
  </si>
  <si>
    <r>
      <rPr>
        <rFont val="Arial"/>
        <sz val="7.0"/>
      </rPr>
      <t>Grupo de serviço: OBRAS DE ARTE CORRENTES E DRENAGEM - VIAS URBANAS</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</si>
  <si>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</si>
  <si>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</si>
  <si>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</si>
  <si>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</si>
  <si>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</si>
  <si>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 xml:space="preserve">Caixa Boca de Lobo em bloco pré-moldado para diâm.= 0,30m e 0,40m (0,80 x 0,80m) (Vias
</t>
    </r>
    <r>
      <rPr>
        <rFont val="Arial"/>
        <sz val="7.0"/>
      </rPr>
      <t>Urbanas)</t>
    </r>
  </si>
  <si>
    <r>
      <rPr>
        <rFont val="Arial"/>
        <sz val="7.0"/>
      </rPr>
      <t>Ud</t>
    </r>
  </si>
  <si>
    <r>
      <rPr>
        <rFont val="Arial"/>
        <sz val="7.0"/>
      </rPr>
      <t>Caixa Boca de Lobo em bloco pré-moldado 1,20 x 1,20m em Vias Urbanas</t>
    </r>
  </si>
  <si>
    <r>
      <rPr>
        <rFont val="Arial"/>
        <sz val="7.0"/>
      </rPr>
      <t>Ud</t>
    </r>
  </si>
  <si>
    <r>
      <rPr>
        <rFont val="Arial"/>
        <sz val="7.0"/>
      </rPr>
      <t>Caixa coletora concreto armado H= 2,00m, inclusive escavação em Vias Urbanas</t>
    </r>
  </si>
  <si>
    <r>
      <rPr>
        <rFont val="Arial"/>
        <sz val="7.0"/>
      </rPr>
      <t>Ud</t>
    </r>
  </si>
  <si>
    <r>
      <rPr>
        <rFont val="Arial"/>
        <sz val="7.0"/>
      </rPr>
      <t>Caixa coletora concreto armado H= 2,50m, inclusive escavação em Vias Urbanas</t>
    </r>
  </si>
  <si>
    <r>
      <rPr>
        <rFont val="Arial"/>
        <sz val="7.0"/>
      </rPr>
      <t>Ud</t>
    </r>
  </si>
  <si>
    <r>
      <rPr>
        <rFont val="Arial"/>
        <sz val="7.0"/>
      </rPr>
      <t>Caixa coletora em bloco pré-moldado para d=0,60m (1,00 x 1,00m) em Vias Urbanas</t>
    </r>
  </si>
  <si>
    <r>
      <rPr>
        <rFont val="Arial"/>
        <sz val="7.0"/>
      </rPr>
      <t>Ud</t>
    </r>
  </si>
  <si>
    <r>
      <rPr>
        <rFont val="Arial"/>
        <sz val="7.0"/>
      </rPr>
      <t>A incluir</t>
    </r>
  </si>
  <si>
    <r>
      <rPr>
        <rFont val="Arial"/>
        <sz val="7.0"/>
      </rPr>
      <t>Caixa coletora em bloco pré-moldado para d=0,80m (1,20 x 1,20m) em Vias Urbanas</t>
    </r>
  </si>
  <si>
    <r>
      <rPr>
        <rFont val="Arial"/>
        <sz val="7.0"/>
      </rPr>
      <t>Ud</t>
    </r>
  </si>
  <si>
    <r>
      <rPr>
        <rFont val="Arial"/>
        <sz val="7.0"/>
      </rPr>
      <t>A incluir</t>
    </r>
  </si>
  <si>
    <r>
      <rPr>
        <rFont val="Arial"/>
        <sz val="7.0"/>
      </rPr>
      <t>Caixa de concreto para BSTC diâmetro 0,40 m H=1,60 m em Vias Urbanas</t>
    </r>
  </si>
  <si>
    <r>
      <rPr>
        <rFont val="Arial"/>
        <sz val="7.0"/>
      </rPr>
      <t>Ud</t>
    </r>
  </si>
  <si>
    <r>
      <rPr>
        <rFont val="Arial"/>
        <sz val="7.0"/>
      </rPr>
      <t>A incluir</t>
    </r>
  </si>
  <si>
    <r>
      <rPr>
        <rFont val="Arial"/>
        <sz val="7.0"/>
      </rPr>
      <t>Caixa de concreto para BSTC diâmetro 0,60m H=2,00m em Vias Urbanas</t>
    </r>
  </si>
  <si>
    <r>
      <rPr>
        <rFont val="Arial"/>
        <sz val="7.0"/>
      </rPr>
      <t>Ud</t>
    </r>
  </si>
  <si>
    <r>
      <rPr>
        <rFont val="Arial"/>
        <sz val="7.0"/>
      </rPr>
      <t>A incluir</t>
    </r>
  </si>
  <si>
    <r>
      <rPr>
        <rFont val="Arial"/>
        <sz val="7.0"/>
      </rPr>
      <t>Caixa de concreto para BSTC diâmetro 0,80m H=2,50m em Vias Urbanas</t>
    </r>
  </si>
  <si>
    <r>
      <rPr>
        <rFont val="Arial"/>
        <sz val="7.0"/>
      </rPr>
      <t>Ud</t>
    </r>
  </si>
  <si>
    <r>
      <rPr>
        <rFont val="Arial"/>
        <sz val="7.0"/>
      </rPr>
      <t>A incluir</t>
    </r>
  </si>
  <si>
    <r>
      <rPr>
        <rFont val="Arial"/>
        <sz val="7.0"/>
      </rPr>
      <t>Caixa de concreto para BSTC diâmetro 1,00m H=3,00m em Vias Urbanas</t>
    </r>
  </si>
  <si>
    <r>
      <rPr>
        <rFont val="Arial"/>
        <sz val="7.0"/>
      </rPr>
      <t>Ud</t>
    </r>
  </si>
  <si>
    <r>
      <rPr>
        <rFont val="Arial"/>
        <sz val="7.0"/>
      </rPr>
      <t>A incluir</t>
    </r>
  </si>
  <si>
    <r>
      <rPr>
        <rFont val="Arial"/>
        <sz val="7.0"/>
      </rPr>
      <t xml:space="preserve">Caixa de passagem em bloco pré-moldado para d=0,30 e 0,40m (0,80x0,80m) em Vias
</t>
    </r>
    <r>
      <rPr>
        <rFont val="Arial"/>
        <sz val="7.0"/>
      </rPr>
      <t>Urbanas</t>
    </r>
  </si>
  <si>
    <r>
      <rPr>
        <rFont val="Arial"/>
        <sz val="7.0"/>
      </rPr>
      <t>Ud</t>
    </r>
  </si>
  <si>
    <r>
      <rPr>
        <rFont val="Arial"/>
        <sz val="7.0"/>
      </rPr>
      <t>Caixa de passagem em bloco pré-moldado para d=0,60m (1,00x1,00m) em Vias Urbanas</t>
    </r>
  </si>
  <si>
    <r>
      <rPr>
        <rFont val="Arial"/>
        <sz val="7.0"/>
      </rPr>
      <t>Ud</t>
    </r>
  </si>
  <si>
    <r>
      <rPr>
        <rFont val="Arial"/>
        <sz val="7.0"/>
      </rPr>
      <t>Caixa de passagem em bloco pré-moldado para d=0,80m (1,20 x 1,20m) em Vias Urbanas</t>
    </r>
  </si>
  <si>
    <r>
      <rPr>
        <rFont val="Arial"/>
        <sz val="7.0"/>
      </rPr>
      <t>Ud</t>
    </r>
  </si>
  <si>
    <r>
      <rPr>
        <rFont val="Arial"/>
        <sz val="7.0"/>
      </rPr>
      <t>Caixa de passagem em bloco pré-moldado para d=1,00m (1,30 x 1,30m) em Vias Urbanas</t>
    </r>
  </si>
  <si>
    <r>
      <rPr>
        <rFont val="Arial"/>
        <sz val="7.0"/>
      </rPr>
      <t>Ud</t>
    </r>
  </si>
  <si>
    <r>
      <rPr>
        <rFont val="Arial"/>
        <sz val="7.0"/>
      </rPr>
      <t>Caixa de passagem em bloco pré-moldado para d=1,20m (1,50 x 1,50m) em Vias Urbanas</t>
    </r>
  </si>
  <si>
    <r>
      <rPr>
        <rFont val="Arial"/>
        <sz val="7.0"/>
      </rPr>
      <t>Ud</t>
    </r>
  </si>
  <si>
    <r>
      <rPr>
        <rFont val="Arial"/>
        <sz val="7.0"/>
      </rPr>
      <t>Caixa de passagem para tubos de D=0,40m H=1,10m em Vias Urbanas</t>
    </r>
  </si>
  <si>
    <r>
      <rPr>
        <rFont val="Arial"/>
        <sz val="7.0"/>
      </rPr>
      <t>Ud</t>
    </r>
  </si>
  <si>
    <r>
      <rPr>
        <rFont val="Arial"/>
        <sz val="7.0"/>
      </rPr>
      <t>Caixa de passagem para tubos de D=0,60m H=1,30m em Vias Urbanas</t>
    </r>
  </si>
  <si>
    <r>
      <rPr>
        <rFont val="Arial"/>
        <sz val="7.0"/>
      </rPr>
      <t>Ud</t>
    </r>
  </si>
  <si>
    <r>
      <rPr>
        <rFont val="Arial"/>
        <sz val="7.0"/>
      </rPr>
      <t>Caixa de passagem para tubos de D=0,80m H=1,50m em Vias Urbanas</t>
    </r>
  </si>
  <si>
    <r>
      <rPr>
        <rFont val="Arial"/>
        <sz val="7.0"/>
      </rPr>
      <t>Ud</t>
    </r>
  </si>
  <si>
    <r>
      <rPr>
        <rFont val="Arial"/>
        <sz val="7.0"/>
      </rPr>
      <t>Caixa de passagem para tubos de D=1,00m H=1,80m em Vias Urbanas</t>
    </r>
  </si>
  <si>
    <r>
      <rPr>
        <rFont val="Arial"/>
        <sz val="7.0"/>
      </rPr>
      <t>Ud</t>
    </r>
  </si>
  <si>
    <r>
      <rPr>
        <rFont val="Arial"/>
        <sz val="7.0"/>
      </rPr>
      <t>Caixa de passagem (2,50 x 2,50m) em Vias Urbanas</t>
    </r>
  </si>
  <si>
    <r>
      <rPr>
        <rFont val="Arial"/>
        <sz val="7.0"/>
      </rPr>
      <t>Ud</t>
    </r>
  </si>
  <si>
    <r>
      <rPr>
        <rFont val="Arial"/>
        <sz val="7.0"/>
      </rPr>
      <t>A incluir</t>
    </r>
  </si>
  <si>
    <r>
      <rPr>
        <rFont val="Arial"/>
        <sz val="7.0"/>
      </rPr>
      <t>Caixa para rede de dutos dimensões 100 x100 x100 cm, em Vias Urbanas</t>
    </r>
  </si>
  <si>
    <r>
      <rPr>
        <rFont val="Arial"/>
        <sz val="7.0"/>
      </rPr>
      <t>M</t>
    </r>
  </si>
  <si>
    <r>
      <rPr>
        <rFont val="Arial"/>
        <sz val="7.0"/>
      </rPr>
      <t>Caixa para rede de dutos dimensões 60 x 60 x 60 cm, em Vias Urbanas</t>
    </r>
  </si>
  <si>
    <r>
      <rPr>
        <rFont val="Arial"/>
        <sz val="7.0"/>
      </rPr>
      <t>Ud</t>
    </r>
  </si>
  <si>
    <r>
      <rPr>
        <rFont val="Arial"/>
        <sz val="7.0"/>
      </rPr>
      <t>Caixa ralo com grelha de concreto em blocos pré-moldados - CRG - Vias Urbanas</t>
    </r>
  </si>
  <si>
    <r>
      <rPr>
        <rFont val="Arial"/>
        <sz val="7.0"/>
      </rPr>
      <t>Ud</t>
    </r>
  </si>
  <si>
    <r>
      <rPr>
        <rFont val="Arial"/>
        <sz val="7.0"/>
      </rPr>
      <t>Caixa ralo de elementos pré-moldados em concreto (tudo incluído) em Vias Urbanas</t>
    </r>
  </si>
  <si>
    <r>
      <rPr>
        <rFont val="Arial"/>
        <sz val="7.0"/>
      </rPr>
      <t>Ud</t>
    </r>
  </si>
  <si>
    <r>
      <rPr>
        <rFont val="Arial"/>
        <sz val="7.0"/>
      </rPr>
      <t>A incluir</t>
    </r>
  </si>
  <si>
    <r>
      <rPr>
        <rFont val="Arial"/>
        <sz val="7.0"/>
      </rPr>
      <t>Caixa ralo em blocos pré-moldados e grelha articulada em FFA em Vias Urbanas</t>
    </r>
  </si>
  <si>
    <r>
      <rPr>
        <rFont val="Arial"/>
        <sz val="7.0"/>
      </rPr>
      <t>Ud</t>
    </r>
  </si>
  <si>
    <r>
      <rPr>
        <rFont val="Arial"/>
        <sz val="7.0"/>
      </rPr>
      <t>A incluir</t>
    </r>
  </si>
  <si>
    <r>
      <rPr>
        <rFont val="Arial"/>
        <sz val="7.0"/>
      </rPr>
      <t>Canaleta com grelha DP-1, inclusive transporte da grelha em Vias Urbanas</t>
    </r>
  </si>
  <si>
    <r>
      <rPr>
        <rFont val="Arial"/>
        <sz val="7.0"/>
      </rPr>
      <t>M</t>
    </r>
  </si>
  <si>
    <r>
      <rPr>
        <rFont val="Arial"/>
        <sz val="7.0"/>
      </rPr>
      <t>A incluir</t>
    </r>
  </si>
  <si>
    <r>
      <rPr>
        <rFont val="Arial"/>
        <sz val="7.0"/>
      </rPr>
      <t xml:space="preserve">Canaleta de concreto, com forma retangular inclusive caiação - parede 12 cm em Vias
</t>
    </r>
    <r>
      <rPr>
        <rFont val="Arial"/>
        <sz val="7.0"/>
      </rPr>
      <t>Urbanas</t>
    </r>
  </si>
  <si>
    <r>
      <rPr>
        <rFont val="Arial"/>
        <sz val="7.0"/>
      </rPr>
      <t>M</t>
    </r>
  </si>
  <si>
    <r>
      <rPr>
        <rFont val="Arial"/>
        <sz val="7.0"/>
      </rPr>
      <t>A incluir</t>
    </r>
  </si>
  <si>
    <r>
      <rPr>
        <rFont val="Arial"/>
        <sz val="7.0"/>
      </rPr>
      <t>Canaleta de concreto retangular (0,130m³/m) inclusive caiação em Vias Urbanas</t>
    </r>
  </si>
  <si>
    <r>
      <rPr>
        <rFont val="Arial"/>
        <sz val="7.0"/>
      </rPr>
      <t>M</t>
    </r>
  </si>
  <si>
    <r>
      <rPr>
        <rFont val="Arial"/>
        <sz val="7.0"/>
      </rPr>
      <t>Canaleta de concreto (0,130m³/m) forma trapezoidal inclusive caiação em Vias Urbanas</t>
    </r>
  </si>
  <si>
    <r>
      <rPr>
        <rFont val="Arial"/>
        <sz val="7.0"/>
      </rPr>
      <t>M</t>
    </r>
  </si>
  <si>
    <r>
      <rPr>
        <rFont val="Arial"/>
        <sz val="7.0"/>
      </rPr>
      <t>A incluir</t>
    </r>
  </si>
  <si>
    <r>
      <rPr>
        <rFont val="Arial"/>
        <sz val="7.0"/>
      </rPr>
      <t>Cerca de tela de arame galvanizado h=1,20m em Vias Urbanas</t>
    </r>
  </si>
  <si>
    <r>
      <rPr>
        <rFont val="Arial"/>
        <sz val="7.0"/>
      </rPr>
      <t>M2</t>
    </r>
  </si>
  <si>
    <r>
      <rPr>
        <rFont val="Arial"/>
        <sz val="7.0"/>
      </rPr>
      <t xml:space="preserve">Cerca em tela revestida em PVC com mourões de concreto, fornecimento e execução em Vias
</t>
    </r>
    <r>
      <rPr>
        <rFont val="Arial"/>
        <sz val="7.0"/>
      </rPr>
      <t>Urbanas</t>
    </r>
  </si>
  <si>
    <r>
      <rPr>
        <rFont val="Arial"/>
        <sz val="7.0"/>
      </rPr>
      <t>M2</t>
    </r>
  </si>
  <si>
    <r>
      <rPr>
        <rFont val="Arial"/>
        <sz val="7.0"/>
      </rPr>
      <t>Chapisco com argamassa de cimento e areia 1:3 em Vias Urbanas</t>
    </r>
  </si>
  <si>
    <r>
      <rPr>
        <rFont val="Arial"/>
        <sz val="7.0"/>
      </rPr>
      <t>M2</t>
    </r>
  </si>
  <si>
    <r>
      <rPr>
        <rFont val="Arial"/>
        <sz val="7.0"/>
      </rPr>
      <t>Chapisco com argamassa de cimento e pedrisco 1:4 em Vias Urbanas</t>
    </r>
  </si>
  <si>
    <r>
      <rPr>
        <rFont val="Arial"/>
        <sz val="7.0"/>
      </rPr>
      <t>M2</t>
    </r>
  </si>
  <si>
    <r>
      <rPr>
        <rFont val="Arial"/>
        <sz val="7.0"/>
      </rPr>
      <t xml:space="preserve">Colchão drenante de areia para fundação de aterros, exclusive o fornecimento de areia em
</t>
    </r>
    <r>
      <rPr>
        <rFont val="Arial"/>
        <sz val="7.0"/>
      </rPr>
      <t>Vias Urbanas</t>
    </r>
  </si>
  <si>
    <r>
      <rPr>
        <rFont val="Arial"/>
        <sz val="7.0"/>
      </rPr>
      <t>M3</t>
    </r>
  </si>
  <si>
    <r>
      <rPr>
        <rFont val="Arial"/>
        <sz val="7.0"/>
      </rPr>
      <t xml:space="preserve">Colchão drenante de areia para fundação de aterros, inclusive fornecimento e transporte da
</t>
    </r>
    <r>
      <rPr>
        <rFont val="Arial"/>
        <sz val="7.0"/>
      </rPr>
      <t>areia em Vias Urbanas</t>
    </r>
  </si>
  <si>
    <r>
      <rPr>
        <rFont val="Arial"/>
        <sz val="7.0"/>
      </rPr>
      <t>M3</t>
    </r>
  </si>
  <si>
    <r>
      <rPr>
        <rFont val="Arial"/>
        <sz val="7.0"/>
      </rPr>
      <t>A incluir</t>
    </r>
  </si>
  <si>
    <r>
      <rPr>
        <rFont val="Arial"/>
        <sz val="7.0"/>
      </rPr>
      <t xml:space="preserve">Colchão drenante de brita 1 inclusive fornecimento, espalhamento, compactação e transporte
</t>
    </r>
    <r>
      <rPr>
        <rFont val="Arial"/>
        <sz val="7.0"/>
      </rPr>
      <t>da brita em Vias Urbanas</t>
    </r>
  </si>
  <si>
    <r>
      <rPr>
        <rFont val="Arial"/>
        <sz val="7.0"/>
      </rPr>
      <t>M3</t>
    </r>
  </si>
  <si>
    <r>
      <rPr>
        <rFont val="Arial"/>
        <sz val="7.0"/>
      </rPr>
      <t>A incluir</t>
    </r>
  </si>
  <si>
    <r>
      <rPr>
        <rFont val="Arial"/>
        <sz val="7.0"/>
      </rPr>
      <t xml:space="preserve">Colchão drenante de brita 2 inclusive fornecimento, espalhamento, compactação e transporte
</t>
    </r>
    <r>
      <rPr>
        <rFont val="Arial"/>
        <sz val="7.0"/>
      </rPr>
      <t>da brita em Vias Urbanas</t>
    </r>
  </si>
  <si>
    <r>
      <rPr>
        <rFont val="Arial"/>
        <sz val="7.0"/>
      </rPr>
      <t>M3</t>
    </r>
  </si>
  <si>
    <r>
      <rPr>
        <rFont val="Arial"/>
        <sz val="7.0"/>
      </rPr>
      <t>A incluir</t>
    </r>
  </si>
  <si>
    <r>
      <rPr>
        <rFont val="Arial"/>
        <sz val="7.0"/>
      </rPr>
      <t xml:space="preserve">Colchão drenante de brita 3 inclusive fornecimento, espalhamento, compactação e transporte
</t>
    </r>
    <r>
      <rPr>
        <rFont val="Arial"/>
        <sz val="7.0"/>
      </rPr>
      <t>da brita em Vias Urbanas</t>
    </r>
  </si>
  <si>
    <r>
      <rPr>
        <rFont val="Arial"/>
        <sz val="7.0"/>
      </rPr>
      <t>M3</t>
    </r>
  </si>
  <si>
    <r>
      <rPr>
        <rFont val="Arial"/>
        <sz val="7.0"/>
      </rPr>
      <t>A incluir</t>
    </r>
  </si>
  <si>
    <r>
      <rPr>
        <rFont val="Arial"/>
        <sz val="7.0"/>
      </rPr>
      <t xml:space="preserve">Coleta drenante (1,00x1,00) m c/ geotêxtil não tecido RT 16kn/m, inclusive transporte da brita
</t>
    </r>
    <r>
      <rPr>
        <rFont val="Arial"/>
        <sz val="7.0"/>
      </rPr>
      <t>em Vias Urbanas</t>
    </r>
  </si>
  <si>
    <r>
      <rPr>
        <rFont val="Arial"/>
        <sz val="7.0"/>
      </rPr>
      <t>M</t>
    </r>
  </si>
  <si>
    <r>
      <rPr>
        <rFont val="Arial"/>
        <sz val="7.0"/>
      </rPr>
      <t>A incluir</t>
    </r>
  </si>
  <si>
    <r>
      <rPr>
        <rFont val="Arial"/>
        <sz val="7.0"/>
      </rPr>
      <t xml:space="preserve">Concreto armado, dosado para resist. 20 Mpa,  incluindo 60 kg aço CA-50 A, mão de obra p/
</t>
    </r>
    <r>
      <rPr>
        <rFont val="Arial"/>
        <sz val="7.0"/>
      </rPr>
      <t>corte, dobragem e montagem, exclusive forma em Vias Urbanas</t>
    </r>
  </si>
  <si>
    <r>
      <rPr>
        <rFont val="Arial"/>
        <sz val="7.0"/>
      </rPr>
      <t>M3</t>
    </r>
  </si>
  <si>
    <r>
      <rPr>
        <rFont val="Arial"/>
        <sz val="7.0"/>
      </rPr>
      <t>Concreto de regularização em Vias Urbanas</t>
    </r>
  </si>
  <si>
    <r>
      <rPr>
        <rFont val="Arial"/>
        <sz val="7.0"/>
      </rPr>
      <t>M3</t>
    </r>
  </si>
  <si>
    <r>
      <rPr>
        <rFont val="Arial"/>
        <sz val="7.0"/>
      </rPr>
      <t>A incluir</t>
    </r>
  </si>
  <si>
    <r>
      <rPr>
        <rFont val="Arial"/>
        <sz val="7.0"/>
      </rPr>
      <t>Concreto estrutural fck = 20,0 MPa com plastificante em Vias Urbanas</t>
    </r>
  </si>
  <si>
    <r>
      <rPr>
        <rFont val="Arial"/>
        <sz val="7.0"/>
      </rPr>
      <t>M3</t>
    </r>
  </si>
  <si>
    <r>
      <rPr>
        <rFont val="Arial"/>
        <sz val="7.0"/>
      </rPr>
      <t>A incluir</t>
    </r>
  </si>
  <si>
    <r>
      <rPr>
        <rFont val="Arial"/>
        <sz val="7.0"/>
      </rPr>
      <t>Concreto estrutural fck = 20,0 MPa em Vias Urbanas</t>
    </r>
  </si>
  <si>
    <r>
      <rPr>
        <rFont val="Arial"/>
        <sz val="7.0"/>
      </rPr>
      <t>M3</t>
    </r>
  </si>
  <si>
    <r>
      <rPr>
        <rFont val="Arial"/>
        <sz val="7.0"/>
      </rPr>
      <t>A incluir</t>
    </r>
  </si>
  <si>
    <r>
      <rPr>
        <rFont val="Arial"/>
        <sz val="7.0"/>
      </rPr>
      <t>Concreto estrutural fck = 25,0 MPa com plastificante em Vias Urbanas</t>
    </r>
  </si>
  <si>
    <r>
      <rPr>
        <rFont val="Arial"/>
        <sz val="7.0"/>
      </rPr>
      <t>M3</t>
    </r>
  </si>
  <si>
    <r>
      <rPr>
        <rFont val="Arial"/>
        <sz val="7.0"/>
      </rPr>
      <t>A incluir</t>
    </r>
  </si>
  <si>
    <r>
      <rPr>
        <rFont val="Arial"/>
        <sz val="7.0"/>
      </rPr>
      <t>Concreto estrutural fck = 25,0 MPa em Vias Urbanas</t>
    </r>
  </si>
  <si>
    <r>
      <rPr>
        <rFont val="Arial"/>
        <sz val="7.0"/>
      </rPr>
      <t>M3</t>
    </r>
  </si>
  <si>
    <r>
      <rPr>
        <rFont val="Arial"/>
        <sz val="7.0"/>
      </rPr>
      <t>A incluir</t>
    </r>
  </si>
  <si>
    <r>
      <rPr>
        <rFont val="Arial"/>
        <sz val="7.0"/>
      </rPr>
      <t xml:space="preserve">Concreto estrutural fck = 30,0 MPa com micro-silica e Sikacrete BR ou equivalente em Vias
</t>
    </r>
    <r>
      <rPr>
        <rFont val="Arial"/>
        <sz val="7.0"/>
      </rPr>
      <t>Urbanas</t>
    </r>
  </si>
  <si>
    <r>
      <rPr>
        <rFont val="Arial"/>
        <sz val="7.0"/>
      </rPr>
      <t>M3</t>
    </r>
  </si>
  <si>
    <r>
      <rPr>
        <rFont val="Arial"/>
        <sz val="7.0"/>
      </rPr>
      <t>A incluir</t>
    </r>
  </si>
  <si>
    <r>
      <rPr>
        <rFont val="Arial"/>
        <sz val="7.0"/>
      </rPr>
      <t>Concreto estrutural fck = 30,0 MPa com plastificante em Vias Urbanas</t>
    </r>
  </si>
  <si>
    <r>
      <rPr>
        <rFont val="Arial"/>
        <sz val="7.0"/>
      </rPr>
      <t>M3</t>
    </r>
  </si>
  <si>
    <r>
      <rPr>
        <rFont val="Arial"/>
        <sz val="7.0"/>
      </rPr>
      <t>A incluir</t>
    </r>
  </si>
  <si>
    <r>
      <rPr>
        <rFont val="Arial"/>
        <sz val="7.0"/>
      </rPr>
      <t>Concreto estrutural fck = 30,0 MPa em Vias Urbanas</t>
    </r>
  </si>
  <si>
    <r>
      <rPr>
        <rFont val="Arial"/>
        <sz val="7.0"/>
      </rPr>
      <t>M3</t>
    </r>
  </si>
  <si>
    <r>
      <rPr>
        <rFont val="Arial"/>
        <sz val="7.0"/>
      </rPr>
      <t>A incluir</t>
    </r>
  </si>
  <si>
    <r>
      <rPr>
        <rFont val="Arial"/>
        <sz val="7.0"/>
      </rPr>
      <t xml:space="preserve">Concreto estrutural fck = 35,0 MPa com micro-silica e Sikacrete ou equivalente em Vias
</t>
    </r>
    <r>
      <rPr>
        <rFont val="Arial"/>
        <sz val="7.0"/>
      </rPr>
      <t>Urbanas</t>
    </r>
  </si>
  <si>
    <r>
      <rPr>
        <rFont val="Arial"/>
        <sz val="7.0"/>
      </rPr>
      <t>M3</t>
    </r>
  </si>
  <si>
    <r>
      <rPr>
        <rFont val="Arial"/>
        <sz val="7.0"/>
      </rPr>
      <t>A incluir</t>
    </r>
  </si>
  <si>
    <r>
      <rPr>
        <rFont val="Arial"/>
        <sz val="7.0"/>
      </rPr>
      <t>Concreto submerso fck = 20,0 MPa em Vias Urbanas</t>
    </r>
  </si>
  <si>
    <r>
      <rPr>
        <rFont val="Arial"/>
        <sz val="7.0"/>
      </rPr>
      <t>M3</t>
    </r>
  </si>
  <si>
    <r>
      <rPr>
        <rFont val="Arial"/>
        <sz val="7.0"/>
      </rPr>
      <t>A incluir</t>
    </r>
  </si>
  <si>
    <r>
      <rPr>
        <rFont val="Arial"/>
        <sz val="7.0"/>
      </rPr>
      <t>Grupo de serviço: OBRAS DE ARTE CORRENTES E DRENAGEM - VIAS URBANAS</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</si>
  <si>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</si>
  <si>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</si>
  <si>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</si>
  <si>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</si>
  <si>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</si>
  <si>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 xml:space="preserve">Corpo BDTC (grota) diâmetro 0,60 m CA-2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</si>
  <si>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</si>
  <si>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</si>
  <si>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BDTC (grota) diâmetro 0,60 m CA-2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</si>
  <si>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</si>
  <si>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</si>
  <si>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BDTC (grota) diâmetro 0,80 m CA-1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</si>
  <si>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</si>
  <si>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</si>
  <si>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BDTC (grota) diâmetro 0,80 m CA-1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</si>
  <si>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</si>
  <si>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</si>
  <si>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BDTC (grota) diâmetro 0,80 m CA-2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</si>
  <si>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</si>
  <si>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</si>
  <si>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BDTC (grota) diâmetro 0,80 m CA-2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</si>
  <si>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</si>
  <si>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</si>
  <si>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BDTC (grota) diâmetro 1,00 m CA-1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</si>
  <si>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</si>
  <si>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</si>
  <si>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BDTC (grota) diâmetro 1,00 m CA-1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</si>
  <si>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</si>
  <si>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</si>
  <si>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BDTC (grota) diâmetro 1,00 m CA-2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</si>
  <si>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</si>
  <si>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</si>
  <si>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BDTC (grota) diâmetro 1,00 m CA-2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</si>
  <si>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</si>
  <si>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</si>
  <si>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BDTC (grota) diâmetro 1,00 m CA-3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</si>
  <si>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</si>
  <si>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</si>
  <si>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BDTC (grota) diâmetro 1,20 m CA-1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</si>
  <si>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</si>
  <si>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</si>
  <si>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BDTC (grota) diâmetro 1,20 m CA-2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</si>
  <si>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</si>
  <si>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</si>
  <si>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BDTC (grota) diâmetro 1,20 m CA-2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</si>
  <si>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</si>
  <si>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</si>
  <si>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BDTC (grota) diâmetro 1,20 m CA-3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</si>
  <si>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</si>
  <si>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</si>
  <si>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BDTC (grota) diâmetro 1,50 m CA-1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</si>
  <si>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</si>
  <si>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</si>
  <si>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BDTC (grota) diâmetro 1,50 m CA-1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</si>
  <si>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</si>
  <si>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</si>
  <si>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BDTC (grota) diâmetro 1,50 m CA-2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</si>
  <si>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</si>
  <si>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</si>
  <si>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BDTC (grota) diâmetro 1,50 m CA-2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</si>
  <si>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</si>
  <si>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</si>
  <si>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BDTC (grota) diâmetro 1,50 m CA-3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</si>
  <si>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</si>
  <si>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</si>
  <si>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BSTC diâmetro 0,20 m C.S. MF inclusive escavação, reaterro e transporte do tubo em
</t>
    </r>
    <r>
      <rPr>
        <rFont val="Arial"/>
        <sz val="7.0"/>
      </rPr>
      <t>Vias Urbanas</t>
    </r>
  </si>
  <si>
    <r>
      <rPr>
        <rFont val="Arial"/>
        <sz val="7.0"/>
      </rPr>
      <t>M</t>
    </r>
  </si>
  <si>
    <r>
      <rPr>
        <rFont val="Arial"/>
        <sz val="7.0"/>
      </rPr>
      <t>A incluir</t>
    </r>
  </si>
  <si>
    <r>
      <rPr>
        <rFont val="Arial"/>
        <sz val="7.0"/>
      </rPr>
      <t xml:space="preserve">Corpo BSTC diâmetro 0,20 m C.S. PB inclusive escavação, reaterro e transporte do tubo em
</t>
    </r>
    <r>
      <rPr>
        <rFont val="Arial"/>
        <sz val="7.0"/>
      </rPr>
      <t>Vias Urbanas</t>
    </r>
  </si>
  <si>
    <r>
      <rPr>
        <rFont val="Arial"/>
        <sz val="7.0"/>
      </rPr>
      <t>M</t>
    </r>
  </si>
  <si>
    <r>
      <rPr>
        <rFont val="Arial"/>
        <sz val="7.0"/>
      </rPr>
      <t>A incluir</t>
    </r>
  </si>
  <si>
    <r>
      <rPr>
        <rFont val="Arial"/>
        <sz val="7.0"/>
      </rPr>
      <t xml:space="preserve">Corpo BSTC diâmetro 0,30 m C.S. MF inclusive escavação, reaterro e transporte do tubo em
</t>
    </r>
    <r>
      <rPr>
        <rFont val="Arial"/>
        <sz val="7.0"/>
      </rPr>
      <t>Vias Urbanas</t>
    </r>
  </si>
  <si>
    <r>
      <rPr>
        <rFont val="Arial"/>
        <sz val="7.0"/>
      </rPr>
      <t>M</t>
    </r>
  </si>
  <si>
    <r>
      <rPr>
        <rFont val="Arial"/>
        <sz val="7.0"/>
      </rPr>
      <t>A incluir</t>
    </r>
  </si>
  <si>
    <r>
      <rPr>
        <rFont val="Arial"/>
        <sz val="7.0"/>
      </rPr>
      <t xml:space="preserve">Corpo BSTC diâmetro 0,30 m C.S. PB inclusive escavação, reaterro e transporte do tubo em
</t>
    </r>
    <r>
      <rPr>
        <rFont val="Arial"/>
        <sz val="7.0"/>
      </rPr>
      <t>Vias Urbanas</t>
    </r>
  </si>
  <si>
    <r>
      <rPr>
        <rFont val="Arial"/>
        <sz val="7.0"/>
      </rPr>
      <t>M</t>
    </r>
  </si>
  <si>
    <r>
      <rPr>
        <rFont val="Arial"/>
        <sz val="7.0"/>
      </rPr>
      <t>A incluir</t>
    </r>
  </si>
  <si>
    <r>
      <rPr>
        <rFont val="Arial"/>
        <sz val="7.0"/>
      </rPr>
      <t xml:space="preserve">Corpo BSTC diâmetro 0,40 m C.S. MF inclusive escavação, reaterro e transporte do tubo em
</t>
    </r>
    <r>
      <rPr>
        <rFont val="Arial"/>
        <sz val="7.0"/>
      </rPr>
      <t>Vias Urbanas</t>
    </r>
  </si>
  <si>
    <r>
      <rPr>
        <rFont val="Arial"/>
        <sz val="7.0"/>
      </rPr>
      <t>M</t>
    </r>
  </si>
  <si>
    <r>
      <rPr>
        <rFont val="Arial"/>
        <sz val="7.0"/>
      </rPr>
      <t>A incluir</t>
    </r>
  </si>
  <si>
    <r>
      <rPr>
        <rFont val="Arial"/>
        <sz val="7.0"/>
      </rPr>
      <t xml:space="preserve">Corpo BSTC diâmetro 0,40 m C.S. PB inclusive escavação, reaterro e transporte do tubo em
</t>
    </r>
    <r>
      <rPr>
        <rFont val="Arial"/>
        <sz val="7.0"/>
      </rPr>
      <t>Vias Urbanas</t>
    </r>
  </si>
  <si>
    <r>
      <rPr>
        <rFont val="Arial"/>
        <sz val="7.0"/>
      </rPr>
      <t>M</t>
    </r>
  </si>
  <si>
    <r>
      <rPr>
        <rFont val="Arial"/>
        <sz val="7.0"/>
      </rPr>
      <t>A incluir</t>
    </r>
  </si>
  <si>
    <r>
      <rPr>
        <rFont val="Arial"/>
        <sz val="7.0"/>
      </rPr>
      <t xml:space="preserve">Corpo BSTC diâmetro 0,60 m C.S. MF inclusive escavação, reaterro e transporte do tubo em
</t>
    </r>
    <r>
      <rPr>
        <rFont val="Arial"/>
        <sz val="7.0"/>
      </rPr>
      <t>Vias Urbanas</t>
    </r>
  </si>
  <si>
    <r>
      <rPr>
        <rFont val="Arial"/>
        <sz val="7.0"/>
      </rPr>
      <t>M</t>
    </r>
  </si>
  <si>
    <r>
      <rPr>
        <rFont val="Arial"/>
        <sz val="7.0"/>
      </rPr>
      <t>A incluir</t>
    </r>
  </si>
  <si>
    <r>
      <rPr>
        <rFont val="Arial"/>
        <sz val="7.0"/>
      </rPr>
      <t xml:space="preserve">Corpo BSTC diâmetro 0,60 m C.S. PB inclusive escavação, reaterro e transporte do tubo em
</t>
    </r>
    <r>
      <rPr>
        <rFont val="Arial"/>
        <sz val="7.0"/>
      </rPr>
      <t>Vias Urbanas</t>
    </r>
  </si>
  <si>
    <r>
      <rPr>
        <rFont val="Arial"/>
        <sz val="7.0"/>
      </rPr>
      <t>M</t>
    </r>
  </si>
  <si>
    <r>
      <rPr>
        <rFont val="Arial"/>
        <sz val="7.0"/>
      </rPr>
      <t>A incluir</t>
    </r>
  </si>
  <si>
    <r>
      <rPr>
        <rFont val="Arial"/>
        <sz val="7.0"/>
      </rPr>
      <t xml:space="preserve">Corpo BSTC (greide) diâmetro 0,30 m CA-1 MF inclusive escavação, reaterro e transporte do
</t>
    </r>
    <r>
      <rPr>
        <rFont val="Arial"/>
        <sz val="7.0"/>
      </rPr>
      <t>tubo em Vias Urbanas</t>
    </r>
  </si>
  <si>
    <r>
      <rPr>
        <rFont val="Arial"/>
        <sz val="7.0"/>
      </rPr>
      <t>M</t>
    </r>
  </si>
  <si>
    <r>
      <rPr>
        <rFont val="Arial"/>
        <sz val="7.0"/>
      </rPr>
      <t>A incluir</t>
    </r>
  </si>
  <si>
    <r>
      <rPr>
        <rFont val="Arial"/>
        <sz val="7.0"/>
      </rPr>
      <t xml:space="preserve">Corpo BSTC (greide) diâmetro 0,40 m CA-1 MF inclusive escavação, reaterro e transporte do
</t>
    </r>
    <r>
      <rPr>
        <rFont val="Arial"/>
        <sz val="7.0"/>
      </rPr>
      <t>tubo em Vias Urbanas</t>
    </r>
  </si>
  <si>
    <r>
      <rPr>
        <rFont val="Arial"/>
        <sz val="7.0"/>
      </rPr>
      <t>M</t>
    </r>
  </si>
  <si>
    <r>
      <rPr>
        <rFont val="Arial"/>
        <sz val="7.0"/>
      </rPr>
      <t>A incluir</t>
    </r>
  </si>
  <si>
    <r>
      <rPr>
        <rFont val="Arial"/>
        <sz val="7.0"/>
      </rPr>
      <t xml:space="preserve">Corpo BSTC (greide) diâmetro 0,40 m CA-2 MF inclusive escavação, reaterro e transporte do
</t>
    </r>
    <r>
      <rPr>
        <rFont val="Arial"/>
        <sz val="7.0"/>
      </rPr>
      <t>tubo em Vias Urbanas</t>
    </r>
  </si>
  <si>
    <r>
      <rPr>
        <rFont val="Arial"/>
        <sz val="7.0"/>
      </rPr>
      <t>M</t>
    </r>
  </si>
  <si>
    <r>
      <rPr>
        <rFont val="Arial"/>
        <sz val="7.0"/>
      </rPr>
      <t>A incluir</t>
    </r>
  </si>
  <si>
    <r>
      <rPr>
        <rFont val="Arial"/>
        <sz val="7.0"/>
      </rPr>
      <t xml:space="preserve">Corpo BSTC (greide) diâmetro 0,60 m CA-1 MF inclusive escavação, reaterro e transporte do
</t>
    </r>
    <r>
      <rPr>
        <rFont val="Arial"/>
        <sz val="7.0"/>
      </rPr>
      <t>tubo em Vias Urbanas</t>
    </r>
  </si>
  <si>
    <r>
      <rPr>
        <rFont val="Arial"/>
        <sz val="7.0"/>
      </rPr>
      <t>M</t>
    </r>
  </si>
  <si>
    <r>
      <rPr>
        <rFont val="Arial"/>
        <sz val="7.0"/>
      </rPr>
      <t>A incluir</t>
    </r>
  </si>
  <si>
    <r>
      <rPr>
        <rFont val="Arial"/>
        <sz val="7.0"/>
      </rPr>
      <t xml:space="preserve">Corpo BSTC (greide) diâmetro 0,60 m CA-1 PB inclusive escavação, reaterro e transporte do
</t>
    </r>
    <r>
      <rPr>
        <rFont val="Arial"/>
        <sz val="7.0"/>
      </rPr>
      <t>tubo em Vias Urbanas</t>
    </r>
  </si>
  <si>
    <r>
      <rPr>
        <rFont val="Arial"/>
        <sz val="7.0"/>
      </rPr>
      <t>M</t>
    </r>
  </si>
  <si>
    <r>
      <rPr>
        <rFont val="Arial"/>
        <sz val="7.0"/>
      </rPr>
      <t>A incluir</t>
    </r>
  </si>
  <si>
    <r>
      <rPr>
        <rFont val="Arial"/>
        <sz val="7.0"/>
      </rPr>
      <t xml:space="preserve">Corpo BSTC (greide) diâmetro 0,60 m CA-2 MF inclusive escavação, reaterro e transporte do
</t>
    </r>
    <r>
      <rPr>
        <rFont val="Arial"/>
        <sz val="7.0"/>
      </rPr>
      <t>tubo em Vias Urbanas</t>
    </r>
  </si>
  <si>
    <r>
      <rPr>
        <rFont val="Arial"/>
        <sz val="7.0"/>
      </rPr>
      <t>M</t>
    </r>
  </si>
  <si>
    <r>
      <rPr>
        <rFont val="Arial"/>
        <sz val="7.0"/>
      </rPr>
      <t>A incluir</t>
    </r>
  </si>
  <si>
    <r>
      <rPr>
        <rFont val="Arial"/>
        <sz val="7.0"/>
      </rPr>
      <t>Grupo de serviço: OBRAS DE ARTE CORRENTES E DRENAGEM - VIAS URBANAS</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</si>
  <si>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</si>
  <si>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</si>
  <si>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</si>
  <si>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</si>
  <si>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</si>
  <si>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 xml:space="preserve">Corpo BSTC (greide) diâmetro 0,60 m CA-2 PB inclusive escavação, reaterro e transporte do
</t>
    </r>
    <r>
      <rPr>
        <rFont val="Arial"/>
        <sz val="7.0"/>
      </rPr>
      <t>tubo em Vias Urbanas</t>
    </r>
  </si>
  <si>
    <r>
      <rPr>
        <rFont val="Arial"/>
        <sz val="7.0"/>
      </rPr>
      <t>M</t>
    </r>
  </si>
  <si>
    <r>
      <rPr>
        <rFont val="Arial"/>
        <sz val="7.0"/>
      </rPr>
      <t>A incluir</t>
    </r>
  </si>
  <si>
    <r>
      <rPr>
        <rFont val="Arial"/>
        <sz val="7.0"/>
      </rPr>
      <t xml:space="preserve">Corpo BSTC (greide) diâmetro 0,80 m CA-1 MF inclusive escavação, reaterro e transporte do
</t>
    </r>
    <r>
      <rPr>
        <rFont val="Arial"/>
        <sz val="7.0"/>
      </rPr>
      <t>tubo em Vias Urbanas</t>
    </r>
  </si>
  <si>
    <r>
      <rPr>
        <rFont val="Arial"/>
        <sz val="7.0"/>
      </rPr>
      <t>M</t>
    </r>
  </si>
  <si>
    <r>
      <rPr>
        <rFont val="Arial"/>
        <sz val="7.0"/>
      </rPr>
      <t>A incluir</t>
    </r>
  </si>
  <si>
    <r>
      <rPr>
        <rFont val="Arial"/>
        <sz val="7.0"/>
      </rPr>
      <t xml:space="preserve">Corpo BSTC (greide) diâmetro 0,80 m CA-1 PB inclusive escavação, reaterro e transporte do
</t>
    </r>
    <r>
      <rPr>
        <rFont val="Arial"/>
        <sz val="7.0"/>
      </rPr>
      <t>tubo em Vias Urbanas</t>
    </r>
  </si>
  <si>
    <r>
      <rPr>
        <rFont val="Arial"/>
        <sz val="7.0"/>
      </rPr>
      <t>M</t>
    </r>
  </si>
  <si>
    <r>
      <rPr>
        <rFont val="Arial"/>
        <sz val="7.0"/>
      </rPr>
      <t>A incluir</t>
    </r>
  </si>
  <si>
    <r>
      <rPr>
        <rFont val="Arial"/>
        <sz val="7.0"/>
      </rPr>
      <t xml:space="preserve">Corpo BSTC (greide) diâmetro 0,80 m CA-2 MF inclusive escavação, reaterro e transporte do
</t>
    </r>
    <r>
      <rPr>
        <rFont val="Arial"/>
        <sz val="7.0"/>
      </rPr>
      <t>tubo em Vias Urbanas</t>
    </r>
  </si>
  <si>
    <r>
      <rPr>
        <rFont val="Arial"/>
        <sz val="7.0"/>
      </rPr>
      <t>M</t>
    </r>
  </si>
  <si>
    <r>
      <rPr>
        <rFont val="Arial"/>
        <sz val="7.0"/>
      </rPr>
      <t>A incluir</t>
    </r>
  </si>
  <si>
    <r>
      <rPr>
        <rFont val="Arial"/>
        <sz val="7.0"/>
      </rPr>
      <t xml:space="preserve">Corpo BSTC (greide) diâmetro 0,80 m CA-2 PB inclusive escavação, reaterro e transporte do
</t>
    </r>
    <r>
      <rPr>
        <rFont val="Arial"/>
        <sz val="7.0"/>
      </rPr>
      <t>tubo em Vias Urbanas</t>
    </r>
  </si>
  <si>
    <r>
      <rPr>
        <rFont val="Arial"/>
        <sz val="7.0"/>
      </rPr>
      <t>M</t>
    </r>
  </si>
  <si>
    <r>
      <rPr>
        <rFont val="Arial"/>
        <sz val="7.0"/>
      </rPr>
      <t>A incluir</t>
    </r>
  </si>
  <si>
    <r>
      <rPr>
        <rFont val="Arial"/>
        <sz val="7.0"/>
      </rPr>
      <t xml:space="preserve">Corpo BSTC (greide) diâmetro 1,00 m CA-1 MF inclusive escavação, reaterro e transporte do
</t>
    </r>
    <r>
      <rPr>
        <rFont val="Arial"/>
        <sz val="7.0"/>
      </rPr>
      <t>tubo em Vias Urbanas</t>
    </r>
  </si>
  <si>
    <r>
      <rPr>
        <rFont val="Arial"/>
        <sz val="7.0"/>
      </rPr>
      <t>M</t>
    </r>
  </si>
  <si>
    <r>
      <rPr>
        <rFont val="Arial"/>
        <sz val="7.0"/>
      </rPr>
      <t>A incluir</t>
    </r>
  </si>
  <si>
    <r>
      <rPr>
        <rFont val="Arial"/>
        <sz val="7.0"/>
      </rPr>
      <t xml:space="preserve">Corpo BSTC (greide) diâmetro 1,00 m CA-1 PB inclusive escavação, reaterro e transporte do
</t>
    </r>
    <r>
      <rPr>
        <rFont val="Arial"/>
        <sz val="7.0"/>
      </rPr>
      <t>tubo em Vias Urbanas</t>
    </r>
  </si>
  <si>
    <r>
      <rPr>
        <rFont val="Arial"/>
        <sz val="7.0"/>
      </rPr>
      <t>M</t>
    </r>
  </si>
  <si>
    <r>
      <rPr>
        <rFont val="Arial"/>
        <sz val="7.0"/>
      </rPr>
      <t>A incluir</t>
    </r>
  </si>
  <si>
    <r>
      <rPr>
        <rFont val="Arial"/>
        <sz val="7.0"/>
      </rPr>
      <t xml:space="preserve">Corpo BSTC (greide) diâmetro 1,00 m CA-2 MF inclusive escavação, reaterro e transporte do
</t>
    </r>
    <r>
      <rPr>
        <rFont val="Arial"/>
        <sz val="7.0"/>
      </rPr>
      <t>tubo em Vias Urbanas</t>
    </r>
  </si>
  <si>
    <r>
      <rPr>
        <rFont val="Arial"/>
        <sz val="7.0"/>
      </rPr>
      <t>M</t>
    </r>
  </si>
  <si>
    <r>
      <rPr>
        <rFont val="Arial"/>
        <sz val="7.0"/>
      </rPr>
      <t>A incluir</t>
    </r>
  </si>
  <si>
    <r>
      <rPr>
        <rFont val="Arial"/>
        <sz val="7.0"/>
      </rPr>
      <t xml:space="preserve">Corpo BSTC (greide) diâmetro 1,00 m CA-2 PB inclusive escavação, reaterro e transporte do
</t>
    </r>
    <r>
      <rPr>
        <rFont val="Arial"/>
        <sz val="7.0"/>
      </rPr>
      <t>tubo em Vias Urbanas</t>
    </r>
  </si>
  <si>
    <r>
      <rPr>
        <rFont val="Arial"/>
        <sz val="7.0"/>
      </rPr>
      <t>M</t>
    </r>
  </si>
  <si>
    <r>
      <rPr>
        <rFont val="Arial"/>
        <sz val="7.0"/>
      </rPr>
      <t>A incluir</t>
    </r>
  </si>
  <si>
    <r>
      <rPr>
        <rFont val="Arial"/>
        <sz val="7.0"/>
      </rPr>
      <t xml:space="preserve">Corpo BSTC (greide) diâmetro 1,20 m CA-1 MF inclusive escavação, reaterro e transporte do
</t>
    </r>
    <r>
      <rPr>
        <rFont val="Arial"/>
        <sz val="7.0"/>
      </rPr>
      <t>tubo em Vias Urbanas</t>
    </r>
  </si>
  <si>
    <r>
      <rPr>
        <rFont val="Arial"/>
        <sz val="7.0"/>
      </rPr>
      <t>M</t>
    </r>
  </si>
  <si>
    <r>
      <rPr>
        <rFont val="Arial"/>
        <sz val="7.0"/>
      </rPr>
      <t>A incluir</t>
    </r>
  </si>
  <si>
    <r>
      <rPr>
        <rFont val="Arial"/>
        <sz val="7.0"/>
      </rPr>
      <t xml:space="preserve">Corpo BSTC (greide) diâmetro 1,20 m CA-1 PB inclusive escavação, reaterro e transporte do
</t>
    </r>
    <r>
      <rPr>
        <rFont val="Arial"/>
        <sz val="7.0"/>
      </rPr>
      <t>tubo em Vias Urbanas</t>
    </r>
  </si>
  <si>
    <r>
      <rPr>
        <rFont val="Arial"/>
        <sz val="7.0"/>
      </rPr>
      <t>M</t>
    </r>
  </si>
  <si>
    <r>
      <rPr>
        <rFont val="Arial"/>
        <sz val="7.0"/>
      </rPr>
      <t>A incluir</t>
    </r>
  </si>
  <si>
    <r>
      <rPr>
        <rFont val="Arial"/>
        <sz val="7.0"/>
      </rPr>
      <t xml:space="preserve">Corpo BSTC (greide) diâmetro 1,20 m CA-2 MF inclusive escavação, reaterro e transporte do
</t>
    </r>
    <r>
      <rPr>
        <rFont val="Arial"/>
        <sz val="7.0"/>
      </rPr>
      <t>tubo, em Vias Urbanas</t>
    </r>
  </si>
  <si>
    <r>
      <rPr>
        <rFont val="Arial"/>
        <sz val="7.0"/>
      </rPr>
      <t>M</t>
    </r>
  </si>
  <si>
    <r>
      <rPr>
        <rFont val="Arial"/>
        <sz val="7.0"/>
      </rPr>
      <t>A incluir</t>
    </r>
  </si>
  <si>
    <r>
      <rPr>
        <rFont val="Arial"/>
        <sz val="7.0"/>
      </rPr>
      <t xml:space="preserve">Corpo BSTC (greide) diâmetro 1,20 m CA-2 PB inclusive escavação, reaterro e transporte do
</t>
    </r>
    <r>
      <rPr>
        <rFont val="Arial"/>
        <sz val="7.0"/>
      </rPr>
      <t>tubo em Vias Urbanas</t>
    </r>
  </si>
  <si>
    <r>
      <rPr>
        <rFont val="Arial"/>
        <sz val="7.0"/>
      </rPr>
      <t>M</t>
    </r>
  </si>
  <si>
    <r>
      <rPr>
        <rFont val="Arial"/>
        <sz val="7.0"/>
      </rPr>
      <t>A incluir</t>
    </r>
  </si>
  <si>
    <r>
      <rPr>
        <rFont val="Arial"/>
        <sz val="7.0"/>
      </rPr>
      <t xml:space="preserve">Corpo BSTC (grota) diâmetro 0,60 m CA-1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</si>
  <si>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</si>
  <si>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</si>
  <si>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BSTC (grota) diâmetro 0,60 m CA-1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</si>
  <si>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</si>
  <si>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</si>
  <si>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BSTC (grota) diâmetro 0,60 m CA-2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</si>
  <si>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</si>
  <si>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</si>
  <si>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BSTC (grota) diâmetro 0,60 m CA-2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</si>
  <si>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</si>
  <si>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</si>
  <si>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BSTC (grota) diâmetro 0,80 m CA-1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</si>
  <si>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</si>
  <si>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</si>
  <si>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BSTC (grota) diâmetro 0,80 m CA-1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</si>
  <si>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</si>
  <si>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</si>
  <si>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BSTC (grota) diâmetro 0,80 m CA-2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</si>
  <si>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</si>
  <si>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</si>
  <si>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BSTC (grota) diâmetro 0,80 m CA-2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</si>
  <si>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</si>
  <si>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</si>
  <si>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BSTC (grota) diâmetro 1,00 m CA-1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</si>
  <si>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</si>
  <si>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</si>
  <si>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BSTC (grota) diâmetro 1,00 m CA-1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</si>
  <si>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</si>
  <si>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</si>
  <si>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BSTC (grota) diâmetro 1,00 m CA-2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</si>
  <si>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</si>
  <si>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</si>
  <si>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BSTC (grota) diâmetro 1,00 m CA-2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</si>
  <si>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</si>
  <si>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</si>
  <si>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BSTC (grota) diâmetro 1,00 m CA-3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</si>
  <si>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</si>
  <si>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</si>
  <si>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BSTC (grota) diâmetro 1,20 m CA-1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</si>
  <si>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</si>
  <si>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</si>
  <si>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BSTC (grota) diâmetro 1,20 m CA-1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</si>
  <si>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</si>
  <si>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</si>
  <si>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BSTC (grota) diâmetro 1,20 m CA-2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</si>
  <si>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</si>
  <si>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</si>
  <si>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BSTC (grota) diâmetro 1,20 m CA-2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</si>
  <si>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</si>
  <si>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</si>
  <si>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BSTC (grota) diâmetro 1,20 m CA-3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</si>
  <si>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</si>
  <si>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</si>
  <si>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BSTC (grota) diâmetro 1,50 m CA-1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</si>
  <si>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</si>
  <si>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</si>
  <si>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BSTC (grota) diâmetro 1,50 m CA-1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</si>
  <si>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</si>
  <si>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</si>
  <si>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BSTC (grota) diâmetro 1,50 m CA-2 MF exclusive escavação e reaterro, inclusive
</t>
    </r>
    <r>
      <rPr>
        <rFont val="Arial"/>
        <sz val="7.0"/>
      </rPr>
      <t>transporte do tubo em Vias Urbanas</t>
    </r>
  </si>
  <si>
    <r>
      <rPr>
        <rFont val="Arial"/>
        <sz val="7.0"/>
      </rPr>
      <t>M</t>
    </r>
  </si>
  <si>
    <r>
      <rPr>
        <rFont val="Arial"/>
        <sz val="7.0"/>
      </rPr>
      <t>A incluir</t>
    </r>
  </si>
  <si>
    <r>
      <rPr>
        <rFont val="Arial"/>
        <sz val="7.0"/>
      </rPr>
      <t>Grupo de serviço: OBRAS DE ARTE CORRENTES E DRENAGEM - VIAS URBANAS</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</si>
  <si>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</si>
  <si>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</si>
  <si>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</si>
  <si>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</si>
  <si>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</si>
  <si>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 xml:space="preserve">Corpo BSTC (grota) diâmetro 1,50 m CA-2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</si>
  <si>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</si>
  <si>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</si>
  <si>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BSTC (grota) diâmetro 1,50 m CA-3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</si>
  <si>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</si>
  <si>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</si>
  <si>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BTTC (grota) diâmetro 0,60 m CA-1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</si>
  <si>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</si>
  <si>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</si>
  <si>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BTTC (grota) diâmetro 0,60 m CA-1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</si>
  <si>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</si>
  <si>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</si>
  <si>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BTTC (grota) diâmetro 0,60 m CA-2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</si>
  <si>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</si>
  <si>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</si>
  <si>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BTTC (grota) diâmetro 0,60 m CA-2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</si>
  <si>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</si>
  <si>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</si>
  <si>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BTTC (grota) diâmetro 0,80 m CA-1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</si>
  <si>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</si>
  <si>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</si>
  <si>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BTTC (grota) diâmetro 0,80 m CA-1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</si>
  <si>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</si>
  <si>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</si>
  <si>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BTTC (grota) diâmetro 0,80 m CA-2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</si>
  <si>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</si>
  <si>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</si>
  <si>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BTTC (grota) diâmetro 0,80 m CA-2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</si>
  <si>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</si>
  <si>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</si>
  <si>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BTTC (grota) diâmetro 1,00 m CA-1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</si>
  <si>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</si>
  <si>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</si>
  <si>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BTTC (grota) diâmetro 1,00 m CA-1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</si>
  <si>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</si>
  <si>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</si>
  <si>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BTTC (grota) diâmetro 1,00 m CA-2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</si>
  <si>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</si>
  <si>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</si>
  <si>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BTTC (grota) diâmetro 1,00 m CA-2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</si>
  <si>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</si>
  <si>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</si>
  <si>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BTTC (grota) diâmetro 1,00 m CA-3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</si>
  <si>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</si>
  <si>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</si>
  <si>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BTTC (grota) diâmetro 1,20 m CA-1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</si>
  <si>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</si>
  <si>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</si>
  <si>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BTTC (grota) diâmetro 1,20 m CA-1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</si>
  <si>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</si>
  <si>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</si>
  <si>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BTTC (grota) diâmetro 1,20 m CA-2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</si>
  <si>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</si>
  <si>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</si>
  <si>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BTTC (grota) diâmetro 1,20 m CA-2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</si>
  <si>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</si>
  <si>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</si>
  <si>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BTTC (grota) diâmetro 1,20 m CA-3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</si>
  <si>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</si>
  <si>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</si>
  <si>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BTTC (grota) diâmetro 1,50 m CA-1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</si>
  <si>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</si>
  <si>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</si>
  <si>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BTTC (grota) diâmetro 1,50 m CA-1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</si>
  <si>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</si>
  <si>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</si>
  <si>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BTTC (grota) diâmetro 1,50 m CA-2 MF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</si>
  <si>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</si>
  <si>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</si>
  <si>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BTTC (grota) diâmetro 1,50 m CA-2 PB exclusive escavação e reaterro, inclusive
</t>
    </r>
    <r>
      <rPr>
        <rFont val="Arial"/>
        <sz val="7.0"/>
      </rPr>
      <t>transporte do tubo em Vias Urbanas</t>
    </r>
  </si>
  <si>
    <r>
      <rPr>
        <rFont val="Arial"/>
        <sz val="7.0"/>
      </rPr>
      <t>M</t>
    </r>
  </si>
  <si>
    <r>
      <rPr>
        <rFont val="Arial"/>
        <sz val="7.0"/>
      </rPr>
      <t>A incluir</t>
    </r>
  </si>
  <si>
    <r>
      <rPr>
        <rFont val="Arial"/>
        <sz val="7.0"/>
      </rPr>
      <t xml:space="preserve">Corpo BTTC (grota) diâmetro 1,50 m CA-3 MF exclusive escavação e reaterro, inclusive
</t>
    </r>
    <r>
      <rPr>
        <rFont val="Arial"/>
        <sz val="7.0"/>
      </rPr>
      <t>transporte do tubo em Vias Urbanas</t>
    </r>
  </si>
  <si>
    <r>
      <rPr>
        <rFont val="Arial"/>
        <sz val="7.0"/>
      </rPr>
      <t>M</t>
    </r>
  </si>
  <si>
    <r>
      <rPr>
        <rFont val="Arial"/>
        <sz val="7.0"/>
      </rPr>
      <t>A incluir</t>
    </r>
  </si>
  <si>
    <r>
      <rPr>
        <rFont val="Arial"/>
        <sz val="7.0"/>
      </rPr>
      <t>Corpo de BDCC 1,00 x 1,00 m em Vias Urbanas</t>
    </r>
  </si>
  <si>
    <r>
      <rPr>
        <rFont val="Arial"/>
        <sz val="7.0"/>
      </rPr>
      <t>M</t>
    </r>
  </si>
  <si>
    <r>
      <rPr>
        <rFont val="Arial"/>
        <sz val="7.0"/>
      </rPr>
      <t>Corpo de BDCC 1,50 x 1,50 m projeto DNIT para H &lt; = 2,50 m em Vias Urbanas</t>
    </r>
  </si>
  <si>
    <r>
      <rPr>
        <rFont val="Arial"/>
        <sz val="7.0"/>
      </rPr>
      <t>M</t>
    </r>
  </si>
  <si>
    <r>
      <rPr>
        <rFont val="Arial"/>
        <sz val="7.0"/>
      </rPr>
      <t>Corpo de BDCC 1,50 x 1,50 m projeto DNIT para 2,50 &lt; H &lt; 5,00 m em Vias Urbanas</t>
    </r>
  </si>
  <si>
    <r>
      <rPr>
        <rFont val="Arial"/>
        <sz val="7.0"/>
      </rPr>
      <t>M</t>
    </r>
  </si>
  <si>
    <r>
      <rPr>
        <rFont val="Arial"/>
        <sz val="7.0"/>
      </rPr>
      <t>Corpo de BDCC 2,00 x 1,20 m -  tudo incluido conforme projeto em Vias Urbanas</t>
    </r>
  </si>
  <si>
    <r>
      <rPr>
        <rFont val="Arial"/>
        <sz val="7.0"/>
      </rPr>
      <t>M</t>
    </r>
  </si>
  <si>
    <r>
      <rPr>
        <rFont val="Arial"/>
        <sz val="7.0"/>
      </rPr>
      <t>Corpo de BDCC 2,00 x 2,00 m projeto DNIT para H &lt; = 2,50 m em Vias Urbanas</t>
    </r>
  </si>
  <si>
    <r>
      <rPr>
        <rFont val="Arial"/>
        <sz val="7.0"/>
      </rPr>
      <t>M</t>
    </r>
  </si>
  <si>
    <r>
      <rPr>
        <rFont val="Arial"/>
        <sz val="7.0"/>
      </rPr>
      <t>Corpo de BDCC 2,00 x 2,00 m projeto DNIT para 2,50 &lt; H &lt; 5,00 m em Vias Urbanas</t>
    </r>
  </si>
  <si>
    <r>
      <rPr>
        <rFont val="Arial"/>
        <sz val="7.0"/>
      </rPr>
      <t>M</t>
    </r>
  </si>
  <si>
    <r>
      <rPr>
        <rFont val="Arial"/>
        <sz val="7.0"/>
      </rPr>
      <t>Corpo de BDCC 2,00 x 2,50 m em Vias Urbanas</t>
    </r>
  </si>
  <si>
    <r>
      <rPr>
        <rFont val="Arial"/>
        <sz val="7.0"/>
      </rPr>
      <t>M</t>
    </r>
  </si>
  <si>
    <r>
      <rPr>
        <rFont val="Arial"/>
        <sz val="7.0"/>
      </rPr>
      <t>Corpo de BDCC 2,00 x 3,00 m projeto DNIT p/ 2,50 &lt; H &lt; 5,00 m em Vias Urbanas</t>
    </r>
  </si>
  <si>
    <r>
      <rPr>
        <rFont val="Arial"/>
        <sz val="7.0"/>
      </rPr>
      <t>M</t>
    </r>
  </si>
  <si>
    <r>
      <rPr>
        <rFont val="Arial"/>
        <sz val="7.0"/>
      </rPr>
      <t>Corpo de BDCC 2,00 x 3,00 m projeto DNIT para H &lt; = 2,50 m em Vias Urbanas</t>
    </r>
  </si>
  <si>
    <r>
      <rPr>
        <rFont val="Arial"/>
        <sz val="7.0"/>
      </rPr>
      <t>M</t>
    </r>
  </si>
  <si>
    <r>
      <rPr>
        <rFont val="Arial"/>
        <sz val="7.0"/>
      </rPr>
      <t>Corpo de BDCC 2,50 x 2,00m - tudo incluído conforme projeto em Vias Urbanas</t>
    </r>
  </si>
  <si>
    <r>
      <rPr>
        <rFont val="Arial"/>
        <sz val="7.0"/>
      </rPr>
      <t>M</t>
    </r>
  </si>
  <si>
    <r>
      <rPr>
        <rFont val="Arial"/>
        <sz val="7.0"/>
      </rPr>
      <t>Corpo de BDCC 2,50 x 2,50 m projeto DNIT p/ 2,50&lt; H &lt;5,00 m em Vias Urbanas</t>
    </r>
  </si>
  <si>
    <r>
      <rPr>
        <rFont val="Arial"/>
        <sz val="7.0"/>
      </rPr>
      <t>M</t>
    </r>
  </si>
  <si>
    <r>
      <rPr>
        <rFont val="Arial"/>
        <sz val="7.0"/>
      </rPr>
      <t>Corpo de BDCC 2,50 x 2,50 m projeto DNIT para H&lt;=2,50m em Vias Urbanas</t>
    </r>
  </si>
  <si>
    <r>
      <rPr>
        <rFont val="Arial"/>
        <sz val="7.0"/>
      </rPr>
      <t>M</t>
    </r>
  </si>
  <si>
    <r>
      <rPr>
        <rFont val="Arial"/>
        <sz val="7.0"/>
      </rPr>
      <t>Corpo de BDCC 2,50 x 3,00 m projeto DNIT p/ H &lt;= 2,50 m em Vias Urbanas</t>
    </r>
  </si>
  <si>
    <r>
      <rPr>
        <rFont val="Arial"/>
        <sz val="7.0"/>
      </rPr>
      <t>M</t>
    </r>
  </si>
  <si>
    <r>
      <rPr>
        <rFont val="Arial"/>
        <sz val="7.0"/>
      </rPr>
      <t>Corpo de BDCC 2,50 x 3,00 m projeto DNIT p/ 2,50 &lt; H &lt; 5,00 m em Vias Urbanas</t>
    </r>
  </si>
  <si>
    <r>
      <rPr>
        <rFont val="Arial"/>
        <sz val="7.0"/>
      </rPr>
      <t>M</t>
    </r>
  </si>
  <si>
    <r>
      <rPr>
        <rFont val="Arial"/>
        <sz val="7.0"/>
      </rPr>
      <t>Corpo de BDCC 3,00 x 3,00 m projeto DNIT p/ 2,50 &lt; H &lt; 5,00 m em Vias Urbanas</t>
    </r>
  </si>
  <si>
    <r>
      <rPr>
        <rFont val="Arial"/>
        <sz val="7.0"/>
      </rPr>
      <t>M</t>
    </r>
  </si>
  <si>
    <r>
      <rPr>
        <rFont val="Arial"/>
        <sz val="7.0"/>
      </rPr>
      <t>Corpo de BDCC 3,00 x 3,00 m projeto DNIT para  H &lt;= 2,50 m em Vias Urbanas</t>
    </r>
  </si>
  <si>
    <r>
      <rPr>
        <rFont val="Arial"/>
        <sz val="7.0"/>
      </rPr>
      <t>M</t>
    </r>
  </si>
  <si>
    <r>
      <rPr>
        <rFont val="Arial"/>
        <sz val="7.0"/>
      </rPr>
      <t>Corpo de BSCC 1,50 x 1,50 m projeto DNIT p/ H &lt;= 2,50 m em Vias Urbanas</t>
    </r>
  </si>
  <si>
    <r>
      <rPr>
        <rFont val="Arial"/>
        <sz val="7.0"/>
      </rPr>
      <t>M</t>
    </r>
  </si>
  <si>
    <r>
      <rPr>
        <rFont val="Arial"/>
        <sz val="7.0"/>
      </rPr>
      <t>Grupo de serviço: OBRAS DE ARTE CORRENTES E DRENAGEM - VIAS URBANAS</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</si>
  <si>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</si>
  <si>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</si>
  <si>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</si>
  <si>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</si>
  <si>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</si>
  <si>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Corpo de BSCC 1,50x1,50m projeto DNIT p/ 2,50&lt; H &lt;5,00m em Vias Urbanas</t>
    </r>
  </si>
  <si>
    <r>
      <rPr>
        <rFont val="Arial"/>
        <sz val="7.0"/>
      </rPr>
      <t>M</t>
    </r>
  </si>
  <si>
    <r>
      <rPr>
        <rFont val="Arial"/>
        <sz val="7.0"/>
      </rPr>
      <t>Corpo de BSCC 2,00 x 2,00m projeto DNIT para  5,00 &lt; H &lt; 7,50 m em Vias Urbanas</t>
    </r>
  </si>
  <si>
    <r>
      <rPr>
        <rFont val="Arial"/>
        <sz val="7.0"/>
      </rPr>
      <t>M</t>
    </r>
  </si>
  <si>
    <r>
      <rPr>
        <rFont val="Arial"/>
        <sz val="7.0"/>
      </rPr>
      <t>Corpo de BSCC 2,00x2,00m projeto DNIT p/ H&lt;=2,50m em Vias Urbanas</t>
    </r>
  </si>
  <si>
    <r>
      <rPr>
        <rFont val="Arial"/>
        <sz val="7.0"/>
      </rPr>
      <t>M</t>
    </r>
  </si>
  <si>
    <r>
      <rPr>
        <rFont val="Arial"/>
        <sz val="7.0"/>
      </rPr>
      <t>Corpo de BSCC 2,00x2,00m projeto DNIT p/ 2,50&lt; H &lt;5,00m em Vias Urbanas</t>
    </r>
  </si>
  <si>
    <r>
      <rPr>
        <rFont val="Arial"/>
        <sz val="7.0"/>
      </rPr>
      <t>M</t>
    </r>
  </si>
  <si>
    <r>
      <rPr>
        <rFont val="Arial"/>
        <sz val="7.0"/>
      </rPr>
      <t>Corpo de BSCC 2,00x3,00m projeto DNIT p/ H&lt;=2,50m em Vias Urbanas</t>
    </r>
  </si>
  <si>
    <r>
      <rPr>
        <rFont val="Arial"/>
        <sz val="7.0"/>
      </rPr>
      <t>M</t>
    </r>
  </si>
  <si>
    <r>
      <rPr>
        <rFont val="Arial"/>
        <sz val="7.0"/>
      </rPr>
      <t>Corpo de BSCC 2,00x3,00m projeto DNIT p/ 2,50&lt; H &lt;5,00m em Vias Urbanas</t>
    </r>
  </si>
  <si>
    <r>
      <rPr>
        <rFont val="Arial"/>
        <sz val="7.0"/>
      </rPr>
      <t>M</t>
    </r>
  </si>
  <si>
    <r>
      <rPr>
        <rFont val="Arial"/>
        <sz val="7.0"/>
      </rPr>
      <t>Corpo de BSCC 2,50 x 2,50 m, para H &lt; = 2,50 m em Vias Urbanas</t>
    </r>
  </si>
  <si>
    <r>
      <rPr>
        <rFont val="Arial"/>
        <sz val="7.0"/>
      </rPr>
      <t>M</t>
    </r>
  </si>
  <si>
    <r>
      <rPr>
        <rFont val="Arial"/>
        <sz val="7.0"/>
      </rPr>
      <t>Corpo de BSCC 2,50x2,50m projeto DNIT para 2,50&lt; H &lt;5,00m em Vias Urbanas</t>
    </r>
  </si>
  <si>
    <r>
      <rPr>
        <rFont val="Arial"/>
        <sz val="7.0"/>
      </rPr>
      <t>M</t>
    </r>
  </si>
  <si>
    <r>
      <rPr>
        <rFont val="Arial"/>
        <sz val="7.0"/>
      </rPr>
      <t>Corpo de BSCC 2,50x3,00m projeto DNIT para H&lt;=2,50m em Vias Urbanas</t>
    </r>
  </si>
  <si>
    <r>
      <rPr>
        <rFont val="Arial"/>
        <sz val="7.0"/>
      </rPr>
      <t>M</t>
    </r>
  </si>
  <si>
    <r>
      <rPr>
        <rFont val="Arial"/>
        <sz val="7.0"/>
      </rPr>
      <t>Corpo de BSCC 2,50x3,00m projeto DNIT para 2,50&lt; H &lt;5,00m em Vias Urbanas</t>
    </r>
  </si>
  <si>
    <r>
      <rPr>
        <rFont val="Arial"/>
        <sz val="7.0"/>
      </rPr>
      <t>M</t>
    </r>
  </si>
  <si>
    <r>
      <rPr>
        <rFont val="Arial"/>
        <sz val="7.0"/>
      </rPr>
      <t>Corpo de BSCC 3,00x1,50 para 2,50m&lt; H &lt; 5,00m , em Vias Urbanas</t>
    </r>
  </si>
  <si>
    <r>
      <rPr>
        <rFont val="Arial"/>
        <sz val="7.0"/>
      </rPr>
      <t>M</t>
    </r>
  </si>
  <si>
    <r>
      <rPr>
        <rFont val="Arial"/>
        <sz val="7.0"/>
      </rPr>
      <t>Corpo de BSCC 3,00x3,00m projeto DNIT para H&lt;=2,50m em Vias Urbanas</t>
    </r>
  </si>
  <si>
    <r>
      <rPr>
        <rFont val="Arial"/>
        <sz val="7.0"/>
      </rPr>
      <t>M</t>
    </r>
  </si>
  <si>
    <r>
      <rPr>
        <rFont val="Arial"/>
        <sz val="7.0"/>
      </rPr>
      <t>Corpo de BSCC 3,00x3,00m projeto DNIT para 2,50&lt; H &lt;5,00m em Vias Urbanas</t>
    </r>
  </si>
  <si>
    <r>
      <rPr>
        <rFont val="Arial"/>
        <sz val="7.0"/>
      </rPr>
      <t>M</t>
    </r>
  </si>
  <si>
    <r>
      <rPr>
        <rFont val="Arial"/>
        <sz val="7.0"/>
      </rPr>
      <t>Corpo de BTCC 1,50 x 1,50 m projeto DNIT para H &lt;= 2,50 m em Vias Urbanas</t>
    </r>
  </si>
  <si>
    <r>
      <rPr>
        <rFont val="Arial"/>
        <sz val="7.0"/>
      </rPr>
      <t>M</t>
    </r>
  </si>
  <si>
    <r>
      <rPr>
        <rFont val="Arial"/>
        <sz val="7.0"/>
      </rPr>
      <t>Corpo de BTCC 1,50 x 1,50 m projeto DNIT para 2,50 &lt; H &lt; 5,00 m em Vias Urbanas</t>
    </r>
  </si>
  <si>
    <r>
      <rPr>
        <rFont val="Arial"/>
        <sz val="7.0"/>
      </rPr>
      <t>M</t>
    </r>
  </si>
  <si>
    <r>
      <rPr>
        <rFont val="Arial"/>
        <sz val="7.0"/>
      </rPr>
      <t>Corpo de BTCC 2,00 x 2,00 m projeto DNIT para H &lt;= 2,50 m em Vias Urbanas</t>
    </r>
  </si>
  <si>
    <r>
      <rPr>
        <rFont val="Arial"/>
        <sz val="7.0"/>
      </rPr>
      <t>M</t>
    </r>
  </si>
  <si>
    <r>
      <rPr>
        <rFont val="Arial"/>
        <sz val="7.0"/>
      </rPr>
      <t>Corpo de BTCC 2,00 x 2,00 m projeto DNIT para 2,50 &lt; H &lt; 5,00 m em Vias Urbanas</t>
    </r>
  </si>
  <si>
    <r>
      <rPr>
        <rFont val="Arial"/>
        <sz val="7.0"/>
      </rPr>
      <t>M</t>
    </r>
  </si>
  <si>
    <r>
      <rPr>
        <rFont val="Arial"/>
        <sz val="7.0"/>
      </rPr>
      <t>Corpo de BTCC 2,00 x 3,00 m projeto DNIT para H &lt; = 2,50 m em Vias Urbanas</t>
    </r>
  </si>
  <si>
    <r>
      <rPr>
        <rFont val="Arial"/>
        <sz val="7.0"/>
      </rPr>
      <t>M</t>
    </r>
  </si>
  <si>
    <r>
      <rPr>
        <rFont val="Arial"/>
        <sz val="7.0"/>
      </rPr>
      <t>Corpo de BTCC 2,00 x 3,00 m projeto DNIT para 2,50 &lt; H &lt; 5,00 m em Vias Urbanas</t>
    </r>
  </si>
  <si>
    <r>
      <rPr>
        <rFont val="Arial"/>
        <sz val="7.0"/>
      </rPr>
      <t>M</t>
    </r>
  </si>
  <si>
    <r>
      <rPr>
        <rFont val="Arial"/>
        <sz val="7.0"/>
      </rPr>
      <t>Corpo de BTCC 2,50 x 2,50 m projeto DNIT para H &lt; = 2,50 m em Vias Urbanas</t>
    </r>
  </si>
  <si>
    <r>
      <rPr>
        <rFont val="Arial"/>
        <sz val="7.0"/>
      </rPr>
      <t>M</t>
    </r>
  </si>
  <si>
    <r>
      <rPr>
        <rFont val="Arial"/>
        <sz val="7.0"/>
      </rPr>
      <t>Corpo de BTCC 2,50 x 2,50 m projeto DNIT para 2,50 &lt; H &lt; 5,00 m em Vias Urbanas</t>
    </r>
  </si>
  <si>
    <r>
      <rPr>
        <rFont val="Arial"/>
        <sz val="7.0"/>
      </rPr>
      <t>M</t>
    </r>
  </si>
  <si>
    <r>
      <rPr>
        <rFont val="Arial"/>
        <sz val="7.0"/>
      </rPr>
      <t>Corpo de BTCC 2,50 x 3,00 m projeto DNIT para H &lt; = 2,50 m em Vias Urbanas</t>
    </r>
  </si>
  <si>
    <r>
      <rPr>
        <rFont val="Arial"/>
        <sz val="7.0"/>
      </rPr>
      <t>M</t>
    </r>
  </si>
  <si>
    <r>
      <rPr>
        <rFont val="Arial"/>
        <sz val="7.0"/>
      </rPr>
      <t>Corpo de BTCC 2,50 x 3,00 m projeto DNIT para H &lt; = 2,50 m em vias Urbanas</t>
    </r>
  </si>
  <si>
    <r>
      <rPr>
        <rFont val="Arial"/>
        <sz val="7.0"/>
      </rPr>
      <t>M</t>
    </r>
  </si>
  <si>
    <r>
      <rPr>
        <rFont val="Arial"/>
        <sz val="7.0"/>
      </rPr>
      <t>Corpo de BTCC 2,50 x 3,00 m projeto DNIT para 2,50 &lt; H &lt; 5,00 m em Vias Urbanas</t>
    </r>
  </si>
  <si>
    <r>
      <rPr>
        <rFont val="Arial"/>
        <sz val="7.0"/>
      </rPr>
      <t>M</t>
    </r>
  </si>
  <si>
    <r>
      <rPr>
        <rFont val="Arial"/>
        <sz val="7.0"/>
      </rPr>
      <t>Corpo de BTCC 3,00 x 3,00 m projeto DNIT para H &lt; = 2,50 m em Vias Urbanas</t>
    </r>
  </si>
  <si>
    <r>
      <rPr>
        <rFont val="Arial"/>
        <sz val="7.0"/>
      </rPr>
      <t>M</t>
    </r>
  </si>
  <si>
    <r>
      <rPr>
        <rFont val="Arial"/>
        <sz val="7.0"/>
      </rPr>
      <t>Corpo de BTCC 3,00 x 3,00 m projeto DNIT para 2,50 &lt; H &lt; 5,00 m em Vias Urbanas</t>
    </r>
  </si>
  <si>
    <r>
      <rPr>
        <rFont val="Arial"/>
        <sz val="7.0"/>
      </rPr>
      <t>M</t>
    </r>
  </si>
  <si>
    <r>
      <rPr>
        <rFont val="Arial"/>
        <sz val="7.0"/>
      </rPr>
      <t>Corta-rio (escavação mecânica em material de 1ª cat.) H=1,50 a 3,00 m em Vias Urbanas</t>
    </r>
  </si>
  <si>
    <r>
      <rPr>
        <rFont val="Arial"/>
        <sz val="7.0"/>
      </rPr>
      <t>M3</t>
    </r>
  </si>
  <si>
    <r>
      <rPr>
        <rFont val="Arial"/>
        <sz val="7.0"/>
      </rPr>
      <t>Corta-rio (escavação mecânica em material de 2ª cat.) H=1,50 a 3,00m em Vias Urbanas</t>
    </r>
  </si>
  <si>
    <r>
      <rPr>
        <rFont val="Arial"/>
        <sz val="7.0"/>
      </rPr>
      <t>M3</t>
    </r>
  </si>
  <si>
    <r>
      <rPr>
        <rFont val="Arial"/>
        <sz val="7.0"/>
      </rPr>
      <t>Corta-rio (escavação mecânica em material de 3º cat.) H=0,00 a 1,50m em Vias Urbanas</t>
    </r>
  </si>
  <si>
    <r>
      <rPr>
        <rFont val="Arial"/>
        <sz val="7.0"/>
      </rPr>
      <t>M3</t>
    </r>
  </si>
  <si>
    <r>
      <rPr>
        <rFont val="Arial"/>
        <sz val="7.0"/>
      </rPr>
      <t xml:space="preserve">Corte e esmerilhamento de pontas de tubo de ferro fundido DN 500 a 200mm em Vias
</t>
    </r>
    <r>
      <rPr>
        <rFont val="Arial"/>
        <sz val="7.0"/>
      </rPr>
      <t>Urbanas</t>
    </r>
  </si>
  <si>
    <r>
      <rPr>
        <rFont val="Arial"/>
        <sz val="7.0"/>
      </rPr>
      <t>M</t>
    </r>
  </si>
  <si>
    <r>
      <rPr>
        <rFont val="Arial"/>
        <sz val="7.0"/>
      </rPr>
      <t xml:space="preserve">Curva 90° de PVC, junta elástica PBA, D=75mm, fornecimento e assentamento em Vias
</t>
    </r>
    <r>
      <rPr>
        <rFont val="Arial"/>
        <sz val="7.0"/>
      </rPr>
      <t>Urbanas</t>
    </r>
  </si>
  <si>
    <r>
      <rPr>
        <rFont val="Arial"/>
        <sz val="7.0"/>
      </rPr>
      <t>Ud</t>
    </r>
  </si>
  <si>
    <r>
      <rPr>
        <rFont val="Arial"/>
        <sz val="7.0"/>
      </rPr>
      <t>Demolição manual alvenaria tijolo furado assentado com argamassa em Vias Urbanas</t>
    </r>
  </si>
  <si>
    <r>
      <rPr>
        <rFont val="Arial"/>
        <sz val="7.0"/>
      </rPr>
      <t>M3</t>
    </r>
  </si>
  <si>
    <r>
      <rPr>
        <rFont val="Arial"/>
        <sz val="7.0"/>
      </rPr>
      <t>Demolição manual de concreto armado em Vias Urbanas</t>
    </r>
  </si>
  <si>
    <r>
      <rPr>
        <rFont val="Arial"/>
        <sz val="7.0"/>
      </rPr>
      <t>M3</t>
    </r>
  </si>
  <si>
    <r>
      <rPr>
        <rFont val="Arial"/>
        <sz val="7.0"/>
      </rPr>
      <t>Demolição manual de concreto simples ou ciclópico em Vias Urbanas</t>
    </r>
  </si>
  <si>
    <r>
      <rPr>
        <rFont val="Arial"/>
        <sz val="7.0"/>
      </rPr>
      <t>M3</t>
    </r>
  </si>
  <si>
    <r>
      <rPr>
        <rFont val="Arial"/>
        <sz val="7.0"/>
      </rPr>
      <t>Demolição mecânica de concreto em Vias Urbanas</t>
    </r>
  </si>
  <si>
    <r>
      <rPr>
        <rFont val="Arial"/>
        <sz val="7.0"/>
      </rPr>
      <t>M3</t>
    </r>
  </si>
  <si>
    <r>
      <rPr>
        <rFont val="Arial"/>
        <sz val="7.0"/>
      </rPr>
      <t>Descida d'água concreto simples (degraus) c/ caiação (DSA-03) apoio em Vias Urbanas</t>
    </r>
  </si>
  <si>
    <r>
      <rPr>
        <rFont val="Arial"/>
        <sz val="7.0"/>
      </rPr>
      <t>Ud</t>
    </r>
  </si>
  <si>
    <r>
      <rPr>
        <rFont val="Arial"/>
        <sz val="7.0"/>
      </rPr>
      <t>Deslocamento de cerca de tela galvanizada fio 12 malha 3" x 3", em Vias Urbanas</t>
    </r>
  </si>
  <si>
    <r>
      <rPr>
        <rFont val="Arial"/>
        <sz val="7.0"/>
      </rPr>
      <t>M</t>
    </r>
  </si>
  <si>
    <r>
      <rPr>
        <rFont val="Arial"/>
        <sz val="7.0"/>
      </rPr>
      <t>A incluir</t>
    </r>
  </si>
  <si>
    <r>
      <rPr>
        <rFont val="Arial"/>
        <sz val="7.0"/>
      </rPr>
      <t xml:space="preserve">Dreno de alívio de pavimento (DP - DAP - 01), com tubo PVC d=50mm, geotêxtil não tecido
</t>
    </r>
    <r>
      <rPr>
        <rFont val="Arial"/>
        <sz val="7.0"/>
      </rPr>
      <t>RT 07 kN/m inclusive transporte da brita em Vias Urbanas</t>
    </r>
  </si>
  <si>
    <r>
      <rPr>
        <rFont val="Arial"/>
        <sz val="7.0"/>
      </rPr>
      <t>M</t>
    </r>
  </si>
  <si>
    <r>
      <rPr>
        <rFont val="Arial"/>
        <sz val="7.0"/>
      </rPr>
      <t>A incluir</t>
    </r>
  </si>
  <si>
    <r>
      <rPr>
        <rFont val="Arial"/>
        <sz val="7.0"/>
      </rPr>
      <t>Dreno de PVC  D = 100 mm em Vias Urbanas</t>
    </r>
  </si>
  <si>
    <r>
      <rPr>
        <rFont val="Arial"/>
        <sz val="7.0"/>
      </rPr>
      <t>M</t>
    </r>
  </si>
  <si>
    <r>
      <rPr>
        <rFont val="Arial"/>
        <sz val="7.0"/>
      </rPr>
      <t>Dreno de PVC  D = 50 mm em Vias Urbanas</t>
    </r>
  </si>
  <si>
    <r>
      <rPr>
        <rFont val="Arial"/>
        <sz val="7.0"/>
      </rPr>
      <t>M</t>
    </r>
  </si>
  <si>
    <r>
      <rPr>
        <rFont val="Arial"/>
        <sz val="7.0"/>
      </rPr>
      <t>Dreno em PEAD perfurado diâm. = 100 mm,  inclusive transporte do tubo, em Vias Urbanas</t>
    </r>
  </si>
  <si>
    <r>
      <rPr>
        <rFont val="Arial"/>
        <sz val="7.0"/>
      </rPr>
      <t>M</t>
    </r>
  </si>
  <si>
    <r>
      <rPr>
        <rFont val="Arial"/>
        <sz val="7.0"/>
      </rPr>
      <t>A incluir</t>
    </r>
  </si>
  <si>
    <r>
      <rPr>
        <rFont val="Arial"/>
        <sz val="7.0"/>
      </rPr>
      <t xml:space="preserve">Dreno Longitudinal tipo Trincheira Drenante, H = 0,90 m com tubo poroso tipo PEAD d =100
</t>
    </r>
    <r>
      <rPr>
        <rFont val="Arial"/>
        <sz val="7.0"/>
      </rPr>
      <t>mm, incluindo esc. mat. 3ª cat. e transporte do tubo em Vias Urbanas</t>
    </r>
  </si>
  <si>
    <r>
      <rPr>
        <rFont val="Arial"/>
        <sz val="7.0"/>
      </rPr>
      <t>M</t>
    </r>
  </si>
  <si>
    <r>
      <rPr>
        <rFont val="Arial"/>
        <sz val="7.0"/>
      </rPr>
      <t>A incluir</t>
    </r>
  </si>
  <si>
    <r>
      <rPr>
        <rFont val="Arial"/>
        <sz val="7.0"/>
      </rPr>
      <t xml:space="preserve">Dreno Longitudinal tipo Trincheira Drenante, H = 0,90 m com tubo poroso tipo PEAD d=100
</t>
    </r>
    <r>
      <rPr>
        <rFont val="Arial"/>
        <sz val="7.0"/>
      </rPr>
      <t>mm, inclusive esc. em mat. 1ª cat. e transporte do tubo em Vias Urbanas</t>
    </r>
  </si>
  <si>
    <r>
      <rPr>
        <rFont val="Arial"/>
        <sz val="7.0"/>
      </rPr>
      <t>M</t>
    </r>
  </si>
  <si>
    <r>
      <rPr>
        <rFont val="Arial"/>
        <sz val="7.0"/>
      </rPr>
      <t>A incluir</t>
    </r>
  </si>
  <si>
    <r>
      <rPr>
        <rFont val="Arial"/>
        <sz val="7.0"/>
      </rPr>
      <t xml:space="preserve">Dreno Longitudinal tipo Trincheira Drenante, H=0,40m c/tubo poroso PEAD d = 65 mm, incl.
</t>
    </r>
    <r>
      <rPr>
        <rFont val="Arial"/>
        <sz val="7.0"/>
      </rPr>
      <t>esc. mat. 1ª cat., geotêxtil não tecido RT 07kN/m, V. Urbanas</t>
    </r>
  </si>
  <si>
    <r>
      <rPr>
        <rFont val="Arial"/>
        <sz val="7.0"/>
      </rPr>
      <t>M</t>
    </r>
  </si>
  <si>
    <r>
      <rPr>
        <rFont val="Arial"/>
        <sz val="7.0"/>
      </rPr>
      <t>Dreno ou Barbacã em tubo PVC, diâmetro de 2" em Vias Urbanas</t>
    </r>
  </si>
  <si>
    <r>
      <rPr>
        <rFont val="Arial"/>
        <sz val="7.0"/>
      </rPr>
      <t>M</t>
    </r>
  </si>
  <si>
    <r>
      <rPr>
        <rFont val="Arial"/>
        <sz val="7.0"/>
      </rPr>
      <t xml:space="preserve">Dreno profundo com enchimento de areia, escavação em material 1ª categoria, inclusive
</t>
    </r>
    <r>
      <rPr>
        <rFont val="Arial"/>
        <sz val="7.0"/>
      </rPr>
      <t>transporte da areia, em vias Urbanas</t>
    </r>
  </si>
  <si>
    <r>
      <rPr>
        <rFont val="Arial"/>
        <sz val="7.0"/>
      </rPr>
      <t>M</t>
    </r>
  </si>
  <si>
    <r>
      <rPr>
        <rFont val="Arial"/>
        <sz val="7.0"/>
      </rPr>
      <t>A incluir</t>
    </r>
  </si>
  <si>
    <r>
      <rPr>
        <rFont val="Arial"/>
        <sz val="7.0"/>
      </rPr>
      <t xml:space="preserve">Dreno profundo com enchimento de brita e areia (1:1) escavação em material 1ª categoria,
</t>
    </r>
    <r>
      <rPr>
        <rFont val="Arial"/>
        <sz val="7.0"/>
      </rPr>
      <t>inclusive transporte da areia e da brita em Vias Urbanas</t>
    </r>
  </si>
  <si>
    <r>
      <rPr>
        <rFont val="Arial"/>
        <sz val="7.0"/>
      </rPr>
      <t>M</t>
    </r>
  </si>
  <si>
    <r>
      <rPr>
        <rFont val="Arial"/>
        <sz val="7.0"/>
      </rPr>
      <t>A incluir</t>
    </r>
  </si>
  <si>
    <r>
      <rPr>
        <rFont val="Arial"/>
        <sz val="7.0"/>
      </rPr>
      <t xml:space="preserve">Dreno profundo com enchimento de brita e areia (1:1) escavação em material 2ª categoria,
</t>
    </r>
    <r>
      <rPr>
        <rFont val="Arial"/>
        <sz val="7.0"/>
      </rPr>
      <t>inclusive transporte da areia e da brita em Vias Urbanas</t>
    </r>
  </si>
  <si>
    <r>
      <rPr>
        <rFont val="Arial"/>
        <sz val="7.0"/>
      </rPr>
      <t>M</t>
    </r>
  </si>
  <si>
    <r>
      <rPr>
        <rFont val="Arial"/>
        <sz val="7.0"/>
      </rPr>
      <t>A incluir</t>
    </r>
  </si>
  <si>
    <r>
      <rPr>
        <rFont val="Arial"/>
        <sz val="7.0"/>
      </rPr>
      <t xml:space="preserve">Dreno profundo com enchimento de brita, escavação em material 1ª categoria,  inclusive
</t>
    </r>
    <r>
      <rPr>
        <rFont val="Arial"/>
        <sz val="7.0"/>
      </rPr>
      <t>transporte da brita em Vias Urbanas</t>
    </r>
  </si>
  <si>
    <r>
      <rPr>
        <rFont val="Arial"/>
        <sz val="7.0"/>
      </rPr>
      <t>M</t>
    </r>
  </si>
  <si>
    <r>
      <rPr>
        <rFont val="Arial"/>
        <sz val="7.0"/>
      </rPr>
      <t>A incluir</t>
    </r>
  </si>
  <si>
    <r>
      <rPr>
        <rFont val="Arial"/>
        <sz val="7.0"/>
      </rPr>
      <t xml:space="preserve">Dreno profundo com tubo poroso, D=0,20 m com enchim. de brita, escav. material 3ª categoria
</t>
    </r>
    <r>
      <rPr>
        <rFont val="Arial"/>
        <sz val="7.0"/>
      </rPr>
      <t>(DPR-01),  inclus. transporte brita e  tubo,  Vias Urbanas</t>
    </r>
  </si>
  <si>
    <r>
      <rPr>
        <rFont val="Arial"/>
        <sz val="7.0"/>
      </rPr>
      <t>M</t>
    </r>
  </si>
  <si>
    <r>
      <rPr>
        <rFont val="Arial"/>
        <sz val="7.0"/>
      </rPr>
      <t>A incluir</t>
    </r>
  </si>
  <si>
    <r>
      <rPr>
        <rFont val="Arial"/>
        <sz val="7.0"/>
      </rPr>
      <t>Grupo de serviço: OBRAS DE ARTE CORRENTES E DRENAGEM - VIAS URBANAS</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</si>
  <si>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</si>
  <si>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</si>
  <si>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</si>
  <si>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</si>
  <si>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</si>
  <si>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 xml:space="preserve">Dreno profundo D=0,20m com enchimento de areia, escavação em material 1ª categoria (DPS
</t>
    </r>
    <r>
      <rPr>
        <rFont val="Arial"/>
        <sz val="7.0"/>
      </rPr>
      <t>-01), inclusive transporte da areia e do tubo em Vias Urbanas</t>
    </r>
  </si>
  <si>
    <r>
      <rPr>
        <rFont val="Arial"/>
        <sz val="7.0"/>
      </rPr>
      <t>M</t>
    </r>
  </si>
  <si>
    <r>
      <rPr>
        <rFont val="Arial"/>
        <sz val="7.0"/>
      </rPr>
      <t>A incluir</t>
    </r>
  </si>
  <si>
    <r>
      <rPr>
        <rFont val="Arial"/>
        <sz val="7.0"/>
      </rPr>
      <t xml:space="preserve">Dreno profundo D=0,20m com enchimento de brita e areia, escavação em material 1ª
</t>
    </r>
    <r>
      <rPr>
        <rFont val="Arial"/>
        <sz val="7.0"/>
      </rPr>
      <t>categoria, inclusive transporte da brita e da areia, em Vias Urbanas</t>
    </r>
  </si>
  <si>
    <r>
      <rPr>
        <rFont val="Arial"/>
        <sz val="7.0"/>
      </rPr>
      <t>M</t>
    </r>
  </si>
  <si>
    <r>
      <rPr>
        <rFont val="Arial"/>
        <sz val="7.0"/>
      </rPr>
      <t>A incluir</t>
    </r>
  </si>
  <si>
    <r>
      <rPr>
        <rFont val="Arial"/>
        <sz val="7.0"/>
      </rPr>
      <t xml:space="preserve">Dreno profundo para corte em solo, com enchimento em brita revestido com geotêxtil não
</t>
    </r>
    <r>
      <rPr>
        <rFont val="Arial"/>
        <sz val="7.0"/>
      </rPr>
      <t>tecido RT-16, inclusive transporte da brita em Vias Urbanas</t>
    </r>
  </si>
  <si>
    <r>
      <rPr>
        <rFont val="Arial"/>
        <sz val="7.0"/>
      </rPr>
      <t>M</t>
    </r>
  </si>
  <si>
    <r>
      <rPr>
        <rFont val="Arial"/>
        <sz val="7.0"/>
      </rPr>
      <t>A incluir</t>
    </r>
  </si>
  <si>
    <r>
      <rPr>
        <rFont val="Arial"/>
        <sz val="7.0"/>
      </rPr>
      <t xml:space="preserve">Dreno profundo solo c/tubo PEAD perfur. D=100mm envolto geotêxtil não tecido RT16kn,
</t>
    </r>
    <r>
      <rPr>
        <rFont val="Arial"/>
        <sz val="7.0"/>
      </rPr>
      <t>preench.c/brita, inclus.transp.tubo exclus transp.brita V Urbanas</t>
    </r>
  </si>
  <si>
    <r>
      <rPr>
        <rFont val="Arial"/>
        <sz val="7.0"/>
      </rPr>
      <t>M</t>
    </r>
  </si>
  <si>
    <r>
      <rPr>
        <rFont val="Arial"/>
        <sz val="7.0"/>
      </rPr>
      <t>A incluir</t>
    </r>
  </si>
  <si>
    <r>
      <rPr>
        <rFont val="Arial"/>
        <sz val="7.0"/>
      </rPr>
      <t xml:space="preserve">Dreno sub-horizontal D = 50 mm em PVC inclus. escavação em alteração de rocha, geotêxtil
</t>
    </r>
    <r>
      <rPr>
        <rFont val="Arial"/>
        <sz val="7.0"/>
      </rPr>
      <t>não tecido RT-16 exclusive transp. em Vias Urbanas</t>
    </r>
  </si>
  <si>
    <r>
      <rPr>
        <rFont val="Arial"/>
        <sz val="7.0"/>
      </rPr>
      <t>M</t>
    </r>
  </si>
  <si>
    <r>
      <rPr>
        <rFont val="Arial"/>
        <sz val="7.0"/>
      </rPr>
      <t xml:space="preserve">Dreno sub-horizontal D = 50 mm em PVC inclus.escavação em rocha sã,  geotêxtil não tecido
</t>
    </r>
    <r>
      <rPr>
        <rFont val="Arial"/>
        <sz val="7.0"/>
      </rPr>
      <t>RT-16, exclusive transportes em Vias Urbanas</t>
    </r>
  </si>
  <si>
    <r>
      <rPr>
        <rFont val="Arial"/>
        <sz val="7.0"/>
      </rPr>
      <t>M</t>
    </r>
  </si>
  <si>
    <r>
      <rPr>
        <rFont val="Arial"/>
        <sz val="7.0"/>
      </rPr>
      <t xml:space="preserve">Dreno sub-horizontal D=50 mm inclusive geotêxtil não tecido RT 16 kn/m, em PVC, exclusive
</t>
    </r>
    <r>
      <rPr>
        <rFont val="Arial"/>
        <sz val="7.0"/>
      </rPr>
      <t>transportes em Vias Urbanas</t>
    </r>
  </si>
  <si>
    <r>
      <rPr>
        <rFont val="Arial"/>
        <sz val="7.0"/>
      </rPr>
      <t>M</t>
    </r>
  </si>
  <si>
    <r>
      <rPr>
        <rFont val="Arial"/>
        <sz val="7.0"/>
      </rPr>
      <t xml:space="preserve">Dreno sub-superficial rocha (h=0,55m) c/tubo PEAD perfur.d=100mm, env. geotêxtil RT-16,
</t>
    </r>
    <r>
      <rPr>
        <rFont val="Arial"/>
        <sz val="7.0"/>
      </rPr>
      <t>preenc.c/ brita, incl. transp. tubo, excl. transp brita-Vias Urb</t>
    </r>
  </si>
  <si>
    <r>
      <rPr>
        <rFont val="Arial"/>
        <sz val="7.0"/>
      </rPr>
      <t>M</t>
    </r>
  </si>
  <si>
    <r>
      <rPr>
        <rFont val="Arial"/>
        <sz val="7.0"/>
      </rPr>
      <t>A incluir</t>
    </r>
  </si>
  <si>
    <r>
      <rPr>
        <rFont val="Arial"/>
        <sz val="7.0"/>
      </rPr>
      <t xml:space="preserve">Dreno vertical D = 75 mm em PVC, inclusive geotêxtil não tecido RT-16, exclusive transportes,
</t>
    </r>
    <r>
      <rPr>
        <rFont val="Arial"/>
        <sz val="7.0"/>
      </rPr>
      <t>em Vias Urbanas</t>
    </r>
  </si>
  <si>
    <r>
      <rPr>
        <rFont val="Arial"/>
        <sz val="7.0"/>
      </rPr>
      <t>M</t>
    </r>
  </si>
  <si>
    <r>
      <rPr>
        <rFont val="Arial"/>
        <sz val="7.0"/>
      </rPr>
      <t xml:space="preserve">Eletroduto de ferro galvanizado DN 4" , inclusive conexões, exclusive escavação e reaterro,
</t>
    </r>
    <r>
      <rPr>
        <rFont val="Arial"/>
        <sz val="7.0"/>
      </rPr>
      <t>fornecimento e assentamento, em Vias Urbanas</t>
    </r>
  </si>
  <si>
    <r>
      <rPr>
        <rFont val="Arial"/>
        <sz val="7.0"/>
      </rPr>
      <t>M</t>
    </r>
  </si>
  <si>
    <r>
      <rPr>
        <rFont val="Arial"/>
        <sz val="7.0"/>
      </rPr>
      <t>Eletroduto para rede de lógica, inclusive conexões, em Vias Urbanas</t>
    </r>
  </si>
  <si>
    <r>
      <rPr>
        <rFont val="Arial"/>
        <sz val="7.0"/>
      </rPr>
      <t>M</t>
    </r>
  </si>
  <si>
    <r>
      <rPr>
        <rFont val="Arial"/>
        <sz val="7.0"/>
      </rPr>
      <t>Eletroduto PVC diâmetro 75mm, fornecimento e assentamento em Vias Urbanas</t>
    </r>
  </si>
  <si>
    <r>
      <rPr>
        <rFont val="Arial"/>
        <sz val="7.0"/>
      </rPr>
      <t>M</t>
    </r>
  </si>
  <si>
    <r>
      <rPr>
        <rFont val="Arial"/>
        <sz val="7.0"/>
      </rPr>
      <t>Eletroduto PVC rígido roscável diâm. 50 mm, fornecimento e assentamento em Vias Urbanas</t>
    </r>
  </si>
  <si>
    <r>
      <rPr>
        <rFont val="Arial"/>
        <sz val="7.0"/>
      </rPr>
      <t>M</t>
    </r>
  </si>
  <si>
    <r>
      <rPr>
        <rFont val="Arial"/>
        <sz val="7.0"/>
      </rPr>
      <t>Eletroduto tipo Kanaflex  diâmetro 1 1/4", fornecimento e assentamento em Vias Urbanas</t>
    </r>
  </si>
  <si>
    <r>
      <rPr>
        <rFont val="Arial"/>
        <sz val="7.0"/>
      </rPr>
      <t>M</t>
    </r>
  </si>
  <si>
    <r>
      <rPr>
        <rFont val="Arial"/>
        <sz val="7.0"/>
      </rPr>
      <t>Eletroduto tipo Kanaflex diâmetro 1 1/2", fornecimento e assentamento em Vias Urbanas</t>
    </r>
  </si>
  <si>
    <r>
      <rPr>
        <rFont val="Arial"/>
        <sz val="7.0"/>
      </rPr>
      <t>M</t>
    </r>
  </si>
  <si>
    <r>
      <rPr>
        <rFont val="Arial"/>
        <sz val="7.0"/>
      </rPr>
      <t>Eletroduto tipo Kanaflex diâmetro 2", fornecimento e assentamento em Vias Urbanas</t>
    </r>
  </si>
  <si>
    <r>
      <rPr>
        <rFont val="Arial"/>
        <sz val="7.0"/>
      </rPr>
      <t>M</t>
    </r>
  </si>
  <si>
    <r>
      <rPr>
        <rFont val="Arial"/>
        <sz val="7.0"/>
      </rPr>
      <t>Eletroduto tipo Kanaflex diâmetro 4", fornecimento e assentamento em Vias Urbanas</t>
    </r>
  </si>
  <si>
    <r>
      <rPr>
        <rFont val="Arial"/>
        <sz val="7.0"/>
      </rPr>
      <t>M</t>
    </r>
  </si>
  <si>
    <r>
      <rPr>
        <rFont val="Arial"/>
        <sz val="7.0"/>
      </rPr>
      <t xml:space="preserve">Escada de madeira executada sobre terreno inclinado, com 80 cm de largura mínima em Vias
</t>
    </r>
    <r>
      <rPr>
        <rFont val="Arial"/>
        <sz val="7.0"/>
      </rPr>
      <t>Urbanas</t>
    </r>
  </si>
  <si>
    <r>
      <rPr>
        <rFont val="Arial"/>
        <sz val="7.0"/>
      </rPr>
      <t>M</t>
    </r>
  </si>
  <si>
    <r>
      <rPr>
        <rFont val="Arial"/>
        <sz val="7.0"/>
      </rPr>
      <t>Escavação manual em mat. 1ª cat. H= 0,00 a 1,50 m c/ esgotamento em Vias Urbanas</t>
    </r>
  </si>
  <si>
    <r>
      <rPr>
        <rFont val="Arial"/>
        <sz val="7.0"/>
      </rPr>
      <t>M3</t>
    </r>
  </si>
  <si>
    <r>
      <rPr>
        <rFont val="Arial"/>
        <sz val="7.0"/>
      </rPr>
      <t>Escavação manual em mat. 1ª cat. H= 0,00 a 1,50 m em Vias Urbanas</t>
    </r>
  </si>
  <si>
    <r>
      <rPr>
        <rFont val="Arial"/>
        <sz val="7.0"/>
      </rPr>
      <t>M3</t>
    </r>
  </si>
  <si>
    <r>
      <rPr>
        <rFont val="Arial"/>
        <sz val="7.0"/>
      </rPr>
      <t>Escavação manual em mat. 1ª cat. H= 1,50 a 3,00 m c/ esgotamento em Vias Urbanas</t>
    </r>
  </si>
  <si>
    <r>
      <rPr>
        <rFont val="Arial"/>
        <sz val="7.0"/>
      </rPr>
      <t>M3</t>
    </r>
  </si>
  <si>
    <r>
      <rPr>
        <rFont val="Arial"/>
        <sz val="7.0"/>
      </rPr>
      <t>Escavação manual em mat. 1ª cat. H= 1,50 a 3,00 m em Vias Urbanas</t>
    </r>
  </si>
  <si>
    <r>
      <rPr>
        <rFont val="Arial"/>
        <sz val="7.0"/>
      </rPr>
      <t>M3</t>
    </r>
  </si>
  <si>
    <r>
      <rPr>
        <rFont val="Arial"/>
        <sz val="7.0"/>
      </rPr>
      <t>Escavação manual em mat. 1ª cat. H= 3,00 a 4,50 m c/ esgotamento, em Vias Urbanas</t>
    </r>
  </si>
  <si>
    <r>
      <rPr>
        <rFont val="Arial"/>
        <sz val="7.0"/>
      </rPr>
      <t>M3</t>
    </r>
  </si>
  <si>
    <r>
      <rPr>
        <rFont val="Arial"/>
        <sz val="7.0"/>
      </rPr>
      <t>Escavação manual em mat. 1ª cat. H= 3,00 a 4,50 m, em Vias Urbanas</t>
    </r>
  </si>
  <si>
    <r>
      <rPr>
        <rFont val="Arial"/>
        <sz val="7.0"/>
      </rPr>
      <t>M3</t>
    </r>
  </si>
  <si>
    <r>
      <rPr>
        <rFont val="Arial"/>
        <sz val="7.0"/>
      </rPr>
      <t>Escavação manual em mat. 2ª cat. H= 0,00 a 1,50 m c/ esgotamento, em Vias Urbanas</t>
    </r>
  </si>
  <si>
    <r>
      <rPr>
        <rFont val="Arial"/>
        <sz val="7.0"/>
      </rPr>
      <t>M3</t>
    </r>
  </si>
  <si>
    <r>
      <rPr>
        <rFont val="Arial"/>
        <sz val="7.0"/>
      </rPr>
      <t>Escavação manual em mat. 2ª cat. H= 0,00 a 1,50 m s/ detonação, em Vias Urbanas</t>
    </r>
  </si>
  <si>
    <r>
      <rPr>
        <rFont val="Arial"/>
        <sz val="7.0"/>
      </rPr>
      <t>M3</t>
    </r>
  </si>
  <si>
    <r>
      <rPr>
        <rFont val="Arial"/>
        <sz val="7.0"/>
      </rPr>
      <t>Escavação manual em mat. 2ª cat. H= 1,50 a 3,00 m c/ esgotamento, em Vias Urbanas</t>
    </r>
  </si>
  <si>
    <r>
      <rPr>
        <rFont val="Arial"/>
        <sz val="7.0"/>
      </rPr>
      <t>M3</t>
    </r>
  </si>
  <si>
    <r>
      <rPr>
        <rFont val="Arial"/>
        <sz val="7.0"/>
      </rPr>
      <t>Escavação manual em mat. 2ª cat. H= 1,50 a 3,00 m s/ detonação, em Vias Urbanas</t>
    </r>
  </si>
  <si>
    <r>
      <rPr>
        <rFont val="Arial"/>
        <sz val="7.0"/>
      </rPr>
      <t>M3</t>
    </r>
  </si>
  <si>
    <r>
      <rPr>
        <rFont val="Arial"/>
        <sz val="7.0"/>
      </rPr>
      <t>Escavação manual em mat. 2ª cat. H= 3,00 a 4,50 m c/ esgotamento, em Vias Urbanas</t>
    </r>
  </si>
  <si>
    <r>
      <rPr>
        <rFont val="Arial"/>
        <sz val="7.0"/>
      </rPr>
      <t>M3</t>
    </r>
  </si>
  <si>
    <r>
      <rPr>
        <rFont val="Arial"/>
        <sz val="7.0"/>
      </rPr>
      <t>Escavação manual em mat. 2ª cat. H= 3,00 a 4,50 m s/ detonação, em Vias Urbanas</t>
    </r>
  </si>
  <si>
    <r>
      <rPr>
        <rFont val="Arial"/>
        <sz val="7.0"/>
      </rPr>
      <t>M3</t>
    </r>
  </si>
  <si>
    <r>
      <rPr>
        <rFont val="Arial"/>
        <sz val="7.0"/>
      </rPr>
      <t>Escavação manual em mat. 3ª cat. H= 0,00 a 1,50 m, a fogo, em Vias Urbanas</t>
    </r>
  </si>
  <si>
    <r>
      <rPr>
        <rFont val="Arial"/>
        <sz val="7.0"/>
      </rPr>
      <t>M3</t>
    </r>
  </si>
  <si>
    <r>
      <rPr>
        <rFont val="Arial"/>
        <sz val="7.0"/>
      </rPr>
      <t>Escavação manual furos, valetas mat. 1ª cat. H= 0,00 a 1,50 m (dim. reduz.), em Vias Urbanas</t>
    </r>
  </si>
  <si>
    <r>
      <rPr>
        <rFont val="Arial"/>
        <sz val="7.0"/>
      </rPr>
      <t>M3</t>
    </r>
  </si>
  <si>
    <r>
      <rPr>
        <rFont val="Arial"/>
        <sz val="7.0"/>
      </rPr>
      <t xml:space="preserve">Escavação manual furos, valetas mat. 2ª cat. H= 0,00 a 1,50 m s/detonação (dim. reduz.), em
</t>
    </r>
    <r>
      <rPr>
        <rFont val="Arial"/>
        <sz val="7.0"/>
      </rPr>
      <t>Vias Urbanas</t>
    </r>
  </si>
  <si>
    <r>
      <rPr>
        <rFont val="Arial"/>
        <sz val="7.0"/>
      </rPr>
      <t>M3</t>
    </r>
  </si>
  <si>
    <r>
      <rPr>
        <rFont val="Arial"/>
        <sz val="7.0"/>
      </rPr>
      <t xml:space="preserve">Escavação mecânica de valas em material de 1ª categoria, 3,00 a 4,50 m, c/ esgotamento,
</t>
    </r>
    <r>
      <rPr>
        <rFont val="Arial"/>
        <sz val="7.0"/>
      </rPr>
      <t>carga do material, transp. material p/ bota-fora -Vias Urbanas</t>
    </r>
  </si>
  <si>
    <r>
      <rPr>
        <rFont val="Arial"/>
        <sz val="7.0"/>
      </rPr>
      <t>M3</t>
    </r>
  </si>
  <si>
    <r>
      <rPr>
        <rFont val="Arial"/>
        <sz val="7.0"/>
      </rPr>
      <t>A incluir</t>
    </r>
  </si>
  <si>
    <r>
      <rPr>
        <rFont val="Arial"/>
        <sz val="7.0"/>
      </rPr>
      <t xml:space="preserve">Escavação mecânica de valas em 1ª categoria, profundidade de 4,50 a 6,00 m com
</t>
    </r>
    <r>
      <rPr>
        <rFont val="Arial"/>
        <sz val="7.0"/>
      </rPr>
      <t>esgotamento, transp. DMT=20km, descarga e espalhamento, em Vias Urbanas</t>
    </r>
  </si>
  <si>
    <r>
      <rPr>
        <rFont val="Arial"/>
        <sz val="7.0"/>
      </rPr>
      <t>M3</t>
    </r>
  </si>
  <si>
    <r>
      <rPr>
        <rFont val="Arial"/>
        <sz val="7.0"/>
      </rPr>
      <t>A incluir</t>
    </r>
  </si>
  <si>
    <r>
      <rPr>
        <rFont val="Arial"/>
        <sz val="7.0"/>
      </rPr>
      <t xml:space="preserve">Escavação mecânica em material de 1ª cat. H= 0,00 a 1,50 m c/ esgotamento, em Vias
</t>
    </r>
    <r>
      <rPr>
        <rFont val="Arial"/>
        <sz val="7.0"/>
      </rPr>
      <t>Urbanas</t>
    </r>
  </si>
  <si>
    <r>
      <rPr>
        <rFont val="Arial"/>
        <sz val="7.0"/>
      </rPr>
      <t>M3</t>
    </r>
  </si>
  <si>
    <r>
      <rPr>
        <rFont val="Arial"/>
        <sz val="7.0"/>
      </rPr>
      <t xml:space="preserve">Escavação mecânica em material de 1ª cat. H= 0,00 a 1,50 m c/ esgotamento, em Vias
</t>
    </r>
    <r>
      <rPr>
        <rFont val="Arial"/>
        <sz val="7.0"/>
      </rPr>
      <t>Urbanas</t>
    </r>
  </si>
  <si>
    <r>
      <rPr>
        <rFont val="Arial"/>
        <sz val="7.0"/>
      </rPr>
      <t>M3</t>
    </r>
  </si>
  <si>
    <r>
      <rPr>
        <rFont val="Arial"/>
        <sz val="7.0"/>
      </rPr>
      <t>Escavação mecânica em material de 1ª cat. H= 0,00 a 1,50 m, em Vias Urbanas</t>
    </r>
  </si>
  <si>
    <r>
      <rPr>
        <rFont val="Arial"/>
        <sz val="7.0"/>
      </rPr>
      <t>M3</t>
    </r>
  </si>
  <si>
    <r>
      <rPr>
        <rFont val="Arial"/>
        <sz val="7.0"/>
      </rPr>
      <t xml:space="preserve">Escavação mecânica em material de 1ª cat. H= 1,50 a 3,00 m c/ esgotamento, em Vias
</t>
    </r>
    <r>
      <rPr>
        <rFont val="Arial"/>
        <sz val="7.0"/>
      </rPr>
      <t>Urbanas</t>
    </r>
  </si>
  <si>
    <r>
      <rPr>
        <rFont val="Arial"/>
        <sz val="7.0"/>
      </rPr>
      <t>M3</t>
    </r>
  </si>
  <si>
    <r>
      <rPr>
        <rFont val="Arial"/>
        <sz val="7.0"/>
      </rPr>
      <t>Escavação mecânica em material de 1ª cat. H= 1,50 a 3,00 m, em Vias Urbanas</t>
    </r>
  </si>
  <si>
    <r>
      <rPr>
        <rFont val="Arial"/>
        <sz val="7.0"/>
      </rPr>
      <t>M3</t>
    </r>
  </si>
  <si>
    <r>
      <rPr>
        <rFont val="Arial"/>
        <sz val="7.0"/>
      </rPr>
      <t xml:space="preserve">Escavação mecânica em material de 1º cat. H= 3,00 a 4,50 m c/ esgotamento, em Vias
</t>
    </r>
    <r>
      <rPr>
        <rFont val="Arial"/>
        <sz val="7.0"/>
      </rPr>
      <t>Urbanas</t>
    </r>
  </si>
  <si>
    <r>
      <rPr>
        <rFont val="Arial"/>
        <sz val="7.0"/>
      </rPr>
      <t>M3</t>
    </r>
  </si>
  <si>
    <r>
      <rPr>
        <rFont val="Arial"/>
        <sz val="7.0"/>
      </rPr>
      <t>Escavação mecânica em material de 1ª cat. H= 3,00 a 4,50 m, em Vias Urbanas</t>
    </r>
  </si>
  <si>
    <r>
      <rPr>
        <rFont val="Arial"/>
        <sz val="7.0"/>
      </rPr>
      <t>M3</t>
    </r>
  </si>
  <si>
    <r>
      <rPr>
        <rFont val="Arial"/>
        <sz val="7.0"/>
      </rPr>
      <t xml:space="preserve">Escavação mecânica em material de 2ª cat. H= 0,00 a 1,50 m c/ esgotamento, em Vias
</t>
    </r>
    <r>
      <rPr>
        <rFont val="Arial"/>
        <sz val="7.0"/>
      </rPr>
      <t>Urbanas</t>
    </r>
  </si>
  <si>
    <r>
      <rPr>
        <rFont val="Arial"/>
        <sz val="7.0"/>
      </rPr>
      <t>M3</t>
    </r>
  </si>
  <si>
    <r>
      <rPr>
        <rFont val="Arial"/>
        <sz val="7.0"/>
      </rPr>
      <t>Escavação mecânica em material de 2ª cat. H= 0,00 a 1,50 m, em Vias Urbanas</t>
    </r>
  </si>
  <si>
    <r>
      <rPr>
        <rFont val="Arial"/>
        <sz val="7.0"/>
      </rPr>
      <t>M3</t>
    </r>
  </si>
  <si>
    <r>
      <rPr>
        <rFont val="Arial"/>
        <sz val="7.0"/>
      </rPr>
      <t xml:space="preserve">Escavação mecânica em material de 2ª cat. H= 1,50 a 3,00 m c/ esgotamento, em Vias
</t>
    </r>
    <r>
      <rPr>
        <rFont val="Arial"/>
        <sz val="7.0"/>
      </rPr>
      <t>Urbanas</t>
    </r>
  </si>
  <si>
    <r>
      <rPr>
        <rFont val="Arial"/>
        <sz val="7.0"/>
      </rPr>
      <t>M3</t>
    </r>
  </si>
  <si>
    <r>
      <rPr>
        <rFont val="Arial"/>
        <sz val="7.0"/>
      </rPr>
      <t>Escavação mecânica em material de 2ª cat. H= 1,50 a 3,00 m, em Vias Urbanas</t>
    </r>
  </si>
  <si>
    <r>
      <rPr>
        <rFont val="Arial"/>
        <sz val="7.0"/>
      </rPr>
      <t>M3</t>
    </r>
  </si>
  <si>
    <r>
      <rPr>
        <rFont val="Arial"/>
        <sz val="7.0"/>
      </rPr>
      <t xml:space="preserve">Escavação mecânica em material de 2ª cat. H= 3,00 a 4,50 m c/ esgotamento, em Vias
</t>
    </r>
    <r>
      <rPr>
        <rFont val="Arial"/>
        <sz val="7.0"/>
      </rPr>
      <t>Urbanas</t>
    </r>
  </si>
  <si>
    <r>
      <rPr>
        <rFont val="Arial"/>
        <sz val="7.0"/>
      </rPr>
      <t>M3</t>
    </r>
  </si>
  <si>
    <r>
      <rPr>
        <rFont val="Arial"/>
        <sz val="7.0"/>
      </rPr>
      <t>Grupo de serviço: OBRAS DE ARTE CORRENTES E DRENAGEM - VIAS URBANAS</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</si>
  <si>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</si>
  <si>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</si>
  <si>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</si>
  <si>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</si>
  <si>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</si>
  <si>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 xml:space="preserve">Escavação mecânica em material de 2º cat. H= 3,00 a 4,50 m c/ esgotamento em Vias
</t>
    </r>
    <r>
      <rPr>
        <rFont val="Arial"/>
        <sz val="7.0"/>
      </rPr>
      <t>Urbanas</t>
    </r>
  </si>
  <si>
    <r>
      <rPr>
        <rFont val="Arial"/>
        <sz val="7.0"/>
      </rPr>
      <t>M3</t>
    </r>
  </si>
  <si>
    <r>
      <rPr>
        <rFont val="Arial"/>
        <sz val="7.0"/>
      </rPr>
      <t>Escavação mecânica em material de 2ª cat. H= 3,00 a 4,50 m, em Vias Urbanas</t>
    </r>
  </si>
  <si>
    <r>
      <rPr>
        <rFont val="Arial"/>
        <sz val="7.0"/>
      </rPr>
      <t>M3</t>
    </r>
  </si>
  <si>
    <r>
      <rPr>
        <rFont val="Arial"/>
        <sz val="7.0"/>
      </rPr>
      <t xml:space="preserve">Escoramento de cavas e valas, inclusive fornecimento e transporte das madeiras, em Vias
</t>
    </r>
    <r>
      <rPr>
        <rFont val="Arial"/>
        <sz val="7.0"/>
      </rPr>
      <t>Urbanas</t>
    </r>
  </si>
  <si>
    <r>
      <rPr>
        <rFont val="Arial"/>
        <sz val="7.0"/>
      </rPr>
      <t>M2</t>
    </r>
  </si>
  <si>
    <r>
      <rPr>
        <rFont val="Arial"/>
        <sz val="7.0"/>
      </rPr>
      <t>A incluir</t>
    </r>
  </si>
  <si>
    <r>
      <rPr>
        <rFont val="Arial"/>
        <sz val="7.0"/>
      </rPr>
      <t xml:space="preserve">Escoramento e cimbramento (bueiro celular), inclusive fornecimento e transporte das madeiras
</t>
    </r>
    <r>
      <rPr>
        <rFont val="Arial"/>
        <sz val="7.0"/>
      </rPr>
      <t>,  em Vias Urbanas</t>
    </r>
  </si>
  <si>
    <r>
      <rPr>
        <rFont val="Arial"/>
        <sz val="7.0"/>
      </rPr>
      <t>M3</t>
    </r>
  </si>
  <si>
    <r>
      <rPr>
        <rFont val="Arial"/>
        <sz val="7.0"/>
      </rPr>
      <t>A incluir</t>
    </r>
  </si>
  <si>
    <r>
      <rPr>
        <rFont val="Arial"/>
        <sz val="7.0"/>
      </rPr>
      <t xml:space="preserve">Forma especial de madeira para meio fio, inclusive fornecimento e transporte das madeiras
</t>
    </r>
    <r>
      <rPr>
        <rFont val="Arial"/>
        <sz val="7.0"/>
      </rPr>
      <t>em Vias Urbanas</t>
    </r>
  </si>
  <si>
    <r>
      <rPr>
        <rFont val="Arial"/>
        <sz val="7.0"/>
      </rPr>
      <t>M2</t>
    </r>
  </si>
  <si>
    <r>
      <rPr>
        <rFont val="Arial"/>
        <sz val="7.0"/>
      </rPr>
      <t>A incluir</t>
    </r>
  </si>
  <si>
    <r>
      <rPr>
        <rFont val="Arial"/>
        <sz val="7.0"/>
      </rPr>
      <t xml:space="preserve">Forma especial de madeira para sarjeta (gabarito), inclusive fornecimento e transporte das
</t>
    </r>
    <r>
      <rPr>
        <rFont val="Arial"/>
        <sz val="7.0"/>
      </rPr>
      <t>madeiras, em Vias Urbanas</t>
    </r>
  </si>
  <si>
    <r>
      <rPr>
        <rFont val="Arial"/>
        <sz val="7.0"/>
      </rPr>
      <t>M2</t>
    </r>
  </si>
  <si>
    <r>
      <rPr>
        <rFont val="Arial"/>
        <sz val="7.0"/>
      </rPr>
      <t>A incluir</t>
    </r>
  </si>
  <si>
    <r>
      <rPr>
        <rFont val="Arial"/>
        <sz val="7.0"/>
      </rPr>
      <t>Forma metálica para meio fio, em Vias Urbanas</t>
    </r>
  </si>
  <si>
    <r>
      <rPr>
        <rFont val="Arial"/>
        <sz val="7.0"/>
      </rPr>
      <t>M2</t>
    </r>
  </si>
  <si>
    <r>
      <rPr>
        <rFont val="Arial"/>
        <sz val="7.0"/>
      </rPr>
      <t xml:space="preserve">Formas planas de madeira com 01 (um) reaproveitamento, inclusive fornecimento e transporte
</t>
    </r>
    <r>
      <rPr>
        <rFont val="Arial"/>
        <sz val="7.0"/>
      </rPr>
      <t>das madeiras, em Vias Urbanas</t>
    </r>
  </si>
  <si>
    <r>
      <rPr>
        <rFont val="Arial"/>
        <sz val="7.0"/>
      </rPr>
      <t>M2</t>
    </r>
  </si>
  <si>
    <r>
      <rPr>
        <rFont val="Arial"/>
        <sz val="7.0"/>
      </rPr>
      <t>A incluir</t>
    </r>
  </si>
  <si>
    <r>
      <rPr>
        <rFont val="Arial"/>
        <sz val="7.0"/>
      </rPr>
      <t xml:space="preserve">Formas planas de madeira com 02 (dois) reaproveitamentos, inclusive fornecimento e
</t>
    </r>
    <r>
      <rPr>
        <rFont val="Arial"/>
        <sz val="7.0"/>
      </rPr>
      <t>transporte das madeiras, em Vias Urbanas</t>
    </r>
  </si>
  <si>
    <r>
      <rPr>
        <rFont val="Arial"/>
        <sz val="7.0"/>
      </rPr>
      <t>M2</t>
    </r>
  </si>
  <si>
    <r>
      <rPr>
        <rFont val="Arial"/>
        <sz val="7.0"/>
      </rPr>
      <t>A incluir</t>
    </r>
  </si>
  <si>
    <r>
      <rPr>
        <rFont val="Arial"/>
        <sz val="7.0"/>
      </rPr>
      <t xml:space="preserve">Formas planas de madeira com 04 (quatro) reaproveitamentos, inclusive fornecimento e
</t>
    </r>
    <r>
      <rPr>
        <rFont val="Arial"/>
        <sz val="7.0"/>
      </rPr>
      <t>transporte das madeiras, em Vias Urbanas</t>
    </r>
  </si>
  <si>
    <r>
      <rPr>
        <rFont val="Arial"/>
        <sz val="7.0"/>
      </rPr>
      <t>M2</t>
    </r>
  </si>
  <si>
    <r>
      <rPr>
        <rFont val="Arial"/>
        <sz val="7.0"/>
      </rPr>
      <t>A incluir</t>
    </r>
  </si>
  <si>
    <r>
      <rPr>
        <rFont val="Arial"/>
        <sz val="7.0"/>
      </rPr>
      <t xml:space="preserve">Formas planas de madeira sem reaproveitamento (forma perdida), inclusive fornecimento e
</t>
    </r>
    <r>
      <rPr>
        <rFont val="Arial"/>
        <sz val="7.0"/>
      </rPr>
      <t>transporte das madeiras em Vias Urbanas</t>
    </r>
  </si>
  <si>
    <r>
      <rPr>
        <rFont val="Arial"/>
        <sz val="7.0"/>
      </rPr>
      <t>M2</t>
    </r>
  </si>
  <si>
    <r>
      <rPr>
        <rFont val="Arial"/>
        <sz val="7.0"/>
      </rPr>
      <t>A incluir</t>
    </r>
  </si>
  <si>
    <r>
      <rPr>
        <rFont val="Arial"/>
        <sz val="7.0"/>
      </rPr>
      <t xml:space="preserve">Gabião manta/colchão, p/ revest. canal em malha hex 6x8mm Zn-Al/PVC, e=2,8mm,h=0,23m,
</t>
    </r>
    <r>
      <rPr>
        <rFont val="Arial"/>
        <sz val="7.0"/>
      </rPr>
      <t>inclus.aquis./assentam. pedra mão, exclus. transp., Vias Urbanas</t>
    </r>
  </si>
  <si>
    <r>
      <rPr>
        <rFont val="Arial"/>
        <sz val="7.0"/>
      </rPr>
      <t>M2</t>
    </r>
  </si>
  <si>
    <r>
      <rPr>
        <rFont val="Arial"/>
        <sz val="7.0"/>
      </rPr>
      <t>Gabiões com caixas galvanizadas, sem manta, em Vias Urbanas</t>
    </r>
  </si>
  <si>
    <r>
      <rPr>
        <rFont val="Arial"/>
        <sz val="7.0"/>
      </rPr>
      <t>M3</t>
    </r>
  </si>
  <si>
    <r>
      <rPr>
        <rFont val="Arial"/>
        <sz val="7.0"/>
      </rPr>
      <t>A incluir</t>
    </r>
  </si>
  <si>
    <r>
      <rPr>
        <rFont val="Arial"/>
        <sz val="7.0"/>
      </rPr>
      <t>Geotêxtil não tecido RT-16 kn/m, fornecimento e aplicação em Vias Urbanas</t>
    </r>
  </si>
  <si>
    <r>
      <rPr>
        <rFont val="Arial"/>
        <sz val="7.0"/>
      </rPr>
      <t>M2</t>
    </r>
  </si>
  <si>
    <r>
      <rPr>
        <rFont val="Arial"/>
        <sz val="7.0"/>
      </rPr>
      <t xml:space="preserve">Geotêxtil não-tecido com resistência longitudinal a tração 10kN/m, fornecimento e aplicação
</t>
    </r>
    <r>
      <rPr>
        <rFont val="Arial"/>
        <sz val="7.0"/>
      </rPr>
      <t>em Vias Urbanas</t>
    </r>
  </si>
  <si>
    <r>
      <rPr>
        <rFont val="Arial"/>
        <sz val="7.0"/>
      </rPr>
      <t>M2</t>
    </r>
  </si>
  <si>
    <r>
      <rPr>
        <rFont val="Arial"/>
        <sz val="7.0"/>
      </rPr>
      <t>Lastro de brita, inclusive transporte da brita em Vias Urbanas</t>
    </r>
  </si>
  <si>
    <r>
      <rPr>
        <rFont val="Arial"/>
        <sz val="7.0"/>
      </rPr>
      <t>M3</t>
    </r>
  </si>
  <si>
    <r>
      <rPr>
        <rFont val="Arial"/>
        <sz val="7.0"/>
      </rPr>
      <t>A incluir</t>
    </r>
  </si>
  <si>
    <r>
      <rPr>
        <rFont val="Arial"/>
        <sz val="7.0"/>
      </rPr>
      <t>Limpeza e apicoamento manual de superfície de rocha em Vias Urbanas</t>
    </r>
  </si>
  <si>
    <r>
      <rPr>
        <rFont val="Arial"/>
        <sz val="7.0"/>
      </rPr>
      <t>M2</t>
    </r>
  </si>
  <si>
    <r>
      <rPr>
        <rFont val="Arial"/>
        <sz val="7.0"/>
      </rPr>
      <t>Limpeza e desobstrução de BDTC e BDCC em Vias Urbanas</t>
    </r>
  </si>
  <si>
    <r>
      <rPr>
        <rFont val="Arial"/>
        <sz val="7.0"/>
      </rPr>
      <t>M</t>
    </r>
  </si>
  <si>
    <r>
      <rPr>
        <rFont val="Arial"/>
        <sz val="7.0"/>
      </rPr>
      <t>Limpeza e desobstrução de BQTC em Vias Urbanas</t>
    </r>
  </si>
  <si>
    <r>
      <rPr>
        <rFont val="Arial"/>
        <sz val="7.0"/>
      </rPr>
      <t>M</t>
    </r>
  </si>
  <si>
    <r>
      <rPr>
        <rFont val="Arial"/>
        <sz val="7.0"/>
      </rPr>
      <t>Limpeza e desobstrução de BSTC e BSCC em Vias Urbanas</t>
    </r>
  </si>
  <si>
    <r>
      <rPr>
        <rFont val="Arial"/>
        <sz val="7.0"/>
      </rPr>
      <t>M</t>
    </r>
  </si>
  <si>
    <r>
      <rPr>
        <rFont val="Arial"/>
        <sz val="7.0"/>
      </rPr>
      <t>Limpeza e desobstrução de BTTC e BTCC em Vias Urbanas</t>
    </r>
  </si>
  <si>
    <r>
      <rPr>
        <rFont val="Arial"/>
        <sz val="7.0"/>
      </rPr>
      <t>M</t>
    </r>
  </si>
  <si>
    <r>
      <rPr>
        <rFont val="Arial"/>
        <sz val="7.0"/>
      </rPr>
      <t>Limpeza e preparo de superfície de aço em Vias Urbanas</t>
    </r>
  </si>
  <si>
    <r>
      <rPr>
        <rFont val="Arial"/>
        <sz val="7.0"/>
      </rPr>
      <t>M2</t>
    </r>
  </si>
  <si>
    <r>
      <rPr>
        <rFont val="Arial"/>
        <sz val="7.0"/>
      </rPr>
      <t xml:space="preserve">Meio fio de concreto pré-moldado (12 x 30 x 15) cm, inclusive caiação e transporte do meio fio
</t>
    </r>
    <r>
      <rPr>
        <rFont val="Arial"/>
        <sz val="7.0"/>
      </rPr>
      <t>em Vias Urbanas</t>
    </r>
  </si>
  <si>
    <r>
      <rPr>
        <rFont val="Arial"/>
        <sz val="7.0"/>
      </rPr>
      <t>M</t>
    </r>
  </si>
  <si>
    <r>
      <rPr>
        <rFont val="Arial"/>
        <sz val="7.0"/>
      </rPr>
      <t>A incluir</t>
    </r>
  </si>
  <si>
    <r>
      <rPr>
        <rFont val="Arial"/>
        <sz val="7.0"/>
      </rPr>
      <t xml:space="preserve">Montagem e desmontagem de escoramento tubular normal, em obras de arte na densidade de
</t>
    </r>
    <r>
      <rPr>
        <rFont val="Arial"/>
        <sz val="7.0"/>
      </rPr>
      <t>5m de tubo por m³ de escoramento em Vias Urbanas</t>
    </r>
  </si>
  <si>
    <r>
      <rPr>
        <rFont val="Arial"/>
        <sz val="7.0"/>
      </rPr>
      <t>M</t>
    </r>
  </si>
  <si>
    <r>
      <rPr>
        <rFont val="Arial"/>
        <sz val="7.0"/>
      </rPr>
      <t xml:space="preserve">Muro de testa em concreto para saída de dreno profundo em rocha, inclusive transporte do
</t>
    </r>
    <r>
      <rPr>
        <rFont val="Arial"/>
        <sz val="7.0"/>
      </rPr>
      <t>tubo em Vias Urbanas</t>
    </r>
  </si>
  <si>
    <r>
      <rPr>
        <rFont val="Arial"/>
        <sz val="7.0"/>
      </rPr>
      <t>Ud</t>
    </r>
  </si>
  <si>
    <r>
      <rPr>
        <rFont val="Arial"/>
        <sz val="7.0"/>
      </rPr>
      <t>A incluir</t>
    </r>
  </si>
  <si>
    <r>
      <rPr>
        <rFont val="Arial"/>
        <sz val="7.0"/>
      </rPr>
      <t>Pedra de mão p/ (concreto ciclópico ou alvenaria) rocha paga em medição em Vias Urbanas</t>
    </r>
  </si>
  <si>
    <r>
      <rPr>
        <rFont val="Arial"/>
        <sz val="7.0"/>
      </rPr>
      <t>M3</t>
    </r>
  </si>
  <si>
    <r>
      <rPr>
        <rFont val="Arial"/>
        <sz val="7.0"/>
      </rPr>
      <t xml:space="preserve">Pescoço de poço de visita H=0,30m, diâm. = 0,60 m, fornecimento, assentamento e transporte
</t>
    </r>
    <r>
      <rPr>
        <rFont val="Arial"/>
        <sz val="7.0"/>
      </rPr>
      <t>em Vias Urbanas</t>
    </r>
  </si>
  <si>
    <r>
      <rPr>
        <rFont val="Arial"/>
        <sz val="7.0"/>
      </rPr>
      <t>Ud</t>
    </r>
  </si>
  <si>
    <r>
      <rPr>
        <rFont val="Arial"/>
        <sz val="7.0"/>
      </rPr>
      <t>A incluir</t>
    </r>
  </si>
  <si>
    <r>
      <rPr>
        <rFont val="Arial"/>
        <sz val="7.0"/>
      </rPr>
      <t>Pintura com nata de cimento em Vias Urbanas</t>
    </r>
  </si>
  <si>
    <r>
      <rPr>
        <rFont val="Arial"/>
        <sz val="7.0"/>
      </rPr>
      <t>M2</t>
    </r>
  </si>
  <si>
    <r>
      <rPr>
        <rFont val="Arial"/>
        <sz val="7.0"/>
      </rPr>
      <t xml:space="preserve">Pintura interna ou externa sobre ferro, com tinta a base de resina de borracha clorada em Vias
</t>
    </r>
    <r>
      <rPr>
        <rFont val="Arial"/>
        <sz val="7.0"/>
      </rPr>
      <t>Urbanas</t>
    </r>
  </si>
  <si>
    <r>
      <rPr>
        <rFont val="Arial"/>
        <sz val="7.0"/>
      </rPr>
      <t>M2</t>
    </r>
  </si>
  <si>
    <r>
      <rPr>
        <rFont val="Arial"/>
        <sz val="7.0"/>
      </rPr>
      <t>Plataforma ou passarela de pinho de 1ª ou similar, 1" x 12", em Vias Urbanas</t>
    </r>
  </si>
  <si>
    <r>
      <rPr>
        <rFont val="Arial"/>
        <sz val="7.0"/>
      </rPr>
      <t>M2</t>
    </r>
  </si>
  <si>
    <r>
      <rPr>
        <rFont val="Arial"/>
        <sz val="7.0"/>
      </rPr>
      <t>Poço de visita em bloco pré-moldado para d=0,30 e 0,40 m (0,80 x 0,8 0m), em Vias Urbanas</t>
    </r>
  </si>
  <si>
    <r>
      <rPr>
        <rFont val="Arial"/>
        <sz val="7.0"/>
      </rPr>
      <t>Ud</t>
    </r>
  </si>
  <si>
    <r>
      <rPr>
        <rFont val="Arial"/>
        <sz val="7.0"/>
      </rPr>
      <t>Poço de visita em bloco pré-moldado para d=0,60 m (1,00 x 1,00 m), em Vias Urbanas</t>
    </r>
  </si>
  <si>
    <r>
      <rPr>
        <rFont val="Arial"/>
        <sz val="7.0"/>
      </rPr>
      <t>Ud</t>
    </r>
  </si>
  <si>
    <r>
      <rPr>
        <rFont val="Arial"/>
        <sz val="7.0"/>
      </rPr>
      <t>Poço de visita em bloco pré-moldado para d=0,80m (1,20x1,20m), em Vias Urbanas</t>
    </r>
  </si>
  <si>
    <r>
      <rPr>
        <rFont val="Arial"/>
        <sz val="7.0"/>
      </rPr>
      <t>Ud</t>
    </r>
  </si>
  <si>
    <r>
      <rPr>
        <rFont val="Arial"/>
        <sz val="7.0"/>
      </rPr>
      <t>Poço de visita em bloco pré-moldado para d=1,00m (1,30x1,30m) (Vias Urbanas)</t>
    </r>
  </si>
  <si>
    <r>
      <rPr>
        <rFont val="Arial"/>
        <sz val="7.0"/>
      </rPr>
      <t>Ud</t>
    </r>
  </si>
  <si>
    <r>
      <rPr>
        <rFont val="Arial"/>
        <sz val="7.0"/>
      </rPr>
      <t>Poço de visita em bloco pré-moldado para d=1,20m (1,50x1,50m), em Vias Urbanas</t>
    </r>
  </si>
  <si>
    <r>
      <rPr>
        <rFont val="Arial"/>
        <sz val="7.0"/>
      </rPr>
      <t>Ud</t>
    </r>
  </si>
  <si>
    <r>
      <rPr>
        <rFont val="Arial"/>
        <sz val="7.0"/>
      </rPr>
      <t>Poço de Visita para BSTC diâm. 0,40 m em blocos de concreto, em Vias Urbanas</t>
    </r>
  </si>
  <si>
    <r>
      <rPr>
        <rFont val="Arial"/>
        <sz val="7.0"/>
      </rPr>
      <t>Ud</t>
    </r>
  </si>
  <si>
    <r>
      <rPr>
        <rFont val="Arial"/>
        <sz val="7.0"/>
      </rPr>
      <t>Poço de visita para BSTC diâm. 0,60 m em blocos de concreto, em Vias Urbanas</t>
    </r>
  </si>
  <si>
    <r>
      <rPr>
        <rFont val="Arial"/>
        <sz val="7.0"/>
      </rPr>
      <t>Ud</t>
    </r>
  </si>
  <si>
    <r>
      <rPr>
        <rFont val="Arial"/>
        <sz val="7.0"/>
      </rPr>
      <t>Poço de visita para BSTC diâm. 0,80 m em blocos de concreto, em Vias Urbanas</t>
    </r>
  </si>
  <si>
    <r>
      <rPr>
        <rFont val="Arial"/>
        <sz val="7.0"/>
      </rPr>
      <t>Ud</t>
    </r>
  </si>
  <si>
    <r>
      <rPr>
        <rFont val="Arial"/>
        <sz val="7.0"/>
      </rPr>
      <t xml:space="preserve">Poço de visita (tubo D=0,40 m) H=1,50 m com tampão F.F.A.P., inclusive escavação e
</t>
    </r>
    <r>
      <rPr>
        <rFont val="Arial"/>
        <sz val="7.0"/>
      </rPr>
      <t>transporte do tampão, em Vias Urbanas</t>
    </r>
  </si>
  <si>
    <r>
      <rPr>
        <rFont val="Arial"/>
        <sz val="7.0"/>
      </rPr>
      <t>Ud</t>
    </r>
  </si>
  <si>
    <r>
      <rPr>
        <rFont val="Arial"/>
        <sz val="7.0"/>
      </rPr>
      <t>A incluir</t>
    </r>
  </si>
  <si>
    <r>
      <rPr>
        <rFont val="Arial"/>
        <sz val="7.0"/>
      </rPr>
      <t xml:space="preserve">Poço de visita (tubo D=0,60 m) H=1,70 m com tampão F.F.A.P., inclusive escavação e
</t>
    </r>
    <r>
      <rPr>
        <rFont val="Arial"/>
        <sz val="7.0"/>
      </rPr>
      <t>transporte do tampão, em Vias Urbanas</t>
    </r>
  </si>
  <si>
    <r>
      <rPr>
        <rFont val="Arial"/>
        <sz val="7.0"/>
      </rPr>
      <t>Ud</t>
    </r>
  </si>
  <si>
    <r>
      <rPr>
        <rFont val="Arial"/>
        <sz val="7.0"/>
      </rPr>
      <t>A incluir</t>
    </r>
  </si>
  <si>
    <r>
      <rPr>
        <rFont val="Arial"/>
        <sz val="7.0"/>
      </rPr>
      <t xml:space="preserve">Poço de visita (tubo D=0,80 m) H=1,90 m com tampão F.F.A.P., inclusive escavação e
</t>
    </r>
    <r>
      <rPr>
        <rFont val="Arial"/>
        <sz val="7.0"/>
      </rPr>
      <t>transporte do tampão, em Vias Urbanas</t>
    </r>
  </si>
  <si>
    <r>
      <rPr>
        <rFont val="Arial"/>
        <sz val="7.0"/>
      </rPr>
      <t>Ud</t>
    </r>
  </si>
  <si>
    <r>
      <rPr>
        <rFont val="Arial"/>
        <sz val="7.0"/>
      </rPr>
      <t>A incluir</t>
    </r>
  </si>
  <si>
    <r>
      <rPr>
        <rFont val="Arial"/>
        <sz val="7.0"/>
      </rPr>
      <t xml:space="preserve">Poço de visita (tubo D=1,00 m) H=2,10 m com tampão F.F.A.P., inclusive escavação e
</t>
    </r>
    <r>
      <rPr>
        <rFont val="Arial"/>
        <sz val="7.0"/>
      </rPr>
      <t>transporte do tampão, em Vias Urbanas</t>
    </r>
  </si>
  <si>
    <r>
      <rPr>
        <rFont val="Arial"/>
        <sz val="7.0"/>
      </rPr>
      <t>Ud</t>
    </r>
  </si>
  <si>
    <r>
      <rPr>
        <rFont val="Arial"/>
        <sz val="7.0"/>
      </rPr>
      <t>A incluir</t>
    </r>
  </si>
  <si>
    <r>
      <rPr>
        <rFont val="Arial"/>
        <sz val="7.0"/>
      </rPr>
      <t xml:space="preserve">Preparo manual de talude, compreendendo acerto, raspagem eventual de até 0,30 m de prof.
</t>
    </r>
    <r>
      <rPr>
        <rFont val="Arial"/>
        <sz val="7.0"/>
      </rPr>
      <t>e afastamento lateral, em Vias Urbanas</t>
    </r>
  </si>
  <si>
    <r>
      <rPr>
        <rFont val="Arial"/>
        <sz val="7.0"/>
      </rPr>
      <t>M2</t>
    </r>
  </si>
  <si>
    <r>
      <rPr>
        <rFont val="Arial"/>
        <sz val="7.0"/>
      </rPr>
      <t xml:space="preserve">Preparo manual de terreno, compreendendo acerto raspagem até 25 cm de profundidade e
</t>
    </r>
    <r>
      <rPr>
        <rFont val="Arial"/>
        <sz val="7.0"/>
      </rPr>
      <t>afastamento lateral do material excedente, em Vias Urbanas</t>
    </r>
  </si>
  <si>
    <r>
      <rPr>
        <rFont val="Arial"/>
        <sz val="7.0"/>
      </rPr>
      <t>M2</t>
    </r>
  </si>
  <si>
    <r>
      <rPr>
        <rFont val="Arial"/>
        <sz val="7.0"/>
      </rPr>
      <t>Reaterro com areia, tudo incluído, em Vias Urbanas</t>
    </r>
  </si>
  <si>
    <r>
      <rPr>
        <rFont val="Arial"/>
        <sz val="7.0"/>
      </rPr>
      <t>M3</t>
    </r>
  </si>
  <si>
    <r>
      <rPr>
        <rFont val="Arial"/>
        <sz val="7.0"/>
      </rPr>
      <t>A incluir</t>
    </r>
  </si>
  <si>
    <r>
      <rPr>
        <rFont val="Arial"/>
        <sz val="7.0"/>
      </rPr>
      <t>Grupo de serviço: OBRAS DE ARTE CORRENTES E DRENAGEM - VIAS URBANAS</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</si>
  <si>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</si>
  <si>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</si>
  <si>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</si>
  <si>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</si>
  <si>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</si>
  <si>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Reaterro de cavas c/ compactação manual (apiloamento) (dim. reduz.), em Vias Urbanas</t>
    </r>
  </si>
  <si>
    <r>
      <rPr>
        <rFont val="Arial"/>
        <sz val="7.0"/>
      </rPr>
      <t>M3</t>
    </r>
  </si>
  <si>
    <r>
      <rPr>
        <rFont val="Arial"/>
        <sz val="7.0"/>
      </rPr>
      <t>Reaterro de cavas c/ compactação manual (apiloamento) em Vias Urbanas</t>
    </r>
  </si>
  <si>
    <r>
      <rPr>
        <rFont val="Arial"/>
        <sz val="7.0"/>
      </rPr>
      <t>M3</t>
    </r>
  </si>
  <si>
    <r>
      <rPr>
        <rFont val="Arial"/>
        <sz val="7.0"/>
      </rPr>
      <t>Reaterro de cavas c/ compactação mecânica (compactador manual), em Vias Urbanas</t>
    </r>
  </si>
  <si>
    <r>
      <rPr>
        <rFont val="Arial"/>
        <sz val="7.0"/>
      </rPr>
      <t>M3</t>
    </r>
  </si>
  <si>
    <r>
      <rPr>
        <rFont val="Arial"/>
        <sz val="7.0"/>
      </rPr>
      <t>Recuperação de poço de visita inclusive fornecimento tampão F.F.A.P., em Vias Urbanas</t>
    </r>
  </si>
  <si>
    <r>
      <rPr>
        <rFont val="Arial"/>
        <sz val="7.0"/>
      </rPr>
      <t>Ud</t>
    </r>
  </si>
  <si>
    <r>
      <rPr>
        <rFont val="Arial"/>
        <sz val="7.0"/>
      </rPr>
      <t>A incluir</t>
    </r>
  </si>
  <si>
    <r>
      <rPr>
        <rFont val="Arial"/>
        <sz val="7.0"/>
      </rPr>
      <t>Religação de rede de água em PVC DN 20 mm, inclusive conexões, em Vias Urbanas</t>
    </r>
  </si>
  <si>
    <r>
      <rPr>
        <rFont val="Arial"/>
        <sz val="7.0"/>
      </rPr>
      <t>M</t>
    </r>
  </si>
  <si>
    <r>
      <rPr>
        <rFont val="Arial"/>
        <sz val="7.0"/>
      </rPr>
      <t>Religação de rede de água em PVC DN 25 mm, inclusive conexões, em Vias Urbanas</t>
    </r>
  </si>
  <si>
    <r>
      <rPr>
        <rFont val="Arial"/>
        <sz val="7.0"/>
      </rPr>
      <t>M</t>
    </r>
  </si>
  <si>
    <r>
      <rPr>
        <rFont val="Arial"/>
        <sz val="7.0"/>
      </rPr>
      <t>Religação de rede de água em PVC DN 32 mm, inclusive conexões, em Vias Urbanas</t>
    </r>
  </si>
  <si>
    <r>
      <rPr>
        <rFont val="Arial"/>
        <sz val="7.0"/>
      </rPr>
      <t>M</t>
    </r>
  </si>
  <si>
    <r>
      <rPr>
        <rFont val="Arial"/>
        <sz val="7.0"/>
      </rPr>
      <t>Religação de rede de água em PVC DN 75 mm, inclusive conexões, em Vias Urbanas</t>
    </r>
  </si>
  <si>
    <r>
      <rPr>
        <rFont val="Arial"/>
        <sz val="7.0"/>
      </rPr>
      <t>M</t>
    </r>
  </si>
  <si>
    <r>
      <rPr>
        <rFont val="Arial"/>
        <sz val="7.0"/>
      </rPr>
      <t xml:space="preserve">Religação de rede de água em PVC PBA CL 15 DN 100 mm, inclusive conexões, em Vias
</t>
    </r>
    <r>
      <rPr>
        <rFont val="Arial"/>
        <sz val="7.0"/>
      </rPr>
      <t>Urbanas</t>
    </r>
  </si>
  <si>
    <r>
      <rPr>
        <rFont val="Arial"/>
        <sz val="7.0"/>
      </rPr>
      <t>M</t>
    </r>
  </si>
  <si>
    <r>
      <rPr>
        <rFont val="Arial"/>
        <sz val="7.0"/>
      </rPr>
      <t>Remanejamento de ligação e religação de redes de esgoto, em Vias Urbanas</t>
    </r>
  </si>
  <si>
    <r>
      <rPr>
        <rFont val="Arial"/>
        <sz val="7.0"/>
      </rPr>
      <t>M</t>
    </r>
  </si>
  <si>
    <r>
      <rPr>
        <rFont val="Arial"/>
        <sz val="7.0"/>
      </rPr>
      <t>Remoção de bueiros existentes, em Vias Urbanas</t>
    </r>
  </si>
  <si>
    <r>
      <rPr>
        <rFont val="Arial"/>
        <sz val="7.0"/>
      </rPr>
      <t>M</t>
    </r>
  </si>
  <si>
    <r>
      <rPr>
        <rFont val="Arial"/>
        <sz val="7.0"/>
      </rPr>
      <t>A incluir</t>
    </r>
  </si>
  <si>
    <r>
      <rPr>
        <rFont val="Arial"/>
        <sz val="7.0"/>
      </rPr>
      <t xml:space="preserve">Rip-rap c/ argamassa cimento areia 1:6, inclusive aquisição e transporte dos materiais, em
</t>
    </r>
    <r>
      <rPr>
        <rFont val="Arial"/>
        <sz val="7.0"/>
      </rPr>
      <t>Vias Urbanas</t>
    </r>
  </si>
  <si>
    <r>
      <rPr>
        <rFont val="Arial"/>
        <sz val="7.0"/>
      </rPr>
      <t>M3</t>
    </r>
  </si>
  <si>
    <r>
      <rPr>
        <rFont val="Arial"/>
        <sz val="7.0"/>
      </rPr>
      <t>A incluir</t>
    </r>
  </si>
  <si>
    <r>
      <rPr>
        <rFont val="Arial"/>
        <sz val="7.0"/>
      </rPr>
      <t>Sarjeta de concreto DP-1 (0,081 m³/m) calha triangular, inclusive caiação, em Vias Urbanas</t>
    </r>
  </si>
  <si>
    <r>
      <rPr>
        <rFont val="Arial"/>
        <sz val="7.0"/>
      </rPr>
      <t>M</t>
    </r>
  </si>
  <si>
    <r>
      <rPr>
        <rFont val="Arial"/>
        <sz val="7.0"/>
      </rPr>
      <t>Sarjeta de concreto DP-2 (0,085 m³/m) calha triangular, inclusive caiação, em Vias Urbanas</t>
    </r>
  </si>
  <si>
    <r>
      <rPr>
        <rFont val="Arial"/>
        <sz val="7.0"/>
      </rPr>
      <t>M</t>
    </r>
  </si>
  <si>
    <r>
      <rPr>
        <rFont val="Arial"/>
        <sz val="7.0"/>
      </rPr>
      <t>Sarjeta de concreto SCA 40/10 - em Vias Urbanas</t>
    </r>
  </si>
  <si>
    <r>
      <rPr>
        <rFont val="Arial"/>
        <sz val="7.0"/>
      </rPr>
      <t>M</t>
    </r>
  </si>
  <si>
    <r>
      <rPr>
        <rFont val="Arial"/>
        <sz val="7.0"/>
      </rPr>
      <t>A incluir</t>
    </r>
  </si>
  <si>
    <r>
      <rPr>
        <rFont val="Arial"/>
        <sz val="7.0"/>
      </rPr>
      <t>Sarjeta de concreto (SCA 70/15) calha triangular, inclusive caiação, em Vias Urbanas</t>
    </r>
  </si>
  <si>
    <r>
      <rPr>
        <rFont val="Arial"/>
        <sz val="7.0"/>
      </rPr>
      <t>M</t>
    </r>
  </si>
  <si>
    <r>
      <rPr>
        <rFont val="Arial"/>
        <sz val="7.0"/>
      </rPr>
      <t>Sarjeta de concreto (SCA 90/10) calha triangular, inclusive caiação, em Vias Urbanas</t>
    </r>
  </si>
  <si>
    <r>
      <rPr>
        <rFont val="Arial"/>
        <sz val="7.0"/>
      </rPr>
      <t>M</t>
    </r>
  </si>
  <si>
    <r>
      <rPr>
        <rFont val="Arial"/>
        <sz val="7.0"/>
      </rPr>
      <t xml:space="preserve">Sarjeta de concreto (STC - 02) calha triangular em corte/aterro, inclusive caiação, em Vias
</t>
    </r>
    <r>
      <rPr>
        <rFont val="Arial"/>
        <sz val="7.0"/>
      </rPr>
      <t>Urbanas</t>
    </r>
  </si>
  <si>
    <r>
      <rPr>
        <rFont val="Arial"/>
        <sz val="7.0"/>
      </rPr>
      <t>M</t>
    </r>
  </si>
  <si>
    <r>
      <rPr>
        <rFont val="Arial"/>
        <sz val="7.0"/>
      </rPr>
      <t xml:space="preserve">Sarjeta de concreto (STC - 04) calha triangular de bancada em corte, inclusive caiação, em
</t>
    </r>
    <r>
      <rPr>
        <rFont val="Arial"/>
        <sz val="7.0"/>
      </rPr>
      <t>Vias Urbanas</t>
    </r>
  </si>
  <si>
    <r>
      <rPr>
        <rFont val="Arial"/>
        <sz val="7.0"/>
      </rPr>
      <t>M</t>
    </r>
  </si>
  <si>
    <r>
      <rPr>
        <rFont val="Arial"/>
        <sz val="7.0"/>
      </rPr>
      <t>Tampa de concreto em grelha, fornecimento, assentamento e transporte, em Vias Urbanas</t>
    </r>
  </si>
  <si>
    <r>
      <rPr>
        <rFont val="Arial"/>
        <sz val="7.0"/>
      </rPr>
      <t>Ud</t>
    </r>
  </si>
  <si>
    <r>
      <rPr>
        <rFont val="Arial"/>
        <sz val="7.0"/>
      </rPr>
      <t>A incluir</t>
    </r>
  </si>
  <si>
    <r>
      <rPr>
        <rFont val="Arial"/>
        <sz val="7.0"/>
      </rPr>
      <t>Tampão F.F.A.P. com 100 kg, fornecimento, assentamento e transporte em Vias Urbanas</t>
    </r>
  </si>
  <si>
    <r>
      <rPr>
        <rFont val="Arial"/>
        <sz val="7.0"/>
      </rPr>
      <t>Ud</t>
    </r>
  </si>
  <si>
    <r>
      <rPr>
        <rFont val="Arial"/>
        <sz val="7.0"/>
      </rPr>
      <t>A incluir</t>
    </r>
  </si>
  <si>
    <r>
      <rPr>
        <rFont val="Arial"/>
        <sz val="7.0"/>
      </rPr>
      <t xml:space="preserve">Tapume de vedação e proteção, executado com chapas de compensado resinado com 6 mm
</t>
    </r>
    <r>
      <rPr>
        <rFont val="Arial"/>
        <sz val="7.0"/>
      </rPr>
      <t>de espessura, exclusive pintura, em Vias Urbanas</t>
    </r>
  </si>
  <si>
    <r>
      <rPr>
        <rFont val="Arial"/>
        <sz val="7.0"/>
      </rPr>
      <t>M2</t>
    </r>
  </si>
  <si>
    <r>
      <rPr>
        <rFont val="Arial"/>
        <sz val="7.0"/>
      </rPr>
      <t>Tela de aço soldada Telcon Q-138 ou similar, fornecimento e assentamento em Vias Urbanas</t>
    </r>
  </si>
  <si>
    <r>
      <rPr>
        <rFont val="Arial"/>
        <sz val="7.0"/>
      </rPr>
      <t>M2</t>
    </r>
  </si>
  <si>
    <r>
      <rPr>
        <rFont val="Arial"/>
        <sz val="7.0"/>
      </rPr>
      <t xml:space="preserve">Tela de proteção de segurança de PVC cor laranja com suporte  para sinalização de obras
</t>
    </r>
    <r>
      <rPr>
        <rFont val="Arial"/>
        <sz val="7.0"/>
      </rPr>
      <t>em Vias Urbanas</t>
    </r>
  </si>
  <si>
    <r>
      <rPr>
        <rFont val="Arial"/>
        <sz val="7.0"/>
      </rPr>
      <t>M</t>
    </r>
  </si>
  <si>
    <r>
      <rPr>
        <rFont val="Arial"/>
        <sz val="7.0"/>
      </rPr>
      <t>A incluir</t>
    </r>
  </si>
  <si>
    <r>
      <rPr>
        <rFont val="Arial"/>
        <sz val="7.0"/>
      </rPr>
      <t>Terminal de dreno de alívio de pavimento (DP - TDA - 01) em Vias Urbanas</t>
    </r>
  </si>
  <si>
    <r>
      <rPr>
        <rFont val="Arial"/>
        <sz val="7.0"/>
      </rPr>
      <t>Ud</t>
    </r>
  </si>
  <si>
    <r>
      <rPr>
        <rFont val="Arial"/>
        <sz val="7.0"/>
      </rPr>
      <t>A incluir</t>
    </r>
  </si>
  <si>
    <r>
      <rPr>
        <rFont val="Arial"/>
        <sz val="7.0"/>
      </rPr>
      <t xml:space="preserve">Transporte de materiais encosta abaixo, serviço manual, inclusive carga e descarga em Vias
</t>
    </r>
    <r>
      <rPr>
        <rFont val="Arial"/>
        <sz val="7.0"/>
      </rPr>
      <t>Urbanas</t>
    </r>
  </si>
  <si>
    <r>
      <rPr>
        <rFont val="Arial"/>
        <sz val="7.0"/>
      </rPr>
      <t>t dam</t>
    </r>
  </si>
  <si>
    <r>
      <rPr>
        <rFont val="Arial"/>
        <sz val="7.0"/>
      </rPr>
      <t xml:space="preserve">Transporte de materiais encosta acima, serviço manual, inclusive carga e descarga em Vias
</t>
    </r>
    <r>
      <rPr>
        <rFont val="Arial"/>
        <sz val="7.0"/>
      </rPr>
      <t>Urbanas</t>
    </r>
  </si>
  <si>
    <r>
      <rPr>
        <rFont val="Arial"/>
        <sz val="7.0"/>
      </rPr>
      <t>t dam</t>
    </r>
  </si>
  <si>
    <r>
      <rPr>
        <rFont val="Arial"/>
        <sz val="7.0"/>
      </rPr>
      <t xml:space="preserve">Transposição de segmento de sarjeta - TSS 01, inclusive transporte do tubo de concreto em
</t>
    </r>
    <r>
      <rPr>
        <rFont val="Arial"/>
        <sz val="7.0"/>
      </rPr>
      <t>Vias Urbanas</t>
    </r>
  </si>
  <si>
    <r>
      <rPr>
        <rFont val="Arial"/>
        <sz val="7.0"/>
      </rPr>
      <t>M</t>
    </r>
  </si>
  <si>
    <r>
      <rPr>
        <rFont val="Arial"/>
        <sz val="7.0"/>
      </rPr>
      <t>A incluir</t>
    </r>
  </si>
  <si>
    <r>
      <rPr>
        <rFont val="Arial"/>
        <sz val="7.0"/>
      </rPr>
      <t xml:space="preserve">Trincheira drenante cega (0,50 x 1,70) m, com utilização de geotêxtil não tecido Rt-16 kn/m,
</t>
    </r>
    <r>
      <rPr>
        <rFont val="Arial"/>
        <sz val="7.0"/>
      </rPr>
      <t>inclusive transporte da brita em Vias Urbanas</t>
    </r>
  </si>
  <si>
    <r>
      <rPr>
        <rFont val="Arial"/>
        <sz val="7.0"/>
      </rPr>
      <t>M</t>
    </r>
  </si>
  <si>
    <r>
      <rPr>
        <rFont val="Arial"/>
        <sz val="7.0"/>
      </rPr>
      <t>A incluir</t>
    </r>
  </si>
  <si>
    <r>
      <rPr>
        <rFont val="Arial"/>
        <sz val="7.0"/>
      </rPr>
      <t>Trincheira drenante em madeira em Vias Urbanas</t>
    </r>
  </si>
  <si>
    <r>
      <rPr>
        <rFont val="Arial"/>
        <sz val="7.0"/>
      </rPr>
      <t>M</t>
    </r>
  </si>
  <si>
    <r>
      <rPr>
        <rFont val="Arial"/>
        <sz val="7.0"/>
      </rPr>
      <t>Tubo de PVC NBR 5648 diâmetro 50 mm, fornecimento e assentamento em Vias Urbanas</t>
    </r>
  </si>
  <si>
    <r>
      <rPr>
        <rFont val="Arial"/>
        <sz val="7.0"/>
      </rPr>
      <t>M</t>
    </r>
  </si>
  <si>
    <r>
      <rPr>
        <rFont val="Arial"/>
        <sz val="7.0"/>
      </rPr>
      <t>Tubo de PVC NBR 5648 diâmetro 75 mm, fornecimento e assentamento em Vias Urbanas</t>
    </r>
  </si>
  <si>
    <r>
      <rPr>
        <rFont val="Arial"/>
        <sz val="7.0"/>
      </rPr>
      <t>M</t>
    </r>
  </si>
  <si>
    <r>
      <rPr>
        <rFont val="Arial"/>
        <sz val="7.0"/>
      </rPr>
      <t>Tubo de PVC rígido série R diâmetro 100 mm, fornecimento e assentamento em Vias Urbanas</t>
    </r>
  </si>
  <si>
    <r>
      <rPr>
        <rFont val="Arial"/>
        <sz val="7.0"/>
      </rPr>
      <t>M</t>
    </r>
  </si>
  <si>
    <r>
      <rPr>
        <rFont val="Arial"/>
        <sz val="7.0"/>
      </rPr>
      <t>Tubo irrifort agropecuário diâmetro 32 mm, fornecimento e assentamento em Vias Urbanas</t>
    </r>
  </si>
  <si>
    <r>
      <rPr>
        <rFont val="Arial"/>
        <sz val="7.0"/>
      </rPr>
      <t>M</t>
    </r>
  </si>
  <si>
    <r>
      <rPr>
        <rFont val="Arial"/>
        <sz val="7.0"/>
      </rPr>
      <t>Tubo para irrigação linha fixa PN40 50 mm, fornecimento e assentamento em Vias Urbanas</t>
    </r>
  </si>
  <si>
    <r>
      <rPr>
        <rFont val="Arial"/>
        <sz val="7.0"/>
      </rPr>
      <t>M</t>
    </r>
  </si>
  <si>
    <r>
      <rPr>
        <rFont val="Arial"/>
        <sz val="7.0"/>
      </rPr>
      <t>Tubos de ferro fundido diâmetro 0,90 m, assentamento em Vias Urbanas</t>
    </r>
  </si>
  <si>
    <r>
      <rPr>
        <rFont val="Arial"/>
        <sz val="7.0"/>
      </rPr>
      <t>M</t>
    </r>
  </si>
  <si>
    <r>
      <rPr>
        <rFont val="Arial"/>
        <sz val="7.0"/>
      </rPr>
      <t>A incluir</t>
    </r>
  </si>
  <si>
    <r>
      <rPr>
        <rFont val="Arial"/>
        <sz val="7.0"/>
      </rPr>
      <t xml:space="preserve">Tubos para irrigação Linha fixa PN40, diâmetro 75 mm, fornecimento e assentamento em Vias
</t>
    </r>
    <r>
      <rPr>
        <rFont val="Arial"/>
        <sz val="7.0"/>
      </rPr>
      <t>Urbanas</t>
    </r>
  </si>
  <si>
    <r>
      <rPr>
        <rFont val="Arial"/>
        <sz val="7.0"/>
      </rPr>
      <t>M</t>
    </r>
  </si>
  <si>
    <r>
      <rPr>
        <rFont val="Arial"/>
        <sz val="7.0"/>
      </rPr>
      <t>Valeta de pedra argamassada VPAR em Vias Urbanas</t>
    </r>
  </si>
  <si>
    <r>
      <rPr>
        <rFont val="Arial"/>
        <sz val="7.0"/>
      </rPr>
      <t>M3</t>
    </r>
  </si>
  <si>
    <r>
      <rPr>
        <rFont val="Arial"/>
        <sz val="7.0"/>
      </rPr>
      <t>A incluir</t>
    </r>
  </si>
  <si>
    <r>
      <rPr>
        <rFont val="Arial"/>
        <sz val="7.0"/>
      </rPr>
      <t>Valeta de pedra jogada VPJ, inclusive transporte da pedra em Vias Urbanas</t>
    </r>
  </si>
  <si>
    <r>
      <rPr>
        <rFont val="Arial"/>
        <sz val="7.0"/>
      </rPr>
      <t>M3</t>
    </r>
  </si>
  <si>
    <r>
      <rPr>
        <rFont val="Arial"/>
        <sz val="7.0"/>
      </rPr>
      <t>A incluir</t>
    </r>
  </si>
  <si>
    <r>
      <rPr>
        <rFont val="Arial"/>
        <sz val="7.0"/>
      </rPr>
      <t>Valeta de proteção de corte - desobstrução e limpeza em Vias Urbanas</t>
    </r>
  </si>
  <si>
    <r>
      <rPr>
        <rFont val="Arial"/>
        <sz val="7.0"/>
      </rPr>
      <t>M</t>
    </r>
  </si>
  <si>
    <r>
      <rPr>
        <rFont val="Arial"/>
        <sz val="7.0"/>
      </rPr>
      <t>Grupo de serviço: INSTALAÇÃO DE CANTEIRO, MOBILIZAÇÃO E DESMOBILIZAÇ</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</si>
  <si>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</si>
  <si>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</si>
  <si>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</si>
  <si>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</si>
  <si>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</si>
  <si>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 xml:space="preserve">Aluguel de container p/ escritório c/ ar condicionado e banheiro, isolam.térmico e acústico, 2
</t>
    </r>
    <r>
      <rPr>
        <rFont val="Arial"/>
        <sz val="7.0"/>
      </rPr>
      <t>luminárias, janela de vidro, tomada p/ comput. e telef.</t>
    </r>
  </si>
  <si>
    <r>
      <rPr>
        <rFont val="Arial"/>
        <sz val="7.0"/>
      </rPr>
      <t>Mes</t>
    </r>
  </si>
  <si>
    <r>
      <rPr>
        <rFont val="Arial"/>
        <sz val="7.0"/>
      </rPr>
      <t xml:space="preserve">Aluguel de container p/ escritório com ar condicionado, isolamento term/acust., 2 luminárias,
</t>
    </r>
    <r>
      <rPr>
        <rFont val="Arial"/>
        <sz val="7.0"/>
      </rPr>
      <t>janela de vidro, tomadas computador e telefone</t>
    </r>
  </si>
  <si>
    <r>
      <rPr>
        <rFont val="Arial"/>
        <sz val="7.0"/>
      </rPr>
      <t>Mes</t>
    </r>
  </si>
  <si>
    <r>
      <rPr>
        <rFont val="Arial"/>
        <sz val="7.0"/>
      </rPr>
      <t>Aluguel de container para almoxarifado</t>
    </r>
  </si>
  <si>
    <r>
      <rPr>
        <rFont val="Arial"/>
        <sz val="7.0"/>
      </rPr>
      <t>Mes</t>
    </r>
  </si>
  <si>
    <r>
      <rPr>
        <rFont val="Arial"/>
        <sz val="7.0"/>
      </rPr>
      <t xml:space="preserve">Aluguel de container tipo cozinha com isolamento térmico e acústico, 2 luminárias, piso
</t>
    </r>
    <r>
      <rPr>
        <rFont val="Arial"/>
        <sz val="7.0"/>
      </rPr>
      <t>especial e janela</t>
    </r>
  </si>
  <si>
    <r>
      <rPr>
        <rFont val="Arial"/>
        <sz val="7.0"/>
      </rPr>
      <t>Mes</t>
    </r>
  </si>
  <si>
    <r>
      <rPr>
        <rFont val="Arial"/>
        <sz val="7.0"/>
      </rPr>
      <t xml:space="preserve">Aluguel de container tipo refeitório simples, c/ 1 aparelho de ar condicionado, 2 luminárias e 2
</t>
    </r>
    <r>
      <rPr>
        <rFont val="Arial"/>
        <sz val="7.0"/>
      </rPr>
      <t>janelas de vidro</t>
    </r>
  </si>
  <si>
    <r>
      <rPr>
        <rFont val="Arial"/>
        <sz val="7.0"/>
      </rPr>
      <t>Mes</t>
    </r>
  </si>
  <si>
    <r>
      <rPr>
        <rFont val="Arial"/>
        <sz val="7.0"/>
      </rPr>
      <t xml:space="preserve">Aluguel de container tipo refeitório (2 unidades acopladas), c/ 2 aparelhos de ar condicionado,
</t>
    </r>
    <r>
      <rPr>
        <rFont val="Arial"/>
        <sz val="7.0"/>
      </rPr>
      <t>4 lumináriase 4 janelas de vidro</t>
    </r>
  </si>
  <si>
    <r>
      <rPr>
        <rFont val="Arial"/>
        <sz val="7.0"/>
      </rPr>
      <t>Mes</t>
    </r>
  </si>
  <si>
    <r>
      <rPr>
        <rFont val="Arial"/>
        <sz val="7.0"/>
      </rPr>
      <t xml:space="preserve">Aluguel de container tipo refeitório (3 unidades acopladas), c/ 3 aparelhos de ar condiocionado
</t>
    </r>
    <r>
      <rPr>
        <rFont val="Arial"/>
        <sz val="7.0"/>
      </rPr>
      <t>, 6 luminárias e 6 janelas de vidro</t>
    </r>
  </si>
  <si>
    <r>
      <rPr>
        <rFont val="Arial"/>
        <sz val="7.0"/>
      </rPr>
      <t>Mes</t>
    </r>
  </si>
  <si>
    <r>
      <rPr>
        <rFont val="Arial"/>
        <sz val="7.0"/>
      </rPr>
      <t>Grupo de serviço: INSTALAÇÃO DE CANTEIRO, MOBILIZAÇÃO E DESMOBILIZAÇ</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</si>
  <si>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</si>
  <si>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</si>
  <si>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</si>
  <si>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</si>
  <si>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</si>
  <si>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 xml:space="preserve">Aluguel de container tipo sanitário com 3 vasos sanitários, lavatório, mictório, 5 chuveiros, 2
</t>
    </r>
    <r>
      <rPr>
        <rFont val="Arial"/>
        <sz val="7.0"/>
      </rPr>
      <t>venezianas e piso especial</t>
    </r>
  </si>
  <si>
    <r>
      <rPr>
        <rFont val="Arial"/>
        <sz val="7.0"/>
      </rPr>
      <t>Mes</t>
    </r>
  </si>
  <si>
    <r>
      <rPr>
        <rFont val="Arial"/>
        <sz val="7.0"/>
      </rPr>
      <t>Aluguel de container tipo vestiário, 2 luminárias, piso especial e janela</t>
    </r>
  </si>
  <si>
    <r>
      <rPr>
        <rFont val="Arial"/>
        <sz val="7.0"/>
      </rPr>
      <t>Mes</t>
    </r>
  </si>
  <si>
    <r>
      <rPr>
        <rFont val="Arial"/>
        <sz val="7.0"/>
      </rPr>
      <t xml:space="preserve">Barracão com sanitário, em chapa compensada 12 mm e pont. 8x8cm, piso cimentado e
</t>
    </r>
    <r>
      <rPr>
        <rFont val="Arial"/>
        <sz val="7.0"/>
      </rPr>
      <t>cobertura em telha de fibroc. 6mm, incl. ponto de luz e cx. inspeção</t>
    </r>
  </si>
  <si>
    <r>
      <rPr>
        <rFont val="Arial"/>
        <sz val="7.0"/>
      </rPr>
      <t>M2</t>
    </r>
  </si>
  <si>
    <r>
      <rPr>
        <rFont val="Arial"/>
        <sz val="7.0"/>
      </rPr>
      <t xml:space="preserve">Barracão em chapa compensada 12mm e pont. 8x8cm, piso cimentado e cobertura de telhas
</t>
    </r>
    <r>
      <rPr>
        <rFont val="Arial"/>
        <sz val="7.0"/>
      </rPr>
      <t>fibrocimento 6mm, incl. ponto de luz</t>
    </r>
  </si>
  <si>
    <r>
      <rPr>
        <rFont val="Arial"/>
        <sz val="7.0"/>
      </rPr>
      <t>M2</t>
    </r>
  </si>
  <si>
    <r>
      <rPr>
        <rFont val="Arial"/>
        <sz val="7.0"/>
      </rPr>
      <t>Canaleta de concreto retangular com grelha em barra de aço</t>
    </r>
  </si>
  <si>
    <r>
      <rPr>
        <rFont val="Arial"/>
        <sz val="7.0"/>
      </rPr>
      <t>M</t>
    </r>
  </si>
  <si>
    <r>
      <rPr>
        <rFont val="Arial"/>
        <sz val="7.0"/>
      </rPr>
      <t xml:space="preserve">Cobertura nova de telhas onduladas de fibrocimento 6,0mm, inclusive cumeeiras e acessórios
</t>
    </r>
    <r>
      <rPr>
        <rFont val="Arial"/>
        <sz val="7.0"/>
      </rPr>
      <t>de fixação</t>
    </r>
  </si>
  <si>
    <r>
      <rPr>
        <rFont val="Arial"/>
        <sz val="7.0"/>
      </rPr>
      <t>M2</t>
    </r>
  </si>
  <si>
    <r>
      <rPr>
        <rFont val="Arial"/>
        <sz val="7.0"/>
      </rPr>
      <t xml:space="preserve">Estrutura de madeira lei para telhado de telha ondulada de fibroc. esp. 6mm, c/ pontaletes e
</t>
    </r>
    <r>
      <rPr>
        <rFont val="Arial"/>
        <sz val="7.0"/>
      </rPr>
      <t>caibros, incl. com cupinicida, excl. telhas</t>
    </r>
  </si>
  <si>
    <r>
      <rPr>
        <rFont val="Arial"/>
        <sz val="7.0"/>
      </rPr>
      <t>M2</t>
    </r>
  </si>
  <si>
    <r>
      <rPr>
        <rFont val="Arial"/>
        <sz val="7.0"/>
      </rPr>
      <t xml:space="preserve">Galpão em peças de madeira 8x8cm e contravent. de 5x7cm, cobertura de telhas de fibroc. de
</t>
    </r>
    <r>
      <rPr>
        <rFont val="Arial"/>
        <sz val="7.0"/>
      </rPr>
      <t>6mm, incl. ponto e cabo de alimentação da máquina</t>
    </r>
  </si>
  <si>
    <r>
      <rPr>
        <rFont val="Arial"/>
        <sz val="7.0"/>
      </rPr>
      <t>M2</t>
    </r>
  </si>
  <si>
    <r>
      <rPr>
        <rFont val="Arial"/>
        <sz val="7.0"/>
      </rPr>
      <t>Mobilização e desmobilização de caminhão basculante (máximo)</t>
    </r>
  </si>
  <si>
    <r>
      <rPr>
        <rFont val="Arial"/>
        <sz val="7.0"/>
      </rPr>
      <t>h</t>
    </r>
  </si>
  <si>
    <r>
      <rPr>
        <rFont val="Arial"/>
        <sz val="7.0"/>
      </rPr>
      <t>Mobilização e desmobilização de caminhão carroceria (máximo)</t>
    </r>
  </si>
  <si>
    <r>
      <rPr>
        <rFont val="Arial"/>
        <sz val="7.0"/>
      </rPr>
      <t>h</t>
    </r>
  </si>
  <si>
    <r>
      <rPr>
        <rFont val="Arial"/>
        <sz val="7.0"/>
      </rPr>
      <t>Mobilização e desmobilização de caminhão tanque (6.000 L) (máximo)</t>
    </r>
  </si>
  <si>
    <r>
      <rPr>
        <rFont val="Arial"/>
        <sz val="7.0"/>
      </rPr>
      <t>h</t>
    </r>
  </si>
  <si>
    <r>
      <rPr>
        <rFont val="Arial"/>
        <sz val="7.0"/>
      </rPr>
      <t>Mobilização e desmobilização de container acima de 150 km</t>
    </r>
  </si>
  <si>
    <r>
      <rPr>
        <rFont val="Arial"/>
        <sz val="7.0"/>
      </rPr>
      <t>Ud</t>
    </r>
  </si>
  <si>
    <r>
      <rPr>
        <rFont val="Arial"/>
        <sz val="7.0"/>
      </rPr>
      <t>Mobilização e desmobilização de container até 50 km</t>
    </r>
  </si>
  <si>
    <r>
      <rPr>
        <rFont val="Arial"/>
        <sz val="7.0"/>
      </rPr>
      <t>Ud</t>
    </r>
  </si>
  <si>
    <r>
      <rPr>
        <rFont val="Arial"/>
        <sz val="7.0"/>
      </rPr>
      <t>Mobilização e desmobilização de container de 51 km até 150 km</t>
    </r>
  </si>
  <si>
    <r>
      <rPr>
        <rFont val="Arial"/>
        <sz val="7.0"/>
      </rPr>
      <t>Ud</t>
    </r>
  </si>
  <si>
    <r>
      <rPr>
        <rFont val="Arial"/>
        <sz val="7.0"/>
      </rPr>
      <t>Mobilização e desmobilização de equipamentos com carreta prancha (máximo)</t>
    </r>
  </si>
  <si>
    <r>
      <rPr>
        <rFont val="Arial"/>
        <sz val="7.0"/>
      </rPr>
      <t>h</t>
    </r>
  </si>
  <si>
    <r>
      <rPr>
        <rFont val="Arial"/>
        <sz val="7.0"/>
      </rPr>
      <t>Placa de obra nas dimensões de 3,0 x 6,0 m, padrão DER-ES</t>
    </r>
  </si>
  <si>
    <r>
      <rPr>
        <rFont val="Arial"/>
        <sz val="7.0"/>
      </rPr>
      <t>M2</t>
    </r>
  </si>
  <si>
    <r>
      <rPr>
        <rFont val="Arial"/>
        <sz val="7.0"/>
      </rPr>
      <t xml:space="preserve">Rede de água c/ padrão de entrada d'água diâm. 3/4" conf. CESAN, incl. tubos e conexões p/
</t>
    </r>
    <r>
      <rPr>
        <rFont val="Arial"/>
        <sz val="7.0"/>
      </rPr>
      <t>aliment., distrib., extravas. e limp., cons. o padrão a 25m</t>
    </r>
  </si>
  <si>
    <r>
      <rPr>
        <rFont val="Arial"/>
        <sz val="7.0"/>
      </rPr>
      <t>M</t>
    </r>
  </si>
  <si>
    <r>
      <rPr>
        <rFont val="Arial"/>
        <sz val="7.0"/>
      </rPr>
      <t xml:space="preserve">Rede de esgoto, contendo fossa e filtro, incl. tubos e conexões de ligação entre caixas,
</t>
    </r>
    <r>
      <rPr>
        <rFont val="Arial"/>
        <sz val="7.0"/>
      </rPr>
      <t>considerando distância de 25m</t>
    </r>
  </si>
  <si>
    <r>
      <rPr>
        <rFont val="Arial"/>
        <sz val="7.0"/>
      </rPr>
      <t>M</t>
    </r>
  </si>
  <si>
    <r>
      <rPr>
        <rFont val="Arial"/>
        <sz val="7.0"/>
      </rPr>
      <t xml:space="preserve">Rede de luz, incl. padrão entr. energia trifás. cabo ligação até barracões, quadro distrib., disj. e
</t>
    </r>
    <r>
      <rPr>
        <rFont val="Arial"/>
        <sz val="7.0"/>
      </rPr>
      <t>chave de força, cons. 20m entre padrão entr.e QDG</t>
    </r>
  </si>
  <si>
    <r>
      <rPr>
        <rFont val="Arial"/>
        <sz val="7.0"/>
      </rPr>
      <t>M</t>
    </r>
  </si>
  <si>
    <r>
      <rPr>
        <rFont val="Arial"/>
        <sz val="7.0"/>
      </rPr>
      <t xml:space="preserve">Refeitório c/ paredes chapa de comp. 12mm e pont. 8x8cm, piso ciment. e cob. telhas fibroc.
</t>
    </r>
    <r>
      <rPr>
        <rFont val="Arial"/>
        <sz val="7.0"/>
      </rPr>
      <t>6mm, incl. ponto de luz e cx. de insp. (1,21m²/func/turno)</t>
    </r>
  </si>
  <si>
    <r>
      <rPr>
        <rFont val="Arial"/>
        <sz val="7.0"/>
      </rPr>
      <t>M2</t>
    </r>
  </si>
  <si>
    <r>
      <rPr>
        <rFont val="Arial"/>
        <sz val="7.0"/>
      </rPr>
      <t>Reservatório de fibra de vidro de 1000 L, incl. suporte em madeira de 7x12cm, elevado de 4m</t>
    </r>
  </si>
  <si>
    <r>
      <rPr>
        <rFont val="Arial"/>
        <sz val="7.0"/>
      </rPr>
      <t>Ud</t>
    </r>
  </si>
  <si>
    <r>
      <rPr>
        <rFont val="Arial"/>
        <sz val="7.0"/>
      </rPr>
      <t xml:space="preserve">Sanitário e vestiário de 40/60 func., c/ 33,90m², paredes chapa compens. 12mm e pont. 8x8cm
</t>
    </r>
    <r>
      <rPr>
        <rFont val="Arial"/>
        <sz val="7.0"/>
      </rPr>
      <t>, piso ciment., cobert. telha fibroc., incl. luz e cx. insp</t>
    </r>
  </si>
  <si>
    <r>
      <rPr>
        <rFont val="Arial"/>
        <sz val="7.0"/>
      </rPr>
      <t>Ud</t>
    </r>
  </si>
  <si>
    <r>
      <rPr>
        <rFont val="Arial"/>
        <sz val="7.0"/>
      </rPr>
      <t>Sistema separador de água e óleo</t>
    </r>
  </si>
  <si>
    <r>
      <rPr>
        <rFont val="Arial"/>
        <sz val="7.0"/>
      </rPr>
      <t>Ud</t>
    </r>
  </si>
  <si>
    <r>
      <rPr>
        <rFont val="Arial"/>
        <sz val="7.0"/>
      </rPr>
      <t xml:space="preserve">Tapume madeira compensada resinada e= 12mm h=2,20m, estr. c/ mad reflorest., incl
</t>
    </r>
    <r>
      <rPr>
        <rFont val="Arial"/>
        <sz val="7.0"/>
      </rPr>
      <t>montagem e pintura esmalte sintético</t>
    </r>
  </si>
  <si>
    <r>
      <rPr>
        <rFont val="Arial"/>
        <sz val="7.0"/>
      </rPr>
      <t>M</t>
    </r>
  </si>
  <si>
    <r>
      <rPr>
        <rFont val="Arial"/>
        <sz val="7.0"/>
      </rPr>
      <t xml:space="preserve">Tapume Telha Metálica Ondulada 0,50mm Branca h=2,20m, incl. montagem estr. mad. 8"x8",
</t>
    </r>
    <r>
      <rPr>
        <rFont val="Arial"/>
        <sz val="7.0"/>
      </rPr>
      <t>incl. faixas pint. esmalte sintético c/ h=40cm (Reaproveitamento 2x)</t>
    </r>
  </si>
  <si>
    <r>
      <rPr>
        <rFont val="Arial"/>
        <sz val="7.0"/>
      </rPr>
      <t>M</t>
    </r>
  </si>
  <si>
    <r>
      <rPr>
        <rFont val="Arial"/>
        <sz val="7.0"/>
      </rPr>
      <t>Grupo de serviço: ADMINISTRAÇÃO LOCAL</t>
    </r>
  </si>
  <si>
    <r>
      <rPr>
        <rFont val="Arial"/>
        <b/>
        <sz val="7.0"/>
      </rPr>
      <t>Cód. Padrão</t>
    </r>
  </si>
  <si>
    <r>
      <rPr>
        <rFont val="Arial"/>
        <b/>
        <sz val="7.0"/>
      </rPr>
      <t>Descrição do serviço</t>
    </r>
  </si>
  <si>
    <r>
      <rPr>
        <rFont val="Arial"/>
        <b/>
        <sz val="7.0"/>
      </rPr>
      <t>Unidade</t>
    </r>
  </si>
  <si>
    <r>
      <rPr>
        <rFont val="Arial"/>
        <b/>
        <sz val="7.0"/>
      </rPr>
      <t>Preço unitário</t>
    </r>
  </si>
  <si>
    <r>
      <rPr>
        <rFont val="Arial"/>
        <b/>
        <sz val="7.0"/>
      </rPr>
      <t>Transporte</t>
    </r>
  </si>
  <si>
    <r>
      <rPr>
        <rFont val="Arial"/>
        <sz val="7.0"/>
      </rPr>
      <t>Administração Local  (valor mensal a calcular de acordo com a obra)</t>
    </r>
  </si>
  <si>
    <r>
      <rPr>
        <rFont val="Arial"/>
        <sz val="7.0"/>
      </rPr>
      <t>vb</t>
    </r>
  </si>
</sst>
</file>

<file path=xl/styles.xml><?xml version="1.0" encoding="utf-8"?>
<styleSheet xmlns="http://schemas.openxmlformats.org/spreadsheetml/2006/main" xmlns:x14ac="http://schemas.microsoft.com/office/spreadsheetml/2009/9/ac" xmlns:mc="http://schemas.openxmlformats.org/markup-compatibility/2006">
  <numFmts count="12">
    <numFmt numFmtId="164" formatCode="_-* #,##0.00_-;\-* #,##0.00_-;_-* &quot;-&quot;??_-;_-@"/>
    <numFmt numFmtId="165" formatCode="_-&quot;R$&quot;\ * #,##0.00_-;\-&quot;R$&quot;\ * #,##0.00_-;_-&quot;R$&quot;\ * &quot;-&quot;??_-;_-@"/>
    <numFmt numFmtId="166" formatCode="&quot;R$ &quot;#,##0.00"/>
    <numFmt numFmtId="167" formatCode="0.000%"/>
    <numFmt numFmtId="168" formatCode="_(* #,##0.00_);_(* \(#,##0.00\);_(* &quot;-&quot;??_);_(@_)"/>
    <numFmt numFmtId="169" formatCode="#,##0.00_ ;\-#,##0.00\ "/>
    <numFmt numFmtId="170" formatCode="000"/>
    <numFmt numFmtId="171" formatCode="0.00000"/>
    <numFmt numFmtId="172" formatCode="0.000000"/>
    <numFmt numFmtId="173" formatCode="0.000"/>
    <numFmt numFmtId="174" formatCode="_-&quot;R$&quot;* #,##0.00_-;\-&quot;R$&quot;* #,##0.00_-;_-&quot;R$&quot;* &quot;-&quot;??_-;_-@"/>
    <numFmt numFmtId="175" formatCode="###,###,##0.00"/>
  </numFmts>
  <fonts count="49">
    <font>
      <sz val="11.0"/>
      <color rgb="FF000000"/>
      <name val="Calibri"/>
    </font>
    <font>
      <b/>
      <sz val="22.0"/>
      <color theme="1"/>
      <name val="Arial"/>
    </font>
    <font>
      <b/>
      <sz val="18.0"/>
      <color theme="1"/>
      <name val="Arial"/>
    </font>
    <font/>
    <font>
      <sz val="10.0"/>
      <color theme="1"/>
      <name val="Arial"/>
    </font>
    <font>
      <b/>
      <sz val="12.0"/>
      <color theme="1"/>
      <name val="Arial"/>
    </font>
    <font>
      <sz val="12.0"/>
      <color rgb="FF000000"/>
      <name val="Calibri"/>
    </font>
    <font>
      <b/>
      <sz val="10.0"/>
      <color theme="1"/>
      <name val="Arial"/>
    </font>
    <font>
      <b/>
      <sz val="14.0"/>
      <color theme="1"/>
      <name val="Arial"/>
    </font>
    <font>
      <b/>
      <sz val="11.0"/>
      <color theme="1"/>
      <name val="Arial"/>
    </font>
    <font>
      <b/>
      <sz val="11.0"/>
      <color theme="1"/>
      <name val="Calibri"/>
    </font>
    <font>
      <b/>
      <sz val="11.0"/>
      <color rgb="FF000000"/>
      <name val="Calibri"/>
    </font>
    <font>
      <sz val="11.0"/>
      <color theme="1"/>
      <name val="Calibri"/>
    </font>
    <font>
      <sz val="11.0"/>
      <color rgb="FFFFFFCC"/>
      <name val="Calibri"/>
    </font>
    <font>
      <b/>
      <i/>
      <sz val="11.0"/>
      <color rgb="FF000000"/>
      <name val="Calibri"/>
    </font>
    <font>
      <sz val="9.0"/>
      <color rgb="FFFF0000"/>
      <name val="Calibri"/>
    </font>
    <font>
      <i/>
      <u/>
      <sz val="11.0"/>
      <color rgb="FF000000"/>
      <name val="Calibri"/>
    </font>
    <font>
      <b/>
      <sz val="20.0"/>
      <color theme="1"/>
      <name val="Arial"/>
    </font>
    <font>
      <sz val="12.0"/>
      <color theme="1"/>
      <name val="Arial"/>
    </font>
    <font>
      <b/>
      <sz val="16.0"/>
      <color theme="1"/>
      <name val="Arial"/>
    </font>
    <font>
      <color theme="1"/>
      <name val="Calibri"/>
    </font>
    <font>
      <sz val="10.0"/>
      <color rgb="FF000000"/>
      <name val="Calibri"/>
    </font>
    <font>
      <b/>
      <sz val="10.0"/>
      <color rgb="FF000000"/>
      <name val="Calibri"/>
    </font>
    <font>
      <b/>
      <sz val="10.0"/>
      <color theme="1"/>
      <name val="Calibri"/>
    </font>
    <font>
      <sz val="10.0"/>
      <color theme="1"/>
      <name val="Calibri"/>
    </font>
    <font>
      <b/>
      <sz val="9.0"/>
      <color theme="1"/>
      <name val="Calibri"/>
    </font>
    <font>
      <sz val="10.0"/>
      <color theme="1"/>
      <name val="Courier New"/>
    </font>
    <font>
      <b/>
      <sz val="8.0"/>
      <color theme="1"/>
      <name val="Courier New"/>
    </font>
    <font>
      <sz val="8.0"/>
      <color theme="1"/>
      <name val="Courier New"/>
    </font>
    <font>
      <sz val="10.0"/>
      <color rgb="FF333333"/>
      <name val="Arial"/>
    </font>
    <font>
      <b/>
      <sz val="11.0"/>
      <color rgb="FF000000"/>
      <name val="Arial"/>
    </font>
    <font>
      <b/>
      <sz val="14.0"/>
      <color rgb="FF000000"/>
      <name val="Arial"/>
    </font>
    <font>
      <sz val="10.0"/>
      <color rgb="FF000000"/>
      <name val="Arial"/>
    </font>
    <font>
      <b/>
      <sz val="18.0"/>
      <color theme="1"/>
      <name val="Calibri"/>
    </font>
    <font>
      <b/>
      <sz val="10.0"/>
      <color rgb="FF000000"/>
      <name val="Arial"/>
    </font>
    <font>
      <b/>
      <i/>
      <sz val="10.0"/>
      <color rgb="FF000000"/>
      <name val="Arial"/>
    </font>
    <font>
      <sz val="8.0"/>
      <color rgb="FF000000"/>
      <name val="Calibri"/>
    </font>
    <font>
      <sz val="8.0"/>
      <color rgb="FFFF0000"/>
      <name val="Calibri"/>
    </font>
    <font>
      <sz val="8.0"/>
      <color theme="1"/>
      <name val="Calibri"/>
    </font>
    <font>
      <sz val="10.0"/>
      <color rgb="FF00FF00"/>
      <name val="Arial"/>
    </font>
    <font>
      <b/>
      <sz val="10.0"/>
      <color rgb="FF00FF00"/>
      <name val="Arial"/>
    </font>
    <font>
      <sz val="10.0"/>
      <color rgb="FFFF0000"/>
      <name val="Arial"/>
    </font>
    <font>
      <sz val="9.0"/>
      <color theme="1"/>
      <name val="Arial"/>
    </font>
    <font>
      <sz val="14.0"/>
      <color rgb="FF000000"/>
      <name val="Times New Roman"/>
    </font>
    <font>
      <b/>
      <sz val="14.0"/>
      <color rgb="FF000000"/>
      <name val="Times New Roman"/>
    </font>
    <font>
      <sz val="10.0"/>
      <color rgb="FF000000"/>
      <name val="Times New Roman"/>
    </font>
    <font>
      <sz val="7.0"/>
      <color theme="1"/>
      <name val="Arial"/>
    </font>
    <font>
      <b/>
      <sz val="7.0"/>
      <color theme="1"/>
      <name val="Arial"/>
    </font>
    <font>
      <sz val="7.0"/>
      <color rgb="FF000000"/>
      <name val="Arial"/>
    </font>
  </fonts>
  <fills count="16">
    <fill>
      <patternFill patternType="none"/>
    </fill>
    <fill>
      <patternFill patternType="lightGray"/>
    </fill>
    <fill>
      <patternFill patternType="solid">
        <fgColor theme="0"/>
        <bgColor theme="0"/>
      </patternFill>
    </fill>
    <fill>
      <patternFill patternType="solid">
        <fgColor rgb="FF76923C"/>
        <bgColor rgb="FF76923C"/>
      </patternFill>
    </fill>
    <fill>
      <patternFill patternType="solid">
        <fgColor rgb="FFFFFFFF"/>
        <bgColor rgb="FFFFFFFF"/>
      </patternFill>
    </fill>
    <fill>
      <patternFill patternType="solid">
        <fgColor rgb="FFC2D69B"/>
        <bgColor rgb="FFC2D69B"/>
      </patternFill>
    </fill>
    <fill>
      <patternFill patternType="solid">
        <fgColor rgb="FFFFFF00"/>
        <bgColor rgb="FFFFFF00"/>
      </patternFill>
    </fill>
    <fill>
      <patternFill patternType="solid">
        <fgColor rgb="FFF2F2F2"/>
        <bgColor rgb="FFF2F2F2"/>
      </patternFill>
    </fill>
    <fill>
      <patternFill patternType="solid">
        <fgColor rgb="FFFFFFCC"/>
        <bgColor rgb="FFFFFFCC"/>
      </patternFill>
    </fill>
    <fill>
      <patternFill patternType="solid">
        <fgColor rgb="FFB6DDE8"/>
        <bgColor rgb="FFB6DDE8"/>
      </patternFill>
    </fill>
    <fill>
      <patternFill patternType="solid">
        <fgColor rgb="FFD9D9D9"/>
        <bgColor rgb="FFD9D9D9"/>
      </patternFill>
    </fill>
    <fill>
      <patternFill patternType="solid">
        <fgColor rgb="FFF0F0F0"/>
        <bgColor rgb="FFF0F0F0"/>
      </patternFill>
    </fill>
    <fill>
      <patternFill patternType="solid">
        <fgColor rgb="FFD8D8D8"/>
        <bgColor rgb="FFD8D8D8"/>
      </patternFill>
    </fill>
    <fill>
      <patternFill patternType="solid">
        <fgColor rgb="FFFFFF99"/>
        <bgColor rgb="FFFFFF99"/>
      </patternFill>
    </fill>
    <fill>
      <patternFill patternType="solid">
        <fgColor rgb="FFCCFFCC"/>
        <bgColor rgb="FFCCFFCC"/>
      </patternFill>
    </fill>
    <fill>
      <patternFill patternType="solid">
        <fgColor rgb="FFE5E5E5"/>
        <bgColor rgb="FFE5E5E5"/>
      </patternFill>
    </fill>
  </fills>
  <borders count="159">
    <border/>
    <border>
      <left style="thin">
        <color rgb="FF000000"/>
      </left>
      <top/>
      <bottom/>
    </border>
    <border>
      <left style="thin">
        <color rgb="FF000000"/>
      </left>
      <top style="thin">
        <color rgb="FF000000"/>
      </top>
      <bottom/>
    </border>
    <border>
      <top style="thin">
        <color rgb="FF000000"/>
      </top>
      <bottom/>
    </border>
    <border>
      <left style="medium">
        <color rgb="FF000000"/>
      </left>
      <top style="medium">
        <color rgb="FF000000"/>
      </top>
    </border>
    <border>
      <right style="thin">
        <color rgb="FF000000"/>
      </right>
      <top style="thin">
        <color rgb="FF000000"/>
      </top>
      <bottom/>
    </border>
    <border>
      <top/>
      <bottom/>
    </border>
    <border>
      <top style="medium">
        <color rgb="FF000000"/>
      </top>
    </border>
    <border>
      <right/>
      <top/>
      <bottom/>
    </border>
    <border>
      <right style="medium">
        <color rgb="FF000000"/>
      </right>
      <top style="medium">
        <color rgb="FF000000"/>
      </top>
    </border>
    <border>
      <left/>
      <right/>
      <top/>
      <bottom/>
    </border>
    <border>
      <left style="thin">
        <color rgb="FF000000"/>
      </left>
      <right/>
      <top/>
      <bottom/>
    </border>
    <border>
      <left/>
      <top/>
      <bottom/>
    </border>
    <border>
      <left style="medium">
        <color rgb="FF000000"/>
      </left>
    </border>
    <border>
      <left/>
      <right style="thin">
        <color rgb="FF000000"/>
      </right>
      <top/>
      <bottom/>
    </border>
    <border>
      <left style="medium">
        <color rgb="FF000000"/>
      </left>
      <bottom/>
    </border>
    <border>
      <right style="thin">
        <color rgb="FF000000"/>
      </right>
      <top/>
      <bottom/>
    </border>
    <border>
      <bottom/>
    </border>
    <border>
      <right style="medium">
        <color rgb="FF000000"/>
      </right>
      <bottom/>
    </border>
    <border>
      <left style="medium">
        <color rgb="FF000000"/>
      </left>
      <top/>
      <bottom/>
    </border>
    <border>
      <left style="thin">
        <color rgb="FF000000"/>
      </left>
      <right style="thin">
        <color rgb="FF000000"/>
      </right>
      <top style="thin">
        <color rgb="FF000000"/>
      </top>
      <bottom style="thin">
        <color rgb="FF000000"/>
      </bottom>
    </border>
    <border>
      <left/>
      <right/>
      <top style="thin">
        <color rgb="FF000000"/>
      </top>
      <bottom style="thin">
        <color rgb="FF000000"/>
      </bottom>
    </border>
    <border>
      <right style="medium">
        <color rgb="FF000000"/>
      </right>
      <top/>
      <bottom/>
    </border>
    <border>
      <left style="medium">
        <color rgb="FF000000"/>
      </left>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bottom style="thin">
        <color rgb="FF000000"/>
      </bottom>
    </border>
    <border>
      <left/>
      <top/>
      <bottom style="thin">
        <color rgb="FF000000"/>
      </bottom>
    </border>
    <border>
      <right style="medium">
        <color rgb="FF000000"/>
      </right>
      <top/>
      <bottom style="thin">
        <color rgb="FF000000"/>
      </bottom>
    </border>
    <border>
      <left style="thin">
        <color rgb="FF000000"/>
      </left>
      <right/>
      <top style="thin">
        <color rgb="FF000000"/>
      </top>
      <bottom style="thin">
        <color rgb="FF000000"/>
      </bottom>
    </border>
    <border>
      <left style="medium">
        <color rgb="FF000000"/>
      </left>
      <top style="thin">
        <color rgb="FF000000"/>
      </top>
      <bottom style="thin">
        <color rgb="FF000000"/>
      </bottom>
    </border>
    <border>
      <right style="medium">
        <color rgb="FF000000"/>
      </right>
      <top style="thin">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thin">
        <color rgb="FF000000"/>
      </right>
      <top style="hair">
        <color rgb="FF000000"/>
      </top>
      <bottom style="hair">
        <color rgb="FF000000"/>
      </bottom>
    </border>
    <border>
      <left style="thin">
        <color rgb="FF000000"/>
      </left>
      <right style="medium">
        <color rgb="FF000000"/>
      </right>
      <top style="thin">
        <color rgb="FF000000"/>
      </top>
      <bottom style="thin">
        <color rgb="FF000000"/>
      </bottom>
    </border>
    <border>
      <left/>
      <right style="thin">
        <color rgb="FF000000"/>
      </right>
      <top style="hair">
        <color rgb="FF000000"/>
      </top>
      <bottom style="hair">
        <color rgb="FF000000"/>
      </bottom>
    </border>
    <border>
      <left style="medium">
        <color rgb="FF000000"/>
      </left>
      <right style="thin">
        <color rgb="FF000000"/>
      </right>
      <top/>
      <bottom style="hair">
        <color rgb="FF000000"/>
      </bottom>
    </border>
    <border>
      <left/>
      <right style="thin">
        <color rgb="FF000000"/>
      </right>
      <top style="thin">
        <color rgb="FF000000"/>
      </top>
      <bottom style="thin">
        <color rgb="FF000000"/>
      </bottom>
    </border>
    <border>
      <left style="thin">
        <color rgb="FF000000"/>
      </left>
      <right style="thin">
        <color rgb="FF000000"/>
      </right>
      <top/>
      <bottom style="hair">
        <color rgb="FF000000"/>
      </bottom>
    </border>
    <border>
      <left style="thin">
        <color rgb="FF000000"/>
      </left>
      <right/>
      <top/>
      <bottom style="hair">
        <color rgb="FF000000"/>
      </bottom>
    </border>
    <border>
      <left style="thin">
        <color rgb="FF000000"/>
      </left>
      <right style="medium">
        <color rgb="FF000000"/>
      </right>
      <top/>
      <bottom style="hair">
        <color rgb="FF000000"/>
      </bottom>
    </border>
    <border>
      <left style="thin">
        <color rgb="FF000000"/>
      </left>
      <right style="thin">
        <color rgb="FF000000"/>
      </right>
      <top style="thin">
        <color rgb="FF000000"/>
      </top>
      <bottom/>
    </border>
    <border>
      <left style="thin">
        <color rgb="FF000000"/>
      </left>
      <right style="hair">
        <color rgb="FF000000"/>
      </right>
      <top style="thin">
        <color rgb="FF000000"/>
      </top>
      <bottom style="hair">
        <color rgb="FF000000"/>
      </bottom>
    </border>
    <border>
      <left style="hair">
        <color rgb="FF000000"/>
      </left>
      <right style="hair">
        <color rgb="FF000000"/>
      </right>
      <top style="thin">
        <color rgb="FF000000"/>
      </top>
      <bottom style="hair">
        <color rgb="FF000000"/>
      </bottom>
    </border>
    <border>
      <left style="hair">
        <color rgb="FF000000"/>
      </left>
      <right style="thin">
        <color rgb="FF000000"/>
      </right>
      <top style="thin">
        <color rgb="FF000000"/>
      </top>
      <bottom style="hair">
        <color rgb="FF000000"/>
      </bottom>
    </border>
    <border>
      <left style="thin">
        <color rgb="FF000000"/>
      </left>
      <right style="thin">
        <color rgb="FF000000"/>
      </right>
      <top/>
      <bottom/>
    </border>
    <border>
      <left style="thin">
        <color rgb="FF000000"/>
      </left>
      <right style="hair">
        <color rgb="FF000000"/>
      </right>
      <top style="hair">
        <color rgb="FF000000"/>
      </top>
      <bottom style="hair">
        <color rgb="FF000000"/>
      </bottom>
    </border>
    <border>
      <left style="hair">
        <color rgb="FF000000"/>
      </left>
      <right style="hair">
        <color rgb="FF000000"/>
      </right>
      <bottom style="hair">
        <color rgb="FF000000"/>
      </bottom>
    </border>
    <border>
      <right style="thin">
        <color rgb="FF000000"/>
      </right>
      <top style="hair">
        <color rgb="FF000000"/>
      </top>
      <bottom style="hair">
        <color rgb="FF000000"/>
      </bottom>
    </border>
    <border>
      <left style="medium">
        <color rgb="FF000000"/>
      </left>
      <right/>
      <top/>
      <bottom/>
    </border>
    <border>
      <left style="thin">
        <color rgb="FF000000"/>
      </left>
      <right style="thin">
        <color rgb="FF000000"/>
      </right>
      <bottom style="hair">
        <color rgb="FF000000"/>
      </bottom>
    </border>
    <border>
      <right style="hair">
        <color rgb="FF000000"/>
      </right>
      <top style="hair">
        <color rgb="FF000000"/>
      </top>
      <bottom style="hair">
        <color rgb="FF000000"/>
      </bottom>
    </border>
    <border>
      <left style="hair">
        <color rgb="FF000000"/>
      </left>
      <right style="thin">
        <color rgb="FF000000"/>
      </right>
      <bottom style="hair">
        <color rgb="FF000000"/>
      </bottom>
    </border>
    <border>
      <left style="thin">
        <color rgb="FF000000"/>
      </left>
      <right style="thin">
        <color rgb="FF000000"/>
      </right>
      <top/>
      <bottom style="thin">
        <color rgb="FF000000"/>
      </bottom>
    </border>
    <border>
      <left style="thin">
        <color rgb="FF000000"/>
      </left>
      <right style="hair">
        <color rgb="FF000000"/>
      </right>
      <top style="hair">
        <color rgb="FF000000"/>
      </top>
      <bottom style="thin">
        <color rgb="FF000000"/>
      </bottom>
    </border>
    <border>
      <left style="hair">
        <color rgb="FF000000"/>
      </left>
      <right style="hair">
        <color rgb="FF000000"/>
      </right>
      <top style="hair">
        <color rgb="FF000000"/>
      </top>
      <bottom style="thin">
        <color rgb="FF000000"/>
      </bottom>
    </border>
    <border>
      <left style="hair">
        <color rgb="FF000000"/>
      </left>
      <right style="thin">
        <color rgb="FF000000"/>
      </right>
      <top style="hair">
        <color rgb="FF000000"/>
      </top>
      <bottom style="thin">
        <color rgb="FF000000"/>
      </bottom>
    </border>
    <border>
      <left style="medium">
        <color rgb="FF000000"/>
      </left>
      <bottom style="medium">
        <color rgb="FF000000"/>
      </bottom>
    </border>
    <border>
      <left style="medium">
        <color rgb="FF000000"/>
      </left>
      <top style="thin">
        <color rgb="FF000000"/>
      </top>
      <bottom style="medium">
        <color rgb="FF000000"/>
      </bottom>
    </border>
    <border>
      <right style="thin">
        <color rgb="FF000000"/>
      </right>
      <top style="thin">
        <color rgb="FF000000"/>
      </top>
      <bottom style="medium">
        <color rgb="FF000000"/>
      </bottom>
    </border>
    <border>
      <left style="thin">
        <color rgb="FF000000"/>
      </left>
      <right style="hair">
        <color rgb="FF000000"/>
      </right>
      <bottom style="hair">
        <color rgb="FF000000"/>
      </bottom>
    </border>
    <border>
      <left style="thin">
        <color rgb="FF000000"/>
      </left>
      <right/>
      <top style="thin">
        <color rgb="FF000000"/>
      </top>
      <bottom style="medium">
        <color rgb="FF000000"/>
      </bottom>
    </border>
    <border>
      <left style="hair">
        <color rgb="FF000000"/>
      </left>
      <top style="hair">
        <color rgb="FF000000"/>
      </top>
      <bottom style="hair">
        <color rgb="FF000000"/>
      </bottom>
    </border>
    <border>
      <left style="thin">
        <color rgb="FF000000"/>
      </left>
      <top style="hair">
        <color rgb="FF000000"/>
      </top>
      <bottom style="hair">
        <color rgb="FF000000"/>
      </bottom>
    </border>
    <border>
      <left style="thin">
        <color rgb="FF000000"/>
      </left>
      <right style="medium">
        <color rgb="FF000000"/>
      </right>
      <top style="thin">
        <color rgb="FF000000"/>
      </top>
      <bottom style="medium">
        <color rgb="FF000000"/>
      </bottom>
    </border>
    <border>
      <left style="thin">
        <color rgb="FF000000"/>
      </left>
      <right style="thin">
        <color rgb="FF000000"/>
      </right>
    </border>
    <border>
      <left style="hair">
        <color rgb="FF000000"/>
      </left>
      <right style="hair">
        <color rgb="FF000000"/>
      </right>
      <top style="hair">
        <color rgb="FF000000"/>
      </top>
      <bottom style="hair">
        <color rgb="FF000000"/>
      </bottom>
    </border>
    <border>
      <left style="thin">
        <color rgb="FF000000"/>
      </left>
      <right/>
      <top style="hair">
        <color rgb="FF000000"/>
      </top>
      <bottom style="hair">
        <color rgb="FF000000"/>
      </bottom>
    </border>
    <border>
      <left style="hair">
        <color rgb="FF000000"/>
      </left>
      <right style="thin">
        <color rgb="FF000000"/>
      </right>
      <top style="hair">
        <color rgb="FF000000"/>
      </top>
      <bottom style="hair">
        <color rgb="FF000000"/>
      </bottom>
    </border>
    <border>
      <left style="hair">
        <color rgb="FF000000"/>
      </left>
      <right style="hair">
        <color rgb="FF000000"/>
      </right>
      <top style="hair">
        <color rgb="FF000000"/>
      </top>
    </border>
    <border>
      <left style="hair">
        <color rgb="FF000000"/>
      </left>
      <top style="hair">
        <color rgb="FF000000"/>
      </top>
    </border>
    <border>
      <right style="hair">
        <color rgb="FF000000"/>
      </right>
      <top style="hair">
        <color rgb="FF000000"/>
      </top>
    </border>
    <border>
      <top style="hair">
        <color rgb="FF000000"/>
      </top>
      <bottom style="hair">
        <color rgb="FF000000"/>
      </bottom>
    </border>
    <border>
      <left/>
      <right style="medium">
        <color rgb="FF000000"/>
      </right>
      <top/>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thin">
        <color rgb="FF000000"/>
      </right>
      <top/>
    </border>
    <border>
      <left style="thin">
        <color rgb="FF000000"/>
      </left>
      <right style="thin">
        <color rgb="FF000000"/>
      </right>
      <top/>
    </border>
    <border>
      <left style="thin">
        <color rgb="FF000000"/>
      </left>
      <top/>
      <bottom style="thin">
        <color rgb="FF000000"/>
      </bottom>
    </border>
    <border>
      <right style="thin">
        <color rgb="FF000000"/>
      </right>
      <top/>
      <bottom style="thin">
        <color rgb="FF000000"/>
      </bottom>
    </border>
    <border>
      <left style="thin">
        <color rgb="FF000000"/>
      </left>
      <right style="medium">
        <color rgb="FF000000"/>
      </right>
      <top/>
    </border>
    <border>
      <left style="medium">
        <color rgb="FF000000"/>
      </left>
      <right style="thin">
        <color rgb="FF000000"/>
      </right>
      <bottom/>
    </border>
    <border>
      <left style="thin">
        <color rgb="FF000000"/>
      </left>
      <right style="thin">
        <color rgb="FF000000"/>
      </right>
      <bottom/>
    </border>
    <border>
      <left style="thin">
        <color rgb="FF000000"/>
      </left>
      <right style="medium">
        <color rgb="FF000000"/>
      </right>
      <bottom/>
    </border>
    <border>
      <left style="medium">
        <color rgb="FF000000"/>
      </left>
      <right style="thin">
        <color rgb="FF000000"/>
      </right>
      <top style="thin">
        <color rgb="FF000000"/>
      </top>
    </border>
    <border>
      <left style="thin">
        <color rgb="FF000000"/>
      </left>
      <right style="thin">
        <color rgb="FF000000"/>
      </right>
      <top style="thin">
        <color rgb="FF000000"/>
      </top>
    </border>
    <border>
      <left style="medium">
        <color rgb="FF000000"/>
      </left>
      <right style="thin">
        <color rgb="FF000000"/>
      </right>
      <bottom style="thin">
        <color rgb="FF000000"/>
      </bottom>
    </border>
    <border>
      <left style="thin">
        <color rgb="FF000000"/>
      </left>
      <right style="thin">
        <color rgb="FF000000"/>
      </right>
      <bottom style="thin">
        <color rgb="FF000000"/>
      </bottom>
    </border>
    <border>
      <left style="medium">
        <color rgb="FF000000"/>
      </left>
      <right style="thin">
        <color rgb="FF000000"/>
      </right>
    </border>
    <border>
      <left style="thin">
        <color rgb="FF000000"/>
      </left>
      <right style="medium">
        <color rgb="FF000000"/>
      </right>
      <top/>
      <bottom style="thin">
        <color rgb="FF000000"/>
      </bottom>
    </border>
    <border>
      <left style="medium">
        <color rgb="FF000000"/>
      </left>
      <right style="medium">
        <color rgb="FF000000"/>
      </right>
      <top/>
      <bottom style="hair">
        <color rgb="FF000000"/>
      </bottom>
    </border>
    <border>
      <left style="medium">
        <color rgb="FF000000"/>
      </left>
      <right style="medium">
        <color rgb="FF000000"/>
      </right>
      <top style="hair">
        <color rgb="FF000000"/>
      </top>
      <bottom style="thin">
        <color rgb="FF000000"/>
      </bottom>
    </border>
    <border>
      <left style="medium">
        <color rgb="FF000000"/>
      </left>
      <right style="medium">
        <color rgb="FF000000"/>
      </right>
      <top style="thin">
        <color rgb="FF000000"/>
      </top>
      <bottom style="hair">
        <color rgb="FF000000"/>
      </bottom>
    </border>
    <border>
      <left style="medium">
        <color rgb="FF000000"/>
      </left>
      <right/>
      <top/>
      <bottom style="medium">
        <color rgb="FF000000"/>
      </bottom>
    </border>
    <border>
      <left/>
      <right/>
      <top/>
      <bottom style="medium">
        <color rgb="FF000000"/>
      </bottom>
    </border>
    <border>
      <left style="medium">
        <color rgb="FF000000"/>
      </left>
      <right style="medium">
        <color rgb="FF000000"/>
      </right>
      <top style="hair">
        <color rgb="FF000000"/>
      </top>
      <bottom style="medium">
        <color rgb="FF000000"/>
      </bottom>
    </border>
    <border>
      <left style="medium">
        <color rgb="FF000000"/>
      </left>
      <top style="medium">
        <color rgb="FF000000"/>
      </top>
      <bottom/>
    </border>
    <border>
      <left/>
      <right style="thin">
        <color rgb="FF000000"/>
      </right>
      <top style="hair">
        <color rgb="FF000000"/>
      </top>
      <bottom/>
    </border>
    <border>
      <top style="medium">
        <color rgb="FF000000"/>
      </top>
      <bottom/>
    </border>
    <border>
      <left style="thin">
        <color rgb="FF000000"/>
      </left>
      <right style="thin">
        <color rgb="FF000000"/>
      </right>
      <top style="hair">
        <color rgb="FF000000"/>
      </top>
      <bottom/>
    </border>
    <border>
      <right/>
      <top style="medium">
        <color rgb="FF000000"/>
      </top>
      <bottom/>
    </border>
    <border>
      <left/>
      <right/>
      <top style="medium">
        <color rgb="FF000000"/>
      </top>
      <bottom/>
    </border>
    <border>
      <right style="medium">
        <color rgb="FF000000"/>
      </right>
    </border>
    <border>
      <left style="thin">
        <color rgb="FF000000"/>
      </left>
      <top style="thin">
        <color rgb="FF000000"/>
      </top>
    </border>
    <border>
      <top style="thin">
        <color rgb="FF000000"/>
      </top>
    </border>
    <border>
      <right style="thin">
        <color rgb="FF000000"/>
      </right>
      <top style="thin">
        <color rgb="FF000000"/>
      </top>
    </border>
    <border>
      <left style="medium">
        <color rgb="FF000000"/>
      </lef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right style="thin">
        <color rgb="FF000000"/>
      </right>
    </border>
    <border>
      <left style="thin">
        <color rgb="FF000000"/>
      </left>
      <right style="thin">
        <color rgb="FF000000"/>
      </right>
      <top style="thin">
        <color rgb="FF000000"/>
      </top>
      <bottom style="hair">
        <color rgb="FF000000"/>
      </bottom>
    </border>
    <border>
      <left style="thin">
        <color rgb="FF000000"/>
      </left>
      <right style="medium">
        <color rgb="FF000000"/>
      </right>
      <top style="thin">
        <color rgb="FF000000"/>
      </top>
      <bottom style="hair">
        <color rgb="FF000000"/>
      </bottom>
    </border>
    <border>
      <left style="thin">
        <color rgb="FF000000"/>
      </left>
      <right style="medium">
        <color rgb="FF000000"/>
      </right>
      <top style="hair">
        <color rgb="FF000000"/>
      </top>
      <bottom style="hair">
        <color rgb="FF000000"/>
      </bottom>
    </border>
    <border>
      <left style="thin">
        <color rgb="FF000000"/>
      </left>
      <right style="medium">
        <color rgb="FF000000"/>
      </right>
      <top style="hair">
        <color rgb="FF000000"/>
      </top>
    </border>
    <border>
      <left style="medium">
        <color rgb="FF000000"/>
      </left>
      <bottom style="thin">
        <color rgb="FF000000"/>
      </bottom>
    </border>
    <border>
      <left style="thin">
        <color rgb="FF000000"/>
      </left>
      <right style="thin">
        <color rgb="FF000000"/>
      </right>
      <top style="hair">
        <color rgb="FF000000"/>
      </top>
      <bottom style="thin">
        <color rgb="FF000000"/>
      </bottom>
    </border>
    <border>
      <left style="medium">
        <color rgb="FF000000"/>
      </left>
      <right/>
      <top style="thin">
        <color rgb="FF000000"/>
      </top>
      <bottom style="medium">
        <color rgb="FF000000"/>
      </bottom>
    </border>
    <border>
      <left/>
      <right/>
      <top style="thin">
        <color rgb="FF000000"/>
      </top>
      <bottom style="medium">
        <color rgb="FF000000"/>
      </bottom>
    </border>
    <border>
      <left/>
      <right style="medium">
        <color rgb="FF000000"/>
      </right>
      <top style="thin">
        <color rgb="FF000000"/>
      </top>
      <bottom style="medium">
        <color rgb="FF000000"/>
      </bottom>
    </border>
    <border>
      <left style="medium">
        <color rgb="FF000000"/>
      </left>
      <right/>
      <top style="thin">
        <color rgb="FF000000"/>
      </top>
      <bottom style="thin">
        <color rgb="FF000000"/>
      </bottom>
    </border>
    <border>
      <left/>
      <right/>
      <top/>
      <bottom style="thin">
        <color rgb="FF000000"/>
      </bottom>
    </border>
    <border>
      <left/>
      <right style="medium">
        <color rgb="FF000000"/>
      </right>
      <top style="thin">
        <color rgb="FF000000"/>
      </top>
      <bottom style="thin">
        <color rgb="FF000000"/>
      </bottom>
    </border>
    <border>
      <left style="thin">
        <color rgb="FF000000"/>
      </left>
      <bottom style="hair">
        <color rgb="FF000000"/>
      </bottom>
    </border>
    <border>
      <right style="thin">
        <color rgb="FF000000"/>
      </right>
      <top style="hair">
        <color rgb="FF000000"/>
      </top>
    </border>
    <border>
      <left style="thin">
        <color rgb="FF000000"/>
      </left>
      <right style="thin">
        <color rgb="FF000000"/>
      </right>
      <top style="hair">
        <color rgb="FF000000"/>
      </top>
    </border>
    <border>
      <right style="thin">
        <color rgb="FF000000"/>
      </right>
      <bottom style="hair">
        <color rgb="FF000000"/>
      </bottom>
    </border>
    <border>
      <left style="medium">
        <color rgb="FF000000"/>
      </left>
      <right style="thin">
        <color rgb="FF000000"/>
      </right>
      <top style="medium">
        <color rgb="FF000000"/>
      </top>
      <bottom/>
    </border>
    <border>
      <left style="thin">
        <color rgb="FF000000"/>
      </left>
      <right style="thin">
        <color rgb="FF000000"/>
      </right>
      <top style="medium">
        <color rgb="FF000000"/>
      </top>
      <bottom/>
    </border>
    <border>
      <left style="thin">
        <color rgb="FF000000"/>
      </left>
      <right style="medium">
        <color rgb="FF000000"/>
      </right>
      <top style="medium">
        <color rgb="FF000000"/>
      </top>
      <bottom/>
    </border>
    <border>
      <left style="thin">
        <color rgb="FF000000"/>
      </left>
      <right style="medium">
        <color rgb="FF000000"/>
      </right>
      <top style="medium">
        <color rgb="FF000000"/>
      </top>
      <bottom style="medium">
        <color rgb="FF000000"/>
      </bottom>
    </border>
    <border>
      <right style="medium">
        <color rgb="FF000000"/>
      </right>
      <bottom style="thin">
        <color rgb="FF000000"/>
      </bottom>
    </border>
    <border>
      <top style="thin">
        <color rgb="FF000000"/>
      </top>
      <bottom style="medium">
        <color rgb="FF000000"/>
      </bottom>
    </border>
    <border>
      <right style="medium">
        <color rgb="FF000000"/>
      </right>
      <top style="thin">
        <color rgb="FF000000"/>
      </top>
      <bottom style="medium">
        <color rgb="FF000000"/>
      </bottom>
    </border>
    <border>
      <left style="medium">
        <color rgb="FF000000"/>
      </left>
      <right style="thin">
        <color rgb="FF000000"/>
      </right>
      <top style="medium">
        <color rgb="FF000000"/>
      </top>
    </border>
    <border>
      <left style="thin">
        <color rgb="FF000000"/>
      </left>
      <right style="thin">
        <color rgb="FF000000"/>
      </right>
      <top style="medium">
        <color rgb="FF000000"/>
      </top>
    </border>
    <border>
      <left style="thin">
        <color rgb="FF000000"/>
      </left>
      <right/>
      <top style="medium">
        <color rgb="FF000000"/>
      </top>
    </border>
    <border>
      <left style="thin">
        <color rgb="FF000000"/>
      </left>
      <top style="medium">
        <color rgb="FF000000"/>
      </top>
      <bottom/>
    </border>
    <border>
      <left style="thin">
        <color rgb="FF000000"/>
      </left>
      <right style="medium">
        <color rgb="FF000000"/>
      </right>
      <top style="medium">
        <color rgb="FF000000"/>
      </top>
    </border>
    <border>
      <left style="thin">
        <color rgb="FF000000"/>
      </left>
      <right/>
      <bottom style="thin">
        <color rgb="FF000000"/>
      </bottom>
    </border>
    <border>
      <left style="medium">
        <color rgb="FF000000"/>
      </left>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style="medium">
        <color rgb="FF000000"/>
      </right>
      <bottom style="thin">
        <color rgb="FF000000"/>
      </bottom>
    </border>
    <border>
      <left style="medium">
        <color rgb="FF000000"/>
      </left>
      <right style="thin">
        <color rgb="FF000000"/>
      </right>
      <top style="hair">
        <color rgb="FF000000"/>
      </top>
      <bottom style="hair">
        <color rgb="FF000000"/>
      </bottom>
    </border>
    <border>
      <left style="medium">
        <color rgb="FF000000"/>
      </left>
      <right style="medium">
        <color rgb="FF000000"/>
      </right>
      <top style="hair">
        <color rgb="FF000000"/>
      </top>
      <bottom style="hair">
        <color rgb="FF000000"/>
      </bottom>
    </border>
    <border>
      <left style="thin">
        <color rgb="FF000000"/>
      </left>
      <right/>
      <top/>
      <bottom style="thin">
        <color rgb="FF000000"/>
      </bottom>
    </border>
    <border>
      <left/>
      <right style="thin">
        <color rgb="FF000000"/>
      </right>
      <top/>
      <bottom style="thin">
        <color rgb="FF000000"/>
      </bottom>
    </border>
    <border>
      <top/>
      <bottom style="thin">
        <color rgb="FF000000"/>
      </bottom>
    </border>
    <border>
      <left/>
      <right style="thin">
        <color rgb="FF000000"/>
      </right>
      <top style="thin">
        <color rgb="FF000000"/>
      </top>
      <bottom style="hair">
        <color rgb="FF000000"/>
      </bottom>
    </border>
    <border>
      <left/>
      <right style="thin">
        <color rgb="FF000000"/>
      </right>
      <top/>
      <bottom style="hair">
        <color rgb="FF000000"/>
      </bottom>
    </border>
    <border>
      <left style="thin">
        <color rgb="FF000000"/>
      </left>
    </border>
    <border>
      <right/>
      <top style="thin">
        <color rgb="FF000000"/>
      </top>
      <bottom style="thin">
        <color rgb="FF000000"/>
      </bottom>
    </border>
    <border>
      <left/>
      <top style="thin">
        <color rgb="FF000000"/>
      </top>
      <bottom/>
    </border>
    <border>
      <right/>
      <top style="thin">
        <color rgb="FF000000"/>
      </top>
      <bottom/>
    </border>
    <border>
      <left style="thin">
        <color rgb="FF000000"/>
      </left>
      <right/>
      <top style="thin">
        <color rgb="FF000000"/>
      </top>
      <bottom/>
    </border>
    <border>
      <left/>
      <right/>
      <top style="thin">
        <color rgb="FF000000"/>
      </top>
      <bottom/>
    </border>
    <border>
      <left/>
      <right style="thin">
        <color rgb="FF000000"/>
      </right>
      <top style="thin">
        <color rgb="FF000000"/>
      </top>
      <bottom/>
    </border>
  </borders>
  <cellStyleXfs count="1">
    <xf borderId="0" fillId="0" fontId="0" numFmtId="0" applyAlignment="1" applyFont="1"/>
  </cellStyleXfs>
  <cellXfs count="681">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1"/>
    </xf>
    <xf borderId="2" fillId="2" fontId="2" numFmtId="0" xfId="0" applyAlignment="1" applyBorder="1" applyFont="1">
      <alignment horizontal="center" shrinkToFit="0" vertical="center" wrapText="1"/>
    </xf>
    <xf borderId="3" fillId="0" fontId="3" numFmtId="0" xfId="0" applyBorder="1" applyFont="1"/>
    <xf borderId="4" fillId="0" fontId="0" numFmtId="0" xfId="0" applyBorder="1" applyFont="1"/>
    <xf borderId="5" fillId="0" fontId="3" numFmtId="0" xfId="0" applyBorder="1" applyFont="1"/>
    <xf borderId="6" fillId="0" fontId="3" numFmtId="0" xfId="0" applyBorder="1" applyFont="1"/>
    <xf borderId="4" fillId="2" fontId="2" numFmtId="0" xfId="0" applyAlignment="1" applyBorder="1" applyFont="1">
      <alignment horizontal="center" shrinkToFit="0" vertical="center" wrapText="1"/>
    </xf>
    <xf borderId="7" fillId="0" fontId="3" numFmtId="0" xfId="0" applyBorder="1" applyFont="1"/>
    <xf borderId="8" fillId="0" fontId="3" numFmtId="0" xfId="0" applyBorder="1" applyFont="1"/>
    <xf borderId="9" fillId="0" fontId="3" numFmtId="0" xfId="0" applyBorder="1" applyFont="1"/>
    <xf borderId="0" fillId="0" fontId="4" numFmtId="0" xfId="0" applyAlignment="1" applyFont="1">
      <alignment vertical="top"/>
    </xf>
    <xf borderId="0" fillId="0" fontId="0" numFmtId="0" xfId="0" applyAlignment="1" applyFont="1">
      <alignment vertical="top"/>
    </xf>
    <xf borderId="0" fillId="0" fontId="4" numFmtId="0" xfId="0" applyAlignment="1" applyFont="1">
      <alignment vertical="center"/>
    </xf>
    <xf borderId="10" fillId="2" fontId="4" numFmtId="0" xfId="0" applyBorder="1" applyFont="1"/>
    <xf borderId="11" fillId="2" fontId="0" numFmtId="0" xfId="0" applyAlignment="1" applyBorder="1" applyFont="1">
      <alignment shrinkToFit="0" wrapText="1"/>
    </xf>
    <xf borderId="10" fillId="2" fontId="5" numFmtId="0" xfId="0" applyBorder="1" applyFont="1"/>
    <xf borderId="12" fillId="2" fontId="6" numFmtId="0" xfId="0" applyAlignment="1" applyBorder="1" applyFont="1">
      <alignment horizontal="center" shrinkToFit="0" vertical="center" wrapText="1"/>
    </xf>
    <xf borderId="13" fillId="0" fontId="0" numFmtId="0" xfId="0" applyBorder="1" applyFont="1"/>
    <xf borderId="14" fillId="2" fontId="0" numFmtId="164" xfId="0" applyAlignment="1" applyBorder="1" applyFont="1" applyNumberFormat="1">
      <alignment shrinkToFit="0" wrapText="1"/>
    </xf>
    <xf borderId="15" fillId="0" fontId="3" numFmtId="0" xfId="0" applyBorder="1" applyFont="1"/>
    <xf borderId="1" fillId="2" fontId="0" numFmtId="0" xfId="0" applyAlignment="1" applyBorder="1" applyFont="1">
      <alignment horizontal="center"/>
    </xf>
    <xf borderId="12" fillId="2" fontId="7" numFmtId="165" xfId="0" applyAlignment="1" applyBorder="1" applyFont="1" applyNumberFormat="1">
      <alignment horizontal="left" shrinkToFit="0" wrapText="1"/>
    </xf>
    <xf borderId="16" fillId="0" fontId="3" numFmtId="0" xfId="0" applyBorder="1" applyFont="1"/>
    <xf borderId="11" fillId="2" fontId="0" numFmtId="0" xfId="0" applyBorder="1" applyFont="1"/>
    <xf borderId="10" fillId="2" fontId="4" numFmtId="0" xfId="0" applyAlignment="1" applyBorder="1" applyFont="1">
      <alignment horizontal="left" vertical="top"/>
    </xf>
    <xf borderId="17" fillId="0" fontId="3" numFmtId="0" xfId="0" applyBorder="1" applyFont="1"/>
    <xf borderId="10" fillId="2" fontId="4" numFmtId="0" xfId="0" applyAlignment="1" applyBorder="1" applyFont="1">
      <alignment horizontal="left" shrinkToFit="0" vertical="top" wrapText="1"/>
    </xf>
    <xf borderId="10" fillId="2" fontId="0" numFmtId="0" xfId="0" applyBorder="1" applyFont="1"/>
    <xf borderId="10" fillId="2" fontId="4" numFmtId="0" xfId="0" applyAlignment="1" applyBorder="1" applyFont="1">
      <alignment horizontal="center" shrinkToFit="0" vertical="center" wrapText="1"/>
    </xf>
    <xf borderId="10" fillId="2" fontId="4" numFmtId="4" xfId="0" applyAlignment="1" applyBorder="1" applyFont="1" applyNumberFormat="1">
      <alignment horizontal="left" shrinkToFit="0" vertical="top" wrapText="1"/>
    </xf>
    <xf borderId="18" fillId="0" fontId="3" numFmtId="0" xfId="0" applyBorder="1" applyFont="1"/>
    <xf borderId="12" fillId="2" fontId="7" numFmtId="165" xfId="0" applyAlignment="1" applyBorder="1" applyFont="1" applyNumberFormat="1">
      <alignment horizontal="left" shrinkToFit="0" vertical="top" wrapText="1"/>
    </xf>
    <xf borderId="10" fillId="2" fontId="0" numFmtId="164" xfId="0" applyBorder="1" applyFont="1" applyNumberFormat="1"/>
    <xf borderId="1" fillId="2" fontId="8" numFmtId="0" xfId="0" applyAlignment="1" applyBorder="1" applyFont="1">
      <alignment horizontal="center" vertical="center"/>
    </xf>
    <xf borderId="19" fillId="2" fontId="4" numFmtId="0" xfId="0" applyAlignment="1" applyBorder="1" applyFont="1">
      <alignment horizontal="left" shrinkToFit="0" wrapText="1"/>
    </xf>
    <xf borderId="20" fillId="3" fontId="9" numFmtId="0" xfId="0" applyAlignment="1" applyBorder="1" applyFill="1" applyFont="1">
      <alignment horizontal="center" vertical="center"/>
    </xf>
    <xf borderId="10" fillId="2" fontId="10" numFmtId="164" xfId="0" applyAlignment="1" applyBorder="1" applyFont="1" applyNumberFormat="1">
      <alignment horizontal="center" vertical="center"/>
    </xf>
    <xf borderId="21" fillId="3" fontId="9" numFmtId="0" xfId="0" applyAlignment="1" applyBorder="1" applyFont="1">
      <alignment horizontal="center" shrinkToFit="0" vertical="center" wrapText="1"/>
    </xf>
    <xf borderId="12" fillId="2" fontId="7" numFmtId="0" xfId="0" applyAlignment="1" applyBorder="1" applyFont="1">
      <alignment horizontal="left" shrinkToFit="0" wrapText="1"/>
    </xf>
    <xf borderId="22" fillId="0" fontId="3" numFmtId="0" xfId="0" applyBorder="1" applyFont="1"/>
    <xf borderId="20" fillId="3" fontId="9" numFmtId="0" xfId="0" applyAlignment="1" applyBorder="1" applyFont="1">
      <alignment horizontal="center" shrinkToFit="0" vertical="center" wrapText="1"/>
    </xf>
    <xf borderId="14" fillId="2" fontId="0" numFmtId="164" xfId="0" applyBorder="1" applyFont="1" applyNumberFormat="1"/>
    <xf borderId="23" fillId="2" fontId="4" numFmtId="0" xfId="0" applyAlignment="1" applyBorder="1" applyFont="1">
      <alignment horizontal="left" vertical="top"/>
    </xf>
    <xf borderId="24" fillId="2" fontId="5" numFmtId="0" xfId="0" applyAlignment="1" applyBorder="1" applyFont="1">
      <alignment horizontal="center" vertical="center"/>
    </xf>
    <xf borderId="25" fillId="0" fontId="3" numFmtId="0" xfId="0" applyBorder="1" applyFont="1"/>
    <xf borderId="20" fillId="3" fontId="9" numFmtId="4" xfId="0" applyAlignment="1" applyBorder="1" applyFont="1" applyNumberFormat="1">
      <alignment horizontal="center" vertical="center"/>
    </xf>
    <xf borderId="26" fillId="0" fontId="3" numFmtId="0" xfId="0" applyBorder="1" applyFont="1"/>
    <xf borderId="27" fillId="0" fontId="3" numFmtId="0" xfId="0" applyBorder="1" applyFont="1"/>
    <xf borderId="20" fillId="0" fontId="11" numFmtId="0" xfId="0" applyAlignment="1" applyBorder="1" applyFont="1">
      <alignment horizontal="center" vertical="center"/>
    </xf>
    <xf borderId="28" fillId="2" fontId="7" numFmtId="0" xfId="0" applyAlignment="1" applyBorder="1" applyFont="1">
      <alignment horizontal="left" shrinkToFit="0" vertical="top" wrapText="1"/>
    </xf>
    <xf borderId="20" fillId="3" fontId="9" numFmtId="165" xfId="0" applyAlignment="1" applyBorder="1" applyFont="1" applyNumberFormat="1">
      <alignment horizontal="center" shrinkToFit="0" vertical="center" wrapText="1"/>
    </xf>
    <xf borderId="29" fillId="0" fontId="3" numFmtId="0" xfId="0" applyBorder="1" applyFont="1"/>
    <xf borderId="0" fillId="0" fontId="0" numFmtId="0" xfId="0" applyFont="1"/>
    <xf borderId="20" fillId="0" fontId="11" numFmtId="0" xfId="0" applyAlignment="1" applyBorder="1" applyFont="1">
      <alignment horizontal="center" shrinkToFit="0" vertical="center" wrapText="1"/>
    </xf>
    <xf borderId="30" fillId="3" fontId="9" numFmtId="165" xfId="0" applyAlignment="1" applyBorder="1" applyFont="1" applyNumberFormat="1">
      <alignment horizontal="center" shrinkToFit="0" vertical="center" wrapText="1"/>
    </xf>
    <xf borderId="24" fillId="4" fontId="11" numFmtId="164" xfId="0" applyAlignment="1" applyBorder="1" applyFill="1" applyFont="1" applyNumberFormat="1">
      <alignment horizontal="center" shrinkToFit="0" vertical="center" wrapText="1"/>
    </xf>
    <xf borderId="31" fillId="2" fontId="8" numFmtId="0" xfId="0" applyAlignment="1" applyBorder="1" applyFont="1">
      <alignment horizontal="center" vertical="center"/>
    </xf>
    <xf borderId="20" fillId="0" fontId="11" numFmtId="164" xfId="0" applyAlignment="1" applyBorder="1" applyFont="1" applyNumberFormat="1">
      <alignment horizontal="center" shrinkToFit="0" vertical="center" wrapText="1"/>
    </xf>
    <xf borderId="10" fillId="3" fontId="9" numFmtId="165" xfId="0" applyAlignment="1" applyBorder="1" applyFont="1" applyNumberFormat="1">
      <alignment horizontal="center" shrinkToFit="0" vertical="center" wrapText="1"/>
    </xf>
    <xf borderId="0" fillId="0" fontId="0" numFmtId="0" xfId="0" applyAlignment="1" applyFont="1">
      <alignment horizontal="left" vertical="center"/>
    </xf>
    <xf borderId="32" fillId="0" fontId="3" numFmtId="0" xfId="0" applyBorder="1" applyFont="1"/>
    <xf borderId="20" fillId="4" fontId="0" numFmtId="0" xfId="0" applyAlignment="1" applyBorder="1" applyFont="1">
      <alignment horizontal="center" vertical="center"/>
    </xf>
    <xf borderId="10" fillId="3" fontId="4" numFmtId="0" xfId="0" applyAlignment="1" applyBorder="1" applyFont="1">
      <alignment vertical="top"/>
    </xf>
    <xf borderId="13" fillId="0" fontId="0" numFmtId="0" xfId="0" applyAlignment="1" applyBorder="1" applyFont="1">
      <alignment vertical="top"/>
    </xf>
    <xf borderId="33" fillId="2" fontId="7" numFmtId="0" xfId="0" applyAlignment="1" applyBorder="1" applyFont="1">
      <alignment horizontal="center" vertical="center"/>
    </xf>
    <xf borderId="21" fillId="4" fontId="0" numFmtId="0" xfId="0" applyAlignment="1" applyBorder="1" applyFont="1">
      <alignment horizontal="left" shrinkToFit="0" vertical="center" wrapText="1"/>
    </xf>
    <xf borderId="20" fillId="2" fontId="7" numFmtId="0" xfId="0" applyAlignment="1" applyBorder="1" applyFont="1">
      <alignment horizontal="center" vertical="center"/>
    </xf>
    <xf borderId="30" fillId="2" fontId="7" numFmtId="0" xfId="0" applyAlignment="1" applyBorder="1" applyFont="1">
      <alignment horizontal="center" vertical="center"/>
    </xf>
    <xf quotePrefix="1" borderId="34" fillId="5" fontId="7" numFmtId="0" xfId="0" applyAlignment="1" applyBorder="1" applyFill="1" applyFont="1">
      <alignment horizontal="center" shrinkToFit="0" vertical="center" wrapText="1"/>
    </xf>
    <xf borderId="35" fillId="2" fontId="7" numFmtId="0" xfId="0" applyAlignment="1" applyBorder="1" applyFont="1">
      <alignment horizontal="center" vertical="center"/>
    </xf>
    <xf borderId="21" fillId="4" fontId="0" numFmtId="0" xfId="0" applyAlignment="1" applyBorder="1" applyFont="1">
      <alignment shrinkToFit="0" vertical="center" wrapText="1"/>
    </xf>
    <xf borderId="0" fillId="0" fontId="0" numFmtId="164" xfId="0" applyAlignment="1" applyFont="1" applyNumberFormat="1">
      <alignment vertical="top"/>
    </xf>
    <xf borderId="36" fillId="5" fontId="7" numFmtId="10" xfId="0" applyAlignment="1" applyBorder="1" applyFont="1" applyNumberFormat="1">
      <alignment horizontal="center" shrinkToFit="0" vertical="center" wrapText="1"/>
    </xf>
    <xf quotePrefix="1" borderId="37" fillId="2" fontId="4" numFmtId="0" xfId="0" applyAlignment="1" applyBorder="1" applyFont="1">
      <alignment horizontal="center" vertical="center"/>
    </xf>
    <xf borderId="21" fillId="4" fontId="0" numFmtId="164" xfId="0" applyAlignment="1" applyBorder="1" applyFont="1" applyNumberFormat="1">
      <alignment shrinkToFit="0" vertical="center" wrapText="1"/>
    </xf>
    <xf borderId="38" fillId="4" fontId="0" numFmtId="164" xfId="0" applyAlignment="1" applyBorder="1" applyFont="1" applyNumberFormat="1">
      <alignment shrinkToFit="0" vertical="center" wrapText="1"/>
    </xf>
    <xf borderId="39" fillId="2" fontId="4" numFmtId="0" xfId="0" applyAlignment="1" applyBorder="1" applyFont="1">
      <alignment horizontal="left" vertical="center"/>
    </xf>
    <xf borderId="34" fillId="5" fontId="4" numFmtId="49" xfId="0" applyAlignment="1" applyBorder="1" applyFont="1" applyNumberFormat="1">
      <alignment horizontal="center" shrinkToFit="0" vertical="center" wrapText="1"/>
    </xf>
    <xf borderId="40" fillId="2" fontId="4" numFmtId="4" xfId="0" applyAlignment="1" applyBorder="1" applyFont="1" applyNumberFormat="1">
      <alignment horizontal="right" vertical="center"/>
    </xf>
    <xf borderId="34" fillId="5" fontId="7" numFmtId="0" xfId="0" applyAlignment="1" applyBorder="1" applyFont="1">
      <alignment horizontal="left" shrinkToFit="0" vertical="center" wrapText="1"/>
    </xf>
    <xf borderId="20" fillId="0" fontId="11" numFmtId="0" xfId="0" applyAlignment="1" applyBorder="1" applyFont="1">
      <alignment horizontal="left" shrinkToFit="0" vertical="center" wrapText="1"/>
    </xf>
    <xf borderId="41" fillId="2" fontId="4" numFmtId="10" xfId="0" applyAlignment="1" applyBorder="1" applyFont="1" applyNumberFormat="1">
      <alignment horizontal="center" vertical="center"/>
    </xf>
    <xf borderId="34" fillId="5" fontId="4" numFmtId="0" xfId="0" applyAlignment="1" applyBorder="1" applyFont="1">
      <alignment horizontal="center" shrinkToFit="0" vertical="center" wrapText="1"/>
    </xf>
    <xf borderId="20" fillId="0" fontId="0" numFmtId="164" xfId="0" applyAlignment="1" applyBorder="1" applyFont="1" applyNumberFormat="1">
      <alignment horizontal="center" shrinkToFit="0" vertical="center" wrapText="1"/>
    </xf>
    <xf borderId="34" fillId="2" fontId="4" numFmtId="0" xfId="0" applyAlignment="1" applyBorder="1" applyFont="1">
      <alignment horizontal="left" vertical="center"/>
    </xf>
    <xf borderId="34" fillId="5" fontId="4" numFmtId="4" xfId="0" applyAlignment="1" applyBorder="1" applyFont="1" applyNumberFormat="1">
      <alignment horizontal="right" shrinkToFit="0" vertical="center" wrapText="1"/>
    </xf>
    <xf borderId="20" fillId="0" fontId="11" numFmtId="164" xfId="0" applyAlignment="1" applyBorder="1" applyFont="1" applyNumberFormat="1">
      <alignment horizontal="center" vertical="center"/>
    </xf>
    <xf borderId="34" fillId="5" fontId="4" numFmtId="165" xfId="0" applyAlignment="1" applyBorder="1" applyFont="1" applyNumberFormat="1">
      <alignment horizontal="right" shrinkToFit="0" vertical="center" wrapText="1"/>
    </xf>
    <xf borderId="34" fillId="2" fontId="4" numFmtId="0" xfId="0" applyAlignment="1" applyBorder="1" applyFont="1">
      <alignment horizontal="left" shrinkToFit="0" vertical="center" wrapText="1"/>
    </xf>
    <xf borderId="42" fillId="2" fontId="0" numFmtId="0" xfId="0" applyBorder="1" applyFont="1"/>
    <xf borderId="34" fillId="5" fontId="7" numFmtId="165" xfId="0" applyAlignment="1" applyBorder="1" applyFont="1" applyNumberFormat="1">
      <alignment horizontal="right" shrinkToFit="0" vertical="center" wrapText="1"/>
    </xf>
    <xf borderId="43" fillId="0" fontId="0" numFmtId="0" xfId="0" applyAlignment="1" applyBorder="1" applyFont="1">
      <alignment horizontal="left" shrinkToFit="0" wrapText="1"/>
    </xf>
    <xf borderId="10" fillId="5" fontId="4" numFmtId="0" xfId="0" applyAlignment="1" applyBorder="1" applyFont="1">
      <alignment vertical="top"/>
    </xf>
    <xf borderId="44" fillId="0" fontId="0" numFmtId="2" xfId="0" applyBorder="1" applyFont="1" applyNumberFormat="1"/>
    <xf borderId="0" fillId="0" fontId="4" numFmtId="165" xfId="0" applyAlignment="1" applyFont="1" applyNumberFormat="1">
      <alignment vertical="top"/>
    </xf>
    <xf borderId="44" fillId="0" fontId="0" numFmtId="164" xfId="0" applyAlignment="1" applyBorder="1" applyFont="1" applyNumberFormat="1">
      <alignment horizontal="center" vertical="center"/>
    </xf>
    <xf borderId="45" fillId="0" fontId="0" numFmtId="164" xfId="0" applyAlignment="1" applyBorder="1" applyFont="1" applyNumberFormat="1">
      <alignment vertical="center"/>
    </xf>
    <xf borderId="46" fillId="2" fontId="0" numFmtId="0" xfId="0" applyBorder="1" applyFont="1"/>
    <xf borderId="47" fillId="0" fontId="0" numFmtId="0" xfId="0" applyAlignment="1" applyBorder="1" applyFont="1">
      <alignment horizontal="left" shrinkToFit="0" wrapText="1"/>
    </xf>
    <xf borderId="48" fillId="0" fontId="0" numFmtId="2" xfId="0" applyBorder="1" applyFont="1" applyNumberFormat="1"/>
    <xf borderId="48" fillId="0" fontId="0" numFmtId="164" xfId="0" applyAlignment="1" applyBorder="1" applyFont="1" applyNumberFormat="1">
      <alignment horizontal="center" vertical="center"/>
    </xf>
    <xf borderId="34" fillId="0" fontId="4" numFmtId="0" xfId="0" applyAlignment="1" applyBorder="1" applyFont="1">
      <alignment horizontal="center" vertical="center"/>
    </xf>
    <xf borderId="49" fillId="0" fontId="4" numFmtId="0" xfId="0" applyAlignment="1" applyBorder="1" applyFont="1">
      <alignment horizontal="center" shrinkToFit="0" vertical="center" wrapText="1"/>
    </xf>
    <xf borderId="34" fillId="0" fontId="4" numFmtId="0" xfId="0" applyAlignment="1" applyBorder="1" applyFont="1">
      <alignment horizontal="center" shrinkToFit="0" vertical="center" wrapText="1"/>
    </xf>
    <xf borderId="50" fillId="6" fontId="0" numFmtId="0" xfId="0" applyAlignment="1" applyBorder="1" applyFill="1" applyFont="1">
      <alignment vertical="top"/>
    </xf>
    <xf borderId="51" fillId="0" fontId="4" numFmtId="0" xfId="0" applyAlignment="1" applyBorder="1" applyFont="1">
      <alignment horizontal="left" vertical="center"/>
    </xf>
    <xf borderId="52" fillId="0" fontId="0" numFmtId="164" xfId="0" applyAlignment="1" applyBorder="1" applyFont="1" applyNumberFormat="1">
      <alignment vertical="center"/>
    </xf>
    <xf borderId="10" fillId="6" fontId="0" numFmtId="0" xfId="0" applyBorder="1" applyFont="1"/>
    <xf borderId="53" fillId="0" fontId="0" numFmtId="164" xfId="0" applyAlignment="1" applyBorder="1" applyFont="1" applyNumberFormat="1">
      <alignment vertical="center"/>
    </xf>
    <xf borderId="10" fillId="6" fontId="0" numFmtId="0" xfId="0" applyAlignment="1" applyBorder="1" applyFont="1">
      <alignment vertical="top"/>
    </xf>
    <xf borderId="54" fillId="2" fontId="0" numFmtId="0" xfId="0" applyBorder="1" applyFont="1"/>
    <xf borderId="34" fillId="0" fontId="4" numFmtId="0" xfId="0" applyAlignment="1" applyBorder="1" applyFont="1">
      <alignment horizontal="left" shrinkToFit="0" vertical="center" wrapText="1"/>
    </xf>
    <xf borderId="10" fillId="6" fontId="0" numFmtId="164" xfId="0" applyAlignment="1" applyBorder="1" applyFont="1" applyNumberFormat="1">
      <alignment vertical="top"/>
    </xf>
    <xf borderId="55" fillId="0" fontId="0" numFmtId="0" xfId="0" applyAlignment="1" applyBorder="1" applyFont="1">
      <alignment horizontal="left" shrinkToFit="0" wrapText="1"/>
    </xf>
    <xf borderId="56" fillId="0" fontId="0" numFmtId="2" xfId="0" applyBorder="1" applyFont="1" applyNumberFormat="1"/>
    <xf borderId="56" fillId="0" fontId="12" numFmtId="164" xfId="0" applyAlignment="1" applyBorder="1" applyFont="1" applyNumberFormat="1">
      <alignment horizontal="center" vertical="center"/>
    </xf>
    <xf borderId="56" fillId="0" fontId="0" numFmtId="164" xfId="0" applyAlignment="1" applyBorder="1" applyFont="1" applyNumberFormat="1">
      <alignment horizontal="center" vertical="center"/>
    </xf>
    <xf borderId="34" fillId="0" fontId="4" numFmtId="0" xfId="0" applyAlignment="1" applyBorder="1" applyFont="1">
      <alignment horizontal="left" vertical="center"/>
    </xf>
    <xf borderId="57" fillId="0" fontId="0" numFmtId="164" xfId="0" applyAlignment="1" applyBorder="1" applyFont="1" applyNumberFormat="1">
      <alignment vertical="center"/>
    </xf>
    <xf borderId="30" fillId="7" fontId="0" numFmtId="0" xfId="0" applyAlignment="1" applyBorder="1" applyFill="1" applyFont="1">
      <alignment horizontal="center" vertical="center"/>
    </xf>
    <xf borderId="21" fillId="7" fontId="13" numFmtId="0" xfId="0" applyAlignment="1" applyBorder="1" applyFont="1">
      <alignment horizontal="left" shrinkToFit="0" vertical="center" wrapText="1"/>
    </xf>
    <xf borderId="34" fillId="0" fontId="4" numFmtId="4" xfId="0" applyAlignment="1" applyBorder="1" applyFont="1" applyNumberFormat="1">
      <alignment horizontal="right" vertical="center"/>
    </xf>
    <xf borderId="21" fillId="7" fontId="0" numFmtId="0" xfId="0" applyAlignment="1" applyBorder="1" applyFont="1">
      <alignment horizontal="center" vertical="center"/>
    </xf>
    <xf borderId="21" fillId="7" fontId="0" numFmtId="164" xfId="0" applyAlignment="1" applyBorder="1" applyFont="1" applyNumberFormat="1">
      <alignment horizontal="center" vertical="center"/>
    </xf>
    <xf borderId="21" fillId="7" fontId="0" numFmtId="164" xfId="0" applyAlignment="1" applyBorder="1" applyFont="1" applyNumberFormat="1">
      <alignment vertical="center"/>
    </xf>
    <xf borderId="38" fillId="7" fontId="0" numFmtId="164" xfId="0" applyAlignment="1" applyBorder="1" applyFont="1" applyNumberFormat="1">
      <alignment vertical="center"/>
    </xf>
    <xf borderId="58" fillId="0" fontId="0" numFmtId="0" xfId="0" applyAlignment="1" applyBorder="1" applyFont="1">
      <alignment vertical="top"/>
    </xf>
    <xf borderId="59" fillId="3" fontId="7" numFmtId="0" xfId="0" applyAlignment="1" applyBorder="1" applyFont="1">
      <alignment horizontal="right" vertical="center"/>
    </xf>
    <xf borderId="60" fillId="0" fontId="3" numFmtId="0" xfId="0" applyBorder="1" applyFont="1"/>
    <xf borderId="34" fillId="0" fontId="4" numFmtId="165" xfId="0" applyAlignment="1" applyBorder="1" applyFont="1" applyNumberFormat="1">
      <alignment horizontal="right" vertical="center"/>
    </xf>
    <xf borderId="61" fillId="0" fontId="0" numFmtId="0" xfId="0" applyAlignment="1" applyBorder="1" applyFont="1">
      <alignment horizontal="left" shrinkToFit="0" wrapText="1"/>
    </xf>
    <xf borderId="62" fillId="3" fontId="7" numFmtId="166" xfId="0" applyAlignment="1" applyBorder="1" applyFont="1" applyNumberFormat="1">
      <alignment horizontal="center" vertical="center"/>
    </xf>
    <xf borderId="63" fillId="0" fontId="0" numFmtId="164" xfId="0" applyAlignment="1" applyBorder="1" applyFont="1" applyNumberFormat="1">
      <alignment horizontal="center" vertical="center"/>
    </xf>
    <xf borderId="52" fillId="0" fontId="3" numFmtId="0" xfId="0" applyBorder="1" applyFont="1"/>
    <xf borderId="64" fillId="0" fontId="4" numFmtId="165" xfId="0" applyAlignment="1" applyBorder="1" applyFont="1" applyNumberFormat="1">
      <alignment horizontal="right" vertical="center"/>
    </xf>
    <xf borderId="65" fillId="3" fontId="7" numFmtId="10" xfId="0" applyAlignment="1" applyBorder="1" applyFont="1" applyNumberFormat="1">
      <alignment horizontal="center" vertical="center"/>
    </xf>
    <xf borderId="0" fillId="0" fontId="4" numFmtId="10" xfId="0" applyAlignment="1" applyFont="1" applyNumberFormat="1">
      <alignment horizontal="right" vertical="center"/>
    </xf>
    <xf borderId="0" fillId="0" fontId="4" numFmtId="0" xfId="0" applyFont="1"/>
    <xf borderId="0" fillId="0" fontId="4" numFmtId="166" xfId="0" applyFont="1" applyNumberFormat="1"/>
    <xf borderId="0" fillId="0" fontId="4" numFmtId="4" xfId="0" applyFont="1" applyNumberFormat="1"/>
    <xf borderId="0" fillId="0" fontId="4" numFmtId="164" xfId="0" applyFont="1" applyNumberFormat="1"/>
    <xf borderId="0" fillId="0" fontId="0" numFmtId="2" xfId="0" applyAlignment="1" applyFont="1" applyNumberFormat="1">
      <alignment vertical="top"/>
    </xf>
    <xf borderId="66" fillId="0" fontId="0" numFmtId="0" xfId="0" applyBorder="1" applyFont="1"/>
    <xf quotePrefix="1" borderId="20" fillId="4" fontId="0" numFmtId="0" xfId="0" applyAlignment="1" applyBorder="1" applyFont="1">
      <alignment horizontal="center" vertical="center"/>
    </xf>
    <xf borderId="67" fillId="0" fontId="0" numFmtId="2" xfId="0" applyBorder="1" applyFont="1" applyNumberFormat="1"/>
    <xf borderId="63" fillId="0" fontId="0" numFmtId="164" xfId="0" applyAlignment="1" applyBorder="1" applyFont="1" applyNumberFormat="1">
      <alignment vertical="center"/>
    </xf>
    <xf borderId="67" fillId="0" fontId="0" numFmtId="164" xfId="0" applyAlignment="1" applyBorder="1" applyFont="1" applyNumberFormat="1">
      <alignment horizontal="center" vertical="center"/>
    </xf>
    <xf borderId="20" fillId="0" fontId="11" numFmtId="4" xfId="0" applyAlignment="1" applyBorder="1" applyFont="1" applyNumberFormat="1">
      <alignment horizontal="center" vertical="center"/>
    </xf>
    <xf borderId="67" fillId="0" fontId="0" numFmtId="9" xfId="0" applyAlignment="1" applyBorder="1" applyFont="1" applyNumberFormat="1">
      <alignment horizontal="center" vertical="center"/>
    </xf>
    <xf borderId="61" fillId="0" fontId="14" numFmtId="0" xfId="0" applyAlignment="1" applyBorder="1" applyFont="1">
      <alignment horizontal="left" shrinkToFit="0" wrapText="1"/>
    </xf>
    <xf borderId="34" fillId="8" fontId="4" numFmtId="0" xfId="0" applyAlignment="1" applyBorder="1" applyFill="1" applyFont="1">
      <alignment horizontal="center" vertical="center"/>
    </xf>
    <xf borderId="36" fillId="8" fontId="4" numFmtId="0" xfId="0" applyAlignment="1" applyBorder="1" applyFont="1">
      <alignment horizontal="center" shrinkToFit="0" vertical="center" wrapText="1"/>
    </xf>
    <xf borderId="34" fillId="8" fontId="4" numFmtId="0" xfId="0" applyAlignment="1" applyBorder="1" applyFont="1">
      <alignment horizontal="center" shrinkToFit="0" vertical="center" wrapText="1"/>
    </xf>
    <xf borderId="34" fillId="8" fontId="7" numFmtId="0" xfId="0" applyAlignment="1" applyBorder="1" applyFont="1">
      <alignment horizontal="left" shrinkToFit="0" vertical="center" wrapText="1"/>
    </xf>
    <xf borderId="34" fillId="8" fontId="4" numFmtId="4" xfId="0" applyAlignment="1" applyBorder="1" applyFont="1" applyNumberFormat="1">
      <alignment horizontal="right" vertical="center"/>
    </xf>
    <xf borderId="34" fillId="8" fontId="4" numFmtId="165" xfId="0" applyAlignment="1" applyBorder="1" applyFont="1" applyNumberFormat="1">
      <alignment horizontal="right" vertical="center"/>
    </xf>
    <xf borderId="68" fillId="8" fontId="7" numFmtId="165" xfId="0" applyAlignment="1" applyBorder="1" applyFont="1" applyNumberFormat="1">
      <alignment horizontal="right" vertical="center"/>
    </xf>
    <xf borderId="10" fillId="8" fontId="7" numFmtId="10" xfId="0" applyAlignment="1" applyBorder="1" applyFont="1" applyNumberFormat="1">
      <alignment horizontal="right" vertical="center"/>
    </xf>
    <xf borderId="10" fillId="8" fontId="4" numFmtId="0" xfId="0" applyAlignment="1" applyBorder="1" applyFont="1">
      <alignment vertical="top"/>
    </xf>
    <xf borderId="0" fillId="0" fontId="4" numFmtId="0" xfId="0" applyAlignment="1" applyFont="1">
      <alignment horizontal="center" shrinkToFit="0" vertical="center" wrapText="1"/>
    </xf>
    <xf borderId="34" fillId="0" fontId="7" numFmtId="0" xfId="0" applyAlignment="1" applyBorder="1" applyFont="1">
      <alignment horizontal="left" shrinkToFit="0" vertical="center" wrapText="1"/>
    </xf>
    <xf borderId="34" fillId="0" fontId="7" numFmtId="165" xfId="0" applyAlignment="1" applyBorder="1" applyFont="1" applyNumberFormat="1">
      <alignment horizontal="right" vertical="center"/>
    </xf>
    <xf quotePrefix="1" borderId="34" fillId="0" fontId="4" numFmtId="0" xfId="0" applyAlignment="1" applyBorder="1" applyFont="1">
      <alignment horizontal="center" vertical="center"/>
    </xf>
    <xf borderId="69" fillId="0" fontId="0" numFmtId="164" xfId="0" applyAlignment="1" applyBorder="1" applyFont="1" applyNumberFormat="1">
      <alignment vertical="center"/>
    </xf>
    <xf borderId="34" fillId="0" fontId="4" numFmtId="4" xfId="0" applyAlignment="1" applyBorder="1" applyFont="1" applyNumberFormat="1">
      <alignment horizontal="center" vertical="center"/>
    </xf>
    <xf borderId="0" fillId="0" fontId="0" numFmtId="164" xfId="0" applyFont="1" applyNumberFormat="1"/>
    <xf borderId="70" fillId="0" fontId="0" numFmtId="2" xfId="0" applyBorder="1" applyFont="1" applyNumberFormat="1"/>
    <xf borderId="71" fillId="0" fontId="0" numFmtId="164" xfId="0" applyAlignment="1" applyBorder="1" applyFont="1" applyNumberFormat="1">
      <alignment horizontal="center" vertical="center"/>
    </xf>
    <xf borderId="72" fillId="0" fontId="0" numFmtId="164" xfId="0" applyAlignment="1" applyBorder="1" applyFont="1" applyNumberFormat="1">
      <alignment horizontal="center" vertical="center"/>
    </xf>
    <xf borderId="72" fillId="0" fontId="0" numFmtId="164" xfId="0" applyAlignment="1" applyBorder="1" applyFont="1" applyNumberFormat="1">
      <alignment vertical="center"/>
    </xf>
    <xf borderId="70" fillId="0" fontId="0" numFmtId="164" xfId="0" applyAlignment="1" applyBorder="1" applyFont="1" applyNumberFormat="1">
      <alignment horizontal="center" vertical="center"/>
    </xf>
    <xf borderId="73" fillId="0" fontId="3" numFmtId="0" xfId="0" applyBorder="1" applyFont="1"/>
    <xf borderId="21" fillId="4" fontId="0" numFmtId="10" xfId="0" applyAlignment="1" applyBorder="1" applyFont="1" applyNumberFormat="1">
      <alignment horizontal="left" shrinkToFit="0" vertical="center" wrapText="1"/>
    </xf>
    <xf borderId="66" fillId="0" fontId="11" numFmtId="0" xfId="0" applyAlignment="1" applyBorder="1" applyFont="1">
      <alignment horizontal="center" vertical="center"/>
    </xf>
    <xf borderId="61" fillId="0" fontId="0" numFmtId="0" xfId="0" applyAlignment="1" applyBorder="1" applyFont="1">
      <alignment horizontal="left" shrinkToFit="0" vertical="center" wrapText="1"/>
    </xf>
    <xf borderId="48" fillId="0" fontId="11" numFmtId="0" xfId="0" applyAlignment="1" applyBorder="1" applyFont="1">
      <alignment horizontal="center" vertical="center"/>
    </xf>
    <xf borderId="48" fillId="0" fontId="0" numFmtId="164" xfId="0" applyAlignment="1" applyBorder="1" applyFont="1" applyNumberFormat="1">
      <alignment horizontal="center" shrinkToFit="0" vertical="center" wrapText="1"/>
    </xf>
    <xf borderId="48" fillId="0" fontId="0" numFmtId="164" xfId="0" applyAlignment="1" applyBorder="1" applyFont="1" applyNumberFormat="1">
      <alignment vertical="center"/>
    </xf>
    <xf borderId="53" fillId="0" fontId="11" numFmtId="164" xfId="0" applyAlignment="1" applyBorder="1" applyFont="1" applyNumberFormat="1">
      <alignment horizontal="center" vertical="center"/>
    </xf>
    <xf borderId="46" fillId="2" fontId="0" numFmtId="0" xfId="0" applyAlignment="1" applyBorder="1" applyFont="1">
      <alignment horizontal="center" vertical="center"/>
    </xf>
    <xf borderId="67" fillId="0" fontId="0" numFmtId="164" xfId="0" applyBorder="1" applyFont="1" applyNumberFormat="1"/>
    <xf borderId="47" fillId="0" fontId="15" numFmtId="0" xfId="0" applyAlignment="1" applyBorder="1" applyFont="1">
      <alignment horizontal="left" shrinkToFit="0" wrapText="1"/>
    </xf>
    <xf borderId="34" fillId="8" fontId="7" numFmtId="165" xfId="0" applyAlignment="1" applyBorder="1" applyFont="1" applyNumberFormat="1">
      <alignment horizontal="right" vertical="center"/>
    </xf>
    <xf borderId="36" fillId="5" fontId="7" numFmtId="10" xfId="0" applyAlignment="1" applyBorder="1" applyFont="1" applyNumberFormat="1">
      <alignment horizontal="left" shrinkToFit="0" vertical="center" wrapText="1"/>
    </xf>
    <xf borderId="34" fillId="2" fontId="4" numFmtId="0" xfId="0" applyAlignment="1" applyBorder="1" applyFont="1">
      <alignment horizontal="center" vertical="center"/>
    </xf>
    <xf borderId="36" fillId="2" fontId="4" numFmtId="0" xfId="0" applyAlignment="1" applyBorder="1" applyFont="1">
      <alignment horizontal="center" shrinkToFit="0" vertical="center" wrapText="1"/>
    </xf>
    <xf borderId="34" fillId="2" fontId="4" numFmtId="0" xfId="0" applyAlignment="1" applyBorder="1" applyFont="1">
      <alignment horizontal="center" shrinkToFit="0" vertical="center" wrapText="1"/>
    </xf>
    <xf borderId="0" fillId="0" fontId="0" numFmtId="2" xfId="0" applyAlignment="1" applyFont="1" applyNumberFormat="1">
      <alignment horizontal="left" vertical="center"/>
    </xf>
    <xf borderId="34" fillId="2" fontId="4" numFmtId="165" xfId="0" applyAlignment="1" applyBorder="1" applyFont="1" applyNumberFormat="1">
      <alignment horizontal="right" vertical="center"/>
    </xf>
    <xf borderId="10" fillId="2" fontId="4" numFmtId="0" xfId="0" applyAlignment="1" applyBorder="1" applyFont="1">
      <alignment vertical="top"/>
    </xf>
    <xf borderId="47" fillId="0" fontId="14" numFmtId="0" xfId="0" applyAlignment="1" applyBorder="1" applyFont="1">
      <alignment horizontal="left" shrinkToFit="0" wrapText="1"/>
    </xf>
    <xf borderId="47" fillId="0" fontId="16" numFmtId="0" xfId="0" applyAlignment="1" applyBorder="1" applyFont="1">
      <alignment horizontal="left" shrinkToFit="0" wrapText="1"/>
    </xf>
    <xf borderId="63" fillId="0" fontId="0" numFmtId="164" xfId="0" applyAlignment="1" applyBorder="1" applyFont="1" applyNumberFormat="1">
      <alignment horizontal="center" shrinkToFit="0" vertical="center" wrapText="1"/>
    </xf>
    <xf borderId="34" fillId="2" fontId="4" numFmtId="4" xfId="0" applyAlignment="1" applyBorder="1" applyFont="1" applyNumberFormat="1">
      <alignment horizontal="center" vertical="center"/>
    </xf>
    <xf borderId="20" fillId="4" fontId="0" numFmtId="10" xfId="0" applyAlignment="1" applyBorder="1" applyFont="1" applyNumberFormat="1">
      <alignment horizontal="center" vertical="center"/>
    </xf>
    <xf borderId="20" fillId="0" fontId="0" numFmtId="0" xfId="0" applyAlignment="1" applyBorder="1" applyFont="1">
      <alignment horizontal="center" vertical="center"/>
    </xf>
    <xf borderId="4" fillId="2" fontId="17" numFmtId="0" xfId="0" applyAlignment="1" applyBorder="1" applyFont="1">
      <alignment horizontal="center" shrinkToFit="0" vertical="center" wrapText="1"/>
    </xf>
    <xf borderId="25" fillId="0" fontId="0" numFmtId="0" xfId="0" applyAlignment="1" applyBorder="1" applyFont="1">
      <alignment horizontal="left" shrinkToFit="0" vertical="center" wrapText="1"/>
    </xf>
    <xf borderId="25" fillId="0" fontId="0" numFmtId="0" xfId="0" applyAlignment="1" applyBorder="1" applyFont="1">
      <alignment shrinkToFit="0" vertical="center" wrapText="1"/>
    </xf>
    <xf borderId="25" fillId="0" fontId="0" numFmtId="164" xfId="0" applyAlignment="1" applyBorder="1" applyFont="1" applyNumberFormat="1">
      <alignment shrinkToFit="0" vertical="center" wrapText="1"/>
    </xf>
    <xf borderId="50" fillId="2" fontId="18" numFmtId="0" xfId="0" applyAlignment="1" applyBorder="1" applyFont="1">
      <alignment horizontal="left"/>
    </xf>
    <xf borderId="10" fillId="2" fontId="18" numFmtId="0" xfId="0" applyAlignment="1" applyBorder="1" applyFont="1">
      <alignment horizontal="left"/>
    </xf>
    <xf borderId="10" fillId="2" fontId="4" numFmtId="0" xfId="0" applyAlignment="1" applyBorder="1" applyFont="1">
      <alignment horizontal="left"/>
    </xf>
    <xf borderId="26" fillId="0" fontId="0" numFmtId="164" xfId="0" applyAlignment="1" applyBorder="1" applyFont="1" applyNumberFormat="1">
      <alignment shrinkToFit="0" vertical="center" wrapText="1"/>
    </xf>
    <xf borderId="74" fillId="2" fontId="4" numFmtId="0" xfId="0" applyAlignment="1" applyBorder="1" applyFont="1">
      <alignment horizontal="left"/>
    </xf>
    <xf borderId="19" fillId="2" fontId="4" numFmtId="0" xfId="0" applyAlignment="1" applyBorder="1" applyFont="1">
      <alignment horizontal="center" shrinkToFit="0" vertical="center" wrapText="1"/>
    </xf>
    <xf borderId="75" fillId="0" fontId="19" numFmtId="0" xfId="0" applyAlignment="1" applyBorder="1" applyFont="1">
      <alignment horizontal="center" vertical="center"/>
    </xf>
    <xf borderId="76" fillId="0" fontId="3" numFmtId="0" xfId="0" applyBorder="1" applyFont="1"/>
    <xf borderId="77" fillId="0" fontId="3" numFmtId="0" xfId="0" applyBorder="1" applyFont="1"/>
    <xf borderId="78" fillId="4" fontId="7" numFmtId="0" xfId="0" applyAlignment="1" applyBorder="1" applyFont="1">
      <alignment horizontal="center" vertical="center"/>
    </xf>
    <xf borderId="79" fillId="4" fontId="7" numFmtId="0" xfId="0" applyAlignment="1" applyBorder="1" applyFont="1">
      <alignment horizontal="center" vertical="center"/>
    </xf>
    <xf borderId="80" fillId="4" fontId="7" numFmtId="0" xfId="0" applyAlignment="1" applyBorder="1" applyFont="1">
      <alignment horizontal="center" vertical="center"/>
    </xf>
    <xf borderId="81" fillId="0" fontId="3" numFmtId="0" xfId="0" applyBorder="1" applyFont="1"/>
    <xf borderId="79" fillId="4" fontId="7" numFmtId="167" xfId="0" applyAlignment="1" applyBorder="1" applyFont="1" applyNumberFormat="1">
      <alignment horizontal="center" vertical="center"/>
    </xf>
    <xf borderId="66" fillId="0" fontId="0" numFmtId="0" xfId="0" applyAlignment="1" applyBorder="1" applyFont="1">
      <alignment horizontal="center" vertical="center"/>
    </xf>
    <xf borderId="82" fillId="4" fontId="7" numFmtId="167" xfId="0" applyAlignment="1" applyBorder="1" applyFont="1" applyNumberFormat="1">
      <alignment horizontal="center" vertical="center"/>
    </xf>
    <xf borderId="83" fillId="0" fontId="3" numFmtId="0" xfId="0" applyBorder="1" applyFont="1"/>
    <xf borderId="84" fillId="0" fontId="3" numFmtId="0" xfId="0" applyBorder="1" applyFont="1"/>
    <xf borderId="53" fillId="0" fontId="0" numFmtId="164" xfId="0" applyAlignment="1" applyBorder="1" applyFont="1" applyNumberFormat="1">
      <alignment horizontal="right" vertical="center"/>
    </xf>
    <xf borderId="42" fillId="4" fontId="7" numFmtId="0" xfId="0" applyAlignment="1" applyBorder="1" applyFont="1">
      <alignment horizontal="center" vertical="center"/>
    </xf>
    <xf borderId="42" fillId="4" fontId="7" numFmtId="167" xfId="0" applyAlignment="1" applyBorder="1" applyFont="1" applyNumberFormat="1">
      <alignment horizontal="center" vertical="center"/>
    </xf>
    <xf borderId="85" fillId="0" fontId="3" numFmtId="0" xfId="0" applyBorder="1" applyFont="1"/>
    <xf borderId="10" fillId="4" fontId="4" numFmtId="0" xfId="0" applyBorder="1" applyFont="1"/>
    <xf borderId="86" fillId="0" fontId="4" numFmtId="49" xfId="0" applyAlignment="1" applyBorder="1" applyFont="1" applyNumberFormat="1">
      <alignment horizontal="center" shrinkToFit="0" vertical="center" wrapText="1"/>
    </xf>
    <xf borderId="87" fillId="0" fontId="4" numFmtId="2" xfId="0" applyAlignment="1" applyBorder="1" applyFont="1" applyNumberFormat="1">
      <alignment horizontal="left" shrinkToFit="0" vertical="center" wrapText="1"/>
    </xf>
    <xf borderId="20" fillId="0" fontId="4" numFmtId="4" xfId="0" applyAlignment="1" applyBorder="1" applyFont="1" applyNumberFormat="1">
      <alignment shrinkToFit="0" vertical="center" wrapText="1"/>
    </xf>
    <xf borderId="20" fillId="4" fontId="4" numFmtId="10" xfId="0" applyBorder="1" applyFont="1" applyNumberFormat="1"/>
    <xf borderId="20" fillId="4" fontId="4" numFmtId="39" xfId="0" applyAlignment="1" applyBorder="1" applyFont="1" applyNumberFormat="1">
      <alignment horizontal="center"/>
    </xf>
    <xf borderId="35" fillId="4" fontId="4" numFmtId="39" xfId="0" applyAlignment="1" applyBorder="1" applyFont="1" applyNumberFormat="1">
      <alignment horizontal="center"/>
    </xf>
    <xf borderId="10" fillId="4" fontId="4" numFmtId="2" xfId="0" applyBorder="1" applyFont="1" applyNumberFormat="1"/>
    <xf borderId="10" fillId="4" fontId="4" numFmtId="39" xfId="0" applyBorder="1" applyFont="1" applyNumberFormat="1"/>
    <xf borderId="88" fillId="0" fontId="3" numFmtId="0" xfId="0" applyBorder="1" applyFont="1"/>
    <xf borderId="89" fillId="0" fontId="3" numFmtId="0" xfId="0" applyBorder="1" applyFont="1"/>
    <xf borderId="20" fillId="4" fontId="4" numFmtId="4" xfId="0" applyAlignment="1" applyBorder="1" applyFont="1" applyNumberFormat="1">
      <alignment shrinkToFit="0" vertical="top" wrapText="1"/>
    </xf>
    <xf borderId="20" fillId="4" fontId="4" numFmtId="10" xfId="0" applyAlignment="1" applyBorder="1" applyFont="1" applyNumberFormat="1">
      <alignment shrinkToFit="0" vertical="top" wrapText="1"/>
    </xf>
    <xf borderId="20" fillId="4" fontId="4" numFmtId="10" xfId="0" applyAlignment="1" applyBorder="1" applyFont="1" applyNumberFormat="1">
      <alignment horizontal="center" shrinkToFit="0" vertical="top" wrapText="1"/>
    </xf>
    <xf borderId="35" fillId="4" fontId="4" numFmtId="10" xfId="0" applyAlignment="1" applyBorder="1" applyFont="1" applyNumberFormat="1">
      <alignment horizontal="center" shrinkToFit="0" vertical="top" wrapText="1"/>
    </xf>
    <xf borderId="10" fillId="4" fontId="4" numFmtId="10" xfId="0" applyBorder="1" applyFont="1" applyNumberFormat="1"/>
    <xf borderId="90" fillId="0" fontId="4" numFmtId="49" xfId="0" applyAlignment="1" applyBorder="1" applyFont="1" applyNumberFormat="1">
      <alignment horizontal="center" shrinkToFit="0" vertical="center" wrapText="1"/>
    </xf>
    <xf borderId="66" fillId="0" fontId="4" numFmtId="2" xfId="0" applyAlignment="1" applyBorder="1" applyFont="1" applyNumberFormat="1">
      <alignment horizontal="left" shrinkToFit="0" vertical="center" wrapText="1"/>
    </xf>
    <xf borderId="54" fillId="4" fontId="4" numFmtId="39" xfId="0" applyAlignment="1" applyBorder="1" applyFont="1" applyNumberFormat="1">
      <alignment horizontal="center"/>
    </xf>
    <xf borderId="91" fillId="4" fontId="4" numFmtId="39" xfId="0" applyAlignment="1" applyBorder="1" applyFont="1" applyNumberFormat="1">
      <alignment horizontal="center"/>
    </xf>
    <xf borderId="33" fillId="4" fontId="4" numFmtId="49" xfId="0" applyAlignment="1" applyBorder="1" applyFont="1" applyNumberFormat="1">
      <alignment horizontal="center" shrinkToFit="0" vertical="center" wrapText="1"/>
    </xf>
    <xf borderId="20" fillId="4" fontId="4" numFmtId="2" xfId="0" applyAlignment="1" applyBorder="1" applyFont="1" applyNumberFormat="1">
      <alignment shrinkToFit="0" vertical="center" wrapText="1"/>
    </xf>
    <xf borderId="33" fillId="4" fontId="4" numFmtId="0" xfId="0" applyBorder="1" applyFont="1"/>
    <xf borderId="20" fillId="4" fontId="7" numFmtId="0" xfId="0" applyAlignment="1" applyBorder="1" applyFont="1">
      <alignment horizontal="center"/>
    </xf>
    <xf borderId="20" fillId="0" fontId="7" numFmtId="168" xfId="0" applyBorder="1" applyFont="1" applyNumberFormat="1"/>
    <xf borderId="20" fillId="4" fontId="7" numFmtId="10" xfId="0" applyBorder="1" applyFont="1" applyNumberFormat="1"/>
    <xf borderId="50" fillId="4" fontId="4" numFmtId="0" xfId="0" applyBorder="1" applyFont="1"/>
    <xf borderId="10" fillId="4" fontId="4" numFmtId="0" xfId="0" applyAlignment="1" applyBorder="1" applyFont="1">
      <alignment horizontal="right"/>
    </xf>
    <xf borderId="92" fillId="4" fontId="4" numFmtId="167" xfId="0" applyAlignment="1" applyBorder="1" applyFont="1" applyNumberFormat="1">
      <alignment horizontal="center"/>
    </xf>
    <xf borderId="92" fillId="4" fontId="4" numFmtId="39" xfId="0" applyAlignment="1" applyBorder="1" applyFont="1" applyNumberFormat="1">
      <alignment horizontal="center"/>
    </xf>
    <xf borderId="0" fillId="0" fontId="4" numFmtId="2" xfId="0" applyFont="1" applyNumberFormat="1"/>
    <xf borderId="10" fillId="4" fontId="4" numFmtId="4" xfId="0" applyAlignment="1" applyBorder="1" applyFont="1" applyNumberFormat="1">
      <alignment horizontal="right"/>
    </xf>
    <xf borderId="93" fillId="4" fontId="4" numFmtId="168" xfId="0" applyAlignment="1" applyBorder="1" applyFont="1" applyNumberFormat="1">
      <alignment horizontal="center"/>
    </xf>
    <xf borderId="93" fillId="4" fontId="4" numFmtId="10" xfId="0" applyAlignment="1" applyBorder="1" applyFont="1" applyNumberFormat="1">
      <alignment horizontal="center" shrinkToFit="0" vertical="top" wrapText="1"/>
    </xf>
    <xf borderId="94" fillId="4" fontId="4" numFmtId="39" xfId="0" applyAlignment="1" applyBorder="1" applyFont="1" applyNumberFormat="1">
      <alignment horizontal="center"/>
    </xf>
    <xf borderId="94" fillId="4" fontId="7" numFmtId="39" xfId="0" applyAlignment="1" applyBorder="1" applyFont="1" applyNumberFormat="1">
      <alignment horizontal="center"/>
    </xf>
    <xf borderId="0" fillId="0" fontId="4" numFmtId="168" xfId="0" applyFont="1" applyNumberFormat="1"/>
    <xf borderId="95" fillId="4" fontId="4" numFmtId="0" xfId="0" applyBorder="1" applyFont="1"/>
    <xf borderId="96" fillId="4" fontId="4" numFmtId="0" xfId="0" applyBorder="1" applyFont="1"/>
    <xf borderId="96" fillId="4" fontId="4" numFmtId="0" xfId="0" applyAlignment="1" applyBorder="1" applyFont="1">
      <alignment horizontal="right"/>
    </xf>
    <xf borderId="97" fillId="4" fontId="4" numFmtId="10" xfId="0" applyAlignment="1" applyBorder="1" applyFont="1" applyNumberFormat="1">
      <alignment horizontal="center" shrinkToFit="0" vertical="top" wrapText="1"/>
    </xf>
    <xf borderId="0" fillId="0" fontId="4" numFmtId="167" xfId="0" applyFont="1" applyNumberFormat="1"/>
    <xf borderId="0" fillId="0" fontId="4" numFmtId="0" xfId="0" applyAlignment="1" applyFont="1">
      <alignment horizontal="center"/>
    </xf>
    <xf borderId="0" fillId="0" fontId="4" numFmtId="169" xfId="0" applyAlignment="1" applyFont="1" applyNumberFormat="1">
      <alignment horizontal="center"/>
    </xf>
    <xf borderId="39" fillId="2" fontId="4" numFmtId="0" xfId="0" applyAlignment="1" applyBorder="1" applyFont="1">
      <alignment horizontal="center" vertical="center"/>
    </xf>
    <xf borderId="67" fillId="0" fontId="4" numFmtId="4" xfId="0" applyAlignment="1" applyBorder="1" applyFont="1" applyNumberFormat="1">
      <alignment horizontal="right" vertical="center"/>
    </xf>
    <xf borderId="20" fillId="0" fontId="11" numFmtId="3" xfId="0" applyAlignment="1" applyBorder="1" applyFont="1" applyNumberFormat="1">
      <alignment horizontal="center" vertical="center"/>
    </xf>
    <xf borderId="67" fillId="0" fontId="0" numFmtId="2" xfId="0" applyAlignment="1" applyBorder="1" applyFont="1" applyNumberFormat="1">
      <alignment vertical="center"/>
    </xf>
    <xf borderId="20" fillId="0" fontId="11" numFmtId="0" xfId="0" applyAlignment="1" applyBorder="1" applyFont="1">
      <alignment horizontal="left" shrinkToFit="0" wrapText="1"/>
    </xf>
    <xf borderId="25" fillId="0" fontId="0" numFmtId="4" xfId="0" applyAlignment="1" applyBorder="1" applyFont="1" applyNumberFormat="1">
      <alignment horizontal="left" shrinkToFit="0" vertical="center" wrapText="1"/>
    </xf>
    <xf borderId="0" fillId="0" fontId="0" numFmtId="0" xfId="0" applyAlignment="1" applyFont="1">
      <alignment vertical="center"/>
    </xf>
    <xf borderId="0" fillId="0" fontId="0" numFmtId="0" xfId="0" applyAlignment="1" applyFont="1">
      <alignment horizontal="center"/>
    </xf>
    <xf borderId="0" fillId="0" fontId="0" numFmtId="0" xfId="0" applyAlignment="1" applyFont="1">
      <alignment horizontal="left" shrinkToFit="0" wrapText="1"/>
    </xf>
    <xf borderId="98" fillId="4" fontId="8" numFmtId="0" xfId="0" applyAlignment="1" applyBorder="1" applyFont="1">
      <alignment horizontal="center" shrinkToFit="0" vertical="center" wrapText="1"/>
    </xf>
    <xf borderId="99" fillId="5" fontId="7" numFmtId="10" xfId="0" applyAlignment="1" applyBorder="1" applyFont="1" applyNumberFormat="1">
      <alignment horizontal="center" shrinkToFit="0" vertical="center" wrapText="1"/>
    </xf>
    <xf borderId="100" fillId="0" fontId="3" numFmtId="0" xfId="0" applyBorder="1" applyFont="1"/>
    <xf borderId="101" fillId="5" fontId="4" numFmtId="49" xfId="0" applyAlignment="1" applyBorder="1" applyFont="1" applyNumberFormat="1">
      <alignment horizontal="center" shrinkToFit="0" vertical="center" wrapText="1"/>
    </xf>
    <xf borderId="102" fillId="0" fontId="3" numFmtId="0" xfId="0" applyBorder="1" applyFont="1"/>
    <xf borderId="101" fillId="5" fontId="7" numFmtId="0" xfId="0" applyAlignment="1" applyBorder="1" applyFont="1">
      <alignment horizontal="left" shrinkToFit="0" vertical="center" wrapText="1"/>
    </xf>
    <xf borderId="103" fillId="4" fontId="8" numFmtId="0" xfId="0" applyAlignment="1" applyBorder="1" applyFont="1">
      <alignment shrinkToFit="0" vertical="center" wrapText="1"/>
    </xf>
    <xf borderId="101" fillId="5" fontId="4" numFmtId="0" xfId="0" applyAlignment="1" applyBorder="1" applyFont="1">
      <alignment horizontal="center" shrinkToFit="0" vertical="center" wrapText="1"/>
    </xf>
    <xf borderId="9" fillId="0" fontId="0" numFmtId="0" xfId="0" applyBorder="1" applyFont="1"/>
    <xf borderId="101" fillId="5" fontId="4" numFmtId="4" xfId="0" applyAlignment="1" applyBorder="1" applyFont="1" applyNumberFormat="1">
      <alignment horizontal="right" shrinkToFit="0" vertical="center" wrapText="1"/>
    </xf>
    <xf borderId="0" fillId="0" fontId="20" numFmtId="0" xfId="0" applyFont="1"/>
    <xf borderId="101" fillId="5" fontId="4" numFmtId="165" xfId="0" applyAlignment="1" applyBorder="1" applyFont="1" applyNumberFormat="1">
      <alignment horizontal="right" shrinkToFit="0" vertical="center" wrapText="1"/>
    </xf>
    <xf borderId="19" fillId="4" fontId="18" numFmtId="0" xfId="0" applyAlignment="1" applyBorder="1" applyFont="1">
      <alignment horizontal="left" shrinkToFit="0" vertical="center" wrapText="1"/>
    </xf>
    <xf borderId="20" fillId="0" fontId="11" numFmtId="0" xfId="0" applyBorder="1" applyFont="1"/>
    <xf borderId="104" fillId="0" fontId="0" numFmtId="0" xfId="0" applyBorder="1" applyFont="1"/>
    <xf borderId="19" fillId="4" fontId="18" numFmtId="0" xfId="0" applyAlignment="1" applyBorder="1" applyFont="1">
      <alignment horizontal="left" shrinkToFit="0" vertical="top" wrapText="1"/>
    </xf>
    <xf borderId="20" fillId="0" fontId="21" numFmtId="10" xfId="0" applyAlignment="1" applyBorder="1" applyFont="1" applyNumberFormat="1">
      <alignment horizontal="center" shrinkToFit="0" wrapText="1"/>
    </xf>
    <xf borderId="20" fillId="0" fontId="0" numFmtId="10" xfId="0" applyAlignment="1" applyBorder="1" applyFont="1" applyNumberFormat="1">
      <alignment horizontal="center"/>
    </xf>
    <xf borderId="20" fillId="0" fontId="0" numFmtId="17" xfId="0" applyAlignment="1" applyBorder="1" applyFont="1" applyNumberFormat="1">
      <alignment horizontal="center"/>
    </xf>
    <xf borderId="50" fillId="4" fontId="5" numFmtId="0" xfId="0" applyAlignment="1" applyBorder="1" applyFont="1">
      <alignment horizontal="center" shrinkToFit="0" vertical="top" wrapText="1"/>
    </xf>
    <xf borderId="10" fillId="4" fontId="5" numFmtId="0" xfId="0" applyAlignment="1" applyBorder="1" applyFont="1">
      <alignment horizontal="center" shrinkToFit="0" vertical="top" wrapText="1"/>
    </xf>
    <xf borderId="31" fillId="0" fontId="22" numFmtId="0" xfId="0" applyAlignment="1" applyBorder="1" applyFont="1">
      <alignment horizontal="center" vertical="center"/>
    </xf>
    <xf borderId="24" fillId="0" fontId="22" numFmtId="0" xfId="0" applyAlignment="1" applyBorder="1" applyFont="1">
      <alignment horizontal="center" vertical="center"/>
    </xf>
    <xf borderId="20" fillId="0" fontId="22" numFmtId="0" xfId="0" applyAlignment="1" applyBorder="1" applyFont="1">
      <alignment horizontal="center" vertical="center"/>
    </xf>
    <xf borderId="105" fillId="0" fontId="22" numFmtId="0" xfId="0" applyAlignment="1" applyBorder="1" applyFont="1">
      <alignment horizontal="center" vertical="center"/>
    </xf>
    <xf borderId="106" fillId="0" fontId="22" numFmtId="0" xfId="0" applyAlignment="1" applyBorder="1" applyFont="1">
      <alignment vertical="center"/>
    </xf>
    <xf borderId="107" fillId="0" fontId="22" numFmtId="0" xfId="0" applyAlignment="1" applyBorder="1" applyFont="1">
      <alignment vertical="center"/>
    </xf>
    <xf borderId="32" fillId="0" fontId="23" numFmtId="0" xfId="0" applyAlignment="1" applyBorder="1" applyFont="1">
      <alignment horizontal="center" shrinkToFit="0" vertical="center" wrapText="1"/>
    </xf>
    <xf borderId="108" fillId="0" fontId="0" numFmtId="170" xfId="0" applyAlignment="1" applyBorder="1" applyFont="1" applyNumberFormat="1">
      <alignment horizontal="right" vertical="center"/>
    </xf>
    <xf borderId="107" fillId="0" fontId="12" numFmtId="170" xfId="0" applyAlignment="1" applyBorder="1" applyFont="1" applyNumberFormat="1">
      <alignment horizontal="left" shrinkToFit="0" vertical="center" wrapText="1"/>
    </xf>
    <xf borderId="20" fillId="0" fontId="24" numFmtId="0" xfId="0" applyAlignment="1" applyBorder="1" applyFont="1">
      <alignment horizontal="center" shrinkToFit="0" vertical="center" wrapText="1"/>
    </xf>
    <xf borderId="20" fillId="0" fontId="0" numFmtId="0" xfId="0" applyAlignment="1" applyBorder="1" applyFont="1">
      <alignment shrinkToFit="0" vertical="center" wrapText="1"/>
    </xf>
    <xf borderId="24" fillId="0" fontId="24" numFmtId="4" xfId="0" applyAlignment="1" applyBorder="1" applyFont="1" applyNumberFormat="1">
      <alignment horizontal="center" vertical="center"/>
    </xf>
    <xf borderId="109" fillId="0" fontId="24" numFmtId="0" xfId="0" applyAlignment="1" applyBorder="1" applyFont="1">
      <alignment horizontal="center" shrinkToFit="0" vertical="center" wrapText="1"/>
    </xf>
    <xf borderId="110" fillId="0" fontId="24" numFmtId="0" xfId="0" applyAlignment="1" applyBorder="1" applyFont="1">
      <alignment shrinkToFit="0" vertical="center" wrapText="1"/>
    </xf>
    <xf borderId="111" fillId="0" fontId="24" numFmtId="0" xfId="0" applyAlignment="1" applyBorder="1" applyFont="1">
      <alignment horizontal="center" vertical="center"/>
    </xf>
    <xf borderId="32" fillId="0" fontId="10" numFmtId="4" xfId="0" applyAlignment="1" applyBorder="1" applyFont="1" applyNumberFormat="1">
      <alignment horizontal="center" vertical="center"/>
    </xf>
    <xf borderId="108" fillId="0" fontId="0" numFmtId="0" xfId="0" applyAlignment="1" applyBorder="1" applyFont="1">
      <alignment vertical="center"/>
    </xf>
    <xf borderId="20" fillId="0" fontId="25" numFmtId="0" xfId="0" applyAlignment="1" applyBorder="1" applyFont="1">
      <alignment horizontal="left" shrinkToFit="0" vertical="center" wrapText="1"/>
    </xf>
    <xf borderId="20" fillId="0" fontId="23" numFmtId="0" xfId="0" applyAlignment="1" applyBorder="1" applyFont="1">
      <alignment horizontal="center" vertical="center"/>
    </xf>
    <xf borderId="89" fillId="0" fontId="23" numFmtId="0" xfId="0" applyAlignment="1" applyBorder="1" applyFont="1">
      <alignment horizontal="center" vertical="center"/>
    </xf>
    <xf borderId="35" fillId="0" fontId="23" numFmtId="0" xfId="0" applyAlignment="1" applyBorder="1" applyFont="1">
      <alignment horizontal="center" vertical="center"/>
    </xf>
    <xf borderId="13" fillId="0" fontId="0" numFmtId="0" xfId="0" applyAlignment="1" applyBorder="1" applyFont="1">
      <alignment vertical="center"/>
    </xf>
    <xf borderId="20" fillId="0" fontId="26" numFmtId="0" xfId="0" applyAlignment="1" applyBorder="1" applyFont="1">
      <alignment horizontal="center" shrinkToFit="0" vertical="center" wrapText="1"/>
    </xf>
    <xf borderId="20" fillId="0" fontId="0" numFmtId="171" xfId="0" applyAlignment="1" applyBorder="1" applyFont="1" applyNumberFormat="1">
      <alignment vertical="center"/>
    </xf>
    <xf borderId="20" fillId="0" fontId="0" numFmtId="2" xfId="0" applyAlignment="1" applyBorder="1" applyFont="1" applyNumberFormat="1">
      <alignment horizontal="right" vertical="center"/>
    </xf>
    <xf borderId="35" fillId="0" fontId="0" numFmtId="2" xfId="0" applyAlignment="1" applyBorder="1" applyFont="1" applyNumberFormat="1">
      <alignment vertical="center"/>
    </xf>
    <xf borderId="0" fillId="0" fontId="26" numFmtId="0" xfId="0" applyAlignment="1" applyFont="1">
      <alignment horizontal="center" shrinkToFit="0" vertical="center" wrapText="1"/>
    </xf>
    <xf borderId="106" fillId="0" fontId="0" numFmtId="0" xfId="0" applyAlignment="1" applyBorder="1" applyFont="1">
      <alignment horizontal="center" vertical="center"/>
    </xf>
    <xf borderId="25" fillId="0" fontId="0" numFmtId="0" xfId="0" applyAlignment="1" applyBorder="1" applyFont="1">
      <alignment horizontal="center" vertical="center"/>
    </xf>
    <xf borderId="25" fillId="0" fontId="0" numFmtId="172" xfId="0" applyAlignment="1" applyBorder="1" applyFont="1" applyNumberFormat="1">
      <alignment vertical="center"/>
    </xf>
    <xf borderId="25" fillId="0" fontId="0" numFmtId="2" xfId="0" applyAlignment="1" applyBorder="1" applyFont="1" applyNumberFormat="1">
      <alignment vertical="center"/>
    </xf>
    <xf borderId="32" fillId="0" fontId="0" numFmtId="2" xfId="0" applyAlignment="1" applyBorder="1" applyFont="1" applyNumberFormat="1">
      <alignment vertical="center"/>
    </xf>
    <xf borderId="0" fillId="0" fontId="0" numFmtId="0" xfId="0" applyAlignment="1" applyFont="1">
      <alignment horizontal="center" vertical="center"/>
    </xf>
    <xf borderId="112" fillId="0" fontId="0" numFmtId="0" xfId="0" applyAlignment="1" applyBorder="1" applyFont="1">
      <alignment horizontal="center" vertical="center"/>
    </xf>
    <xf borderId="113" fillId="0" fontId="0" numFmtId="0" xfId="0" applyAlignment="1" applyBorder="1" applyFont="1">
      <alignment horizontal="left" vertical="center"/>
    </xf>
    <xf borderId="113" fillId="0" fontId="0" numFmtId="0" xfId="0" applyAlignment="1" applyBorder="1" applyFont="1">
      <alignment horizontal="center" vertical="center"/>
    </xf>
    <xf borderId="113" fillId="0" fontId="0" numFmtId="172" xfId="0" applyAlignment="1" applyBorder="1" applyFont="1" applyNumberFormat="1">
      <alignment horizontal="left" vertical="center"/>
    </xf>
    <xf borderId="113" fillId="0" fontId="0" numFmtId="2" xfId="0" applyAlignment="1" applyBorder="1" applyFont="1" applyNumberFormat="1">
      <alignment vertical="center"/>
    </xf>
    <xf borderId="114" fillId="0" fontId="0" numFmtId="2" xfId="0" applyAlignment="1" applyBorder="1" applyFont="1" applyNumberFormat="1">
      <alignment vertical="center"/>
    </xf>
    <xf borderId="34" fillId="0" fontId="0" numFmtId="0" xfId="0" applyAlignment="1" applyBorder="1" applyFont="1">
      <alignment horizontal="left" vertical="center"/>
    </xf>
    <xf borderId="34" fillId="0" fontId="0" numFmtId="0" xfId="0" applyAlignment="1" applyBorder="1" applyFont="1">
      <alignment horizontal="center" vertical="center"/>
    </xf>
    <xf borderId="34" fillId="0" fontId="12" numFmtId="4" xfId="0" applyAlignment="1" applyBorder="1" applyFont="1" applyNumberFormat="1">
      <alignment horizontal="right" vertical="center"/>
    </xf>
    <xf borderId="34" fillId="0" fontId="0" numFmtId="2" xfId="0" applyAlignment="1" applyBorder="1" applyFont="1" applyNumberFormat="1">
      <alignment vertical="center"/>
    </xf>
    <xf borderId="115" fillId="0" fontId="0" numFmtId="2" xfId="0" applyAlignment="1" applyBorder="1" applyFont="1" applyNumberFormat="1">
      <alignment vertical="center"/>
    </xf>
    <xf borderId="34" fillId="0" fontId="0" numFmtId="10" xfId="0" applyAlignment="1" applyBorder="1" applyFont="1" applyNumberFormat="1">
      <alignment horizontal="center" vertical="center"/>
    </xf>
    <xf borderId="115" fillId="0" fontId="12" numFmtId="4" xfId="0" applyAlignment="1" applyBorder="1" applyFont="1" applyNumberFormat="1">
      <alignment horizontal="right" vertical="center"/>
    </xf>
    <xf borderId="34" fillId="0" fontId="0" numFmtId="2" xfId="0" applyAlignment="1" applyBorder="1" applyFont="1" applyNumberFormat="1">
      <alignment horizontal="right" vertical="center"/>
    </xf>
    <xf borderId="34" fillId="0" fontId="0" numFmtId="172" xfId="0" applyAlignment="1" applyBorder="1" applyFont="1" applyNumberFormat="1">
      <alignment vertical="center"/>
    </xf>
    <xf borderId="116" fillId="0" fontId="12" numFmtId="4" xfId="0" applyAlignment="1" applyBorder="1" applyFont="1" applyNumberFormat="1">
      <alignment horizontal="right" vertical="center"/>
    </xf>
    <xf borderId="117" fillId="0" fontId="0" numFmtId="0" xfId="0" applyAlignment="1" applyBorder="1" applyFont="1">
      <alignment horizontal="center" vertical="center"/>
    </xf>
    <xf borderId="110" fillId="0" fontId="0" numFmtId="0" xfId="0" applyAlignment="1" applyBorder="1" applyFont="1">
      <alignment horizontal="center" vertical="center"/>
    </xf>
    <xf borderId="111" fillId="0" fontId="0" numFmtId="0" xfId="0" applyAlignment="1" applyBorder="1" applyFont="1">
      <alignment horizontal="center" vertical="center"/>
    </xf>
    <xf borderId="118" fillId="0" fontId="0" numFmtId="0" xfId="0" applyAlignment="1" applyBorder="1" applyFont="1">
      <alignment horizontal="left" vertical="center"/>
    </xf>
    <xf borderId="118" fillId="0" fontId="0" numFmtId="0" xfId="0" applyAlignment="1" applyBorder="1" applyFont="1">
      <alignment horizontal="center" vertical="center"/>
    </xf>
    <xf borderId="118" fillId="0" fontId="0" numFmtId="172" xfId="0" applyAlignment="1" applyBorder="1" applyFont="1" applyNumberFormat="1">
      <alignment vertical="center"/>
    </xf>
    <xf borderId="118" fillId="0" fontId="0" numFmtId="2" xfId="0" applyAlignment="1" applyBorder="1" applyFont="1" applyNumberFormat="1">
      <alignment vertical="center"/>
    </xf>
    <xf borderId="35" fillId="0" fontId="12" numFmtId="4" xfId="0" applyAlignment="1" applyBorder="1" applyFont="1" applyNumberFormat="1">
      <alignment horizontal="right" vertical="center"/>
    </xf>
    <xf borderId="19" fillId="2" fontId="11" numFmtId="0" xfId="0" applyAlignment="1" applyBorder="1" applyFont="1">
      <alignment horizontal="center"/>
    </xf>
    <xf borderId="50" fillId="2" fontId="0" numFmtId="0" xfId="0" applyBorder="1" applyFont="1"/>
    <xf borderId="10" fillId="2" fontId="0" numFmtId="0" xfId="0" applyAlignment="1" applyBorder="1" applyFont="1">
      <alignment horizontal="center"/>
    </xf>
    <xf borderId="20" fillId="2" fontId="11" numFmtId="0" xfId="0" applyAlignment="1" applyBorder="1" applyFont="1">
      <alignment horizontal="center"/>
    </xf>
    <xf borderId="20" fillId="2" fontId="11" numFmtId="0" xfId="0" applyAlignment="1" applyBorder="1" applyFont="1">
      <alignment horizontal="center" shrinkToFit="0" wrapText="1"/>
    </xf>
    <xf borderId="20" fillId="2" fontId="11" numFmtId="0" xfId="0" applyAlignment="1" applyBorder="1" applyFont="1">
      <alignment horizontal="center" shrinkToFit="0" vertical="center" wrapText="1"/>
    </xf>
    <xf borderId="74" fillId="2" fontId="0" numFmtId="0" xfId="0" applyBorder="1" applyFont="1"/>
    <xf borderId="118" fillId="2" fontId="0" numFmtId="0" xfId="0" applyAlignment="1" applyBorder="1" applyFont="1">
      <alignment horizontal="center" shrinkToFit="0" wrapText="1"/>
    </xf>
    <xf borderId="118" fillId="0" fontId="0" numFmtId="173" xfId="0" applyAlignment="1" applyBorder="1" applyFont="1" applyNumberFormat="1">
      <alignment horizontal="center"/>
    </xf>
    <xf borderId="118" fillId="2" fontId="0" numFmtId="0" xfId="0" applyAlignment="1" applyBorder="1" applyFont="1">
      <alignment horizontal="center"/>
    </xf>
    <xf borderId="20" fillId="2" fontId="0" numFmtId="0" xfId="0" applyAlignment="1" applyBorder="1" applyFont="1">
      <alignment horizontal="center" shrinkToFit="0" wrapText="1"/>
    </xf>
    <xf borderId="74" fillId="2" fontId="0" numFmtId="0" xfId="0" applyAlignment="1" applyBorder="1" applyFont="1">
      <alignment horizontal="center"/>
    </xf>
    <xf borderId="0" fillId="0" fontId="0" numFmtId="173" xfId="0" applyAlignment="1" applyFont="1" applyNumberFormat="1">
      <alignment horizontal="center"/>
    </xf>
    <xf borderId="119" fillId="7" fontId="0" numFmtId="0" xfId="0" applyAlignment="1" applyBorder="1" applyFont="1">
      <alignment horizontal="center" vertical="center"/>
    </xf>
    <xf borderId="120" fillId="7" fontId="13" numFmtId="0" xfId="0" applyAlignment="1" applyBorder="1" applyFont="1">
      <alignment horizontal="center" vertical="center"/>
    </xf>
    <xf borderId="120" fillId="7" fontId="0" numFmtId="0" xfId="0" applyAlignment="1" applyBorder="1" applyFont="1">
      <alignment horizontal="center" vertical="center"/>
    </xf>
    <xf borderId="120" fillId="7" fontId="0" numFmtId="0" xfId="0" applyAlignment="1" applyBorder="1" applyFont="1">
      <alignment vertical="center"/>
    </xf>
    <xf borderId="121" fillId="7" fontId="0" numFmtId="0" xfId="0" applyAlignment="1" applyBorder="1" applyFont="1">
      <alignment vertical="center"/>
    </xf>
    <xf borderId="0" fillId="0" fontId="0" numFmtId="17" xfId="0" applyFont="1" applyNumberFormat="1"/>
    <xf borderId="0" fillId="0" fontId="0" numFmtId="10" xfId="0" applyAlignment="1" applyFont="1" applyNumberFormat="1">
      <alignment shrinkToFit="0" wrapText="1"/>
    </xf>
    <xf borderId="10" fillId="6" fontId="0" numFmtId="10" xfId="0" applyAlignment="1" applyBorder="1" applyFont="1" applyNumberFormat="1">
      <alignment shrinkToFit="0" wrapText="1"/>
    </xf>
    <xf borderId="0" fillId="0" fontId="0" numFmtId="0" xfId="0" applyAlignment="1" applyFont="1">
      <alignment shrinkToFit="0" wrapText="1"/>
    </xf>
    <xf borderId="0" fillId="0" fontId="0" numFmtId="0" xfId="0" applyAlignment="1" applyFont="1">
      <alignment horizontal="center" shrinkToFit="0" vertical="center" wrapText="1"/>
    </xf>
    <xf borderId="20" fillId="4" fontId="27" numFmtId="0" xfId="0" applyAlignment="1" applyBorder="1" applyFont="1">
      <alignment shrinkToFit="0" vertical="center" wrapText="1"/>
    </xf>
    <xf borderId="20" fillId="4" fontId="28" numFmtId="0" xfId="0" applyAlignment="1" applyBorder="1" applyFont="1">
      <alignment horizontal="center" shrinkToFit="0" vertical="center" wrapText="1"/>
    </xf>
    <xf borderId="20" fillId="4" fontId="28" numFmtId="0" xfId="0" applyAlignment="1" applyBorder="1" applyFont="1">
      <alignment horizontal="right" shrinkToFit="0" vertical="center" wrapText="1"/>
    </xf>
    <xf borderId="0" fillId="0" fontId="0" numFmtId="0" xfId="0" applyAlignment="1" applyFont="1">
      <alignment shrinkToFit="0" vertical="center" wrapText="1"/>
    </xf>
    <xf borderId="20" fillId="0" fontId="10" numFmtId="0" xfId="0" applyAlignment="1" applyBorder="1" applyFont="1">
      <alignment horizontal="left" shrinkToFit="0" vertical="center" wrapText="1"/>
    </xf>
    <xf borderId="108" fillId="0" fontId="0" numFmtId="0" xfId="0" applyBorder="1" applyFont="1"/>
    <xf borderId="20" fillId="0" fontId="0" numFmtId="0" xfId="0" applyAlignment="1" applyBorder="1" applyFont="1">
      <alignment horizontal="center" shrinkToFit="0" vertical="center" wrapText="1"/>
    </xf>
    <xf borderId="20" fillId="0" fontId="0" numFmtId="0" xfId="0" applyAlignment="1" applyBorder="1" applyFont="1">
      <alignment horizontal="right" shrinkToFit="0" vertical="center" wrapText="1"/>
    </xf>
    <xf borderId="20" fillId="0" fontId="0" numFmtId="0" xfId="0" applyAlignment="1" applyBorder="1" applyFont="1">
      <alignment horizontal="center"/>
    </xf>
    <xf borderId="20" fillId="0" fontId="0" numFmtId="0" xfId="0" applyAlignment="1" applyBorder="1" applyFont="1">
      <alignment horizontal="left" shrinkToFit="0" vertical="center" wrapText="1"/>
    </xf>
    <xf borderId="20" fillId="0" fontId="0" numFmtId="0" xfId="0" applyBorder="1" applyFont="1"/>
    <xf borderId="0" fillId="0" fontId="0" numFmtId="2" xfId="0" applyFont="1" applyNumberFormat="1"/>
    <xf borderId="20" fillId="0" fontId="0" numFmtId="172" xfId="0" applyBorder="1" applyFont="1" applyNumberFormat="1"/>
    <xf borderId="20" fillId="0" fontId="0" numFmtId="164" xfId="0" applyBorder="1" applyFont="1" applyNumberFormat="1"/>
    <xf borderId="35" fillId="0" fontId="0" numFmtId="164" xfId="0" applyBorder="1" applyFont="1" applyNumberFormat="1"/>
    <xf borderId="122" fillId="7" fontId="0" numFmtId="0" xfId="0" applyAlignment="1" applyBorder="1" applyFont="1">
      <alignment horizontal="center"/>
    </xf>
    <xf borderId="123" fillId="7" fontId="13" numFmtId="0" xfId="0" applyAlignment="1" applyBorder="1" applyFont="1">
      <alignment horizontal="center"/>
    </xf>
    <xf borderId="21" fillId="7" fontId="0" numFmtId="0" xfId="0" applyAlignment="1" applyBorder="1" applyFont="1">
      <alignment horizontal="center"/>
    </xf>
    <xf borderId="21" fillId="7" fontId="0" numFmtId="0" xfId="0" applyBorder="1" applyFont="1"/>
    <xf borderId="124" fillId="7" fontId="0" numFmtId="0" xfId="0" applyBorder="1" applyFont="1"/>
    <xf borderId="20" fillId="0" fontId="0" numFmtId="0" xfId="0" applyAlignment="1" applyBorder="1" applyFont="1">
      <alignment shrinkToFit="0" wrapText="1"/>
    </xf>
    <xf borderId="20" fillId="0" fontId="0" numFmtId="0" xfId="0" applyAlignment="1" applyBorder="1" applyFont="1">
      <alignment horizontal="left" shrinkToFit="0" vertical="top" wrapText="1"/>
    </xf>
    <xf borderId="20" fillId="0" fontId="0" numFmtId="4" xfId="0" applyAlignment="1" applyBorder="1" applyFont="1" applyNumberFormat="1">
      <alignment horizontal="right" shrinkToFit="0" vertical="center" wrapText="1"/>
    </xf>
    <xf borderId="24" fillId="0" fontId="22" numFmtId="0" xfId="0" applyAlignment="1" applyBorder="1" applyFont="1">
      <alignment horizontal="center" shrinkToFit="0" vertical="center" wrapText="1"/>
    </xf>
    <xf borderId="20" fillId="0" fontId="0" numFmtId="172" xfId="0" applyAlignment="1" applyBorder="1" applyFont="1" applyNumberFormat="1">
      <alignment vertical="center"/>
    </xf>
    <xf borderId="20" fillId="0" fontId="0" numFmtId="164" xfId="0" applyAlignment="1" applyBorder="1" applyFont="1" applyNumberFormat="1">
      <alignment horizontal="right" vertical="center"/>
    </xf>
    <xf borderId="35" fillId="0" fontId="0" numFmtId="164" xfId="0" applyAlignment="1" applyBorder="1" applyFont="1" applyNumberFormat="1">
      <alignment horizontal="right" vertical="center"/>
    </xf>
    <xf borderId="35" fillId="0" fontId="0" numFmtId="164" xfId="0" applyAlignment="1" applyBorder="1" applyFont="1" applyNumberFormat="1">
      <alignment vertical="center"/>
    </xf>
    <xf borderId="51" fillId="0" fontId="4" numFmtId="0" xfId="0" applyAlignment="1" applyBorder="1" applyFont="1">
      <alignment horizontal="center" vertical="center"/>
    </xf>
    <xf borderId="49" fillId="0" fontId="4" numFmtId="4" xfId="0" applyAlignment="1" applyBorder="1" applyFont="1" applyNumberFormat="1">
      <alignment horizontal="center" vertical="center"/>
    </xf>
    <xf borderId="34" fillId="0" fontId="7" numFmtId="4" xfId="0" applyAlignment="1" applyBorder="1" applyFont="1" applyNumberFormat="1">
      <alignment horizontal="left" shrinkToFit="0" vertical="center" wrapText="1"/>
    </xf>
    <xf borderId="125" fillId="0" fontId="4" numFmtId="0" xfId="0" applyAlignment="1" applyBorder="1" applyFont="1">
      <alignment horizontal="center" vertical="center"/>
    </xf>
    <xf borderId="67" fillId="0" fontId="4" numFmtId="0" xfId="0" applyAlignment="1" applyBorder="1" applyFont="1">
      <alignment horizontal="center" shrinkToFit="0" vertical="center" wrapText="1"/>
    </xf>
    <xf borderId="67" fillId="0" fontId="4" numFmtId="0" xfId="0" applyAlignment="1" applyBorder="1" applyFont="1">
      <alignment horizontal="left" shrinkToFit="0" vertical="center" wrapText="1"/>
    </xf>
    <xf borderId="67" fillId="0" fontId="4" numFmtId="0" xfId="0" applyAlignment="1" applyBorder="1" applyFont="1">
      <alignment horizontal="center" vertical="center"/>
    </xf>
    <xf borderId="67" fillId="0" fontId="4" numFmtId="165" xfId="0" applyAlignment="1" applyBorder="1" applyFont="1" applyNumberFormat="1">
      <alignment horizontal="right" vertical="center"/>
    </xf>
    <xf borderId="49" fillId="0" fontId="4" numFmtId="165" xfId="0" applyAlignment="1" applyBorder="1" applyFont="1" applyNumberFormat="1">
      <alignment horizontal="right" vertical="center"/>
    </xf>
    <xf borderId="67" fillId="0" fontId="4" numFmtId="4" xfId="0" applyAlignment="1" applyBorder="1" applyFont="1" applyNumberFormat="1">
      <alignment horizontal="center" vertical="center"/>
    </xf>
    <xf borderId="20" fillId="0" fontId="0" numFmtId="164" xfId="0" applyAlignment="1" applyBorder="1" applyFont="1" applyNumberFormat="1">
      <alignment vertical="center"/>
    </xf>
    <xf borderId="126" fillId="0" fontId="4" numFmtId="0" xfId="0" applyAlignment="1" applyBorder="1" applyFont="1">
      <alignment horizontal="center" shrinkToFit="0" vertical="center" wrapText="1"/>
    </xf>
    <xf borderId="127" fillId="0" fontId="4" numFmtId="0" xfId="0" applyAlignment="1" applyBorder="1" applyFont="1">
      <alignment horizontal="center" shrinkToFit="0" vertical="center" wrapText="1"/>
    </xf>
    <xf borderId="67" fillId="5" fontId="10" numFmtId="0" xfId="0" applyAlignment="1" applyBorder="1" applyFont="1">
      <alignment horizontal="left" shrinkToFit="0" vertical="center" wrapText="1"/>
    </xf>
    <xf quotePrefix="1" borderId="40" fillId="2" fontId="4" numFmtId="3" xfId="0" applyAlignment="1" applyBorder="1" applyFont="1" applyNumberFormat="1">
      <alignment horizontal="center" vertical="center"/>
    </xf>
    <xf borderId="67" fillId="2" fontId="4" numFmtId="0" xfId="0" applyAlignment="1" applyBorder="1" applyFont="1">
      <alignment horizontal="center" shrinkToFit="0" vertical="center" wrapText="1"/>
    </xf>
    <xf borderId="67" fillId="0" fontId="4" numFmtId="0" xfId="0" applyAlignment="1" applyBorder="1" applyFont="1">
      <alignment horizontal="left" shrinkToFit="0" vertical="top" wrapText="1"/>
    </xf>
    <xf borderId="67" fillId="2" fontId="4" numFmtId="0" xfId="0" applyAlignment="1" applyBorder="1" applyFont="1">
      <alignment horizontal="center" vertical="center"/>
    </xf>
    <xf borderId="67" fillId="2" fontId="4" numFmtId="165" xfId="0" applyAlignment="1" applyBorder="1" applyFont="1" applyNumberFormat="1">
      <alignment horizontal="right" vertical="center"/>
    </xf>
    <xf borderId="36" fillId="2" fontId="4" numFmtId="165" xfId="0" applyAlignment="1" applyBorder="1" applyFont="1" applyNumberFormat="1">
      <alignment horizontal="right" vertical="center"/>
    </xf>
    <xf borderId="67" fillId="2" fontId="4" numFmtId="0" xfId="0" applyAlignment="1" applyBorder="1" applyFont="1">
      <alignment horizontal="left" shrinkToFit="0" vertical="top" wrapText="1"/>
    </xf>
    <xf borderId="20" fillId="0" fontId="0" numFmtId="49" xfId="0" applyAlignment="1" applyBorder="1" applyFont="1" applyNumberFormat="1">
      <alignment horizontal="center" vertical="center"/>
    </xf>
    <xf borderId="67" fillId="2" fontId="4" numFmtId="0" xfId="0" applyAlignment="1" applyBorder="1" applyFont="1">
      <alignment horizontal="left" shrinkToFit="0" vertical="center" wrapText="1"/>
    </xf>
    <xf borderId="20" fillId="0" fontId="0" numFmtId="0" xfId="0" applyAlignment="1" applyBorder="1" applyFont="1">
      <alignment shrinkToFit="0" vertical="top" wrapText="1"/>
    </xf>
    <xf quotePrefix="1" borderId="40" fillId="2" fontId="4" numFmtId="0" xfId="0" applyAlignment="1" applyBorder="1" applyFont="1">
      <alignment horizontal="center" vertical="center"/>
    </xf>
    <xf borderId="73" fillId="0" fontId="4" numFmtId="4" xfId="0" applyAlignment="1" applyBorder="1" applyFont="1" applyNumberFormat="1">
      <alignment horizontal="center" vertical="center"/>
    </xf>
    <xf borderId="73" fillId="0" fontId="7" numFmtId="4" xfId="0" applyAlignment="1" applyBorder="1" applyFont="1" applyNumberFormat="1">
      <alignment horizontal="left" shrinkToFit="0" vertical="center" wrapText="1"/>
    </xf>
    <xf borderId="73" fillId="0" fontId="4" numFmtId="4" xfId="0" applyAlignment="1" applyBorder="1" applyFont="1" applyNumberFormat="1">
      <alignment horizontal="right" vertical="center"/>
    </xf>
    <xf borderId="73" fillId="0" fontId="4" numFmtId="165" xfId="0" applyAlignment="1" applyBorder="1" applyFont="1" applyNumberFormat="1">
      <alignment horizontal="right" vertical="center"/>
    </xf>
    <xf borderId="49" fillId="0" fontId="7" numFmtId="165" xfId="0" applyAlignment="1" applyBorder="1" applyFont="1" applyNumberFormat="1">
      <alignment horizontal="right" vertical="center"/>
    </xf>
    <xf borderId="20" fillId="0" fontId="0" numFmtId="172" xfId="0" applyAlignment="1" applyBorder="1" applyFont="1" applyNumberFormat="1">
      <alignment horizontal="center"/>
    </xf>
    <xf borderId="34" fillId="2" fontId="4" numFmtId="165" xfId="0" applyAlignment="1" applyBorder="1" applyFont="1" applyNumberFormat="1">
      <alignment horizontal="right" shrinkToFit="0" vertical="center" wrapText="1"/>
    </xf>
    <xf quotePrefix="1" borderId="0" fillId="0" fontId="4" numFmtId="0" xfId="0" applyAlignment="1" applyFont="1">
      <alignment vertical="top"/>
    </xf>
    <xf borderId="128" fillId="0" fontId="4" numFmtId="0" xfId="0" applyAlignment="1" applyBorder="1" applyFont="1">
      <alignment horizontal="center" shrinkToFit="0" vertical="center" wrapText="1"/>
    </xf>
    <xf borderId="51" fillId="0" fontId="4" numFmtId="0" xfId="0" applyAlignment="1" applyBorder="1" applyFont="1">
      <alignment horizontal="center" shrinkToFit="0" vertical="center" wrapText="1"/>
    </xf>
    <xf borderId="0" fillId="0" fontId="4" numFmtId="0" xfId="0" applyAlignment="1" applyFont="1">
      <alignment shrinkToFit="0" vertical="top" wrapText="1"/>
    </xf>
    <xf borderId="24" fillId="3" fontId="7" numFmtId="0" xfId="0" applyAlignment="1" applyBorder="1" applyFont="1">
      <alignment horizontal="center" shrinkToFit="0" vertical="center" wrapText="1"/>
    </xf>
    <xf borderId="20" fillId="3" fontId="7" numFmtId="165" xfId="0" applyAlignment="1" applyBorder="1" applyFont="1" applyNumberFormat="1">
      <alignment horizontal="right" vertical="center"/>
    </xf>
    <xf borderId="10" fillId="2" fontId="7" numFmtId="0" xfId="0" applyAlignment="1" applyBorder="1" applyFont="1">
      <alignment horizontal="center" shrinkToFit="0" vertical="center" wrapText="1"/>
    </xf>
    <xf borderId="10" fillId="2" fontId="7" numFmtId="165" xfId="0" applyAlignment="1" applyBorder="1" applyFont="1" applyNumberFormat="1">
      <alignment horizontal="center" shrinkToFit="0" vertical="center" wrapText="1"/>
    </xf>
    <xf borderId="10" fillId="2" fontId="7" numFmtId="165" xfId="0" applyAlignment="1" applyBorder="1" applyFont="1" applyNumberFormat="1">
      <alignment horizontal="right" vertical="center"/>
    </xf>
    <xf borderId="0" fillId="0" fontId="4" numFmtId="165" xfId="0" applyAlignment="1" applyFont="1" applyNumberFormat="1">
      <alignment shrinkToFit="0" vertical="top" wrapText="1"/>
    </xf>
    <xf borderId="12" fillId="2" fontId="4" numFmtId="0" xfId="0" applyAlignment="1" applyBorder="1" applyFont="1">
      <alignment horizontal="center" vertical="center"/>
    </xf>
    <xf borderId="0" fillId="0" fontId="4" numFmtId="174" xfId="0" applyAlignment="1" applyFont="1" applyNumberFormat="1">
      <alignment shrinkToFit="0" vertical="top" wrapText="1"/>
    </xf>
    <xf borderId="10" fillId="2" fontId="6" numFmtId="0" xfId="0" applyAlignment="1" applyBorder="1" applyFont="1">
      <alignment shrinkToFit="0" vertical="center" wrapText="1"/>
    </xf>
    <xf borderId="10" fillId="2" fontId="6" numFmtId="165" xfId="0" applyAlignment="1" applyBorder="1" applyFont="1" applyNumberFormat="1">
      <alignment shrinkToFit="0" vertical="center" wrapText="1"/>
    </xf>
    <xf borderId="10" fillId="9" fontId="7" numFmtId="0" xfId="0" applyAlignment="1" applyBorder="1" applyFill="1" applyFont="1">
      <alignment horizontal="center" shrinkToFit="0" vertical="center" wrapText="1"/>
    </xf>
    <xf borderId="10" fillId="9" fontId="7" numFmtId="165" xfId="0" applyAlignment="1" applyBorder="1" applyFont="1" applyNumberFormat="1">
      <alignment horizontal="center" shrinkToFit="0" vertical="center" wrapText="1"/>
    </xf>
    <xf borderId="10" fillId="9" fontId="7" numFmtId="165" xfId="0" applyAlignment="1" applyBorder="1" applyFont="1" applyNumberFormat="1">
      <alignment horizontal="right" vertical="center"/>
    </xf>
    <xf borderId="0" fillId="0" fontId="4" numFmtId="0" xfId="0" applyAlignment="1" applyFont="1">
      <alignment horizontal="left" shrinkToFit="0" vertical="top" wrapText="1"/>
    </xf>
    <xf borderId="0" fillId="0" fontId="4" numFmtId="0" xfId="0" applyAlignment="1" applyFont="1">
      <alignment horizontal="center" vertical="center"/>
    </xf>
    <xf borderId="0" fillId="0" fontId="4" numFmtId="4" xfId="0" applyAlignment="1" applyFont="1" applyNumberFormat="1">
      <alignment vertical="top"/>
    </xf>
    <xf borderId="0" fillId="0" fontId="4" numFmtId="165" xfId="0" applyAlignment="1" applyFont="1" applyNumberFormat="1">
      <alignment vertical="center"/>
    </xf>
    <xf borderId="0" fillId="0" fontId="29" numFmtId="0" xfId="0" applyAlignment="1" applyFont="1">
      <alignment horizontal="center" shrinkToFit="0" vertical="center" wrapText="1"/>
    </xf>
    <xf borderId="20" fillId="2" fontId="0" numFmtId="0" xfId="0" applyAlignment="1" applyBorder="1" applyFont="1">
      <alignment horizontal="center"/>
    </xf>
    <xf borderId="20" fillId="2" fontId="0" numFmtId="0" xfId="0" applyAlignment="1" applyBorder="1" applyFont="1">
      <alignment horizontal="left" vertical="center"/>
    </xf>
    <xf borderId="20" fillId="2" fontId="0" numFmtId="17" xfId="0" applyAlignment="1" applyBorder="1" applyFont="1" applyNumberFormat="1">
      <alignment horizontal="center"/>
    </xf>
    <xf borderId="20" fillId="2" fontId="0" numFmtId="9" xfId="0" applyBorder="1" applyFont="1" applyNumberFormat="1"/>
    <xf borderId="20" fillId="2" fontId="0" numFmtId="0" xfId="0" applyBorder="1" applyFont="1"/>
    <xf borderId="20" fillId="2" fontId="12" numFmtId="0" xfId="0" applyAlignment="1" applyBorder="1" applyFont="1">
      <alignment horizontal="center" shrinkToFit="0" wrapText="1"/>
    </xf>
    <xf borderId="20" fillId="2" fontId="12" numFmtId="0" xfId="0" applyAlignment="1" applyBorder="1" applyFont="1">
      <alignment horizontal="left" shrinkToFit="0" vertical="center" wrapText="1"/>
    </xf>
    <xf borderId="20" fillId="2" fontId="12" numFmtId="0" xfId="0" applyAlignment="1" applyBorder="1" applyFont="1">
      <alignment horizontal="center" shrinkToFit="0" vertical="top" wrapText="1"/>
    </xf>
    <xf borderId="20" fillId="2" fontId="12" numFmtId="0" xfId="0" applyAlignment="1" applyBorder="1" applyFont="1">
      <alignment shrinkToFit="0" vertical="top" wrapText="1"/>
    </xf>
    <xf borderId="20" fillId="2" fontId="0" numFmtId="0" xfId="0" applyAlignment="1" applyBorder="1" applyFont="1">
      <alignment horizontal="center" shrinkToFit="0" vertical="top" wrapText="1"/>
    </xf>
    <xf borderId="20" fillId="2" fontId="0" numFmtId="0" xfId="0" applyAlignment="1" applyBorder="1" applyFont="1">
      <alignment horizontal="left" shrinkToFit="0" vertical="center" wrapText="1"/>
    </xf>
    <xf borderId="20" fillId="2" fontId="0" numFmtId="0" xfId="0" applyAlignment="1" applyBorder="1" applyFont="1">
      <alignment shrinkToFit="0" wrapText="1"/>
    </xf>
    <xf borderId="20" fillId="2" fontId="0" numFmtId="4" xfId="0" applyAlignment="1" applyBorder="1" applyFont="1" applyNumberFormat="1">
      <alignment horizontal="center" shrinkToFit="0" vertical="top" wrapText="1"/>
    </xf>
    <xf borderId="0" fillId="0" fontId="0" numFmtId="0" xfId="0" applyAlignment="1" applyFont="1">
      <alignment horizontal="center" shrinkToFit="0" wrapText="1"/>
    </xf>
    <xf borderId="0" fillId="0" fontId="0" numFmtId="17" xfId="0" applyAlignment="1" applyFont="1" applyNumberFormat="1">
      <alignment horizontal="center" shrinkToFit="0" vertical="center" wrapText="1"/>
    </xf>
    <xf borderId="10" fillId="6" fontId="0" numFmtId="10" xfId="0" applyBorder="1" applyFont="1" applyNumberFormat="1"/>
    <xf borderId="0" fillId="0" fontId="0" numFmtId="10" xfId="0" applyFont="1" applyNumberFormat="1"/>
    <xf borderId="129" fillId="10" fontId="30" numFmtId="49" xfId="0" applyAlignment="1" applyBorder="1" applyFill="1" applyFont="1" applyNumberFormat="1">
      <alignment horizontal="center" shrinkToFit="0" vertical="center" wrapText="1"/>
    </xf>
    <xf borderId="130" fillId="10" fontId="30" numFmtId="49" xfId="0" applyAlignment="1" applyBorder="1" applyFont="1" applyNumberFormat="1">
      <alignment horizontal="center" shrinkToFit="0" vertical="center" wrapText="1"/>
    </xf>
    <xf borderId="131" fillId="10" fontId="30" numFmtId="175" xfId="0" applyAlignment="1" applyBorder="1" applyFont="1" applyNumberFormat="1">
      <alignment horizontal="center" shrinkToFit="0" vertical="center" wrapText="1"/>
    </xf>
    <xf borderId="132" fillId="10" fontId="30" numFmtId="175" xfId="0" applyAlignment="1" applyBorder="1" applyFont="1" applyNumberFormat="1">
      <alignment horizontal="center" shrinkToFit="0" vertical="center" wrapText="1"/>
    </xf>
    <xf borderId="0" fillId="0" fontId="26" numFmtId="0" xfId="0" applyAlignment="1" applyFont="1">
      <alignment horizontal="left" shrinkToFit="0" vertical="center" wrapText="1"/>
    </xf>
    <xf borderId="0" fillId="0" fontId="0" numFmtId="2" xfId="0" applyAlignment="1" applyFont="1" applyNumberFormat="1">
      <alignment horizontal="center" shrinkToFit="0" vertical="center" wrapText="1"/>
    </xf>
    <xf borderId="0" fillId="0" fontId="0" numFmtId="0" xfId="0" applyAlignment="1" applyFont="1">
      <alignment horizontal="left" shrinkToFit="0" vertical="center" wrapText="1"/>
    </xf>
    <xf borderId="10" fillId="6" fontId="0" numFmtId="10" xfId="0" applyAlignment="1" applyBorder="1" applyFont="1" applyNumberFormat="1">
      <alignment horizontal="center" shrinkToFit="0" vertical="center" wrapText="1"/>
    </xf>
    <xf borderId="75" fillId="10" fontId="31" numFmtId="49" xfId="0" applyAlignment="1" applyBorder="1" applyFont="1" applyNumberFormat="1">
      <alignment horizontal="center" shrinkToFit="0" vertical="center" wrapText="1"/>
    </xf>
    <xf borderId="130" fillId="10" fontId="30" numFmtId="49" xfId="0" applyAlignment="1" applyBorder="1" applyFont="1" applyNumberFormat="1">
      <alignment horizontal="left" shrinkToFit="0" vertical="center" wrapText="1"/>
    </xf>
    <xf borderId="130" fillId="10" fontId="30" numFmtId="175" xfId="0" applyAlignment="1" applyBorder="1" applyFont="1" applyNumberFormat="1">
      <alignment horizontal="center" shrinkToFit="0" vertical="center" wrapText="1"/>
    </xf>
    <xf borderId="104" fillId="0" fontId="32" numFmtId="175" xfId="0" applyAlignment="1" applyBorder="1" applyFont="1" applyNumberFormat="1">
      <alignment horizontal="right" shrinkToFit="0" vertical="center" wrapText="1"/>
    </xf>
    <xf borderId="74" fillId="11" fontId="32" numFmtId="175" xfId="0" applyAlignment="1" applyBorder="1" applyFill="1" applyFont="1" applyNumberFormat="1">
      <alignment horizontal="right" shrinkToFit="0" vertical="center" wrapText="1"/>
    </xf>
    <xf borderId="10" fillId="6" fontId="26" numFmtId="0" xfId="0" applyAlignment="1" applyBorder="1" applyFont="1">
      <alignment horizontal="center" shrinkToFit="0" vertical="center" wrapText="1"/>
    </xf>
    <xf borderId="10" fillId="6" fontId="0" numFmtId="0" xfId="0" applyAlignment="1" applyBorder="1" applyFont="1">
      <alignment horizontal="center" shrinkToFit="0" vertical="center" wrapText="1"/>
    </xf>
    <xf borderId="10" fillId="6" fontId="0" numFmtId="0" xfId="0" applyAlignment="1" applyBorder="1" applyFont="1">
      <alignment shrinkToFit="0" vertical="center" wrapText="1"/>
    </xf>
    <xf borderId="4" fillId="2" fontId="33" numFmtId="0" xfId="0" applyAlignment="1" applyBorder="1" applyFont="1">
      <alignment horizontal="center" shrinkToFit="0" vertical="center" wrapText="1"/>
    </xf>
    <xf borderId="13" fillId="0" fontId="3" numFmtId="0" xfId="0" applyBorder="1" applyFont="1"/>
    <xf borderId="104" fillId="0" fontId="3" numFmtId="0" xfId="0" applyBorder="1" applyFont="1"/>
    <xf borderId="117" fillId="0" fontId="3" numFmtId="0" xfId="0" applyBorder="1" applyFont="1"/>
    <xf borderId="110" fillId="0" fontId="3" numFmtId="0" xfId="0" applyBorder="1" applyFont="1"/>
    <xf borderId="133" fillId="0" fontId="3" numFmtId="0" xfId="0" applyBorder="1" applyFont="1"/>
    <xf borderId="59" fillId="2" fontId="8" numFmtId="0" xfId="0" applyAlignment="1" applyBorder="1" applyFont="1">
      <alignment horizontal="center" vertical="center"/>
    </xf>
    <xf borderId="134" fillId="0" fontId="3" numFmtId="0" xfId="0" applyBorder="1" applyFont="1"/>
    <xf borderId="135" fillId="0" fontId="3" numFmtId="0" xfId="0" applyBorder="1" applyFont="1"/>
    <xf borderId="136" fillId="12" fontId="11" numFmtId="0" xfId="0" applyAlignment="1" applyBorder="1" applyFill="1" applyFont="1">
      <alignment horizontal="center" shrinkToFit="0" vertical="center" wrapText="1"/>
    </xf>
    <xf borderId="137" fillId="12" fontId="11" numFmtId="0" xfId="0" applyAlignment="1" applyBorder="1" applyFont="1">
      <alignment horizontal="center" shrinkToFit="0" vertical="center" wrapText="1"/>
    </xf>
    <xf borderId="138" fillId="12" fontId="11" numFmtId="0" xfId="0" applyAlignment="1" applyBorder="1" applyFont="1">
      <alignment horizontal="center" shrinkToFit="0" vertical="center" wrapText="1"/>
    </xf>
    <xf borderId="139" fillId="12" fontId="11" numFmtId="0" xfId="0" applyAlignment="1" applyBorder="1" applyFont="1">
      <alignment horizontal="center" shrinkToFit="0" vertical="center" wrapText="1"/>
    </xf>
    <xf borderId="103" fillId="12" fontId="11" numFmtId="0" xfId="0" applyAlignment="1" applyBorder="1" applyFont="1">
      <alignment horizontal="center" shrinkToFit="0" vertical="center" wrapText="1"/>
    </xf>
    <xf borderId="140" fillId="12" fontId="22" numFmtId="4" xfId="0" applyAlignment="1" applyBorder="1" applyFont="1" applyNumberFormat="1">
      <alignment horizontal="center" shrinkToFit="0" vertical="center" wrapText="1"/>
    </xf>
    <xf borderId="141" fillId="0" fontId="3" numFmtId="0" xfId="0" applyBorder="1" applyFont="1"/>
    <xf borderId="142" fillId="0" fontId="22" numFmtId="4" xfId="0" applyAlignment="1" applyBorder="1" applyFont="1" applyNumberFormat="1">
      <alignment horizontal="center" shrinkToFit="0" vertical="center" wrapText="1"/>
    </xf>
    <xf borderId="143" fillId="0" fontId="22" numFmtId="4" xfId="0" applyAlignment="1" applyBorder="1" applyFont="1" applyNumberFormat="1">
      <alignment horizontal="center" shrinkToFit="0" vertical="center" wrapText="1"/>
    </xf>
    <xf borderId="144" fillId="0" fontId="3" numFmtId="0" xfId="0" applyBorder="1" applyFont="1"/>
    <xf borderId="145" fillId="0" fontId="21" numFmtId="0" xfId="0" applyAlignment="1" applyBorder="1" applyFont="1">
      <alignment horizontal="center" shrinkToFit="0" vertical="center" wrapText="1"/>
    </xf>
    <xf borderId="34" fillId="0" fontId="21" numFmtId="0" xfId="0" applyAlignment="1" applyBorder="1" applyFont="1">
      <alignment horizontal="left" shrinkToFit="0" vertical="center" wrapText="1"/>
    </xf>
    <xf borderId="34" fillId="0" fontId="21" numFmtId="49" xfId="0" applyAlignment="1" applyBorder="1" applyFont="1" applyNumberFormat="1">
      <alignment horizontal="center" shrinkToFit="0" vertical="center" wrapText="1"/>
    </xf>
    <xf borderId="64" fillId="0" fontId="21" numFmtId="2" xfId="0" applyAlignment="1" applyBorder="1" applyFont="1" applyNumberFormat="1">
      <alignment horizontal="center" shrinkToFit="0" vertical="center" wrapText="1"/>
    </xf>
    <xf borderId="145" fillId="0" fontId="21" numFmtId="4" xfId="0" applyAlignment="1" applyBorder="1" applyFont="1" applyNumberFormat="1">
      <alignment horizontal="center" shrinkToFit="0" vertical="center" wrapText="1"/>
    </xf>
    <xf borderId="34" fillId="0" fontId="21" numFmtId="4" xfId="0" applyAlignment="1" applyBorder="1" applyFont="1" applyNumberFormat="1">
      <alignment horizontal="center" shrinkToFit="0" vertical="center" wrapText="1"/>
    </xf>
    <xf borderId="146" fillId="0" fontId="23" numFmtId="4" xfId="0" applyAlignment="1" applyBorder="1" applyFont="1" applyNumberFormat="1">
      <alignment horizontal="center" vertical="center"/>
    </xf>
    <xf borderId="0" fillId="0" fontId="0" numFmtId="4" xfId="0" applyFont="1" applyNumberFormat="1"/>
    <xf borderId="12" fillId="2" fontId="5" numFmtId="0" xfId="0" applyAlignment="1" applyBorder="1" applyFont="1">
      <alignment horizontal="center"/>
    </xf>
    <xf borderId="12" fillId="2" fontId="4" numFmtId="0" xfId="0" applyAlignment="1" applyBorder="1" applyFont="1">
      <alignment horizontal="center"/>
    </xf>
    <xf borderId="10" fillId="2" fontId="21" numFmtId="0" xfId="0" applyBorder="1" applyFont="1"/>
    <xf borderId="10" fillId="2" fontId="32" numFmtId="0" xfId="0" applyBorder="1" applyFont="1"/>
    <xf borderId="10" fillId="2" fontId="32" numFmtId="0" xfId="0" applyAlignment="1" applyBorder="1" applyFont="1">
      <alignment horizontal="center"/>
    </xf>
    <xf borderId="1" fillId="2" fontId="32" numFmtId="0" xfId="0" applyAlignment="1" applyBorder="1" applyFont="1">
      <alignment horizontal="center"/>
    </xf>
    <xf borderId="0" fillId="0" fontId="21" numFmtId="0" xfId="0" applyAlignment="1" applyFont="1">
      <alignment horizontal="center"/>
    </xf>
    <xf borderId="0" fillId="0" fontId="21" numFmtId="0" xfId="0" applyAlignment="1" applyFont="1">
      <alignment horizontal="center" vertical="center"/>
    </xf>
    <xf borderId="12" fillId="2" fontId="34" numFmtId="0" xfId="0" applyAlignment="1" applyBorder="1" applyFont="1">
      <alignment horizontal="center" vertical="center"/>
    </xf>
    <xf borderId="80" fillId="2" fontId="34" numFmtId="0" xfId="0" applyAlignment="1" applyBorder="1" applyFont="1">
      <alignment horizontal="center" vertical="center"/>
    </xf>
    <xf borderId="11" fillId="2" fontId="34" numFmtId="0" xfId="0" applyAlignment="1" applyBorder="1" applyFont="1">
      <alignment horizontal="left" vertical="center"/>
    </xf>
    <xf borderId="10" fillId="2" fontId="32" numFmtId="0" xfId="0" applyAlignment="1" applyBorder="1" applyFont="1">
      <alignment horizontal="left" vertical="center"/>
    </xf>
    <xf borderId="14" fillId="2" fontId="32" numFmtId="0" xfId="0" applyAlignment="1" applyBorder="1" applyFont="1">
      <alignment horizontal="left" vertical="center"/>
    </xf>
    <xf borderId="1" fillId="2" fontId="32" numFmtId="0" xfId="0" applyAlignment="1" applyBorder="1" applyFont="1">
      <alignment horizontal="left" vertical="center"/>
    </xf>
    <xf borderId="147" fillId="2" fontId="34" numFmtId="0" xfId="0" applyAlignment="1" applyBorder="1" applyFont="1">
      <alignment horizontal="left" vertical="center"/>
    </xf>
    <xf borderId="147" fillId="2" fontId="32" numFmtId="0" xfId="0" applyAlignment="1" applyBorder="1" applyFont="1">
      <alignment horizontal="left" vertical="center"/>
    </xf>
    <xf borderId="123" fillId="2" fontId="4" numFmtId="0" xfId="0" applyBorder="1" applyFont="1"/>
    <xf borderId="123" fillId="2" fontId="34" numFmtId="0" xfId="0" applyAlignment="1" applyBorder="1" applyFont="1">
      <alignment horizontal="left" vertical="center"/>
    </xf>
    <xf borderId="148" fillId="2" fontId="34" numFmtId="0" xfId="0" applyAlignment="1" applyBorder="1" applyFont="1">
      <alignment horizontal="left" vertical="center"/>
    </xf>
    <xf borderId="80" fillId="2" fontId="34" numFmtId="0" xfId="0" applyAlignment="1" applyBorder="1" applyFont="1">
      <alignment horizontal="left" vertical="center"/>
    </xf>
    <xf borderId="149" fillId="0" fontId="3" numFmtId="0" xfId="0" applyBorder="1" applyFont="1"/>
    <xf borderId="10" fillId="2" fontId="32" numFmtId="0" xfId="0" applyAlignment="1" applyBorder="1" applyFont="1">
      <alignment horizontal="left" shrinkToFit="0" vertical="center" wrapText="1"/>
    </xf>
    <xf borderId="1" fillId="2" fontId="34" numFmtId="0" xfId="0" applyAlignment="1" applyBorder="1" applyFont="1">
      <alignment horizontal="center" vertical="center"/>
    </xf>
    <xf borderId="123" fillId="2" fontId="34" numFmtId="0" xfId="0" applyAlignment="1" applyBorder="1" applyFont="1">
      <alignment horizontal="left" shrinkToFit="0" vertical="center" wrapText="1"/>
    </xf>
    <xf borderId="80" fillId="2" fontId="32" numFmtId="0" xfId="0" applyAlignment="1" applyBorder="1" applyFont="1">
      <alignment horizontal="center" shrinkToFit="0" vertical="center" wrapText="1"/>
    </xf>
    <xf borderId="80" fillId="2" fontId="34" numFmtId="49" xfId="0" applyAlignment="1" applyBorder="1" applyFont="1" applyNumberFormat="1">
      <alignment horizontal="left" shrinkToFit="0" vertical="center" wrapText="1"/>
    </xf>
    <xf borderId="10" fillId="2" fontId="32" numFmtId="0" xfId="0" applyAlignment="1" applyBorder="1" applyFont="1">
      <alignment horizontal="center" vertical="center"/>
    </xf>
    <xf borderId="24" fillId="2" fontId="32" numFmtId="0" xfId="0" applyAlignment="1" applyBorder="1" applyFont="1">
      <alignment horizontal="left" vertical="center"/>
    </xf>
    <xf borderId="24" fillId="13" fontId="32" numFmtId="10" xfId="0" applyAlignment="1" applyBorder="1" applyFill="1" applyFont="1" applyNumberFormat="1">
      <alignment horizontal="center" vertical="center"/>
    </xf>
    <xf borderId="105" fillId="2" fontId="35" numFmtId="0" xfId="0" applyAlignment="1" applyBorder="1" applyFont="1">
      <alignment horizontal="center" vertical="center"/>
    </xf>
    <xf borderId="106" fillId="0" fontId="3" numFmtId="0" xfId="0" applyBorder="1" applyFont="1"/>
    <xf borderId="107" fillId="0" fontId="3" numFmtId="0" xfId="0" applyBorder="1" applyFont="1"/>
    <xf borderId="87" fillId="2" fontId="35" numFmtId="0" xfId="0" applyAlignment="1" applyBorder="1" applyFont="1">
      <alignment horizontal="center" vertical="center"/>
    </xf>
    <xf borderId="24" fillId="2" fontId="35" numFmtId="0" xfId="0" applyAlignment="1" applyBorder="1" applyFont="1">
      <alignment horizontal="center" vertical="center"/>
    </xf>
    <xf borderId="0" fillId="0" fontId="36" numFmtId="0" xfId="0" applyAlignment="1" applyFont="1">
      <alignment horizontal="center"/>
    </xf>
    <xf borderId="0" fillId="0" fontId="36" numFmtId="0" xfId="0" applyAlignment="1" applyFont="1">
      <alignment horizontal="center" vertical="center"/>
    </xf>
    <xf borderId="109" fillId="0" fontId="3" numFmtId="0" xfId="0" applyBorder="1" applyFont="1"/>
    <xf borderId="111" fillId="0" fontId="3" numFmtId="0" xfId="0" applyBorder="1" applyFont="1"/>
    <xf borderId="20" fillId="2" fontId="35" numFmtId="0" xfId="0" applyAlignment="1" applyBorder="1" applyFont="1">
      <alignment horizontal="center" vertical="center"/>
    </xf>
    <xf borderId="20" fillId="2" fontId="32" numFmtId="0" xfId="0" applyAlignment="1" applyBorder="1" applyFont="1">
      <alignment horizontal="center" vertical="center"/>
    </xf>
    <xf borderId="20" fillId="13" fontId="32" numFmtId="10" xfId="0" applyAlignment="1" applyBorder="1" applyFont="1" applyNumberFormat="1">
      <alignment horizontal="center" vertical="center"/>
    </xf>
    <xf borderId="20" fillId="2" fontId="32" numFmtId="10" xfId="0" applyAlignment="1" applyBorder="1" applyFont="1" applyNumberFormat="1">
      <alignment horizontal="center" vertical="center"/>
    </xf>
    <xf borderId="0" fillId="0" fontId="37" numFmtId="0" xfId="0" applyAlignment="1" applyFont="1">
      <alignment horizontal="center"/>
    </xf>
    <xf borderId="113" fillId="14" fontId="38" numFmtId="10" xfId="0" applyAlignment="1" applyBorder="1" applyFill="1" applyFont="1" applyNumberFormat="1">
      <alignment horizontal="center" vertical="center"/>
    </xf>
    <xf borderId="150" fillId="14" fontId="38" numFmtId="10" xfId="0" applyAlignment="1" applyBorder="1" applyFont="1" applyNumberFormat="1">
      <alignment horizontal="center" vertical="center"/>
    </xf>
    <xf borderId="39" fillId="14" fontId="38" numFmtId="10" xfId="0" applyAlignment="1" applyBorder="1" applyFont="1" applyNumberFormat="1">
      <alignment horizontal="center" vertical="center"/>
    </xf>
    <xf borderId="151" fillId="14" fontId="38" numFmtId="10" xfId="0" applyAlignment="1" applyBorder="1" applyFont="1" applyNumberFormat="1">
      <alignment horizontal="center" vertical="center"/>
    </xf>
    <xf borderId="54" fillId="14" fontId="38" numFmtId="10" xfId="0" applyAlignment="1" applyBorder="1" applyFont="1" applyNumberFormat="1">
      <alignment horizontal="center" vertical="center"/>
    </xf>
    <xf borderId="148" fillId="14" fontId="38" numFmtId="10" xfId="0" applyAlignment="1" applyBorder="1" applyFont="1" applyNumberFormat="1">
      <alignment horizontal="center" vertical="center"/>
    </xf>
    <xf borderId="105" fillId="0" fontId="38" numFmtId="0" xfId="0" applyAlignment="1" applyBorder="1" applyFont="1">
      <alignment horizontal="center" vertical="center"/>
    </xf>
    <xf borderId="152" fillId="0" fontId="3" numFmtId="0" xfId="0" applyBorder="1" applyFont="1"/>
    <xf borderId="112" fillId="0" fontId="3" numFmtId="0" xfId="0" applyBorder="1" applyFont="1"/>
    <xf borderId="24" fillId="2" fontId="32" numFmtId="0" xfId="0" applyAlignment="1" applyBorder="1" applyFont="1">
      <alignment horizontal="left" shrinkToFit="0" vertical="center" wrapText="1"/>
    </xf>
    <xf borderId="20" fillId="2" fontId="39" numFmtId="10" xfId="0" applyAlignment="1" applyBorder="1" applyFont="1" applyNumberFormat="1">
      <alignment horizontal="center" vertical="center"/>
    </xf>
    <xf borderId="24" fillId="12" fontId="34" numFmtId="0" xfId="0" applyAlignment="1" applyBorder="1" applyFont="1">
      <alignment horizontal="center" vertical="center"/>
    </xf>
    <xf borderId="153" fillId="0" fontId="3" numFmtId="0" xfId="0" applyBorder="1" applyFont="1"/>
    <xf borderId="20" fillId="12" fontId="34" numFmtId="0" xfId="0" applyAlignment="1" applyBorder="1" applyFont="1">
      <alignment horizontal="center" vertical="center"/>
    </xf>
    <xf borderId="20" fillId="12" fontId="34" numFmtId="10" xfId="0" applyAlignment="1" applyBorder="1" applyFont="1" applyNumberFormat="1">
      <alignment horizontal="center" vertical="center"/>
    </xf>
    <xf borderId="20" fillId="2" fontId="40" numFmtId="10" xfId="0" applyAlignment="1" applyBorder="1" applyFont="1" applyNumberFormat="1">
      <alignment horizontal="center" vertical="center"/>
    </xf>
    <xf borderId="24" fillId="2" fontId="34" numFmtId="10" xfId="0" applyAlignment="1" applyBorder="1" applyFont="1" applyNumberFormat="1">
      <alignment horizontal="center" vertical="center"/>
    </xf>
    <xf borderId="0" fillId="0" fontId="38" numFmtId="10" xfId="0" applyAlignment="1" applyFont="1" applyNumberFormat="1">
      <alignment horizontal="center" vertical="center"/>
    </xf>
    <xf borderId="12" fillId="2" fontId="32" numFmtId="0" xfId="0" applyAlignment="1" applyBorder="1" applyFont="1">
      <alignment horizontal="center"/>
    </xf>
    <xf borderId="0" fillId="0" fontId="21" numFmtId="0" xfId="0" applyFont="1"/>
    <xf borderId="10" fillId="2" fontId="21" numFmtId="0" xfId="0" applyAlignment="1" applyBorder="1" applyFont="1">
      <alignment vertical="center"/>
    </xf>
    <xf borderId="10" fillId="2" fontId="41" numFmtId="0" xfId="0" applyAlignment="1" applyBorder="1" applyFont="1">
      <alignment shrinkToFit="0" vertical="center" wrapText="1"/>
    </xf>
    <xf borderId="10" fillId="2" fontId="41" numFmtId="0" xfId="0" applyAlignment="1" applyBorder="1" applyFont="1">
      <alignment horizontal="center" shrinkToFit="0" vertical="center" wrapText="1"/>
    </xf>
    <xf borderId="105" fillId="2" fontId="4" numFmtId="0" xfId="0" applyAlignment="1" applyBorder="1" applyFont="1">
      <alignment horizontal="center" shrinkToFit="0" vertical="center" wrapText="1"/>
    </xf>
    <xf borderId="10" fillId="2" fontId="4" numFmtId="0" xfId="0" applyAlignment="1" applyBorder="1" applyFont="1">
      <alignment shrinkToFit="0" vertical="center" wrapText="1"/>
    </xf>
    <xf borderId="10" fillId="2" fontId="32" numFmtId="0" xfId="0" applyAlignment="1" applyBorder="1" applyFont="1">
      <alignment shrinkToFit="0" vertical="center" wrapText="1"/>
    </xf>
    <xf borderId="24" fillId="13" fontId="4" numFmtId="0" xfId="0" applyAlignment="1" applyBorder="1" applyFont="1">
      <alignment horizontal="center" shrinkToFit="0" vertical="center" wrapText="1"/>
    </xf>
    <xf borderId="10" fillId="2" fontId="4" numFmtId="0" xfId="0" applyAlignment="1" applyBorder="1" applyFont="1">
      <alignment horizontal="left" shrinkToFit="0" vertical="center" wrapText="1"/>
    </xf>
    <xf borderId="10" fillId="2" fontId="4" numFmtId="14" xfId="0" applyBorder="1" applyFont="1" applyNumberFormat="1"/>
    <xf borderId="123" fillId="2" fontId="4" numFmtId="0" xfId="0" applyAlignment="1" applyBorder="1" applyFont="1">
      <alignment horizontal="left" shrinkToFit="0" vertical="center" wrapText="1"/>
    </xf>
    <xf borderId="123" fillId="2" fontId="32" numFmtId="0" xfId="0" applyAlignment="1" applyBorder="1" applyFont="1">
      <alignment horizontal="left" shrinkToFit="0" vertical="center" wrapText="1"/>
    </xf>
    <xf borderId="154" fillId="2" fontId="32" numFmtId="0" xfId="0" applyAlignment="1" applyBorder="1" applyFont="1">
      <alignment horizontal="center"/>
    </xf>
    <xf borderId="155" fillId="0" fontId="3" numFmtId="0" xfId="0" applyBorder="1" applyFont="1"/>
    <xf borderId="12" fillId="2" fontId="32" numFmtId="0" xfId="0" applyAlignment="1" applyBorder="1" applyFont="1">
      <alignment horizontal="left"/>
    </xf>
    <xf borderId="10" fillId="2" fontId="32" numFmtId="49" xfId="0" applyAlignment="1" applyBorder="1" applyFont="1" applyNumberFormat="1">
      <alignment shrinkToFit="0" wrapText="1"/>
    </xf>
    <xf borderId="10" fillId="2" fontId="32" numFmtId="0" xfId="0" applyAlignment="1" applyBorder="1" applyFont="1">
      <alignment shrinkToFit="0" wrapText="1"/>
    </xf>
    <xf borderId="10" fillId="2" fontId="41" numFmtId="0" xfId="0" applyAlignment="1" applyBorder="1" applyFont="1">
      <alignment vertical="center"/>
    </xf>
    <xf borderId="34" fillId="3" fontId="7" numFmtId="0" xfId="0" applyAlignment="1" applyBorder="1" applyFont="1">
      <alignment shrinkToFit="0" vertical="center" wrapText="1"/>
    </xf>
    <xf borderId="36" fillId="3" fontId="7" numFmtId="0" xfId="0" applyAlignment="1" applyBorder="1" applyFont="1">
      <alignment shrinkToFit="0" vertical="center" wrapText="1"/>
    </xf>
    <xf borderId="34" fillId="3" fontId="7" numFmtId="165" xfId="0" applyAlignment="1" applyBorder="1" applyFont="1" applyNumberFormat="1">
      <alignment horizontal="right" vertical="center"/>
    </xf>
    <xf borderId="34" fillId="8" fontId="4" numFmtId="0" xfId="0" applyAlignment="1" applyBorder="1" applyFont="1">
      <alignment horizontal="left" shrinkToFit="0" vertical="center" wrapText="1"/>
    </xf>
    <xf borderId="68" fillId="8" fontId="4" numFmtId="165" xfId="0" applyAlignment="1" applyBorder="1" applyFont="1" applyNumberFormat="1">
      <alignment horizontal="right" vertical="center"/>
    </xf>
    <xf borderId="68" fillId="8" fontId="4" numFmtId="10" xfId="0" applyAlignment="1" applyBorder="1" applyFont="1" applyNumberFormat="1">
      <alignment horizontal="center" vertical="center"/>
    </xf>
    <xf borderId="0" fillId="0" fontId="4" numFmtId="164" xfId="0" applyAlignment="1" applyFont="1" applyNumberFormat="1">
      <alignment vertical="top"/>
    </xf>
    <xf borderId="34" fillId="0" fontId="4" numFmtId="165" xfId="0" applyAlignment="1" applyBorder="1" applyFont="1" applyNumberFormat="1">
      <alignment horizontal="right" shrinkToFit="0" vertical="center" wrapText="1"/>
    </xf>
    <xf borderId="64" fillId="0" fontId="4" numFmtId="10" xfId="0" applyAlignment="1" applyBorder="1" applyFont="1" applyNumberFormat="1">
      <alignment horizontal="center" vertical="center"/>
    </xf>
    <xf borderId="68" fillId="2" fontId="4" numFmtId="10" xfId="0" applyAlignment="1" applyBorder="1" applyFont="1" applyNumberFormat="1">
      <alignment horizontal="center" vertical="center"/>
    </xf>
    <xf quotePrefix="1" borderId="36" fillId="2" fontId="4" numFmtId="3" xfId="0" applyAlignment="1" applyBorder="1" applyFont="1" applyNumberFormat="1">
      <alignment horizontal="center" vertical="center"/>
    </xf>
    <xf borderId="36" fillId="2" fontId="4" numFmtId="0" xfId="0" applyAlignment="1" applyBorder="1" applyFont="1">
      <alignment horizontal="left" shrinkToFit="0" vertical="top" wrapText="1"/>
    </xf>
    <xf borderId="36" fillId="2" fontId="4" numFmtId="0" xfId="0" applyAlignment="1" applyBorder="1" applyFont="1">
      <alignment horizontal="center" vertical="center"/>
    </xf>
    <xf borderId="49" fillId="0" fontId="4" numFmtId="4" xfId="0" applyAlignment="1" applyBorder="1" applyFont="1" applyNumberFormat="1">
      <alignment horizontal="right" vertical="center"/>
    </xf>
    <xf borderId="10" fillId="2" fontId="4" numFmtId="165" xfId="0" applyAlignment="1" applyBorder="1" applyFont="1" applyNumberFormat="1">
      <alignment vertical="top"/>
    </xf>
    <xf quotePrefix="1" borderId="34" fillId="2" fontId="4" numFmtId="0" xfId="0" applyAlignment="1" applyBorder="1" applyFont="1">
      <alignment horizontal="center" vertical="center"/>
    </xf>
    <xf borderId="49" fillId="0" fontId="4" numFmtId="0" xfId="0" applyAlignment="1" applyBorder="1" applyFont="1">
      <alignment horizontal="left" shrinkToFit="0" vertical="center" wrapText="1"/>
    </xf>
    <xf quotePrefix="1" borderId="34" fillId="2" fontId="4" numFmtId="3" xfId="0" applyAlignment="1" applyBorder="1" applyFont="1" applyNumberFormat="1">
      <alignment horizontal="center" vertical="center"/>
    </xf>
    <xf borderId="34" fillId="2" fontId="4" numFmtId="0" xfId="0" applyAlignment="1" applyBorder="1" applyFont="1">
      <alignment horizontal="left" shrinkToFit="0" vertical="top" wrapText="1"/>
    </xf>
    <xf borderId="34" fillId="0" fontId="4" numFmtId="0" xfId="0" applyAlignment="1" applyBorder="1" applyFont="1">
      <alignment horizontal="left" shrinkToFit="0" vertical="top" wrapText="1"/>
    </xf>
    <xf borderId="36" fillId="2" fontId="4" numFmtId="0" xfId="0" applyAlignment="1" applyBorder="1" applyFont="1">
      <alignment horizontal="left" shrinkToFit="0" vertical="center" wrapText="1"/>
    </xf>
    <xf quotePrefix="1" borderId="49" fillId="0" fontId="4" numFmtId="0" xfId="0" applyAlignment="1" applyBorder="1" applyFont="1">
      <alignment horizontal="center" vertical="center"/>
    </xf>
    <xf borderId="49" fillId="0" fontId="4" numFmtId="0" xfId="0" applyAlignment="1" applyBorder="1" applyFont="1">
      <alignment horizontal="center" vertical="center"/>
    </xf>
    <xf quotePrefix="1" borderId="39" fillId="2" fontId="4" numFmtId="3" xfId="0" applyAlignment="1" applyBorder="1" applyFont="1" applyNumberFormat="1">
      <alignment horizontal="center" vertical="center"/>
    </xf>
    <xf quotePrefix="1" borderId="39" fillId="2" fontId="4" numFmtId="0" xfId="0" applyAlignment="1" applyBorder="1" applyFont="1">
      <alignment horizontal="center" vertical="center"/>
    </xf>
    <xf quotePrefix="1" borderId="51" fillId="0" fontId="4" numFmtId="0" xfId="0" applyAlignment="1" applyBorder="1" applyFont="1">
      <alignment horizontal="center" vertical="center"/>
    </xf>
    <xf borderId="99" fillId="2" fontId="4" numFmtId="0" xfId="0" applyAlignment="1" applyBorder="1" applyFont="1">
      <alignment horizontal="center" shrinkToFit="0" vertical="center" wrapText="1"/>
    </xf>
    <xf borderId="101" fillId="2" fontId="4" numFmtId="0" xfId="0" applyAlignment="1" applyBorder="1" applyFont="1">
      <alignment horizontal="center" shrinkToFit="0" vertical="center" wrapText="1"/>
    </xf>
    <xf borderId="127" fillId="0" fontId="4" numFmtId="0" xfId="0" applyAlignment="1" applyBorder="1" applyFont="1">
      <alignment horizontal="left" shrinkToFit="0" vertical="center" wrapText="1"/>
    </xf>
    <xf borderId="101" fillId="2" fontId="4" numFmtId="0" xfId="0" applyAlignment="1" applyBorder="1" applyFont="1">
      <alignment horizontal="center" vertical="center"/>
    </xf>
    <xf borderId="127" fillId="0" fontId="4" numFmtId="4" xfId="0" applyAlignment="1" applyBorder="1" applyFont="1" applyNumberFormat="1">
      <alignment horizontal="right" vertical="center"/>
    </xf>
    <xf borderId="101" fillId="2" fontId="4" numFmtId="0" xfId="0" applyAlignment="1" applyBorder="1" applyFont="1">
      <alignment horizontal="left" shrinkToFit="0" vertical="center" wrapText="1"/>
    </xf>
    <xf borderId="40" fillId="2" fontId="4" numFmtId="0" xfId="0" applyAlignment="1" applyBorder="1" applyFont="1">
      <alignment horizontal="center" vertical="center"/>
    </xf>
    <xf borderId="64" fillId="3" fontId="7" numFmtId="0" xfId="0" applyAlignment="1" applyBorder="1" applyFont="1">
      <alignment horizontal="center" shrinkToFit="0" vertical="center" wrapText="1"/>
    </xf>
    <xf borderId="49" fillId="0" fontId="3" numFmtId="0" xfId="0" applyBorder="1" applyFont="1"/>
    <xf borderId="24" fillId="0" fontId="4" numFmtId="0" xfId="0" applyAlignment="1" applyBorder="1" applyFont="1">
      <alignment horizontal="center" vertical="center"/>
    </xf>
    <xf borderId="25" fillId="0" fontId="4" numFmtId="0" xfId="0" applyAlignment="1" applyBorder="1" applyFont="1">
      <alignment horizontal="center" shrinkToFit="0" vertical="center" wrapText="1"/>
    </xf>
    <xf borderId="25" fillId="0" fontId="7" numFmtId="0" xfId="0" applyAlignment="1" applyBorder="1" applyFont="1">
      <alignment horizontal="left" shrinkToFit="0" vertical="center" wrapText="1"/>
    </xf>
    <xf borderId="25" fillId="0" fontId="4" numFmtId="0" xfId="0" applyAlignment="1" applyBorder="1" applyFont="1">
      <alignment horizontal="center" vertical="center"/>
    </xf>
    <xf borderId="25" fillId="0" fontId="4" numFmtId="4" xfId="0" applyAlignment="1" applyBorder="1" applyFont="1" applyNumberFormat="1">
      <alignment horizontal="right" vertical="center"/>
    </xf>
    <xf borderId="26" fillId="0" fontId="4" numFmtId="165" xfId="0" applyAlignment="1" applyBorder="1" applyFont="1" applyNumberFormat="1">
      <alignment horizontal="right" vertical="center"/>
    </xf>
    <xf borderId="20" fillId="0" fontId="7" numFmtId="165" xfId="0" applyAlignment="1" applyBorder="1" applyFont="1" applyNumberFormat="1">
      <alignment horizontal="right" vertical="center"/>
    </xf>
    <xf borderId="156" fillId="2" fontId="42" numFmtId="2" xfId="0" applyAlignment="1" applyBorder="1" applyFont="1" applyNumberFormat="1">
      <alignment shrinkToFit="0" vertical="center" wrapText="1"/>
    </xf>
    <xf borderId="157" fillId="2" fontId="4" numFmtId="2" xfId="0" applyAlignment="1" applyBorder="1" applyFont="1" applyNumberFormat="1">
      <alignment horizontal="center" shrinkToFit="0" vertical="center" wrapText="1"/>
    </xf>
    <xf borderId="158" fillId="2" fontId="4" numFmtId="2" xfId="0" applyAlignment="1" applyBorder="1" applyFont="1" applyNumberFormat="1">
      <alignment horizontal="center" shrinkToFit="0" vertical="center" wrapText="1"/>
    </xf>
    <xf borderId="103" fillId="4" fontId="4" numFmtId="2" xfId="0" applyAlignment="1" applyBorder="1" applyFont="1" applyNumberFormat="1">
      <alignment shrinkToFit="0" vertical="center" wrapText="1"/>
    </xf>
    <xf borderId="10" fillId="4" fontId="4" numFmtId="2" xfId="0" applyAlignment="1" applyBorder="1" applyFont="1" applyNumberFormat="1">
      <alignment shrinkToFit="0" vertical="center" wrapText="1"/>
    </xf>
    <xf borderId="1" fillId="2" fontId="9" numFmtId="2" xfId="0" applyAlignment="1" applyBorder="1" applyFont="1" applyNumberFormat="1">
      <alignment horizontal="center" shrinkToFit="0" vertical="center" wrapText="1"/>
    </xf>
    <xf borderId="1" fillId="2" fontId="4" numFmtId="2" xfId="0" applyAlignment="1" applyBorder="1" applyFont="1" applyNumberFormat="1">
      <alignment horizontal="center" shrinkToFit="0" wrapText="1"/>
    </xf>
    <xf borderId="10" fillId="4" fontId="18" numFmtId="2" xfId="0" applyAlignment="1" applyBorder="1" applyFont="1" applyNumberFormat="1">
      <alignment shrinkToFit="0" vertical="center" wrapText="1"/>
    </xf>
    <xf borderId="1" fillId="2" fontId="4" numFmtId="2" xfId="0" applyAlignment="1" applyBorder="1" applyFont="1" applyNumberFormat="1">
      <alignment horizontal="center" vertical="center"/>
    </xf>
    <xf borderId="10" fillId="4" fontId="18" numFmtId="2" xfId="0" applyAlignment="1" applyBorder="1" applyFont="1" applyNumberFormat="1">
      <alignment vertical="center"/>
    </xf>
    <xf borderId="11" fillId="2" fontId="43" numFmtId="0" xfId="0" applyBorder="1" applyFont="1"/>
    <xf borderId="10" fillId="2" fontId="43" numFmtId="0" xfId="0" applyBorder="1" applyFont="1"/>
    <xf borderId="14" fillId="2" fontId="43" numFmtId="0" xfId="0" applyBorder="1" applyFont="1"/>
    <xf borderId="10" fillId="4" fontId="43" numFmtId="0" xfId="0" applyBorder="1" applyFont="1"/>
    <xf borderId="1" fillId="2" fontId="44" numFmtId="0" xfId="0" applyAlignment="1" applyBorder="1" applyFont="1">
      <alignment horizontal="center"/>
    </xf>
    <xf borderId="10" fillId="4" fontId="44" numFmtId="0" xfId="0" applyBorder="1" applyFont="1"/>
    <xf borderId="147" fillId="2" fontId="0" numFmtId="0" xfId="0" applyAlignment="1" applyBorder="1" applyFont="1">
      <alignment horizontal="center" vertical="center"/>
    </xf>
    <xf borderId="123" fillId="2" fontId="0" numFmtId="0" xfId="0" applyAlignment="1" applyBorder="1" applyFont="1">
      <alignment horizontal="left" vertical="center"/>
    </xf>
    <xf borderId="148" fillId="2" fontId="0" numFmtId="0" xfId="0" applyAlignment="1" applyBorder="1" applyFont="1">
      <alignment horizontal="center" vertical="center"/>
    </xf>
    <xf borderId="105" fillId="0" fontId="11" numFmtId="0" xfId="0" applyAlignment="1" applyBorder="1" applyFont="1">
      <alignment horizontal="center" vertical="center"/>
    </xf>
    <xf borderId="87" fillId="0" fontId="11" numFmtId="0" xfId="0" applyAlignment="1" applyBorder="1" applyFont="1">
      <alignment horizontal="center" vertical="center"/>
    </xf>
    <xf borderId="20" fillId="0" fontId="0" numFmtId="0" xfId="0" applyAlignment="1" applyBorder="1" applyFont="1">
      <alignment horizontal="left" vertical="center"/>
    </xf>
    <xf borderId="20" fillId="0" fontId="0" numFmtId="2" xfId="0" applyAlignment="1" applyBorder="1" applyFont="1" applyNumberFormat="1">
      <alignment horizontal="center" vertical="center"/>
    </xf>
    <xf borderId="24" fillId="0" fontId="11" numFmtId="0" xfId="0" applyAlignment="1" applyBorder="1" applyFont="1">
      <alignment horizontal="center" vertical="center"/>
    </xf>
    <xf borderId="20" fillId="0" fontId="11" numFmtId="10" xfId="0" applyAlignment="1" applyBorder="1" applyFont="1" applyNumberFormat="1">
      <alignment horizontal="center" vertical="center"/>
    </xf>
    <xf borderId="20" fillId="0" fontId="0" numFmtId="10" xfId="0" applyAlignment="1" applyBorder="1" applyFont="1" applyNumberFormat="1">
      <alignment horizontal="center" vertical="center"/>
    </xf>
    <xf borderId="0" fillId="0" fontId="45" numFmtId="0" xfId="0" applyAlignment="1" applyFont="1">
      <alignment horizontal="left" shrinkToFit="0" vertical="top" wrapText="1"/>
    </xf>
    <xf borderId="0" fillId="0" fontId="45" numFmtId="0" xfId="0" applyAlignment="1" applyFont="1">
      <alignment horizontal="left" vertical="top"/>
    </xf>
    <xf borderId="0" fillId="0" fontId="46" numFmtId="0" xfId="0" applyAlignment="1" applyFont="1">
      <alignment horizontal="left" shrinkToFit="0" vertical="top" wrapText="1"/>
    </xf>
    <xf borderId="20" fillId="15" fontId="47" numFmtId="0" xfId="0" applyAlignment="1" applyBorder="1" applyFill="1" applyFont="1">
      <alignment horizontal="center" shrinkToFit="0" vertical="top" wrapText="1"/>
    </xf>
    <xf borderId="20" fillId="15" fontId="47" numFmtId="0" xfId="0" applyAlignment="1" applyBorder="1" applyFont="1">
      <alignment horizontal="left" shrinkToFit="0" vertical="top" wrapText="1"/>
    </xf>
    <xf borderId="20" fillId="15" fontId="47" numFmtId="0" xfId="0" applyAlignment="1" applyBorder="1" applyFont="1">
      <alignment horizontal="right" shrinkToFit="0" vertical="top" wrapText="1"/>
    </xf>
    <xf borderId="20" fillId="0" fontId="48" numFmtId="1" xfId="0" applyAlignment="1" applyBorder="1" applyFont="1" applyNumberFormat="1">
      <alignment horizontal="center" shrinkToFit="1" vertical="top" wrapText="0"/>
    </xf>
    <xf borderId="20" fillId="0" fontId="46" numFmtId="0" xfId="0" applyAlignment="1" applyBorder="1" applyFont="1">
      <alignment horizontal="left" shrinkToFit="0" vertical="top" wrapText="1"/>
    </xf>
    <xf borderId="20" fillId="0" fontId="46" numFmtId="0" xfId="0" applyAlignment="1" applyBorder="1" applyFont="1">
      <alignment horizontal="center" shrinkToFit="0" vertical="top" wrapText="1"/>
    </xf>
    <xf borderId="20" fillId="0" fontId="48" numFmtId="2" xfId="0" applyAlignment="1" applyBorder="1" applyFont="1" applyNumberFormat="1">
      <alignment horizontal="right" shrinkToFit="1" vertical="top" wrapText="0"/>
    </xf>
    <xf borderId="20" fillId="0" fontId="45" numFmtId="0" xfId="0" applyAlignment="1" applyBorder="1" applyFont="1">
      <alignment horizontal="left" shrinkToFit="0" wrapText="1"/>
    </xf>
    <xf borderId="20" fillId="0" fontId="45" numFmtId="0" xfId="0" applyAlignment="1" applyBorder="1" applyFont="1">
      <alignment horizontal="left" shrinkToFit="0" vertical="top" wrapText="1"/>
    </xf>
    <xf borderId="20" fillId="0" fontId="45" numFmtId="0" xfId="0" applyAlignment="1" applyBorder="1" applyFont="1">
      <alignment horizontal="left" shrinkToFit="0" vertical="center" wrapText="1"/>
    </xf>
    <xf borderId="20" fillId="0" fontId="48" numFmtId="4" xfId="0" applyAlignment="1" applyBorder="1" applyFont="1" applyNumberFormat="1">
      <alignment horizontal="right" shrinkToFit="1" vertical="top" wrapText="0"/>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externalLink" Target="externalLinks/externalLink2.xml"/><Relationship Id="rId22" Type="http://schemas.openxmlformats.org/officeDocument/2006/relationships/externalLink" Target="externalLinks/externalLink4.xml"/><Relationship Id="rId21" Type="http://schemas.openxmlformats.org/officeDocument/2006/relationships/externalLink" Target="externalLinks/externalLink3.xml"/><Relationship Id="rId24" Type="http://schemas.openxmlformats.org/officeDocument/2006/relationships/externalLink" Target="externalLinks/externalLink6.xml"/><Relationship Id="rId23" Type="http://schemas.openxmlformats.org/officeDocument/2006/relationships/externalLink" Target="externalLinks/externalLink5.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externalLink" Target="externalLinks/externalLink8.xml"/><Relationship Id="rId25" Type="http://schemas.openxmlformats.org/officeDocument/2006/relationships/externalLink" Target="externalLinks/externalLink7.xml"/><Relationship Id="rId28" Type="http://schemas.openxmlformats.org/officeDocument/2006/relationships/externalLink" Target="externalLinks/externalLink10.xml"/><Relationship Id="rId27" Type="http://schemas.openxmlformats.org/officeDocument/2006/relationships/externalLink" Target="externalLinks/externalLink9.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externalLink" Target="externalLinks/externalLink11.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externalLink" Target="externalLinks/externalLink13.xml"/><Relationship Id="rId30" Type="http://schemas.openxmlformats.org/officeDocument/2006/relationships/externalLink" Target="externalLinks/externalLink12.xml"/><Relationship Id="rId11" Type="http://schemas.openxmlformats.org/officeDocument/2006/relationships/worksheet" Target="worksheets/sheet8.xml"/><Relationship Id="rId33" Type="http://customschemas.google.com/relationships/workbookmetadata" Target="metadata"/><Relationship Id="rId10" Type="http://schemas.openxmlformats.org/officeDocument/2006/relationships/worksheet" Target="worksheets/sheet7.xml"/><Relationship Id="rId32" Type="http://schemas.openxmlformats.org/officeDocument/2006/relationships/externalLink" Target="externalLinks/externalLink14.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externalLink" Target="externalLinks/externalLink1.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342900</xdr:colOff>
      <xdr:row>0</xdr:row>
      <xdr:rowOff>142875</xdr:rowOff>
    </xdr:from>
    <xdr:ext cx="590550" cy="6667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285750</xdr:colOff>
      <xdr:row>0</xdr:row>
      <xdr:rowOff>95250</xdr:rowOff>
    </xdr:from>
    <xdr:ext cx="809625" cy="9144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47625</xdr:colOff>
      <xdr:row>32</xdr:row>
      <xdr:rowOff>66675</xdr:rowOff>
    </xdr:from>
    <xdr:ext cx="2590800" cy="36195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228600</xdr:colOff>
      <xdr:row>4</xdr:row>
      <xdr:rowOff>142875</xdr:rowOff>
    </xdr:from>
    <xdr:ext cx="2143125" cy="40957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276225</xdr:colOff>
      <xdr:row>0</xdr:row>
      <xdr:rowOff>238125</xdr:rowOff>
    </xdr:from>
    <xdr:ext cx="942975" cy="10953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52</xdr:row>
      <xdr:rowOff>-19050</xdr:rowOff>
    </xdr:from>
    <xdr:ext cx="6915150" cy="38100"/>
    <xdr:sp>
      <xdr:nvSpPr>
        <xdr:cNvPr id="3" name="Shape 3"/>
        <xdr:cNvSpPr/>
      </xdr:nvSpPr>
      <xdr:spPr>
        <a:xfrm>
          <a:off x="1888425" y="3780000"/>
          <a:ext cx="6915150" cy="0"/>
        </a:xfrm>
        <a:custGeom>
          <a:rect b="b" l="l" r="r" t="t"/>
          <a:pathLst>
            <a:path extrusionOk="0" h="120000" w="6642100">
              <a:moveTo>
                <a:pt x="6642100" y="0"/>
              </a:moveTo>
              <a:lnTo>
                <a:pt x="0" y="0"/>
              </a:lnTo>
            </a:path>
          </a:pathLst>
        </a:custGeom>
        <a:noFill/>
        <a:ln cap="flat" cmpd="sng" w="9525">
          <a:solidFill>
            <a:srgbClr val="000000"/>
          </a:solidFill>
          <a:prstDash val="solid"/>
          <a:round/>
          <a:headEnd len="sm" w="sm" type="none"/>
          <a:tailEnd len="sm" w="sm" type="none"/>
        </a:ln>
      </xdr:spPr>
    </xdr: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276225</xdr:colOff>
      <xdr:row>0</xdr:row>
      <xdr:rowOff>238125</xdr:rowOff>
    </xdr:from>
    <xdr:ext cx="942975" cy="10953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0</xdr:row>
      <xdr:rowOff>209550</xdr:rowOff>
    </xdr:from>
    <xdr:ext cx="638175" cy="7334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161925</xdr:colOff>
      <xdr:row>0</xdr:row>
      <xdr:rowOff>85725</xdr:rowOff>
    </xdr:from>
    <xdr:ext cx="647700" cy="7334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247650</xdr:colOff>
      <xdr:row>0</xdr:row>
      <xdr:rowOff>314325</xdr:rowOff>
    </xdr:from>
    <xdr:ext cx="638175" cy="742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219075</xdr:colOff>
      <xdr:row>0</xdr:row>
      <xdr:rowOff>390525</xdr:rowOff>
    </xdr:from>
    <xdr:ext cx="542925" cy="6286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fabiano\Downloads\10039\ca_arqs\eletrica\e0104500.doc"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JUSTI&#199;A%20FEDERAL\Predio%20Sede%20%20Vitoria%20ES%20-%202009\Justi&#231;a%20Federal%201&#170;%20Instancia\PLANILHA%20OR&#199;AMENTARIA\Or&#231;amento\JFES_Planilha_Orc_Rev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JUSTI&#199;A%20FEDERAL\Predio%20Sede%20%20Vitoria%20ES%20-%202009\Justi&#231;a%20Federal%201&#170;%20Instancia\PLANILHA%20OR&#199;AMENTARIA\Or&#231;amento\JFES_Planilha_Orc_Rev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NDAMENTO/MARECHAL%20FLORIANO/PLANILHA_MULTIPLA_2_v05/PLANILHA%20M&#218;LTIPLA%202.5%20luiz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ANDAMENTO\MARECHAL%20FLORIANO\PLANILHA_MULTIPLA_2_v05\PLANILHA%20M&#218;LTIPLA%202.5%20luiz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Obras%20Publicas/GERENCIA%20DE%20ELABORA&#199;&#195;O%20DE%20OR&#199;AMENTO/01-PLANILHA%20OR&#199;AMENT&#193;RIA/01-SEDURB/PARQUE%20ESCOLA%20ROTA%20DAS%20GAR&#199;AS/OR&#199;AMENTO_PARQUE%20ROTA%20DAS%20GAR&#199;AS_RV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Users\fabiano\Downloads\10039\ca_arqs\eletrica\e0104500.doc"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m11\publico\WINDOWS\TEMP\B5348E-LM001_R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u-a\01-md-2005\EQUIP\MAQUINAS\I02011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NDAMENTO/MARECHAL%20FLORIANO/PLANILHA_MULTIPLA_2_v05/C&#243;pia%20de%20PLANILHA%20M&#218;LTIPLA%202.5%20luiza%20gfsg%20sdgdsgfds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ANDAMENTO\MARECHAL%20FLORIANO\PLANILHA_MULTIPLA_2_v05\C&#243;pia%20de%20PLANILHA%20M&#218;LTIPLA%202.5%20luiza%20gfsg%20sdgdsgfds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mob-22\c$\SEMOB%20GERAL\SEMOB%202007\FRANCIELLEN\CAMPO%20DE%20FUTEBol%20SOCIET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Marcia\Receita%20Federal%20-%20RJ\Preg&#227;o%203-2013%20-%20Ag.%20Modelo%20B%20Pirai%20e%20Resende\EDITAL%201-2013-%20ADAPTACAO%20PROJETO%20BASICO%20-%20AGENCIA%20MODELO\ANEXO%20V%20-%20PLANILHA%20DE%20OR&#199;AMENTO%20E%20CRONOGRAM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Marcia\Receita%20Federal%20-%20RJ\Preg&#227;o%203-2013%20-%20Ag.%20Modelo%20B%20Pirai%20e%20Resende\EDITAL%201-2013-%20ADAPTACAO%20PROJETO%20BASICO%20-%20AGENCIA%20MODELO\ANEXO%20V%20-%20PLANILHA%20DE%20OR&#199;AMENTO%20E%20CRONOGRAMA.xls"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EMERGÊNCIA"/>
      <sheetName val="CAPA"/>
      <sheetName val="Controle"/>
      <sheetName val="LOJAS"/>
      <sheetName val="CONDOMINOS"/>
      <sheetName val="QUADROS DE DISTRIBUIÇÃO"/>
      <sheetName val="BARRAMENTO BLINDADO"/>
      <sheetName val="TRANSFORMADORES"/>
      <sheetName val="GERAL ORIGINAL"/>
      <sheetName val="GERAL POR ITENS"/>
      <sheetName val="MOTORES"/>
      <sheetName val="ANTIGO COND"/>
      <sheetName val="ANTIGO GERAL"/>
      <sheetName val="H_MOT"/>
      <sheetName val="C_M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RONOG"/>
      <sheetName val="resumo"/>
      <sheetName val="ORCAMENTO"/>
      <sheetName val="ADMI_25.01"/>
      <sheetName val="ITEM 25 - ADIMINS. LOCAL"/>
      <sheetName val="20.01-04-EL_SP_SON_SEG"/>
      <sheetName val="20.05 - HS"/>
      <sheetName val="20.06-INC"/>
      <sheetName val="20.07- GLP"/>
      <sheetName val="ITEM 22.01 SINALIZACA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RONOG"/>
      <sheetName val="resumo"/>
      <sheetName val="ORCAMENTO"/>
      <sheetName val="ADMI_25.01"/>
      <sheetName val="ITEM 25 - ADIMINS. LOCAL"/>
      <sheetName val="20.01-04-EL_SP_SON_SEG"/>
      <sheetName val="20.05 - HS"/>
      <sheetName val="20.06-INC"/>
      <sheetName val="20.07- GLP"/>
      <sheetName val="ITEM 22.01 SINALIZACA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SAPATAS-ANEXOI"/>
      <sheetName val="CINTAS E VIGAS-ANEXOII"/>
      <sheetName val="PILARES E PILARETES-ANEXOIII"/>
      <sheetName val="ABC"/>
      <sheetName val="RESUMO"/>
      <sheetName val="ABC NOVO"/>
      <sheetName val="GLOBAL"/>
      <sheetName val="MEM-LEVANT"/>
      <sheetName val="CRONOGRAMA"/>
      <sheetName val="ATUALIZAÇÃO DER"/>
      <sheetName val="LABOR-SERVIÇOS"/>
      <sheetName val="LABOR-INSUMOS"/>
      <sheetName val="SINAPI-SERVIÇOS"/>
      <sheetName val="CLI-COMP"/>
      <sheetName val="EST-COMP"/>
      <sheetName val="GAS-COMP"/>
      <sheetName val="IMPER-COMP"/>
      <sheetName val="HID-COMP"/>
      <sheetName val="IMPL-COMP"/>
      <sheetName val="INC-COMP"/>
      <sheetName val="SCE-COMP"/>
      <sheetName val="SEG-COMP"/>
      <sheetName val="SPDA-COMP"/>
      <sheetName val="SINAPI-INSUMOS"/>
      <sheetName val="COTAÇÃO"/>
      <sheetName val="ADM-COMP"/>
      <sheetName val="ARQ-COMP"/>
      <sheetName val="Gráf2"/>
      <sheetName val="BDI-COMP "/>
      <sheetName val="LS-COMP"/>
      <sheetName val="Plan1"/>
      <sheetName val="curva abc"/>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EMERGÊNCIA"/>
      <sheetName val="CAPA"/>
      <sheetName val="Controle"/>
      <sheetName val="LOJAS"/>
      <sheetName val="CONDOMINOS"/>
      <sheetName val="QUADROS DE DISTRIBUIÇÃO"/>
      <sheetName val="BARRAMENTO BLINDADO"/>
      <sheetName val="TRANSFORMADORES"/>
      <sheetName val="GERAL ORIGINAL"/>
      <sheetName val="GERAL POR ITENS"/>
      <sheetName val="MOTORES"/>
      <sheetName val="ANTIGO COND"/>
      <sheetName val="ANTIGO GERAL"/>
      <sheetName val="H_MOT"/>
      <sheetName val="C_M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apa"/>
      <sheetName val="ELET&amp;AC"/>
      <sheetName val="Cabos"/>
      <sheetName val="ATERR"/>
      <sheetName val="ILUM"/>
      <sheetName val="Memoria"/>
      <sheetName val="Paineis"/>
      <sheetName val="Lista Cabos Compras"/>
      <sheetName val="Lista Cabos Compras (Apoio)"/>
      <sheetName val="Lista Materiais"/>
      <sheetName val="DADOS"/>
      <sheetName val="Anexos"/>
      <sheetName val="Capa  LISTA CAB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APA  "/>
      <sheetName val="CAPA -1"/>
    </sheetNames>
    <sheetDataSet>
      <sheetData sheetId="0" refreshError="1"/>
      <sheetData sheetId="1" refreshError="1"/>
    </sheetDataSet>
  </externalBook>
</externalLink>
</file>

<file path=xl/externalLinks/externalLink5.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lan1"/>
      <sheetName val="1ª Med. "/>
      <sheetName val="2ª Med."/>
    </sheetNames>
    <sheetDataSet>
      <sheetData sheetId="0"/>
      <sheetData sheetId="1"/>
      <sheetData sheetId="2"/>
    </sheetDataSet>
  </externalBook>
</externalLink>
</file>

<file path=xl/externalLinks/externalLink8.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HONORÁRIOS"/>
      <sheetName val="Plan1"/>
      <sheetName val="BDI"/>
      <sheetName val="ORÇAMENTO"/>
      <sheetName val="CRONOGRAMA"/>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HONORÁRIOS"/>
      <sheetName val="Plan1"/>
      <sheetName val="BDI"/>
      <sheetName val="ORÇAMENTO"/>
      <sheetName val="CRONOGRAMA"/>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hidden="1" min="1" max="1" width="4.43"/>
    <col customWidth="1" min="2" max="2" width="10.0"/>
    <col customWidth="1" min="3" max="3" width="61.29"/>
    <col customWidth="1" min="4" max="4" width="15.43"/>
    <col customWidth="1" min="5" max="5" width="17.0"/>
    <col customWidth="1" min="6" max="6" width="4.71"/>
    <col customWidth="1" min="7" max="7" width="14.86"/>
    <col customWidth="1" min="8" max="10" width="9.14"/>
    <col customWidth="1" min="11" max="11" width="11.57"/>
    <col customWidth="1" min="12" max="12" width="14.57"/>
    <col customWidth="1" min="13" max="26" width="9.14"/>
  </cols>
  <sheetData>
    <row r="1" ht="35.25" customHeight="1">
      <c r="A1" s="4"/>
      <c r="B1" s="7" t="str">
        <f>GLOBAL!A1</f>
        <v>PREFEITURA MUNICIPAL DE VIANA</v>
      </c>
      <c r="C1" s="8"/>
      <c r="D1" s="8"/>
      <c r="E1" s="10"/>
      <c r="F1" s="12"/>
      <c r="G1" s="12"/>
      <c r="H1" s="12"/>
      <c r="I1" s="12"/>
      <c r="J1" s="12"/>
      <c r="K1" s="12"/>
      <c r="L1" s="12"/>
      <c r="M1" s="12"/>
      <c r="N1" s="12"/>
      <c r="O1" s="12"/>
      <c r="P1" s="12"/>
      <c r="Q1" s="12"/>
      <c r="R1" s="12"/>
      <c r="S1" s="12"/>
      <c r="T1" s="12"/>
      <c r="U1" s="12"/>
      <c r="V1" s="12"/>
      <c r="W1" s="12"/>
      <c r="X1" s="12"/>
      <c r="Y1" s="12"/>
      <c r="Z1" s="12"/>
    </row>
    <row r="2" ht="35.25" customHeight="1">
      <c r="A2" s="18"/>
      <c r="B2" s="20"/>
      <c r="C2" s="26"/>
      <c r="D2" s="26"/>
      <c r="E2" s="31"/>
      <c r="F2" s="12"/>
      <c r="G2" s="12"/>
      <c r="H2" s="12"/>
      <c r="I2" s="12"/>
      <c r="J2" s="12"/>
      <c r="K2" s="12"/>
      <c r="L2" s="12"/>
      <c r="M2" s="12"/>
      <c r="N2" s="12"/>
      <c r="O2" s="12"/>
      <c r="P2" s="12"/>
      <c r="Q2" s="12"/>
      <c r="R2" s="12"/>
      <c r="S2" s="12"/>
      <c r="T2" s="12"/>
      <c r="U2" s="12"/>
      <c r="V2" s="12"/>
      <c r="W2" s="12"/>
      <c r="X2" s="12"/>
      <c r="Y2" s="12"/>
      <c r="Z2" s="12"/>
    </row>
    <row r="3">
      <c r="A3" s="18"/>
      <c r="B3" s="35" t="str">
        <f>GLOBAL!C2</f>
        <v>OBRA: REFORMA DO TEATRO MUNICIPAL DE VIANA</v>
      </c>
      <c r="C3" s="9"/>
      <c r="D3" s="39" t="s">
        <v>7</v>
      </c>
      <c r="E3" s="40"/>
      <c r="F3" s="12"/>
      <c r="G3" s="12"/>
      <c r="H3" s="12"/>
      <c r="I3" s="12"/>
      <c r="J3" s="12"/>
      <c r="K3" s="12"/>
      <c r="L3" s="12"/>
      <c r="M3" s="12"/>
      <c r="N3" s="12"/>
      <c r="O3" s="12"/>
      <c r="P3" s="12"/>
      <c r="Q3" s="12"/>
      <c r="R3" s="12"/>
      <c r="S3" s="12"/>
      <c r="T3" s="12"/>
      <c r="U3" s="12"/>
      <c r="V3" s="12"/>
      <c r="W3" s="12"/>
      <c r="X3" s="12"/>
      <c r="Y3" s="12"/>
      <c r="Z3" s="12"/>
    </row>
    <row r="4" ht="40.5" customHeight="1">
      <c r="A4" s="18"/>
      <c r="B4" s="43"/>
      <c r="C4" s="48"/>
      <c r="D4" s="50" t="s">
        <v>14</v>
      </c>
      <c r="E4" s="52"/>
      <c r="F4" s="53"/>
      <c r="G4" s="12"/>
      <c r="H4" s="12"/>
      <c r="I4" s="12"/>
      <c r="J4" s="12"/>
      <c r="K4" s="12"/>
      <c r="L4" s="12"/>
      <c r="M4" s="12"/>
      <c r="N4" s="12"/>
      <c r="O4" s="12"/>
      <c r="P4" s="12"/>
      <c r="Q4" s="12"/>
      <c r="R4" s="12"/>
      <c r="S4" s="12"/>
      <c r="T4" s="12"/>
      <c r="U4" s="12"/>
      <c r="V4" s="12"/>
      <c r="W4" s="12"/>
      <c r="X4" s="12"/>
      <c r="Y4" s="12"/>
      <c r="Z4" s="12"/>
    </row>
    <row r="5" ht="24.75" customHeight="1">
      <c r="A5" s="18"/>
      <c r="B5" s="57" t="s">
        <v>17</v>
      </c>
      <c r="C5" s="45"/>
      <c r="D5" s="45"/>
      <c r="E5" s="61"/>
      <c r="F5" s="53"/>
      <c r="G5" s="53"/>
      <c r="H5" s="53"/>
      <c r="I5" s="53"/>
      <c r="J5" s="12"/>
      <c r="K5" s="12"/>
      <c r="L5" s="12"/>
      <c r="M5" s="12"/>
      <c r="N5" s="12"/>
      <c r="O5" s="12"/>
      <c r="P5" s="12"/>
      <c r="Q5" s="12"/>
      <c r="R5" s="12"/>
      <c r="S5" s="12"/>
      <c r="T5" s="12"/>
      <c r="U5" s="12"/>
      <c r="V5" s="12"/>
      <c r="W5" s="12"/>
      <c r="X5" s="12"/>
      <c r="Y5" s="12"/>
      <c r="Z5" s="12"/>
    </row>
    <row r="6" ht="30.0" customHeight="1">
      <c r="A6" s="64"/>
      <c r="B6" s="65" t="s">
        <v>5</v>
      </c>
      <c r="C6" s="67" t="s">
        <v>22</v>
      </c>
      <c r="D6" s="68" t="s">
        <v>23</v>
      </c>
      <c r="E6" s="70" t="s">
        <v>24</v>
      </c>
      <c r="F6" s="53"/>
      <c r="G6" s="53"/>
      <c r="H6" s="53"/>
      <c r="I6" s="53"/>
      <c r="J6" s="12"/>
      <c r="K6" s="72"/>
      <c r="L6" s="12"/>
      <c r="M6" s="12"/>
      <c r="N6" s="12"/>
      <c r="O6" s="12"/>
      <c r="P6" s="12"/>
      <c r="Q6" s="12"/>
      <c r="R6" s="12"/>
      <c r="S6" s="12"/>
      <c r="T6" s="12"/>
      <c r="U6" s="12"/>
      <c r="V6" s="12"/>
      <c r="W6" s="12"/>
      <c r="X6" s="12"/>
      <c r="Y6" s="12"/>
      <c r="Z6" s="12"/>
    </row>
    <row r="7" ht="25.5" customHeight="1">
      <c r="A7" s="64"/>
      <c r="B7" s="74" t="s">
        <v>21</v>
      </c>
      <c r="C7" s="77" t="str">
        <f>UPPER(VLOOKUP($B7,GLOBAL!A:H,4,0))</f>
        <v>INSTALAÇÃO DO CANTEIRO DE OBRAS</v>
      </c>
      <c r="D7" s="79">
        <f>VLOOKUP(G7,GLOBAL!D6:H172,5,FALSE)</f>
        <v>32890.66</v>
      </c>
      <c r="E7" s="82">
        <f t="shared" ref="E7:E16" si="1">D7/$D$17</f>
        <v>0.09549919497</v>
      </c>
      <c r="F7" s="53"/>
      <c r="G7" s="53" t="s">
        <v>27</v>
      </c>
      <c r="H7" s="53"/>
      <c r="I7" s="53"/>
      <c r="J7" s="12"/>
      <c r="K7" s="72">
        <v>23027.77</v>
      </c>
      <c r="L7" s="72">
        <f t="shared" ref="L7:L16" si="2">D7-K7</f>
        <v>9862.89</v>
      </c>
      <c r="M7" s="12"/>
      <c r="N7" s="12"/>
      <c r="O7" s="12"/>
      <c r="P7" s="12"/>
      <c r="Q7" s="12"/>
      <c r="R7" s="12"/>
      <c r="S7" s="12"/>
      <c r="T7" s="12"/>
      <c r="U7" s="12"/>
      <c r="V7" s="12"/>
      <c r="W7" s="12"/>
      <c r="X7" s="12"/>
      <c r="Y7" s="12"/>
      <c r="Z7" s="12"/>
    </row>
    <row r="8" ht="25.5" customHeight="1">
      <c r="A8" s="64"/>
      <c r="B8" s="74" t="s">
        <v>29</v>
      </c>
      <c r="C8" s="85" t="str">
        <f>UPPER(VLOOKUP($B8,GLOBAL!A:H,4,0))</f>
        <v>DEMOLIÇÕES / MOVIMENTO DE TERRA / SUPRA</v>
      </c>
      <c r="D8" s="79">
        <f>VLOOKUP(G8,GLOBAL!D7:H172,5,FALSE)</f>
        <v>42184.03</v>
      </c>
      <c r="E8" s="82">
        <f t="shared" si="1"/>
        <v>0.1224828236</v>
      </c>
      <c r="F8" s="53"/>
      <c r="G8" s="53" t="s">
        <v>33</v>
      </c>
      <c r="H8" s="53"/>
      <c r="I8" s="53"/>
      <c r="J8" s="12"/>
      <c r="K8" s="72">
        <v>47254.76</v>
      </c>
      <c r="L8" s="72">
        <f t="shared" si="2"/>
        <v>-5070.73</v>
      </c>
      <c r="M8" s="12"/>
      <c r="N8" s="12"/>
      <c r="O8" s="12"/>
      <c r="P8" s="12"/>
      <c r="Q8" s="12"/>
      <c r="R8" s="12"/>
      <c r="S8" s="12"/>
      <c r="T8" s="12"/>
      <c r="U8" s="12"/>
      <c r="V8" s="12"/>
      <c r="W8" s="12"/>
      <c r="X8" s="12"/>
      <c r="Y8" s="12"/>
      <c r="Z8" s="12"/>
    </row>
    <row r="9" ht="25.5" customHeight="1">
      <c r="A9" s="64">
        <v>2.0</v>
      </c>
      <c r="B9" s="74" t="s">
        <v>34</v>
      </c>
      <c r="C9" s="89" t="str">
        <f>UPPER(VLOOKUP($B9,GLOBAL!A:H,4,0))</f>
        <v>PAREDES, PISOS E TETOS</v>
      </c>
      <c r="D9" s="79">
        <f>VLOOKUP(G9,GLOBAL!D8:H173,5,FALSE)</f>
        <v>138269.29</v>
      </c>
      <c r="E9" s="82">
        <f t="shared" si="1"/>
        <v>0.4014697754</v>
      </c>
      <c r="F9" s="53"/>
      <c r="G9" s="53" t="s">
        <v>35</v>
      </c>
      <c r="H9" s="53"/>
      <c r="I9" s="53"/>
      <c r="J9" s="12"/>
      <c r="K9" s="72">
        <v>5626.76</v>
      </c>
      <c r="L9" s="72">
        <f t="shared" si="2"/>
        <v>132642.53</v>
      </c>
      <c r="M9" s="12"/>
      <c r="N9" s="12"/>
      <c r="O9" s="12"/>
      <c r="P9" s="12"/>
      <c r="Q9" s="12"/>
      <c r="R9" s="12"/>
      <c r="S9" s="12"/>
      <c r="T9" s="12"/>
      <c r="U9" s="12"/>
      <c r="V9" s="12"/>
      <c r="W9" s="12"/>
      <c r="X9" s="12"/>
      <c r="Y9" s="12"/>
      <c r="Z9" s="12"/>
    </row>
    <row r="10" ht="25.5" customHeight="1">
      <c r="A10" s="64">
        <v>2.0</v>
      </c>
      <c r="B10" s="74" t="s">
        <v>37</v>
      </c>
      <c r="C10" s="89" t="str">
        <f>UPPER(VLOOKUP($B10,GLOBAL!A:H,4,0))</f>
        <v>ESQUADRIAS </v>
      </c>
      <c r="D10" s="79">
        <f>VLOOKUP(G10,GLOBAL!D9:H174,5,FALSE)</f>
        <v>17831.79</v>
      </c>
      <c r="E10" s="82">
        <f t="shared" si="1"/>
        <v>0.05177523315</v>
      </c>
      <c r="F10" s="53"/>
      <c r="G10" s="53" t="s">
        <v>38</v>
      </c>
      <c r="H10" s="53"/>
      <c r="I10" s="53"/>
      <c r="J10" s="12"/>
      <c r="K10" s="72">
        <v>5626.76</v>
      </c>
      <c r="L10" s="72">
        <f t="shared" si="2"/>
        <v>12205.03</v>
      </c>
      <c r="M10" s="12"/>
      <c r="N10" s="12"/>
      <c r="O10" s="12"/>
      <c r="P10" s="12"/>
      <c r="Q10" s="12"/>
      <c r="R10" s="12"/>
      <c r="S10" s="12"/>
      <c r="T10" s="12"/>
      <c r="U10" s="12"/>
      <c r="V10" s="12"/>
      <c r="W10" s="12"/>
      <c r="X10" s="12"/>
      <c r="Y10" s="12"/>
      <c r="Z10" s="12"/>
    </row>
    <row r="11" ht="25.5" customHeight="1">
      <c r="A11" s="64"/>
      <c r="B11" s="74" t="s">
        <v>39</v>
      </c>
      <c r="C11" s="85" t="str">
        <f>UPPER(VLOOKUP($B11,GLOBAL!A:H,4,0))</f>
        <v>INSTALAÇÕES HIDROSSANITÁRIAS</v>
      </c>
      <c r="D11" s="79">
        <f>VLOOKUP(G11,GLOBAL!D13:H177,5,FALSE)</f>
        <v>15396.64</v>
      </c>
      <c r="E11" s="82">
        <f t="shared" si="1"/>
        <v>0.04470468897</v>
      </c>
      <c r="F11" s="53"/>
      <c r="G11" s="53" t="s">
        <v>40</v>
      </c>
      <c r="H11" s="53"/>
      <c r="I11" s="53"/>
      <c r="J11" s="12"/>
      <c r="K11" s="72">
        <v>47254.76</v>
      </c>
      <c r="L11" s="72">
        <f t="shared" si="2"/>
        <v>-31858.12</v>
      </c>
      <c r="M11" s="12"/>
      <c r="N11" s="12"/>
      <c r="O11" s="12"/>
      <c r="P11" s="12"/>
      <c r="Q11" s="12"/>
      <c r="R11" s="12"/>
      <c r="S11" s="12"/>
      <c r="T11" s="12"/>
      <c r="U11" s="12"/>
      <c r="V11" s="12"/>
      <c r="W11" s="12"/>
      <c r="X11" s="12"/>
      <c r="Y11" s="12"/>
      <c r="Z11" s="12"/>
    </row>
    <row r="12" ht="25.5" customHeight="1">
      <c r="A12" s="64">
        <v>2.0</v>
      </c>
      <c r="B12" s="74" t="s">
        <v>42</v>
      </c>
      <c r="C12" s="89" t="str">
        <f>UPPER(VLOOKUP($B12,GLOBAL!A:H,4,0))</f>
        <v>CLIMATIZAÇÃO / COMPLEMENTARES</v>
      </c>
      <c r="D12" s="79">
        <f>VLOOKUP(G12,GLOBAL!D14:H178,5,FALSE)</f>
        <v>44101.78</v>
      </c>
      <c r="E12" s="82">
        <f t="shared" si="1"/>
        <v>0.1280510785</v>
      </c>
      <c r="F12" s="53"/>
      <c r="G12" s="53" t="s">
        <v>44</v>
      </c>
      <c r="H12" s="53"/>
      <c r="I12" s="53"/>
      <c r="J12" s="12"/>
      <c r="K12" s="72">
        <v>5626.76</v>
      </c>
      <c r="L12" s="72">
        <f t="shared" si="2"/>
        <v>38475.02</v>
      </c>
      <c r="M12" s="12"/>
      <c r="N12" s="12"/>
      <c r="O12" s="12"/>
      <c r="P12" s="12"/>
      <c r="Q12" s="12"/>
      <c r="R12" s="12"/>
      <c r="S12" s="12"/>
      <c r="T12" s="12"/>
      <c r="U12" s="12"/>
      <c r="V12" s="12"/>
      <c r="W12" s="12"/>
      <c r="X12" s="12"/>
      <c r="Y12" s="12"/>
      <c r="Z12" s="12"/>
    </row>
    <row r="13" ht="25.5" customHeight="1">
      <c r="A13" s="64">
        <v>2.0</v>
      </c>
      <c r="B13" s="74" t="s">
        <v>46</v>
      </c>
      <c r="C13" s="89" t="str">
        <f>UPPER(VLOOKUP($B13,GLOBAL!A:H,4,0))</f>
        <v>INSTALAÇÕES ELÉTRICAS</v>
      </c>
      <c r="D13" s="79">
        <f>VLOOKUP(G13,GLOBAL!D15:H179,5,FALSE)</f>
        <v>18271.45</v>
      </c>
      <c r="E13" s="82">
        <f t="shared" si="1"/>
        <v>0.05305180151</v>
      </c>
      <c r="F13" s="53"/>
      <c r="G13" s="53" t="s">
        <v>48</v>
      </c>
      <c r="H13" s="53"/>
      <c r="I13" s="53"/>
      <c r="J13" s="12"/>
      <c r="K13" s="72">
        <v>5626.76</v>
      </c>
      <c r="L13" s="72">
        <f t="shared" si="2"/>
        <v>12644.69</v>
      </c>
      <c r="M13" s="12"/>
      <c r="N13" s="12"/>
      <c r="O13" s="12"/>
      <c r="P13" s="12"/>
      <c r="Q13" s="12"/>
      <c r="R13" s="12"/>
      <c r="S13" s="12"/>
      <c r="T13" s="12"/>
      <c r="U13" s="12"/>
      <c r="V13" s="12"/>
      <c r="W13" s="12"/>
      <c r="X13" s="12"/>
      <c r="Y13" s="12"/>
      <c r="Z13" s="12"/>
    </row>
    <row r="14" ht="25.5" customHeight="1">
      <c r="A14" s="105"/>
      <c r="B14" s="74" t="s">
        <v>49</v>
      </c>
      <c r="C14" s="106" t="str">
        <f>UPPER(VLOOKUP($B14,GLOBAL!A:H,4,0))</f>
        <v>INSTALAÇÕES DE COMBATE A INCÊNDIO </v>
      </c>
      <c r="D14" s="79">
        <f>VLOOKUP(G14,GLOBAL!D17:H180,5,FALSE)</f>
        <v>14821.69</v>
      </c>
      <c r="E14" s="82">
        <f t="shared" si="1"/>
        <v>0.0430353013</v>
      </c>
      <c r="F14" s="108"/>
      <c r="G14" s="53" t="s">
        <v>50</v>
      </c>
      <c r="H14" s="108"/>
      <c r="I14" s="108"/>
      <c r="J14" s="110"/>
      <c r="K14" s="113">
        <v>23027.77</v>
      </c>
      <c r="L14" s="113">
        <f t="shared" si="2"/>
        <v>-8206.08</v>
      </c>
      <c r="M14" s="110"/>
      <c r="N14" s="110"/>
      <c r="O14" s="110"/>
      <c r="P14" s="110"/>
      <c r="Q14" s="110"/>
      <c r="R14" s="110"/>
      <c r="S14" s="110"/>
      <c r="T14" s="110"/>
      <c r="U14" s="110"/>
      <c r="V14" s="110"/>
      <c r="W14" s="110"/>
      <c r="X14" s="110"/>
      <c r="Y14" s="110"/>
      <c r="Z14" s="110"/>
    </row>
    <row r="15" ht="25.5" customHeight="1">
      <c r="A15" s="105"/>
      <c r="B15" s="74" t="s">
        <v>51</v>
      </c>
      <c r="C15" s="118" t="str">
        <f>UPPER(VLOOKUP($B15,GLOBAL!A:H,4,0))</f>
        <v>LIMPEZA FINAL DA OBRA</v>
      </c>
      <c r="D15" s="79">
        <f>VLOOKUP(G15,GLOBAL!D18:H181,5,FALSE)</f>
        <v>4810.12</v>
      </c>
      <c r="E15" s="82">
        <f t="shared" si="1"/>
        <v>0.0139663536</v>
      </c>
      <c r="F15" s="108"/>
      <c r="G15" s="53" t="s">
        <v>52</v>
      </c>
      <c r="H15" s="108"/>
      <c r="I15" s="108"/>
      <c r="J15" s="110"/>
      <c r="K15" s="113">
        <v>47254.76</v>
      </c>
      <c r="L15" s="113">
        <f t="shared" si="2"/>
        <v>-42444.64</v>
      </c>
      <c r="M15" s="110"/>
      <c r="N15" s="110"/>
      <c r="O15" s="110"/>
      <c r="P15" s="110"/>
      <c r="Q15" s="110"/>
      <c r="R15" s="110"/>
      <c r="S15" s="110"/>
      <c r="T15" s="110"/>
      <c r="U15" s="110"/>
      <c r="V15" s="110"/>
      <c r="W15" s="110"/>
      <c r="X15" s="110"/>
      <c r="Y15" s="110"/>
      <c r="Z15" s="110"/>
    </row>
    <row r="16" ht="25.5" customHeight="1">
      <c r="A16" s="105"/>
      <c r="B16" s="74" t="s">
        <v>53</v>
      </c>
      <c r="C16" s="118" t="str">
        <f>UPPER(VLOOKUP($B16,GLOBAL!A:H,4,0))</f>
        <v>ADMINISTRAÇÃO LOCAL DA OBRA</v>
      </c>
      <c r="D16" s="79">
        <f>VLOOKUP(G16,GLOBAL!D19:H182,5,FALSE)</f>
        <v>15830.27</v>
      </c>
      <c r="E16" s="82">
        <f t="shared" si="1"/>
        <v>0.04596374901</v>
      </c>
      <c r="F16" s="108"/>
      <c r="G16" s="53" t="s">
        <v>54</v>
      </c>
      <c r="H16" s="108"/>
      <c r="I16" s="108"/>
      <c r="J16" s="110"/>
      <c r="K16" s="113">
        <v>47254.76</v>
      </c>
      <c r="L16" s="113">
        <f t="shared" si="2"/>
        <v>-31424.49</v>
      </c>
      <c r="M16" s="110"/>
      <c r="N16" s="110"/>
      <c r="O16" s="110"/>
      <c r="P16" s="110"/>
      <c r="Q16" s="110"/>
      <c r="R16" s="110"/>
      <c r="S16" s="110"/>
      <c r="T16" s="110"/>
      <c r="U16" s="110"/>
      <c r="V16" s="110"/>
      <c r="W16" s="110"/>
      <c r="X16" s="110"/>
      <c r="Y16" s="110"/>
      <c r="Z16" s="110"/>
    </row>
    <row r="17" ht="19.5" customHeight="1">
      <c r="A17" s="127"/>
      <c r="B17" s="128" t="s">
        <v>55</v>
      </c>
      <c r="C17" s="129"/>
      <c r="D17" s="132">
        <f t="shared" ref="D17:E17" si="3">SUM(D7:D16)</f>
        <v>344407.72</v>
      </c>
      <c r="E17" s="136">
        <f t="shared" si="3"/>
        <v>1</v>
      </c>
      <c r="F17" s="12"/>
      <c r="G17" s="12"/>
      <c r="H17" s="12"/>
      <c r="I17" s="12"/>
      <c r="J17" s="12"/>
      <c r="K17" s="72"/>
      <c r="L17" s="12"/>
      <c r="M17" s="12"/>
      <c r="N17" s="12"/>
      <c r="O17" s="12"/>
      <c r="P17" s="12"/>
      <c r="Q17" s="12"/>
      <c r="R17" s="12"/>
      <c r="S17" s="12"/>
      <c r="T17" s="12"/>
      <c r="U17" s="12"/>
      <c r="V17" s="12"/>
      <c r="W17" s="12"/>
      <c r="X17" s="12"/>
      <c r="Y17" s="12"/>
      <c r="Z17" s="12"/>
    </row>
    <row r="18" ht="15.0" customHeight="1">
      <c r="A18" s="12"/>
      <c r="B18" s="138"/>
      <c r="C18" s="138"/>
      <c r="D18" s="138"/>
      <c r="E18" s="138"/>
      <c r="F18" s="12"/>
      <c r="G18" s="12"/>
      <c r="H18" s="12"/>
      <c r="I18" s="12"/>
      <c r="J18" s="12"/>
      <c r="K18" s="72">
        <f>SUM(K7:K17)</f>
        <v>257581.62</v>
      </c>
      <c r="L18" s="12"/>
      <c r="M18" s="12"/>
      <c r="N18" s="12"/>
      <c r="O18" s="12"/>
      <c r="P18" s="12"/>
      <c r="Q18" s="12"/>
      <c r="R18" s="12"/>
      <c r="S18" s="12"/>
      <c r="T18" s="12"/>
      <c r="U18" s="12"/>
      <c r="V18" s="12"/>
      <c r="W18" s="12"/>
      <c r="X18" s="12"/>
      <c r="Y18" s="12"/>
      <c r="Z18" s="12"/>
    </row>
    <row r="19">
      <c r="A19" s="12"/>
      <c r="B19" s="138"/>
      <c r="C19" s="138"/>
      <c r="D19" s="138"/>
      <c r="E19" s="138"/>
      <c r="F19" s="12"/>
      <c r="G19" s="12"/>
      <c r="H19" s="12"/>
      <c r="I19" s="12"/>
      <c r="J19" s="12"/>
      <c r="K19" s="12"/>
      <c r="L19" s="12"/>
      <c r="M19" s="12"/>
      <c r="N19" s="12"/>
      <c r="O19" s="12"/>
      <c r="P19" s="12"/>
      <c r="Q19" s="12"/>
      <c r="R19" s="12"/>
      <c r="S19" s="12"/>
      <c r="T19" s="12"/>
      <c r="U19" s="12"/>
      <c r="V19" s="12"/>
      <c r="W19" s="12"/>
      <c r="X19" s="12"/>
      <c r="Y19" s="12"/>
      <c r="Z19" s="12"/>
    </row>
    <row r="20" ht="15.0" customHeight="1">
      <c r="A20" s="12"/>
      <c r="B20" s="138"/>
      <c r="C20" s="138"/>
      <c r="D20" s="139">
        <v>901787.2700000001</v>
      </c>
      <c r="E20" s="140">
        <f>D20-D17</f>
        <v>557379.55</v>
      </c>
      <c r="F20" s="12"/>
      <c r="G20" s="72">
        <f>D17*0.05</f>
        <v>17220.386</v>
      </c>
      <c r="H20" s="12"/>
      <c r="I20" s="12"/>
      <c r="J20" s="12"/>
      <c r="K20" s="12"/>
      <c r="L20" s="12"/>
      <c r="M20" s="12"/>
      <c r="N20" s="12"/>
      <c r="O20" s="12"/>
      <c r="P20" s="12"/>
      <c r="Q20" s="12"/>
      <c r="R20" s="12"/>
      <c r="S20" s="12"/>
      <c r="T20" s="12"/>
      <c r="U20" s="12"/>
      <c r="V20" s="12"/>
      <c r="W20" s="12"/>
      <c r="X20" s="12"/>
      <c r="Y20" s="12"/>
      <c r="Z20" s="12"/>
    </row>
    <row r="21" ht="15.0" customHeight="1">
      <c r="A21" s="12"/>
      <c r="B21" s="138"/>
      <c r="C21" s="138"/>
      <c r="D21" s="138">
        <v>465.0</v>
      </c>
      <c r="E21" s="138"/>
      <c r="F21" s="12"/>
      <c r="G21" s="72">
        <f>G20/8</f>
        <v>2152.54825</v>
      </c>
      <c r="H21" s="12"/>
      <c r="I21" s="12">
        <f>D17*0.04</f>
        <v>13776.3088</v>
      </c>
      <c r="J21" s="12"/>
      <c r="K21" s="12"/>
      <c r="L21" s="12"/>
      <c r="M21" s="12"/>
      <c r="N21" s="12"/>
      <c r="O21" s="12"/>
      <c r="P21" s="12"/>
      <c r="Q21" s="12"/>
      <c r="R21" s="12"/>
      <c r="S21" s="12"/>
      <c r="T21" s="12"/>
      <c r="U21" s="12"/>
      <c r="V21" s="12"/>
      <c r="W21" s="12"/>
      <c r="X21" s="12"/>
      <c r="Y21" s="12"/>
      <c r="Z21" s="12"/>
    </row>
    <row r="22" ht="15.0" customHeight="1">
      <c r="A22" s="12"/>
      <c r="B22" s="138"/>
      <c r="C22" s="138"/>
      <c r="D22" s="141">
        <f>D17/D21</f>
        <v>740.6617634</v>
      </c>
      <c r="E22" s="138"/>
      <c r="F22" s="12"/>
      <c r="G22" s="12"/>
      <c r="H22" s="12"/>
      <c r="I22" s="12"/>
      <c r="J22" s="12"/>
      <c r="K22" s="72">
        <f>D17/K18</f>
        <v>1.337081893</v>
      </c>
      <c r="L22" s="12"/>
      <c r="M22" s="12"/>
      <c r="N22" s="12"/>
      <c r="O22" s="12"/>
      <c r="P22" s="12"/>
      <c r="Q22" s="12"/>
      <c r="R22" s="12"/>
      <c r="S22" s="12"/>
      <c r="T22" s="12"/>
      <c r="U22" s="12"/>
      <c r="V22" s="12"/>
      <c r="W22" s="12"/>
      <c r="X22" s="12"/>
      <c r="Y22" s="12"/>
      <c r="Z22" s="12"/>
    </row>
    <row r="23" ht="15.75" customHeight="1">
      <c r="A23" s="12"/>
      <c r="B23" s="138"/>
      <c r="C23" s="138"/>
      <c r="D23" s="138"/>
      <c r="E23" s="138"/>
      <c r="F23" s="12"/>
      <c r="G23" s="12"/>
      <c r="H23" s="12"/>
      <c r="I23" s="12"/>
      <c r="J23" s="12"/>
      <c r="K23" s="12"/>
      <c r="L23" s="12"/>
      <c r="M23" s="12"/>
      <c r="N23" s="12"/>
      <c r="O23" s="12"/>
      <c r="P23" s="12"/>
      <c r="Q23" s="12"/>
      <c r="R23" s="12"/>
      <c r="S23" s="12"/>
      <c r="T23" s="12"/>
      <c r="U23" s="12"/>
      <c r="V23" s="12"/>
      <c r="W23" s="12"/>
      <c r="X23" s="12"/>
      <c r="Y23" s="12"/>
      <c r="Z23" s="12"/>
    </row>
    <row r="24" ht="15.0" customHeight="1">
      <c r="A24" s="12"/>
      <c r="B24" s="138"/>
      <c r="C24" s="138"/>
      <c r="D24" s="138">
        <v>3500.0</v>
      </c>
      <c r="E24" s="138"/>
      <c r="F24" s="12"/>
      <c r="G24" s="12"/>
      <c r="H24" s="12"/>
      <c r="I24" s="12"/>
      <c r="J24" s="12"/>
      <c r="K24" s="12"/>
      <c r="L24" s="12"/>
      <c r="M24" s="12"/>
      <c r="N24" s="12"/>
      <c r="O24" s="12"/>
      <c r="P24" s="12"/>
      <c r="Q24" s="12"/>
      <c r="R24" s="12"/>
      <c r="S24" s="12"/>
      <c r="T24" s="12"/>
      <c r="U24" s="12"/>
      <c r="V24" s="12"/>
      <c r="W24" s="12"/>
      <c r="X24" s="12"/>
      <c r="Y24" s="12"/>
      <c r="Z24" s="12"/>
    </row>
    <row r="25" ht="15.0" customHeight="1">
      <c r="A25" s="12"/>
      <c r="B25" s="138"/>
      <c r="C25" s="138"/>
      <c r="D25" s="141">
        <f>D22/D24</f>
        <v>0.2116176467</v>
      </c>
      <c r="E25" s="138"/>
      <c r="F25" s="12"/>
      <c r="G25" s="12"/>
      <c r="H25" s="12"/>
      <c r="I25" s="12"/>
      <c r="J25" s="12"/>
      <c r="K25" s="12"/>
      <c r="L25" s="12"/>
      <c r="M25" s="12"/>
      <c r="N25" s="12"/>
      <c r="O25" s="12"/>
      <c r="P25" s="12"/>
      <c r="Q25" s="12"/>
      <c r="R25" s="12"/>
      <c r="S25" s="12"/>
      <c r="T25" s="12"/>
      <c r="U25" s="12"/>
      <c r="V25" s="12"/>
      <c r="W25" s="12"/>
      <c r="X25" s="12"/>
      <c r="Y25" s="12"/>
      <c r="Z25" s="12"/>
    </row>
    <row r="26" ht="15.0" customHeight="1">
      <c r="A26" s="12"/>
      <c r="B26" s="138"/>
      <c r="C26" s="138"/>
      <c r="D26" s="138">
        <v>910330.37</v>
      </c>
      <c r="E26" s="140">
        <f>D17-D26</f>
        <v>-565922.65</v>
      </c>
      <c r="F26" s="142"/>
      <c r="G26" s="12">
        <f>D17*3%</f>
        <v>10332.2316</v>
      </c>
      <c r="H26" s="12"/>
      <c r="I26" s="12"/>
      <c r="J26" s="12"/>
      <c r="K26" s="12"/>
      <c r="L26" s="12"/>
      <c r="M26" s="12"/>
      <c r="N26" s="12"/>
      <c r="O26" s="12"/>
      <c r="P26" s="12"/>
      <c r="Q26" s="12"/>
      <c r="R26" s="12"/>
      <c r="S26" s="12"/>
      <c r="T26" s="12"/>
      <c r="U26" s="12"/>
      <c r="V26" s="12"/>
      <c r="W26" s="12"/>
      <c r="X26" s="12"/>
      <c r="Y26" s="12"/>
      <c r="Z26" s="12"/>
    </row>
    <row r="27" ht="15.75" customHeight="1">
      <c r="A27" s="12"/>
      <c r="B27" s="138"/>
      <c r="C27" s="138"/>
      <c r="D27" s="138"/>
      <c r="E27" s="138"/>
      <c r="F27" s="12"/>
      <c r="G27" s="12"/>
      <c r="H27" s="12"/>
      <c r="I27" s="12"/>
      <c r="J27" s="12"/>
      <c r="K27" s="12"/>
      <c r="L27" s="12"/>
      <c r="M27" s="12"/>
      <c r="N27" s="12"/>
      <c r="O27" s="12"/>
      <c r="P27" s="12"/>
      <c r="Q27" s="12"/>
      <c r="R27" s="12"/>
      <c r="S27" s="12"/>
      <c r="T27" s="12"/>
      <c r="U27" s="12"/>
      <c r="V27" s="12"/>
      <c r="W27" s="12"/>
      <c r="X27" s="12"/>
      <c r="Y27" s="12"/>
      <c r="Z27" s="12"/>
    </row>
    <row r="28" ht="15.75" customHeight="1">
      <c r="A28" s="12"/>
      <c r="B28" s="138"/>
      <c r="C28" s="138"/>
      <c r="D28" s="138"/>
      <c r="E28" s="138"/>
      <c r="F28" s="12"/>
      <c r="G28" s="12"/>
      <c r="H28" s="12"/>
      <c r="I28" s="12"/>
      <c r="J28" s="12"/>
      <c r="K28" s="12"/>
      <c r="L28" s="12"/>
      <c r="M28" s="12"/>
      <c r="N28" s="12"/>
      <c r="O28" s="12"/>
      <c r="P28" s="12"/>
      <c r="Q28" s="12"/>
      <c r="R28" s="12"/>
      <c r="S28" s="12"/>
      <c r="T28" s="12"/>
      <c r="U28" s="12"/>
      <c r="V28" s="12"/>
      <c r="W28" s="12"/>
      <c r="X28" s="12"/>
      <c r="Y28" s="12"/>
      <c r="Z28" s="12"/>
    </row>
    <row r="29" ht="15.75" customHeight="1">
      <c r="A29" s="12"/>
      <c r="B29" s="138"/>
      <c r="C29" s="138"/>
      <c r="D29" s="138"/>
      <c r="E29" s="138"/>
      <c r="F29" s="12"/>
      <c r="G29" s="12"/>
      <c r="H29" s="12"/>
      <c r="I29" s="12"/>
      <c r="J29" s="12"/>
      <c r="K29" s="12"/>
      <c r="L29" s="12"/>
      <c r="M29" s="12"/>
      <c r="N29" s="12"/>
      <c r="O29" s="12"/>
      <c r="P29" s="12"/>
      <c r="Q29" s="12"/>
      <c r="R29" s="12"/>
      <c r="S29" s="12"/>
      <c r="T29" s="12"/>
      <c r="U29" s="12"/>
      <c r="V29" s="12"/>
      <c r="W29" s="12"/>
      <c r="X29" s="12"/>
      <c r="Y29" s="12"/>
      <c r="Z29" s="12"/>
    </row>
    <row r="30" ht="15.75" customHeight="1">
      <c r="A30" s="12"/>
      <c r="B30" s="138"/>
      <c r="C30" s="138"/>
      <c r="D30" s="138"/>
      <c r="E30" s="138"/>
      <c r="F30" s="12"/>
      <c r="G30" s="12"/>
      <c r="H30" s="12"/>
      <c r="I30" s="12"/>
      <c r="J30" s="12"/>
      <c r="K30" s="12"/>
      <c r="L30" s="12"/>
      <c r="M30" s="12"/>
      <c r="N30" s="12"/>
      <c r="O30" s="12"/>
      <c r="P30" s="12"/>
      <c r="Q30" s="12"/>
      <c r="R30" s="12"/>
      <c r="S30" s="12"/>
      <c r="T30" s="12"/>
      <c r="U30" s="12"/>
      <c r="V30" s="12"/>
      <c r="W30" s="12"/>
      <c r="X30" s="12"/>
      <c r="Y30" s="12"/>
      <c r="Z30" s="12"/>
    </row>
    <row r="31" ht="15.0" customHeight="1">
      <c r="A31" s="12"/>
      <c r="B31" s="138"/>
      <c r="C31" s="138"/>
      <c r="D31" s="138">
        <v>261443.52999999997</v>
      </c>
      <c r="E31" s="138"/>
      <c r="F31" s="12"/>
      <c r="G31" s="12"/>
      <c r="H31" s="12"/>
      <c r="I31" s="12"/>
      <c r="J31" s="12"/>
      <c r="K31" s="12"/>
      <c r="L31" s="12"/>
      <c r="M31" s="12"/>
      <c r="N31" s="12"/>
      <c r="O31" s="12"/>
      <c r="P31" s="12"/>
      <c r="Q31" s="12"/>
      <c r="R31" s="12"/>
      <c r="S31" s="12"/>
      <c r="T31" s="12"/>
      <c r="U31" s="12"/>
      <c r="V31" s="12"/>
      <c r="W31" s="12"/>
      <c r="X31" s="12"/>
      <c r="Y31" s="12"/>
      <c r="Z31" s="12"/>
    </row>
    <row r="32" ht="15.75" customHeight="1">
      <c r="A32" s="12"/>
      <c r="B32" s="138"/>
      <c r="C32" s="138"/>
      <c r="D32" s="138"/>
      <c r="E32" s="138"/>
      <c r="F32" s="12"/>
      <c r="G32" s="12"/>
      <c r="H32" s="12"/>
      <c r="I32" s="12"/>
      <c r="J32" s="12"/>
      <c r="K32" s="12"/>
      <c r="L32" s="12"/>
      <c r="M32" s="12"/>
      <c r="N32" s="12"/>
      <c r="O32" s="12"/>
      <c r="P32" s="12"/>
      <c r="Q32" s="12"/>
      <c r="R32" s="12"/>
      <c r="S32" s="12"/>
      <c r="T32" s="12"/>
      <c r="U32" s="12"/>
      <c r="V32" s="12"/>
      <c r="W32" s="12"/>
      <c r="X32" s="12"/>
      <c r="Y32" s="12"/>
      <c r="Z32" s="12"/>
    </row>
    <row r="33" ht="15.75" customHeight="1">
      <c r="A33" s="12"/>
      <c r="B33" s="138"/>
      <c r="C33" s="138"/>
      <c r="D33" s="138"/>
      <c r="E33" s="138"/>
      <c r="F33" s="12"/>
      <c r="G33" s="12"/>
      <c r="H33" s="12"/>
      <c r="I33" s="12"/>
      <c r="J33" s="12"/>
      <c r="K33" s="12"/>
      <c r="L33" s="12"/>
      <c r="M33" s="12"/>
      <c r="N33" s="12"/>
      <c r="O33" s="12"/>
      <c r="P33" s="12"/>
      <c r="Q33" s="12"/>
      <c r="R33" s="12"/>
      <c r="S33" s="12"/>
      <c r="T33" s="12"/>
      <c r="U33" s="12"/>
      <c r="V33" s="12"/>
      <c r="W33" s="12"/>
      <c r="X33" s="12"/>
      <c r="Y33" s="12"/>
      <c r="Z33" s="12"/>
    </row>
    <row r="34" ht="15.75" customHeight="1">
      <c r="A34" s="12"/>
      <c r="B34" s="138"/>
      <c r="C34" s="138"/>
      <c r="D34" s="138"/>
      <c r="E34" s="138"/>
      <c r="F34" s="12"/>
      <c r="G34" s="12"/>
      <c r="H34" s="12"/>
      <c r="I34" s="12"/>
      <c r="J34" s="12"/>
      <c r="K34" s="12"/>
      <c r="L34" s="12"/>
      <c r="M34" s="12"/>
      <c r="N34" s="12"/>
      <c r="O34" s="12"/>
      <c r="P34" s="12"/>
      <c r="Q34" s="12"/>
      <c r="R34" s="12"/>
      <c r="S34" s="12"/>
      <c r="T34" s="12"/>
      <c r="U34" s="12"/>
      <c r="V34" s="12"/>
      <c r="W34" s="12"/>
      <c r="X34" s="12"/>
      <c r="Y34" s="12"/>
      <c r="Z34" s="12"/>
    </row>
    <row r="35" ht="15.75" customHeight="1">
      <c r="A35" s="12"/>
      <c r="B35" s="138"/>
      <c r="C35" s="138"/>
      <c r="D35" s="138"/>
      <c r="E35" s="138"/>
      <c r="F35" s="12"/>
      <c r="G35" s="12"/>
      <c r="H35" s="12"/>
      <c r="I35" s="12"/>
      <c r="J35" s="12"/>
      <c r="K35" s="12"/>
      <c r="L35" s="12"/>
      <c r="M35" s="12"/>
      <c r="N35" s="12"/>
      <c r="O35" s="12"/>
      <c r="P35" s="12"/>
      <c r="Q35" s="12"/>
      <c r="R35" s="12"/>
      <c r="S35" s="12"/>
      <c r="T35" s="12"/>
      <c r="U35" s="12"/>
      <c r="V35" s="12"/>
      <c r="W35" s="12"/>
      <c r="X35" s="12"/>
      <c r="Y35" s="12"/>
      <c r="Z35" s="12"/>
    </row>
    <row r="36" ht="15.75" customHeight="1">
      <c r="A36" s="12"/>
      <c r="B36" s="138"/>
      <c r="C36" s="138"/>
      <c r="D36" s="138"/>
      <c r="E36" s="138"/>
      <c r="F36" s="12"/>
      <c r="G36" s="12"/>
      <c r="H36" s="12"/>
      <c r="I36" s="12"/>
      <c r="J36" s="12"/>
      <c r="K36" s="12"/>
      <c r="L36" s="12"/>
      <c r="M36" s="12"/>
      <c r="N36" s="12"/>
      <c r="O36" s="12"/>
      <c r="P36" s="12"/>
      <c r="Q36" s="12"/>
      <c r="R36" s="12"/>
      <c r="S36" s="12"/>
      <c r="T36" s="12"/>
      <c r="U36" s="12"/>
      <c r="V36" s="12"/>
      <c r="W36" s="12"/>
      <c r="X36" s="12"/>
      <c r="Y36" s="12"/>
      <c r="Z36" s="12"/>
    </row>
    <row r="37" ht="15.75" customHeight="1">
      <c r="A37" s="12"/>
      <c r="B37" s="138"/>
      <c r="C37" s="138"/>
      <c r="D37" s="138"/>
      <c r="E37" s="138"/>
      <c r="F37" s="12"/>
      <c r="G37" s="12"/>
      <c r="H37" s="12"/>
      <c r="I37" s="12"/>
      <c r="J37" s="12"/>
      <c r="K37" s="12"/>
      <c r="L37" s="12"/>
      <c r="M37" s="12"/>
      <c r="N37" s="12"/>
      <c r="O37" s="12"/>
      <c r="P37" s="12"/>
      <c r="Q37" s="12"/>
      <c r="R37" s="12"/>
      <c r="S37" s="12"/>
      <c r="T37" s="12"/>
      <c r="U37" s="12"/>
      <c r="V37" s="12"/>
      <c r="W37" s="12"/>
      <c r="X37" s="12"/>
      <c r="Y37" s="12"/>
      <c r="Z37" s="12"/>
    </row>
    <row r="38" ht="15.75" customHeight="1">
      <c r="A38" s="12"/>
      <c r="B38" s="138"/>
      <c r="C38" s="138"/>
      <c r="D38" s="138"/>
      <c r="E38" s="138"/>
      <c r="F38" s="12"/>
      <c r="G38" s="12"/>
      <c r="H38" s="12"/>
      <c r="I38" s="12"/>
      <c r="J38" s="12"/>
      <c r="K38" s="12"/>
      <c r="L38" s="12"/>
      <c r="M38" s="12"/>
      <c r="N38" s="12"/>
      <c r="O38" s="12"/>
      <c r="P38" s="12"/>
      <c r="Q38" s="12"/>
      <c r="R38" s="12"/>
      <c r="S38" s="12"/>
      <c r="T38" s="12"/>
      <c r="U38" s="12"/>
      <c r="V38" s="12"/>
      <c r="W38" s="12"/>
      <c r="X38" s="12"/>
      <c r="Y38" s="12"/>
      <c r="Z38" s="12"/>
    </row>
    <row r="39" ht="15.75" customHeight="1">
      <c r="A39" s="12"/>
      <c r="B39" s="138"/>
      <c r="C39" s="138"/>
      <c r="D39" s="138"/>
      <c r="E39" s="138"/>
      <c r="F39" s="12"/>
      <c r="G39" s="12"/>
      <c r="H39" s="12"/>
      <c r="I39" s="12"/>
      <c r="J39" s="12"/>
      <c r="K39" s="12"/>
      <c r="L39" s="12"/>
      <c r="M39" s="12"/>
      <c r="N39" s="12"/>
      <c r="O39" s="12"/>
      <c r="P39" s="12"/>
      <c r="Q39" s="12"/>
      <c r="R39" s="12"/>
      <c r="S39" s="12"/>
      <c r="T39" s="12"/>
      <c r="U39" s="12"/>
      <c r="V39" s="12"/>
      <c r="W39" s="12"/>
      <c r="X39" s="12"/>
      <c r="Y39" s="12"/>
      <c r="Z39" s="12"/>
    </row>
    <row r="40" ht="15.75" customHeight="1">
      <c r="A40" s="12"/>
      <c r="B40" s="138"/>
      <c r="C40" s="138"/>
      <c r="D40" s="138"/>
      <c r="E40" s="138"/>
      <c r="F40" s="12"/>
      <c r="G40" s="12"/>
      <c r="H40" s="12"/>
      <c r="I40" s="12"/>
      <c r="J40" s="12"/>
      <c r="K40" s="12"/>
      <c r="L40" s="12"/>
      <c r="M40" s="12"/>
      <c r="N40" s="12"/>
      <c r="O40" s="12"/>
      <c r="P40" s="12"/>
      <c r="Q40" s="12"/>
      <c r="R40" s="12"/>
      <c r="S40" s="12"/>
      <c r="T40" s="12"/>
      <c r="U40" s="12"/>
      <c r="V40" s="12"/>
      <c r="W40" s="12"/>
      <c r="X40" s="12"/>
      <c r="Y40" s="12"/>
      <c r="Z40" s="12"/>
    </row>
    <row r="41" ht="15.75" customHeight="1">
      <c r="A41" s="12"/>
      <c r="B41" s="138"/>
      <c r="C41" s="138"/>
      <c r="D41" s="138"/>
      <c r="E41" s="138"/>
      <c r="F41" s="12"/>
      <c r="G41" s="12"/>
      <c r="H41" s="12"/>
      <c r="I41" s="12"/>
      <c r="J41" s="12"/>
      <c r="K41" s="12"/>
      <c r="L41" s="12"/>
      <c r="M41" s="12"/>
      <c r="N41" s="12"/>
      <c r="O41" s="12"/>
      <c r="P41" s="12"/>
      <c r="Q41" s="12"/>
      <c r="R41" s="12"/>
      <c r="S41" s="12"/>
      <c r="T41" s="12"/>
      <c r="U41" s="12"/>
      <c r="V41" s="12"/>
      <c r="W41" s="12"/>
      <c r="X41" s="12"/>
      <c r="Y41" s="12"/>
      <c r="Z41" s="12"/>
    </row>
    <row r="42" ht="15.75" customHeight="1">
      <c r="A42" s="12"/>
      <c r="B42" s="138"/>
      <c r="C42" s="138"/>
      <c r="D42" s="138"/>
      <c r="E42" s="138"/>
      <c r="F42" s="12"/>
      <c r="G42" s="12"/>
      <c r="H42" s="12"/>
      <c r="I42" s="12"/>
      <c r="J42" s="12"/>
      <c r="K42" s="12"/>
      <c r="L42" s="12"/>
      <c r="M42" s="12"/>
      <c r="N42" s="12"/>
      <c r="O42" s="12"/>
      <c r="P42" s="12"/>
      <c r="Q42" s="12"/>
      <c r="R42" s="12"/>
      <c r="S42" s="12"/>
      <c r="T42" s="12"/>
      <c r="U42" s="12"/>
      <c r="V42" s="12"/>
      <c r="W42" s="12"/>
      <c r="X42" s="12"/>
      <c r="Y42" s="12"/>
      <c r="Z42" s="12"/>
    </row>
    <row r="43" ht="15.75" customHeight="1">
      <c r="A43" s="12"/>
      <c r="B43" s="138"/>
      <c r="C43" s="138"/>
      <c r="D43" s="138"/>
      <c r="E43" s="138"/>
      <c r="F43" s="12"/>
      <c r="G43" s="12"/>
      <c r="H43" s="12"/>
      <c r="I43" s="12"/>
      <c r="J43" s="12"/>
      <c r="K43" s="12"/>
      <c r="L43" s="12"/>
      <c r="M43" s="12"/>
      <c r="N43" s="12"/>
      <c r="O43" s="12"/>
      <c r="P43" s="12"/>
      <c r="Q43" s="12"/>
      <c r="R43" s="12"/>
      <c r="S43" s="12"/>
      <c r="T43" s="12"/>
      <c r="U43" s="12"/>
      <c r="V43" s="12"/>
      <c r="W43" s="12"/>
      <c r="X43" s="12"/>
      <c r="Y43" s="12"/>
      <c r="Z43" s="12"/>
    </row>
    <row r="44" ht="15.75" customHeight="1">
      <c r="A44" s="12"/>
      <c r="B44" s="138"/>
      <c r="C44" s="138"/>
      <c r="D44" s="138"/>
      <c r="E44" s="138"/>
      <c r="F44" s="12"/>
      <c r="G44" s="12"/>
      <c r="H44" s="12"/>
      <c r="I44" s="12"/>
      <c r="J44" s="12"/>
      <c r="K44" s="12"/>
      <c r="L44" s="12"/>
      <c r="M44" s="12"/>
      <c r="N44" s="12"/>
      <c r="O44" s="12"/>
      <c r="P44" s="12"/>
      <c r="Q44" s="12"/>
      <c r="R44" s="12"/>
      <c r="S44" s="12"/>
      <c r="T44" s="12"/>
      <c r="U44" s="12"/>
      <c r="V44" s="12"/>
      <c r="W44" s="12"/>
      <c r="X44" s="12"/>
      <c r="Y44" s="12"/>
      <c r="Z44" s="12"/>
    </row>
    <row r="45" ht="15.75" customHeight="1">
      <c r="A45" s="12"/>
      <c r="B45" s="138"/>
      <c r="C45" s="138"/>
      <c r="D45" s="138"/>
      <c r="E45" s="138"/>
      <c r="F45" s="12"/>
      <c r="G45" s="12"/>
      <c r="H45" s="12"/>
      <c r="I45" s="12"/>
      <c r="J45" s="12"/>
      <c r="K45" s="12"/>
      <c r="L45" s="12"/>
      <c r="M45" s="12"/>
      <c r="N45" s="12"/>
      <c r="O45" s="12"/>
      <c r="P45" s="12"/>
      <c r="Q45" s="12"/>
      <c r="R45" s="12"/>
      <c r="S45" s="12"/>
      <c r="T45" s="12"/>
      <c r="U45" s="12"/>
      <c r="V45" s="12"/>
      <c r="W45" s="12"/>
      <c r="X45" s="12"/>
      <c r="Y45" s="12"/>
      <c r="Z45" s="12"/>
    </row>
    <row r="46" ht="15.75" customHeight="1">
      <c r="A46" s="12"/>
      <c r="B46" s="138"/>
      <c r="C46" s="138"/>
      <c r="D46" s="138"/>
      <c r="E46" s="138"/>
      <c r="F46" s="12"/>
      <c r="G46" s="12"/>
      <c r="H46" s="12"/>
      <c r="I46" s="12"/>
      <c r="J46" s="12"/>
      <c r="K46" s="12"/>
      <c r="L46" s="12"/>
      <c r="M46" s="12"/>
      <c r="N46" s="12"/>
      <c r="O46" s="12"/>
      <c r="P46" s="12"/>
      <c r="Q46" s="12"/>
      <c r="R46" s="12"/>
      <c r="S46" s="12"/>
      <c r="T46" s="12"/>
      <c r="U46" s="12"/>
      <c r="V46" s="12"/>
      <c r="W46" s="12"/>
      <c r="X46" s="12"/>
      <c r="Y46" s="12"/>
      <c r="Z46" s="12"/>
    </row>
    <row r="47" ht="15.75" customHeight="1">
      <c r="A47" s="12"/>
      <c r="B47" s="138"/>
      <c r="C47" s="138"/>
      <c r="D47" s="138"/>
      <c r="E47" s="138"/>
      <c r="F47" s="12"/>
      <c r="G47" s="12"/>
      <c r="H47" s="12"/>
      <c r="I47" s="12"/>
      <c r="J47" s="12"/>
      <c r="K47" s="12"/>
      <c r="L47" s="12"/>
      <c r="M47" s="12"/>
      <c r="N47" s="12"/>
      <c r="O47" s="12"/>
      <c r="P47" s="12"/>
      <c r="Q47" s="12"/>
      <c r="R47" s="12"/>
      <c r="S47" s="12"/>
      <c r="T47" s="12"/>
      <c r="U47" s="12"/>
      <c r="V47" s="12"/>
      <c r="W47" s="12"/>
      <c r="X47" s="12"/>
      <c r="Y47" s="12"/>
      <c r="Z47" s="12"/>
    </row>
    <row r="48" ht="15.75" customHeight="1">
      <c r="A48" s="12"/>
      <c r="B48" s="138"/>
      <c r="C48" s="138"/>
      <c r="D48" s="138"/>
      <c r="E48" s="138"/>
      <c r="F48" s="12"/>
      <c r="G48" s="12"/>
      <c r="H48" s="12"/>
      <c r="I48" s="12"/>
      <c r="J48" s="12"/>
      <c r="K48" s="12"/>
      <c r="L48" s="12"/>
      <c r="M48" s="12"/>
      <c r="N48" s="12"/>
      <c r="O48" s="12"/>
      <c r="P48" s="12"/>
      <c r="Q48" s="12"/>
      <c r="R48" s="12"/>
      <c r="S48" s="12"/>
      <c r="T48" s="12"/>
      <c r="U48" s="12"/>
      <c r="V48" s="12"/>
      <c r="W48" s="12"/>
      <c r="X48" s="12"/>
      <c r="Y48" s="12"/>
      <c r="Z48" s="12"/>
    </row>
    <row r="49" ht="15.75" customHeight="1">
      <c r="A49" s="12"/>
      <c r="B49" s="138"/>
      <c r="C49" s="138"/>
      <c r="D49" s="138"/>
      <c r="E49" s="138"/>
      <c r="F49" s="12"/>
      <c r="G49" s="12"/>
      <c r="H49" s="12"/>
      <c r="I49" s="12"/>
      <c r="J49" s="12"/>
      <c r="K49" s="12"/>
      <c r="L49" s="12"/>
      <c r="M49" s="12"/>
      <c r="N49" s="12"/>
      <c r="O49" s="12"/>
      <c r="P49" s="12"/>
      <c r="Q49" s="12"/>
      <c r="R49" s="12"/>
      <c r="S49" s="12"/>
      <c r="T49" s="12"/>
      <c r="U49" s="12"/>
      <c r="V49" s="12"/>
      <c r="W49" s="12"/>
      <c r="X49" s="12"/>
      <c r="Y49" s="12"/>
      <c r="Z49" s="12"/>
    </row>
    <row r="50" ht="15.75" customHeight="1">
      <c r="A50" s="12"/>
      <c r="B50" s="138"/>
      <c r="C50" s="138"/>
      <c r="D50" s="138"/>
      <c r="E50" s="138"/>
      <c r="F50" s="12"/>
      <c r="G50" s="12"/>
      <c r="H50" s="12"/>
      <c r="I50" s="12"/>
      <c r="J50" s="12"/>
      <c r="K50" s="12"/>
      <c r="L50" s="12"/>
      <c r="M50" s="12"/>
      <c r="N50" s="12"/>
      <c r="O50" s="12"/>
      <c r="P50" s="12"/>
      <c r="Q50" s="12"/>
      <c r="R50" s="12"/>
      <c r="S50" s="12"/>
      <c r="T50" s="12"/>
      <c r="U50" s="12"/>
      <c r="V50" s="12"/>
      <c r="W50" s="12"/>
      <c r="X50" s="12"/>
      <c r="Y50" s="12"/>
      <c r="Z50" s="12"/>
    </row>
    <row r="51" ht="15.75" customHeight="1">
      <c r="A51" s="12"/>
      <c r="B51" s="138"/>
      <c r="C51" s="138"/>
      <c r="D51" s="138"/>
      <c r="E51" s="138"/>
      <c r="F51" s="12"/>
      <c r="G51" s="12"/>
      <c r="H51" s="12"/>
      <c r="I51" s="12"/>
      <c r="J51" s="12"/>
      <c r="K51" s="12"/>
      <c r="L51" s="12"/>
      <c r="M51" s="12"/>
      <c r="N51" s="12"/>
      <c r="O51" s="12"/>
      <c r="P51" s="12"/>
      <c r="Q51" s="12"/>
      <c r="R51" s="12"/>
      <c r="S51" s="12"/>
      <c r="T51" s="12"/>
      <c r="U51" s="12"/>
      <c r="V51" s="12"/>
      <c r="W51" s="12"/>
      <c r="X51" s="12"/>
      <c r="Y51" s="12"/>
      <c r="Z51" s="12"/>
    </row>
    <row r="52" ht="15.75" customHeight="1">
      <c r="A52" s="12"/>
      <c r="B52" s="138"/>
      <c r="C52" s="138"/>
      <c r="D52" s="138"/>
      <c r="E52" s="138"/>
      <c r="F52" s="12"/>
      <c r="G52" s="12"/>
      <c r="H52" s="12"/>
      <c r="I52" s="12"/>
      <c r="J52" s="12"/>
      <c r="K52" s="12"/>
      <c r="L52" s="12"/>
      <c r="M52" s="12"/>
      <c r="N52" s="12"/>
      <c r="O52" s="12"/>
      <c r="P52" s="12"/>
      <c r="Q52" s="12"/>
      <c r="R52" s="12"/>
      <c r="S52" s="12"/>
      <c r="T52" s="12"/>
      <c r="U52" s="12"/>
      <c r="V52" s="12"/>
      <c r="W52" s="12"/>
      <c r="X52" s="12"/>
      <c r="Y52" s="12"/>
      <c r="Z52" s="12"/>
    </row>
    <row r="53" ht="15.75" customHeight="1">
      <c r="A53" s="12"/>
      <c r="B53" s="138"/>
      <c r="C53" s="138"/>
      <c r="D53" s="138"/>
      <c r="E53" s="138"/>
      <c r="F53" s="12"/>
      <c r="G53" s="12"/>
      <c r="H53" s="12"/>
      <c r="I53" s="12"/>
      <c r="J53" s="12"/>
      <c r="K53" s="12"/>
      <c r="L53" s="12"/>
      <c r="M53" s="12"/>
      <c r="N53" s="12"/>
      <c r="O53" s="12"/>
      <c r="P53" s="12"/>
      <c r="Q53" s="12"/>
      <c r="R53" s="12"/>
      <c r="S53" s="12"/>
      <c r="T53" s="12"/>
      <c r="U53" s="12"/>
      <c r="V53" s="12"/>
      <c r="W53" s="12"/>
      <c r="X53" s="12"/>
      <c r="Y53" s="12"/>
      <c r="Z53" s="12"/>
    </row>
    <row r="54" ht="15.75" customHeight="1">
      <c r="A54" s="12"/>
      <c r="B54" s="138"/>
      <c r="C54" s="138"/>
      <c r="D54" s="138"/>
      <c r="E54" s="138"/>
      <c r="F54" s="12"/>
      <c r="G54" s="12"/>
      <c r="H54" s="12"/>
      <c r="I54" s="12"/>
      <c r="J54" s="12"/>
      <c r="K54" s="12"/>
      <c r="L54" s="12"/>
      <c r="M54" s="12"/>
      <c r="N54" s="12"/>
      <c r="O54" s="12"/>
      <c r="P54" s="12"/>
      <c r="Q54" s="12"/>
      <c r="R54" s="12"/>
      <c r="S54" s="12"/>
      <c r="T54" s="12"/>
      <c r="U54" s="12"/>
      <c r="V54" s="12"/>
      <c r="W54" s="12"/>
      <c r="X54" s="12"/>
      <c r="Y54" s="12"/>
      <c r="Z54" s="12"/>
    </row>
    <row r="55" ht="15.75" customHeight="1">
      <c r="A55" s="12"/>
      <c r="B55" s="138"/>
      <c r="C55" s="138"/>
      <c r="D55" s="138"/>
      <c r="E55" s="138"/>
      <c r="F55" s="12"/>
      <c r="G55" s="12"/>
      <c r="H55" s="12"/>
      <c r="I55" s="12"/>
      <c r="J55" s="12"/>
      <c r="K55" s="12"/>
      <c r="L55" s="12"/>
      <c r="M55" s="12"/>
      <c r="N55" s="12"/>
      <c r="O55" s="12"/>
      <c r="P55" s="12"/>
      <c r="Q55" s="12"/>
      <c r="R55" s="12"/>
      <c r="S55" s="12"/>
      <c r="T55" s="12"/>
      <c r="U55" s="12"/>
      <c r="V55" s="12"/>
      <c r="W55" s="12"/>
      <c r="X55" s="12"/>
      <c r="Y55" s="12"/>
      <c r="Z55" s="12"/>
    </row>
    <row r="56" ht="15.75" customHeight="1">
      <c r="A56" s="12"/>
      <c r="B56" s="138"/>
      <c r="C56" s="138"/>
      <c r="D56" s="138"/>
      <c r="E56" s="138"/>
      <c r="F56" s="12"/>
      <c r="G56" s="12"/>
      <c r="H56" s="12"/>
      <c r="I56" s="12"/>
      <c r="J56" s="12"/>
      <c r="K56" s="12"/>
      <c r="L56" s="12"/>
      <c r="M56" s="12"/>
      <c r="N56" s="12"/>
      <c r="O56" s="12"/>
      <c r="P56" s="12"/>
      <c r="Q56" s="12"/>
      <c r="R56" s="12"/>
      <c r="S56" s="12"/>
      <c r="T56" s="12"/>
      <c r="U56" s="12"/>
      <c r="V56" s="12"/>
      <c r="W56" s="12"/>
      <c r="X56" s="12"/>
      <c r="Y56" s="12"/>
      <c r="Z56" s="12"/>
    </row>
    <row r="57" ht="15.75" customHeight="1">
      <c r="A57" s="12"/>
      <c r="B57" s="138"/>
      <c r="C57" s="138"/>
      <c r="D57" s="138"/>
      <c r="E57" s="138"/>
      <c r="F57" s="12"/>
      <c r="G57" s="12"/>
      <c r="H57" s="12"/>
      <c r="I57" s="12"/>
      <c r="J57" s="12"/>
      <c r="K57" s="12"/>
      <c r="L57" s="12"/>
      <c r="M57" s="12"/>
      <c r="N57" s="12"/>
      <c r="O57" s="12"/>
      <c r="P57" s="12"/>
      <c r="Q57" s="12"/>
      <c r="R57" s="12"/>
      <c r="S57" s="12"/>
      <c r="T57" s="12"/>
      <c r="U57" s="12"/>
      <c r="V57" s="12"/>
      <c r="W57" s="12"/>
      <c r="X57" s="12"/>
      <c r="Y57" s="12"/>
      <c r="Z57" s="12"/>
    </row>
    <row r="58" ht="15.75" customHeight="1">
      <c r="A58" s="12"/>
      <c r="B58" s="138"/>
      <c r="C58" s="138"/>
      <c r="D58" s="138"/>
      <c r="E58" s="138"/>
      <c r="F58" s="12"/>
      <c r="G58" s="12"/>
      <c r="H58" s="12"/>
      <c r="I58" s="12"/>
      <c r="J58" s="12"/>
      <c r="K58" s="12"/>
      <c r="L58" s="12"/>
      <c r="M58" s="12"/>
      <c r="N58" s="12"/>
      <c r="O58" s="12"/>
      <c r="P58" s="12"/>
      <c r="Q58" s="12"/>
      <c r="R58" s="12"/>
      <c r="S58" s="12"/>
      <c r="T58" s="12"/>
      <c r="U58" s="12"/>
      <c r="V58" s="12"/>
      <c r="W58" s="12"/>
      <c r="X58" s="12"/>
      <c r="Y58" s="12"/>
      <c r="Z58" s="12"/>
    </row>
    <row r="59" ht="15.75" customHeight="1">
      <c r="A59" s="12"/>
      <c r="B59" s="138"/>
      <c r="C59" s="138"/>
      <c r="D59" s="138"/>
      <c r="E59" s="138"/>
      <c r="F59" s="12"/>
      <c r="G59" s="12"/>
      <c r="H59" s="12"/>
      <c r="I59" s="12"/>
      <c r="J59" s="12"/>
      <c r="K59" s="12"/>
      <c r="L59" s="12"/>
      <c r="M59" s="12"/>
      <c r="N59" s="12"/>
      <c r="O59" s="12"/>
      <c r="P59" s="12"/>
      <c r="Q59" s="12"/>
      <c r="R59" s="12"/>
      <c r="S59" s="12"/>
      <c r="T59" s="12"/>
      <c r="U59" s="12"/>
      <c r="V59" s="12"/>
      <c r="W59" s="12"/>
      <c r="X59" s="12"/>
      <c r="Y59" s="12"/>
      <c r="Z59" s="12"/>
    </row>
    <row r="60" ht="15.75" customHeight="1">
      <c r="A60" s="12"/>
      <c r="B60" s="138"/>
      <c r="C60" s="138"/>
      <c r="D60" s="138"/>
      <c r="E60" s="138"/>
      <c r="F60" s="12"/>
      <c r="G60" s="12"/>
      <c r="H60" s="12"/>
      <c r="I60" s="12"/>
      <c r="J60" s="12"/>
      <c r="K60" s="12"/>
      <c r="L60" s="12"/>
      <c r="M60" s="12"/>
      <c r="N60" s="12"/>
      <c r="O60" s="12"/>
      <c r="P60" s="12"/>
      <c r="Q60" s="12"/>
      <c r="R60" s="12"/>
      <c r="S60" s="12"/>
      <c r="T60" s="12"/>
      <c r="U60" s="12"/>
      <c r="V60" s="12"/>
      <c r="W60" s="12"/>
      <c r="X60" s="12"/>
      <c r="Y60" s="12"/>
      <c r="Z60" s="12"/>
    </row>
    <row r="61" ht="15.75" customHeight="1">
      <c r="A61" s="12"/>
      <c r="B61" s="138"/>
      <c r="C61" s="138"/>
      <c r="D61" s="138"/>
      <c r="E61" s="138"/>
      <c r="F61" s="12"/>
      <c r="G61" s="12"/>
      <c r="H61" s="12"/>
      <c r="I61" s="12"/>
      <c r="J61" s="12"/>
      <c r="K61" s="12"/>
      <c r="L61" s="12"/>
      <c r="M61" s="12"/>
      <c r="N61" s="12"/>
      <c r="O61" s="12"/>
      <c r="P61" s="12"/>
      <c r="Q61" s="12"/>
      <c r="R61" s="12"/>
      <c r="S61" s="12"/>
      <c r="T61" s="12"/>
      <c r="U61" s="12"/>
      <c r="V61" s="12"/>
      <c r="W61" s="12"/>
      <c r="X61" s="12"/>
      <c r="Y61" s="12"/>
      <c r="Z61" s="12"/>
    </row>
    <row r="62" ht="15.75" customHeight="1">
      <c r="A62" s="12"/>
      <c r="B62" s="138"/>
      <c r="C62" s="138"/>
      <c r="D62" s="138"/>
      <c r="E62" s="138"/>
      <c r="F62" s="12"/>
      <c r="G62" s="12"/>
      <c r="H62" s="12"/>
      <c r="I62" s="12"/>
      <c r="J62" s="12"/>
      <c r="K62" s="12"/>
      <c r="L62" s="12"/>
      <c r="M62" s="12"/>
      <c r="N62" s="12"/>
      <c r="O62" s="12"/>
      <c r="P62" s="12"/>
      <c r="Q62" s="12"/>
      <c r="R62" s="12"/>
      <c r="S62" s="12"/>
      <c r="T62" s="12"/>
      <c r="U62" s="12"/>
      <c r="V62" s="12"/>
      <c r="W62" s="12"/>
      <c r="X62" s="12"/>
      <c r="Y62" s="12"/>
      <c r="Z62" s="12"/>
    </row>
    <row r="63" ht="15.75" customHeight="1">
      <c r="A63" s="12"/>
      <c r="B63" s="138"/>
      <c r="C63" s="138"/>
      <c r="D63" s="138"/>
      <c r="E63" s="138"/>
      <c r="F63" s="12"/>
      <c r="G63" s="12"/>
      <c r="H63" s="12"/>
      <c r="I63" s="12"/>
      <c r="J63" s="12"/>
      <c r="K63" s="12"/>
      <c r="L63" s="12"/>
      <c r="M63" s="12"/>
      <c r="N63" s="12"/>
      <c r="O63" s="12"/>
      <c r="P63" s="12"/>
      <c r="Q63" s="12"/>
      <c r="R63" s="12"/>
      <c r="S63" s="12"/>
      <c r="T63" s="12"/>
      <c r="U63" s="12"/>
      <c r="V63" s="12"/>
      <c r="W63" s="12"/>
      <c r="X63" s="12"/>
      <c r="Y63" s="12"/>
      <c r="Z63" s="12"/>
    </row>
    <row r="64" ht="15.75" customHeight="1">
      <c r="A64" s="12"/>
      <c r="B64" s="138"/>
      <c r="C64" s="138"/>
      <c r="D64" s="138"/>
      <c r="E64" s="138"/>
      <c r="F64" s="12"/>
      <c r="G64" s="12"/>
      <c r="H64" s="12"/>
      <c r="I64" s="12"/>
      <c r="J64" s="12"/>
      <c r="K64" s="12"/>
      <c r="L64" s="12"/>
      <c r="M64" s="12"/>
      <c r="N64" s="12"/>
      <c r="O64" s="12"/>
      <c r="P64" s="12"/>
      <c r="Q64" s="12"/>
      <c r="R64" s="12"/>
      <c r="S64" s="12"/>
      <c r="T64" s="12"/>
      <c r="U64" s="12"/>
      <c r="V64" s="12"/>
      <c r="W64" s="12"/>
      <c r="X64" s="12"/>
      <c r="Y64" s="12"/>
      <c r="Z64" s="12"/>
    </row>
    <row r="65" ht="15.75" customHeight="1">
      <c r="A65" s="12"/>
      <c r="B65" s="138"/>
      <c r="C65" s="138"/>
      <c r="D65" s="138"/>
      <c r="E65" s="138"/>
      <c r="F65" s="12"/>
      <c r="G65" s="12"/>
      <c r="H65" s="12"/>
      <c r="I65" s="12"/>
      <c r="J65" s="12"/>
      <c r="K65" s="12"/>
      <c r="L65" s="12"/>
      <c r="M65" s="12"/>
      <c r="N65" s="12"/>
      <c r="O65" s="12"/>
      <c r="P65" s="12"/>
      <c r="Q65" s="12"/>
      <c r="R65" s="12"/>
      <c r="S65" s="12"/>
      <c r="T65" s="12"/>
      <c r="U65" s="12"/>
      <c r="V65" s="12"/>
      <c r="W65" s="12"/>
      <c r="X65" s="12"/>
      <c r="Y65" s="12"/>
      <c r="Z65" s="12"/>
    </row>
    <row r="66" ht="15.75" customHeight="1">
      <c r="A66" s="12"/>
      <c r="B66" s="138"/>
      <c r="C66" s="138"/>
      <c r="D66" s="138"/>
      <c r="E66" s="138"/>
      <c r="F66" s="12"/>
      <c r="G66" s="12"/>
      <c r="H66" s="12"/>
      <c r="I66" s="12"/>
      <c r="J66" s="12"/>
      <c r="K66" s="12"/>
      <c r="L66" s="12"/>
      <c r="M66" s="12"/>
      <c r="N66" s="12"/>
      <c r="O66" s="12"/>
      <c r="P66" s="12"/>
      <c r="Q66" s="12"/>
      <c r="R66" s="12"/>
      <c r="S66" s="12"/>
      <c r="T66" s="12"/>
      <c r="U66" s="12"/>
      <c r="V66" s="12"/>
      <c r="W66" s="12"/>
      <c r="X66" s="12"/>
      <c r="Y66" s="12"/>
      <c r="Z66" s="12"/>
    </row>
    <row r="67" ht="15.75" customHeight="1">
      <c r="A67" s="12"/>
      <c r="B67" s="138"/>
      <c r="C67" s="138"/>
      <c r="D67" s="138"/>
      <c r="E67" s="138"/>
      <c r="F67" s="12"/>
      <c r="G67" s="12"/>
      <c r="H67" s="12"/>
      <c r="I67" s="12"/>
      <c r="J67" s="12"/>
      <c r="K67" s="12"/>
      <c r="L67" s="12"/>
      <c r="M67" s="12"/>
      <c r="N67" s="12"/>
      <c r="O67" s="12"/>
      <c r="P67" s="12"/>
      <c r="Q67" s="12"/>
      <c r="R67" s="12"/>
      <c r="S67" s="12"/>
      <c r="T67" s="12"/>
      <c r="U67" s="12"/>
      <c r="V67" s="12"/>
      <c r="W67" s="12"/>
      <c r="X67" s="12"/>
      <c r="Y67" s="12"/>
      <c r="Z67" s="12"/>
    </row>
    <row r="68" ht="15.75" customHeight="1">
      <c r="A68" s="12"/>
      <c r="B68" s="138"/>
      <c r="C68" s="138"/>
      <c r="D68" s="138"/>
      <c r="E68" s="138"/>
      <c r="F68" s="12"/>
      <c r="G68" s="12"/>
      <c r="H68" s="12"/>
      <c r="I68" s="12"/>
      <c r="J68" s="12"/>
      <c r="K68" s="12"/>
      <c r="L68" s="12"/>
      <c r="M68" s="12"/>
      <c r="N68" s="12"/>
      <c r="O68" s="12"/>
      <c r="P68" s="12"/>
      <c r="Q68" s="12"/>
      <c r="R68" s="12"/>
      <c r="S68" s="12"/>
      <c r="T68" s="12"/>
      <c r="U68" s="12"/>
      <c r="V68" s="12"/>
      <c r="W68" s="12"/>
      <c r="X68" s="12"/>
      <c r="Y68" s="12"/>
      <c r="Z68" s="12"/>
    </row>
    <row r="69" ht="15.75" customHeight="1">
      <c r="A69" s="12"/>
      <c r="B69" s="138"/>
      <c r="C69" s="138"/>
      <c r="D69" s="138"/>
      <c r="E69" s="138"/>
      <c r="F69" s="12"/>
      <c r="G69" s="12"/>
      <c r="H69" s="12"/>
      <c r="I69" s="12"/>
      <c r="J69" s="12"/>
      <c r="K69" s="12"/>
      <c r="L69" s="12"/>
      <c r="M69" s="12"/>
      <c r="N69" s="12"/>
      <c r="O69" s="12"/>
      <c r="P69" s="12"/>
      <c r="Q69" s="12"/>
      <c r="R69" s="12"/>
      <c r="S69" s="12"/>
      <c r="T69" s="12"/>
      <c r="U69" s="12"/>
      <c r="V69" s="12"/>
      <c r="W69" s="12"/>
      <c r="X69" s="12"/>
      <c r="Y69" s="12"/>
      <c r="Z69" s="12"/>
    </row>
    <row r="70" ht="15.75" customHeight="1">
      <c r="A70" s="12"/>
      <c r="B70" s="138"/>
      <c r="C70" s="138"/>
      <c r="D70" s="138"/>
      <c r="E70" s="138"/>
      <c r="F70" s="12"/>
      <c r="G70" s="12"/>
      <c r="H70" s="12"/>
      <c r="I70" s="12"/>
      <c r="J70" s="12"/>
      <c r="K70" s="12"/>
      <c r="L70" s="12"/>
      <c r="M70" s="12"/>
      <c r="N70" s="12"/>
      <c r="O70" s="12"/>
      <c r="P70" s="12"/>
      <c r="Q70" s="12"/>
      <c r="R70" s="12"/>
      <c r="S70" s="12"/>
      <c r="T70" s="12"/>
      <c r="U70" s="12"/>
      <c r="V70" s="12"/>
      <c r="W70" s="12"/>
      <c r="X70" s="12"/>
      <c r="Y70" s="12"/>
      <c r="Z70" s="12"/>
    </row>
    <row r="71" ht="15.75" customHeight="1">
      <c r="A71" s="12"/>
      <c r="B71" s="138"/>
      <c r="C71" s="138"/>
      <c r="D71" s="138"/>
      <c r="E71" s="138"/>
      <c r="F71" s="12"/>
      <c r="G71" s="12"/>
      <c r="H71" s="12"/>
      <c r="I71" s="12"/>
      <c r="J71" s="12"/>
      <c r="K71" s="12"/>
      <c r="L71" s="12"/>
      <c r="M71" s="12"/>
      <c r="N71" s="12"/>
      <c r="O71" s="12"/>
      <c r="P71" s="12"/>
      <c r="Q71" s="12"/>
      <c r="R71" s="12"/>
      <c r="S71" s="12"/>
      <c r="T71" s="12"/>
      <c r="U71" s="12"/>
      <c r="V71" s="12"/>
      <c r="W71" s="12"/>
      <c r="X71" s="12"/>
      <c r="Y71" s="12"/>
      <c r="Z71" s="12"/>
    </row>
    <row r="72" ht="15.75" customHeight="1">
      <c r="A72" s="12"/>
      <c r="B72" s="138"/>
      <c r="C72" s="138"/>
      <c r="D72" s="138"/>
      <c r="E72" s="138"/>
      <c r="F72" s="12"/>
      <c r="G72" s="12"/>
      <c r="H72" s="12"/>
      <c r="I72" s="12"/>
      <c r="J72" s="12"/>
      <c r="K72" s="12"/>
      <c r="L72" s="12"/>
      <c r="M72" s="12"/>
      <c r="N72" s="12"/>
      <c r="O72" s="12"/>
      <c r="P72" s="12"/>
      <c r="Q72" s="12"/>
      <c r="R72" s="12"/>
      <c r="S72" s="12"/>
      <c r="T72" s="12"/>
      <c r="U72" s="12"/>
      <c r="V72" s="12"/>
      <c r="W72" s="12"/>
      <c r="X72" s="12"/>
      <c r="Y72" s="12"/>
      <c r="Z72" s="12"/>
    </row>
    <row r="73" ht="15.75" customHeight="1">
      <c r="A73" s="12"/>
      <c r="B73" s="138"/>
      <c r="C73" s="138"/>
      <c r="D73" s="138"/>
      <c r="E73" s="138"/>
      <c r="F73" s="12"/>
      <c r="G73" s="12"/>
      <c r="H73" s="12"/>
      <c r="I73" s="12"/>
      <c r="J73" s="12"/>
      <c r="K73" s="12"/>
      <c r="L73" s="12"/>
      <c r="M73" s="12"/>
      <c r="N73" s="12"/>
      <c r="O73" s="12"/>
      <c r="P73" s="12"/>
      <c r="Q73" s="12"/>
      <c r="R73" s="12"/>
      <c r="S73" s="12"/>
      <c r="T73" s="12"/>
      <c r="U73" s="12"/>
      <c r="V73" s="12"/>
      <c r="W73" s="12"/>
      <c r="X73" s="12"/>
      <c r="Y73" s="12"/>
      <c r="Z73" s="12"/>
    </row>
    <row r="74" ht="15.75" customHeight="1">
      <c r="A74" s="12"/>
      <c r="B74" s="138"/>
      <c r="C74" s="138"/>
      <c r="D74" s="138"/>
      <c r="E74" s="138"/>
      <c r="F74" s="12"/>
      <c r="G74" s="12"/>
      <c r="H74" s="12"/>
      <c r="I74" s="12"/>
      <c r="J74" s="12"/>
      <c r="K74" s="12"/>
      <c r="L74" s="12"/>
      <c r="M74" s="12"/>
      <c r="N74" s="12"/>
      <c r="O74" s="12"/>
      <c r="P74" s="12"/>
      <c r="Q74" s="12"/>
      <c r="R74" s="12"/>
      <c r="S74" s="12"/>
      <c r="T74" s="12"/>
      <c r="U74" s="12"/>
      <c r="V74" s="12"/>
      <c r="W74" s="12"/>
      <c r="X74" s="12"/>
      <c r="Y74" s="12"/>
      <c r="Z74" s="12"/>
    </row>
    <row r="75" ht="15.75" customHeight="1">
      <c r="A75" s="12"/>
      <c r="B75" s="138"/>
      <c r="C75" s="138"/>
      <c r="D75" s="138"/>
      <c r="E75" s="138"/>
      <c r="F75" s="12"/>
      <c r="G75" s="12"/>
      <c r="H75" s="12"/>
      <c r="I75" s="12"/>
      <c r="J75" s="12"/>
      <c r="K75" s="12"/>
      <c r="L75" s="12"/>
      <c r="M75" s="12"/>
      <c r="N75" s="12"/>
      <c r="O75" s="12"/>
      <c r="P75" s="12"/>
      <c r="Q75" s="12"/>
      <c r="R75" s="12"/>
      <c r="S75" s="12"/>
      <c r="T75" s="12"/>
      <c r="U75" s="12"/>
      <c r="V75" s="12"/>
      <c r="W75" s="12"/>
      <c r="X75" s="12"/>
      <c r="Y75" s="12"/>
      <c r="Z75" s="12"/>
    </row>
    <row r="76" ht="15.75" customHeight="1">
      <c r="A76" s="12"/>
      <c r="B76" s="138"/>
      <c r="C76" s="138"/>
      <c r="D76" s="138"/>
      <c r="E76" s="138"/>
      <c r="F76" s="12"/>
      <c r="G76" s="12"/>
      <c r="H76" s="12"/>
      <c r="I76" s="12"/>
      <c r="J76" s="12"/>
      <c r="K76" s="12"/>
      <c r="L76" s="12"/>
      <c r="M76" s="12"/>
      <c r="N76" s="12"/>
      <c r="O76" s="12"/>
      <c r="P76" s="12"/>
      <c r="Q76" s="12"/>
      <c r="R76" s="12"/>
      <c r="S76" s="12"/>
      <c r="T76" s="12"/>
      <c r="U76" s="12"/>
      <c r="V76" s="12"/>
      <c r="W76" s="12"/>
      <c r="X76" s="12"/>
      <c r="Y76" s="12"/>
      <c r="Z76" s="12"/>
    </row>
    <row r="77" ht="15.75" customHeight="1">
      <c r="A77" s="12"/>
      <c r="B77" s="138"/>
      <c r="C77" s="138"/>
      <c r="D77" s="138"/>
      <c r="E77" s="138"/>
      <c r="F77" s="12"/>
      <c r="G77" s="12"/>
      <c r="H77" s="12"/>
      <c r="I77" s="12"/>
      <c r="J77" s="12"/>
      <c r="K77" s="12"/>
      <c r="L77" s="12"/>
      <c r="M77" s="12"/>
      <c r="N77" s="12"/>
      <c r="O77" s="12"/>
      <c r="P77" s="12"/>
      <c r="Q77" s="12"/>
      <c r="R77" s="12"/>
      <c r="S77" s="12"/>
      <c r="T77" s="12"/>
      <c r="U77" s="12"/>
      <c r="V77" s="12"/>
      <c r="W77" s="12"/>
      <c r="X77" s="12"/>
      <c r="Y77" s="12"/>
      <c r="Z77" s="12"/>
    </row>
    <row r="78" ht="15.75" customHeight="1">
      <c r="A78" s="12"/>
      <c r="B78" s="138"/>
      <c r="C78" s="138"/>
      <c r="D78" s="138"/>
      <c r="E78" s="138"/>
      <c r="F78" s="12"/>
      <c r="G78" s="12"/>
      <c r="H78" s="12"/>
      <c r="I78" s="12"/>
      <c r="J78" s="12"/>
      <c r="K78" s="12"/>
      <c r="L78" s="12"/>
      <c r="M78" s="12"/>
      <c r="N78" s="12"/>
      <c r="O78" s="12"/>
      <c r="P78" s="12"/>
      <c r="Q78" s="12"/>
      <c r="R78" s="12"/>
      <c r="S78" s="12"/>
      <c r="T78" s="12"/>
      <c r="U78" s="12"/>
      <c r="V78" s="12"/>
      <c r="W78" s="12"/>
      <c r="X78" s="12"/>
      <c r="Y78" s="12"/>
      <c r="Z78" s="12"/>
    </row>
    <row r="79" ht="15.75" customHeight="1">
      <c r="A79" s="12"/>
      <c r="B79" s="138"/>
      <c r="C79" s="138"/>
      <c r="D79" s="138"/>
      <c r="E79" s="138"/>
      <c r="F79" s="12"/>
      <c r="G79" s="12"/>
      <c r="H79" s="12"/>
      <c r="I79" s="12"/>
      <c r="J79" s="12"/>
      <c r="K79" s="12"/>
      <c r="L79" s="12"/>
      <c r="M79" s="12"/>
      <c r="N79" s="12"/>
      <c r="O79" s="12"/>
      <c r="P79" s="12"/>
      <c r="Q79" s="12"/>
      <c r="R79" s="12"/>
      <c r="S79" s="12"/>
      <c r="T79" s="12"/>
      <c r="U79" s="12"/>
      <c r="V79" s="12"/>
      <c r="W79" s="12"/>
      <c r="X79" s="12"/>
      <c r="Y79" s="12"/>
      <c r="Z79" s="12"/>
    </row>
    <row r="80" ht="15.75" customHeight="1">
      <c r="A80" s="12"/>
      <c r="B80" s="138"/>
      <c r="C80" s="138"/>
      <c r="D80" s="138"/>
      <c r="E80" s="138"/>
      <c r="F80" s="12"/>
      <c r="G80" s="12"/>
      <c r="H80" s="12"/>
      <c r="I80" s="12"/>
      <c r="J80" s="12"/>
      <c r="K80" s="12"/>
      <c r="L80" s="12"/>
      <c r="M80" s="12"/>
      <c r="N80" s="12"/>
      <c r="O80" s="12"/>
      <c r="P80" s="12"/>
      <c r="Q80" s="12"/>
      <c r="R80" s="12"/>
      <c r="S80" s="12"/>
      <c r="T80" s="12"/>
      <c r="U80" s="12"/>
      <c r="V80" s="12"/>
      <c r="W80" s="12"/>
      <c r="X80" s="12"/>
      <c r="Y80" s="12"/>
      <c r="Z80" s="12"/>
    </row>
    <row r="81" ht="15.75" customHeight="1">
      <c r="A81" s="12"/>
      <c r="B81" s="138"/>
      <c r="C81" s="138"/>
      <c r="D81" s="138"/>
      <c r="E81" s="138"/>
      <c r="F81" s="12"/>
      <c r="G81" s="12"/>
      <c r="H81" s="12"/>
      <c r="I81" s="12"/>
      <c r="J81" s="12"/>
      <c r="K81" s="12"/>
      <c r="L81" s="12"/>
      <c r="M81" s="12"/>
      <c r="N81" s="12"/>
      <c r="O81" s="12"/>
      <c r="P81" s="12"/>
      <c r="Q81" s="12"/>
      <c r="R81" s="12"/>
      <c r="S81" s="12"/>
      <c r="T81" s="12"/>
      <c r="U81" s="12"/>
      <c r="V81" s="12"/>
      <c r="W81" s="12"/>
      <c r="X81" s="12"/>
      <c r="Y81" s="12"/>
      <c r="Z81" s="12"/>
    </row>
    <row r="82" ht="15.75" customHeight="1">
      <c r="A82" s="12"/>
      <c r="B82" s="138"/>
      <c r="C82" s="138"/>
      <c r="D82" s="138"/>
      <c r="E82" s="138"/>
      <c r="F82" s="12"/>
      <c r="G82" s="12"/>
      <c r="H82" s="12"/>
      <c r="I82" s="12"/>
      <c r="J82" s="12"/>
      <c r="K82" s="12"/>
      <c r="L82" s="12"/>
      <c r="M82" s="12"/>
      <c r="N82" s="12"/>
      <c r="O82" s="12"/>
      <c r="P82" s="12"/>
      <c r="Q82" s="12"/>
      <c r="R82" s="12"/>
      <c r="S82" s="12"/>
      <c r="T82" s="12"/>
      <c r="U82" s="12"/>
      <c r="V82" s="12"/>
      <c r="W82" s="12"/>
      <c r="X82" s="12"/>
      <c r="Y82" s="12"/>
      <c r="Z82" s="12"/>
    </row>
    <row r="83" ht="15.75" customHeight="1">
      <c r="A83" s="12"/>
      <c r="B83" s="138"/>
      <c r="C83" s="138"/>
      <c r="D83" s="138"/>
      <c r="E83" s="138"/>
      <c r="F83" s="12"/>
      <c r="G83" s="12"/>
      <c r="H83" s="12"/>
      <c r="I83" s="12"/>
      <c r="J83" s="12"/>
      <c r="K83" s="12"/>
      <c r="L83" s="12"/>
      <c r="M83" s="12"/>
      <c r="N83" s="12"/>
      <c r="O83" s="12"/>
      <c r="P83" s="12"/>
      <c r="Q83" s="12"/>
      <c r="R83" s="12"/>
      <c r="S83" s="12"/>
      <c r="T83" s="12"/>
      <c r="U83" s="12"/>
      <c r="V83" s="12"/>
      <c r="W83" s="12"/>
      <c r="X83" s="12"/>
      <c r="Y83" s="12"/>
      <c r="Z83" s="12"/>
    </row>
    <row r="84" ht="15.75" customHeight="1">
      <c r="A84" s="12"/>
      <c r="B84" s="138"/>
      <c r="C84" s="138"/>
      <c r="D84" s="138"/>
      <c r="E84" s="138"/>
      <c r="F84" s="12"/>
      <c r="G84" s="12"/>
      <c r="H84" s="12"/>
      <c r="I84" s="12"/>
      <c r="J84" s="12"/>
      <c r="K84" s="12"/>
      <c r="L84" s="12"/>
      <c r="M84" s="12"/>
      <c r="N84" s="12"/>
      <c r="O84" s="12"/>
      <c r="P84" s="12"/>
      <c r="Q84" s="12"/>
      <c r="R84" s="12"/>
      <c r="S84" s="12"/>
      <c r="T84" s="12"/>
      <c r="U84" s="12"/>
      <c r="V84" s="12"/>
      <c r="W84" s="12"/>
      <c r="X84" s="12"/>
      <c r="Y84" s="12"/>
      <c r="Z84" s="12"/>
    </row>
    <row r="85" ht="15.75" customHeight="1">
      <c r="A85" s="12"/>
      <c r="B85" s="138"/>
      <c r="C85" s="138"/>
      <c r="D85" s="138"/>
      <c r="E85" s="138"/>
      <c r="F85" s="12"/>
      <c r="G85" s="12"/>
      <c r="H85" s="12"/>
      <c r="I85" s="12"/>
      <c r="J85" s="12"/>
      <c r="K85" s="12"/>
      <c r="L85" s="12"/>
      <c r="M85" s="12"/>
      <c r="N85" s="12"/>
      <c r="O85" s="12"/>
      <c r="P85" s="12"/>
      <c r="Q85" s="12"/>
      <c r="R85" s="12"/>
      <c r="S85" s="12"/>
      <c r="T85" s="12"/>
      <c r="U85" s="12"/>
      <c r="V85" s="12"/>
      <c r="W85" s="12"/>
      <c r="X85" s="12"/>
      <c r="Y85" s="12"/>
      <c r="Z85" s="12"/>
    </row>
    <row r="86" ht="15.75" customHeight="1">
      <c r="A86" s="12"/>
      <c r="B86" s="138"/>
      <c r="C86" s="138"/>
      <c r="D86" s="138"/>
      <c r="E86" s="138"/>
      <c r="F86" s="12"/>
      <c r="G86" s="12"/>
      <c r="H86" s="12"/>
      <c r="I86" s="12"/>
      <c r="J86" s="12"/>
      <c r="K86" s="12"/>
      <c r="L86" s="12"/>
      <c r="M86" s="12"/>
      <c r="N86" s="12"/>
      <c r="O86" s="12"/>
      <c r="P86" s="12"/>
      <c r="Q86" s="12"/>
      <c r="R86" s="12"/>
      <c r="S86" s="12"/>
      <c r="T86" s="12"/>
      <c r="U86" s="12"/>
      <c r="V86" s="12"/>
      <c r="W86" s="12"/>
      <c r="X86" s="12"/>
      <c r="Y86" s="12"/>
      <c r="Z86" s="12"/>
    </row>
    <row r="87" ht="15.75" customHeight="1">
      <c r="A87" s="12"/>
      <c r="B87" s="138"/>
      <c r="C87" s="138"/>
      <c r="D87" s="138"/>
      <c r="E87" s="138"/>
      <c r="F87" s="12"/>
      <c r="G87" s="12"/>
      <c r="H87" s="12"/>
      <c r="I87" s="12"/>
      <c r="J87" s="12"/>
      <c r="K87" s="12"/>
      <c r="L87" s="12"/>
      <c r="M87" s="12"/>
      <c r="N87" s="12"/>
      <c r="O87" s="12"/>
      <c r="P87" s="12"/>
      <c r="Q87" s="12"/>
      <c r="R87" s="12"/>
      <c r="S87" s="12"/>
      <c r="T87" s="12"/>
      <c r="U87" s="12"/>
      <c r="V87" s="12"/>
      <c r="W87" s="12"/>
      <c r="X87" s="12"/>
      <c r="Y87" s="12"/>
      <c r="Z87" s="12"/>
    </row>
    <row r="88" ht="15.75" customHeight="1">
      <c r="A88" s="12"/>
      <c r="B88" s="138"/>
      <c r="C88" s="138"/>
      <c r="D88" s="138"/>
      <c r="E88" s="138"/>
      <c r="F88" s="12"/>
      <c r="G88" s="12"/>
      <c r="H88" s="12"/>
      <c r="I88" s="12"/>
      <c r="J88" s="12"/>
      <c r="K88" s="12"/>
      <c r="L88" s="12"/>
      <c r="M88" s="12"/>
      <c r="N88" s="12"/>
      <c r="O88" s="12"/>
      <c r="P88" s="12"/>
      <c r="Q88" s="12"/>
      <c r="R88" s="12"/>
      <c r="S88" s="12"/>
      <c r="T88" s="12"/>
      <c r="U88" s="12"/>
      <c r="V88" s="12"/>
      <c r="W88" s="12"/>
      <c r="X88" s="12"/>
      <c r="Y88" s="12"/>
      <c r="Z88" s="12"/>
    </row>
    <row r="89" ht="15.75" customHeight="1">
      <c r="A89" s="12"/>
      <c r="B89" s="138"/>
      <c r="C89" s="138"/>
      <c r="D89" s="138"/>
      <c r="E89" s="138"/>
      <c r="F89" s="12"/>
      <c r="G89" s="12"/>
      <c r="H89" s="12"/>
      <c r="I89" s="12"/>
      <c r="J89" s="12"/>
      <c r="K89" s="12"/>
      <c r="L89" s="12"/>
      <c r="M89" s="12"/>
      <c r="N89" s="12"/>
      <c r="O89" s="12"/>
      <c r="P89" s="12"/>
      <c r="Q89" s="12"/>
      <c r="R89" s="12"/>
      <c r="S89" s="12"/>
      <c r="T89" s="12"/>
      <c r="U89" s="12"/>
      <c r="V89" s="12"/>
      <c r="W89" s="12"/>
      <c r="X89" s="12"/>
      <c r="Y89" s="12"/>
      <c r="Z89" s="12"/>
    </row>
    <row r="90" ht="15.75" customHeight="1">
      <c r="A90" s="12"/>
      <c r="B90" s="138"/>
      <c r="C90" s="138"/>
      <c r="D90" s="138"/>
      <c r="E90" s="138"/>
      <c r="F90" s="12"/>
      <c r="G90" s="12"/>
      <c r="H90" s="12"/>
      <c r="I90" s="12"/>
      <c r="J90" s="12"/>
      <c r="K90" s="12"/>
      <c r="L90" s="12"/>
      <c r="M90" s="12"/>
      <c r="N90" s="12"/>
      <c r="O90" s="12"/>
      <c r="P90" s="12"/>
      <c r="Q90" s="12"/>
      <c r="R90" s="12"/>
      <c r="S90" s="12"/>
      <c r="T90" s="12"/>
      <c r="U90" s="12"/>
      <c r="V90" s="12"/>
      <c r="W90" s="12"/>
      <c r="X90" s="12"/>
      <c r="Y90" s="12"/>
      <c r="Z90" s="12"/>
    </row>
    <row r="91" ht="15.75" customHeight="1">
      <c r="A91" s="12"/>
      <c r="B91" s="138"/>
      <c r="C91" s="138"/>
      <c r="D91" s="138"/>
      <c r="E91" s="138"/>
      <c r="F91" s="12"/>
      <c r="G91" s="12"/>
      <c r="H91" s="12"/>
      <c r="I91" s="12"/>
      <c r="J91" s="12"/>
      <c r="K91" s="12"/>
      <c r="L91" s="12"/>
      <c r="M91" s="12"/>
      <c r="N91" s="12"/>
      <c r="O91" s="12"/>
      <c r="P91" s="12"/>
      <c r="Q91" s="12"/>
      <c r="R91" s="12"/>
      <c r="S91" s="12"/>
      <c r="T91" s="12"/>
      <c r="U91" s="12"/>
      <c r="V91" s="12"/>
      <c r="W91" s="12"/>
      <c r="X91" s="12"/>
      <c r="Y91" s="12"/>
      <c r="Z91" s="12"/>
    </row>
    <row r="92" ht="15.75" customHeight="1">
      <c r="A92" s="12"/>
      <c r="B92" s="138"/>
      <c r="C92" s="138"/>
      <c r="D92" s="138"/>
      <c r="E92" s="138"/>
      <c r="F92" s="12"/>
      <c r="G92" s="12"/>
      <c r="H92" s="12"/>
      <c r="I92" s="12"/>
      <c r="J92" s="12"/>
      <c r="K92" s="12"/>
      <c r="L92" s="12"/>
      <c r="M92" s="12"/>
      <c r="N92" s="12"/>
      <c r="O92" s="12"/>
      <c r="P92" s="12"/>
      <c r="Q92" s="12"/>
      <c r="R92" s="12"/>
      <c r="S92" s="12"/>
      <c r="T92" s="12"/>
      <c r="U92" s="12"/>
      <c r="V92" s="12"/>
      <c r="W92" s="12"/>
      <c r="X92" s="12"/>
      <c r="Y92" s="12"/>
      <c r="Z92" s="12"/>
    </row>
    <row r="93" ht="15.75" customHeight="1">
      <c r="A93" s="12"/>
      <c r="B93" s="138"/>
      <c r="C93" s="138"/>
      <c r="D93" s="138"/>
      <c r="E93" s="138"/>
      <c r="F93" s="12"/>
      <c r="G93" s="12"/>
      <c r="H93" s="12"/>
      <c r="I93" s="12"/>
      <c r="J93" s="12"/>
      <c r="K93" s="12"/>
      <c r="L93" s="12"/>
      <c r="M93" s="12"/>
      <c r="N93" s="12"/>
      <c r="O93" s="12"/>
      <c r="P93" s="12"/>
      <c r="Q93" s="12"/>
      <c r="R93" s="12"/>
      <c r="S93" s="12"/>
      <c r="T93" s="12"/>
      <c r="U93" s="12"/>
      <c r="V93" s="12"/>
      <c r="W93" s="12"/>
      <c r="X93" s="12"/>
      <c r="Y93" s="12"/>
      <c r="Z93" s="12"/>
    </row>
    <row r="94" ht="15.75" customHeight="1">
      <c r="A94" s="12"/>
      <c r="B94" s="138"/>
      <c r="C94" s="138"/>
      <c r="D94" s="138"/>
      <c r="E94" s="138"/>
      <c r="F94" s="12"/>
      <c r="G94" s="12"/>
      <c r="H94" s="12"/>
      <c r="I94" s="12"/>
      <c r="J94" s="12"/>
      <c r="K94" s="12"/>
      <c r="L94" s="12"/>
      <c r="M94" s="12"/>
      <c r="N94" s="12"/>
      <c r="O94" s="12"/>
      <c r="P94" s="12"/>
      <c r="Q94" s="12"/>
      <c r="R94" s="12"/>
      <c r="S94" s="12"/>
      <c r="T94" s="12"/>
      <c r="U94" s="12"/>
      <c r="V94" s="12"/>
      <c r="W94" s="12"/>
      <c r="X94" s="12"/>
      <c r="Y94" s="12"/>
      <c r="Z94" s="12"/>
    </row>
    <row r="95" ht="15.75" customHeight="1">
      <c r="A95" s="12"/>
      <c r="B95" s="138"/>
      <c r="C95" s="138"/>
      <c r="D95" s="138"/>
      <c r="E95" s="138"/>
      <c r="F95" s="12"/>
      <c r="G95" s="12"/>
      <c r="H95" s="12"/>
      <c r="I95" s="12"/>
      <c r="J95" s="12"/>
      <c r="K95" s="12"/>
      <c r="L95" s="12"/>
      <c r="M95" s="12"/>
      <c r="N95" s="12"/>
      <c r="O95" s="12"/>
      <c r="P95" s="12"/>
      <c r="Q95" s="12"/>
      <c r="R95" s="12"/>
      <c r="S95" s="12"/>
      <c r="T95" s="12"/>
      <c r="U95" s="12"/>
      <c r="V95" s="12"/>
      <c r="W95" s="12"/>
      <c r="X95" s="12"/>
      <c r="Y95" s="12"/>
      <c r="Z95" s="12"/>
    </row>
    <row r="96" ht="15.75" customHeight="1">
      <c r="A96" s="12"/>
      <c r="B96" s="138"/>
      <c r="C96" s="138"/>
      <c r="D96" s="138"/>
      <c r="E96" s="138"/>
      <c r="F96" s="12"/>
      <c r="G96" s="12"/>
      <c r="H96" s="12"/>
      <c r="I96" s="12"/>
      <c r="J96" s="12"/>
      <c r="K96" s="12"/>
      <c r="L96" s="12"/>
      <c r="M96" s="12"/>
      <c r="N96" s="12"/>
      <c r="O96" s="12"/>
      <c r="P96" s="12"/>
      <c r="Q96" s="12"/>
      <c r="R96" s="12"/>
      <c r="S96" s="12"/>
      <c r="T96" s="12"/>
      <c r="U96" s="12"/>
      <c r="V96" s="12"/>
      <c r="W96" s="12"/>
      <c r="X96" s="12"/>
      <c r="Y96" s="12"/>
      <c r="Z96" s="12"/>
    </row>
    <row r="97" ht="15.75" customHeight="1">
      <c r="A97" s="12"/>
      <c r="B97" s="138"/>
      <c r="C97" s="138"/>
      <c r="D97" s="138"/>
      <c r="E97" s="138"/>
      <c r="F97" s="12"/>
      <c r="G97" s="12"/>
      <c r="H97" s="12"/>
      <c r="I97" s="12"/>
      <c r="J97" s="12"/>
      <c r="K97" s="12"/>
      <c r="L97" s="12"/>
      <c r="M97" s="12"/>
      <c r="N97" s="12"/>
      <c r="O97" s="12"/>
      <c r="P97" s="12"/>
      <c r="Q97" s="12"/>
      <c r="R97" s="12"/>
      <c r="S97" s="12"/>
      <c r="T97" s="12"/>
      <c r="U97" s="12"/>
      <c r="V97" s="12"/>
      <c r="W97" s="12"/>
      <c r="X97" s="12"/>
      <c r="Y97" s="12"/>
      <c r="Z97" s="12"/>
    </row>
    <row r="98" ht="15.75" customHeight="1">
      <c r="A98" s="12"/>
      <c r="B98" s="138"/>
      <c r="C98" s="138"/>
      <c r="D98" s="138"/>
      <c r="E98" s="138"/>
      <c r="F98" s="12"/>
      <c r="G98" s="12"/>
      <c r="H98" s="12"/>
      <c r="I98" s="12"/>
      <c r="J98" s="12"/>
      <c r="K98" s="12"/>
      <c r="L98" s="12"/>
      <c r="M98" s="12"/>
      <c r="N98" s="12"/>
      <c r="O98" s="12"/>
      <c r="P98" s="12"/>
      <c r="Q98" s="12"/>
      <c r="R98" s="12"/>
      <c r="S98" s="12"/>
      <c r="T98" s="12"/>
      <c r="U98" s="12"/>
      <c r="V98" s="12"/>
      <c r="W98" s="12"/>
      <c r="X98" s="12"/>
      <c r="Y98" s="12"/>
      <c r="Z98" s="12"/>
    </row>
    <row r="99" ht="15.75" customHeight="1">
      <c r="A99" s="12"/>
      <c r="B99" s="138"/>
      <c r="C99" s="138"/>
      <c r="D99" s="138"/>
      <c r="E99" s="138"/>
      <c r="F99" s="12"/>
      <c r="G99" s="12"/>
      <c r="H99" s="12"/>
      <c r="I99" s="12"/>
      <c r="J99" s="12"/>
      <c r="K99" s="12"/>
      <c r="L99" s="12"/>
      <c r="M99" s="12"/>
      <c r="N99" s="12"/>
      <c r="O99" s="12"/>
      <c r="P99" s="12"/>
      <c r="Q99" s="12"/>
      <c r="R99" s="12"/>
      <c r="S99" s="12"/>
      <c r="T99" s="12"/>
      <c r="U99" s="12"/>
      <c r="V99" s="12"/>
      <c r="W99" s="12"/>
      <c r="X99" s="12"/>
      <c r="Y99" s="12"/>
      <c r="Z99" s="12"/>
    </row>
    <row r="100" ht="15.75" customHeight="1">
      <c r="A100" s="12"/>
      <c r="B100" s="138"/>
      <c r="C100" s="138"/>
      <c r="D100" s="138"/>
      <c r="E100" s="138"/>
      <c r="F100" s="12"/>
      <c r="G100" s="12"/>
      <c r="H100" s="12"/>
      <c r="I100" s="12"/>
      <c r="J100" s="12"/>
      <c r="K100" s="12"/>
      <c r="L100" s="12"/>
      <c r="M100" s="12"/>
      <c r="N100" s="12"/>
      <c r="O100" s="12"/>
      <c r="P100" s="12"/>
      <c r="Q100" s="12"/>
      <c r="R100" s="12"/>
      <c r="S100" s="12"/>
      <c r="T100" s="12"/>
      <c r="U100" s="12"/>
      <c r="V100" s="12"/>
      <c r="W100" s="12"/>
      <c r="X100" s="12"/>
      <c r="Y100" s="12"/>
      <c r="Z100" s="12"/>
    </row>
    <row r="101" ht="15.75" customHeight="1">
      <c r="A101" s="12"/>
      <c r="B101" s="138"/>
      <c r="C101" s="138"/>
      <c r="D101" s="138"/>
      <c r="E101" s="138"/>
      <c r="F101" s="12"/>
      <c r="G101" s="12"/>
      <c r="H101" s="12"/>
      <c r="I101" s="12"/>
      <c r="J101" s="12"/>
      <c r="K101" s="12"/>
      <c r="L101" s="12"/>
      <c r="M101" s="12"/>
      <c r="N101" s="12"/>
      <c r="O101" s="12"/>
      <c r="P101" s="12"/>
      <c r="Q101" s="12"/>
      <c r="R101" s="12"/>
      <c r="S101" s="12"/>
      <c r="T101" s="12"/>
      <c r="U101" s="12"/>
      <c r="V101" s="12"/>
      <c r="W101" s="12"/>
      <c r="X101" s="12"/>
      <c r="Y101" s="12"/>
      <c r="Z101" s="12"/>
    </row>
    <row r="102" ht="15.75" customHeight="1">
      <c r="A102" s="12"/>
      <c r="B102" s="138"/>
      <c r="C102" s="138"/>
      <c r="D102" s="138"/>
      <c r="E102" s="138"/>
      <c r="F102" s="12"/>
      <c r="G102" s="12"/>
      <c r="H102" s="12"/>
      <c r="I102" s="12"/>
      <c r="J102" s="12"/>
      <c r="K102" s="12"/>
      <c r="L102" s="12"/>
      <c r="M102" s="12"/>
      <c r="N102" s="12"/>
      <c r="O102" s="12"/>
      <c r="P102" s="12"/>
      <c r="Q102" s="12"/>
      <c r="R102" s="12"/>
      <c r="S102" s="12"/>
      <c r="T102" s="12"/>
      <c r="U102" s="12"/>
      <c r="V102" s="12"/>
      <c r="W102" s="12"/>
      <c r="X102" s="12"/>
      <c r="Y102" s="12"/>
      <c r="Z102" s="12"/>
    </row>
    <row r="103" ht="15.75" customHeight="1">
      <c r="A103" s="12"/>
      <c r="B103" s="138"/>
      <c r="C103" s="138"/>
      <c r="D103" s="138"/>
      <c r="E103" s="138"/>
      <c r="F103" s="12"/>
      <c r="G103" s="12"/>
      <c r="H103" s="12"/>
      <c r="I103" s="12"/>
      <c r="J103" s="12"/>
      <c r="K103" s="12"/>
      <c r="L103" s="12"/>
      <c r="M103" s="12"/>
      <c r="N103" s="12"/>
      <c r="O103" s="12"/>
      <c r="P103" s="12"/>
      <c r="Q103" s="12"/>
      <c r="R103" s="12"/>
      <c r="S103" s="12"/>
      <c r="T103" s="12"/>
      <c r="U103" s="12"/>
      <c r="V103" s="12"/>
      <c r="W103" s="12"/>
      <c r="X103" s="12"/>
      <c r="Y103" s="12"/>
      <c r="Z103" s="12"/>
    </row>
    <row r="104" ht="15.75" customHeight="1">
      <c r="A104" s="12"/>
      <c r="B104" s="138"/>
      <c r="C104" s="138"/>
      <c r="D104" s="138"/>
      <c r="E104" s="138"/>
      <c r="F104" s="12"/>
      <c r="G104" s="12"/>
      <c r="H104" s="12"/>
      <c r="I104" s="12"/>
      <c r="J104" s="12"/>
      <c r="K104" s="12"/>
      <c r="L104" s="12"/>
      <c r="M104" s="12"/>
      <c r="N104" s="12"/>
      <c r="O104" s="12"/>
      <c r="P104" s="12"/>
      <c r="Q104" s="12"/>
      <c r="R104" s="12"/>
      <c r="S104" s="12"/>
      <c r="T104" s="12"/>
      <c r="U104" s="12"/>
      <c r="V104" s="12"/>
      <c r="W104" s="12"/>
      <c r="X104" s="12"/>
      <c r="Y104" s="12"/>
      <c r="Z104" s="12"/>
    </row>
    <row r="105" ht="15.75" customHeight="1">
      <c r="A105" s="12"/>
      <c r="B105" s="138"/>
      <c r="C105" s="138"/>
      <c r="D105" s="138"/>
      <c r="E105" s="138"/>
      <c r="F105" s="12"/>
      <c r="G105" s="12"/>
      <c r="H105" s="12"/>
      <c r="I105" s="12"/>
      <c r="J105" s="12"/>
      <c r="K105" s="12"/>
      <c r="L105" s="12"/>
      <c r="M105" s="12"/>
      <c r="N105" s="12"/>
      <c r="O105" s="12"/>
      <c r="P105" s="12"/>
      <c r="Q105" s="12"/>
      <c r="R105" s="12"/>
      <c r="S105" s="12"/>
      <c r="T105" s="12"/>
      <c r="U105" s="12"/>
      <c r="V105" s="12"/>
      <c r="W105" s="12"/>
      <c r="X105" s="12"/>
      <c r="Y105" s="12"/>
      <c r="Z105" s="12"/>
    </row>
    <row r="106" ht="15.75" customHeight="1">
      <c r="A106" s="12"/>
      <c r="B106" s="138"/>
      <c r="C106" s="138"/>
      <c r="D106" s="138"/>
      <c r="E106" s="138"/>
      <c r="F106" s="12"/>
      <c r="G106" s="12"/>
      <c r="H106" s="12"/>
      <c r="I106" s="12"/>
      <c r="J106" s="12"/>
      <c r="K106" s="12"/>
      <c r="L106" s="12"/>
      <c r="M106" s="12"/>
      <c r="N106" s="12"/>
      <c r="O106" s="12"/>
      <c r="P106" s="12"/>
      <c r="Q106" s="12"/>
      <c r="R106" s="12"/>
      <c r="S106" s="12"/>
      <c r="T106" s="12"/>
      <c r="U106" s="12"/>
      <c r="V106" s="12"/>
      <c r="W106" s="12"/>
      <c r="X106" s="12"/>
      <c r="Y106" s="12"/>
      <c r="Z106" s="12"/>
    </row>
    <row r="107" ht="15.75" customHeight="1">
      <c r="A107" s="12"/>
      <c r="B107" s="138"/>
      <c r="C107" s="138"/>
      <c r="D107" s="138"/>
      <c r="E107" s="138"/>
      <c r="F107" s="12"/>
      <c r="G107" s="12"/>
      <c r="H107" s="12"/>
      <c r="I107" s="12"/>
      <c r="J107" s="12"/>
      <c r="K107" s="12"/>
      <c r="L107" s="12"/>
      <c r="M107" s="12"/>
      <c r="N107" s="12"/>
      <c r="O107" s="12"/>
      <c r="P107" s="12"/>
      <c r="Q107" s="12"/>
      <c r="R107" s="12"/>
      <c r="S107" s="12"/>
      <c r="T107" s="12"/>
      <c r="U107" s="12"/>
      <c r="V107" s="12"/>
      <c r="W107" s="12"/>
      <c r="X107" s="12"/>
      <c r="Y107" s="12"/>
      <c r="Z107" s="12"/>
    </row>
    <row r="108" ht="15.75" customHeight="1">
      <c r="A108" s="12"/>
      <c r="B108" s="138"/>
      <c r="C108" s="138"/>
      <c r="D108" s="138"/>
      <c r="E108" s="138"/>
      <c r="F108" s="12"/>
      <c r="G108" s="12"/>
      <c r="H108" s="12"/>
      <c r="I108" s="12"/>
      <c r="J108" s="12"/>
      <c r="K108" s="12"/>
      <c r="L108" s="12"/>
      <c r="M108" s="12"/>
      <c r="N108" s="12"/>
      <c r="O108" s="12"/>
      <c r="P108" s="12"/>
      <c r="Q108" s="12"/>
      <c r="R108" s="12"/>
      <c r="S108" s="12"/>
      <c r="T108" s="12"/>
      <c r="U108" s="12"/>
      <c r="V108" s="12"/>
      <c r="W108" s="12"/>
      <c r="X108" s="12"/>
      <c r="Y108" s="12"/>
      <c r="Z108" s="12"/>
    </row>
    <row r="109" ht="15.75" customHeight="1">
      <c r="A109" s="12"/>
      <c r="B109" s="138"/>
      <c r="C109" s="138"/>
      <c r="D109" s="138"/>
      <c r="E109" s="138"/>
      <c r="F109" s="12"/>
      <c r="G109" s="12"/>
      <c r="H109" s="12"/>
      <c r="I109" s="12"/>
      <c r="J109" s="12"/>
      <c r="K109" s="12"/>
      <c r="L109" s="12"/>
      <c r="M109" s="12"/>
      <c r="N109" s="12"/>
      <c r="O109" s="12"/>
      <c r="P109" s="12"/>
      <c r="Q109" s="12"/>
      <c r="R109" s="12"/>
      <c r="S109" s="12"/>
      <c r="T109" s="12"/>
      <c r="U109" s="12"/>
      <c r="V109" s="12"/>
      <c r="W109" s="12"/>
      <c r="X109" s="12"/>
      <c r="Y109" s="12"/>
      <c r="Z109" s="12"/>
    </row>
    <row r="110" ht="15.75" customHeight="1">
      <c r="A110" s="12"/>
      <c r="B110" s="138"/>
      <c r="C110" s="138"/>
      <c r="D110" s="138"/>
      <c r="E110" s="138"/>
      <c r="F110" s="12"/>
      <c r="G110" s="12"/>
      <c r="H110" s="12"/>
      <c r="I110" s="12"/>
      <c r="J110" s="12"/>
      <c r="K110" s="12"/>
      <c r="L110" s="12"/>
      <c r="M110" s="12"/>
      <c r="N110" s="12"/>
      <c r="O110" s="12"/>
      <c r="P110" s="12"/>
      <c r="Q110" s="12"/>
      <c r="R110" s="12"/>
      <c r="S110" s="12"/>
      <c r="T110" s="12"/>
      <c r="U110" s="12"/>
      <c r="V110" s="12"/>
      <c r="W110" s="12"/>
      <c r="X110" s="12"/>
      <c r="Y110" s="12"/>
      <c r="Z110" s="12"/>
    </row>
    <row r="111" ht="15.75" customHeight="1">
      <c r="A111" s="12"/>
      <c r="B111" s="138"/>
      <c r="C111" s="138"/>
      <c r="D111" s="138"/>
      <c r="E111" s="138"/>
      <c r="F111" s="12"/>
      <c r="G111" s="12"/>
      <c r="H111" s="12"/>
      <c r="I111" s="12"/>
      <c r="J111" s="12"/>
      <c r="K111" s="12"/>
      <c r="L111" s="12"/>
      <c r="M111" s="12"/>
      <c r="N111" s="12"/>
      <c r="O111" s="12"/>
      <c r="P111" s="12"/>
      <c r="Q111" s="12"/>
      <c r="R111" s="12"/>
      <c r="S111" s="12"/>
      <c r="T111" s="12"/>
      <c r="U111" s="12"/>
      <c r="V111" s="12"/>
      <c r="W111" s="12"/>
      <c r="X111" s="12"/>
      <c r="Y111" s="12"/>
      <c r="Z111" s="12"/>
    </row>
    <row r="112" ht="15.75" customHeight="1">
      <c r="A112" s="12"/>
      <c r="B112" s="138"/>
      <c r="C112" s="138"/>
      <c r="D112" s="138"/>
      <c r="E112" s="138"/>
      <c r="F112" s="12"/>
      <c r="G112" s="12"/>
      <c r="H112" s="12"/>
      <c r="I112" s="12"/>
      <c r="J112" s="12"/>
      <c r="K112" s="12"/>
      <c r="L112" s="12"/>
      <c r="M112" s="12"/>
      <c r="N112" s="12"/>
      <c r="O112" s="12"/>
      <c r="P112" s="12"/>
      <c r="Q112" s="12"/>
      <c r="R112" s="12"/>
      <c r="S112" s="12"/>
      <c r="T112" s="12"/>
      <c r="U112" s="12"/>
      <c r="V112" s="12"/>
      <c r="W112" s="12"/>
      <c r="X112" s="12"/>
      <c r="Y112" s="12"/>
      <c r="Z112" s="12"/>
    </row>
    <row r="113" ht="15.75" customHeight="1">
      <c r="A113" s="12"/>
      <c r="B113" s="138"/>
      <c r="C113" s="138"/>
      <c r="D113" s="138"/>
      <c r="E113" s="138"/>
      <c r="F113" s="12"/>
      <c r="G113" s="12"/>
      <c r="H113" s="12"/>
      <c r="I113" s="12"/>
      <c r="J113" s="12"/>
      <c r="K113" s="12"/>
      <c r="L113" s="12"/>
      <c r="M113" s="12"/>
      <c r="N113" s="12"/>
      <c r="O113" s="12"/>
      <c r="P113" s="12"/>
      <c r="Q113" s="12"/>
      <c r="R113" s="12"/>
      <c r="S113" s="12"/>
      <c r="T113" s="12"/>
      <c r="U113" s="12"/>
      <c r="V113" s="12"/>
      <c r="W113" s="12"/>
      <c r="X113" s="12"/>
      <c r="Y113" s="12"/>
      <c r="Z113" s="12"/>
    </row>
    <row r="114" ht="15.75" customHeight="1">
      <c r="A114" s="12"/>
      <c r="B114" s="138"/>
      <c r="C114" s="138"/>
      <c r="D114" s="138"/>
      <c r="E114" s="138"/>
      <c r="F114" s="12"/>
      <c r="G114" s="12"/>
      <c r="H114" s="12"/>
      <c r="I114" s="12"/>
      <c r="J114" s="12"/>
      <c r="K114" s="12"/>
      <c r="L114" s="12"/>
      <c r="M114" s="12"/>
      <c r="N114" s="12"/>
      <c r="O114" s="12"/>
      <c r="P114" s="12"/>
      <c r="Q114" s="12"/>
      <c r="R114" s="12"/>
      <c r="S114" s="12"/>
      <c r="T114" s="12"/>
      <c r="U114" s="12"/>
      <c r="V114" s="12"/>
      <c r="W114" s="12"/>
      <c r="X114" s="12"/>
      <c r="Y114" s="12"/>
      <c r="Z114" s="12"/>
    </row>
    <row r="115" ht="15.75" customHeight="1">
      <c r="A115" s="12"/>
      <c r="B115" s="138"/>
      <c r="C115" s="138"/>
      <c r="D115" s="138"/>
      <c r="E115" s="138"/>
      <c r="F115" s="12"/>
      <c r="G115" s="12"/>
      <c r="H115" s="12"/>
      <c r="I115" s="12"/>
      <c r="J115" s="12"/>
      <c r="K115" s="12"/>
      <c r="L115" s="12"/>
      <c r="M115" s="12"/>
      <c r="N115" s="12"/>
      <c r="O115" s="12"/>
      <c r="P115" s="12"/>
      <c r="Q115" s="12"/>
      <c r="R115" s="12"/>
      <c r="S115" s="12"/>
      <c r="T115" s="12"/>
      <c r="U115" s="12"/>
      <c r="V115" s="12"/>
      <c r="W115" s="12"/>
      <c r="X115" s="12"/>
      <c r="Y115" s="12"/>
      <c r="Z115" s="12"/>
    </row>
    <row r="116" ht="15.75" customHeight="1">
      <c r="A116" s="12"/>
      <c r="B116" s="138"/>
      <c r="C116" s="138"/>
      <c r="D116" s="138"/>
      <c r="E116" s="138"/>
      <c r="F116" s="12"/>
      <c r="G116" s="12"/>
      <c r="H116" s="12"/>
      <c r="I116" s="12"/>
      <c r="J116" s="12"/>
      <c r="K116" s="12"/>
      <c r="L116" s="12"/>
      <c r="M116" s="12"/>
      <c r="N116" s="12"/>
      <c r="O116" s="12"/>
      <c r="P116" s="12"/>
      <c r="Q116" s="12"/>
      <c r="R116" s="12"/>
      <c r="S116" s="12"/>
      <c r="T116" s="12"/>
      <c r="U116" s="12"/>
      <c r="V116" s="12"/>
      <c r="W116" s="12"/>
      <c r="X116" s="12"/>
      <c r="Y116" s="12"/>
      <c r="Z116" s="12"/>
    </row>
    <row r="117" ht="15.75" customHeight="1">
      <c r="A117" s="12"/>
      <c r="B117" s="138"/>
      <c r="C117" s="138"/>
      <c r="D117" s="138"/>
      <c r="E117" s="138"/>
      <c r="F117" s="12"/>
      <c r="G117" s="12"/>
      <c r="H117" s="12"/>
      <c r="I117" s="12"/>
      <c r="J117" s="12"/>
      <c r="K117" s="12"/>
      <c r="L117" s="12"/>
      <c r="M117" s="12"/>
      <c r="N117" s="12"/>
      <c r="O117" s="12"/>
      <c r="P117" s="12"/>
      <c r="Q117" s="12"/>
      <c r="R117" s="12"/>
      <c r="S117" s="12"/>
      <c r="T117" s="12"/>
      <c r="U117" s="12"/>
      <c r="V117" s="12"/>
      <c r="W117" s="12"/>
      <c r="X117" s="12"/>
      <c r="Y117" s="12"/>
      <c r="Z117" s="12"/>
    </row>
    <row r="118" ht="15.75" customHeight="1">
      <c r="A118" s="12"/>
      <c r="B118" s="138"/>
      <c r="C118" s="138"/>
      <c r="D118" s="138"/>
      <c r="E118" s="138"/>
      <c r="F118" s="12"/>
      <c r="G118" s="12"/>
      <c r="H118" s="12"/>
      <c r="I118" s="12"/>
      <c r="J118" s="12"/>
      <c r="K118" s="12"/>
      <c r="L118" s="12"/>
      <c r="M118" s="12"/>
      <c r="N118" s="12"/>
      <c r="O118" s="12"/>
      <c r="P118" s="12"/>
      <c r="Q118" s="12"/>
      <c r="R118" s="12"/>
      <c r="S118" s="12"/>
      <c r="T118" s="12"/>
      <c r="U118" s="12"/>
      <c r="V118" s="12"/>
      <c r="W118" s="12"/>
      <c r="X118" s="12"/>
      <c r="Y118" s="12"/>
      <c r="Z118" s="12"/>
    </row>
    <row r="119" ht="15.75" customHeight="1">
      <c r="A119" s="12"/>
      <c r="B119" s="138"/>
      <c r="C119" s="138"/>
      <c r="D119" s="138"/>
      <c r="E119" s="138"/>
      <c r="F119" s="12"/>
      <c r="G119" s="12"/>
      <c r="H119" s="12"/>
      <c r="I119" s="12"/>
      <c r="J119" s="12"/>
      <c r="K119" s="12"/>
      <c r="L119" s="12"/>
      <c r="M119" s="12"/>
      <c r="N119" s="12"/>
      <c r="O119" s="12"/>
      <c r="P119" s="12"/>
      <c r="Q119" s="12"/>
      <c r="R119" s="12"/>
      <c r="S119" s="12"/>
      <c r="T119" s="12"/>
      <c r="U119" s="12"/>
      <c r="V119" s="12"/>
      <c r="W119" s="12"/>
      <c r="X119" s="12"/>
      <c r="Y119" s="12"/>
      <c r="Z119" s="12"/>
    </row>
    <row r="120" ht="15.75" customHeight="1">
      <c r="A120" s="12"/>
      <c r="B120" s="138"/>
      <c r="C120" s="138"/>
      <c r="D120" s="138"/>
      <c r="E120" s="138"/>
      <c r="F120" s="12"/>
      <c r="G120" s="12"/>
      <c r="H120" s="12"/>
      <c r="I120" s="12"/>
      <c r="J120" s="12"/>
      <c r="K120" s="12"/>
      <c r="L120" s="12"/>
      <c r="M120" s="12"/>
      <c r="N120" s="12"/>
      <c r="O120" s="12"/>
      <c r="P120" s="12"/>
      <c r="Q120" s="12"/>
      <c r="R120" s="12"/>
      <c r="S120" s="12"/>
      <c r="T120" s="12"/>
      <c r="U120" s="12"/>
      <c r="V120" s="12"/>
      <c r="W120" s="12"/>
      <c r="X120" s="12"/>
      <c r="Y120" s="12"/>
      <c r="Z120" s="12"/>
    </row>
    <row r="121" ht="15.75" customHeight="1">
      <c r="A121" s="12"/>
      <c r="B121" s="138"/>
      <c r="C121" s="138"/>
      <c r="D121" s="138"/>
      <c r="E121" s="138"/>
      <c r="F121" s="12"/>
      <c r="G121" s="12"/>
      <c r="H121" s="12"/>
      <c r="I121" s="12"/>
      <c r="J121" s="12"/>
      <c r="K121" s="12"/>
      <c r="L121" s="12"/>
      <c r="M121" s="12"/>
      <c r="N121" s="12"/>
      <c r="O121" s="12"/>
      <c r="P121" s="12"/>
      <c r="Q121" s="12"/>
      <c r="R121" s="12"/>
      <c r="S121" s="12"/>
      <c r="T121" s="12"/>
      <c r="U121" s="12"/>
      <c r="V121" s="12"/>
      <c r="W121" s="12"/>
      <c r="X121" s="12"/>
      <c r="Y121" s="12"/>
      <c r="Z121" s="12"/>
    </row>
    <row r="122" ht="15.75" customHeight="1">
      <c r="A122" s="12"/>
      <c r="B122" s="138"/>
      <c r="C122" s="138"/>
      <c r="D122" s="138"/>
      <c r="E122" s="138"/>
      <c r="F122" s="12"/>
      <c r="G122" s="12"/>
      <c r="H122" s="12"/>
      <c r="I122" s="12"/>
      <c r="J122" s="12"/>
      <c r="K122" s="12"/>
      <c r="L122" s="12"/>
      <c r="M122" s="12"/>
      <c r="N122" s="12"/>
      <c r="O122" s="12"/>
      <c r="P122" s="12"/>
      <c r="Q122" s="12"/>
      <c r="R122" s="12"/>
      <c r="S122" s="12"/>
      <c r="T122" s="12"/>
      <c r="U122" s="12"/>
      <c r="V122" s="12"/>
      <c r="W122" s="12"/>
      <c r="X122" s="12"/>
      <c r="Y122" s="12"/>
      <c r="Z122" s="12"/>
    </row>
    <row r="123" ht="15.75" customHeight="1">
      <c r="A123" s="12"/>
      <c r="B123" s="138"/>
      <c r="C123" s="138"/>
      <c r="D123" s="138"/>
      <c r="E123" s="138"/>
      <c r="F123" s="12"/>
      <c r="G123" s="12"/>
      <c r="H123" s="12"/>
      <c r="I123" s="12"/>
      <c r="J123" s="12"/>
      <c r="K123" s="12"/>
      <c r="L123" s="12"/>
      <c r="M123" s="12"/>
      <c r="N123" s="12"/>
      <c r="O123" s="12"/>
      <c r="P123" s="12"/>
      <c r="Q123" s="12"/>
      <c r="R123" s="12"/>
      <c r="S123" s="12"/>
      <c r="T123" s="12"/>
      <c r="U123" s="12"/>
      <c r="V123" s="12"/>
      <c r="W123" s="12"/>
      <c r="X123" s="12"/>
      <c r="Y123" s="12"/>
      <c r="Z123" s="12"/>
    </row>
    <row r="124" ht="15.75" customHeight="1">
      <c r="A124" s="12"/>
      <c r="B124" s="138"/>
      <c r="C124" s="138"/>
      <c r="D124" s="138"/>
      <c r="E124" s="138"/>
      <c r="F124" s="12"/>
      <c r="G124" s="12"/>
      <c r="H124" s="12"/>
      <c r="I124" s="12"/>
      <c r="J124" s="12"/>
      <c r="K124" s="12"/>
      <c r="L124" s="12"/>
      <c r="M124" s="12"/>
      <c r="N124" s="12"/>
      <c r="O124" s="12"/>
      <c r="P124" s="12"/>
      <c r="Q124" s="12"/>
      <c r="R124" s="12"/>
      <c r="S124" s="12"/>
      <c r="T124" s="12"/>
      <c r="U124" s="12"/>
      <c r="V124" s="12"/>
      <c r="W124" s="12"/>
      <c r="X124" s="12"/>
      <c r="Y124" s="12"/>
      <c r="Z124" s="12"/>
    </row>
    <row r="125" ht="15.75" customHeight="1">
      <c r="A125" s="12"/>
      <c r="B125" s="138"/>
      <c r="C125" s="138"/>
      <c r="D125" s="138"/>
      <c r="E125" s="138"/>
      <c r="F125" s="12"/>
      <c r="G125" s="12"/>
      <c r="H125" s="12"/>
      <c r="I125" s="12"/>
      <c r="J125" s="12"/>
      <c r="K125" s="12"/>
      <c r="L125" s="12"/>
      <c r="M125" s="12"/>
      <c r="N125" s="12"/>
      <c r="O125" s="12"/>
      <c r="P125" s="12"/>
      <c r="Q125" s="12"/>
      <c r="R125" s="12"/>
      <c r="S125" s="12"/>
      <c r="T125" s="12"/>
      <c r="U125" s="12"/>
      <c r="V125" s="12"/>
      <c r="W125" s="12"/>
      <c r="X125" s="12"/>
      <c r="Y125" s="12"/>
      <c r="Z125" s="12"/>
    </row>
    <row r="126" ht="15.75" customHeight="1">
      <c r="A126" s="12"/>
      <c r="B126" s="138"/>
      <c r="C126" s="138"/>
      <c r="D126" s="138"/>
      <c r="E126" s="138"/>
      <c r="F126" s="12"/>
      <c r="G126" s="12"/>
      <c r="H126" s="12"/>
      <c r="I126" s="12"/>
      <c r="J126" s="12"/>
      <c r="K126" s="12"/>
      <c r="L126" s="12"/>
      <c r="M126" s="12"/>
      <c r="N126" s="12"/>
      <c r="O126" s="12"/>
      <c r="P126" s="12"/>
      <c r="Q126" s="12"/>
      <c r="R126" s="12"/>
      <c r="S126" s="12"/>
      <c r="T126" s="12"/>
      <c r="U126" s="12"/>
      <c r="V126" s="12"/>
      <c r="W126" s="12"/>
      <c r="X126" s="12"/>
      <c r="Y126" s="12"/>
      <c r="Z126" s="12"/>
    </row>
    <row r="127" ht="15.75" customHeight="1">
      <c r="A127" s="12"/>
      <c r="B127" s="138"/>
      <c r="C127" s="138"/>
      <c r="D127" s="138"/>
      <c r="E127" s="138"/>
      <c r="F127" s="12"/>
      <c r="G127" s="12"/>
      <c r="H127" s="12"/>
      <c r="I127" s="12"/>
      <c r="J127" s="12"/>
      <c r="K127" s="12"/>
      <c r="L127" s="12"/>
      <c r="M127" s="12"/>
      <c r="N127" s="12"/>
      <c r="O127" s="12"/>
      <c r="P127" s="12"/>
      <c r="Q127" s="12"/>
      <c r="R127" s="12"/>
      <c r="S127" s="12"/>
      <c r="T127" s="12"/>
      <c r="U127" s="12"/>
      <c r="V127" s="12"/>
      <c r="W127" s="12"/>
      <c r="X127" s="12"/>
      <c r="Y127" s="12"/>
      <c r="Z127" s="12"/>
    </row>
    <row r="128" ht="15.75" customHeight="1">
      <c r="A128" s="12"/>
      <c r="B128" s="138"/>
      <c r="C128" s="138"/>
      <c r="D128" s="138"/>
      <c r="E128" s="138"/>
      <c r="F128" s="12"/>
      <c r="G128" s="12"/>
      <c r="H128" s="12"/>
      <c r="I128" s="12"/>
      <c r="J128" s="12"/>
      <c r="K128" s="12"/>
      <c r="L128" s="12"/>
      <c r="M128" s="12"/>
      <c r="N128" s="12"/>
      <c r="O128" s="12"/>
      <c r="P128" s="12"/>
      <c r="Q128" s="12"/>
      <c r="R128" s="12"/>
      <c r="S128" s="12"/>
      <c r="T128" s="12"/>
      <c r="U128" s="12"/>
      <c r="V128" s="12"/>
      <c r="W128" s="12"/>
      <c r="X128" s="12"/>
      <c r="Y128" s="12"/>
      <c r="Z128" s="12"/>
    </row>
    <row r="129" ht="15.75" customHeight="1">
      <c r="A129" s="12"/>
      <c r="B129" s="138"/>
      <c r="C129" s="138"/>
      <c r="D129" s="138"/>
      <c r="E129" s="138"/>
      <c r="F129" s="12"/>
      <c r="G129" s="12"/>
      <c r="H129" s="12"/>
      <c r="I129" s="12"/>
      <c r="J129" s="12"/>
      <c r="K129" s="12"/>
      <c r="L129" s="12"/>
      <c r="M129" s="12"/>
      <c r="N129" s="12"/>
      <c r="O129" s="12"/>
      <c r="P129" s="12"/>
      <c r="Q129" s="12"/>
      <c r="R129" s="12"/>
      <c r="S129" s="12"/>
      <c r="T129" s="12"/>
      <c r="U129" s="12"/>
      <c r="V129" s="12"/>
      <c r="W129" s="12"/>
      <c r="X129" s="12"/>
      <c r="Y129" s="12"/>
      <c r="Z129" s="12"/>
    </row>
    <row r="130" ht="15.75" customHeight="1">
      <c r="A130" s="12"/>
      <c r="B130" s="138"/>
      <c r="C130" s="138"/>
      <c r="D130" s="138"/>
      <c r="E130" s="138"/>
      <c r="F130" s="12"/>
      <c r="G130" s="12"/>
      <c r="H130" s="12"/>
      <c r="I130" s="12"/>
      <c r="J130" s="12"/>
      <c r="K130" s="12"/>
      <c r="L130" s="12"/>
      <c r="M130" s="12"/>
      <c r="N130" s="12"/>
      <c r="O130" s="12"/>
      <c r="P130" s="12"/>
      <c r="Q130" s="12"/>
      <c r="R130" s="12"/>
      <c r="S130" s="12"/>
      <c r="T130" s="12"/>
      <c r="U130" s="12"/>
      <c r="V130" s="12"/>
      <c r="W130" s="12"/>
      <c r="X130" s="12"/>
      <c r="Y130" s="12"/>
      <c r="Z130" s="12"/>
    </row>
    <row r="131" ht="15.75" customHeight="1">
      <c r="A131" s="12"/>
      <c r="B131" s="138"/>
      <c r="C131" s="138"/>
      <c r="D131" s="138"/>
      <c r="E131" s="138"/>
      <c r="F131" s="12"/>
      <c r="G131" s="12"/>
      <c r="H131" s="12"/>
      <c r="I131" s="12"/>
      <c r="J131" s="12"/>
      <c r="K131" s="12"/>
      <c r="L131" s="12"/>
      <c r="M131" s="12"/>
      <c r="N131" s="12"/>
      <c r="O131" s="12"/>
      <c r="P131" s="12"/>
      <c r="Q131" s="12"/>
      <c r="R131" s="12"/>
      <c r="S131" s="12"/>
      <c r="T131" s="12"/>
      <c r="U131" s="12"/>
      <c r="V131" s="12"/>
      <c r="W131" s="12"/>
      <c r="X131" s="12"/>
      <c r="Y131" s="12"/>
      <c r="Z131" s="12"/>
    </row>
    <row r="132" ht="15.75" customHeight="1">
      <c r="A132" s="12"/>
      <c r="B132" s="138"/>
      <c r="C132" s="138"/>
      <c r="D132" s="138"/>
      <c r="E132" s="138"/>
      <c r="F132" s="12"/>
      <c r="G132" s="12"/>
      <c r="H132" s="12"/>
      <c r="I132" s="12"/>
      <c r="J132" s="12"/>
      <c r="K132" s="12"/>
      <c r="L132" s="12"/>
      <c r="M132" s="12"/>
      <c r="N132" s="12"/>
      <c r="O132" s="12"/>
      <c r="P132" s="12"/>
      <c r="Q132" s="12"/>
      <c r="R132" s="12"/>
      <c r="S132" s="12"/>
      <c r="T132" s="12"/>
      <c r="U132" s="12"/>
      <c r="V132" s="12"/>
      <c r="W132" s="12"/>
      <c r="X132" s="12"/>
      <c r="Y132" s="12"/>
      <c r="Z132" s="12"/>
    </row>
    <row r="133" ht="15.75" customHeight="1">
      <c r="A133" s="12"/>
      <c r="B133" s="138"/>
      <c r="C133" s="138"/>
      <c r="D133" s="138"/>
      <c r="E133" s="138"/>
      <c r="F133" s="12"/>
      <c r="G133" s="12"/>
      <c r="H133" s="12"/>
      <c r="I133" s="12"/>
      <c r="J133" s="12"/>
      <c r="K133" s="12"/>
      <c r="L133" s="12"/>
      <c r="M133" s="12"/>
      <c r="N133" s="12"/>
      <c r="O133" s="12"/>
      <c r="P133" s="12"/>
      <c r="Q133" s="12"/>
      <c r="R133" s="12"/>
      <c r="S133" s="12"/>
      <c r="T133" s="12"/>
      <c r="U133" s="12"/>
      <c r="V133" s="12"/>
      <c r="W133" s="12"/>
      <c r="X133" s="12"/>
      <c r="Y133" s="12"/>
      <c r="Z133" s="12"/>
    </row>
    <row r="134" ht="15.75" customHeight="1">
      <c r="A134" s="12"/>
      <c r="B134" s="138"/>
      <c r="C134" s="138"/>
      <c r="D134" s="138"/>
      <c r="E134" s="138"/>
      <c r="F134" s="12"/>
      <c r="G134" s="12"/>
      <c r="H134" s="12"/>
      <c r="I134" s="12"/>
      <c r="J134" s="12"/>
      <c r="K134" s="12"/>
      <c r="L134" s="12"/>
      <c r="M134" s="12"/>
      <c r="N134" s="12"/>
      <c r="O134" s="12"/>
      <c r="P134" s="12"/>
      <c r="Q134" s="12"/>
      <c r="R134" s="12"/>
      <c r="S134" s="12"/>
      <c r="T134" s="12"/>
      <c r="U134" s="12"/>
      <c r="V134" s="12"/>
      <c r="W134" s="12"/>
      <c r="X134" s="12"/>
      <c r="Y134" s="12"/>
      <c r="Z134" s="12"/>
    </row>
    <row r="135" ht="15.75" customHeight="1">
      <c r="A135" s="12"/>
      <c r="B135" s="138"/>
      <c r="C135" s="138"/>
      <c r="D135" s="138"/>
      <c r="E135" s="138"/>
      <c r="F135" s="12"/>
      <c r="G135" s="12"/>
      <c r="H135" s="12"/>
      <c r="I135" s="12"/>
      <c r="J135" s="12"/>
      <c r="K135" s="12"/>
      <c r="L135" s="12"/>
      <c r="M135" s="12"/>
      <c r="N135" s="12"/>
      <c r="O135" s="12"/>
      <c r="P135" s="12"/>
      <c r="Q135" s="12"/>
      <c r="R135" s="12"/>
      <c r="S135" s="12"/>
      <c r="T135" s="12"/>
      <c r="U135" s="12"/>
      <c r="V135" s="12"/>
      <c r="W135" s="12"/>
      <c r="X135" s="12"/>
      <c r="Y135" s="12"/>
      <c r="Z135" s="12"/>
    </row>
    <row r="136" ht="15.75" customHeight="1">
      <c r="A136" s="12"/>
      <c r="B136" s="138"/>
      <c r="C136" s="138"/>
      <c r="D136" s="138"/>
      <c r="E136" s="138"/>
      <c r="F136" s="12"/>
      <c r="G136" s="12"/>
      <c r="H136" s="12"/>
      <c r="I136" s="12"/>
      <c r="J136" s="12"/>
      <c r="K136" s="12"/>
      <c r="L136" s="12"/>
      <c r="M136" s="12"/>
      <c r="N136" s="12"/>
      <c r="O136" s="12"/>
      <c r="P136" s="12"/>
      <c r="Q136" s="12"/>
      <c r="R136" s="12"/>
      <c r="S136" s="12"/>
      <c r="T136" s="12"/>
      <c r="U136" s="12"/>
      <c r="V136" s="12"/>
      <c r="W136" s="12"/>
      <c r="X136" s="12"/>
      <c r="Y136" s="12"/>
      <c r="Z136" s="12"/>
    </row>
    <row r="137" ht="15.75" customHeight="1">
      <c r="A137" s="12"/>
      <c r="B137" s="138"/>
      <c r="C137" s="138"/>
      <c r="D137" s="138"/>
      <c r="E137" s="138"/>
      <c r="F137" s="12"/>
      <c r="G137" s="12"/>
      <c r="H137" s="12"/>
      <c r="I137" s="12"/>
      <c r="J137" s="12"/>
      <c r="K137" s="12"/>
      <c r="L137" s="12"/>
      <c r="M137" s="12"/>
      <c r="N137" s="12"/>
      <c r="O137" s="12"/>
      <c r="P137" s="12"/>
      <c r="Q137" s="12"/>
      <c r="R137" s="12"/>
      <c r="S137" s="12"/>
      <c r="T137" s="12"/>
      <c r="U137" s="12"/>
      <c r="V137" s="12"/>
      <c r="W137" s="12"/>
      <c r="X137" s="12"/>
      <c r="Y137" s="12"/>
      <c r="Z137" s="12"/>
    </row>
    <row r="138" ht="15.75" customHeight="1">
      <c r="A138" s="12"/>
      <c r="B138" s="138"/>
      <c r="C138" s="138"/>
      <c r="D138" s="138"/>
      <c r="E138" s="138"/>
      <c r="F138" s="12"/>
      <c r="G138" s="12"/>
      <c r="H138" s="12"/>
      <c r="I138" s="12"/>
      <c r="J138" s="12"/>
      <c r="K138" s="12"/>
      <c r="L138" s="12"/>
      <c r="M138" s="12"/>
      <c r="N138" s="12"/>
      <c r="O138" s="12"/>
      <c r="P138" s="12"/>
      <c r="Q138" s="12"/>
      <c r="R138" s="12"/>
      <c r="S138" s="12"/>
      <c r="T138" s="12"/>
      <c r="U138" s="12"/>
      <c r="V138" s="12"/>
      <c r="W138" s="12"/>
      <c r="X138" s="12"/>
      <c r="Y138" s="12"/>
      <c r="Z138" s="12"/>
    </row>
    <row r="139" ht="15.75" customHeight="1">
      <c r="A139" s="12"/>
      <c r="B139" s="138"/>
      <c r="C139" s="138"/>
      <c r="D139" s="138"/>
      <c r="E139" s="138"/>
      <c r="F139" s="12"/>
      <c r="G139" s="12"/>
      <c r="H139" s="12"/>
      <c r="I139" s="12"/>
      <c r="J139" s="12"/>
      <c r="K139" s="12"/>
      <c r="L139" s="12"/>
      <c r="M139" s="12"/>
      <c r="N139" s="12"/>
      <c r="O139" s="12"/>
      <c r="P139" s="12"/>
      <c r="Q139" s="12"/>
      <c r="R139" s="12"/>
      <c r="S139" s="12"/>
      <c r="T139" s="12"/>
      <c r="U139" s="12"/>
      <c r="V139" s="12"/>
      <c r="W139" s="12"/>
      <c r="X139" s="12"/>
      <c r="Y139" s="12"/>
      <c r="Z139" s="12"/>
    </row>
    <row r="140" ht="15.75" customHeight="1">
      <c r="A140" s="12"/>
      <c r="B140" s="138"/>
      <c r="C140" s="138"/>
      <c r="D140" s="138"/>
      <c r="E140" s="138"/>
      <c r="F140" s="12"/>
      <c r="G140" s="12"/>
      <c r="H140" s="12"/>
      <c r="I140" s="12"/>
      <c r="J140" s="12"/>
      <c r="K140" s="12"/>
      <c r="L140" s="12"/>
      <c r="M140" s="12"/>
      <c r="N140" s="12"/>
      <c r="O140" s="12"/>
      <c r="P140" s="12"/>
      <c r="Q140" s="12"/>
      <c r="R140" s="12"/>
      <c r="S140" s="12"/>
      <c r="T140" s="12"/>
      <c r="U140" s="12"/>
      <c r="V140" s="12"/>
      <c r="W140" s="12"/>
      <c r="X140" s="12"/>
      <c r="Y140" s="12"/>
      <c r="Z140" s="12"/>
    </row>
    <row r="141" ht="15.75" customHeight="1">
      <c r="A141" s="12"/>
      <c r="B141" s="138"/>
      <c r="C141" s="138"/>
      <c r="D141" s="138"/>
      <c r="E141" s="138"/>
      <c r="F141" s="12"/>
      <c r="G141" s="12"/>
      <c r="H141" s="12"/>
      <c r="I141" s="12"/>
      <c r="J141" s="12"/>
      <c r="K141" s="12"/>
      <c r="L141" s="12"/>
      <c r="M141" s="12"/>
      <c r="N141" s="12"/>
      <c r="O141" s="12"/>
      <c r="P141" s="12"/>
      <c r="Q141" s="12"/>
      <c r="R141" s="12"/>
      <c r="S141" s="12"/>
      <c r="T141" s="12"/>
      <c r="U141" s="12"/>
      <c r="V141" s="12"/>
      <c r="W141" s="12"/>
      <c r="X141" s="12"/>
      <c r="Y141" s="12"/>
      <c r="Z141" s="12"/>
    </row>
    <row r="142" ht="15.75" customHeight="1">
      <c r="A142" s="12"/>
      <c r="B142" s="138"/>
      <c r="C142" s="138"/>
      <c r="D142" s="138"/>
      <c r="E142" s="138"/>
      <c r="F142" s="12"/>
      <c r="G142" s="12"/>
      <c r="H142" s="12"/>
      <c r="I142" s="12"/>
      <c r="J142" s="12"/>
      <c r="K142" s="12"/>
      <c r="L142" s="12"/>
      <c r="M142" s="12"/>
      <c r="N142" s="12"/>
      <c r="O142" s="12"/>
      <c r="P142" s="12"/>
      <c r="Q142" s="12"/>
      <c r="R142" s="12"/>
      <c r="S142" s="12"/>
      <c r="T142" s="12"/>
      <c r="U142" s="12"/>
      <c r="V142" s="12"/>
      <c r="W142" s="12"/>
      <c r="X142" s="12"/>
      <c r="Y142" s="12"/>
      <c r="Z142" s="12"/>
    </row>
    <row r="143" ht="15.75" customHeight="1">
      <c r="A143" s="12"/>
      <c r="B143" s="138"/>
      <c r="C143" s="138"/>
      <c r="D143" s="138"/>
      <c r="E143" s="138"/>
      <c r="F143" s="12"/>
      <c r="G143" s="12"/>
      <c r="H143" s="12"/>
      <c r="I143" s="12"/>
      <c r="J143" s="12"/>
      <c r="K143" s="12"/>
      <c r="L143" s="12"/>
      <c r="M143" s="12"/>
      <c r="N143" s="12"/>
      <c r="O143" s="12"/>
      <c r="P143" s="12"/>
      <c r="Q143" s="12"/>
      <c r="R143" s="12"/>
      <c r="S143" s="12"/>
      <c r="T143" s="12"/>
      <c r="U143" s="12"/>
      <c r="V143" s="12"/>
      <c r="W143" s="12"/>
      <c r="X143" s="12"/>
      <c r="Y143" s="12"/>
      <c r="Z143" s="12"/>
    </row>
    <row r="144" ht="15.75" customHeight="1">
      <c r="A144" s="12"/>
      <c r="B144" s="138"/>
      <c r="C144" s="138"/>
      <c r="D144" s="138"/>
      <c r="E144" s="138"/>
      <c r="F144" s="12"/>
      <c r="G144" s="12"/>
      <c r="H144" s="12"/>
      <c r="I144" s="12"/>
      <c r="J144" s="12"/>
      <c r="K144" s="12"/>
      <c r="L144" s="12"/>
      <c r="M144" s="12"/>
      <c r="N144" s="12"/>
      <c r="O144" s="12"/>
      <c r="P144" s="12"/>
      <c r="Q144" s="12"/>
      <c r="R144" s="12"/>
      <c r="S144" s="12"/>
      <c r="T144" s="12"/>
      <c r="U144" s="12"/>
      <c r="V144" s="12"/>
      <c r="W144" s="12"/>
      <c r="X144" s="12"/>
      <c r="Y144" s="12"/>
      <c r="Z144" s="12"/>
    </row>
    <row r="145" ht="15.75" customHeight="1">
      <c r="A145" s="12"/>
      <c r="B145" s="138"/>
      <c r="C145" s="138"/>
      <c r="D145" s="138"/>
      <c r="E145" s="138"/>
      <c r="F145" s="12"/>
      <c r="G145" s="12"/>
      <c r="H145" s="12"/>
      <c r="I145" s="12"/>
      <c r="J145" s="12"/>
      <c r="K145" s="12"/>
      <c r="L145" s="12"/>
      <c r="M145" s="12"/>
      <c r="N145" s="12"/>
      <c r="O145" s="12"/>
      <c r="P145" s="12"/>
      <c r="Q145" s="12"/>
      <c r="R145" s="12"/>
      <c r="S145" s="12"/>
      <c r="T145" s="12"/>
      <c r="U145" s="12"/>
      <c r="V145" s="12"/>
      <c r="W145" s="12"/>
      <c r="X145" s="12"/>
      <c r="Y145" s="12"/>
      <c r="Z145" s="12"/>
    </row>
    <row r="146" ht="15.75" customHeight="1">
      <c r="A146" s="12"/>
      <c r="B146" s="138"/>
      <c r="C146" s="138"/>
      <c r="D146" s="138"/>
      <c r="E146" s="138"/>
      <c r="F146" s="12"/>
      <c r="G146" s="12"/>
      <c r="H146" s="12"/>
      <c r="I146" s="12"/>
      <c r="J146" s="12"/>
      <c r="K146" s="12"/>
      <c r="L146" s="12"/>
      <c r="M146" s="12"/>
      <c r="N146" s="12"/>
      <c r="O146" s="12"/>
      <c r="P146" s="12"/>
      <c r="Q146" s="12"/>
      <c r="R146" s="12"/>
      <c r="S146" s="12"/>
      <c r="T146" s="12"/>
      <c r="U146" s="12"/>
      <c r="V146" s="12"/>
      <c r="W146" s="12"/>
      <c r="X146" s="12"/>
      <c r="Y146" s="12"/>
      <c r="Z146" s="12"/>
    </row>
    <row r="147" ht="15.75" customHeight="1">
      <c r="A147" s="12"/>
      <c r="B147" s="138"/>
      <c r="C147" s="138"/>
      <c r="D147" s="138"/>
      <c r="E147" s="138"/>
      <c r="F147" s="12"/>
      <c r="G147" s="12"/>
      <c r="H147" s="12"/>
      <c r="I147" s="12"/>
      <c r="J147" s="12"/>
      <c r="K147" s="12"/>
      <c r="L147" s="12"/>
      <c r="M147" s="12"/>
      <c r="N147" s="12"/>
      <c r="O147" s="12"/>
      <c r="P147" s="12"/>
      <c r="Q147" s="12"/>
      <c r="R147" s="12"/>
      <c r="S147" s="12"/>
      <c r="T147" s="12"/>
      <c r="U147" s="12"/>
      <c r="V147" s="12"/>
      <c r="W147" s="12"/>
      <c r="X147" s="12"/>
      <c r="Y147" s="12"/>
      <c r="Z147" s="12"/>
    </row>
    <row r="148" ht="15.75" customHeight="1">
      <c r="A148" s="12"/>
      <c r="B148" s="138"/>
      <c r="C148" s="138"/>
      <c r="D148" s="138"/>
      <c r="E148" s="138"/>
      <c r="F148" s="12"/>
      <c r="G148" s="12"/>
      <c r="H148" s="12"/>
      <c r="I148" s="12"/>
      <c r="J148" s="12"/>
      <c r="K148" s="12"/>
      <c r="L148" s="12"/>
      <c r="M148" s="12"/>
      <c r="N148" s="12"/>
      <c r="O148" s="12"/>
      <c r="P148" s="12"/>
      <c r="Q148" s="12"/>
      <c r="R148" s="12"/>
      <c r="S148" s="12"/>
      <c r="T148" s="12"/>
      <c r="U148" s="12"/>
      <c r="V148" s="12"/>
      <c r="W148" s="12"/>
      <c r="X148" s="12"/>
      <c r="Y148" s="12"/>
      <c r="Z148" s="12"/>
    </row>
    <row r="149" ht="15.75" customHeight="1">
      <c r="A149" s="12"/>
      <c r="B149" s="138"/>
      <c r="C149" s="138"/>
      <c r="D149" s="138"/>
      <c r="E149" s="138"/>
      <c r="F149" s="12"/>
      <c r="G149" s="12"/>
      <c r="H149" s="12"/>
      <c r="I149" s="12"/>
      <c r="J149" s="12"/>
      <c r="K149" s="12"/>
      <c r="L149" s="12"/>
      <c r="M149" s="12"/>
      <c r="N149" s="12"/>
      <c r="O149" s="12"/>
      <c r="P149" s="12"/>
      <c r="Q149" s="12"/>
      <c r="R149" s="12"/>
      <c r="S149" s="12"/>
      <c r="T149" s="12"/>
      <c r="U149" s="12"/>
      <c r="V149" s="12"/>
      <c r="W149" s="12"/>
      <c r="X149" s="12"/>
      <c r="Y149" s="12"/>
      <c r="Z149" s="12"/>
    </row>
    <row r="150" ht="15.75" customHeight="1">
      <c r="A150" s="12"/>
      <c r="B150" s="138"/>
      <c r="C150" s="138"/>
      <c r="D150" s="138"/>
      <c r="E150" s="138"/>
      <c r="F150" s="12"/>
      <c r="G150" s="12"/>
      <c r="H150" s="12"/>
      <c r="I150" s="12"/>
      <c r="J150" s="12"/>
      <c r="K150" s="12"/>
      <c r="L150" s="12"/>
      <c r="M150" s="12"/>
      <c r="N150" s="12"/>
      <c r="O150" s="12"/>
      <c r="P150" s="12"/>
      <c r="Q150" s="12"/>
      <c r="R150" s="12"/>
      <c r="S150" s="12"/>
      <c r="T150" s="12"/>
      <c r="U150" s="12"/>
      <c r="V150" s="12"/>
      <c r="W150" s="12"/>
      <c r="X150" s="12"/>
      <c r="Y150" s="12"/>
      <c r="Z150" s="12"/>
    </row>
    <row r="151" ht="15.75" customHeight="1">
      <c r="A151" s="12"/>
      <c r="B151" s="138"/>
      <c r="C151" s="138"/>
      <c r="D151" s="138"/>
      <c r="E151" s="138"/>
      <c r="F151" s="12"/>
      <c r="G151" s="12"/>
      <c r="H151" s="12"/>
      <c r="I151" s="12"/>
      <c r="J151" s="12"/>
      <c r="K151" s="12"/>
      <c r="L151" s="12"/>
      <c r="M151" s="12"/>
      <c r="N151" s="12"/>
      <c r="O151" s="12"/>
      <c r="P151" s="12"/>
      <c r="Q151" s="12"/>
      <c r="R151" s="12"/>
      <c r="S151" s="12"/>
      <c r="T151" s="12"/>
      <c r="U151" s="12"/>
      <c r="V151" s="12"/>
      <c r="W151" s="12"/>
      <c r="X151" s="12"/>
      <c r="Y151" s="12"/>
      <c r="Z151" s="12"/>
    </row>
    <row r="152" ht="15.75" customHeight="1">
      <c r="A152" s="12"/>
      <c r="B152" s="138"/>
      <c r="C152" s="138"/>
      <c r="D152" s="138"/>
      <c r="E152" s="138"/>
      <c r="F152" s="12"/>
      <c r="G152" s="12"/>
      <c r="H152" s="12"/>
      <c r="I152" s="12"/>
      <c r="J152" s="12"/>
      <c r="K152" s="12"/>
      <c r="L152" s="12"/>
      <c r="M152" s="12"/>
      <c r="N152" s="12"/>
      <c r="O152" s="12"/>
      <c r="P152" s="12"/>
      <c r="Q152" s="12"/>
      <c r="R152" s="12"/>
      <c r="S152" s="12"/>
      <c r="T152" s="12"/>
      <c r="U152" s="12"/>
      <c r="V152" s="12"/>
      <c r="W152" s="12"/>
      <c r="X152" s="12"/>
      <c r="Y152" s="12"/>
      <c r="Z152" s="12"/>
    </row>
    <row r="153" ht="15.75" customHeight="1">
      <c r="A153" s="12"/>
      <c r="B153" s="138"/>
      <c r="C153" s="138"/>
      <c r="D153" s="138"/>
      <c r="E153" s="138"/>
      <c r="F153" s="12"/>
      <c r="G153" s="12"/>
      <c r="H153" s="12"/>
      <c r="I153" s="12"/>
      <c r="J153" s="12"/>
      <c r="K153" s="12"/>
      <c r="L153" s="12"/>
      <c r="M153" s="12"/>
      <c r="N153" s="12"/>
      <c r="O153" s="12"/>
      <c r="P153" s="12"/>
      <c r="Q153" s="12"/>
      <c r="R153" s="12"/>
      <c r="S153" s="12"/>
      <c r="T153" s="12"/>
      <c r="U153" s="12"/>
      <c r="V153" s="12"/>
      <c r="W153" s="12"/>
      <c r="X153" s="12"/>
      <c r="Y153" s="12"/>
      <c r="Z153" s="12"/>
    </row>
    <row r="154" ht="15.75" customHeight="1">
      <c r="A154" s="12"/>
      <c r="B154" s="138"/>
      <c r="C154" s="138"/>
      <c r="D154" s="138"/>
      <c r="E154" s="138"/>
      <c r="F154" s="12"/>
      <c r="G154" s="12"/>
      <c r="H154" s="12"/>
      <c r="I154" s="12"/>
      <c r="J154" s="12"/>
      <c r="K154" s="12"/>
      <c r="L154" s="12"/>
      <c r="M154" s="12"/>
      <c r="N154" s="12"/>
      <c r="O154" s="12"/>
      <c r="P154" s="12"/>
      <c r="Q154" s="12"/>
      <c r="R154" s="12"/>
      <c r="S154" s="12"/>
      <c r="T154" s="12"/>
      <c r="U154" s="12"/>
      <c r="V154" s="12"/>
      <c r="W154" s="12"/>
      <c r="X154" s="12"/>
      <c r="Y154" s="12"/>
      <c r="Z154" s="12"/>
    </row>
    <row r="155" ht="15.75" customHeight="1">
      <c r="A155" s="12"/>
      <c r="B155" s="138"/>
      <c r="C155" s="138"/>
      <c r="D155" s="138"/>
      <c r="E155" s="138"/>
      <c r="F155" s="12"/>
      <c r="G155" s="12"/>
      <c r="H155" s="12"/>
      <c r="I155" s="12"/>
      <c r="J155" s="12"/>
      <c r="K155" s="12"/>
      <c r="L155" s="12"/>
      <c r="M155" s="12"/>
      <c r="N155" s="12"/>
      <c r="O155" s="12"/>
      <c r="P155" s="12"/>
      <c r="Q155" s="12"/>
      <c r="R155" s="12"/>
      <c r="S155" s="12"/>
      <c r="T155" s="12"/>
      <c r="U155" s="12"/>
      <c r="V155" s="12"/>
      <c r="W155" s="12"/>
      <c r="X155" s="12"/>
      <c r="Y155" s="12"/>
      <c r="Z155" s="12"/>
    </row>
    <row r="156" ht="15.75" customHeight="1">
      <c r="A156" s="12"/>
      <c r="B156" s="138"/>
      <c r="C156" s="138"/>
      <c r="D156" s="138"/>
      <c r="E156" s="138"/>
      <c r="F156" s="12"/>
      <c r="G156" s="12"/>
      <c r="H156" s="12"/>
      <c r="I156" s="12"/>
      <c r="J156" s="12"/>
      <c r="K156" s="12"/>
      <c r="L156" s="12"/>
      <c r="M156" s="12"/>
      <c r="N156" s="12"/>
      <c r="O156" s="12"/>
      <c r="P156" s="12"/>
      <c r="Q156" s="12"/>
      <c r="R156" s="12"/>
      <c r="S156" s="12"/>
      <c r="T156" s="12"/>
      <c r="U156" s="12"/>
      <c r="V156" s="12"/>
      <c r="W156" s="12"/>
      <c r="X156" s="12"/>
      <c r="Y156" s="12"/>
      <c r="Z156" s="12"/>
    </row>
    <row r="157" ht="15.75" customHeight="1">
      <c r="A157" s="12"/>
      <c r="B157" s="138"/>
      <c r="C157" s="138"/>
      <c r="D157" s="138"/>
      <c r="E157" s="138"/>
      <c r="F157" s="12"/>
      <c r="G157" s="12"/>
      <c r="H157" s="12"/>
      <c r="I157" s="12"/>
      <c r="J157" s="12"/>
      <c r="K157" s="12"/>
      <c r="L157" s="12"/>
      <c r="M157" s="12"/>
      <c r="N157" s="12"/>
      <c r="O157" s="12"/>
      <c r="P157" s="12"/>
      <c r="Q157" s="12"/>
      <c r="R157" s="12"/>
      <c r="S157" s="12"/>
      <c r="T157" s="12"/>
      <c r="U157" s="12"/>
      <c r="V157" s="12"/>
      <c r="W157" s="12"/>
      <c r="X157" s="12"/>
      <c r="Y157" s="12"/>
      <c r="Z157" s="12"/>
    </row>
    <row r="158" ht="15.75" customHeight="1">
      <c r="A158" s="12"/>
      <c r="B158" s="138"/>
      <c r="C158" s="138"/>
      <c r="D158" s="138"/>
      <c r="E158" s="138"/>
      <c r="F158" s="12"/>
      <c r="G158" s="12"/>
      <c r="H158" s="12"/>
      <c r="I158" s="12"/>
      <c r="J158" s="12"/>
      <c r="K158" s="12"/>
      <c r="L158" s="12"/>
      <c r="M158" s="12"/>
      <c r="N158" s="12"/>
      <c r="O158" s="12"/>
      <c r="P158" s="12"/>
      <c r="Q158" s="12"/>
      <c r="R158" s="12"/>
      <c r="S158" s="12"/>
      <c r="T158" s="12"/>
      <c r="U158" s="12"/>
      <c r="V158" s="12"/>
      <c r="W158" s="12"/>
      <c r="X158" s="12"/>
      <c r="Y158" s="12"/>
      <c r="Z158" s="12"/>
    </row>
    <row r="159" ht="15.75" customHeight="1">
      <c r="A159" s="12"/>
      <c r="B159" s="138"/>
      <c r="C159" s="138"/>
      <c r="D159" s="138"/>
      <c r="E159" s="138"/>
      <c r="F159" s="12"/>
      <c r="G159" s="12"/>
      <c r="H159" s="12"/>
      <c r="I159" s="12"/>
      <c r="J159" s="12"/>
      <c r="K159" s="12"/>
      <c r="L159" s="12"/>
      <c r="M159" s="12"/>
      <c r="N159" s="12"/>
      <c r="O159" s="12"/>
      <c r="P159" s="12"/>
      <c r="Q159" s="12"/>
      <c r="R159" s="12"/>
      <c r="S159" s="12"/>
      <c r="T159" s="12"/>
      <c r="U159" s="12"/>
      <c r="V159" s="12"/>
      <c r="W159" s="12"/>
      <c r="X159" s="12"/>
      <c r="Y159" s="12"/>
      <c r="Z159" s="12"/>
    </row>
    <row r="160" ht="15.75" customHeight="1">
      <c r="A160" s="12"/>
      <c r="B160" s="138"/>
      <c r="C160" s="138"/>
      <c r="D160" s="138"/>
      <c r="E160" s="138"/>
      <c r="F160" s="12"/>
      <c r="G160" s="12"/>
      <c r="H160" s="12"/>
      <c r="I160" s="12"/>
      <c r="J160" s="12"/>
      <c r="K160" s="12"/>
      <c r="L160" s="12"/>
      <c r="M160" s="12"/>
      <c r="N160" s="12"/>
      <c r="O160" s="12"/>
      <c r="P160" s="12"/>
      <c r="Q160" s="12"/>
      <c r="R160" s="12"/>
      <c r="S160" s="12"/>
      <c r="T160" s="12"/>
      <c r="U160" s="12"/>
      <c r="V160" s="12"/>
      <c r="W160" s="12"/>
      <c r="X160" s="12"/>
      <c r="Y160" s="12"/>
      <c r="Z160" s="12"/>
    </row>
    <row r="161" ht="15.75" customHeight="1">
      <c r="A161" s="12"/>
      <c r="B161" s="138"/>
      <c r="C161" s="138"/>
      <c r="D161" s="138"/>
      <c r="E161" s="138"/>
      <c r="F161" s="12"/>
      <c r="G161" s="12"/>
      <c r="H161" s="12"/>
      <c r="I161" s="12"/>
      <c r="J161" s="12"/>
      <c r="K161" s="12"/>
      <c r="L161" s="12"/>
      <c r="M161" s="12"/>
      <c r="N161" s="12"/>
      <c r="O161" s="12"/>
      <c r="P161" s="12"/>
      <c r="Q161" s="12"/>
      <c r="R161" s="12"/>
      <c r="S161" s="12"/>
      <c r="T161" s="12"/>
      <c r="U161" s="12"/>
      <c r="V161" s="12"/>
      <c r="W161" s="12"/>
      <c r="X161" s="12"/>
      <c r="Y161" s="12"/>
      <c r="Z161" s="12"/>
    </row>
    <row r="162" ht="15.75" customHeight="1">
      <c r="A162" s="12"/>
      <c r="B162" s="138"/>
      <c r="C162" s="138"/>
      <c r="D162" s="138"/>
      <c r="E162" s="138"/>
      <c r="F162" s="12"/>
      <c r="G162" s="12"/>
      <c r="H162" s="12"/>
      <c r="I162" s="12"/>
      <c r="J162" s="12"/>
      <c r="K162" s="12"/>
      <c r="L162" s="12"/>
      <c r="M162" s="12"/>
      <c r="N162" s="12"/>
      <c r="O162" s="12"/>
      <c r="P162" s="12"/>
      <c r="Q162" s="12"/>
      <c r="R162" s="12"/>
      <c r="S162" s="12"/>
      <c r="T162" s="12"/>
      <c r="U162" s="12"/>
      <c r="V162" s="12"/>
      <c r="W162" s="12"/>
      <c r="X162" s="12"/>
      <c r="Y162" s="12"/>
      <c r="Z162" s="12"/>
    </row>
    <row r="163" ht="15.75" customHeight="1">
      <c r="A163" s="12"/>
      <c r="B163" s="138"/>
      <c r="C163" s="138"/>
      <c r="D163" s="138"/>
      <c r="E163" s="138"/>
      <c r="F163" s="12"/>
      <c r="G163" s="12"/>
      <c r="H163" s="12"/>
      <c r="I163" s="12"/>
      <c r="J163" s="12"/>
      <c r="K163" s="12"/>
      <c r="L163" s="12"/>
      <c r="M163" s="12"/>
      <c r="N163" s="12"/>
      <c r="O163" s="12"/>
      <c r="P163" s="12"/>
      <c r="Q163" s="12"/>
      <c r="R163" s="12"/>
      <c r="S163" s="12"/>
      <c r="T163" s="12"/>
      <c r="U163" s="12"/>
      <c r="V163" s="12"/>
      <c r="W163" s="12"/>
      <c r="X163" s="12"/>
      <c r="Y163" s="12"/>
      <c r="Z163" s="12"/>
    </row>
    <row r="164" ht="15.75" customHeight="1">
      <c r="A164" s="12"/>
      <c r="B164" s="138"/>
      <c r="C164" s="138"/>
      <c r="D164" s="138"/>
      <c r="E164" s="138"/>
      <c r="F164" s="12"/>
      <c r="G164" s="12"/>
      <c r="H164" s="12"/>
      <c r="I164" s="12"/>
      <c r="J164" s="12"/>
      <c r="K164" s="12"/>
      <c r="L164" s="12"/>
      <c r="M164" s="12"/>
      <c r="N164" s="12"/>
      <c r="O164" s="12"/>
      <c r="P164" s="12"/>
      <c r="Q164" s="12"/>
      <c r="R164" s="12"/>
      <c r="S164" s="12"/>
      <c r="T164" s="12"/>
      <c r="U164" s="12"/>
      <c r="V164" s="12"/>
      <c r="W164" s="12"/>
      <c r="X164" s="12"/>
      <c r="Y164" s="12"/>
      <c r="Z164" s="12"/>
    </row>
    <row r="165" ht="15.75" customHeight="1">
      <c r="A165" s="12"/>
      <c r="B165" s="138"/>
      <c r="C165" s="138"/>
      <c r="D165" s="138"/>
      <c r="E165" s="138"/>
      <c r="F165" s="12"/>
      <c r="G165" s="12"/>
      <c r="H165" s="12"/>
      <c r="I165" s="12"/>
      <c r="J165" s="12"/>
      <c r="K165" s="12"/>
      <c r="L165" s="12"/>
      <c r="M165" s="12"/>
      <c r="N165" s="12"/>
      <c r="O165" s="12"/>
      <c r="P165" s="12"/>
      <c r="Q165" s="12"/>
      <c r="R165" s="12"/>
      <c r="S165" s="12"/>
      <c r="T165" s="12"/>
      <c r="U165" s="12"/>
      <c r="V165" s="12"/>
      <c r="W165" s="12"/>
      <c r="X165" s="12"/>
      <c r="Y165" s="12"/>
      <c r="Z165" s="12"/>
    </row>
    <row r="166" ht="15.75" customHeight="1">
      <c r="A166" s="12"/>
      <c r="B166" s="138"/>
      <c r="C166" s="138"/>
      <c r="D166" s="138"/>
      <c r="E166" s="138"/>
      <c r="F166" s="12"/>
      <c r="G166" s="12"/>
      <c r="H166" s="12"/>
      <c r="I166" s="12"/>
      <c r="J166" s="12"/>
      <c r="K166" s="12"/>
      <c r="L166" s="12"/>
      <c r="M166" s="12"/>
      <c r="N166" s="12"/>
      <c r="O166" s="12"/>
      <c r="P166" s="12"/>
      <c r="Q166" s="12"/>
      <c r="R166" s="12"/>
      <c r="S166" s="12"/>
      <c r="T166" s="12"/>
      <c r="U166" s="12"/>
      <c r="V166" s="12"/>
      <c r="W166" s="12"/>
      <c r="X166" s="12"/>
      <c r="Y166" s="12"/>
      <c r="Z166" s="12"/>
    </row>
    <row r="167" ht="15.75" customHeight="1">
      <c r="A167" s="12"/>
      <c r="B167" s="138"/>
      <c r="C167" s="138"/>
      <c r="D167" s="138"/>
      <c r="E167" s="138"/>
      <c r="F167" s="12"/>
      <c r="G167" s="12"/>
      <c r="H167" s="12"/>
      <c r="I167" s="12"/>
      <c r="J167" s="12"/>
      <c r="K167" s="12"/>
      <c r="L167" s="12"/>
      <c r="M167" s="12"/>
      <c r="N167" s="12"/>
      <c r="O167" s="12"/>
      <c r="P167" s="12"/>
      <c r="Q167" s="12"/>
      <c r="R167" s="12"/>
      <c r="S167" s="12"/>
      <c r="T167" s="12"/>
      <c r="U167" s="12"/>
      <c r="V167" s="12"/>
      <c r="W167" s="12"/>
      <c r="X167" s="12"/>
      <c r="Y167" s="12"/>
      <c r="Z167" s="12"/>
    </row>
    <row r="168" ht="15.75" customHeight="1">
      <c r="A168" s="12"/>
      <c r="B168" s="138"/>
      <c r="C168" s="138"/>
      <c r="D168" s="138"/>
      <c r="E168" s="138"/>
      <c r="F168" s="12"/>
      <c r="G168" s="12"/>
      <c r="H168" s="12"/>
      <c r="I168" s="12"/>
      <c r="J168" s="12"/>
      <c r="K168" s="12"/>
      <c r="L168" s="12"/>
      <c r="M168" s="12"/>
      <c r="N168" s="12"/>
      <c r="O168" s="12"/>
      <c r="P168" s="12"/>
      <c r="Q168" s="12"/>
      <c r="R168" s="12"/>
      <c r="S168" s="12"/>
      <c r="T168" s="12"/>
      <c r="U168" s="12"/>
      <c r="V168" s="12"/>
      <c r="W168" s="12"/>
      <c r="X168" s="12"/>
      <c r="Y168" s="12"/>
      <c r="Z168" s="12"/>
    </row>
    <row r="169" ht="15.75" customHeight="1">
      <c r="A169" s="12"/>
      <c r="B169" s="138"/>
      <c r="C169" s="138"/>
      <c r="D169" s="138"/>
      <c r="E169" s="138"/>
      <c r="F169" s="12"/>
      <c r="G169" s="12"/>
      <c r="H169" s="12"/>
      <c r="I169" s="12"/>
      <c r="J169" s="12"/>
      <c r="K169" s="12"/>
      <c r="L169" s="12"/>
      <c r="M169" s="12"/>
      <c r="N169" s="12"/>
      <c r="O169" s="12"/>
      <c r="P169" s="12"/>
      <c r="Q169" s="12"/>
      <c r="R169" s="12"/>
      <c r="S169" s="12"/>
      <c r="T169" s="12"/>
      <c r="U169" s="12"/>
      <c r="V169" s="12"/>
      <c r="W169" s="12"/>
      <c r="X169" s="12"/>
      <c r="Y169" s="12"/>
      <c r="Z169" s="12"/>
    </row>
    <row r="170" ht="15.75" customHeight="1">
      <c r="A170" s="12"/>
      <c r="B170" s="138"/>
      <c r="C170" s="138"/>
      <c r="D170" s="138"/>
      <c r="E170" s="138"/>
      <c r="F170" s="12"/>
      <c r="G170" s="12"/>
      <c r="H170" s="12"/>
      <c r="I170" s="12"/>
      <c r="J170" s="12"/>
      <c r="K170" s="12"/>
      <c r="L170" s="12"/>
      <c r="M170" s="12"/>
      <c r="N170" s="12"/>
      <c r="O170" s="12"/>
      <c r="P170" s="12"/>
      <c r="Q170" s="12"/>
      <c r="R170" s="12"/>
      <c r="S170" s="12"/>
      <c r="T170" s="12"/>
      <c r="U170" s="12"/>
      <c r="V170" s="12"/>
      <c r="W170" s="12"/>
      <c r="X170" s="12"/>
      <c r="Y170" s="12"/>
      <c r="Z170" s="12"/>
    </row>
    <row r="171" ht="15.75" customHeight="1">
      <c r="A171" s="12"/>
      <c r="B171" s="138"/>
      <c r="C171" s="138"/>
      <c r="D171" s="138"/>
      <c r="E171" s="138"/>
      <c r="F171" s="12"/>
      <c r="G171" s="12"/>
      <c r="H171" s="12"/>
      <c r="I171" s="12"/>
      <c r="J171" s="12"/>
      <c r="K171" s="12"/>
      <c r="L171" s="12"/>
      <c r="M171" s="12"/>
      <c r="N171" s="12"/>
      <c r="O171" s="12"/>
      <c r="P171" s="12"/>
      <c r="Q171" s="12"/>
      <c r="R171" s="12"/>
      <c r="S171" s="12"/>
      <c r="T171" s="12"/>
      <c r="U171" s="12"/>
      <c r="V171" s="12"/>
      <c r="W171" s="12"/>
      <c r="X171" s="12"/>
      <c r="Y171" s="12"/>
      <c r="Z171" s="12"/>
    </row>
    <row r="172" ht="15.75" customHeight="1">
      <c r="A172" s="12"/>
      <c r="B172" s="138"/>
      <c r="C172" s="138"/>
      <c r="D172" s="138"/>
      <c r="E172" s="138"/>
      <c r="F172" s="12"/>
      <c r="G172" s="12"/>
      <c r="H172" s="12"/>
      <c r="I172" s="12"/>
      <c r="J172" s="12"/>
      <c r="K172" s="12"/>
      <c r="L172" s="12"/>
      <c r="M172" s="12"/>
      <c r="N172" s="12"/>
      <c r="O172" s="12"/>
      <c r="P172" s="12"/>
      <c r="Q172" s="12"/>
      <c r="R172" s="12"/>
      <c r="S172" s="12"/>
      <c r="T172" s="12"/>
      <c r="U172" s="12"/>
      <c r="V172" s="12"/>
      <c r="W172" s="12"/>
      <c r="X172" s="12"/>
      <c r="Y172" s="12"/>
      <c r="Z172" s="12"/>
    </row>
    <row r="173" ht="15.75" customHeight="1">
      <c r="A173" s="12"/>
      <c r="B173" s="138"/>
      <c r="C173" s="138"/>
      <c r="D173" s="138"/>
      <c r="E173" s="138"/>
      <c r="F173" s="12"/>
      <c r="G173" s="12"/>
      <c r="H173" s="12"/>
      <c r="I173" s="12"/>
      <c r="J173" s="12"/>
      <c r="K173" s="12"/>
      <c r="L173" s="12"/>
      <c r="M173" s="12"/>
      <c r="N173" s="12"/>
      <c r="O173" s="12"/>
      <c r="P173" s="12"/>
      <c r="Q173" s="12"/>
      <c r="R173" s="12"/>
      <c r="S173" s="12"/>
      <c r="T173" s="12"/>
      <c r="U173" s="12"/>
      <c r="V173" s="12"/>
      <c r="W173" s="12"/>
      <c r="X173" s="12"/>
      <c r="Y173" s="12"/>
      <c r="Z173" s="12"/>
    </row>
    <row r="174" ht="15.75" customHeight="1">
      <c r="A174" s="12"/>
      <c r="B174" s="138"/>
      <c r="C174" s="138"/>
      <c r="D174" s="138"/>
      <c r="E174" s="138"/>
      <c r="F174" s="12"/>
      <c r="G174" s="12"/>
      <c r="H174" s="12"/>
      <c r="I174" s="12"/>
      <c r="J174" s="12"/>
      <c r="K174" s="12"/>
      <c r="L174" s="12"/>
      <c r="M174" s="12"/>
      <c r="N174" s="12"/>
      <c r="O174" s="12"/>
      <c r="P174" s="12"/>
      <c r="Q174" s="12"/>
      <c r="R174" s="12"/>
      <c r="S174" s="12"/>
      <c r="T174" s="12"/>
      <c r="U174" s="12"/>
      <c r="V174" s="12"/>
      <c r="W174" s="12"/>
      <c r="X174" s="12"/>
      <c r="Y174" s="12"/>
      <c r="Z174" s="12"/>
    </row>
    <row r="175" ht="15.75" customHeight="1">
      <c r="A175" s="12"/>
      <c r="B175" s="138"/>
      <c r="C175" s="138"/>
      <c r="D175" s="138"/>
      <c r="E175" s="138"/>
      <c r="F175" s="12"/>
      <c r="G175" s="12"/>
      <c r="H175" s="12"/>
      <c r="I175" s="12"/>
      <c r="J175" s="12"/>
      <c r="K175" s="12"/>
      <c r="L175" s="12"/>
      <c r="M175" s="12"/>
      <c r="N175" s="12"/>
      <c r="O175" s="12"/>
      <c r="P175" s="12"/>
      <c r="Q175" s="12"/>
      <c r="R175" s="12"/>
      <c r="S175" s="12"/>
      <c r="T175" s="12"/>
      <c r="U175" s="12"/>
      <c r="V175" s="12"/>
      <c r="W175" s="12"/>
      <c r="X175" s="12"/>
      <c r="Y175" s="12"/>
      <c r="Z175" s="12"/>
    </row>
    <row r="176" ht="15.75" customHeight="1">
      <c r="A176" s="12"/>
      <c r="B176" s="138"/>
      <c r="C176" s="138"/>
      <c r="D176" s="138"/>
      <c r="E176" s="138"/>
      <c r="F176" s="12"/>
      <c r="G176" s="12"/>
      <c r="H176" s="12"/>
      <c r="I176" s="12"/>
      <c r="J176" s="12"/>
      <c r="K176" s="12"/>
      <c r="L176" s="12"/>
      <c r="M176" s="12"/>
      <c r="N176" s="12"/>
      <c r="O176" s="12"/>
      <c r="P176" s="12"/>
      <c r="Q176" s="12"/>
      <c r="R176" s="12"/>
      <c r="S176" s="12"/>
      <c r="T176" s="12"/>
      <c r="U176" s="12"/>
      <c r="V176" s="12"/>
      <c r="W176" s="12"/>
      <c r="X176" s="12"/>
      <c r="Y176" s="12"/>
      <c r="Z176" s="12"/>
    </row>
    <row r="177" ht="15.75" customHeight="1">
      <c r="A177" s="12"/>
      <c r="B177" s="138"/>
      <c r="C177" s="138"/>
      <c r="D177" s="138"/>
      <c r="E177" s="138"/>
      <c r="F177" s="12"/>
      <c r="G177" s="12"/>
      <c r="H177" s="12"/>
      <c r="I177" s="12"/>
      <c r="J177" s="12"/>
      <c r="K177" s="12"/>
      <c r="L177" s="12"/>
      <c r="M177" s="12"/>
      <c r="N177" s="12"/>
      <c r="O177" s="12"/>
      <c r="P177" s="12"/>
      <c r="Q177" s="12"/>
      <c r="R177" s="12"/>
      <c r="S177" s="12"/>
      <c r="T177" s="12"/>
      <c r="U177" s="12"/>
      <c r="V177" s="12"/>
      <c r="W177" s="12"/>
      <c r="X177" s="12"/>
      <c r="Y177" s="12"/>
      <c r="Z177" s="12"/>
    </row>
    <row r="178" ht="15.75" customHeight="1">
      <c r="A178" s="12"/>
      <c r="B178" s="138"/>
      <c r="C178" s="138"/>
      <c r="D178" s="138"/>
      <c r="E178" s="138"/>
      <c r="F178" s="12"/>
      <c r="G178" s="12"/>
      <c r="H178" s="12"/>
      <c r="I178" s="12"/>
      <c r="J178" s="12"/>
      <c r="K178" s="12"/>
      <c r="L178" s="12"/>
      <c r="M178" s="12"/>
      <c r="N178" s="12"/>
      <c r="O178" s="12"/>
      <c r="P178" s="12"/>
      <c r="Q178" s="12"/>
      <c r="R178" s="12"/>
      <c r="S178" s="12"/>
      <c r="T178" s="12"/>
      <c r="U178" s="12"/>
      <c r="V178" s="12"/>
      <c r="W178" s="12"/>
      <c r="X178" s="12"/>
      <c r="Y178" s="12"/>
      <c r="Z178" s="12"/>
    </row>
    <row r="179" ht="15.75" customHeight="1">
      <c r="A179" s="12"/>
      <c r="B179" s="138"/>
      <c r="C179" s="138"/>
      <c r="D179" s="138"/>
      <c r="E179" s="138"/>
      <c r="F179" s="12"/>
      <c r="G179" s="12"/>
      <c r="H179" s="12"/>
      <c r="I179" s="12"/>
      <c r="J179" s="12"/>
      <c r="K179" s="12"/>
      <c r="L179" s="12"/>
      <c r="M179" s="12"/>
      <c r="N179" s="12"/>
      <c r="O179" s="12"/>
      <c r="P179" s="12"/>
      <c r="Q179" s="12"/>
      <c r="R179" s="12"/>
      <c r="S179" s="12"/>
      <c r="T179" s="12"/>
      <c r="U179" s="12"/>
      <c r="V179" s="12"/>
      <c r="W179" s="12"/>
      <c r="X179" s="12"/>
      <c r="Y179" s="12"/>
      <c r="Z179" s="12"/>
    </row>
    <row r="180" ht="15.75" customHeight="1">
      <c r="A180" s="12"/>
      <c r="B180" s="138"/>
      <c r="C180" s="138"/>
      <c r="D180" s="138"/>
      <c r="E180" s="138"/>
      <c r="F180" s="12"/>
      <c r="G180" s="12"/>
      <c r="H180" s="12"/>
      <c r="I180" s="12"/>
      <c r="J180" s="12"/>
      <c r="K180" s="12"/>
      <c r="L180" s="12"/>
      <c r="M180" s="12"/>
      <c r="N180" s="12"/>
      <c r="O180" s="12"/>
      <c r="P180" s="12"/>
      <c r="Q180" s="12"/>
      <c r="R180" s="12"/>
      <c r="S180" s="12"/>
      <c r="T180" s="12"/>
      <c r="U180" s="12"/>
      <c r="V180" s="12"/>
      <c r="W180" s="12"/>
      <c r="X180" s="12"/>
      <c r="Y180" s="12"/>
      <c r="Z180" s="12"/>
    </row>
    <row r="181" ht="15.75" customHeight="1">
      <c r="A181" s="12"/>
      <c r="B181" s="138"/>
      <c r="C181" s="138"/>
      <c r="D181" s="138"/>
      <c r="E181" s="138"/>
      <c r="F181" s="12"/>
      <c r="G181" s="12"/>
      <c r="H181" s="12"/>
      <c r="I181" s="12"/>
      <c r="J181" s="12"/>
      <c r="K181" s="12"/>
      <c r="L181" s="12"/>
      <c r="M181" s="12"/>
      <c r="N181" s="12"/>
      <c r="O181" s="12"/>
      <c r="P181" s="12"/>
      <c r="Q181" s="12"/>
      <c r="R181" s="12"/>
      <c r="S181" s="12"/>
      <c r="T181" s="12"/>
      <c r="U181" s="12"/>
      <c r="V181" s="12"/>
      <c r="W181" s="12"/>
      <c r="X181" s="12"/>
      <c r="Y181" s="12"/>
      <c r="Z181" s="12"/>
    </row>
    <row r="182" ht="15.75" customHeight="1">
      <c r="A182" s="12"/>
      <c r="B182" s="138"/>
      <c r="C182" s="138"/>
      <c r="D182" s="138"/>
      <c r="E182" s="138"/>
      <c r="F182" s="12"/>
      <c r="G182" s="12"/>
      <c r="H182" s="12"/>
      <c r="I182" s="12"/>
      <c r="J182" s="12"/>
      <c r="K182" s="12"/>
      <c r="L182" s="12"/>
      <c r="M182" s="12"/>
      <c r="N182" s="12"/>
      <c r="O182" s="12"/>
      <c r="P182" s="12"/>
      <c r="Q182" s="12"/>
      <c r="R182" s="12"/>
      <c r="S182" s="12"/>
      <c r="T182" s="12"/>
      <c r="U182" s="12"/>
      <c r="V182" s="12"/>
      <c r="W182" s="12"/>
      <c r="X182" s="12"/>
      <c r="Y182" s="12"/>
      <c r="Z182" s="12"/>
    </row>
    <row r="183" ht="15.75" customHeight="1">
      <c r="A183" s="12"/>
      <c r="B183" s="138"/>
      <c r="C183" s="138"/>
      <c r="D183" s="138"/>
      <c r="E183" s="138"/>
      <c r="F183" s="12"/>
      <c r="G183" s="12"/>
      <c r="H183" s="12"/>
      <c r="I183" s="12"/>
      <c r="J183" s="12"/>
      <c r="K183" s="12"/>
      <c r="L183" s="12"/>
      <c r="M183" s="12"/>
      <c r="N183" s="12"/>
      <c r="O183" s="12"/>
      <c r="P183" s="12"/>
      <c r="Q183" s="12"/>
      <c r="R183" s="12"/>
      <c r="S183" s="12"/>
      <c r="T183" s="12"/>
      <c r="U183" s="12"/>
      <c r="V183" s="12"/>
      <c r="W183" s="12"/>
      <c r="X183" s="12"/>
      <c r="Y183" s="12"/>
      <c r="Z183" s="12"/>
    </row>
    <row r="184" ht="15.75" customHeight="1">
      <c r="A184" s="12"/>
      <c r="B184" s="138"/>
      <c r="C184" s="138"/>
      <c r="D184" s="138"/>
      <c r="E184" s="138"/>
      <c r="F184" s="12"/>
      <c r="G184" s="12"/>
      <c r="H184" s="12"/>
      <c r="I184" s="12"/>
      <c r="J184" s="12"/>
      <c r="K184" s="12"/>
      <c r="L184" s="12"/>
      <c r="M184" s="12"/>
      <c r="N184" s="12"/>
      <c r="O184" s="12"/>
      <c r="P184" s="12"/>
      <c r="Q184" s="12"/>
      <c r="R184" s="12"/>
      <c r="S184" s="12"/>
      <c r="T184" s="12"/>
      <c r="U184" s="12"/>
      <c r="V184" s="12"/>
      <c r="W184" s="12"/>
      <c r="X184" s="12"/>
      <c r="Y184" s="12"/>
      <c r="Z184" s="12"/>
    </row>
    <row r="185" ht="15.75" customHeight="1">
      <c r="A185" s="12"/>
      <c r="B185" s="138"/>
      <c r="C185" s="138"/>
      <c r="D185" s="138"/>
      <c r="E185" s="138"/>
      <c r="F185" s="12"/>
      <c r="G185" s="12"/>
      <c r="H185" s="12"/>
      <c r="I185" s="12"/>
      <c r="J185" s="12"/>
      <c r="K185" s="12"/>
      <c r="L185" s="12"/>
      <c r="M185" s="12"/>
      <c r="N185" s="12"/>
      <c r="O185" s="12"/>
      <c r="P185" s="12"/>
      <c r="Q185" s="12"/>
      <c r="R185" s="12"/>
      <c r="S185" s="12"/>
      <c r="T185" s="12"/>
      <c r="U185" s="12"/>
      <c r="V185" s="12"/>
      <c r="W185" s="12"/>
      <c r="X185" s="12"/>
      <c r="Y185" s="12"/>
      <c r="Z185" s="12"/>
    </row>
    <row r="186" ht="15.75" customHeight="1">
      <c r="A186" s="12"/>
      <c r="B186" s="138"/>
      <c r="C186" s="138"/>
      <c r="D186" s="138"/>
      <c r="E186" s="138"/>
      <c r="F186" s="12"/>
      <c r="G186" s="12"/>
      <c r="H186" s="12"/>
      <c r="I186" s="12"/>
      <c r="J186" s="12"/>
      <c r="K186" s="12"/>
      <c r="L186" s="12"/>
      <c r="M186" s="12"/>
      <c r="N186" s="12"/>
      <c r="O186" s="12"/>
      <c r="P186" s="12"/>
      <c r="Q186" s="12"/>
      <c r="R186" s="12"/>
      <c r="S186" s="12"/>
      <c r="T186" s="12"/>
      <c r="U186" s="12"/>
      <c r="V186" s="12"/>
      <c r="W186" s="12"/>
      <c r="X186" s="12"/>
      <c r="Y186" s="12"/>
      <c r="Z186" s="12"/>
    </row>
    <row r="187" ht="15.75" customHeight="1">
      <c r="A187" s="12"/>
      <c r="B187" s="138"/>
      <c r="C187" s="138"/>
      <c r="D187" s="138"/>
      <c r="E187" s="138"/>
      <c r="F187" s="12"/>
      <c r="G187" s="12"/>
      <c r="H187" s="12"/>
      <c r="I187" s="12"/>
      <c r="J187" s="12"/>
      <c r="K187" s="12"/>
      <c r="L187" s="12"/>
      <c r="M187" s="12"/>
      <c r="N187" s="12"/>
      <c r="O187" s="12"/>
      <c r="P187" s="12"/>
      <c r="Q187" s="12"/>
      <c r="R187" s="12"/>
      <c r="S187" s="12"/>
      <c r="T187" s="12"/>
      <c r="U187" s="12"/>
      <c r="V187" s="12"/>
      <c r="W187" s="12"/>
      <c r="X187" s="12"/>
      <c r="Y187" s="12"/>
      <c r="Z187" s="12"/>
    </row>
    <row r="188" ht="15.75" customHeight="1">
      <c r="A188" s="12"/>
      <c r="B188" s="138"/>
      <c r="C188" s="138"/>
      <c r="D188" s="138"/>
      <c r="E188" s="138"/>
      <c r="F188" s="12"/>
      <c r="G188" s="12"/>
      <c r="H188" s="12"/>
      <c r="I188" s="12"/>
      <c r="J188" s="12"/>
      <c r="K188" s="12"/>
      <c r="L188" s="12"/>
      <c r="M188" s="12"/>
      <c r="N188" s="12"/>
      <c r="O188" s="12"/>
      <c r="P188" s="12"/>
      <c r="Q188" s="12"/>
      <c r="R188" s="12"/>
      <c r="S188" s="12"/>
      <c r="T188" s="12"/>
      <c r="U188" s="12"/>
      <c r="V188" s="12"/>
      <c r="W188" s="12"/>
      <c r="X188" s="12"/>
      <c r="Y188" s="12"/>
      <c r="Z188" s="12"/>
    </row>
    <row r="189" ht="15.75" customHeight="1">
      <c r="A189" s="12"/>
      <c r="B189" s="138"/>
      <c r="C189" s="138"/>
      <c r="D189" s="138"/>
      <c r="E189" s="138"/>
      <c r="F189" s="12"/>
      <c r="G189" s="12"/>
      <c r="H189" s="12"/>
      <c r="I189" s="12"/>
      <c r="J189" s="12"/>
      <c r="K189" s="12"/>
      <c r="L189" s="12"/>
      <c r="M189" s="12"/>
      <c r="N189" s="12"/>
      <c r="O189" s="12"/>
      <c r="P189" s="12"/>
      <c r="Q189" s="12"/>
      <c r="R189" s="12"/>
      <c r="S189" s="12"/>
      <c r="T189" s="12"/>
      <c r="U189" s="12"/>
      <c r="V189" s="12"/>
      <c r="W189" s="12"/>
      <c r="X189" s="12"/>
      <c r="Y189" s="12"/>
      <c r="Z189" s="12"/>
    </row>
    <row r="190" ht="15.75" customHeight="1">
      <c r="A190" s="12"/>
      <c r="B190" s="138"/>
      <c r="C190" s="138"/>
      <c r="D190" s="138"/>
      <c r="E190" s="138"/>
      <c r="F190" s="12"/>
      <c r="G190" s="12"/>
      <c r="H190" s="12"/>
      <c r="I190" s="12"/>
      <c r="J190" s="12"/>
      <c r="K190" s="12"/>
      <c r="L190" s="12"/>
      <c r="M190" s="12"/>
      <c r="N190" s="12"/>
      <c r="O190" s="12"/>
      <c r="P190" s="12"/>
      <c r="Q190" s="12"/>
      <c r="R190" s="12"/>
      <c r="S190" s="12"/>
      <c r="T190" s="12"/>
      <c r="U190" s="12"/>
      <c r="V190" s="12"/>
      <c r="W190" s="12"/>
      <c r="X190" s="12"/>
      <c r="Y190" s="12"/>
      <c r="Z190" s="12"/>
    </row>
    <row r="191" ht="15.75" customHeight="1">
      <c r="A191" s="12"/>
      <c r="B191" s="138"/>
      <c r="C191" s="138"/>
      <c r="D191" s="138"/>
      <c r="E191" s="138"/>
      <c r="F191" s="12"/>
      <c r="G191" s="12"/>
      <c r="H191" s="12"/>
      <c r="I191" s="12"/>
      <c r="J191" s="12"/>
      <c r="K191" s="12"/>
      <c r="L191" s="12"/>
      <c r="M191" s="12"/>
      <c r="N191" s="12"/>
      <c r="O191" s="12"/>
      <c r="P191" s="12"/>
      <c r="Q191" s="12"/>
      <c r="R191" s="12"/>
      <c r="S191" s="12"/>
      <c r="T191" s="12"/>
      <c r="U191" s="12"/>
      <c r="V191" s="12"/>
      <c r="W191" s="12"/>
      <c r="X191" s="12"/>
      <c r="Y191" s="12"/>
      <c r="Z191" s="12"/>
    </row>
    <row r="192" ht="15.75" customHeight="1">
      <c r="A192" s="12"/>
      <c r="B192" s="138"/>
      <c r="C192" s="138"/>
      <c r="D192" s="138"/>
      <c r="E192" s="138"/>
      <c r="F192" s="12"/>
      <c r="G192" s="12"/>
      <c r="H192" s="12"/>
      <c r="I192" s="12"/>
      <c r="J192" s="12"/>
      <c r="K192" s="12"/>
      <c r="L192" s="12"/>
      <c r="M192" s="12"/>
      <c r="N192" s="12"/>
      <c r="O192" s="12"/>
      <c r="P192" s="12"/>
      <c r="Q192" s="12"/>
      <c r="R192" s="12"/>
      <c r="S192" s="12"/>
      <c r="T192" s="12"/>
      <c r="U192" s="12"/>
      <c r="V192" s="12"/>
      <c r="W192" s="12"/>
      <c r="X192" s="12"/>
      <c r="Y192" s="12"/>
      <c r="Z192" s="12"/>
    </row>
    <row r="193" ht="15.75" customHeight="1">
      <c r="A193" s="12"/>
      <c r="B193" s="138"/>
      <c r="C193" s="138"/>
      <c r="D193" s="138"/>
      <c r="E193" s="138"/>
      <c r="F193" s="12"/>
      <c r="G193" s="12"/>
      <c r="H193" s="12"/>
      <c r="I193" s="12"/>
      <c r="J193" s="12"/>
      <c r="K193" s="12"/>
      <c r="L193" s="12"/>
      <c r="M193" s="12"/>
      <c r="N193" s="12"/>
      <c r="O193" s="12"/>
      <c r="P193" s="12"/>
      <c r="Q193" s="12"/>
      <c r="R193" s="12"/>
      <c r="S193" s="12"/>
      <c r="T193" s="12"/>
      <c r="U193" s="12"/>
      <c r="V193" s="12"/>
      <c r="W193" s="12"/>
      <c r="X193" s="12"/>
      <c r="Y193" s="12"/>
      <c r="Z193" s="12"/>
    </row>
    <row r="194" ht="15.75" customHeight="1">
      <c r="A194" s="12"/>
      <c r="B194" s="138"/>
      <c r="C194" s="138"/>
      <c r="D194" s="138"/>
      <c r="E194" s="138"/>
      <c r="F194" s="12"/>
      <c r="G194" s="12"/>
      <c r="H194" s="12"/>
      <c r="I194" s="12"/>
      <c r="J194" s="12"/>
      <c r="K194" s="12"/>
      <c r="L194" s="12"/>
      <c r="M194" s="12"/>
      <c r="N194" s="12"/>
      <c r="O194" s="12"/>
      <c r="P194" s="12"/>
      <c r="Q194" s="12"/>
      <c r="R194" s="12"/>
      <c r="S194" s="12"/>
      <c r="T194" s="12"/>
      <c r="U194" s="12"/>
      <c r="V194" s="12"/>
      <c r="W194" s="12"/>
      <c r="X194" s="12"/>
      <c r="Y194" s="12"/>
      <c r="Z194" s="12"/>
    </row>
    <row r="195" ht="15.75" customHeight="1">
      <c r="A195" s="12"/>
      <c r="B195" s="138"/>
      <c r="C195" s="138"/>
      <c r="D195" s="138"/>
      <c r="E195" s="138"/>
      <c r="F195" s="12"/>
      <c r="G195" s="12"/>
      <c r="H195" s="12"/>
      <c r="I195" s="12"/>
      <c r="J195" s="12"/>
      <c r="K195" s="12"/>
      <c r="L195" s="12"/>
      <c r="M195" s="12"/>
      <c r="N195" s="12"/>
      <c r="O195" s="12"/>
      <c r="P195" s="12"/>
      <c r="Q195" s="12"/>
      <c r="R195" s="12"/>
      <c r="S195" s="12"/>
      <c r="T195" s="12"/>
      <c r="U195" s="12"/>
      <c r="V195" s="12"/>
      <c r="W195" s="12"/>
      <c r="X195" s="12"/>
      <c r="Y195" s="12"/>
      <c r="Z195" s="12"/>
    </row>
    <row r="196" ht="15.75" customHeight="1">
      <c r="A196" s="12"/>
      <c r="B196" s="138"/>
      <c r="C196" s="138"/>
      <c r="D196" s="138"/>
      <c r="E196" s="138"/>
      <c r="F196" s="12"/>
      <c r="G196" s="12"/>
      <c r="H196" s="12"/>
      <c r="I196" s="12"/>
      <c r="J196" s="12"/>
      <c r="K196" s="12"/>
      <c r="L196" s="12"/>
      <c r="M196" s="12"/>
      <c r="N196" s="12"/>
      <c r="O196" s="12"/>
      <c r="P196" s="12"/>
      <c r="Q196" s="12"/>
      <c r="R196" s="12"/>
      <c r="S196" s="12"/>
      <c r="T196" s="12"/>
      <c r="U196" s="12"/>
      <c r="V196" s="12"/>
      <c r="W196" s="12"/>
      <c r="X196" s="12"/>
      <c r="Y196" s="12"/>
      <c r="Z196" s="12"/>
    </row>
    <row r="197" ht="15.75" customHeight="1">
      <c r="A197" s="12"/>
      <c r="B197" s="138"/>
      <c r="C197" s="138"/>
      <c r="D197" s="138"/>
      <c r="E197" s="138"/>
      <c r="F197" s="12"/>
      <c r="G197" s="12"/>
      <c r="H197" s="12"/>
      <c r="I197" s="12"/>
      <c r="J197" s="12"/>
      <c r="K197" s="12"/>
      <c r="L197" s="12"/>
      <c r="M197" s="12"/>
      <c r="N197" s="12"/>
      <c r="O197" s="12"/>
      <c r="P197" s="12"/>
      <c r="Q197" s="12"/>
      <c r="R197" s="12"/>
      <c r="S197" s="12"/>
      <c r="T197" s="12"/>
      <c r="U197" s="12"/>
      <c r="V197" s="12"/>
      <c r="W197" s="12"/>
      <c r="X197" s="12"/>
      <c r="Y197" s="12"/>
      <c r="Z197" s="12"/>
    </row>
    <row r="198" ht="15.75" customHeight="1">
      <c r="A198" s="12"/>
      <c r="B198" s="138"/>
      <c r="C198" s="138"/>
      <c r="D198" s="138"/>
      <c r="E198" s="138"/>
      <c r="F198" s="12"/>
      <c r="G198" s="12"/>
      <c r="H198" s="12"/>
      <c r="I198" s="12"/>
      <c r="J198" s="12"/>
      <c r="K198" s="12"/>
      <c r="L198" s="12"/>
      <c r="M198" s="12"/>
      <c r="N198" s="12"/>
      <c r="O198" s="12"/>
      <c r="P198" s="12"/>
      <c r="Q198" s="12"/>
      <c r="R198" s="12"/>
      <c r="S198" s="12"/>
      <c r="T198" s="12"/>
      <c r="U198" s="12"/>
      <c r="V198" s="12"/>
      <c r="W198" s="12"/>
      <c r="X198" s="12"/>
      <c r="Y198" s="12"/>
      <c r="Z198" s="12"/>
    </row>
    <row r="199" ht="15.75" customHeight="1">
      <c r="A199" s="12"/>
      <c r="B199" s="138"/>
      <c r="C199" s="138"/>
      <c r="D199" s="138"/>
      <c r="E199" s="138"/>
      <c r="F199" s="12"/>
      <c r="G199" s="12"/>
      <c r="H199" s="12"/>
      <c r="I199" s="12"/>
      <c r="J199" s="12"/>
      <c r="K199" s="12"/>
      <c r="L199" s="12"/>
      <c r="M199" s="12"/>
      <c r="N199" s="12"/>
      <c r="O199" s="12"/>
      <c r="P199" s="12"/>
      <c r="Q199" s="12"/>
      <c r="R199" s="12"/>
      <c r="S199" s="12"/>
      <c r="T199" s="12"/>
      <c r="U199" s="12"/>
      <c r="V199" s="12"/>
      <c r="W199" s="12"/>
      <c r="X199" s="12"/>
      <c r="Y199" s="12"/>
      <c r="Z199" s="12"/>
    </row>
    <row r="200" ht="15.75" customHeight="1">
      <c r="A200" s="12"/>
      <c r="B200" s="138"/>
      <c r="C200" s="138"/>
      <c r="D200" s="138"/>
      <c r="E200" s="138"/>
      <c r="F200" s="12"/>
      <c r="G200" s="12"/>
      <c r="H200" s="12"/>
      <c r="I200" s="12"/>
      <c r="J200" s="12"/>
      <c r="K200" s="12"/>
      <c r="L200" s="12"/>
      <c r="M200" s="12"/>
      <c r="N200" s="12"/>
      <c r="O200" s="12"/>
      <c r="P200" s="12"/>
      <c r="Q200" s="12"/>
      <c r="R200" s="12"/>
      <c r="S200" s="12"/>
      <c r="T200" s="12"/>
      <c r="U200" s="12"/>
      <c r="V200" s="12"/>
      <c r="W200" s="12"/>
      <c r="X200" s="12"/>
      <c r="Y200" s="12"/>
      <c r="Z200" s="12"/>
    </row>
    <row r="201" ht="15.75" customHeight="1">
      <c r="A201" s="12"/>
      <c r="B201" s="138"/>
      <c r="C201" s="138"/>
      <c r="D201" s="138"/>
      <c r="E201" s="138"/>
      <c r="F201" s="12"/>
      <c r="G201" s="12"/>
      <c r="H201" s="12"/>
      <c r="I201" s="12"/>
      <c r="J201" s="12"/>
      <c r="K201" s="12"/>
      <c r="L201" s="12"/>
      <c r="M201" s="12"/>
      <c r="N201" s="12"/>
      <c r="O201" s="12"/>
      <c r="P201" s="12"/>
      <c r="Q201" s="12"/>
      <c r="R201" s="12"/>
      <c r="S201" s="12"/>
      <c r="T201" s="12"/>
      <c r="U201" s="12"/>
      <c r="V201" s="12"/>
      <c r="W201" s="12"/>
      <c r="X201" s="12"/>
      <c r="Y201" s="12"/>
      <c r="Z201" s="12"/>
    </row>
    <row r="202" ht="15.75" customHeight="1">
      <c r="A202" s="12"/>
      <c r="B202" s="138"/>
      <c r="C202" s="138"/>
      <c r="D202" s="138"/>
      <c r="E202" s="138"/>
      <c r="F202" s="12"/>
      <c r="G202" s="12"/>
      <c r="H202" s="12"/>
      <c r="I202" s="12"/>
      <c r="J202" s="12"/>
      <c r="K202" s="12"/>
      <c r="L202" s="12"/>
      <c r="M202" s="12"/>
      <c r="N202" s="12"/>
      <c r="O202" s="12"/>
      <c r="P202" s="12"/>
      <c r="Q202" s="12"/>
      <c r="R202" s="12"/>
      <c r="S202" s="12"/>
      <c r="T202" s="12"/>
      <c r="U202" s="12"/>
      <c r="V202" s="12"/>
      <c r="W202" s="12"/>
      <c r="X202" s="12"/>
      <c r="Y202" s="12"/>
      <c r="Z202" s="12"/>
    </row>
    <row r="203" ht="15.75" customHeight="1">
      <c r="A203" s="12"/>
      <c r="B203" s="138"/>
      <c r="C203" s="138"/>
      <c r="D203" s="138"/>
      <c r="E203" s="138"/>
      <c r="F203" s="12"/>
      <c r="G203" s="12"/>
      <c r="H203" s="12"/>
      <c r="I203" s="12"/>
      <c r="J203" s="12"/>
      <c r="K203" s="12"/>
      <c r="L203" s="12"/>
      <c r="M203" s="12"/>
      <c r="N203" s="12"/>
      <c r="O203" s="12"/>
      <c r="P203" s="12"/>
      <c r="Q203" s="12"/>
      <c r="R203" s="12"/>
      <c r="S203" s="12"/>
      <c r="T203" s="12"/>
      <c r="U203" s="12"/>
      <c r="V203" s="12"/>
      <c r="W203" s="12"/>
      <c r="X203" s="12"/>
      <c r="Y203" s="12"/>
      <c r="Z203" s="12"/>
    </row>
    <row r="204" ht="15.75" customHeight="1">
      <c r="A204" s="12"/>
      <c r="B204" s="138"/>
      <c r="C204" s="138"/>
      <c r="D204" s="138"/>
      <c r="E204" s="138"/>
      <c r="F204" s="12"/>
      <c r="G204" s="12"/>
      <c r="H204" s="12"/>
      <c r="I204" s="12"/>
      <c r="J204" s="12"/>
      <c r="K204" s="12"/>
      <c r="L204" s="12"/>
      <c r="M204" s="12"/>
      <c r="N204" s="12"/>
      <c r="O204" s="12"/>
      <c r="P204" s="12"/>
      <c r="Q204" s="12"/>
      <c r="R204" s="12"/>
      <c r="S204" s="12"/>
      <c r="T204" s="12"/>
      <c r="U204" s="12"/>
      <c r="V204" s="12"/>
      <c r="W204" s="12"/>
      <c r="X204" s="12"/>
      <c r="Y204" s="12"/>
      <c r="Z204" s="12"/>
    </row>
    <row r="205" ht="15.75" customHeight="1">
      <c r="A205" s="12"/>
      <c r="B205" s="138"/>
      <c r="C205" s="138"/>
      <c r="D205" s="138"/>
      <c r="E205" s="138"/>
      <c r="F205" s="12"/>
      <c r="G205" s="12"/>
      <c r="H205" s="12"/>
      <c r="I205" s="12"/>
      <c r="J205" s="12"/>
      <c r="K205" s="12"/>
      <c r="L205" s="12"/>
      <c r="M205" s="12"/>
      <c r="N205" s="12"/>
      <c r="O205" s="12"/>
      <c r="P205" s="12"/>
      <c r="Q205" s="12"/>
      <c r="R205" s="12"/>
      <c r="S205" s="12"/>
      <c r="T205" s="12"/>
      <c r="U205" s="12"/>
      <c r="V205" s="12"/>
      <c r="W205" s="12"/>
      <c r="X205" s="12"/>
      <c r="Y205" s="12"/>
      <c r="Z205" s="12"/>
    </row>
    <row r="206" ht="15.75" customHeight="1">
      <c r="A206" s="12"/>
      <c r="B206" s="138"/>
      <c r="C206" s="138"/>
      <c r="D206" s="138"/>
      <c r="E206" s="138"/>
      <c r="F206" s="12"/>
      <c r="G206" s="12"/>
      <c r="H206" s="12"/>
      <c r="I206" s="12"/>
      <c r="J206" s="12"/>
      <c r="K206" s="12"/>
      <c r="L206" s="12"/>
      <c r="M206" s="12"/>
      <c r="N206" s="12"/>
      <c r="O206" s="12"/>
      <c r="P206" s="12"/>
      <c r="Q206" s="12"/>
      <c r="R206" s="12"/>
      <c r="S206" s="12"/>
      <c r="T206" s="12"/>
      <c r="U206" s="12"/>
      <c r="V206" s="12"/>
      <c r="W206" s="12"/>
      <c r="X206" s="12"/>
      <c r="Y206" s="12"/>
      <c r="Z206" s="12"/>
    </row>
    <row r="207" ht="15.75" customHeight="1">
      <c r="A207" s="12"/>
      <c r="B207" s="138"/>
      <c r="C207" s="138"/>
      <c r="D207" s="138"/>
      <c r="E207" s="138"/>
      <c r="F207" s="12"/>
      <c r="G207" s="12"/>
      <c r="H207" s="12"/>
      <c r="I207" s="12"/>
      <c r="J207" s="12"/>
      <c r="K207" s="12"/>
      <c r="L207" s="12"/>
      <c r="M207" s="12"/>
      <c r="N207" s="12"/>
      <c r="O207" s="12"/>
      <c r="P207" s="12"/>
      <c r="Q207" s="12"/>
      <c r="R207" s="12"/>
      <c r="S207" s="12"/>
      <c r="T207" s="12"/>
      <c r="U207" s="12"/>
      <c r="V207" s="12"/>
      <c r="W207" s="12"/>
      <c r="X207" s="12"/>
      <c r="Y207" s="12"/>
      <c r="Z207" s="12"/>
    </row>
    <row r="208" ht="15.75" customHeight="1">
      <c r="A208" s="12"/>
      <c r="B208" s="138"/>
      <c r="C208" s="138"/>
      <c r="D208" s="138"/>
      <c r="E208" s="138"/>
      <c r="F208" s="12"/>
      <c r="G208" s="12"/>
      <c r="H208" s="12"/>
      <c r="I208" s="12"/>
      <c r="J208" s="12"/>
      <c r="K208" s="12"/>
      <c r="L208" s="12"/>
      <c r="M208" s="12"/>
      <c r="N208" s="12"/>
      <c r="O208" s="12"/>
      <c r="P208" s="12"/>
      <c r="Q208" s="12"/>
      <c r="R208" s="12"/>
      <c r="S208" s="12"/>
      <c r="T208" s="12"/>
      <c r="U208" s="12"/>
      <c r="V208" s="12"/>
      <c r="W208" s="12"/>
      <c r="X208" s="12"/>
      <c r="Y208" s="12"/>
      <c r="Z208" s="12"/>
    </row>
    <row r="209" ht="15.75" customHeight="1">
      <c r="A209" s="12"/>
      <c r="B209" s="138"/>
      <c r="C209" s="138"/>
      <c r="D209" s="138"/>
      <c r="E209" s="138"/>
      <c r="F209" s="12"/>
      <c r="G209" s="12"/>
      <c r="H209" s="12"/>
      <c r="I209" s="12"/>
      <c r="J209" s="12"/>
      <c r="K209" s="12"/>
      <c r="L209" s="12"/>
      <c r="M209" s="12"/>
      <c r="N209" s="12"/>
      <c r="O209" s="12"/>
      <c r="P209" s="12"/>
      <c r="Q209" s="12"/>
      <c r="R209" s="12"/>
      <c r="S209" s="12"/>
      <c r="T209" s="12"/>
      <c r="U209" s="12"/>
      <c r="V209" s="12"/>
      <c r="W209" s="12"/>
      <c r="X209" s="12"/>
      <c r="Y209" s="12"/>
      <c r="Z209" s="12"/>
    </row>
    <row r="210" ht="15.75" customHeight="1">
      <c r="A210" s="12"/>
      <c r="B210" s="138"/>
      <c r="C210" s="138"/>
      <c r="D210" s="138"/>
      <c r="E210" s="138"/>
      <c r="F210" s="12"/>
      <c r="G210" s="12"/>
      <c r="H210" s="12"/>
      <c r="I210" s="12"/>
      <c r="J210" s="12"/>
      <c r="K210" s="12"/>
      <c r="L210" s="12"/>
      <c r="M210" s="12"/>
      <c r="N210" s="12"/>
      <c r="O210" s="12"/>
      <c r="P210" s="12"/>
      <c r="Q210" s="12"/>
      <c r="R210" s="12"/>
      <c r="S210" s="12"/>
      <c r="T210" s="12"/>
      <c r="U210" s="12"/>
      <c r="V210" s="12"/>
      <c r="W210" s="12"/>
      <c r="X210" s="12"/>
      <c r="Y210" s="12"/>
      <c r="Z210" s="12"/>
    </row>
    <row r="211" ht="15.75" customHeight="1">
      <c r="A211" s="12"/>
      <c r="B211" s="138"/>
      <c r="C211" s="138"/>
      <c r="D211" s="138"/>
      <c r="E211" s="138"/>
      <c r="F211" s="12"/>
      <c r="G211" s="12"/>
      <c r="H211" s="12"/>
      <c r="I211" s="12"/>
      <c r="J211" s="12"/>
      <c r="K211" s="12"/>
      <c r="L211" s="12"/>
      <c r="M211" s="12"/>
      <c r="N211" s="12"/>
      <c r="O211" s="12"/>
      <c r="P211" s="12"/>
      <c r="Q211" s="12"/>
      <c r="R211" s="12"/>
      <c r="S211" s="12"/>
      <c r="T211" s="12"/>
      <c r="U211" s="12"/>
      <c r="V211" s="12"/>
      <c r="W211" s="12"/>
      <c r="X211" s="12"/>
      <c r="Y211" s="12"/>
      <c r="Z211" s="12"/>
    </row>
    <row r="212" ht="15.75" customHeight="1">
      <c r="A212" s="12"/>
      <c r="B212" s="138"/>
      <c r="C212" s="138"/>
      <c r="D212" s="138"/>
      <c r="E212" s="138"/>
      <c r="F212" s="12"/>
      <c r="G212" s="12"/>
      <c r="H212" s="12"/>
      <c r="I212" s="12"/>
      <c r="J212" s="12"/>
      <c r="K212" s="12"/>
      <c r="L212" s="12"/>
      <c r="M212" s="12"/>
      <c r="N212" s="12"/>
      <c r="O212" s="12"/>
      <c r="P212" s="12"/>
      <c r="Q212" s="12"/>
      <c r="R212" s="12"/>
      <c r="S212" s="12"/>
      <c r="T212" s="12"/>
      <c r="U212" s="12"/>
      <c r="V212" s="12"/>
      <c r="W212" s="12"/>
      <c r="X212" s="12"/>
      <c r="Y212" s="12"/>
      <c r="Z212" s="12"/>
    </row>
    <row r="213" ht="15.75" customHeight="1">
      <c r="A213" s="12"/>
      <c r="B213" s="138"/>
      <c r="C213" s="138"/>
      <c r="D213" s="138"/>
      <c r="E213" s="138"/>
      <c r="F213" s="12"/>
      <c r="G213" s="12"/>
      <c r="H213" s="12"/>
      <c r="I213" s="12"/>
      <c r="J213" s="12"/>
      <c r="K213" s="12"/>
      <c r="L213" s="12"/>
      <c r="M213" s="12"/>
      <c r="N213" s="12"/>
      <c r="O213" s="12"/>
      <c r="P213" s="12"/>
      <c r="Q213" s="12"/>
      <c r="R213" s="12"/>
      <c r="S213" s="12"/>
      <c r="T213" s="12"/>
      <c r="U213" s="12"/>
      <c r="V213" s="12"/>
      <c r="W213" s="12"/>
      <c r="X213" s="12"/>
      <c r="Y213" s="12"/>
      <c r="Z213" s="12"/>
    </row>
    <row r="214" ht="15.75" customHeight="1">
      <c r="A214" s="12"/>
      <c r="B214" s="138"/>
      <c r="C214" s="138"/>
      <c r="D214" s="138"/>
      <c r="E214" s="138"/>
      <c r="F214" s="12"/>
      <c r="G214" s="12"/>
      <c r="H214" s="12"/>
      <c r="I214" s="12"/>
      <c r="J214" s="12"/>
      <c r="K214" s="12"/>
      <c r="L214" s="12"/>
      <c r="M214" s="12"/>
      <c r="N214" s="12"/>
      <c r="O214" s="12"/>
      <c r="P214" s="12"/>
      <c r="Q214" s="12"/>
      <c r="R214" s="12"/>
      <c r="S214" s="12"/>
      <c r="T214" s="12"/>
      <c r="U214" s="12"/>
      <c r="V214" s="12"/>
      <c r="W214" s="12"/>
      <c r="X214" s="12"/>
      <c r="Y214" s="12"/>
      <c r="Z214" s="12"/>
    </row>
    <row r="215" ht="15.75" customHeight="1">
      <c r="A215" s="12"/>
      <c r="B215" s="138"/>
      <c r="C215" s="138"/>
      <c r="D215" s="138"/>
      <c r="E215" s="138"/>
      <c r="F215" s="12"/>
      <c r="G215" s="12"/>
      <c r="H215" s="12"/>
      <c r="I215" s="12"/>
      <c r="J215" s="12"/>
      <c r="K215" s="12"/>
      <c r="L215" s="12"/>
      <c r="M215" s="12"/>
      <c r="N215" s="12"/>
      <c r="O215" s="12"/>
      <c r="P215" s="12"/>
      <c r="Q215" s="12"/>
      <c r="R215" s="12"/>
      <c r="S215" s="12"/>
      <c r="T215" s="12"/>
      <c r="U215" s="12"/>
      <c r="V215" s="12"/>
      <c r="W215" s="12"/>
      <c r="X215" s="12"/>
      <c r="Y215" s="12"/>
      <c r="Z215" s="12"/>
    </row>
    <row r="216" ht="15.75" customHeight="1">
      <c r="A216" s="12"/>
      <c r="B216" s="138"/>
      <c r="C216" s="138"/>
      <c r="D216" s="138"/>
      <c r="E216" s="138"/>
      <c r="F216" s="12"/>
      <c r="G216" s="12"/>
      <c r="H216" s="12"/>
      <c r="I216" s="12"/>
      <c r="J216" s="12"/>
      <c r="K216" s="12"/>
      <c r="L216" s="12"/>
      <c r="M216" s="12"/>
      <c r="N216" s="12"/>
      <c r="O216" s="12"/>
      <c r="P216" s="12"/>
      <c r="Q216" s="12"/>
      <c r="R216" s="12"/>
      <c r="S216" s="12"/>
      <c r="T216" s="12"/>
      <c r="U216" s="12"/>
      <c r="V216" s="12"/>
      <c r="W216" s="12"/>
      <c r="X216" s="12"/>
      <c r="Y216" s="12"/>
      <c r="Z216" s="12"/>
    </row>
    <row r="217" ht="15.75" customHeight="1">
      <c r="A217" s="12"/>
      <c r="B217" s="138"/>
      <c r="C217" s="138"/>
      <c r="D217" s="138"/>
      <c r="E217" s="138"/>
      <c r="F217" s="12"/>
      <c r="G217" s="12"/>
      <c r="H217" s="12"/>
      <c r="I217" s="12"/>
      <c r="J217" s="12"/>
      <c r="K217" s="12"/>
      <c r="L217" s="12"/>
      <c r="M217" s="12"/>
      <c r="N217" s="12"/>
      <c r="O217" s="12"/>
      <c r="P217" s="12"/>
      <c r="Q217" s="12"/>
      <c r="R217" s="12"/>
      <c r="S217" s="12"/>
      <c r="T217" s="12"/>
      <c r="U217" s="12"/>
      <c r="V217" s="12"/>
      <c r="W217" s="12"/>
      <c r="X217" s="12"/>
      <c r="Y217" s="12"/>
      <c r="Z217" s="12"/>
    </row>
    <row r="218" ht="15.75" customHeight="1">
      <c r="A218" s="12"/>
      <c r="B218" s="138"/>
      <c r="C218" s="138"/>
      <c r="D218" s="138"/>
      <c r="E218" s="138"/>
      <c r="F218" s="12"/>
      <c r="G218" s="12"/>
      <c r="H218" s="12"/>
      <c r="I218" s="12"/>
      <c r="J218" s="12"/>
      <c r="K218" s="12"/>
      <c r="L218" s="12"/>
      <c r="M218" s="12"/>
      <c r="N218" s="12"/>
      <c r="O218" s="12"/>
      <c r="P218" s="12"/>
      <c r="Q218" s="12"/>
      <c r="R218" s="12"/>
      <c r="S218" s="12"/>
      <c r="T218" s="12"/>
      <c r="U218" s="12"/>
      <c r="V218" s="12"/>
      <c r="W218" s="12"/>
      <c r="X218" s="12"/>
      <c r="Y218" s="12"/>
      <c r="Z218" s="12"/>
    </row>
    <row r="219" ht="15.75" customHeight="1">
      <c r="A219" s="12"/>
      <c r="B219" s="138"/>
      <c r="C219" s="138"/>
      <c r="D219" s="138"/>
      <c r="E219" s="138"/>
      <c r="F219" s="12"/>
      <c r="G219" s="12"/>
      <c r="H219" s="12"/>
      <c r="I219" s="12"/>
      <c r="J219" s="12"/>
      <c r="K219" s="12"/>
      <c r="L219" s="12"/>
      <c r="M219" s="12"/>
      <c r="N219" s="12"/>
      <c r="O219" s="12"/>
      <c r="P219" s="12"/>
      <c r="Q219" s="12"/>
      <c r="R219" s="12"/>
      <c r="S219" s="12"/>
      <c r="T219" s="12"/>
      <c r="U219" s="12"/>
      <c r="V219" s="12"/>
      <c r="W219" s="12"/>
      <c r="X219" s="12"/>
      <c r="Y219" s="12"/>
      <c r="Z219" s="12"/>
    </row>
    <row r="220" ht="15.75" customHeight="1">
      <c r="A220" s="12"/>
      <c r="B220" s="138"/>
      <c r="C220" s="138"/>
      <c r="D220" s="138"/>
      <c r="E220" s="138"/>
      <c r="F220" s="12"/>
      <c r="G220" s="12"/>
      <c r="H220" s="12"/>
      <c r="I220" s="12"/>
      <c r="J220" s="12"/>
      <c r="K220" s="12"/>
      <c r="L220" s="12"/>
      <c r="M220" s="12"/>
      <c r="N220" s="12"/>
      <c r="O220" s="12"/>
      <c r="P220" s="12"/>
      <c r="Q220" s="12"/>
      <c r="R220" s="12"/>
      <c r="S220" s="12"/>
      <c r="T220" s="12"/>
      <c r="U220" s="12"/>
      <c r="V220" s="12"/>
      <c r="W220" s="12"/>
      <c r="X220" s="12"/>
      <c r="Y220" s="12"/>
      <c r="Z220" s="12"/>
    </row>
    <row r="221" ht="15.75" customHeight="1">
      <c r="A221" s="12"/>
      <c r="B221" s="138"/>
      <c r="C221" s="138"/>
      <c r="D221" s="138"/>
      <c r="E221" s="138"/>
      <c r="F221" s="12"/>
      <c r="G221" s="12"/>
      <c r="H221" s="12"/>
      <c r="I221" s="12"/>
      <c r="J221" s="12"/>
      <c r="K221" s="12"/>
      <c r="L221" s="12"/>
      <c r="M221" s="12"/>
      <c r="N221" s="12"/>
      <c r="O221" s="12"/>
      <c r="P221" s="12"/>
      <c r="Q221" s="12"/>
      <c r="R221" s="12"/>
      <c r="S221" s="12"/>
      <c r="T221" s="12"/>
      <c r="U221" s="12"/>
      <c r="V221" s="12"/>
      <c r="W221" s="12"/>
      <c r="X221" s="12"/>
      <c r="Y221" s="12"/>
      <c r="Z221" s="12"/>
    </row>
    <row r="222" ht="15.75" customHeight="1">
      <c r="A222" s="12"/>
      <c r="B222" s="138"/>
      <c r="C222" s="138"/>
      <c r="D222" s="138"/>
      <c r="E222" s="138"/>
      <c r="F222" s="12"/>
      <c r="G222" s="12"/>
      <c r="H222" s="12"/>
      <c r="I222" s="12"/>
      <c r="J222" s="12"/>
      <c r="K222" s="12"/>
      <c r="L222" s="12"/>
      <c r="M222" s="12"/>
      <c r="N222" s="12"/>
      <c r="O222" s="12"/>
      <c r="P222" s="12"/>
      <c r="Q222" s="12"/>
      <c r="R222" s="12"/>
      <c r="S222" s="12"/>
      <c r="T222" s="12"/>
      <c r="U222" s="12"/>
      <c r="V222" s="12"/>
      <c r="W222" s="12"/>
      <c r="X222" s="12"/>
      <c r="Y222" s="12"/>
      <c r="Z222" s="12"/>
    </row>
    <row r="223" ht="15.75" customHeight="1">
      <c r="A223" s="12"/>
      <c r="B223" s="138"/>
      <c r="C223" s="138"/>
      <c r="D223" s="138"/>
      <c r="E223" s="138"/>
      <c r="F223" s="12"/>
      <c r="G223" s="12"/>
      <c r="H223" s="12"/>
      <c r="I223" s="12"/>
      <c r="J223" s="12"/>
      <c r="K223" s="12"/>
      <c r="L223" s="12"/>
      <c r="M223" s="12"/>
      <c r="N223" s="12"/>
      <c r="O223" s="12"/>
      <c r="P223" s="12"/>
      <c r="Q223" s="12"/>
      <c r="R223" s="12"/>
      <c r="S223" s="12"/>
      <c r="T223" s="12"/>
      <c r="U223" s="12"/>
      <c r="V223" s="12"/>
      <c r="W223" s="12"/>
      <c r="X223" s="12"/>
      <c r="Y223" s="12"/>
      <c r="Z223" s="12"/>
    </row>
    <row r="224" ht="15.75" customHeight="1">
      <c r="A224" s="12"/>
      <c r="B224" s="138"/>
      <c r="C224" s="138"/>
      <c r="D224" s="138"/>
      <c r="E224" s="138"/>
      <c r="F224" s="12"/>
      <c r="G224" s="12"/>
      <c r="H224" s="12"/>
      <c r="I224" s="12"/>
      <c r="J224" s="12"/>
      <c r="K224" s="12"/>
      <c r="L224" s="12"/>
      <c r="M224" s="12"/>
      <c r="N224" s="12"/>
      <c r="O224" s="12"/>
      <c r="P224" s="12"/>
      <c r="Q224" s="12"/>
      <c r="R224" s="12"/>
      <c r="S224" s="12"/>
      <c r="T224" s="12"/>
      <c r="U224" s="12"/>
      <c r="V224" s="12"/>
      <c r="W224" s="12"/>
      <c r="X224" s="12"/>
      <c r="Y224" s="12"/>
      <c r="Z224" s="12"/>
    </row>
    <row r="225" ht="15.75" customHeight="1">
      <c r="A225" s="12"/>
      <c r="B225" s="138"/>
      <c r="C225" s="138"/>
      <c r="D225" s="138"/>
      <c r="E225" s="138"/>
      <c r="F225" s="12"/>
      <c r="G225" s="12"/>
      <c r="H225" s="12"/>
      <c r="I225" s="12"/>
      <c r="J225" s="12"/>
      <c r="K225" s="12"/>
      <c r="L225" s="12"/>
      <c r="M225" s="12"/>
      <c r="N225" s="12"/>
      <c r="O225" s="12"/>
      <c r="P225" s="12"/>
      <c r="Q225" s="12"/>
      <c r="R225" s="12"/>
      <c r="S225" s="12"/>
      <c r="T225" s="12"/>
      <c r="U225" s="12"/>
      <c r="V225" s="12"/>
      <c r="W225" s="12"/>
      <c r="X225" s="12"/>
      <c r="Y225" s="12"/>
      <c r="Z225" s="12"/>
    </row>
    <row r="226" ht="15.75" customHeight="1">
      <c r="A226" s="12"/>
      <c r="B226" s="138"/>
      <c r="C226" s="138"/>
      <c r="D226" s="138"/>
      <c r="E226" s="138"/>
      <c r="F226" s="12"/>
      <c r="G226" s="12"/>
      <c r="H226" s="12"/>
      <c r="I226" s="12"/>
      <c r="J226" s="12"/>
      <c r="K226" s="12"/>
      <c r="L226" s="12"/>
      <c r="M226" s="12"/>
      <c r="N226" s="12"/>
      <c r="O226" s="12"/>
      <c r="P226" s="12"/>
      <c r="Q226" s="12"/>
      <c r="R226" s="12"/>
      <c r="S226" s="12"/>
      <c r="T226" s="12"/>
      <c r="U226" s="12"/>
      <c r="V226" s="12"/>
      <c r="W226" s="12"/>
      <c r="X226" s="12"/>
      <c r="Y226" s="12"/>
      <c r="Z226" s="12"/>
    </row>
    <row r="227" ht="15.75" customHeight="1">
      <c r="A227" s="12"/>
      <c r="B227" s="138"/>
      <c r="C227" s="138"/>
      <c r="D227" s="138"/>
      <c r="E227" s="138"/>
      <c r="F227" s="12"/>
      <c r="G227" s="12"/>
      <c r="H227" s="12"/>
      <c r="I227" s="12"/>
      <c r="J227" s="12"/>
      <c r="K227" s="12"/>
      <c r="L227" s="12"/>
      <c r="M227" s="12"/>
      <c r="N227" s="12"/>
      <c r="O227" s="12"/>
      <c r="P227" s="12"/>
      <c r="Q227" s="12"/>
      <c r="R227" s="12"/>
      <c r="S227" s="12"/>
      <c r="T227" s="12"/>
      <c r="U227" s="12"/>
      <c r="V227" s="12"/>
      <c r="W227" s="12"/>
      <c r="X227" s="12"/>
      <c r="Y227" s="12"/>
      <c r="Z227" s="12"/>
    </row>
    <row r="228" ht="15.75" customHeight="1">
      <c r="A228" s="12"/>
      <c r="B228" s="138"/>
      <c r="C228" s="138"/>
      <c r="D228" s="138"/>
      <c r="E228" s="138"/>
      <c r="F228" s="12"/>
      <c r="G228" s="12"/>
      <c r="H228" s="12"/>
      <c r="I228" s="12"/>
      <c r="J228" s="12"/>
      <c r="K228" s="12"/>
      <c r="L228" s="12"/>
      <c r="M228" s="12"/>
      <c r="N228" s="12"/>
      <c r="O228" s="12"/>
      <c r="P228" s="12"/>
      <c r="Q228" s="12"/>
      <c r="R228" s="12"/>
      <c r="S228" s="12"/>
      <c r="T228" s="12"/>
      <c r="U228" s="12"/>
      <c r="V228" s="12"/>
      <c r="W228" s="12"/>
      <c r="X228" s="12"/>
      <c r="Y228" s="12"/>
      <c r="Z228" s="12"/>
    </row>
    <row r="229" ht="15.75" customHeight="1">
      <c r="A229" s="12"/>
      <c r="B229" s="138"/>
      <c r="C229" s="138"/>
      <c r="D229" s="138"/>
      <c r="E229" s="138"/>
      <c r="F229" s="12"/>
      <c r="G229" s="12"/>
      <c r="H229" s="12"/>
      <c r="I229" s="12"/>
      <c r="J229" s="12"/>
      <c r="K229" s="12"/>
      <c r="L229" s="12"/>
      <c r="M229" s="12"/>
      <c r="N229" s="12"/>
      <c r="O229" s="12"/>
      <c r="P229" s="12"/>
      <c r="Q229" s="12"/>
      <c r="R229" s="12"/>
      <c r="S229" s="12"/>
      <c r="T229" s="12"/>
      <c r="U229" s="12"/>
      <c r="V229" s="12"/>
      <c r="W229" s="12"/>
      <c r="X229" s="12"/>
      <c r="Y229" s="12"/>
      <c r="Z229" s="12"/>
    </row>
    <row r="230" ht="15.75" customHeight="1">
      <c r="A230" s="12"/>
      <c r="B230" s="138"/>
      <c r="C230" s="138"/>
      <c r="D230" s="138"/>
      <c r="E230" s="138"/>
      <c r="F230" s="12"/>
      <c r="G230" s="12"/>
      <c r="H230" s="12"/>
      <c r="I230" s="12"/>
      <c r="J230" s="12"/>
      <c r="K230" s="12"/>
      <c r="L230" s="12"/>
      <c r="M230" s="12"/>
      <c r="N230" s="12"/>
      <c r="O230" s="12"/>
      <c r="P230" s="12"/>
      <c r="Q230" s="12"/>
      <c r="R230" s="12"/>
      <c r="S230" s="12"/>
      <c r="T230" s="12"/>
      <c r="U230" s="12"/>
      <c r="V230" s="12"/>
      <c r="W230" s="12"/>
      <c r="X230" s="12"/>
      <c r="Y230" s="12"/>
      <c r="Z230" s="12"/>
    </row>
    <row r="231" ht="15.75" customHeight="1">
      <c r="A231" s="12"/>
      <c r="B231" s="138"/>
      <c r="C231" s="138"/>
      <c r="D231" s="138"/>
      <c r="E231" s="138"/>
      <c r="F231" s="12"/>
      <c r="G231" s="12"/>
      <c r="H231" s="12"/>
      <c r="I231" s="12"/>
      <c r="J231" s="12"/>
      <c r="K231" s="12"/>
      <c r="L231" s="12"/>
      <c r="M231" s="12"/>
      <c r="N231" s="12"/>
      <c r="O231" s="12"/>
      <c r="P231" s="12"/>
      <c r="Q231" s="12"/>
      <c r="R231" s="12"/>
      <c r="S231" s="12"/>
      <c r="T231" s="12"/>
      <c r="U231" s="12"/>
      <c r="V231" s="12"/>
      <c r="W231" s="12"/>
      <c r="X231" s="12"/>
      <c r="Y231" s="12"/>
      <c r="Z231" s="12"/>
    </row>
    <row r="232" ht="15.75" customHeight="1">
      <c r="A232" s="12"/>
      <c r="B232" s="138"/>
      <c r="C232" s="138"/>
      <c r="D232" s="138"/>
      <c r="E232" s="138"/>
      <c r="F232" s="12"/>
      <c r="G232" s="12"/>
      <c r="H232" s="12"/>
      <c r="I232" s="12"/>
      <c r="J232" s="12"/>
      <c r="K232" s="12"/>
      <c r="L232" s="12"/>
      <c r="M232" s="12"/>
      <c r="N232" s="12"/>
      <c r="O232" s="12"/>
      <c r="P232" s="12"/>
      <c r="Q232" s="12"/>
      <c r="R232" s="12"/>
      <c r="S232" s="12"/>
      <c r="T232" s="12"/>
      <c r="U232" s="12"/>
      <c r="V232" s="12"/>
      <c r="W232" s="12"/>
      <c r="X232" s="12"/>
      <c r="Y232" s="12"/>
      <c r="Z232" s="12"/>
    </row>
    <row r="233" ht="15.75" customHeight="1">
      <c r="A233" s="12"/>
      <c r="B233" s="138"/>
      <c r="C233" s="138"/>
      <c r="D233" s="138"/>
      <c r="E233" s="138"/>
      <c r="F233" s="12"/>
      <c r="G233" s="12"/>
      <c r="H233" s="12"/>
      <c r="I233" s="12"/>
      <c r="J233" s="12"/>
      <c r="K233" s="12"/>
      <c r="L233" s="12"/>
      <c r="M233" s="12"/>
      <c r="N233" s="12"/>
      <c r="O233" s="12"/>
      <c r="P233" s="12"/>
      <c r="Q233" s="12"/>
      <c r="R233" s="12"/>
      <c r="S233" s="12"/>
      <c r="T233" s="12"/>
      <c r="U233" s="12"/>
      <c r="V233" s="12"/>
      <c r="W233" s="12"/>
      <c r="X233" s="12"/>
      <c r="Y233" s="12"/>
      <c r="Z233" s="12"/>
    </row>
    <row r="234" ht="15.75" customHeight="1">
      <c r="A234" s="12"/>
      <c r="B234" s="138"/>
      <c r="C234" s="138"/>
      <c r="D234" s="138"/>
      <c r="E234" s="138"/>
      <c r="F234" s="12"/>
      <c r="G234" s="12"/>
      <c r="H234" s="12"/>
      <c r="I234" s="12"/>
      <c r="J234" s="12"/>
      <c r="K234" s="12"/>
      <c r="L234" s="12"/>
      <c r="M234" s="12"/>
      <c r="N234" s="12"/>
      <c r="O234" s="12"/>
      <c r="P234" s="12"/>
      <c r="Q234" s="12"/>
      <c r="R234" s="12"/>
      <c r="S234" s="12"/>
      <c r="T234" s="12"/>
      <c r="U234" s="12"/>
      <c r="V234" s="12"/>
      <c r="W234" s="12"/>
      <c r="X234" s="12"/>
      <c r="Y234" s="12"/>
      <c r="Z234" s="12"/>
    </row>
    <row r="235" ht="15.75" customHeight="1">
      <c r="A235" s="12"/>
      <c r="B235" s="138"/>
      <c r="C235" s="138"/>
      <c r="D235" s="138"/>
      <c r="E235" s="138"/>
      <c r="F235" s="12"/>
      <c r="G235" s="12"/>
      <c r="H235" s="12"/>
      <c r="I235" s="12"/>
      <c r="J235" s="12"/>
      <c r="K235" s="12"/>
      <c r="L235" s="12"/>
      <c r="M235" s="12"/>
      <c r="N235" s="12"/>
      <c r="O235" s="12"/>
      <c r="P235" s="12"/>
      <c r="Q235" s="12"/>
      <c r="R235" s="12"/>
      <c r="S235" s="12"/>
      <c r="T235" s="12"/>
      <c r="U235" s="12"/>
      <c r="V235" s="12"/>
      <c r="W235" s="12"/>
      <c r="X235" s="12"/>
      <c r="Y235" s="12"/>
      <c r="Z235" s="12"/>
    </row>
    <row r="236" ht="15.75" customHeight="1">
      <c r="A236" s="12"/>
      <c r="B236" s="138"/>
      <c r="C236" s="138"/>
      <c r="D236" s="138"/>
      <c r="E236" s="138"/>
      <c r="F236" s="12"/>
      <c r="G236" s="12"/>
      <c r="H236" s="12"/>
      <c r="I236" s="12"/>
      <c r="J236" s="12"/>
      <c r="K236" s="12"/>
      <c r="L236" s="12"/>
      <c r="M236" s="12"/>
      <c r="N236" s="12"/>
      <c r="O236" s="12"/>
      <c r="P236" s="12"/>
      <c r="Q236" s="12"/>
      <c r="R236" s="12"/>
      <c r="S236" s="12"/>
      <c r="T236" s="12"/>
      <c r="U236" s="12"/>
      <c r="V236" s="12"/>
      <c r="W236" s="12"/>
      <c r="X236" s="12"/>
      <c r="Y236" s="12"/>
      <c r="Z236" s="12"/>
    </row>
    <row r="237" ht="15.75" customHeight="1">
      <c r="A237" s="12"/>
      <c r="B237" s="138"/>
      <c r="C237" s="138"/>
      <c r="D237" s="138"/>
      <c r="E237" s="138"/>
      <c r="F237" s="12"/>
      <c r="G237" s="12"/>
      <c r="H237" s="12"/>
      <c r="I237" s="12"/>
      <c r="J237" s="12"/>
      <c r="K237" s="12"/>
      <c r="L237" s="12"/>
      <c r="M237" s="12"/>
      <c r="N237" s="12"/>
      <c r="O237" s="12"/>
      <c r="P237" s="12"/>
      <c r="Q237" s="12"/>
      <c r="R237" s="12"/>
      <c r="S237" s="12"/>
      <c r="T237" s="12"/>
      <c r="U237" s="12"/>
      <c r="V237" s="12"/>
      <c r="W237" s="12"/>
      <c r="X237" s="12"/>
      <c r="Y237" s="12"/>
      <c r="Z237" s="12"/>
    </row>
    <row r="238" ht="15.75" customHeight="1">
      <c r="A238" s="12"/>
      <c r="B238" s="138"/>
      <c r="C238" s="138"/>
      <c r="D238" s="138"/>
      <c r="E238" s="138"/>
      <c r="F238" s="12"/>
      <c r="G238" s="12"/>
      <c r="H238" s="12"/>
      <c r="I238" s="12"/>
      <c r="J238" s="12"/>
      <c r="K238" s="12"/>
      <c r="L238" s="12"/>
      <c r="M238" s="12"/>
      <c r="N238" s="12"/>
      <c r="O238" s="12"/>
      <c r="P238" s="12"/>
      <c r="Q238" s="12"/>
      <c r="R238" s="12"/>
      <c r="S238" s="12"/>
      <c r="T238" s="12"/>
      <c r="U238" s="12"/>
      <c r="V238" s="12"/>
      <c r="W238" s="12"/>
      <c r="X238" s="12"/>
      <c r="Y238" s="12"/>
      <c r="Z238" s="12"/>
    </row>
    <row r="239" ht="15.75" customHeight="1">
      <c r="A239" s="12"/>
      <c r="B239" s="138"/>
      <c r="C239" s="138"/>
      <c r="D239" s="138"/>
      <c r="E239" s="138"/>
      <c r="F239" s="12"/>
      <c r="G239" s="12"/>
      <c r="H239" s="12"/>
      <c r="I239" s="12"/>
      <c r="J239" s="12"/>
      <c r="K239" s="12"/>
      <c r="L239" s="12"/>
      <c r="M239" s="12"/>
      <c r="N239" s="12"/>
      <c r="O239" s="12"/>
      <c r="P239" s="12"/>
      <c r="Q239" s="12"/>
      <c r="R239" s="12"/>
      <c r="S239" s="12"/>
      <c r="T239" s="12"/>
      <c r="U239" s="12"/>
      <c r="V239" s="12"/>
      <c r="W239" s="12"/>
      <c r="X239" s="12"/>
      <c r="Y239" s="12"/>
      <c r="Z239" s="12"/>
    </row>
    <row r="240" ht="15.75" customHeight="1">
      <c r="A240" s="12"/>
      <c r="B240" s="138"/>
      <c r="C240" s="138"/>
      <c r="D240" s="138"/>
      <c r="E240" s="138"/>
      <c r="F240" s="12"/>
      <c r="G240" s="12"/>
      <c r="H240" s="12"/>
      <c r="I240" s="12"/>
      <c r="J240" s="12"/>
      <c r="K240" s="12"/>
      <c r="L240" s="12"/>
      <c r="M240" s="12"/>
      <c r="N240" s="12"/>
      <c r="O240" s="12"/>
      <c r="P240" s="12"/>
      <c r="Q240" s="12"/>
      <c r="R240" s="12"/>
      <c r="S240" s="12"/>
      <c r="T240" s="12"/>
      <c r="U240" s="12"/>
      <c r="V240" s="12"/>
      <c r="W240" s="12"/>
      <c r="X240" s="12"/>
      <c r="Y240" s="12"/>
      <c r="Z240" s="12"/>
    </row>
    <row r="241" ht="15.75" customHeight="1">
      <c r="A241" s="12"/>
      <c r="B241" s="138"/>
      <c r="C241" s="138"/>
      <c r="D241" s="138"/>
      <c r="E241" s="138"/>
      <c r="F241" s="12"/>
      <c r="G241" s="12"/>
      <c r="H241" s="12"/>
      <c r="I241" s="12"/>
      <c r="J241" s="12"/>
      <c r="K241" s="12"/>
      <c r="L241" s="12"/>
      <c r="M241" s="12"/>
      <c r="N241" s="12"/>
      <c r="O241" s="12"/>
      <c r="P241" s="12"/>
      <c r="Q241" s="12"/>
      <c r="R241" s="12"/>
      <c r="S241" s="12"/>
      <c r="T241" s="12"/>
      <c r="U241" s="12"/>
      <c r="V241" s="12"/>
      <c r="W241" s="12"/>
      <c r="X241" s="12"/>
      <c r="Y241" s="12"/>
      <c r="Z241" s="12"/>
    </row>
    <row r="242" ht="15.75" customHeight="1">
      <c r="A242" s="12"/>
      <c r="B242" s="138"/>
      <c r="C242" s="138"/>
      <c r="D242" s="138"/>
      <c r="E242" s="138"/>
      <c r="F242" s="12"/>
      <c r="G242" s="12"/>
      <c r="H242" s="12"/>
      <c r="I242" s="12"/>
      <c r="J242" s="12"/>
      <c r="K242" s="12"/>
      <c r="L242" s="12"/>
      <c r="M242" s="12"/>
      <c r="N242" s="12"/>
      <c r="O242" s="12"/>
      <c r="P242" s="12"/>
      <c r="Q242" s="12"/>
      <c r="R242" s="12"/>
      <c r="S242" s="12"/>
      <c r="T242" s="12"/>
      <c r="U242" s="12"/>
      <c r="V242" s="12"/>
      <c r="W242" s="12"/>
      <c r="X242" s="12"/>
      <c r="Y242" s="12"/>
      <c r="Z242" s="12"/>
    </row>
    <row r="243" ht="15.75" customHeight="1">
      <c r="A243" s="12"/>
      <c r="B243" s="138"/>
      <c r="C243" s="138"/>
      <c r="D243" s="138"/>
      <c r="E243" s="138"/>
      <c r="F243" s="12"/>
      <c r="G243" s="12"/>
      <c r="H243" s="12"/>
      <c r="I243" s="12"/>
      <c r="J243" s="12"/>
      <c r="K243" s="12"/>
      <c r="L243" s="12"/>
      <c r="M243" s="12"/>
      <c r="N243" s="12"/>
      <c r="O243" s="12"/>
      <c r="P243" s="12"/>
      <c r="Q243" s="12"/>
      <c r="R243" s="12"/>
      <c r="S243" s="12"/>
      <c r="T243" s="12"/>
      <c r="U243" s="12"/>
      <c r="V243" s="12"/>
      <c r="W243" s="12"/>
      <c r="X243" s="12"/>
      <c r="Y243" s="12"/>
      <c r="Z243" s="12"/>
    </row>
    <row r="244" ht="15.75" customHeight="1">
      <c r="A244" s="12"/>
      <c r="B244" s="138"/>
      <c r="C244" s="138"/>
      <c r="D244" s="138"/>
      <c r="E244" s="138"/>
      <c r="F244" s="12"/>
      <c r="G244" s="12"/>
      <c r="H244" s="12"/>
      <c r="I244" s="12"/>
      <c r="J244" s="12"/>
      <c r="K244" s="12"/>
      <c r="L244" s="12"/>
      <c r="M244" s="12"/>
      <c r="N244" s="12"/>
      <c r="O244" s="12"/>
      <c r="P244" s="12"/>
      <c r="Q244" s="12"/>
      <c r="R244" s="12"/>
      <c r="S244" s="12"/>
      <c r="T244" s="12"/>
      <c r="U244" s="12"/>
      <c r="V244" s="12"/>
      <c r="W244" s="12"/>
      <c r="X244" s="12"/>
      <c r="Y244" s="12"/>
      <c r="Z244" s="12"/>
    </row>
    <row r="245" ht="15.75" customHeight="1">
      <c r="A245" s="12"/>
      <c r="B245" s="138"/>
      <c r="C245" s="138"/>
      <c r="D245" s="138"/>
      <c r="E245" s="138"/>
      <c r="F245" s="12"/>
      <c r="G245" s="12"/>
      <c r="H245" s="12"/>
      <c r="I245" s="12"/>
      <c r="J245" s="12"/>
      <c r="K245" s="12"/>
      <c r="L245" s="12"/>
      <c r="M245" s="12"/>
      <c r="N245" s="12"/>
      <c r="O245" s="12"/>
      <c r="P245" s="12"/>
      <c r="Q245" s="12"/>
      <c r="R245" s="12"/>
      <c r="S245" s="12"/>
      <c r="T245" s="12"/>
      <c r="U245" s="12"/>
      <c r="V245" s="12"/>
      <c r="W245" s="12"/>
      <c r="X245" s="12"/>
      <c r="Y245" s="12"/>
      <c r="Z245" s="12"/>
    </row>
    <row r="246" ht="15.75" customHeight="1">
      <c r="A246" s="12"/>
      <c r="B246" s="138"/>
      <c r="C246" s="138"/>
      <c r="D246" s="138"/>
      <c r="E246" s="138"/>
      <c r="F246" s="12"/>
      <c r="G246" s="12"/>
      <c r="H246" s="12"/>
      <c r="I246" s="12"/>
      <c r="J246" s="12"/>
      <c r="K246" s="12"/>
      <c r="L246" s="12"/>
      <c r="M246" s="12"/>
      <c r="N246" s="12"/>
      <c r="O246" s="12"/>
      <c r="P246" s="12"/>
      <c r="Q246" s="12"/>
      <c r="R246" s="12"/>
      <c r="S246" s="12"/>
      <c r="T246" s="12"/>
      <c r="U246" s="12"/>
      <c r="V246" s="12"/>
      <c r="W246" s="12"/>
      <c r="X246" s="12"/>
      <c r="Y246" s="12"/>
      <c r="Z246" s="12"/>
    </row>
    <row r="247" ht="15.75" customHeight="1">
      <c r="A247" s="12"/>
      <c r="B247" s="138"/>
      <c r="C247" s="138"/>
      <c r="D247" s="138"/>
      <c r="E247" s="138"/>
      <c r="F247" s="12"/>
      <c r="G247" s="12"/>
      <c r="H247" s="12"/>
      <c r="I247" s="12"/>
      <c r="J247" s="12"/>
      <c r="K247" s="12"/>
      <c r="L247" s="12"/>
      <c r="M247" s="12"/>
      <c r="N247" s="12"/>
      <c r="O247" s="12"/>
      <c r="P247" s="12"/>
      <c r="Q247" s="12"/>
      <c r="R247" s="12"/>
      <c r="S247" s="12"/>
      <c r="T247" s="12"/>
      <c r="U247" s="12"/>
      <c r="V247" s="12"/>
      <c r="W247" s="12"/>
      <c r="X247" s="12"/>
      <c r="Y247" s="12"/>
      <c r="Z247" s="12"/>
    </row>
    <row r="248" ht="15.75" customHeight="1">
      <c r="A248" s="12"/>
      <c r="B248" s="138"/>
      <c r="C248" s="138"/>
      <c r="D248" s="138"/>
      <c r="E248" s="138"/>
      <c r="F248" s="12"/>
      <c r="G248" s="12"/>
      <c r="H248" s="12"/>
      <c r="I248" s="12"/>
      <c r="J248" s="12"/>
      <c r="K248" s="12"/>
      <c r="L248" s="12"/>
      <c r="M248" s="12"/>
      <c r="N248" s="12"/>
      <c r="O248" s="12"/>
      <c r="P248" s="12"/>
      <c r="Q248" s="12"/>
      <c r="R248" s="12"/>
      <c r="S248" s="12"/>
      <c r="T248" s="12"/>
      <c r="U248" s="12"/>
      <c r="V248" s="12"/>
      <c r="W248" s="12"/>
      <c r="X248" s="12"/>
      <c r="Y248" s="12"/>
      <c r="Z248" s="12"/>
    </row>
    <row r="249" ht="15.75" customHeight="1">
      <c r="A249" s="12"/>
      <c r="B249" s="138"/>
      <c r="C249" s="138"/>
      <c r="D249" s="138"/>
      <c r="E249" s="138"/>
      <c r="F249" s="12"/>
      <c r="G249" s="12"/>
      <c r="H249" s="12"/>
      <c r="I249" s="12"/>
      <c r="J249" s="12"/>
      <c r="K249" s="12"/>
      <c r="L249" s="12"/>
      <c r="M249" s="12"/>
      <c r="N249" s="12"/>
      <c r="O249" s="12"/>
      <c r="P249" s="12"/>
      <c r="Q249" s="12"/>
      <c r="R249" s="12"/>
      <c r="S249" s="12"/>
      <c r="T249" s="12"/>
      <c r="U249" s="12"/>
      <c r="V249" s="12"/>
      <c r="W249" s="12"/>
      <c r="X249" s="12"/>
      <c r="Y249" s="12"/>
      <c r="Z249" s="12"/>
    </row>
    <row r="250" ht="15.75" customHeight="1">
      <c r="A250" s="12"/>
      <c r="B250" s="138"/>
      <c r="C250" s="138"/>
      <c r="D250" s="138"/>
      <c r="E250" s="138"/>
      <c r="F250" s="12"/>
      <c r="G250" s="12"/>
      <c r="H250" s="12"/>
      <c r="I250" s="12"/>
      <c r="J250" s="12"/>
      <c r="K250" s="12"/>
      <c r="L250" s="12"/>
      <c r="M250" s="12"/>
      <c r="N250" s="12"/>
      <c r="O250" s="12"/>
      <c r="P250" s="12"/>
      <c r="Q250" s="12"/>
      <c r="R250" s="12"/>
      <c r="S250" s="12"/>
      <c r="T250" s="12"/>
      <c r="U250" s="12"/>
      <c r="V250" s="12"/>
      <c r="W250" s="12"/>
      <c r="X250" s="12"/>
      <c r="Y250" s="12"/>
      <c r="Z250" s="12"/>
    </row>
    <row r="251" ht="15.75" customHeight="1">
      <c r="A251" s="12"/>
      <c r="B251" s="138"/>
      <c r="C251" s="138"/>
      <c r="D251" s="138"/>
      <c r="E251" s="138"/>
      <c r="F251" s="12"/>
      <c r="G251" s="12"/>
      <c r="H251" s="12"/>
      <c r="I251" s="12"/>
      <c r="J251" s="12"/>
      <c r="K251" s="12"/>
      <c r="L251" s="12"/>
      <c r="M251" s="12"/>
      <c r="N251" s="12"/>
      <c r="O251" s="12"/>
      <c r="P251" s="12"/>
      <c r="Q251" s="12"/>
      <c r="R251" s="12"/>
      <c r="S251" s="12"/>
      <c r="T251" s="12"/>
      <c r="U251" s="12"/>
      <c r="V251" s="12"/>
      <c r="W251" s="12"/>
      <c r="X251" s="12"/>
      <c r="Y251" s="12"/>
      <c r="Z251" s="12"/>
    </row>
    <row r="252" ht="15.75" customHeight="1">
      <c r="A252" s="12"/>
      <c r="B252" s="138"/>
      <c r="C252" s="138"/>
      <c r="D252" s="138"/>
      <c r="E252" s="138"/>
      <c r="F252" s="12"/>
      <c r="G252" s="12"/>
      <c r="H252" s="12"/>
      <c r="I252" s="12"/>
      <c r="J252" s="12"/>
      <c r="K252" s="12"/>
      <c r="L252" s="12"/>
      <c r="M252" s="12"/>
      <c r="N252" s="12"/>
      <c r="O252" s="12"/>
      <c r="P252" s="12"/>
      <c r="Q252" s="12"/>
      <c r="R252" s="12"/>
      <c r="S252" s="12"/>
      <c r="T252" s="12"/>
      <c r="U252" s="12"/>
      <c r="V252" s="12"/>
      <c r="W252" s="12"/>
      <c r="X252" s="12"/>
      <c r="Y252" s="12"/>
      <c r="Z252" s="12"/>
    </row>
    <row r="253" ht="15.75" customHeight="1">
      <c r="A253" s="12"/>
      <c r="B253" s="138"/>
      <c r="C253" s="138"/>
      <c r="D253" s="138"/>
      <c r="E253" s="138"/>
      <c r="F253" s="12"/>
      <c r="G253" s="12"/>
      <c r="H253" s="12"/>
      <c r="I253" s="12"/>
      <c r="J253" s="12"/>
      <c r="K253" s="12"/>
      <c r="L253" s="12"/>
      <c r="M253" s="12"/>
      <c r="N253" s="12"/>
      <c r="O253" s="12"/>
      <c r="P253" s="12"/>
      <c r="Q253" s="12"/>
      <c r="R253" s="12"/>
      <c r="S253" s="12"/>
      <c r="T253" s="12"/>
      <c r="U253" s="12"/>
      <c r="V253" s="12"/>
      <c r="W253" s="12"/>
      <c r="X253" s="12"/>
      <c r="Y253" s="12"/>
      <c r="Z253" s="12"/>
    </row>
    <row r="254" ht="15.75" customHeight="1">
      <c r="A254" s="12"/>
      <c r="B254" s="138"/>
      <c r="C254" s="138"/>
      <c r="D254" s="138"/>
      <c r="E254" s="138"/>
      <c r="F254" s="12"/>
      <c r="G254" s="12"/>
      <c r="H254" s="12"/>
      <c r="I254" s="12"/>
      <c r="J254" s="12"/>
      <c r="K254" s="12"/>
      <c r="L254" s="12"/>
      <c r="M254" s="12"/>
      <c r="N254" s="12"/>
      <c r="O254" s="12"/>
      <c r="P254" s="12"/>
      <c r="Q254" s="12"/>
      <c r="R254" s="12"/>
      <c r="S254" s="12"/>
      <c r="T254" s="12"/>
      <c r="U254" s="12"/>
      <c r="V254" s="12"/>
      <c r="W254" s="12"/>
      <c r="X254" s="12"/>
      <c r="Y254" s="12"/>
      <c r="Z254" s="12"/>
    </row>
    <row r="255" ht="15.75" customHeight="1">
      <c r="A255" s="12"/>
      <c r="B255" s="138"/>
      <c r="C255" s="138"/>
      <c r="D255" s="138"/>
      <c r="E255" s="138"/>
      <c r="F255" s="12"/>
      <c r="G255" s="12"/>
      <c r="H255" s="12"/>
      <c r="I255" s="12"/>
      <c r="J255" s="12"/>
      <c r="K255" s="12"/>
      <c r="L255" s="12"/>
      <c r="M255" s="12"/>
      <c r="N255" s="12"/>
      <c r="O255" s="12"/>
      <c r="P255" s="12"/>
      <c r="Q255" s="12"/>
      <c r="R255" s="12"/>
      <c r="S255" s="12"/>
      <c r="T255" s="12"/>
      <c r="U255" s="12"/>
      <c r="V255" s="12"/>
      <c r="W255" s="12"/>
      <c r="X255" s="12"/>
      <c r="Y255" s="12"/>
      <c r="Z255" s="12"/>
    </row>
    <row r="256" ht="15.75" customHeight="1">
      <c r="A256" s="12"/>
      <c r="B256" s="138"/>
      <c r="C256" s="138"/>
      <c r="D256" s="138"/>
      <c r="E256" s="138"/>
      <c r="F256" s="12"/>
      <c r="G256" s="12"/>
      <c r="H256" s="12"/>
      <c r="I256" s="12"/>
      <c r="J256" s="12"/>
      <c r="K256" s="12"/>
      <c r="L256" s="12"/>
      <c r="M256" s="12"/>
      <c r="N256" s="12"/>
      <c r="O256" s="12"/>
      <c r="P256" s="12"/>
      <c r="Q256" s="12"/>
      <c r="R256" s="12"/>
      <c r="S256" s="12"/>
      <c r="T256" s="12"/>
      <c r="U256" s="12"/>
      <c r="V256" s="12"/>
      <c r="W256" s="12"/>
      <c r="X256" s="12"/>
      <c r="Y256" s="12"/>
      <c r="Z256" s="12"/>
    </row>
    <row r="257" ht="15.75" customHeight="1">
      <c r="A257" s="12"/>
      <c r="B257" s="138"/>
      <c r="C257" s="138"/>
      <c r="D257" s="138"/>
      <c r="E257" s="138"/>
      <c r="F257" s="12"/>
      <c r="G257" s="12"/>
      <c r="H257" s="12"/>
      <c r="I257" s="12"/>
      <c r="J257" s="12"/>
      <c r="K257" s="12"/>
      <c r="L257" s="12"/>
      <c r="M257" s="12"/>
      <c r="N257" s="12"/>
      <c r="O257" s="12"/>
      <c r="P257" s="12"/>
      <c r="Q257" s="12"/>
      <c r="R257" s="12"/>
      <c r="S257" s="12"/>
      <c r="T257" s="12"/>
      <c r="U257" s="12"/>
      <c r="V257" s="12"/>
      <c r="W257" s="12"/>
      <c r="X257" s="12"/>
      <c r="Y257" s="12"/>
      <c r="Z257" s="12"/>
    </row>
    <row r="258" ht="15.75" customHeight="1">
      <c r="A258" s="12"/>
      <c r="B258" s="138"/>
      <c r="C258" s="138"/>
      <c r="D258" s="138"/>
      <c r="E258" s="138"/>
      <c r="F258" s="12"/>
      <c r="G258" s="12"/>
      <c r="H258" s="12"/>
      <c r="I258" s="12"/>
      <c r="J258" s="12"/>
      <c r="K258" s="12"/>
      <c r="L258" s="12"/>
      <c r="M258" s="12"/>
      <c r="N258" s="12"/>
      <c r="O258" s="12"/>
      <c r="P258" s="12"/>
      <c r="Q258" s="12"/>
      <c r="R258" s="12"/>
      <c r="S258" s="12"/>
      <c r="T258" s="12"/>
      <c r="U258" s="12"/>
      <c r="V258" s="12"/>
      <c r="W258" s="12"/>
      <c r="X258" s="12"/>
      <c r="Y258" s="12"/>
      <c r="Z258" s="12"/>
    </row>
    <row r="259" ht="15.75" customHeight="1">
      <c r="A259" s="12"/>
      <c r="B259" s="138"/>
      <c r="C259" s="138"/>
      <c r="D259" s="138"/>
      <c r="E259" s="138"/>
      <c r="F259" s="12"/>
      <c r="G259" s="12"/>
      <c r="H259" s="12"/>
      <c r="I259" s="12"/>
      <c r="J259" s="12"/>
      <c r="K259" s="12"/>
      <c r="L259" s="12"/>
      <c r="M259" s="12"/>
      <c r="N259" s="12"/>
      <c r="O259" s="12"/>
      <c r="P259" s="12"/>
      <c r="Q259" s="12"/>
      <c r="R259" s="12"/>
      <c r="S259" s="12"/>
      <c r="T259" s="12"/>
      <c r="U259" s="12"/>
      <c r="V259" s="12"/>
      <c r="W259" s="12"/>
      <c r="X259" s="12"/>
      <c r="Y259" s="12"/>
      <c r="Z259" s="12"/>
    </row>
    <row r="260" ht="15.75" customHeight="1">
      <c r="A260" s="12"/>
      <c r="B260" s="138"/>
      <c r="C260" s="138"/>
      <c r="D260" s="138"/>
      <c r="E260" s="138"/>
      <c r="F260" s="12"/>
      <c r="G260" s="12"/>
      <c r="H260" s="12"/>
      <c r="I260" s="12"/>
      <c r="J260" s="12"/>
      <c r="K260" s="12"/>
      <c r="L260" s="12"/>
      <c r="M260" s="12"/>
      <c r="N260" s="12"/>
      <c r="O260" s="12"/>
      <c r="P260" s="12"/>
      <c r="Q260" s="12"/>
      <c r="R260" s="12"/>
      <c r="S260" s="12"/>
      <c r="T260" s="12"/>
      <c r="U260" s="12"/>
      <c r="V260" s="12"/>
      <c r="W260" s="12"/>
      <c r="X260" s="12"/>
      <c r="Y260" s="12"/>
      <c r="Z260" s="12"/>
    </row>
    <row r="261" ht="15.75" customHeight="1">
      <c r="A261" s="12"/>
      <c r="B261" s="138"/>
      <c r="C261" s="138"/>
      <c r="D261" s="138"/>
      <c r="E261" s="138"/>
      <c r="F261" s="12"/>
      <c r="G261" s="12"/>
      <c r="H261" s="12"/>
      <c r="I261" s="12"/>
      <c r="J261" s="12"/>
      <c r="K261" s="12"/>
      <c r="L261" s="12"/>
      <c r="M261" s="12"/>
      <c r="N261" s="12"/>
      <c r="O261" s="12"/>
      <c r="P261" s="12"/>
      <c r="Q261" s="12"/>
      <c r="R261" s="12"/>
      <c r="S261" s="12"/>
      <c r="T261" s="12"/>
      <c r="U261" s="12"/>
      <c r="V261" s="12"/>
      <c r="W261" s="12"/>
      <c r="X261" s="12"/>
      <c r="Y261" s="12"/>
      <c r="Z261" s="12"/>
    </row>
    <row r="262" ht="15.75" customHeight="1">
      <c r="A262" s="12"/>
      <c r="B262" s="138"/>
      <c r="C262" s="138"/>
      <c r="D262" s="138"/>
      <c r="E262" s="138"/>
      <c r="F262" s="12"/>
      <c r="G262" s="12"/>
      <c r="H262" s="12"/>
      <c r="I262" s="12"/>
      <c r="J262" s="12"/>
      <c r="K262" s="12"/>
      <c r="L262" s="12"/>
      <c r="M262" s="12"/>
      <c r="N262" s="12"/>
      <c r="O262" s="12"/>
      <c r="P262" s="12"/>
      <c r="Q262" s="12"/>
      <c r="R262" s="12"/>
      <c r="S262" s="12"/>
      <c r="T262" s="12"/>
      <c r="U262" s="12"/>
      <c r="V262" s="12"/>
      <c r="W262" s="12"/>
      <c r="X262" s="12"/>
      <c r="Y262" s="12"/>
      <c r="Z262" s="12"/>
    </row>
    <row r="263" ht="15.75" customHeight="1">
      <c r="A263" s="12"/>
      <c r="B263" s="138"/>
      <c r="C263" s="138"/>
      <c r="D263" s="138"/>
      <c r="E263" s="138"/>
      <c r="F263" s="12"/>
      <c r="G263" s="12"/>
      <c r="H263" s="12"/>
      <c r="I263" s="12"/>
      <c r="J263" s="12"/>
      <c r="K263" s="12"/>
      <c r="L263" s="12"/>
      <c r="M263" s="12"/>
      <c r="N263" s="12"/>
      <c r="O263" s="12"/>
      <c r="P263" s="12"/>
      <c r="Q263" s="12"/>
      <c r="R263" s="12"/>
      <c r="S263" s="12"/>
      <c r="T263" s="12"/>
      <c r="U263" s="12"/>
      <c r="V263" s="12"/>
      <c r="W263" s="12"/>
      <c r="X263" s="12"/>
      <c r="Y263" s="12"/>
      <c r="Z263" s="12"/>
    </row>
    <row r="264" ht="15.75" customHeight="1">
      <c r="A264" s="12"/>
      <c r="B264" s="138"/>
      <c r="C264" s="138"/>
      <c r="D264" s="138"/>
      <c r="E264" s="138"/>
      <c r="F264" s="12"/>
      <c r="G264" s="12"/>
      <c r="H264" s="12"/>
      <c r="I264" s="12"/>
      <c r="J264" s="12"/>
      <c r="K264" s="12"/>
      <c r="L264" s="12"/>
      <c r="M264" s="12"/>
      <c r="N264" s="12"/>
      <c r="O264" s="12"/>
      <c r="P264" s="12"/>
      <c r="Q264" s="12"/>
      <c r="R264" s="12"/>
      <c r="S264" s="12"/>
      <c r="T264" s="12"/>
      <c r="U264" s="12"/>
      <c r="V264" s="12"/>
      <c r="W264" s="12"/>
      <c r="X264" s="12"/>
      <c r="Y264" s="12"/>
      <c r="Z264" s="12"/>
    </row>
    <row r="265" ht="15.75" customHeight="1">
      <c r="A265" s="12"/>
      <c r="B265" s="138"/>
      <c r="C265" s="138"/>
      <c r="D265" s="138"/>
      <c r="E265" s="138"/>
      <c r="F265" s="12"/>
      <c r="G265" s="12"/>
      <c r="H265" s="12"/>
      <c r="I265" s="12"/>
      <c r="J265" s="12"/>
      <c r="K265" s="12"/>
      <c r="L265" s="12"/>
      <c r="M265" s="12"/>
      <c r="N265" s="12"/>
      <c r="O265" s="12"/>
      <c r="P265" s="12"/>
      <c r="Q265" s="12"/>
      <c r="R265" s="12"/>
      <c r="S265" s="12"/>
      <c r="T265" s="12"/>
      <c r="U265" s="12"/>
      <c r="V265" s="12"/>
      <c r="W265" s="12"/>
      <c r="X265" s="12"/>
      <c r="Y265" s="12"/>
      <c r="Z265" s="12"/>
    </row>
    <row r="266" ht="15.75" customHeight="1">
      <c r="A266" s="12"/>
      <c r="B266" s="138"/>
      <c r="C266" s="138"/>
      <c r="D266" s="138"/>
      <c r="E266" s="138"/>
      <c r="F266" s="12"/>
      <c r="G266" s="12"/>
      <c r="H266" s="12"/>
      <c r="I266" s="12"/>
      <c r="J266" s="12"/>
      <c r="K266" s="12"/>
      <c r="L266" s="12"/>
      <c r="M266" s="12"/>
      <c r="N266" s="12"/>
      <c r="O266" s="12"/>
      <c r="P266" s="12"/>
      <c r="Q266" s="12"/>
      <c r="R266" s="12"/>
      <c r="S266" s="12"/>
      <c r="T266" s="12"/>
      <c r="U266" s="12"/>
      <c r="V266" s="12"/>
      <c r="W266" s="12"/>
      <c r="X266" s="12"/>
      <c r="Y266" s="12"/>
      <c r="Z266" s="12"/>
    </row>
    <row r="267" ht="15.75" customHeight="1">
      <c r="A267" s="12"/>
      <c r="B267" s="138"/>
      <c r="C267" s="138"/>
      <c r="D267" s="138"/>
      <c r="E267" s="138"/>
      <c r="F267" s="12"/>
      <c r="G267" s="12"/>
      <c r="H267" s="12"/>
      <c r="I267" s="12"/>
      <c r="J267" s="12"/>
      <c r="K267" s="12"/>
      <c r="L267" s="12"/>
      <c r="M267" s="12"/>
      <c r="N267" s="12"/>
      <c r="O267" s="12"/>
      <c r="P267" s="12"/>
      <c r="Q267" s="12"/>
      <c r="R267" s="12"/>
      <c r="S267" s="12"/>
      <c r="T267" s="12"/>
      <c r="U267" s="12"/>
      <c r="V267" s="12"/>
      <c r="W267" s="12"/>
      <c r="X267" s="12"/>
      <c r="Y267" s="12"/>
      <c r="Z267" s="12"/>
    </row>
    <row r="268" ht="15.75" customHeight="1">
      <c r="A268" s="12"/>
      <c r="B268" s="138"/>
      <c r="C268" s="138"/>
      <c r="D268" s="138"/>
      <c r="E268" s="138"/>
      <c r="F268" s="12"/>
      <c r="G268" s="12"/>
      <c r="H268" s="12"/>
      <c r="I268" s="12"/>
      <c r="J268" s="12"/>
      <c r="K268" s="12"/>
      <c r="L268" s="12"/>
      <c r="M268" s="12"/>
      <c r="N268" s="12"/>
      <c r="O268" s="12"/>
      <c r="P268" s="12"/>
      <c r="Q268" s="12"/>
      <c r="R268" s="12"/>
      <c r="S268" s="12"/>
      <c r="T268" s="12"/>
      <c r="U268" s="12"/>
      <c r="V268" s="12"/>
      <c r="W268" s="12"/>
      <c r="X268" s="12"/>
      <c r="Y268" s="12"/>
      <c r="Z268" s="12"/>
    </row>
    <row r="269" ht="15.75" customHeight="1">
      <c r="A269" s="12"/>
      <c r="B269" s="138"/>
      <c r="C269" s="138"/>
      <c r="D269" s="138"/>
      <c r="E269" s="138"/>
      <c r="F269" s="12"/>
      <c r="G269" s="12"/>
      <c r="H269" s="12"/>
      <c r="I269" s="12"/>
      <c r="J269" s="12"/>
      <c r="K269" s="12"/>
      <c r="L269" s="12"/>
      <c r="M269" s="12"/>
      <c r="N269" s="12"/>
      <c r="O269" s="12"/>
      <c r="P269" s="12"/>
      <c r="Q269" s="12"/>
      <c r="R269" s="12"/>
      <c r="S269" s="12"/>
      <c r="T269" s="12"/>
      <c r="U269" s="12"/>
      <c r="V269" s="12"/>
      <c r="W269" s="12"/>
      <c r="X269" s="12"/>
      <c r="Y269" s="12"/>
      <c r="Z269" s="12"/>
    </row>
    <row r="270" ht="15.75" customHeight="1">
      <c r="A270" s="12"/>
      <c r="B270" s="138"/>
      <c r="C270" s="138"/>
      <c r="D270" s="138"/>
      <c r="E270" s="138"/>
      <c r="F270" s="12"/>
      <c r="G270" s="12"/>
      <c r="H270" s="12"/>
      <c r="I270" s="12"/>
      <c r="J270" s="12"/>
      <c r="K270" s="12"/>
      <c r="L270" s="12"/>
      <c r="M270" s="12"/>
      <c r="N270" s="12"/>
      <c r="O270" s="12"/>
      <c r="P270" s="12"/>
      <c r="Q270" s="12"/>
      <c r="R270" s="12"/>
      <c r="S270" s="12"/>
      <c r="T270" s="12"/>
      <c r="U270" s="12"/>
      <c r="V270" s="12"/>
      <c r="W270" s="12"/>
      <c r="X270" s="12"/>
      <c r="Y270" s="12"/>
      <c r="Z270" s="12"/>
    </row>
    <row r="271" ht="15.75" customHeight="1">
      <c r="A271" s="12"/>
      <c r="B271" s="138"/>
      <c r="C271" s="138"/>
      <c r="D271" s="138"/>
      <c r="E271" s="138"/>
      <c r="F271" s="12"/>
      <c r="G271" s="12"/>
      <c r="H271" s="12"/>
      <c r="I271" s="12"/>
      <c r="J271" s="12"/>
      <c r="K271" s="12"/>
      <c r="L271" s="12"/>
      <c r="M271" s="12"/>
      <c r="N271" s="12"/>
      <c r="O271" s="12"/>
      <c r="P271" s="12"/>
      <c r="Q271" s="12"/>
      <c r="R271" s="12"/>
      <c r="S271" s="12"/>
      <c r="T271" s="12"/>
      <c r="U271" s="12"/>
      <c r="V271" s="12"/>
      <c r="W271" s="12"/>
      <c r="X271" s="12"/>
      <c r="Y271" s="12"/>
      <c r="Z271" s="12"/>
    </row>
    <row r="272" ht="15.75" customHeight="1">
      <c r="A272" s="12"/>
      <c r="B272" s="138"/>
      <c r="C272" s="138"/>
      <c r="D272" s="138"/>
      <c r="E272" s="138"/>
      <c r="F272" s="12"/>
      <c r="G272" s="12"/>
      <c r="H272" s="12"/>
      <c r="I272" s="12"/>
      <c r="J272" s="12"/>
      <c r="K272" s="12"/>
      <c r="L272" s="12"/>
      <c r="M272" s="12"/>
      <c r="N272" s="12"/>
      <c r="O272" s="12"/>
      <c r="P272" s="12"/>
      <c r="Q272" s="12"/>
      <c r="R272" s="12"/>
      <c r="S272" s="12"/>
      <c r="T272" s="12"/>
      <c r="U272" s="12"/>
      <c r="V272" s="12"/>
      <c r="W272" s="12"/>
      <c r="X272" s="12"/>
      <c r="Y272" s="12"/>
      <c r="Z272" s="12"/>
    </row>
    <row r="273" ht="15.75" customHeight="1">
      <c r="A273" s="12"/>
      <c r="B273" s="138"/>
      <c r="C273" s="138"/>
      <c r="D273" s="138"/>
      <c r="E273" s="138"/>
      <c r="F273" s="12"/>
      <c r="G273" s="12"/>
      <c r="H273" s="12"/>
      <c r="I273" s="12"/>
      <c r="J273" s="12"/>
      <c r="K273" s="12"/>
      <c r="L273" s="12"/>
      <c r="M273" s="12"/>
      <c r="N273" s="12"/>
      <c r="O273" s="12"/>
      <c r="P273" s="12"/>
      <c r="Q273" s="12"/>
      <c r="R273" s="12"/>
      <c r="S273" s="12"/>
      <c r="T273" s="12"/>
      <c r="U273" s="12"/>
      <c r="V273" s="12"/>
      <c r="W273" s="12"/>
      <c r="X273" s="12"/>
      <c r="Y273" s="12"/>
      <c r="Z273" s="12"/>
    </row>
    <row r="274" ht="15.75" customHeight="1">
      <c r="A274" s="12"/>
      <c r="B274" s="138"/>
      <c r="C274" s="138"/>
      <c r="D274" s="138"/>
      <c r="E274" s="138"/>
      <c r="F274" s="12"/>
      <c r="G274" s="12"/>
      <c r="H274" s="12"/>
      <c r="I274" s="12"/>
      <c r="J274" s="12"/>
      <c r="K274" s="12"/>
      <c r="L274" s="12"/>
      <c r="M274" s="12"/>
      <c r="N274" s="12"/>
      <c r="O274" s="12"/>
      <c r="P274" s="12"/>
      <c r="Q274" s="12"/>
      <c r="R274" s="12"/>
      <c r="S274" s="12"/>
      <c r="T274" s="12"/>
      <c r="U274" s="12"/>
      <c r="V274" s="12"/>
      <c r="W274" s="12"/>
      <c r="X274" s="12"/>
      <c r="Y274" s="12"/>
      <c r="Z274" s="12"/>
    </row>
    <row r="275" ht="15.75" customHeight="1">
      <c r="A275" s="12"/>
      <c r="B275" s="138"/>
      <c r="C275" s="138"/>
      <c r="D275" s="138"/>
      <c r="E275" s="138"/>
      <c r="F275" s="12"/>
      <c r="G275" s="12"/>
      <c r="H275" s="12"/>
      <c r="I275" s="12"/>
      <c r="J275" s="12"/>
      <c r="K275" s="12"/>
      <c r="L275" s="12"/>
      <c r="M275" s="12"/>
      <c r="N275" s="12"/>
      <c r="O275" s="12"/>
      <c r="P275" s="12"/>
      <c r="Q275" s="12"/>
      <c r="R275" s="12"/>
      <c r="S275" s="12"/>
      <c r="T275" s="12"/>
      <c r="U275" s="12"/>
      <c r="V275" s="12"/>
      <c r="W275" s="12"/>
      <c r="X275" s="12"/>
      <c r="Y275" s="12"/>
      <c r="Z275" s="12"/>
    </row>
    <row r="276" ht="15.75" customHeight="1">
      <c r="A276" s="12"/>
      <c r="B276" s="138"/>
      <c r="C276" s="138"/>
      <c r="D276" s="138"/>
      <c r="E276" s="138"/>
      <c r="F276" s="12"/>
      <c r="G276" s="12"/>
      <c r="H276" s="12"/>
      <c r="I276" s="12"/>
      <c r="J276" s="12"/>
      <c r="K276" s="12"/>
      <c r="L276" s="12"/>
      <c r="M276" s="12"/>
      <c r="N276" s="12"/>
      <c r="O276" s="12"/>
      <c r="P276" s="12"/>
      <c r="Q276" s="12"/>
      <c r="R276" s="12"/>
      <c r="S276" s="12"/>
      <c r="T276" s="12"/>
      <c r="U276" s="12"/>
      <c r="V276" s="12"/>
      <c r="W276" s="12"/>
      <c r="X276" s="12"/>
      <c r="Y276" s="12"/>
      <c r="Z276" s="12"/>
    </row>
    <row r="277" ht="15.75" customHeight="1">
      <c r="A277" s="12"/>
      <c r="B277" s="138"/>
      <c r="C277" s="138"/>
      <c r="D277" s="138"/>
      <c r="E277" s="138"/>
      <c r="F277" s="12"/>
      <c r="G277" s="12"/>
      <c r="H277" s="12"/>
      <c r="I277" s="12"/>
      <c r="J277" s="12"/>
      <c r="K277" s="12"/>
      <c r="L277" s="12"/>
      <c r="M277" s="12"/>
      <c r="N277" s="12"/>
      <c r="O277" s="12"/>
      <c r="P277" s="12"/>
      <c r="Q277" s="12"/>
      <c r="R277" s="12"/>
      <c r="S277" s="12"/>
      <c r="T277" s="12"/>
      <c r="U277" s="12"/>
      <c r="V277" s="12"/>
      <c r="W277" s="12"/>
      <c r="X277" s="12"/>
      <c r="Y277" s="12"/>
      <c r="Z277" s="12"/>
    </row>
    <row r="278" ht="15.75" customHeight="1">
      <c r="A278" s="12"/>
      <c r="B278" s="138"/>
      <c r="C278" s="138"/>
      <c r="D278" s="138"/>
      <c r="E278" s="138"/>
      <c r="F278" s="12"/>
      <c r="G278" s="12"/>
      <c r="H278" s="12"/>
      <c r="I278" s="12"/>
      <c r="J278" s="12"/>
      <c r="K278" s="12"/>
      <c r="L278" s="12"/>
      <c r="M278" s="12"/>
      <c r="N278" s="12"/>
      <c r="O278" s="12"/>
      <c r="P278" s="12"/>
      <c r="Q278" s="12"/>
      <c r="R278" s="12"/>
      <c r="S278" s="12"/>
      <c r="T278" s="12"/>
      <c r="U278" s="12"/>
      <c r="V278" s="12"/>
      <c r="W278" s="12"/>
      <c r="X278" s="12"/>
      <c r="Y278" s="12"/>
      <c r="Z278" s="12"/>
    </row>
    <row r="279" ht="15.75" customHeight="1">
      <c r="A279" s="12"/>
      <c r="B279" s="138"/>
      <c r="C279" s="138"/>
      <c r="D279" s="138"/>
      <c r="E279" s="138"/>
      <c r="F279" s="12"/>
      <c r="G279" s="12"/>
      <c r="H279" s="12"/>
      <c r="I279" s="12"/>
      <c r="J279" s="12"/>
      <c r="K279" s="12"/>
      <c r="L279" s="12"/>
      <c r="M279" s="12"/>
      <c r="N279" s="12"/>
      <c r="O279" s="12"/>
      <c r="P279" s="12"/>
      <c r="Q279" s="12"/>
      <c r="R279" s="12"/>
      <c r="S279" s="12"/>
      <c r="T279" s="12"/>
      <c r="U279" s="12"/>
      <c r="V279" s="12"/>
      <c r="W279" s="12"/>
      <c r="X279" s="12"/>
      <c r="Y279" s="12"/>
      <c r="Z279" s="12"/>
    </row>
    <row r="280" ht="15.75" customHeight="1">
      <c r="A280" s="12"/>
      <c r="B280" s="138"/>
      <c r="C280" s="138"/>
      <c r="D280" s="138"/>
      <c r="E280" s="138"/>
      <c r="F280" s="12"/>
      <c r="G280" s="12"/>
      <c r="H280" s="12"/>
      <c r="I280" s="12"/>
      <c r="J280" s="12"/>
      <c r="K280" s="12"/>
      <c r="L280" s="12"/>
      <c r="M280" s="12"/>
      <c r="N280" s="12"/>
      <c r="O280" s="12"/>
      <c r="P280" s="12"/>
      <c r="Q280" s="12"/>
      <c r="R280" s="12"/>
      <c r="S280" s="12"/>
      <c r="T280" s="12"/>
      <c r="U280" s="12"/>
      <c r="V280" s="12"/>
      <c r="W280" s="12"/>
      <c r="X280" s="12"/>
      <c r="Y280" s="12"/>
      <c r="Z280" s="12"/>
    </row>
    <row r="281" ht="15.75" customHeight="1">
      <c r="A281" s="12"/>
      <c r="B281" s="138"/>
      <c r="C281" s="138"/>
      <c r="D281" s="138"/>
      <c r="E281" s="138"/>
      <c r="F281" s="12"/>
      <c r="G281" s="12"/>
      <c r="H281" s="12"/>
      <c r="I281" s="12"/>
      <c r="J281" s="12"/>
      <c r="K281" s="12"/>
      <c r="L281" s="12"/>
      <c r="M281" s="12"/>
      <c r="N281" s="12"/>
      <c r="O281" s="12"/>
      <c r="P281" s="12"/>
      <c r="Q281" s="12"/>
      <c r="R281" s="12"/>
      <c r="S281" s="12"/>
      <c r="T281" s="12"/>
      <c r="U281" s="12"/>
      <c r="V281" s="12"/>
      <c r="W281" s="12"/>
      <c r="X281" s="12"/>
      <c r="Y281" s="12"/>
      <c r="Z281" s="12"/>
    </row>
    <row r="282" ht="15.75" customHeight="1">
      <c r="A282" s="12"/>
      <c r="B282" s="138"/>
      <c r="C282" s="138"/>
      <c r="D282" s="138"/>
      <c r="E282" s="138"/>
      <c r="F282" s="12"/>
      <c r="G282" s="12"/>
      <c r="H282" s="12"/>
      <c r="I282" s="12"/>
      <c r="J282" s="12"/>
      <c r="K282" s="12"/>
      <c r="L282" s="12"/>
      <c r="M282" s="12"/>
      <c r="N282" s="12"/>
      <c r="O282" s="12"/>
      <c r="P282" s="12"/>
      <c r="Q282" s="12"/>
      <c r="R282" s="12"/>
      <c r="S282" s="12"/>
      <c r="T282" s="12"/>
      <c r="U282" s="12"/>
      <c r="V282" s="12"/>
      <c r="W282" s="12"/>
      <c r="X282" s="12"/>
      <c r="Y282" s="12"/>
      <c r="Z282" s="12"/>
    </row>
    <row r="283" ht="15.75" customHeight="1">
      <c r="A283" s="12"/>
      <c r="B283" s="138"/>
      <c r="C283" s="138"/>
      <c r="D283" s="138"/>
      <c r="E283" s="138"/>
      <c r="F283" s="12"/>
      <c r="G283" s="12"/>
      <c r="H283" s="12"/>
      <c r="I283" s="12"/>
      <c r="J283" s="12"/>
      <c r="K283" s="12"/>
      <c r="L283" s="12"/>
      <c r="M283" s="12"/>
      <c r="N283" s="12"/>
      <c r="O283" s="12"/>
      <c r="P283" s="12"/>
      <c r="Q283" s="12"/>
      <c r="R283" s="12"/>
      <c r="S283" s="12"/>
      <c r="T283" s="12"/>
      <c r="U283" s="12"/>
      <c r="V283" s="12"/>
      <c r="W283" s="12"/>
      <c r="X283" s="12"/>
      <c r="Y283" s="12"/>
      <c r="Z283" s="12"/>
    </row>
    <row r="284" ht="15.75" customHeight="1">
      <c r="A284" s="12"/>
      <c r="B284" s="138"/>
      <c r="C284" s="138"/>
      <c r="D284" s="138"/>
      <c r="E284" s="138"/>
      <c r="F284" s="12"/>
      <c r="G284" s="12"/>
      <c r="H284" s="12"/>
      <c r="I284" s="12"/>
      <c r="J284" s="12"/>
      <c r="K284" s="12"/>
      <c r="L284" s="12"/>
      <c r="M284" s="12"/>
      <c r="N284" s="12"/>
      <c r="O284" s="12"/>
      <c r="P284" s="12"/>
      <c r="Q284" s="12"/>
      <c r="R284" s="12"/>
      <c r="S284" s="12"/>
      <c r="T284" s="12"/>
      <c r="U284" s="12"/>
      <c r="V284" s="12"/>
      <c r="W284" s="12"/>
      <c r="X284" s="12"/>
      <c r="Y284" s="12"/>
      <c r="Z284" s="12"/>
    </row>
    <row r="285" ht="15.75" customHeight="1">
      <c r="A285" s="12"/>
      <c r="B285" s="138"/>
      <c r="C285" s="138"/>
      <c r="D285" s="138"/>
      <c r="E285" s="138"/>
      <c r="F285" s="12"/>
      <c r="G285" s="12"/>
      <c r="H285" s="12"/>
      <c r="I285" s="12"/>
      <c r="J285" s="12"/>
      <c r="K285" s="12"/>
      <c r="L285" s="12"/>
      <c r="M285" s="12"/>
      <c r="N285" s="12"/>
      <c r="O285" s="12"/>
      <c r="P285" s="12"/>
      <c r="Q285" s="12"/>
      <c r="R285" s="12"/>
      <c r="S285" s="12"/>
      <c r="T285" s="12"/>
      <c r="U285" s="12"/>
      <c r="V285" s="12"/>
      <c r="W285" s="12"/>
      <c r="X285" s="12"/>
      <c r="Y285" s="12"/>
      <c r="Z285" s="12"/>
    </row>
    <row r="286" ht="15.75" customHeight="1">
      <c r="A286" s="12"/>
      <c r="B286" s="138"/>
      <c r="C286" s="138"/>
      <c r="D286" s="138"/>
      <c r="E286" s="138"/>
      <c r="F286" s="12"/>
      <c r="G286" s="12"/>
      <c r="H286" s="12"/>
      <c r="I286" s="12"/>
      <c r="J286" s="12"/>
      <c r="K286" s="12"/>
      <c r="L286" s="12"/>
      <c r="M286" s="12"/>
      <c r="N286" s="12"/>
      <c r="O286" s="12"/>
      <c r="P286" s="12"/>
      <c r="Q286" s="12"/>
      <c r="R286" s="12"/>
      <c r="S286" s="12"/>
      <c r="T286" s="12"/>
      <c r="U286" s="12"/>
      <c r="V286" s="12"/>
      <c r="W286" s="12"/>
      <c r="X286" s="12"/>
      <c r="Y286" s="12"/>
      <c r="Z286" s="12"/>
    </row>
    <row r="287" ht="15.75" customHeight="1">
      <c r="A287" s="12"/>
      <c r="B287" s="138"/>
      <c r="C287" s="138"/>
      <c r="D287" s="138"/>
      <c r="E287" s="138"/>
      <c r="F287" s="12"/>
      <c r="G287" s="12"/>
      <c r="H287" s="12"/>
      <c r="I287" s="12"/>
      <c r="J287" s="12"/>
      <c r="K287" s="12"/>
      <c r="L287" s="12"/>
      <c r="M287" s="12"/>
      <c r="N287" s="12"/>
      <c r="O287" s="12"/>
      <c r="P287" s="12"/>
      <c r="Q287" s="12"/>
      <c r="R287" s="12"/>
      <c r="S287" s="12"/>
      <c r="T287" s="12"/>
      <c r="U287" s="12"/>
      <c r="V287" s="12"/>
      <c r="W287" s="12"/>
      <c r="X287" s="12"/>
      <c r="Y287" s="12"/>
      <c r="Z287" s="12"/>
    </row>
    <row r="288" ht="15.75" customHeight="1">
      <c r="A288" s="12"/>
      <c r="B288" s="138"/>
      <c r="C288" s="138"/>
      <c r="D288" s="138"/>
      <c r="E288" s="138"/>
      <c r="F288" s="12"/>
      <c r="G288" s="12"/>
      <c r="H288" s="12"/>
      <c r="I288" s="12"/>
      <c r="J288" s="12"/>
      <c r="K288" s="12"/>
      <c r="L288" s="12"/>
      <c r="M288" s="12"/>
      <c r="N288" s="12"/>
      <c r="O288" s="12"/>
      <c r="P288" s="12"/>
      <c r="Q288" s="12"/>
      <c r="R288" s="12"/>
      <c r="S288" s="12"/>
      <c r="T288" s="12"/>
      <c r="U288" s="12"/>
      <c r="V288" s="12"/>
      <c r="W288" s="12"/>
      <c r="X288" s="12"/>
      <c r="Y288" s="12"/>
      <c r="Z288" s="12"/>
    </row>
    <row r="289" ht="15.75" customHeight="1">
      <c r="A289" s="12"/>
      <c r="B289" s="138"/>
      <c r="C289" s="138"/>
      <c r="D289" s="138"/>
      <c r="E289" s="138"/>
      <c r="F289" s="12"/>
      <c r="G289" s="12"/>
      <c r="H289" s="12"/>
      <c r="I289" s="12"/>
      <c r="J289" s="12"/>
      <c r="K289" s="12"/>
      <c r="L289" s="12"/>
      <c r="M289" s="12"/>
      <c r="N289" s="12"/>
      <c r="O289" s="12"/>
      <c r="P289" s="12"/>
      <c r="Q289" s="12"/>
      <c r="R289" s="12"/>
      <c r="S289" s="12"/>
      <c r="T289" s="12"/>
      <c r="U289" s="12"/>
      <c r="V289" s="12"/>
      <c r="W289" s="12"/>
      <c r="X289" s="12"/>
      <c r="Y289" s="12"/>
      <c r="Z289" s="12"/>
    </row>
    <row r="290" ht="15.75" customHeight="1">
      <c r="A290" s="12"/>
      <c r="B290" s="138"/>
      <c r="C290" s="138"/>
      <c r="D290" s="138"/>
      <c r="E290" s="138"/>
      <c r="F290" s="12"/>
      <c r="G290" s="12"/>
      <c r="H290" s="12"/>
      <c r="I290" s="12"/>
      <c r="J290" s="12"/>
      <c r="K290" s="12"/>
      <c r="L290" s="12"/>
      <c r="M290" s="12"/>
      <c r="N290" s="12"/>
      <c r="O290" s="12"/>
      <c r="P290" s="12"/>
      <c r="Q290" s="12"/>
      <c r="R290" s="12"/>
      <c r="S290" s="12"/>
      <c r="T290" s="12"/>
      <c r="U290" s="12"/>
      <c r="V290" s="12"/>
      <c r="W290" s="12"/>
      <c r="X290" s="12"/>
      <c r="Y290" s="12"/>
      <c r="Z290" s="12"/>
    </row>
    <row r="291" ht="15.75" customHeight="1">
      <c r="A291" s="12"/>
      <c r="B291" s="138"/>
      <c r="C291" s="138"/>
      <c r="D291" s="138"/>
      <c r="E291" s="138"/>
      <c r="F291" s="12"/>
      <c r="G291" s="12"/>
      <c r="H291" s="12"/>
      <c r="I291" s="12"/>
      <c r="J291" s="12"/>
      <c r="K291" s="12"/>
      <c r="L291" s="12"/>
      <c r="M291" s="12"/>
      <c r="N291" s="12"/>
      <c r="O291" s="12"/>
      <c r="P291" s="12"/>
      <c r="Q291" s="12"/>
      <c r="R291" s="12"/>
      <c r="S291" s="12"/>
      <c r="T291" s="12"/>
      <c r="U291" s="12"/>
      <c r="V291" s="12"/>
      <c r="W291" s="12"/>
      <c r="X291" s="12"/>
      <c r="Y291" s="12"/>
      <c r="Z291" s="12"/>
    </row>
    <row r="292" ht="15.75" customHeight="1">
      <c r="A292" s="12"/>
      <c r="B292" s="138"/>
      <c r="C292" s="138"/>
      <c r="D292" s="138"/>
      <c r="E292" s="138"/>
      <c r="F292" s="12"/>
      <c r="G292" s="12"/>
      <c r="H292" s="12"/>
      <c r="I292" s="12"/>
      <c r="J292" s="12"/>
      <c r="K292" s="12"/>
      <c r="L292" s="12"/>
      <c r="M292" s="12"/>
      <c r="N292" s="12"/>
      <c r="O292" s="12"/>
      <c r="P292" s="12"/>
      <c r="Q292" s="12"/>
      <c r="R292" s="12"/>
      <c r="S292" s="12"/>
      <c r="T292" s="12"/>
      <c r="U292" s="12"/>
      <c r="V292" s="12"/>
      <c r="W292" s="12"/>
      <c r="X292" s="12"/>
      <c r="Y292" s="12"/>
      <c r="Z292" s="12"/>
    </row>
    <row r="293" ht="15.75" customHeight="1">
      <c r="A293" s="12"/>
      <c r="B293" s="138"/>
      <c r="C293" s="138"/>
      <c r="D293" s="138"/>
      <c r="E293" s="138"/>
      <c r="F293" s="12"/>
      <c r="G293" s="12"/>
      <c r="H293" s="12"/>
      <c r="I293" s="12"/>
      <c r="J293" s="12"/>
      <c r="K293" s="12"/>
      <c r="L293" s="12"/>
      <c r="M293" s="12"/>
      <c r="N293" s="12"/>
      <c r="O293" s="12"/>
      <c r="P293" s="12"/>
      <c r="Q293" s="12"/>
      <c r="R293" s="12"/>
      <c r="S293" s="12"/>
      <c r="T293" s="12"/>
      <c r="U293" s="12"/>
      <c r="V293" s="12"/>
      <c r="W293" s="12"/>
      <c r="X293" s="12"/>
      <c r="Y293" s="12"/>
      <c r="Z293" s="12"/>
    </row>
    <row r="294" ht="15.75" customHeight="1">
      <c r="A294" s="12"/>
      <c r="B294" s="138"/>
      <c r="C294" s="138"/>
      <c r="D294" s="138"/>
      <c r="E294" s="138"/>
      <c r="F294" s="12"/>
      <c r="G294" s="12"/>
      <c r="H294" s="12"/>
      <c r="I294" s="12"/>
      <c r="J294" s="12"/>
      <c r="K294" s="12"/>
      <c r="L294" s="12"/>
      <c r="M294" s="12"/>
      <c r="N294" s="12"/>
      <c r="O294" s="12"/>
      <c r="P294" s="12"/>
      <c r="Q294" s="12"/>
      <c r="R294" s="12"/>
      <c r="S294" s="12"/>
      <c r="T294" s="12"/>
      <c r="U294" s="12"/>
      <c r="V294" s="12"/>
      <c r="W294" s="12"/>
      <c r="X294" s="12"/>
      <c r="Y294" s="12"/>
      <c r="Z294" s="12"/>
    </row>
    <row r="295" ht="15.75" customHeight="1">
      <c r="A295" s="12"/>
      <c r="B295" s="138"/>
      <c r="C295" s="138"/>
      <c r="D295" s="138"/>
      <c r="E295" s="138"/>
      <c r="F295" s="12"/>
      <c r="G295" s="12"/>
      <c r="H295" s="12"/>
      <c r="I295" s="12"/>
      <c r="J295" s="12"/>
      <c r="K295" s="12"/>
      <c r="L295" s="12"/>
      <c r="M295" s="12"/>
      <c r="N295" s="12"/>
      <c r="O295" s="12"/>
      <c r="P295" s="12"/>
      <c r="Q295" s="12"/>
      <c r="R295" s="12"/>
      <c r="S295" s="12"/>
      <c r="T295" s="12"/>
      <c r="U295" s="12"/>
      <c r="V295" s="12"/>
      <c r="W295" s="12"/>
      <c r="X295" s="12"/>
      <c r="Y295" s="12"/>
      <c r="Z295" s="12"/>
    </row>
    <row r="296" ht="15.75" customHeight="1">
      <c r="A296" s="12"/>
      <c r="B296" s="138"/>
      <c r="C296" s="138"/>
      <c r="D296" s="138"/>
      <c r="E296" s="138"/>
      <c r="F296" s="12"/>
      <c r="G296" s="12"/>
      <c r="H296" s="12"/>
      <c r="I296" s="12"/>
      <c r="J296" s="12"/>
      <c r="K296" s="12"/>
      <c r="L296" s="12"/>
      <c r="M296" s="12"/>
      <c r="N296" s="12"/>
      <c r="O296" s="12"/>
      <c r="P296" s="12"/>
      <c r="Q296" s="12"/>
      <c r="R296" s="12"/>
      <c r="S296" s="12"/>
      <c r="T296" s="12"/>
      <c r="U296" s="12"/>
      <c r="V296" s="12"/>
      <c r="W296" s="12"/>
      <c r="X296" s="12"/>
      <c r="Y296" s="12"/>
      <c r="Z296" s="12"/>
    </row>
    <row r="297" ht="15.75" customHeight="1">
      <c r="A297" s="12"/>
      <c r="B297" s="138"/>
      <c r="C297" s="138"/>
      <c r="D297" s="138"/>
      <c r="E297" s="138"/>
      <c r="F297" s="12"/>
      <c r="G297" s="12"/>
      <c r="H297" s="12"/>
      <c r="I297" s="12"/>
      <c r="J297" s="12"/>
      <c r="K297" s="12"/>
      <c r="L297" s="12"/>
      <c r="M297" s="12"/>
      <c r="N297" s="12"/>
      <c r="O297" s="12"/>
      <c r="P297" s="12"/>
      <c r="Q297" s="12"/>
      <c r="R297" s="12"/>
      <c r="S297" s="12"/>
      <c r="T297" s="12"/>
      <c r="U297" s="12"/>
      <c r="V297" s="12"/>
      <c r="W297" s="12"/>
      <c r="X297" s="12"/>
      <c r="Y297" s="12"/>
      <c r="Z297" s="12"/>
    </row>
    <row r="298" ht="15.75" customHeight="1">
      <c r="A298" s="12"/>
      <c r="B298" s="138"/>
      <c r="C298" s="138"/>
      <c r="D298" s="138"/>
      <c r="E298" s="138"/>
      <c r="F298" s="12"/>
      <c r="G298" s="12"/>
      <c r="H298" s="12"/>
      <c r="I298" s="12"/>
      <c r="J298" s="12"/>
      <c r="K298" s="12"/>
      <c r="L298" s="12"/>
      <c r="M298" s="12"/>
      <c r="N298" s="12"/>
      <c r="O298" s="12"/>
      <c r="P298" s="12"/>
      <c r="Q298" s="12"/>
      <c r="R298" s="12"/>
      <c r="S298" s="12"/>
      <c r="T298" s="12"/>
      <c r="U298" s="12"/>
      <c r="V298" s="12"/>
      <c r="W298" s="12"/>
      <c r="X298" s="12"/>
      <c r="Y298" s="12"/>
      <c r="Z298" s="12"/>
    </row>
    <row r="299" ht="15.75" customHeight="1">
      <c r="A299" s="12"/>
      <c r="B299" s="138"/>
      <c r="C299" s="138"/>
      <c r="D299" s="138"/>
      <c r="E299" s="138"/>
      <c r="F299" s="12"/>
      <c r="G299" s="12"/>
      <c r="H299" s="12"/>
      <c r="I299" s="12"/>
      <c r="J299" s="12"/>
      <c r="K299" s="12"/>
      <c r="L299" s="12"/>
      <c r="M299" s="12"/>
      <c r="N299" s="12"/>
      <c r="O299" s="12"/>
      <c r="P299" s="12"/>
      <c r="Q299" s="12"/>
      <c r="R299" s="12"/>
      <c r="S299" s="12"/>
      <c r="T299" s="12"/>
      <c r="U299" s="12"/>
      <c r="V299" s="12"/>
      <c r="W299" s="12"/>
      <c r="X299" s="12"/>
      <c r="Y299" s="12"/>
      <c r="Z299" s="12"/>
    </row>
    <row r="300" ht="15.75" customHeight="1">
      <c r="A300" s="12"/>
      <c r="B300" s="138"/>
      <c r="C300" s="138"/>
      <c r="D300" s="138"/>
      <c r="E300" s="138"/>
      <c r="F300" s="12"/>
      <c r="G300" s="12"/>
      <c r="H300" s="12"/>
      <c r="I300" s="12"/>
      <c r="J300" s="12"/>
      <c r="K300" s="12"/>
      <c r="L300" s="12"/>
      <c r="M300" s="12"/>
      <c r="N300" s="12"/>
      <c r="O300" s="12"/>
      <c r="P300" s="12"/>
      <c r="Q300" s="12"/>
      <c r="R300" s="12"/>
      <c r="S300" s="12"/>
      <c r="T300" s="12"/>
      <c r="U300" s="12"/>
      <c r="V300" s="12"/>
      <c r="W300" s="12"/>
      <c r="X300" s="12"/>
      <c r="Y300" s="12"/>
      <c r="Z300" s="12"/>
    </row>
    <row r="301" ht="15.75" customHeight="1">
      <c r="A301" s="12"/>
      <c r="B301" s="138"/>
      <c r="C301" s="138"/>
      <c r="D301" s="138"/>
      <c r="E301" s="138"/>
      <c r="F301" s="12"/>
      <c r="G301" s="12"/>
      <c r="H301" s="12"/>
      <c r="I301" s="12"/>
      <c r="J301" s="12"/>
      <c r="K301" s="12"/>
      <c r="L301" s="12"/>
      <c r="M301" s="12"/>
      <c r="N301" s="12"/>
      <c r="O301" s="12"/>
      <c r="P301" s="12"/>
      <c r="Q301" s="12"/>
      <c r="R301" s="12"/>
      <c r="S301" s="12"/>
      <c r="T301" s="12"/>
      <c r="U301" s="12"/>
      <c r="V301" s="12"/>
      <c r="W301" s="12"/>
      <c r="X301" s="12"/>
      <c r="Y301" s="12"/>
      <c r="Z301" s="12"/>
    </row>
    <row r="302" ht="15.75" customHeight="1">
      <c r="A302" s="12"/>
      <c r="B302" s="138"/>
      <c r="C302" s="138"/>
      <c r="D302" s="138"/>
      <c r="E302" s="138"/>
      <c r="F302" s="12"/>
      <c r="G302" s="12"/>
      <c r="H302" s="12"/>
      <c r="I302" s="12"/>
      <c r="J302" s="12"/>
      <c r="K302" s="12"/>
      <c r="L302" s="12"/>
      <c r="M302" s="12"/>
      <c r="N302" s="12"/>
      <c r="O302" s="12"/>
      <c r="P302" s="12"/>
      <c r="Q302" s="12"/>
      <c r="R302" s="12"/>
      <c r="S302" s="12"/>
      <c r="T302" s="12"/>
      <c r="U302" s="12"/>
      <c r="V302" s="12"/>
      <c r="W302" s="12"/>
      <c r="X302" s="12"/>
      <c r="Y302" s="12"/>
      <c r="Z302" s="12"/>
    </row>
    <row r="303" ht="15.75" customHeight="1">
      <c r="A303" s="12"/>
      <c r="B303" s="138"/>
      <c r="C303" s="138"/>
      <c r="D303" s="138"/>
      <c r="E303" s="138"/>
      <c r="F303" s="12"/>
      <c r="G303" s="12"/>
      <c r="H303" s="12"/>
      <c r="I303" s="12"/>
      <c r="J303" s="12"/>
      <c r="K303" s="12"/>
      <c r="L303" s="12"/>
      <c r="M303" s="12"/>
      <c r="N303" s="12"/>
      <c r="O303" s="12"/>
      <c r="P303" s="12"/>
      <c r="Q303" s="12"/>
      <c r="R303" s="12"/>
      <c r="S303" s="12"/>
      <c r="T303" s="12"/>
      <c r="U303" s="12"/>
      <c r="V303" s="12"/>
      <c r="W303" s="12"/>
      <c r="X303" s="12"/>
      <c r="Y303" s="12"/>
      <c r="Z303" s="12"/>
    </row>
    <row r="304" ht="15.75" customHeight="1">
      <c r="A304" s="12"/>
      <c r="B304" s="138"/>
      <c r="C304" s="138"/>
      <c r="D304" s="138"/>
      <c r="E304" s="138"/>
      <c r="F304" s="12"/>
      <c r="G304" s="12"/>
      <c r="H304" s="12"/>
      <c r="I304" s="12"/>
      <c r="J304" s="12"/>
      <c r="K304" s="12"/>
      <c r="L304" s="12"/>
      <c r="M304" s="12"/>
      <c r="N304" s="12"/>
      <c r="O304" s="12"/>
      <c r="P304" s="12"/>
      <c r="Q304" s="12"/>
      <c r="R304" s="12"/>
      <c r="S304" s="12"/>
      <c r="T304" s="12"/>
      <c r="U304" s="12"/>
      <c r="V304" s="12"/>
      <c r="W304" s="12"/>
      <c r="X304" s="12"/>
      <c r="Y304" s="12"/>
      <c r="Z304" s="12"/>
    </row>
    <row r="305" ht="15.75" customHeight="1">
      <c r="A305" s="12"/>
      <c r="B305" s="138"/>
      <c r="C305" s="138"/>
      <c r="D305" s="138"/>
      <c r="E305" s="138"/>
      <c r="F305" s="12"/>
      <c r="G305" s="12"/>
      <c r="H305" s="12"/>
      <c r="I305" s="12"/>
      <c r="J305" s="12"/>
      <c r="K305" s="12"/>
      <c r="L305" s="12"/>
      <c r="M305" s="12"/>
      <c r="N305" s="12"/>
      <c r="O305" s="12"/>
      <c r="P305" s="12"/>
      <c r="Q305" s="12"/>
      <c r="R305" s="12"/>
      <c r="S305" s="12"/>
      <c r="T305" s="12"/>
      <c r="U305" s="12"/>
      <c r="V305" s="12"/>
      <c r="W305" s="12"/>
      <c r="X305" s="12"/>
      <c r="Y305" s="12"/>
      <c r="Z305" s="12"/>
    </row>
    <row r="306" ht="15.75" customHeight="1">
      <c r="A306" s="12"/>
      <c r="B306" s="138"/>
      <c r="C306" s="138"/>
      <c r="D306" s="138"/>
      <c r="E306" s="138"/>
      <c r="F306" s="12"/>
      <c r="G306" s="12"/>
      <c r="H306" s="12"/>
      <c r="I306" s="12"/>
      <c r="J306" s="12"/>
      <c r="K306" s="12"/>
      <c r="L306" s="12"/>
      <c r="M306" s="12"/>
      <c r="N306" s="12"/>
      <c r="O306" s="12"/>
      <c r="P306" s="12"/>
      <c r="Q306" s="12"/>
      <c r="R306" s="12"/>
      <c r="S306" s="12"/>
      <c r="T306" s="12"/>
      <c r="U306" s="12"/>
      <c r="V306" s="12"/>
      <c r="W306" s="12"/>
      <c r="X306" s="12"/>
      <c r="Y306" s="12"/>
      <c r="Z306" s="12"/>
    </row>
    <row r="307" ht="15.75" customHeight="1">
      <c r="A307" s="12"/>
      <c r="B307" s="138"/>
      <c r="C307" s="138"/>
      <c r="D307" s="138"/>
      <c r="E307" s="138"/>
      <c r="F307" s="12"/>
      <c r="G307" s="12"/>
      <c r="H307" s="12"/>
      <c r="I307" s="12"/>
      <c r="J307" s="12"/>
      <c r="K307" s="12"/>
      <c r="L307" s="12"/>
      <c r="M307" s="12"/>
      <c r="N307" s="12"/>
      <c r="O307" s="12"/>
      <c r="P307" s="12"/>
      <c r="Q307" s="12"/>
      <c r="R307" s="12"/>
      <c r="S307" s="12"/>
      <c r="T307" s="12"/>
      <c r="U307" s="12"/>
      <c r="V307" s="12"/>
      <c r="W307" s="12"/>
      <c r="X307" s="12"/>
      <c r="Y307" s="12"/>
      <c r="Z307" s="12"/>
    </row>
    <row r="308" ht="15.75" customHeight="1">
      <c r="A308" s="12"/>
      <c r="B308" s="138"/>
      <c r="C308" s="138"/>
      <c r="D308" s="138"/>
      <c r="E308" s="138"/>
      <c r="F308" s="12"/>
      <c r="G308" s="12"/>
      <c r="H308" s="12"/>
      <c r="I308" s="12"/>
      <c r="J308" s="12"/>
      <c r="K308" s="12"/>
      <c r="L308" s="12"/>
      <c r="M308" s="12"/>
      <c r="N308" s="12"/>
      <c r="O308" s="12"/>
      <c r="P308" s="12"/>
      <c r="Q308" s="12"/>
      <c r="R308" s="12"/>
      <c r="S308" s="12"/>
      <c r="T308" s="12"/>
      <c r="U308" s="12"/>
      <c r="V308" s="12"/>
      <c r="W308" s="12"/>
      <c r="X308" s="12"/>
      <c r="Y308" s="12"/>
      <c r="Z308" s="12"/>
    </row>
    <row r="309" ht="15.75" customHeight="1">
      <c r="A309" s="12"/>
      <c r="B309" s="138"/>
      <c r="C309" s="138"/>
      <c r="D309" s="138"/>
      <c r="E309" s="138"/>
      <c r="F309" s="12"/>
      <c r="G309" s="12"/>
      <c r="H309" s="12"/>
      <c r="I309" s="12"/>
      <c r="J309" s="12"/>
      <c r="K309" s="12"/>
      <c r="L309" s="12"/>
      <c r="M309" s="12"/>
      <c r="N309" s="12"/>
      <c r="O309" s="12"/>
      <c r="P309" s="12"/>
      <c r="Q309" s="12"/>
      <c r="R309" s="12"/>
      <c r="S309" s="12"/>
      <c r="T309" s="12"/>
      <c r="U309" s="12"/>
      <c r="V309" s="12"/>
      <c r="W309" s="12"/>
      <c r="X309" s="12"/>
      <c r="Y309" s="12"/>
      <c r="Z309" s="12"/>
    </row>
    <row r="310" ht="15.75" customHeight="1">
      <c r="A310" s="12"/>
      <c r="B310" s="138"/>
      <c r="C310" s="138"/>
      <c r="D310" s="138"/>
      <c r="E310" s="138"/>
      <c r="F310" s="12"/>
      <c r="G310" s="12"/>
      <c r="H310" s="12"/>
      <c r="I310" s="12"/>
      <c r="J310" s="12"/>
      <c r="K310" s="12"/>
      <c r="L310" s="12"/>
      <c r="M310" s="12"/>
      <c r="N310" s="12"/>
      <c r="O310" s="12"/>
      <c r="P310" s="12"/>
      <c r="Q310" s="12"/>
      <c r="R310" s="12"/>
      <c r="S310" s="12"/>
      <c r="T310" s="12"/>
      <c r="U310" s="12"/>
      <c r="V310" s="12"/>
      <c r="W310" s="12"/>
      <c r="X310" s="12"/>
      <c r="Y310" s="12"/>
      <c r="Z310" s="12"/>
    </row>
    <row r="311" ht="15.75" customHeight="1">
      <c r="A311" s="12"/>
      <c r="B311" s="138"/>
      <c r="C311" s="138"/>
      <c r="D311" s="138"/>
      <c r="E311" s="138"/>
      <c r="F311" s="12"/>
      <c r="G311" s="12"/>
      <c r="H311" s="12"/>
      <c r="I311" s="12"/>
      <c r="J311" s="12"/>
      <c r="K311" s="12"/>
      <c r="L311" s="12"/>
      <c r="M311" s="12"/>
      <c r="N311" s="12"/>
      <c r="O311" s="12"/>
      <c r="P311" s="12"/>
      <c r="Q311" s="12"/>
      <c r="R311" s="12"/>
      <c r="S311" s="12"/>
      <c r="T311" s="12"/>
      <c r="U311" s="12"/>
      <c r="V311" s="12"/>
      <c r="W311" s="12"/>
      <c r="X311" s="12"/>
      <c r="Y311" s="12"/>
      <c r="Z311" s="12"/>
    </row>
    <row r="312" ht="15.75" customHeight="1">
      <c r="A312" s="12"/>
      <c r="B312" s="138"/>
      <c r="C312" s="138"/>
      <c r="D312" s="138"/>
      <c r="E312" s="138"/>
      <c r="F312" s="12"/>
      <c r="G312" s="12"/>
      <c r="H312" s="12"/>
      <c r="I312" s="12"/>
      <c r="J312" s="12"/>
      <c r="K312" s="12"/>
      <c r="L312" s="12"/>
      <c r="M312" s="12"/>
      <c r="N312" s="12"/>
      <c r="O312" s="12"/>
      <c r="P312" s="12"/>
      <c r="Q312" s="12"/>
      <c r="R312" s="12"/>
      <c r="S312" s="12"/>
      <c r="T312" s="12"/>
      <c r="U312" s="12"/>
      <c r="V312" s="12"/>
      <c r="W312" s="12"/>
      <c r="X312" s="12"/>
      <c r="Y312" s="12"/>
      <c r="Z312" s="12"/>
    </row>
    <row r="313" ht="15.75" customHeight="1">
      <c r="A313" s="12"/>
      <c r="B313" s="138"/>
      <c r="C313" s="138"/>
      <c r="D313" s="138"/>
      <c r="E313" s="138"/>
      <c r="F313" s="12"/>
      <c r="G313" s="12"/>
      <c r="H313" s="12"/>
      <c r="I313" s="12"/>
      <c r="J313" s="12"/>
      <c r="K313" s="12"/>
      <c r="L313" s="12"/>
      <c r="M313" s="12"/>
      <c r="N313" s="12"/>
      <c r="O313" s="12"/>
      <c r="P313" s="12"/>
      <c r="Q313" s="12"/>
      <c r="R313" s="12"/>
      <c r="S313" s="12"/>
      <c r="T313" s="12"/>
      <c r="U313" s="12"/>
      <c r="V313" s="12"/>
      <c r="W313" s="12"/>
      <c r="X313" s="12"/>
      <c r="Y313" s="12"/>
      <c r="Z313" s="12"/>
    </row>
    <row r="314" ht="15.75" customHeight="1">
      <c r="A314" s="12"/>
      <c r="B314" s="138"/>
      <c r="C314" s="138"/>
      <c r="D314" s="138"/>
      <c r="E314" s="138"/>
      <c r="F314" s="12"/>
      <c r="G314" s="12"/>
      <c r="H314" s="12"/>
      <c r="I314" s="12"/>
      <c r="J314" s="12"/>
      <c r="K314" s="12"/>
      <c r="L314" s="12"/>
      <c r="M314" s="12"/>
      <c r="N314" s="12"/>
      <c r="O314" s="12"/>
      <c r="P314" s="12"/>
      <c r="Q314" s="12"/>
      <c r="R314" s="12"/>
      <c r="S314" s="12"/>
      <c r="T314" s="12"/>
      <c r="U314" s="12"/>
      <c r="V314" s="12"/>
      <c r="W314" s="12"/>
      <c r="X314" s="12"/>
      <c r="Y314" s="12"/>
      <c r="Z314" s="12"/>
    </row>
    <row r="315" ht="15.75" customHeight="1">
      <c r="A315" s="12"/>
      <c r="B315" s="138"/>
      <c r="C315" s="138"/>
      <c r="D315" s="138"/>
      <c r="E315" s="138"/>
      <c r="F315" s="12"/>
      <c r="G315" s="12"/>
      <c r="H315" s="12"/>
      <c r="I315" s="12"/>
      <c r="J315" s="12"/>
      <c r="K315" s="12"/>
      <c r="L315" s="12"/>
      <c r="M315" s="12"/>
      <c r="N315" s="12"/>
      <c r="O315" s="12"/>
      <c r="P315" s="12"/>
      <c r="Q315" s="12"/>
      <c r="R315" s="12"/>
      <c r="S315" s="12"/>
      <c r="T315" s="12"/>
      <c r="U315" s="12"/>
      <c r="V315" s="12"/>
      <c r="W315" s="12"/>
      <c r="X315" s="12"/>
      <c r="Y315" s="12"/>
      <c r="Z315" s="12"/>
    </row>
    <row r="316" ht="15.75" customHeight="1">
      <c r="A316" s="12"/>
      <c r="B316" s="138"/>
      <c r="C316" s="138"/>
      <c r="D316" s="138"/>
      <c r="E316" s="138"/>
      <c r="F316" s="12"/>
      <c r="G316" s="12"/>
      <c r="H316" s="12"/>
      <c r="I316" s="12"/>
      <c r="J316" s="12"/>
      <c r="K316" s="12"/>
      <c r="L316" s="12"/>
      <c r="M316" s="12"/>
      <c r="N316" s="12"/>
      <c r="O316" s="12"/>
      <c r="P316" s="12"/>
      <c r="Q316" s="12"/>
      <c r="R316" s="12"/>
      <c r="S316" s="12"/>
      <c r="T316" s="12"/>
      <c r="U316" s="12"/>
      <c r="V316" s="12"/>
      <c r="W316" s="12"/>
      <c r="X316" s="12"/>
      <c r="Y316" s="12"/>
      <c r="Z316" s="12"/>
    </row>
    <row r="317" ht="15.75" customHeight="1">
      <c r="A317" s="12"/>
      <c r="B317" s="138"/>
      <c r="C317" s="138"/>
      <c r="D317" s="138"/>
      <c r="E317" s="138"/>
      <c r="F317" s="12"/>
      <c r="G317" s="12"/>
      <c r="H317" s="12"/>
      <c r="I317" s="12"/>
      <c r="J317" s="12"/>
      <c r="K317" s="12"/>
      <c r="L317" s="12"/>
      <c r="M317" s="12"/>
      <c r="N317" s="12"/>
      <c r="O317" s="12"/>
      <c r="P317" s="12"/>
      <c r="Q317" s="12"/>
      <c r="R317" s="12"/>
      <c r="S317" s="12"/>
      <c r="T317" s="12"/>
      <c r="U317" s="12"/>
      <c r="V317" s="12"/>
      <c r="W317" s="12"/>
      <c r="X317" s="12"/>
      <c r="Y317" s="12"/>
      <c r="Z317" s="12"/>
    </row>
    <row r="318" ht="15.75" customHeight="1">
      <c r="A318" s="12"/>
      <c r="B318" s="138"/>
      <c r="C318" s="138"/>
      <c r="D318" s="138"/>
      <c r="E318" s="138"/>
      <c r="F318" s="12"/>
      <c r="G318" s="12"/>
      <c r="H318" s="12"/>
      <c r="I318" s="12"/>
      <c r="J318" s="12"/>
      <c r="K318" s="12"/>
      <c r="L318" s="12"/>
      <c r="M318" s="12"/>
      <c r="N318" s="12"/>
      <c r="O318" s="12"/>
      <c r="P318" s="12"/>
      <c r="Q318" s="12"/>
      <c r="R318" s="12"/>
      <c r="S318" s="12"/>
      <c r="T318" s="12"/>
      <c r="U318" s="12"/>
      <c r="V318" s="12"/>
      <c r="W318" s="12"/>
      <c r="X318" s="12"/>
      <c r="Y318" s="12"/>
      <c r="Z318" s="12"/>
    </row>
    <row r="319" ht="15.75" customHeight="1">
      <c r="A319" s="12"/>
      <c r="B319" s="138"/>
      <c r="C319" s="138"/>
      <c r="D319" s="138"/>
      <c r="E319" s="138"/>
      <c r="F319" s="12"/>
      <c r="G319" s="12"/>
      <c r="H319" s="12"/>
      <c r="I319" s="12"/>
      <c r="J319" s="12"/>
      <c r="K319" s="12"/>
      <c r="L319" s="12"/>
      <c r="M319" s="12"/>
      <c r="N319" s="12"/>
      <c r="O319" s="12"/>
      <c r="P319" s="12"/>
      <c r="Q319" s="12"/>
      <c r="R319" s="12"/>
      <c r="S319" s="12"/>
      <c r="T319" s="12"/>
      <c r="U319" s="12"/>
      <c r="V319" s="12"/>
      <c r="W319" s="12"/>
      <c r="X319" s="12"/>
      <c r="Y319" s="12"/>
      <c r="Z319" s="12"/>
    </row>
    <row r="320" ht="15.75" customHeight="1">
      <c r="A320" s="12"/>
      <c r="B320" s="138"/>
      <c r="C320" s="138"/>
      <c r="D320" s="138"/>
      <c r="E320" s="138"/>
      <c r="F320" s="12"/>
      <c r="G320" s="12"/>
      <c r="H320" s="12"/>
      <c r="I320" s="12"/>
      <c r="J320" s="12"/>
      <c r="K320" s="12"/>
      <c r="L320" s="12"/>
      <c r="M320" s="12"/>
      <c r="N320" s="12"/>
      <c r="O320" s="12"/>
      <c r="P320" s="12"/>
      <c r="Q320" s="12"/>
      <c r="R320" s="12"/>
      <c r="S320" s="12"/>
      <c r="T320" s="12"/>
      <c r="U320" s="12"/>
      <c r="V320" s="12"/>
      <c r="W320" s="12"/>
      <c r="X320" s="12"/>
      <c r="Y320" s="12"/>
      <c r="Z320" s="12"/>
    </row>
    <row r="321" ht="15.75" customHeight="1">
      <c r="A321" s="12"/>
      <c r="B321" s="138"/>
      <c r="C321" s="138"/>
      <c r="D321" s="138"/>
      <c r="E321" s="138"/>
      <c r="F321" s="12"/>
      <c r="G321" s="12"/>
      <c r="H321" s="12"/>
      <c r="I321" s="12"/>
      <c r="J321" s="12"/>
      <c r="K321" s="12"/>
      <c r="L321" s="12"/>
      <c r="M321" s="12"/>
      <c r="N321" s="12"/>
      <c r="O321" s="12"/>
      <c r="P321" s="12"/>
      <c r="Q321" s="12"/>
      <c r="R321" s="12"/>
      <c r="S321" s="12"/>
      <c r="T321" s="12"/>
      <c r="U321" s="12"/>
      <c r="V321" s="12"/>
      <c r="W321" s="12"/>
      <c r="X321" s="12"/>
      <c r="Y321" s="12"/>
      <c r="Z321" s="12"/>
    </row>
    <row r="322" ht="15.75" customHeight="1">
      <c r="A322" s="12"/>
      <c r="B322" s="138"/>
      <c r="C322" s="138"/>
      <c r="D322" s="138"/>
      <c r="E322" s="138"/>
      <c r="F322" s="12"/>
      <c r="G322" s="12"/>
      <c r="H322" s="12"/>
      <c r="I322" s="12"/>
      <c r="J322" s="12"/>
      <c r="K322" s="12"/>
      <c r="L322" s="12"/>
      <c r="M322" s="12"/>
      <c r="N322" s="12"/>
      <c r="O322" s="12"/>
      <c r="P322" s="12"/>
      <c r="Q322" s="12"/>
      <c r="R322" s="12"/>
      <c r="S322" s="12"/>
      <c r="T322" s="12"/>
      <c r="U322" s="12"/>
      <c r="V322" s="12"/>
      <c r="W322" s="12"/>
      <c r="X322" s="12"/>
      <c r="Y322" s="12"/>
      <c r="Z322" s="12"/>
    </row>
    <row r="323" ht="15.75" customHeight="1">
      <c r="A323" s="12"/>
      <c r="B323" s="138"/>
      <c r="C323" s="138"/>
      <c r="D323" s="138"/>
      <c r="E323" s="138"/>
      <c r="F323" s="12"/>
      <c r="G323" s="12"/>
      <c r="H323" s="12"/>
      <c r="I323" s="12"/>
      <c r="J323" s="12"/>
      <c r="K323" s="12"/>
      <c r="L323" s="12"/>
      <c r="M323" s="12"/>
      <c r="N323" s="12"/>
      <c r="O323" s="12"/>
      <c r="P323" s="12"/>
      <c r="Q323" s="12"/>
      <c r="R323" s="12"/>
      <c r="S323" s="12"/>
      <c r="T323" s="12"/>
      <c r="U323" s="12"/>
      <c r="V323" s="12"/>
      <c r="W323" s="12"/>
      <c r="X323" s="12"/>
      <c r="Y323" s="12"/>
      <c r="Z323" s="12"/>
    </row>
    <row r="324" ht="15.75" customHeight="1">
      <c r="A324" s="12"/>
      <c r="B324" s="138"/>
      <c r="C324" s="138"/>
      <c r="D324" s="138"/>
      <c r="E324" s="138"/>
      <c r="F324" s="12"/>
      <c r="G324" s="12"/>
      <c r="H324" s="12"/>
      <c r="I324" s="12"/>
      <c r="J324" s="12"/>
      <c r="K324" s="12"/>
      <c r="L324" s="12"/>
      <c r="M324" s="12"/>
      <c r="N324" s="12"/>
      <c r="O324" s="12"/>
      <c r="P324" s="12"/>
      <c r="Q324" s="12"/>
      <c r="R324" s="12"/>
      <c r="S324" s="12"/>
      <c r="T324" s="12"/>
      <c r="U324" s="12"/>
      <c r="V324" s="12"/>
      <c r="W324" s="12"/>
      <c r="X324" s="12"/>
      <c r="Y324" s="12"/>
      <c r="Z324" s="12"/>
    </row>
    <row r="325" ht="15.75" customHeight="1">
      <c r="A325" s="12"/>
      <c r="B325" s="138"/>
      <c r="C325" s="138"/>
      <c r="D325" s="138"/>
      <c r="E325" s="138"/>
      <c r="F325" s="12"/>
      <c r="G325" s="12"/>
      <c r="H325" s="12"/>
      <c r="I325" s="12"/>
      <c r="J325" s="12"/>
      <c r="K325" s="12"/>
      <c r="L325" s="12"/>
      <c r="M325" s="12"/>
      <c r="N325" s="12"/>
      <c r="O325" s="12"/>
      <c r="P325" s="12"/>
      <c r="Q325" s="12"/>
      <c r="R325" s="12"/>
      <c r="S325" s="12"/>
      <c r="T325" s="12"/>
      <c r="U325" s="12"/>
      <c r="V325" s="12"/>
      <c r="W325" s="12"/>
      <c r="X325" s="12"/>
      <c r="Y325" s="12"/>
      <c r="Z325" s="12"/>
    </row>
    <row r="326" ht="15.75" customHeight="1">
      <c r="A326" s="12"/>
      <c r="B326" s="138"/>
      <c r="C326" s="138"/>
      <c r="D326" s="138"/>
      <c r="E326" s="138"/>
      <c r="F326" s="12"/>
      <c r="G326" s="12"/>
      <c r="H326" s="12"/>
      <c r="I326" s="12"/>
      <c r="J326" s="12"/>
      <c r="K326" s="12"/>
      <c r="L326" s="12"/>
      <c r="M326" s="12"/>
      <c r="N326" s="12"/>
      <c r="O326" s="12"/>
      <c r="P326" s="12"/>
      <c r="Q326" s="12"/>
      <c r="R326" s="12"/>
      <c r="S326" s="12"/>
      <c r="T326" s="12"/>
      <c r="U326" s="12"/>
      <c r="V326" s="12"/>
      <c r="W326" s="12"/>
      <c r="X326" s="12"/>
      <c r="Y326" s="12"/>
      <c r="Z326" s="12"/>
    </row>
    <row r="327" ht="15.75" customHeight="1">
      <c r="A327" s="12"/>
      <c r="B327" s="138"/>
      <c r="C327" s="138"/>
      <c r="D327" s="138"/>
      <c r="E327" s="138"/>
      <c r="F327" s="12"/>
      <c r="G327" s="12"/>
      <c r="H327" s="12"/>
      <c r="I327" s="12"/>
      <c r="J327" s="12"/>
      <c r="K327" s="12"/>
      <c r="L327" s="12"/>
      <c r="M327" s="12"/>
      <c r="N327" s="12"/>
      <c r="O327" s="12"/>
      <c r="P327" s="12"/>
      <c r="Q327" s="12"/>
      <c r="R327" s="12"/>
      <c r="S327" s="12"/>
      <c r="T327" s="12"/>
      <c r="U327" s="12"/>
      <c r="V327" s="12"/>
      <c r="W327" s="12"/>
      <c r="X327" s="12"/>
      <c r="Y327" s="12"/>
      <c r="Z327" s="12"/>
    </row>
    <row r="328" ht="15.75" customHeight="1">
      <c r="A328" s="12"/>
      <c r="B328" s="138"/>
      <c r="C328" s="138"/>
      <c r="D328" s="138"/>
      <c r="E328" s="138"/>
      <c r="F328" s="12"/>
      <c r="G328" s="12"/>
      <c r="H328" s="12"/>
      <c r="I328" s="12"/>
      <c r="J328" s="12"/>
      <c r="K328" s="12"/>
      <c r="L328" s="12"/>
      <c r="M328" s="12"/>
      <c r="N328" s="12"/>
      <c r="O328" s="12"/>
      <c r="P328" s="12"/>
      <c r="Q328" s="12"/>
      <c r="R328" s="12"/>
      <c r="S328" s="12"/>
      <c r="T328" s="12"/>
      <c r="U328" s="12"/>
      <c r="V328" s="12"/>
      <c r="W328" s="12"/>
      <c r="X328" s="12"/>
      <c r="Y328" s="12"/>
      <c r="Z328" s="12"/>
    </row>
    <row r="329" ht="15.75" customHeight="1">
      <c r="A329" s="12"/>
      <c r="B329" s="138"/>
      <c r="C329" s="138"/>
      <c r="D329" s="138"/>
      <c r="E329" s="138"/>
      <c r="F329" s="12"/>
      <c r="G329" s="12"/>
      <c r="H329" s="12"/>
      <c r="I329" s="12"/>
      <c r="J329" s="12"/>
      <c r="K329" s="12"/>
      <c r="L329" s="12"/>
      <c r="M329" s="12"/>
      <c r="N329" s="12"/>
      <c r="O329" s="12"/>
      <c r="P329" s="12"/>
      <c r="Q329" s="12"/>
      <c r="R329" s="12"/>
      <c r="S329" s="12"/>
      <c r="T329" s="12"/>
      <c r="U329" s="12"/>
      <c r="V329" s="12"/>
      <c r="W329" s="12"/>
      <c r="X329" s="12"/>
      <c r="Y329" s="12"/>
      <c r="Z329" s="12"/>
    </row>
    <row r="330" ht="15.75" customHeight="1">
      <c r="A330" s="12"/>
      <c r="B330" s="138"/>
      <c r="C330" s="138"/>
      <c r="D330" s="138"/>
      <c r="E330" s="138"/>
      <c r="F330" s="12"/>
      <c r="G330" s="12"/>
      <c r="H330" s="12"/>
      <c r="I330" s="12"/>
      <c r="J330" s="12"/>
      <c r="K330" s="12"/>
      <c r="L330" s="12"/>
      <c r="M330" s="12"/>
      <c r="N330" s="12"/>
      <c r="O330" s="12"/>
      <c r="P330" s="12"/>
      <c r="Q330" s="12"/>
      <c r="R330" s="12"/>
      <c r="S330" s="12"/>
      <c r="T330" s="12"/>
      <c r="U330" s="12"/>
      <c r="V330" s="12"/>
      <c r="W330" s="12"/>
      <c r="X330" s="12"/>
      <c r="Y330" s="12"/>
      <c r="Z330" s="12"/>
    </row>
    <row r="331" ht="15.75" customHeight="1">
      <c r="A331" s="12"/>
      <c r="B331" s="138"/>
      <c r="C331" s="138"/>
      <c r="D331" s="138"/>
      <c r="E331" s="138"/>
      <c r="F331" s="12"/>
      <c r="G331" s="12"/>
      <c r="H331" s="12"/>
      <c r="I331" s="12"/>
      <c r="J331" s="12"/>
      <c r="K331" s="12"/>
      <c r="L331" s="12"/>
      <c r="M331" s="12"/>
      <c r="N331" s="12"/>
      <c r="O331" s="12"/>
      <c r="P331" s="12"/>
      <c r="Q331" s="12"/>
      <c r="R331" s="12"/>
      <c r="S331" s="12"/>
      <c r="T331" s="12"/>
      <c r="U331" s="12"/>
      <c r="V331" s="12"/>
      <c r="W331" s="12"/>
      <c r="X331" s="12"/>
      <c r="Y331" s="12"/>
      <c r="Z331" s="12"/>
    </row>
    <row r="332" ht="15.75" customHeight="1">
      <c r="A332" s="12"/>
      <c r="B332" s="138"/>
      <c r="C332" s="138"/>
      <c r="D332" s="138"/>
      <c r="E332" s="138"/>
      <c r="F332" s="12"/>
      <c r="G332" s="12"/>
      <c r="H332" s="12"/>
      <c r="I332" s="12"/>
      <c r="J332" s="12"/>
      <c r="K332" s="12"/>
      <c r="L332" s="12"/>
      <c r="M332" s="12"/>
      <c r="N332" s="12"/>
      <c r="O332" s="12"/>
      <c r="P332" s="12"/>
      <c r="Q332" s="12"/>
      <c r="R332" s="12"/>
      <c r="S332" s="12"/>
      <c r="T332" s="12"/>
      <c r="U332" s="12"/>
      <c r="V332" s="12"/>
      <c r="W332" s="12"/>
      <c r="X332" s="12"/>
      <c r="Y332" s="12"/>
      <c r="Z332" s="12"/>
    </row>
    <row r="333" ht="15.75" customHeight="1">
      <c r="A333" s="12"/>
      <c r="B333" s="138"/>
      <c r="C333" s="138"/>
      <c r="D333" s="138"/>
      <c r="E333" s="138"/>
      <c r="F333" s="12"/>
      <c r="G333" s="12"/>
      <c r="H333" s="12"/>
      <c r="I333" s="12"/>
      <c r="J333" s="12"/>
      <c r="K333" s="12"/>
      <c r="L333" s="12"/>
      <c r="M333" s="12"/>
      <c r="N333" s="12"/>
      <c r="O333" s="12"/>
      <c r="P333" s="12"/>
      <c r="Q333" s="12"/>
      <c r="R333" s="12"/>
      <c r="S333" s="12"/>
      <c r="T333" s="12"/>
      <c r="U333" s="12"/>
      <c r="V333" s="12"/>
      <c r="W333" s="12"/>
      <c r="X333" s="12"/>
      <c r="Y333" s="12"/>
      <c r="Z333" s="12"/>
    </row>
    <row r="334" ht="15.75" customHeight="1">
      <c r="A334" s="12"/>
      <c r="B334" s="138"/>
      <c r="C334" s="138"/>
      <c r="D334" s="138"/>
      <c r="E334" s="138"/>
      <c r="F334" s="12"/>
      <c r="G334" s="12"/>
      <c r="H334" s="12"/>
      <c r="I334" s="12"/>
      <c r="J334" s="12"/>
      <c r="K334" s="12"/>
      <c r="L334" s="12"/>
      <c r="M334" s="12"/>
      <c r="N334" s="12"/>
      <c r="O334" s="12"/>
      <c r="P334" s="12"/>
      <c r="Q334" s="12"/>
      <c r="R334" s="12"/>
      <c r="S334" s="12"/>
      <c r="T334" s="12"/>
      <c r="U334" s="12"/>
      <c r="V334" s="12"/>
      <c r="W334" s="12"/>
      <c r="X334" s="12"/>
      <c r="Y334" s="12"/>
      <c r="Z334" s="12"/>
    </row>
    <row r="335" ht="15.75" customHeight="1">
      <c r="A335" s="12"/>
      <c r="B335" s="138"/>
      <c r="C335" s="138"/>
      <c r="D335" s="138"/>
      <c r="E335" s="138"/>
      <c r="F335" s="12"/>
      <c r="G335" s="12"/>
      <c r="H335" s="12"/>
      <c r="I335" s="12"/>
      <c r="J335" s="12"/>
      <c r="K335" s="12"/>
      <c r="L335" s="12"/>
      <c r="M335" s="12"/>
      <c r="N335" s="12"/>
      <c r="O335" s="12"/>
      <c r="P335" s="12"/>
      <c r="Q335" s="12"/>
      <c r="R335" s="12"/>
      <c r="S335" s="12"/>
      <c r="T335" s="12"/>
      <c r="U335" s="12"/>
      <c r="V335" s="12"/>
      <c r="W335" s="12"/>
      <c r="X335" s="12"/>
      <c r="Y335" s="12"/>
      <c r="Z335" s="12"/>
    </row>
    <row r="336" ht="15.75" customHeight="1">
      <c r="A336" s="12"/>
      <c r="B336" s="138"/>
      <c r="C336" s="138"/>
      <c r="D336" s="138"/>
      <c r="E336" s="138"/>
      <c r="F336" s="12"/>
      <c r="G336" s="12"/>
      <c r="H336" s="12"/>
      <c r="I336" s="12"/>
      <c r="J336" s="12"/>
      <c r="K336" s="12"/>
      <c r="L336" s="12"/>
      <c r="M336" s="12"/>
      <c r="N336" s="12"/>
      <c r="O336" s="12"/>
      <c r="P336" s="12"/>
      <c r="Q336" s="12"/>
      <c r="R336" s="12"/>
      <c r="S336" s="12"/>
      <c r="T336" s="12"/>
      <c r="U336" s="12"/>
      <c r="V336" s="12"/>
      <c r="W336" s="12"/>
      <c r="X336" s="12"/>
      <c r="Y336" s="12"/>
      <c r="Z336" s="12"/>
    </row>
    <row r="337" ht="15.75" customHeight="1">
      <c r="A337" s="12"/>
      <c r="B337" s="138"/>
      <c r="C337" s="138"/>
      <c r="D337" s="138"/>
      <c r="E337" s="138"/>
      <c r="F337" s="12"/>
      <c r="G337" s="12"/>
      <c r="H337" s="12"/>
      <c r="I337" s="12"/>
      <c r="J337" s="12"/>
      <c r="K337" s="12"/>
      <c r="L337" s="12"/>
      <c r="M337" s="12"/>
      <c r="N337" s="12"/>
      <c r="O337" s="12"/>
      <c r="P337" s="12"/>
      <c r="Q337" s="12"/>
      <c r="R337" s="12"/>
      <c r="S337" s="12"/>
      <c r="T337" s="12"/>
      <c r="U337" s="12"/>
      <c r="V337" s="12"/>
      <c r="W337" s="12"/>
      <c r="X337" s="12"/>
      <c r="Y337" s="12"/>
      <c r="Z337" s="12"/>
    </row>
    <row r="338" ht="15.75" customHeight="1">
      <c r="A338" s="12"/>
      <c r="B338" s="138"/>
      <c r="C338" s="138"/>
      <c r="D338" s="138"/>
      <c r="E338" s="138"/>
      <c r="F338" s="12"/>
      <c r="G338" s="12"/>
      <c r="H338" s="12"/>
      <c r="I338" s="12"/>
      <c r="J338" s="12"/>
      <c r="K338" s="12"/>
      <c r="L338" s="12"/>
      <c r="M338" s="12"/>
      <c r="N338" s="12"/>
      <c r="O338" s="12"/>
      <c r="P338" s="12"/>
      <c r="Q338" s="12"/>
      <c r="R338" s="12"/>
      <c r="S338" s="12"/>
      <c r="T338" s="12"/>
      <c r="U338" s="12"/>
      <c r="V338" s="12"/>
      <c r="W338" s="12"/>
      <c r="X338" s="12"/>
      <c r="Y338" s="12"/>
      <c r="Z338" s="12"/>
    </row>
    <row r="339" ht="15.75" customHeight="1">
      <c r="A339" s="12"/>
      <c r="B339" s="138"/>
      <c r="C339" s="138"/>
      <c r="D339" s="138"/>
      <c r="E339" s="138"/>
      <c r="F339" s="12"/>
      <c r="G339" s="12"/>
      <c r="H339" s="12"/>
      <c r="I339" s="12"/>
      <c r="J339" s="12"/>
      <c r="K339" s="12"/>
      <c r="L339" s="12"/>
      <c r="M339" s="12"/>
      <c r="N339" s="12"/>
      <c r="O339" s="12"/>
      <c r="P339" s="12"/>
      <c r="Q339" s="12"/>
      <c r="R339" s="12"/>
      <c r="S339" s="12"/>
      <c r="T339" s="12"/>
      <c r="U339" s="12"/>
      <c r="V339" s="12"/>
      <c r="W339" s="12"/>
      <c r="X339" s="12"/>
      <c r="Y339" s="12"/>
      <c r="Z339" s="12"/>
    </row>
    <row r="340" ht="15.75" customHeight="1">
      <c r="A340" s="12"/>
      <c r="B340" s="138"/>
      <c r="C340" s="138"/>
      <c r="D340" s="138"/>
      <c r="E340" s="138"/>
      <c r="F340" s="12"/>
      <c r="G340" s="12"/>
      <c r="H340" s="12"/>
      <c r="I340" s="12"/>
      <c r="J340" s="12"/>
      <c r="K340" s="12"/>
      <c r="L340" s="12"/>
      <c r="M340" s="12"/>
      <c r="N340" s="12"/>
      <c r="O340" s="12"/>
      <c r="P340" s="12"/>
      <c r="Q340" s="12"/>
      <c r="R340" s="12"/>
      <c r="S340" s="12"/>
      <c r="T340" s="12"/>
      <c r="U340" s="12"/>
      <c r="V340" s="12"/>
      <c r="W340" s="12"/>
      <c r="X340" s="12"/>
      <c r="Y340" s="12"/>
      <c r="Z340" s="12"/>
    </row>
    <row r="341" ht="15.75" customHeight="1">
      <c r="A341" s="12"/>
      <c r="B341" s="138"/>
      <c r="C341" s="138"/>
      <c r="D341" s="138"/>
      <c r="E341" s="138"/>
      <c r="F341" s="12"/>
      <c r="G341" s="12"/>
      <c r="H341" s="12"/>
      <c r="I341" s="12"/>
      <c r="J341" s="12"/>
      <c r="K341" s="12"/>
      <c r="L341" s="12"/>
      <c r="M341" s="12"/>
      <c r="N341" s="12"/>
      <c r="O341" s="12"/>
      <c r="P341" s="12"/>
      <c r="Q341" s="12"/>
      <c r="R341" s="12"/>
      <c r="S341" s="12"/>
      <c r="T341" s="12"/>
      <c r="U341" s="12"/>
      <c r="V341" s="12"/>
      <c r="W341" s="12"/>
      <c r="X341" s="12"/>
      <c r="Y341" s="12"/>
      <c r="Z341" s="12"/>
    </row>
    <row r="342" ht="15.75" customHeight="1">
      <c r="A342" s="12"/>
      <c r="B342" s="138"/>
      <c r="C342" s="138"/>
      <c r="D342" s="138"/>
      <c r="E342" s="138"/>
      <c r="F342" s="12"/>
      <c r="G342" s="12"/>
      <c r="H342" s="12"/>
      <c r="I342" s="12"/>
      <c r="J342" s="12"/>
      <c r="K342" s="12"/>
      <c r="L342" s="12"/>
      <c r="M342" s="12"/>
      <c r="N342" s="12"/>
      <c r="O342" s="12"/>
      <c r="P342" s="12"/>
      <c r="Q342" s="12"/>
      <c r="R342" s="12"/>
      <c r="S342" s="12"/>
      <c r="T342" s="12"/>
      <c r="U342" s="12"/>
      <c r="V342" s="12"/>
      <c r="W342" s="12"/>
      <c r="X342" s="12"/>
      <c r="Y342" s="12"/>
      <c r="Z342" s="12"/>
    </row>
    <row r="343" ht="15.75" customHeight="1">
      <c r="A343" s="12"/>
      <c r="B343" s="138"/>
      <c r="C343" s="138"/>
      <c r="D343" s="138"/>
      <c r="E343" s="138"/>
      <c r="F343" s="12"/>
      <c r="G343" s="12"/>
      <c r="H343" s="12"/>
      <c r="I343" s="12"/>
      <c r="J343" s="12"/>
      <c r="K343" s="12"/>
      <c r="L343" s="12"/>
      <c r="M343" s="12"/>
      <c r="N343" s="12"/>
      <c r="O343" s="12"/>
      <c r="P343" s="12"/>
      <c r="Q343" s="12"/>
      <c r="R343" s="12"/>
      <c r="S343" s="12"/>
      <c r="T343" s="12"/>
      <c r="U343" s="12"/>
      <c r="V343" s="12"/>
      <c r="W343" s="12"/>
      <c r="X343" s="12"/>
      <c r="Y343" s="12"/>
      <c r="Z343" s="12"/>
    </row>
    <row r="344" ht="15.75" customHeight="1">
      <c r="A344" s="12"/>
      <c r="B344" s="138"/>
      <c r="C344" s="138"/>
      <c r="D344" s="138"/>
      <c r="E344" s="138"/>
      <c r="F344" s="12"/>
      <c r="G344" s="12"/>
      <c r="H344" s="12"/>
      <c r="I344" s="12"/>
      <c r="J344" s="12"/>
      <c r="K344" s="12"/>
      <c r="L344" s="12"/>
      <c r="M344" s="12"/>
      <c r="N344" s="12"/>
      <c r="O344" s="12"/>
      <c r="P344" s="12"/>
      <c r="Q344" s="12"/>
      <c r="R344" s="12"/>
      <c r="S344" s="12"/>
      <c r="T344" s="12"/>
      <c r="U344" s="12"/>
      <c r="V344" s="12"/>
      <c r="W344" s="12"/>
      <c r="X344" s="12"/>
      <c r="Y344" s="12"/>
      <c r="Z344" s="12"/>
    </row>
    <row r="345" ht="15.75" customHeight="1">
      <c r="A345" s="12"/>
      <c r="B345" s="138"/>
      <c r="C345" s="138"/>
      <c r="D345" s="138"/>
      <c r="E345" s="138"/>
      <c r="F345" s="12"/>
      <c r="G345" s="12"/>
      <c r="H345" s="12"/>
      <c r="I345" s="12"/>
      <c r="J345" s="12"/>
      <c r="K345" s="12"/>
      <c r="L345" s="12"/>
      <c r="M345" s="12"/>
      <c r="N345" s="12"/>
      <c r="O345" s="12"/>
      <c r="P345" s="12"/>
      <c r="Q345" s="12"/>
      <c r="R345" s="12"/>
      <c r="S345" s="12"/>
      <c r="T345" s="12"/>
      <c r="U345" s="12"/>
      <c r="V345" s="12"/>
      <c r="W345" s="12"/>
      <c r="X345" s="12"/>
      <c r="Y345" s="12"/>
      <c r="Z345" s="12"/>
    </row>
    <row r="346" ht="15.75" customHeight="1">
      <c r="A346" s="12"/>
      <c r="B346" s="138"/>
      <c r="C346" s="138"/>
      <c r="D346" s="138"/>
      <c r="E346" s="138"/>
      <c r="F346" s="12"/>
      <c r="G346" s="12"/>
      <c r="H346" s="12"/>
      <c r="I346" s="12"/>
      <c r="J346" s="12"/>
      <c r="K346" s="12"/>
      <c r="L346" s="12"/>
      <c r="M346" s="12"/>
      <c r="N346" s="12"/>
      <c r="O346" s="12"/>
      <c r="P346" s="12"/>
      <c r="Q346" s="12"/>
      <c r="R346" s="12"/>
      <c r="S346" s="12"/>
      <c r="T346" s="12"/>
      <c r="U346" s="12"/>
      <c r="V346" s="12"/>
      <c r="W346" s="12"/>
      <c r="X346" s="12"/>
      <c r="Y346" s="12"/>
      <c r="Z346" s="12"/>
    </row>
    <row r="347" ht="15.75" customHeight="1">
      <c r="A347" s="12"/>
      <c r="B347" s="138"/>
      <c r="C347" s="138"/>
      <c r="D347" s="138"/>
      <c r="E347" s="138"/>
      <c r="F347" s="12"/>
      <c r="G347" s="12"/>
      <c r="H347" s="12"/>
      <c r="I347" s="12"/>
      <c r="J347" s="12"/>
      <c r="K347" s="12"/>
      <c r="L347" s="12"/>
      <c r="M347" s="12"/>
      <c r="N347" s="12"/>
      <c r="O347" s="12"/>
      <c r="P347" s="12"/>
      <c r="Q347" s="12"/>
      <c r="R347" s="12"/>
      <c r="S347" s="12"/>
      <c r="T347" s="12"/>
      <c r="U347" s="12"/>
      <c r="V347" s="12"/>
      <c r="W347" s="12"/>
      <c r="X347" s="12"/>
      <c r="Y347" s="12"/>
      <c r="Z347" s="12"/>
    </row>
    <row r="348" ht="15.75" customHeight="1">
      <c r="A348" s="12"/>
      <c r="B348" s="138"/>
      <c r="C348" s="138"/>
      <c r="D348" s="138"/>
      <c r="E348" s="138"/>
      <c r="F348" s="12"/>
      <c r="G348" s="12"/>
      <c r="H348" s="12"/>
      <c r="I348" s="12"/>
      <c r="J348" s="12"/>
      <c r="K348" s="12"/>
      <c r="L348" s="12"/>
      <c r="M348" s="12"/>
      <c r="N348" s="12"/>
      <c r="O348" s="12"/>
      <c r="P348" s="12"/>
      <c r="Q348" s="12"/>
      <c r="R348" s="12"/>
      <c r="S348" s="12"/>
      <c r="T348" s="12"/>
      <c r="U348" s="12"/>
      <c r="V348" s="12"/>
      <c r="W348" s="12"/>
      <c r="X348" s="12"/>
      <c r="Y348" s="12"/>
      <c r="Z348" s="12"/>
    </row>
    <row r="349" ht="15.75" customHeight="1">
      <c r="A349" s="12"/>
      <c r="B349" s="138"/>
      <c r="C349" s="138"/>
      <c r="D349" s="138"/>
      <c r="E349" s="138"/>
      <c r="F349" s="12"/>
      <c r="G349" s="12"/>
      <c r="H349" s="12"/>
      <c r="I349" s="12"/>
      <c r="J349" s="12"/>
      <c r="K349" s="12"/>
      <c r="L349" s="12"/>
      <c r="M349" s="12"/>
      <c r="N349" s="12"/>
      <c r="O349" s="12"/>
      <c r="P349" s="12"/>
      <c r="Q349" s="12"/>
      <c r="R349" s="12"/>
      <c r="S349" s="12"/>
      <c r="T349" s="12"/>
      <c r="U349" s="12"/>
      <c r="V349" s="12"/>
      <c r="W349" s="12"/>
      <c r="X349" s="12"/>
      <c r="Y349" s="12"/>
      <c r="Z349" s="12"/>
    </row>
    <row r="350" ht="15.75" customHeight="1">
      <c r="A350" s="12"/>
      <c r="B350" s="138"/>
      <c r="C350" s="138"/>
      <c r="D350" s="138"/>
      <c r="E350" s="138"/>
      <c r="F350" s="12"/>
      <c r="G350" s="12"/>
      <c r="H350" s="12"/>
      <c r="I350" s="12"/>
      <c r="J350" s="12"/>
      <c r="K350" s="12"/>
      <c r="L350" s="12"/>
      <c r="M350" s="12"/>
      <c r="N350" s="12"/>
      <c r="O350" s="12"/>
      <c r="P350" s="12"/>
      <c r="Q350" s="12"/>
      <c r="R350" s="12"/>
      <c r="S350" s="12"/>
      <c r="T350" s="12"/>
      <c r="U350" s="12"/>
      <c r="V350" s="12"/>
      <c r="W350" s="12"/>
      <c r="X350" s="12"/>
      <c r="Y350" s="12"/>
      <c r="Z350" s="12"/>
    </row>
    <row r="351" ht="15.75" customHeight="1">
      <c r="A351" s="12"/>
      <c r="B351" s="138"/>
      <c r="C351" s="138"/>
      <c r="D351" s="138"/>
      <c r="E351" s="138"/>
      <c r="F351" s="12"/>
      <c r="G351" s="12"/>
      <c r="H351" s="12"/>
      <c r="I351" s="12"/>
      <c r="J351" s="12"/>
      <c r="K351" s="12"/>
      <c r="L351" s="12"/>
      <c r="M351" s="12"/>
      <c r="N351" s="12"/>
      <c r="O351" s="12"/>
      <c r="P351" s="12"/>
      <c r="Q351" s="12"/>
      <c r="R351" s="12"/>
      <c r="S351" s="12"/>
      <c r="T351" s="12"/>
      <c r="U351" s="12"/>
      <c r="V351" s="12"/>
      <c r="W351" s="12"/>
      <c r="X351" s="12"/>
      <c r="Y351" s="12"/>
      <c r="Z351" s="12"/>
    </row>
    <row r="352" ht="15.75" customHeight="1">
      <c r="A352" s="12"/>
      <c r="B352" s="138"/>
      <c r="C352" s="138"/>
      <c r="D352" s="138"/>
      <c r="E352" s="138"/>
      <c r="F352" s="12"/>
      <c r="G352" s="12"/>
      <c r="H352" s="12"/>
      <c r="I352" s="12"/>
      <c r="J352" s="12"/>
      <c r="K352" s="12"/>
      <c r="L352" s="12"/>
      <c r="M352" s="12"/>
      <c r="N352" s="12"/>
      <c r="O352" s="12"/>
      <c r="P352" s="12"/>
      <c r="Q352" s="12"/>
      <c r="R352" s="12"/>
      <c r="S352" s="12"/>
      <c r="T352" s="12"/>
      <c r="U352" s="12"/>
      <c r="V352" s="12"/>
      <c r="W352" s="12"/>
      <c r="X352" s="12"/>
      <c r="Y352" s="12"/>
      <c r="Z352" s="12"/>
    </row>
    <row r="353" ht="15.75" customHeight="1">
      <c r="A353" s="12"/>
      <c r="B353" s="138"/>
      <c r="C353" s="138"/>
      <c r="D353" s="138"/>
      <c r="E353" s="138"/>
      <c r="F353" s="12"/>
      <c r="G353" s="12"/>
      <c r="H353" s="12"/>
      <c r="I353" s="12"/>
      <c r="J353" s="12"/>
      <c r="K353" s="12"/>
      <c r="L353" s="12"/>
      <c r="M353" s="12"/>
      <c r="N353" s="12"/>
      <c r="O353" s="12"/>
      <c r="P353" s="12"/>
      <c r="Q353" s="12"/>
      <c r="R353" s="12"/>
      <c r="S353" s="12"/>
      <c r="T353" s="12"/>
      <c r="U353" s="12"/>
      <c r="V353" s="12"/>
      <c r="W353" s="12"/>
      <c r="X353" s="12"/>
      <c r="Y353" s="12"/>
      <c r="Z353" s="12"/>
    </row>
    <row r="354" ht="15.75" customHeight="1">
      <c r="A354" s="12"/>
      <c r="B354" s="138"/>
      <c r="C354" s="138"/>
      <c r="D354" s="138"/>
      <c r="E354" s="138"/>
      <c r="F354" s="12"/>
      <c r="G354" s="12"/>
      <c r="H354" s="12"/>
      <c r="I354" s="12"/>
      <c r="J354" s="12"/>
      <c r="K354" s="12"/>
      <c r="L354" s="12"/>
      <c r="M354" s="12"/>
      <c r="N354" s="12"/>
      <c r="O354" s="12"/>
      <c r="P354" s="12"/>
      <c r="Q354" s="12"/>
      <c r="R354" s="12"/>
      <c r="S354" s="12"/>
      <c r="T354" s="12"/>
      <c r="U354" s="12"/>
      <c r="V354" s="12"/>
      <c r="W354" s="12"/>
      <c r="X354" s="12"/>
      <c r="Y354" s="12"/>
      <c r="Z354" s="12"/>
    </row>
    <row r="355" ht="15.75" customHeight="1">
      <c r="A355" s="12"/>
      <c r="B355" s="138"/>
      <c r="C355" s="138"/>
      <c r="D355" s="138"/>
      <c r="E355" s="138"/>
      <c r="F355" s="12"/>
      <c r="G355" s="12"/>
      <c r="H355" s="12"/>
      <c r="I355" s="12"/>
      <c r="J355" s="12"/>
      <c r="K355" s="12"/>
      <c r="L355" s="12"/>
      <c r="M355" s="12"/>
      <c r="N355" s="12"/>
      <c r="O355" s="12"/>
      <c r="P355" s="12"/>
      <c r="Q355" s="12"/>
      <c r="R355" s="12"/>
      <c r="S355" s="12"/>
      <c r="T355" s="12"/>
      <c r="U355" s="12"/>
      <c r="V355" s="12"/>
      <c r="W355" s="12"/>
      <c r="X355" s="12"/>
      <c r="Y355" s="12"/>
      <c r="Z355" s="12"/>
    </row>
    <row r="356" ht="15.75" customHeight="1">
      <c r="A356" s="12"/>
      <c r="B356" s="138"/>
      <c r="C356" s="138"/>
      <c r="D356" s="138"/>
      <c r="E356" s="138"/>
      <c r="F356" s="12"/>
      <c r="G356" s="12"/>
      <c r="H356" s="12"/>
      <c r="I356" s="12"/>
      <c r="J356" s="12"/>
      <c r="K356" s="12"/>
      <c r="L356" s="12"/>
      <c r="M356" s="12"/>
      <c r="N356" s="12"/>
      <c r="O356" s="12"/>
      <c r="P356" s="12"/>
      <c r="Q356" s="12"/>
      <c r="R356" s="12"/>
      <c r="S356" s="12"/>
      <c r="T356" s="12"/>
      <c r="U356" s="12"/>
      <c r="V356" s="12"/>
      <c r="W356" s="12"/>
      <c r="X356" s="12"/>
      <c r="Y356" s="12"/>
      <c r="Z356" s="12"/>
    </row>
    <row r="357" ht="15.75" customHeight="1">
      <c r="A357" s="12"/>
      <c r="B357" s="138"/>
      <c r="C357" s="138"/>
      <c r="D357" s="138"/>
      <c r="E357" s="138"/>
      <c r="F357" s="12"/>
      <c r="G357" s="12"/>
      <c r="H357" s="12"/>
      <c r="I357" s="12"/>
      <c r="J357" s="12"/>
      <c r="K357" s="12"/>
      <c r="L357" s="12"/>
      <c r="M357" s="12"/>
      <c r="N357" s="12"/>
      <c r="O357" s="12"/>
      <c r="P357" s="12"/>
      <c r="Q357" s="12"/>
      <c r="R357" s="12"/>
      <c r="S357" s="12"/>
      <c r="T357" s="12"/>
      <c r="U357" s="12"/>
      <c r="V357" s="12"/>
      <c r="W357" s="12"/>
      <c r="X357" s="12"/>
      <c r="Y357" s="12"/>
      <c r="Z357" s="12"/>
    </row>
    <row r="358" ht="15.75" customHeight="1">
      <c r="A358" s="12"/>
      <c r="B358" s="138"/>
      <c r="C358" s="138"/>
      <c r="D358" s="138"/>
      <c r="E358" s="138"/>
      <c r="F358" s="12"/>
      <c r="G358" s="12"/>
      <c r="H358" s="12"/>
      <c r="I358" s="12"/>
      <c r="J358" s="12"/>
      <c r="K358" s="12"/>
      <c r="L358" s="12"/>
      <c r="M358" s="12"/>
      <c r="N358" s="12"/>
      <c r="O358" s="12"/>
      <c r="P358" s="12"/>
      <c r="Q358" s="12"/>
      <c r="R358" s="12"/>
      <c r="S358" s="12"/>
      <c r="T358" s="12"/>
      <c r="U358" s="12"/>
      <c r="V358" s="12"/>
      <c r="W358" s="12"/>
      <c r="X358" s="12"/>
      <c r="Y358" s="12"/>
      <c r="Z358" s="12"/>
    </row>
    <row r="359" ht="15.75" customHeight="1">
      <c r="A359" s="12"/>
      <c r="B359" s="138"/>
      <c r="C359" s="138"/>
      <c r="D359" s="138"/>
      <c r="E359" s="138"/>
      <c r="F359" s="12"/>
      <c r="G359" s="12"/>
      <c r="H359" s="12"/>
      <c r="I359" s="12"/>
      <c r="J359" s="12"/>
      <c r="K359" s="12"/>
      <c r="L359" s="12"/>
      <c r="M359" s="12"/>
      <c r="N359" s="12"/>
      <c r="O359" s="12"/>
      <c r="P359" s="12"/>
      <c r="Q359" s="12"/>
      <c r="R359" s="12"/>
      <c r="S359" s="12"/>
      <c r="T359" s="12"/>
      <c r="U359" s="12"/>
      <c r="V359" s="12"/>
      <c r="W359" s="12"/>
      <c r="X359" s="12"/>
      <c r="Y359" s="12"/>
      <c r="Z359" s="12"/>
    </row>
    <row r="360" ht="15.75" customHeight="1">
      <c r="A360" s="12"/>
      <c r="B360" s="138"/>
      <c r="C360" s="138"/>
      <c r="D360" s="138"/>
      <c r="E360" s="138"/>
      <c r="F360" s="12"/>
      <c r="G360" s="12"/>
      <c r="H360" s="12"/>
      <c r="I360" s="12"/>
      <c r="J360" s="12"/>
      <c r="K360" s="12"/>
      <c r="L360" s="12"/>
      <c r="M360" s="12"/>
      <c r="N360" s="12"/>
      <c r="O360" s="12"/>
      <c r="P360" s="12"/>
      <c r="Q360" s="12"/>
      <c r="R360" s="12"/>
      <c r="S360" s="12"/>
      <c r="T360" s="12"/>
      <c r="U360" s="12"/>
      <c r="V360" s="12"/>
      <c r="W360" s="12"/>
      <c r="X360" s="12"/>
      <c r="Y360" s="12"/>
      <c r="Z360" s="12"/>
    </row>
    <row r="361" ht="15.75" customHeight="1">
      <c r="A361" s="12"/>
      <c r="B361" s="138"/>
      <c r="C361" s="138"/>
      <c r="D361" s="138"/>
      <c r="E361" s="138"/>
      <c r="F361" s="12"/>
      <c r="G361" s="12"/>
      <c r="H361" s="12"/>
      <c r="I361" s="12"/>
      <c r="J361" s="12"/>
      <c r="K361" s="12"/>
      <c r="L361" s="12"/>
      <c r="M361" s="12"/>
      <c r="N361" s="12"/>
      <c r="O361" s="12"/>
      <c r="P361" s="12"/>
      <c r="Q361" s="12"/>
      <c r="R361" s="12"/>
      <c r="S361" s="12"/>
      <c r="T361" s="12"/>
      <c r="U361" s="12"/>
      <c r="V361" s="12"/>
      <c r="W361" s="12"/>
      <c r="X361" s="12"/>
      <c r="Y361" s="12"/>
      <c r="Z361" s="12"/>
    </row>
    <row r="362" ht="15.75" customHeight="1">
      <c r="A362" s="12"/>
      <c r="B362" s="138"/>
      <c r="C362" s="138"/>
      <c r="D362" s="138"/>
      <c r="E362" s="138"/>
      <c r="F362" s="12"/>
      <c r="G362" s="12"/>
      <c r="H362" s="12"/>
      <c r="I362" s="12"/>
      <c r="J362" s="12"/>
      <c r="K362" s="12"/>
      <c r="L362" s="12"/>
      <c r="M362" s="12"/>
      <c r="N362" s="12"/>
      <c r="O362" s="12"/>
      <c r="P362" s="12"/>
      <c r="Q362" s="12"/>
      <c r="R362" s="12"/>
      <c r="S362" s="12"/>
      <c r="T362" s="12"/>
      <c r="U362" s="12"/>
      <c r="V362" s="12"/>
      <c r="W362" s="12"/>
      <c r="X362" s="12"/>
      <c r="Y362" s="12"/>
      <c r="Z362" s="12"/>
    </row>
    <row r="363" ht="15.75" customHeight="1">
      <c r="A363" s="12"/>
      <c r="B363" s="138"/>
      <c r="C363" s="138"/>
      <c r="D363" s="138"/>
      <c r="E363" s="138"/>
      <c r="F363" s="12"/>
      <c r="G363" s="12"/>
      <c r="H363" s="12"/>
      <c r="I363" s="12"/>
      <c r="J363" s="12"/>
      <c r="K363" s="12"/>
      <c r="L363" s="12"/>
      <c r="M363" s="12"/>
      <c r="N363" s="12"/>
      <c r="O363" s="12"/>
      <c r="P363" s="12"/>
      <c r="Q363" s="12"/>
      <c r="R363" s="12"/>
      <c r="S363" s="12"/>
      <c r="T363" s="12"/>
      <c r="U363" s="12"/>
      <c r="V363" s="12"/>
      <c r="W363" s="12"/>
      <c r="X363" s="12"/>
      <c r="Y363" s="12"/>
      <c r="Z363" s="12"/>
    </row>
    <row r="364" ht="15.75" customHeight="1">
      <c r="A364" s="12"/>
      <c r="B364" s="138"/>
      <c r="C364" s="138"/>
      <c r="D364" s="138"/>
      <c r="E364" s="138"/>
      <c r="F364" s="12"/>
      <c r="G364" s="12"/>
      <c r="H364" s="12"/>
      <c r="I364" s="12"/>
      <c r="J364" s="12"/>
      <c r="K364" s="12"/>
      <c r="L364" s="12"/>
      <c r="M364" s="12"/>
      <c r="N364" s="12"/>
      <c r="O364" s="12"/>
      <c r="P364" s="12"/>
      <c r="Q364" s="12"/>
      <c r="R364" s="12"/>
      <c r="S364" s="12"/>
      <c r="T364" s="12"/>
      <c r="U364" s="12"/>
      <c r="V364" s="12"/>
      <c r="W364" s="12"/>
      <c r="X364" s="12"/>
      <c r="Y364" s="12"/>
      <c r="Z364" s="12"/>
    </row>
    <row r="365" ht="15.75" customHeight="1">
      <c r="A365" s="12"/>
      <c r="B365" s="138"/>
      <c r="C365" s="138"/>
      <c r="D365" s="138"/>
      <c r="E365" s="138"/>
      <c r="F365" s="12"/>
      <c r="G365" s="12"/>
      <c r="H365" s="12"/>
      <c r="I365" s="12"/>
      <c r="J365" s="12"/>
      <c r="K365" s="12"/>
      <c r="L365" s="12"/>
      <c r="M365" s="12"/>
      <c r="N365" s="12"/>
      <c r="O365" s="12"/>
      <c r="P365" s="12"/>
      <c r="Q365" s="12"/>
      <c r="R365" s="12"/>
      <c r="S365" s="12"/>
      <c r="T365" s="12"/>
      <c r="U365" s="12"/>
      <c r="V365" s="12"/>
      <c r="W365" s="12"/>
      <c r="X365" s="12"/>
      <c r="Y365" s="12"/>
      <c r="Z365" s="12"/>
    </row>
    <row r="366" ht="15.75" customHeight="1">
      <c r="A366" s="12"/>
      <c r="B366" s="138"/>
      <c r="C366" s="138"/>
      <c r="D366" s="138"/>
      <c r="E366" s="138"/>
      <c r="F366" s="12"/>
      <c r="G366" s="12"/>
      <c r="H366" s="12"/>
      <c r="I366" s="12"/>
      <c r="J366" s="12"/>
      <c r="K366" s="12"/>
      <c r="L366" s="12"/>
      <c r="M366" s="12"/>
      <c r="N366" s="12"/>
      <c r="O366" s="12"/>
      <c r="P366" s="12"/>
      <c r="Q366" s="12"/>
      <c r="R366" s="12"/>
      <c r="S366" s="12"/>
      <c r="T366" s="12"/>
      <c r="U366" s="12"/>
      <c r="V366" s="12"/>
      <c r="W366" s="12"/>
      <c r="X366" s="12"/>
      <c r="Y366" s="12"/>
      <c r="Z366" s="12"/>
    </row>
    <row r="367" ht="15.75" customHeight="1">
      <c r="A367" s="12"/>
      <c r="B367" s="138"/>
      <c r="C367" s="138"/>
      <c r="D367" s="138"/>
      <c r="E367" s="138"/>
      <c r="F367" s="12"/>
      <c r="G367" s="12"/>
      <c r="H367" s="12"/>
      <c r="I367" s="12"/>
      <c r="J367" s="12"/>
      <c r="K367" s="12"/>
      <c r="L367" s="12"/>
      <c r="M367" s="12"/>
      <c r="N367" s="12"/>
      <c r="O367" s="12"/>
      <c r="P367" s="12"/>
      <c r="Q367" s="12"/>
      <c r="R367" s="12"/>
      <c r="S367" s="12"/>
      <c r="T367" s="12"/>
      <c r="U367" s="12"/>
      <c r="V367" s="12"/>
      <c r="W367" s="12"/>
      <c r="X367" s="12"/>
      <c r="Y367" s="12"/>
      <c r="Z367" s="12"/>
    </row>
    <row r="368" ht="15.75" customHeight="1">
      <c r="A368" s="12"/>
      <c r="B368" s="138"/>
      <c r="C368" s="138"/>
      <c r="D368" s="138"/>
      <c r="E368" s="138"/>
      <c r="F368" s="12"/>
      <c r="G368" s="12"/>
      <c r="H368" s="12"/>
      <c r="I368" s="12"/>
      <c r="J368" s="12"/>
      <c r="K368" s="12"/>
      <c r="L368" s="12"/>
      <c r="M368" s="12"/>
      <c r="N368" s="12"/>
      <c r="O368" s="12"/>
      <c r="P368" s="12"/>
      <c r="Q368" s="12"/>
      <c r="R368" s="12"/>
      <c r="S368" s="12"/>
      <c r="T368" s="12"/>
      <c r="U368" s="12"/>
      <c r="V368" s="12"/>
      <c r="W368" s="12"/>
      <c r="X368" s="12"/>
      <c r="Y368" s="12"/>
      <c r="Z368" s="12"/>
    </row>
    <row r="369" ht="15.75" customHeight="1">
      <c r="A369" s="12"/>
      <c r="B369" s="138"/>
      <c r="C369" s="138"/>
      <c r="D369" s="138"/>
      <c r="E369" s="138"/>
      <c r="F369" s="12"/>
      <c r="G369" s="12"/>
      <c r="H369" s="12"/>
      <c r="I369" s="12"/>
      <c r="J369" s="12"/>
      <c r="K369" s="12"/>
      <c r="L369" s="12"/>
      <c r="M369" s="12"/>
      <c r="N369" s="12"/>
      <c r="O369" s="12"/>
      <c r="P369" s="12"/>
      <c r="Q369" s="12"/>
      <c r="R369" s="12"/>
      <c r="S369" s="12"/>
      <c r="T369" s="12"/>
      <c r="U369" s="12"/>
      <c r="V369" s="12"/>
      <c r="W369" s="12"/>
      <c r="X369" s="12"/>
      <c r="Y369" s="12"/>
      <c r="Z369" s="12"/>
    </row>
    <row r="370" ht="15.75" customHeight="1">
      <c r="A370" s="12"/>
      <c r="B370" s="138"/>
      <c r="C370" s="138"/>
      <c r="D370" s="138"/>
      <c r="E370" s="138"/>
      <c r="F370" s="12"/>
      <c r="G370" s="12"/>
      <c r="H370" s="12"/>
      <c r="I370" s="12"/>
      <c r="J370" s="12"/>
      <c r="K370" s="12"/>
      <c r="L370" s="12"/>
      <c r="M370" s="12"/>
      <c r="N370" s="12"/>
      <c r="O370" s="12"/>
      <c r="P370" s="12"/>
      <c r="Q370" s="12"/>
      <c r="R370" s="12"/>
      <c r="S370" s="12"/>
      <c r="T370" s="12"/>
      <c r="U370" s="12"/>
      <c r="V370" s="12"/>
      <c r="W370" s="12"/>
      <c r="X370" s="12"/>
      <c r="Y370" s="12"/>
      <c r="Z370" s="12"/>
    </row>
    <row r="371" ht="15.75" customHeight="1">
      <c r="A371" s="12"/>
      <c r="B371" s="138"/>
      <c r="C371" s="138"/>
      <c r="D371" s="138"/>
      <c r="E371" s="138"/>
      <c r="F371" s="12"/>
      <c r="G371" s="12"/>
      <c r="H371" s="12"/>
      <c r="I371" s="12"/>
      <c r="J371" s="12"/>
      <c r="K371" s="12"/>
      <c r="L371" s="12"/>
      <c r="M371" s="12"/>
      <c r="N371" s="12"/>
      <c r="O371" s="12"/>
      <c r="P371" s="12"/>
      <c r="Q371" s="12"/>
      <c r="R371" s="12"/>
      <c r="S371" s="12"/>
      <c r="T371" s="12"/>
      <c r="U371" s="12"/>
      <c r="V371" s="12"/>
      <c r="W371" s="12"/>
      <c r="X371" s="12"/>
      <c r="Y371" s="12"/>
      <c r="Z371" s="12"/>
    </row>
    <row r="372" ht="15.75" customHeight="1">
      <c r="A372" s="12"/>
      <c r="B372" s="138"/>
      <c r="C372" s="138"/>
      <c r="D372" s="138"/>
      <c r="E372" s="138"/>
      <c r="F372" s="12"/>
      <c r="G372" s="12"/>
      <c r="H372" s="12"/>
      <c r="I372" s="12"/>
      <c r="J372" s="12"/>
      <c r="K372" s="12"/>
      <c r="L372" s="12"/>
      <c r="M372" s="12"/>
      <c r="N372" s="12"/>
      <c r="O372" s="12"/>
      <c r="P372" s="12"/>
      <c r="Q372" s="12"/>
      <c r="R372" s="12"/>
      <c r="S372" s="12"/>
      <c r="T372" s="12"/>
      <c r="U372" s="12"/>
      <c r="V372" s="12"/>
      <c r="W372" s="12"/>
      <c r="X372" s="12"/>
      <c r="Y372" s="12"/>
      <c r="Z372" s="12"/>
    </row>
    <row r="373" ht="15.75" customHeight="1">
      <c r="A373" s="12"/>
      <c r="B373" s="138"/>
      <c r="C373" s="138"/>
      <c r="D373" s="138"/>
      <c r="E373" s="138"/>
      <c r="F373" s="12"/>
      <c r="G373" s="12"/>
      <c r="H373" s="12"/>
      <c r="I373" s="12"/>
      <c r="J373" s="12"/>
      <c r="K373" s="12"/>
      <c r="L373" s="12"/>
      <c r="M373" s="12"/>
      <c r="N373" s="12"/>
      <c r="O373" s="12"/>
      <c r="P373" s="12"/>
      <c r="Q373" s="12"/>
      <c r="R373" s="12"/>
      <c r="S373" s="12"/>
      <c r="T373" s="12"/>
      <c r="U373" s="12"/>
      <c r="V373" s="12"/>
      <c r="W373" s="12"/>
      <c r="X373" s="12"/>
      <c r="Y373" s="12"/>
      <c r="Z373" s="12"/>
    </row>
    <row r="374" ht="15.75" customHeight="1">
      <c r="A374" s="12"/>
      <c r="B374" s="138"/>
      <c r="C374" s="138"/>
      <c r="D374" s="138"/>
      <c r="E374" s="138"/>
      <c r="F374" s="12"/>
      <c r="G374" s="12"/>
      <c r="H374" s="12"/>
      <c r="I374" s="12"/>
      <c r="J374" s="12"/>
      <c r="K374" s="12"/>
      <c r="L374" s="12"/>
      <c r="M374" s="12"/>
      <c r="N374" s="12"/>
      <c r="O374" s="12"/>
      <c r="P374" s="12"/>
      <c r="Q374" s="12"/>
      <c r="R374" s="12"/>
      <c r="S374" s="12"/>
      <c r="T374" s="12"/>
      <c r="U374" s="12"/>
      <c r="V374" s="12"/>
      <c r="W374" s="12"/>
      <c r="X374" s="12"/>
      <c r="Y374" s="12"/>
      <c r="Z374" s="12"/>
    </row>
    <row r="375" ht="15.75" customHeight="1">
      <c r="A375" s="12"/>
      <c r="B375" s="138"/>
      <c r="C375" s="138"/>
      <c r="D375" s="138"/>
      <c r="E375" s="138"/>
      <c r="F375" s="12"/>
      <c r="G375" s="12"/>
      <c r="H375" s="12"/>
      <c r="I375" s="12"/>
      <c r="J375" s="12"/>
      <c r="K375" s="12"/>
      <c r="L375" s="12"/>
      <c r="M375" s="12"/>
      <c r="N375" s="12"/>
      <c r="O375" s="12"/>
      <c r="P375" s="12"/>
      <c r="Q375" s="12"/>
      <c r="R375" s="12"/>
      <c r="S375" s="12"/>
      <c r="T375" s="12"/>
      <c r="U375" s="12"/>
      <c r="V375" s="12"/>
      <c r="W375" s="12"/>
      <c r="X375" s="12"/>
      <c r="Y375" s="12"/>
      <c r="Z375" s="12"/>
    </row>
    <row r="376" ht="15.75" customHeight="1">
      <c r="A376" s="12"/>
      <c r="B376" s="138"/>
      <c r="C376" s="138"/>
      <c r="D376" s="138"/>
      <c r="E376" s="138"/>
      <c r="F376" s="12"/>
      <c r="G376" s="12"/>
      <c r="H376" s="12"/>
      <c r="I376" s="12"/>
      <c r="J376" s="12"/>
      <c r="K376" s="12"/>
      <c r="L376" s="12"/>
      <c r="M376" s="12"/>
      <c r="N376" s="12"/>
      <c r="O376" s="12"/>
      <c r="P376" s="12"/>
      <c r="Q376" s="12"/>
      <c r="R376" s="12"/>
      <c r="S376" s="12"/>
      <c r="T376" s="12"/>
      <c r="U376" s="12"/>
      <c r="V376" s="12"/>
      <c r="W376" s="12"/>
      <c r="X376" s="12"/>
      <c r="Y376" s="12"/>
      <c r="Z376" s="12"/>
    </row>
    <row r="377" ht="15.75" customHeight="1">
      <c r="A377" s="12"/>
      <c r="B377" s="138"/>
      <c r="C377" s="138"/>
      <c r="D377" s="138"/>
      <c r="E377" s="138"/>
      <c r="F377" s="12"/>
      <c r="G377" s="12"/>
      <c r="H377" s="12"/>
      <c r="I377" s="12"/>
      <c r="J377" s="12"/>
      <c r="K377" s="12"/>
      <c r="L377" s="12"/>
      <c r="M377" s="12"/>
      <c r="N377" s="12"/>
      <c r="O377" s="12"/>
      <c r="P377" s="12"/>
      <c r="Q377" s="12"/>
      <c r="R377" s="12"/>
      <c r="S377" s="12"/>
      <c r="T377" s="12"/>
      <c r="U377" s="12"/>
      <c r="V377" s="12"/>
      <c r="W377" s="12"/>
      <c r="X377" s="12"/>
      <c r="Y377" s="12"/>
      <c r="Z377" s="12"/>
    </row>
    <row r="378" ht="15.75" customHeight="1">
      <c r="A378" s="12"/>
      <c r="B378" s="138"/>
      <c r="C378" s="138"/>
      <c r="D378" s="138"/>
      <c r="E378" s="138"/>
      <c r="F378" s="12"/>
      <c r="G378" s="12"/>
      <c r="H378" s="12"/>
      <c r="I378" s="12"/>
      <c r="J378" s="12"/>
      <c r="K378" s="12"/>
      <c r="L378" s="12"/>
      <c r="M378" s="12"/>
      <c r="N378" s="12"/>
      <c r="O378" s="12"/>
      <c r="P378" s="12"/>
      <c r="Q378" s="12"/>
      <c r="R378" s="12"/>
      <c r="S378" s="12"/>
      <c r="T378" s="12"/>
      <c r="U378" s="12"/>
      <c r="V378" s="12"/>
      <c r="W378" s="12"/>
      <c r="X378" s="12"/>
      <c r="Y378" s="12"/>
      <c r="Z378" s="12"/>
    </row>
    <row r="379" ht="15.75" customHeight="1">
      <c r="A379" s="12"/>
      <c r="B379" s="138"/>
      <c r="C379" s="138"/>
      <c r="D379" s="138"/>
      <c r="E379" s="138"/>
      <c r="F379" s="12"/>
      <c r="G379" s="12"/>
      <c r="H379" s="12"/>
      <c r="I379" s="12"/>
      <c r="J379" s="12"/>
      <c r="K379" s="12"/>
      <c r="L379" s="12"/>
      <c r="M379" s="12"/>
      <c r="N379" s="12"/>
      <c r="O379" s="12"/>
      <c r="P379" s="12"/>
      <c r="Q379" s="12"/>
      <c r="R379" s="12"/>
      <c r="S379" s="12"/>
      <c r="T379" s="12"/>
      <c r="U379" s="12"/>
      <c r="V379" s="12"/>
      <c r="W379" s="12"/>
      <c r="X379" s="12"/>
      <c r="Y379" s="12"/>
      <c r="Z379" s="12"/>
    </row>
    <row r="380" ht="15.75" customHeight="1">
      <c r="A380" s="12"/>
      <c r="B380" s="138"/>
      <c r="C380" s="138"/>
      <c r="D380" s="138"/>
      <c r="E380" s="138"/>
      <c r="F380" s="12"/>
      <c r="G380" s="12"/>
      <c r="H380" s="12"/>
      <c r="I380" s="12"/>
      <c r="J380" s="12"/>
      <c r="K380" s="12"/>
      <c r="L380" s="12"/>
      <c r="M380" s="12"/>
      <c r="N380" s="12"/>
      <c r="O380" s="12"/>
      <c r="P380" s="12"/>
      <c r="Q380" s="12"/>
      <c r="R380" s="12"/>
      <c r="S380" s="12"/>
      <c r="T380" s="12"/>
      <c r="U380" s="12"/>
      <c r="V380" s="12"/>
      <c r="W380" s="12"/>
      <c r="X380" s="12"/>
      <c r="Y380" s="12"/>
      <c r="Z380" s="12"/>
    </row>
    <row r="381" ht="15.75" customHeight="1">
      <c r="A381" s="12"/>
      <c r="B381" s="138"/>
      <c r="C381" s="138"/>
      <c r="D381" s="138"/>
      <c r="E381" s="138"/>
      <c r="F381" s="12"/>
      <c r="G381" s="12"/>
      <c r="H381" s="12"/>
      <c r="I381" s="12"/>
      <c r="J381" s="12"/>
      <c r="K381" s="12"/>
      <c r="L381" s="12"/>
      <c r="M381" s="12"/>
      <c r="N381" s="12"/>
      <c r="O381" s="12"/>
      <c r="P381" s="12"/>
      <c r="Q381" s="12"/>
      <c r="R381" s="12"/>
      <c r="S381" s="12"/>
      <c r="T381" s="12"/>
      <c r="U381" s="12"/>
      <c r="V381" s="12"/>
      <c r="W381" s="12"/>
      <c r="X381" s="12"/>
      <c r="Y381" s="12"/>
      <c r="Z381" s="12"/>
    </row>
    <row r="382" ht="15.75" customHeight="1">
      <c r="A382" s="12"/>
      <c r="B382" s="138"/>
      <c r="C382" s="138"/>
      <c r="D382" s="138"/>
      <c r="E382" s="138"/>
      <c r="F382" s="12"/>
      <c r="G382" s="12"/>
      <c r="H382" s="12"/>
      <c r="I382" s="12"/>
      <c r="J382" s="12"/>
      <c r="K382" s="12"/>
      <c r="L382" s="12"/>
      <c r="M382" s="12"/>
      <c r="N382" s="12"/>
      <c r="O382" s="12"/>
      <c r="P382" s="12"/>
      <c r="Q382" s="12"/>
      <c r="R382" s="12"/>
      <c r="S382" s="12"/>
      <c r="T382" s="12"/>
      <c r="U382" s="12"/>
      <c r="V382" s="12"/>
      <c r="W382" s="12"/>
      <c r="X382" s="12"/>
      <c r="Y382" s="12"/>
      <c r="Z382" s="12"/>
    </row>
    <row r="383" ht="15.75" customHeight="1">
      <c r="A383" s="12"/>
      <c r="B383" s="138"/>
      <c r="C383" s="138"/>
      <c r="D383" s="138"/>
      <c r="E383" s="138"/>
      <c r="F383" s="12"/>
      <c r="G383" s="12"/>
      <c r="H383" s="12"/>
      <c r="I383" s="12"/>
      <c r="J383" s="12"/>
      <c r="K383" s="12"/>
      <c r="L383" s="12"/>
      <c r="M383" s="12"/>
      <c r="N383" s="12"/>
      <c r="O383" s="12"/>
      <c r="P383" s="12"/>
      <c r="Q383" s="12"/>
      <c r="R383" s="12"/>
      <c r="S383" s="12"/>
      <c r="T383" s="12"/>
      <c r="U383" s="12"/>
      <c r="V383" s="12"/>
      <c r="W383" s="12"/>
      <c r="X383" s="12"/>
      <c r="Y383" s="12"/>
      <c r="Z383" s="12"/>
    </row>
    <row r="384" ht="15.75" customHeight="1">
      <c r="A384" s="12"/>
      <c r="B384" s="138"/>
      <c r="C384" s="138"/>
      <c r="D384" s="138"/>
      <c r="E384" s="138"/>
      <c r="F384" s="12"/>
      <c r="G384" s="12"/>
      <c r="H384" s="12"/>
      <c r="I384" s="12"/>
      <c r="J384" s="12"/>
      <c r="K384" s="12"/>
      <c r="L384" s="12"/>
      <c r="M384" s="12"/>
      <c r="N384" s="12"/>
      <c r="O384" s="12"/>
      <c r="P384" s="12"/>
      <c r="Q384" s="12"/>
      <c r="R384" s="12"/>
      <c r="S384" s="12"/>
      <c r="T384" s="12"/>
      <c r="U384" s="12"/>
      <c r="V384" s="12"/>
      <c r="W384" s="12"/>
      <c r="X384" s="12"/>
      <c r="Y384" s="12"/>
      <c r="Z384" s="12"/>
    </row>
    <row r="385" ht="15.75" customHeight="1">
      <c r="A385" s="12"/>
      <c r="B385" s="138"/>
      <c r="C385" s="138"/>
      <c r="D385" s="138"/>
      <c r="E385" s="138"/>
      <c r="F385" s="12"/>
      <c r="G385" s="12"/>
      <c r="H385" s="12"/>
      <c r="I385" s="12"/>
      <c r="J385" s="12"/>
      <c r="K385" s="12"/>
      <c r="L385" s="12"/>
      <c r="M385" s="12"/>
      <c r="N385" s="12"/>
      <c r="O385" s="12"/>
      <c r="P385" s="12"/>
      <c r="Q385" s="12"/>
      <c r="R385" s="12"/>
      <c r="S385" s="12"/>
      <c r="T385" s="12"/>
      <c r="U385" s="12"/>
      <c r="V385" s="12"/>
      <c r="W385" s="12"/>
      <c r="X385" s="12"/>
      <c r="Y385" s="12"/>
      <c r="Z385" s="12"/>
    </row>
    <row r="386" ht="15.75" customHeight="1">
      <c r="A386" s="12"/>
      <c r="B386" s="138"/>
      <c r="C386" s="138"/>
      <c r="D386" s="138"/>
      <c r="E386" s="138"/>
      <c r="F386" s="12"/>
      <c r="G386" s="12"/>
      <c r="H386" s="12"/>
      <c r="I386" s="12"/>
      <c r="J386" s="12"/>
      <c r="K386" s="12"/>
      <c r="L386" s="12"/>
      <c r="M386" s="12"/>
      <c r="N386" s="12"/>
      <c r="O386" s="12"/>
      <c r="P386" s="12"/>
      <c r="Q386" s="12"/>
      <c r="R386" s="12"/>
      <c r="S386" s="12"/>
      <c r="T386" s="12"/>
      <c r="U386" s="12"/>
      <c r="V386" s="12"/>
      <c r="W386" s="12"/>
      <c r="X386" s="12"/>
      <c r="Y386" s="12"/>
      <c r="Z386" s="12"/>
    </row>
    <row r="387" ht="15.75" customHeight="1">
      <c r="A387" s="12"/>
      <c r="B387" s="138"/>
      <c r="C387" s="138"/>
      <c r="D387" s="138"/>
      <c r="E387" s="138"/>
      <c r="F387" s="12"/>
      <c r="G387" s="12"/>
      <c r="H387" s="12"/>
      <c r="I387" s="12"/>
      <c r="J387" s="12"/>
      <c r="K387" s="12"/>
      <c r="L387" s="12"/>
      <c r="M387" s="12"/>
      <c r="N387" s="12"/>
      <c r="O387" s="12"/>
      <c r="P387" s="12"/>
      <c r="Q387" s="12"/>
      <c r="R387" s="12"/>
      <c r="S387" s="12"/>
      <c r="T387" s="12"/>
      <c r="U387" s="12"/>
      <c r="V387" s="12"/>
      <c r="W387" s="12"/>
      <c r="X387" s="12"/>
      <c r="Y387" s="12"/>
      <c r="Z387" s="12"/>
    </row>
    <row r="388" ht="15.75" customHeight="1">
      <c r="A388" s="12"/>
      <c r="B388" s="138"/>
      <c r="C388" s="138"/>
      <c r="D388" s="138"/>
      <c r="E388" s="138"/>
      <c r="F388" s="12"/>
      <c r="G388" s="12"/>
      <c r="H388" s="12"/>
      <c r="I388" s="12"/>
      <c r="J388" s="12"/>
      <c r="K388" s="12"/>
      <c r="L388" s="12"/>
      <c r="M388" s="12"/>
      <c r="N388" s="12"/>
      <c r="O388" s="12"/>
      <c r="P388" s="12"/>
      <c r="Q388" s="12"/>
      <c r="R388" s="12"/>
      <c r="S388" s="12"/>
      <c r="T388" s="12"/>
      <c r="U388" s="12"/>
      <c r="V388" s="12"/>
      <c r="W388" s="12"/>
      <c r="X388" s="12"/>
      <c r="Y388" s="12"/>
      <c r="Z388" s="12"/>
    </row>
    <row r="389" ht="15.75" customHeight="1">
      <c r="A389" s="12"/>
      <c r="B389" s="138"/>
      <c r="C389" s="138"/>
      <c r="D389" s="138"/>
      <c r="E389" s="138"/>
      <c r="F389" s="12"/>
      <c r="G389" s="12"/>
      <c r="H389" s="12"/>
      <c r="I389" s="12"/>
      <c r="J389" s="12"/>
      <c r="K389" s="12"/>
      <c r="L389" s="12"/>
      <c r="M389" s="12"/>
      <c r="N389" s="12"/>
      <c r="O389" s="12"/>
      <c r="P389" s="12"/>
      <c r="Q389" s="12"/>
      <c r="R389" s="12"/>
      <c r="S389" s="12"/>
      <c r="T389" s="12"/>
      <c r="U389" s="12"/>
      <c r="V389" s="12"/>
      <c r="W389" s="12"/>
      <c r="X389" s="12"/>
      <c r="Y389" s="12"/>
      <c r="Z389" s="12"/>
    </row>
    <row r="390" ht="15.75" customHeight="1">
      <c r="A390" s="12"/>
      <c r="B390" s="138"/>
      <c r="C390" s="138"/>
      <c r="D390" s="138"/>
      <c r="E390" s="138"/>
      <c r="F390" s="12"/>
      <c r="G390" s="12"/>
      <c r="H390" s="12"/>
      <c r="I390" s="12"/>
      <c r="J390" s="12"/>
      <c r="K390" s="12"/>
      <c r="L390" s="12"/>
      <c r="M390" s="12"/>
      <c r="N390" s="12"/>
      <c r="O390" s="12"/>
      <c r="P390" s="12"/>
      <c r="Q390" s="12"/>
      <c r="R390" s="12"/>
      <c r="S390" s="12"/>
      <c r="T390" s="12"/>
      <c r="U390" s="12"/>
      <c r="V390" s="12"/>
      <c r="W390" s="12"/>
      <c r="X390" s="12"/>
      <c r="Y390" s="12"/>
      <c r="Z390" s="12"/>
    </row>
    <row r="391" ht="15.75" customHeight="1">
      <c r="A391" s="12"/>
      <c r="B391" s="138"/>
      <c r="C391" s="138"/>
      <c r="D391" s="138"/>
      <c r="E391" s="138"/>
      <c r="F391" s="12"/>
      <c r="G391" s="12"/>
      <c r="H391" s="12"/>
      <c r="I391" s="12"/>
      <c r="J391" s="12"/>
      <c r="K391" s="12"/>
      <c r="L391" s="12"/>
      <c r="M391" s="12"/>
      <c r="N391" s="12"/>
      <c r="O391" s="12"/>
      <c r="P391" s="12"/>
      <c r="Q391" s="12"/>
      <c r="R391" s="12"/>
      <c r="S391" s="12"/>
      <c r="T391" s="12"/>
      <c r="U391" s="12"/>
      <c r="V391" s="12"/>
      <c r="W391" s="12"/>
      <c r="X391" s="12"/>
      <c r="Y391" s="12"/>
      <c r="Z391" s="12"/>
    </row>
    <row r="392" ht="15.75" customHeight="1">
      <c r="A392" s="12"/>
      <c r="B392" s="138"/>
      <c r="C392" s="138"/>
      <c r="D392" s="138"/>
      <c r="E392" s="138"/>
      <c r="F392" s="12"/>
      <c r="G392" s="12"/>
      <c r="H392" s="12"/>
      <c r="I392" s="12"/>
      <c r="J392" s="12"/>
      <c r="K392" s="12"/>
      <c r="L392" s="12"/>
      <c r="M392" s="12"/>
      <c r="N392" s="12"/>
      <c r="O392" s="12"/>
      <c r="P392" s="12"/>
      <c r="Q392" s="12"/>
      <c r="R392" s="12"/>
      <c r="S392" s="12"/>
      <c r="T392" s="12"/>
      <c r="U392" s="12"/>
      <c r="V392" s="12"/>
      <c r="W392" s="12"/>
      <c r="X392" s="12"/>
      <c r="Y392" s="12"/>
      <c r="Z392" s="12"/>
    </row>
    <row r="393" ht="15.75" customHeight="1">
      <c r="A393" s="12"/>
      <c r="B393" s="138"/>
      <c r="C393" s="138"/>
      <c r="D393" s="138"/>
      <c r="E393" s="138"/>
      <c r="F393" s="12"/>
      <c r="G393" s="12"/>
      <c r="H393" s="12"/>
      <c r="I393" s="12"/>
      <c r="J393" s="12"/>
      <c r="K393" s="12"/>
      <c r="L393" s="12"/>
      <c r="M393" s="12"/>
      <c r="N393" s="12"/>
      <c r="O393" s="12"/>
      <c r="P393" s="12"/>
      <c r="Q393" s="12"/>
      <c r="R393" s="12"/>
      <c r="S393" s="12"/>
      <c r="T393" s="12"/>
      <c r="U393" s="12"/>
      <c r="V393" s="12"/>
      <c r="W393" s="12"/>
      <c r="X393" s="12"/>
      <c r="Y393" s="12"/>
      <c r="Z393" s="12"/>
    </row>
    <row r="394" ht="15.75" customHeight="1">
      <c r="A394" s="12"/>
      <c r="B394" s="138"/>
      <c r="C394" s="138"/>
      <c r="D394" s="138"/>
      <c r="E394" s="138"/>
      <c r="F394" s="12"/>
      <c r="G394" s="12"/>
      <c r="H394" s="12"/>
      <c r="I394" s="12"/>
      <c r="J394" s="12"/>
      <c r="K394" s="12"/>
      <c r="L394" s="12"/>
      <c r="M394" s="12"/>
      <c r="N394" s="12"/>
      <c r="O394" s="12"/>
      <c r="P394" s="12"/>
      <c r="Q394" s="12"/>
      <c r="R394" s="12"/>
      <c r="S394" s="12"/>
      <c r="T394" s="12"/>
      <c r="U394" s="12"/>
      <c r="V394" s="12"/>
      <c r="W394" s="12"/>
      <c r="X394" s="12"/>
      <c r="Y394" s="12"/>
      <c r="Z394" s="12"/>
    </row>
    <row r="395" ht="15.75" customHeight="1">
      <c r="A395" s="12"/>
      <c r="B395" s="138"/>
      <c r="C395" s="138"/>
      <c r="D395" s="138"/>
      <c r="E395" s="138"/>
      <c r="F395" s="12"/>
      <c r="G395" s="12"/>
      <c r="H395" s="12"/>
      <c r="I395" s="12"/>
      <c r="J395" s="12"/>
      <c r="K395" s="12"/>
      <c r="L395" s="12"/>
      <c r="M395" s="12"/>
      <c r="N395" s="12"/>
      <c r="O395" s="12"/>
      <c r="P395" s="12"/>
      <c r="Q395" s="12"/>
      <c r="R395" s="12"/>
      <c r="S395" s="12"/>
      <c r="T395" s="12"/>
      <c r="U395" s="12"/>
      <c r="V395" s="12"/>
      <c r="W395" s="12"/>
      <c r="X395" s="12"/>
      <c r="Y395" s="12"/>
      <c r="Z395" s="12"/>
    </row>
    <row r="396" ht="15.75" customHeight="1">
      <c r="A396" s="12"/>
      <c r="B396" s="138"/>
      <c r="C396" s="138"/>
      <c r="D396" s="138"/>
      <c r="E396" s="138"/>
      <c r="F396" s="12"/>
      <c r="G396" s="12"/>
      <c r="H396" s="12"/>
      <c r="I396" s="12"/>
      <c r="J396" s="12"/>
      <c r="K396" s="12"/>
      <c r="L396" s="12"/>
      <c r="M396" s="12"/>
      <c r="N396" s="12"/>
      <c r="O396" s="12"/>
      <c r="P396" s="12"/>
      <c r="Q396" s="12"/>
      <c r="R396" s="12"/>
      <c r="S396" s="12"/>
      <c r="T396" s="12"/>
      <c r="U396" s="12"/>
      <c r="V396" s="12"/>
      <c r="W396" s="12"/>
      <c r="X396" s="12"/>
      <c r="Y396" s="12"/>
      <c r="Z396" s="12"/>
    </row>
    <row r="397" ht="15.75" customHeight="1">
      <c r="A397" s="12"/>
      <c r="B397" s="138"/>
      <c r="C397" s="138"/>
      <c r="D397" s="138"/>
      <c r="E397" s="138"/>
      <c r="F397" s="12"/>
      <c r="G397" s="12"/>
      <c r="H397" s="12"/>
      <c r="I397" s="12"/>
      <c r="J397" s="12"/>
      <c r="K397" s="12"/>
      <c r="L397" s="12"/>
      <c r="M397" s="12"/>
      <c r="N397" s="12"/>
      <c r="O397" s="12"/>
      <c r="P397" s="12"/>
      <c r="Q397" s="12"/>
      <c r="R397" s="12"/>
      <c r="S397" s="12"/>
      <c r="T397" s="12"/>
      <c r="U397" s="12"/>
      <c r="V397" s="12"/>
      <c r="W397" s="12"/>
      <c r="X397" s="12"/>
      <c r="Y397" s="12"/>
      <c r="Z397" s="12"/>
    </row>
    <row r="398" ht="15.75" customHeight="1">
      <c r="A398" s="12"/>
      <c r="B398" s="138"/>
      <c r="C398" s="138"/>
      <c r="D398" s="138"/>
      <c r="E398" s="138"/>
      <c r="F398" s="12"/>
      <c r="G398" s="12"/>
      <c r="H398" s="12"/>
      <c r="I398" s="12"/>
      <c r="J398" s="12"/>
      <c r="K398" s="12"/>
      <c r="L398" s="12"/>
      <c r="M398" s="12"/>
      <c r="N398" s="12"/>
      <c r="O398" s="12"/>
      <c r="P398" s="12"/>
      <c r="Q398" s="12"/>
      <c r="R398" s="12"/>
      <c r="S398" s="12"/>
      <c r="T398" s="12"/>
      <c r="U398" s="12"/>
      <c r="V398" s="12"/>
      <c r="W398" s="12"/>
      <c r="X398" s="12"/>
      <c r="Y398" s="12"/>
      <c r="Z398" s="12"/>
    </row>
    <row r="399" ht="15.75" customHeight="1">
      <c r="A399" s="12"/>
      <c r="B399" s="138"/>
      <c r="C399" s="138"/>
      <c r="D399" s="138"/>
      <c r="E399" s="138"/>
      <c r="F399" s="12"/>
      <c r="G399" s="12"/>
      <c r="H399" s="12"/>
      <c r="I399" s="12"/>
      <c r="J399" s="12"/>
      <c r="K399" s="12"/>
      <c r="L399" s="12"/>
      <c r="M399" s="12"/>
      <c r="N399" s="12"/>
      <c r="O399" s="12"/>
      <c r="P399" s="12"/>
      <c r="Q399" s="12"/>
      <c r="R399" s="12"/>
      <c r="S399" s="12"/>
      <c r="T399" s="12"/>
      <c r="U399" s="12"/>
      <c r="V399" s="12"/>
      <c r="W399" s="12"/>
      <c r="X399" s="12"/>
      <c r="Y399" s="12"/>
      <c r="Z399" s="12"/>
    </row>
    <row r="400" ht="15.75" customHeight="1">
      <c r="A400" s="12"/>
      <c r="B400" s="138"/>
      <c r="C400" s="138"/>
      <c r="D400" s="138"/>
      <c r="E400" s="138"/>
      <c r="F400" s="12"/>
      <c r="G400" s="12"/>
      <c r="H400" s="12"/>
      <c r="I400" s="12"/>
      <c r="J400" s="12"/>
      <c r="K400" s="12"/>
      <c r="L400" s="12"/>
      <c r="M400" s="12"/>
      <c r="N400" s="12"/>
      <c r="O400" s="12"/>
      <c r="P400" s="12"/>
      <c r="Q400" s="12"/>
      <c r="R400" s="12"/>
      <c r="S400" s="12"/>
      <c r="T400" s="12"/>
      <c r="U400" s="12"/>
      <c r="V400" s="12"/>
      <c r="W400" s="12"/>
      <c r="X400" s="12"/>
      <c r="Y400" s="12"/>
      <c r="Z400" s="12"/>
    </row>
    <row r="401" ht="15.75" customHeight="1">
      <c r="A401" s="12"/>
      <c r="B401" s="138"/>
      <c r="C401" s="138"/>
      <c r="D401" s="138"/>
      <c r="E401" s="138"/>
      <c r="F401" s="12"/>
      <c r="G401" s="12"/>
      <c r="H401" s="12"/>
      <c r="I401" s="12"/>
      <c r="J401" s="12"/>
      <c r="K401" s="12"/>
      <c r="L401" s="12"/>
      <c r="M401" s="12"/>
      <c r="N401" s="12"/>
      <c r="O401" s="12"/>
      <c r="P401" s="12"/>
      <c r="Q401" s="12"/>
      <c r="R401" s="12"/>
      <c r="S401" s="12"/>
      <c r="T401" s="12"/>
      <c r="U401" s="12"/>
      <c r="V401" s="12"/>
      <c r="W401" s="12"/>
      <c r="X401" s="12"/>
      <c r="Y401" s="12"/>
      <c r="Z401" s="12"/>
    </row>
    <row r="402" ht="15.75" customHeight="1">
      <c r="A402" s="12"/>
      <c r="B402" s="138"/>
      <c r="C402" s="138"/>
      <c r="D402" s="138"/>
      <c r="E402" s="138"/>
      <c r="F402" s="12"/>
      <c r="G402" s="12"/>
      <c r="H402" s="12"/>
      <c r="I402" s="12"/>
      <c r="J402" s="12"/>
      <c r="K402" s="12"/>
      <c r="L402" s="12"/>
      <c r="M402" s="12"/>
      <c r="N402" s="12"/>
      <c r="O402" s="12"/>
      <c r="P402" s="12"/>
      <c r="Q402" s="12"/>
      <c r="R402" s="12"/>
      <c r="S402" s="12"/>
      <c r="T402" s="12"/>
      <c r="U402" s="12"/>
      <c r="V402" s="12"/>
      <c r="W402" s="12"/>
      <c r="X402" s="12"/>
      <c r="Y402" s="12"/>
      <c r="Z402" s="12"/>
    </row>
    <row r="403" ht="15.75" customHeight="1">
      <c r="A403" s="12"/>
      <c r="B403" s="138"/>
      <c r="C403" s="138"/>
      <c r="D403" s="138"/>
      <c r="E403" s="138"/>
      <c r="F403" s="12"/>
      <c r="G403" s="12"/>
      <c r="H403" s="12"/>
      <c r="I403" s="12"/>
      <c r="J403" s="12"/>
      <c r="K403" s="12"/>
      <c r="L403" s="12"/>
      <c r="M403" s="12"/>
      <c r="N403" s="12"/>
      <c r="O403" s="12"/>
      <c r="P403" s="12"/>
      <c r="Q403" s="12"/>
      <c r="R403" s="12"/>
      <c r="S403" s="12"/>
      <c r="T403" s="12"/>
      <c r="U403" s="12"/>
      <c r="V403" s="12"/>
      <c r="W403" s="12"/>
      <c r="X403" s="12"/>
      <c r="Y403" s="12"/>
      <c r="Z403" s="12"/>
    </row>
    <row r="404" ht="15.75" customHeight="1">
      <c r="A404" s="12"/>
      <c r="B404" s="138"/>
      <c r="C404" s="138"/>
      <c r="D404" s="138"/>
      <c r="E404" s="138"/>
      <c r="F404" s="12"/>
      <c r="G404" s="12"/>
      <c r="H404" s="12"/>
      <c r="I404" s="12"/>
      <c r="J404" s="12"/>
      <c r="K404" s="12"/>
      <c r="L404" s="12"/>
      <c r="M404" s="12"/>
      <c r="N404" s="12"/>
      <c r="O404" s="12"/>
      <c r="P404" s="12"/>
      <c r="Q404" s="12"/>
      <c r="R404" s="12"/>
      <c r="S404" s="12"/>
      <c r="T404" s="12"/>
      <c r="U404" s="12"/>
      <c r="V404" s="12"/>
      <c r="W404" s="12"/>
      <c r="X404" s="12"/>
      <c r="Y404" s="12"/>
      <c r="Z404" s="12"/>
    </row>
    <row r="405" ht="15.75" customHeight="1">
      <c r="A405" s="12"/>
      <c r="B405" s="138"/>
      <c r="C405" s="138"/>
      <c r="D405" s="138"/>
      <c r="E405" s="138"/>
      <c r="F405" s="12"/>
      <c r="G405" s="12"/>
      <c r="H405" s="12"/>
      <c r="I405" s="12"/>
      <c r="J405" s="12"/>
      <c r="K405" s="12"/>
      <c r="L405" s="12"/>
      <c r="M405" s="12"/>
      <c r="N405" s="12"/>
      <c r="O405" s="12"/>
      <c r="P405" s="12"/>
      <c r="Q405" s="12"/>
      <c r="R405" s="12"/>
      <c r="S405" s="12"/>
      <c r="T405" s="12"/>
      <c r="U405" s="12"/>
      <c r="V405" s="12"/>
      <c r="W405" s="12"/>
      <c r="X405" s="12"/>
      <c r="Y405" s="12"/>
      <c r="Z405" s="12"/>
    </row>
    <row r="406" ht="15.75" customHeight="1">
      <c r="A406" s="12"/>
      <c r="B406" s="138"/>
      <c r="C406" s="138"/>
      <c r="D406" s="138"/>
      <c r="E406" s="138"/>
      <c r="F406" s="12"/>
      <c r="G406" s="12"/>
      <c r="H406" s="12"/>
      <c r="I406" s="12"/>
      <c r="J406" s="12"/>
      <c r="K406" s="12"/>
      <c r="L406" s="12"/>
      <c r="M406" s="12"/>
      <c r="N406" s="12"/>
      <c r="O406" s="12"/>
      <c r="P406" s="12"/>
      <c r="Q406" s="12"/>
      <c r="R406" s="12"/>
      <c r="S406" s="12"/>
      <c r="T406" s="12"/>
      <c r="U406" s="12"/>
      <c r="V406" s="12"/>
      <c r="W406" s="12"/>
      <c r="X406" s="12"/>
      <c r="Y406" s="12"/>
      <c r="Z406" s="12"/>
    </row>
    <row r="407" ht="15.75" customHeight="1">
      <c r="A407" s="12"/>
      <c r="B407" s="138"/>
      <c r="C407" s="138"/>
      <c r="D407" s="138"/>
      <c r="E407" s="138"/>
      <c r="F407" s="12"/>
      <c r="G407" s="12"/>
      <c r="H407" s="12"/>
      <c r="I407" s="12"/>
      <c r="J407" s="12"/>
      <c r="K407" s="12"/>
      <c r="L407" s="12"/>
      <c r="M407" s="12"/>
      <c r="N407" s="12"/>
      <c r="O407" s="12"/>
      <c r="P407" s="12"/>
      <c r="Q407" s="12"/>
      <c r="R407" s="12"/>
      <c r="S407" s="12"/>
      <c r="T407" s="12"/>
      <c r="U407" s="12"/>
      <c r="V407" s="12"/>
      <c r="W407" s="12"/>
      <c r="X407" s="12"/>
      <c r="Y407" s="12"/>
      <c r="Z407" s="12"/>
    </row>
    <row r="408" ht="15.75" customHeight="1">
      <c r="A408" s="12"/>
      <c r="B408" s="138"/>
      <c r="C408" s="138"/>
      <c r="D408" s="138"/>
      <c r="E408" s="138"/>
      <c r="F408" s="12"/>
      <c r="G408" s="12"/>
      <c r="H408" s="12"/>
      <c r="I408" s="12"/>
      <c r="J408" s="12"/>
      <c r="K408" s="12"/>
      <c r="L408" s="12"/>
      <c r="M408" s="12"/>
      <c r="N408" s="12"/>
      <c r="O408" s="12"/>
      <c r="P408" s="12"/>
      <c r="Q408" s="12"/>
      <c r="R408" s="12"/>
      <c r="S408" s="12"/>
      <c r="T408" s="12"/>
      <c r="U408" s="12"/>
      <c r="V408" s="12"/>
      <c r="W408" s="12"/>
      <c r="X408" s="12"/>
      <c r="Y408" s="12"/>
      <c r="Z408" s="12"/>
    </row>
    <row r="409" ht="15.75" customHeight="1">
      <c r="A409" s="12"/>
      <c r="B409" s="138"/>
      <c r="C409" s="138"/>
      <c r="D409" s="138"/>
      <c r="E409" s="138"/>
      <c r="F409" s="12"/>
      <c r="G409" s="12"/>
      <c r="H409" s="12"/>
      <c r="I409" s="12"/>
      <c r="J409" s="12"/>
      <c r="K409" s="12"/>
      <c r="L409" s="12"/>
      <c r="M409" s="12"/>
      <c r="N409" s="12"/>
      <c r="O409" s="12"/>
      <c r="P409" s="12"/>
      <c r="Q409" s="12"/>
      <c r="R409" s="12"/>
      <c r="S409" s="12"/>
      <c r="T409" s="12"/>
      <c r="U409" s="12"/>
      <c r="V409" s="12"/>
      <c r="W409" s="12"/>
      <c r="X409" s="12"/>
      <c r="Y409" s="12"/>
      <c r="Z409" s="12"/>
    </row>
    <row r="410" ht="15.75" customHeight="1">
      <c r="A410" s="12"/>
      <c r="B410" s="138"/>
      <c r="C410" s="138"/>
      <c r="D410" s="138"/>
      <c r="E410" s="138"/>
      <c r="F410" s="12"/>
      <c r="G410" s="12"/>
      <c r="H410" s="12"/>
      <c r="I410" s="12"/>
      <c r="J410" s="12"/>
      <c r="K410" s="12"/>
      <c r="L410" s="12"/>
      <c r="M410" s="12"/>
      <c r="N410" s="12"/>
      <c r="O410" s="12"/>
      <c r="P410" s="12"/>
      <c r="Q410" s="12"/>
      <c r="R410" s="12"/>
      <c r="S410" s="12"/>
      <c r="T410" s="12"/>
      <c r="U410" s="12"/>
      <c r="V410" s="12"/>
      <c r="W410" s="12"/>
      <c r="X410" s="12"/>
      <c r="Y410" s="12"/>
      <c r="Z410" s="12"/>
    </row>
    <row r="411" ht="15.75" customHeight="1">
      <c r="A411" s="12"/>
      <c r="B411" s="138"/>
      <c r="C411" s="138"/>
      <c r="D411" s="138"/>
      <c r="E411" s="138"/>
      <c r="F411" s="12"/>
      <c r="G411" s="12"/>
      <c r="H411" s="12"/>
      <c r="I411" s="12"/>
      <c r="J411" s="12"/>
      <c r="K411" s="12"/>
      <c r="L411" s="12"/>
      <c r="M411" s="12"/>
      <c r="N411" s="12"/>
      <c r="O411" s="12"/>
      <c r="P411" s="12"/>
      <c r="Q411" s="12"/>
      <c r="R411" s="12"/>
      <c r="S411" s="12"/>
      <c r="T411" s="12"/>
      <c r="U411" s="12"/>
      <c r="V411" s="12"/>
      <c r="W411" s="12"/>
      <c r="X411" s="12"/>
      <c r="Y411" s="12"/>
      <c r="Z411" s="12"/>
    </row>
    <row r="412" ht="15.75" customHeight="1">
      <c r="A412" s="12"/>
      <c r="B412" s="138"/>
      <c r="C412" s="138"/>
      <c r="D412" s="138"/>
      <c r="E412" s="138"/>
      <c r="F412" s="12"/>
      <c r="G412" s="12"/>
      <c r="H412" s="12"/>
      <c r="I412" s="12"/>
      <c r="J412" s="12"/>
      <c r="K412" s="12"/>
      <c r="L412" s="12"/>
      <c r="M412" s="12"/>
      <c r="N412" s="12"/>
      <c r="O412" s="12"/>
      <c r="P412" s="12"/>
      <c r="Q412" s="12"/>
      <c r="R412" s="12"/>
      <c r="S412" s="12"/>
      <c r="T412" s="12"/>
      <c r="U412" s="12"/>
      <c r="V412" s="12"/>
      <c r="W412" s="12"/>
      <c r="X412" s="12"/>
      <c r="Y412" s="12"/>
      <c r="Z412" s="12"/>
    </row>
    <row r="413" ht="15.75" customHeight="1">
      <c r="A413" s="12"/>
      <c r="B413" s="138"/>
      <c r="C413" s="138"/>
      <c r="D413" s="138"/>
      <c r="E413" s="138"/>
      <c r="F413" s="12"/>
      <c r="G413" s="12"/>
      <c r="H413" s="12"/>
      <c r="I413" s="12"/>
      <c r="J413" s="12"/>
      <c r="K413" s="12"/>
      <c r="L413" s="12"/>
      <c r="M413" s="12"/>
      <c r="N413" s="12"/>
      <c r="O413" s="12"/>
      <c r="P413" s="12"/>
      <c r="Q413" s="12"/>
      <c r="R413" s="12"/>
      <c r="S413" s="12"/>
      <c r="T413" s="12"/>
      <c r="U413" s="12"/>
      <c r="V413" s="12"/>
      <c r="W413" s="12"/>
      <c r="X413" s="12"/>
      <c r="Y413" s="12"/>
      <c r="Z413" s="12"/>
    </row>
    <row r="414" ht="15.75" customHeight="1">
      <c r="A414" s="12"/>
      <c r="B414" s="138"/>
      <c r="C414" s="138"/>
      <c r="D414" s="138"/>
      <c r="E414" s="138"/>
      <c r="F414" s="12"/>
      <c r="G414" s="12"/>
      <c r="H414" s="12"/>
      <c r="I414" s="12"/>
      <c r="J414" s="12"/>
      <c r="K414" s="12"/>
      <c r="L414" s="12"/>
      <c r="M414" s="12"/>
      <c r="N414" s="12"/>
      <c r="O414" s="12"/>
      <c r="P414" s="12"/>
      <c r="Q414" s="12"/>
      <c r="R414" s="12"/>
      <c r="S414" s="12"/>
      <c r="T414" s="12"/>
      <c r="U414" s="12"/>
      <c r="V414" s="12"/>
      <c r="W414" s="12"/>
      <c r="X414" s="12"/>
      <c r="Y414" s="12"/>
      <c r="Z414" s="12"/>
    </row>
    <row r="415" ht="15.75" customHeight="1">
      <c r="A415" s="12"/>
      <c r="B415" s="138"/>
      <c r="C415" s="138"/>
      <c r="D415" s="138"/>
      <c r="E415" s="138"/>
      <c r="F415" s="12"/>
      <c r="G415" s="12"/>
      <c r="H415" s="12"/>
      <c r="I415" s="12"/>
      <c r="J415" s="12"/>
      <c r="K415" s="12"/>
      <c r="L415" s="12"/>
      <c r="M415" s="12"/>
      <c r="N415" s="12"/>
      <c r="O415" s="12"/>
      <c r="P415" s="12"/>
      <c r="Q415" s="12"/>
      <c r="R415" s="12"/>
      <c r="S415" s="12"/>
      <c r="T415" s="12"/>
      <c r="U415" s="12"/>
      <c r="V415" s="12"/>
      <c r="W415" s="12"/>
      <c r="X415" s="12"/>
      <c r="Y415" s="12"/>
      <c r="Z415" s="12"/>
    </row>
    <row r="416" ht="15.75" customHeight="1">
      <c r="A416" s="12"/>
      <c r="B416" s="138"/>
      <c r="C416" s="138"/>
      <c r="D416" s="138"/>
      <c r="E416" s="138"/>
      <c r="F416" s="12"/>
      <c r="G416" s="12"/>
      <c r="H416" s="12"/>
      <c r="I416" s="12"/>
      <c r="J416" s="12"/>
      <c r="K416" s="12"/>
      <c r="L416" s="12"/>
      <c r="M416" s="12"/>
      <c r="N416" s="12"/>
      <c r="O416" s="12"/>
      <c r="P416" s="12"/>
      <c r="Q416" s="12"/>
      <c r="R416" s="12"/>
      <c r="S416" s="12"/>
      <c r="T416" s="12"/>
      <c r="U416" s="12"/>
      <c r="V416" s="12"/>
      <c r="W416" s="12"/>
      <c r="X416" s="12"/>
      <c r="Y416" s="12"/>
      <c r="Z416" s="12"/>
    </row>
    <row r="417" ht="15.75" customHeight="1">
      <c r="A417" s="12"/>
      <c r="B417" s="138"/>
      <c r="C417" s="138"/>
      <c r="D417" s="138"/>
      <c r="E417" s="138"/>
      <c r="F417" s="12"/>
      <c r="G417" s="12"/>
      <c r="H417" s="12"/>
      <c r="I417" s="12"/>
      <c r="J417" s="12"/>
      <c r="K417" s="12"/>
      <c r="L417" s="12"/>
      <c r="M417" s="12"/>
      <c r="N417" s="12"/>
      <c r="O417" s="12"/>
      <c r="P417" s="12"/>
      <c r="Q417" s="12"/>
      <c r="R417" s="12"/>
      <c r="S417" s="12"/>
      <c r="T417" s="12"/>
      <c r="U417" s="12"/>
      <c r="V417" s="12"/>
      <c r="W417" s="12"/>
      <c r="X417" s="12"/>
      <c r="Y417" s="12"/>
      <c r="Z417" s="12"/>
    </row>
    <row r="418" ht="15.75" customHeight="1">
      <c r="A418" s="12"/>
      <c r="B418" s="138"/>
      <c r="C418" s="138"/>
      <c r="D418" s="138"/>
      <c r="E418" s="138"/>
      <c r="F418" s="12"/>
      <c r="G418" s="12"/>
      <c r="H418" s="12"/>
      <c r="I418" s="12"/>
      <c r="J418" s="12"/>
      <c r="K418" s="12"/>
      <c r="L418" s="12"/>
      <c r="M418" s="12"/>
      <c r="N418" s="12"/>
      <c r="O418" s="12"/>
      <c r="P418" s="12"/>
      <c r="Q418" s="12"/>
      <c r="R418" s="12"/>
      <c r="S418" s="12"/>
      <c r="T418" s="12"/>
      <c r="U418" s="12"/>
      <c r="V418" s="12"/>
      <c r="W418" s="12"/>
      <c r="X418" s="12"/>
      <c r="Y418" s="12"/>
      <c r="Z418" s="12"/>
    </row>
    <row r="419" ht="15.75" customHeight="1">
      <c r="A419" s="12"/>
      <c r="B419" s="138"/>
      <c r="C419" s="138"/>
      <c r="D419" s="138"/>
      <c r="E419" s="138"/>
      <c r="F419" s="12"/>
      <c r="G419" s="12"/>
      <c r="H419" s="12"/>
      <c r="I419" s="12"/>
      <c r="J419" s="12"/>
      <c r="K419" s="12"/>
      <c r="L419" s="12"/>
      <c r="M419" s="12"/>
      <c r="N419" s="12"/>
      <c r="O419" s="12"/>
      <c r="P419" s="12"/>
      <c r="Q419" s="12"/>
      <c r="R419" s="12"/>
      <c r="S419" s="12"/>
      <c r="T419" s="12"/>
      <c r="U419" s="12"/>
      <c r="V419" s="12"/>
      <c r="W419" s="12"/>
      <c r="X419" s="12"/>
      <c r="Y419" s="12"/>
      <c r="Z419" s="12"/>
    </row>
    <row r="420" ht="15.75" customHeight="1">
      <c r="A420" s="12"/>
      <c r="B420" s="138"/>
      <c r="C420" s="138"/>
      <c r="D420" s="138"/>
      <c r="E420" s="138"/>
      <c r="F420" s="12"/>
      <c r="G420" s="12"/>
      <c r="H420" s="12"/>
      <c r="I420" s="12"/>
      <c r="J420" s="12"/>
      <c r="K420" s="12"/>
      <c r="L420" s="12"/>
      <c r="M420" s="12"/>
      <c r="N420" s="12"/>
      <c r="O420" s="12"/>
      <c r="P420" s="12"/>
      <c r="Q420" s="12"/>
      <c r="R420" s="12"/>
      <c r="S420" s="12"/>
      <c r="T420" s="12"/>
      <c r="U420" s="12"/>
      <c r="V420" s="12"/>
      <c r="W420" s="12"/>
      <c r="X420" s="12"/>
      <c r="Y420" s="12"/>
      <c r="Z420" s="12"/>
    </row>
    <row r="421" ht="15.75" customHeight="1">
      <c r="A421" s="12"/>
      <c r="B421" s="138"/>
      <c r="C421" s="138"/>
      <c r="D421" s="138"/>
      <c r="E421" s="138"/>
      <c r="F421" s="12"/>
      <c r="G421" s="12"/>
      <c r="H421" s="12"/>
      <c r="I421" s="12"/>
      <c r="J421" s="12"/>
      <c r="K421" s="12"/>
      <c r="L421" s="12"/>
      <c r="M421" s="12"/>
      <c r="N421" s="12"/>
      <c r="O421" s="12"/>
      <c r="P421" s="12"/>
      <c r="Q421" s="12"/>
      <c r="R421" s="12"/>
      <c r="S421" s="12"/>
      <c r="T421" s="12"/>
      <c r="U421" s="12"/>
      <c r="V421" s="12"/>
      <c r="W421" s="12"/>
      <c r="X421" s="12"/>
      <c r="Y421" s="12"/>
      <c r="Z421" s="12"/>
    </row>
    <row r="422" ht="15.75" customHeight="1">
      <c r="A422" s="12"/>
      <c r="B422" s="138"/>
      <c r="C422" s="138"/>
      <c r="D422" s="138"/>
      <c r="E422" s="138"/>
      <c r="F422" s="12"/>
      <c r="G422" s="12"/>
      <c r="H422" s="12"/>
      <c r="I422" s="12"/>
      <c r="J422" s="12"/>
      <c r="K422" s="12"/>
      <c r="L422" s="12"/>
      <c r="M422" s="12"/>
      <c r="N422" s="12"/>
      <c r="O422" s="12"/>
      <c r="P422" s="12"/>
      <c r="Q422" s="12"/>
      <c r="R422" s="12"/>
      <c r="S422" s="12"/>
      <c r="T422" s="12"/>
      <c r="U422" s="12"/>
      <c r="V422" s="12"/>
      <c r="W422" s="12"/>
      <c r="X422" s="12"/>
      <c r="Y422" s="12"/>
      <c r="Z422" s="12"/>
    </row>
    <row r="423" ht="15.75" customHeight="1">
      <c r="A423" s="12"/>
      <c r="B423" s="138"/>
      <c r="C423" s="138"/>
      <c r="D423" s="138"/>
      <c r="E423" s="138"/>
      <c r="F423" s="12"/>
      <c r="G423" s="12"/>
      <c r="H423" s="12"/>
      <c r="I423" s="12"/>
      <c r="J423" s="12"/>
      <c r="K423" s="12"/>
      <c r="L423" s="12"/>
      <c r="M423" s="12"/>
      <c r="N423" s="12"/>
      <c r="O423" s="12"/>
      <c r="P423" s="12"/>
      <c r="Q423" s="12"/>
      <c r="R423" s="12"/>
      <c r="S423" s="12"/>
      <c r="T423" s="12"/>
      <c r="U423" s="12"/>
      <c r="V423" s="12"/>
      <c r="W423" s="12"/>
      <c r="X423" s="12"/>
      <c r="Y423" s="12"/>
      <c r="Z423" s="12"/>
    </row>
    <row r="424" ht="15.75" customHeight="1">
      <c r="A424" s="12"/>
      <c r="B424" s="138"/>
      <c r="C424" s="138"/>
      <c r="D424" s="138"/>
      <c r="E424" s="138"/>
      <c r="F424" s="12"/>
      <c r="G424" s="12"/>
      <c r="H424" s="12"/>
      <c r="I424" s="12"/>
      <c r="J424" s="12"/>
      <c r="K424" s="12"/>
      <c r="L424" s="12"/>
      <c r="M424" s="12"/>
      <c r="N424" s="12"/>
      <c r="O424" s="12"/>
      <c r="P424" s="12"/>
      <c r="Q424" s="12"/>
      <c r="R424" s="12"/>
      <c r="S424" s="12"/>
      <c r="T424" s="12"/>
      <c r="U424" s="12"/>
      <c r="V424" s="12"/>
      <c r="W424" s="12"/>
      <c r="X424" s="12"/>
      <c r="Y424" s="12"/>
      <c r="Z424" s="12"/>
    </row>
    <row r="425" ht="15.75" customHeight="1">
      <c r="A425" s="12"/>
      <c r="B425" s="138"/>
      <c r="C425" s="138"/>
      <c r="D425" s="138"/>
      <c r="E425" s="138"/>
      <c r="F425" s="12"/>
      <c r="G425" s="12"/>
      <c r="H425" s="12"/>
      <c r="I425" s="12"/>
      <c r="J425" s="12"/>
      <c r="K425" s="12"/>
      <c r="L425" s="12"/>
      <c r="M425" s="12"/>
      <c r="N425" s="12"/>
      <c r="O425" s="12"/>
      <c r="P425" s="12"/>
      <c r="Q425" s="12"/>
      <c r="R425" s="12"/>
      <c r="S425" s="12"/>
      <c r="T425" s="12"/>
      <c r="U425" s="12"/>
      <c r="V425" s="12"/>
      <c r="W425" s="12"/>
      <c r="X425" s="12"/>
      <c r="Y425" s="12"/>
      <c r="Z425" s="12"/>
    </row>
    <row r="426" ht="15.75" customHeight="1">
      <c r="A426" s="12"/>
      <c r="B426" s="138"/>
      <c r="C426" s="138"/>
      <c r="D426" s="138"/>
      <c r="E426" s="138"/>
      <c r="F426" s="12"/>
      <c r="G426" s="12"/>
      <c r="H426" s="12"/>
      <c r="I426" s="12"/>
      <c r="J426" s="12"/>
      <c r="K426" s="12"/>
      <c r="L426" s="12"/>
      <c r="M426" s="12"/>
      <c r="N426" s="12"/>
      <c r="O426" s="12"/>
      <c r="P426" s="12"/>
      <c r="Q426" s="12"/>
      <c r="R426" s="12"/>
      <c r="S426" s="12"/>
      <c r="T426" s="12"/>
      <c r="U426" s="12"/>
      <c r="V426" s="12"/>
      <c r="W426" s="12"/>
      <c r="X426" s="12"/>
      <c r="Y426" s="12"/>
      <c r="Z426" s="12"/>
    </row>
    <row r="427" ht="15.75" customHeight="1">
      <c r="A427" s="12"/>
      <c r="B427" s="138"/>
      <c r="C427" s="138"/>
      <c r="D427" s="138"/>
      <c r="E427" s="138"/>
      <c r="F427" s="12"/>
      <c r="G427" s="12"/>
      <c r="H427" s="12"/>
      <c r="I427" s="12"/>
      <c r="J427" s="12"/>
      <c r="K427" s="12"/>
      <c r="L427" s="12"/>
      <c r="M427" s="12"/>
      <c r="N427" s="12"/>
      <c r="O427" s="12"/>
      <c r="P427" s="12"/>
      <c r="Q427" s="12"/>
      <c r="R427" s="12"/>
      <c r="S427" s="12"/>
      <c r="T427" s="12"/>
      <c r="U427" s="12"/>
      <c r="V427" s="12"/>
      <c r="W427" s="12"/>
      <c r="X427" s="12"/>
      <c r="Y427" s="12"/>
      <c r="Z427" s="12"/>
    </row>
    <row r="428" ht="15.75" customHeight="1">
      <c r="A428" s="12"/>
      <c r="B428" s="138"/>
      <c r="C428" s="138"/>
      <c r="D428" s="138"/>
      <c r="E428" s="138"/>
      <c r="F428" s="12"/>
      <c r="G428" s="12"/>
      <c r="H428" s="12"/>
      <c r="I428" s="12"/>
      <c r="J428" s="12"/>
      <c r="K428" s="12"/>
      <c r="L428" s="12"/>
      <c r="M428" s="12"/>
      <c r="N428" s="12"/>
      <c r="O428" s="12"/>
      <c r="P428" s="12"/>
      <c r="Q428" s="12"/>
      <c r="R428" s="12"/>
      <c r="S428" s="12"/>
      <c r="T428" s="12"/>
      <c r="U428" s="12"/>
      <c r="V428" s="12"/>
      <c r="W428" s="12"/>
      <c r="X428" s="12"/>
      <c r="Y428" s="12"/>
      <c r="Z428" s="12"/>
    </row>
    <row r="429" ht="15.75" customHeight="1">
      <c r="A429" s="12"/>
      <c r="B429" s="138"/>
      <c r="C429" s="138"/>
      <c r="D429" s="138"/>
      <c r="E429" s="138"/>
      <c r="F429" s="12"/>
      <c r="G429" s="12"/>
      <c r="H429" s="12"/>
      <c r="I429" s="12"/>
      <c r="J429" s="12"/>
      <c r="K429" s="12"/>
      <c r="L429" s="12"/>
      <c r="M429" s="12"/>
      <c r="N429" s="12"/>
      <c r="O429" s="12"/>
      <c r="P429" s="12"/>
      <c r="Q429" s="12"/>
      <c r="R429" s="12"/>
      <c r="S429" s="12"/>
      <c r="T429" s="12"/>
      <c r="U429" s="12"/>
      <c r="V429" s="12"/>
      <c r="W429" s="12"/>
      <c r="X429" s="12"/>
      <c r="Y429" s="12"/>
      <c r="Z429" s="12"/>
    </row>
    <row r="430" ht="15.75" customHeight="1">
      <c r="A430" s="12"/>
      <c r="B430" s="138"/>
      <c r="C430" s="138"/>
      <c r="D430" s="138"/>
      <c r="E430" s="138"/>
      <c r="F430" s="12"/>
      <c r="G430" s="12"/>
      <c r="H430" s="12"/>
      <c r="I430" s="12"/>
      <c r="J430" s="12"/>
      <c r="K430" s="12"/>
      <c r="L430" s="12"/>
      <c r="M430" s="12"/>
      <c r="N430" s="12"/>
      <c r="O430" s="12"/>
      <c r="P430" s="12"/>
      <c r="Q430" s="12"/>
      <c r="R430" s="12"/>
      <c r="S430" s="12"/>
      <c r="T430" s="12"/>
      <c r="U430" s="12"/>
      <c r="V430" s="12"/>
      <c r="W430" s="12"/>
      <c r="X430" s="12"/>
      <c r="Y430" s="12"/>
      <c r="Z430" s="12"/>
    </row>
    <row r="431" ht="15.75" customHeight="1">
      <c r="A431" s="12"/>
      <c r="B431" s="138"/>
      <c r="C431" s="138"/>
      <c r="D431" s="138"/>
      <c r="E431" s="138"/>
      <c r="F431" s="12"/>
      <c r="G431" s="12"/>
      <c r="H431" s="12"/>
      <c r="I431" s="12"/>
      <c r="J431" s="12"/>
      <c r="K431" s="12"/>
      <c r="L431" s="12"/>
      <c r="M431" s="12"/>
      <c r="N431" s="12"/>
      <c r="O431" s="12"/>
      <c r="P431" s="12"/>
      <c r="Q431" s="12"/>
      <c r="R431" s="12"/>
      <c r="S431" s="12"/>
      <c r="T431" s="12"/>
      <c r="U431" s="12"/>
      <c r="V431" s="12"/>
      <c r="W431" s="12"/>
      <c r="X431" s="12"/>
      <c r="Y431" s="12"/>
      <c r="Z431" s="12"/>
    </row>
    <row r="432" ht="15.75" customHeight="1">
      <c r="A432" s="12"/>
      <c r="B432" s="138"/>
      <c r="C432" s="138"/>
      <c r="D432" s="138"/>
      <c r="E432" s="138"/>
      <c r="F432" s="12"/>
      <c r="G432" s="12"/>
      <c r="H432" s="12"/>
      <c r="I432" s="12"/>
      <c r="J432" s="12"/>
      <c r="K432" s="12"/>
      <c r="L432" s="12"/>
      <c r="M432" s="12"/>
      <c r="N432" s="12"/>
      <c r="O432" s="12"/>
      <c r="P432" s="12"/>
      <c r="Q432" s="12"/>
      <c r="R432" s="12"/>
      <c r="S432" s="12"/>
      <c r="T432" s="12"/>
      <c r="U432" s="12"/>
      <c r="V432" s="12"/>
      <c r="W432" s="12"/>
      <c r="X432" s="12"/>
      <c r="Y432" s="12"/>
      <c r="Z432" s="12"/>
    </row>
    <row r="433" ht="15.75" customHeight="1">
      <c r="A433" s="12"/>
      <c r="B433" s="138"/>
      <c r="C433" s="138"/>
      <c r="D433" s="138"/>
      <c r="E433" s="138"/>
      <c r="F433" s="12"/>
      <c r="G433" s="12"/>
      <c r="H433" s="12"/>
      <c r="I433" s="12"/>
      <c r="J433" s="12"/>
      <c r="K433" s="12"/>
      <c r="L433" s="12"/>
      <c r="M433" s="12"/>
      <c r="N433" s="12"/>
      <c r="O433" s="12"/>
      <c r="P433" s="12"/>
      <c r="Q433" s="12"/>
      <c r="R433" s="12"/>
      <c r="S433" s="12"/>
      <c r="T433" s="12"/>
      <c r="U433" s="12"/>
      <c r="V433" s="12"/>
      <c r="W433" s="12"/>
      <c r="X433" s="12"/>
      <c r="Y433" s="12"/>
      <c r="Z433" s="12"/>
    </row>
    <row r="434" ht="15.75" customHeight="1">
      <c r="A434" s="12"/>
      <c r="B434" s="138"/>
      <c r="C434" s="138"/>
      <c r="D434" s="138"/>
      <c r="E434" s="138"/>
      <c r="F434" s="12"/>
      <c r="G434" s="12"/>
      <c r="H434" s="12"/>
      <c r="I434" s="12"/>
      <c r="J434" s="12"/>
      <c r="K434" s="12"/>
      <c r="L434" s="12"/>
      <c r="M434" s="12"/>
      <c r="N434" s="12"/>
      <c r="O434" s="12"/>
      <c r="P434" s="12"/>
      <c r="Q434" s="12"/>
      <c r="R434" s="12"/>
      <c r="S434" s="12"/>
      <c r="T434" s="12"/>
      <c r="U434" s="12"/>
      <c r="V434" s="12"/>
      <c r="W434" s="12"/>
      <c r="X434" s="12"/>
      <c r="Y434" s="12"/>
      <c r="Z434" s="12"/>
    </row>
    <row r="435" ht="15.75" customHeight="1">
      <c r="A435" s="12"/>
      <c r="B435" s="138"/>
      <c r="C435" s="138"/>
      <c r="D435" s="138"/>
      <c r="E435" s="138"/>
      <c r="F435" s="12"/>
      <c r="G435" s="12"/>
      <c r="H435" s="12"/>
      <c r="I435" s="12"/>
      <c r="J435" s="12"/>
      <c r="K435" s="12"/>
      <c r="L435" s="12"/>
      <c r="M435" s="12"/>
      <c r="N435" s="12"/>
      <c r="O435" s="12"/>
      <c r="P435" s="12"/>
      <c r="Q435" s="12"/>
      <c r="R435" s="12"/>
      <c r="S435" s="12"/>
      <c r="T435" s="12"/>
      <c r="U435" s="12"/>
      <c r="V435" s="12"/>
      <c r="W435" s="12"/>
      <c r="X435" s="12"/>
      <c r="Y435" s="12"/>
      <c r="Z435" s="12"/>
    </row>
    <row r="436" ht="15.75" customHeight="1">
      <c r="A436" s="12"/>
      <c r="B436" s="138"/>
      <c r="C436" s="138"/>
      <c r="D436" s="138"/>
      <c r="E436" s="138"/>
      <c r="F436" s="12"/>
      <c r="G436" s="12"/>
      <c r="H436" s="12"/>
      <c r="I436" s="12"/>
      <c r="J436" s="12"/>
      <c r="K436" s="12"/>
      <c r="L436" s="12"/>
      <c r="M436" s="12"/>
      <c r="N436" s="12"/>
      <c r="O436" s="12"/>
      <c r="P436" s="12"/>
      <c r="Q436" s="12"/>
      <c r="R436" s="12"/>
      <c r="S436" s="12"/>
      <c r="T436" s="12"/>
      <c r="U436" s="12"/>
      <c r="V436" s="12"/>
      <c r="W436" s="12"/>
      <c r="X436" s="12"/>
      <c r="Y436" s="12"/>
      <c r="Z436" s="12"/>
    </row>
    <row r="437" ht="15.75" customHeight="1">
      <c r="A437" s="12"/>
      <c r="B437" s="138"/>
      <c r="C437" s="138"/>
      <c r="D437" s="138"/>
      <c r="E437" s="138"/>
      <c r="F437" s="12"/>
      <c r="G437" s="12"/>
      <c r="H437" s="12"/>
      <c r="I437" s="12"/>
      <c r="J437" s="12"/>
      <c r="K437" s="12"/>
      <c r="L437" s="12"/>
      <c r="M437" s="12"/>
      <c r="N437" s="12"/>
      <c r="O437" s="12"/>
      <c r="P437" s="12"/>
      <c r="Q437" s="12"/>
      <c r="R437" s="12"/>
      <c r="S437" s="12"/>
      <c r="T437" s="12"/>
      <c r="U437" s="12"/>
      <c r="V437" s="12"/>
      <c r="W437" s="12"/>
      <c r="X437" s="12"/>
      <c r="Y437" s="12"/>
      <c r="Z437" s="12"/>
    </row>
    <row r="438" ht="15.75" customHeight="1">
      <c r="A438" s="12"/>
      <c r="B438" s="138"/>
      <c r="C438" s="138"/>
      <c r="D438" s="138"/>
      <c r="E438" s="138"/>
      <c r="F438" s="12"/>
      <c r="G438" s="12"/>
      <c r="H438" s="12"/>
      <c r="I438" s="12"/>
      <c r="J438" s="12"/>
      <c r="K438" s="12"/>
      <c r="L438" s="12"/>
      <c r="M438" s="12"/>
      <c r="N438" s="12"/>
      <c r="O438" s="12"/>
      <c r="P438" s="12"/>
      <c r="Q438" s="12"/>
      <c r="R438" s="12"/>
      <c r="S438" s="12"/>
      <c r="T438" s="12"/>
      <c r="U438" s="12"/>
      <c r="V438" s="12"/>
      <c r="W438" s="12"/>
      <c r="X438" s="12"/>
      <c r="Y438" s="12"/>
      <c r="Z438" s="12"/>
    </row>
    <row r="439" ht="15.75" customHeight="1">
      <c r="A439" s="12"/>
      <c r="B439" s="138"/>
      <c r="C439" s="138"/>
      <c r="D439" s="138"/>
      <c r="E439" s="138"/>
      <c r="F439" s="12"/>
      <c r="G439" s="12"/>
      <c r="H439" s="12"/>
      <c r="I439" s="12"/>
      <c r="J439" s="12"/>
      <c r="K439" s="12"/>
      <c r="L439" s="12"/>
      <c r="M439" s="12"/>
      <c r="N439" s="12"/>
      <c r="O439" s="12"/>
      <c r="P439" s="12"/>
      <c r="Q439" s="12"/>
      <c r="R439" s="12"/>
      <c r="S439" s="12"/>
      <c r="T439" s="12"/>
      <c r="U439" s="12"/>
      <c r="V439" s="12"/>
      <c r="W439" s="12"/>
      <c r="X439" s="12"/>
      <c r="Y439" s="12"/>
      <c r="Z439" s="12"/>
    </row>
    <row r="440" ht="15.75" customHeight="1">
      <c r="A440" s="12"/>
      <c r="B440" s="138"/>
      <c r="C440" s="138"/>
      <c r="D440" s="138"/>
      <c r="E440" s="138"/>
      <c r="F440" s="12"/>
      <c r="G440" s="12"/>
      <c r="H440" s="12"/>
      <c r="I440" s="12"/>
      <c r="J440" s="12"/>
      <c r="K440" s="12"/>
      <c r="L440" s="12"/>
      <c r="M440" s="12"/>
      <c r="N440" s="12"/>
      <c r="O440" s="12"/>
      <c r="P440" s="12"/>
      <c r="Q440" s="12"/>
      <c r="R440" s="12"/>
      <c r="S440" s="12"/>
      <c r="T440" s="12"/>
      <c r="U440" s="12"/>
      <c r="V440" s="12"/>
      <c r="W440" s="12"/>
      <c r="X440" s="12"/>
      <c r="Y440" s="12"/>
      <c r="Z440" s="12"/>
    </row>
    <row r="441" ht="15.75" customHeight="1">
      <c r="A441" s="12"/>
      <c r="B441" s="138"/>
      <c r="C441" s="138"/>
      <c r="D441" s="138"/>
      <c r="E441" s="138"/>
      <c r="F441" s="12"/>
      <c r="G441" s="12"/>
      <c r="H441" s="12"/>
      <c r="I441" s="12"/>
      <c r="J441" s="12"/>
      <c r="K441" s="12"/>
      <c r="L441" s="12"/>
      <c r="M441" s="12"/>
      <c r="N441" s="12"/>
      <c r="O441" s="12"/>
      <c r="P441" s="12"/>
      <c r="Q441" s="12"/>
      <c r="R441" s="12"/>
      <c r="S441" s="12"/>
      <c r="T441" s="12"/>
      <c r="U441" s="12"/>
      <c r="V441" s="12"/>
      <c r="W441" s="12"/>
      <c r="X441" s="12"/>
      <c r="Y441" s="12"/>
      <c r="Z441" s="12"/>
    </row>
    <row r="442" ht="15.75" customHeight="1">
      <c r="A442" s="12"/>
      <c r="B442" s="138"/>
      <c r="C442" s="138"/>
      <c r="D442" s="138"/>
      <c r="E442" s="138"/>
      <c r="F442" s="12"/>
      <c r="G442" s="12"/>
      <c r="H442" s="12"/>
      <c r="I442" s="12"/>
      <c r="J442" s="12"/>
      <c r="K442" s="12"/>
      <c r="L442" s="12"/>
      <c r="M442" s="12"/>
      <c r="N442" s="12"/>
      <c r="O442" s="12"/>
      <c r="P442" s="12"/>
      <c r="Q442" s="12"/>
      <c r="R442" s="12"/>
      <c r="S442" s="12"/>
      <c r="T442" s="12"/>
      <c r="U442" s="12"/>
      <c r="V442" s="12"/>
      <c r="W442" s="12"/>
      <c r="X442" s="12"/>
      <c r="Y442" s="12"/>
      <c r="Z442" s="12"/>
    </row>
    <row r="443" ht="15.75" customHeight="1">
      <c r="A443" s="12"/>
      <c r="B443" s="138"/>
      <c r="C443" s="138"/>
      <c r="D443" s="138"/>
      <c r="E443" s="138"/>
      <c r="F443" s="12"/>
      <c r="G443" s="12"/>
      <c r="H443" s="12"/>
      <c r="I443" s="12"/>
      <c r="J443" s="12"/>
      <c r="K443" s="12"/>
      <c r="L443" s="12"/>
      <c r="M443" s="12"/>
      <c r="N443" s="12"/>
      <c r="O443" s="12"/>
      <c r="P443" s="12"/>
      <c r="Q443" s="12"/>
      <c r="R443" s="12"/>
      <c r="S443" s="12"/>
      <c r="T443" s="12"/>
      <c r="U443" s="12"/>
      <c r="V443" s="12"/>
      <c r="W443" s="12"/>
      <c r="X443" s="12"/>
      <c r="Y443" s="12"/>
      <c r="Z443" s="12"/>
    </row>
    <row r="444" ht="15.75" customHeight="1">
      <c r="A444" s="12"/>
      <c r="B444" s="138"/>
      <c r="C444" s="138"/>
      <c r="D444" s="138"/>
      <c r="E444" s="138"/>
      <c r="F444" s="12"/>
      <c r="G444" s="12"/>
      <c r="H444" s="12"/>
      <c r="I444" s="12"/>
      <c r="J444" s="12"/>
      <c r="K444" s="12"/>
      <c r="L444" s="12"/>
      <c r="M444" s="12"/>
      <c r="N444" s="12"/>
      <c r="O444" s="12"/>
      <c r="P444" s="12"/>
      <c r="Q444" s="12"/>
      <c r="R444" s="12"/>
      <c r="S444" s="12"/>
      <c r="T444" s="12"/>
      <c r="U444" s="12"/>
      <c r="V444" s="12"/>
      <c r="W444" s="12"/>
      <c r="X444" s="12"/>
      <c r="Y444" s="12"/>
      <c r="Z444" s="12"/>
    </row>
    <row r="445" ht="15.75" customHeight="1">
      <c r="A445" s="12"/>
      <c r="B445" s="138"/>
      <c r="C445" s="138"/>
      <c r="D445" s="138"/>
      <c r="E445" s="138"/>
      <c r="F445" s="12"/>
      <c r="G445" s="12"/>
      <c r="H445" s="12"/>
      <c r="I445" s="12"/>
      <c r="J445" s="12"/>
      <c r="K445" s="12"/>
      <c r="L445" s="12"/>
      <c r="M445" s="12"/>
      <c r="N445" s="12"/>
      <c r="O445" s="12"/>
      <c r="P445" s="12"/>
      <c r="Q445" s="12"/>
      <c r="R445" s="12"/>
      <c r="S445" s="12"/>
      <c r="T445" s="12"/>
      <c r="U445" s="12"/>
      <c r="V445" s="12"/>
      <c r="W445" s="12"/>
      <c r="X445" s="12"/>
      <c r="Y445" s="12"/>
      <c r="Z445" s="12"/>
    </row>
    <row r="446" ht="15.75" customHeight="1">
      <c r="A446" s="12"/>
      <c r="B446" s="138"/>
      <c r="C446" s="138"/>
      <c r="D446" s="138"/>
      <c r="E446" s="138"/>
      <c r="F446" s="12"/>
      <c r="G446" s="12"/>
      <c r="H446" s="12"/>
      <c r="I446" s="12"/>
      <c r="J446" s="12"/>
      <c r="K446" s="12"/>
      <c r="L446" s="12"/>
      <c r="M446" s="12"/>
      <c r="N446" s="12"/>
      <c r="O446" s="12"/>
      <c r="P446" s="12"/>
      <c r="Q446" s="12"/>
      <c r="R446" s="12"/>
      <c r="S446" s="12"/>
      <c r="T446" s="12"/>
      <c r="U446" s="12"/>
      <c r="V446" s="12"/>
      <c r="W446" s="12"/>
      <c r="X446" s="12"/>
      <c r="Y446" s="12"/>
      <c r="Z446" s="12"/>
    </row>
    <row r="447" ht="15.75" customHeight="1">
      <c r="A447" s="12"/>
      <c r="B447" s="138"/>
      <c r="C447" s="138"/>
      <c r="D447" s="138"/>
      <c r="E447" s="138"/>
      <c r="F447" s="12"/>
      <c r="G447" s="12"/>
      <c r="H447" s="12"/>
      <c r="I447" s="12"/>
      <c r="J447" s="12"/>
      <c r="K447" s="12"/>
      <c r="L447" s="12"/>
      <c r="M447" s="12"/>
      <c r="N447" s="12"/>
      <c r="O447" s="12"/>
      <c r="P447" s="12"/>
      <c r="Q447" s="12"/>
      <c r="R447" s="12"/>
      <c r="S447" s="12"/>
      <c r="T447" s="12"/>
      <c r="U447" s="12"/>
      <c r="V447" s="12"/>
      <c r="W447" s="12"/>
      <c r="X447" s="12"/>
      <c r="Y447" s="12"/>
      <c r="Z447" s="12"/>
    </row>
    <row r="448" ht="15.75" customHeight="1">
      <c r="A448" s="12"/>
      <c r="B448" s="138"/>
      <c r="C448" s="138"/>
      <c r="D448" s="138"/>
      <c r="E448" s="138"/>
      <c r="F448" s="12"/>
      <c r="G448" s="12"/>
      <c r="H448" s="12"/>
      <c r="I448" s="12"/>
      <c r="J448" s="12"/>
      <c r="K448" s="12"/>
      <c r="L448" s="12"/>
      <c r="M448" s="12"/>
      <c r="N448" s="12"/>
      <c r="O448" s="12"/>
      <c r="P448" s="12"/>
      <c r="Q448" s="12"/>
      <c r="R448" s="12"/>
      <c r="S448" s="12"/>
      <c r="T448" s="12"/>
      <c r="U448" s="12"/>
      <c r="V448" s="12"/>
      <c r="W448" s="12"/>
      <c r="X448" s="12"/>
      <c r="Y448" s="12"/>
      <c r="Z448" s="12"/>
    </row>
    <row r="449" ht="15.75" customHeight="1">
      <c r="A449" s="12"/>
      <c r="B449" s="138"/>
      <c r="C449" s="138"/>
      <c r="D449" s="138"/>
      <c r="E449" s="138"/>
      <c r="F449" s="12"/>
      <c r="G449" s="12"/>
      <c r="H449" s="12"/>
      <c r="I449" s="12"/>
      <c r="J449" s="12"/>
      <c r="K449" s="12"/>
      <c r="L449" s="12"/>
      <c r="M449" s="12"/>
      <c r="N449" s="12"/>
      <c r="O449" s="12"/>
      <c r="P449" s="12"/>
      <c r="Q449" s="12"/>
      <c r="R449" s="12"/>
      <c r="S449" s="12"/>
      <c r="T449" s="12"/>
      <c r="U449" s="12"/>
      <c r="V449" s="12"/>
      <c r="W449" s="12"/>
      <c r="X449" s="12"/>
      <c r="Y449" s="12"/>
      <c r="Z449" s="12"/>
    </row>
    <row r="450" ht="15.75" customHeight="1">
      <c r="A450" s="12"/>
      <c r="B450" s="138"/>
      <c r="C450" s="138"/>
      <c r="D450" s="138"/>
      <c r="E450" s="138"/>
      <c r="F450" s="12"/>
      <c r="G450" s="12"/>
      <c r="H450" s="12"/>
      <c r="I450" s="12"/>
      <c r="J450" s="12"/>
      <c r="K450" s="12"/>
      <c r="L450" s="12"/>
      <c r="M450" s="12"/>
      <c r="N450" s="12"/>
      <c r="O450" s="12"/>
      <c r="P450" s="12"/>
      <c r="Q450" s="12"/>
      <c r="R450" s="12"/>
      <c r="S450" s="12"/>
      <c r="T450" s="12"/>
      <c r="U450" s="12"/>
      <c r="V450" s="12"/>
      <c r="W450" s="12"/>
      <c r="X450" s="12"/>
      <c r="Y450" s="12"/>
      <c r="Z450" s="12"/>
    </row>
    <row r="451" ht="15.75" customHeight="1">
      <c r="A451" s="12"/>
      <c r="B451" s="138"/>
      <c r="C451" s="138"/>
      <c r="D451" s="138"/>
      <c r="E451" s="138"/>
      <c r="F451" s="12"/>
      <c r="G451" s="12"/>
      <c r="H451" s="12"/>
      <c r="I451" s="12"/>
      <c r="J451" s="12"/>
      <c r="K451" s="12"/>
      <c r="L451" s="12"/>
      <c r="M451" s="12"/>
      <c r="N451" s="12"/>
      <c r="O451" s="12"/>
      <c r="P451" s="12"/>
      <c r="Q451" s="12"/>
      <c r="R451" s="12"/>
      <c r="S451" s="12"/>
      <c r="T451" s="12"/>
      <c r="U451" s="12"/>
      <c r="V451" s="12"/>
      <c r="W451" s="12"/>
      <c r="X451" s="12"/>
      <c r="Y451" s="12"/>
      <c r="Z451" s="12"/>
    </row>
    <row r="452" ht="15.75" customHeight="1">
      <c r="A452" s="12"/>
      <c r="B452" s="138"/>
      <c r="C452" s="138"/>
      <c r="D452" s="138"/>
      <c r="E452" s="138"/>
      <c r="F452" s="12"/>
      <c r="G452" s="12"/>
      <c r="H452" s="12"/>
      <c r="I452" s="12"/>
      <c r="J452" s="12"/>
      <c r="K452" s="12"/>
      <c r="L452" s="12"/>
      <c r="M452" s="12"/>
      <c r="N452" s="12"/>
      <c r="O452" s="12"/>
      <c r="P452" s="12"/>
      <c r="Q452" s="12"/>
      <c r="R452" s="12"/>
      <c r="S452" s="12"/>
      <c r="T452" s="12"/>
      <c r="U452" s="12"/>
      <c r="V452" s="12"/>
      <c r="W452" s="12"/>
      <c r="X452" s="12"/>
      <c r="Y452" s="12"/>
      <c r="Z452" s="12"/>
    </row>
    <row r="453" ht="15.75" customHeight="1">
      <c r="A453" s="12"/>
      <c r="B453" s="138"/>
      <c r="C453" s="138"/>
      <c r="D453" s="138"/>
      <c r="E453" s="138"/>
      <c r="F453" s="12"/>
      <c r="G453" s="12"/>
      <c r="H453" s="12"/>
      <c r="I453" s="12"/>
      <c r="J453" s="12"/>
      <c r="K453" s="12"/>
      <c r="L453" s="12"/>
      <c r="M453" s="12"/>
      <c r="N453" s="12"/>
      <c r="O453" s="12"/>
      <c r="P453" s="12"/>
      <c r="Q453" s="12"/>
      <c r="R453" s="12"/>
      <c r="S453" s="12"/>
      <c r="T453" s="12"/>
      <c r="U453" s="12"/>
      <c r="V453" s="12"/>
      <c r="W453" s="12"/>
      <c r="X453" s="12"/>
      <c r="Y453" s="12"/>
      <c r="Z453" s="12"/>
    </row>
    <row r="454" ht="15.75" customHeight="1">
      <c r="A454" s="12"/>
      <c r="B454" s="138"/>
      <c r="C454" s="138"/>
      <c r="D454" s="138"/>
      <c r="E454" s="138"/>
      <c r="F454" s="12"/>
      <c r="G454" s="12"/>
      <c r="H454" s="12"/>
      <c r="I454" s="12"/>
      <c r="J454" s="12"/>
      <c r="K454" s="12"/>
      <c r="L454" s="12"/>
      <c r="M454" s="12"/>
      <c r="N454" s="12"/>
      <c r="O454" s="12"/>
      <c r="P454" s="12"/>
      <c r="Q454" s="12"/>
      <c r="R454" s="12"/>
      <c r="S454" s="12"/>
      <c r="T454" s="12"/>
      <c r="U454" s="12"/>
      <c r="V454" s="12"/>
      <c r="W454" s="12"/>
      <c r="X454" s="12"/>
      <c r="Y454" s="12"/>
      <c r="Z454" s="12"/>
    </row>
    <row r="455" ht="15.75" customHeight="1">
      <c r="A455" s="12"/>
      <c r="B455" s="138"/>
      <c r="C455" s="138"/>
      <c r="D455" s="138"/>
      <c r="E455" s="138"/>
      <c r="F455" s="12"/>
      <c r="G455" s="12"/>
      <c r="H455" s="12"/>
      <c r="I455" s="12"/>
      <c r="J455" s="12"/>
      <c r="K455" s="12"/>
      <c r="L455" s="12"/>
      <c r="M455" s="12"/>
      <c r="N455" s="12"/>
      <c r="O455" s="12"/>
      <c r="P455" s="12"/>
      <c r="Q455" s="12"/>
      <c r="R455" s="12"/>
      <c r="S455" s="12"/>
      <c r="T455" s="12"/>
      <c r="U455" s="12"/>
      <c r="V455" s="12"/>
      <c r="W455" s="12"/>
      <c r="X455" s="12"/>
      <c r="Y455" s="12"/>
      <c r="Z455" s="12"/>
    </row>
    <row r="456" ht="15.75" customHeight="1">
      <c r="A456" s="12"/>
      <c r="B456" s="138"/>
      <c r="C456" s="138"/>
      <c r="D456" s="138"/>
      <c r="E456" s="138"/>
      <c r="F456" s="12"/>
      <c r="G456" s="12"/>
      <c r="H456" s="12"/>
      <c r="I456" s="12"/>
      <c r="J456" s="12"/>
      <c r="K456" s="12"/>
      <c r="L456" s="12"/>
      <c r="M456" s="12"/>
      <c r="N456" s="12"/>
      <c r="O456" s="12"/>
      <c r="P456" s="12"/>
      <c r="Q456" s="12"/>
      <c r="R456" s="12"/>
      <c r="S456" s="12"/>
      <c r="T456" s="12"/>
      <c r="U456" s="12"/>
      <c r="V456" s="12"/>
      <c r="W456" s="12"/>
      <c r="X456" s="12"/>
      <c r="Y456" s="12"/>
      <c r="Z456" s="12"/>
    </row>
    <row r="457" ht="15.75" customHeight="1">
      <c r="A457" s="12"/>
      <c r="B457" s="138"/>
      <c r="C457" s="138"/>
      <c r="D457" s="138"/>
      <c r="E457" s="138"/>
      <c r="F457" s="12"/>
      <c r="G457" s="12"/>
      <c r="H457" s="12"/>
      <c r="I457" s="12"/>
      <c r="J457" s="12"/>
      <c r="K457" s="12"/>
      <c r="L457" s="12"/>
      <c r="M457" s="12"/>
      <c r="N457" s="12"/>
      <c r="O457" s="12"/>
      <c r="P457" s="12"/>
      <c r="Q457" s="12"/>
      <c r="R457" s="12"/>
      <c r="S457" s="12"/>
      <c r="T457" s="12"/>
      <c r="U457" s="12"/>
      <c r="V457" s="12"/>
      <c r="W457" s="12"/>
      <c r="X457" s="12"/>
      <c r="Y457" s="12"/>
      <c r="Z457" s="12"/>
    </row>
    <row r="458" ht="15.75" customHeight="1">
      <c r="A458" s="12"/>
      <c r="B458" s="138"/>
      <c r="C458" s="138"/>
      <c r="D458" s="138"/>
      <c r="E458" s="138"/>
      <c r="F458" s="12"/>
      <c r="G458" s="12"/>
      <c r="H458" s="12"/>
      <c r="I458" s="12"/>
      <c r="J458" s="12"/>
      <c r="K458" s="12"/>
      <c r="L458" s="12"/>
      <c r="M458" s="12"/>
      <c r="N458" s="12"/>
      <c r="O458" s="12"/>
      <c r="P458" s="12"/>
      <c r="Q458" s="12"/>
      <c r="R458" s="12"/>
      <c r="S458" s="12"/>
      <c r="T458" s="12"/>
      <c r="U458" s="12"/>
      <c r="V458" s="12"/>
      <c r="W458" s="12"/>
      <c r="X458" s="12"/>
      <c r="Y458" s="12"/>
      <c r="Z458" s="12"/>
    </row>
    <row r="459" ht="15.75" customHeight="1">
      <c r="A459" s="12"/>
      <c r="B459" s="138"/>
      <c r="C459" s="138"/>
      <c r="D459" s="138"/>
      <c r="E459" s="138"/>
      <c r="F459" s="12"/>
      <c r="G459" s="12"/>
      <c r="H459" s="12"/>
      <c r="I459" s="12"/>
      <c r="J459" s="12"/>
      <c r="K459" s="12"/>
      <c r="L459" s="12"/>
      <c r="M459" s="12"/>
      <c r="N459" s="12"/>
      <c r="O459" s="12"/>
      <c r="P459" s="12"/>
      <c r="Q459" s="12"/>
      <c r="R459" s="12"/>
      <c r="S459" s="12"/>
      <c r="T459" s="12"/>
      <c r="U459" s="12"/>
      <c r="V459" s="12"/>
      <c r="W459" s="12"/>
      <c r="X459" s="12"/>
      <c r="Y459" s="12"/>
      <c r="Z459" s="12"/>
    </row>
    <row r="460" ht="15.75" customHeight="1">
      <c r="A460" s="12"/>
      <c r="B460" s="138"/>
      <c r="C460" s="138"/>
      <c r="D460" s="138"/>
      <c r="E460" s="138"/>
      <c r="F460" s="12"/>
      <c r="G460" s="12"/>
      <c r="H460" s="12"/>
      <c r="I460" s="12"/>
      <c r="J460" s="12"/>
      <c r="K460" s="12"/>
      <c r="L460" s="12"/>
      <c r="M460" s="12"/>
      <c r="N460" s="12"/>
      <c r="O460" s="12"/>
      <c r="P460" s="12"/>
      <c r="Q460" s="12"/>
      <c r="R460" s="12"/>
      <c r="S460" s="12"/>
      <c r="T460" s="12"/>
      <c r="U460" s="12"/>
      <c r="V460" s="12"/>
      <c r="W460" s="12"/>
      <c r="X460" s="12"/>
      <c r="Y460" s="12"/>
      <c r="Z460" s="12"/>
    </row>
    <row r="461" ht="15.75" customHeight="1">
      <c r="A461" s="12"/>
      <c r="B461" s="138"/>
      <c r="C461" s="138"/>
      <c r="D461" s="138"/>
      <c r="E461" s="138"/>
      <c r="F461" s="12"/>
      <c r="G461" s="12"/>
      <c r="H461" s="12"/>
      <c r="I461" s="12"/>
      <c r="J461" s="12"/>
      <c r="K461" s="12"/>
      <c r="L461" s="12"/>
      <c r="M461" s="12"/>
      <c r="N461" s="12"/>
      <c r="O461" s="12"/>
      <c r="P461" s="12"/>
      <c r="Q461" s="12"/>
      <c r="R461" s="12"/>
      <c r="S461" s="12"/>
      <c r="T461" s="12"/>
      <c r="U461" s="12"/>
      <c r="V461" s="12"/>
      <c r="W461" s="12"/>
      <c r="X461" s="12"/>
      <c r="Y461" s="12"/>
      <c r="Z461" s="12"/>
    </row>
    <row r="462" ht="15.75" customHeight="1">
      <c r="A462" s="12"/>
      <c r="B462" s="138"/>
      <c r="C462" s="138"/>
      <c r="D462" s="138"/>
      <c r="E462" s="138"/>
      <c r="F462" s="12"/>
      <c r="G462" s="12"/>
      <c r="H462" s="12"/>
      <c r="I462" s="12"/>
      <c r="J462" s="12"/>
      <c r="K462" s="12"/>
      <c r="L462" s="12"/>
      <c r="M462" s="12"/>
      <c r="N462" s="12"/>
      <c r="O462" s="12"/>
      <c r="P462" s="12"/>
      <c r="Q462" s="12"/>
      <c r="R462" s="12"/>
      <c r="S462" s="12"/>
      <c r="T462" s="12"/>
      <c r="U462" s="12"/>
      <c r="V462" s="12"/>
      <c r="W462" s="12"/>
      <c r="X462" s="12"/>
      <c r="Y462" s="12"/>
      <c r="Z462" s="12"/>
    </row>
    <row r="463" ht="15.75" customHeight="1">
      <c r="A463" s="12"/>
      <c r="B463" s="138"/>
      <c r="C463" s="138"/>
      <c r="D463" s="138"/>
      <c r="E463" s="138"/>
      <c r="F463" s="12"/>
      <c r="G463" s="12"/>
      <c r="H463" s="12"/>
      <c r="I463" s="12"/>
      <c r="J463" s="12"/>
      <c r="K463" s="12"/>
      <c r="L463" s="12"/>
      <c r="M463" s="12"/>
      <c r="N463" s="12"/>
      <c r="O463" s="12"/>
      <c r="P463" s="12"/>
      <c r="Q463" s="12"/>
      <c r="R463" s="12"/>
      <c r="S463" s="12"/>
      <c r="T463" s="12"/>
      <c r="U463" s="12"/>
      <c r="V463" s="12"/>
      <c r="W463" s="12"/>
      <c r="X463" s="12"/>
      <c r="Y463" s="12"/>
      <c r="Z463" s="12"/>
    </row>
    <row r="464" ht="15.75" customHeight="1">
      <c r="A464" s="12"/>
      <c r="B464" s="138"/>
      <c r="C464" s="138"/>
      <c r="D464" s="138"/>
      <c r="E464" s="138"/>
      <c r="F464" s="12"/>
      <c r="G464" s="12"/>
      <c r="H464" s="12"/>
      <c r="I464" s="12"/>
      <c r="J464" s="12"/>
      <c r="K464" s="12"/>
      <c r="L464" s="12"/>
      <c r="M464" s="12"/>
      <c r="N464" s="12"/>
      <c r="O464" s="12"/>
      <c r="P464" s="12"/>
      <c r="Q464" s="12"/>
      <c r="R464" s="12"/>
      <c r="S464" s="12"/>
      <c r="T464" s="12"/>
      <c r="U464" s="12"/>
      <c r="V464" s="12"/>
      <c r="W464" s="12"/>
      <c r="X464" s="12"/>
      <c r="Y464" s="12"/>
      <c r="Z464" s="12"/>
    </row>
    <row r="465" ht="15.75" customHeight="1">
      <c r="A465" s="12"/>
      <c r="B465" s="138"/>
      <c r="C465" s="138"/>
      <c r="D465" s="138"/>
      <c r="E465" s="138"/>
      <c r="F465" s="12"/>
      <c r="G465" s="12"/>
      <c r="H465" s="12"/>
      <c r="I465" s="12"/>
      <c r="J465" s="12"/>
      <c r="K465" s="12"/>
      <c r="L465" s="12"/>
      <c r="M465" s="12"/>
      <c r="N465" s="12"/>
      <c r="O465" s="12"/>
      <c r="P465" s="12"/>
      <c r="Q465" s="12"/>
      <c r="R465" s="12"/>
      <c r="S465" s="12"/>
      <c r="T465" s="12"/>
      <c r="U465" s="12"/>
      <c r="V465" s="12"/>
      <c r="W465" s="12"/>
      <c r="X465" s="12"/>
      <c r="Y465" s="12"/>
      <c r="Z465" s="12"/>
    </row>
    <row r="466" ht="15.75" customHeight="1">
      <c r="A466" s="12"/>
      <c r="B466" s="138"/>
      <c r="C466" s="138"/>
      <c r="D466" s="138"/>
      <c r="E466" s="138"/>
      <c r="F466" s="12"/>
      <c r="G466" s="12"/>
      <c r="H466" s="12"/>
      <c r="I466" s="12"/>
      <c r="J466" s="12"/>
      <c r="K466" s="12"/>
      <c r="L466" s="12"/>
      <c r="M466" s="12"/>
      <c r="N466" s="12"/>
      <c r="O466" s="12"/>
      <c r="P466" s="12"/>
      <c r="Q466" s="12"/>
      <c r="R466" s="12"/>
      <c r="S466" s="12"/>
      <c r="T466" s="12"/>
      <c r="U466" s="12"/>
      <c r="V466" s="12"/>
      <c r="W466" s="12"/>
      <c r="X466" s="12"/>
      <c r="Y466" s="12"/>
      <c r="Z466" s="12"/>
    </row>
    <row r="467" ht="15.75" customHeight="1">
      <c r="A467" s="12"/>
      <c r="B467" s="138"/>
      <c r="C467" s="138"/>
      <c r="D467" s="138"/>
      <c r="E467" s="138"/>
      <c r="F467" s="12"/>
      <c r="G467" s="12"/>
      <c r="H467" s="12"/>
      <c r="I467" s="12"/>
      <c r="J467" s="12"/>
      <c r="K467" s="12"/>
      <c r="L467" s="12"/>
      <c r="M467" s="12"/>
      <c r="N467" s="12"/>
      <c r="O467" s="12"/>
      <c r="P467" s="12"/>
      <c r="Q467" s="12"/>
      <c r="R467" s="12"/>
      <c r="S467" s="12"/>
      <c r="T467" s="12"/>
      <c r="U467" s="12"/>
      <c r="V467" s="12"/>
      <c r="W467" s="12"/>
      <c r="X467" s="12"/>
      <c r="Y467" s="12"/>
      <c r="Z467" s="12"/>
    </row>
    <row r="468" ht="15.75" customHeight="1">
      <c r="A468" s="12"/>
      <c r="B468" s="138"/>
      <c r="C468" s="138"/>
      <c r="D468" s="138"/>
      <c r="E468" s="138"/>
      <c r="F468" s="12"/>
      <c r="G468" s="12"/>
      <c r="H468" s="12"/>
      <c r="I468" s="12"/>
      <c r="J468" s="12"/>
      <c r="K468" s="12"/>
      <c r="L468" s="12"/>
      <c r="M468" s="12"/>
      <c r="N468" s="12"/>
      <c r="O468" s="12"/>
      <c r="P468" s="12"/>
      <c r="Q468" s="12"/>
      <c r="R468" s="12"/>
      <c r="S468" s="12"/>
      <c r="T468" s="12"/>
      <c r="U468" s="12"/>
      <c r="V468" s="12"/>
      <c r="W468" s="12"/>
      <c r="X468" s="12"/>
      <c r="Y468" s="12"/>
      <c r="Z468" s="12"/>
    </row>
    <row r="469" ht="15.75" customHeight="1">
      <c r="A469" s="12"/>
      <c r="B469" s="138"/>
      <c r="C469" s="138"/>
      <c r="D469" s="138"/>
      <c r="E469" s="138"/>
      <c r="F469" s="12"/>
      <c r="G469" s="12"/>
      <c r="H469" s="12"/>
      <c r="I469" s="12"/>
      <c r="J469" s="12"/>
      <c r="K469" s="12"/>
      <c r="L469" s="12"/>
      <c r="M469" s="12"/>
      <c r="N469" s="12"/>
      <c r="O469" s="12"/>
      <c r="P469" s="12"/>
      <c r="Q469" s="12"/>
      <c r="R469" s="12"/>
      <c r="S469" s="12"/>
      <c r="T469" s="12"/>
      <c r="U469" s="12"/>
      <c r="V469" s="12"/>
      <c r="W469" s="12"/>
      <c r="X469" s="12"/>
      <c r="Y469" s="12"/>
      <c r="Z469" s="12"/>
    </row>
    <row r="470" ht="15.75" customHeight="1">
      <c r="A470" s="12"/>
      <c r="B470" s="138"/>
      <c r="C470" s="138"/>
      <c r="D470" s="138"/>
      <c r="E470" s="138"/>
      <c r="F470" s="12"/>
      <c r="G470" s="12"/>
      <c r="H470" s="12"/>
      <c r="I470" s="12"/>
      <c r="J470" s="12"/>
      <c r="K470" s="12"/>
      <c r="L470" s="12"/>
      <c r="M470" s="12"/>
      <c r="N470" s="12"/>
      <c r="O470" s="12"/>
      <c r="P470" s="12"/>
      <c r="Q470" s="12"/>
      <c r="R470" s="12"/>
      <c r="S470" s="12"/>
      <c r="T470" s="12"/>
      <c r="U470" s="12"/>
      <c r="V470" s="12"/>
      <c r="W470" s="12"/>
      <c r="X470" s="12"/>
      <c r="Y470" s="12"/>
      <c r="Z470" s="12"/>
    </row>
    <row r="471" ht="15.75" customHeight="1">
      <c r="A471" s="12"/>
      <c r="B471" s="138"/>
      <c r="C471" s="138"/>
      <c r="D471" s="138"/>
      <c r="E471" s="138"/>
      <c r="F471" s="12"/>
      <c r="G471" s="12"/>
      <c r="H471" s="12"/>
      <c r="I471" s="12"/>
      <c r="J471" s="12"/>
      <c r="K471" s="12"/>
      <c r="L471" s="12"/>
      <c r="M471" s="12"/>
      <c r="N471" s="12"/>
      <c r="O471" s="12"/>
      <c r="P471" s="12"/>
      <c r="Q471" s="12"/>
      <c r="R471" s="12"/>
      <c r="S471" s="12"/>
      <c r="T471" s="12"/>
      <c r="U471" s="12"/>
      <c r="V471" s="12"/>
      <c r="W471" s="12"/>
      <c r="X471" s="12"/>
      <c r="Y471" s="12"/>
      <c r="Z471" s="12"/>
    </row>
    <row r="472" ht="15.75" customHeight="1">
      <c r="A472" s="12"/>
      <c r="B472" s="138"/>
      <c r="C472" s="138"/>
      <c r="D472" s="138"/>
      <c r="E472" s="138"/>
      <c r="F472" s="12"/>
      <c r="G472" s="12"/>
      <c r="H472" s="12"/>
      <c r="I472" s="12"/>
      <c r="J472" s="12"/>
      <c r="K472" s="12"/>
      <c r="L472" s="12"/>
      <c r="M472" s="12"/>
      <c r="N472" s="12"/>
      <c r="O472" s="12"/>
      <c r="P472" s="12"/>
      <c r="Q472" s="12"/>
      <c r="R472" s="12"/>
      <c r="S472" s="12"/>
      <c r="T472" s="12"/>
      <c r="U472" s="12"/>
      <c r="V472" s="12"/>
      <c r="W472" s="12"/>
      <c r="X472" s="12"/>
      <c r="Y472" s="12"/>
      <c r="Z472" s="12"/>
    </row>
    <row r="473" ht="15.75" customHeight="1">
      <c r="A473" s="12"/>
      <c r="B473" s="138"/>
      <c r="C473" s="138"/>
      <c r="D473" s="138"/>
      <c r="E473" s="138"/>
      <c r="F473" s="12"/>
      <c r="G473" s="12"/>
      <c r="H473" s="12"/>
      <c r="I473" s="12"/>
      <c r="J473" s="12"/>
      <c r="K473" s="12"/>
      <c r="L473" s="12"/>
      <c r="M473" s="12"/>
      <c r="N473" s="12"/>
      <c r="O473" s="12"/>
      <c r="P473" s="12"/>
      <c r="Q473" s="12"/>
      <c r="R473" s="12"/>
      <c r="S473" s="12"/>
      <c r="T473" s="12"/>
      <c r="U473" s="12"/>
      <c r="V473" s="12"/>
      <c r="W473" s="12"/>
      <c r="X473" s="12"/>
      <c r="Y473" s="12"/>
      <c r="Z473" s="12"/>
    </row>
    <row r="474" ht="15.75" customHeight="1">
      <c r="A474" s="12"/>
      <c r="B474" s="138"/>
      <c r="C474" s="138"/>
      <c r="D474" s="138"/>
      <c r="E474" s="138"/>
      <c r="F474" s="12"/>
      <c r="G474" s="12"/>
      <c r="H474" s="12"/>
      <c r="I474" s="12"/>
      <c r="J474" s="12"/>
      <c r="K474" s="12"/>
      <c r="L474" s="12"/>
      <c r="M474" s="12"/>
      <c r="N474" s="12"/>
      <c r="O474" s="12"/>
      <c r="P474" s="12"/>
      <c r="Q474" s="12"/>
      <c r="R474" s="12"/>
      <c r="S474" s="12"/>
      <c r="T474" s="12"/>
      <c r="U474" s="12"/>
      <c r="V474" s="12"/>
      <c r="W474" s="12"/>
      <c r="X474" s="12"/>
      <c r="Y474" s="12"/>
      <c r="Z474" s="12"/>
    </row>
    <row r="475" ht="15.75" customHeight="1">
      <c r="A475" s="12"/>
      <c r="B475" s="138"/>
      <c r="C475" s="138"/>
      <c r="D475" s="138"/>
      <c r="E475" s="138"/>
      <c r="F475" s="12"/>
      <c r="G475" s="12"/>
      <c r="H475" s="12"/>
      <c r="I475" s="12"/>
      <c r="J475" s="12"/>
      <c r="K475" s="12"/>
      <c r="L475" s="12"/>
      <c r="M475" s="12"/>
      <c r="N475" s="12"/>
      <c r="O475" s="12"/>
      <c r="P475" s="12"/>
      <c r="Q475" s="12"/>
      <c r="R475" s="12"/>
      <c r="S475" s="12"/>
      <c r="T475" s="12"/>
      <c r="U475" s="12"/>
      <c r="V475" s="12"/>
      <c r="W475" s="12"/>
      <c r="X475" s="12"/>
      <c r="Y475" s="12"/>
      <c r="Z475" s="12"/>
    </row>
    <row r="476" ht="15.75" customHeight="1">
      <c r="A476" s="12"/>
      <c r="B476" s="138"/>
      <c r="C476" s="138"/>
      <c r="D476" s="138"/>
      <c r="E476" s="138"/>
      <c r="F476" s="12"/>
      <c r="G476" s="12"/>
      <c r="H476" s="12"/>
      <c r="I476" s="12"/>
      <c r="J476" s="12"/>
      <c r="K476" s="12"/>
      <c r="L476" s="12"/>
      <c r="M476" s="12"/>
      <c r="N476" s="12"/>
      <c r="O476" s="12"/>
      <c r="P476" s="12"/>
      <c r="Q476" s="12"/>
      <c r="R476" s="12"/>
      <c r="S476" s="12"/>
      <c r="T476" s="12"/>
      <c r="U476" s="12"/>
      <c r="V476" s="12"/>
      <c r="W476" s="12"/>
      <c r="X476" s="12"/>
      <c r="Y476" s="12"/>
      <c r="Z476" s="12"/>
    </row>
    <row r="477" ht="15.75" customHeight="1">
      <c r="A477" s="12"/>
      <c r="B477" s="138"/>
      <c r="C477" s="138"/>
      <c r="D477" s="138"/>
      <c r="E477" s="138"/>
      <c r="F477" s="12"/>
      <c r="G477" s="12"/>
      <c r="H477" s="12"/>
      <c r="I477" s="12"/>
      <c r="J477" s="12"/>
      <c r="K477" s="12"/>
      <c r="L477" s="12"/>
      <c r="M477" s="12"/>
      <c r="N477" s="12"/>
      <c r="O477" s="12"/>
      <c r="P477" s="12"/>
      <c r="Q477" s="12"/>
      <c r="R477" s="12"/>
      <c r="S477" s="12"/>
      <c r="T477" s="12"/>
      <c r="U477" s="12"/>
      <c r="V477" s="12"/>
      <c r="W477" s="12"/>
      <c r="X477" s="12"/>
      <c r="Y477" s="12"/>
      <c r="Z477" s="12"/>
    </row>
    <row r="478" ht="15.75" customHeight="1">
      <c r="A478" s="12"/>
      <c r="B478" s="138"/>
      <c r="C478" s="138"/>
      <c r="D478" s="138"/>
      <c r="E478" s="138"/>
      <c r="F478" s="12"/>
      <c r="G478" s="12"/>
      <c r="H478" s="12"/>
      <c r="I478" s="12"/>
      <c r="J478" s="12"/>
      <c r="K478" s="12"/>
      <c r="L478" s="12"/>
      <c r="M478" s="12"/>
      <c r="N478" s="12"/>
      <c r="O478" s="12"/>
      <c r="P478" s="12"/>
      <c r="Q478" s="12"/>
      <c r="R478" s="12"/>
      <c r="S478" s="12"/>
      <c r="T478" s="12"/>
      <c r="U478" s="12"/>
      <c r="V478" s="12"/>
      <c r="W478" s="12"/>
      <c r="X478" s="12"/>
      <c r="Y478" s="12"/>
      <c r="Z478" s="12"/>
    </row>
    <row r="479" ht="15.75" customHeight="1">
      <c r="A479" s="12"/>
      <c r="B479" s="138"/>
      <c r="C479" s="138"/>
      <c r="D479" s="138"/>
      <c r="E479" s="138"/>
      <c r="F479" s="12"/>
      <c r="G479" s="12"/>
      <c r="H479" s="12"/>
      <c r="I479" s="12"/>
      <c r="J479" s="12"/>
      <c r="K479" s="12"/>
      <c r="L479" s="12"/>
      <c r="M479" s="12"/>
      <c r="N479" s="12"/>
      <c r="O479" s="12"/>
      <c r="P479" s="12"/>
      <c r="Q479" s="12"/>
      <c r="R479" s="12"/>
      <c r="S479" s="12"/>
      <c r="T479" s="12"/>
      <c r="U479" s="12"/>
      <c r="V479" s="12"/>
      <c r="W479" s="12"/>
      <c r="X479" s="12"/>
      <c r="Y479" s="12"/>
      <c r="Z479" s="12"/>
    </row>
    <row r="480" ht="15.75" customHeight="1">
      <c r="A480" s="12"/>
      <c r="B480" s="138"/>
      <c r="C480" s="138"/>
      <c r="D480" s="138"/>
      <c r="E480" s="138"/>
      <c r="F480" s="12"/>
      <c r="G480" s="12"/>
      <c r="H480" s="12"/>
      <c r="I480" s="12"/>
      <c r="J480" s="12"/>
      <c r="K480" s="12"/>
      <c r="L480" s="12"/>
      <c r="M480" s="12"/>
      <c r="N480" s="12"/>
      <c r="O480" s="12"/>
      <c r="P480" s="12"/>
      <c r="Q480" s="12"/>
      <c r="R480" s="12"/>
      <c r="S480" s="12"/>
      <c r="T480" s="12"/>
      <c r="U480" s="12"/>
      <c r="V480" s="12"/>
      <c r="W480" s="12"/>
      <c r="X480" s="12"/>
      <c r="Y480" s="12"/>
      <c r="Z480" s="12"/>
    </row>
    <row r="481" ht="15.75" customHeight="1">
      <c r="A481" s="12"/>
      <c r="B481" s="138"/>
      <c r="C481" s="138"/>
      <c r="D481" s="138"/>
      <c r="E481" s="138"/>
      <c r="F481" s="12"/>
      <c r="G481" s="12"/>
      <c r="H481" s="12"/>
      <c r="I481" s="12"/>
      <c r="J481" s="12"/>
      <c r="K481" s="12"/>
      <c r="L481" s="12"/>
      <c r="M481" s="12"/>
      <c r="N481" s="12"/>
      <c r="O481" s="12"/>
      <c r="P481" s="12"/>
      <c r="Q481" s="12"/>
      <c r="R481" s="12"/>
      <c r="S481" s="12"/>
      <c r="T481" s="12"/>
      <c r="U481" s="12"/>
      <c r="V481" s="12"/>
      <c r="W481" s="12"/>
      <c r="X481" s="12"/>
      <c r="Y481" s="12"/>
      <c r="Z481" s="12"/>
    </row>
    <row r="482" ht="15.75" customHeight="1">
      <c r="A482" s="12"/>
      <c r="B482" s="138"/>
      <c r="C482" s="138"/>
      <c r="D482" s="138"/>
      <c r="E482" s="138"/>
      <c r="F482" s="12"/>
      <c r="G482" s="12"/>
      <c r="H482" s="12"/>
      <c r="I482" s="12"/>
      <c r="J482" s="12"/>
      <c r="K482" s="12"/>
      <c r="L482" s="12"/>
      <c r="M482" s="12"/>
      <c r="N482" s="12"/>
      <c r="O482" s="12"/>
      <c r="P482" s="12"/>
      <c r="Q482" s="12"/>
      <c r="R482" s="12"/>
      <c r="S482" s="12"/>
      <c r="T482" s="12"/>
      <c r="U482" s="12"/>
      <c r="V482" s="12"/>
      <c r="W482" s="12"/>
      <c r="X482" s="12"/>
      <c r="Y482" s="12"/>
      <c r="Z482" s="12"/>
    </row>
    <row r="483" ht="15.75" customHeight="1">
      <c r="A483" s="12"/>
      <c r="B483" s="138"/>
      <c r="C483" s="138"/>
      <c r="D483" s="138"/>
      <c r="E483" s="138"/>
      <c r="F483" s="12"/>
      <c r="G483" s="12"/>
      <c r="H483" s="12"/>
      <c r="I483" s="12"/>
      <c r="J483" s="12"/>
      <c r="K483" s="12"/>
      <c r="L483" s="12"/>
      <c r="M483" s="12"/>
      <c r="N483" s="12"/>
      <c r="O483" s="12"/>
      <c r="P483" s="12"/>
      <c r="Q483" s="12"/>
      <c r="R483" s="12"/>
      <c r="S483" s="12"/>
      <c r="T483" s="12"/>
      <c r="U483" s="12"/>
      <c r="V483" s="12"/>
      <c r="W483" s="12"/>
      <c r="X483" s="12"/>
      <c r="Y483" s="12"/>
      <c r="Z483" s="12"/>
    </row>
    <row r="484" ht="15.75" customHeight="1">
      <c r="A484" s="12"/>
      <c r="B484" s="138"/>
      <c r="C484" s="138"/>
      <c r="D484" s="138"/>
      <c r="E484" s="138"/>
      <c r="F484" s="12"/>
      <c r="G484" s="12"/>
      <c r="H484" s="12"/>
      <c r="I484" s="12"/>
      <c r="J484" s="12"/>
      <c r="K484" s="12"/>
      <c r="L484" s="12"/>
      <c r="M484" s="12"/>
      <c r="N484" s="12"/>
      <c r="O484" s="12"/>
      <c r="P484" s="12"/>
      <c r="Q484" s="12"/>
      <c r="R484" s="12"/>
      <c r="S484" s="12"/>
      <c r="T484" s="12"/>
      <c r="U484" s="12"/>
      <c r="V484" s="12"/>
      <c r="W484" s="12"/>
      <c r="X484" s="12"/>
      <c r="Y484" s="12"/>
      <c r="Z484" s="12"/>
    </row>
    <row r="485" ht="15.75" customHeight="1">
      <c r="A485" s="12"/>
      <c r="B485" s="138"/>
      <c r="C485" s="138"/>
      <c r="D485" s="138"/>
      <c r="E485" s="138"/>
      <c r="F485" s="12"/>
      <c r="G485" s="12"/>
      <c r="H485" s="12"/>
      <c r="I485" s="12"/>
      <c r="J485" s="12"/>
      <c r="K485" s="12"/>
      <c r="L485" s="12"/>
      <c r="M485" s="12"/>
      <c r="N485" s="12"/>
      <c r="O485" s="12"/>
      <c r="P485" s="12"/>
      <c r="Q485" s="12"/>
      <c r="R485" s="12"/>
      <c r="S485" s="12"/>
      <c r="T485" s="12"/>
      <c r="U485" s="12"/>
      <c r="V485" s="12"/>
      <c r="W485" s="12"/>
      <c r="X485" s="12"/>
      <c r="Y485" s="12"/>
      <c r="Z485" s="12"/>
    </row>
    <row r="486" ht="15.75" customHeight="1">
      <c r="A486" s="12"/>
      <c r="B486" s="138"/>
      <c r="C486" s="138"/>
      <c r="D486" s="138"/>
      <c r="E486" s="138"/>
      <c r="F486" s="12"/>
      <c r="G486" s="12"/>
      <c r="H486" s="12"/>
      <c r="I486" s="12"/>
      <c r="J486" s="12"/>
      <c r="K486" s="12"/>
      <c r="L486" s="12"/>
      <c r="M486" s="12"/>
      <c r="N486" s="12"/>
      <c r="O486" s="12"/>
      <c r="P486" s="12"/>
      <c r="Q486" s="12"/>
      <c r="R486" s="12"/>
      <c r="S486" s="12"/>
      <c r="T486" s="12"/>
      <c r="U486" s="12"/>
      <c r="V486" s="12"/>
      <c r="W486" s="12"/>
      <c r="X486" s="12"/>
      <c r="Y486" s="12"/>
      <c r="Z486" s="12"/>
    </row>
    <row r="487" ht="15.75" customHeight="1">
      <c r="A487" s="12"/>
      <c r="B487" s="138"/>
      <c r="C487" s="138"/>
      <c r="D487" s="138"/>
      <c r="E487" s="138"/>
      <c r="F487" s="12"/>
      <c r="G487" s="12"/>
      <c r="H487" s="12"/>
      <c r="I487" s="12"/>
      <c r="J487" s="12"/>
      <c r="K487" s="12"/>
      <c r="L487" s="12"/>
      <c r="M487" s="12"/>
      <c r="N487" s="12"/>
      <c r="O487" s="12"/>
      <c r="P487" s="12"/>
      <c r="Q487" s="12"/>
      <c r="R487" s="12"/>
      <c r="S487" s="12"/>
      <c r="T487" s="12"/>
      <c r="U487" s="12"/>
      <c r="V487" s="12"/>
      <c r="W487" s="12"/>
      <c r="X487" s="12"/>
      <c r="Y487" s="12"/>
      <c r="Z487" s="12"/>
    </row>
    <row r="488" ht="15.75" customHeight="1">
      <c r="A488" s="12"/>
      <c r="B488" s="138"/>
      <c r="C488" s="138"/>
      <c r="D488" s="138"/>
      <c r="E488" s="138"/>
      <c r="F488" s="12"/>
      <c r="G488" s="12"/>
      <c r="H488" s="12"/>
      <c r="I488" s="12"/>
      <c r="J488" s="12"/>
      <c r="K488" s="12"/>
      <c r="L488" s="12"/>
      <c r="M488" s="12"/>
      <c r="N488" s="12"/>
      <c r="O488" s="12"/>
      <c r="P488" s="12"/>
      <c r="Q488" s="12"/>
      <c r="R488" s="12"/>
      <c r="S488" s="12"/>
      <c r="T488" s="12"/>
      <c r="U488" s="12"/>
      <c r="V488" s="12"/>
      <c r="W488" s="12"/>
      <c r="X488" s="12"/>
      <c r="Y488" s="12"/>
      <c r="Z488" s="12"/>
    </row>
    <row r="489" ht="15.75" customHeight="1">
      <c r="A489" s="12"/>
      <c r="B489" s="138"/>
      <c r="C489" s="138"/>
      <c r="D489" s="138"/>
      <c r="E489" s="138"/>
      <c r="F489" s="12"/>
      <c r="G489" s="12"/>
      <c r="H489" s="12"/>
      <c r="I489" s="12"/>
      <c r="J489" s="12"/>
      <c r="K489" s="12"/>
      <c r="L489" s="12"/>
      <c r="M489" s="12"/>
      <c r="N489" s="12"/>
      <c r="O489" s="12"/>
      <c r="P489" s="12"/>
      <c r="Q489" s="12"/>
      <c r="R489" s="12"/>
      <c r="S489" s="12"/>
      <c r="T489" s="12"/>
      <c r="U489" s="12"/>
      <c r="V489" s="12"/>
      <c r="W489" s="12"/>
      <c r="X489" s="12"/>
      <c r="Y489" s="12"/>
      <c r="Z489" s="12"/>
    </row>
    <row r="490" ht="15.75" customHeight="1">
      <c r="A490" s="12"/>
      <c r="B490" s="138"/>
      <c r="C490" s="138"/>
      <c r="D490" s="138"/>
      <c r="E490" s="138"/>
      <c r="F490" s="12"/>
      <c r="G490" s="12"/>
      <c r="H490" s="12"/>
      <c r="I490" s="12"/>
      <c r="J490" s="12"/>
      <c r="K490" s="12"/>
      <c r="L490" s="12"/>
      <c r="M490" s="12"/>
      <c r="N490" s="12"/>
      <c r="O490" s="12"/>
      <c r="P490" s="12"/>
      <c r="Q490" s="12"/>
      <c r="R490" s="12"/>
      <c r="S490" s="12"/>
      <c r="T490" s="12"/>
      <c r="U490" s="12"/>
      <c r="V490" s="12"/>
      <c r="W490" s="12"/>
      <c r="X490" s="12"/>
      <c r="Y490" s="12"/>
      <c r="Z490" s="12"/>
    </row>
    <row r="491" ht="15.75" customHeight="1">
      <c r="A491" s="12"/>
      <c r="B491" s="138"/>
      <c r="C491" s="138"/>
      <c r="D491" s="138"/>
      <c r="E491" s="138"/>
      <c r="F491" s="12"/>
      <c r="G491" s="12"/>
      <c r="H491" s="12"/>
      <c r="I491" s="12"/>
      <c r="J491" s="12"/>
      <c r="K491" s="12"/>
      <c r="L491" s="12"/>
      <c r="M491" s="12"/>
      <c r="N491" s="12"/>
      <c r="O491" s="12"/>
      <c r="P491" s="12"/>
      <c r="Q491" s="12"/>
      <c r="R491" s="12"/>
      <c r="S491" s="12"/>
      <c r="T491" s="12"/>
      <c r="U491" s="12"/>
      <c r="V491" s="12"/>
      <c r="W491" s="12"/>
      <c r="X491" s="12"/>
      <c r="Y491" s="12"/>
      <c r="Z491" s="12"/>
    </row>
    <row r="492" ht="15.75" customHeight="1">
      <c r="A492" s="12"/>
      <c r="B492" s="138"/>
      <c r="C492" s="138"/>
      <c r="D492" s="138"/>
      <c r="E492" s="138"/>
      <c r="F492" s="12"/>
      <c r="G492" s="12"/>
      <c r="H492" s="12"/>
      <c r="I492" s="12"/>
      <c r="J492" s="12"/>
      <c r="K492" s="12"/>
      <c r="L492" s="12"/>
      <c r="M492" s="12"/>
      <c r="N492" s="12"/>
      <c r="O492" s="12"/>
      <c r="P492" s="12"/>
      <c r="Q492" s="12"/>
      <c r="R492" s="12"/>
      <c r="S492" s="12"/>
      <c r="T492" s="12"/>
      <c r="U492" s="12"/>
      <c r="V492" s="12"/>
      <c r="W492" s="12"/>
      <c r="X492" s="12"/>
      <c r="Y492" s="12"/>
      <c r="Z492" s="12"/>
    </row>
    <row r="493" ht="15.75" customHeight="1">
      <c r="A493" s="12"/>
      <c r="B493" s="138"/>
      <c r="C493" s="138"/>
      <c r="D493" s="138"/>
      <c r="E493" s="138"/>
      <c r="F493" s="12"/>
      <c r="G493" s="12"/>
      <c r="H493" s="12"/>
      <c r="I493" s="12"/>
      <c r="J493" s="12"/>
      <c r="K493" s="12"/>
      <c r="L493" s="12"/>
      <c r="M493" s="12"/>
      <c r="N493" s="12"/>
      <c r="O493" s="12"/>
      <c r="P493" s="12"/>
      <c r="Q493" s="12"/>
      <c r="R493" s="12"/>
      <c r="S493" s="12"/>
      <c r="T493" s="12"/>
      <c r="U493" s="12"/>
      <c r="V493" s="12"/>
      <c r="W493" s="12"/>
      <c r="X493" s="12"/>
      <c r="Y493" s="12"/>
      <c r="Z493" s="12"/>
    </row>
    <row r="494" ht="15.75" customHeight="1">
      <c r="A494" s="12"/>
      <c r="B494" s="138"/>
      <c r="C494" s="138"/>
      <c r="D494" s="138"/>
      <c r="E494" s="138"/>
      <c r="F494" s="12"/>
      <c r="G494" s="12"/>
      <c r="H494" s="12"/>
      <c r="I494" s="12"/>
      <c r="J494" s="12"/>
      <c r="K494" s="12"/>
      <c r="L494" s="12"/>
      <c r="M494" s="12"/>
      <c r="N494" s="12"/>
      <c r="O494" s="12"/>
      <c r="P494" s="12"/>
      <c r="Q494" s="12"/>
      <c r="R494" s="12"/>
      <c r="S494" s="12"/>
      <c r="T494" s="12"/>
      <c r="U494" s="12"/>
      <c r="V494" s="12"/>
      <c r="W494" s="12"/>
      <c r="X494" s="12"/>
      <c r="Y494" s="12"/>
      <c r="Z494" s="12"/>
    </row>
    <row r="495" ht="15.75" customHeight="1">
      <c r="A495" s="12"/>
      <c r="B495" s="138"/>
      <c r="C495" s="138"/>
      <c r="D495" s="138"/>
      <c r="E495" s="138"/>
      <c r="F495" s="12"/>
      <c r="G495" s="12"/>
      <c r="H495" s="12"/>
      <c r="I495" s="12"/>
      <c r="J495" s="12"/>
      <c r="K495" s="12"/>
      <c r="L495" s="12"/>
      <c r="M495" s="12"/>
      <c r="N495" s="12"/>
      <c r="O495" s="12"/>
      <c r="P495" s="12"/>
      <c r="Q495" s="12"/>
      <c r="R495" s="12"/>
      <c r="S495" s="12"/>
      <c r="T495" s="12"/>
      <c r="U495" s="12"/>
      <c r="V495" s="12"/>
      <c r="W495" s="12"/>
      <c r="X495" s="12"/>
      <c r="Y495" s="12"/>
      <c r="Z495" s="12"/>
    </row>
    <row r="496" ht="15.75" customHeight="1">
      <c r="A496" s="12"/>
      <c r="B496" s="138"/>
      <c r="C496" s="138"/>
      <c r="D496" s="138"/>
      <c r="E496" s="138"/>
      <c r="F496" s="12"/>
      <c r="G496" s="12"/>
      <c r="H496" s="12"/>
      <c r="I496" s="12"/>
      <c r="J496" s="12"/>
      <c r="K496" s="12"/>
      <c r="L496" s="12"/>
      <c r="M496" s="12"/>
      <c r="N496" s="12"/>
      <c r="O496" s="12"/>
      <c r="P496" s="12"/>
      <c r="Q496" s="12"/>
      <c r="R496" s="12"/>
      <c r="S496" s="12"/>
      <c r="T496" s="12"/>
      <c r="U496" s="12"/>
      <c r="V496" s="12"/>
      <c r="W496" s="12"/>
      <c r="X496" s="12"/>
      <c r="Y496" s="12"/>
      <c r="Z496" s="12"/>
    </row>
    <row r="497" ht="15.75" customHeight="1">
      <c r="A497" s="12"/>
      <c r="B497" s="138"/>
      <c r="C497" s="138"/>
      <c r="D497" s="138"/>
      <c r="E497" s="138"/>
      <c r="F497" s="12"/>
      <c r="G497" s="12"/>
      <c r="H497" s="12"/>
      <c r="I497" s="12"/>
      <c r="J497" s="12"/>
      <c r="K497" s="12"/>
      <c r="L497" s="12"/>
      <c r="M497" s="12"/>
      <c r="N497" s="12"/>
      <c r="O497" s="12"/>
      <c r="P497" s="12"/>
      <c r="Q497" s="12"/>
      <c r="R497" s="12"/>
      <c r="S497" s="12"/>
      <c r="T497" s="12"/>
      <c r="U497" s="12"/>
      <c r="V497" s="12"/>
      <c r="W497" s="12"/>
      <c r="X497" s="12"/>
      <c r="Y497" s="12"/>
      <c r="Z497" s="12"/>
    </row>
    <row r="498" ht="15.75" customHeight="1">
      <c r="A498" s="12"/>
      <c r="B498" s="138"/>
      <c r="C498" s="138"/>
      <c r="D498" s="138"/>
      <c r="E498" s="138"/>
      <c r="F498" s="12"/>
      <c r="G498" s="12"/>
      <c r="H498" s="12"/>
      <c r="I498" s="12"/>
      <c r="J498" s="12"/>
      <c r="K498" s="12"/>
      <c r="L498" s="12"/>
      <c r="M498" s="12"/>
      <c r="N498" s="12"/>
      <c r="O498" s="12"/>
      <c r="P498" s="12"/>
      <c r="Q498" s="12"/>
      <c r="R498" s="12"/>
      <c r="S498" s="12"/>
      <c r="T498" s="12"/>
      <c r="U498" s="12"/>
      <c r="V498" s="12"/>
      <c r="W498" s="12"/>
      <c r="X498" s="12"/>
      <c r="Y498" s="12"/>
      <c r="Z498" s="12"/>
    </row>
    <row r="499" ht="15.75" customHeight="1">
      <c r="A499" s="12"/>
      <c r="B499" s="138"/>
      <c r="C499" s="138"/>
      <c r="D499" s="138"/>
      <c r="E499" s="138"/>
      <c r="F499" s="12"/>
      <c r="G499" s="12"/>
      <c r="H499" s="12"/>
      <c r="I499" s="12"/>
      <c r="J499" s="12"/>
      <c r="K499" s="12"/>
      <c r="L499" s="12"/>
      <c r="M499" s="12"/>
      <c r="N499" s="12"/>
      <c r="O499" s="12"/>
      <c r="P499" s="12"/>
      <c r="Q499" s="12"/>
      <c r="R499" s="12"/>
      <c r="S499" s="12"/>
      <c r="T499" s="12"/>
      <c r="U499" s="12"/>
      <c r="V499" s="12"/>
      <c r="W499" s="12"/>
      <c r="X499" s="12"/>
      <c r="Y499" s="12"/>
      <c r="Z499" s="12"/>
    </row>
    <row r="500" ht="15.75" customHeight="1">
      <c r="A500" s="12"/>
      <c r="B500" s="138"/>
      <c r="C500" s="138"/>
      <c r="D500" s="138"/>
      <c r="E500" s="138"/>
      <c r="F500" s="12"/>
      <c r="G500" s="12"/>
      <c r="H500" s="12"/>
      <c r="I500" s="12"/>
      <c r="J500" s="12"/>
      <c r="K500" s="12"/>
      <c r="L500" s="12"/>
      <c r="M500" s="12"/>
      <c r="N500" s="12"/>
      <c r="O500" s="12"/>
      <c r="P500" s="12"/>
      <c r="Q500" s="12"/>
      <c r="R500" s="12"/>
      <c r="S500" s="12"/>
      <c r="T500" s="12"/>
      <c r="U500" s="12"/>
      <c r="V500" s="12"/>
      <c r="W500" s="12"/>
      <c r="X500" s="12"/>
      <c r="Y500" s="12"/>
      <c r="Z500" s="12"/>
    </row>
    <row r="501" ht="15.75" customHeight="1">
      <c r="A501" s="12"/>
      <c r="B501" s="138"/>
      <c r="C501" s="138"/>
      <c r="D501" s="138"/>
      <c r="E501" s="138"/>
      <c r="F501" s="12"/>
      <c r="G501" s="12"/>
      <c r="H501" s="12"/>
      <c r="I501" s="12"/>
      <c r="J501" s="12"/>
      <c r="K501" s="12"/>
      <c r="L501" s="12"/>
      <c r="M501" s="12"/>
      <c r="N501" s="12"/>
      <c r="O501" s="12"/>
      <c r="P501" s="12"/>
      <c r="Q501" s="12"/>
      <c r="R501" s="12"/>
      <c r="S501" s="12"/>
      <c r="T501" s="12"/>
      <c r="U501" s="12"/>
      <c r="V501" s="12"/>
      <c r="W501" s="12"/>
      <c r="X501" s="12"/>
      <c r="Y501" s="12"/>
      <c r="Z501" s="12"/>
    </row>
    <row r="502" ht="15.75" customHeight="1">
      <c r="A502" s="12"/>
      <c r="B502" s="138"/>
      <c r="C502" s="138"/>
      <c r="D502" s="138"/>
      <c r="E502" s="138"/>
      <c r="F502" s="12"/>
      <c r="G502" s="12"/>
      <c r="H502" s="12"/>
      <c r="I502" s="12"/>
      <c r="J502" s="12"/>
      <c r="K502" s="12"/>
      <c r="L502" s="12"/>
      <c r="M502" s="12"/>
      <c r="N502" s="12"/>
      <c r="O502" s="12"/>
      <c r="P502" s="12"/>
      <c r="Q502" s="12"/>
      <c r="R502" s="12"/>
      <c r="S502" s="12"/>
      <c r="T502" s="12"/>
      <c r="U502" s="12"/>
      <c r="V502" s="12"/>
      <c r="W502" s="12"/>
      <c r="X502" s="12"/>
      <c r="Y502" s="12"/>
      <c r="Z502" s="12"/>
    </row>
    <row r="503" ht="15.75" customHeight="1">
      <c r="A503" s="12"/>
      <c r="B503" s="138"/>
      <c r="C503" s="138"/>
      <c r="D503" s="138"/>
      <c r="E503" s="138"/>
      <c r="F503" s="12"/>
      <c r="G503" s="12"/>
      <c r="H503" s="12"/>
      <c r="I503" s="12"/>
      <c r="J503" s="12"/>
      <c r="K503" s="12"/>
      <c r="L503" s="12"/>
      <c r="M503" s="12"/>
      <c r="N503" s="12"/>
      <c r="O503" s="12"/>
      <c r="P503" s="12"/>
      <c r="Q503" s="12"/>
      <c r="R503" s="12"/>
      <c r="S503" s="12"/>
      <c r="T503" s="12"/>
      <c r="U503" s="12"/>
      <c r="V503" s="12"/>
      <c r="W503" s="12"/>
      <c r="X503" s="12"/>
      <c r="Y503" s="12"/>
      <c r="Z503" s="12"/>
    </row>
    <row r="504" ht="15.75" customHeight="1">
      <c r="A504" s="12"/>
      <c r="B504" s="138"/>
      <c r="C504" s="138"/>
      <c r="D504" s="138"/>
      <c r="E504" s="138"/>
      <c r="F504" s="12"/>
      <c r="G504" s="12"/>
      <c r="H504" s="12"/>
      <c r="I504" s="12"/>
      <c r="J504" s="12"/>
      <c r="K504" s="12"/>
      <c r="L504" s="12"/>
      <c r="M504" s="12"/>
      <c r="N504" s="12"/>
      <c r="O504" s="12"/>
      <c r="P504" s="12"/>
      <c r="Q504" s="12"/>
      <c r="R504" s="12"/>
      <c r="S504" s="12"/>
      <c r="T504" s="12"/>
      <c r="U504" s="12"/>
      <c r="V504" s="12"/>
      <c r="W504" s="12"/>
      <c r="X504" s="12"/>
      <c r="Y504" s="12"/>
      <c r="Z504" s="12"/>
    </row>
    <row r="505" ht="15.75" customHeight="1">
      <c r="A505" s="12"/>
      <c r="B505" s="138"/>
      <c r="C505" s="138"/>
      <c r="D505" s="138"/>
      <c r="E505" s="138"/>
      <c r="F505" s="12"/>
      <c r="G505" s="12"/>
      <c r="H505" s="12"/>
      <c r="I505" s="12"/>
      <c r="J505" s="12"/>
      <c r="K505" s="12"/>
      <c r="L505" s="12"/>
      <c r="M505" s="12"/>
      <c r="N505" s="12"/>
      <c r="O505" s="12"/>
      <c r="P505" s="12"/>
      <c r="Q505" s="12"/>
      <c r="R505" s="12"/>
      <c r="S505" s="12"/>
      <c r="T505" s="12"/>
      <c r="U505" s="12"/>
      <c r="V505" s="12"/>
      <c r="W505" s="12"/>
      <c r="X505" s="12"/>
      <c r="Y505" s="12"/>
      <c r="Z505" s="12"/>
    </row>
    <row r="506" ht="15.75" customHeight="1">
      <c r="A506" s="12"/>
      <c r="B506" s="138"/>
      <c r="C506" s="138"/>
      <c r="D506" s="138"/>
      <c r="E506" s="138"/>
      <c r="F506" s="12"/>
      <c r="G506" s="12"/>
      <c r="H506" s="12"/>
      <c r="I506" s="12"/>
      <c r="J506" s="12"/>
      <c r="K506" s="12"/>
      <c r="L506" s="12"/>
      <c r="M506" s="12"/>
      <c r="N506" s="12"/>
      <c r="O506" s="12"/>
      <c r="P506" s="12"/>
      <c r="Q506" s="12"/>
      <c r="R506" s="12"/>
      <c r="S506" s="12"/>
      <c r="T506" s="12"/>
      <c r="U506" s="12"/>
      <c r="V506" s="12"/>
      <c r="W506" s="12"/>
      <c r="X506" s="12"/>
      <c r="Y506" s="12"/>
      <c r="Z506" s="12"/>
    </row>
    <row r="507" ht="15.75" customHeight="1">
      <c r="A507" s="12"/>
      <c r="B507" s="138"/>
      <c r="C507" s="138"/>
      <c r="D507" s="138"/>
      <c r="E507" s="138"/>
      <c r="F507" s="12"/>
      <c r="G507" s="12"/>
      <c r="H507" s="12"/>
      <c r="I507" s="12"/>
      <c r="J507" s="12"/>
      <c r="K507" s="12"/>
      <c r="L507" s="12"/>
      <c r="M507" s="12"/>
      <c r="N507" s="12"/>
      <c r="O507" s="12"/>
      <c r="P507" s="12"/>
      <c r="Q507" s="12"/>
      <c r="R507" s="12"/>
      <c r="S507" s="12"/>
      <c r="T507" s="12"/>
      <c r="U507" s="12"/>
      <c r="V507" s="12"/>
      <c r="W507" s="12"/>
      <c r="X507" s="12"/>
      <c r="Y507" s="12"/>
      <c r="Z507" s="12"/>
    </row>
    <row r="508" ht="15.75" customHeight="1">
      <c r="A508" s="12"/>
      <c r="B508" s="138"/>
      <c r="C508" s="138"/>
      <c r="D508" s="138"/>
      <c r="E508" s="138"/>
      <c r="F508" s="12"/>
      <c r="G508" s="12"/>
      <c r="H508" s="12"/>
      <c r="I508" s="12"/>
      <c r="J508" s="12"/>
      <c r="K508" s="12"/>
      <c r="L508" s="12"/>
      <c r="M508" s="12"/>
      <c r="N508" s="12"/>
      <c r="O508" s="12"/>
      <c r="P508" s="12"/>
      <c r="Q508" s="12"/>
      <c r="R508" s="12"/>
      <c r="S508" s="12"/>
      <c r="T508" s="12"/>
      <c r="U508" s="12"/>
      <c r="V508" s="12"/>
      <c r="W508" s="12"/>
      <c r="X508" s="12"/>
      <c r="Y508" s="12"/>
      <c r="Z508" s="12"/>
    </row>
    <row r="509" ht="15.75" customHeight="1">
      <c r="A509" s="12"/>
      <c r="B509" s="138"/>
      <c r="C509" s="138"/>
      <c r="D509" s="138"/>
      <c r="E509" s="138"/>
      <c r="F509" s="12"/>
      <c r="G509" s="12"/>
      <c r="H509" s="12"/>
      <c r="I509" s="12"/>
      <c r="J509" s="12"/>
      <c r="K509" s="12"/>
      <c r="L509" s="12"/>
      <c r="M509" s="12"/>
      <c r="N509" s="12"/>
      <c r="O509" s="12"/>
      <c r="P509" s="12"/>
      <c r="Q509" s="12"/>
      <c r="R509" s="12"/>
      <c r="S509" s="12"/>
      <c r="T509" s="12"/>
      <c r="U509" s="12"/>
      <c r="V509" s="12"/>
      <c r="W509" s="12"/>
      <c r="X509" s="12"/>
      <c r="Y509" s="12"/>
      <c r="Z509" s="12"/>
    </row>
    <row r="510" ht="15.75" customHeight="1">
      <c r="A510" s="12"/>
      <c r="B510" s="138"/>
      <c r="C510" s="138"/>
      <c r="D510" s="138"/>
      <c r="E510" s="138"/>
      <c r="F510" s="12"/>
      <c r="G510" s="12"/>
      <c r="H510" s="12"/>
      <c r="I510" s="12"/>
      <c r="J510" s="12"/>
      <c r="K510" s="12"/>
      <c r="L510" s="12"/>
      <c r="M510" s="12"/>
      <c r="N510" s="12"/>
      <c r="O510" s="12"/>
      <c r="P510" s="12"/>
      <c r="Q510" s="12"/>
      <c r="R510" s="12"/>
      <c r="S510" s="12"/>
      <c r="T510" s="12"/>
      <c r="U510" s="12"/>
      <c r="V510" s="12"/>
      <c r="W510" s="12"/>
      <c r="X510" s="12"/>
      <c r="Y510" s="12"/>
      <c r="Z510" s="12"/>
    </row>
    <row r="511" ht="15.75" customHeight="1">
      <c r="A511" s="12"/>
      <c r="B511" s="138"/>
      <c r="C511" s="138"/>
      <c r="D511" s="138"/>
      <c r="E511" s="138"/>
      <c r="F511" s="12"/>
      <c r="G511" s="12"/>
      <c r="H511" s="12"/>
      <c r="I511" s="12"/>
      <c r="J511" s="12"/>
      <c r="K511" s="12"/>
      <c r="L511" s="12"/>
      <c r="M511" s="12"/>
      <c r="N511" s="12"/>
      <c r="O511" s="12"/>
      <c r="P511" s="12"/>
      <c r="Q511" s="12"/>
      <c r="R511" s="12"/>
      <c r="S511" s="12"/>
      <c r="T511" s="12"/>
      <c r="U511" s="12"/>
      <c r="V511" s="12"/>
      <c r="W511" s="12"/>
      <c r="X511" s="12"/>
      <c r="Y511" s="12"/>
      <c r="Z511" s="12"/>
    </row>
    <row r="512" ht="15.75" customHeight="1">
      <c r="A512" s="12"/>
      <c r="B512" s="138"/>
      <c r="C512" s="138"/>
      <c r="D512" s="138"/>
      <c r="E512" s="138"/>
      <c r="F512" s="12"/>
      <c r="G512" s="12"/>
      <c r="H512" s="12"/>
      <c r="I512" s="12"/>
      <c r="J512" s="12"/>
      <c r="K512" s="12"/>
      <c r="L512" s="12"/>
      <c r="M512" s="12"/>
      <c r="N512" s="12"/>
      <c r="O512" s="12"/>
      <c r="P512" s="12"/>
      <c r="Q512" s="12"/>
      <c r="R512" s="12"/>
      <c r="S512" s="12"/>
      <c r="T512" s="12"/>
      <c r="U512" s="12"/>
      <c r="V512" s="12"/>
      <c r="W512" s="12"/>
      <c r="X512" s="12"/>
      <c r="Y512" s="12"/>
      <c r="Z512" s="12"/>
    </row>
    <row r="513" ht="15.75" customHeight="1">
      <c r="A513" s="12"/>
      <c r="B513" s="138"/>
      <c r="C513" s="138"/>
      <c r="D513" s="138"/>
      <c r="E513" s="138"/>
      <c r="F513" s="12"/>
      <c r="G513" s="12"/>
      <c r="H513" s="12"/>
      <c r="I513" s="12"/>
      <c r="J513" s="12"/>
      <c r="K513" s="12"/>
      <c r="L513" s="12"/>
      <c r="M513" s="12"/>
      <c r="N513" s="12"/>
      <c r="O513" s="12"/>
      <c r="P513" s="12"/>
      <c r="Q513" s="12"/>
      <c r="R513" s="12"/>
      <c r="S513" s="12"/>
      <c r="T513" s="12"/>
      <c r="U513" s="12"/>
      <c r="V513" s="12"/>
      <c r="W513" s="12"/>
      <c r="X513" s="12"/>
      <c r="Y513" s="12"/>
      <c r="Z513" s="12"/>
    </row>
    <row r="514" ht="15.75" customHeight="1">
      <c r="A514" s="12"/>
      <c r="B514" s="138"/>
      <c r="C514" s="138"/>
      <c r="D514" s="138"/>
      <c r="E514" s="138"/>
      <c r="F514" s="12"/>
      <c r="G514" s="12"/>
      <c r="H514" s="12"/>
      <c r="I514" s="12"/>
      <c r="J514" s="12"/>
      <c r="K514" s="12"/>
      <c r="L514" s="12"/>
      <c r="M514" s="12"/>
      <c r="N514" s="12"/>
      <c r="O514" s="12"/>
      <c r="P514" s="12"/>
      <c r="Q514" s="12"/>
      <c r="R514" s="12"/>
      <c r="S514" s="12"/>
      <c r="T514" s="12"/>
      <c r="U514" s="12"/>
      <c r="V514" s="12"/>
      <c r="W514" s="12"/>
      <c r="X514" s="12"/>
      <c r="Y514" s="12"/>
      <c r="Z514" s="12"/>
    </row>
    <row r="515" ht="15.75" customHeight="1">
      <c r="A515" s="12"/>
      <c r="B515" s="138"/>
      <c r="C515" s="138"/>
      <c r="D515" s="138"/>
      <c r="E515" s="138"/>
      <c r="F515" s="12"/>
      <c r="G515" s="12"/>
      <c r="H515" s="12"/>
      <c r="I515" s="12"/>
      <c r="J515" s="12"/>
      <c r="K515" s="12"/>
      <c r="L515" s="12"/>
      <c r="M515" s="12"/>
      <c r="N515" s="12"/>
      <c r="O515" s="12"/>
      <c r="P515" s="12"/>
      <c r="Q515" s="12"/>
      <c r="R515" s="12"/>
      <c r="S515" s="12"/>
      <c r="T515" s="12"/>
      <c r="U515" s="12"/>
      <c r="V515" s="12"/>
      <c r="W515" s="12"/>
      <c r="X515" s="12"/>
      <c r="Y515" s="12"/>
      <c r="Z515" s="12"/>
    </row>
    <row r="516" ht="15.75" customHeight="1">
      <c r="A516" s="12"/>
      <c r="B516" s="138"/>
      <c r="C516" s="138"/>
      <c r="D516" s="138"/>
      <c r="E516" s="138"/>
      <c r="F516" s="12"/>
      <c r="G516" s="12"/>
      <c r="H516" s="12"/>
      <c r="I516" s="12"/>
      <c r="J516" s="12"/>
      <c r="K516" s="12"/>
      <c r="L516" s="12"/>
      <c r="M516" s="12"/>
      <c r="N516" s="12"/>
      <c r="O516" s="12"/>
      <c r="P516" s="12"/>
      <c r="Q516" s="12"/>
      <c r="R516" s="12"/>
      <c r="S516" s="12"/>
      <c r="T516" s="12"/>
      <c r="U516" s="12"/>
      <c r="V516" s="12"/>
      <c r="W516" s="12"/>
      <c r="X516" s="12"/>
      <c r="Y516" s="12"/>
      <c r="Z516" s="12"/>
    </row>
    <row r="517" ht="15.75" customHeight="1">
      <c r="A517" s="12"/>
      <c r="B517" s="138"/>
      <c r="C517" s="138"/>
      <c r="D517" s="138"/>
      <c r="E517" s="138"/>
      <c r="F517" s="12"/>
      <c r="G517" s="12"/>
      <c r="H517" s="12"/>
      <c r="I517" s="12"/>
      <c r="J517" s="12"/>
      <c r="K517" s="12"/>
      <c r="L517" s="12"/>
      <c r="M517" s="12"/>
      <c r="N517" s="12"/>
      <c r="O517" s="12"/>
      <c r="P517" s="12"/>
      <c r="Q517" s="12"/>
      <c r="R517" s="12"/>
      <c r="S517" s="12"/>
      <c r="T517" s="12"/>
      <c r="U517" s="12"/>
      <c r="V517" s="12"/>
      <c r="W517" s="12"/>
      <c r="X517" s="12"/>
      <c r="Y517" s="12"/>
      <c r="Z517" s="12"/>
    </row>
    <row r="518" ht="15.75" customHeight="1">
      <c r="A518" s="12"/>
      <c r="B518" s="138"/>
      <c r="C518" s="138"/>
      <c r="D518" s="138"/>
      <c r="E518" s="138"/>
      <c r="F518" s="12"/>
      <c r="G518" s="12"/>
      <c r="H518" s="12"/>
      <c r="I518" s="12"/>
      <c r="J518" s="12"/>
      <c r="K518" s="12"/>
      <c r="L518" s="12"/>
      <c r="M518" s="12"/>
      <c r="N518" s="12"/>
      <c r="O518" s="12"/>
      <c r="P518" s="12"/>
      <c r="Q518" s="12"/>
      <c r="R518" s="12"/>
      <c r="S518" s="12"/>
      <c r="T518" s="12"/>
      <c r="U518" s="12"/>
      <c r="V518" s="12"/>
      <c r="W518" s="12"/>
      <c r="X518" s="12"/>
      <c r="Y518" s="12"/>
      <c r="Z518" s="12"/>
    </row>
    <row r="519" ht="15.75" customHeight="1">
      <c r="A519" s="12"/>
      <c r="B519" s="138"/>
      <c r="C519" s="138"/>
      <c r="D519" s="138"/>
      <c r="E519" s="138"/>
      <c r="F519" s="12"/>
      <c r="G519" s="12"/>
      <c r="H519" s="12"/>
      <c r="I519" s="12"/>
      <c r="J519" s="12"/>
      <c r="K519" s="12"/>
      <c r="L519" s="12"/>
      <c r="M519" s="12"/>
      <c r="N519" s="12"/>
      <c r="O519" s="12"/>
      <c r="P519" s="12"/>
      <c r="Q519" s="12"/>
      <c r="R519" s="12"/>
      <c r="S519" s="12"/>
      <c r="T519" s="12"/>
      <c r="U519" s="12"/>
      <c r="V519" s="12"/>
      <c r="W519" s="12"/>
      <c r="X519" s="12"/>
      <c r="Y519" s="12"/>
      <c r="Z519" s="12"/>
    </row>
    <row r="520" ht="15.75" customHeight="1">
      <c r="A520" s="12"/>
      <c r="B520" s="138"/>
      <c r="C520" s="138"/>
      <c r="D520" s="138"/>
      <c r="E520" s="138"/>
      <c r="F520" s="12"/>
      <c r="G520" s="12"/>
      <c r="H520" s="12"/>
      <c r="I520" s="12"/>
      <c r="J520" s="12"/>
      <c r="K520" s="12"/>
      <c r="L520" s="12"/>
      <c r="M520" s="12"/>
      <c r="N520" s="12"/>
      <c r="O520" s="12"/>
      <c r="P520" s="12"/>
      <c r="Q520" s="12"/>
      <c r="R520" s="12"/>
      <c r="S520" s="12"/>
      <c r="T520" s="12"/>
      <c r="U520" s="12"/>
      <c r="V520" s="12"/>
      <c r="W520" s="12"/>
      <c r="X520" s="12"/>
      <c r="Y520" s="12"/>
      <c r="Z520" s="12"/>
    </row>
    <row r="521" ht="15.75" customHeight="1">
      <c r="A521" s="12"/>
      <c r="B521" s="138"/>
      <c r="C521" s="138"/>
      <c r="D521" s="138"/>
      <c r="E521" s="138"/>
      <c r="F521" s="12"/>
      <c r="G521" s="12"/>
      <c r="H521" s="12"/>
      <c r="I521" s="12"/>
      <c r="J521" s="12"/>
      <c r="K521" s="12"/>
      <c r="L521" s="12"/>
      <c r="M521" s="12"/>
      <c r="N521" s="12"/>
      <c r="O521" s="12"/>
      <c r="P521" s="12"/>
      <c r="Q521" s="12"/>
      <c r="R521" s="12"/>
      <c r="S521" s="12"/>
      <c r="T521" s="12"/>
      <c r="U521" s="12"/>
      <c r="V521" s="12"/>
      <c r="W521" s="12"/>
      <c r="X521" s="12"/>
      <c r="Y521" s="12"/>
      <c r="Z521" s="12"/>
    </row>
    <row r="522" ht="15.75" customHeight="1">
      <c r="A522" s="12"/>
      <c r="B522" s="138"/>
      <c r="C522" s="138"/>
      <c r="D522" s="138"/>
      <c r="E522" s="138"/>
      <c r="F522" s="12"/>
      <c r="G522" s="12"/>
      <c r="H522" s="12"/>
      <c r="I522" s="12"/>
      <c r="J522" s="12"/>
      <c r="K522" s="12"/>
      <c r="L522" s="12"/>
      <c r="M522" s="12"/>
      <c r="N522" s="12"/>
      <c r="O522" s="12"/>
      <c r="P522" s="12"/>
      <c r="Q522" s="12"/>
      <c r="R522" s="12"/>
      <c r="S522" s="12"/>
      <c r="T522" s="12"/>
      <c r="U522" s="12"/>
      <c r="V522" s="12"/>
      <c r="W522" s="12"/>
      <c r="X522" s="12"/>
      <c r="Y522" s="12"/>
      <c r="Z522" s="12"/>
    </row>
    <row r="523" ht="15.75" customHeight="1">
      <c r="A523" s="12"/>
      <c r="B523" s="138"/>
      <c r="C523" s="138"/>
      <c r="D523" s="138"/>
      <c r="E523" s="138"/>
      <c r="F523" s="12"/>
      <c r="G523" s="12"/>
      <c r="H523" s="12"/>
      <c r="I523" s="12"/>
      <c r="J523" s="12"/>
      <c r="K523" s="12"/>
      <c r="L523" s="12"/>
      <c r="M523" s="12"/>
      <c r="N523" s="12"/>
      <c r="O523" s="12"/>
      <c r="P523" s="12"/>
      <c r="Q523" s="12"/>
      <c r="R523" s="12"/>
      <c r="S523" s="12"/>
      <c r="T523" s="12"/>
      <c r="U523" s="12"/>
      <c r="V523" s="12"/>
      <c r="W523" s="12"/>
      <c r="X523" s="12"/>
      <c r="Y523" s="12"/>
      <c r="Z523" s="12"/>
    </row>
    <row r="524" ht="15.75" customHeight="1">
      <c r="A524" s="12"/>
      <c r="B524" s="138"/>
      <c r="C524" s="138"/>
      <c r="D524" s="138"/>
      <c r="E524" s="138"/>
      <c r="F524" s="12"/>
      <c r="G524" s="12"/>
      <c r="H524" s="12"/>
      <c r="I524" s="12"/>
      <c r="J524" s="12"/>
      <c r="K524" s="12"/>
      <c r="L524" s="12"/>
      <c r="M524" s="12"/>
      <c r="N524" s="12"/>
      <c r="O524" s="12"/>
      <c r="P524" s="12"/>
      <c r="Q524" s="12"/>
      <c r="R524" s="12"/>
      <c r="S524" s="12"/>
      <c r="T524" s="12"/>
      <c r="U524" s="12"/>
      <c r="V524" s="12"/>
      <c r="W524" s="12"/>
      <c r="X524" s="12"/>
      <c r="Y524" s="12"/>
      <c r="Z524" s="12"/>
    </row>
    <row r="525" ht="15.75" customHeight="1">
      <c r="A525" s="12"/>
      <c r="B525" s="138"/>
      <c r="C525" s="138"/>
      <c r="D525" s="138"/>
      <c r="E525" s="138"/>
      <c r="F525" s="12"/>
      <c r="G525" s="12"/>
      <c r="H525" s="12"/>
      <c r="I525" s="12"/>
      <c r="J525" s="12"/>
      <c r="K525" s="12"/>
      <c r="L525" s="12"/>
      <c r="M525" s="12"/>
      <c r="N525" s="12"/>
      <c r="O525" s="12"/>
      <c r="P525" s="12"/>
      <c r="Q525" s="12"/>
      <c r="R525" s="12"/>
      <c r="S525" s="12"/>
      <c r="T525" s="12"/>
      <c r="U525" s="12"/>
      <c r="V525" s="12"/>
      <c r="W525" s="12"/>
      <c r="X525" s="12"/>
      <c r="Y525" s="12"/>
      <c r="Z525" s="12"/>
    </row>
    <row r="526" ht="15.75" customHeight="1">
      <c r="A526" s="12"/>
      <c r="B526" s="138"/>
      <c r="C526" s="138"/>
      <c r="D526" s="138"/>
      <c r="E526" s="138"/>
      <c r="F526" s="12"/>
      <c r="G526" s="12"/>
      <c r="H526" s="12"/>
      <c r="I526" s="12"/>
      <c r="J526" s="12"/>
      <c r="K526" s="12"/>
      <c r="L526" s="12"/>
      <c r="M526" s="12"/>
      <c r="N526" s="12"/>
      <c r="O526" s="12"/>
      <c r="P526" s="12"/>
      <c r="Q526" s="12"/>
      <c r="R526" s="12"/>
      <c r="S526" s="12"/>
      <c r="T526" s="12"/>
      <c r="U526" s="12"/>
      <c r="V526" s="12"/>
      <c r="W526" s="12"/>
      <c r="X526" s="12"/>
      <c r="Y526" s="12"/>
      <c r="Z526" s="12"/>
    </row>
    <row r="527" ht="15.75" customHeight="1">
      <c r="A527" s="12"/>
      <c r="B527" s="138"/>
      <c r="C527" s="138"/>
      <c r="D527" s="138"/>
      <c r="E527" s="138"/>
      <c r="F527" s="12"/>
      <c r="G527" s="12"/>
      <c r="H527" s="12"/>
      <c r="I527" s="12"/>
      <c r="J527" s="12"/>
      <c r="K527" s="12"/>
      <c r="L527" s="12"/>
      <c r="M527" s="12"/>
      <c r="N527" s="12"/>
      <c r="O527" s="12"/>
      <c r="P527" s="12"/>
      <c r="Q527" s="12"/>
      <c r="R527" s="12"/>
      <c r="S527" s="12"/>
      <c r="T527" s="12"/>
      <c r="U527" s="12"/>
      <c r="V527" s="12"/>
      <c r="W527" s="12"/>
      <c r="X527" s="12"/>
      <c r="Y527" s="12"/>
      <c r="Z527" s="12"/>
    </row>
    <row r="528" ht="15.75" customHeight="1">
      <c r="A528" s="12"/>
      <c r="B528" s="138"/>
      <c r="C528" s="138"/>
      <c r="D528" s="138"/>
      <c r="E528" s="138"/>
      <c r="F528" s="12"/>
      <c r="G528" s="12"/>
      <c r="H528" s="12"/>
      <c r="I528" s="12"/>
      <c r="J528" s="12"/>
      <c r="K528" s="12"/>
      <c r="L528" s="12"/>
      <c r="M528" s="12"/>
      <c r="N528" s="12"/>
      <c r="O528" s="12"/>
      <c r="P528" s="12"/>
      <c r="Q528" s="12"/>
      <c r="R528" s="12"/>
      <c r="S528" s="12"/>
      <c r="T528" s="12"/>
      <c r="U528" s="12"/>
      <c r="V528" s="12"/>
      <c r="W528" s="12"/>
      <c r="X528" s="12"/>
      <c r="Y528" s="12"/>
      <c r="Z528" s="12"/>
    </row>
    <row r="529" ht="15.75" customHeight="1">
      <c r="A529" s="12"/>
      <c r="B529" s="138"/>
      <c r="C529" s="138"/>
      <c r="D529" s="138"/>
      <c r="E529" s="138"/>
      <c r="F529" s="12"/>
      <c r="G529" s="12"/>
      <c r="H529" s="12"/>
      <c r="I529" s="12"/>
      <c r="J529" s="12"/>
      <c r="K529" s="12"/>
      <c r="L529" s="12"/>
      <c r="M529" s="12"/>
      <c r="N529" s="12"/>
      <c r="O529" s="12"/>
      <c r="P529" s="12"/>
      <c r="Q529" s="12"/>
      <c r="R529" s="12"/>
      <c r="S529" s="12"/>
      <c r="T529" s="12"/>
      <c r="U529" s="12"/>
      <c r="V529" s="12"/>
      <c r="W529" s="12"/>
      <c r="X529" s="12"/>
      <c r="Y529" s="12"/>
      <c r="Z529" s="12"/>
    </row>
    <row r="530" ht="15.75" customHeight="1">
      <c r="A530" s="12"/>
      <c r="B530" s="138"/>
      <c r="C530" s="138"/>
      <c r="D530" s="138"/>
      <c r="E530" s="138"/>
      <c r="F530" s="12"/>
      <c r="G530" s="12"/>
      <c r="H530" s="12"/>
      <c r="I530" s="12"/>
      <c r="J530" s="12"/>
      <c r="K530" s="12"/>
      <c r="L530" s="12"/>
      <c r="M530" s="12"/>
      <c r="N530" s="12"/>
      <c r="O530" s="12"/>
      <c r="P530" s="12"/>
      <c r="Q530" s="12"/>
      <c r="R530" s="12"/>
      <c r="S530" s="12"/>
      <c r="T530" s="12"/>
      <c r="U530" s="12"/>
      <c r="V530" s="12"/>
      <c r="W530" s="12"/>
      <c r="X530" s="12"/>
      <c r="Y530" s="12"/>
      <c r="Z530" s="12"/>
    </row>
    <row r="531" ht="15.75" customHeight="1">
      <c r="A531" s="12"/>
      <c r="B531" s="138"/>
      <c r="C531" s="138"/>
      <c r="D531" s="138"/>
      <c r="E531" s="138"/>
      <c r="F531" s="12"/>
      <c r="G531" s="12"/>
      <c r="H531" s="12"/>
      <c r="I531" s="12"/>
      <c r="J531" s="12"/>
      <c r="K531" s="12"/>
      <c r="L531" s="12"/>
      <c r="M531" s="12"/>
      <c r="N531" s="12"/>
      <c r="O531" s="12"/>
      <c r="P531" s="12"/>
      <c r="Q531" s="12"/>
      <c r="R531" s="12"/>
      <c r="S531" s="12"/>
      <c r="T531" s="12"/>
      <c r="U531" s="12"/>
      <c r="V531" s="12"/>
      <c r="W531" s="12"/>
      <c r="X531" s="12"/>
      <c r="Y531" s="12"/>
      <c r="Z531" s="12"/>
    </row>
    <row r="532" ht="15.75" customHeight="1">
      <c r="A532" s="12"/>
      <c r="B532" s="138"/>
      <c r="C532" s="138"/>
      <c r="D532" s="138"/>
      <c r="E532" s="138"/>
      <c r="F532" s="12"/>
      <c r="G532" s="12"/>
      <c r="H532" s="12"/>
      <c r="I532" s="12"/>
      <c r="J532" s="12"/>
      <c r="K532" s="12"/>
      <c r="L532" s="12"/>
      <c r="M532" s="12"/>
      <c r="N532" s="12"/>
      <c r="O532" s="12"/>
      <c r="P532" s="12"/>
      <c r="Q532" s="12"/>
      <c r="R532" s="12"/>
      <c r="S532" s="12"/>
      <c r="T532" s="12"/>
      <c r="U532" s="12"/>
      <c r="V532" s="12"/>
      <c r="W532" s="12"/>
      <c r="X532" s="12"/>
      <c r="Y532" s="12"/>
      <c r="Z532" s="12"/>
    </row>
    <row r="533" ht="15.75" customHeight="1">
      <c r="A533" s="12"/>
      <c r="B533" s="138"/>
      <c r="C533" s="138"/>
      <c r="D533" s="138"/>
      <c r="E533" s="138"/>
      <c r="F533" s="12"/>
      <c r="G533" s="12"/>
      <c r="H533" s="12"/>
      <c r="I533" s="12"/>
      <c r="J533" s="12"/>
      <c r="K533" s="12"/>
      <c r="L533" s="12"/>
      <c r="M533" s="12"/>
      <c r="N533" s="12"/>
      <c r="O533" s="12"/>
      <c r="P533" s="12"/>
      <c r="Q533" s="12"/>
      <c r="R533" s="12"/>
      <c r="S533" s="12"/>
      <c r="T533" s="12"/>
      <c r="U533" s="12"/>
      <c r="V533" s="12"/>
      <c r="W533" s="12"/>
      <c r="X533" s="12"/>
      <c r="Y533" s="12"/>
      <c r="Z533" s="12"/>
    </row>
    <row r="534" ht="15.75" customHeight="1">
      <c r="A534" s="12"/>
      <c r="B534" s="138"/>
      <c r="C534" s="138"/>
      <c r="D534" s="138"/>
      <c r="E534" s="138"/>
      <c r="F534" s="12"/>
      <c r="G534" s="12"/>
      <c r="H534" s="12"/>
      <c r="I534" s="12"/>
      <c r="J534" s="12"/>
      <c r="K534" s="12"/>
      <c r="L534" s="12"/>
      <c r="M534" s="12"/>
      <c r="N534" s="12"/>
      <c r="O534" s="12"/>
      <c r="P534" s="12"/>
      <c r="Q534" s="12"/>
      <c r="R534" s="12"/>
      <c r="S534" s="12"/>
      <c r="T534" s="12"/>
      <c r="U534" s="12"/>
      <c r="V534" s="12"/>
      <c r="W534" s="12"/>
      <c r="X534" s="12"/>
      <c r="Y534" s="12"/>
      <c r="Z534" s="12"/>
    </row>
    <row r="535" ht="15.75" customHeight="1">
      <c r="A535" s="12"/>
      <c r="B535" s="138"/>
      <c r="C535" s="138"/>
      <c r="D535" s="138"/>
      <c r="E535" s="138"/>
      <c r="F535" s="12"/>
      <c r="G535" s="12"/>
      <c r="H535" s="12"/>
      <c r="I535" s="12"/>
      <c r="J535" s="12"/>
      <c r="K535" s="12"/>
      <c r="L535" s="12"/>
      <c r="M535" s="12"/>
      <c r="N535" s="12"/>
      <c r="O535" s="12"/>
      <c r="P535" s="12"/>
      <c r="Q535" s="12"/>
      <c r="R535" s="12"/>
      <c r="S535" s="12"/>
      <c r="T535" s="12"/>
      <c r="U535" s="12"/>
      <c r="V535" s="12"/>
      <c r="W535" s="12"/>
      <c r="X535" s="12"/>
      <c r="Y535" s="12"/>
      <c r="Z535" s="12"/>
    </row>
    <row r="536" ht="15.75" customHeight="1">
      <c r="A536" s="12"/>
      <c r="B536" s="138"/>
      <c r="C536" s="138"/>
      <c r="D536" s="138"/>
      <c r="E536" s="138"/>
      <c r="F536" s="12"/>
      <c r="G536" s="12"/>
      <c r="H536" s="12"/>
      <c r="I536" s="12"/>
      <c r="J536" s="12"/>
      <c r="K536" s="12"/>
      <c r="L536" s="12"/>
      <c r="M536" s="12"/>
      <c r="N536" s="12"/>
      <c r="O536" s="12"/>
      <c r="P536" s="12"/>
      <c r="Q536" s="12"/>
      <c r="R536" s="12"/>
      <c r="S536" s="12"/>
      <c r="T536" s="12"/>
      <c r="U536" s="12"/>
      <c r="V536" s="12"/>
      <c r="W536" s="12"/>
      <c r="X536" s="12"/>
      <c r="Y536" s="12"/>
      <c r="Z536" s="12"/>
    </row>
    <row r="537" ht="15.75" customHeight="1">
      <c r="A537" s="12"/>
      <c r="B537" s="138"/>
      <c r="C537" s="138"/>
      <c r="D537" s="138"/>
      <c r="E537" s="138"/>
      <c r="F537" s="12"/>
      <c r="G537" s="12"/>
      <c r="H537" s="12"/>
      <c r="I537" s="12"/>
      <c r="J537" s="12"/>
      <c r="K537" s="12"/>
      <c r="L537" s="12"/>
      <c r="M537" s="12"/>
      <c r="N537" s="12"/>
      <c r="O537" s="12"/>
      <c r="P537" s="12"/>
      <c r="Q537" s="12"/>
      <c r="R537" s="12"/>
      <c r="S537" s="12"/>
      <c r="T537" s="12"/>
      <c r="U537" s="12"/>
      <c r="V537" s="12"/>
      <c r="W537" s="12"/>
      <c r="X537" s="12"/>
      <c r="Y537" s="12"/>
      <c r="Z537" s="12"/>
    </row>
    <row r="538" ht="15.75" customHeight="1">
      <c r="A538" s="12"/>
      <c r="B538" s="138"/>
      <c r="C538" s="138"/>
      <c r="D538" s="138"/>
      <c r="E538" s="138"/>
      <c r="F538" s="12"/>
      <c r="G538" s="12"/>
      <c r="H538" s="12"/>
      <c r="I538" s="12"/>
      <c r="J538" s="12"/>
      <c r="K538" s="12"/>
      <c r="L538" s="12"/>
      <c r="M538" s="12"/>
      <c r="N538" s="12"/>
      <c r="O538" s="12"/>
      <c r="P538" s="12"/>
      <c r="Q538" s="12"/>
      <c r="R538" s="12"/>
      <c r="S538" s="12"/>
      <c r="T538" s="12"/>
      <c r="U538" s="12"/>
      <c r="V538" s="12"/>
      <c r="W538" s="12"/>
      <c r="X538" s="12"/>
      <c r="Y538" s="12"/>
      <c r="Z538" s="12"/>
    </row>
    <row r="539" ht="15.75" customHeight="1">
      <c r="A539" s="12"/>
      <c r="B539" s="138"/>
      <c r="C539" s="138"/>
      <c r="D539" s="138"/>
      <c r="E539" s="138"/>
      <c r="F539" s="12"/>
      <c r="G539" s="12"/>
      <c r="H539" s="12"/>
      <c r="I539" s="12"/>
      <c r="J539" s="12"/>
      <c r="K539" s="12"/>
      <c r="L539" s="12"/>
      <c r="M539" s="12"/>
      <c r="N539" s="12"/>
      <c r="O539" s="12"/>
      <c r="P539" s="12"/>
      <c r="Q539" s="12"/>
      <c r="R539" s="12"/>
      <c r="S539" s="12"/>
      <c r="T539" s="12"/>
      <c r="U539" s="12"/>
      <c r="V539" s="12"/>
      <c r="W539" s="12"/>
      <c r="X539" s="12"/>
      <c r="Y539" s="12"/>
      <c r="Z539" s="12"/>
    </row>
    <row r="540" ht="15.75" customHeight="1">
      <c r="A540" s="12"/>
      <c r="B540" s="138"/>
      <c r="C540" s="138"/>
      <c r="D540" s="138"/>
      <c r="E540" s="138"/>
      <c r="F540" s="12"/>
      <c r="G540" s="12"/>
      <c r="H540" s="12"/>
      <c r="I540" s="12"/>
      <c r="J540" s="12"/>
      <c r="K540" s="12"/>
      <c r="L540" s="12"/>
      <c r="M540" s="12"/>
      <c r="N540" s="12"/>
      <c r="O540" s="12"/>
      <c r="P540" s="12"/>
      <c r="Q540" s="12"/>
      <c r="R540" s="12"/>
      <c r="S540" s="12"/>
      <c r="T540" s="12"/>
      <c r="U540" s="12"/>
      <c r="V540" s="12"/>
      <c r="W540" s="12"/>
      <c r="X540" s="12"/>
      <c r="Y540" s="12"/>
      <c r="Z540" s="12"/>
    </row>
    <row r="541" ht="15.75" customHeight="1">
      <c r="A541" s="12"/>
      <c r="B541" s="138"/>
      <c r="C541" s="138"/>
      <c r="D541" s="138"/>
      <c r="E541" s="138"/>
      <c r="F541" s="12"/>
      <c r="G541" s="12"/>
      <c r="H541" s="12"/>
      <c r="I541" s="12"/>
      <c r="J541" s="12"/>
      <c r="K541" s="12"/>
      <c r="L541" s="12"/>
      <c r="M541" s="12"/>
      <c r="N541" s="12"/>
      <c r="O541" s="12"/>
      <c r="P541" s="12"/>
      <c r="Q541" s="12"/>
      <c r="R541" s="12"/>
      <c r="S541" s="12"/>
      <c r="T541" s="12"/>
      <c r="U541" s="12"/>
      <c r="V541" s="12"/>
      <c r="W541" s="12"/>
      <c r="X541" s="12"/>
      <c r="Y541" s="12"/>
      <c r="Z541" s="12"/>
    </row>
    <row r="542" ht="15.75" customHeight="1">
      <c r="A542" s="12"/>
      <c r="B542" s="138"/>
      <c r="C542" s="138"/>
      <c r="D542" s="138"/>
      <c r="E542" s="138"/>
      <c r="F542" s="12"/>
      <c r="G542" s="12"/>
      <c r="H542" s="12"/>
      <c r="I542" s="12"/>
      <c r="J542" s="12"/>
      <c r="K542" s="12"/>
      <c r="L542" s="12"/>
      <c r="M542" s="12"/>
      <c r="N542" s="12"/>
      <c r="O542" s="12"/>
      <c r="P542" s="12"/>
      <c r="Q542" s="12"/>
      <c r="R542" s="12"/>
      <c r="S542" s="12"/>
      <c r="T542" s="12"/>
      <c r="U542" s="12"/>
      <c r="V542" s="12"/>
      <c r="W542" s="12"/>
      <c r="X542" s="12"/>
      <c r="Y542" s="12"/>
      <c r="Z542" s="12"/>
    </row>
    <row r="543" ht="15.75" customHeight="1">
      <c r="A543" s="12"/>
      <c r="B543" s="138"/>
      <c r="C543" s="138"/>
      <c r="D543" s="138"/>
      <c r="E543" s="138"/>
      <c r="F543" s="12"/>
      <c r="G543" s="12"/>
      <c r="H543" s="12"/>
      <c r="I543" s="12"/>
      <c r="J543" s="12"/>
      <c r="K543" s="12"/>
      <c r="L543" s="12"/>
      <c r="M543" s="12"/>
      <c r="N543" s="12"/>
      <c r="O543" s="12"/>
      <c r="P543" s="12"/>
      <c r="Q543" s="12"/>
      <c r="R543" s="12"/>
      <c r="S543" s="12"/>
      <c r="T543" s="12"/>
      <c r="U543" s="12"/>
      <c r="V543" s="12"/>
      <c r="W543" s="12"/>
      <c r="X543" s="12"/>
      <c r="Y543" s="12"/>
      <c r="Z543" s="12"/>
    </row>
    <row r="544" ht="15.75" customHeight="1">
      <c r="A544" s="12"/>
      <c r="B544" s="138"/>
      <c r="C544" s="138"/>
      <c r="D544" s="138"/>
      <c r="E544" s="138"/>
      <c r="F544" s="12"/>
      <c r="G544" s="12"/>
      <c r="H544" s="12"/>
      <c r="I544" s="12"/>
      <c r="J544" s="12"/>
      <c r="K544" s="12"/>
      <c r="L544" s="12"/>
      <c r="M544" s="12"/>
      <c r="N544" s="12"/>
      <c r="O544" s="12"/>
      <c r="P544" s="12"/>
      <c r="Q544" s="12"/>
      <c r="R544" s="12"/>
      <c r="S544" s="12"/>
      <c r="T544" s="12"/>
      <c r="U544" s="12"/>
      <c r="V544" s="12"/>
      <c r="W544" s="12"/>
      <c r="X544" s="12"/>
      <c r="Y544" s="12"/>
      <c r="Z544" s="12"/>
    </row>
    <row r="545" ht="15.75" customHeight="1">
      <c r="A545" s="12"/>
      <c r="B545" s="138"/>
      <c r="C545" s="138"/>
      <c r="D545" s="138"/>
      <c r="E545" s="138"/>
      <c r="F545" s="12"/>
      <c r="G545" s="12"/>
      <c r="H545" s="12"/>
      <c r="I545" s="12"/>
      <c r="J545" s="12"/>
      <c r="K545" s="12"/>
      <c r="L545" s="12"/>
      <c r="M545" s="12"/>
      <c r="N545" s="12"/>
      <c r="O545" s="12"/>
      <c r="P545" s="12"/>
      <c r="Q545" s="12"/>
      <c r="R545" s="12"/>
      <c r="S545" s="12"/>
      <c r="T545" s="12"/>
      <c r="U545" s="12"/>
      <c r="V545" s="12"/>
      <c r="W545" s="12"/>
      <c r="X545" s="12"/>
      <c r="Y545" s="12"/>
      <c r="Z545" s="12"/>
    </row>
    <row r="546" ht="15.75" customHeight="1">
      <c r="A546" s="12"/>
      <c r="B546" s="138"/>
      <c r="C546" s="138"/>
      <c r="D546" s="138"/>
      <c r="E546" s="138"/>
      <c r="F546" s="12"/>
      <c r="G546" s="12"/>
      <c r="H546" s="12"/>
      <c r="I546" s="12"/>
      <c r="J546" s="12"/>
      <c r="K546" s="12"/>
      <c r="L546" s="12"/>
      <c r="M546" s="12"/>
      <c r="N546" s="12"/>
      <c r="O546" s="12"/>
      <c r="P546" s="12"/>
      <c r="Q546" s="12"/>
      <c r="R546" s="12"/>
      <c r="S546" s="12"/>
      <c r="T546" s="12"/>
      <c r="U546" s="12"/>
      <c r="V546" s="12"/>
      <c r="W546" s="12"/>
      <c r="X546" s="12"/>
      <c r="Y546" s="12"/>
      <c r="Z546" s="12"/>
    </row>
    <row r="547" ht="15.75" customHeight="1">
      <c r="A547" s="12"/>
      <c r="B547" s="138"/>
      <c r="C547" s="138"/>
      <c r="D547" s="138"/>
      <c r="E547" s="138"/>
      <c r="F547" s="12"/>
      <c r="G547" s="12"/>
      <c r="H547" s="12"/>
      <c r="I547" s="12"/>
      <c r="J547" s="12"/>
      <c r="K547" s="12"/>
      <c r="L547" s="12"/>
      <c r="M547" s="12"/>
      <c r="N547" s="12"/>
      <c r="O547" s="12"/>
      <c r="P547" s="12"/>
      <c r="Q547" s="12"/>
      <c r="R547" s="12"/>
      <c r="S547" s="12"/>
      <c r="T547" s="12"/>
      <c r="U547" s="12"/>
      <c r="V547" s="12"/>
      <c r="W547" s="12"/>
      <c r="X547" s="12"/>
      <c r="Y547" s="12"/>
      <c r="Z547" s="12"/>
    </row>
    <row r="548" ht="15.75" customHeight="1">
      <c r="A548" s="12"/>
      <c r="B548" s="138"/>
      <c r="C548" s="138"/>
      <c r="D548" s="138"/>
      <c r="E548" s="138"/>
      <c r="F548" s="12"/>
      <c r="G548" s="12"/>
      <c r="H548" s="12"/>
      <c r="I548" s="12"/>
      <c r="J548" s="12"/>
      <c r="K548" s="12"/>
      <c r="L548" s="12"/>
      <c r="M548" s="12"/>
      <c r="N548" s="12"/>
      <c r="O548" s="12"/>
      <c r="P548" s="12"/>
      <c r="Q548" s="12"/>
      <c r="R548" s="12"/>
      <c r="S548" s="12"/>
      <c r="T548" s="12"/>
      <c r="U548" s="12"/>
      <c r="V548" s="12"/>
      <c r="W548" s="12"/>
      <c r="X548" s="12"/>
      <c r="Y548" s="12"/>
      <c r="Z548" s="12"/>
    </row>
    <row r="549" ht="15.75" customHeight="1">
      <c r="A549" s="12"/>
      <c r="B549" s="138"/>
      <c r="C549" s="138"/>
      <c r="D549" s="138"/>
      <c r="E549" s="138"/>
      <c r="F549" s="12"/>
      <c r="G549" s="12"/>
      <c r="H549" s="12"/>
      <c r="I549" s="12"/>
      <c r="J549" s="12"/>
      <c r="K549" s="12"/>
      <c r="L549" s="12"/>
      <c r="M549" s="12"/>
      <c r="N549" s="12"/>
      <c r="O549" s="12"/>
      <c r="P549" s="12"/>
      <c r="Q549" s="12"/>
      <c r="R549" s="12"/>
      <c r="S549" s="12"/>
      <c r="T549" s="12"/>
      <c r="U549" s="12"/>
      <c r="V549" s="12"/>
      <c r="W549" s="12"/>
      <c r="X549" s="12"/>
      <c r="Y549" s="12"/>
      <c r="Z549" s="12"/>
    </row>
    <row r="550" ht="15.75" customHeight="1">
      <c r="A550" s="12"/>
      <c r="B550" s="138"/>
      <c r="C550" s="138"/>
      <c r="D550" s="138"/>
      <c r="E550" s="138"/>
      <c r="F550" s="12"/>
      <c r="G550" s="12"/>
      <c r="H550" s="12"/>
      <c r="I550" s="12"/>
      <c r="J550" s="12"/>
      <c r="K550" s="12"/>
      <c r="L550" s="12"/>
      <c r="M550" s="12"/>
      <c r="N550" s="12"/>
      <c r="O550" s="12"/>
      <c r="P550" s="12"/>
      <c r="Q550" s="12"/>
      <c r="R550" s="12"/>
      <c r="S550" s="12"/>
      <c r="T550" s="12"/>
      <c r="U550" s="12"/>
      <c r="V550" s="12"/>
      <c r="W550" s="12"/>
      <c r="X550" s="12"/>
      <c r="Y550" s="12"/>
      <c r="Z550" s="12"/>
    </row>
    <row r="551" ht="15.75" customHeight="1">
      <c r="A551" s="12"/>
      <c r="B551" s="138"/>
      <c r="C551" s="138"/>
      <c r="D551" s="138"/>
      <c r="E551" s="138"/>
      <c r="F551" s="12"/>
      <c r="G551" s="12"/>
      <c r="H551" s="12"/>
      <c r="I551" s="12"/>
      <c r="J551" s="12"/>
      <c r="K551" s="12"/>
      <c r="L551" s="12"/>
      <c r="M551" s="12"/>
      <c r="N551" s="12"/>
      <c r="O551" s="12"/>
      <c r="P551" s="12"/>
      <c r="Q551" s="12"/>
      <c r="R551" s="12"/>
      <c r="S551" s="12"/>
      <c r="T551" s="12"/>
      <c r="U551" s="12"/>
      <c r="V551" s="12"/>
      <c r="W551" s="12"/>
      <c r="X551" s="12"/>
      <c r="Y551" s="12"/>
      <c r="Z551" s="12"/>
    </row>
    <row r="552" ht="15.75" customHeight="1">
      <c r="A552" s="12"/>
      <c r="B552" s="138"/>
      <c r="C552" s="138"/>
      <c r="D552" s="138"/>
      <c r="E552" s="138"/>
      <c r="F552" s="12"/>
      <c r="G552" s="12"/>
      <c r="H552" s="12"/>
      <c r="I552" s="12"/>
      <c r="J552" s="12"/>
      <c r="K552" s="12"/>
      <c r="L552" s="12"/>
      <c r="M552" s="12"/>
      <c r="N552" s="12"/>
      <c r="O552" s="12"/>
      <c r="P552" s="12"/>
      <c r="Q552" s="12"/>
      <c r="R552" s="12"/>
      <c r="S552" s="12"/>
      <c r="T552" s="12"/>
      <c r="U552" s="12"/>
      <c r="V552" s="12"/>
      <c r="W552" s="12"/>
      <c r="X552" s="12"/>
      <c r="Y552" s="12"/>
      <c r="Z552" s="12"/>
    </row>
    <row r="553" ht="15.75" customHeight="1">
      <c r="A553" s="12"/>
      <c r="B553" s="138"/>
      <c r="C553" s="138"/>
      <c r="D553" s="138"/>
      <c r="E553" s="138"/>
      <c r="F553" s="12"/>
      <c r="G553" s="12"/>
      <c r="H553" s="12"/>
      <c r="I553" s="12"/>
      <c r="J553" s="12"/>
      <c r="K553" s="12"/>
      <c r="L553" s="12"/>
      <c r="M553" s="12"/>
      <c r="N553" s="12"/>
      <c r="O553" s="12"/>
      <c r="P553" s="12"/>
      <c r="Q553" s="12"/>
      <c r="R553" s="12"/>
      <c r="S553" s="12"/>
      <c r="T553" s="12"/>
      <c r="U553" s="12"/>
      <c r="V553" s="12"/>
      <c r="W553" s="12"/>
      <c r="X553" s="12"/>
      <c r="Y553" s="12"/>
      <c r="Z553" s="12"/>
    </row>
    <row r="554" ht="15.75" customHeight="1">
      <c r="A554" s="12"/>
      <c r="B554" s="138"/>
      <c r="C554" s="138"/>
      <c r="D554" s="138"/>
      <c r="E554" s="138"/>
      <c r="F554" s="12"/>
      <c r="G554" s="12"/>
      <c r="H554" s="12"/>
      <c r="I554" s="12"/>
      <c r="J554" s="12"/>
      <c r="K554" s="12"/>
      <c r="L554" s="12"/>
      <c r="M554" s="12"/>
      <c r="N554" s="12"/>
      <c r="O554" s="12"/>
      <c r="P554" s="12"/>
      <c r="Q554" s="12"/>
      <c r="R554" s="12"/>
      <c r="S554" s="12"/>
      <c r="T554" s="12"/>
      <c r="U554" s="12"/>
      <c r="V554" s="12"/>
      <c r="W554" s="12"/>
      <c r="X554" s="12"/>
      <c r="Y554" s="12"/>
      <c r="Z554" s="12"/>
    </row>
    <row r="555" ht="15.75" customHeight="1">
      <c r="A555" s="12"/>
      <c r="B555" s="138"/>
      <c r="C555" s="138"/>
      <c r="D555" s="138"/>
      <c r="E555" s="138"/>
      <c r="F555" s="12"/>
      <c r="G555" s="12"/>
      <c r="H555" s="12"/>
      <c r="I555" s="12"/>
      <c r="J555" s="12"/>
      <c r="K555" s="12"/>
      <c r="L555" s="12"/>
      <c r="M555" s="12"/>
      <c r="N555" s="12"/>
      <c r="O555" s="12"/>
      <c r="P555" s="12"/>
      <c r="Q555" s="12"/>
      <c r="R555" s="12"/>
      <c r="S555" s="12"/>
      <c r="T555" s="12"/>
      <c r="U555" s="12"/>
      <c r="V555" s="12"/>
      <c r="W555" s="12"/>
      <c r="X555" s="12"/>
      <c r="Y555" s="12"/>
      <c r="Z555" s="12"/>
    </row>
    <row r="556" ht="15.75" customHeight="1">
      <c r="A556" s="12"/>
      <c r="B556" s="138"/>
      <c r="C556" s="138"/>
      <c r="D556" s="138"/>
      <c r="E556" s="138"/>
      <c r="F556" s="12"/>
      <c r="G556" s="12"/>
      <c r="H556" s="12"/>
      <c r="I556" s="12"/>
      <c r="J556" s="12"/>
      <c r="K556" s="12"/>
      <c r="L556" s="12"/>
      <c r="M556" s="12"/>
      <c r="N556" s="12"/>
      <c r="O556" s="12"/>
      <c r="P556" s="12"/>
      <c r="Q556" s="12"/>
      <c r="R556" s="12"/>
      <c r="S556" s="12"/>
      <c r="T556" s="12"/>
      <c r="U556" s="12"/>
      <c r="V556" s="12"/>
      <c r="W556" s="12"/>
      <c r="X556" s="12"/>
      <c r="Y556" s="12"/>
      <c r="Z556" s="12"/>
    </row>
    <row r="557" ht="15.75" customHeight="1">
      <c r="A557" s="12"/>
      <c r="B557" s="138"/>
      <c r="C557" s="138"/>
      <c r="D557" s="138"/>
      <c r="E557" s="138"/>
      <c r="F557" s="12"/>
      <c r="G557" s="12"/>
      <c r="H557" s="12"/>
      <c r="I557" s="12"/>
      <c r="J557" s="12"/>
      <c r="K557" s="12"/>
      <c r="L557" s="12"/>
      <c r="M557" s="12"/>
      <c r="N557" s="12"/>
      <c r="O557" s="12"/>
      <c r="P557" s="12"/>
      <c r="Q557" s="12"/>
      <c r="R557" s="12"/>
      <c r="S557" s="12"/>
      <c r="T557" s="12"/>
      <c r="U557" s="12"/>
      <c r="V557" s="12"/>
      <c r="W557" s="12"/>
      <c r="X557" s="12"/>
      <c r="Y557" s="12"/>
      <c r="Z557" s="12"/>
    </row>
    <row r="558" ht="15.75" customHeight="1">
      <c r="A558" s="12"/>
      <c r="B558" s="138"/>
      <c r="C558" s="138"/>
      <c r="D558" s="138"/>
      <c r="E558" s="138"/>
      <c r="F558" s="12"/>
      <c r="G558" s="12"/>
      <c r="H558" s="12"/>
      <c r="I558" s="12"/>
      <c r="J558" s="12"/>
      <c r="K558" s="12"/>
      <c r="L558" s="12"/>
      <c r="M558" s="12"/>
      <c r="N558" s="12"/>
      <c r="O558" s="12"/>
      <c r="P558" s="12"/>
      <c r="Q558" s="12"/>
      <c r="R558" s="12"/>
      <c r="S558" s="12"/>
      <c r="T558" s="12"/>
      <c r="U558" s="12"/>
      <c r="V558" s="12"/>
      <c r="W558" s="12"/>
      <c r="X558" s="12"/>
      <c r="Y558" s="12"/>
      <c r="Z558" s="12"/>
    </row>
    <row r="559" ht="15.75" customHeight="1">
      <c r="A559" s="12"/>
      <c r="B559" s="138"/>
      <c r="C559" s="138"/>
      <c r="D559" s="138"/>
      <c r="E559" s="138"/>
      <c r="F559" s="12"/>
      <c r="G559" s="12"/>
      <c r="H559" s="12"/>
      <c r="I559" s="12"/>
      <c r="J559" s="12"/>
      <c r="K559" s="12"/>
      <c r="L559" s="12"/>
      <c r="M559" s="12"/>
      <c r="N559" s="12"/>
      <c r="O559" s="12"/>
      <c r="P559" s="12"/>
      <c r="Q559" s="12"/>
      <c r="R559" s="12"/>
      <c r="S559" s="12"/>
      <c r="T559" s="12"/>
      <c r="U559" s="12"/>
      <c r="V559" s="12"/>
      <c r="W559" s="12"/>
      <c r="X559" s="12"/>
      <c r="Y559" s="12"/>
      <c r="Z559" s="12"/>
    </row>
    <row r="560" ht="15.75" customHeight="1">
      <c r="A560" s="12"/>
      <c r="B560" s="138"/>
      <c r="C560" s="138"/>
      <c r="D560" s="138"/>
      <c r="E560" s="138"/>
      <c r="F560" s="12"/>
      <c r="G560" s="12"/>
      <c r="H560" s="12"/>
      <c r="I560" s="12"/>
      <c r="J560" s="12"/>
      <c r="K560" s="12"/>
      <c r="L560" s="12"/>
      <c r="M560" s="12"/>
      <c r="N560" s="12"/>
      <c r="O560" s="12"/>
      <c r="P560" s="12"/>
      <c r="Q560" s="12"/>
      <c r="R560" s="12"/>
      <c r="S560" s="12"/>
      <c r="T560" s="12"/>
      <c r="U560" s="12"/>
      <c r="V560" s="12"/>
      <c r="W560" s="12"/>
      <c r="X560" s="12"/>
      <c r="Y560" s="12"/>
      <c r="Z560" s="12"/>
    </row>
    <row r="561" ht="15.75" customHeight="1">
      <c r="A561" s="12"/>
      <c r="B561" s="138"/>
      <c r="C561" s="138"/>
      <c r="D561" s="138"/>
      <c r="E561" s="138"/>
      <c r="F561" s="12"/>
      <c r="G561" s="12"/>
      <c r="H561" s="12"/>
      <c r="I561" s="12"/>
      <c r="J561" s="12"/>
      <c r="K561" s="12"/>
      <c r="L561" s="12"/>
      <c r="M561" s="12"/>
      <c r="N561" s="12"/>
      <c r="O561" s="12"/>
      <c r="P561" s="12"/>
      <c r="Q561" s="12"/>
      <c r="R561" s="12"/>
      <c r="S561" s="12"/>
      <c r="T561" s="12"/>
      <c r="U561" s="12"/>
      <c r="V561" s="12"/>
      <c r="W561" s="12"/>
      <c r="X561" s="12"/>
      <c r="Y561" s="12"/>
      <c r="Z561" s="12"/>
    </row>
    <row r="562" ht="15.75" customHeight="1">
      <c r="A562" s="12"/>
      <c r="B562" s="138"/>
      <c r="C562" s="138"/>
      <c r="D562" s="138"/>
      <c r="E562" s="138"/>
      <c r="F562" s="12"/>
      <c r="G562" s="12"/>
      <c r="H562" s="12"/>
      <c r="I562" s="12"/>
      <c r="J562" s="12"/>
      <c r="K562" s="12"/>
      <c r="L562" s="12"/>
      <c r="M562" s="12"/>
      <c r="N562" s="12"/>
      <c r="O562" s="12"/>
      <c r="P562" s="12"/>
      <c r="Q562" s="12"/>
      <c r="R562" s="12"/>
      <c r="S562" s="12"/>
      <c r="T562" s="12"/>
      <c r="U562" s="12"/>
      <c r="V562" s="12"/>
      <c r="W562" s="12"/>
      <c r="X562" s="12"/>
      <c r="Y562" s="12"/>
      <c r="Z562" s="12"/>
    </row>
    <row r="563" ht="15.75" customHeight="1">
      <c r="A563" s="12"/>
      <c r="B563" s="138"/>
      <c r="C563" s="138"/>
      <c r="D563" s="138"/>
      <c r="E563" s="138"/>
      <c r="F563" s="12"/>
      <c r="G563" s="12"/>
      <c r="H563" s="12"/>
      <c r="I563" s="12"/>
      <c r="J563" s="12"/>
      <c r="K563" s="12"/>
      <c r="L563" s="12"/>
      <c r="M563" s="12"/>
      <c r="N563" s="12"/>
      <c r="O563" s="12"/>
      <c r="P563" s="12"/>
      <c r="Q563" s="12"/>
      <c r="R563" s="12"/>
      <c r="S563" s="12"/>
      <c r="T563" s="12"/>
      <c r="U563" s="12"/>
      <c r="V563" s="12"/>
      <c r="W563" s="12"/>
      <c r="X563" s="12"/>
      <c r="Y563" s="12"/>
      <c r="Z563" s="12"/>
    </row>
    <row r="564" ht="15.75" customHeight="1">
      <c r="A564" s="12"/>
      <c r="B564" s="138"/>
      <c r="C564" s="138"/>
      <c r="D564" s="138"/>
      <c r="E564" s="138"/>
      <c r="F564" s="12"/>
      <c r="G564" s="12"/>
      <c r="H564" s="12"/>
      <c r="I564" s="12"/>
      <c r="J564" s="12"/>
      <c r="K564" s="12"/>
      <c r="L564" s="12"/>
      <c r="M564" s="12"/>
      <c r="N564" s="12"/>
      <c r="O564" s="12"/>
      <c r="P564" s="12"/>
      <c r="Q564" s="12"/>
      <c r="R564" s="12"/>
      <c r="S564" s="12"/>
      <c r="T564" s="12"/>
      <c r="U564" s="12"/>
      <c r="V564" s="12"/>
      <c r="W564" s="12"/>
      <c r="X564" s="12"/>
      <c r="Y564" s="12"/>
      <c r="Z564" s="12"/>
    </row>
    <row r="565" ht="15.75" customHeight="1">
      <c r="A565" s="12"/>
      <c r="B565" s="138"/>
      <c r="C565" s="138"/>
      <c r="D565" s="138"/>
      <c r="E565" s="138"/>
      <c r="F565" s="12"/>
      <c r="G565" s="12"/>
      <c r="H565" s="12"/>
      <c r="I565" s="12"/>
      <c r="J565" s="12"/>
      <c r="K565" s="12"/>
      <c r="L565" s="12"/>
      <c r="M565" s="12"/>
      <c r="N565" s="12"/>
      <c r="O565" s="12"/>
      <c r="P565" s="12"/>
      <c r="Q565" s="12"/>
      <c r="R565" s="12"/>
      <c r="S565" s="12"/>
      <c r="T565" s="12"/>
      <c r="U565" s="12"/>
      <c r="V565" s="12"/>
      <c r="W565" s="12"/>
      <c r="X565" s="12"/>
      <c r="Y565" s="12"/>
      <c r="Z565" s="12"/>
    </row>
    <row r="566" ht="15.75" customHeight="1">
      <c r="A566" s="12"/>
      <c r="B566" s="138"/>
      <c r="C566" s="138"/>
      <c r="D566" s="138"/>
      <c r="E566" s="138"/>
      <c r="F566" s="12"/>
      <c r="G566" s="12"/>
      <c r="H566" s="12"/>
      <c r="I566" s="12"/>
      <c r="J566" s="12"/>
      <c r="K566" s="12"/>
      <c r="L566" s="12"/>
      <c r="M566" s="12"/>
      <c r="N566" s="12"/>
      <c r="O566" s="12"/>
      <c r="P566" s="12"/>
      <c r="Q566" s="12"/>
      <c r="R566" s="12"/>
      <c r="S566" s="12"/>
      <c r="T566" s="12"/>
      <c r="U566" s="12"/>
      <c r="V566" s="12"/>
      <c r="W566" s="12"/>
      <c r="X566" s="12"/>
      <c r="Y566" s="12"/>
      <c r="Z566" s="12"/>
    </row>
    <row r="567" ht="15.75" customHeight="1">
      <c r="A567" s="12"/>
      <c r="B567" s="138"/>
      <c r="C567" s="138"/>
      <c r="D567" s="138"/>
      <c r="E567" s="138"/>
      <c r="F567" s="12"/>
      <c r="G567" s="12"/>
      <c r="H567" s="12"/>
      <c r="I567" s="12"/>
      <c r="J567" s="12"/>
      <c r="K567" s="12"/>
      <c r="L567" s="12"/>
      <c r="M567" s="12"/>
      <c r="N567" s="12"/>
      <c r="O567" s="12"/>
      <c r="P567" s="12"/>
      <c r="Q567" s="12"/>
      <c r="R567" s="12"/>
      <c r="S567" s="12"/>
      <c r="T567" s="12"/>
      <c r="U567" s="12"/>
      <c r="V567" s="12"/>
      <c r="W567" s="12"/>
      <c r="X567" s="12"/>
      <c r="Y567" s="12"/>
      <c r="Z567" s="12"/>
    </row>
    <row r="568" ht="15.75" customHeight="1">
      <c r="A568" s="12"/>
      <c r="B568" s="138"/>
      <c r="C568" s="138"/>
      <c r="D568" s="138"/>
      <c r="E568" s="138"/>
      <c r="F568" s="12"/>
      <c r="G568" s="12"/>
      <c r="H568" s="12"/>
      <c r="I568" s="12"/>
      <c r="J568" s="12"/>
      <c r="K568" s="12"/>
      <c r="L568" s="12"/>
      <c r="M568" s="12"/>
      <c r="N568" s="12"/>
      <c r="O568" s="12"/>
      <c r="P568" s="12"/>
      <c r="Q568" s="12"/>
      <c r="R568" s="12"/>
      <c r="S568" s="12"/>
      <c r="T568" s="12"/>
      <c r="U568" s="12"/>
      <c r="V568" s="12"/>
      <c r="W568" s="12"/>
      <c r="X568" s="12"/>
      <c r="Y568" s="12"/>
      <c r="Z568" s="12"/>
    </row>
    <row r="569" ht="15.75" customHeight="1">
      <c r="A569" s="12"/>
      <c r="B569" s="138"/>
      <c r="C569" s="138"/>
      <c r="D569" s="138"/>
      <c r="E569" s="138"/>
      <c r="F569" s="12"/>
      <c r="G569" s="12"/>
      <c r="H569" s="12"/>
      <c r="I569" s="12"/>
      <c r="J569" s="12"/>
      <c r="K569" s="12"/>
      <c r="L569" s="12"/>
      <c r="M569" s="12"/>
      <c r="N569" s="12"/>
      <c r="O569" s="12"/>
      <c r="P569" s="12"/>
      <c r="Q569" s="12"/>
      <c r="R569" s="12"/>
      <c r="S569" s="12"/>
      <c r="T569" s="12"/>
      <c r="U569" s="12"/>
      <c r="V569" s="12"/>
      <c r="W569" s="12"/>
      <c r="X569" s="12"/>
      <c r="Y569" s="12"/>
      <c r="Z569" s="12"/>
    </row>
    <row r="570" ht="15.75" customHeight="1">
      <c r="A570" s="12"/>
      <c r="B570" s="138"/>
      <c r="C570" s="138"/>
      <c r="D570" s="138"/>
      <c r="E570" s="138"/>
      <c r="F570" s="12"/>
      <c r="G570" s="12"/>
      <c r="H570" s="12"/>
      <c r="I570" s="12"/>
      <c r="J570" s="12"/>
      <c r="K570" s="12"/>
      <c r="L570" s="12"/>
      <c r="M570" s="12"/>
      <c r="N570" s="12"/>
      <c r="O570" s="12"/>
      <c r="P570" s="12"/>
      <c r="Q570" s="12"/>
      <c r="R570" s="12"/>
      <c r="S570" s="12"/>
      <c r="T570" s="12"/>
      <c r="U570" s="12"/>
      <c r="V570" s="12"/>
      <c r="W570" s="12"/>
      <c r="X570" s="12"/>
      <c r="Y570" s="12"/>
      <c r="Z570" s="12"/>
    </row>
    <row r="571" ht="15.75" customHeight="1">
      <c r="A571" s="12"/>
      <c r="B571" s="138"/>
      <c r="C571" s="138"/>
      <c r="D571" s="138"/>
      <c r="E571" s="138"/>
      <c r="F571" s="12"/>
      <c r="G571" s="12"/>
      <c r="H571" s="12"/>
      <c r="I571" s="12"/>
      <c r="J571" s="12"/>
      <c r="K571" s="12"/>
      <c r="L571" s="12"/>
      <c r="M571" s="12"/>
      <c r="N571" s="12"/>
      <c r="O571" s="12"/>
      <c r="P571" s="12"/>
      <c r="Q571" s="12"/>
      <c r="R571" s="12"/>
      <c r="S571" s="12"/>
      <c r="T571" s="12"/>
      <c r="U571" s="12"/>
      <c r="V571" s="12"/>
      <c r="W571" s="12"/>
      <c r="X571" s="12"/>
      <c r="Y571" s="12"/>
      <c r="Z571" s="12"/>
    </row>
    <row r="572" ht="15.75" customHeight="1">
      <c r="A572" s="12"/>
      <c r="B572" s="138"/>
      <c r="C572" s="138"/>
      <c r="D572" s="138"/>
      <c r="E572" s="138"/>
      <c r="F572" s="12"/>
      <c r="G572" s="12"/>
      <c r="H572" s="12"/>
      <c r="I572" s="12"/>
      <c r="J572" s="12"/>
      <c r="K572" s="12"/>
      <c r="L572" s="12"/>
      <c r="M572" s="12"/>
      <c r="N572" s="12"/>
      <c r="O572" s="12"/>
      <c r="P572" s="12"/>
      <c r="Q572" s="12"/>
      <c r="R572" s="12"/>
      <c r="S572" s="12"/>
      <c r="T572" s="12"/>
      <c r="U572" s="12"/>
      <c r="V572" s="12"/>
      <c r="W572" s="12"/>
      <c r="X572" s="12"/>
      <c r="Y572" s="12"/>
      <c r="Z572" s="12"/>
    </row>
    <row r="573" ht="15.75" customHeight="1">
      <c r="A573" s="12"/>
      <c r="B573" s="138"/>
      <c r="C573" s="138"/>
      <c r="D573" s="138"/>
      <c r="E573" s="138"/>
      <c r="F573" s="12"/>
      <c r="G573" s="12"/>
      <c r="H573" s="12"/>
      <c r="I573" s="12"/>
      <c r="J573" s="12"/>
      <c r="K573" s="12"/>
      <c r="L573" s="12"/>
      <c r="M573" s="12"/>
      <c r="N573" s="12"/>
      <c r="O573" s="12"/>
      <c r="P573" s="12"/>
      <c r="Q573" s="12"/>
      <c r="R573" s="12"/>
      <c r="S573" s="12"/>
      <c r="T573" s="12"/>
      <c r="U573" s="12"/>
      <c r="V573" s="12"/>
      <c r="W573" s="12"/>
      <c r="X573" s="12"/>
      <c r="Y573" s="12"/>
      <c r="Z573" s="12"/>
    </row>
    <row r="574" ht="15.75" customHeight="1">
      <c r="A574" s="12"/>
      <c r="B574" s="138"/>
      <c r="C574" s="138"/>
      <c r="D574" s="138"/>
      <c r="E574" s="138"/>
      <c r="F574" s="12"/>
      <c r="G574" s="12"/>
      <c r="H574" s="12"/>
      <c r="I574" s="12"/>
      <c r="J574" s="12"/>
      <c r="K574" s="12"/>
      <c r="L574" s="12"/>
      <c r="M574" s="12"/>
      <c r="N574" s="12"/>
      <c r="O574" s="12"/>
      <c r="P574" s="12"/>
      <c r="Q574" s="12"/>
      <c r="R574" s="12"/>
      <c r="S574" s="12"/>
      <c r="T574" s="12"/>
      <c r="U574" s="12"/>
      <c r="V574" s="12"/>
      <c r="W574" s="12"/>
      <c r="X574" s="12"/>
      <c r="Y574" s="12"/>
      <c r="Z574" s="12"/>
    </row>
    <row r="575" ht="15.75" customHeight="1">
      <c r="A575" s="12"/>
      <c r="B575" s="138"/>
      <c r="C575" s="138"/>
      <c r="D575" s="138"/>
      <c r="E575" s="138"/>
      <c r="F575" s="12"/>
      <c r="G575" s="12"/>
      <c r="H575" s="12"/>
      <c r="I575" s="12"/>
      <c r="J575" s="12"/>
      <c r="K575" s="12"/>
      <c r="L575" s="12"/>
      <c r="M575" s="12"/>
      <c r="N575" s="12"/>
      <c r="O575" s="12"/>
      <c r="P575" s="12"/>
      <c r="Q575" s="12"/>
      <c r="R575" s="12"/>
      <c r="S575" s="12"/>
      <c r="T575" s="12"/>
      <c r="U575" s="12"/>
      <c r="V575" s="12"/>
      <c r="W575" s="12"/>
      <c r="X575" s="12"/>
      <c r="Y575" s="12"/>
      <c r="Z575" s="12"/>
    </row>
    <row r="576" ht="15.75" customHeight="1">
      <c r="A576" s="12"/>
      <c r="B576" s="138"/>
      <c r="C576" s="138"/>
      <c r="D576" s="138"/>
      <c r="E576" s="138"/>
      <c r="F576" s="12"/>
      <c r="G576" s="12"/>
      <c r="H576" s="12"/>
      <c r="I576" s="12"/>
      <c r="J576" s="12"/>
      <c r="K576" s="12"/>
      <c r="L576" s="12"/>
      <c r="M576" s="12"/>
      <c r="N576" s="12"/>
      <c r="O576" s="12"/>
      <c r="P576" s="12"/>
      <c r="Q576" s="12"/>
      <c r="R576" s="12"/>
      <c r="S576" s="12"/>
      <c r="T576" s="12"/>
      <c r="U576" s="12"/>
      <c r="V576" s="12"/>
      <c r="W576" s="12"/>
      <c r="X576" s="12"/>
      <c r="Y576" s="12"/>
      <c r="Z576" s="12"/>
    </row>
    <row r="577" ht="15.75" customHeight="1">
      <c r="A577" s="12"/>
      <c r="B577" s="138"/>
      <c r="C577" s="138"/>
      <c r="D577" s="138"/>
      <c r="E577" s="138"/>
      <c r="F577" s="12"/>
      <c r="G577" s="12"/>
      <c r="H577" s="12"/>
      <c r="I577" s="12"/>
      <c r="J577" s="12"/>
      <c r="K577" s="12"/>
      <c r="L577" s="12"/>
      <c r="M577" s="12"/>
      <c r="N577" s="12"/>
      <c r="O577" s="12"/>
      <c r="P577" s="12"/>
      <c r="Q577" s="12"/>
      <c r="R577" s="12"/>
      <c r="S577" s="12"/>
      <c r="T577" s="12"/>
      <c r="U577" s="12"/>
      <c r="V577" s="12"/>
      <c r="W577" s="12"/>
      <c r="X577" s="12"/>
      <c r="Y577" s="12"/>
      <c r="Z577" s="12"/>
    </row>
    <row r="578" ht="15.75" customHeight="1">
      <c r="A578" s="12"/>
      <c r="B578" s="138"/>
      <c r="C578" s="138"/>
      <c r="D578" s="138"/>
      <c r="E578" s="138"/>
      <c r="F578" s="12"/>
      <c r="G578" s="12"/>
      <c r="H578" s="12"/>
      <c r="I578" s="12"/>
      <c r="J578" s="12"/>
      <c r="K578" s="12"/>
      <c r="L578" s="12"/>
      <c r="M578" s="12"/>
      <c r="N578" s="12"/>
      <c r="O578" s="12"/>
      <c r="P578" s="12"/>
      <c r="Q578" s="12"/>
      <c r="R578" s="12"/>
      <c r="S578" s="12"/>
      <c r="T578" s="12"/>
      <c r="U578" s="12"/>
      <c r="V578" s="12"/>
      <c r="W578" s="12"/>
      <c r="X578" s="12"/>
      <c r="Y578" s="12"/>
      <c r="Z578" s="12"/>
    </row>
    <row r="579" ht="15.75" customHeight="1">
      <c r="A579" s="12"/>
      <c r="B579" s="138"/>
      <c r="C579" s="138"/>
      <c r="D579" s="138"/>
      <c r="E579" s="138"/>
      <c r="F579" s="12"/>
      <c r="G579" s="12"/>
      <c r="H579" s="12"/>
      <c r="I579" s="12"/>
      <c r="J579" s="12"/>
      <c r="K579" s="12"/>
      <c r="L579" s="12"/>
      <c r="M579" s="12"/>
      <c r="N579" s="12"/>
      <c r="O579" s="12"/>
      <c r="P579" s="12"/>
      <c r="Q579" s="12"/>
      <c r="R579" s="12"/>
      <c r="S579" s="12"/>
      <c r="T579" s="12"/>
      <c r="U579" s="12"/>
      <c r="V579" s="12"/>
      <c r="W579" s="12"/>
      <c r="X579" s="12"/>
      <c r="Y579" s="12"/>
      <c r="Z579" s="12"/>
    </row>
    <row r="580" ht="15.75" customHeight="1">
      <c r="A580" s="12"/>
      <c r="B580" s="138"/>
      <c r="C580" s="138"/>
      <c r="D580" s="138"/>
      <c r="E580" s="138"/>
      <c r="F580" s="12"/>
      <c r="G580" s="12"/>
      <c r="H580" s="12"/>
      <c r="I580" s="12"/>
      <c r="J580" s="12"/>
      <c r="K580" s="12"/>
      <c r="L580" s="12"/>
      <c r="M580" s="12"/>
      <c r="N580" s="12"/>
      <c r="O580" s="12"/>
      <c r="P580" s="12"/>
      <c r="Q580" s="12"/>
      <c r="R580" s="12"/>
      <c r="S580" s="12"/>
      <c r="T580" s="12"/>
      <c r="U580" s="12"/>
      <c r="V580" s="12"/>
      <c r="W580" s="12"/>
      <c r="X580" s="12"/>
      <c r="Y580" s="12"/>
      <c r="Z580" s="12"/>
    </row>
    <row r="581" ht="15.75" customHeight="1">
      <c r="A581" s="12"/>
      <c r="B581" s="138"/>
      <c r="C581" s="138"/>
      <c r="D581" s="138"/>
      <c r="E581" s="138"/>
      <c r="F581" s="12"/>
      <c r="G581" s="12"/>
      <c r="H581" s="12"/>
      <c r="I581" s="12"/>
      <c r="J581" s="12"/>
      <c r="K581" s="12"/>
      <c r="L581" s="12"/>
      <c r="M581" s="12"/>
      <c r="N581" s="12"/>
      <c r="O581" s="12"/>
      <c r="P581" s="12"/>
      <c r="Q581" s="12"/>
      <c r="R581" s="12"/>
      <c r="S581" s="12"/>
      <c r="T581" s="12"/>
      <c r="U581" s="12"/>
      <c r="V581" s="12"/>
      <c r="W581" s="12"/>
      <c r="X581" s="12"/>
      <c r="Y581" s="12"/>
      <c r="Z581" s="12"/>
    </row>
    <row r="582" ht="15.75" customHeight="1">
      <c r="A582" s="12"/>
      <c r="B582" s="138"/>
      <c r="C582" s="138"/>
      <c r="D582" s="138"/>
      <c r="E582" s="138"/>
      <c r="F582" s="12"/>
      <c r="G582" s="12"/>
      <c r="H582" s="12"/>
      <c r="I582" s="12"/>
      <c r="J582" s="12"/>
      <c r="K582" s="12"/>
      <c r="L582" s="12"/>
      <c r="M582" s="12"/>
      <c r="N582" s="12"/>
      <c r="O582" s="12"/>
      <c r="P582" s="12"/>
      <c r="Q582" s="12"/>
      <c r="R582" s="12"/>
      <c r="S582" s="12"/>
      <c r="T582" s="12"/>
      <c r="U582" s="12"/>
      <c r="V582" s="12"/>
      <c r="W582" s="12"/>
      <c r="X582" s="12"/>
      <c r="Y582" s="12"/>
      <c r="Z582" s="12"/>
    </row>
    <row r="583" ht="15.75" customHeight="1">
      <c r="A583" s="12"/>
      <c r="B583" s="138"/>
      <c r="C583" s="138"/>
      <c r="D583" s="138"/>
      <c r="E583" s="138"/>
      <c r="F583" s="12"/>
      <c r="G583" s="12"/>
      <c r="H583" s="12"/>
      <c r="I583" s="12"/>
      <c r="J583" s="12"/>
      <c r="K583" s="12"/>
      <c r="L583" s="12"/>
      <c r="M583" s="12"/>
      <c r="N583" s="12"/>
      <c r="O583" s="12"/>
      <c r="P583" s="12"/>
      <c r="Q583" s="12"/>
      <c r="R583" s="12"/>
      <c r="S583" s="12"/>
      <c r="T583" s="12"/>
      <c r="U583" s="12"/>
      <c r="V583" s="12"/>
      <c r="W583" s="12"/>
      <c r="X583" s="12"/>
      <c r="Y583" s="12"/>
      <c r="Z583" s="12"/>
    </row>
    <row r="584" ht="15.75" customHeight="1">
      <c r="A584" s="12"/>
      <c r="B584" s="138"/>
      <c r="C584" s="138"/>
      <c r="D584" s="138"/>
      <c r="E584" s="138"/>
      <c r="F584" s="12"/>
      <c r="G584" s="12"/>
      <c r="H584" s="12"/>
      <c r="I584" s="12"/>
      <c r="J584" s="12"/>
      <c r="K584" s="12"/>
      <c r="L584" s="12"/>
      <c r="M584" s="12"/>
      <c r="N584" s="12"/>
      <c r="O584" s="12"/>
      <c r="P584" s="12"/>
      <c r="Q584" s="12"/>
      <c r="R584" s="12"/>
      <c r="S584" s="12"/>
      <c r="T584" s="12"/>
      <c r="U584" s="12"/>
      <c r="V584" s="12"/>
      <c r="W584" s="12"/>
      <c r="X584" s="12"/>
      <c r="Y584" s="12"/>
      <c r="Z584" s="12"/>
    </row>
    <row r="585" ht="15.75" customHeight="1">
      <c r="A585" s="12"/>
      <c r="B585" s="138"/>
      <c r="C585" s="138"/>
      <c r="D585" s="138"/>
      <c r="E585" s="138"/>
      <c r="F585" s="12"/>
      <c r="G585" s="12"/>
      <c r="H585" s="12"/>
      <c r="I585" s="12"/>
      <c r="J585" s="12"/>
      <c r="K585" s="12"/>
      <c r="L585" s="12"/>
      <c r="M585" s="12"/>
      <c r="N585" s="12"/>
      <c r="O585" s="12"/>
      <c r="P585" s="12"/>
      <c r="Q585" s="12"/>
      <c r="R585" s="12"/>
      <c r="S585" s="12"/>
      <c r="T585" s="12"/>
      <c r="U585" s="12"/>
      <c r="V585" s="12"/>
      <c r="W585" s="12"/>
      <c r="X585" s="12"/>
      <c r="Y585" s="12"/>
      <c r="Z585" s="12"/>
    </row>
    <row r="586" ht="15.75" customHeight="1">
      <c r="A586" s="12"/>
      <c r="B586" s="138"/>
      <c r="C586" s="138"/>
      <c r="D586" s="138"/>
      <c r="E586" s="138"/>
      <c r="F586" s="12"/>
      <c r="G586" s="12"/>
      <c r="H586" s="12"/>
      <c r="I586" s="12"/>
      <c r="J586" s="12"/>
      <c r="K586" s="12"/>
      <c r="L586" s="12"/>
      <c r="M586" s="12"/>
      <c r="N586" s="12"/>
      <c r="O586" s="12"/>
      <c r="P586" s="12"/>
      <c r="Q586" s="12"/>
      <c r="R586" s="12"/>
      <c r="S586" s="12"/>
      <c r="T586" s="12"/>
      <c r="U586" s="12"/>
      <c r="V586" s="12"/>
      <c r="W586" s="12"/>
      <c r="X586" s="12"/>
      <c r="Y586" s="12"/>
      <c r="Z586" s="12"/>
    </row>
    <row r="587" ht="15.75" customHeight="1">
      <c r="A587" s="12"/>
      <c r="B587" s="138"/>
      <c r="C587" s="138"/>
      <c r="D587" s="138"/>
      <c r="E587" s="138"/>
      <c r="F587" s="12"/>
      <c r="G587" s="12"/>
      <c r="H587" s="12"/>
      <c r="I587" s="12"/>
      <c r="J587" s="12"/>
      <c r="K587" s="12"/>
      <c r="L587" s="12"/>
      <c r="M587" s="12"/>
      <c r="N587" s="12"/>
      <c r="O587" s="12"/>
      <c r="P587" s="12"/>
      <c r="Q587" s="12"/>
      <c r="R587" s="12"/>
      <c r="S587" s="12"/>
      <c r="T587" s="12"/>
      <c r="U587" s="12"/>
      <c r="V587" s="12"/>
      <c r="W587" s="12"/>
      <c r="X587" s="12"/>
      <c r="Y587" s="12"/>
      <c r="Z587" s="12"/>
    </row>
    <row r="588" ht="15.75" customHeight="1">
      <c r="A588" s="12"/>
      <c r="B588" s="138"/>
      <c r="C588" s="138"/>
      <c r="D588" s="138"/>
      <c r="E588" s="138"/>
      <c r="F588" s="12"/>
      <c r="G588" s="12"/>
      <c r="H588" s="12"/>
      <c r="I588" s="12"/>
      <c r="J588" s="12"/>
      <c r="K588" s="12"/>
      <c r="L588" s="12"/>
      <c r="M588" s="12"/>
      <c r="N588" s="12"/>
      <c r="O588" s="12"/>
      <c r="P588" s="12"/>
      <c r="Q588" s="12"/>
      <c r="R588" s="12"/>
      <c r="S588" s="12"/>
      <c r="T588" s="12"/>
      <c r="U588" s="12"/>
      <c r="V588" s="12"/>
      <c r="W588" s="12"/>
      <c r="X588" s="12"/>
      <c r="Y588" s="12"/>
      <c r="Z588" s="12"/>
    </row>
    <row r="589" ht="15.75" customHeight="1">
      <c r="A589" s="12"/>
      <c r="B589" s="138"/>
      <c r="C589" s="138"/>
      <c r="D589" s="138"/>
      <c r="E589" s="138"/>
      <c r="F589" s="12"/>
      <c r="G589" s="12"/>
      <c r="H589" s="12"/>
      <c r="I589" s="12"/>
      <c r="J589" s="12"/>
      <c r="K589" s="12"/>
      <c r="L589" s="12"/>
      <c r="M589" s="12"/>
      <c r="N589" s="12"/>
      <c r="O589" s="12"/>
      <c r="P589" s="12"/>
      <c r="Q589" s="12"/>
      <c r="R589" s="12"/>
      <c r="S589" s="12"/>
      <c r="T589" s="12"/>
      <c r="U589" s="12"/>
      <c r="V589" s="12"/>
      <c r="W589" s="12"/>
      <c r="X589" s="12"/>
      <c r="Y589" s="12"/>
      <c r="Z589" s="12"/>
    </row>
    <row r="590" ht="15.75" customHeight="1">
      <c r="A590" s="12"/>
      <c r="B590" s="138"/>
      <c r="C590" s="138"/>
      <c r="D590" s="138"/>
      <c r="E590" s="138"/>
      <c r="F590" s="12"/>
      <c r="G590" s="12"/>
      <c r="H590" s="12"/>
      <c r="I590" s="12"/>
      <c r="J590" s="12"/>
      <c r="K590" s="12"/>
      <c r="L590" s="12"/>
      <c r="M590" s="12"/>
      <c r="N590" s="12"/>
      <c r="O590" s="12"/>
      <c r="P590" s="12"/>
      <c r="Q590" s="12"/>
      <c r="R590" s="12"/>
      <c r="S590" s="12"/>
      <c r="T590" s="12"/>
      <c r="U590" s="12"/>
      <c r="V590" s="12"/>
      <c r="W590" s="12"/>
      <c r="X590" s="12"/>
      <c r="Y590" s="12"/>
      <c r="Z590" s="12"/>
    </row>
    <row r="591" ht="15.75" customHeight="1">
      <c r="A591" s="12"/>
      <c r="B591" s="138"/>
      <c r="C591" s="138"/>
      <c r="D591" s="138"/>
      <c r="E591" s="138"/>
      <c r="F591" s="12"/>
      <c r="G591" s="12"/>
      <c r="H591" s="12"/>
      <c r="I591" s="12"/>
      <c r="J591" s="12"/>
      <c r="K591" s="12"/>
      <c r="L591" s="12"/>
      <c r="M591" s="12"/>
      <c r="N591" s="12"/>
      <c r="O591" s="12"/>
      <c r="P591" s="12"/>
      <c r="Q591" s="12"/>
      <c r="R591" s="12"/>
      <c r="S591" s="12"/>
      <c r="T591" s="12"/>
      <c r="U591" s="12"/>
      <c r="V591" s="12"/>
      <c r="W591" s="12"/>
      <c r="X591" s="12"/>
      <c r="Y591" s="12"/>
      <c r="Z591" s="12"/>
    </row>
    <row r="592" ht="15.75" customHeight="1">
      <c r="A592" s="12"/>
      <c r="B592" s="138"/>
      <c r="C592" s="138"/>
      <c r="D592" s="138"/>
      <c r="E592" s="138"/>
      <c r="F592" s="12"/>
      <c r="G592" s="12"/>
      <c r="H592" s="12"/>
      <c r="I592" s="12"/>
      <c r="J592" s="12"/>
      <c r="K592" s="12"/>
      <c r="L592" s="12"/>
      <c r="M592" s="12"/>
      <c r="N592" s="12"/>
      <c r="O592" s="12"/>
      <c r="P592" s="12"/>
      <c r="Q592" s="12"/>
      <c r="R592" s="12"/>
      <c r="S592" s="12"/>
      <c r="T592" s="12"/>
      <c r="U592" s="12"/>
      <c r="V592" s="12"/>
      <c r="W592" s="12"/>
      <c r="X592" s="12"/>
      <c r="Y592" s="12"/>
      <c r="Z592" s="12"/>
    </row>
    <row r="593" ht="15.75" customHeight="1">
      <c r="A593" s="12"/>
      <c r="B593" s="138"/>
      <c r="C593" s="138"/>
      <c r="D593" s="138"/>
      <c r="E593" s="138"/>
      <c r="F593" s="12"/>
      <c r="G593" s="12"/>
      <c r="H593" s="12"/>
      <c r="I593" s="12"/>
      <c r="J593" s="12"/>
      <c r="K593" s="12"/>
      <c r="L593" s="12"/>
      <c r="M593" s="12"/>
      <c r="N593" s="12"/>
      <c r="O593" s="12"/>
      <c r="P593" s="12"/>
      <c r="Q593" s="12"/>
      <c r="R593" s="12"/>
      <c r="S593" s="12"/>
      <c r="T593" s="12"/>
      <c r="U593" s="12"/>
      <c r="V593" s="12"/>
      <c r="W593" s="12"/>
      <c r="X593" s="12"/>
      <c r="Y593" s="12"/>
      <c r="Z593" s="12"/>
    </row>
    <row r="594" ht="15.75" customHeight="1">
      <c r="A594" s="12"/>
      <c r="B594" s="138"/>
      <c r="C594" s="138"/>
      <c r="D594" s="138"/>
      <c r="E594" s="138"/>
      <c r="F594" s="12"/>
      <c r="G594" s="12"/>
      <c r="H594" s="12"/>
      <c r="I594" s="12"/>
      <c r="J594" s="12"/>
      <c r="K594" s="12"/>
      <c r="L594" s="12"/>
      <c r="M594" s="12"/>
      <c r="N594" s="12"/>
      <c r="O594" s="12"/>
      <c r="P594" s="12"/>
      <c r="Q594" s="12"/>
      <c r="R594" s="12"/>
      <c r="S594" s="12"/>
      <c r="T594" s="12"/>
      <c r="U594" s="12"/>
      <c r="V594" s="12"/>
      <c r="W594" s="12"/>
      <c r="X594" s="12"/>
      <c r="Y594" s="12"/>
      <c r="Z594" s="12"/>
    </row>
    <row r="595" ht="15.75" customHeight="1">
      <c r="A595" s="12"/>
      <c r="B595" s="138"/>
      <c r="C595" s="138"/>
      <c r="D595" s="138"/>
      <c r="E595" s="138"/>
      <c r="F595" s="12"/>
      <c r="G595" s="12"/>
      <c r="H595" s="12"/>
      <c r="I595" s="12"/>
      <c r="J595" s="12"/>
      <c r="K595" s="12"/>
      <c r="L595" s="12"/>
      <c r="M595" s="12"/>
      <c r="N595" s="12"/>
      <c r="O595" s="12"/>
      <c r="P595" s="12"/>
      <c r="Q595" s="12"/>
      <c r="R595" s="12"/>
      <c r="S595" s="12"/>
      <c r="T595" s="12"/>
      <c r="U595" s="12"/>
      <c r="V595" s="12"/>
      <c r="W595" s="12"/>
      <c r="X595" s="12"/>
      <c r="Y595" s="12"/>
      <c r="Z595" s="12"/>
    </row>
    <row r="596" ht="15.75" customHeight="1">
      <c r="A596" s="12"/>
      <c r="B596" s="138"/>
      <c r="C596" s="138"/>
      <c r="D596" s="138"/>
      <c r="E596" s="138"/>
      <c r="F596" s="12"/>
      <c r="G596" s="12"/>
      <c r="H596" s="12"/>
      <c r="I596" s="12"/>
      <c r="J596" s="12"/>
      <c r="K596" s="12"/>
      <c r="L596" s="12"/>
      <c r="M596" s="12"/>
      <c r="N596" s="12"/>
      <c r="O596" s="12"/>
      <c r="P596" s="12"/>
      <c r="Q596" s="12"/>
      <c r="R596" s="12"/>
      <c r="S596" s="12"/>
      <c r="T596" s="12"/>
      <c r="U596" s="12"/>
      <c r="V596" s="12"/>
      <c r="W596" s="12"/>
      <c r="X596" s="12"/>
      <c r="Y596" s="12"/>
      <c r="Z596" s="12"/>
    </row>
    <row r="597" ht="15.75" customHeight="1">
      <c r="A597" s="12"/>
      <c r="B597" s="138"/>
      <c r="C597" s="138"/>
      <c r="D597" s="138"/>
      <c r="E597" s="138"/>
      <c r="F597" s="12"/>
      <c r="G597" s="12"/>
      <c r="H597" s="12"/>
      <c r="I597" s="12"/>
      <c r="J597" s="12"/>
      <c r="K597" s="12"/>
      <c r="L597" s="12"/>
      <c r="M597" s="12"/>
      <c r="N597" s="12"/>
      <c r="O597" s="12"/>
      <c r="P597" s="12"/>
      <c r="Q597" s="12"/>
      <c r="R597" s="12"/>
      <c r="S597" s="12"/>
      <c r="T597" s="12"/>
      <c r="U597" s="12"/>
      <c r="V597" s="12"/>
      <c r="W597" s="12"/>
      <c r="X597" s="12"/>
      <c r="Y597" s="12"/>
      <c r="Z597" s="12"/>
    </row>
    <row r="598" ht="15.75" customHeight="1">
      <c r="A598" s="12"/>
      <c r="B598" s="138"/>
      <c r="C598" s="138"/>
      <c r="D598" s="138"/>
      <c r="E598" s="138"/>
      <c r="F598" s="12"/>
      <c r="G598" s="12"/>
      <c r="H598" s="12"/>
      <c r="I598" s="12"/>
      <c r="J598" s="12"/>
      <c r="K598" s="12"/>
      <c r="L598" s="12"/>
      <c r="M598" s="12"/>
      <c r="N598" s="12"/>
      <c r="O598" s="12"/>
      <c r="P598" s="12"/>
      <c r="Q598" s="12"/>
      <c r="R598" s="12"/>
      <c r="S598" s="12"/>
      <c r="T598" s="12"/>
      <c r="U598" s="12"/>
      <c r="V598" s="12"/>
      <c r="W598" s="12"/>
      <c r="X598" s="12"/>
      <c r="Y598" s="12"/>
      <c r="Z598" s="12"/>
    </row>
    <row r="599" ht="15.75" customHeight="1">
      <c r="A599" s="12"/>
      <c r="B599" s="138"/>
      <c r="C599" s="138"/>
      <c r="D599" s="138"/>
      <c r="E599" s="138"/>
      <c r="F599" s="12"/>
      <c r="G599" s="12"/>
      <c r="H599" s="12"/>
      <c r="I599" s="12"/>
      <c r="J599" s="12"/>
      <c r="K599" s="12"/>
      <c r="L599" s="12"/>
      <c r="M599" s="12"/>
      <c r="N599" s="12"/>
      <c r="O599" s="12"/>
      <c r="P599" s="12"/>
      <c r="Q599" s="12"/>
      <c r="R599" s="12"/>
      <c r="S599" s="12"/>
      <c r="T599" s="12"/>
      <c r="U599" s="12"/>
      <c r="V599" s="12"/>
      <c r="W599" s="12"/>
      <c r="X599" s="12"/>
      <c r="Y599" s="12"/>
      <c r="Z599" s="12"/>
    </row>
    <row r="600" ht="15.75" customHeight="1">
      <c r="A600" s="12"/>
      <c r="B600" s="138"/>
      <c r="C600" s="138"/>
      <c r="D600" s="138"/>
      <c r="E600" s="138"/>
      <c r="F600" s="12"/>
      <c r="G600" s="12"/>
      <c r="H600" s="12"/>
      <c r="I600" s="12"/>
      <c r="J600" s="12"/>
      <c r="K600" s="12"/>
      <c r="L600" s="12"/>
      <c r="M600" s="12"/>
      <c r="N600" s="12"/>
      <c r="O600" s="12"/>
      <c r="P600" s="12"/>
      <c r="Q600" s="12"/>
      <c r="R600" s="12"/>
      <c r="S600" s="12"/>
      <c r="T600" s="12"/>
      <c r="U600" s="12"/>
      <c r="V600" s="12"/>
      <c r="W600" s="12"/>
      <c r="X600" s="12"/>
      <c r="Y600" s="12"/>
      <c r="Z600" s="12"/>
    </row>
    <row r="601" ht="15.75" customHeight="1">
      <c r="A601" s="12"/>
      <c r="B601" s="138"/>
      <c r="C601" s="138"/>
      <c r="D601" s="138"/>
      <c r="E601" s="138"/>
      <c r="F601" s="12"/>
      <c r="G601" s="12"/>
      <c r="H601" s="12"/>
      <c r="I601" s="12"/>
      <c r="J601" s="12"/>
      <c r="K601" s="12"/>
      <c r="L601" s="12"/>
      <c r="M601" s="12"/>
      <c r="N601" s="12"/>
      <c r="O601" s="12"/>
      <c r="P601" s="12"/>
      <c r="Q601" s="12"/>
      <c r="R601" s="12"/>
      <c r="S601" s="12"/>
      <c r="T601" s="12"/>
      <c r="U601" s="12"/>
      <c r="V601" s="12"/>
      <c r="W601" s="12"/>
      <c r="X601" s="12"/>
      <c r="Y601" s="12"/>
      <c r="Z601" s="12"/>
    </row>
    <row r="602" ht="15.75" customHeight="1">
      <c r="A602" s="12"/>
      <c r="B602" s="138"/>
      <c r="C602" s="138"/>
      <c r="D602" s="138"/>
      <c r="E602" s="138"/>
      <c r="F602" s="12"/>
      <c r="G602" s="12"/>
      <c r="H602" s="12"/>
      <c r="I602" s="12"/>
      <c r="J602" s="12"/>
      <c r="K602" s="12"/>
      <c r="L602" s="12"/>
      <c r="M602" s="12"/>
      <c r="N602" s="12"/>
      <c r="O602" s="12"/>
      <c r="P602" s="12"/>
      <c r="Q602" s="12"/>
      <c r="R602" s="12"/>
      <c r="S602" s="12"/>
      <c r="T602" s="12"/>
      <c r="U602" s="12"/>
      <c r="V602" s="12"/>
      <c r="W602" s="12"/>
      <c r="X602" s="12"/>
      <c r="Y602" s="12"/>
      <c r="Z602" s="12"/>
    </row>
    <row r="603" ht="15.75" customHeight="1">
      <c r="A603" s="12"/>
      <c r="B603" s="138"/>
      <c r="C603" s="138"/>
      <c r="D603" s="138"/>
      <c r="E603" s="138"/>
      <c r="F603" s="12"/>
      <c r="G603" s="12"/>
      <c r="H603" s="12"/>
      <c r="I603" s="12"/>
      <c r="J603" s="12"/>
      <c r="K603" s="12"/>
      <c r="L603" s="12"/>
      <c r="M603" s="12"/>
      <c r="N603" s="12"/>
      <c r="O603" s="12"/>
      <c r="P603" s="12"/>
      <c r="Q603" s="12"/>
      <c r="R603" s="12"/>
      <c r="S603" s="12"/>
      <c r="T603" s="12"/>
      <c r="U603" s="12"/>
      <c r="V603" s="12"/>
      <c r="W603" s="12"/>
      <c r="X603" s="12"/>
      <c r="Y603" s="12"/>
      <c r="Z603" s="12"/>
    </row>
    <row r="604" ht="15.75" customHeight="1">
      <c r="A604" s="12"/>
      <c r="B604" s="138"/>
      <c r="C604" s="138"/>
      <c r="D604" s="138"/>
      <c r="E604" s="138"/>
      <c r="F604" s="12"/>
      <c r="G604" s="12"/>
      <c r="H604" s="12"/>
      <c r="I604" s="12"/>
      <c r="J604" s="12"/>
      <c r="K604" s="12"/>
      <c r="L604" s="12"/>
      <c r="M604" s="12"/>
      <c r="N604" s="12"/>
      <c r="O604" s="12"/>
      <c r="P604" s="12"/>
      <c r="Q604" s="12"/>
      <c r="R604" s="12"/>
      <c r="S604" s="12"/>
      <c r="T604" s="12"/>
      <c r="U604" s="12"/>
      <c r="V604" s="12"/>
      <c r="W604" s="12"/>
      <c r="X604" s="12"/>
      <c r="Y604" s="12"/>
      <c r="Z604" s="12"/>
    </row>
    <row r="605" ht="15.75" customHeight="1">
      <c r="A605" s="12"/>
      <c r="B605" s="138"/>
      <c r="C605" s="138"/>
      <c r="D605" s="138"/>
      <c r="E605" s="138"/>
      <c r="F605" s="12"/>
      <c r="G605" s="12"/>
      <c r="H605" s="12"/>
      <c r="I605" s="12"/>
      <c r="J605" s="12"/>
      <c r="K605" s="12"/>
      <c r="L605" s="12"/>
      <c r="M605" s="12"/>
      <c r="N605" s="12"/>
      <c r="O605" s="12"/>
      <c r="P605" s="12"/>
      <c r="Q605" s="12"/>
      <c r="R605" s="12"/>
      <c r="S605" s="12"/>
      <c r="T605" s="12"/>
      <c r="U605" s="12"/>
      <c r="V605" s="12"/>
      <c r="W605" s="12"/>
      <c r="X605" s="12"/>
      <c r="Y605" s="12"/>
      <c r="Z605" s="12"/>
    </row>
    <row r="606" ht="15.75" customHeight="1">
      <c r="A606" s="12"/>
      <c r="B606" s="138"/>
      <c r="C606" s="138"/>
      <c r="D606" s="138"/>
      <c r="E606" s="138"/>
      <c r="F606" s="12"/>
      <c r="G606" s="12"/>
      <c r="H606" s="12"/>
      <c r="I606" s="12"/>
      <c r="J606" s="12"/>
      <c r="K606" s="12"/>
      <c r="L606" s="12"/>
      <c r="M606" s="12"/>
      <c r="N606" s="12"/>
      <c r="O606" s="12"/>
      <c r="P606" s="12"/>
      <c r="Q606" s="12"/>
      <c r="R606" s="12"/>
      <c r="S606" s="12"/>
      <c r="T606" s="12"/>
      <c r="U606" s="12"/>
      <c r="V606" s="12"/>
      <c r="W606" s="12"/>
      <c r="X606" s="12"/>
      <c r="Y606" s="12"/>
      <c r="Z606" s="12"/>
    </row>
    <row r="607" ht="15.75" customHeight="1">
      <c r="A607" s="12"/>
      <c r="B607" s="138"/>
      <c r="C607" s="138"/>
      <c r="D607" s="138"/>
      <c r="E607" s="138"/>
      <c r="F607" s="12"/>
      <c r="G607" s="12"/>
      <c r="H607" s="12"/>
      <c r="I607" s="12"/>
      <c r="J607" s="12"/>
      <c r="K607" s="12"/>
      <c r="L607" s="12"/>
      <c r="M607" s="12"/>
      <c r="N607" s="12"/>
      <c r="O607" s="12"/>
      <c r="P607" s="12"/>
      <c r="Q607" s="12"/>
      <c r="R607" s="12"/>
      <c r="S607" s="12"/>
      <c r="T607" s="12"/>
      <c r="U607" s="12"/>
      <c r="V607" s="12"/>
      <c r="W607" s="12"/>
      <c r="X607" s="12"/>
      <c r="Y607" s="12"/>
      <c r="Z607" s="12"/>
    </row>
    <row r="608" ht="15.75" customHeight="1">
      <c r="A608" s="12"/>
      <c r="B608" s="138"/>
      <c r="C608" s="138"/>
      <c r="D608" s="138"/>
      <c r="E608" s="138"/>
      <c r="F608" s="12"/>
      <c r="G608" s="12"/>
      <c r="H608" s="12"/>
      <c r="I608" s="12"/>
      <c r="J608" s="12"/>
      <c r="K608" s="12"/>
      <c r="L608" s="12"/>
      <c r="M608" s="12"/>
      <c r="N608" s="12"/>
      <c r="O608" s="12"/>
      <c r="P608" s="12"/>
      <c r="Q608" s="12"/>
      <c r="R608" s="12"/>
      <c r="S608" s="12"/>
      <c r="T608" s="12"/>
      <c r="U608" s="12"/>
      <c r="V608" s="12"/>
      <c r="W608" s="12"/>
      <c r="X608" s="12"/>
      <c r="Y608" s="12"/>
      <c r="Z608" s="12"/>
    </row>
    <row r="609" ht="15.75" customHeight="1">
      <c r="A609" s="12"/>
      <c r="B609" s="138"/>
      <c r="C609" s="138"/>
      <c r="D609" s="138"/>
      <c r="E609" s="138"/>
      <c r="F609" s="12"/>
      <c r="G609" s="12"/>
      <c r="H609" s="12"/>
      <c r="I609" s="12"/>
      <c r="J609" s="12"/>
      <c r="K609" s="12"/>
      <c r="L609" s="12"/>
      <c r="M609" s="12"/>
      <c r="N609" s="12"/>
      <c r="O609" s="12"/>
      <c r="P609" s="12"/>
      <c r="Q609" s="12"/>
      <c r="R609" s="12"/>
      <c r="S609" s="12"/>
      <c r="T609" s="12"/>
      <c r="U609" s="12"/>
      <c r="V609" s="12"/>
      <c r="W609" s="12"/>
      <c r="X609" s="12"/>
      <c r="Y609" s="12"/>
      <c r="Z609" s="12"/>
    </row>
    <row r="610" ht="15.75" customHeight="1">
      <c r="A610" s="12"/>
      <c r="B610" s="138"/>
      <c r="C610" s="138"/>
      <c r="D610" s="138"/>
      <c r="E610" s="138"/>
      <c r="F610" s="12"/>
      <c r="G610" s="12"/>
      <c r="H610" s="12"/>
      <c r="I610" s="12"/>
      <c r="J610" s="12"/>
      <c r="K610" s="12"/>
      <c r="L610" s="12"/>
      <c r="M610" s="12"/>
      <c r="N610" s="12"/>
      <c r="O610" s="12"/>
      <c r="P610" s="12"/>
      <c r="Q610" s="12"/>
      <c r="R610" s="12"/>
      <c r="S610" s="12"/>
      <c r="T610" s="12"/>
      <c r="U610" s="12"/>
      <c r="V610" s="12"/>
      <c r="W610" s="12"/>
      <c r="X610" s="12"/>
      <c r="Y610" s="12"/>
      <c r="Z610" s="12"/>
    </row>
    <row r="611" ht="15.75" customHeight="1">
      <c r="A611" s="12"/>
      <c r="B611" s="138"/>
      <c r="C611" s="138"/>
      <c r="D611" s="138"/>
      <c r="E611" s="138"/>
      <c r="F611" s="12"/>
      <c r="G611" s="12"/>
      <c r="H611" s="12"/>
      <c r="I611" s="12"/>
      <c r="J611" s="12"/>
      <c r="K611" s="12"/>
      <c r="L611" s="12"/>
      <c r="M611" s="12"/>
      <c r="N611" s="12"/>
      <c r="O611" s="12"/>
      <c r="P611" s="12"/>
      <c r="Q611" s="12"/>
      <c r="R611" s="12"/>
      <c r="S611" s="12"/>
      <c r="T611" s="12"/>
      <c r="U611" s="12"/>
      <c r="V611" s="12"/>
      <c r="W611" s="12"/>
      <c r="X611" s="12"/>
      <c r="Y611" s="12"/>
      <c r="Z611" s="12"/>
    </row>
    <row r="612" ht="15.75" customHeight="1">
      <c r="A612" s="12"/>
      <c r="B612" s="138"/>
      <c r="C612" s="138"/>
      <c r="D612" s="138"/>
      <c r="E612" s="138"/>
      <c r="F612" s="12"/>
      <c r="G612" s="12"/>
      <c r="H612" s="12"/>
      <c r="I612" s="12"/>
      <c r="J612" s="12"/>
      <c r="K612" s="12"/>
      <c r="L612" s="12"/>
      <c r="M612" s="12"/>
      <c r="N612" s="12"/>
      <c r="O612" s="12"/>
      <c r="P612" s="12"/>
      <c r="Q612" s="12"/>
      <c r="R612" s="12"/>
      <c r="S612" s="12"/>
      <c r="T612" s="12"/>
      <c r="U612" s="12"/>
      <c r="V612" s="12"/>
      <c r="W612" s="12"/>
      <c r="X612" s="12"/>
      <c r="Y612" s="12"/>
      <c r="Z612" s="12"/>
    </row>
    <row r="613" ht="15.75" customHeight="1">
      <c r="A613" s="12"/>
      <c r="B613" s="138"/>
      <c r="C613" s="138"/>
      <c r="D613" s="138"/>
      <c r="E613" s="138"/>
      <c r="F613" s="12"/>
      <c r="G613" s="12"/>
      <c r="H613" s="12"/>
      <c r="I613" s="12"/>
      <c r="J613" s="12"/>
      <c r="K613" s="12"/>
      <c r="L613" s="12"/>
      <c r="M613" s="12"/>
      <c r="N613" s="12"/>
      <c r="O613" s="12"/>
      <c r="P613" s="12"/>
      <c r="Q613" s="12"/>
      <c r="R613" s="12"/>
      <c r="S613" s="12"/>
      <c r="T613" s="12"/>
      <c r="U613" s="12"/>
      <c r="V613" s="12"/>
      <c r="W613" s="12"/>
      <c r="X613" s="12"/>
      <c r="Y613" s="12"/>
      <c r="Z613" s="12"/>
    </row>
    <row r="614" ht="15.75" customHeight="1">
      <c r="A614" s="12"/>
      <c r="B614" s="138"/>
      <c r="C614" s="138"/>
      <c r="D614" s="138"/>
      <c r="E614" s="138"/>
      <c r="F614" s="12"/>
      <c r="G614" s="12"/>
      <c r="H614" s="12"/>
      <c r="I614" s="12"/>
      <c r="J614" s="12"/>
      <c r="K614" s="12"/>
      <c r="L614" s="12"/>
      <c r="M614" s="12"/>
      <c r="N614" s="12"/>
      <c r="O614" s="12"/>
      <c r="P614" s="12"/>
      <c r="Q614" s="12"/>
      <c r="R614" s="12"/>
      <c r="S614" s="12"/>
      <c r="T614" s="12"/>
      <c r="U614" s="12"/>
      <c r="V614" s="12"/>
      <c r="W614" s="12"/>
      <c r="X614" s="12"/>
      <c r="Y614" s="12"/>
      <c r="Z614" s="12"/>
    </row>
    <row r="615" ht="15.75" customHeight="1">
      <c r="A615" s="12"/>
      <c r="B615" s="138"/>
      <c r="C615" s="138"/>
      <c r="D615" s="138"/>
      <c r="E615" s="138"/>
      <c r="F615" s="12"/>
      <c r="G615" s="12"/>
      <c r="H615" s="12"/>
      <c r="I615" s="12"/>
      <c r="J615" s="12"/>
      <c r="K615" s="12"/>
      <c r="L615" s="12"/>
      <c r="M615" s="12"/>
      <c r="N615" s="12"/>
      <c r="O615" s="12"/>
      <c r="P615" s="12"/>
      <c r="Q615" s="12"/>
      <c r="R615" s="12"/>
      <c r="S615" s="12"/>
      <c r="T615" s="12"/>
      <c r="U615" s="12"/>
      <c r="V615" s="12"/>
      <c r="W615" s="12"/>
      <c r="X615" s="12"/>
      <c r="Y615" s="12"/>
      <c r="Z615" s="12"/>
    </row>
    <row r="616" ht="15.75" customHeight="1">
      <c r="A616" s="12"/>
      <c r="B616" s="138"/>
      <c r="C616" s="138"/>
      <c r="D616" s="138"/>
      <c r="E616" s="138"/>
      <c r="F616" s="12"/>
      <c r="G616" s="12"/>
      <c r="H616" s="12"/>
      <c r="I616" s="12"/>
      <c r="J616" s="12"/>
      <c r="K616" s="12"/>
      <c r="L616" s="12"/>
      <c r="M616" s="12"/>
      <c r="N616" s="12"/>
      <c r="O616" s="12"/>
      <c r="P616" s="12"/>
      <c r="Q616" s="12"/>
      <c r="R616" s="12"/>
      <c r="S616" s="12"/>
      <c r="T616" s="12"/>
      <c r="U616" s="12"/>
      <c r="V616" s="12"/>
      <c r="W616" s="12"/>
      <c r="X616" s="12"/>
      <c r="Y616" s="12"/>
      <c r="Z616" s="12"/>
    </row>
    <row r="617" ht="15.75" customHeight="1">
      <c r="A617" s="12"/>
      <c r="B617" s="138"/>
      <c r="C617" s="138"/>
      <c r="D617" s="138"/>
      <c r="E617" s="138"/>
      <c r="F617" s="12"/>
      <c r="G617" s="12"/>
      <c r="H617" s="12"/>
      <c r="I617" s="12"/>
      <c r="J617" s="12"/>
      <c r="K617" s="12"/>
      <c r="L617" s="12"/>
      <c r="M617" s="12"/>
      <c r="N617" s="12"/>
      <c r="O617" s="12"/>
      <c r="P617" s="12"/>
      <c r="Q617" s="12"/>
      <c r="R617" s="12"/>
      <c r="S617" s="12"/>
      <c r="T617" s="12"/>
      <c r="U617" s="12"/>
      <c r="V617" s="12"/>
      <c r="W617" s="12"/>
      <c r="X617" s="12"/>
      <c r="Y617" s="12"/>
      <c r="Z617" s="12"/>
    </row>
    <row r="618" ht="15.75" customHeight="1">
      <c r="A618" s="12"/>
      <c r="B618" s="138"/>
      <c r="C618" s="138"/>
      <c r="D618" s="138"/>
      <c r="E618" s="138"/>
      <c r="F618" s="12"/>
      <c r="G618" s="12"/>
      <c r="H618" s="12"/>
      <c r="I618" s="12"/>
      <c r="J618" s="12"/>
      <c r="K618" s="12"/>
      <c r="L618" s="12"/>
      <c r="M618" s="12"/>
      <c r="N618" s="12"/>
      <c r="O618" s="12"/>
      <c r="P618" s="12"/>
      <c r="Q618" s="12"/>
      <c r="R618" s="12"/>
      <c r="S618" s="12"/>
      <c r="T618" s="12"/>
      <c r="U618" s="12"/>
      <c r="V618" s="12"/>
      <c r="W618" s="12"/>
      <c r="X618" s="12"/>
      <c r="Y618" s="12"/>
      <c r="Z618" s="12"/>
    </row>
    <row r="619" ht="15.75" customHeight="1">
      <c r="A619" s="12"/>
      <c r="B619" s="138"/>
      <c r="C619" s="138"/>
      <c r="D619" s="138"/>
      <c r="E619" s="138"/>
      <c r="F619" s="12"/>
      <c r="G619" s="12"/>
      <c r="H619" s="12"/>
      <c r="I619" s="12"/>
      <c r="J619" s="12"/>
      <c r="K619" s="12"/>
      <c r="L619" s="12"/>
      <c r="M619" s="12"/>
      <c r="N619" s="12"/>
      <c r="O619" s="12"/>
      <c r="P619" s="12"/>
      <c r="Q619" s="12"/>
      <c r="R619" s="12"/>
      <c r="S619" s="12"/>
      <c r="T619" s="12"/>
      <c r="U619" s="12"/>
      <c r="V619" s="12"/>
      <c r="W619" s="12"/>
      <c r="X619" s="12"/>
      <c r="Y619" s="12"/>
      <c r="Z619" s="12"/>
    </row>
    <row r="620" ht="15.75" customHeight="1">
      <c r="A620" s="12"/>
      <c r="B620" s="138"/>
      <c r="C620" s="138"/>
      <c r="D620" s="138"/>
      <c r="E620" s="138"/>
      <c r="F620" s="12"/>
      <c r="G620" s="12"/>
      <c r="H620" s="12"/>
      <c r="I620" s="12"/>
      <c r="J620" s="12"/>
      <c r="K620" s="12"/>
      <c r="L620" s="12"/>
      <c r="M620" s="12"/>
      <c r="N620" s="12"/>
      <c r="O620" s="12"/>
      <c r="P620" s="12"/>
      <c r="Q620" s="12"/>
      <c r="R620" s="12"/>
      <c r="S620" s="12"/>
      <c r="T620" s="12"/>
      <c r="U620" s="12"/>
      <c r="V620" s="12"/>
      <c r="W620" s="12"/>
      <c r="X620" s="12"/>
      <c r="Y620" s="12"/>
      <c r="Z620" s="12"/>
    </row>
    <row r="621" ht="15.75" customHeight="1">
      <c r="A621" s="12"/>
      <c r="B621" s="138"/>
      <c r="C621" s="138"/>
      <c r="D621" s="138"/>
      <c r="E621" s="138"/>
      <c r="F621" s="12"/>
      <c r="G621" s="12"/>
      <c r="H621" s="12"/>
      <c r="I621" s="12"/>
      <c r="J621" s="12"/>
      <c r="K621" s="12"/>
      <c r="L621" s="12"/>
      <c r="M621" s="12"/>
      <c r="N621" s="12"/>
      <c r="O621" s="12"/>
      <c r="P621" s="12"/>
      <c r="Q621" s="12"/>
      <c r="R621" s="12"/>
      <c r="S621" s="12"/>
      <c r="T621" s="12"/>
      <c r="U621" s="12"/>
      <c r="V621" s="12"/>
      <c r="W621" s="12"/>
      <c r="X621" s="12"/>
      <c r="Y621" s="12"/>
      <c r="Z621" s="12"/>
    </row>
    <row r="622" ht="15.75" customHeight="1">
      <c r="A622" s="12"/>
      <c r="B622" s="138"/>
      <c r="C622" s="138"/>
      <c r="D622" s="138"/>
      <c r="E622" s="138"/>
      <c r="F622" s="12"/>
      <c r="G622" s="12"/>
      <c r="H622" s="12"/>
      <c r="I622" s="12"/>
      <c r="J622" s="12"/>
      <c r="K622" s="12"/>
      <c r="L622" s="12"/>
      <c r="M622" s="12"/>
      <c r="N622" s="12"/>
      <c r="O622" s="12"/>
      <c r="P622" s="12"/>
      <c r="Q622" s="12"/>
      <c r="R622" s="12"/>
      <c r="S622" s="12"/>
      <c r="T622" s="12"/>
      <c r="U622" s="12"/>
      <c r="V622" s="12"/>
      <c r="W622" s="12"/>
      <c r="X622" s="12"/>
      <c r="Y622" s="12"/>
      <c r="Z622" s="12"/>
    </row>
    <row r="623" ht="15.75" customHeight="1">
      <c r="A623" s="12"/>
      <c r="B623" s="138"/>
      <c r="C623" s="138"/>
      <c r="D623" s="138"/>
      <c r="E623" s="138"/>
      <c r="F623" s="12"/>
      <c r="G623" s="12"/>
      <c r="H623" s="12"/>
      <c r="I623" s="12"/>
      <c r="J623" s="12"/>
      <c r="K623" s="12"/>
      <c r="L623" s="12"/>
      <c r="M623" s="12"/>
      <c r="N623" s="12"/>
      <c r="O623" s="12"/>
      <c r="P623" s="12"/>
      <c r="Q623" s="12"/>
      <c r="R623" s="12"/>
      <c r="S623" s="12"/>
      <c r="T623" s="12"/>
      <c r="U623" s="12"/>
      <c r="V623" s="12"/>
      <c r="W623" s="12"/>
      <c r="X623" s="12"/>
      <c r="Y623" s="12"/>
      <c r="Z623" s="12"/>
    </row>
    <row r="624" ht="15.75" customHeight="1">
      <c r="A624" s="12"/>
      <c r="B624" s="138"/>
      <c r="C624" s="138"/>
      <c r="D624" s="138"/>
      <c r="E624" s="138"/>
      <c r="F624" s="12"/>
      <c r="G624" s="12"/>
      <c r="H624" s="12"/>
      <c r="I624" s="12"/>
      <c r="J624" s="12"/>
      <c r="K624" s="12"/>
      <c r="L624" s="12"/>
      <c r="M624" s="12"/>
      <c r="N624" s="12"/>
      <c r="O624" s="12"/>
      <c r="P624" s="12"/>
      <c r="Q624" s="12"/>
      <c r="R624" s="12"/>
      <c r="S624" s="12"/>
      <c r="T624" s="12"/>
      <c r="U624" s="12"/>
      <c r="V624" s="12"/>
      <c r="W624" s="12"/>
      <c r="X624" s="12"/>
      <c r="Y624" s="12"/>
      <c r="Z624" s="12"/>
    </row>
    <row r="625" ht="15.75" customHeight="1">
      <c r="A625" s="12"/>
      <c r="B625" s="138"/>
      <c r="C625" s="138"/>
      <c r="D625" s="138"/>
      <c r="E625" s="138"/>
      <c r="F625" s="12"/>
      <c r="G625" s="12"/>
      <c r="H625" s="12"/>
      <c r="I625" s="12"/>
      <c r="J625" s="12"/>
      <c r="K625" s="12"/>
      <c r="L625" s="12"/>
      <c r="M625" s="12"/>
      <c r="N625" s="12"/>
      <c r="O625" s="12"/>
      <c r="P625" s="12"/>
      <c r="Q625" s="12"/>
      <c r="R625" s="12"/>
      <c r="S625" s="12"/>
      <c r="T625" s="12"/>
      <c r="U625" s="12"/>
      <c r="V625" s="12"/>
      <c r="W625" s="12"/>
      <c r="X625" s="12"/>
      <c r="Y625" s="12"/>
      <c r="Z625" s="12"/>
    </row>
    <row r="626" ht="15.75" customHeight="1">
      <c r="A626" s="12"/>
      <c r="B626" s="138"/>
      <c r="C626" s="138"/>
      <c r="D626" s="138"/>
      <c r="E626" s="138"/>
      <c r="F626" s="12"/>
      <c r="G626" s="12"/>
      <c r="H626" s="12"/>
      <c r="I626" s="12"/>
      <c r="J626" s="12"/>
      <c r="K626" s="12"/>
      <c r="L626" s="12"/>
      <c r="M626" s="12"/>
      <c r="N626" s="12"/>
      <c r="O626" s="12"/>
      <c r="P626" s="12"/>
      <c r="Q626" s="12"/>
      <c r="R626" s="12"/>
      <c r="S626" s="12"/>
      <c r="T626" s="12"/>
      <c r="U626" s="12"/>
      <c r="V626" s="12"/>
      <c r="W626" s="12"/>
      <c r="X626" s="12"/>
      <c r="Y626" s="12"/>
      <c r="Z626" s="12"/>
    </row>
    <row r="627" ht="15.75" customHeight="1">
      <c r="A627" s="12"/>
      <c r="B627" s="138"/>
      <c r="C627" s="138"/>
      <c r="D627" s="138"/>
      <c r="E627" s="138"/>
      <c r="F627" s="12"/>
      <c r="G627" s="12"/>
      <c r="H627" s="12"/>
      <c r="I627" s="12"/>
      <c r="J627" s="12"/>
      <c r="K627" s="12"/>
      <c r="L627" s="12"/>
      <c r="M627" s="12"/>
      <c r="N627" s="12"/>
      <c r="O627" s="12"/>
      <c r="P627" s="12"/>
      <c r="Q627" s="12"/>
      <c r="R627" s="12"/>
      <c r="S627" s="12"/>
      <c r="T627" s="12"/>
      <c r="U627" s="12"/>
      <c r="V627" s="12"/>
      <c r="W627" s="12"/>
      <c r="X627" s="12"/>
      <c r="Y627" s="12"/>
      <c r="Z627" s="12"/>
    </row>
    <row r="628" ht="15.75" customHeight="1">
      <c r="A628" s="12"/>
      <c r="B628" s="138"/>
      <c r="C628" s="138"/>
      <c r="D628" s="138"/>
      <c r="E628" s="138"/>
      <c r="F628" s="12"/>
      <c r="G628" s="12"/>
      <c r="H628" s="12"/>
      <c r="I628" s="12"/>
      <c r="J628" s="12"/>
      <c r="K628" s="12"/>
      <c r="L628" s="12"/>
      <c r="M628" s="12"/>
      <c r="N628" s="12"/>
      <c r="O628" s="12"/>
      <c r="P628" s="12"/>
      <c r="Q628" s="12"/>
      <c r="R628" s="12"/>
      <c r="S628" s="12"/>
      <c r="T628" s="12"/>
      <c r="U628" s="12"/>
      <c r="V628" s="12"/>
      <c r="W628" s="12"/>
      <c r="X628" s="12"/>
      <c r="Y628" s="12"/>
      <c r="Z628" s="12"/>
    </row>
    <row r="629" ht="15.75" customHeight="1">
      <c r="A629" s="12"/>
      <c r="B629" s="138"/>
      <c r="C629" s="138"/>
      <c r="D629" s="138"/>
      <c r="E629" s="138"/>
      <c r="F629" s="12"/>
      <c r="G629" s="12"/>
      <c r="H629" s="12"/>
      <c r="I629" s="12"/>
      <c r="J629" s="12"/>
      <c r="K629" s="12"/>
      <c r="L629" s="12"/>
      <c r="M629" s="12"/>
      <c r="N629" s="12"/>
      <c r="O629" s="12"/>
      <c r="P629" s="12"/>
      <c r="Q629" s="12"/>
      <c r="R629" s="12"/>
      <c r="S629" s="12"/>
      <c r="T629" s="12"/>
      <c r="U629" s="12"/>
      <c r="V629" s="12"/>
      <c r="W629" s="12"/>
      <c r="X629" s="12"/>
      <c r="Y629" s="12"/>
      <c r="Z629" s="12"/>
    </row>
    <row r="630" ht="15.75" customHeight="1">
      <c r="A630" s="12"/>
      <c r="B630" s="138"/>
      <c r="C630" s="138"/>
      <c r="D630" s="138"/>
      <c r="E630" s="138"/>
      <c r="F630" s="12"/>
      <c r="G630" s="12"/>
      <c r="H630" s="12"/>
      <c r="I630" s="12"/>
      <c r="J630" s="12"/>
      <c r="K630" s="12"/>
      <c r="L630" s="12"/>
      <c r="M630" s="12"/>
      <c r="N630" s="12"/>
      <c r="O630" s="12"/>
      <c r="P630" s="12"/>
      <c r="Q630" s="12"/>
      <c r="R630" s="12"/>
      <c r="S630" s="12"/>
      <c r="T630" s="12"/>
      <c r="U630" s="12"/>
      <c r="V630" s="12"/>
      <c r="W630" s="12"/>
      <c r="X630" s="12"/>
      <c r="Y630" s="12"/>
      <c r="Z630" s="12"/>
    </row>
    <row r="631" ht="15.75" customHeight="1">
      <c r="A631" s="12"/>
      <c r="B631" s="138"/>
      <c r="C631" s="138"/>
      <c r="D631" s="138"/>
      <c r="E631" s="138"/>
      <c r="F631" s="12"/>
      <c r="G631" s="12"/>
      <c r="H631" s="12"/>
      <c r="I631" s="12"/>
      <c r="J631" s="12"/>
      <c r="K631" s="12"/>
      <c r="L631" s="12"/>
      <c r="M631" s="12"/>
      <c r="N631" s="12"/>
      <c r="O631" s="12"/>
      <c r="P631" s="12"/>
      <c r="Q631" s="12"/>
      <c r="R631" s="12"/>
      <c r="S631" s="12"/>
      <c r="T631" s="12"/>
      <c r="U631" s="12"/>
      <c r="V631" s="12"/>
      <c r="W631" s="12"/>
      <c r="X631" s="12"/>
      <c r="Y631" s="12"/>
      <c r="Z631" s="12"/>
    </row>
    <row r="632" ht="15.75" customHeight="1">
      <c r="A632" s="12"/>
      <c r="B632" s="138"/>
      <c r="C632" s="138"/>
      <c r="D632" s="138"/>
      <c r="E632" s="138"/>
      <c r="F632" s="12"/>
      <c r="G632" s="12"/>
      <c r="H632" s="12"/>
      <c r="I632" s="12"/>
      <c r="J632" s="12"/>
      <c r="K632" s="12"/>
      <c r="L632" s="12"/>
      <c r="M632" s="12"/>
      <c r="N632" s="12"/>
      <c r="O632" s="12"/>
      <c r="P632" s="12"/>
      <c r="Q632" s="12"/>
      <c r="R632" s="12"/>
      <c r="S632" s="12"/>
      <c r="T632" s="12"/>
      <c r="U632" s="12"/>
      <c r="V632" s="12"/>
      <c r="W632" s="12"/>
      <c r="X632" s="12"/>
      <c r="Y632" s="12"/>
      <c r="Z632" s="12"/>
    </row>
    <row r="633" ht="15.75" customHeight="1">
      <c r="A633" s="12"/>
      <c r="B633" s="138"/>
      <c r="C633" s="138"/>
      <c r="D633" s="138"/>
      <c r="E633" s="138"/>
      <c r="F633" s="12"/>
      <c r="G633" s="12"/>
      <c r="H633" s="12"/>
      <c r="I633" s="12"/>
      <c r="J633" s="12"/>
      <c r="K633" s="12"/>
      <c r="L633" s="12"/>
      <c r="M633" s="12"/>
      <c r="N633" s="12"/>
      <c r="O633" s="12"/>
      <c r="P633" s="12"/>
      <c r="Q633" s="12"/>
      <c r="R633" s="12"/>
      <c r="S633" s="12"/>
      <c r="T633" s="12"/>
      <c r="U633" s="12"/>
      <c r="V633" s="12"/>
      <c r="W633" s="12"/>
      <c r="X633" s="12"/>
      <c r="Y633" s="12"/>
      <c r="Z633" s="12"/>
    </row>
    <row r="634" ht="15.75" customHeight="1">
      <c r="A634" s="12"/>
      <c r="B634" s="138"/>
      <c r="C634" s="138"/>
      <c r="D634" s="138"/>
      <c r="E634" s="138"/>
      <c r="F634" s="12"/>
      <c r="G634" s="12"/>
      <c r="H634" s="12"/>
      <c r="I634" s="12"/>
      <c r="J634" s="12"/>
      <c r="K634" s="12"/>
      <c r="L634" s="12"/>
      <c r="M634" s="12"/>
      <c r="N634" s="12"/>
      <c r="O634" s="12"/>
      <c r="P634" s="12"/>
      <c r="Q634" s="12"/>
      <c r="R634" s="12"/>
      <c r="S634" s="12"/>
      <c r="T634" s="12"/>
      <c r="U634" s="12"/>
      <c r="V634" s="12"/>
      <c r="W634" s="12"/>
      <c r="X634" s="12"/>
      <c r="Y634" s="12"/>
      <c r="Z634" s="12"/>
    </row>
    <row r="635" ht="15.75" customHeight="1">
      <c r="A635" s="12"/>
      <c r="B635" s="138"/>
      <c r="C635" s="138"/>
      <c r="D635" s="138"/>
      <c r="E635" s="138"/>
      <c r="F635" s="12"/>
      <c r="G635" s="12"/>
      <c r="H635" s="12"/>
      <c r="I635" s="12"/>
      <c r="J635" s="12"/>
      <c r="K635" s="12"/>
      <c r="L635" s="12"/>
      <c r="M635" s="12"/>
      <c r="N635" s="12"/>
      <c r="O635" s="12"/>
      <c r="P635" s="12"/>
      <c r="Q635" s="12"/>
      <c r="R635" s="12"/>
      <c r="S635" s="12"/>
      <c r="T635" s="12"/>
      <c r="U635" s="12"/>
      <c r="V635" s="12"/>
      <c r="W635" s="12"/>
      <c r="X635" s="12"/>
      <c r="Y635" s="12"/>
      <c r="Z635" s="12"/>
    </row>
    <row r="636" ht="15.75" customHeight="1">
      <c r="A636" s="12"/>
      <c r="B636" s="138"/>
      <c r="C636" s="138"/>
      <c r="D636" s="138"/>
      <c r="E636" s="138"/>
      <c r="F636" s="12"/>
      <c r="G636" s="12"/>
      <c r="H636" s="12"/>
      <c r="I636" s="12"/>
      <c r="J636" s="12"/>
      <c r="K636" s="12"/>
      <c r="L636" s="12"/>
      <c r="M636" s="12"/>
      <c r="N636" s="12"/>
      <c r="O636" s="12"/>
      <c r="P636" s="12"/>
      <c r="Q636" s="12"/>
      <c r="R636" s="12"/>
      <c r="S636" s="12"/>
      <c r="T636" s="12"/>
      <c r="U636" s="12"/>
      <c r="V636" s="12"/>
      <c r="W636" s="12"/>
      <c r="X636" s="12"/>
      <c r="Y636" s="12"/>
      <c r="Z636" s="12"/>
    </row>
    <row r="637" ht="15.75" customHeight="1">
      <c r="A637" s="12"/>
      <c r="B637" s="138"/>
      <c r="C637" s="138"/>
      <c r="D637" s="138"/>
      <c r="E637" s="138"/>
      <c r="F637" s="12"/>
      <c r="G637" s="12"/>
      <c r="H637" s="12"/>
      <c r="I637" s="12"/>
      <c r="J637" s="12"/>
      <c r="K637" s="12"/>
      <c r="L637" s="12"/>
      <c r="M637" s="12"/>
      <c r="N637" s="12"/>
      <c r="O637" s="12"/>
      <c r="P637" s="12"/>
      <c r="Q637" s="12"/>
      <c r="R637" s="12"/>
      <c r="S637" s="12"/>
      <c r="T637" s="12"/>
      <c r="U637" s="12"/>
      <c r="V637" s="12"/>
      <c r="W637" s="12"/>
      <c r="X637" s="12"/>
      <c r="Y637" s="12"/>
      <c r="Z637" s="12"/>
    </row>
    <row r="638" ht="15.75" customHeight="1">
      <c r="A638" s="12"/>
      <c r="B638" s="138"/>
      <c r="C638" s="138"/>
      <c r="D638" s="138"/>
      <c r="E638" s="138"/>
      <c r="F638" s="12"/>
      <c r="G638" s="12"/>
      <c r="H638" s="12"/>
      <c r="I638" s="12"/>
      <c r="J638" s="12"/>
      <c r="K638" s="12"/>
      <c r="L638" s="12"/>
      <c r="M638" s="12"/>
      <c r="N638" s="12"/>
      <c r="O638" s="12"/>
      <c r="P638" s="12"/>
      <c r="Q638" s="12"/>
      <c r="R638" s="12"/>
      <c r="S638" s="12"/>
      <c r="T638" s="12"/>
      <c r="U638" s="12"/>
      <c r="V638" s="12"/>
      <c r="W638" s="12"/>
      <c r="X638" s="12"/>
      <c r="Y638" s="12"/>
      <c r="Z638" s="12"/>
    </row>
    <row r="639" ht="15.75" customHeight="1">
      <c r="A639" s="12"/>
      <c r="B639" s="138"/>
      <c r="C639" s="138"/>
      <c r="D639" s="138"/>
      <c r="E639" s="138"/>
      <c r="F639" s="12"/>
      <c r="G639" s="12"/>
      <c r="H639" s="12"/>
      <c r="I639" s="12"/>
      <c r="J639" s="12"/>
      <c r="K639" s="12"/>
      <c r="L639" s="12"/>
      <c r="M639" s="12"/>
      <c r="N639" s="12"/>
      <c r="O639" s="12"/>
      <c r="P639" s="12"/>
      <c r="Q639" s="12"/>
      <c r="R639" s="12"/>
      <c r="S639" s="12"/>
      <c r="T639" s="12"/>
      <c r="U639" s="12"/>
      <c r="V639" s="12"/>
      <c r="W639" s="12"/>
      <c r="X639" s="12"/>
      <c r="Y639" s="12"/>
      <c r="Z639" s="12"/>
    </row>
    <row r="640" ht="15.75" customHeight="1">
      <c r="A640" s="12"/>
      <c r="B640" s="138"/>
      <c r="C640" s="138"/>
      <c r="D640" s="138"/>
      <c r="E640" s="138"/>
      <c r="F640" s="12"/>
      <c r="G640" s="12"/>
      <c r="H640" s="12"/>
      <c r="I640" s="12"/>
      <c r="J640" s="12"/>
      <c r="K640" s="12"/>
      <c r="L640" s="12"/>
      <c r="M640" s="12"/>
      <c r="N640" s="12"/>
      <c r="O640" s="12"/>
      <c r="P640" s="12"/>
      <c r="Q640" s="12"/>
      <c r="R640" s="12"/>
      <c r="S640" s="12"/>
      <c r="T640" s="12"/>
      <c r="U640" s="12"/>
      <c r="V640" s="12"/>
      <c r="W640" s="12"/>
      <c r="X640" s="12"/>
      <c r="Y640" s="12"/>
      <c r="Z640" s="12"/>
    </row>
    <row r="641" ht="15.75" customHeight="1">
      <c r="A641" s="12"/>
      <c r="B641" s="138"/>
      <c r="C641" s="138"/>
      <c r="D641" s="138"/>
      <c r="E641" s="138"/>
      <c r="F641" s="12"/>
      <c r="G641" s="12"/>
      <c r="H641" s="12"/>
      <c r="I641" s="12"/>
      <c r="J641" s="12"/>
      <c r="K641" s="12"/>
      <c r="L641" s="12"/>
      <c r="M641" s="12"/>
      <c r="N641" s="12"/>
      <c r="O641" s="12"/>
      <c r="P641" s="12"/>
      <c r="Q641" s="12"/>
      <c r="R641" s="12"/>
      <c r="S641" s="12"/>
      <c r="T641" s="12"/>
      <c r="U641" s="12"/>
      <c r="V641" s="12"/>
      <c r="W641" s="12"/>
      <c r="X641" s="12"/>
      <c r="Y641" s="12"/>
      <c r="Z641" s="12"/>
    </row>
    <row r="642" ht="15.75" customHeight="1">
      <c r="A642" s="12"/>
      <c r="B642" s="138"/>
      <c r="C642" s="138"/>
      <c r="D642" s="138"/>
      <c r="E642" s="138"/>
      <c r="F642" s="12"/>
      <c r="G642" s="12"/>
      <c r="H642" s="12"/>
      <c r="I642" s="12"/>
      <c r="J642" s="12"/>
      <c r="K642" s="12"/>
      <c r="L642" s="12"/>
      <c r="M642" s="12"/>
      <c r="N642" s="12"/>
      <c r="O642" s="12"/>
      <c r="P642" s="12"/>
      <c r="Q642" s="12"/>
      <c r="R642" s="12"/>
      <c r="S642" s="12"/>
      <c r="T642" s="12"/>
      <c r="U642" s="12"/>
      <c r="V642" s="12"/>
      <c r="W642" s="12"/>
      <c r="X642" s="12"/>
      <c r="Y642" s="12"/>
      <c r="Z642" s="12"/>
    </row>
    <row r="643" ht="15.75" customHeight="1">
      <c r="A643" s="12"/>
      <c r="B643" s="138"/>
      <c r="C643" s="138"/>
      <c r="D643" s="138"/>
      <c r="E643" s="138"/>
      <c r="F643" s="12"/>
      <c r="G643" s="12"/>
      <c r="H643" s="12"/>
      <c r="I643" s="12"/>
      <c r="J643" s="12"/>
      <c r="K643" s="12"/>
      <c r="L643" s="12"/>
      <c r="M643" s="12"/>
      <c r="N643" s="12"/>
      <c r="O643" s="12"/>
      <c r="P643" s="12"/>
      <c r="Q643" s="12"/>
      <c r="R643" s="12"/>
      <c r="S643" s="12"/>
      <c r="T643" s="12"/>
      <c r="U643" s="12"/>
      <c r="V643" s="12"/>
      <c r="W643" s="12"/>
      <c r="X643" s="12"/>
      <c r="Y643" s="12"/>
      <c r="Z643" s="12"/>
    </row>
    <row r="644" ht="15.75" customHeight="1">
      <c r="A644" s="12"/>
      <c r="B644" s="138"/>
      <c r="C644" s="138"/>
      <c r="D644" s="138"/>
      <c r="E644" s="138"/>
      <c r="F644" s="12"/>
      <c r="G644" s="12"/>
      <c r="H644" s="12"/>
      <c r="I644" s="12"/>
      <c r="J644" s="12"/>
      <c r="K644" s="12"/>
      <c r="L644" s="12"/>
      <c r="M644" s="12"/>
      <c r="N644" s="12"/>
      <c r="O644" s="12"/>
      <c r="P644" s="12"/>
      <c r="Q644" s="12"/>
      <c r="R644" s="12"/>
      <c r="S644" s="12"/>
      <c r="T644" s="12"/>
      <c r="U644" s="12"/>
      <c r="V644" s="12"/>
      <c r="W644" s="12"/>
      <c r="X644" s="12"/>
      <c r="Y644" s="12"/>
      <c r="Z644" s="12"/>
    </row>
    <row r="645" ht="15.75" customHeight="1">
      <c r="A645" s="12"/>
      <c r="B645" s="138"/>
      <c r="C645" s="138"/>
      <c r="D645" s="138"/>
      <c r="E645" s="138"/>
      <c r="F645" s="12"/>
      <c r="G645" s="12"/>
      <c r="H645" s="12"/>
      <c r="I645" s="12"/>
      <c r="J645" s="12"/>
      <c r="K645" s="12"/>
      <c r="L645" s="12"/>
      <c r="M645" s="12"/>
      <c r="N645" s="12"/>
      <c r="O645" s="12"/>
      <c r="P645" s="12"/>
      <c r="Q645" s="12"/>
      <c r="R645" s="12"/>
      <c r="S645" s="12"/>
      <c r="T645" s="12"/>
      <c r="U645" s="12"/>
      <c r="V645" s="12"/>
      <c r="W645" s="12"/>
      <c r="X645" s="12"/>
      <c r="Y645" s="12"/>
      <c r="Z645" s="12"/>
    </row>
    <row r="646" ht="15.75" customHeight="1">
      <c r="A646" s="12"/>
      <c r="B646" s="138"/>
      <c r="C646" s="138"/>
      <c r="D646" s="138"/>
      <c r="E646" s="138"/>
      <c r="F646" s="12"/>
      <c r="G646" s="12"/>
      <c r="H646" s="12"/>
      <c r="I646" s="12"/>
      <c r="J646" s="12"/>
      <c r="K646" s="12"/>
      <c r="L646" s="12"/>
      <c r="M646" s="12"/>
      <c r="N646" s="12"/>
      <c r="O646" s="12"/>
      <c r="P646" s="12"/>
      <c r="Q646" s="12"/>
      <c r="R646" s="12"/>
      <c r="S646" s="12"/>
      <c r="T646" s="12"/>
      <c r="U646" s="12"/>
      <c r="V646" s="12"/>
      <c r="W646" s="12"/>
      <c r="X646" s="12"/>
      <c r="Y646" s="12"/>
      <c r="Z646" s="12"/>
    </row>
    <row r="647" ht="15.75" customHeight="1">
      <c r="A647" s="12"/>
      <c r="B647" s="138"/>
      <c r="C647" s="138"/>
      <c r="D647" s="138"/>
      <c r="E647" s="138"/>
      <c r="F647" s="12"/>
      <c r="G647" s="12"/>
      <c r="H647" s="12"/>
      <c r="I647" s="12"/>
      <c r="J647" s="12"/>
      <c r="K647" s="12"/>
      <c r="L647" s="12"/>
      <c r="M647" s="12"/>
      <c r="N647" s="12"/>
      <c r="O647" s="12"/>
      <c r="P647" s="12"/>
      <c r="Q647" s="12"/>
      <c r="R647" s="12"/>
      <c r="S647" s="12"/>
      <c r="T647" s="12"/>
      <c r="U647" s="12"/>
      <c r="V647" s="12"/>
      <c r="W647" s="12"/>
      <c r="X647" s="12"/>
      <c r="Y647" s="12"/>
      <c r="Z647" s="12"/>
    </row>
    <row r="648" ht="15.75" customHeight="1">
      <c r="A648" s="12"/>
      <c r="B648" s="138"/>
      <c r="C648" s="138"/>
      <c r="D648" s="138"/>
      <c r="E648" s="138"/>
      <c r="F648" s="12"/>
      <c r="G648" s="12"/>
      <c r="H648" s="12"/>
      <c r="I648" s="12"/>
      <c r="J648" s="12"/>
      <c r="K648" s="12"/>
      <c r="L648" s="12"/>
      <c r="M648" s="12"/>
      <c r="N648" s="12"/>
      <c r="O648" s="12"/>
      <c r="P648" s="12"/>
      <c r="Q648" s="12"/>
      <c r="R648" s="12"/>
      <c r="S648" s="12"/>
      <c r="T648" s="12"/>
      <c r="U648" s="12"/>
      <c r="V648" s="12"/>
      <c r="W648" s="12"/>
      <c r="X648" s="12"/>
      <c r="Y648" s="12"/>
      <c r="Z648" s="12"/>
    </row>
    <row r="649" ht="15.75" customHeight="1">
      <c r="A649" s="12"/>
      <c r="B649" s="138"/>
      <c r="C649" s="138"/>
      <c r="D649" s="138"/>
      <c r="E649" s="138"/>
      <c r="F649" s="12"/>
      <c r="G649" s="12"/>
      <c r="H649" s="12"/>
      <c r="I649" s="12"/>
      <c r="J649" s="12"/>
      <c r="K649" s="12"/>
      <c r="L649" s="12"/>
      <c r="M649" s="12"/>
      <c r="N649" s="12"/>
      <c r="O649" s="12"/>
      <c r="P649" s="12"/>
      <c r="Q649" s="12"/>
      <c r="R649" s="12"/>
      <c r="S649" s="12"/>
      <c r="T649" s="12"/>
      <c r="U649" s="12"/>
      <c r="V649" s="12"/>
      <c r="W649" s="12"/>
      <c r="X649" s="12"/>
      <c r="Y649" s="12"/>
      <c r="Z649" s="12"/>
    </row>
    <row r="650" ht="15.75" customHeight="1">
      <c r="A650" s="12"/>
      <c r="B650" s="138"/>
      <c r="C650" s="138"/>
      <c r="D650" s="138"/>
      <c r="E650" s="138"/>
      <c r="F650" s="12"/>
      <c r="G650" s="12"/>
      <c r="H650" s="12"/>
      <c r="I650" s="12"/>
      <c r="J650" s="12"/>
      <c r="K650" s="12"/>
      <c r="L650" s="12"/>
      <c r="M650" s="12"/>
      <c r="N650" s="12"/>
      <c r="O650" s="12"/>
      <c r="P650" s="12"/>
      <c r="Q650" s="12"/>
      <c r="R650" s="12"/>
      <c r="S650" s="12"/>
      <c r="T650" s="12"/>
      <c r="U650" s="12"/>
      <c r="V650" s="12"/>
      <c r="W650" s="12"/>
      <c r="X650" s="12"/>
      <c r="Y650" s="12"/>
      <c r="Z650" s="12"/>
    </row>
    <row r="651" ht="15.75" customHeight="1">
      <c r="A651" s="12"/>
      <c r="B651" s="138"/>
      <c r="C651" s="138"/>
      <c r="D651" s="138"/>
      <c r="E651" s="138"/>
      <c r="F651" s="12"/>
      <c r="G651" s="12"/>
      <c r="H651" s="12"/>
      <c r="I651" s="12"/>
      <c r="J651" s="12"/>
      <c r="K651" s="12"/>
      <c r="L651" s="12"/>
      <c r="M651" s="12"/>
      <c r="N651" s="12"/>
      <c r="O651" s="12"/>
      <c r="P651" s="12"/>
      <c r="Q651" s="12"/>
      <c r="R651" s="12"/>
      <c r="S651" s="12"/>
      <c r="T651" s="12"/>
      <c r="U651" s="12"/>
      <c r="V651" s="12"/>
      <c r="W651" s="12"/>
      <c r="X651" s="12"/>
      <c r="Y651" s="12"/>
      <c r="Z651" s="12"/>
    </row>
    <row r="652" ht="15.75" customHeight="1">
      <c r="A652" s="12"/>
      <c r="B652" s="138"/>
      <c r="C652" s="138"/>
      <c r="D652" s="138"/>
      <c r="E652" s="138"/>
      <c r="F652" s="12"/>
      <c r="G652" s="12"/>
      <c r="H652" s="12"/>
      <c r="I652" s="12"/>
      <c r="J652" s="12"/>
      <c r="K652" s="12"/>
      <c r="L652" s="12"/>
      <c r="M652" s="12"/>
      <c r="N652" s="12"/>
      <c r="O652" s="12"/>
      <c r="P652" s="12"/>
      <c r="Q652" s="12"/>
      <c r="R652" s="12"/>
      <c r="S652" s="12"/>
      <c r="T652" s="12"/>
      <c r="U652" s="12"/>
      <c r="V652" s="12"/>
      <c r="W652" s="12"/>
      <c r="X652" s="12"/>
      <c r="Y652" s="12"/>
      <c r="Z652" s="12"/>
    </row>
    <row r="653" ht="15.75" customHeight="1">
      <c r="A653" s="12"/>
      <c r="B653" s="138"/>
      <c r="C653" s="138"/>
      <c r="D653" s="138"/>
      <c r="E653" s="138"/>
      <c r="F653" s="12"/>
      <c r="G653" s="12"/>
      <c r="H653" s="12"/>
      <c r="I653" s="12"/>
      <c r="J653" s="12"/>
      <c r="K653" s="12"/>
      <c r="L653" s="12"/>
      <c r="M653" s="12"/>
      <c r="N653" s="12"/>
      <c r="O653" s="12"/>
      <c r="P653" s="12"/>
      <c r="Q653" s="12"/>
      <c r="R653" s="12"/>
      <c r="S653" s="12"/>
      <c r="T653" s="12"/>
      <c r="U653" s="12"/>
      <c r="V653" s="12"/>
      <c r="W653" s="12"/>
      <c r="X653" s="12"/>
      <c r="Y653" s="12"/>
      <c r="Z653" s="12"/>
    </row>
    <row r="654" ht="15.75" customHeight="1">
      <c r="A654" s="12"/>
      <c r="B654" s="138"/>
      <c r="C654" s="138"/>
      <c r="D654" s="138"/>
      <c r="E654" s="138"/>
      <c r="F654" s="12"/>
      <c r="G654" s="12"/>
      <c r="H654" s="12"/>
      <c r="I654" s="12"/>
      <c r="J654" s="12"/>
      <c r="K654" s="12"/>
      <c r="L654" s="12"/>
      <c r="M654" s="12"/>
      <c r="N654" s="12"/>
      <c r="O654" s="12"/>
      <c r="P654" s="12"/>
      <c r="Q654" s="12"/>
      <c r="R654" s="12"/>
      <c r="S654" s="12"/>
      <c r="T654" s="12"/>
      <c r="U654" s="12"/>
      <c r="V654" s="12"/>
      <c r="W654" s="12"/>
      <c r="X654" s="12"/>
      <c r="Y654" s="12"/>
      <c r="Z654" s="12"/>
    </row>
    <row r="655" ht="15.75" customHeight="1">
      <c r="A655" s="12"/>
      <c r="B655" s="138"/>
      <c r="C655" s="138"/>
      <c r="D655" s="138"/>
      <c r="E655" s="138"/>
      <c r="F655" s="12"/>
      <c r="G655" s="12"/>
      <c r="H655" s="12"/>
      <c r="I655" s="12"/>
      <c r="J655" s="12"/>
      <c r="K655" s="12"/>
      <c r="L655" s="12"/>
      <c r="M655" s="12"/>
      <c r="N655" s="12"/>
      <c r="O655" s="12"/>
      <c r="P655" s="12"/>
      <c r="Q655" s="12"/>
      <c r="R655" s="12"/>
      <c r="S655" s="12"/>
      <c r="T655" s="12"/>
      <c r="U655" s="12"/>
      <c r="V655" s="12"/>
      <c r="W655" s="12"/>
      <c r="X655" s="12"/>
      <c r="Y655" s="12"/>
      <c r="Z655" s="12"/>
    </row>
    <row r="656" ht="15.75" customHeight="1">
      <c r="A656" s="12"/>
      <c r="B656" s="138"/>
      <c r="C656" s="138"/>
      <c r="D656" s="138"/>
      <c r="E656" s="138"/>
      <c r="F656" s="12"/>
      <c r="G656" s="12"/>
      <c r="H656" s="12"/>
      <c r="I656" s="12"/>
      <c r="J656" s="12"/>
      <c r="K656" s="12"/>
      <c r="L656" s="12"/>
      <c r="M656" s="12"/>
      <c r="N656" s="12"/>
      <c r="O656" s="12"/>
      <c r="P656" s="12"/>
      <c r="Q656" s="12"/>
      <c r="R656" s="12"/>
      <c r="S656" s="12"/>
      <c r="T656" s="12"/>
      <c r="U656" s="12"/>
      <c r="V656" s="12"/>
      <c r="W656" s="12"/>
      <c r="X656" s="12"/>
      <c r="Y656" s="12"/>
      <c r="Z656" s="12"/>
    </row>
    <row r="657" ht="15.75" customHeight="1">
      <c r="A657" s="12"/>
      <c r="B657" s="138"/>
      <c r="C657" s="138"/>
      <c r="D657" s="138"/>
      <c r="E657" s="138"/>
      <c r="F657" s="12"/>
      <c r="G657" s="12"/>
      <c r="H657" s="12"/>
      <c r="I657" s="12"/>
      <c r="J657" s="12"/>
      <c r="K657" s="12"/>
      <c r="L657" s="12"/>
      <c r="M657" s="12"/>
      <c r="N657" s="12"/>
      <c r="O657" s="12"/>
      <c r="P657" s="12"/>
      <c r="Q657" s="12"/>
      <c r="R657" s="12"/>
      <c r="S657" s="12"/>
      <c r="T657" s="12"/>
      <c r="U657" s="12"/>
      <c r="V657" s="12"/>
      <c r="W657" s="12"/>
      <c r="X657" s="12"/>
      <c r="Y657" s="12"/>
      <c r="Z657" s="12"/>
    </row>
    <row r="658" ht="15.75" customHeight="1">
      <c r="A658" s="12"/>
      <c r="B658" s="138"/>
      <c r="C658" s="138"/>
      <c r="D658" s="138"/>
      <c r="E658" s="138"/>
      <c r="F658" s="12"/>
      <c r="G658" s="12"/>
      <c r="H658" s="12"/>
      <c r="I658" s="12"/>
      <c r="J658" s="12"/>
      <c r="K658" s="12"/>
      <c r="L658" s="12"/>
      <c r="M658" s="12"/>
      <c r="N658" s="12"/>
      <c r="O658" s="12"/>
      <c r="P658" s="12"/>
      <c r="Q658" s="12"/>
      <c r="R658" s="12"/>
      <c r="S658" s="12"/>
      <c r="T658" s="12"/>
      <c r="U658" s="12"/>
      <c r="V658" s="12"/>
      <c r="W658" s="12"/>
      <c r="X658" s="12"/>
      <c r="Y658" s="12"/>
      <c r="Z658" s="12"/>
    </row>
    <row r="659" ht="15.75" customHeight="1">
      <c r="A659" s="12"/>
      <c r="B659" s="138"/>
      <c r="C659" s="138"/>
      <c r="D659" s="138"/>
      <c r="E659" s="138"/>
      <c r="F659" s="12"/>
      <c r="G659" s="12"/>
      <c r="H659" s="12"/>
      <c r="I659" s="12"/>
      <c r="J659" s="12"/>
      <c r="K659" s="12"/>
      <c r="L659" s="12"/>
      <c r="M659" s="12"/>
      <c r="N659" s="12"/>
      <c r="O659" s="12"/>
      <c r="P659" s="12"/>
      <c r="Q659" s="12"/>
      <c r="R659" s="12"/>
      <c r="S659" s="12"/>
      <c r="T659" s="12"/>
      <c r="U659" s="12"/>
      <c r="V659" s="12"/>
      <c r="W659" s="12"/>
      <c r="X659" s="12"/>
      <c r="Y659" s="12"/>
      <c r="Z659" s="12"/>
    </row>
    <row r="660" ht="15.75" customHeight="1">
      <c r="A660" s="12"/>
      <c r="B660" s="138"/>
      <c r="C660" s="138"/>
      <c r="D660" s="138"/>
      <c r="E660" s="138"/>
      <c r="F660" s="12"/>
      <c r="G660" s="12"/>
      <c r="H660" s="12"/>
      <c r="I660" s="12"/>
      <c r="J660" s="12"/>
      <c r="K660" s="12"/>
      <c r="L660" s="12"/>
      <c r="M660" s="12"/>
      <c r="N660" s="12"/>
      <c r="O660" s="12"/>
      <c r="P660" s="12"/>
      <c r="Q660" s="12"/>
      <c r="R660" s="12"/>
      <c r="S660" s="12"/>
      <c r="T660" s="12"/>
      <c r="U660" s="12"/>
      <c r="V660" s="12"/>
      <c r="W660" s="12"/>
      <c r="X660" s="12"/>
      <c r="Y660" s="12"/>
      <c r="Z660" s="12"/>
    </row>
    <row r="661" ht="15.75" customHeight="1">
      <c r="A661" s="12"/>
      <c r="B661" s="138"/>
      <c r="C661" s="138"/>
      <c r="D661" s="138"/>
      <c r="E661" s="138"/>
      <c r="F661" s="12"/>
      <c r="G661" s="12"/>
      <c r="H661" s="12"/>
      <c r="I661" s="12"/>
      <c r="J661" s="12"/>
      <c r="K661" s="12"/>
      <c r="L661" s="12"/>
      <c r="M661" s="12"/>
      <c r="N661" s="12"/>
      <c r="O661" s="12"/>
      <c r="P661" s="12"/>
      <c r="Q661" s="12"/>
      <c r="R661" s="12"/>
      <c r="S661" s="12"/>
      <c r="T661" s="12"/>
      <c r="U661" s="12"/>
      <c r="V661" s="12"/>
      <c r="W661" s="12"/>
      <c r="X661" s="12"/>
      <c r="Y661" s="12"/>
      <c r="Z661" s="12"/>
    </row>
    <row r="662" ht="15.75" customHeight="1">
      <c r="A662" s="12"/>
      <c r="B662" s="138"/>
      <c r="C662" s="138"/>
      <c r="D662" s="138"/>
      <c r="E662" s="138"/>
      <c r="F662" s="12"/>
      <c r="G662" s="12"/>
      <c r="H662" s="12"/>
      <c r="I662" s="12"/>
      <c r="J662" s="12"/>
      <c r="K662" s="12"/>
      <c r="L662" s="12"/>
      <c r="M662" s="12"/>
      <c r="N662" s="12"/>
      <c r="O662" s="12"/>
      <c r="P662" s="12"/>
      <c r="Q662" s="12"/>
      <c r="R662" s="12"/>
      <c r="S662" s="12"/>
      <c r="T662" s="12"/>
      <c r="U662" s="12"/>
      <c r="V662" s="12"/>
      <c r="W662" s="12"/>
      <c r="X662" s="12"/>
      <c r="Y662" s="12"/>
      <c r="Z662" s="12"/>
    </row>
    <row r="663" ht="15.75" customHeight="1">
      <c r="A663" s="12"/>
      <c r="B663" s="138"/>
      <c r="C663" s="138"/>
      <c r="D663" s="138"/>
      <c r="E663" s="138"/>
      <c r="F663" s="12"/>
      <c r="G663" s="12"/>
      <c r="H663" s="12"/>
      <c r="I663" s="12"/>
      <c r="J663" s="12"/>
      <c r="K663" s="12"/>
      <c r="L663" s="12"/>
      <c r="M663" s="12"/>
      <c r="N663" s="12"/>
      <c r="O663" s="12"/>
      <c r="P663" s="12"/>
      <c r="Q663" s="12"/>
      <c r="R663" s="12"/>
      <c r="S663" s="12"/>
      <c r="T663" s="12"/>
      <c r="U663" s="12"/>
      <c r="V663" s="12"/>
      <c r="W663" s="12"/>
      <c r="X663" s="12"/>
      <c r="Y663" s="12"/>
      <c r="Z663" s="12"/>
    </row>
    <row r="664" ht="15.75" customHeight="1">
      <c r="A664" s="12"/>
      <c r="B664" s="138"/>
      <c r="C664" s="138"/>
      <c r="D664" s="138"/>
      <c r="E664" s="138"/>
      <c r="F664" s="12"/>
      <c r="G664" s="12"/>
      <c r="H664" s="12"/>
      <c r="I664" s="12"/>
      <c r="J664" s="12"/>
      <c r="K664" s="12"/>
      <c r="L664" s="12"/>
      <c r="M664" s="12"/>
      <c r="N664" s="12"/>
      <c r="O664" s="12"/>
      <c r="P664" s="12"/>
      <c r="Q664" s="12"/>
      <c r="R664" s="12"/>
      <c r="S664" s="12"/>
      <c r="T664" s="12"/>
      <c r="U664" s="12"/>
      <c r="V664" s="12"/>
      <c r="W664" s="12"/>
      <c r="X664" s="12"/>
      <c r="Y664" s="12"/>
      <c r="Z664" s="12"/>
    </row>
    <row r="665" ht="15.75" customHeight="1">
      <c r="A665" s="12"/>
      <c r="B665" s="138"/>
      <c r="C665" s="138"/>
      <c r="D665" s="138"/>
      <c r="E665" s="138"/>
      <c r="F665" s="12"/>
      <c r="G665" s="12"/>
      <c r="H665" s="12"/>
      <c r="I665" s="12"/>
      <c r="J665" s="12"/>
      <c r="K665" s="12"/>
      <c r="L665" s="12"/>
      <c r="M665" s="12"/>
      <c r="N665" s="12"/>
      <c r="O665" s="12"/>
      <c r="P665" s="12"/>
      <c r="Q665" s="12"/>
      <c r="R665" s="12"/>
      <c r="S665" s="12"/>
      <c r="T665" s="12"/>
      <c r="U665" s="12"/>
      <c r="V665" s="12"/>
      <c r="W665" s="12"/>
      <c r="X665" s="12"/>
      <c r="Y665" s="12"/>
      <c r="Z665" s="12"/>
    </row>
    <row r="666" ht="15.75" customHeight="1">
      <c r="A666" s="12"/>
      <c r="B666" s="138"/>
      <c r="C666" s="138"/>
      <c r="D666" s="138"/>
      <c r="E666" s="138"/>
      <c r="F666" s="12"/>
      <c r="G666" s="12"/>
      <c r="H666" s="12"/>
      <c r="I666" s="12"/>
      <c r="J666" s="12"/>
      <c r="K666" s="12"/>
      <c r="L666" s="12"/>
      <c r="M666" s="12"/>
      <c r="N666" s="12"/>
      <c r="O666" s="12"/>
      <c r="P666" s="12"/>
      <c r="Q666" s="12"/>
      <c r="R666" s="12"/>
      <c r="S666" s="12"/>
      <c r="T666" s="12"/>
      <c r="U666" s="12"/>
      <c r="V666" s="12"/>
      <c r="W666" s="12"/>
      <c r="X666" s="12"/>
      <c r="Y666" s="12"/>
      <c r="Z666" s="12"/>
    </row>
    <row r="667" ht="15.75" customHeight="1">
      <c r="A667" s="12"/>
      <c r="B667" s="138"/>
      <c r="C667" s="138"/>
      <c r="D667" s="138"/>
      <c r="E667" s="138"/>
      <c r="F667" s="12"/>
      <c r="G667" s="12"/>
      <c r="H667" s="12"/>
      <c r="I667" s="12"/>
      <c r="J667" s="12"/>
      <c r="K667" s="12"/>
      <c r="L667" s="12"/>
      <c r="M667" s="12"/>
      <c r="N667" s="12"/>
      <c r="O667" s="12"/>
      <c r="P667" s="12"/>
      <c r="Q667" s="12"/>
      <c r="R667" s="12"/>
      <c r="S667" s="12"/>
      <c r="T667" s="12"/>
      <c r="U667" s="12"/>
      <c r="V667" s="12"/>
      <c r="W667" s="12"/>
      <c r="X667" s="12"/>
      <c r="Y667" s="12"/>
      <c r="Z667" s="12"/>
    </row>
    <row r="668" ht="15.75" customHeight="1">
      <c r="A668" s="12"/>
      <c r="B668" s="138"/>
      <c r="C668" s="138"/>
      <c r="D668" s="138"/>
      <c r="E668" s="138"/>
      <c r="F668" s="12"/>
      <c r="G668" s="12"/>
      <c r="H668" s="12"/>
      <c r="I668" s="12"/>
      <c r="J668" s="12"/>
      <c r="K668" s="12"/>
      <c r="L668" s="12"/>
      <c r="M668" s="12"/>
      <c r="N668" s="12"/>
      <c r="O668" s="12"/>
      <c r="P668" s="12"/>
      <c r="Q668" s="12"/>
      <c r="R668" s="12"/>
      <c r="S668" s="12"/>
      <c r="T668" s="12"/>
      <c r="U668" s="12"/>
      <c r="V668" s="12"/>
      <c r="W668" s="12"/>
      <c r="X668" s="12"/>
      <c r="Y668" s="12"/>
      <c r="Z668" s="12"/>
    </row>
    <row r="669" ht="15.75" customHeight="1">
      <c r="A669" s="12"/>
      <c r="B669" s="138"/>
      <c r="C669" s="138"/>
      <c r="D669" s="138"/>
      <c r="E669" s="138"/>
      <c r="F669" s="12"/>
      <c r="G669" s="12"/>
      <c r="H669" s="12"/>
      <c r="I669" s="12"/>
      <c r="J669" s="12"/>
      <c r="K669" s="12"/>
      <c r="L669" s="12"/>
      <c r="M669" s="12"/>
      <c r="N669" s="12"/>
      <c r="O669" s="12"/>
      <c r="P669" s="12"/>
      <c r="Q669" s="12"/>
      <c r="R669" s="12"/>
      <c r="S669" s="12"/>
      <c r="T669" s="12"/>
      <c r="U669" s="12"/>
      <c r="V669" s="12"/>
      <c r="W669" s="12"/>
      <c r="X669" s="12"/>
      <c r="Y669" s="12"/>
      <c r="Z669" s="12"/>
    </row>
    <row r="670" ht="15.75" customHeight="1">
      <c r="A670" s="12"/>
      <c r="B670" s="138"/>
      <c r="C670" s="138"/>
      <c r="D670" s="138"/>
      <c r="E670" s="138"/>
      <c r="F670" s="12"/>
      <c r="G670" s="12"/>
      <c r="H670" s="12"/>
      <c r="I670" s="12"/>
      <c r="J670" s="12"/>
      <c r="K670" s="12"/>
      <c r="L670" s="12"/>
      <c r="M670" s="12"/>
      <c r="N670" s="12"/>
      <c r="O670" s="12"/>
      <c r="P670" s="12"/>
      <c r="Q670" s="12"/>
      <c r="R670" s="12"/>
      <c r="S670" s="12"/>
      <c r="T670" s="12"/>
      <c r="U670" s="12"/>
      <c r="V670" s="12"/>
      <c r="W670" s="12"/>
      <c r="X670" s="12"/>
      <c r="Y670" s="12"/>
      <c r="Z670" s="12"/>
    </row>
    <row r="671" ht="15.75" customHeight="1">
      <c r="A671" s="12"/>
      <c r="B671" s="138"/>
      <c r="C671" s="138"/>
      <c r="D671" s="138"/>
      <c r="E671" s="138"/>
      <c r="F671" s="12"/>
      <c r="G671" s="12"/>
      <c r="H671" s="12"/>
      <c r="I671" s="12"/>
      <c r="J671" s="12"/>
      <c r="K671" s="12"/>
      <c r="L671" s="12"/>
      <c r="M671" s="12"/>
      <c r="N671" s="12"/>
      <c r="O671" s="12"/>
      <c r="P671" s="12"/>
      <c r="Q671" s="12"/>
      <c r="R671" s="12"/>
      <c r="S671" s="12"/>
      <c r="T671" s="12"/>
      <c r="U671" s="12"/>
      <c r="V671" s="12"/>
      <c r="W671" s="12"/>
      <c r="X671" s="12"/>
      <c r="Y671" s="12"/>
      <c r="Z671" s="12"/>
    </row>
    <row r="672" ht="15.75" customHeight="1">
      <c r="A672" s="12"/>
      <c r="B672" s="138"/>
      <c r="C672" s="138"/>
      <c r="D672" s="138"/>
      <c r="E672" s="138"/>
      <c r="F672" s="12"/>
      <c r="G672" s="12"/>
      <c r="H672" s="12"/>
      <c r="I672" s="12"/>
      <c r="J672" s="12"/>
      <c r="K672" s="12"/>
      <c r="L672" s="12"/>
      <c r="M672" s="12"/>
      <c r="N672" s="12"/>
      <c r="O672" s="12"/>
      <c r="P672" s="12"/>
      <c r="Q672" s="12"/>
      <c r="R672" s="12"/>
      <c r="S672" s="12"/>
      <c r="T672" s="12"/>
      <c r="U672" s="12"/>
      <c r="V672" s="12"/>
      <c r="W672" s="12"/>
      <c r="X672" s="12"/>
      <c r="Y672" s="12"/>
      <c r="Z672" s="12"/>
    </row>
    <row r="673" ht="15.75" customHeight="1">
      <c r="A673" s="12"/>
      <c r="B673" s="138"/>
      <c r="C673" s="138"/>
      <c r="D673" s="138"/>
      <c r="E673" s="138"/>
      <c r="F673" s="12"/>
      <c r="G673" s="12"/>
      <c r="H673" s="12"/>
      <c r="I673" s="12"/>
      <c r="J673" s="12"/>
      <c r="K673" s="12"/>
      <c r="L673" s="12"/>
      <c r="M673" s="12"/>
      <c r="N673" s="12"/>
      <c r="O673" s="12"/>
      <c r="P673" s="12"/>
      <c r="Q673" s="12"/>
      <c r="R673" s="12"/>
      <c r="S673" s="12"/>
      <c r="T673" s="12"/>
      <c r="U673" s="12"/>
      <c r="V673" s="12"/>
      <c r="W673" s="12"/>
      <c r="X673" s="12"/>
      <c r="Y673" s="12"/>
      <c r="Z673" s="12"/>
    </row>
    <row r="674" ht="15.75" customHeight="1">
      <c r="A674" s="12"/>
      <c r="B674" s="138"/>
      <c r="C674" s="138"/>
      <c r="D674" s="138"/>
      <c r="E674" s="138"/>
      <c r="F674" s="12"/>
      <c r="G674" s="12"/>
      <c r="H674" s="12"/>
      <c r="I674" s="12"/>
      <c r="J674" s="12"/>
      <c r="K674" s="12"/>
      <c r="L674" s="12"/>
      <c r="M674" s="12"/>
      <c r="N674" s="12"/>
      <c r="O674" s="12"/>
      <c r="P674" s="12"/>
      <c r="Q674" s="12"/>
      <c r="R674" s="12"/>
      <c r="S674" s="12"/>
      <c r="T674" s="12"/>
      <c r="U674" s="12"/>
      <c r="V674" s="12"/>
      <c r="W674" s="12"/>
      <c r="X674" s="12"/>
      <c r="Y674" s="12"/>
      <c r="Z674" s="12"/>
    </row>
    <row r="675" ht="15.75" customHeight="1">
      <c r="A675" s="12"/>
      <c r="B675" s="138"/>
      <c r="C675" s="138"/>
      <c r="D675" s="138"/>
      <c r="E675" s="138"/>
      <c r="F675" s="12"/>
      <c r="G675" s="12"/>
      <c r="H675" s="12"/>
      <c r="I675" s="12"/>
      <c r="J675" s="12"/>
      <c r="K675" s="12"/>
      <c r="L675" s="12"/>
      <c r="M675" s="12"/>
      <c r="N675" s="12"/>
      <c r="O675" s="12"/>
      <c r="P675" s="12"/>
      <c r="Q675" s="12"/>
      <c r="R675" s="12"/>
      <c r="S675" s="12"/>
      <c r="T675" s="12"/>
      <c r="U675" s="12"/>
      <c r="V675" s="12"/>
      <c r="W675" s="12"/>
      <c r="X675" s="12"/>
      <c r="Y675" s="12"/>
      <c r="Z675" s="12"/>
    </row>
    <row r="676" ht="15.75" customHeight="1">
      <c r="A676" s="12"/>
      <c r="B676" s="138"/>
      <c r="C676" s="138"/>
      <c r="D676" s="138"/>
      <c r="E676" s="138"/>
      <c r="F676" s="12"/>
      <c r="G676" s="12"/>
      <c r="H676" s="12"/>
      <c r="I676" s="12"/>
      <c r="J676" s="12"/>
      <c r="K676" s="12"/>
      <c r="L676" s="12"/>
      <c r="M676" s="12"/>
      <c r="N676" s="12"/>
      <c r="O676" s="12"/>
      <c r="P676" s="12"/>
      <c r="Q676" s="12"/>
      <c r="R676" s="12"/>
      <c r="S676" s="12"/>
      <c r="T676" s="12"/>
      <c r="U676" s="12"/>
      <c r="V676" s="12"/>
      <c r="W676" s="12"/>
      <c r="X676" s="12"/>
      <c r="Y676" s="12"/>
      <c r="Z676" s="12"/>
    </row>
    <row r="677" ht="15.75" customHeight="1">
      <c r="A677" s="12"/>
      <c r="B677" s="138"/>
      <c r="C677" s="138"/>
      <c r="D677" s="138"/>
      <c r="E677" s="138"/>
      <c r="F677" s="12"/>
      <c r="G677" s="12"/>
      <c r="H677" s="12"/>
      <c r="I677" s="12"/>
      <c r="J677" s="12"/>
      <c r="K677" s="12"/>
      <c r="L677" s="12"/>
      <c r="M677" s="12"/>
      <c r="N677" s="12"/>
      <c r="O677" s="12"/>
      <c r="P677" s="12"/>
      <c r="Q677" s="12"/>
      <c r="R677" s="12"/>
      <c r="S677" s="12"/>
      <c r="T677" s="12"/>
      <c r="U677" s="12"/>
      <c r="V677" s="12"/>
      <c r="W677" s="12"/>
      <c r="X677" s="12"/>
      <c r="Y677" s="12"/>
      <c r="Z677" s="12"/>
    </row>
    <row r="678" ht="15.75" customHeight="1">
      <c r="A678" s="12"/>
      <c r="B678" s="138"/>
      <c r="C678" s="138"/>
      <c r="D678" s="138"/>
      <c r="E678" s="138"/>
      <c r="F678" s="12"/>
      <c r="G678" s="12"/>
      <c r="H678" s="12"/>
      <c r="I678" s="12"/>
      <c r="J678" s="12"/>
      <c r="K678" s="12"/>
      <c r="L678" s="12"/>
      <c r="M678" s="12"/>
      <c r="N678" s="12"/>
      <c r="O678" s="12"/>
      <c r="P678" s="12"/>
      <c r="Q678" s="12"/>
      <c r="R678" s="12"/>
      <c r="S678" s="12"/>
      <c r="T678" s="12"/>
      <c r="U678" s="12"/>
      <c r="V678" s="12"/>
      <c r="W678" s="12"/>
      <c r="X678" s="12"/>
      <c r="Y678" s="12"/>
      <c r="Z678" s="12"/>
    </row>
    <row r="679" ht="15.75" customHeight="1">
      <c r="A679" s="12"/>
      <c r="B679" s="138"/>
      <c r="C679" s="138"/>
      <c r="D679" s="138"/>
      <c r="E679" s="138"/>
      <c r="F679" s="12"/>
      <c r="G679" s="12"/>
      <c r="H679" s="12"/>
      <c r="I679" s="12"/>
      <c r="J679" s="12"/>
      <c r="K679" s="12"/>
      <c r="L679" s="12"/>
      <c r="M679" s="12"/>
      <c r="N679" s="12"/>
      <c r="O679" s="12"/>
      <c r="P679" s="12"/>
      <c r="Q679" s="12"/>
      <c r="R679" s="12"/>
      <c r="S679" s="12"/>
      <c r="T679" s="12"/>
      <c r="U679" s="12"/>
      <c r="V679" s="12"/>
      <c r="W679" s="12"/>
      <c r="X679" s="12"/>
      <c r="Y679" s="12"/>
      <c r="Z679" s="12"/>
    </row>
    <row r="680" ht="15.75" customHeight="1">
      <c r="A680" s="12"/>
      <c r="B680" s="138"/>
      <c r="C680" s="138"/>
      <c r="D680" s="138"/>
      <c r="E680" s="138"/>
      <c r="F680" s="12"/>
      <c r="G680" s="12"/>
      <c r="H680" s="12"/>
      <c r="I680" s="12"/>
      <c r="J680" s="12"/>
      <c r="K680" s="12"/>
      <c r="L680" s="12"/>
      <c r="M680" s="12"/>
      <c r="N680" s="12"/>
      <c r="O680" s="12"/>
      <c r="P680" s="12"/>
      <c r="Q680" s="12"/>
      <c r="R680" s="12"/>
      <c r="S680" s="12"/>
      <c r="T680" s="12"/>
      <c r="U680" s="12"/>
      <c r="V680" s="12"/>
      <c r="W680" s="12"/>
      <c r="X680" s="12"/>
      <c r="Y680" s="12"/>
      <c r="Z680" s="12"/>
    </row>
    <row r="681" ht="15.75" customHeight="1">
      <c r="A681" s="12"/>
      <c r="B681" s="138"/>
      <c r="C681" s="138"/>
      <c r="D681" s="138"/>
      <c r="E681" s="138"/>
      <c r="F681" s="12"/>
      <c r="G681" s="12"/>
      <c r="H681" s="12"/>
      <c r="I681" s="12"/>
      <c r="J681" s="12"/>
      <c r="K681" s="12"/>
      <c r="L681" s="12"/>
      <c r="M681" s="12"/>
      <c r="N681" s="12"/>
      <c r="O681" s="12"/>
      <c r="P681" s="12"/>
      <c r="Q681" s="12"/>
      <c r="R681" s="12"/>
      <c r="S681" s="12"/>
      <c r="T681" s="12"/>
      <c r="U681" s="12"/>
      <c r="V681" s="12"/>
      <c r="W681" s="12"/>
      <c r="X681" s="12"/>
      <c r="Y681" s="12"/>
      <c r="Z681" s="12"/>
    </row>
    <row r="682" ht="15.75" customHeight="1">
      <c r="A682" s="12"/>
      <c r="B682" s="138"/>
      <c r="C682" s="138"/>
      <c r="D682" s="138"/>
      <c r="E682" s="138"/>
      <c r="F682" s="12"/>
      <c r="G682" s="12"/>
      <c r="H682" s="12"/>
      <c r="I682" s="12"/>
      <c r="J682" s="12"/>
      <c r="K682" s="12"/>
      <c r="L682" s="12"/>
      <c r="M682" s="12"/>
      <c r="N682" s="12"/>
      <c r="O682" s="12"/>
      <c r="P682" s="12"/>
      <c r="Q682" s="12"/>
      <c r="R682" s="12"/>
      <c r="S682" s="12"/>
      <c r="T682" s="12"/>
      <c r="U682" s="12"/>
      <c r="V682" s="12"/>
      <c r="W682" s="12"/>
      <c r="X682" s="12"/>
      <c r="Y682" s="12"/>
      <c r="Z682" s="12"/>
    </row>
    <row r="683" ht="15.75" customHeight="1">
      <c r="A683" s="12"/>
      <c r="B683" s="138"/>
      <c r="C683" s="138"/>
      <c r="D683" s="138"/>
      <c r="E683" s="138"/>
      <c r="F683" s="12"/>
      <c r="G683" s="12"/>
      <c r="H683" s="12"/>
      <c r="I683" s="12"/>
      <c r="J683" s="12"/>
      <c r="K683" s="12"/>
      <c r="L683" s="12"/>
      <c r="M683" s="12"/>
      <c r="N683" s="12"/>
      <c r="O683" s="12"/>
      <c r="P683" s="12"/>
      <c r="Q683" s="12"/>
      <c r="R683" s="12"/>
      <c r="S683" s="12"/>
      <c r="T683" s="12"/>
      <c r="U683" s="12"/>
      <c r="V683" s="12"/>
      <c r="W683" s="12"/>
      <c r="X683" s="12"/>
      <c r="Y683" s="12"/>
      <c r="Z683" s="12"/>
    </row>
    <row r="684" ht="15.75" customHeight="1">
      <c r="A684" s="12"/>
      <c r="B684" s="138"/>
      <c r="C684" s="138"/>
      <c r="D684" s="138"/>
      <c r="E684" s="138"/>
      <c r="F684" s="12"/>
      <c r="G684" s="12"/>
      <c r="H684" s="12"/>
      <c r="I684" s="12"/>
      <c r="J684" s="12"/>
      <c r="K684" s="12"/>
      <c r="L684" s="12"/>
      <c r="M684" s="12"/>
      <c r="N684" s="12"/>
      <c r="O684" s="12"/>
      <c r="P684" s="12"/>
      <c r="Q684" s="12"/>
      <c r="R684" s="12"/>
      <c r="S684" s="12"/>
      <c r="T684" s="12"/>
      <c r="U684" s="12"/>
      <c r="V684" s="12"/>
      <c r="W684" s="12"/>
      <c r="X684" s="12"/>
      <c r="Y684" s="12"/>
      <c r="Z684" s="12"/>
    </row>
    <row r="685" ht="15.75" customHeight="1">
      <c r="A685" s="12"/>
      <c r="B685" s="138"/>
      <c r="C685" s="138"/>
      <c r="D685" s="138"/>
      <c r="E685" s="138"/>
      <c r="F685" s="12"/>
      <c r="G685" s="12"/>
      <c r="H685" s="12"/>
      <c r="I685" s="12"/>
      <c r="J685" s="12"/>
      <c r="K685" s="12"/>
      <c r="L685" s="12"/>
      <c r="M685" s="12"/>
      <c r="N685" s="12"/>
      <c r="O685" s="12"/>
      <c r="P685" s="12"/>
      <c r="Q685" s="12"/>
      <c r="R685" s="12"/>
      <c r="S685" s="12"/>
      <c r="T685" s="12"/>
      <c r="U685" s="12"/>
      <c r="V685" s="12"/>
      <c r="W685" s="12"/>
      <c r="X685" s="12"/>
      <c r="Y685" s="12"/>
      <c r="Z685" s="12"/>
    </row>
    <row r="686" ht="15.75" customHeight="1">
      <c r="A686" s="12"/>
      <c r="B686" s="138"/>
      <c r="C686" s="138"/>
      <c r="D686" s="138"/>
      <c r="E686" s="138"/>
      <c r="F686" s="12"/>
      <c r="G686" s="12"/>
      <c r="H686" s="12"/>
      <c r="I686" s="12"/>
      <c r="J686" s="12"/>
      <c r="K686" s="12"/>
      <c r="L686" s="12"/>
      <c r="M686" s="12"/>
      <c r="N686" s="12"/>
      <c r="O686" s="12"/>
      <c r="P686" s="12"/>
      <c r="Q686" s="12"/>
      <c r="R686" s="12"/>
      <c r="S686" s="12"/>
      <c r="T686" s="12"/>
      <c r="U686" s="12"/>
      <c r="V686" s="12"/>
      <c r="W686" s="12"/>
      <c r="X686" s="12"/>
      <c r="Y686" s="12"/>
      <c r="Z686" s="12"/>
    </row>
    <row r="687" ht="15.75" customHeight="1">
      <c r="A687" s="12"/>
      <c r="B687" s="138"/>
      <c r="C687" s="138"/>
      <c r="D687" s="138"/>
      <c r="E687" s="138"/>
      <c r="F687" s="12"/>
      <c r="G687" s="12"/>
      <c r="H687" s="12"/>
      <c r="I687" s="12"/>
      <c r="J687" s="12"/>
      <c r="K687" s="12"/>
      <c r="L687" s="12"/>
      <c r="M687" s="12"/>
      <c r="N687" s="12"/>
      <c r="O687" s="12"/>
      <c r="P687" s="12"/>
      <c r="Q687" s="12"/>
      <c r="R687" s="12"/>
      <c r="S687" s="12"/>
      <c r="T687" s="12"/>
      <c r="U687" s="12"/>
      <c r="V687" s="12"/>
      <c r="W687" s="12"/>
      <c r="X687" s="12"/>
      <c r="Y687" s="12"/>
      <c r="Z687" s="12"/>
    </row>
    <row r="688" ht="15.75" customHeight="1">
      <c r="A688" s="12"/>
      <c r="B688" s="138"/>
      <c r="C688" s="138"/>
      <c r="D688" s="138"/>
      <c r="E688" s="138"/>
      <c r="F688" s="12"/>
      <c r="G688" s="12"/>
      <c r="H688" s="12"/>
      <c r="I688" s="12"/>
      <c r="J688" s="12"/>
      <c r="K688" s="12"/>
      <c r="L688" s="12"/>
      <c r="M688" s="12"/>
      <c r="N688" s="12"/>
      <c r="O688" s="12"/>
      <c r="P688" s="12"/>
      <c r="Q688" s="12"/>
      <c r="R688" s="12"/>
      <c r="S688" s="12"/>
      <c r="T688" s="12"/>
      <c r="U688" s="12"/>
      <c r="V688" s="12"/>
      <c r="W688" s="12"/>
      <c r="X688" s="12"/>
      <c r="Y688" s="12"/>
      <c r="Z688" s="12"/>
    </row>
    <row r="689" ht="15.75" customHeight="1">
      <c r="A689" s="12"/>
      <c r="B689" s="138"/>
      <c r="C689" s="138"/>
      <c r="D689" s="138"/>
      <c r="E689" s="138"/>
      <c r="F689" s="12"/>
      <c r="G689" s="12"/>
      <c r="H689" s="12"/>
      <c r="I689" s="12"/>
      <c r="J689" s="12"/>
      <c r="K689" s="12"/>
      <c r="L689" s="12"/>
      <c r="M689" s="12"/>
      <c r="N689" s="12"/>
      <c r="O689" s="12"/>
      <c r="P689" s="12"/>
      <c r="Q689" s="12"/>
      <c r="R689" s="12"/>
      <c r="S689" s="12"/>
      <c r="T689" s="12"/>
      <c r="U689" s="12"/>
      <c r="V689" s="12"/>
      <c r="W689" s="12"/>
      <c r="X689" s="12"/>
      <c r="Y689" s="12"/>
      <c r="Z689" s="12"/>
    </row>
    <row r="690" ht="15.75" customHeight="1">
      <c r="A690" s="12"/>
      <c r="B690" s="138"/>
      <c r="C690" s="138"/>
      <c r="D690" s="138"/>
      <c r="E690" s="138"/>
      <c r="F690" s="12"/>
      <c r="G690" s="12"/>
      <c r="H690" s="12"/>
      <c r="I690" s="12"/>
      <c r="J690" s="12"/>
      <c r="K690" s="12"/>
      <c r="L690" s="12"/>
      <c r="M690" s="12"/>
      <c r="N690" s="12"/>
      <c r="O690" s="12"/>
      <c r="P690" s="12"/>
      <c r="Q690" s="12"/>
      <c r="R690" s="12"/>
      <c r="S690" s="12"/>
      <c r="T690" s="12"/>
      <c r="U690" s="12"/>
      <c r="V690" s="12"/>
      <c r="W690" s="12"/>
      <c r="X690" s="12"/>
      <c r="Y690" s="12"/>
      <c r="Z690" s="12"/>
    </row>
    <row r="691" ht="15.75" customHeight="1">
      <c r="A691" s="12"/>
      <c r="B691" s="138"/>
      <c r="C691" s="138"/>
      <c r="D691" s="138"/>
      <c r="E691" s="138"/>
      <c r="F691" s="12"/>
      <c r="G691" s="12"/>
      <c r="H691" s="12"/>
      <c r="I691" s="12"/>
      <c r="J691" s="12"/>
      <c r="K691" s="12"/>
      <c r="L691" s="12"/>
      <c r="M691" s="12"/>
      <c r="N691" s="12"/>
      <c r="O691" s="12"/>
      <c r="P691" s="12"/>
      <c r="Q691" s="12"/>
      <c r="R691" s="12"/>
      <c r="S691" s="12"/>
      <c r="T691" s="12"/>
      <c r="U691" s="12"/>
      <c r="V691" s="12"/>
      <c r="W691" s="12"/>
      <c r="X691" s="12"/>
      <c r="Y691" s="12"/>
      <c r="Z691" s="12"/>
    </row>
    <row r="692" ht="15.75" customHeight="1">
      <c r="A692" s="12"/>
      <c r="B692" s="138"/>
      <c r="C692" s="138"/>
      <c r="D692" s="138"/>
      <c r="E692" s="138"/>
      <c r="F692" s="12"/>
      <c r="G692" s="12"/>
      <c r="H692" s="12"/>
      <c r="I692" s="12"/>
      <c r="J692" s="12"/>
      <c r="K692" s="12"/>
      <c r="L692" s="12"/>
      <c r="M692" s="12"/>
      <c r="N692" s="12"/>
      <c r="O692" s="12"/>
      <c r="P692" s="12"/>
      <c r="Q692" s="12"/>
      <c r="R692" s="12"/>
      <c r="S692" s="12"/>
      <c r="T692" s="12"/>
      <c r="U692" s="12"/>
      <c r="V692" s="12"/>
      <c r="W692" s="12"/>
      <c r="X692" s="12"/>
      <c r="Y692" s="12"/>
      <c r="Z692" s="12"/>
    </row>
    <row r="693" ht="15.75" customHeight="1">
      <c r="A693" s="12"/>
      <c r="B693" s="138"/>
      <c r="C693" s="138"/>
      <c r="D693" s="138"/>
      <c r="E693" s="138"/>
      <c r="F693" s="12"/>
      <c r="G693" s="12"/>
      <c r="H693" s="12"/>
      <c r="I693" s="12"/>
      <c r="J693" s="12"/>
      <c r="K693" s="12"/>
      <c r="L693" s="12"/>
      <c r="M693" s="12"/>
      <c r="N693" s="12"/>
      <c r="O693" s="12"/>
      <c r="P693" s="12"/>
      <c r="Q693" s="12"/>
      <c r="R693" s="12"/>
      <c r="S693" s="12"/>
      <c r="T693" s="12"/>
      <c r="U693" s="12"/>
      <c r="V693" s="12"/>
      <c r="W693" s="12"/>
      <c r="X693" s="12"/>
      <c r="Y693" s="12"/>
      <c r="Z693" s="12"/>
    </row>
    <row r="694" ht="15.75" customHeight="1">
      <c r="A694" s="12"/>
      <c r="B694" s="138"/>
      <c r="C694" s="138"/>
      <c r="D694" s="138"/>
      <c r="E694" s="138"/>
      <c r="F694" s="12"/>
      <c r="G694" s="12"/>
      <c r="H694" s="12"/>
      <c r="I694" s="12"/>
      <c r="J694" s="12"/>
      <c r="K694" s="12"/>
      <c r="L694" s="12"/>
      <c r="M694" s="12"/>
      <c r="N694" s="12"/>
      <c r="O694" s="12"/>
      <c r="P694" s="12"/>
      <c r="Q694" s="12"/>
      <c r="R694" s="12"/>
      <c r="S694" s="12"/>
      <c r="T694" s="12"/>
      <c r="U694" s="12"/>
      <c r="V694" s="12"/>
      <c r="W694" s="12"/>
      <c r="X694" s="12"/>
      <c r="Y694" s="12"/>
      <c r="Z694" s="12"/>
    </row>
    <row r="695" ht="15.75" customHeight="1">
      <c r="A695" s="12"/>
      <c r="B695" s="138"/>
      <c r="C695" s="138"/>
      <c r="D695" s="138"/>
      <c r="E695" s="138"/>
      <c r="F695" s="12"/>
      <c r="G695" s="12"/>
      <c r="H695" s="12"/>
      <c r="I695" s="12"/>
      <c r="J695" s="12"/>
      <c r="K695" s="12"/>
      <c r="L695" s="12"/>
      <c r="M695" s="12"/>
      <c r="N695" s="12"/>
      <c r="O695" s="12"/>
      <c r="P695" s="12"/>
      <c r="Q695" s="12"/>
      <c r="R695" s="12"/>
      <c r="S695" s="12"/>
      <c r="T695" s="12"/>
      <c r="U695" s="12"/>
      <c r="V695" s="12"/>
      <c r="W695" s="12"/>
      <c r="X695" s="12"/>
      <c r="Y695" s="12"/>
      <c r="Z695" s="12"/>
    </row>
    <row r="696" ht="15.75" customHeight="1">
      <c r="A696" s="12"/>
      <c r="B696" s="138"/>
      <c r="C696" s="138"/>
      <c r="D696" s="138"/>
      <c r="E696" s="138"/>
      <c r="F696" s="12"/>
      <c r="G696" s="12"/>
      <c r="H696" s="12"/>
      <c r="I696" s="12"/>
      <c r="J696" s="12"/>
      <c r="K696" s="12"/>
      <c r="L696" s="12"/>
      <c r="M696" s="12"/>
      <c r="N696" s="12"/>
      <c r="O696" s="12"/>
      <c r="P696" s="12"/>
      <c r="Q696" s="12"/>
      <c r="R696" s="12"/>
      <c r="S696" s="12"/>
      <c r="T696" s="12"/>
      <c r="U696" s="12"/>
      <c r="V696" s="12"/>
      <c r="W696" s="12"/>
      <c r="X696" s="12"/>
      <c r="Y696" s="12"/>
      <c r="Z696" s="12"/>
    </row>
    <row r="697" ht="15.75" customHeight="1">
      <c r="A697" s="12"/>
      <c r="B697" s="138"/>
      <c r="C697" s="138"/>
      <c r="D697" s="138"/>
      <c r="E697" s="138"/>
      <c r="F697" s="12"/>
      <c r="G697" s="12"/>
      <c r="H697" s="12"/>
      <c r="I697" s="12"/>
      <c r="J697" s="12"/>
      <c r="K697" s="12"/>
      <c r="L697" s="12"/>
      <c r="M697" s="12"/>
      <c r="N697" s="12"/>
      <c r="O697" s="12"/>
      <c r="P697" s="12"/>
      <c r="Q697" s="12"/>
      <c r="R697" s="12"/>
      <c r="S697" s="12"/>
      <c r="T697" s="12"/>
      <c r="U697" s="12"/>
      <c r="V697" s="12"/>
      <c r="W697" s="12"/>
      <c r="X697" s="12"/>
      <c r="Y697" s="12"/>
      <c r="Z697" s="12"/>
    </row>
    <row r="698" ht="15.75" customHeight="1">
      <c r="A698" s="12"/>
      <c r="B698" s="138"/>
      <c r="C698" s="138"/>
      <c r="D698" s="138"/>
      <c r="E698" s="138"/>
      <c r="F698" s="12"/>
      <c r="G698" s="12"/>
      <c r="H698" s="12"/>
      <c r="I698" s="12"/>
      <c r="J698" s="12"/>
      <c r="K698" s="12"/>
      <c r="L698" s="12"/>
      <c r="M698" s="12"/>
      <c r="N698" s="12"/>
      <c r="O698" s="12"/>
      <c r="P698" s="12"/>
      <c r="Q698" s="12"/>
      <c r="R698" s="12"/>
      <c r="S698" s="12"/>
      <c r="T698" s="12"/>
      <c r="U698" s="12"/>
      <c r="V698" s="12"/>
      <c r="W698" s="12"/>
      <c r="X698" s="12"/>
      <c r="Y698" s="12"/>
      <c r="Z698" s="12"/>
    </row>
    <row r="699" ht="15.75" customHeight="1">
      <c r="A699" s="12"/>
      <c r="B699" s="138"/>
      <c r="C699" s="138"/>
      <c r="D699" s="138"/>
      <c r="E699" s="138"/>
      <c r="F699" s="12"/>
      <c r="G699" s="12"/>
      <c r="H699" s="12"/>
      <c r="I699" s="12"/>
      <c r="J699" s="12"/>
      <c r="K699" s="12"/>
      <c r="L699" s="12"/>
      <c r="M699" s="12"/>
      <c r="N699" s="12"/>
      <c r="O699" s="12"/>
      <c r="P699" s="12"/>
      <c r="Q699" s="12"/>
      <c r="R699" s="12"/>
      <c r="S699" s="12"/>
      <c r="T699" s="12"/>
      <c r="U699" s="12"/>
      <c r="V699" s="12"/>
      <c r="W699" s="12"/>
      <c r="X699" s="12"/>
      <c r="Y699" s="12"/>
      <c r="Z699" s="12"/>
    </row>
    <row r="700" ht="15.75" customHeight="1">
      <c r="A700" s="12"/>
      <c r="B700" s="138"/>
      <c r="C700" s="138"/>
      <c r="D700" s="138"/>
      <c r="E700" s="138"/>
      <c r="F700" s="12"/>
      <c r="G700" s="12"/>
      <c r="H700" s="12"/>
      <c r="I700" s="12"/>
      <c r="J700" s="12"/>
      <c r="K700" s="12"/>
      <c r="L700" s="12"/>
      <c r="M700" s="12"/>
      <c r="N700" s="12"/>
      <c r="O700" s="12"/>
      <c r="P700" s="12"/>
      <c r="Q700" s="12"/>
      <c r="R700" s="12"/>
      <c r="S700" s="12"/>
      <c r="T700" s="12"/>
      <c r="U700" s="12"/>
      <c r="V700" s="12"/>
      <c r="W700" s="12"/>
      <c r="X700" s="12"/>
      <c r="Y700" s="12"/>
      <c r="Z700" s="12"/>
    </row>
    <row r="701" ht="15.75" customHeight="1">
      <c r="A701" s="12"/>
      <c r="B701" s="138"/>
      <c r="C701" s="138"/>
      <c r="D701" s="138"/>
      <c r="E701" s="138"/>
      <c r="F701" s="12"/>
      <c r="G701" s="12"/>
      <c r="H701" s="12"/>
      <c r="I701" s="12"/>
      <c r="J701" s="12"/>
      <c r="K701" s="12"/>
      <c r="L701" s="12"/>
      <c r="M701" s="12"/>
      <c r="N701" s="12"/>
      <c r="O701" s="12"/>
      <c r="P701" s="12"/>
      <c r="Q701" s="12"/>
      <c r="R701" s="12"/>
      <c r="S701" s="12"/>
      <c r="T701" s="12"/>
      <c r="U701" s="12"/>
      <c r="V701" s="12"/>
      <c r="W701" s="12"/>
      <c r="X701" s="12"/>
      <c r="Y701" s="12"/>
      <c r="Z701" s="12"/>
    </row>
    <row r="702" ht="15.75" customHeight="1">
      <c r="A702" s="12"/>
      <c r="B702" s="138"/>
      <c r="C702" s="138"/>
      <c r="D702" s="138"/>
      <c r="E702" s="138"/>
      <c r="F702" s="12"/>
      <c r="G702" s="12"/>
      <c r="H702" s="12"/>
      <c r="I702" s="12"/>
      <c r="J702" s="12"/>
      <c r="K702" s="12"/>
      <c r="L702" s="12"/>
      <c r="M702" s="12"/>
      <c r="N702" s="12"/>
      <c r="O702" s="12"/>
      <c r="P702" s="12"/>
      <c r="Q702" s="12"/>
      <c r="R702" s="12"/>
      <c r="S702" s="12"/>
      <c r="T702" s="12"/>
      <c r="U702" s="12"/>
      <c r="V702" s="12"/>
      <c r="W702" s="12"/>
      <c r="X702" s="12"/>
      <c r="Y702" s="12"/>
      <c r="Z702" s="12"/>
    </row>
    <row r="703" ht="15.75" customHeight="1">
      <c r="A703" s="12"/>
      <c r="B703" s="138"/>
      <c r="C703" s="138"/>
      <c r="D703" s="138"/>
      <c r="E703" s="138"/>
      <c r="F703" s="12"/>
      <c r="G703" s="12"/>
      <c r="H703" s="12"/>
      <c r="I703" s="12"/>
      <c r="J703" s="12"/>
      <c r="K703" s="12"/>
      <c r="L703" s="12"/>
      <c r="M703" s="12"/>
      <c r="N703" s="12"/>
      <c r="O703" s="12"/>
      <c r="P703" s="12"/>
      <c r="Q703" s="12"/>
      <c r="R703" s="12"/>
      <c r="S703" s="12"/>
      <c r="T703" s="12"/>
      <c r="U703" s="12"/>
      <c r="V703" s="12"/>
      <c r="W703" s="12"/>
      <c r="X703" s="12"/>
      <c r="Y703" s="12"/>
      <c r="Z703" s="12"/>
    </row>
    <row r="704" ht="15.75" customHeight="1">
      <c r="A704" s="12"/>
      <c r="B704" s="138"/>
      <c r="C704" s="138"/>
      <c r="D704" s="138"/>
      <c r="E704" s="138"/>
      <c r="F704" s="12"/>
      <c r="G704" s="12"/>
      <c r="H704" s="12"/>
      <c r="I704" s="12"/>
      <c r="J704" s="12"/>
      <c r="K704" s="12"/>
      <c r="L704" s="12"/>
      <c r="M704" s="12"/>
      <c r="N704" s="12"/>
      <c r="O704" s="12"/>
      <c r="P704" s="12"/>
      <c r="Q704" s="12"/>
      <c r="R704" s="12"/>
      <c r="S704" s="12"/>
      <c r="T704" s="12"/>
      <c r="U704" s="12"/>
      <c r="V704" s="12"/>
      <c r="W704" s="12"/>
      <c r="X704" s="12"/>
      <c r="Y704" s="12"/>
      <c r="Z704" s="12"/>
    </row>
    <row r="705" ht="15.75" customHeight="1">
      <c r="A705" s="12"/>
      <c r="B705" s="138"/>
      <c r="C705" s="138"/>
      <c r="D705" s="138"/>
      <c r="E705" s="138"/>
      <c r="F705" s="12"/>
      <c r="G705" s="12"/>
      <c r="H705" s="12"/>
      <c r="I705" s="12"/>
      <c r="J705" s="12"/>
      <c r="K705" s="12"/>
      <c r="L705" s="12"/>
      <c r="M705" s="12"/>
      <c r="N705" s="12"/>
      <c r="O705" s="12"/>
      <c r="P705" s="12"/>
      <c r="Q705" s="12"/>
      <c r="R705" s="12"/>
      <c r="S705" s="12"/>
      <c r="T705" s="12"/>
      <c r="U705" s="12"/>
      <c r="V705" s="12"/>
      <c r="W705" s="12"/>
      <c r="X705" s="12"/>
      <c r="Y705" s="12"/>
      <c r="Z705" s="12"/>
    </row>
    <row r="706" ht="15.75" customHeight="1">
      <c r="A706" s="12"/>
      <c r="B706" s="138"/>
      <c r="C706" s="138"/>
      <c r="D706" s="138"/>
      <c r="E706" s="138"/>
      <c r="F706" s="12"/>
      <c r="G706" s="12"/>
      <c r="H706" s="12"/>
      <c r="I706" s="12"/>
      <c r="J706" s="12"/>
      <c r="K706" s="12"/>
      <c r="L706" s="12"/>
      <c r="M706" s="12"/>
      <c r="N706" s="12"/>
      <c r="O706" s="12"/>
      <c r="P706" s="12"/>
      <c r="Q706" s="12"/>
      <c r="R706" s="12"/>
      <c r="S706" s="12"/>
      <c r="T706" s="12"/>
      <c r="U706" s="12"/>
      <c r="V706" s="12"/>
      <c r="W706" s="12"/>
      <c r="X706" s="12"/>
      <c r="Y706" s="12"/>
      <c r="Z706" s="12"/>
    </row>
    <row r="707" ht="15.75" customHeight="1">
      <c r="A707" s="12"/>
      <c r="B707" s="138"/>
      <c r="C707" s="138"/>
      <c r="D707" s="138"/>
      <c r="E707" s="138"/>
      <c r="F707" s="12"/>
      <c r="G707" s="12"/>
      <c r="H707" s="12"/>
      <c r="I707" s="12"/>
      <c r="J707" s="12"/>
      <c r="K707" s="12"/>
      <c r="L707" s="12"/>
      <c r="M707" s="12"/>
      <c r="N707" s="12"/>
      <c r="O707" s="12"/>
      <c r="P707" s="12"/>
      <c r="Q707" s="12"/>
      <c r="R707" s="12"/>
      <c r="S707" s="12"/>
      <c r="T707" s="12"/>
      <c r="U707" s="12"/>
      <c r="V707" s="12"/>
      <c r="W707" s="12"/>
      <c r="X707" s="12"/>
      <c r="Y707" s="12"/>
      <c r="Z707" s="12"/>
    </row>
    <row r="708" ht="15.75" customHeight="1">
      <c r="A708" s="12"/>
      <c r="B708" s="138"/>
      <c r="C708" s="138"/>
      <c r="D708" s="138"/>
      <c r="E708" s="138"/>
      <c r="F708" s="12"/>
      <c r="G708" s="12"/>
      <c r="H708" s="12"/>
      <c r="I708" s="12"/>
      <c r="J708" s="12"/>
      <c r="K708" s="12"/>
      <c r="L708" s="12"/>
      <c r="M708" s="12"/>
      <c r="N708" s="12"/>
      <c r="O708" s="12"/>
      <c r="P708" s="12"/>
      <c r="Q708" s="12"/>
      <c r="R708" s="12"/>
      <c r="S708" s="12"/>
      <c r="T708" s="12"/>
      <c r="U708" s="12"/>
      <c r="V708" s="12"/>
      <c r="W708" s="12"/>
      <c r="X708" s="12"/>
      <c r="Y708" s="12"/>
      <c r="Z708" s="12"/>
    </row>
    <row r="709" ht="15.75" customHeight="1">
      <c r="A709" s="12"/>
      <c r="B709" s="138"/>
      <c r="C709" s="138"/>
      <c r="D709" s="138"/>
      <c r="E709" s="138"/>
      <c r="F709" s="12"/>
      <c r="G709" s="12"/>
      <c r="H709" s="12"/>
      <c r="I709" s="12"/>
      <c r="J709" s="12"/>
      <c r="K709" s="12"/>
      <c r="L709" s="12"/>
      <c r="M709" s="12"/>
      <c r="N709" s="12"/>
      <c r="O709" s="12"/>
      <c r="P709" s="12"/>
      <c r="Q709" s="12"/>
      <c r="R709" s="12"/>
      <c r="S709" s="12"/>
      <c r="T709" s="12"/>
      <c r="U709" s="12"/>
      <c r="V709" s="12"/>
      <c r="W709" s="12"/>
      <c r="X709" s="12"/>
      <c r="Y709" s="12"/>
      <c r="Z709" s="12"/>
    </row>
    <row r="710" ht="15.75" customHeight="1">
      <c r="A710" s="12"/>
      <c r="B710" s="138"/>
      <c r="C710" s="138"/>
      <c r="D710" s="138"/>
      <c r="E710" s="138"/>
      <c r="F710" s="12"/>
      <c r="G710" s="12"/>
      <c r="H710" s="12"/>
      <c r="I710" s="12"/>
      <c r="J710" s="12"/>
      <c r="K710" s="12"/>
      <c r="L710" s="12"/>
      <c r="M710" s="12"/>
      <c r="N710" s="12"/>
      <c r="O710" s="12"/>
      <c r="P710" s="12"/>
      <c r="Q710" s="12"/>
      <c r="R710" s="12"/>
      <c r="S710" s="12"/>
      <c r="T710" s="12"/>
      <c r="U710" s="12"/>
      <c r="V710" s="12"/>
      <c r="W710" s="12"/>
      <c r="X710" s="12"/>
      <c r="Y710" s="12"/>
      <c r="Z710" s="12"/>
    </row>
    <row r="711" ht="15.75" customHeight="1">
      <c r="A711" s="12"/>
      <c r="B711" s="138"/>
      <c r="C711" s="138"/>
      <c r="D711" s="138"/>
      <c r="E711" s="138"/>
      <c r="F711" s="12"/>
      <c r="G711" s="12"/>
      <c r="H711" s="12"/>
      <c r="I711" s="12"/>
      <c r="J711" s="12"/>
      <c r="K711" s="12"/>
      <c r="L711" s="12"/>
      <c r="M711" s="12"/>
      <c r="N711" s="12"/>
      <c r="O711" s="12"/>
      <c r="P711" s="12"/>
      <c r="Q711" s="12"/>
      <c r="R711" s="12"/>
      <c r="S711" s="12"/>
      <c r="T711" s="12"/>
      <c r="U711" s="12"/>
      <c r="V711" s="12"/>
      <c r="W711" s="12"/>
      <c r="X711" s="12"/>
      <c r="Y711" s="12"/>
      <c r="Z711" s="12"/>
    </row>
    <row r="712" ht="15.75" customHeight="1">
      <c r="A712" s="12"/>
      <c r="B712" s="138"/>
      <c r="C712" s="138"/>
      <c r="D712" s="138"/>
      <c r="E712" s="138"/>
      <c r="F712" s="12"/>
      <c r="G712" s="12"/>
      <c r="H712" s="12"/>
      <c r="I712" s="12"/>
      <c r="J712" s="12"/>
      <c r="K712" s="12"/>
      <c r="L712" s="12"/>
      <c r="M712" s="12"/>
      <c r="N712" s="12"/>
      <c r="O712" s="12"/>
      <c r="P712" s="12"/>
      <c r="Q712" s="12"/>
      <c r="R712" s="12"/>
      <c r="S712" s="12"/>
      <c r="T712" s="12"/>
      <c r="U712" s="12"/>
      <c r="V712" s="12"/>
      <c r="W712" s="12"/>
      <c r="X712" s="12"/>
      <c r="Y712" s="12"/>
      <c r="Z712" s="12"/>
    </row>
    <row r="713" ht="15.75" customHeight="1">
      <c r="A713" s="12"/>
      <c r="B713" s="138"/>
      <c r="C713" s="138"/>
      <c r="D713" s="138"/>
      <c r="E713" s="138"/>
      <c r="F713" s="12"/>
      <c r="G713" s="12"/>
      <c r="H713" s="12"/>
      <c r="I713" s="12"/>
      <c r="J713" s="12"/>
      <c r="K713" s="12"/>
      <c r="L713" s="12"/>
      <c r="M713" s="12"/>
      <c r="N713" s="12"/>
      <c r="O713" s="12"/>
      <c r="P713" s="12"/>
      <c r="Q713" s="12"/>
      <c r="R713" s="12"/>
      <c r="S713" s="12"/>
      <c r="T713" s="12"/>
      <c r="U713" s="12"/>
      <c r="V713" s="12"/>
      <c r="W713" s="12"/>
      <c r="X713" s="12"/>
      <c r="Y713" s="12"/>
      <c r="Z713" s="12"/>
    </row>
    <row r="714" ht="15.75" customHeight="1">
      <c r="A714" s="12"/>
      <c r="B714" s="138"/>
      <c r="C714" s="138"/>
      <c r="D714" s="138"/>
      <c r="E714" s="138"/>
      <c r="F714" s="12"/>
      <c r="G714" s="12"/>
      <c r="H714" s="12"/>
      <c r="I714" s="12"/>
      <c r="J714" s="12"/>
      <c r="K714" s="12"/>
      <c r="L714" s="12"/>
      <c r="M714" s="12"/>
      <c r="N714" s="12"/>
      <c r="O714" s="12"/>
      <c r="P714" s="12"/>
      <c r="Q714" s="12"/>
      <c r="R714" s="12"/>
      <c r="S714" s="12"/>
      <c r="T714" s="12"/>
      <c r="U714" s="12"/>
      <c r="V714" s="12"/>
      <c r="W714" s="12"/>
      <c r="X714" s="12"/>
      <c r="Y714" s="12"/>
      <c r="Z714" s="12"/>
    </row>
    <row r="715" ht="15.75" customHeight="1">
      <c r="A715" s="12"/>
      <c r="B715" s="138"/>
      <c r="C715" s="138"/>
      <c r="D715" s="138"/>
      <c r="E715" s="138"/>
      <c r="F715" s="12"/>
      <c r="G715" s="12"/>
      <c r="H715" s="12"/>
      <c r="I715" s="12"/>
      <c r="J715" s="12"/>
      <c r="K715" s="12"/>
      <c r="L715" s="12"/>
      <c r="M715" s="12"/>
      <c r="N715" s="12"/>
      <c r="O715" s="12"/>
      <c r="P715" s="12"/>
      <c r="Q715" s="12"/>
      <c r="R715" s="12"/>
      <c r="S715" s="12"/>
      <c r="T715" s="12"/>
      <c r="U715" s="12"/>
      <c r="V715" s="12"/>
      <c r="W715" s="12"/>
      <c r="X715" s="12"/>
      <c r="Y715" s="12"/>
      <c r="Z715" s="12"/>
    </row>
    <row r="716" ht="15.75" customHeight="1">
      <c r="A716" s="12"/>
      <c r="B716" s="138"/>
      <c r="C716" s="138"/>
      <c r="D716" s="138"/>
      <c r="E716" s="138"/>
      <c r="F716" s="12"/>
      <c r="G716" s="12"/>
      <c r="H716" s="12"/>
      <c r="I716" s="12"/>
      <c r="J716" s="12"/>
      <c r="K716" s="12"/>
      <c r="L716" s="12"/>
      <c r="M716" s="12"/>
      <c r="N716" s="12"/>
      <c r="O716" s="12"/>
      <c r="P716" s="12"/>
      <c r="Q716" s="12"/>
      <c r="R716" s="12"/>
      <c r="S716" s="12"/>
      <c r="T716" s="12"/>
      <c r="U716" s="12"/>
      <c r="V716" s="12"/>
      <c r="W716" s="12"/>
      <c r="X716" s="12"/>
      <c r="Y716" s="12"/>
      <c r="Z716" s="12"/>
    </row>
    <row r="717" ht="15.75" customHeight="1">
      <c r="A717" s="12"/>
      <c r="B717" s="138"/>
      <c r="C717" s="138"/>
      <c r="D717" s="138"/>
      <c r="E717" s="138"/>
      <c r="F717" s="12"/>
      <c r="G717" s="12"/>
      <c r="H717" s="12"/>
      <c r="I717" s="12"/>
      <c r="J717" s="12"/>
      <c r="K717" s="12"/>
      <c r="L717" s="12"/>
      <c r="M717" s="12"/>
      <c r="N717" s="12"/>
      <c r="O717" s="12"/>
      <c r="P717" s="12"/>
      <c r="Q717" s="12"/>
      <c r="R717" s="12"/>
      <c r="S717" s="12"/>
      <c r="T717" s="12"/>
      <c r="U717" s="12"/>
      <c r="V717" s="12"/>
      <c r="W717" s="12"/>
      <c r="X717" s="12"/>
      <c r="Y717" s="12"/>
      <c r="Z717" s="12"/>
    </row>
    <row r="718" ht="15.75" customHeight="1">
      <c r="A718" s="12"/>
      <c r="B718" s="138"/>
      <c r="C718" s="138"/>
      <c r="D718" s="138"/>
      <c r="E718" s="138"/>
      <c r="F718" s="12"/>
      <c r="G718" s="12"/>
      <c r="H718" s="12"/>
      <c r="I718" s="12"/>
      <c r="J718" s="12"/>
      <c r="K718" s="12"/>
      <c r="L718" s="12"/>
      <c r="M718" s="12"/>
      <c r="N718" s="12"/>
      <c r="O718" s="12"/>
      <c r="P718" s="12"/>
      <c r="Q718" s="12"/>
      <c r="R718" s="12"/>
      <c r="S718" s="12"/>
      <c r="T718" s="12"/>
      <c r="U718" s="12"/>
      <c r="V718" s="12"/>
      <c r="W718" s="12"/>
      <c r="X718" s="12"/>
      <c r="Y718" s="12"/>
      <c r="Z718" s="12"/>
    </row>
    <row r="719" ht="15.75" customHeight="1">
      <c r="A719" s="12"/>
      <c r="B719" s="138"/>
      <c r="C719" s="138"/>
      <c r="D719" s="138"/>
      <c r="E719" s="138"/>
      <c r="F719" s="12"/>
      <c r="G719" s="12"/>
      <c r="H719" s="12"/>
      <c r="I719" s="12"/>
      <c r="J719" s="12"/>
      <c r="K719" s="12"/>
      <c r="L719" s="12"/>
      <c r="M719" s="12"/>
      <c r="N719" s="12"/>
      <c r="O719" s="12"/>
      <c r="P719" s="12"/>
      <c r="Q719" s="12"/>
      <c r="R719" s="12"/>
      <c r="S719" s="12"/>
      <c r="T719" s="12"/>
      <c r="U719" s="12"/>
      <c r="V719" s="12"/>
      <c r="W719" s="12"/>
      <c r="X719" s="12"/>
      <c r="Y719" s="12"/>
      <c r="Z719" s="12"/>
    </row>
    <row r="720" ht="15.75" customHeight="1">
      <c r="A720" s="12"/>
      <c r="B720" s="138"/>
      <c r="C720" s="138"/>
      <c r="D720" s="138"/>
      <c r="E720" s="138"/>
      <c r="F720" s="12"/>
      <c r="G720" s="12"/>
      <c r="H720" s="12"/>
      <c r="I720" s="12"/>
      <c r="J720" s="12"/>
      <c r="K720" s="12"/>
      <c r="L720" s="12"/>
      <c r="M720" s="12"/>
      <c r="N720" s="12"/>
      <c r="O720" s="12"/>
      <c r="P720" s="12"/>
      <c r="Q720" s="12"/>
      <c r="R720" s="12"/>
      <c r="S720" s="12"/>
      <c r="T720" s="12"/>
      <c r="U720" s="12"/>
      <c r="V720" s="12"/>
      <c r="W720" s="12"/>
      <c r="X720" s="12"/>
      <c r="Y720" s="12"/>
      <c r="Z720" s="12"/>
    </row>
    <row r="721" ht="15.75" customHeight="1">
      <c r="A721" s="12"/>
      <c r="B721" s="138"/>
      <c r="C721" s="138"/>
      <c r="D721" s="138"/>
      <c r="E721" s="138"/>
      <c r="F721" s="12"/>
      <c r="G721" s="12"/>
      <c r="H721" s="12"/>
      <c r="I721" s="12"/>
      <c r="J721" s="12"/>
      <c r="K721" s="12"/>
      <c r="L721" s="12"/>
      <c r="M721" s="12"/>
      <c r="N721" s="12"/>
      <c r="O721" s="12"/>
      <c r="P721" s="12"/>
      <c r="Q721" s="12"/>
      <c r="R721" s="12"/>
      <c r="S721" s="12"/>
      <c r="T721" s="12"/>
      <c r="U721" s="12"/>
      <c r="V721" s="12"/>
      <c r="W721" s="12"/>
      <c r="X721" s="12"/>
      <c r="Y721" s="12"/>
      <c r="Z721" s="12"/>
    </row>
    <row r="722" ht="15.75" customHeight="1">
      <c r="A722" s="12"/>
      <c r="B722" s="138"/>
      <c r="C722" s="138"/>
      <c r="D722" s="138"/>
      <c r="E722" s="138"/>
      <c r="F722" s="12"/>
      <c r="G722" s="12"/>
      <c r="H722" s="12"/>
      <c r="I722" s="12"/>
      <c r="J722" s="12"/>
      <c r="K722" s="12"/>
      <c r="L722" s="12"/>
      <c r="M722" s="12"/>
      <c r="N722" s="12"/>
      <c r="O722" s="12"/>
      <c r="P722" s="12"/>
      <c r="Q722" s="12"/>
      <c r="R722" s="12"/>
      <c r="S722" s="12"/>
      <c r="T722" s="12"/>
      <c r="U722" s="12"/>
      <c r="V722" s="12"/>
      <c r="W722" s="12"/>
      <c r="X722" s="12"/>
      <c r="Y722" s="12"/>
      <c r="Z722" s="12"/>
    </row>
    <row r="723" ht="15.75" customHeight="1">
      <c r="A723" s="12"/>
      <c r="B723" s="138"/>
      <c r="C723" s="138"/>
      <c r="D723" s="138"/>
      <c r="E723" s="138"/>
      <c r="F723" s="12"/>
      <c r="G723" s="12"/>
      <c r="H723" s="12"/>
      <c r="I723" s="12"/>
      <c r="J723" s="12"/>
      <c r="K723" s="12"/>
      <c r="L723" s="12"/>
      <c r="M723" s="12"/>
      <c r="N723" s="12"/>
      <c r="O723" s="12"/>
      <c r="P723" s="12"/>
      <c r="Q723" s="12"/>
      <c r="R723" s="12"/>
      <c r="S723" s="12"/>
      <c r="T723" s="12"/>
      <c r="U723" s="12"/>
      <c r="V723" s="12"/>
      <c r="W723" s="12"/>
      <c r="X723" s="12"/>
      <c r="Y723" s="12"/>
      <c r="Z723" s="12"/>
    </row>
    <row r="724" ht="15.75" customHeight="1">
      <c r="A724" s="12"/>
      <c r="B724" s="138"/>
      <c r="C724" s="138"/>
      <c r="D724" s="138"/>
      <c r="E724" s="138"/>
      <c r="F724" s="12"/>
      <c r="G724" s="12"/>
      <c r="H724" s="12"/>
      <c r="I724" s="12"/>
      <c r="J724" s="12"/>
      <c r="K724" s="12"/>
      <c r="L724" s="12"/>
      <c r="M724" s="12"/>
      <c r="N724" s="12"/>
      <c r="O724" s="12"/>
      <c r="P724" s="12"/>
      <c r="Q724" s="12"/>
      <c r="R724" s="12"/>
      <c r="S724" s="12"/>
      <c r="T724" s="12"/>
      <c r="U724" s="12"/>
      <c r="V724" s="12"/>
      <c r="W724" s="12"/>
      <c r="X724" s="12"/>
      <c r="Y724" s="12"/>
      <c r="Z724" s="12"/>
    </row>
    <row r="725" ht="15.75" customHeight="1">
      <c r="A725" s="12"/>
      <c r="B725" s="138"/>
      <c r="C725" s="138"/>
      <c r="D725" s="138"/>
      <c r="E725" s="138"/>
      <c r="F725" s="12"/>
      <c r="G725" s="12"/>
      <c r="H725" s="12"/>
      <c r="I725" s="12"/>
      <c r="J725" s="12"/>
      <c r="K725" s="12"/>
      <c r="L725" s="12"/>
      <c r="M725" s="12"/>
      <c r="N725" s="12"/>
      <c r="O725" s="12"/>
      <c r="P725" s="12"/>
      <c r="Q725" s="12"/>
      <c r="R725" s="12"/>
      <c r="S725" s="12"/>
      <c r="T725" s="12"/>
      <c r="U725" s="12"/>
      <c r="V725" s="12"/>
      <c r="W725" s="12"/>
      <c r="X725" s="12"/>
      <c r="Y725" s="12"/>
      <c r="Z725" s="12"/>
    </row>
    <row r="726" ht="15.75" customHeight="1">
      <c r="A726" s="12"/>
      <c r="B726" s="138"/>
      <c r="C726" s="138"/>
      <c r="D726" s="138"/>
      <c r="E726" s="138"/>
      <c r="F726" s="12"/>
      <c r="G726" s="12"/>
      <c r="H726" s="12"/>
      <c r="I726" s="12"/>
      <c r="J726" s="12"/>
      <c r="K726" s="12"/>
      <c r="L726" s="12"/>
      <c r="M726" s="12"/>
      <c r="N726" s="12"/>
      <c r="O726" s="12"/>
      <c r="P726" s="12"/>
      <c r="Q726" s="12"/>
      <c r="R726" s="12"/>
      <c r="S726" s="12"/>
      <c r="T726" s="12"/>
      <c r="U726" s="12"/>
      <c r="V726" s="12"/>
      <c r="W726" s="12"/>
      <c r="X726" s="12"/>
      <c r="Y726" s="12"/>
      <c r="Z726" s="12"/>
    </row>
    <row r="727" ht="15.75" customHeight="1">
      <c r="A727" s="12"/>
      <c r="B727" s="138"/>
      <c r="C727" s="138"/>
      <c r="D727" s="138"/>
      <c r="E727" s="138"/>
      <c r="F727" s="12"/>
      <c r="G727" s="12"/>
      <c r="H727" s="12"/>
      <c r="I727" s="12"/>
      <c r="J727" s="12"/>
      <c r="K727" s="12"/>
      <c r="L727" s="12"/>
      <c r="M727" s="12"/>
      <c r="N727" s="12"/>
      <c r="O727" s="12"/>
      <c r="P727" s="12"/>
      <c r="Q727" s="12"/>
      <c r="R727" s="12"/>
      <c r="S727" s="12"/>
      <c r="T727" s="12"/>
      <c r="U727" s="12"/>
      <c r="V727" s="12"/>
      <c r="W727" s="12"/>
      <c r="X727" s="12"/>
      <c r="Y727" s="12"/>
      <c r="Z727" s="12"/>
    </row>
    <row r="728" ht="15.75" customHeight="1">
      <c r="A728" s="12"/>
      <c r="B728" s="138"/>
      <c r="C728" s="138"/>
      <c r="D728" s="138"/>
      <c r="E728" s="138"/>
      <c r="F728" s="12"/>
      <c r="G728" s="12"/>
      <c r="H728" s="12"/>
      <c r="I728" s="12"/>
      <c r="J728" s="12"/>
      <c r="K728" s="12"/>
      <c r="L728" s="12"/>
      <c r="M728" s="12"/>
      <c r="N728" s="12"/>
      <c r="O728" s="12"/>
      <c r="P728" s="12"/>
      <c r="Q728" s="12"/>
      <c r="R728" s="12"/>
      <c r="S728" s="12"/>
      <c r="T728" s="12"/>
      <c r="U728" s="12"/>
      <c r="V728" s="12"/>
      <c r="W728" s="12"/>
      <c r="X728" s="12"/>
      <c r="Y728" s="12"/>
      <c r="Z728" s="12"/>
    </row>
    <row r="729" ht="15.75" customHeight="1">
      <c r="A729" s="12"/>
      <c r="B729" s="138"/>
      <c r="C729" s="138"/>
      <c r="D729" s="138"/>
      <c r="E729" s="138"/>
      <c r="F729" s="12"/>
      <c r="G729" s="12"/>
      <c r="H729" s="12"/>
      <c r="I729" s="12"/>
      <c r="J729" s="12"/>
      <c r="K729" s="12"/>
      <c r="L729" s="12"/>
      <c r="M729" s="12"/>
      <c r="N729" s="12"/>
      <c r="O729" s="12"/>
      <c r="P729" s="12"/>
      <c r="Q729" s="12"/>
      <c r="R729" s="12"/>
      <c r="S729" s="12"/>
      <c r="T729" s="12"/>
      <c r="U729" s="12"/>
      <c r="V729" s="12"/>
      <c r="W729" s="12"/>
      <c r="X729" s="12"/>
      <c r="Y729" s="12"/>
      <c r="Z729" s="12"/>
    </row>
    <row r="730" ht="15.75" customHeight="1">
      <c r="A730" s="12"/>
      <c r="B730" s="138"/>
      <c r="C730" s="138"/>
      <c r="D730" s="138"/>
      <c r="E730" s="138"/>
      <c r="F730" s="12"/>
      <c r="G730" s="12"/>
      <c r="H730" s="12"/>
      <c r="I730" s="12"/>
      <c r="J730" s="12"/>
      <c r="K730" s="12"/>
      <c r="L730" s="12"/>
      <c r="M730" s="12"/>
      <c r="N730" s="12"/>
      <c r="O730" s="12"/>
      <c r="P730" s="12"/>
      <c r="Q730" s="12"/>
      <c r="R730" s="12"/>
      <c r="S730" s="12"/>
      <c r="T730" s="12"/>
      <c r="U730" s="12"/>
      <c r="V730" s="12"/>
      <c r="W730" s="12"/>
      <c r="X730" s="12"/>
      <c r="Y730" s="12"/>
      <c r="Z730" s="12"/>
    </row>
    <row r="731" ht="15.75" customHeight="1">
      <c r="A731" s="12"/>
      <c r="B731" s="138"/>
      <c r="C731" s="138"/>
      <c r="D731" s="138"/>
      <c r="E731" s="138"/>
      <c r="F731" s="12"/>
      <c r="G731" s="12"/>
      <c r="H731" s="12"/>
      <c r="I731" s="12"/>
      <c r="J731" s="12"/>
      <c r="K731" s="12"/>
      <c r="L731" s="12"/>
      <c r="M731" s="12"/>
      <c r="N731" s="12"/>
      <c r="O731" s="12"/>
      <c r="P731" s="12"/>
      <c r="Q731" s="12"/>
      <c r="R731" s="12"/>
      <c r="S731" s="12"/>
      <c r="T731" s="12"/>
      <c r="U731" s="12"/>
      <c r="V731" s="12"/>
      <c r="W731" s="12"/>
      <c r="X731" s="12"/>
      <c r="Y731" s="12"/>
      <c r="Z731" s="12"/>
    </row>
    <row r="732" ht="15.75" customHeight="1">
      <c r="A732" s="12"/>
      <c r="B732" s="138"/>
      <c r="C732" s="138"/>
      <c r="D732" s="138"/>
      <c r="E732" s="138"/>
      <c r="F732" s="12"/>
      <c r="G732" s="12"/>
      <c r="H732" s="12"/>
      <c r="I732" s="12"/>
      <c r="J732" s="12"/>
      <c r="K732" s="12"/>
      <c r="L732" s="12"/>
      <c r="M732" s="12"/>
      <c r="N732" s="12"/>
      <c r="O732" s="12"/>
      <c r="P732" s="12"/>
      <c r="Q732" s="12"/>
      <c r="R732" s="12"/>
      <c r="S732" s="12"/>
      <c r="T732" s="12"/>
      <c r="U732" s="12"/>
      <c r="V732" s="12"/>
      <c r="W732" s="12"/>
      <c r="X732" s="12"/>
      <c r="Y732" s="12"/>
      <c r="Z732" s="12"/>
    </row>
    <row r="733" ht="15.75" customHeight="1">
      <c r="A733" s="12"/>
      <c r="B733" s="138"/>
      <c r="C733" s="138"/>
      <c r="D733" s="138"/>
      <c r="E733" s="138"/>
      <c r="F733" s="12"/>
      <c r="G733" s="12"/>
      <c r="H733" s="12"/>
      <c r="I733" s="12"/>
      <c r="J733" s="12"/>
      <c r="K733" s="12"/>
      <c r="L733" s="12"/>
      <c r="M733" s="12"/>
      <c r="N733" s="12"/>
      <c r="O733" s="12"/>
      <c r="P733" s="12"/>
      <c r="Q733" s="12"/>
      <c r="R733" s="12"/>
      <c r="S733" s="12"/>
      <c r="T733" s="12"/>
      <c r="U733" s="12"/>
      <c r="V733" s="12"/>
      <c r="W733" s="12"/>
      <c r="X733" s="12"/>
      <c r="Y733" s="12"/>
      <c r="Z733" s="12"/>
    </row>
    <row r="734" ht="15.75" customHeight="1">
      <c r="A734" s="12"/>
      <c r="B734" s="138"/>
      <c r="C734" s="138"/>
      <c r="D734" s="138"/>
      <c r="E734" s="138"/>
      <c r="F734" s="12"/>
      <c r="G734" s="12"/>
      <c r="H734" s="12"/>
      <c r="I734" s="12"/>
      <c r="J734" s="12"/>
      <c r="K734" s="12"/>
      <c r="L734" s="12"/>
      <c r="M734" s="12"/>
      <c r="N734" s="12"/>
      <c r="O734" s="12"/>
      <c r="P734" s="12"/>
      <c r="Q734" s="12"/>
      <c r="R734" s="12"/>
      <c r="S734" s="12"/>
      <c r="T734" s="12"/>
      <c r="U734" s="12"/>
      <c r="V734" s="12"/>
      <c r="W734" s="12"/>
      <c r="X734" s="12"/>
      <c r="Y734" s="12"/>
      <c r="Z734" s="12"/>
    </row>
    <row r="735" ht="15.75" customHeight="1">
      <c r="A735" s="12"/>
      <c r="B735" s="138"/>
      <c r="C735" s="138"/>
      <c r="D735" s="138"/>
      <c r="E735" s="138"/>
      <c r="F735" s="12"/>
      <c r="G735" s="12"/>
      <c r="H735" s="12"/>
      <c r="I735" s="12"/>
      <c r="J735" s="12"/>
      <c r="K735" s="12"/>
      <c r="L735" s="12"/>
      <c r="M735" s="12"/>
      <c r="N735" s="12"/>
      <c r="O735" s="12"/>
      <c r="P735" s="12"/>
      <c r="Q735" s="12"/>
      <c r="R735" s="12"/>
      <c r="S735" s="12"/>
      <c r="T735" s="12"/>
      <c r="U735" s="12"/>
      <c r="V735" s="12"/>
      <c r="W735" s="12"/>
      <c r="X735" s="12"/>
      <c r="Y735" s="12"/>
      <c r="Z735" s="12"/>
    </row>
    <row r="736" ht="15.75" customHeight="1">
      <c r="A736" s="12"/>
      <c r="B736" s="138"/>
      <c r="C736" s="138"/>
      <c r="D736" s="138"/>
      <c r="E736" s="138"/>
      <c r="F736" s="12"/>
      <c r="G736" s="12"/>
      <c r="H736" s="12"/>
      <c r="I736" s="12"/>
      <c r="J736" s="12"/>
      <c r="K736" s="12"/>
      <c r="L736" s="12"/>
      <c r="M736" s="12"/>
      <c r="N736" s="12"/>
      <c r="O736" s="12"/>
      <c r="P736" s="12"/>
      <c r="Q736" s="12"/>
      <c r="R736" s="12"/>
      <c r="S736" s="12"/>
      <c r="T736" s="12"/>
      <c r="U736" s="12"/>
      <c r="V736" s="12"/>
      <c r="W736" s="12"/>
      <c r="X736" s="12"/>
      <c r="Y736" s="12"/>
      <c r="Z736" s="12"/>
    </row>
    <row r="737" ht="15.75" customHeight="1">
      <c r="A737" s="12"/>
      <c r="B737" s="138"/>
      <c r="C737" s="138"/>
      <c r="D737" s="138"/>
      <c r="E737" s="138"/>
      <c r="F737" s="12"/>
      <c r="G737" s="12"/>
      <c r="H737" s="12"/>
      <c r="I737" s="12"/>
      <c r="J737" s="12"/>
      <c r="K737" s="12"/>
      <c r="L737" s="12"/>
      <c r="M737" s="12"/>
      <c r="N737" s="12"/>
      <c r="O737" s="12"/>
      <c r="P737" s="12"/>
      <c r="Q737" s="12"/>
      <c r="R737" s="12"/>
      <c r="S737" s="12"/>
      <c r="T737" s="12"/>
      <c r="U737" s="12"/>
      <c r="V737" s="12"/>
      <c r="W737" s="12"/>
      <c r="X737" s="12"/>
      <c r="Y737" s="12"/>
      <c r="Z737" s="12"/>
    </row>
    <row r="738" ht="15.75" customHeight="1">
      <c r="A738" s="12"/>
      <c r="B738" s="138"/>
      <c r="C738" s="138"/>
      <c r="D738" s="138"/>
      <c r="E738" s="138"/>
      <c r="F738" s="12"/>
      <c r="G738" s="12"/>
      <c r="H738" s="12"/>
      <c r="I738" s="12"/>
      <c r="J738" s="12"/>
      <c r="K738" s="12"/>
      <c r="L738" s="12"/>
      <c r="M738" s="12"/>
      <c r="N738" s="12"/>
      <c r="O738" s="12"/>
      <c r="P738" s="12"/>
      <c r="Q738" s="12"/>
      <c r="R738" s="12"/>
      <c r="S738" s="12"/>
      <c r="T738" s="12"/>
      <c r="U738" s="12"/>
      <c r="V738" s="12"/>
      <c r="W738" s="12"/>
      <c r="X738" s="12"/>
      <c r="Y738" s="12"/>
      <c r="Z738" s="12"/>
    </row>
    <row r="739" ht="15.75" customHeight="1">
      <c r="A739" s="12"/>
      <c r="B739" s="138"/>
      <c r="C739" s="138"/>
      <c r="D739" s="138"/>
      <c r="E739" s="138"/>
      <c r="F739" s="12"/>
      <c r="G739" s="12"/>
      <c r="H739" s="12"/>
      <c r="I739" s="12"/>
      <c r="J739" s="12"/>
      <c r="K739" s="12"/>
      <c r="L739" s="12"/>
      <c r="M739" s="12"/>
      <c r="N739" s="12"/>
      <c r="O739" s="12"/>
      <c r="P739" s="12"/>
      <c r="Q739" s="12"/>
      <c r="R739" s="12"/>
      <c r="S739" s="12"/>
      <c r="T739" s="12"/>
      <c r="U739" s="12"/>
      <c r="V739" s="12"/>
      <c r="W739" s="12"/>
      <c r="X739" s="12"/>
      <c r="Y739" s="12"/>
      <c r="Z739" s="12"/>
    </row>
    <row r="740" ht="15.75" customHeight="1">
      <c r="A740" s="12"/>
      <c r="B740" s="138"/>
      <c r="C740" s="138"/>
      <c r="D740" s="138"/>
      <c r="E740" s="138"/>
      <c r="F740" s="12"/>
      <c r="G740" s="12"/>
      <c r="H740" s="12"/>
      <c r="I740" s="12"/>
      <c r="J740" s="12"/>
      <c r="K740" s="12"/>
      <c r="L740" s="12"/>
      <c r="M740" s="12"/>
      <c r="N740" s="12"/>
      <c r="O740" s="12"/>
      <c r="P740" s="12"/>
      <c r="Q740" s="12"/>
      <c r="R740" s="12"/>
      <c r="S740" s="12"/>
      <c r="T740" s="12"/>
      <c r="U740" s="12"/>
      <c r="V740" s="12"/>
      <c r="W740" s="12"/>
      <c r="X740" s="12"/>
      <c r="Y740" s="12"/>
      <c r="Z740" s="12"/>
    </row>
    <row r="741" ht="15.75" customHeight="1">
      <c r="A741" s="12"/>
      <c r="B741" s="138"/>
      <c r="C741" s="138"/>
      <c r="D741" s="138"/>
      <c r="E741" s="138"/>
      <c r="F741" s="12"/>
      <c r="G741" s="12"/>
      <c r="H741" s="12"/>
      <c r="I741" s="12"/>
      <c r="J741" s="12"/>
      <c r="K741" s="12"/>
      <c r="L741" s="12"/>
      <c r="M741" s="12"/>
      <c r="N741" s="12"/>
      <c r="O741" s="12"/>
      <c r="P741" s="12"/>
      <c r="Q741" s="12"/>
      <c r="R741" s="12"/>
      <c r="S741" s="12"/>
      <c r="T741" s="12"/>
      <c r="U741" s="12"/>
      <c r="V741" s="12"/>
      <c r="W741" s="12"/>
      <c r="X741" s="12"/>
      <c r="Y741" s="12"/>
      <c r="Z741" s="12"/>
    </row>
    <row r="742" ht="15.75" customHeight="1">
      <c r="A742" s="12"/>
      <c r="B742" s="138"/>
      <c r="C742" s="138"/>
      <c r="D742" s="138"/>
      <c r="E742" s="138"/>
      <c r="F742" s="12"/>
      <c r="G742" s="12"/>
      <c r="H742" s="12"/>
      <c r="I742" s="12"/>
      <c r="J742" s="12"/>
      <c r="K742" s="12"/>
      <c r="L742" s="12"/>
      <c r="M742" s="12"/>
      <c r="N742" s="12"/>
      <c r="O742" s="12"/>
      <c r="P742" s="12"/>
      <c r="Q742" s="12"/>
      <c r="R742" s="12"/>
      <c r="S742" s="12"/>
      <c r="T742" s="12"/>
      <c r="U742" s="12"/>
      <c r="V742" s="12"/>
      <c r="W742" s="12"/>
      <c r="X742" s="12"/>
      <c r="Y742" s="12"/>
      <c r="Z742" s="12"/>
    </row>
    <row r="743" ht="15.75" customHeight="1">
      <c r="A743" s="12"/>
      <c r="B743" s="138"/>
      <c r="C743" s="138"/>
      <c r="D743" s="138"/>
      <c r="E743" s="138"/>
      <c r="F743" s="12"/>
      <c r="G743" s="12"/>
      <c r="H743" s="12"/>
      <c r="I743" s="12"/>
      <c r="J743" s="12"/>
      <c r="K743" s="12"/>
      <c r="L743" s="12"/>
      <c r="M743" s="12"/>
      <c r="N743" s="12"/>
      <c r="O743" s="12"/>
      <c r="P743" s="12"/>
      <c r="Q743" s="12"/>
      <c r="R743" s="12"/>
      <c r="S743" s="12"/>
      <c r="T743" s="12"/>
      <c r="U743" s="12"/>
      <c r="V743" s="12"/>
      <c r="W743" s="12"/>
      <c r="X743" s="12"/>
      <c r="Y743" s="12"/>
      <c r="Z743" s="12"/>
    </row>
    <row r="744" ht="15.75" customHeight="1">
      <c r="A744" s="12"/>
      <c r="B744" s="138"/>
      <c r="C744" s="138"/>
      <c r="D744" s="138"/>
      <c r="E744" s="138"/>
      <c r="F744" s="12"/>
      <c r="G744" s="12"/>
      <c r="H744" s="12"/>
      <c r="I744" s="12"/>
      <c r="J744" s="12"/>
      <c r="K744" s="12"/>
      <c r="L744" s="12"/>
      <c r="M744" s="12"/>
      <c r="N744" s="12"/>
      <c r="O744" s="12"/>
      <c r="P744" s="12"/>
      <c r="Q744" s="12"/>
      <c r="R744" s="12"/>
      <c r="S744" s="12"/>
      <c r="T744" s="12"/>
      <c r="U744" s="12"/>
      <c r="V744" s="12"/>
      <c r="W744" s="12"/>
      <c r="X744" s="12"/>
      <c r="Y744" s="12"/>
      <c r="Z744" s="12"/>
    </row>
    <row r="745" ht="15.75" customHeight="1">
      <c r="A745" s="12"/>
      <c r="B745" s="138"/>
      <c r="C745" s="138"/>
      <c r="D745" s="138"/>
      <c r="E745" s="138"/>
      <c r="F745" s="12"/>
      <c r="G745" s="12"/>
      <c r="H745" s="12"/>
      <c r="I745" s="12"/>
      <c r="J745" s="12"/>
      <c r="K745" s="12"/>
      <c r="L745" s="12"/>
      <c r="M745" s="12"/>
      <c r="N745" s="12"/>
      <c r="O745" s="12"/>
      <c r="P745" s="12"/>
      <c r="Q745" s="12"/>
      <c r="R745" s="12"/>
      <c r="S745" s="12"/>
      <c r="T745" s="12"/>
      <c r="U745" s="12"/>
      <c r="V745" s="12"/>
      <c r="W745" s="12"/>
      <c r="X745" s="12"/>
      <c r="Y745" s="12"/>
      <c r="Z745" s="12"/>
    </row>
    <row r="746" ht="15.75" customHeight="1">
      <c r="A746" s="12"/>
      <c r="B746" s="138"/>
      <c r="C746" s="138"/>
      <c r="D746" s="138"/>
      <c r="E746" s="138"/>
      <c r="F746" s="12"/>
      <c r="G746" s="12"/>
      <c r="H746" s="12"/>
      <c r="I746" s="12"/>
      <c r="J746" s="12"/>
      <c r="K746" s="12"/>
      <c r="L746" s="12"/>
      <c r="M746" s="12"/>
      <c r="N746" s="12"/>
      <c r="O746" s="12"/>
      <c r="P746" s="12"/>
      <c r="Q746" s="12"/>
      <c r="R746" s="12"/>
      <c r="S746" s="12"/>
      <c r="T746" s="12"/>
      <c r="U746" s="12"/>
      <c r="V746" s="12"/>
      <c r="W746" s="12"/>
      <c r="X746" s="12"/>
      <c r="Y746" s="12"/>
      <c r="Z746" s="12"/>
    </row>
    <row r="747" ht="15.75" customHeight="1">
      <c r="A747" s="12"/>
      <c r="B747" s="138"/>
      <c r="C747" s="138"/>
      <c r="D747" s="138"/>
      <c r="E747" s="138"/>
      <c r="F747" s="12"/>
      <c r="G747" s="12"/>
      <c r="H747" s="12"/>
      <c r="I747" s="12"/>
      <c r="J747" s="12"/>
      <c r="K747" s="12"/>
      <c r="L747" s="12"/>
      <c r="M747" s="12"/>
      <c r="N747" s="12"/>
      <c r="O747" s="12"/>
      <c r="P747" s="12"/>
      <c r="Q747" s="12"/>
      <c r="R747" s="12"/>
      <c r="S747" s="12"/>
      <c r="T747" s="12"/>
      <c r="U747" s="12"/>
      <c r="V747" s="12"/>
      <c r="W747" s="12"/>
      <c r="X747" s="12"/>
      <c r="Y747" s="12"/>
      <c r="Z747" s="12"/>
    </row>
    <row r="748" ht="15.75" customHeight="1">
      <c r="A748" s="12"/>
      <c r="B748" s="138"/>
      <c r="C748" s="138"/>
      <c r="D748" s="138"/>
      <c r="E748" s="138"/>
      <c r="F748" s="12"/>
      <c r="G748" s="12"/>
      <c r="H748" s="12"/>
      <c r="I748" s="12"/>
      <c r="J748" s="12"/>
      <c r="K748" s="12"/>
      <c r="L748" s="12"/>
      <c r="M748" s="12"/>
      <c r="N748" s="12"/>
      <c r="O748" s="12"/>
      <c r="P748" s="12"/>
      <c r="Q748" s="12"/>
      <c r="R748" s="12"/>
      <c r="S748" s="12"/>
      <c r="T748" s="12"/>
      <c r="U748" s="12"/>
      <c r="V748" s="12"/>
      <c r="W748" s="12"/>
      <c r="X748" s="12"/>
      <c r="Y748" s="12"/>
      <c r="Z748" s="12"/>
    </row>
    <row r="749" ht="15.75" customHeight="1">
      <c r="A749" s="12"/>
      <c r="B749" s="138"/>
      <c r="C749" s="138"/>
      <c r="D749" s="138"/>
      <c r="E749" s="138"/>
      <c r="F749" s="12"/>
      <c r="G749" s="12"/>
      <c r="H749" s="12"/>
      <c r="I749" s="12"/>
      <c r="J749" s="12"/>
      <c r="K749" s="12"/>
      <c r="L749" s="12"/>
      <c r="M749" s="12"/>
      <c r="N749" s="12"/>
      <c r="O749" s="12"/>
      <c r="P749" s="12"/>
      <c r="Q749" s="12"/>
      <c r="R749" s="12"/>
      <c r="S749" s="12"/>
      <c r="T749" s="12"/>
      <c r="U749" s="12"/>
      <c r="V749" s="12"/>
      <c r="W749" s="12"/>
      <c r="X749" s="12"/>
      <c r="Y749" s="12"/>
      <c r="Z749" s="12"/>
    </row>
    <row r="750" ht="15.75" customHeight="1">
      <c r="A750" s="12"/>
      <c r="B750" s="138"/>
      <c r="C750" s="138"/>
      <c r="D750" s="138"/>
      <c r="E750" s="138"/>
      <c r="F750" s="12"/>
      <c r="G750" s="12"/>
      <c r="H750" s="12"/>
      <c r="I750" s="12"/>
      <c r="J750" s="12"/>
      <c r="K750" s="12"/>
      <c r="L750" s="12"/>
      <c r="M750" s="12"/>
      <c r="N750" s="12"/>
      <c r="O750" s="12"/>
      <c r="P750" s="12"/>
      <c r="Q750" s="12"/>
      <c r="R750" s="12"/>
      <c r="S750" s="12"/>
      <c r="T750" s="12"/>
      <c r="U750" s="12"/>
      <c r="V750" s="12"/>
      <c r="W750" s="12"/>
      <c r="X750" s="12"/>
      <c r="Y750" s="12"/>
      <c r="Z750" s="12"/>
    </row>
    <row r="751" ht="15.75" customHeight="1">
      <c r="A751" s="12"/>
      <c r="B751" s="138"/>
      <c r="C751" s="138"/>
      <c r="D751" s="138"/>
      <c r="E751" s="138"/>
      <c r="F751" s="12"/>
      <c r="G751" s="12"/>
      <c r="H751" s="12"/>
      <c r="I751" s="12"/>
      <c r="J751" s="12"/>
      <c r="K751" s="12"/>
      <c r="L751" s="12"/>
      <c r="M751" s="12"/>
      <c r="N751" s="12"/>
      <c r="O751" s="12"/>
      <c r="P751" s="12"/>
      <c r="Q751" s="12"/>
      <c r="R751" s="12"/>
      <c r="S751" s="12"/>
      <c r="T751" s="12"/>
      <c r="U751" s="12"/>
      <c r="V751" s="12"/>
      <c r="W751" s="12"/>
      <c r="X751" s="12"/>
      <c r="Y751" s="12"/>
      <c r="Z751" s="12"/>
    </row>
    <row r="752" ht="15.75" customHeight="1">
      <c r="A752" s="12"/>
      <c r="B752" s="138"/>
      <c r="C752" s="138"/>
      <c r="D752" s="138"/>
      <c r="E752" s="138"/>
      <c r="F752" s="12"/>
      <c r="G752" s="12"/>
      <c r="H752" s="12"/>
      <c r="I752" s="12"/>
      <c r="J752" s="12"/>
      <c r="K752" s="12"/>
      <c r="L752" s="12"/>
      <c r="M752" s="12"/>
      <c r="N752" s="12"/>
      <c r="O752" s="12"/>
      <c r="P752" s="12"/>
      <c r="Q752" s="12"/>
      <c r="R752" s="12"/>
      <c r="S752" s="12"/>
      <c r="T752" s="12"/>
      <c r="U752" s="12"/>
      <c r="V752" s="12"/>
      <c r="W752" s="12"/>
      <c r="X752" s="12"/>
      <c r="Y752" s="12"/>
      <c r="Z752" s="12"/>
    </row>
    <row r="753" ht="15.75" customHeight="1">
      <c r="A753" s="12"/>
      <c r="B753" s="138"/>
      <c r="C753" s="138"/>
      <c r="D753" s="138"/>
      <c r="E753" s="138"/>
      <c r="F753" s="12"/>
      <c r="G753" s="12"/>
      <c r="H753" s="12"/>
      <c r="I753" s="12"/>
      <c r="J753" s="12"/>
      <c r="K753" s="12"/>
      <c r="L753" s="12"/>
      <c r="M753" s="12"/>
      <c r="N753" s="12"/>
      <c r="O753" s="12"/>
      <c r="P753" s="12"/>
      <c r="Q753" s="12"/>
      <c r="R753" s="12"/>
      <c r="S753" s="12"/>
      <c r="T753" s="12"/>
      <c r="U753" s="12"/>
      <c r="V753" s="12"/>
      <c r="W753" s="12"/>
      <c r="X753" s="12"/>
      <c r="Y753" s="12"/>
      <c r="Z753" s="12"/>
    </row>
    <row r="754" ht="15.75" customHeight="1">
      <c r="A754" s="12"/>
      <c r="B754" s="138"/>
      <c r="C754" s="138"/>
      <c r="D754" s="138"/>
      <c r="E754" s="138"/>
      <c r="F754" s="12"/>
      <c r="G754" s="12"/>
      <c r="H754" s="12"/>
      <c r="I754" s="12"/>
      <c r="J754" s="12"/>
      <c r="K754" s="12"/>
      <c r="L754" s="12"/>
      <c r="M754" s="12"/>
      <c r="N754" s="12"/>
      <c r="O754" s="12"/>
      <c r="P754" s="12"/>
      <c r="Q754" s="12"/>
      <c r="R754" s="12"/>
      <c r="S754" s="12"/>
      <c r="T754" s="12"/>
      <c r="U754" s="12"/>
      <c r="V754" s="12"/>
      <c r="W754" s="12"/>
      <c r="X754" s="12"/>
      <c r="Y754" s="12"/>
      <c r="Z754" s="12"/>
    </row>
    <row r="755" ht="15.75" customHeight="1">
      <c r="A755" s="12"/>
      <c r="B755" s="138"/>
      <c r="C755" s="138"/>
      <c r="D755" s="138"/>
      <c r="E755" s="138"/>
      <c r="F755" s="12"/>
      <c r="G755" s="12"/>
      <c r="H755" s="12"/>
      <c r="I755" s="12"/>
      <c r="J755" s="12"/>
      <c r="K755" s="12"/>
      <c r="L755" s="12"/>
      <c r="M755" s="12"/>
      <c r="N755" s="12"/>
      <c r="O755" s="12"/>
      <c r="P755" s="12"/>
      <c r="Q755" s="12"/>
      <c r="R755" s="12"/>
      <c r="S755" s="12"/>
      <c r="T755" s="12"/>
      <c r="U755" s="12"/>
      <c r="V755" s="12"/>
      <c r="W755" s="12"/>
      <c r="X755" s="12"/>
      <c r="Y755" s="12"/>
      <c r="Z755" s="12"/>
    </row>
    <row r="756" ht="15.75" customHeight="1">
      <c r="A756" s="12"/>
      <c r="B756" s="138"/>
      <c r="C756" s="138"/>
      <c r="D756" s="138"/>
      <c r="E756" s="138"/>
      <c r="F756" s="12"/>
      <c r="G756" s="12"/>
      <c r="H756" s="12"/>
      <c r="I756" s="12"/>
      <c r="J756" s="12"/>
      <c r="K756" s="12"/>
      <c r="L756" s="12"/>
      <c r="M756" s="12"/>
      <c r="N756" s="12"/>
      <c r="O756" s="12"/>
      <c r="P756" s="12"/>
      <c r="Q756" s="12"/>
      <c r="R756" s="12"/>
      <c r="S756" s="12"/>
      <c r="T756" s="12"/>
      <c r="U756" s="12"/>
      <c r="V756" s="12"/>
      <c r="W756" s="12"/>
      <c r="X756" s="12"/>
      <c r="Y756" s="12"/>
      <c r="Z756" s="12"/>
    </row>
    <row r="757" ht="15.75" customHeight="1">
      <c r="A757" s="12"/>
      <c r="B757" s="138"/>
      <c r="C757" s="138"/>
      <c r="D757" s="138"/>
      <c r="E757" s="138"/>
      <c r="F757" s="12"/>
      <c r="G757" s="12"/>
      <c r="H757" s="12"/>
      <c r="I757" s="12"/>
      <c r="J757" s="12"/>
      <c r="K757" s="12"/>
      <c r="L757" s="12"/>
      <c r="M757" s="12"/>
      <c r="N757" s="12"/>
      <c r="O757" s="12"/>
      <c r="P757" s="12"/>
      <c r="Q757" s="12"/>
      <c r="R757" s="12"/>
      <c r="S757" s="12"/>
      <c r="T757" s="12"/>
      <c r="U757" s="12"/>
      <c r="V757" s="12"/>
      <c r="W757" s="12"/>
      <c r="X757" s="12"/>
      <c r="Y757" s="12"/>
      <c r="Z757" s="12"/>
    </row>
    <row r="758" ht="15.75" customHeight="1">
      <c r="A758" s="12"/>
      <c r="B758" s="138"/>
      <c r="C758" s="138"/>
      <c r="D758" s="138"/>
      <c r="E758" s="138"/>
      <c r="F758" s="12"/>
      <c r="G758" s="12"/>
      <c r="H758" s="12"/>
      <c r="I758" s="12"/>
      <c r="J758" s="12"/>
      <c r="K758" s="12"/>
      <c r="L758" s="12"/>
      <c r="M758" s="12"/>
      <c r="N758" s="12"/>
      <c r="O758" s="12"/>
      <c r="P758" s="12"/>
      <c r="Q758" s="12"/>
      <c r="R758" s="12"/>
      <c r="S758" s="12"/>
      <c r="T758" s="12"/>
      <c r="U758" s="12"/>
      <c r="V758" s="12"/>
      <c r="W758" s="12"/>
      <c r="X758" s="12"/>
      <c r="Y758" s="12"/>
      <c r="Z758" s="12"/>
    </row>
    <row r="759" ht="15.75" customHeight="1">
      <c r="A759" s="12"/>
      <c r="B759" s="138"/>
      <c r="C759" s="138"/>
      <c r="D759" s="138"/>
      <c r="E759" s="138"/>
      <c r="F759" s="12"/>
      <c r="G759" s="12"/>
      <c r="H759" s="12"/>
      <c r="I759" s="12"/>
      <c r="J759" s="12"/>
      <c r="K759" s="12"/>
      <c r="L759" s="12"/>
      <c r="M759" s="12"/>
      <c r="N759" s="12"/>
      <c r="O759" s="12"/>
      <c r="P759" s="12"/>
      <c r="Q759" s="12"/>
      <c r="R759" s="12"/>
      <c r="S759" s="12"/>
      <c r="T759" s="12"/>
      <c r="U759" s="12"/>
      <c r="V759" s="12"/>
      <c r="W759" s="12"/>
      <c r="X759" s="12"/>
      <c r="Y759" s="12"/>
      <c r="Z759" s="12"/>
    </row>
    <row r="760" ht="15.75" customHeight="1">
      <c r="A760" s="12"/>
      <c r="B760" s="138"/>
      <c r="C760" s="138"/>
      <c r="D760" s="138"/>
      <c r="E760" s="138"/>
      <c r="F760" s="12"/>
      <c r="G760" s="12"/>
      <c r="H760" s="12"/>
      <c r="I760" s="12"/>
      <c r="J760" s="12"/>
      <c r="K760" s="12"/>
      <c r="L760" s="12"/>
      <c r="M760" s="12"/>
      <c r="N760" s="12"/>
      <c r="O760" s="12"/>
      <c r="P760" s="12"/>
      <c r="Q760" s="12"/>
      <c r="R760" s="12"/>
      <c r="S760" s="12"/>
      <c r="T760" s="12"/>
      <c r="U760" s="12"/>
      <c r="V760" s="12"/>
      <c r="W760" s="12"/>
      <c r="X760" s="12"/>
      <c r="Y760" s="12"/>
      <c r="Z760" s="12"/>
    </row>
    <row r="761" ht="15.75" customHeight="1">
      <c r="A761" s="12"/>
      <c r="B761" s="138"/>
      <c r="C761" s="138"/>
      <c r="D761" s="138"/>
      <c r="E761" s="138"/>
      <c r="F761" s="12"/>
      <c r="G761" s="12"/>
      <c r="H761" s="12"/>
      <c r="I761" s="12"/>
      <c r="J761" s="12"/>
      <c r="K761" s="12"/>
      <c r="L761" s="12"/>
      <c r="M761" s="12"/>
      <c r="N761" s="12"/>
      <c r="O761" s="12"/>
      <c r="P761" s="12"/>
      <c r="Q761" s="12"/>
      <c r="R761" s="12"/>
      <c r="S761" s="12"/>
      <c r="T761" s="12"/>
      <c r="U761" s="12"/>
      <c r="V761" s="12"/>
      <c r="W761" s="12"/>
      <c r="X761" s="12"/>
      <c r="Y761" s="12"/>
      <c r="Z761" s="12"/>
    </row>
    <row r="762" ht="15.75" customHeight="1">
      <c r="A762" s="12"/>
      <c r="B762" s="138"/>
      <c r="C762" s="138"/>
      <c r="D762" s="138"/>
      <c r="E762" s="138"/>
      <c r="F762" s="12"/>
      <c r="G762" s="12"/>
      <c r="H762" s="12"/>
      <c r="I762" s="12"/>
      <c r="J762" s="12"/>
      <c r="K762" s="12"/>
      <c r="L762" s="12"/>
      <c r="M762" s="12"/>
      <c r="N762" s="12"/>
      <c r="O762" s="12"/>
      <c r="P762" s="12"/>
      <c r="Q762" s="12"/>
      <c r="R762" s="12"/>
      <c r="S762" s="12"/>
      <c r="T762" s="12"/>
      <c r="U762" s="12"/>
      <c r="V762" s="12"/>
      <c r="W762" s="12"/>
      <c r="X762" s="12"/>
      <c r="Y762" s="12"/>
      <c r="Z762" s="12"/>
    </row>
    <row r="763" ht="15.75" customHeight="1">
      <c r="A763" s="12"/>
      <c r="B763" s="138"/>
      <c r="C763" s="138"/>
      <c r="D763" s="138"/>
      <c r="E763" s="138"/>
      <c r="F763" s="12"/>
      <c r="G763" s="12"/>
      <c r="H763" s="12"/>
      <c r="I763" s="12"/>
      <c r="J763" s="12"/>
      <c r="K763" s="12"/>
      <c r="L763" s="12"/>
      <c r="M763" s="12"/>
      <c r="N763" s="12"/>
      <c r="O763" s="12"/>
      <c r="P763" s="12"/>
      <c r="Q763" s="12"/>
      <c r="R763" s="12"/>
      <c r="S763" s="12"/>
      <c r="T763" s="12"/>
      <c r="U763" s="12"/>
      <c r="V763" s="12"/>
      <c r="W763" s="12"/>
      <c r="X763" s="12"/>
      <c r="Y763" s="12"/>
      <c r="Z763" s="12"/>
    </row>
    <row r="764" ht="15.75" customHeight="1">
      <c r="A764" s="12"/>
      <c r="B764" s="138"/>
      <c r="C764" s="138"/>
      <c r="D764" s="138"/>
      <c r="E764" s="138"/>
      <c r="F764" s="12"/>
      <c r="G764" s="12"/>
      <c r="H764" s="12"/>
      <c r="I764" s="12"/>
      <c r="J764" s="12"/>
      <c r="K764" s="12"/>
      <c r="L764" s="12"/>
      <c r="M764" s="12"/>
      <c r="N764" s="12"/>
      <c r="O764" s="12"/>
      <c r="P764" s="12"/>
      <c r="Q764" s="12"/>
      <c r="R764" s="12"/>
      <c r="S764" s="12"/>
      <c r="T764" s="12"/>
      <c r="U764" s="12"/>
      <c r="V764" s="12"/>
      <c r="W764" s="12"/>
      <c r="X764" s="12"/>
      <c r="Y764" s="12"/>
      <c r="Z764" s="12"/>
    </row>
    <row r="765" ht="15.75" customHeight="1">
      <c r="A765" s="12"/>
      <c r="B765" s="138"/>
      <c r="C765" s="138"/>
      <c r="D765" s="138"/>
      <c r="E765" s="138"/>
      <c r="F765" s="12"/>
      <c r="G765" s="12"/>
      <c r="H765" s="12"/>
      <c r="I765" s="12"/>
      <c r="J765" s="12"/>
      <c r="K765" s="12"/>
      <c r="L765" s="12"/>
      <c r="M765" s="12"/>
      <c r="N765" s="12"/>
      <c r="O765" s="12"/>
      <c r="P765" s="12"/>
      <c r="Q765" s="12"/>
      <c r="R765" s="12"/>
      <c r="S765" s="12"/>
      <c r="T765" s="12"/>
      <c r="U765" s="12"/>
      <c r="V765" s="12"/>
      <c r="W765" s="12"/>
      <c r="X765" s="12"/>
      <c r="Y765" s="12"/>
      <c r="Z765" s="12"/>
    </row>
    <row r="766" ht="15.75" customHeight="1">
      <c r="A766" s="12"/>
      <c r="B766" s="138"/>
      <c r="C766" s="138"/>
      <c r="D766" s="138"/>
      <c r="E766" s="138"/>
      <c r="F766" s="12"/>
      <c r="G766" s="12"/>
      <c r="H766" s="12"/>
      <c r="I766" s="12"/>
      <c r="J766" s="12"/>
      <c r="K766" s="12"/>
      <c r="L766" s="12"/>
      <c r="M766" s="12"/>
      <c r="N766" s="12"/>
      <c r="O766" s="12"/>
      <c r="P766" s="12"/>
      <c r="Q766" s="12"/>
      <c r="R766" s="12"/>
      <c r="S766" s="12"/>
      <c r="T766" s="12"/>
      <c r="U766" s="12"/>
      <c r="V766" s="12"/>
      <c r="W766" s="12"/>
      <c r="X766" s="12"/>
      <c r="Y766" s="12"/>
      <c r="Z766" s="12"/>
    </row>
    <row r="767" ht="15.75" customHeight="1">
      <c r="A767" s="12"/>
      <c r="B767" s="138"/>
      <c r="C767" s="138"/>
      <c r="D767" s="138"/>
      <c r="E767" s="138"/>
      <c r="F767" s="12"/>
      <c r="G767" s="12"/>
      <c r="H767" s="12"/>
      <c r="I767" s="12"/>
      <c r="J767" s="12"/>
      <c r="K767" s="12"/>
      <c r="L767" s="12"/>
      <c r="M767" s="12"/>
      <c r="N767" s="12"/>
      <c r="O767" s="12"/>
      <c r="P767" s="12"/>
      <c r="Q767" s="12"/>
      <c r="R767" s="12"/>
      <c r="S767" s="12"/>
      <c r="T767" s="12"/>
      <c r="U767" s="12"/>
      <c r="V767" s="12"/>
      <c r="W767" s="12"/>
      <c r="X767" s="12"/>
      <c r="Y767" s="12"/>
      <c r="Z767" s="12"/>
    </row>
    <row r="768" ht="15.75" customHeight="1">
      <c r="A768" s="12"/>
      <c r="B768" s="138"/>
      <c r="C768" s="138"/>
      <c r="D768" s="138"/>
      <c r="E768" s="138"/>
      <c r="F768" s="12"/>
      <c r="G768" s="12"/>
      <c r="H768" s="12"/>
      <c r="I768" s="12"/>
      <c r="J768" s="12"/>
      <c r="K768" s="12"/>
      <c r="L768" s="12"/>
      <c r="M768" s="12"/>
      <c r="N768" s="12"/>
      <c r="O768" s="12"/>
      <c r="P768" s="12"/>
      <c r="Q768" s="12"/>
      <c r="R768" s="12"/>
      <c r="S768" s="12"/>
      <c r="T768" s="12"/>
      <c r="U768" s="12"/>
      <c r="V768" s="12"/>
      <c r="W768" s="12"/>
      <c r="X768" s="12"/>
      <c r="Y768" s="12"/>
      <c r="Z768" s="12"/>
    </row>
    <row r="769" ht="15.75" customHeight="1">
      <c r="A769" s="12"/>
      <c r="B769" s="138"/>
      <c r="C769" s="138"/>
      <c r="D769" s="138"/>
      <c r="E769" s="138"/>
      <c r="F769" s="12"/>
      <c r="G769" s="12"/>
      <c r="H769" s="12"/>
      <c r="I769" s="12"/>
      <c r="J769" s="12"/>
      <c r="K769" s="12"/>
      <c r="L769" s="12"/>
      <c r="M769" s="12"/>
      <c r="N769" s="12"/>
      <c r="O769" s="12"/>
      <c r="P769" s="12"/>
      <c r="Q769" s="12"/>
      <c r="R769" s="12"/>
      <c r="S769" s="12"/>
      <c r="T769" s="12"/>
      <c r="U769" s="12"/>
      <c r="V769" s="12"/>
      <c r="W769" s="12"/>
      <c r="X769" s="12"/>
      <c r="Y769" s="12"/>
      <c r="Z769" s="12"/>
    </row>
    <row r="770" ht="15.75" customHeight="1">
      <c r="A770" s="12"/>
      <c r="B770" s="138"/>
      <c r="C770" s="138"/>
      <c r="D770" s="138"/>
      <c r="E770" s="138"/>
      <c r="F770" s="12"/>
      <c r="G770" s="12"/>
      <c r="H770" s="12"/>
      <c r="I770" s="12"/>
      <c r="J770" s="12"/>
      <c r="K770" s="12"/>
      <c r="L770" s="12"/>
      <c r="M770" s="12"/>
      <c r="N770" s="12"/>
      <c r="O770" s="12"/>
      <c r="P770" s="12"/>
      <c r="Q770" s="12"/>
      <c r="R770" s="12"/>
      <c r="S770" s="12"/>
      <c r="T770" s="12"/>
      <c r="U770" s="12"/>
      <c r="V770" s="12"/>
      <c r="W770" s="12"/>
      <c r="X770" s="12"/>
      <c r="Y770" s="12"/>
      <c r="Z770" s="12"/>
    </row>
    <row r="771" ht="15.75" customHeight="1">
      <c r="A771" s="12"/>
      <c r="B771" s="138"/>
      <c r="C771" s="138"/>
      <c r="D771" s="138"/>
      <c r="E771" s="138"/>
      <c r="F771" s="12"/>
      <c r="G771" s="12"/>
      <c r="H771" s="12"/>
      <c r="I771" s="12"/>
      <c r="J771" s="12"/>
      <c r="K771" s="12"/>
      <c r="L771" s="12"/>
      <c r="M771" s="12"/>
      <c r="N771" s="12"/>
      <c r="O771" s="12"/>
      <c r="P771" s="12"/>
      <c r="Q771" s="12"/>
      <c r="R771" s="12"/>
      <c r="S771" s="12"/>
      <c r="T771" s="12"/>
      <c r="U771" s="12"/>
      <c r="V771" s="12"/>
      <c r="W771" s="12"/>
      <c r="X771" s="12"/>
      <c r="Y771" s="12"/>
      <c r="Z771" s="12"/>
    </row>
    <row r="772" ht="15.75" customHeight="1">
      <c r="A772" s="12"/>
      <c r="B772" s="138"/>
      <c r="C772" s="138"/>
      <c r="D772" s="138"/>
      <c r="E772" s="138"/>
      <c r="F772" s="12"/>
      <c r="G772" s="12"/>
      <c r="H772" s="12"/>
      <c r="I772" s="12"/>
      <c r="J772" s="12"/>
      <c r="K772" s="12"/>
      <c r="L772" s="12"/>
      <c r="M772" s="12"/>
      <c r="N772" s="12"/>
      <c r="O772" s="12"/>
      <c r="P772" s="12"/>
      <c r="Q772" s="12"/>
      <c r="R772" s="12"/>
      <c r="S772" s="12"/>
      <c r="T772" s="12"/>
      <c r="U772" s="12"/>
      <c r="V772" s="12"/>
      <c r="W772" s="12"/>
      <c r="X772" s="12"/>
      <c r="Y772" s="12"/>
      <c r="Z772" s="12"/>
    </row>
    <row r="773" ht="15.75" customHeight="1">
      <c r="A773" s="12"/>
      <c r="B773" s="138"/>
      <c r="C773" s="138"/>
      <c r="D773" s="138"/>
      <c r="E773" s="138"/>
      <c r="F773" s="12"/>
      <c r="G773" s="12"/>
      <c r="H773" s="12"/>
      <c r="I773" s="12"/>
      <c r="J773" s="12"/>
      <c r="K773" s="12"/>
      <c r="L773" s="12"/>
      <c r="M773" s="12"/>
      <c r="N773" s="12"/>
      <c r="O773" s="12"/>
      <c r="P773" s="12"/>
      <c r="Q773" s="12"/>
      <c r="R773" s="12"/>
      <c r="S773" s="12"/>
      <c r="T773" s="12"/>
      <c r="U773" s="12"/>
      <c r="V773" s="12"/>
      <c r="W773" s="12"/>
      <c r="X773" s="12"/>
      <c r="Y773" s="12"/>
      <c r="Z773" s="12"/>
    </row>
    <row r="774" ht="15.75" customHeight="1">
      <c r="A774" s="12"/>
      <c r="B774" s="138"/>
      <c r="C774" s="138"/>
      <c r="D774" s="138"/>
      <c r="E774" s="138"/>
      <c r="F774" s="12"/>
      <c r="G774" s="12"/>
      <c r="H774" s="12"/>
      <c r="I774" s="12"/>
      <c r="J774" s="12"/>
      <c r="K774" s="12"/>
      <c r="L774" s="12"/>
      <c r="M774" s="12"/>
      <c r="N774" s="12"/>
      <c r="O774" s="12"/>
      <c r="P774" s="12"/>
      <c r="Q774" s="12"/>
      <c r="R774" s="12"/>
      <c r="S774" s="12"/>
      <c r="T774" s="12"/>
      <c r="U774" s="12"/>
      <c r="V774" s="12"/>
      <c r="W774" s="12"/>
      <c r="X774" s="12"/>
      <c r="Y774" s="12"/>
      <c r="Z774" s="12"/>
    </row>
    <row r="775" ht="15.75" customHeight="1">
      <c r="A775" s="12"/>
      <c r="B775" s="138"/>
      <c r="C775" s="138"/>
      <c r="D775" s="138"/>
      <c r="E775" s="138"/>
      <c r="F775" s="12"/>
      <c r="G775" s="12"/>
      <c r="H775" s="12"/>
      <c r="I775" s="12"/>
      <c r="J775" s="12"/>
      <c r="K775" s="12"/>
      <c r="L775" s="12"/>
      <c r="M775" s="12"/>
      <c r="N775" s="12"/>
      <c r="O775" s="12"/>
      <c r="P775" s="12"/>
      <c r="Q775" s="12"/>
      <c r="R775" s="12"/>
      <c r="S775" s="12"/>
      <c r="T775" s="12"/>
      <c r="U775" s="12"/>
      <c r="V775" s="12"/>
      <c r="W775" s="12"/>
      <c r="X775" s="12"/>
      <c r="Y775" s="12"/>
      <c r="Z775" s="12"/>
    </row>
    <row r="776" ht="15.75" customHeight="1">
      <c r="A776" s="12"/>
      <c r="B776" s="138"/>
      <c r="C776" s="138"/>
      <c r="D776" s="138"/>
      <c r="E776" s="138"/>
      <c r="F776" s="12"/>
      <c r="G776" s="12"/>
      <c r="H776" s="12"/>
      <c r="I776" s="12"/>
      <c r="J776" s="12"/>
      <c r="K776" s="12"/>
      <c r="L776" s="12"/>
      <c r="M776" s="12"/>
      <c r="N776" s="12"/>
      <c r="O776" s="12"/>
      <c r="P776" s="12"/>
      <c r="Q776" s="12"/>
      <c r="R776" s="12"/>
      <c r="S776" s="12"/>
      <c r="T776" s="12"/>
      <c r="U776" s="12"/>
      <c r="V776" s="12"/>
      <c r="W776" s="12"/>
      <c r="X776" s="12"/>
      <c r="Y776" s="12"/>
      <c r="Z776" s="12"/>
    </row>
    <row r="777" ht="15.75" customHeight="1">
      <c r="A777" s="12"/>
      <c r="B777" s="138"/>
      <c r="C777" s="138"/>
      <c r="D777" s="138"/>
      <c r="E777" s="138"/>
      <c r="F777" s="12"/>
      <c r="G777" s="12"/>
      <c r="H777" s="12"/>
      <c r="I777" s="12"/>
      <c r="J777" s="12"/>
      <c r="K777" s="12"/>
      <c r="L777" s="12"/>
      <c r="M777" s="12"/>
      <c r="N777" s="12"/>
      <c r="O777" s="12"/>
      <c r="P777" s="12"/>
      <c r="Q777" s="12"/>
      <c r="R777" s="12"/>
      <c r="S777" s="12"/>
      <c r="T777" s="12"/>
      <c r="U777" s="12"/>
      <c r="V777" s="12"/>
      <c r="W777" s="12"/>
      <c r="X777" s="12"/>
      <c r="Y777" s="12"/>
      <c r="Z777" s="12"/>
    </row>
    <row r="778" ht="15.75" customHeight="1">
      <c r="A778" s="12"/>
      <c r="B778" s="138"/>
      <c r="C778" s="138"/>
      <c r="D778" s="138"/>
      <c r="E778" s="138"/>
      <c r="F778" s="12"/>
      <c r="G778" s="12"/>
      <c r="H778" s="12"/>
      <c r="I778" s="12"/>
      <c r="J778" s="12"/>
      <c r="K778" s="12"/>
      <c r="L778" s="12"/>
      <c r="M778" s="12"/>
      <c r="N778" s="12"/>
      <c r="O778" s="12"/>
      <c r="P778" s="12"/>
      <c r="Q778" s="12"/>
      <c r="R778" s="12"/>
      <c r="S778" s="12"/>
      <c r="T778" s="12"/>
      <c r="U778" s="12"/>
      <c r="V778" s="12"/>
      <c r="W778" s="12"/>
      <c r="X778" s="12"/>
      <c r="Y778" s="12"/>
      <c r="Z778" s="12"/>
    </row>
    <row r="779" ht="15.75" customHeight="1">
      <c r="A779" s="12"/>
      <c r="B779" s="138"/>
      <c r="C779" s="138"/>
      <c r="D779" s="138"/>
      <c r="E779" s="138"/>
      <c r="F779" s="12"/>
      <c r="G779" s="12"/>
      <c r="H779" s="12"/>
      <c r="I779" s="12"/>
      <c r="J779" s="12"/>
      <c r="K779" s="12"/>
      <c r="L779" s="12"/>
      <c r="M779" s="12"/>
      <c r="N779" s="12"/>
      <c r="O779" s="12"/>
      <c r="P779" s="12"/>
      <c r="Q779" s="12"/>
      <c r="R779" s="12"/>
      <c r="S779" s="12"/>
      <c r="T779" s="12"/>
      <c r="U779" s="12"/>
      <c r="V779" s="12"/>
      <c r="W779" s="12"/>
      <c r="X779" s="12"/>
      <c r="Y779" s="12"/>
      <c r="Z779" s="12"/>
    </row>
    <row r="780" ht="15.75" customHeight="1">
      <c r="A780" s="12"/>
      <c r="B780" s="138"/>
      <c r="C780" s="138"/>
      <c r="D780" s="138"/>
      <c r="E780" s="138"/>
      <c r="F780" s="12"/>
      <c r="G780" s="12"/>
      <c r="H780" s="12"/>
      <c r="I780" s="12"/>
      <c r="J780" s="12"/>
      <c r="K780" s="12"/>
      <c r="L780" s="12"/>
      <c r="M780" s="12"/>
      <c r="N780" s="12"/>
      <c r="O780" s="12"/>
      <c r="P780" s="12"/>
      <c r="Q780" s="12"/>
      <c r="R780" s="12"/>
      <c r="S780" s="12"/>
      <c r="T780" s="12"/>
      <c r="U780" s="12"/>
      <c r="V780" s="12"/>
      <c r="W780" s="12"/>
      <c r="X780" s="12"/>
      <c r="Y780" s="12"/>
      <c r="Z780" s="12"/>
    </row>
    <row r="781" ht="15.75" customHeight="1">
      <c r="A781" s="12"/>
      <c r="B781" s="138"/>
      <c r="C781" s="138"/>
      <c r="D781" s="138"/>
      <c r="E781" s="138"/>
      <c r="F781" s="12"/>
      <c r="G781" s="12"/>
      <c r="H781" s="12"/>
      <c r="I781" s="12"/>
      <c r="J781" s="12"/>
      <c r="K781" s="12"/>
      <c r="L781" s="12"/>
      <c r="M781" s="12"/>
      <c r="N781" s="12"/>
      <c r="O781" s="12"/>
      <c r="P781" s="12"/>
      <c r="Q781" s="12"/>
      <c r="R781" s="12"/>
      <c r="S781" s="12"/>
      <c r="T781" s="12"/>
      <c r="U781" s="12"/>
      <c r="V781" s="12"/>
      <c r="W781" s="12"/>
      <c r="X781" s="12"/>
      <c r="Y781" s="12"/>
      <c r="Z781" s="12"/>
    </row>
    <row r="782" ht="15.75" customHeight="1">
      <c r="A782" s="12"/>
      <c r="B782" s="138"/>
      <c r="C782" s="138"/>
      <c r="D782" s="138"/>
      <c r="E782" s="138"/>
      <c r="F782" s="12"/>
      <c r="G782" s="12"/>
      <c r="H782" s="12"/>
      <c r="I782" s="12"/>
      <c r="J782" s="12"/>
      <c r="K782" s="12"/>
      <c r="L782" s="12"/>
      <c r="M782" s="12"/>
      <c r="N782" s="12"/>
      <c r="O782" s="12"/>
      <c r="P782" s="12"/>
      <c r="Q782" s="12"/>
      <c r="R782" s="12"/>
      <c r="S782" s="12"/>
      <c r="T782" s="12"/>
      <c r="U782" s="12"/>
      <c r="V782" s="12"/>
      <c r="W782" s="12"/>
      <c r="X782" s="12"/>
      <c r="Y782" s="12"/>
      <c r="Z782" s="12"/>
    </row>
    <row r="783" ht="15.75" customHeight="1">
      <c r="A783" s="12"/>
      <c r="B783" s="138"/>
      <c r="C783" s="138"/>
      <c r="D783" s="138"/>
      <c r="E783" s="138"/>
      <c r="F783" s="12"/>
      <c r="G783" s="12"/>
      <c r="H783" s="12"/>
      <c r="I783" s="12"/>
      <c r="J783" s="12"/>
      <c r="K783" s="12"/>
      <c r="L783" s="12"/>
      <c r="M783" s="12"/>
      <c r="N783" s="12"/>
      <c r="O783" s="12"/>
      <c r="P783" s="12"/>
      <c r="Q783" s="12"/>
      <c r="R783" s="12"/>
      <c r="S783" s="12"/>
      <c r="T783" s="12"/>
      <c r="U783" s="12"/>
      <c r="V783" s="12"/>
      <c r="W783" s="12"/>
      <c r="X783" s="12"/>
      <c r="Y783" s="12"/>
      <c r="Z783" s="12"/>
    </row>
    <row r="784" ht="15.75" customHeight="1">
      <c r="A784" s="12"/>
      <c r="B784" s="138"/>
      <c r="C784" s="138"/>
      <c r="D784" s="138"/>
      <c r="E784" s="138"/>
      <c r="F784" s="12"/>
      <c r="G784" s="12"/>
      <c r="H784" s="12"/>
      <c r="I784" s="12"/>
      <c r="J784" s="12"/>
      <c r="K784" s="12"/>
      <c r="L784" s="12"/>
      <c r="M784" s="12"/>
      <c r="N784" s="12"/>
      <c r="O784" s="12"/>
      <c r="P784" s="12"/>
      <c r="Q784" s="12"/>
      <c r="R784" s="12"/>
      <c r="S784" s="12"/>
      <c r="T784" s="12"/>
      <c r="U784" s="12"/>
      <c r="V784" s="12"/>
      <c r="W784" s="12"/>
      <c r="X784" s="12"/>
      <c r="Y784" s="12"/>
      <c r="Z784" s="12"/>
    </row>
    <row r="785" ht="15.75" customHeight="1">
      <c r="A785" s="12"/>
      <c r="B785" s="138"/>
      <c r="C785" s="138"/>
      <c r="D785" s="138"/>
      <c r="E785" s="138"/>
      <c r="F785" s="12"/>
      <c r="G785" s="12"/>
      <c r="H785" s="12"/>
      <c r="I785" s="12"/>
      <c r="J785" s="12"/>
      <c r="K785" s="12"/>
      <c r="L785" s="12"/>
      <c r="M785" s="12"/>
      <c r="N785" s="12"/>
      <c r="O785" s="12"/>
      <c r="P785" s="12"/>
      <c r="Q785" s="12"/>
      <c r="R785" s="12"/>
      <c r="S785" s="12"/>
      <c r="T785" s="12"/>
      <c r="U785" s="12"/>
      <c r="V785" s="12"/>
      <c r="W785" s="12"/>
      <c r="X785" s="12"/>
      <c r="Y785" s="12"/>
      <c r="Z785" s="12"/>
    </row>
    <row r="786" ht="15.75" customHeight="1">
      <c r="A786" s="12"/>
      <c r="B786" s="138"/>
      <c r="C786" s="138"/>
      <c r="D786" s="138"/>
      <c r="E786" s="138"/>
      <c r="F786" s="12"/>
      <c r="G786" s="12"/>
      <c r="H786" s="12"/>
      <c r="I786" s="12"/>
      <c r="J786" s="12"/>
      <c r="K786" s="12"/>
      <c r="L786" s="12"/>
      <c r="M786" s="12"/>
      <c r="N786" s="12"/>
      <c r="O786" s="12"/>
      <c r="P786" s="12"/>
      <c r="Q786" s="12"/>
      <c r="R786" s="12"/>
      <c r="S786" s="12"/>
      <c r="T786" s="12"/>
      <c r="U786" s="12"/>
      <c r="V786" s="12"/>
      <c r="W786" s="12"/>
      <c r="X786" s="12"/>
      <c r="Y786" s="12"/>
      <c r="Z786" s="12"/>
    </row>
    <row r="787" ht="15.75" customHeight="1">
      <c r="A787" s="12"/>
      <c r="B787" s="138"/>
      <c r="C787" s="138"/>
      <c r="D787" s="138"/>
      <c r="E787" s="138"/>
      <c r="F787" s="12"/>
      <c r="G787" s="12"/>
      <c r="H787" s="12"/>
      <c r="I787" s="12"/>
      <c r="J787" s="12"/>
      <c r="K787" s="12"/>
      <c r="L787" s="12"/>
      <c r="M787" s="12"/>
      <c r="N787" s="12"/>
      <c r="O787" s="12"/>
      <c r="P787" s="12"/>
      <c r="Q787" s="12"/>
      <c r="R787" s="12"/>
      <c r="S787" s="12"/>
      <c r="T787" s="12"/>
      <c r="U787" s="12"/>
      <c r="V787" s="12"/>
      <c r="W787" s="12"/>
      <c r="X787" s="12"/>
      <c r="Y787" s="12"/>
      <c r="Z787" s="12"/>
    </row>
    <row r="788" ht="15.75" customHeight="1">
      <c r="A788" s="12"/>
      <c r="B788" s="138"/>
      <c r="C788" s="138"/>
      <c r="D788" s="138"/>
      <c r="E788" s="138"/>
      <c r="F788" s="12"/>
      <c r="G788" s="12"/>
      <c r="H788" s="12"/>
      <c r="I788" s="12"/>
      <c r="J788" s="12"/>
      <c r="K788" s="12"/>
      <c r="L788" s="12"/>
      <c r="M788" s="12"/>
      <c r="N788" s="12"/>
      <c r="O788" s="12"/>
      <c r="P788" s="12"/>
      <c r="Q788" s="12"/>
      <c r="R788" s="12"/>
      <c r="S788" s="12"/>
      <c r="T788" s="12"/>
      <c r="U788" s="12"/>
      <c r="V788" s="12"/>
      <c r="W788" s="12"/>
      <c r="X788" s="12"/>
      <c r="Y788" s="12"/>
      <c r="Z788" s="12"/>
    </row>
    <row r="789" ht="15.75" customHeight="1">
      <c r="A789" s="12"/>
      <c r="B789" s="138"/>
      <c r="C789" s="138"/>
      <c r="D789" s="138"/>
      <c r="E789" s="138"/>
      <c r="F789" s="12"/>
      <c r="G789" s="12"/>
      <c r="H789" s="12"/>
      <c r="I789" s="12"/>
      <c r="J789" s="12"/>
      <c r="K789" s="12"/>
      <c r="L789" s="12"/>
      <c r="M789" s="12"/>
      <c r="N789" s="12"/>
      <c r="O789" s="12"/>
      <c r="P789" s="12"/>
      <c r="Q789" s="12"/>
      <c r="R789" s="12"/>
      <c r="S789" s="12"/>
      <c r="T789" s="12"/>
      <c r="U789" s="12"/>
      <c r="V789" s="12"/>
      <c r="W789" s="12"/>
      <c r="X789" s="12"/>
      <c r="Y789" s="12"/>
      <c r="Z789" s="12"/>
    </row>
    <row r="790" ht="15.75" customHeight="1">
      <c r="A790" s="12"/>
      <c r="B790" s="138"/>
      <c r="C790" s="138"/>
      <c r="D790" s="138"/>
      <c r="E790" s="138"/>
      <c r="F790" s="12"/>
      <c r="G790" s="12"/>
      <c r="H790" s="12"/>
      <c r="I790" s="12"/>
      <c r="J790" s="12"/>
      <c r="K790" s="12"/>
      <c r="L790" s="12"/>
      <c r="M790" s="12"/>
      <c r="N790" s="12"/>
      <c r="O790" s="12"/>
      <c r="P790" s="12"/>
      <c r="Q790" s="12"/>
      <c r="R790" s="12"/>
      <c r="S790" s="12"/>
      <c r="T790" s="12"/>
      <c r="U790" s="12"/>
      <c r="V790" s="12"/>
      <c r="W790" s="12"/>
      <c r="X790" s="12"/>
      <c r="Y790" s="12"/>
      <c r="Z790" s="12"/>
    </row>
    <row r="791" ht="15.75" customHeight="1">
      <c r="A791" s="12"/>
      <c r="B791" s="138"/>
      <c r="C791" s="138"/>
      <c r="D791" s="138"/>
      <c r="E791" s="138"/>
      <c r="F791" s="12"/>
      <c r="G791" s="12"/>
      <c r="H791" s="12"/>
      <c r="I791" s="12"/>
      <c r="J791" s="12"/>
      <c r="K791" s="12"/>
      <c r="L791" s="12"/>
      <c r="M791" s="12"/>
      <c r="N791" s="12"/>
      <c r="O791" s="12"/>
      <c r="P791" s="12"/>
      <c r="Q791" s="12"/>
      <c r="R791" s="12"/>
      <c r="S791" s="12"/>
      <c r="T791" s="12"/>
      <c r="U791" s="12"/>
      <c r="V791" s="12"/>
      <c r="W791" s="12"/>
      <c r="X791" s="12"/>
      <c r="Y791" s="12"/>
      <c r="Z791" s="12"/>
    </row>
    <row r="792" ht="15.75" customHeight="1">
      <c r="A792" s="12"/>
      <c r="B792" s="138"/>
      <c r="C792" s="138"/>
      <c r="D792" s="138"/>
      <c r="E792" s="138"/>
      <c r="F792" s="12"/>
      <c r="G792" s="12"/>
      <c r="H792" s="12"/>
      <c r="I792" s="12"/>
      <c r="J792" s="12"/>
      <c r="K792" s="12"/>
      <c r="L792" s="12"/>
      <c r="M792" s="12"/>
      <c r="N792" s="12"/>
      <c r="O792" s="12"/>
      <c r="P792" s="12"/>
      <c r="Q792" s="12"/>
      <c r="R792" s="12"/>
      <c r="S792" s="12"/>
      <c r="T792" s="12"/>
      <c r="U792" s="12"/>
      <c r="V792" s="12"/>
      <c r="W792" s="12"/>
      <c r="X792" s="12"/>
      <c r="Y792" s="12"/>
      <c r="Z792" s="12"/>
    </row>
    <row r="793" ht="15.75" customHeight="1">
      <c r="A793" s="12"/>
      <c r="B793" s="138"/>
      <c r="C793" s="138"/>
      <c r="D793" s="138"/>
      <c r="E793" s="138"/>
      <c r="F793" s="12"/>
      <c r="G793" s="12"/>
      <c r="H793" s="12"/>
      <c r="I793" s="12"/>
      <c r="J793" s="12"/>
      <c r="K793" s="12"/>
      <c r="L793" s="12"/>
      <c r="M793" s="12"/>
      <c r="N793" s="12"/>
      <c r="O793" s="12"/>
      <c r="P793" s="12"/>
      <c r="Q793" s="12"/>
      <c r="R793" s="12"/>
      <c r="S793" s="12"/>
      <c r="T793" s="12"/>
      <c r="U793" s="12"/>
      <c r="V793" s="12"/>
      <c r="W793" s="12"/>
      <c r="X793" s="12"/>
      <c r="Y793" s="12"/>
      <c r="Z793" s="12"/>
    </row>
    <row r="794" ht="15.75" customHeight="1">
      <c r="A794" s="12"/>
      <c r="B794" s="138"/>
      <c r="C794" s="138"/>
      <c r="D794" s="138"/>
      <c r="E794" s="138"/>
      <c r="F794" s="12"/>
      <c r="G794" s="12"/>
      <c r="H794" s="12"/>
      <c r="I794" s="12"/>
      <c r="J794" s="12"/>
      <c r="K794" s="12"/>
      <c r="L794" s="12"/>
      <c r="M794" s="12"/>
      <c r="N794" s="12"/>
      <c r="O794" s="12"/>
      <c r="P794" s="12"/>
      <c r="Q794" s="12"/>
      <c r="R794" s="12"/>
      <c r="S794" s="12"/>
      <c r="T794" s="12"/>
      <c r="U794" s="12"/>
      <c r="V794" s="12"/>
      <c r="W794" s="12"/>
      <c r="X794" s="12"/>
      <c r="Y794" s="12"/>
      <c r="Z794" s="12"/>
    </row>
    <row r="795" ht="15.75" customHeight="1">
      <c r="A795" s="12"/>
      <c r="B795" s="138"/>
      <c r="C795" s="138"/>
      <c r="D795" s="138"/>
      <c r="E795" s="138"/>
      <c r="F795" s="12"/>
      <c r="G795" s="12"/>
      <c r="H795" s="12"/>
      <c r="I795" s="12"/>
      <c r="J795" s="12"/>
      <c r="K795" s="12"/>
      <c r="L795" s="12"/>
      <c r="M795" s="12"/>
      <c r="N795" s="12"/>
      <c r="O795" s="12"/>
      <c r="P795" s="12"/>
      <c r="Q795" s="12"/>
      <c r="R795" s="12"/>
      <c r="S795" s="12"/>
      <c r="T795" s="12"/>
      <c r="U795" s="12"/>
      <c r="V795" s="12"/>
      <c r="W795" s="12"/>
      <c r="X795" s="12"/>
      <c r="Y795" s="12"/>
      <c r="Z795" s="12"/>
    </row>
    <row r="796" ht="15.75" customHeight="1">
      <c r="A796" s="12"/>
      <c r="B796" s="138"/>
      <c r="C796" s="138"/>
      <c r="D796" s="138"/>
      <c r="E796" s="138"/>
      <c r="F796" s="12"/>
      <c r="G796" s="12"/>
      <c r="H796" s="12"/>
      <c r="I796" s="12"/>
      <c r="J796" s="12"/>
      <c r="K796" s="12"/>
      <c r="L796" s="12"/>
      <c r="M796" s="12"/>
      <c r="N796" s="12"/>
      <c r="O796" s="12"/>
      <c r="P796" s="12"/>
      <c r="Q796" s="12"/>
      <c r="R796" s="12"/>
      <c r="S796" s="12"/>
      <c r="T796" s="12"/>
      <c r="U796" s="12"/>
      <c r="V796" s="12"/>
      <c r="W796" s="12"/>
      <c r="X796" s="12"/>
      <c r="Y796" s="12"/>
      <c r="Z796" s="12"/>
    </row>
    <row r="797" ht="15.75" customHeight="1">
      <c r="A797" s="12"/>
      <c r="B797" s="138"/>
      <c r="C797" s="138"/>
      <c r="D797" s="138"/>
      <c r="E797" s="138"/>
      <c r="F797" s="12"/>
      <c r="G797" s="12"/>
      <c r="H797" s="12"/>
      <c r="I797" s="12"/>
      <c r="J797" s="12"/>
      <c r="K797" s="12"/>
      <c r="L797" s="12"/>
      <c r="M797" s="12"/>
      <c r="N797" s="12"/>
      <c r="O797" s="12"/>
      <c r="P797" s="12"/>
      <c r="Q797" s="12"/>
      <c r="R797" s="12"/>
      <c r="S797" s="12"/>
      <c r="T797" s="12"/>
      <c r="U797" s="12"/>
      <c r="V797" s="12"/>
      <c r="W797" s="12"/>
      <c r="X797" s="12"/>
      <c r="Y797" s="12"/>
      <c r="Z797" s="12"/>
    </row>
    <row r="798" ht="15.75" customHeight="1">
      <c r="A798" s="12"/>
      <c r="B798" s="138"/>
      <c r="C798" s="138"/>
      <c r="D798" s="138"/>
      <c r="E798" s="138"/>
      <c r="F798" s="12"/>
      <c r="G798" s="12"/>
      <c r="H798" s="12"/>
      <c r="I798" s="12"/>
      <c r="J798" s="12"/>
      <c r="K798" s="12"/>
      <c r="L798" s="12"/>
      <c r="M798" s="12"/>
      <c r="N798" s="12"/>
      <c r="O798" s="12"/>
      <c r="P798" s="12"/>
      <c r="Q798" s="12"/>
      <c r="R798" s="12"/>
      <c r="S798" s="12"/>
      <c r="T798" s="12"/>
      <c r="U798" s="12"/>
      <c r="V798" s="12"/>
      <c r="W798" s="12"/>
      <c r="X798" s="12"/>
      <c r="Y798" s="12"/>
      <c r="Z798" s="12"/>
    </row>
    <row r="799" ht="15.75" customHeight="1">
      <c r="A799" s="12"/>
      <c r="B799" s="138"/>
      <c r="C799" s="138"/>
      <c r="D799" s="138"/>
      <c r="E799" s="138"/>
      <c r="F799" s="12"/>
      <c r="G799" s="12"/>
      <c r="H799" s="12"/>
      <c r="I799" s="12"/>
      <c r="J799" s="12"/>
      <c r="K799" s="12"/>
      <c r="L799" s="12"/>
      <c r="M799" s="12"/>
      <c r="N799" s="12"/>
      <c r="O799" s="12"/>
      <c r="P799" s="12"/>
      <c r="Q799" s="12"/>
      <c r="R799" s="12"/>
      <c r="S799" s="12"/>
      <c r="T799" s="12"/>
      <c r="U799" s="12"/>
      <c r="V799" s="12"/>
      <c r="W799" s="12"/>
      <c r="X799" s="12"/>
      <c r="Y799" s="12"/>
      <c r="Z799" s="12"/>
    </row>
    <row r="800" ht="15.75" customHeight="1">
      <c r="A800" s="12"/>
      <c r="B800" s="138"/>
      <c r="C800" s="138"/>
      <c r="D800" s="138"/>
      <c r="E800" s="138"/>
      <c r="F800" s="12"/>
      <c r="G800" s="12"/>
      <c r="H800" s="12"/>
      <c r="I800" s="12"/>
      <c r="J800" s="12"/>
      <c r="K800" s="12"/>
      <c r="L800" s="12"/>
      <c r="M800" s="12"/>
      <c r="N800" s="12"/>
      <c r="O800" s="12"/>
      <c r="P800" s="12"/>
      <c r="Q800" s="12"/>
      <c r="R800" s="12"/>
      <c r="S800" s="12"/>
      <c r="T800" s="12"/>
      <c r="U800" s="12"/>
      <c r="V800" s="12"/>
      <c r="W800" s="12"/>
      <c r="X800" s="12"/>
      <c r="Y800" s="12"/>
      <c r="Z800" s="12"/>
    </row>
    <row r="801" ht="15.75" customHeight="1">
      <c r="A801" s="12"/>
      <c r="B801" s="138"/>
      <c r="C801" s="138"/>
      <c r="D801" s="138"/>
      <c r="E801" s="138"/>
      <c r="F801" s="12"/>
      <c r="G801" s="12"/>
      <c r="H801" s="12"/>
      <c r="I801" s="12"/>
      <c r="J801" s="12"/>
      <c r="K801" s="12"/>
      <c r="L801" s="12"/>
      <c r="M801" s="12"/>
      <c r="N801" s="12"/>
      <c r="O801" s="12"/>
      <c r="P801" s="12"/>
      <c r="Q801" s="12"/>
      <c r="R801" s="12"/>
      <c r="S801" s="12"/>
      <c r="T801" s="12"/>
      <c r="U801" s="12"/>
      <c r="V801" s="12"/>
      <c r="W801" s="12"/>
      <c r="X801" s="12"/>
      <c r="Y801" s="12"/>
      <c r="Z801" s="12"/>
    </row>
    <row r="802" ht="15.75" customHeight="1">
      <c r="A802" s="12"/>
      <c r="B802" s="138"/>
      <c r="C802" s="138"/>
      <c r="D802" s="138"/>
      <c r="E802" s="138"/>
      <c r="F802" s="12"/>
      <c r="G802" s="12"/>
      <c r="H802" s="12"/>
      <c r="I802" s="12"/>
      <c r="J802" s="12"/>
      <c r="K802" s="12"/>
      <c r="L802" s="12"/>
      <c r="M802" s="12"/>
      <c r="N802" s="12"/>
      <c r="O802" s="12"/>
      <c r="P802" s="12"/>
      <c r="Q802" s="12"/>
      <c r="R802" s="12"/>
      <c r="S802" s="12"/>
      <c r="T802" s="12"/>
      <c r="U802" s="12"/>
      <c r="V802" s="12"/>
      <c r="W802" s="12"/>
      <c r="X802" s="12"/>
      <c r="Y802" s="12"/>
      <c r="Z802" s="12"/>
    </row>
    <row r="803" ht="15.75" customHeight="1">
      <c r="A803" s="12"/>
      <c r="B803" s="138"/>
      <c r="C803" s="138"/>
      <c r="D803" s="138"/>
      <c r="E803" s="138"/>
      <c r="F803" s="12"/>
      <c r="G803" s="12"/>
      <c r="H803" s="12"/>
      <c r="I803" s="12"/>
      <c r="J803" s="12"/>
      <c r="K803" s="12"/>
      <c r="L803" s="12"/>
      <c r="M803" s="12"/>
      <c r="N803" s="12"/>
      <c r="O803" s="12"/>
      <c r="P803" s="12"/>
      <c r="Q803" s="12"/>
      <c r="R803" s="12"/>
      <c r="S803" s="12"/>
      <c r="T803" s="12"/>
      <c r="U803" s="12"/>
      <c r="V803" s="12"/>
      <c r="W803" s="12"/>
      <c r="X803" s="12"/>
      <c r="Y803" s="12"/>
      <c r="Z803" s="12"/>
    </row>
    <row r="804" ht="15.75" customHeight="1">
      <c r="A804" s="12"/>
      <c r="B804" s="138"/>
      <c r="C804" s="138"/>
      <c r="D804" s="138"/>
      <c r="E804" s="138"/>
      <c r="F804" s="12"/>
      <c r="G804" s="12"/>
      <c r="H804" s="12"/>
      <c r="I804" s="12"/>
      <c r="J804" s="12"/>
      <c r="K804" s="12"/>
      <c r="L804" s="12"/>
      <c r="M804" s="12"/>
      <c r="N804" s="12"/>
      <c r="O804" s="12"/>
      <c r="P804" s="12"/>
      <c r="Q804" s="12"/>
      <c r="R804" s="12"/>
      <c r="S804" s="12"/>
      <c r="T804" s="12"/>
      <c r="U804" s="12"/>
      <c r="V804" s="12"/>
      <c r="W804" s="12"/>
      <c r="X804" s="12"/>
      <c r="Y804" s="12"/>
      <c r="Z804" s="12"/>
    </row>
    <row r="805" ht="15.75" customHeight="1">
      <c r="A805" s="12"/>
      <c r="B805" s="138"/>
      <c r="C805" s="138"/>
      <c r="D805" s="138"/>
      <c r="E805" s="138"/>
      <c r="F805" s="12"/>
      <c r="G805" s="12"/>
      <c r="H805" s="12"/>
      <c r="I805" s="12"/>
      <c r="J805" s="12"/>
      <c r="K805" s="12"/>
      <c r="L805" s="12"/>
      <c r="M805" s="12"/>
      <c r="N805" s="12"/>
      <c r="O805" s="12"/>
      <c r="P805" s="12"/>
      <c r="Q805" s="12"/>
      <c r="R805" s="12"/>
      <c r="S805" s="12"/>
      <c r="T805" s="12"/>
      <c r="U805" s="12"/>
      <c r="V805" s="12"/>
      <c r="W805" s="12"/>
      <c r="X805" s="12"/>
      <c r="Y805" s="12"/>
      <c r="Z805" s="12"/>
    </row>
    <row r="806" ht="15.75" customHeight="1">
      <c r="A806" s="12"/>
      <c r="B806" s="138"/>
      <c r="C806" s="138"/>
      <c r="D806" s="138"/>
      <c r="E806" s="138"/>
      <c r="F806" s="12"/>
      <c r="G806" s="12"/>
      <c r="H806" s="12"/>
      <c r="I806" s="12"/>
      <c r="J806" s="12"/>
      <c r="K806" s="12"/>
      <c r="L806" s="12"/>
      <c r="M806" s="12"/>
      <c r="N806" s="12"/>
      <c r="O806" s="12"/>
      <c r="P806" s="12"/>
      <c r="Q806" s="12"/>
      <c r="R806" s="12"/>
      <c r="S806" s="12"/>
      <c r="T806" s="12"/>
      <c r="U806" s="12"/>
      <c r="V806" s="12"/>
      <c r="W806" s="12"/>
      <c r="X806" s="12"/>
      <c r="Y806" s="12"/>
      <c r="Z806" s="12"/>
    </row>
    <row r="807" ht="15.75" customHeight="1">
      <c r="A807" s="12"/>
      <c r="B807" s="138"/>
      <c r="C807" s="138"/>
      <c r="D807" s="138"/>
      <c r="E807" s="138"/>
      <c r="F807" s="12"/>
      <c r="G807" s="12"/>
      <c r="H807" s="12"/>
      <c r="I807" s="12"/>
      <c r="J807" s="12"/>
      <c r="K807" s="12"/>
      <c r="L807" s="12"/>
      <c r="M807" s="12"/>
      <c r="N807" s="12"/>
      <c r="O807" s="12"/>
      <c r="P807" s="12"/>
      <c r="Q807" s="12"/>
      <c r="R807" s="12"/>
      <c r="S807" s="12"/>
      <c r="T807" s="12"/>
      <c r="U807" s="12"/>
      <c r="V807" s="12"/>
      <c r="W807" s="12"/>
      <c r="X807" s="12"/>
      <c r="Y807" s="12"/>
      <c r="Z807" s="12"/>
    </row>
    <row r="808" ht="15.75" customHeight="1">
      <c r="A808" s="12"/>
      <c r="B808" s="138"/>
      <c r="C808" s="138"/>
      <c r="D808" s="138"/>
      <c r="E808" s="138"/>
      <c r="F808" s="12"/>
      <c r="G808" s="12"/>
      <c r="H808" s="12"/>
      <c r="I808" s="12"/>
      <c r="J808" s="12"/>
      <c r="K808" s="12"/>
      <c r="L808" s="12"/>
      <c r="M808" s="12"/>
      <c r="N808" s="12"/>
      <c r="O808" s="12"/>
      <c r="P808" s="12"/>
      <c r="Q808" s="12"/>
      <c r="R808" s="12"/>
      <c r="S808" s="12"/>
      <c r="T808" s="12"/>
      <c r="U808" s="12"/>
      <c r="V808" s="12"/>
      <c r="W808" s="12"/>
      <c r="X808" s="12"/>
      <c r="Y808" s="12"/>
      <c r="Z808" s="12"/>
    </row>
    <row r="809" ht="15.75" customHeight="1">
      <c r="A809" s="12"/>
      <c r="B809" s="138"/>
      <c r="C809" s="138"/>
      <c r="D809" s="138"/>
      <c r="E809" s="138"/>
      <c r="F809" s="12"/>
      <c r="G809" s="12"/>
      <c r="H809" s="12"/>
      <c r="I809" s="12"/>
      <c r="J809" s="12"/>
      <c r="K809" s="12"/>
      <c r="L809" s="12"/>
      <c r="M809" s="12"/>
      <c r="N809" s="12"/>
      <c r="O809" s="12"/>
      <c r="P809" s="12"/>
      <c r="Q809" s="12"/>
      <c r="R809" s="12"/>
      <c r="S809" s="12"/>
      <c r="T809" s="12"/>
      <c r="U809" s="12"/>
      <c r="V809" s="12"/>
      <c r="W809" s="12"/>
      <c r="X809" s="12"/>
      <c r="Y809" s="12"/>
      <c r="Z809" s="12"/>
    </row>
    <row r="810" ht="15.75" customHeight="1">
      <c r="A810" s="12"/>
      <c r="B810" s="138"/>
      <c r="C810" s="138"/>
      <c r="D810" s="138"/>
      <c r="E810" s="138"/>
      <c r="F810" s="12"/>
      <c r="G810" s="12"/>
      <c r="H810" s="12"/>
      <c r="I810" s="12"/>
      <c r="J810" s="12"/>
      <c r="K810" s="12"/>
      <c r="L810" s="12"/>
      <c r="M810" s="12"/>
      <c r="N810" s="12"/>
      <c r="O810" s="12"/>
      <c r="P810" s="12"/>
      <c r="Q810" s="12"/>
      <c r="R810" s="12"/>
      <c r="S810" s="12"/>
      <c r="T810" s="12"/>
      <c r="U810" s="12"/>
      <c r="V810" s="12"/>
      <c r="W810" s="12"/>
      <c r="X810" s="12"/>
      <c r="Y810" s="12"/>
      <c r="Z810" s="12"/>
    </row>
    <row r="811" ht="15.75" customHeight="1">
      <c r="A811" s="12"/>
      <c r="B811" s="138"/>
      <c r="C811" s="138"/>
      <c r="D811" s="138"/>
      <c r="E811" s="138"/>
      <c r="F811" s="12"/>
      <c r="G811" s="12"/>
      <c r="H811" s="12"/>
      <c r="I811" s="12"/>
      <c r="J811" s="12"/>
      <c r="K811" s="12"/>
      <c r="L811" s="12"/>
      <c r="M811" s="12"/>
      <c r="N811" s="12"/>
      <c r="O811" s="12"/>
      <c r="P811" s="12"/>
      <c r="Q811" s="12"/>
      <c r="R811" s="12"/>
      <c r="S811" s="12"/>
      <c r="T811" s="12"/>
      <c r="U811" s="12"/>
      <c r="V811" s="12"/>
      <c r="W811" s="12"/>
      <c r="X811" s="12"/>
      <c r="Y811" s="12"/>
      <c r="Z811" s="12"/>
    </row>
    <row r="812" ht="15.75" customHeight="1">
      <c r="A812" s="12"/>
      <c r="B812" s="138"/>
      <c r="C812" s="138"/>
      <c r="D812" s="138"/>
      <c r="E812" s="138"/>
      <c r="F812" s="12"/>
      <c r="G812" s="12"/>
      <c r="H812" s="12"/>
      <c r="I812" s="12"/>
      <c r="J812" s="12"/>
      <c r="K812" s="12"/>
      <c r="L812" s="12"/>
      <c r="M812" s="12"/>
      <c r="N812" s="12"/>
      <c r="O812" s="12"/>
      <c r="P812" s="12"/>
      <c r="Q812" s="12"/>
      <c r="R812" s="12"/>
      <c r="S812" s="12"/>
      <c r="T812" s="12"/>
      <c r="U812" s="12"/>
      <c r="V812" s="12"/>
      <c r="W812" s="12"/>
      <c r="X812" s="12"/>
      <c r="Y812" s="12"/>
      <c r="Z812" s="12"/>
    </row>
    <row r="813" ht="15.75" customHeight="1">
      <c r="A813" s="12"/>
      <c r="B813" s="138"/>
      <c r="C813" s="138"/>
      <c r="D813" s="138"/>
      <c r="E813" s="138"/>
      <c r="F813" s="12"/>
      <c r="G813" s="12"/>
      <c r="H813" s="12"/>
      <c r="I813" s="12"/>
      <c r="J813" s="12"/>
      <c r="K813" s="12"/>
      <c r="L813" s="12"/>
      <c r="M813" s="12"/>
      <c r="N813" s="12"/>
      <c r="O813" s="12"/>
      <c r="P813" s="12"/>
      <c r="Q813" s="12"/>
      <c r="R813" s="12"/>
      <c r="S813" s="12"/>
      <c r="T813" s="12"/>
      <c r="U813" s="12"/>
      <c r="V813" s="12"/>
      <c r="W813" s="12"/>
      <c r="X813" s="12"/>
      <c r="Y813" s="12"/>
      <c r="Z813" s="12"/>
    </row>
    <row r="814" ht="15.75" customHeight="1">
      <c r="A814" s="12"/>
      <c r="B814" s="138"/>
      <c r="C814" s="138"/>
      <c r="D814" s="138"/>
      <c r="E814" s="138"/>
      <c r="F814" s="12"/>
      <c r="G814" s="12"/>
      <c r="H814" s="12"/>
      <c r="I814" s="12"/>
      <c r="J814" s="12"/>
      <c r="K814" s="12"/>
      <c r="L814" s="12"/>
      <c r="M814" s="12"/>
      <c r="N814" s="12"/>
      <c r="O814" s="12"/>
      <c r="P814" s="12"/>
      <c r="Q814" s="12"/>
      <c r="R814" s="12"/>
      <c r="S814" s="12"/>
      <c r="T814" s="12"/>
      <c r="U814" s="12"/>
      <c r="V814" s="12"/>
      <c r="W814" s="12"/>
      <c r="X814" s="12"/>
      <c r="Y814" s="12"/>
      <c r="Z814" s="12"/>
    </row>
    <row r="815" ht="15.75" customHeight="1">
      <c r="A815" s="12"/>
      <c r="B815" s="138"/>
      <c r="C815" s="138"/>
      <c r="D815" s="138"/>
      <c r="E815" s="138"/>
      <c r="F815" s="12"/>
      <c r="G815" s="12"/>
      <c r="H815" s="12"/>
      <c r="I815" s="12"/>
      <c r="J815" s="12"/>
      <c r="K815" s="12"/>
      <c r="L815" s="12"/>
      <c r="M815" s="12"/>
      <c r="N815" s="12"/>
      <c r="O815" s="12"/>
      <c r="P815" s="12"/>
      <c r="Q815" s="12"/>
      <c r="R815" s="12"/>
      <c r="S815" s="12"/>
      <c r="T815" s="12"/>
      <c r="U815" s="12"/>
      <c r="V815" s="12"/>
      <c r="W815" s="12"/>
      <c r="X815" s="12"/>
      <c r="Y815" s="12"/>
      <c r="Z815" s="12"/>
    </row>
    <row r="816" ht="15.75" customHeight="1">
      <c r="A816" s="12"/>
      <c r="B816" s="138"/>
      <c r="C816" s="138"/>
      <c r="D816" s="138"/>
      <c r="E816" s="138"/>
      <c r="F816" s="12"/>
      <c r="G816" s="12"/>
      <c r="H816" s="12"/>
      <c r="I816" s="12"/>
      <c r="J816" s="12"/>
      <c r="K816" s="12"/>
      <c r="L816" s="12"/>
      <c r="M816" s="12"/>
      <c r="N816" s="12"/>
      <c r="O816" s="12"/>
      <c r="P816" s="12"/>
      <c r="Q816" s="12"/>
      <c r="R816" s="12"/>
      <c r="S816" s="12"/>
      <c r="T816" s="12"/>
      <c r="U816" s="12"/>
      <c r="V816" s="12"/>
      <c r="W816" s="12"/>
      <c r="X816" s="12"/>
      <c r="Y816" s="12"/>
      <c r="Z816" s="12"/>
    </row>
    <row r="817" ht="15.75" customHeight="1">
      <c r="A817" s="12"/>
      <c r="B817" s="138"/>
      <c r="C817" s="138"/>
      <c r="D817" s="138"/>
      <c r="E817" s="138"/>
      <c r="F817" s="12"/>
      <c r="G817" s="12"/>
      <c r="H817" s="12"/>
      <c r="I817" s="12"/>
      <c r="J817" s="12"/>
      <c r="K817" s="12"/>
      <c r="L817" s="12"/>
      <c r="M817" s="12"/>
      <c r="N817" s="12"/>
      <c r="O817" s="12"/>
      <c r="P817" s="12"/>
      <c r="Q817" s="12"/>
      <c r="R817" s="12"/>
      <c r="S817" s="12"/>
      <c r="T817" s="12"/>
      <c r="U817" s="12"/>
      <c r="V817" s="12"/>
      <c r="W817" s="12"/>
      <c r="X817" s="12"/>
      <c r="Y817" s="12"/>
      <c r="Z817" s="12"/>
    </row>
    <row r="818" ht="15.75" customHeight="1">
      <c r="A818" s="12"/>
      <c r="B818" s="138"/>
      <c r="C818" s="138"/>
      <c r="D818" s="138"/>
      <c r="E818" s="138"/>
      <c r="F818" s="12"/>
      <c r="G818" s="12"/>
      <c r="H818" s="12"/>
      <c r="I818" s="12"/>
      <c r="J818" s="12"/>
      <c r="K818" s="12"/>
      <c r="L818" s="12"/>
      <c r="M818" s="12"/>
      <c r="N818" s="12"/>
      <c r="O818" s="12"/>
      <c r="P818" s="12"/>
      <c r="Q818" s="12"/>
      <c r="R818" s="12"/>
      <c r="S818" s="12"/>
      <c r="T818" s="12"/>
      <c r="U818" s="12"/>
      <c r="V818" s="12"/>
      <c r="W818" s="12"/>
      <c r="X818" s="12"/>
      <c r="Y818" s="12"/>
      <c r="Z818" s="12"/>
    </row>
    <row r="819" ht="15.75" customHeight="1">
      <c r="A819" s="12"/>
      <c r="B819" s="138"/>
      <c r="C819" s="138"/>
      <c r="D819" s="138"/>
      <c r="E819" s="138"/>
      <c r="F819" s="12"/>
      <c r="G819" s="12"/>
      <c r="H819" s="12"/>
      <c r="I819" s="12"/>
      <c r="J819" s="12"/>
      <c r="K819" s="12"/>
      <c r="L819" s="12"/>
      <c r="M819" s="12"/>
      <c r="N819" s="12"/>
      <c r="O819" s="12"/>
      <c r="P819" s="12"/>
      <c r="Q819" s="12"/>
      <c r="R819" s="12"/>
      <c r="S819" s="12"/>
      <c r="T819" s="12"/>
      <c r="U819" s="12"/>
      <c r="V819" s="12"/>
      <c r="W819" s="12"/>
      <c r="X819" s="12"/>
      <c r="Y819" s="12"/>
      <c r="Z819" s="12"/>
    </row>
    <row r="820" ht="15.75" customHeight="1">
      <c r="A820" s="12"/>
      <c r="B820" s="138"/>
      <c r="C820" s="138"/>
      <c r="D820" s="138"/>
      <c r="E820" s="138"/>
      <c r="F820" s="12"/>
      <c r="G820" s="12"/>
      <c r="H820" s="12"/>
      <c r="I820" s="12"/>
      <c r="J820" s="12"/>
      <c r="K820" s="12"/>
      <c r="L820" s="12"/>
      <c r="M820" s="12"/>
      <c r="N820" s="12"/>
      <c r="O820" s="12"/>
      <c r="P820" s="12"/>
      <c r="Q820" s="12"/>
      <c r="R820" s="12"/>
      <c r="S820" s="12"/>
      <c r="T820" s="12"/>
      <c r="U820" s="12"/>
      <c r="V820" s="12"/>
      <c r="W820" s="12"/>
      <c r="X820" s="12"/>
      <c r="Y820" s="12"/>
      <c r="Z820" s="12"/>
    </row>
    <row r="821" ht="15.75" customHeight="1">
      <c r="A821" s="12"/>
      <c r="B821" s="138"/>
      <c r="C821" s="138"/>
      <c r="D821" s="138"/>
      <c r="E821" s="138"/>
      <c r="F821" s="12"/>
      <c r="G821" s="12"/>
      <c r="H821" s="12"/>
      <c r="I821" s="12"/>
      <c r="J821" s="12"/>
      <c r="K821" s="12"/>
      <c r="L821" s="12"/>
      <c r="M821" s="12"/>
      <c r="N821" s="12"/>
      <c r="O821" s="12"/>
      <c r="P821" s="12"/>
      <c r="Q821" s="12"/>
      <c r="R821" s="12"/>
      <c r="S821" s="12"/>
      <c r="T821" s="12"/>
      <c r="U821" s="12"/>
      <c r="V821" s="12"/>
      <c r="W821" s="12"/>
      <c r="X821" s="12"/>
      <c r="Y821" s="12"/>
      <c r="Z821" s="12"/>
    </row>
    <row r="822" ht="15.75" customHeight="1">
      <c r="A822" s="12"/>
      <c r="B822" s="138"/>
      <c r="C822" s="138"/>
      <c r="D822" s="138"/>
      <c r="E822" s="138"/>
      <c r="F822" s="12"/>
      <c r="G822" s="12"/>
      <c r="H822" s="12"/>
      <c r="I822" s="12"/>
      <c r="J822" s="12"/>
      <c r="K822" s="12"/>
      <c r="L822" s="12"/>
      <c r="M822" s="12"/>
      <c r="N822" s="12"/>
      <c r="O822" s="12"/>
      <c r="P822" s="12"/>
      <c r="Q822" s="12"/>
      <c r="R822" s="12"/>
      <c r="S822" s="12"/>
      <c r="T822" s="12"/>
      <c r="U822" s="12"/>
      <c r="V822" s="12"/>
      <c r="W822" s="12"/>
      <c r="X822" s="12"/>
      <c r="Y822" s="12"/>
      <c r="Z822" s="12"/>
    </row>
    <row r="823" ht="15.75" customHeight="1">
      <c r="A823" s="12"/>
      <c r="B823" s="138"/>
      <c r="C823" s="138"/>
      <c r="D823" s="138"/>
      <c r="E823" s="138"/>
      <c r="F823" s="12"/>
      <c r="G823" s="12"/>
      <c r="H823" s="12"/>
      <c r="I823" s="12"/>
      <c r="J823" s="12"/>
      <c r="K823" s="12"/>
      <c r="L823" s="12"/>
      <c r="M823" s="12"/>
      <c r="N823" s="12"/>
      <c r="O823" s="12"/>
      <c r="P823" s="12"/>
      <c r="Q823" s="12"/>
      <c r="R823" s="12"/>
      <c r="S823" s="12"/>
      <c r="T823" s="12"/>
      <c r="U823" s="12"/>
      <c r="V823" s="12"/>
      <c r="W823" s="12"/>
      <c r="X823" s="12"/>
      <c r="Y823" s="12"/>
      <c r="Z823" s="12"/>
    </row>
    <row r="824" ht="15.75" customHeight="1">
      <c r="A824" s="12"/>
      <c r="B824" s="138"/>
      <c r="C824" s="138"/>
      <c r="D824" s="138"/>
      <c r="E824" s="138"/>
      <c r="F824" s="12"/>
      <c r="G824" s="12"/>
      <c r="H824" s="12"/>
      <c r="I824" s="12"/>
      <c r="J824" s="12"/>
      <c r="K824" s="12"/>
      <c r="L824" s="12"/>
      <c r="M824" s="12"/>
      <c r="N824" s="12"/>
      <c r="O824" s="12"/>
      <c r="P824" s="12"/>
      <c r="Q824" s="12"/>
      <c r="R824" s="12"/>
      <c r="S824" s="12"/>
      <c r="T824" s="12"/>
      <c r="U824" s="12"/>
      <c r="V824" s="12"/>
      <c r="W824" s="12"/>
      <c r="X824" s="12"/>
      <c r="Y824" s="12"/>
      <c r="Z824" s="12"/>
    </row>
    <row r="825" ht="15.75" customHeight="1">
      <c r="A825" s="12"/>
      <c r="B825" s="138"/>
      <c r="C825" s="138"/>
      <c r="D825" s="138"/>
      <c r="E825" s="138"/>
      <c r="F825" s="12"/>
      <c r="G825" s="12"/>
      <c r="H825" s="12"/>
      <c r="I825" s="12"/>
      <c r="J825" s="12"/>
      <c r="K825" s="12"/>
      <c r="L825" s="12"/>
      <c r="M825" s="12"/>
      <c r="N825" s="12"/>
      <c r="O825" s="12"/>
      <c r="P825" s="12"/>
      <c r="Q825" s="12"/>
      <c r="R825" s="12"/>
      <c r="S825" s="12"/>
      <c r="T825" s="12"/>
      <c r="U825" s="12"/>
      <c r="V825" s="12"/>
      <c r="W825" s="12"/>
      <c r="X825" s="12"/>
      <c r="Y825" s="12"/>
      <c r="Z825" s="12"/>
    </row>
    <row r="826" ht="15.75" customHeight="1">
      <c r="A826" s="12"/>
      <c r="B826" s="138"/>
      <c r="C826" s="138"/>
      <c r="D826" s="138"/>
      <c r="E826" s="138"/>
      <c r="F826" s="12"/>
      <c r="G826" s="12"/>
      <c r="H826" s="12"/>
      <c r="I826" s="12"/>
      <c r="J826" s="12"/>
      <c r="K826" s="12"/>
      <c r="L826" s="12"/>
      <c r="M826" s="12"/>
      <c r="N826" s="12"/>
      <c r="O826" s="12"/>
      <c r="P826" s="12"/>
      <c r="Q826" s="12"/>
      <c r="R826" s="12"/>
      <c r="S826" s="12"/>
      <c r="T826" s="12"/>
      <c r="U826" s="12"/>
      <c r="V826" s="12"/>
      <c r="W826" s="12"/>
      <c r="X826" s="12"/>
      <c r="Y826" s="12"/>
      <c r="Z826" s="12"/>
    </row>
    <row r="827" ht="15.75" customHeight="1">
      <c r="A827" s="12"/>
      <c r="B827" s="138"/>
      <c r="C827" s="138"/>
      <c r="D827" s="138"/>
      <c r="E827" s="138"/>
      <c r="F827" s="12"/>
      <c r="G827" s="12"/>
      <c r="H827" s="12"/>
      <c r="I827" s="12"/>
      <c r="J827" s="12"/>
      <c r="K827" s="12"/>
      <c r="L827" s="12"/>
      <c r="M827" s="12"/>
      <c r="N827" s="12"/>
      <c r="O827" s="12"/>
      <c r="P827" s="12"/>
      <c r="Q827" s="12"/>
      <c r="R827" s="12"/>
      <c r="S827" s="12"/>
      <c r="T827" s="12"/>
      <c r="U827" s="12"/>
      <c r="V827" s="12"/>
      <c r="W827" s="12"/>
      <c r="X827" s="12"/>
      <c r="Y827" s="12"/>
      <c r="Z827" s="12"/>
    </row>
    <row r="828" ht="15.75" customHeight="1">
      <c r="A828" s="12"/>
      <c r="B828" s="138"/>
      <c r="C828" s="138"/>
      <c r="D828" s="138"/>
      <c r="E828" s="138"/>
      <c r="F828" s="12"/>
      <c r="G828" s="12"/>
      <c r="H828" s="12"/>
      <c r="I828" s="12"/>
      <c r="J828" s="12"/>
      <c r="K828" s="12"/>
      <c r="L828" s="12"/>
      <c r="M828" s="12"/>
      <c r="N828" s="12"/>
      <c r="O828" s="12"/>
      <c r="P828" s="12"/>
      <c r="Q828" s="12"/>
      <c r="R828" s="12"/>
      <c r="S828" s="12"/>
      <c r="T828" s="12"/>
      <c r="U828" s="12"/>
      <c r="V828" s="12"/>
      <c r="W828" s="12"/>
      <c r="X828" s="12"/>
      <c r="Y828" s="12"/>
      <c r="Z828" s="12"/>
    </row>
    <row r="829" ht="15.75" customHeight="1">
      <c r="A829" s="12"/>
      <c r="B829" s="138"/>
      <c r="C829" s="138"/>
      <c r="D829" s="138"/>
      <c r="E829" s="138"/>
      <c r="F829" s="12"/>
      <c r="G829" s="12"/>
      <c r="H829" s="12"/>
      <c r="I829" s="12"/>
      <c r="J829" s="12"/>
      <c r="K829" s="12"/>
      <c r="L829" s="12"/>
      <c r="M829" s="12"/>
      <c r="N829" s="12"/>
      <c r="O829" s="12"/>
      <c r="P829" s="12"/>
      <c r="Q829" s="12"/>
      <c r="R829" s="12"/>
      <c r="S829" s="12"/>
      <c r="T829" s="12"/>
      <c r="U829" s="12"/>
      <c r="V829" s="12"/>
      <c r="W829" s="12"/>
      <c r="X829" s="12"/>
      <c r="Y829" s="12"/>
      <c r="Z829" s="12"/>
    </row>
    <row r="830" ht="15.75" customHeight="1">
      <c r="A830" s="12"/>
      <c r="B830" s="138"/>
      <c r="C830" s="138"/>
      <c r="D830" s="138"/>
      <c r="E830" s="138"/>
      <c r="F830" s="12"/>
      <c r="G830" s="12"/>
      <c r="H830" s="12"/>
      <c r="I830" s="12"/>
      <c r="J830" s="12"/>
      <c r="K830" s="12"/>
      <c r="L830" s="12"/>
      <c r="M830" s="12"/>
      <c r="N830" s="12"/>
      <c r="O830" s="12"/>
      <c r="P830" s="12"/>
      <c r="Q830" s="12"/>
      <c r="R830" s="12"/>
      <c r="S830" s="12"/>
      <c r="T830" s="12"/>
      <c r="U830" s="12"/>
      <c r="V830" s="12"/>
      <c r="W830" s="12"/>
      <c r="X830" s="12"/>
      <c r="Y830" s="12"/>
      <c r="Z830" s="12"/>
    </row>
    <row r="831" ht="15.75" customHeight="1">
      <c r="A831" s="12"/>
      <c r="B831" s="138"/>
      <c r="C831" s="138"/>
      <c r="D831" s="138"/>
      <c r="E831" s="138"/>
      <c r="F831" s="12"/>
      <c r="G831" s="12"/>
      <c r="H831" s="12"/>
      <c r="I831" s="12"/>
      <c r="J831" s="12"/>
      <c r="K831" s="12"/>
      <c r="L831" s="12"/>
      <c r="M831" s="12"/>
      <c r="N831" s="12"/>
      <c r="O831" s="12"/>
      <c r="P831" s="12"/>
      <c r="Q831" s="12"/>
      <c r="R831" s="12"/>
      <c r="S831" s="12"/>
      <c r="T831" s="12"/>
      <c r="U831" s="12"/>
      <c r="V831" s="12"/>
      <c r="W831" s="12"/>
      <c r="X831" s="12"/>
      <c r="Y831" s="12"/>
      <c r="Z831" s="12"/>
    </row>
    <row r="832" ht="15.75" customHeight="1">
      <c r="A832" s="12"/>
      <c r="B832" s="138"/>
      <c r="C832" s="138"/>
      <c r="D832" s="138"/>
      <c r="E832" s="138"/>
      <c r="F832" s="12"/>
      <c r="G832" s="12"/>
      <c r="H832" s="12"/>
      <c r="I832" s="12"/>
      <c r="J832" s="12"/>
      <c r="K832" s="12"/>
      <c r="L832" s="12"/>
      <c r="M832" s="12"/>
      <c r="N832" s="12"/>
      <c r="O832" s="12"/>
      <c r="P832" s="12"/>
      <c r="Q832" s="12"/>
      <c r="R832" s="12"/>
      <c r="S832" s="12"/>
      <c r="T832" s="12"/>
      <c r="U832" s="12"/>
      <c r="V832" s="12"/>
      <c r="W832" s="12"/>
      <c r="X832" s="12"/>
      <c r="Y832" s="12"/>
      <c r="Z832" s="12"/>
    </row>
    <row r="833" ht="15.75" customHeight="1">
      <c r="A833" s="12"/>
      <c r="B833" s="138"/>
      <c r="C833" s="138"/>
      <c r="D833" s="138"/>
      <c r="E833" s="138"/>
      <c r="F833" s="12"/>
      <c r="G833" s="12"/>
      <c r="H833" s="12"/>
      <c r="I833" s="12"/>
      <c r="J833" s="12"/>
      <c r="K833" s="12"/>
      <c r="L833" s="12"/>
      <c r="M833" s="12"/>
      <c r="N833" s="12"/>
      <c r="O833" s="12"/>
      <c r="P833" s="12"/>
      <c r="Q833" s="12"/>
      <c r="R833" s="12"/>
      <c r="S833" s="12"/>
      <c r="T833" s="12"/>
      <c r="U833" s="12"/>
      <c r="V833" s="12"/>
      <c r="W833" s="12"/>
      <c r="X833" s="12"/>
      <c r="Y833" s="12"/>
      <c r="Z833" s="12"/>
    </row>
    <row r="834" ht="15.75" customHeight="1">
      <c r="A834" s="12"/>
      <c r="B834" s="138"/>
      <c r="C834" s="138"/>
      <c r="D834" s="138"/>
      <c r="E834" s="138"/>
      <c r="F834" s="12"/>
      <c r="G834" s="12"/>
      <c r="H834" s="12"/>
      <c r="I834" s="12"/>
      <c r="J834" s="12"/>
      <c r="K834" s="12"/>
      <c r="L834" s="12"/>
      <c r="M834" s="12"/>
      <c r="N834" s="12"/>
      <c r="O834" s="12"/>
      <c r="P834" s="12"/>
      <c r="Q834" s="12"/>
      <c r="R834" s="12"/>
      <c r="S834" s="12"/>
      <c r="T834" s="12"/>
      <c r="U834" s="12"/>
      <c r="V834" s="12"/>
      <c r="W834" s="12"/>
      <c r="X834" s="12"/>
      <c r="Y834" s="12"/>
      <c r="Z834" s="12"/>
    </row>
    <row r="835" ht="15.75" customHeight="1">
      <c r="A835" s="12"/>
      <c r="B835" s="138"/>
      <c r="C835" s="138"/>
      <c r="D835" s="138"/>
      <c r="E835" s="138"/>
      <c r="F835" s="12"/>
      <c r="G835" s="12"/>
      <c r="H835" s="12"/>
      <c r="I835" s="12"/>
      <c r="J835" s="12"/>
      <c r="K835" s="12"/>
      <c r="L835" s="12"/>
      <c r="M835" s="12"/>
      <c r="N835" s="12"/>
      <c r="O835" s="12"/>
      <c r="P835" s="12"/>
      <c r="Q835" s="12"/>
      <c r="R835" s="12"/>
      <c r="S835" s="12"/>
      <c r="T835" s="12"/>
      <c r="U835" s="12"/>
      <c r="V835" s="12"/>
      <c r="W835" s="12"/>
      <c r="X835" s="12"/>
      <c r="Y835" s="12"/>
      <c r="Z835" s="12"/>
    </row>
    <row r="836" ht="15.75" customHeight="1">
      <c r="A836" s="12"/>
      <c r="B836" s="138"/>
      <c r="C836" s="138"/>
      <c r="D836" s="138"/>
      <c r="E836" s="138"/>
      <c r="F836" s="12"/>
      <c r="G836" s="12"/>
      <c r="H836" s="12"/>
      <c r="I836" s="12"/>
      <c r="J836" s="12"/>
      <c r="K836" s="12"/>
      <c r="L836" s="12"/>
      <c r="M836" s="12"/>
      <c r="N836" s="12"/>
      <c r="O836" s="12"/>
      <c r="P836" s="12"/>
      <c r="Q836" s="12"/>
      <c r="R836" s="12"/>
      <c r="S836" s="12"/>
      <c r="T836" s="12"/>
      <c r="U836" s="12"/>
      <c r="V836" s="12"/>
      <c r="W836" s="12"/>
      <c r="X836" s="12"/>
      <c r="Y836" s="12"/>
      <c r="Z836" s="12"/>
    </row>
    <row r="837" ht="15.75" customHeight="1">
      <c r="A837" s="12"/>
      <c r="B837" s="138"/>
      <c r="C837" s="138"/>
      <c r="D837" s="138"/>
      <c r="E837" s="138"/>
      <c r="F837" s="12"/>
      <c r="G837" s="12"/>
      <c r="H837" s="12"/>
      <c r="I837" s="12"/>
      <c r="J837" s="12"/>
      <c r="K837" s="12"/>
      <c r="L837" s="12"/>
      <c r="M837" s="12"/>
      <c r="N837" s="12"/>
      <c r="O837" s="12"/>
      <c r="P837" s="12"/>
      <c r="Q837" s="12"/>
      <c r="R837" s="12"/>
      <c r="S837" s="12"/>
      <c r="T837" s="12"/>
      <c r="U837" s="12"/>
      <c r="V837" s="12"/>
      <c r="W837" s="12"/>
      <c r="X837" s="12"/>
      <c r="Y837" s="12"/>
      <c r="Z837" s="12"/>
    </row>
    <row r="838" ht="15.75" customHeight="1">
      <c r="A838" s="12"/>
      <c r="B838" s="138"/>
      <c r="C838" s="138"/>
      <c r="D838" s="138"/>
      <c r="E838" s="138"/>
      <c r="F838" s="12"/>
      <c r="G838" s="12"/>
      <c r="H838" s="12"/>
      <c r="I838" s="12"/>
      <c r="J838" s="12"/>
      <c r="K838" s="12"/>
      <c r="L838" s="12"/>
      <c r="M838" s="12"/>
      <c r="N838" s="12"/>
      <c r="O838" s="12"/>
      <c r="P838" s="12"/>
      <c r="Q838" s="12"/>
      <c r="R838" s="12"/>
      <c r="S838" s="12"/>
      <c r="T838" s="12"/>
      <c r="U838" s="12"/>
      <c r="V838" s="12"/>
      <c r="W838" s="12"/>
      <c r="X838" s="12"/>
      <c r="Y838" s="12"/>
      <c r="Z838" s="12"/>
    </row>
    <row r="839" ht="15.75" customHeight="1">
      <c r="A839" s="12"/>
      <c r="B839" s="138"/>
      <c r="C839" s="138"/>
      <c r="D839" s="138"/>
      <c r="E839" s="138"/>
      <c r="F839" s="12"/>
      <c r="G839" s="12"/>
      <c r="H839" s="12"/>
      <c r="I839" s="12"/>
      <c r="J839" s="12"/>
      <c r="K839" s="12"/>
      <c r="L839" s="12"/>
      <c r="M839" s="12"/>
      <c r="N839" s="12"/>
      <c r="O839" s="12"/>
      <c r="P839" s="12"/>
      <c r="Q839" s="12"/>
      <c r="R839" s="12"/>
      <c r="S839" s="12"/>
      <c r="T839" s="12"/>
      <c r="U839" s="12"/>
      <c r="V839" s="12"/>
      <c r="W839" s="12"/>
      <c r="X839" s="12"/>
      <c r="Y839" s="12"/>
      <c r="Z839" s="12"/>
    </row>
    <row r="840" ht="15.75" customHeight="1">
      <c r="A840" s="12"/>
      <c r="B840" s="138"/>
      <c r="C840" s="138"/>
      <c r="D840" s="138"/>
      <c r="E840" s="138"/>
      <c r="F840" s="12"/>
      <c r="G840" s="12"/>
      <c r="H840" s="12"/>
      <c r="I840" s="12"/>
      <c r="J840" s="12"/>
      <c r="K840" s="12"/>
      <c r="L840" s="12"/>
      <c r="M840" s="12"/>
      <c r="N840" s="12"/>
      <c r="O840" s="12"/>
      <c r="P840" s="12"/>
      <c r="Q840" s="12"/>
      <c r="R840" s="12"/>
      <c r="S840" s="12"/>
      <c r="T840" s="12"/>
      <c r="U840" s="12"/>
      <c r="V840" s="12"/>
      <c r="W840" s="12"/>
      <c r="X840" s="12"/>
      <c r="Y840" s="12"/>
      <c r="Z840" s="12"/>
    </row>
    <row r="841" ht="15.75" customHeight="1">
      <c r="A841" s="12"/>
      <c r="B841" s="138"/>
      <c r="C841" s="138"/>
      <c r="D841" s="138"/>
      <c r="E841" s="138"/>
      <c r="F841" s="12"/>
      <c r="G841" s="12"/>
      <c r="H841" s="12"/>
      <c r="I841" s="12"/>
      <c r="J841" s="12"/>
      <c r="K841" s="12"/>
      <c r="L841" s="12"/>
      <c r="M841" s="12"/>
      <c r="N841" s="12"/>
      <c r="O841" s="12"/>
      <c r="P841" s="12"/>
      <c r="Q841" s="12"/>
      <c r="R841" s="12"/>
      <c r="S841" s="12"/>
      <c r="T841" s="12"/>
      <c r="U841" s="12"/>
      <c r="V841" s="12"/>
      <c r="W841" s="12"/>
      <c r="X841" s="12"/>
      <c r="Y841" s="12"/>
      <c r="Z841" s="12"/>
    </row>
    <row r="842" ht="15.75" customHeight="1">
      <c r="A842" s="12"/>
      <c r="B842" s="138"/>
      <c r="C842" s="138"/>
      <c r="D842" s="138"/>
      <c r="E842" s="138"/>
      <c r="F842" s="12"/>
      <c r="G842" s="12"/>
      <c r="H842" s="12"/>
      <c r="I842" s="12"/>
      <c r="J842" s="12"/>
      <c r="K842" s="12"/>
      <c r="L842" s="12"/>
      <c r="M842" s="12"/>
      <c r="N842" s="12"/>
      <c r="O842" s="12"/>
      <c r="P842" s="12"/>
      <c r="Q842" s="12"/>
      <c r="R842" s="12"/>
      <c r="S842" s="12"/>
      <c r="T842" s="12"/>
      <c r="U842" s="12"/>
      <c r="V842" s="12"/>
      <c r="W842" s="12"/>
      <c r="X842" s="12"/>
      <c r="Y842" s="12"/>
      <c r="Z842" s="12"/>
    </row>
    <row r="843" ht="15.75" customHeight="1">
      <c r="A843" s="12"/>
      <c r="B843" s="138"/>
      <c r="C843" s="138"/>
      <c r="D843" s="138"/>
      <c r="E843" s="138"/>
      <c r="F843" s="12"/>
      <c r="G843" s="12"/>
      <c r="H843" s="12"/>
      <c r="I843" s="12"/>
      <c r="J843" s="12"/>
      <c r="K843" s="12"/>
      <c r="L843" s="12"/>
      <c r="M843" s="12"/>
      <c r="N843" s="12"/>
      <c r="O843" s="12"/>
      <c r="P843" s="12"/>
      <c r="Q843" s="12"/>
      <c r="R843" s="12"/>
      <c r="S843" s="12"/>
      <c r="T843" s="12"/>
      <c r="U843" s="12"/>
      <c r="V843" s="12"/>
      <c r="W843" s="12"/>
      <c r="X843" s="12"/>
      <c r="Y843" s="12"/>
      <c r="Z843" s="12"/>
    </row>
    <row r="844" ht="15.75" customHeight="1">
      <c r="A844" s="12"/>
      <c r="B844" s="138"/>
      <c r="C844" s="138"/>
      <c r="D844" s="138"/>
      <c r="E844" s="138"/>
      <c r="F844" s="12"/>
      <c r="G844" s="12"/>
      <c r="H844" s="12"/>
      <c r="I844" s="12"/>
      <c r="J844" s="12"/>
      <c r="K844" s="12"/>
      <c r="L844" s="12"/>
      <c r="M844" s="12"/>
      <c r="N844" s="12"/>
      <c r="O844" s="12"/>
      <c r="P844" s="12"/>
      <c r="Q844" s="12"/>
      <c r="R844" s="12"/>
      <c r="S844" s="12"/>
      <c r="T844" s="12"/>
      <c r="U844" s="12"/>
      <c r="V844" s="12"/>
      <c r="W844" s="12"/>
      <c r="X844" s="12"/>
      <c r="Y844" s="12"/>
      <c r="Z844" s="12"/>
    </row>
    <row r="845" ht="15.75" customHeight="1">
      <c r="A845" s="12"/>
      <c r="B845" s="138"/>
      <c r="C845" s="138"/>
      <c r="D845" s="138"/>
      <c r="E845" s="138"/>
      <c r="F845" s="12"/>
      <c r="G845" s="12"/>
      <c r="H845" s="12"/>
      <c r="I845" s="12"/>
      <c r="J845" s="12"/>
      <c r="K845" s="12"/>
      <c r="L845" s="12"/>
      <c r="M845" s="12"/>
      <c r="N845" s="12"/>
      <c r="O845" s="12"/>
      <c r="P845" s="12"/>
      <c r="Q845" s="12"/>
      <c r="R845" s="12"/>
      <c r="S845" s="12"/>
      <c r="T845" s="12"/>
      <c r="U845" s="12"/>
      <c r="V845" s="12"/>
      <c r="W845" s="12"/>
      <c r="X845" s="12"/>
      <c r="Y845" s="12"/>
      <c r="Z845" s="12"/>
    </row>
    <row r="846" ht="15.75" customHeight="1">
      <c r="A846" s="12"/>
      <c r="B846" s="138"/>
      <c r="C846" s="138"/>
      <c r="D846" s="138"/>
      <c r="E846" s="138"/>
      <c r="F846" s="12"/>
      <c r="G846" s="12"/>
      <c r="H846" s="12"/>
      <c r="I846" s="12"/>
      <c r="J846" s="12"/>
      <c r="K846" s="12"/>
      <c r="L846" s="12"/>
      <c r="M846" s="12"/>
      <c r="N846" s="12"/>
      <c r="O846" s="12"/>
      <c r="P846" s="12"/>
      <c r="Q846" s="12"/>
      <c r="R846" s="12"/>
      <c r="S846" s="12"/>
      <c r="T846" s="12"/>
      <c r="U846" s="12"/>
      <c r="V846" s="12"/>
      <c r="W846" s="12"/>
      <c r="X846" s="12"/>
      <c r="Y846" s="12"/>
      <c r="Z846" s="12"/>
    </row>
    <row r="847" ht="15.75" customHeight="1">
      <c r="A847" s="12"/>
      <c r="B847" s="138"/>
      <c r="C847" s="138"/>
      <c r="D847" s="138"/>
      <c r="E847" s="138"/>
      <c r="F847" s="12"/>
      <c r="G847" s="12"/>
      <c r="H847" s="12"/>
      <c r="I847" s="12"/>
      <c r="J847" s="12"/>
      <c r="K847" s="12"/>
      <c r="L847" s="12"/>
      <c r="M847" s="12"/>
      <c r="N847" s="12"/>
      <c r="O847" s="12"/>
      <c r="P847" s="12"/>
      <c r="Q847" s="12"/>
      <c r="R847" s="12"/>
      <c r="S847" s="12"/>
      <c r="T847" s="12"/>
      <c r="U847" s="12"/>
      <c r="V847" s="12"/>
      <c r="W847" s="12"/>
      <c r="X847" s="12"/>
      <c r="Y847" s="12"/>
      <c r="Z847" s="12"/>
    </row>
    <row r="848" ht="15.75" customHeight="1">
      <c r="A848" s="12"/>
      <c r="B848" s="138"/>
      <c r="C848" s="138"/>
      <c r="D848" s="138"/>
      <c r="E848" s="138"/>
      <c r="F848" s="12"/>
      <c r="G848" s="12"/>
      <c r="H848" s="12"/>
      <c r="I848" s="12"/>
      <c r="J848" s="12"/>
      <c r="K848" s="12"/>
      <c r="L848" s="12"/>
      <c r="M848" s="12"/>
      <c r="N848" s="12"/>
      <c r="O848" s="12"/>
      <c r="P848" s="12"/>
      <c r="Q848" s="12"/>
      <c r="R848" s="12"/>
      <c r="S848" s="12"/>
      <c r="T848" s="12"/>
      <c r="U848" s="12"/>
      <c r="V848" s="12"/>
      <c r="W848" s="12"/>
      <c r="X848" s="12"/>
      <c r="Y848" s="12"/>
      <c r="Z848" s="12"/>
    </row>
    <row r="849" ht="15.75" customHeight="1">
      <c r="A849" s="12"/>
      <c r="B849" s="138"/>
      <c r="C849" s="138"/>
      <c r="D849" s="138"/>
      <c r="E849" s="138"/>
      <c r="F849" s="12"/>
      <c r="G849" s="12"/>
      <c r="H849" s="12"/>
      <c r="I849" s="12"/>
      <c r="J849" s="12"/>
      <c r="K849" s="12"/>
      <c r="L849" s="12"/>
      <c r="M849" s="12"/>
      <c r="N849" s="12"/>
      <c r="O849" s="12"/>
      <c r="P849" s="12"/>
      <c r="Q849" s="12"/>
      <c r="R849" s="12"/>
      <c r="S849" s="12"/>
      <c r="T849" s="12"/>
      <c r="U849" s="12"/>
      <c r="V849" s="12"/>
      <c r="W849" s="12"/>
      <c r="X849" s="12"/>
      <c r="Y849" s="12"/>
      <c r="Z849" s="12"/>
    </row>
    <row r="850" ht="15.75" customHeight="1">
      <c r="A850" s="12"/>
      <c r="B850" s="138"/>
      <c r="C850" s="138"/>
      <c r="D850" s="138"/>
      <c r="E850" s="138"/>
      <c r="F850" s="12"/>
      <c r="G850" s="12"/>
      <c r="H850" s="12"/>
      <c r="I850" s="12"/>
      <c r="J850" s="12"/>
      <c r="K850" s="12"/>
      <c r="L850" s="12"/>
      <c r="M850" s="12"/>
      <c r="N850" s="12"/>
      <c r="O850" s="12"/>
      <c r="P850" s="12"/>
      <c r="Q850" s="12"/>
      <c r="R850" s="12"/>
      <c r="S850" s="12"/>
      <c r="T850" s="12"/>
      <c r="U850" s="12"/>
      <c r="V850" s="12"/>
      <c r="W850" s="12"/>
      <c r="X850" s="12"/>
      <c r="Y850" s="12"/>
      <c r="Z850" s="12"/>
    </row>
    <row r="851" ht="15.75" customHeight="1">
      <c r="A851" s="12"/>
      <c r="B851" s="138"/>
      <c r="C851" s="138"/>
      <c r="D851" s="138"/>
      <c r="E851" s="138"/>
      <c r="F851" s="12"/>
      <c r="G851" s="12"/>
      <c r="H851" s="12"/>
      <c r="I851" s="12"/>
      <c r="J851" s="12"/>
      <c r="K851" s="12"/>
      <c r="L851" s="12"/>
      <c r="M851" s="12"/>
      <c r="N851" s="12"/>
      <c r="O851" s="12"/>
      <c r="P851" s="12"/>
      <c r="Q851" s="12"/>
      <c r="R851" s="12"/>
      <c r="S851" s="12"/>
      <c r="T851" s="12"/>
      <c r="U851" s="12"/>
      <c r="V851" s="12"/>
      <c r="W851" s="12"/>
      <c r="X851" s="12"/>
      <c r="Y851" s="12"/>
      <c r="Z851" s="12"/>
    </row>
    <row r="852" ht="15.75" customHeight="1">
      <c r="A852" s="12"/>
      <c r="B852" s="138"/>
      <c r="C852" s="138"/>
      <c r="D852" s="138"/>
      <c r="E852" s="138"/>
      <c r="F852" s="12"/>
      <c r="G852" s="12"/>
      <c r="H852" s="12"/>
      <c r="I852" s="12"/>
      <c r="J852" s="12"/>
      <c r="K852" s="12"/>
      <c r="L852" s="12"/>
      <c r="M852" s="12"/>
      <c r="N852" s="12"/>
      <c r="O852" s="12"/>
      <c r="P852" s="12"/>
      <c r="Q852" s="12"/>
      <c r="R852" s="12"/>
      <c r="S852" s="12"/>
      <c r="T852" s="12"/>
      <c r="U852" s="12"/>
      <c r="V852" s="12"/>
      <c r="W852" s="12"/>
      <c r="X852" s="12"/>
      <c r="Y852" s="12"/>
      <c r="Z852" s="12"/>
    </row>
    <row r="853" ht="15.75" customHeight="1">
      <c r="A853" s="12"/>
      <c r="B853" s="138"/>
      <c r="C853" s="138"/>
      <c r="D853" s="138"/>
      <c r="E853" s="138"/>
      <c r="F853" s="12"/>
      <c r="G853" s="12"/>
      <c r="H853" s="12"/>
      <c r="I853" s="12"/>
      <c r="J853" s="12"/>
      <c r="K853" s="12"/>
      <c r="L853" s="12"/>
      <c r="M853" s="12"/>
      <c r="N853" s="12"/>
      <c r="O853" s="12"/>
      <c r="P853" s="12"/>
      <c r="Q853" s="12"/>
      <c r="R853" s="12"/>
      <c r="S853" s="12"/>
      <c r="T853" s="12"/>
      <c r="U853" s="12"/>
      <c r="V853" s="12"/>
      <c r="W853" s="12"/>
      <c r="X853" s="12"/>
      <c r="Y853" s="12"/>
      <c r="Z853" s="12"/>
    </row>
    <row r="854" ht="15.75" customHeight="1">
      <c r="A854" s="12"/>
      <c r="B854" s="138"/>
      <c r="C854" s="138"/>
      <c r="D854" s="138"/>
      <c r="E854" s="138"/>
      <c r="F854" s="12"/>
      <c r="G854" s="12"/>
      <c r="H854" s="12"/>
      <c r="I854" s="12"/>
      <c r="J854" s="12"/>
      <c r="K854" s="12"/>
      <c r="L854" s="12"/>
      <c r="M854" s="12"/>
      <c r="N854" s="12"/>
      <c r="O854" s="12"/>
      <c r="P854" s="12"/>
      <c r="Q854" s="12"/>
      <c r="R854" s="12"/>
      <c r="S854" s="12"/>
      <c r="T854" s="12"/>
      <c r="U854" s="12"/>
      <c r="V854" s="12"/>
      <c r="W854" s="12"/>
      <c r="X854" s="12"/>
      <c r="Y854" s="12"/>
      <c r="Z854" s="12"/>
    </row>
    <row r="855" ht="15.75" customHeight="1">
      <c r="A855" s="12"/>
      <c r="B855" s="138"/>
      <c r="C855" s="138"/>
      <c r="D855" s="138"/>
      <c r="E855" s="138"/>
      <c r="F855" s="12"/>
      <c r="G855" s="12"/>
      <c r="H855" s="12"/>
      <c r="I855" s="12"/>
      <c r="J855" s="12"/>
      <c r="K855" s="12"/>
      <c r="L855" s="12"/>
      <c r="M855" s="12"/>
      <c r="N855" s="12"/>
      <c r="O855" s="12"/>
      <c r="P855" s="12"/>
      <c r="Q855" s="12"/>
      <c r="R855" s="12"/>
      <c r="S855" s="12"/>
      <c r="T855" s="12"/>
      <c r="U855" s="12"/>
      <c r="V855" s="12"/>
      <c r="W855" s="12"/>
      <c r="X855" s="12"/>
      <c r="Y855" s="12"/>
      <c r="Z855" s="12"/>
    </row>
    <row r="856" ht="15.75" customHeight="1">
      <c r="A856" s="12"/>
      <c r="B856" s="138"/>
      <c r="C856" s="138"/>
      <c r="D856" s="138"/>
      <c r="E856" s="138"/>
      <c r="F856" s="12"/>
      <c r="G856" s="12"/>
      <c r="H856" s="12"/>
      <c r="I856" s="12"/>
      <c r="J856" s="12"/>
      <c r="K856" s="12"/>
      <c r="L856" s="12"/>
      <c r="M856" s="12"/>
      <c r="N856" s="12"/>
      <c r="O856" s="12"/>
      <c r="P856" s="12"/>
      <c r="Q856" s="12"/>
      <c r="R856" s="12"/>
      <c r="S856" s="12"/>
      <c r="T856" s="12"/>
      <c r="U856" s="12"/>
      <c r="V856" s="12"/>
      <c r="W856" s="12"/>
      <c r="X856" s="12"/>
      <c r="Y856" s="12"/>
      <c r="Z856" s="12"/>
    </row>
    <row r="857" ht="15.75" customHeight="1">
      <c r="A857" s="12"/>
      <c r="B857" s="138"/>
      <c r="C857" s="138"/>
      <c r="D857" s="138"/>
      <c r="E857" s="138"/>
      <c r="F857" s="12"/>
      <c r="G857" s="12"/>
      <c r="H857" s="12"/>
      <c r="I857" s="12"/>
      <c r="J857" s="12"/>
      <c r="K857" s="12"/>
      <c r="L857" s="12"/>
      <c r="M857" s="12"/>
      <c r="N857" s="12"/>
      <c r="O857" s="12"/>
      <c r="P857" s="12"/>
      <c r="Q857" s="12"/>
      <c r="R857" s="12"/>
      <c r="S857" s="12"/>
      <c r="T857" s="12"/>
      <c r="U857" s="12"/>
      <c r="V857" s="12"/>
      <c r="W857" s="12"/>
      <c r="X857" s="12"/>
      <c r="Y857" s="12"/>
      <c r="Z857" s="12"/>
    </row>
    <row r="858" ht="15.75" customHeight="1">
      <c r="A858" s="12"/>
      <c r="B858" s="138"/>
      <c r="C858" s="138"/>
      <c r="D858" s="138"/>
      <c r="E858" s="138"/>
      <c r="F858" s="12"/>
      <c r="G858" s="12"/>
      <c r="H858" s="12"/>
      <c r="I858" s="12"/>
      <c r="J858" s="12"/>
      <c r="K858" s="12"/>
      <c r="L858" s="12"/>
      <c r="M858" s="12"/>
      <c r="N858" s="12"/>
      <c r="O858" s="12"/>
      <c r="P858" s="12"/>
      <c r="Q858" s="12"/>
      <c r="R858" s="12"/>
      <c r="S858" s="12"/>
      <c r="T858" s="12"/>
      <c r="U858" s="12"/>
      <c r="V858" s="12"/>
      <c r="W858" s="12"/>
      <c r="X858" s="12"/>
      <c r="Y858" s="12"/>
      <c r="Z858" s="12"/>
    </row>
    <row r="859" ht="15.75" customHeight="1">
      <c r="A859" s="12"/>
      <c r="B859" s="138"/>
      <c r="C859" s="138"/>
      <c r="D859" s="138"/>
      <c r="E859" s="138"/>
      <c r="F859" s="12"/>
      <c r="G859" s="12"/>
      <c r="H859" s="12"/>
      <c r="I859" s="12"/>
      <c r="J859" s="12"/>
      <c r="K859" s="12"/>
      <c r="L859" s="12"/>
      <c r="M859" s="12"/>
      <c r="N859" s="12"/>
      <c r="O859" s="12"/>
      <c r="P859" s="12"/>
      <c r="Q859" s="12"/>
      <c r="R859" s="12"/>
      <c r="S859" s="12"/>
      <c r="T859" s="12"/>
      <c r="U859" s="12"/>
      <c r="V859" s="12"/>
      <c r="W859" s="12"/>
      <c r="X859" s="12"/>
      <c r="Y859" s="12"/>
      <c r="Z859" s="12"/>
    </row>
    <row r="860" ht="15.75" customHeight="1">
      <c r="A860" s="12"/>
      <c r="B860" s="138"/>
      <c r="C860" s="138"/>
      <c r="D860" s="138"/>
      <c r="E860" s="138"/>
      <c r="F860" s="12"/>
      <c r="G860" s="12"/>
      <c r="H860" s="12"/>
      <c r="I860" s="12"/>
      <c r="J860" s="12"/>
      <c r="K860" s="12"/>
      <c r="L860" s="12"/>
      <c r="M860" s="12"/>
      <c r="N860" s="12"/>
      <c r="O860" s="12"/>
      <c r="P860" s="12"/>
      <c r="Q860" s="12"/>
      <c r="R860" s="12"/>
      <c r="S860" s="12"/>
      <c r="T860" s="12"/>
      <c r="U860" s="12"/>
      <c r="V860" s="12"/>
      <c r="W860" s="12"/>
      <c r="X860" s="12"/>
      <c r="Y860" s="12"/>
      <c r="Z860" s="12"/>
    </row>
    <row r="861" ht="15.75" customHeight="1">
      <c r="A861" s="12"/>
      <c r="B861" s="138"/>
      <c r="C861" s="138"/>
      <c r="D861" s="138"/>
      <c r="E861" s="138"/>
      <c r="F861" s="12"/>
      <c r="G861" s="12"/>
      <c r="H861" s="12"/>
      <c r="I861" s="12"/>
      <c r="J861" s="12"/>
      <c r="K861" s="12"/>
      <c r="L861" s="12"/>
      <c r="M861" s="12"/>
      <c r="N861" s="12"/>
      <c r="O861" s="12"/>
      <c r="P861" s="12"/>
      <c r="Q861" s="12"/>
      <c r="R861" s="12"/>
      <c r="S861" s="12"/>
      <c r="T861" s="12"/>
      <c r="U861" s="12"/>
      <c r="V861" s="12"/>
      <c r="W861" s="12"/>
      <c r="X861" s="12"/>
      <c r="Y861" s="12"/>
      <c r="Z861" s="12"/>
    </row>
    <row r="862" ht="15.75" customHeight="1">
      <c r="A862" s="12"/>
      <c r="B862" s="138"/>
      <c r="C862" s="138"/>
      <c r="D862" s="138"/>
      <c r="E862" s="138"/>
      <c r="F862" s="12"/>
      <c r="G862" s="12"/>
      <c r="H862" s="12"/>
      <c r="I862" s="12"/>
      <c r="J862" s="12"/>
      <c r="K862" s="12"/>
      <c r="L862" s="12"/>
      <c r="M862" s="12"/>
      <c r="N862" s="12"/>
      <c r="O862" s="12"/>
      <c r="P862" s="12"/>
      <c r="Q862" s="12"/>
      <c r="R862" s="12"/>
      <c r="S862" s="12"/>
      <c r="T862" s="12"/>
      <c r="U862" s="12"/>
      <c r="V862" s="12"/>
      <c r="W862" s="12"/>
      <c r="X862" s="12"/>
      <c r="Y862" s="12"/>
      <c r="Z862" s="12"/>
    </row>
    <row r="863" ht="15.75" customHeight="1">
      <c r="A863" s="12"/>
      <c r="B863" s="138"/>
      <c r="C863" s="138"/>
      <c r="D863" s="138"/>
      <c r="E863" s="138"/>
      <c r="F863" s="12"/>
      <c r="G863" s="12"/>
      <c r="H863" s="12"/>
      <c r="I863" s="12"/>
      <c r="J863" s="12"/>
      <c r="K863" s="12"/>
      <c r="L863" s="12"/>
      <c r="M863" s="12"/>
      <c r="N863" s="12"/>
      <c r="O863" s="12"/>
      <c r="P863" s="12"/>
      <c r="Q863" s="12"/>
      <c r="R863" s="12"/>
      <c r="S863" s="12"/>
      <c r="T863" s="12"/>
      <c r="U863" s="12"/>
      <c r="V863" s="12"/>
      <c r="W863" s="12"/>
      <c r="X863" s="12"/>
      <c r="Y863" s="12"/>
      <c r="Z863" s="12"/>
    </row>
    <row r="864" ht="15.75" customHeight="1">
      <c r="A864" s="12"/>
      <c r="B864" s="138"/>
      <c r="C864" s="138"/>
      <c r="D864" s="138"/>
      <c r="E864" s="138"/>
      <c r="F864" s="12"/>
      <c r="G864" s="12"/>
      <c r="H864" s="12"/>
      <c r="I864" s="12"/>
      <c r="J864" s="12"/>
      <c r="K864" s="12"/>
      <c r="L864" s="12"/>
      <c r="M864" s="12"/>
      <c r="N864" s="12"/>
      <c r="O864" s="12"/>
      <c r="P864" s="12"/>
      <c r="Q864" s="12"/>
      <c r="R864" s="12"/>
      <c r="S864" s="12"/>
      <c r="T864" s="12"/>
      <c r="U864" s="12"/>
      <c r="V864" s="12"/>
      <c r="W864" s="12"/>
      <c r="X864" s="12"/>
      <c r="Y864" s="12"/>
      <c r="Z864" s="12"/>
    </row>
    <row r="865" ht="15.75" customHeight="1">
      <c r="A865" s="12"/>
      <c r="B865" s="138"/>
      <c r="C865" s="138"/>
      <c r="D865" s="138"/>
      <c r="E865" s="138"/>
      <c r="F865" s="12"/>
      <c r="G865" s="12"/>
      <c r="H865" s="12"/>
      <c r="I865" s="12"/>
      <c r="J865" s="12"/>
      <c r="K865" s="12"/>
      <c r="L865" s="12"/>
      <c r="M865" s="12"/>
      <c r="N865" s="12"/>
      <c r="O865" s="12"/>
      <c r="P865" s="12"/>
      <c r="Q865" s="12"/>
      <c r="R865" s="12"/>
      <c r="S865" s="12"/>
      <c r="T865" s="12"/>
      <c r="U865" s="12"/>
      <c r="V865" s="12"/>
      <c r="W865" s="12"/>
      <c r="X865" s="12"/>
      <c r="Y865" s="12"/>
      <c r="Z865" s="12"/>
    </row>
    <row r="866" ht="15.75" customHeight="1">
      <c r="A866" s="12"/>
      <c r="B866" s="138"/>
      <c r="C866" s="138"/>
      <c r="D866" s="138"/>
      <c r="E866" s="138"/>
      <c r="F866" s="12"/>
      <c r="G866" s="12"/>
      <c r="H866" s="12"/>
      <c r="I866" s="12"/>
      <c r="J866" s="12"/>
      <c r="K866" s="12"/>
      <c r="L866" s="12"/>
      <c r="M866" s="12"/>
      <c r="N866" s="12"/>
      <c r="O866" s="12"/>
      <c r="P866" s="12"/>
      <c r="Q866" s="12"/>
      <c r="R866" s="12"/>
      <c r="S866" s="12"/>
      <c r="T866" s="12"/>
      <c r="U866" s="12"/>
      <c r="V866" s="12"/>
      <c r="W866" s="12"/>
      <c r="X866" s="12"/>
      <c r="Y866" s="12"/>
      <c r="Z866" s="12"/>
    </row>
    <row r="867" ht="15.75" customHeight="1">
      <c r="A867" s="12"/>
      <c r="B867" s="138"/>
      <c r="C867" s="138"/>
      <c r="D867" s="138"/>
      <c r="E867" s="138"/>
      <c r="F867" s="12"/>
      <c r="G867" s="12"/>
      <c r="H867" s="12"/>
      <c r="I867" s="12"/>
      <c r="J867" s="12"/>
      <c r="K867" s="12"/>
      <c r="L867" s="12"/>
      <c r="M867" s="12"/>
      <c r="N867" s="12"/>
      <c r="O867" s="12"/>
      <c r="P867" s="12"/>
      <c r="Q867" s="12"/>
      <c r="R867" s="12"/>
      <c r="S867" s="12"/>
      <c r="T867" s="12"/>
      <c r="U867" s="12"/>
      <c r="V867" s="12"/>
      <c r="W867" s="12"/>
      <c r="X867" s="12"/>
      <c r="Y867" s="12"/>
      <c r="Z867" s="12"/>
    </row>
    <row r="868" ht="15.75" customHeight="1">
      <c r="A868" s="12"/>
      <c r="B868" s="138"/>
      <c r="C868" s="138"/>
      <c r="D868" s="138"/>
      <c r="E868" s="138"/>
      <c r="F868" s="12"/>
      <c r="G868" s="12"/>
      <c r="H868" s="12"/>
      <c r="I868" s="12"/>
      <c r="J868" s="12"/>
      <c r="K868" s="12"/>
      <c r="L868" s="12"/>
      <c r="M868" s="12"/>
      <c r="N868" s="12"/>
      <c r="O868" s="12"/>
      <c r="P868" s="12"/>
      <c r="Q868" s="12"/>
      <c r="R868" s="12"/>
      <c r="S868" s="12"/>
      <c r="T868" s="12"/>
      <c r="U868" s="12"/>
      <c r="V868" s="12"/>
      <c r="W868" s="12"/>
      <c r="X868" s="12"/>
      <c r="Y868" s="12"/>
      <c r="Z868" s="12"/>
    </row>
    <row r="869" ht="15.75" customHeight="1">
      <c r="A869" s="12"/>
      <c r="B869" s="138"/>
      <c r="C869" s="138"/>
      <c r="D869" s="138"/>
      <c r="E869" s="138"/>
      <c r="F869" s="12"/>
      <c r="G869" s="12"/>
      <c r="H869" s="12"/>
      <c r="I869" s="12"/>
      <c r="J869" s="12"/>
      <c r="K869" s="12"/>
      <c r="L869" s="12"/>
      <c r="M869" s="12"/>
      <c r="N869" s="12"/>
      <c r="O869" s="12"/>
      <c r="P869" s="12"/>
      <c r="Q869" s="12"/>
      <c r="R869" s="12"/>
      <c r="S869" s="12"/>
      <c r="T869" s="12"/>
      <c r="U869" s="12"/>
      <c r="V869" s="12"/>
      <c r="W869" s="12"/>
      <c r="X869" s="12"/>
      <c r="Y869" s="12"/>
      <c r="Z869" s="12"/>
    </row>
    <row r="870" ht="15.75" customHeight="1">
      <c r="A870" s="12"/>
      <c r="B870" s="138"/>
      <c r="C870" s="138"/>
      <c r="D870" s="138"/>
      <c r="E870" s="138"/>
      <c r="F870" s="12"/>
      <c r="G870" s="12"/>
      <c r="H870" s="12"/>
      <c r="I870" s="12"/>
      <c r="J870" s="12"/>
      <c r="K870" s="12"/>
      <c r="L870" s="12"/>
      <c r="M870" s="12"/>
      <c r="N870" s="12"/>
      <c r="O870" s="12"/>
      <c r="P870" s="12"/>
      <c r="Q870" s="12"/>
      <c r="R870" s="12"/>
      <c r="S870" s="12"/>
      <c r="T870" s="12"/>
      <c r="U870" s="12"/>
      <c r="V870" s="12"/>
      <c r="W870" s="12"/>
      <c r="X870" s="12"/>
      <c r="Y870" s="12"/>
      <c r="Z870" s="12"/>
    </row>
    <row r="871" ht="15.75" customHeight="1">
      <c r="A871" s="12"/>
      <c r="B871" s="138"/>
      <c r="C871" s="138"/>
      <c r="D871" s="138"/>
      <c r="E871" s="138"/>
      <c r="F871" s="12"/>
      <c r="G871" s="12"/>
      <c r="H871" s="12"/>
      <c r="I871" s="12"/>
      <c r="J871" s="12"/>
      <c r="K871" s="12"/>
      <c r="L871" s="12"/>
      <c r="M871" s="12"/>
      <c r="N871" s="12"/>
      <c r="O871" s="12"/>
      <c r="P871" s="12"/>
      <c r="Q871" s="12"/>
      <c r="R871" s="12"/>
      <c r="S871" s="12"/>
      <c r="T871" s="12"/>
      <c r="U871" s="12"/>
      <c r="V871" s="12"/>
      <c r="W871" s="12"/>
      <c r="X871" s="12"/>
      <c r="Y871" s="12"/>
      <c r="Z871" s="12"/>
    </row>
    <row r="872" ht="15.75" customHeight="1">
      <c r="A872" s="12"/>
      <c r="B872" s="138"/>
      <c r="C872" s="138"/>
      <c r="D872" s="138"/>
      <c r="E872" s="138"/>
      <c r="F872" s="12"/>
      <c r="G872" s="12"/>
      <c r="H872" s="12"/>
      <c r="I872" s="12"/>
      <c r="J872" s="12"/>
      <c r="K872" s="12"/>
      <c r="L872" s="12"/>
      <c r="M872" s="12"/>
      <c r="N872" s="12"/>
      <c r="O872" s="12"/>
      <c r="P872" s="12"/>
      <c r="Q872" s="12"/>
      <c r="R872" s="12"/>
      <c r="S872" s="12"/>
      <c r="T872" s="12"/>
      <c r="U872" s="12"/>
      <c r="V872" s="12"/>
      <c r="W872" s="12"/>
      <c r="X872" s="12"/>
      <c r="Y872" s="12"/>
      <c r="Z872" s="12"/>
    </row>
    <row r="873" ht="15.75" customHeight="1">
      <c r="A873" s="12"/>
      <c r="B873" s="138"/>
      <c r="C873" s="138"/>
      <c r="D873" s="138"/>
      <c r="E873" s="138"/>
      <c r="F873" s="12"/>
      <c r="G873" s="12"/>
      <c r="H873" s="12"/>
      <c r="I873" s="12"/>
      <c r="J873" s="12"/>
      <c r="K873" s="12"/>
      <c r="L873" s="12"/>
      <c r="M873" s="12"/>
      <c r="N873" s="12"/>
      <c r="O873" s="12"/>
      <c r="P873" s="12"/>
      <c r="Q873" s="12"/>
      <c r="R873" s="12"/>
      <c r="S873" s="12"/>
      <c r="T873" s="12"/>
      <c r="U873" s="12"/>
      <c r="V873" s="12"/>
      <c r="W873" s="12"/>
      <c r="X873" s="12"/>
      <c r="Y873" s="12"/>
      <c r="Z873" s="12"/>
    </row>
    <row r="874" ht="15.75" customHeight="1">
      <c r="A874" s="12"/>
      <c r="B874" s="138"/>
      <c r="C874" s="138"/>
      <c r="D874" s="138"/>
      <c r="E874" s="138"/>
      <c r="F874" s="12"/>
      <c r="G874" s="12"/>
      <c r="H874" s="12"/>
      <c r="I874" s="12"/>
      <c r="J874" s="12"/>
      <c r="K874" s="12"/>
      <c r="L874" s="12"/>
      <c r="M874" s="12"/>
      <c r="N874" s="12"/>
      <c r="O874" s="12"/>
      <c r="P874" s="12"/>
      <c r="Q874" s="12"/>
      <c r="R874" s="12"/>
      <c r="S874" s="12"/>
      <c r="T874" s="12"/>
      <c r="U874" s="12"/>
      <c r="V874" s="12"/>
      <c r="W874" s="12"/>
      <c r="X874" s="12"/>
      <c r="Y874" s="12"/>
      <c r="Z874" s="12"/>
    </row>
    <row r="875" ht="15.75" customHeight="1">
      <c r="A875" s="12"/>
      <c r="B875" s="138"/>
      <c r="C875" s="138"/>
      <c r="D875" s="138"/>
      <c r="E875" s="138"/>
      <c r="F875" s="12"/>
      <c r="G875" s="12"/>
      <c r="H875" s="12"/>
      <c r="I875" s="12"/>
      <c r="J875" s="12"/>
      <c r="K875" s="12"/>
      <c r="L875" s="12"/>
      <c r="M875" s="12"/>
      <c r="N875" s="12"/>
      <c r="O875" s="12"/>
      <c r="P875" s="12"/>
      <c r="Q875" s="12"/>
      <c r="R875" s="12"/>
      <c r="S875" s="12"/>
      <c r="T875" s="12"/>
      <c r="U875" s="12"/>
      <c r="V875" s="12"/>
      <c r="W875" s="12"/>
      <c r="X875" s="12"/>
      <c r="Y875" s="12"/>
      <c r="Z875" s="12"/>
    </row>
    <row r="876" ht="15.75" customHeight="1">
      <c r="A876" s="12"/>
      <c r="B876" s="138"/>
      <c r="C876" s="138"/>
      <c r="D876" s="138"/>
      <c r="E876" s="138"/>
      <c r="F876" s="12"/>
      <c r="G876" s="12"/>
      <c r="H876" s="12"/>
      <c r="I876" s="12"/>
      <c r="J876" s="12"/>
      <c r="K876" s="12"/>
      <c r="L876" s="12"/>
      <c r="M876" s="12"/>
      <c r="N876" s="12"/>
      <c r="O876" s="12"/>
      <c r="P876" s="12"/>
      <c r="Q876" s="12"/>
      <c r="R876" s="12"/>
      <c r="S876" s="12"/>
      <c r="T876" s="12"/>
      <c r="U876" s="12"/>
      <c r="V876" s="12"/>
      <c r="W876" s="12"/>
      <c r="X876" s="12"/>
      <c r="Y876" s="12"/>
      <c r="Z876" s="12"/>
    </row>
    <row r="877" ht="15.75" customHeight="1">
      <c r="A877" s="12"/>
      <c r="B877" s="138"/>
      <c r="C877" s="138"/>
      <c r="D877" s="138"/>
      <c r="E877" s="138"/>
      <c r="F877" s="12"/>
      <c r="G877" s="12"/>
      <c r="H877" s="12"/>
      <c r="I877" s="12"/>
      <c r="J877" s="12"/>
      <c r="K877" s="12"/>
      <c r="L877" s="12"/>
      <c r="M877" s="12"/>
      <c r="N877" s="12"/>
      <c r="O877" s="12"/>
      <c r="P877" s="12"/>
      <c r="Q877" s="12"/>
      <c r="R877" s="12"/>
      <c r="S877" s="12"/>
      <c r="T877" s="12"/>
      <c r="U877" s="12"/>
      <c r="V877" s="12"/>
      <c r="W877" s="12"/>
      <c r="X877" s="12"/>
      <c r="Y877" s="12"/>
      <c r="Z877" s="12"/>
    </row>
    <row r="878" ht="15.75" customHeight="1">
      <c r="A878" s="12"/>
      <c r="B878" s="138"/>
      <c r="C878" s="138"/>
      <c r="D878" s="138"/>
      <c r="E878" s="138"/>
      <c r="F878" s="12"/>
      <c r="G878" s="12"/>
      <c r="H878" s="12"/>
      <c r="I878" s="12"/>
      <c r="J878" s="12"/>
      <c r="K878" s="12"/>
      <c r="L878" s="12"/>
      <c r="M878" s="12"/>
      <c r="N878" s="12"/>
      <c r="O878" s="12"/>
      <c r="P878" s="12"/>
      <c r="Q878" s="12"/>
      <c r="R878" s="12"/>
      <c r="S878" s="12"/>
      <c r="T878" s="12"/>
      <c r="U878" s="12"/>
      <c r="V878" s="12"/>
      <c r="W878" s="12"/>
      <c r="X878" s="12"/>
      <c r="Y878" s="12"/>
      <c r="Z878" s="12"/>
    </row>
    <row r="879" ht="15.75" customHeight="1">
      <c r="A879" s="12"/>
      <c r="B879" s="138"/>
      <c r="C879" s="138"/>
      <c r="D879" s="138"/>
      <c r="E879" s="138"/>
      <c r="F879" s="12"/>
      <c r="G879" s="12"/>
      <c r="H879" s="12"/>
      <c r="I879" s="12"/>
      <c r="J879" s="12"/>
      <c r="K879" s="12"/>
      <c r="L879" s="12"/>
      <c r="M879" s="12"/>
      <c r="N879" s="12"/>
      <c r="O879" s="12"/>
      <c r="P879" s="12"/>
      <c r="Q879" s="12"/>
      <c r="R879" s="12"/>
      <c r="S879" s="12"/>
      <c r="T879" s="12"/>
      <c r="U879" s="12"/>
      <c r="V879" s="12"/>
      <c r="W879" s="12"/>
      <c r="X879" s="12"/>
      <c r="Y879" s="12"/>
      <c r="Z879" s="12"/>
    </row>
    <row r="880" ht="15.75" customHeight="1">
      <c r="A880" s="12"/>
      <c r="B880" s="138"/>
      <c r="C880" s="138"/>
      <c r="D880" s="138"/>
      <c r="E880" s="138"/>
      <c r="F880" s="12"/>
      <c r="G880" s="12"/>
      <c r="H880" s="12"/>
      <c r="I880" s="12"/>
      <c r="J880" s="12"/>
      <c r="K880" s="12"/>
      <c r="L880" s="12"/>
      <c r="M880" s="12"/>
      <c r="N880" s="12"/>
      <c r="O880" s="12"/>
      <c r="P880" s="12"/>
      <c r="Q880" s="12"/>
      <c r="R880" s="12"/>
      <c r="S880" s="12"/>
      <c r="T880" s="12"/>
      <c r="U880" s="12"/>
      <c r="V880" s="12"/>
      <c r="W880" s="12"/>
      <c r="X880" s="12"/>
      <c r="Y880" s="12"/>
      <c r="Z880" s="12"/>
    </row>
    <row r="881" ht="15.75" customHeight="1">
      <c r="A881" s="12"/>
      <c r="B881" s="138"/>
      <c r="C881" s="138"/>
      <c r="D881" s="138"/>
      <c r="E881" s="138"/>
      <c r="F881" s="12"/>
      <c r="G881" s="12"/>
      <c r="H881" s="12"/>
      <c r="I881" s="12"/>
      <c r="J881" s="12"/>
      <c r="K881" s="12"/>
      <c r="L881" s="12"/>
      <c r="M881" s="12"/>
      <c r="N881" s="12"/>
      <c r="O881" s="12"/>
      <c r="P881" s="12"/>
      <c r="Q881" s="12"/>
      <c r="R881" s="12"/>
      <c r="S881" s="12"/>
      <c r="T881" s="12"/>
      <c r="U881" s="12"/>
      <c r="V881" s="12"/>
      <c r="W881" s="12"/>
      <c r="X881" s="12"/>
      <c r="Y881" s="12"/>
      <c r="Z881" s="12"/>
    </row>
    <row r="882" ht="15.75" customHeight="1">
      <c r="A882" s="12"/>
      <c r="B882" s="138"/>
      <c r="C882" s="138"/>
      <c r="D882" s="138"/>
      <c r="E882" s="138"/>
      <c r="F882" s="12"/>
      <c r="G882" s="12"/>
      <c r="H882" s="12"/>
      <c r="I882" s="12"/>
      <c r="J882" s="12"/>
      <c r="K882" s="12"/>
      <c r="L882" s="12"/>
      <c r="M882" s="12"/>
      <c r="N882" s="12"/>
      <c r="O882" s="12"/>
      <c r="P882" s="12"/>
      <c r="Q882" s="12"/>
      <c r="R882" s="12"/>
      <c r="S882" s="12"/>
      <c r="T882" s="12"/>
      <c r="U882" s="12"/>
      <c r="V882" s="12"/>
      <c r="W882" s="12"/>
      <c r="X882" s="12"/>
      <c r="Y882" s="12"/>
      <c r="Z882" s="12"/>
    </row>
    <row r="883" ht="15.75" customHeight="1">
      <c r="A883" s="12"/>
      <c r="B883" s="138"/>
      <c r="C883" s="138"/>
      <c r="D883" s="138"/>
      <c r="E883" s="138"/>
      <c r="F883" s="12"/>
      <c r="G883" s="12"/>
      <c r="H883" s="12"/>
      <c r="I883" s="12"/>
      <c r="J883" s="12"/>
      <c r="K883" s="12"/>
      <c r="L883" s="12"/>
      <c r="M883" s="12"/>
      <c r="N883" s="12"/>
      <c r="O883" s="12"/>
      <c r="P883" s="12"/>
      <c r="Q883" s="12"/>
      <c r="R883" s="12"/>
      <c r="S883" s="12"/>
      <c r="T883" s="12"/>
      <c r="U883" s="12"/>
      <c r="V883" s="12"/>
      <c r="W883" s="12"/>
      <c r="X883" s="12"/>
      <c r="Y883" s="12"/>
      <c r="Z883" s="12"/>
    </row>
    <row r="884" ht="15.75" customHeight="1">
      <c r="A884" s="12"/>
      <c r="B884" s="138"/>
      <c r="C884" s="138"/>
      <c r="D884" s="138"/>
      <c r="E884" s="138"/>
      <c r="F884" s="12"/>
      <c r="G884" s="12"/>
      <c r="H884" s="12"/>
      <c r="I884" s="12"/>
      <c r="J884" s="12"/>
      <c r="K884" s="12"/>
      <c r="L884" s="12"/>
      <c r="M884" s="12"/>
      <c r="N884" s="12"/>
      <c r="O884" s="12"/>
      <c r="P884" s="12"/>
      <c r="Q884" s="12"/>
      <c r="R884" s="12"/>
      <c r="S884" s="12"/>
      <c r="T884" s="12"/>
      <c r="U884" s="12"/>
      <c r="V884" s="12"/>
      <c r="W884" s="12"/>
      <c r="X884" s="12"/>
      <c r="Y884" s="12"/>
      <c r="Z884" s="12"/>
    </row>
    <row r="885" ht="15.75" customHeight="1">
      <c r="A885" s="12"/>
      <c r="B885" s="138"/>
      <c r="C885" s="138"/>
      <c r="D885" s="138"/>
      <c r="E885" s="138"/>
      <c r="F885" s="12"/>
      <c r="G885" s="12"/>
      <c r="H885" s="12"/>
      <c r="I885" s="12"/>
      <c r="J885" s="12"/>
      <c r="K885" s="12"/>
      <c r="L885" s="12"/>
      <c r="M885" s="12"/>
      <c r="N885" s="12"/>
      <c r="O885" s="12"/>
      <c r="P885" s="12"/>
      <c r="Q885" s="12"/>
      <c r="R885" s="12"/>
      <c r="S885" s="12"/>
      <c r="T885" s="12"/>
      <c r="U885" s="12"/>
      <c r="V885" s="12"/>
      <c r="W885" s="12"/>
      <c r="X885" s="12"/>
      <c r="Y885" s="12"/>
      <c r="Z885" s="12"/>
    </row>
    <row r="886" ht="15.75" customHeight="1">
      <c r="A886" s="12"/>
      <c r="B886" s="138"/>
      <c r="C886" s="138"/>
      <c r="D886" s="138"/>
      <c r="E886" s="138"/>
      <c r="F886" s="12"/>
      <c r="G886" s="12"/>
      <c r="H886" s="12"/>
      <c r="I886" s="12"/>
      <c r="J886" s="12"/>
      <c r="K886" s="12"/>
      <c r="L886" s="12"/>
      <c r="M886" s="12"/>
      <c r="N886" s="12"/>
      <c r="O886" s="12"/>
      <c r="P886" s="12"/>
      <c r="Q886" s="12"/>
      <c r="R886" s="12"/>
      <c r="S886" s="12"/>
      <c r="T886" s="12"/>
      <c r="U886" s="12"/>
      <c r="V886" s="12"/>
      <c r="W886" s="12"/>
      <c r="X886" s="12"/>
      <c r="Y886" s="12"/>
      <c r="Z886" s="12"/>
    </row>
    <row r="887" ht="15.75" customHeight="1">
      <c r="A887" s="12"/>
      <c r="B887" s="138"/>
      <c r="C887" s="138"/>
      <c r="D887" s="138"/>
      <c r="E887" s="138"/>
      <c r="F887" s="12"/>
      <c r="G887" s="12"/>
      <c r="H887" s="12"/>
      <c r="I887" s="12"/>
      <c r="J887" s="12"/>
      <c r="K887" s="12"/>
      <c r="L887" s="12"/>
      <c r="M887" s="12"/>
      <c r="N887" s="12"/>
      <c r="O887" s="12"/>
      <c r="P887" s="12"/>
      <c r="Q887" s="12"/>
      <c r="R887" s="12"/>
      <c r="S887" s="12"/>
      <c r="T887" s="12"/>
      <c r="U887" s="12"/>
      <c r="V887" s="12"/>
      <c r="W887" s="12"/>
      <c r="X887" s="12"/>
      <c r="Y887" s="12"/>
      <c r="Z887" s="12"/>
    </row>
    <row r="888" ht="15.75" customHeight="1">
      <c r="A888" s="12"/>
      <c r="B888" s="138"/>
      <c r="C888" s="138"/>
      <c r="D888" s="138"/>
      <c r="E888" s="138"/>
      <c r="F888" s="12"/>
      <c r="G888" s="12"/>
      <c r="H888" s="12"/>
      <c r="I888" s="12"/>
      <c r="J888" s="12"/>
      <c r="K888" s="12"/>
      <c r="L888" s="12"/>
      <c r="M888" s="12"/>
      <c r="N888" s="12"/>
      <c r="O888" s="12"/>
      <c r="P888" s="12"/>
      <c r="Q888" s="12"/>
      <c r="R888" s="12"/>
      <c r="S888" s="12"/>
      <c r="T888" s="12"/>
      <c r="U888" s="12"/>
      <c r="V888" s="12"/>
      <c r="W888" s="12"/>
      <c r="X888" s="12"/>
      <c r="Y888" s="12"/>
      <c r="Z888" s="12"/>
    </row>
    <row r="889" ht="15.75" customHeight="1">
      <c r="A889" s="12"/>
      <c r="B889" s="138"/>
      <c r="C889" s="138"/>
      <c r="D889" s="138"/>
      <c r="E889" s="138"/>
      <c r="F889" s="12"/>
      <c r="G889" s="12"/>
      <c r="H889" s="12"/>
      <c r="I889" s="12"/>
      <c r="J889" s="12"/>
      <c r="K889" s="12"/>
      <c r="L889" s="12"/>
      <c r="M889" s="12"/>
      <c r="N889" s="12"/>
      <c r="O889" s="12"/>
      <c r="P889" s="12"/>
      <c r="Q889" s="12"/>
      <c r="R889" s="12"/>
      <c r="S889" s="12"/>
      <c r="T889" s="12"/>
      <c r="U889" s="12"/>
      <c r="V889" s="12"/>
      <c r="W889" s="12"/>
      <c r="X889" s="12"/>
      <c r="Y889" s="12"/>
      <c r="Z889" s="12"/>
    </row>
    <row r="890" ht="15.75" customHeight="1">
      <c r="A890" s="12"/>
      <c r="B890" s="138"/>
      <c r="C890" s="138"/>
      <c r="D890" s="138"/>
      <c r="E890" s="138"/>
      <c r="F890" s="12"/>
      <c r="G890" s="12"/>
      <c r="H890" s="12"/>
      <c r="I890" s="12"/>
      <c r="J890" s="12"/>
      <c r="K890" s="12"/>
      <c r="L890" s="12"/>
      <c r="M890" s="12"/>
      <c r="N890" s="12"/>
      <c r="O890" s="12"/>
      <c r="P890" s="12"/>
      <c r="Q890" s="12"/>
      <c r="R890" s="12"/>
      <c r="S890" s="12"/>
      <c r="T890" s="12"/>
      <c r="U890" s="12"/>
      <c r="V890" s="12"/>
      <c r="W890" s="12"/>
      <c r="X890" s="12"/>
      <c r="Y890" s="12"/>
      <c r="Z890" s="12"/>
    </row>
    <row r="891" ht="15.75" customHeight="1">
      <c r="A891" s="12"/>
      <c r="B891" s="138"/>
      <c r="C891" s="138"/>
      <c r="D891" s="138"/>
      <c r="E891" s="138"/>
      <c r="F891" s="12"/>
      <c r="G891" s="12"/>
      <c r="H891" s="12"/>
      <c r="I891" s="12"/>
      <c r="J891" s="12"/>
      <c r="K891" s="12"/>
      <c r="L891" s="12"/>
      <c r="M891" s="12"/>
      <c r="N891" s="12"/>
      <c r="O891" s="12"/>
      <c r="P891" s="12"/>
      <c r="Q891" s="12"/>
      <c r="R891" s="12"/>
      <c r="S891" s="12"/>
      <c r="T891" s="12"/>
      <c r="U891" s="12"/>
      <c r="V891" s="12"/>
      <c r="W891" s="12"/>
      <c r="X891" s="12"/>
      <c r="Y891" s="12"/>
      <c r="Z891" s="12"/>
    </row>
    <row r="892" ht="15.75" customHeight="1">
      <c r="A892" s="12"/>
      <c r="B892" s="138"/>
      <c r="C892" s="138"/>
      <c r="D892" s="138"/>
      <c r="E892" s="138"/>
      <c r="F892" s="12"/>
      <c r="G892" s="12"/>
      <c r="H892" s="12"/>
      <c r="I892" s="12"/>
      <c r="J892" s="12"/>
      <c r="K892" s="12"/>
      <c r="L892" s="12"/>
      <c r="M892" s="12"/>
      <c r="N892" s="12"/>
      <c r="O892" s="12"/>
      <c r="P892" s="12"/>
      <c r="Q892" s="12"/>
      <c r="R892" s="12"/>
      <c r="S892" s="12"/>
      <c r="T892" s="12"/>
      <c r="U892" s="12"/>
      <c r="V892" s="12"/>
      <c r="W892" s="12"/>
      <c r="X892" s="12"/>
      <c r="Y892" s="12"/>
      <c r="Z892" s="12"/>
    </row>
    <row r="893" ht="15.75" customHeight="1">
      <c r="A893" s="12"/>
      <c r="B893" s="138"/>
      <c r="C893" s="138"/>
      <c r="D893" s="138"/>
      <c r="E893" s="138"/>
      <c r="F893" s="12"/>
      <c r="G893" s="12"/>
      <c r="H893" s="12"/>
      <c r="I893" s="12"/>
      <c r="J893" s="12"/>
      <c r="K893" s="12"/>
      <c r="L893" s="12"/>
      <c r="M893" s="12"/>
      <c r="N893" s="12"/>
      <c r="O893" s="12"/>
      <c r="P893" s="12"/>
      <c r="Q893" s="12"/>
      <c r="R893" s="12"/>
      <c r="S893" s="12"/>
      <c r="T893" s="12"/>
      <c r="U893" s="12"/>
      <c r="V893" s="12"/>
      <c r="W893" s="12"/>
      <c r="X893" s="12"/>
      <c r="Y893" s="12"/>
      <c r="Z893" s="12"/>
    </row>
    <row r="894" ht="15.75" customHeight="1">
      <c r="A894" s="12"/>
      <c r="B894" s="138"/>
      <c r="C894" s="138"/>
      <c r="D894" s="138"/>
      <c r="E894" s="138"/>
      <c r="F894" s="12"/>
      <c r="G894" s="12"/>
      <c r="H894" s="12"/>
      <c r="I894" s="12"/>
      <c r="J894" s="12"/>
      <c r="K894" s="12"/>
      <c r="L894" s="12"/>
      <c r="M894" s="12"/>
      <c r="N894" s="12"/>
      <c r="O894" s="12"/>
      <c r="P894" s="12"/>
      <c r="Q894" s="12"/>
      <c r="R894" s="12"/>
      <c r="S894" s="12"/>
      <c r="T894" s="12"/>
      <c r="U894" s="12"/>
      <c r="V894" s="12"/>
      <c r="W894" s="12"/>
      <c r="X894" s="12"/>
      <c r="Y894" s="12"/>
      <c r="Z894" s="12"/>
    </row>
    <row r="895" ht="15.75" customHeight="1">
      <c r="A895" s="12"/>
      <c r="B895" s="138"/>
      <c r="C895" s="138"/>
      <c r="D895" s="138"/>
      <c r="E895" s="138"/>
      <c r="F895" s="12"/>
      <c r="G895" s="12"/>
      <c r="H895" s="12"/>
      <c r="I895" s="12"/>
      <c r="J895" s="12"/>
      <c r="K895" s="12"/>
      <c r="L895" s="12"/>
      <c r="M895" s="12"/>
      <c r="N895" s="12"/>
      <c r="O895" s="12"/>
      <c r="P895" s="12"/>
      <c r="Q895" s="12"/>
      <c r="R895" s="12"/>
      <c r="S895" s="12"/>
      <c r="T895" s="12"/>
      <c r="U895" s="12"/>
      <c r="V895" s="12"/>
      <c r="W895" s="12"/>
      <c r="X895" s="12"/>
      <c r="Y895" s="12"/>
      <c r="Z895" s="12"/>
    </row>
    <row r="896" ht="15.75" customHeight="1">
      <c r="A896" s="12"/>
      <c r="B896" s="138"/>
      <c r="C896" s="138"/>
      <c r="D896" s="138"/>
      <c r="E896" s="138"/>
      <c r="F896" s="12"/>
      <c r="G896" s="12"/>
      <c r="H896" s="12"/>
      <c r="I896" s="12"/>
      <c r="J896" s="12"/>
      <c r="K896" s="12"/>
      <c r="L896" s="12"/>
      <c r="M896" s="12"/>
      <c r="N896" s="12"/>
      <c r="O896" s="12"/>
      <c r="P896" s="12"/>
      <c r="Q896" s="12"/>
      <c r="R896" s="12"/>
      <c r="S896" s="12"/>
      <c r="T896" s="12"/>
      <c r="U896" s="12"/>
      <c r="V896" s="12"/>
      <c r="W896" s="12"/>
      <c r="X896" s="12"/>
      <c r="Y896" s="12"/>
      <c r="Z896" s="12"/>
    </row>
    <row r="897" ht="15.75" customHeight="1">
      <c r="A897" s="12"/>
      <c r="B897" s="138"/>
      <c r="C897" s="138"/>
      <c r="D897" s="138"/>
      <c r="E897" s="138"/>
      <c r="F897" s="12"/>
      <c r="G897" s="12"/>
      <c r="H897" s="12"/>
      <c r="I897" s="12"/>
      <c r="J897" s="12"/>
      <c r="K897" s="12"/>
      <c r="L897" s="12"/>
      <c r="M897" s="12"/>
      <c r="N897" s="12"/>
      <c r="O897" s="12"/>
      <c r="P897" s="12"/>
      <c r="Q897" s="12"/>
      <c r="R897" s="12"/>
      <c r="S897" s="12"/>
      <c r="T897" s="12"/>
      <c r="U897" s="12"/>
      <c r="V897" s="12"/>
      <c r="W897" s="12"/>
      <c r="X897" s="12"/>
      <c r="Y897" s="12"/>
      <c r="Z897" s="12"/>
    </row>
    <row r="898" ht="15.75" customHeight="1">
      <c r="A898" s="12"/>
      <c r="B898" s="138"/>
      <c r="C898" s="138"/>
      <c r="D898" s="138"/>
      <c r="E898" s="138"/>
      <c r="F898" s="12"/>
      <c r="G898" s="12"/>
      <c r="H898" s="12"/>
      <c r="I898" s="12"/>
      <c r="J898" s="12"/>
      <c r="K898" s="12"/>
      <c r="L898" s="12"/>
      <c r="M898" s="12"/>
      <c r="N898" s="12"/>
      <c r="O898" s="12"/>
      <c r="P898" s="12"/>
      <c r="Q898" s="12"/>
      <c r="R898" s="12"/>
      <c r="S898" s="12"/>
      <c r="T898" s="12"/>
      <c r="U898" s="12"/>
      <c r="V898" s="12"/>
      <c r="W898" s="12"/>
      <c r="X898" s="12"/>
      <c r="Y898" s="12"/>
      <c r="Z898" s="12"/>
    </row>
    <row r="899" ht="15.75" customHeight="1">
      <c r="A899" s="12"/>
      <c r="B899" s="138"/>
      <c r="C899" s="138"/>
      <c r="D899" s="138"/>
      <c r="E899" s="138"/>
      <c r="F899" s="12"/>
      <c r="G899" s="12"/>
      <c r="H899" s="12"/>
      <c r="I899" s="12"/>
      <c r="J899" s="12"/>
      <c r="K899" s="12"/>
      <c r="L899" s="12"/>
      <c r="M899" s="12"/>
      <c r="N899" s="12"/>
      <c r="O899" s="12"/>
      <c r="P899" s="12"/>
      <c r="Q899" s="12"/>
      <c r="R899" s="12"/>
      <c r="S899" s="12"/>
      <c r="T899" s="12"/>
      <c r="U899" s="12"/>
      <c r="V899" s="12"/>
      <c r="W899" s="12"/>
      <c r="X899" s="12"/>
      <c r="Y899" s="12"/>
      <c r="Z899" s="12"/>
    </row>
    <row r="900" ht="15.75" customHeight="1">
      <c r="A900" s="12"/>
      <c r="B900" s="138"/>
      <c r="C900" s="138"/>
      <c r="D900" s="138"/>
      <c r="E900" s="138"/>
      <c r="F900" s="12"/>
      <c r="G900" s="12"/>
      <c r="H900" s="12"/>
      <c r="I900" s="12"/>
      <c r="J900" s="12"/>
      <c r="K900" s="12"/>
      <c r="L900" s="12"/>
      <c r="M900" s="12"/>
      <c r="N900" s="12"/>
      <c r="O900" s="12"/>
      <c r="P900" s="12"/>
      <c r="Q900" s="12"/>
      <c r="R900" s="12"/>
      <c r="S900" s="12"/>
      <c r="T900" s="12"/>
      <c r="U900" s="12"/>
      <c r="V900" s="12"/>
      <c r="W900" s="12"/>
      <c r="X900" s="12"/>
      <c r="Y900" s="12"/>
      <c r="Z900" s="12"/>
    </row>
    <row r="901" ht="15.75" customHeight="1">
      <c r="A901" s="12"/>
      <c r="B901" s="138"/>
      <c r="C901" s="138"/>
      <c r="D901" s="138"/>
      <c r="E901" s="138"/>
      <c r="F901" s="12"/>
      <c r="G901" s="12"/>
      <c r="H901" s="12"/>
      <c r="I901" s="12"/>
      <c r="J901" s="12"/>
      <c r="K901" s="12"/>
      <c r="L901" s="12"/>
      <c r="M901" s="12"/>
      <c r="N901" s="12"/>
      <c r="O901" s="12"/>
      <c r="P901" s="12"/>
      <c r="Q901" s="12"/>
      <c r="R901" s="12"/>
      <c r="S901" s="12"/>
      <c r="T901" s="12"/>
      <c r="U901" s="12"/>
      <c r="V901" s="12"/>
      <c r="W901" s="12"/>
      <c r="X901" s="12"/>
      <c r="Y901" s="12"/>
      <c r="Z901" s="12"/>
    </row>
    <row r="902" ht="15.75" customHeight="1">
      <c r="A902" s="12"/>
      <c r="B902" s="138"/>
      <c r="C902" s="138"/>
      <c r="D902" s="138"/>
      <c r="E902" s="138"/>
      <c r="F902" s="12"/>
      <c r="G902" s="12"/>
      <c r="H902" s="12"/>
      <c r="I902" s="12"/>
      <c r="J902" s="12"/>
      <c r="K902" s="12"/>
      <c r="L902" s="12"/>
      <c r="M902" s="12"/>
      <c r="N902" s="12"/>
      <c r="O902" s="12"/>
      <c r="P902" s="12"/>
      <c r="Q902" s="12"/>
      <c r="R902" s="12"/>
      <c r="S902" s="12"/>
      <c r="T902" s="12"/>
      <c r="U902" s="12"/>
      <c r="V902" s="12"/>
      <c r="W902" s="12"/>
      <c r="X902" s="12"/>
      <c r="Y902" s="12"/>
      <c r="Z902" s="12"/>
    </row>
    <row r="903" ht="15.75" customHeight="1">
      <c r="A903" s="12"/>
      <c r="B903" s="138"/>
      <c r="C903" s="138"/>
      <c r="D903" s="138"/>
      <c r="E903" s="138"/>
      <c r="F903" s="12"/>
      <c r="G903" s="12"/>
      <c r="H903" s="12"/>
      <c r="I903" s="12"/>
      <c r="J903" s="12"/>
      <c r="K903" s="12"/>
      <c r="L903" s="12"/>
      <c r="M903" s="12"/>
      <c r="N903" s="12"/>
      <c r="O903" s="12"/>
      <c r="P903" s="12"/>
      <c r="Q903" s="12"/>
      <c r="R903" s="12"/>
      <c r="S903" s="12"/>
      <c r="T903" s="12"/>
      <c r="U903" s="12"/>
      <c r="V903" s="12"/>
      <c r="W903" s="12"/>
      <c r="X903" s="12"/>
      <c r="Y903" s="12"/>
      <c r="Z903" s="12"/>
    </row>
    <row r="904" ht="15.75" customHeight="1">
      <c r="A904" s="12"/>
      <c r="B904" s="138"/>
      <c r="C904" s="138"/>
      <c r="D904" s="138"/>
      <c r="E904" s="138"/>
      <c r="F904" s="12"/>
      <c r="G904" s="12"/>
      <c r="H904" s="12"/>
      <c r="I904" s="12"/>
      <c r="J904" s="12"/>
      <c r="K904" s="12"/>
      <c r="L904" s="12"/>
      <c r="M904" s="12"/>
      <c r="N904" s="12"/>
      <c r="O904" s="12"/>
      <c r="P904" s="12"/>
      <c r="Q904" s="12"/>
      <c r="R904" s="12"/>
      <c r="S904" s="12"/>
      <c r="T904" s="12"/>
      <c r="U904" s="12"/>
      <c r="V904" s="12"/>
      <c r="W904" s="12"/>
      <c r="X904" s="12"/>
      <c r="Y904" s="12"/>
      <c r="Z904" s="12"/>
    </row>
    <row r="905" ht="15.75" customHeight="1">
      <c r="A905" s="12"/>
      <c r="B905" s="138"/>
      <c r="C905" s="138"/>
      <c r="D905" s="138"/>
      <c r="E905" s="138"/>
      <c r="F905" s="12"/>
      <c r="G905" s="12"/>
      <c r="H905" s="12"/>
      <c r="I905" s="12"/>
      <c r="J905" s="12"/>
      <c r="K905" s="12"/>
      <c r="L905" s="12"/>
      <c r="M905" s="12"/>
      <c r="N905" s="12"/>
      <c r="O905" s="12"/>
      <c r="P905" s="12"/>
      <c r="Q905" s="12"/>
      <c r="R905" s="12"/>
      <c r="S905" s="12"/>
      <c r="T905" s="12"/>
      <c r="U905" s="12"/>
      <c r="V905" s="12"/>
      <c r="W905" s="12"/>
      <c r="X905" s="12"/>
      <c r="Y905" s="12"/>
      <c r="Z905" s="12"/>
    </row>
    <row r="906" ht="15.75" customHeight="1">
      <c r="A906" s="12"/>
      <c r="B906" s="138"/>
      <c r="C906" s="138"/>
      <c r="D906" s="138"/>
      <c r="E906" s="138"/>
      <c r="F906" s="12"/>
      <c r="G906" s="12"/>
      <c r="H906" s="12"/>
      <c r="I906" s="12"/>
      <c r="J906" s="12"/>
      <c r="K906" s="12"/>
      <c r="L906" s="12"/>
      <c r="M906" s="12"/>
      <c r="N906" s="12"/>
      <c r="O906" s="12"/>
      <c r="P906" s="12"/>
      <c r="Q906" s="12"/>
      <c r="R906" s="12"/>
      <c r="S906" s="12"/>
      <c r="T906" s="12"/>
      <c r="U906" s="12"/>
      <c r="V906" s="12"/>
      <c r="W906" s="12"/>
      <c r="X906" s="12"/>
      <c r="Y906" s="12"/>
      <c r="Z906" s="12"/>
    </row>
    <row r="907" ht="15.75" customHeight="1">
      <c r="A907" s="12"/>
      <c r="B907" s="138"/>
      <c r="C907" s="138"/>
      <c r="D907" s="138"/>
      <c r="E907" s="138"/>
      <c r="F907" s="12"/>
      <c r="G907" s="12"/>
      <c r="H907" s="12"/>
      <c r="I907" s="12"/>
      <c r="J907" s="12"/>
      <c r="K907" s="12"/>
      <c r="L907" s="12"/>
      <c r="M907" s="12"/>
      <c r="N907" s="12"/>
      <c r="O907" s="12"/>
      <c r="P907" s="12"/>
      <c r="Q907" s="12"/>
      <c r="R907" s="12"/>
      <c r="S907" s="12"/>
      <c r="T907" s="12"/>
      <c r="U907" s="12"/>
      <c r="V907" s="12"/>
      <c r="W907" s="12"/>
      <c r="X907" s="12"/>
      <c r="Y907" s="12"/>
      <c r="Z907" s="12"/>
    </row>
    <row r="908" ht="15.75" customHeight="1">
      <c r="A908" s="12"/>
      <c r="B908" s="138"/>
      <c r="C908" s="138"/>
      <c r="D908" s="138"/>
      <c r="E908" s="138"/>
      <c r="F908" s="12"/>
      <c r="G908" s="12"/>
      <c r="H908" s="12"/>
      <c r="I908" s="12"/>
      <c r="J908" s="12"/>
      <c r="K908" s="12"/>
      <c r="L908" s="12"/>
      <c r="M908" s="12"/>
      <c r="N908" s="12"/>
      <c r="O908" s="12"/>
      <c r="P908" s="12"/>
      <c r="Q908" s="12"/>
      <c r="R908" s="12"/>
      <c r="S908" s="12"/>
      <c r="T908" s="12"/>
      <c r="U908" s="12"/>
      <c r="V908" s="12"/>
      <c r="W908" s="12"/>
      <c r="X908" s="12"/>
      <c r="Y908" s="12"/>
      <c r="Z908" s="12"/>
    </row>
    <row r="909" ht="15.75" customHeight="1">
      <c r="A909" s="12"/>
      <c r="B909" s="138"/>
      <c r="C909" s="138"/>
      <c r="D909" s="138"/>
      <c r="E909" s="138"/>
      <c r="F909" s="12"/>
      <c r="G909" s="12"/>
      <c r="H909" s="12"/>
      <c r="I909" s="12"/>
      <c r="J909" s="12"/>
      <c r="K909" s="12"/>
      <c r="L909" s="12"/>
      <c r="M909" s="12"/>
      <c r="N909" s="12"/>
      <c r="O909" s="12"/>
      <c r="P909" s="12"/>
      <c r="Q909" s="12"/>
      <c r="R909" s="12"/>
      <c r="S909" s="12"/>
      <c r="T909" s="12"/>
      <c r="U909" s="12"/>
      <c r="V909" s="12"/>
      <c r="W909" s="12"/>
      <c r="X909" s="12"/>
      <c r="Y909" s="12"/>
      <c r="Z909" s="12"/>
    </row>
    <row r="910" ht="15.75" customHeight="1">
      <c r="A910" s="12"/>
      <c r="B910" s="138"/>
      <c r="C910" s="138"/>
      <c r="D910" s="138"/>
      <c r="E910" s="138"/>
      <c r="F910" s="12"/>
      <c r="G910" s="12"/>
      <c r="H910" s="12"/>
      <c r="I910" s="12"/>
      <c r="J910" s="12"/>
      <c r="K910" s="12"/>
      <c r="L910" s="12"/>
      <c r="M910" s="12"/>
      <c r="N910" s="12"/>
      <c r="O910" s="12"/>
      <c r="P910" s="12"/>
      <c r="Q910" s="12"/>
      <c r="R910" s="12"/>
      <c r="S910" s="12"/>
      <c r="T910" s="12"/>
      <c r="U910" s="12"/>
      <c r="V910" s="12"/>
      <c r="W910" s="12"/>
      <c r="X910" s="12"/>
      <c r="Y910" s="12"/>
      <c r="Z910" s="12"/>
    </row>
    <row r="911" ht="15.75" customHeight="1">
      <c r="A911" s="12"/>
      <c r="B911" s="138"/>
      <c r="C911" s="138"/>
      <c r="D911" s="138"/>
      <c r="E911" s="138"/>
      <c r="F911" s="12"/>
      <c r="G911" s="12"/>
      <c r="H911" s="12"/>
      <c r="I911" s="12"/>
      <c r="J911" s="12"/>
      <c r="K911" s="12"/>
      <c r="L911" s="12"/>
      <c r="M911" s="12"/>
      <c r="N911" s="12"/>
      <c r="O911" s="12"/>
      <c r="P911" s="12"/>
      <c r="Q911" s="12"/>
      <c r="R911" s="12"/>
      <c r="S911" s="12"/>
      <c r="T911" s="12"/>
      <c r="U911" s="12"/>
      <c r="V911" s="12"/>
      <c r="W911" s="12"/>
      <c r="X911" s="12"/>
      <c r="Y911" s="12"/>
      <c r="Z911" s="12"/>
    </row>
    <row r="912" ht="15.75" customHeight="1">
      <c r="A912" s="12"/>
      <c r="B912" s="138"/>
      <c r="C912" s="138"/>
      <c r="D912" s="138"/>
      <c r="E912" s="138"/>
      <c r="F912" s="12"/>
      <c r="G912" s="12"/>
      <c r="H912" s="12"/>
      <c r="I912" s="12"/>
      <c r="J912" s="12"/>
      <c r="K912" s="12"/>
      <c r="L912" s="12"/>
      <c r="M912" s="12"/>
      <c r="N912" s="12"/>
      <c r="O912" s="12"/>
      <c r="P912" s="12"/>
      <c r="Q912" s="12"/>
      <c r="R912" s="12"/>
      <c r="S912" s="12"/>
      <c r="T912" s="12"/>
      <c r="U912" s="12"/>
      <c r="V912" s="12"/>
      <c r="W912" s="12"/>
      <c r="X912" s="12"/>
      <c r="Y912" s="12"/>
      <c r="Z912" s="12"/>
    </row>
    <row r="913" ht="15.75" customHeight="1">
      <c r="A913" s="12"/>
      <c r="B913" s="138"/>
      <c r="C913" s="138"/>
      <c r="D913" s="138"/>
      <c r="E913" s="138"/>
      <c r="F913" s="12"/>
      <c r="G913" s="12"/>
      <c r="H913" s="12"/>
      <c r="I913" s="12"/>
      <c r="J913" s="12"/>
      <c r="K913" s="12"/>
      <c r="L913" s="12"/>
      <c r="M913" s="12"/>
      <c r="N913" s="12"/>
      <c r="O913" s="12"/>
      <c r="P913" s="12"/>
      <c r="Q913" s="12"/>
      <c r="R913" s="12"/>
      <c r="S913" s="12"/>
      <c r="T913" s="12"/>
      <c r="U913" s="12"/>
      <c r="V913" s="12"/>
      <c r="W913" s="12"/>
      <c r="X913" s="12"/>
      <c r="Y913" s="12"/>
      <c r="Z913" s="12"/>
    </row>
    <row r="914" ht="15.75" customHeight="1">
      <c r="A914" s="12"/>
      <c r="B914" s="138"/>
      <c r="C914" s="138"/>
      <c r="D914" s="138"/>
      <c r="E914" s="138"/>
      <c r="F914" s="12"/>
      <c r="G914" s="12"/>
      <c r="H914" s="12"/>
      <c r="I914" s="12"/>
      <c r="J914" s="12"/>
      <c r="K914" s="12"/>
      <c r="L914" s="12"/>
      <c r="M914" s="12"/>
      <c r="N914" s="12"/>
      <c r="O914" s="12"/>
      <c r="P914" s="12"/>
      <c r="Q914" s="12"/>
      <c r="R914" s="12"/>
      <c r="S914" s="12"/>
      <c r="T914" s="12"/>
      <c r="U914" s="12"/>
      <c r="V914" s="12"/>
      <c r="W914" s="12"/>
      <c r="X914" s="12"/>
      <c r="Y914" s="12"/>
      <c r="Z914" s="12"/>
    </row>
    <row r="915" ht="15.75" customHeight="1">
      <c r="A915" s="12"/>
      <c r="B915" s="138"/>
      <c r="C915" s="138"/>
      <c r="D915" s="138"/>
      <c r="E915" s="138"/>
      <c r="F915" s="12"/>
      <c r="G915" s="12"/>
      <c r="H915" s="12"/>
      <c r="I915" s="12"/>
      <c r="J915" s="12"/>
      <c r="K915" s="12"/>
      <c r="L915" s="12"/>
      <c r="M915" s="12"/>
      <c r="N915" s="12"/>
      <c r="O915" s="12"/>
      <c r="P915" s="12"/>
      <c r="Q915" s="12"/>
      <c r="R915" s="12"/>
      <c r="S915" s="12"/>
      <c r="T915" s="12"/>
      <c r="U915" s="12"/>
      <c r="V915" s="12"/>
      <c r="W915" s="12"/>
      <c r="X915" s="12"/>
      <c r="Y915" s="12"/>
      <c r="Z915" s="12"/>
    </row>
    <row r="916" ht="15.75" customHeight="1">
      <c r="A916" s="12"/>
      <c r="B916" s="138"/>
      <c r="C916" s="138"/>
      <c r="D916" s="138"/>
      <c r="E916" s="138"/>
      <c r="F916" s="12"/>
      <c r="G916" s="12"/>
      <c r="H916" s="12"/>
      <c r="I916" s="12"/>
      <c r="J916" s="12"/>
      <c r="K916" s="12"/>
      <c r="L916" s="12"/>
      <c r="M916" s="12"/>
      <c r="N916" s="12"/>
      <c r="O916" s="12"/>
      <c r="P916" s="12"/>
      <c r="Q916" s="12"/>
      <c r="R916" s="12"/>
      <c r="S916" s="12"/>
      <c r="T916" s="12"/>
      <c r="U916" s="12"/>
      <c r="V916" s="12"/>
      <c r="W916" s="12"/>
      <c r="X916" s="12"/>
      <c r="Y916" s="12"/>
      <c r="Z916" s="12"/>
    </row>
    <row r="917" ht="15.75" customHeight="1">
      <c r="A917" s="12"/>
      <c r="B917" s="138"/>
      <c r="C917" s="138"/>
      <c r="D917" s="138"/>
      <c r="E917" s="138"/>
      <c r="F917" s="12"/>
      <c r="G917" s="12"/>
      <c r="H917" s="12"/>
      <c r="I917" s="12"/>
      <c r="J917" s="12"/>
      <c r="K917" s="12"/>
      <c r="L917" s="12"/>
      <c r="M917" s="12"/>
      <c r="N917" s="12"/>
      <c r="O917" s="12"/>
      <c r="P917" s="12"/>
      <c r="Q917" s="12"/>
      <c r="R917" s="12"/>
      <c r="S917" s="12"/>
      <c r="T917" s="12"/>
      <c r="U917" s="12"/>
      <c r="V917" s="12"/>
      <c r="W917" s="12"/>
      <c r="X917" s="12"/>
      <c r="Y917" s="12"/>
      <c r="Z917" s="12"/>
    </row>
    <row r="918" ht="15.75" customHeight="1">
      <c r="A918" s="12"/>
      <c r="B918" s="138"/>
      <c r="C918" s="138"/>
      <c r="D918" s="138"/>
      <c r="E918" s="138"/>
      <c r="F918" s="12"/>
      <c r="G918" s="12"/>
      <c r="H918" s="12"/>
      <c r="I918" s="12"/>
      <c r="J918" s="12"/>
      <c r="K918" s="12"/>
      <c r="L918" s="12"/>
      <c r="M918" s="12"/>
      <c r="N918" s="12"/>
      <c r="O918" s="12"/>
      <c r="P918" s="12"/>
      <c r="Q918" s="12"/>
      <c r="R918" s="12"/>
      <c r="S918" s="12"/>
      <c r="T918" s="12"/>
      <c r="U918" s="12"/>
      <c r="V918" s="12"/>
      <c r="W918" s="12"/>
      <c r="X918" s="12"/>
      <c r="Y918" s="12"/>
      <c r="Z918" s="12"/>
    </row>
    <row r="919" ht="15.75" customHeight="1">
      <c r="A919" s="12"/>
      <c r="B919" s="138"/>
      <c r="C919" s="138"/>
      <c r="D919" s="138"/>
      <c r="E919" s="138"/>
      <c r="F919" s="12"/>
      <c r="G919" s="12"/>
      <c r="H919" s="12"/>
      <c r="I919" s="12"/>
      <c r="J919" s="12"/>
      <c r="K919" s="12"/>
      <c r="L919" s="12"/>
      <c r="M919" s="12"/>
      <c r="N919" s="12"/>
      <c r="O919" s="12"/>
      <c r="P919" s="12"/>
      <c r="Q919" s="12"/>
      <c r="R919" s="12"/>
      <c r="S919" s="12"/>
      <c r="T919" s="12"/>
      <c r="U919" s="12"/>
      <c r="V919" s="12"/>
      <c r="W919" s="12"/>
      <c r="X919" s="12"/>
      <c r="Y919" s="12"/>
      <c r="Z919" s="12"/>
    </row>
    <row r="920" ht="15.75" customHeight="1">
      <c r="A920" s="12"/>
      <c r="B920" s="138"/>
      <c r="C920" s="138"/>
      <c r="D920" s="138"/>
      <c r="E920" s="138"/>
      <c r="F920" s="12"/>
      <c r="G920" s="12"/>
      <c r="H920" s="12"/>
      <c r="I920" s="12"/>
      <c r="J920" s="12"/>
      <c r="K920" s="12"/>
      <c r="L920" s="12"/>
      <c r="M920" s="12"/>
      <c r="N920" s="12"/>
      <c r="O920" s="12"/>
      <c r="P920" s="12"/>
      <c r="Q920" s="12"/>
      <c r="R920" s="12"/>
      <c r="S920" s="12"/>
      <c r="T920" s="12"/>
      <c r="U920" s="12"/>
      <c r="V920" s="12"/>
      <c r="W920" s="12"/>
      <c r="X920" s="12"/>
      <c r="Y920" s="12"/>
      <c r="Z920" s="12"/>
    </row>
    <row r="921" ht="15.75" customHeight="1">
      <c r="A921" s="12"/>
      <c r="B921" s="138"/>
      <c r="C921" s="138"/>
      <c r="D921" s="138"/>
      <c r="E921" s="138"/>
      <c r="F921" s="12"/>
      <c r="G921" s="12"/>
      <c r="H921" s="12"/>
      <c r="I921" s="12"/>
      <c r="J921" s="12"/>
      <c r="K921" s="12"/>
      <c r="L921" s="12"/>
      <c r="M921" s="12"/>
      <c r="N921" s="12"/>
      <c r="O921" s="12"/>
      <c r="P921" s="12"/>
      <c r="Q921" s="12"/>
      <c r="R921" s="12"/>
      <c r="S921" s="12"/>
      <c r="T921" s="12"/>
      <c r="U921" s="12"/>
      <c r="V921" s="12"/>
      <c r="W921" s="12"/>
      <c r="X921" s="12"/>
      <c r="Y921" s="12"/>
      <c r="Z921" s="12"/>
    </row>
    <row r="922" ht="15.75" customHeight="1">
      <c r="A922" s="12"/>
      <c r="B922" s="138"/>
      <c r="C922" s="138"/>
      <c r="D922" s="138"/>
      <c r="E922" s="138"/>
      <c r="F922" s="12"/>
      <c r="G922" s="12"/>
      <c r="H922" s="12"/>
      <c r="I922" s="12"/>
      <c r="J922" s="12"/>
      <c r="K922" s="12"/>
      <c r="L922" s="12"/>
      <c r="M922" s="12"/>
      <c r="N922" s="12"/>
      <c r="O922" s="12"/>
      <c r="P922" s="12"/>
      <c r="Q922" s="12"/>
      <c r="R922" s="12"/>
      <c r="S922" s="12"/>
      <c r="T922" s="12"/>
      <c r="U922" s="12"/>
      <c r="V922" s="12"/>
      <c r="W922" s="12"/>
      <c r="X922" s="12"/>
      <c r="Y922" s="12"/>
      <c r="Z922" s="12"/>
    </row>
    <row r="923" ht="15.75" customHeight="1">
      <c r="A923" s="12"/>
      <c r="B923" s="138"/>
      <c r="C923" s="138"/>
      <c r="D923" s="138"/>
      <c r="E923" s="138"/>
      <c r="F923" s="12"/>
      <c r="G923" s="12"/>
      <c r="H923" s="12"/>
      <c r="I923" s="12"/>
      <c r="J923" s="12"/>
      <c r="K923" s="12"/>
      <c r="L923" s="12"/>
      <c r="M923" s="12"/>
      <c r="N923" s="12"/>
      <c r="O923" s="12"/>
      <c r="P923" s="12"/>
      <c r="Q923" s="12"/>
      <c r="R923" s="12"/>
      <c r="S923" s="12"/>
      <c r="T923" s="12"/>
      <c r="U923" s="12"/>
      <c r="V923" s="12"/>
      <c r="W923" s="12"/>
      <c r="X923" s="12"/>
      <c r="Y923" s="12"/>
      <c r="Z923" s="12"/>
    </row>
    <row r="924" ht="15.75" customHeight="1">
      <c r="A924" s="12"/>
      <c r="B924" s="138"/>
      <c r="C924" s="138"/>
      <c r="D924" s="138"/>
      <c r="E924" s="138"/>
      <c r="F924" s="12"/>
      <c r="G924" s="12"/>
      <c r="H924" s="12"/>
      <c r="I924" s="12"/>
      <c r="J924" s="12"/>
      <c r="K924" s="12"/>
      <c r="L924" s="12"/>
      <c r="M924" s="12"/>
      <c r="N924" s="12"/>
      <c r="O924" s="12"/>
      <c r="P924" s="12"/>
      <c r="Q924" s="12"/>
      <c r="R924" s="12"/>
      <c r="S924" s="12"/>
      <c r="T924" s="12"/>
      <c r="U924" s="12"/>
      <c r="V924" s="12"/>
      <c r="W924" s="12"/>
      <c r="X924" s="12"/>
      <c r="Y924" s="12"/>
      <c r="Z924" s="12"/>
    </row>
    <row r="925" ht="15.75" customHeight="1">
      <c r="A925" s="12"/>
      <c r="B925" s="138"/>
      <c r="C925" s="138"/>
      <c r="D925" s="138"/>
      <c r="E925" s="138"/>
      <c r="F925" s="12"/>
      <c r="G925" s="12"/>
      <c r="H925" s="12"/>
      <c r="I925" s="12"/>
      <c r="J925" s="12"/>
      <c r="K925" s="12"/>
      <c r="L925" s="12"/>
      <c r="M925" s="12"/>
      <c r="N925" s="12"/>
      <c r="O925" s="12"/>
      <c r="P925" s="12"/>
      <c r="Q925" s="12"/>
      <c r="R925" s="12"/>
      <c r="S925" s="12"/>
      <c r="T925" s="12"/>
      <c r="U925" s="12"/>
      <c r="V925" s="12"/>
      <c r="W925" s="12"/>
      <c r="X925" s="12"/>
      <c r="Y925" s="12"/>
      <c r="Z925" s="12"/>
    </row>
    <row r="926" ht="15.75" customHeight="1">
      <c r="A926" s="12"/>
      <c r="B926" s="138"/>
      <c r="C926" s="138"/>
      <c r="D926" s="138"/>
      <c r="E926" s="138"/>
      <c r="F926" s="12"/>
      <c r="G926" s="12"/>
      <c r="H926" s="12"/>
      <c r="I926" s="12"/>
      <c r="J926" s="12"/>
      <c r="K926" s="12"/>
      <c r="L926" s="12"/>
      <c r="M926" s="12"/>
      <c r="N926" s="12"/>
      <c r="O926" s="12"/>
      <c r="P926" s="12"/>
      <c r="Q926" s="12"/>
      <c r="R926" s="12"/>
      <c r="S926" s="12"/>
      <c r="T926" s="12"/>
      <c r="U926" s="12"/>
      <c r="V926" s="12"/>
      <c r="W926" s="12"/>
      <c r="X926" s="12"/>
      <c r="Y926" s="12"/>
      <c r="Z926" s="12"/>
    </row>
    <row r="927" ht="15.75" customHeight="1">
      <c r="A927" s="12"/>
      <c r="B927" s="138"/>
      <c r="C927" s="138"/>
      <c r="D927" s="138"/>
      <c r="E927" s="138"/>
      <c r="F927" s="12"/>
      <c r="G927" s="12"/>
      <c r="H927" s="12"/>
      <c r="I927" s="12"/>
      <c r="J927" s="12"/>
      <c r="K927" s="12"/>
      <c r="L927" s="12"/>
      <c r="M927" s="12"/>
      <c r="N927" s="12"/>
      <c r="O927" s="12"/>
      <c r="P927" s="12"/>
      <c r="Q927" s="12"/>
      <c r="R927" s="12"/>
      <c r="S927" s="12"/>
      <c r="T927" s="12"/>
      <c r="U927" s="12"/>
      <c r="V927" s="12"/>
      <c r="W927" s="12"/>
      <c r="X927" s="12"/>
      <c r="Y927" s="12"/>
      <c r="Z927" s="12"/>
    </row>
    <row r="928" ht="15.75" customHeight="1">
      <c r="A928" s="12"/>
      <c r="B928" s="138"/>
      <c r="C928" s="138"/>
      <c r="D928" s="138"/>
      <c r="E928" s="138"/>
      <c r="F928" s="12"/>
      <c r="G928" s="12"/>
      <c r="H928" s="12"/>
      <c r="I928" s="12"/>
      <c r="J928" s="12"/>
      <c r="K928" s="12"/>
      <c r="L928" s="12"/>
      <c r="M928" s="12"/>
      <c r="N928" s="12"/>
      <c r="O928" s="12"/>
      <c r="P928" s="12"/>
      <c r="Q928" s="12"/>
      <c r="R928" s="12"/>
      <c r="S928" s="12"/>
      <c r="T928" s="12"/>
      <c r="U928" s="12"/>
      <c r="V928" s="12"/>
      <c r="W928" s="12"/>
      <c r="X928" s="12"/>
      <c r="Y928" s="12"/>
      <c r="Z928" s="12"/>
    </row>
    <row r="929" ht="15.75" customHeight="1">
      <c r="A929" s="12"/>
      <c r="B929" s="138"/>
      <c r="C929" s="138"/>
      <c r="D929" s="138"/>
      <c r="E929" s="138"/>
      <c r="F929" s="12"/>
      <c r="G929" s="12"/>
      <c r="H929" s="12"/>
      <c r="I929" s="12"/>
      <c r="J929" s="12"/>
      <c r="K929" s="12"/>
      <c r="L929" s="12"/>
      <c r="M929" s="12"/>
      <c r="N929" s="12"/>
      <c r="O929" s="12"/>
      <c r="P929" s="12"/>
      <c r="Q929" s="12"/>
      <c r="R929" s="12"/>
      <c r="S929" s="12"/>
      <c r="T929" s="12"/>
      <c r="U929" s="12"/>
      <c r="V929" s="12"/>
      <c r="W929" s="12"/>
      <c r="X929" s="12"/>
      <c r="Y929" s="12"/>
      <c r="Z929" s="12"/>
    </row>
    <row r="930" ht="15.75" customHeight="1">
      <c r="A930" s="12"/>
      <c r="B930" s="138"/>
      <c r="C930" s="138"/>
      <c r="D930" s="138"/>
      <c r="E930" s="138"/>
      <c r="F930" s="12"/>
      <c r="G930" s="12"/>
      <c r="H930" s="12"/>
      <c r="I930" s="12"/>
      <c r="J930" s="12"/>
      <c r="K930" s="12"/>
      <c r="L930" s="12"/>
      <c r="M930" s="12"/>
      <c r="N930" s="12"/>
      <c r="O930" s="12"/>
      <c r="P930" s="12"/>
      <c r="Q930" s="12"/>
      <c r="R930" s="12"/>
      <c r="S930" s="12"/>
      <c r="T930" s="12"/>
      <c r="U930" s="12"/>
      <c r="V930" s="12"/>
      <c r="W930" s="12"/>
      <c r="X930" s="12"/>
      <c r="Y930" s="12"/>
      <c r="Z930" s="12"/>
    </row>
    <row r="931" ht="15.75" customHeight="1">
      <c r="A931" s="12"/>
      <c r="B931" s="138"/>
      <c r="C931" s="138"/>
      <c r="D931" s="138"/>
      <c r="E931" s="138"/>
      <c r="F931" s="12"/>
      <c r="G931" s="12"/>
      <c r="H931" s="12"/>
      <c r="I931" s="12"/>
      <c r="J931" s="12"/>
      <c r="K931" s="12"/>
      <c r="L931" s="12"/>
      <c r="M931" s="12"/>
      <c r="N931" s="12"/>
      <c r="O931" s="12"/>
      <c r="P931" s="12"/>
      <c r="Q931" s="12"/>
      <c r="R931" s="12"/>
      <c r="S931" s="12"/>
      <c r="T931" s="12"/>
      <c r="U931" s="12"/>
      <c r="V931" s="12"/>
      <c r="W931" s="12"/>
      <c r="X931" s="12"/>
      <c r="Y931" s="12"/>
      <c r="Z931" s="12"/>
    </row>
    <row r="932" ht="15.75" customHeight="1">
      <c r="A932" s="12"/>
      <c r="B932" s="138"/>
      <c r="C932" s="138"/>
      <c r="D932" s="138"/>
      <c r="E932" s="138"/>
      <c r="F932" s="12"/>
      <c r="G932" s="12"/>
      <c r="H932" s="12"/>
      <c r="I932" s="12"/>
      <c r="J932" s="12"/>
      <c r="K932" s="12"/>
      <c r="L932" s="12"/>
      <c r="M932" s="12"/>
      <c r="N932" s="12"/>
      <c r="O932" s="12"/>
      <c r="P932" s="12"/>
      <c r="Q932" s="12"/>
      <c r="R932" s="12"/>
      <c r="S932" s="12"/>
      <c r="T932" s="12"/>
      <c r="U932" s="12"/>
      <c r="V932" s="12"/>
      <c r="W932" s="12"/>
      <c r="X932" s="12"/>
      <c r="Y932" s="12"/>
      <c r="Z932" s="12"/>
    </row>
    <row r="933" ht="15.75" customHeight="1">
      <c r="A933" s="12"/>
      <c r="B933" s="138"/>
      <c r="C933" s="138"/>
      <c r="D933" s="138"/>
      <c r="E933" s="138"/>
      <c r="F933" s="12"/>
      <c r="G933" s="12"/>
      <c r="H933" s="12"/>
      <c r="I933" s="12"/>
      <c r="J933" s="12"/>
      <c r="K933" s="12"/>
      <c r="L933" s="12"/>
      <c r="M933" s="12"/>
      <c r="N933" s="12"/>
      <c r="O933" s="12"/>
      <c r="P933" s="12"/>
      <c r="Q933" s="12"/>
      <c r="R933" s="12"/>
      <c r="S933" s="12"/>
      <c r="T933" s="12"/>
      <c r="U933" s="12"/>
      <c r="V933" s="12"/>
      <c r="W933" s="12"/>
      <c r="X933" s="12"/>
      <c r="Y933" s="12"/>
      <c r="Z933" s="12"/>
    </row>
    <row r="934" ht="15.75" customHeight="1">
      <c r="A934" s="12"/>
      <c r="B934" s="138"/>
      <c r="C934" s="138"/>
      <c r="D934" s="138"/>
      <c r="E934" s="138"/>
      <c r="F934" s="12"/>
      <c r="G934" s="12"/>
      <c r="H934" s="12"/>
      <c r="I934" s="12"/>
      <c r="J934" s="12"/>
      <c r="K934" s="12"/>
      <c r="L934" s="12"/>
      <c r="M934" s="12"/>
      <c r="N934" s="12"/>
      <c r="O934" s="12"/>
      <c r="P934" s="12"/>
      <c r="Q934" s="12"/>
      <c r="R934" s="12"/>
      <c r="S934" s="12"/>
      <c r="T934" s="12"/>
      <c r="U934" s="12"/>
      <c r="V934" s="12"/>
      <c r="W934" s="12"/>
      <c r="X934" s="12"/>
      <c r="Y934" s="12"/>
      <c r="Z934" s="12"/>
    </row>
    <row r="935" ht="15.75" customHeight="1">
      <c r="A935" s="12"/>
      <c r="B935" s="138"/>
      <c r="C935" s="138"/>
      <c r="D935" s="138"/>
      <c r="E935" s="138"/>
      <c r="F935" s="12"/>
      <c r="G935" s="12"/>
      <c r="H935" s="12"/>
      <c r="I935" s="12"/>
      <c r="J935" s="12"/>
      <c r="K935" s="12"/>
      <c r="L935" s="12"/>
      <c r="M935" s="12"/>
      <c r="N935" s="12"/>
      <c r="O935" s="12"/>
      <c r="P935" s="12"/>
      <c r="Q935" s="12"/>
      <c r="R935" s="12"/>
      <c r="S935" s="12"/>
      <c r="T935" s="12"/>
      <c r="U935" s="12"/>
      <c r="V935" s="12"/>
      <c r="W935" s="12"/>
      <c r="X935" s="12"/>
      <c r="Y935" s="12"/>
      <c r="Z935" s="12"/>
    </row>
    <row r="936" ht="15.75" customHeight="1">
      <c r="A936" s="12"/>
      <c r="B936" s="138"/>
      <c r="C936" s="138"/>
      <c r="D936" s="138"/>
      <c r="E936" s="138"/>
      <c r="F936" s="12"/>
      <c r="G936" s="12"/>
      <c r="H936" s="12"/>
      <c r="I936" s="12"/>
      <c r="J936" s="12"/>
      <c r="K936" s="12"/>
      <c r="L936" s="12"/>
      <c r="M936" s="12"/>
      <c r="N936" s="12"/>
      <c r="O936" s="12"/>
      <c r="P936" s="12"/>
      <c r="Q936" s="12"/>
      <c r="R936" s="12"/>
      <c r="S936" s="12"/>
      <c r="T936" s="12"/>
      <c r="U936" s="12"/>
      <c r="V936" s="12"/>
      <c r="W936" s="12"/>
      <c r="X936" s="12"/>
      <c r="Y936" s="12"/>
      <c r="Z936" s="12"/>
    </row>
    <row r="937" ht="15.75" customHeight="1">
      <c r="A937" s="12"/>
      <c r="B937" s="138"/>
      <c r="C937" s="138"/>
      <c r="D937" s="138"/>
      <c r="E937" s="138"/>
      <c r="F937" s="12"/>
      <c r="G937" s="12"/>
      <c r="H937" s="12"/>
      <c r="I937" s="12"/>
      <c r="J937" s="12"/>
      <c r="K937" s="12"/>
      <c r="L937" s="12"/>
      <c r="M937" s="12"/>
      <c r="N937" s="12"/>
      <c r="O937" s="12"/>
      <c r="P937" s="12"/>
      <c r="Q937" s="12"/>
      <c r="R937" s="12"/>
      <c r="S937" s="12"/>
      <c r="T937" s="12"/>
      <c r="U937" s="12"/>
      <c r="V937" s="12"/>
      <c r="W937" s="12"/>
      <c r="X937" s="12"/>
      <c r="Y937" s="12"/>
      <c r="Z937" s="12"/>
    </row>
    <row r="938" ht="15.75" customHeight="1">
      <c r="A938" s="12"/>
      <c r="B938" s="138"/>
      <c r="C938" s="138"/>
      <c r="D938" s="138"/>
      <c r="E938" s="138"/>
      <c r="F938" s="12"/>
      <c r="G938" s="12"/>
      <c r="H938" s="12"/>
      <c r="I938" s="12"/>
      <c r="J938" s="12"/>
      <c r="K938" s="12"/>
      <c r="L938" s="12"/>
      <c r="M938" s="12"/>
      <c r="N938" s="12"/>
      <c r="O938" s="12"/>
      <c r="P938" s="12"/>
      <c r="Q938" s="12"/>
      <c r="R938" s="12"/>
      <c r="S938" s="12"/>
      <c r="T938" s="12"/>
      <c r="U938" s="12"/>
      <c r="V938" s="12"/>
      <c r="W938" s="12"/>
      <c r="X938" s="12"/>
      <c r="Y938" s="12"/>
      <c r="Z938" s="12"/>
    </row>
    <row r="939" ht="15.75" customHeight="1">
      <c r="A939" s="12"/>
      <c r="B939" s="138"/>
      <c r="C939" s="138"/>
      <c r="D939" s="138"/>
      <c r="E939" s="138"/>
      <c r="F939" s="12"/>
      <c r="G939" s="12"/>
      <c r="H939" s="12"/>
      <c r="I939" s="12"/>
      <c r="J939" s="12"/>
      <c r="K939" s="12"/>
      <c r="L939" s="12"/>
      <c r="M939" s="12"/>
      <c r="N939" s="12"/>
      <c r="O939" s="12"/>
      <c r="P939" s="12"/>
      <c r="Q939" s="12"/>
      <c r="R939" s="12"/>
      <c r="S939" s="12"/>
      <c r="T939" s="12"/>
      <c r="U939" s="12"/>
      <c r="V939" s="12"/>
      <c r="W939" s="12"/>
      <c r="X939" s="12"/>
      <c r="Y939" s="12"/>
      <c r="Z939" s="12"/>
    </row>
    <row r="940" ht="15.75" customHeight="1">
      <c r="A940" s="12"/>
      <c r="B940" s="138"/>
      <c r="C940" s="138"/>
      <c r="D940" s="138"/>
      <c r="E940" s="138"/>
      <c r="F940" s="12"/>
      <c r="G940" s="12"/>
      <c r="H940" s="12"/>
      <c r="I940" s="12"/>
      <c r="J940" s="12"/>
      <c r="K940" s="12"/>
      <c r="L940" s="12"/>
      <c r="M940" s="12"/>
      <c r="N940" s="12"/>
      <c r="O940" s="12"/>
      <c r="P940" s="12"/>
      <c r="Q940" s="12"/>
      <c r="R940" s="12"/>
      <c r="S940" s="12"/>
      <c r="T940" s="12"/>
      <c r="U940" s="12"/>
      <c r="V940" s="12"/>
      <c r="W940" s="12"/>
      <c r="X940" s="12"/>
      <c r="Y940" s="12"/>
      <c r="Z940" s="12"/>
    </row>
    <row r="941" ht="15.75" customHeight="1">
      <c r="A941" s="12"/>
      <c r="B941" s="138"/>
      <c r="C941" s="138"/>
      <c r="D941" s="138"/>
      <c r="E941" s="138"/>
      <c r="F941" s="12"/>
      <c r="G941" s="12"/>
      <c r="H941" s="12"/>
      <c r="I941" s="12"/>
      <c r="J941" s="12"/>
      <c r="K941" s="12"/>
      <c r="L941" s="12"/>
      <c r="M941" s="12"/>
      <c r="N941" s="12"/>
      <c r="O941" s="12"/>
      <c r="P941" s="12"/>
      <c r="Q941" s="12"/>
      <c r="R941" s="12"/>
      <c r="S941" s="12"/>
      <c r="T941" s="12"/>
      <c r="U941" s="12"/>
      <c r="V941" s="12"/>
      <c r="W941" s="12"/>
      <c r="X941" s="12"/>
      <c r="Y941" s="12"/>
      <c r="Z941" s="12"/>
    </row>
    <row r="942" ht="15.75" customHeight="1">
      <c r="A942" s="12"/>
      <c r="B942" s="138"/>
      <c r="C942" s="138"/>
      <c r="D942" s="138"/>
      <c r="E942" s="138"/>
      <c r="F942" s="12"/>
      <c r="G942" s="12"/>
      <c r="H942" s="12"/>
      <c r="I942" s="12"/>
      <c r="J942" s="12"/>
      <c r="K942" s="12"/>
      <c r="L942" s="12"/>
      <c r="M942" s="12"/>
      <c r="N942" s="12"/>
      <c r="O942" s="12"/>
      <c r="P942" s="12"/>
      <c r="Q942" s="12"/>
      <c r="R942" s="12"/>
      <c r="S942" s="12"/>
      <c r="T942" s="12"/>
      <c r="U942" s="12"/>
      <c r="V942" s="12"/>
      <c r="W942" s="12"/>
      <c r="X942" s="12"/>
      <c r="Y942" s="12"/>
      <c r="Z942" s="12"/>
    </row>
    <row r="943" ht="15.75" customHeight="1">
      <c r="A943" s="12"/>
      <c r="B943" s="138"/>
      <c r="C943" s="138"/>
      <c r="D943" s="138"/>
      <c r="E943" s="138"/>
      <c r="F943" s="12"/>
      <c r="G943" s="12"/>
      <c r="H943" s="12"/>
      <c r="I943" s="12"/>
      <c r="J943" s="12"/>
      <c r="K943" s="12"/>
      <c r="L943" s="12"/>
      <c r="M943" s="12"/>
      <c r="N943" s="12"/>
      <c r="O943" s="12"/>
      <c r="P943" s="12"/>
      <c r="Q943" s="12"/>
      <c r="R943" s="12"/>
      <c r="S943" s="12"/>
      <c r="T943" s="12"/>
      <c r="U943" s="12"/>
      <c r="V943" s="12"/>
      <c r="W943" s="12"/>
      <c r="X943" s="12"/>
      <c r="Y943" s="12"/>
      <c r="Z943" s="12"/>
    </row>
    <row r="944" ht="15.75" customHeight="1">
      <c r="A944" s="12"/>
      <c r="B944" s="138"/>
      <c r="C944" s="138"/>
      <c r="D944" s="138"/>
      <c r="E944" s="138"/>
      <c r="F944" s="12"/>
      <c r="G944" s="12"/>
      <c r="H944" s="12"/>
      <c r="I944" s="12"/>
      <c r="J944" s="12"/>
      <c r="K944" s="12"/>
      <c r="L944" s="12"/>
      <c r="M944" s="12"/>
      <c r="N944" s="12"/>
      <c r="O944" s="12"/>
      <c r="P944" s="12"/>
      <c r="Q944" s="12"/>
      <c r="R944" s="12"/>
      <c r="S944" s="12"/>
      <c r="T944" s="12"/>
      <c r="U944" s="12"/>
      <c r="V944" s="12"/>
      <c r="W944" s="12"/>
      <c r="X944" s="12"/>
      <c r="Y944" s="12"/>
      <c r="Z944" s="12"/>
    </row>
    <row r="945" ht="15.75" customHeight="1">
      <c r="A945" s="12"/>
      <c r="B945" s="138"/>
      <c r="C945" s="138"/>
      <c r="D945" s="138"/>
      <c r="E945" s="138"/>
      <c r="F945" s="12"/>
      <c r="G945" s="12"/>
      <c r="H945" s="12"/>
      <c r="I945" s="12"/>
      <c r="J945" s="12"/>
      <c r="K945" s="12"/>
      <c r="L945" s="12"/>
      <c r="M945" s="12"/>
      <c r="N945" s="12"/>
      <c r="O945" s="12"/>
      <c r="P945" s="12"/>
      <c r="Q945" s="12"/>
      <c r="R945" s="12"/>
      <c r="S945" s="12"/>
      <c r="T945" s="12"/>
      <c r="U945" s="12"/>
      <c r="V945" s="12"/>
      <c r="W945" s="12"/>
      <c r="X945" s="12"/>
      <c r="Y945" s="12"/>
      <c r="Z945" s="12"/>
    </row>
    <row r="946" ht="15.75" customHeight="1">
      <c r="A946" s="12"/>
      <c r="B946" s="138"/>
      <c r="C946" s="138"/>
      <c r="D946" s="138"/>
      <c r="E946" s="138"/>
      <c r="F946" s="12"/>
      <c r="G946" s="12"/>
      <c r="H946" s="12"/>
      <c r="I946" s="12"/>
      <c r="J946" s="12"/>
      <c r="K946" s="12"/>
      <c r="L946" s="12"/>
      <c r="M946" s="12"/>
      <c r="N946" s="12"/>
      <c r="O946" s="12"/>
      <c r="P946" s="12"/>
      <c r="Q946" s="12"/>
      <c r="R946" s="12"/>
      <c r="S946" s="12"/>
      <c r="T946" s="12"/>
      <c r="U946" s="12"/>
      <c r="V946" s="12"/>
      <c r="W946" s="12"/>
      <c r="X946" s="12"/>
      <c r="Y946" s="12"/>
      <c r="Z946" s="12"/>
    </row>
    <row r="947" ht="15.75" customHeight="1">
      <c r="A947" s="12"/>
      <c r="B947" s="138"/>
      <c r="C947" s="138"/>
      <c r="D947" s="138"/>
      <c r="E947" s="138"/>
      <c r="F947" s="12"/>
      <c r="G947" s="12"/>
      <c r="H947" s="12"/>
      <c r="I947" s="12"/>
      <c r="J947" s="12"/>
      <c r="K947" s="12"/>
      <c r="L947" s="12"/>
      <c r="M947" s="12"/>
      <c r="N947" s="12"/>
      <c r="O947" s="12"/>
      <c r="P947" s="12"/>
      <c r="Q947" s="12"/>
      <c r="R947" s="12"/>
      <c r="S947" s="12"/>
      <c r="T947" s="12"/>
      <c r="U947" s="12"/>
      <c r="V947" s="12"/>
      <c r="W947" s="12"/>
      <c r="X947" s="12"/>
      <c r="Y947" s="12"/>
      <c r="Z947" s="12"/>
    </row>
    <row r="948" ht="15.75" customHeight="1">
      <c r="A948" s="12"/>
      <c r="B948" s="138"/>
      <c r="C948" s="138"/>
      <c r="D948" s="138"/>
      <c r="E948" s="138"/>
      <c r="F948" s="12"/>
      <c r="G948" s="12"/>
      <c r="H948" s="12"/>
      <c r="I948" s="12"/>
      <c r="J948" s="12"/>
      <c r="K948" s="12"/>
      <c r="L948" s="12"/>
      <c r="M948" s="12"/>
      <c r="N948" s="12"/>
      <c r="O948" s="12"/>
      <c r="P948" s="12"/>
      <c r="Q948" s="12"/>
      <c r="R948" s="12"/>
      <c r="S948" s="12"/>
      <c r="T948" s="12"/>
      <c r="U948" s="12"/>
      <c r="V948" s="12"/>
      <c r="W948" s="12"/>
      <c r="X948" s="12"/>
      <c r="Y948" s="12"/>
      <c r="Z948" s="12"/>
    </row>
    <row r="949" ht="15.75" customHeight="1">
      <c r="A949" s="12"/>
      <c r="B949" s="138"/>
      <c r="C949" s="138"/>
      <c r="D949" s="138"/>
      <c r="E949" s="138"/>
      <c r="F949" s="12"/>
      <c r="G949" s="12"/>
      <c r="H949" s="12"/>
      <c r="I949" s="12"/>
      <c r="J949" s="12"/>
      <c r="K949" s="12"/>
      <c r="L949" s="12"/>
      <c r="M949" s="12"/>
      <c r="N949" s="12"/>
      <c r="O949" s="12"/>
      <c r="P949" s="12"/>
      <c r="Q949" s="12"/>
      <c r="R949" s="12"/>
      <c r="S949" s="12"/>
      <c r="T949" s="12"/>
      <c r="U949" s="12"/>
      <c r="V949" s="12"/>
      <c r="W949" s="12"/>
      <c r="X949" s="12"/>
      <c r="Y949" s="12"/>
      <c r="Z949" s="12"/>
    </row>
    <row r="950" ht="15.75" customHeight="1">
      <c r="A950" s="12"/>
      <c r="B950" s="138"/>
      <c r="C950" s="138"/>
      <c r="D950" s="138"/>
      <c r="E950" s="138"/>
      <c r="F950" s="12"/>
      <c r="G950" s="12"/>
      <c r="H950" s="12"/>
      <c r="I950" s="12"/>
      <c r="J950" s="12"/>
      <c r="K950" s="12"/>
      <c r="L950" s="12"/>
      <c r="M950" s="12"/>
      <c r="N950" s="12"/>
      <c r="O950" s="12"/>
      <c r="P950" s="12"/>
      <c r="Q950" s="12"/>
      <c r="R950" s="12"/>
      <c r="S950" s="12"/>
      <c r="T950" s="12"/>
      <c r="U950" s="12"/>
      <c r="V950" s="12"/>
      <c r="W950" s="12"/>
      <c r="X950" s="12"/>
      <c r="Y950" s="12"/>
      <c r="Z950" s="12"/>
    </row>
    <row r="951" ht="15.75" customHeight="1">
      <c r="A951" s="12"/>
      <c r="B951" s="138"/>
      <c r="C951" s="138"/>
      <c r="D951" s="138"/>
      <c r="E951" s="138"/>
      <c r="F951" s="12"/>
      <c r="G951" s="12"/>
      <c r="H951" s="12"/>
      <c r="I951" s="12"/>
      <c r="J951" s="12"/>
      <c r="K951" s="12"/>
      <c r="L951" s="12"/>
      <c r="M951" s="12"/>
      <c r="N951" s="12"/>
      <c r="O951" s="12"/>
      <c r="P951" s="12"/>
      <c r="Q951" s="12"/>
      <c r="R951" s="12"/>
      <c r="S951" s="12"/>
      <c r="T951" s="12"/>
      <c r="U951" s="12"/>
      <c r="V951" s="12"/>
      <c r="W951" s="12"/>
      <c r="X951" s="12"/>
      <c r="Y951" s="12"/>
      <c r="Z951" s="12"/>
    </row>
    <row r="952" ht="15.75" customHeight="1">
      <c r="A952" s="12"/>
      <c r="B952" s="138"/>
      <c r="C952" s="138"/>
      <c r="D952" s="138"/>
      <c r="E952" s="138"/>
      <c r="F952" s="12"/>
      <c r="G952" s="12"/>
      <c r="H952" s="12"/>
      <c r="I952" s="12"/>
      <c r="J952" s="12"/>
      <c r="K952" s="12"/>
      <c r="L952" s="12"/>
      <c r="M952" s="12"/>
      <c r="N952" s="12"/>
      <c r="O952" s="12"/>
      <c r="P952" s="12"/>
      <c r="Q952" s="12"/>
      <c r="R952" s="12"/>
      <c r="S952" s="12"/>
      <c r="T952" s="12"/>
      <c r="U952" s="12"/>
      <c r="V952" s="12"/>
      <c r="W952" s="12"/>
      <c r="X952" s="12"/>
      <c r="Y952" s="12"/>
      <c r="Z952" s="12"/>
    </row>
    <row r="953" ht="15.75" customHeight="1">
      <c r="A953" s="12"/>
      <c r="B953" s="138"/>
      <c r="C953" s="138"/>
      <c r="D953" s="138"/>
      <c r="E953" s="138"/>
      <c r="F953" s="12"/>
      <c r="G953" s="12"/>
      <c r="H953" s="12"/>
      <c r="I953" s="12"/>
      <c r="J953" s="12"/>
      <c r="K953" s="12"/>
      <c r="L953" s="12"/>
      <c r="M953" s="12"/>
      <c r="N953" s="12"/>
      <c r="O953" s="12"/>
      <c r="P953" s="12"/>
      <c r="Q953" s="12"/>
      <c r="R953" s="12"/>
      <c r="S953" s="12"/>
      <c r="T953" s="12"/>
      <c r="U953" s="12"/>
      <c r="V953" s="12"/>
      <c r="W953" s="12"/>
      <c r="X953" s="12"/>
      <c r="Y953" s="12"/>
      <c r="Z953" s="12"/>
    </row>
    <row r="954" ht="15.75" customHeight="1">
      <c r="A954" s="12"/>
      <c r="B954" s="138"/>
      <c r="C954" s="138"/>
      <c r="D954" s="138"/>
      <c r="E954" s="138"/>
      <c r="F954" s="12"/>
      <c r="G954" s="12"/>
      <c r="H954" s="12"/>
      <c r="I954" s="12"/>
      <c r="J954" s="12"/>
      <c r="K954" s="12"/>
      <c r="L954" s="12"/>
      <c r="M954" s="12"/>
      <c r="N954" s="12"/>
      <c r="O954" s="12"/>
      <c r="P954" s="12"/>
      <c r="Q954" s="12"/>
      <c r="R954" s="12"/>
      <c r="S954" s="12"/>
      <c r="T954" s="12"/>
      <c r="U954" s="12"/>
      <c r="V954" s="12"/>
      <c r="W954" s="12"/>
      <c r="X954" s="12"/>
      <c r="Y954" s="12"/>
      <c r="Z954" s="12"/>
    </row>
    <row r="955" ht="15.75" customHeight="1">
      <c r="A955" s="12"/>
      <c r="B955" s="138"/>
      <c r="C955" s="138"/>
      <c r="D955" s="138"/>
      <c r="E955" s="138"/>
      <c r="F955" s="12"/>
      <c r="G955" s="12"/>
      <c r="H955" s="12"/>
      <c r="I955" s="12"/>
      <c r="J955" s="12"/>
      <c r="K955" s="12"/>
      <c r="L955" s="12"/>
      <c r="M955" s="12"/>
      <c r="N955" s="12"/>
      <c r="O955" s="12"/>
      <c r="P955" s="12"/>
      <c r="Q955" s="12"/>
      <c r="R955" s="12"/>
      <c r="S955" s="12"/>
      <c r="T955" s="12"/>
      <c r="U955" s="12"/>
      <c r="V955" s="12"/>
      <c r="W955" s="12"/>
      <c r="X955" s="12"/>
      <c r="Y955" s="12"/>
      <c r="Z955" s="12"/>
    </row>
    <row r="956" ht="15.75" customHeight="1">
      <c r="A956" s="12"/>
      <c r="B956" s="138"/>
      <c r="C956" s="138"/>
      <c r="D956" s="138"/>
      <c r="E956" s="138"/>
      <c r="F956" s="12"/>
      <c r="G956" s="12"/>
      <c r="H956" s="12"/>
      <c r="I956" s="12"/>
      <c r="J956" s="12"/>
      <c r="K956" s="12"/>
      <c r="L956" s="12"/>
      <c r="M956" s="12"/>
      <c r="N956" s="12"/>
      <c r="O956" s="12"/>
      <c r="P956" s="12"/>
      <c r="Q956" s="12"/>
      <c r="R956" s="12"/>
      <c r="S956" s="12"/>
      <c r="T956" s="12"/>
      <c r="U956" s="12"/>
      <c r="V956" s="12"/>
      <c r="W956" s="12"/>
      <c r="X956" s="12"/>
      <c r="Y956" s="12"/>
      <c r="Z956" s="12"/>
    </row>
    <row r="957" ht="15.75" customHeight="1">
      <c r="A957" s="12"/>
      <c r="B957" s="138"/>
      <c r="C957" s="138"/>
      <c r="D957" s="138"/>
      <c r="E957" s="138"/>
      <c r="F957" s="12"/>
      <c r="G957" s="12"/>
      <c r="H957" s="12"/>
      <c r="I957" s="12"/>
      <c r="J957" s="12"/>
      <c r="K957" s="12"/>
      <c r="L957" s="12"/>
      <c r="M957" s="12"/>
      <c r="N957" s="12"/>
      <c r="O957" s="12"/>
      <c r="P957" s="12"/>
      <c r="Q957" s="12"/>
      <c r="R957" s="12"/>
      <c r="S957" s="12"/>
      <c r="T957" s="12"/>
      <c r="U957" s="12"/>
      <c r="V957" s="12"/>
      <c r="W957" s="12"/>
      <c r="X957" s="12"/>
      <c r="Y957" s="12"/>
      <c r="Z957" s="12"/>
    </row>
    <row r="958" ht="15.75" customHeight="1">
      <c r="A958" s="12"/>
      <c r="B958" s="138"/>
      <c r="C958" s="138"/>
      <c r="D958" s="138"/>
      <c r="E958" s="138"/>
      <c r="F958" s="12"/>
      <c r="G958" s="12"/>
      <c r="H958" s="12"/>
      <c r="I958" s="12"/>
      <c r="J958" s="12"/>
      <c r="K958" s="12"/>
      <c r="L958" s="12"/>
      <c r="M958" s="12"/>
      <c r="N958" s="12"/>
      <c r="O958" s="12"/>
      <c r="P958" s="12"/>
      <c r="Q958" s="12"/>
      <c r="R958" s="12"/>
      <c r="S958" s="12"/>
      <c r="T958" s="12"/>
      <c r="U958" s="12"/>
      <c r="V958" s="12"/>
      <c r="W958" s="12"/>
      <c r="X958" s="12"/>
      <c r="Y958" s="12"/>
      <c r="Z958" s="12"/>
    </row>
    <row r="959" ht="15.75" customHeight="1">
      <c r="A959" s="12"/>
      <c r="B959" s="138"/>
      <c r="C959" s="138"/>
      <c r="D959" s="138"/>
      <c r="E959" s="138"/>
      <c r="F959" s="12"/>
      <c r="G959" s="12"/>
      <c r="H959" s="12"/>
      <c r="I959" s="12"/>
      <c r="J959" s="12"/>
      <c r="K959" s="12"/>
      <c r="L959" s="12"/>
      <c r="M959" s="12"/>
      <c r="N959" s="12"/>
      <c r="O959" s="12"/>
      <c r="P959" s="12"/>
      <c r="Q959" s="12"/>
      <c r="R959" s="12"/>
      <c r="S959" s="12"/>
      <c r="T959" s="12"/>
      <c r="U959" s="12"/>
      <c r="V959" s="12"/>
      <c r="W959" s="12"/>
      <c r="X959" s="12"/>
      <c r="Y959" s="12"/>
      <c r="Z959" s="12"/>
    </row>
    <row r="960" ht="15.75" customHeight="1">
      <c r="A960" s="12"/>
      <c r="B960" s="138"/>
      <c r="C960" s="138"/>
      <c r="D960" s="138"/>
      <c r="E960" s="138"/>
      <c r="F960" s="12"/>
      <c r="G960" s="12"/>
      <c r="H960" s="12"/>
      <c r="I960" s="12"/>
      <c r="J960" s="12"/>
      <c r="K960" s="12"/>
      <c r="L960" s="12"/>
      <c r="M960" s="12"/>
      <c r="N960" s="12"/>
      <c r="O960" s="12"/>
      <c r="P960" s="12"/>
      <c r="Q960" s="12"/>
      <c r="R960" s="12"/>
      <c r="S960" s="12"/>
      <c r="T960" s="12"/>
      <c r="U960" s="12"/>
      <c r="V960" s="12"/>
      <c r="W960" s="12"/>
      <c r="X960" s="12"/>
      <c r="Y960" s="12"/>
      <c r="Z960" s="12"/>
    </row>
    <row r="961" ht="15.75" customHeight="1">
      <c r="A961" s="12"/>
      <c r="B961" s="138"/>
      <c r="C961" s="138"/>
      <c r="D961" s="138"/>
      <c r="E961" s="138"/>
      <c r="F961" s="12"/>
      <c r="G961" s="12"/>
      <c r="H961" s="12"/>
      <c r="I961" s="12"/>
      <c r="J961" s="12"/>
      <c r="K961" s="12"/>
      <c r="L961" s="12"/>
      <c r="M961" s="12"/>
      <c r="N961" s="12"/>
      <c r="O961" s="12"/>
      <c r="P961" s="12"/>
      <c r="Q961" s="12"/>
      <c r="R961" s="12"/>
      <c r="S961" s="12"/>
      <c r="T961" s="12"/>
      <c r="U961" s="12"/>
      <c r="V961" s="12"/>
      <c r="W961" s="12"/>
      <c r="X961" s="12"/>
      <c r="Y961" s="12"/>
      <c r="Z961" s="12"/>
    </row>
    <row r="962" ht="15.75" customHeight="1">
      <c r="A962" s="12"/>
      <c r="B962" s="138"/>
      <c r="C962" s="138"/>
      <c r="D962" s="138"/>
      <c r="E962" s="138"/>
      <c r="F962" s="12"/>
      <c r="G962" s="12"/>
      <c r="H962" s="12"/>
      <c r="I962" s="12"/>
      <c r="J962" s="12"/>
      <c r="K962" s="12"/>
      <c r="L962" s="12"/>
      <c r="M962" s="12"/>
      <c r="N962" s="12"/>
      <c r="O962" s="12"/>
      <c r="P962" s="12"/>
      <c r="Q962" s="12"/>
      <c r="R962" s="12"/>
      <c r="S962" s="12"/>
      <c r="T962" s="12"/>
      <c r="U962" s="12"/>
      <c r="V962" s="12"/>
      <c r="W962" s="12"/>
      <c r="X962" s="12"/>
      <c r="Y962" s="12"/>
      <c r="Z962" s="12"/>
    </row>
    <row r="963" ht="15.75" customHeight="1">
      <c r="A963" s="12"/>
      <c r="B963" s="138"/>
      <c r="C963" s="138"/>
      <c r="D963" s="138"/>
      <c r="E963" s="138"/>
      <c r="F963" s="12"/>
      <c r="G963" s="12"/>
      <c r="H963" s="12"/>
      <c r="I963" s="12"/>
      <c r="J963" s="12"/>
      <c r="K963" s="12"/>
      <c r="L963" s="12"/>
      <c r="M963" s="12"/>
      <c r="N963" s="12"/>
      <c r="O963" s="12"/>
      <c r="P963" s="12"/>
      <c r="Q963" s="12"/>
      <c r="R963" s="12"/>
      <c r="S963" s="12"/>
      <c r="T963" s="12"/>
      <c r="U963" s="12"/>
      <c r="V963" s="12"/>
      <c r="W963" s="12"/>
      <c r="X963" s="12"/>
      <c r="Y963" s="12"/>
      <c r="Z963" s="12"/>
    </row>
    <row r="964" ht="15.75" customHeight="1">
      <c r="A964" s="12"/>
      <c r="B964" s="138"/>
      <c r="C964" s="138"/>
      <c r="D964" s="138"/>
      <c r="E964" s="138"/>
      <c r="F964" s="12"/>
      <c r="G964" s="12"/>
      <c r="H964" s="12"/>
      <c r="I964" s="12"/>
      <c r="J964" s="12"/>
      <c r="K964" s="12"/>
      <c r="L964" s="12"/>
      <c r="M964" s="12"/>
      <c r="N964" s="12"/>
      <c r="O964" s="12"/>
      <c r="P964" s="12"/>
      <c r="Q964" s="12"/>
      <c r="R964" s="12"/>
      <c r="S964" s="12"/>
      <c r="T964" s="12"/>
      <c r="U964" s="12"/>
      <c r="V964" s="12"/>
      <c r="W964" s="12"/>
      <c r="X964" s="12"/>
      <c r="Y964" s="12"/>
      <c r="Z964" s="12"/>
    </row>
    <row r="965" ht="15.75" customHeight="1">
      <c r="A965" s="12"/>
      <c r="B965" s="138"/>
      <c r="C965" s="138"/>
      <c r="D965" s="138"/>
      <c r="E965" s="138"/>
      <c r="F965" s="12"/>
      <c r="G965" s="12"/>
      <c r="H965" s="12"/>
      <c r="I965" s="12"/>
      <c r="J965" s="12"/>
      <c r="K965" s="12"/>
      <c r="L965" s="12"/>
      <c r="M965" s="12"/>
      <c r="N965" s="12"/>
      <c r="O965" s="12"/>
      <c r="P965" s="12"/>
      <c r="Q965" s="12"/>
      <c r="R965" s="12"/>
      <c r="S965" s="12"/>
      <c r="T965" s="12"/>
      <c r="U965" s="12"/>
      <c r="V965" s="12"/>
      <c r="W965" s="12"/>
      <c r="X965" s="12"/>
      <c r="Y965" s="12"/>
      <c r="Z965" s="12"/>
    </row>
    <row r="966" ht="15.75" customHeight="1">
      <c r="A966" s="12"/>
      <c r="B966" s="138"/>
      <c r="C966" s="138"/>
      <c r="D966" s="138"/>
      <c r="E966" s="138"/>
      <c r="F966" s="12"/>
      <c r="G966" s="12"/>
      <c r="H966" s="12"/>
      <c r="I966" s="12"/>
      <c r="J966" s="12"/>
      <c r="K966" s="12"/>
      <c r="L966" s="12"/>
      <c r="M966" s="12"/>
      <c r="N966" s="12"/>
      <c r="O966" s="12"/>
      <c r="P966" s="12"/>
      <c r="Q966" s="12"/>
      <c r="R966" s="12"/>
      <c r="S966" s="12"/>
      <c r="T966" s="12"/>
      <c r="U966" s="12"/>
      <c r="V966" s="12"/>
      <c r="W966" s="12"/>
      <c r="X966" s="12"/>
      <c r="Y966" s="12"/>
      <c r="Z966" s="12"/>
    </row>
    <row r="967" ht="15.75" customHeight="1">
      <c r="A967" s="12"/>
      <c r="B967" s="138"/>
      <c r="C967" s="138"/>
      <c r="D967" s="138"/>
      <c r="E967" s="138"/>
      <c r="F967" s="12"/>
      <c r="G967" s="12"/>
      <c r="H967" s="12"/>
      <c r="I967" s="12"/>
      <c r="J967" s="12"/>
      <c r="K967" s="12"/>
      <c r="L967" s="12"/>
      <c r="M967" s="12"/>
      <c r="N967" s="12"/>
      <c r="O967" s="12"/>
      <c r="P967" s="12"/>
      <c r="Q967" s="12"/>
      <c r="R967" s="12"/>
      <c r="S967" s="12"/>
      <c r="T967" s="12"/>
      <c r="U967" s="12"/>
      <c r="V967" s="12"/>
      <c r="W967" s="12"/>
      <c r="X967" s="12"/>
      <c r="Y967" s="12"/>
      <c r="Z967" s="12"/>
    </row>
    <row r="968" ht="15.75" customHeight="1">
      <c r="A968" s="12"/>
      <c r="B968" s="138"/>
      <c r="C968" s="138"/>
      <c r="D968" s="138"/>
      <c r="E968" s="138"/>
      <c r="F968" s="12"/>
      <c r="G968" s="12"/>
      <c r="H968" s="12"/>
      <c r="I968" s="12"/>
      <c r="J968" s="12"/>
      <c r="K968" s="12"/>
      <c r="L968" s="12"/>
      <c r="M968" s="12"/>
      <c r="N968" s="12"/>
      <c r="O968" s="12"/>
      <c r="P968" s="12"/>
      <c r="Q968" s="12"/>
      <c r="R968" s="12"/>
      <c r="S968" s="12"/>
      <c r="T968" s="12"/>
      <c r="U968" s="12"/>
      <c r="V968" s="12"/>
      <c r="W968" s="12"/>
      <c r="X968" s="12"/>
      <c r="Y968" s="12"/>
      <c r="Z968" s="12"/>
    </row>
    <row r="969" ht="15.75" customHeight="1">
      <c r="A969" s="12"/>
      <c r="B969" s="138"/>
      <c r="C969" s="138"/>
      <c r="D969" s="138"/>
      <c r="E969" s="138"/>
      <c r="F969" s="12"/>
      <c r="G969" s="12"/>
      <c r="H969" s="12"/>
      <c r="I969" s="12"/>
      <c r="J969" s="12"/>
      <c r="K969" s="12"/>
      <c r="L969" s="12"/>
      <c r="M969" s="12"/>
      <c r="N969" s="12"/>
      <c r="O969" s="12"/>
      <c r="P969" s="12"/>
      <c r="Q969" s="12"/>
      <c r="R969" s="12"/>
      <c r="S969" s="12"/>
      <c r="T969" s="12"/>
      <c r="U969" s="12"/>
      <c r="V969" s="12"/>
      <c r="W969" s="12"/>
      <c r="X969" s="12"/>
      <c r="Y969" s="12"/>
      <c r="Z969" s="12"/>
    </row>
    <row r="970" ht="15.75" customHeight="1">
      <c r="A970" s="12"/>
      <c r="B970" s="138"/>
      <c r="C970" s="138"/>
      <c r="D970" s="138"/>
      <c r="E970" s="138"/>
      <c r="F970" s="12"/>
      <c r="G970" s="12"/>
      <c r="H970" s="12"/>
      <c r="I970" s="12"/>
      <c r="J970" s="12"/>
      <c r="K970" s="12"/>
      <c r="L970" s="12"/>
      <c r="M970" s="12"/>
      <c r="N970" s="12"/>
      <c r="O970" s="12"/>
      <c r="P970" s="12"/>
      <c r="Q970" s="12"/>
      <c r="R970" s="12"/>
      <c r="S970" s="12"/>
      <c r="T970" s="12"/>
      <c r="U970" s="12"/>
      <c r="V970" s="12"/>
      <c r="W970" s="12"/>
      <c r="X970" s="12"/>
      <c r="Y970" s="12"/>
      <c r="Z970" s="12"/>
    </row>
    <row r="971" ht="15.75" customHeight="1">
      <c r="A971" s="12"/>
      <c r="B971" s="138"/>
      <c r="C971" s="138"/>
      <c r="D971" s="138"/>
      <c r="E971" s="138"/>
      <c r="F971" s="12"/>
      <c r="G971" s="12"/>
      <c r="H971" s="12"/>
      <c r="I971" s="12"/>
      <c r="J971" s="12"/>
      <c r="K971" s="12"/>
      <c r="L971" s="12"/>
      <c r="M971" s="12"/>
      <c r="N971" s="12"/>
      <c r="O971" s="12"/>
      <c r="P971" s="12"/>
      <c r="Q971" s="12"/>
      <c r="R971" s="12"/>
      <c r="S971" s="12"/>
      <c r="T971" s="12"/>
      <c r="U971" s="12"/>
      <c r="V971" s="12"/>
      <c r="W971" s="12"/>
      <c r="X971" s="12"/>
      <c r="Y971" s="12"/>
      <c r="Z971" s="12"/>
    </row>
    <row r="972" ht="15.75" customHeight="1">
      <c r="A972" s="12"/>
      <c r="B972" s="138"/>
      <c r="C972" s="138"/>
      <c r="D972" s="138"/>
      <c r="E972" s="138"/>
      <c r="F972" s="12"/>
      <c r="G972" s="12"/>
      <c r="H972" s="12"/>
      <c r="I972" s="12"/>
      <c r="J972" s="12"/>
      <c r="K972" s="12"/>
      <c r="L972" s="12"/>
      <c r="M972" s="12"/>
      <c r="N972" s="12"/>
      <c r="O972" s="12"/>
      <c r="P972" s="12"/>
      <c r="Q972" s="12"/>
      <c r="R972" s="12"/>
      <c r="S972" s="12"/>
      <c r="T972" s="12"/>
      <c r="U972" s="12"/>
      <c r="V972" s="12"/>
      <c r="W972" s="12"/>
      <c r="X972" s="12"/>
      <c r="Y972" s="12"/>
      <c r="Z972" s="12"/>
    </row>
    <row r="973" ht="15.75" customHeight="1">
      <c r="A973" s="12"/>
      <c r="B973" s="138"/>
      <c r="C973" s="138"/>
      <c r="D973" s="138"/>
      <c r="E973" s="138"/>
      <c r="F973" s="12"/>
      <c r="G973" s="12"/>
      <c r="H973" s="12"/>
      <c r="I973" s="12"/>
      <c r="J973" s="12"/>
      <c r="K973" s="12"/>
      <c r="L973" s="12"/>
      <c r="M973" s="12"/>
      <c r="N973" s="12"/>
      <c r="O973" s="12"/>
      <c r="P973" s="12"/>
      <c r="Q973" s="12"/>
      <c r="R973" s="12"/>
      <c r="S973" s="12"/>
      <c r="T973" s="12"/>
      <c r="U973" s="12"/>
      <c r="V973" s="12"/>
      <c r="W973" s="12"/>
      <c r="X973" s="12"/>
      <c r="Y973" s="12"/>
      <c r="Z973" s="12"/>
    </row>
    <row r="974" ht="15.75" customHeight="1">
      <c r="A974" s="12"/>
      <c r="B974" s="138"/>
      <c r="C974" s="138"/>
      <c r="D974" s="138"/>
      <c r="E974" s="138"/>
      <c r="F974" s="12"/>
      <c r="G974" s="12"/>
      <c r="H974" s="12"/>
      <c r="I974" s="12"/>
      <c r="J974" s="12"/>
      <c r="K974" s="12"/>
      <c r="L974" s="12"/>
      <c r="M974" s="12"/>
      <c r="N974" s="12"/>
      <c r="O974" s="12"/>
      <c r="P974" s="12"/>
      <c r="Q974" s="12"/>
      <c r="R974" s="12"/>
      <c r="S974" s="12"/>
      <c r="T974" s="12"/>
      <c r="U974" s="12"/>
      <c r="V974" s="12"/>
      <c r="W974" s="12"/>
      <c r="X974" s="12"/>
      <c r="Y974" s="12"/>
      <c r="Z974" s="12"/>
    </row>
    <row r="975" ht="15.75" customHeight="1">
      <c r="A975" s="12"/>
      <c r="B975" s="138"/>
      <c r="C975" s="138"/>
      <c r="D975" s="138"/>
      <c r="E975" s="138"/>
      <c r="F975" s="12"/>
      <c r="G975" s="12"/>
      <c r="H975" s="12"/>
      <c r="I975" s="12"/>
      <c r="J975" s="12"/>
      <c r="K975" s="12"/>
      <c r="L975" s="12"/>
      <c r="M975" s="12"/>
      <c r="N975" s="12"/>
      <c r="O975" s="12"/>
      <c r="P975" s="12"/>
      <c r="Q975" s="12"/>
      <c r="R975" s="12"/>
      <c r="S975" s="12"/>
      <c r="T975" s="12"/>
      <c r="U975" s="12"/>
      <c r="V975" s="12"/>
      <c r="W975" s="12"/>
      <c r="X975" s="12"/>
      <c r="Y975" s="12"/>
      <c r="Z975" s="12"/>
    </row>
    <row r="976" ht="15.75" customHeight="1">
      <c r="A976" s="12"/>
      <c r="B976" s="138"/>
      <c r="C976" s="138"/>
      <c r="D976" s="138"/>
      <c r="E976" s="138"/>
      <c r="F976" s="12"/>
      <c r="G976" s="12"/>
      <c r="H976" s="12"/>
      <c r="I976" s="12"/>
      <c r="J976" s="12"/>
      <c r="K976" s="12"/>
      <c r="L976" s="12"/>
      <c r="M976" s="12"/>
      <c r="N976" s="12"/>
      <c r="O976" s="12"/>
      <c r="P976" s="12"/>
      <c r="Q976" s="12"/>
      <c r="R976" s="12"/>
      <c r="S976" s="12"/>
      <c r="T976" s="12"/>
      <c r="U976" s="12"/>
      <c r="V976" s="12"/>
      <c r="W976" s="12"/>
      <c r="X976" s="12"/>
      <c r="Y976" s="12"/>
      <c r="Z976" s="12"/>
    </row>
    <row r="977" ht="15.75" customHeight="1">
      <c r="A977" s="12"/>
      <c r="B977" s="138"/>
      <c r="C977" s="138"/>
      <c r="D977" s="138"/>
      <c r="E977" s="138"/>
      <c r="F977" s="12"/>
      <c r="G977" s="12"/>
      <c r="H977" s="12"/>
      <c r="I977" s="12"/>
      <c r="J977" s="12"/>
      <c r="K977" s="12"/>
      <c r="L977" s="12"/>
      <c r="M977" s="12"/>
      <c r="N977" s="12"/>
      <c r="O977" s="12"/>
      <c r="P977" s="12"/>
      <c r="Q977" s="12"/>
      <c r="R977" s="12"/>
      <c r="S977" s="12"/>
      <c r="T977" s="12"/>
      <c r="U977" s="12"/>
      <c r="V977" s="12"/>
      <c r="W977" s="12"/>
      <c r="X977" s="12"/>
      <c r="Y977" s="12"/>
      <c r="Z977" s="12"/>
    </row>
    <row r="978" ht="15.75" customHeight="1">
      <c r="A978" s="12"/>
      <c r="B978" s="138"/>
      <c r="C978" s="138"/>
      <c r="D978" s="138"/>
      <c r="E978" s="138"/>
      <c r="F978" s="12"/>
      <c r="G978" s="12"/>
      <c r="H978" s="12"/>
      <c r="I978" s="12"/>
      <c r="J978" s="12"/>
      <c r="K978" s="12"/>
      <c r="L978" s="12"/>
      <c r="M978" s="12"/>
      <c r="N978" s="12"/>
      <c r="O978" s="12"/>
      <c r="P978" s="12"/>
      <c r="Q978" s="12"/>
      <c r="R978" s="12"/>
      <c r="S978" s="12"/>
      <c r="T978" s="12"/>
      <c r="U978" s="12"/>
      <c r="V978" s="12"/>
      <c r="W978" s="12"/>
      <c r="X978" s="12"/>
      <c r="Y978" s="12"/>
      <c r="Z978" s="12"/>
    </row>
    <row r="979" ht="15.75" customHeight="1">
      <c r="A979" s="12"/>
      <c r="B979" s="138"/>
      <c r="C979" s="138"/>
      <c r="D979" s="138"/>
      <c r="E979" s="138"/>
      <c r="F979" s="12"/>
      <c r="G979" s="12"/>
      <c r="H979" s="12"/>
      <c r="I979" s="12"/>
      <c r="J979" s="12"/>
      <c r="K979" s="12"/>
      <c r="L979" s="12"/>
      <c r="M979" s="12"/>
      <c r="N979" s="12"/>
      <c r="O979" s="12"/>
      <c r="P979" s="12"/>
      <c r="Q979" s="12"/>
      <c r="R979" s="12"/>
      <c r="S979" s="12"/>
      <c r="T979" s="12"/>
      <c r="U979" s="12"/>
      <c r="V979" s="12"/>
      <c r="W979" s="12"/>
      <c r="X979" s="12"/>
      <c r="Y979" s="12"/>
      <c r="Z979" s="12"/>
    </row>
    <row r="980" ht="15.75" customHeight="1">
      <c r="A980" s="12"/>
      <c r="B980" s="138"/>
      <c r="C980" s="138"/>
      <c r="D980" s="138"/>
      <c r="E980" s="138"/>
      <c r="F980" s="12"/>
      <c r="G980" s="12"/>
      <c r="H980" s="12"/>
      <c r="I980" s="12"/>
      <c r="J980" s="12"/>
      <c r="K980" s="12"/>
      <c r="L980" s="12"/>
      <c r="M980" s="12"/>
      <c r="N980" s="12"/>
      <c r="O980" s="12"/>
      <c r="P980" s="12"/>
      <c r="Q980" s="12"/>
      <c r="R980" s="12"/>
      <c r="S980" s="12"/>
      <c r="T980" s="12"/>
      <c r="U980" s="12"/>
      <c r="V980" s="12"/>
      <c r="W980" s="12"/>
      <c r="X980" s="12"/>
      <c r="Y980" s="12"/>
      <c r="Z980" s="12"/>
    </row>
    <row r="981" ht="15.75" customHeight="1">
      <c r="A981" s="12"/>
      <c r="B981" s="138"/>
      <c r="C981" s="138"/>
      <c r="D981" s="138"/>
      <c r="E981" s="138"/>
      <c r="F981" s="12"/>
      <c r="G981" s="12"/>
      <c r="H981" s="12"/>
      <c r="I981" s="12"/>
      <c r="J981" s="12"/>
      <c r="K981" s="12"/>
      <c r="L981" s="12"/>
      <c r="M981" s="12"/>
      <c r="N981" s="12"/>
      <c r="O981" s="12"/>
      <c r="P981" s="12"/>
      <c r="Q981" s="12"/>
      <c r="R981" s="12"/>
      <c r="S981" s="12"/>
      <c r="T981" s="12"/>
      <c r="U981" s="12"/>
      <c r="V981" s="12"/>
      <c r="W981" s="12"/>
      <c r="X981" s="12"/>
      <c r="Y981" s="12"/>
      <c r="Z981" s="12"/>
    </row>
    <row r="982" ht="15.75" customHeight="1">
      <c r="A982" s="12"/>
      <c r="B982" s="138"/>
      <c r="C982" s="138"/>
      <c r="D982" s="138"/>
      <c r="E982" s="138"/>
      <c r="F982" s="12"/>
      <c r="G982" s="12"/>
      <c r="H982" s="12"/>
      <c r="I982" s="12"/>
      <c r="J982" s="12"/>
      <c r="K982" s="12"/>
      <c r="L982" s="12"/>
      <c r="M982" s="12"/>
      <c r="N982" s="12"/>
      <c r="O982" s="12"/>
      <c r="P982" s="12"/>
      <c r="Q982" s="12"/>
      <c r="R982" s="12"/>
      <c r="S982" s="12"/>
      <c r="T982" s="12"/>
      <c r="U982" s="12"/>
      <c r="V982" s="12"/>
      <c r="W982" s="12"/>
      <c r="X982" s="12"/>
      <c r="Y982" s="12"/>
      <c r="Z982" s="12"/>
    </row>
    <row r="983" ht="15.75" customHeight="1">
      <c r="A983" s="12"/>
      <c r="B983" s="138"/>
      <c r="C983" s="138"/>
      <c r="D983" s="138"/>
      <c r="E983" s="138"/>
      <c r="F983" s="12"/>
      <c r="G983" s="12"/>
      <c r="H983" s="12"/>
      <c r="I983" s="12"/>
      <c r="J983" s="12"/>
      <c r="K983" s="12"/>
      <c r="L983" s="12"/>
      <c r="M983" s="12"/>
      <c r="N983" s="12"/>
      <c r="O983" s="12"/>
      <c r="P983" s="12"/>
      <c r="Q983" s="12"/>
      <c r="R983" s="12"/>
      <c r="S983" s="12"/>
      <c r="T983" s="12"/>
      <c r="U983" s="12"/>
      <c r="V983" s="12"/>
      <c r="W983" s="12"/>
      <c r="X983" s="12"/>
      <c r="Y983" s="12"/>
      <c r="Z983" s="12"/>
    </row>
    <row r="984" ht="15.75" customHeight="1">
      <c r="A984" s="12"/>
      <c r="B984" s="138"/>
      <c r="C984" s="138"/>
      <c r="D984" s="138"/>
      <c r="E984" s="138"/>
      <c r="F984" s="12"/>
      <c r="G984" s="12"/>
      <c r="H984" s="12"/>
      <c r="I984" s="12"/>
      <c r="J984" s="12"/>
      <c r="K984" s="12"/>
      <c r="L984" s="12"/>
      <c r="M984" s="12"/>
      <c r="N984" s="12"/>
      <c r="O984" s="12"/>
      <c r="P984" s="12"/>
      <c r="Q984" s="12"/>
      <c r="R984" s="12"/>
      <c r="S984" s="12"/>
      <c r="T984" s="12"/>
      <c r="U984" s="12"/>
      <c r="V984" s="12"/>
      <c r="W984" s="12"/>
      <c r="X984" s="12"/>
      <c r="Y984" s="12"/>
      <c r="Z984" s="12"/>
    </row>
    <row r="985" ht="15.75" customHeight="1">
      <c r="A985" s="12"/>
      <c r="B985" s="138"/>
      <c r="C985" s="138"/>
      <c r="D985" s="138"/>
      <c r="E985" s="138"/>
      <c r="F985" s="12"/>
      <c r="G985" s="12"/>
      <c r="H985" s="12"/>
      <c r="I985" s="12"/>
      <c r="J985" s="12"/>
      <c r="K985" s="12"/>
      <c r="L985" s="12"/>
      <c r="M985" s="12"/>
      <c r="N985" s="12"/>
      <c r="O985" s="12"/>
      <c r="P985" s="12"/>
      <c r="Q985" s="12"/>
      <c r="R985" s="12"/>
      <c r="S985" s="12"/>
      <c r="T985" s="12"/>
      <c r="U985" s="12"/>
      <c r="V985" s="12"/>
      <c r="W985" s="12"/>
      <c r="X985" s="12"/>
      <c r="Y985" s="12"/>
      <c r="Z985" s="12"/>
    </row>
    <row r="986" ht="15.75" customHeight="1">
      <c r="A986" s="12"/>
      <c r="B986" s="138"/>
      <c r="C986" s="138"/>
      <c r="D986" s="138"/>
      <c r="E986" s="138"/>
      <c r="F986" s="12"/>
      <c r="G986" s="12"/>
      <c r="H986" s="12"/>
      <c r="I986" s="12"/>
      <c r="J986" s="12"/>
      <c r="K986" s="12"/>
      <c r="L986" s="12"/>
      <c r="M986" s="12"/>
      <c r="N986" s="12"/>
      <c r="O986" s="12"/>
      <c r="P986" s="12"/>
      <c r="Q986" s="12"/>
      <c r="R986" s="12"/>
      <c r="S986" s="12"/>
      <c r="T986" s="12"/>
      <c r="U986" s="12"/>
      <c r="V986" s="12"/>
      <c r="W986" s="12"/>
      <c r="X986" s="12"/>
      <c r="Y986" s="12"/>
      <c r="Z986" s="12"/>
    </row>
    <row r="987" ht="15.75" customHeight="1">
      <c r="A987" s="12"/>
      <c r="B987" s="138"/>
      <c r="C987" s="138"/>
      <c r="D987" s="138"/>
      <c r="E987" s="138"/>
      <c r="F987" s="12"/>
      <c r="G987" s="12"/>
      <c r="H987" s="12"/>
      <c r="I987" s="12"/>
      <c r="J987" s="12"/>
      <c r="K987" s="12"/>
      <c r="L987" s="12"/>
      <c r="M987" s="12"/>
      <c r="N987" s="12"/>
      <c r="O987" s="12"/>
      <c r="P987" s="12"/>
      <c r="Q987" s="12"/>
      <c r="R987" s="12"/>
      <c r="S987" s="12"/>
      <c r="T987" s="12"/>
      <c r="U987" s="12"/>
      <c r="V987" s="12"/>
      <c r="W987" s="12"/>
      <c r="X987" s="12"/>
      <c r="Y987" s="12"/>
      <c r="Z987" s="12"/>
    </row>
    <row r="988" ht="15.75" customHeight="1">
      <c r="A988" s="12"/>
      <c r="B988" s="138"/>
      <c r="C988" s="138"/>
      <c r="D988" s="138"/>
      <c r="E988" s="138"/>
      <c r="F988" s="12"/>
      <c r="G988" s="12"/>
      <c r="H988" s="12"/>
      <c r="I988" s="12"/>
      <c r="J988" s="12"/>
      <c r="K988" s="12"/>
      <c r="L988" s="12"/>
      <c r="M988" s="12"/>
      <c r="N988" s="12"/>
      <c r="O988" s="12"/>
      <c r="P988" s="12"/>
      <c r="Q988" s="12"/>
      <c r="R988" s="12"/>
      <c r="S988" s="12"/>
      <c r="T988" s="12"/>
      <c r="U988" s="12"/>
      <c r="V988" s="12"/>
      <c r="W988" s="12"/>
      <c r="X988" s="12"/>
      <c r="Y988" s="12"/>
      <c r="Z988" s="12"/>
    </row>
    <row r="989" ht="15.75" customHeight="1">
      <c r="A989" s="12"/>
      <c r="B989" s="138"/>
      <c r="C989" s="138"/>
      <c r="D989" s="138"/>
      <c r="E989" s="138"/>
      <c r="F989" s="12"/>
      <c r="G989" s="12"/>
      <c r="H989" s="12"/>
      <c r="I989" s="12"/>
      <c r="J989" s="12"/>
      <c r="K989" s="12"/>
      <c r="L989" s="12"/>
      <c r="M989" s="12"/>
      <c r="N989" s="12"/>
      <c r="O989" s="12"/>
      <c r="P989" s="12"/>
      <c r="Q989" s="12"/>
      <c r="R989" s="12"/>
      <c r="S989" s="12"/>
      <c r="T989" s="12"/>
      <c r="U989" s="12"/>
      <c r="V989" s="12"/>
      <c r="W989" s="12"/>
      <c r="X989" s="12"/>
      <c r="Y989" s="12"/>
      <c r="Z989" s="12"/>
    </row>
    <row r="990" ht="15.75" customHeight="1">
      <c r="A990" s="12"/>
      <c r="B990" s="138"/>
      <c r="C990" s="138"/>
      <c r="D990" s="138"/>
      <c r="E990" s="138"/>
      <c r="F990" s="12"/>
      <c r="G990" s="12"/>
      <c r="H990" s="12"/>
      <c r="I990" s="12"/>
      <c r="J990" s="12"/>
      <c r="K990" s="12"/>
      <c r="L990" s="12"/>
      <c r="M990" s="12"/>
      <c r="N990" s="12"/>
      <c r="O990" s="12"/>
      <c r="P990" s="12"/>
      <c r="Q990" s="12"/>
      <c r="R990" s="12"/>
      <c r="S990" s="12"/>
      <c r="T990" s="12"/>
      <c r="U990" s="12"/>
      <c r="V990" s="12"/>
      <c r="W990" s="12"/>
      <c r="X990" s="12"/>
      <c r="Y990" s="12"/>
      <c r="Z990" s="12"/>
    </row>
    <row r="991" ht="15.75" customHeight="1">
      <c r="A991" s="12"/>
      <c r="B991" s="138"/>
      <c r="C991" s="138"/>
      <c r="D991" s="138"/>
      <c r="E991" s="138"/>
      <c r="F991" s="12"/>
      <c r="G991" s="12"/>
      <c r="H991" s="12"/>
      <c r="I991" s="12"/>
      <c r="J991" s="12"/>
      <c r="K991" s="12"/>
      <c r="L991" s="12"/>
      <c r="M991" s="12"/>
      <c r="N991" s="12"/>
      <c r="O991" s="12"/>
      <c r="P991" s="12"/>
      <c r="Q991" s="12"/>
      <c r="R991" s="12"/>
      <c r="S991" s="12"/>
      <c r="T991" s="12"/>
      <c r="U991" s="12"/>
      <c r="V991" s="12"/>
      <c r="W991" s="12"/>
      <c r="X991" s="12"/>
      <c r="Y991" s="12"/>
      <c r="Z991" s="12"/>
    </row>
    <row r="992" ht="15.75" customHeight="1">
      <c r="A992" s="12"/>
      <c r="B992" s="138"/>
      <c r="C992" s="138"/>
      <c r="D992" s="138"/>
      <c r="E992" s="138"/>
      <c r="F992" s="12"/>
      <c r="G992" s="12"/>
      <c r="H992" s="12"/>
      <c r="I992" s="12"/>
      <c r="J992" s="12"/>
      <c r="K992" s="12"/>
      <c r="L992" s="12"/>
      <c r="M992" s="12"/>
      <c r="N992" s="12"/>
      <c r="O992" s="12"/>
      <c r="P992" s="12"/>
      <c r="Q992" s="12"/>
      <c r="R992" s="12"/>
      <c r="S992" s="12"/>
      <c r="T992" s="12"/>
      <c r="U992" s="12"/>
      <c r="V992" s="12"/>
      <c r="W992" s="12"/>
      <c r="X992" s="12"/>
      <c r="Y992" s="12"/>
      <c r="Z992" s="12"/>
    </row>
    <row r="993" ht="15.75" customHeight="1">
      <c r="A993" s="12"/>
      <c r="B993" s="138"/>
      <c r="C993" s="138"/>
      <c r="D993" s="138"/>
      <c r="E993" s="138"/>
      <c r="F993" s="12"/>
      <c r="G993" s="12"/>
      <c r="H993" s="12"/>
      <c r="I993" s="12"/>
      <c r="J993" s="12"/>
      <c r="K993" s="12"/>
      <c r="L993" s="12"/>
      <c r="M993" s="12"/>
      <c r="N993" s="12"/>
      <c r="O993" s="12"/>
      <c r="P993" s="12"/>
      <c r="Q993" s="12"/>
      <c r="R993" s="12"/>
      <c r="S993" s="12"/>
      <c r="T993" s="12"/>
      <c r="U993" s="12"/>
      <c r="V993" s="12"/>
      <c r="W993" s="12"/>
      <c r="X993" s="12"/>
      <c r="Y993" s="12"/>
      <c r="Z993" s="12"/>
    </row>
    <row r="994" ht="15.75" customHeight="1">
      <c r="A994" s="12"/>
      <c r="B994" s="138"/>
      <c r="C994" s="138"/>
      <c r="D994" s="138"/>
      <c r="E994" s="138"/>
      <c r="F994" s="12"/>
      <c r="G994" s="12"/>
      <c r="H994" s="12"/>
      <c r="I994" s="12"/>
      <c r="J994" s="12"/>
      <c r="K994" s="12"/>
      <c r="L994" s="12"/>
      <c r="M994" s="12"/>
      <c r="N994" s="12"/>
      <c r="O994" s="12"/>
      <c r="P994" s="12"/>
      <c r="Q994" s="12"/>
      <c r="R994" s="12"/>
      <c r="S994" s="12"/>
      <c r="T994" s="12"/>
      <c r="U994" s="12"/>
      <c r="V994" s="12"/>
      <c r="W994" s="12"/>
      <c r="X994" s="12"/>
      <c r="Y994" s="12"/>
      <c r="Z994" s="12"/>
    </row>
    <row r="995" ht="15.75" customHeight="1">
      <c r="A995" s="12"/>
      <c r="B995" s="138"/>
      <c r="C995" s="138"/>
      <c r="D995" s="138"/>
      <c r="E995" s="138"/>
      <c r="F995" s="12"/>
      <c r="G995" s="12"/>
      <c r="H995" s="12"/>
      <c r="I995" s="12"/>
      <c r="J995" s="12"/>
      <c r="K995" s="12"/>
      <c r="L995" s="12"/>
      <c r="M995" s="12"/>
      <c r="N995" s="12"/>
      <c r="O995" s="12"/>
      <c r="P995" s="12"/>
      <c r="Q995" s="12"/>
      <c r="R995" s="12"/>
      <c r="S995" s="12"/>
      <c r="T995" s="12"/>
      <c r="U995" s="12"/>
      <c r="V995" s="12"/>
      <c r="W995" s="12"/>
      <c r="X995" s="12"/>
      <c r="Y995" s="12"/>
      <c r="Z995" s="12"/>
    </row>
    <row r="996" ht="15.75" customHeight="1">
      <c r="A996" s="12"/>
      <c r="B996" s="138"/>
      <c r="C996" s="138"/>
      <c r="D996" s="138"/>
      <c r="E996" s="138"/>
      <c r="F996" s="12"/>
      <c r="G996" s="12"/>
      <c r="H996" s="12"/>
      <c r="I996" s="12"/>
      <c r="J996" s="12"/>
      <c r="K996" s="12"/>
      <c r="L996" s="12"/>
      <c r="M996" s="12"/>
      <c r="N996" s="12"/>
      <c r="O996" s="12"/>
      <c r="P996" s="12"/>
      <c r="Q996" s="12"/>
      <c r="R996" s="12"/>
      <c r="S996" s="12"/>
      <c r="T996" s="12"/>
      <c r="U996" s="12"/>
      <c r="V996" s="12"/>
      <c r="W996" s="12"/>
      <c r="X996" s="12"/>
      <c r="Y996" s="12"/>
      <c r="Z996" s="12"/>
    </row>
    <row r="997" ht="15.75" customHeight="1">
      <c r="A997" s="12"/>
      <c r="B997" s="138"/>
      <c r="C997" s="138"/>
      <c r="D997" s="138"/>
      <c r="E997" s="138"/>
      <c r="F997" s="12"/>
      <c r="G997" s="12"/>
      <c r="H997" s="12"/>
      <c r="I997" s="12"/>
      <c r="J997" s="12"/>
      <c r="K997" s="12"/>
      <c r="L997" s="12"/>
      <c r="M997" s="12"/>
      <c r="N997" s="12"/>
      <c r="O997" s="12"/>
      <c r="P997" s="12"/>
      <c r="Q997" s="12"/>
      <c r="R997" s="12"/>
      <c r="S997" s="12"/>
      <c r="T997" s="12"/>
      <c r="U997" s="12"/>
      <c r="V997" s="12"/>
      <c r="W997" s="12"/>
      <c r="X997" s="12"/>
      <c r="Y997" s="12"/>
      <c r="Z997" s="12"/>
    </row>
    <row r="998" ht="15.75" customHeight="1">
      <c r="A998" s="12"/>
      <c r="B998" s="138"/>
      <c r="C998" s="138"/>
      <c r="D998" s="138"/>
      <c r="E998" s="138"/>
      <c r="F998" s="12"/>
      <c r="G998" s="12"/>
      <c r="H998" s="12"/>
      <c r="I998" s="12"/>
      <c r="J998" s="12"/>
      <c r="K998" s="12"/>
      <c r="L998" s="12"/>
      <c r="M998" s="12"/>
      <c r="N998" s="12"/>
      <c r="O998" s="12"/>
      <c r="P998" s="12"/>
      <c r="Q998" s="12"/>
      <c r="R998" s="12"/>
      <c r="S998" s="12"/>
      <c r="T998" s="12"/>
      <c r="U998" s="12"/>
      <c r="V998" s="12"/>
      <c r="W998" s="12"/>
      <c r="X998" s="12"/>
      <c r="Y998" s="12"/>
      <c r="Z998" s="12"/>
    </row>
    <row r="999" ht="15.75" customHeight="1">
      <c r="A999" s="12"/>
      <c r="B999" s="138"/>
      <c r="C999" s="138"/>
      <c r="D999" s="138"/>
      <c r="E999" s="138"/>
      <c r="F999" s="12"/>
      <c r="G999" s="12"/>
      <c r="H999" s="12"/>
      <c r="I999" s="12"/>
      <c r="J999" s="12"/>
      <c r="K999" s="12"/>
      <c r="L999" s="12"/>
      <c r="M999" s="12"/>
      <c r="N999" s="12"/>
      <c r="O999" s="12"/>
      <c r="P999" s="12"/>
      <c r="Q999" s="12"/>
      <c r="R999" s="12"/>
      <c r="S999" s="12"/>
      <c r="T999" s="12"/>
      <c r="U999" s="12"/>
      <c r="V999" s="12"/>
      <c r="W999" s="12"/>
      <c r="X999" s="12"/>
      <c r="Y999" s="12"/>
      <c r="Z999" s="12"/>
    </row>
    <row r="1000" ht="15.75" customHeight="1">
      <c r="A1000" s="12"/>
      <c r="B1000" s="138"/>
      <c r="C1000" s="138"/>
      <c r="D1000" s="138"/>
      <c r="E1000" s="138"/>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7">
    <mergeCell ref="B1:E2"/>
    <mergeCell ref="B3:C3"/>
    <mergeCell ref="D3:E3"/>
    <mergeCell ref="B4:C4"/>
    <mergeCell ref="D4:E4"/>
    <mergeCell ref="B5:E5"/>
    <mergeCell ref="B17:C17"/>
  </mergeCells>
  <printOptions horizontalCentered="1"/>
  <pageMargins bottom="0.7874015748031497" footer="0.0" header="0.0" left="0.5118110236220472" right="0.5118110236220472" top="0.7874015748031497"/>
  <pageSetup paperSize="9" scale="82" orientation="portrait"/>
  <headerFooter>
    <oddFooter>&amp;C&amp;P de &amp;RFERNANDA R. DA SILVAENGª CIVILCREA n° 038888/D</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0"/>
    <col customWidth="1" min="2" max="2" width="42.71"/>
    <col customWidth="1" min="3" max="3" width="9.43"/>
    <col customWidth="1" min="4" max="4" width="15.29"/>
    <col customWidth="1" min="5" max="5" width="16.86"/>
    <col customWidth="1" min="6" max="6" width="9.14"/>
    <col customWidth="1" min="7" max="8" width="8.71"/>
  </cols>
  <sheetData>
    <row r="1" ht="15.0" customHeight="1">
      <c r="A1" s="481"/>
      <c r="B1" s="482" t="s">
        <v>429</v>
      </c>
      <c r="C1" s="473">
        <v>43800.0</v>
      </c>
      <c r="D1" s="376" t="s">
        <v>1606</v>
      </c>
      <c r="E1" s="483">
        <v>0.8954</v>
      </c>
      <c r="F1" s="380"/>
    </row>
    <row r="2" ht="15.75" customHeight="1">
      <c r="A2" s="481"/>
      <c r="B2" s="482"/>
      <c r="C2" s="376"/>
      <c r="D2" s="376"/>
      <c r="E2" s="376"/>
      <c r="F2" s="380"/>
    </row>
    <row r="3" ht="33.0" customHeight="1">
      <c r="A3" s="484" t="s">
        <v>3557</v>
      </c>
      <c r="B3" s="208"/>
      <c r="C3" s="208"/>
      <c r="D3" s="208"/>
      <c r="E3" s="208"/>
      <c r="F3" s="209"/>
    </row>
    <row r="4" ht="33.0" customHeight="1">
      <c r="A4" s="476" t="s">
        <v>1608</v>
      </c>
      <c r="B4" s="485" t="s">
        <v>1610</v>
      </c>
      <c r="C4" s="477" t="s">
        <v>2633</v>
      </c>
      <c r="D4" s="486" t="s">
        <v>3583</v>
      </c>
      <c r="E4" s="486" t="s">
        <v>3595</v>
      </c>
      <c r="F4" s="479" t="s">
        <v>3598</v>
      </c>
    </row>
    <row r="5">
      <c r="A5" s="376">
        <v>39680.0</v>
      </c>
      <c r="B5" s="380" t="s">
        <v>3601</v>
      </c>
      <c r="C5" s="376" t="s">
        <v>3602</v>
      </c>
      <c r="D5" s="376" t="s">
        <v>3603</v>
      </c>
      <c r="E5" s="376" t="s">
        <v>3604</v>
      </c>
      <c r="F5" s="487"/>
    </row>
    <row r="6">
      <c r="A6" s="376">
        <v>39683.0</v>
      </c>
      <c r="B6" s="380" t="s">
        <v>3612</v>
      </c>
      <c r="C6" s="376" t="s">
        <v>3602</v>
      </c>
      <c r="D6" s="376" t="s">
        <v>3603</v>
      </c>
      <c r="E6" s="376" t="s">
        <v>3614</v>
      </c>
      <c r="F6" s="488"/>
    </row>
    <row r="7">
      <c r="A7" s="376">
        <v>2404.0</v>
      </c>
      <c r="B7" s="380" t="s">
        <v>3625</v>
      </c>
      <c r="C7" s="376" t="s">
        <v>3627</v>
      </c>
      <c r="D7" s="376" t="s">
        <v>3629</v>
      </c>
      <c r="E7" s="376" t="s">
        <v>3631</v>
      </c>
      <c r="F7" s="487"/>
    </row>
    <row r="8">
      <c r="A8" s="376">
        <v>2720.0</v>
      </c>
      <c r="B8" s="380" t="s">
        <v>3635</v>
      </c>
      <c r="C8" s="376" t="s">
        <v>3637</v>
      </c>
      <c r="D8" s="376" t="s">
        <v>3629</v>
      </c>
      <c r="E8" s="376" t="s">
        <v>3638</v>
      </c>
      <c r="F8" s="488"/>
    </row>
    <row r="9">
      <c r="A9" s="376">
        <v>2719.0</v>
      </c>
      <c r="B9" s="380" t="s">
        <v>3642</v>
      </c>
      <c r="C9" s="376" t="s">
        <v>3637</v>
      </c>
      <c r="D9" s="376" t="s">
        <v>3629</v>
      </c>
      <c r="E9" s="376" t="s">
        <v>3643</v>
      </c>
      <c r="F9" s="487"/>
    </row>
    <row r="10">
      <c r="A10" s="376">
        <v>3378.0</v>
      </c>
      <c r="B10" s="380" t="s">
        <v>3647</v>
      </c>
      <c r="C10" s="376" t="s">
        <v>3602</v>
      </c>
      <c r="D10" s="376" t="s">
        <v>3603</v>
      </c>
      <c r="E10" s="376" t="s">
        <v>3649</v>
      </c>
      <c r="F10" s="488"/>
    </row>
    <row r="11">
      <c r="A11" s="376">
        <v>3380.0</v>
      </c>
      <c r="B11" s="380" t="s">
        <v>3651</v>
      </c>
      <c r="C11" s="376" t="s">
        <v>3602</v>
      </c>
      <c r="D11" s="376" t="s">
        <v>3653</v>
      </c>
      <c r="E11" s="376" t="s">
        <v>3656</v>
      </c>
      <c r="F11" s="487"/>
    </row>
    <row r="12">
      <c r="A12" s="376">
        <v>3379.0</v>
      </c>
      <c r="B12" s="380" t="s">
        <v>3659</v>
      </c>
      <c r="C12" s="376" t="s">
        <v>3602</v>
      </c>
      <c r="D12" s="376" t="s">
        <v>3603</v>
      </c>
      <c r="E12" s="376" t="s">
        <v>3661</v>
      </c>
      <c r="F12" s="488"/>
    </row>
    <row r="13">
      <c r="A13" s="376">
        <v>3346.0</v>
      </c>
      <c r="B13" s="380" t="s">
        <v>3666</v>
      </c>
      <c r="C13" s="376" t="s">
        <v>3637</v>
      </c>
      <c r="D13" s="376" t="s">
        <v>3629</v>
      </c>
      <c r="E13" s="376" t="s">
        <v>3667</v>
      </c>
      <c r="F13" s="487"/>
    </row>
    <row r="14">
      <c r="A14" s="376">
        <v>3348.0</v>
      </c>
      <c r="B14" s="380" t="s">
        <v>3668</v>
      </c>
      <c r="C14" s="376" t="s">
        <v>3637</v>
      </c>
      <c r="D14" s="376" t="s">
        <v>3629</v>
      </c>
      <c r="E14" s="376" t="s">
        <v>3671</v>
      </c>
      <c r="F14" s="488"/>
    </row>
    <row r="15">
      <c r="A15" s="376">
        <v>3345.0</v>
      </c>
      <c r="B15" s="380" t="s">
        <v>3674</v>
      </c>
      <c r="C15" s="376" t="s">
        <v>3637</v>
      </c>
      <c r="D15" s="376" t="s">
        <v>3629</v>
      </c>
      <c r="E15" s="376" t="s">
        <v>3675</v>
      </c>
      <c r="F15" s="487"/>
    </row>
    <row r="16">
      <c r="A16" s="376">
        <v>39833.0</v>
      </c>
      <c r="B16" s="380" t="s">
        <v>3678</v>
      </c>
      <c r="C16" s="376" t="s">
        <v>3637</v>
      </c>
      <c r="D16" s="376" t="s">
        <v>3629</v>
      </c>
      <c r="E16" s="376" t="s">
        <v>3681</v>
      </c>
      <c r="F16" s="488"/>
    </row>
    <row r="17">
      <c r="A17" s="376">
        <v>39834.0</v>
      </c>
      <c r="B17" s="380" t="s">
        <v>3685</v>
      </c>
      <c r="C17" s="376" t="s">
        <v>3637</v>
      </c>
      <c r="D17" s="376" t="s">
        <v>3629</v>
      </c>
      <c r="E17" s="376" t="s">
        <v>3688</v>
      </c>
      <c r="F17" s="487"/>
    </row>
    <row r="18">
      <c r="A18" s="376">
        <v>39835.0</v>
      </c>
      <c r="B18" s="380" t="s">
        <v>3693</v>
      </c>
      <c r="C18" s="376" t="s">
        <v>3637</v>
      </c>
      <c r="D18" s="376" t="s">
        <v>3629</v>
      </c>
      <c r="E18" s="376" t="s">
        <v>3695</v>
      </c>
      <c r="F18" s="488"/>
    </row>
    <row r="19">
      <c r="A19" s="376">
        <v>13382.0</v>
      </c>
      <c r="B19" s="380" t="s">
        <v>3699</v>
      </c>
      <c r="C19" s="376" t="s">
        <v>3602</v>
      </c>
      <c r="D19" s="376" t="s">
        <v>3629</v>
      </c>
      <c r="E19" s="376" t="s">
        <v>3704</v>
      </c>
      <c r="F19" s="487"/>
    </row>
    <row r="20">
      <c r="A20" s="376">
        <v>13399.0</v>
      </c>
      <c r="B20" s="380" t="s">
        <v>3708</v>
      </c>
      <c r="C20" s="376" t="s">
        <v>3602</v>
      </c>
      <c r="D20" s="376" t="s">
        <v>3603</v>
      </c>
      <c r="E20" s="376" t="s">
        <v>3709</v>
      </c>
      <c r="F20" s="488"/>
    </row>
    <row r="21" ht="15.75" customHeight="1">
      <c r="A21" s="376">
        <v>39764.0</v>
      </c>
      <c r="B21" s="380" t="s">
        <v>3713</v>
      </c>
      <c r="C21" s="376" t="s">
        <v>3602</v>
      </c>
      <c r="D21" s="376" t="s">
        <v>3603</v>
      </c>
      <c r="E21" s="376" t="s">
        <v>3715</v>
      </c>
      <c r="F21" s="487"/>
    </row>
    <row r="22" ht="15.75" customHeight="1">
      <c r="A22" s="376">
        <v>4126.0</v>
      </c>
      <c r="B22" s="380" t="s">
        <v>3719</v>
      </c>
      <c r="C22" s="376" t="s">
        <v>3602</v>
      </c>
      <c r="D22" s="376" t="s">
        <v>3629</v>
      </c>
      <c r="E22" s="376" t="s">
        <v>3720</v>
      </c>
      <c r="F22" s="488"/>
    </row>
    <row r="23" ht="15.75" customHeight="1">
      <c r="A23" s="376">
        <v>10615.0</v>
      </c>
      <c r="B23" s="380" t="s">
        <v>3721</v>
      </c>
      <c r="C23" s="376" t="s">
        <v>3602</v>
      </c>
      <c r="D23" s="376" t="s">
        <v>3653</v>
      </c>
      <c r="E23" s="376" t="s">
        <v>3725</v>
      </c>
      <c r="F23" s="487"/>
    </row>
    <row r="24" ht="15.75" customHeight="1">
      <c r="A24" s="376">
        <v>21136.0</v>
      </c>
      <c r="B24" s="380" t="s">
        <v>3728</v>
      </c>
      <c r="C24" s="376" t="s">
        <v>3730</v>
      </c>
      <c r="D24" s="376" t="s">
        <v>3629</v>
      </c>
      <c r="E24" s="376" t="s">
        <v>3732</v>
      </c>
      <c r="F24" s="488"/>
    </row>
    <row r="25" ht="15.75" customHeight="1">
      <c r="A25" s="376">
        <v>21128.0</v>
      </c>
      <c r="B25" s="380" t="s">
        <v>3734</v>
      </c>
      <c r="C25" s="376" t="s">
        <v>3730</v>
      </c>
      <c r="D25" s="376" t="s">
        <v>3629</v>
      </c>
      <c r="E25" s="376" t="s">
        <v>3736</v>
      </c>
      <c r="F25" s="487"/>
    </row>
    <row r="26" ht="15.75" customHeight="1">
      <c r="A26" s="376">
        <v>21130.0</v>
      </c>
      <c r="B26" s="380" t="s">
        <v>3737</v>
      </c>
      <c r="C26" s="376" t="s">
        <v>3730</v>
      </c>
      <c r="D26" s="376" t="s">
        <v>3629</v>
      </c>
      <c r="E26" s="376" t="s">
        <v>3738</v>
      </c>
      <c r="F26" s="488"/>
    </row>
    <row r="27" ht="15.75" customHeight="1">
      <c r="A27" s="376">
        <v>21135.0</v>
      </c>
      <c r="B27" s="380" t="s">
        <v>3739</v>
      </c>
      <c r="C27" s="376" t="s">
        <v>3730</v>
      </c>
      <c r="D27" s="376" t="s">
        <v>3629</v>
      </c>
      <c r="E27" s="376" t="s">
        <v>3742</v>
      </c>
      <c r="F27" s="487"/>
    </row>
    <row r="28" ht="15.75" customHeight="1">
      <c r="A28" s="376">
        <v>42402.0</v>
      </c>
      <c r="B28" s="380" t="s">
        <v>3744</v>
      </c>
      <c r="C28" s="376" t="s">
        <v>3745</v>
      </c>
      <c r="D28" s="376" t="s">
        <v>3603</v>
      </c>
      <c r="E28" s="376" t="s">
        <v>3748</v>
      </c>
      <c r="F28" s="488"/>
    </row>
    <row r="29" ht="15.75" customHeight="1">
      <c r="A29" s="376">
        <v>38605.0</v>
      </c>
      <c r="B29" s="380" t="s">
        <v>3751</v>
      </c>
      <c r="C29" s="376" t="s">
        <v>3602</v>
      </c>
      <c r="D29" s="376" t="s">
        <v>3603</v>
      </c>
      <c r="E29" s="376" t="s">
        <v>3756</v>
      </c>
      <c r="F29" s="487"/>
    </row>
    <row r="30" ht="15.75" customHeight="1">
      <c r="A30" s="376">
        <v>11270.0</v>
      </c>
      <c r="B30" s="380" t="s">
        <v>3760</v>
      </c>
      <c r="C30" s="376" t="s">
        <v>3602</v>
      </c>
      <c r="D30" s="376" t="s">
        <v>3603</v>
      </c>
      <c r="E30" s="376" t="s">
        <v>3761</v>
      </c>
      <c r="F30" s="488"/>
    </row>
    <row r="31" ht="15.75" customHeight="1">
      <c r="A31" s="376">
        <v>412.0</v>
      </c>
      <c r="B31" s="380" t="s">
        <v>3768</v>
      </c>
      <c r="C31" s="376" t="s">
        <v>3602</v>
      </c>
      <c r="D31" s="376" t="s">
        <v>3603</v>
      </c>
      <c r="E31" s="376" t="s">
        <v>3091</v>
      </c>
      <c r="F31" s="487"/>
    </row>
    <row r="32" ht="15.75" customHeight="1">
      <c r="A32" s="376">
        <v>414.0</v>
      </c>
      <c r="B32" s="380" t="s">
        <v>3772</v>
      </c>
      <c r="C32" s="376" t="s">
        <v>3602</v>
      </c>
      <c r="D32" s="376" t="s">
        <v>3603</v>
      </c>
      <c r="E32" s="376" t="s">
        <v>3774</v>
      </c>
      <c r="F32" s="488"/>
    </row>
    <row r="33" ht="15.75" customHeight="1">
      <c r="A33" s="376">
        <v>410.0</v>
      </c>
      <c r="B33" s="380" t="s">
        <v>3777</v>
      </c>
      <c r="C33" s="376" t="s">
        <v>3602</v>
      </c>
      <c r="D33" s="376" t="s">
        <v>3603</v>
      </c>
      <c r="E33" s="376" t="s">
        <v>3778</v>
      </c>
      <c r="F33" s="487"/>
    </row>
    <row r="34" ht="15.75" customHeight="1">
      <c r="A34" s="376">
        <v>411.0</v>
      </c>
      <c r="B34" s="380" t="s">
        <v>3779</v>
      </c>
      <c r="C34" s="376" t="s">
        <v>3602</v>
      </c>
      <c r="D34" s="376" t="s">
        <v>3653</v>
      </c>
      <c r="E34" s="376" t="s">
        <v>3782</v>
      </c>
      <c r="F34" s="488"/>
    </row>
    <row r="35" ht="15.75" customHeight="1">
      <c r="A35" s="376">
        <v>408.0</v>
      </c>
      <c r="B35" s="380" t="s">
        <v>3785</v>
      </c>
      <c r="C35" s="376" t="s">
        <v>3602</v>
      </c>
      <c r="D35" s="376" t="s">
        <v>3603</v>
      </c>
      <c r="E35" s="376" t="s">
        <v>3499</v>
      </c>
      <c r="F35" s="487"/>
    </row>
    <row r="36" ht="15.75" customHeight="1">
      <c r="A36" s="376">
        <v>39131.0</v>
      </c>
      <c r="B36" s="380" t="s">
        <v>3792</v>
      </c>
      <c r="C36" s="376" t="s">
        <v>3602</v>
      </c>
      <c r="D36" s="376" t="s">
        <v>3603</v>
      </c>
      <c r="E36" s="376" t="s">
        <v>3794</v>
      </c>
      <c r="F36" s="488"/>
    </row>
    <row r="37" ht="15.75" customHeight="1">
      <c r="A37" s="376">
        <v>394.0</v>
      </c>
      <c r="B37" s="380" t="s">
        <v>3795</v>
      </c>
      <c r="C37" s="376" t="s">
        <v>3602</v>
      </c>
      <c r="D37" s="376" t="s">
        <v>3603</v>
      </c>
      <c r="E37" s="376" t="s">
        <v>3798</v>
      </c>
      <c r="F37" s="487"/>
    </row>
    <row r="38" ht="15.75" customHeight="1">
      <c r="A38" s="376">
        <v>39130.0</v>
      </c>
      <c r="B38" s="380" t="s">
        <v>3801</v>
      </c>
      <c r="C38" s="376" t="s">
        <v>3602</v>
      </c>
      <c r="D38" s="376" t="s">
        <v>3603</v>
      </c>
      <c r="E38" s="376" t="s">
        <v>3804</v>
      </c>
      <c r="F38" s="488"/>
    </row>
    <row r="39" ht="15.75" customHeight="1">
      <c r="A39" s="376">
        <v>395.0</v>
      </c>
      <c r="B39" s="380" t="s">
        <v>3806</v>
      </c>
      <c r="C39" s="376" t="s">
        <v>3602</v>
      </c>
      <c r="D39" s="376" t="s">
        <v>3603</v>
      </c>
      <c r="E39" s="376" t="s">
        <v>3809</v>
      </c>
      <c r="F39" s="487"/>
    </row>
    <row r="40" ht="15.75" customHeight="1">
      <c r="A40" s="376">
        <v>39127.0</v>
      </c>
      <c r="B40" s="380" t="s">
        <v>3812</v>
      </c>
      <c r="C40" s="376" t="s">
        <v>3602</v>
      </c>
      <c r="D40" s="376" t="s">
        <v>3603</v>
      </c>
      <c r="E40" s="376" t="s">
        <v>3813</v>
      </c>
      <c r="F40" s="488"/>
    </row>
    <row r="41" ht="15.75" customHeight="1">
      <c r="A41" s="376">
        <v>392.0</v>
      </c>
      <c r="B41" s="380" t="s">
        <v>3815</v>
      </c>
      <c r="C41" s="376" t="s">
        <v>3602</v>
      </c>
      <c r="D41" s="376" t="s">
        <v>3603</v>
      </c>
      <c r="E41" s="376" t="s">
        <v>3818</v>
      </c>
      <c r="F41" s="487"/>
    </row>
    <row r="42" ht="15.75" customHeight="1">
      <c r="A42" s="376">
        <v>39129.0</v>
      </c>
      <c r="B42" s="380" t="s">
        <v>3819</v>
      </c>
      <c r="C42" s="376" t="s">
        <v>3602</v>
      </c>
      <c r="D42" s="376" t="s">
        <v>3603</v>
      </c>
      <c r="E42" s="376" t="s">
        <v>3823</v>
      </c>
      <c r="F42" s="488"/>
    </row>
    <row r="43" ht="15.75" customHeight="1">
      <c r="A43" s="376">
        <v>393.0</v>
      </c>
      <c r="B43" s="380" t="s">
        <v>3826</v>
      </c>
      <c r="C43" s="376" t="s">
        <v>3602</v>
      </c>
      <c r="D43" s="376" t="s">
        <v>3653</v>
      </c>
      <c r="E43" s="376" t="s">
        <v>3828</v>
      </c>
      <c r="F43" s="487"/>
    </row>
    <row r="44" ht="15.75" customHeight="1">
      <c r="A44" s="376">
        <v>39133.0</v>
      </c>
      <c r="B44" s="380" t="s">
        <v>3833</v>
      </c>
      <c r="C44" s="376" t="s">
        <v>3602</v>
      </c>
      <c r="D44" s="376" t="s">
        <v>3603</v>
      </c>
      <c r="E44" s="376" t="s">
        <v>3834</v>
      </c>
      <c r="F44" s="488"/>
    </row>
    <row r="45" ht="15.75" customHeight="1">
      <c r="A45" s="376">
        <v>397.0</v>
      </c>
      <c r="B45" s="380" t="s">
        <v>3838</v>
      </c>
      <c r="C45" s="376" t="s">
        <v>3602</v>
      </c>
      <c r="D45" s="376" t="s">
        <v>3603</v>
      </c>
      <c r="E45" s="376" t="s">
        <v>3839</v>
      </c>
      <c r="F45" s="487"/>
    </row>
    <row r="46" ht="15.75" customHeight="1">
      <c r="A46" s="376">
        <v>39132.0</v>
      </c>
      <c r="B46" s="380" t="s">
        <v>3843</v>
      </c>
      <c r="C46" s="376" t="s">
        <v>3602</v>
      </c>
      <c r="D46" s="376" t="s">
        <v>3603</v>
      </c>
      <c r="E46" s="376" t="s">
        <v>3142</v>
      </c>
      <c r="F46" s="488"/>
    </row>
    <row r="47" ht="15.75" customHeight="1">
      <c r="A47" s="376">
        <v>396.0</v>
      </c>
      <c r="B47" s="380" t="s">
        <v>3845</v>
      </c>
      <c r="C47" s="376" t="s">
        <v>3602</v>
      </c>
      <c r="D47" s="376" t="s">
        <v>3603</v>
      </c>
      <c r="E47" s="376" t="s">
        <v>3846</v>
      </c>
      <c r="F47" s="487"/>
    </row>
    <row r="48" ht="15.75" customHeight="1">
      <c r="A48" s="376">
        <v>39135.0</v>
      </c>
      <c r="B48" s="380" t="s">
        <v>3851</v>
      </c>
      <c r="C48" s="376" t="s">
        <v>3602</v>
      </c>
      <c r="D48" s="376" t="s">
        <v>3603</v>
      </c>
      <c r="E48" s="376" t="s">
        <v>3854</v>
      </c>
      <c r="F48" s="488"/>
    </row>
    <row r="49" ht="15.75" customHeight="1">
      <c r="A49" s="376">
        <v>39128.0</v>
      </c>
      <c r="B49" s="380" t="s">
        <v>3857</v>
      </c>
      <c r="C49" s="376" t="s">
        <v>3602</v>
      </c>
      <c r="D49" s="376" t="s">
        <v>3603</v>
      </c>
      <c r="E49" s="376" t="s">
        <v>3860</v>
      </c>
      <c r="F49" s="487"/>
    </row>
    <row r="50" ht="15.75" customHeight="1">
      <c r="A50" s="376">
        <v>400.0</v>
      </c>
      <c r="B50" s="380" t="s">
        <v>3862</v>
      </c>
      <c r="C50" s="376" t="s">
        <v>3602</v>
      </c>
      <c r="D50" s="376" t="s">
        <v>3603</v>
      </c>
      <c r="E50" s="376" t="s">
        <v>3864</v>
      </c>
      <c r="F50" s="488"/>
    </row>
    <row r="51" ht="15.75" customHeight="1">
      <c r="A51" s="376">
        <v>39125.0</v>
      </c>
      <c r="B51" s="380" t="s">
        <v>3868</v>
      </c>
      <c r="C51" s="376" t="s">
        <v>3602</v>
      </c>
      <c r="D51" s="376" t="s">
        <v>3603</v>
      </c>
      <c r="E51" s="376" t="s">
        <v>3860</v>
      </c>
      <c r="F51" s="487"/>
    </row>
    <row r="52" ht="15.75" customHeight="1">
      <c r="A52" s="376">
        <v>39134.0</v>
      </c>
      <c r="B52" s="380" t="s">
        <v>3871</v>
      </c>
      <c r="C52" s="376" t="s">
        <v>3602</v>
      </c>
      <c r="D52" s="376" t="s">
        <v>3603</v>
      </c>
      <c r="E52" s="376" t="s">
        <v>3873</v>
      </c>
      <c r="F52" s="488"/>
    </row>
    <row r="53" ht="15.75" customHeight="1">
      <c r="A53" s="376">
        <v>398.0</v>
      </c>
      <c r="B53" s="380" t="s">
        <v>3876</v>
      </c>
      <c r="C53" s="376" t="s">
        <v>3602</v>
      </c>
      <c r="D53" s="376" t="s">
        <v>3603</v>
      </c>
      <c r="E53" s="376" t="s">
        <v>3879</v>
      </c>
      <c r="F53" s="487"/>
    </row>
    <row r="54" ht="15.75" customHeight="1">
      <c r="A54" s="376">
        <v>39126.0</v>
      </c>
      <c r="B54" s="380" t="s">
        <v>3883</v>
      </c>
      <c r="C54" s="376" t="s">
        <v>3602</v>
      </c>
      <c r="D54" s="376" t="s">
        <v>3603</v>
      </c>
      <c r="E54" s="376" t="s">
        <v>3887</v>
      </c>
      <c r="F54" s="488"/>
    </row>
    <row r="55" ht="15.75" customHeight="1">
      <c r="A55" s="376">
        <v>399.0</v>
      </c>
      <c r="B55" s="380" t="s">
        <v>3889</v>
      </c>
      <c r="C55" s="376" t="s">
        <v>3602</v>
      </c>
      <c r="D55" s="376" t="s">
        <v>3603</v>
      </c>
      <c r="E55" s="376" t="s">
        <v>3892</v>
      </c>
      <c r="F55" s="487"/>
    </row>
    <row r="56" ht="15.75" customHeight="1">
      <c r="A56" s="376">
        <v>39158.0</v>
      </c>
      <c r="B56" s="380" t="s">
        <v>3896</v>
      </c>
      <c r="C56" s="376" t="s">
        <v>3602</v>
      </c>
      <c r="D56" s="376" t="s">
        <v>3603</v>
      </c>
      <c r="E56" s="376" t="s">
        <v>3897</v>
      </c>
      <c r="F56" s="488"/>
    </row>
    <row r="57" ht="15.75" customHeight="1">
      <c r="A57" s="376">
        <v>39141.0</v>
      </c>
      <c r="B57" s="380" t="s">
        <v>3901</v>
      </c>
      <c r="C57" s="376" t="s">
        <v>3602</v>
      </c>
      <c r="D57" s="376" t="s">
        <v>3603</v>
      </c>
      <c r="E57" s="376" t="s">
        <v>3903</v>
      </c>
      <c r="F57" s="487"/>
    </row>
    <row r="58" ht="15.75" customHeight="1">
      <c r="A58" s="376">
        <v>39140.0</v>
      </c>
      <c r="B58" s="380" t="s">
        <v>3907</v>
      </c>
      <c r="C58" s="376" t="s">
        <v>3602</v>
      </c>
      <c r="D58" s="376" t="s">
        <v>3603</v>
      </c>
      <c r="E58" s="376" t="s">
        <v>3908</v>
      </c>
      <c r="F58" s="488"/>
    </row>
    <row r="59" ht="15.75" customHeight="1">
      <c r="A59" s="376">
        <v>39137.0</v>
      </c>
      <c r="B59" s="380" t="s">
        <v>3911</v>
      </c>
      <c r="C59" s="376" t="s">
        <v>3602</v>
      </c>
      <c r="D59" s="376" t="s">
        <v>3603</v>
      </c>
      <c r="E59" s="376" t="s">
        <v>3914</v>
      </c>
      <c r="F59" s="487"/>
    </row>
    <row r="60" ht="15.75" customHeight="1">
      <c r="A60" s="376">
        <v>39139.0</v>
      </c>
      <c r="B60" s="380" t="s">
        <v>3916</v>
      </c>
      <c r="C60" s="376" t="s">
        <v>3602</v>
      </c>
      <c r="D60" s="376" t="s">
        <v>3603</v>
      </c>
      <c r="E60" s="376" t="s">
        <v>3919</v>
      </c>
      <c r="F60" s="488"/>
    </row>
    <row r="61" ht="15.75" customHeight="1">
      <c r="A61" s="376">
        <v>39143.0</v>
      </c>
      <c r="B61" s="380" t="s">
        <v>3921</v>
      </c>
      <c r="C61" s="376" t="s">
        <v>3602</v>
      </c>
      <c r="D61" s="376" t="s">
        <v>3603</v>
      </c>
      <c r="E61" s="376" t="s">
        <v>3924</v>
      </c>
      <c r="F61" s="487"/>
    </row>
    <row r="62" ht="15.75" customHeight="1">
      <c r="A62" s="376">
        <v>39142.0</v>
      </c>
      <c r="B62" s="380" t="s">
        <v>3927</v>
      </c>
      <c r="C62" s="376" t="s">
        <v>3602</v>
      </c>
      <c r="D62" s="376" t="s">
        <v>3603</v>
      </c>
      <c r="E62" s="376" t="s">
        <v>3929</v>
      </c>
      <c r="F62" s="488"/>
    </row>
    <row r="63" ht="15.75" customHeight="1">
      <c r="A63" s="376">
        <v>39138.0</v>
      </c>
      <c r="B63" s="380" t="s">
        <v>3931</v>
      </c>
      <c r="C63" s="376" t="s">
        <v>3602</v>
      </c>
      <c r="D63" s="376" t="s">
        <v>3603</v>
      </c>
      <c r="E63" s="376" t="s">
        <v>3933</v>
      </c>
      <c r="F63" s="487"/>
    </row>
    <row r="64" ht="15.75" customHeight="1">
      <c r="A64" s="376">
        <v>39136.0</v>
      </c>
      <c r="B64" s="380" t="s">
        <v>3935</v>
      </c>
      <c r="C64" s="376" t="s">
        <v>3602</v>
      </c>
      <c r="D64" s="376" t="s">
        <v>3603</v>
      </c>
      <c r="E64" s="376" t="s">
        <v>3936</v>
      </c>
      <c r="F64" s="488"/>
    </row>
    <row r="65" ht="15.75" customHeight="1">
      <c r="A65" s="376">
        <v>39144.0</v>
      </c>
      <c r="B65" s="380" t="s">
        <v>3937</v>
      </c>
      <c r="C65" s="376" t="s">
        <v>3602</v>
      </c>
      <c r="D65" s="376" t="s">
        <v>3603</v>
      </c>
      <c r="E65" s="376" t="s">
        <v>3809</v>
      </c>
      <c r="F65" s="487"/>
    </row>
    <row r="66" ht="15.75" customHeight="1">
      <c r="A66" s="376">
        <v>39145.0</v>
      </c>
      <c r="B66" s="380" t="s">
        <v>3942</v>
      </c>
      <c r="C66" s="376" t="s">
        <v>3602</v>
      </c>
      <c r="D66" s="376" t="s">
        <v>3603</v>
      </c>
      <c r="E66" s="376" t="s">
        <v>3943</v>
      </c>
      <c r="F66" s="488"/>
    </row>
    <row r="67" ht="15.75" customHeight="1">
      <c r="A67" s="376">
        <v>12615.0</v>
      </c>
      <c r="B67" s="380" t="s">
        <v>3946</v>
      </c>
      <c r="C67" s="376" t="s">
        <v>3602</v>
      </c>
      <c r="D67" s="376" t="s">
        <v>3629</v>
      </c>
      <c r="E67" s="376" t="s">
        <v>3949</v>
      </c>
      <c r="F67" s="487"/>
    </row>
    <row r="68" ht="15.75" customHeight="1">
      <c r="A68" s="376">
        <v>11927.0</v>
      </c>
      <c r="B68" s="380" t="s">
        <v>3950</v>
      </c>
      <c r="C68" s="376" t="s">
        <v>3602</v>
      </c>
      <c r="D68" s="376" t="s">
        <v>3603</v>
      </c>
      <c r="E68" s="376" t="s">
        <v>3953</v>
      </c>
      <c r="F68" s="488"/>
    </row>
    <row r="69" ht="15.75" customHeight="1">
      <c r="A69" s="376">
        <v>11928.0</v>
      </c>
      <c r="B69" s="380" t="s">
        <v>3956</v>
      </c>
      <c r="C69" s="376" t="s">
        <v>3602</v>
      </c>
      <c r="D69" s="376" t="s">
        <v>3603</v>
      </c>
      <c r="E69" s="376" t="s">
        <v>3957</v>
      </c>
      <c r="F69" s="487"/>
    </row>
    <row r="70" ht="15.75" customHeight="1">
      <c r="A70" s="376">
        <v>11929.0</v>
      </c>
      <c r="B70" s="380" t="s">
        <v>3960</v>
      </c>
      <c r="C70" s="376" t="s">
        <v>3602</v>
      </c>
      <c r="D70" s="376" t="s">
        <v>3603</v>
      </c>
      <c r="E70" s="376" t="s">
        <v>3963</v>
      </c>
      <c r="F70" s="488"/>
    </row>
    <row r="71" ht="15.75" customHeight="1">
      <c r="A71" s="376">
        <v>36801.0</v>
      </c>
      <c r="B71" s="380" t="s">
        <v>3965</v>
      </c>
      <c r="C71" s="376" t="s">
        <v>3602</v>
      </c>
      <c r="D71" s="376" t="s">
        <v>3603</v>
      </c>
      <c r="E71" s="376" t="s">
        <v>3967</v>
      </c>
      <c r="F71" s="487"/>
    </row>
    <row r="72" ht="15.75" customHeight="1">
      <c r="A72" s="376">
        <v>36246.0</v>
      </c>
      <c r="B72" s="380" t="s">
        <v>3970</v>
      </c>
      <c r="C72" s="376" t="s">
        <v>3730</v>
      </c>
      <c r="D72" s="376" t="s">
        <v>3603</v>
      </c>
      <c r="E72" s="376" t="s">
        <v>3972</v>
      </c>
      <c r="F72" s="488"/>
    </row>
    <row r="73" ht="15.75" customHeight="1">
      <c r="A73" s="376">
        <v>37600.0</v>
      </c>
      <c r="B73" s="380" t="s">
        <v>3975</v>
      </c>
      <c r="C73" s="376" t="s">
        <v>3602</v>
      </c>
      <c r="D73" s="376" t="s">
        <v>3629</v>
      </c>
      <c r="E73" s="376" t="s">
        <v>3977</v>
      </c>
      <c r="F73" s="487"/>
    </row>
    <row r="74" ht="15.75" customHeight="1">
      <c r="A74" s="376">
        <v>37599.0</v>
      </c>
      <c r="B74" s="380" t="s">
        <v>3981</v>
      </c>
      <c r="C74" s="376" t="s">
        <v>3602</v>
      </c>
      <c r="D74" s="376" t="s">
        <v>3629</v>
      </c>
      <c r="E74" s="376" t="s">
        <v>3982</v>
      </c>
      <c r="F74" s="488"/>
    </row>
    <row r="75" ht="15.75" customHeight="1">
      <c r="A75" s="376">
        <v>1.0</v>
      </c>
      <c r="B75" s="380" t="s">
        <v>3987</v>
      </c>
      <c r="C75" s="376" t="s">
        <v>3745</v>
      </c>
      <c r="D75" s="376" t="s">
        <v>3653</v>
      </c>
      <c r="E75" s="376" t="s">
        <v>3988</v>
      </c>
      <c r="F75" s="487"/>
    </row>
    <row r="76" ht="15.75" customHeight="1">
      <c r="A76" s="376">
        <v>3.0</v>
      </c>
      <c r="B76" s="380" t="s">
        <v>3991</v>
      </c>
      <c r="C76" s="376" t="s">
        <v>3993</v>
      </c>
      <c r="D76" s="376" t="s">
        <v>3603</v>
      </c>
      <c r="E76" s="376" t="s">
        <v>3994</v>
      </c>
      <c r="F76" s="488"/>
    </row>
    <row r="77" ht="15.75" customHeight="1">
      <c r="A77" s="376">
        <v>43054.0</v>
      </c>
      <c r="B77" s="380" t="s">
        <v>3997</v>
      </c>
      <c r="C77" s="376" t="s">
        <v>3745</v>
      </c>
      <c r="D77" s="376" t="s">
        <v>3603</v>
      </c>
      <c r="E77" s="376" t="s">
        <v>4000</v>
      </c>
      <c r="F77" s="487"/>
    </row>
    <row r="78" ht="15.75" customHeight="1">
      <c r="A78" s="376">
        <v>26.0</v>
      </c>
      <c r="B78" s="380" t="s">
        <v>4001</v>
      </c>
      <c r="C78" s="376" t="s">
        <v>3745</v>
      </c>
      <c r="D78" s="376" t="s">
        <v>3603</v>
      </c>
      <c r="E78" s="376" t="s">
        <v>4002</v>
      </c>
      <c r="F78" s="488"/>
    </row>
    <row r="79" ht="15.75" customHeight="1">
      <c r="A79" s="376">
        <v>20.0</v>
      </c>
      <c r="B79" s="380" t="s">
        <v>4006</v>
      </c>
      <c r="C79" s="376" t="s">
        <v>3745</v>
      </c>
      <c r="D79" s="376" t="s">
        <v>3653</v>
      </c>
      <c r="E79" s="376" t="s">
        <v>3002</v>
      </c>
      <c r="F79" s="487"/>
    </row>
    <row r="80" ht="15.75" customHeight="1">
      <c r="A80" s="376">
        <v>21.0</v>
      </c>
      <c r="B80" s="380" t="s">
        <v>4008</v>
      </c>
      <c r="C80" s="376" t="s">
        <v>3745</v>
      </c>
      <c r="D80" s="376" t="s">
        <v>3603</v>
      </c>
      <c r="E80" s="376" t="s">
        <v>3002</v>
      </c>
      <c r="F80" s="488"/>
    </row>
    <row r="81" ht="15.75" customHeight="1">
      <c r="A81" s="376">
        <v>42403.0</v>
      </c>
      <c r="B81" s="380" t="s">
        <v>4015</v>
      </c>
      <c r="C81" s="376" t="s">
        <v>3745</v>
      </c>
      <c r="D81" s="376" t="s">
        <v>3603</v>
      </c>
      <c r="E81" s="376" t="s">
        <v>4017</v>
      </c>
      <c r="F81" s="487"/>
    </row>
    <row r="82" ht="15.75" customHeight="1">
      <c r="A82" s="376">
        <v>24.0</v>
      </c>
      <c r="B82" s="380" t="s">
        <v>4018</v>
      </c>
      <c r="C82" s="376" t="s">
        <v>3745</v>
      </c>
      <c r="D82" s="376" t="s">
        <v>3603</v>
      </c>
      <c r="E82" s="376" t="s">
        <v>3002</v>
      </c>
      <c r="F82" s="488"/>
    </row>
    <row r="83" ht="15.75" customHeight="1">
      <c r="A83" s="376">
        <v>42404.0</v>
      </c>
      <c r="B83" s="380" t="s">
        <v>4022</v>
      </c>
      <c r="C83" s="376" t="s">
        <v>3745</v>
      </c>
      <c r="D83" s="376" t="s">
        <v>3603</v>
      </c>
      <c r="E83" s="376" t="s">
        <v>4025</v>
      </c>
      <c r="F83" s="487"/>
    </row>
    <row r="84" ht="15.75" customHeight="1">
      <c r="A84" s="376">
        <v>25.0</v>
      </c>
      <c r="B84" s="380" t="s">
        <v>4028</v>
      </c>
      <c r="C84" s="376" t="s">
        <v>3745</v>
      </c>
      <c r="D84" s="376" t="s">
        <v>3603</v>
      </c>
      <c r="E84" s="376" t="s">
        <v>3002</v>
      </c>
      <c r="F84" s="488"/>
    </row>
    <row r="85" ht="15.75" customHeight="1">
      <c r="A85" s="376">
        <v>42405.0</v>
      </c>
      <c r="B85" s="380" t="s">
        <v>4031</v>
      </c>
      <c r="C85" s="376" t="s">
        <v>3745</v>
      </c>
      <c r="D85" s="376" t="s">
        <v>3603</v>
      </c>
      <c r="E85" s="376" t="s">
        <v>4033</v>
      </c>
      <c r="F85" s="487"/>
    </row>
    <row r="86" ht="15.75" customHeight="1">
      <c r="A86" s="376">
        <v>34341.0</v>
      </c>
      <c r="B86" s="380" t="s">
        <v>4035</v>
      </c>
      <c r="C86" s="376" t="s">
        <v>3745</v>
      </c>
      <c r="D86" s="376" t="s">
        <v>3603</v>
      </c>
      <c r="E86" s="376" t="s">
        <v>4036</v>
      </c>
      <c r="F86" s="488"/>
    </row>
    <row r="87" ht="15.75" customHeight="1">
      <c r="A87" s="376">
        <v>43053.0</v>
      </c>
      <c r="B87" s="380" t="s">
        <v>4040</v>
      </c>
      <c r="C87" s="376" t="s">
        <v>3745</v>
      </c>
      <c r="D87" s="376" t="s">
        <v>3603</v>
      </c>
      <c r="E87" s="376" t="s">
        <v>4041</v>
      </c>
      <c r="F87" s="487"/>
    </row>
    <row r="88" ht="15.75" customHeight="1">
      <c r="A88" s="376">
        <v>22.0</v>
      </c>
      <c r="B88" s="380" t="s">
        <v>4044</v>
      </c>
      <c r="C88" s="376" t="s">
        <v>3745</v>
      </c>
      <c r="D88" s="376" t="s">
        <v>3603</v>
      </c>
      <c r="E88" s="376" t="s">
        <v>4045</v>
      </c>
      <c r="F88" s="488"/>
    </row>
    <row r="89" ht="15.75" customHeight="1">
      <c r="A89" s="376">
        <v>23.0</v>
      </c>
      <c r="B89" s="380" t="s">
        <v>4047</v>
      </c>
      <c r="C89" s="376" t="s">
        <v>3745</v>
      </c>
      <c r="D89" s="376" t="s">
        <v>3603</v>
      </c>
      <c r="E89" s="376" t="s">
        <v>4049</v>
      </c>
      <c r="F89" s="487"/>
    </row>
    <row r="90" ht="15.75" customHeight="1">
      <c r="A90" s="376">
        <v>43058.0</v>
      </c>
      <c r="B90" s="380" t="s">
        <v>4051</v>
      </c>
      <c r="C90" s="376" t="s">
        <v>3745</v>
      </c>
      <c r="D90" s="376" t="s">
        <v>3603</v>
      </c>
      <c r="E90" s="376" t="s">
        <v>4052</v>
      </c>
      <c r="F90" s="488"/>
    </row>
    <row r="91" ht="15.75" customHeight="1">
      <c r="A91" s="376">
        <v>34.0</v>
      </c>
      <c r="B91" s="380" t="s">
        <v>4055</v>
      </c>
      <c r="C91" s="376" t="s">
        <v>3745</v>
      </c>
      <c r="D91" s="376" t="s">
        <v>3603</v>
      </c>
      <c r="E91" s="376" t="s">
        <v>2995</v>
      </c>
      <c r="F91" s="487"/>
    </row>
    <row r="92" ht="15.75" customHeight="1">
      <c r="A92" s="376">
        <v>43055.0</v>
      </c>
      <c r="B92" s="380" t="s">
        <v>4058</v>
      </c>
      <c r="C92" s="376" t="s">
        <v>3745</v>
      </c>
      <c r="D92" s="376" t="s">
        <v>3653</v>
      </c>
      <c r="E92" s="376" t="s">
        <v>4061</v>
      </c>
      <c r="F92" s="488"/>
    </row>
    <row r="93" ht="15.75" customHeight="1">
      <c r="A93" s="376">
        <v>31.0</v>
      </c>
      <c r="B93" s="380" t="s">
        <v>4062</v>
      </c>
      <c r="C93" s="376" t="s">
        <v>3745</v>
      </c>
      <c r="D93" s="376" t="s">
        <v>3603</v>
      </c>
      <c r="E93" s="376" t="s">
        <v>4061</v>
      </c>
      <c r="F93" s="487"/>
    </row>
    <row r="94" ht="15.75" customHeight="1">
      <c r="A94" s="376">
        <v>34443.0</v>
      </c>
      <c r="B94" s="380" t="s">
        <v>4065</v>
      </c>
      <c r="C94" s="376" t="s">
        <v>3745</v>
      </c>
      <c r="D94" s="376" t="s">
        <v>3603</v>
      </c>
      <c r="E94" s="376" t="s">
        <v>4068</v>
      </c>
      <c r="F94" s="488"/>
    </row>
    <row r="95" ht="15.75" customHeight="1">
      <c r="A95" s="376">
        <v>27.0</v>
      </c>
      <c r="B95" s="380" t="s">
        <v>4069</v>
      </c>
      <c r="C95" s="376" t="s">
        <v>3745</v>
      </c>
      <c r="D95" s="376" t="s">
        <v>3653</v>
      </c>
      <c r="E95" s="376" t="s">
        <v>4061</v>
      </c>
      <c r="F95" s="487"/>
    </row>
    <row r="96" ht="15.75" customHeight="1">
      <c r="A96" s="376">
        <v>43056.0</v>
      </c>
      <c r="B96" s="380" t="s">
        <v>4074</v>
      </c>
      <c r="C96" s="376" t="s">
        <v>3745</v>
      </c>
      <c r="D96" s="376" t="s">
        <v>3603</v>
      </c>
      <c r="E96" s="376" t="s">
        <v>4075</v>
      </c>
      <c r="F96" s="488"/>
    </row>
    <row r="97" ht="15.75" customHeight="1">
      <c r="A97" s="376">
        <v>29.0</v>
      </c>
      <c r="B97" s="380" t="s">
        <v>4078</v>
      </c>
      <c r="C97" s="376" t="s">
        <v>3745</v>
      </c>
      <c r="D97" s="376" t="s">
        <v>3603</v>
      </c>
      <c r="E97" s="376" t="s">
        <v>4081</v>
      </c>
      <c r="F97" s="487"/>
    </row>
    <row r="98" ht="15.75" customHeight="1">
      <c r="A98" s="376">
        <v>28.0</v>
      </c>
      <c r="B98" s="380" t="s">
        <v>4085</v>
      </c>
      <c r="C98" s="376" t="s">
        <v>3745</v>
      </c>
      <c r="D98" s="376" t="s">
        <v>3603</v>
      </c>
      <c r="E98" s="376" t="s">
        <v>4087</v>
      </c>
      <c r="F98" s="488"/>
    </row>
    <row r="99" ht="15.75" customHeight="1">
      <c r="A99" s="376">
        <v>43057.0</v>
      </c>
      <c r="B99" s="380" t="s">
        <v>4091</v>
      </c>
      <c r="C99" s="376" t="s">
        <v>3745</v>
      </c>
      <c r="D99" s="376" t="s">
        <v>3603</v>
      </c>
      <c r="E99" s="376" t="s">
        <v>4093</v>
      </c>
      <c r="F99" s="487"/>
    </row>
    <row r="100" ht="15.75" customHeight="1">
      <c r="A100" s="376">
        <v>34449.0</v>
      </c>
      <c r="B100" s="380" t="s">
        <v>4096</v>
      </c>
      <c r="C100" s="376" t="s">
        <v>3745</v>
      </c>
      <c r="D100" s="376" t="s">
        <v>3603</v>
      </c>
      <c r="E100" s="376" t="s">
        <v>4097</v>
      </c>
      <c r="F100" s="488"/>
    </row>
    <row r="101" ht="15.75" customHeight="1">
      <c r="A101" s="376">
        <v>32.0</v>
      </c>
      <c r="B101" s="380" t="s">
        <v>4098</v>
      </c>
      <c r="C101" s="376" t="s">
        <v>3745</v>
      </c>
      <c r="D101" s="376" t="s">
        <v>3603</v>
      </c>
      <c r="E101" s="376" t="s">
        <v>3002</v>
      </c>
      <c r="F101" s="487"/>
    </row>
    <row r="102" ht="15.75" customHeight="1">
      <c r="A102" s="376">
        <v>33.0</v>
      </c>
      <c r="B102" s="380" t="s">
        <v>4103</v>
      </c>
      <c r="C102" s="376" t="s">
        <v>3745</v>
      </c>
      <c r="D102" s="376" t="s">
        <v>3603</v>
      </c>
      <c r="E102" s="376" t="s">
        <v>4105</v>
      </c>
      <c r="F102" s="488"/>
    </row>
    <row r="103" ht="15.75" customHeight="1">
      <c r="A103" s="376">
        <v>43061.0</v>
      </c>
      <c r="B103" s="380" t="s">
        <v>4108</v>
      </c>
      <c r="C103" s="376" t="s">
        <v>3745</v>
      </c>
      <c r="D103" s="376" t="s">
        <v>3603</v>
      </c>
      <c r="E103" s="376" t="s">
        <v>4111</v>
      </c>
      <c r="F103" s="487"/>
    </row>
    <row r="104" ht="15.75" customHeight="1">
      <c r="A104" s="376">
        <v>43059.0</v>
      </c>
      <c r="B104" s="380" t="s">
        <v>4114</v>
      </c>
      <c r="C104" s="376" t="s">
        <v>3745</v>
      </c>
      <c r="D104" s="376" t="s">
        <v>3603</v>
      </c>
      <c r="E104" s="376" t="s">
        <v>4115</v>
      </c>
      <c r="F104" s="488"/>
    </row>
    <row r="105" ht="15.75" customHeight="1">
      <c r="A105" s="376">
        <v>36.0</v>
      </c>
      <c r="B105" s="380" t="s">
        <v>4119</v>
      </c>
      <c r="C105" s="376" t="s">
        <v>3745</v>
      </c>
      <c r="D105" s="376" t="s">
        <v>3603</v>
      </c>
      <c r="E105" s="376" t="s">
        <v>4122</v>
      </c>
      <c r="F105" s="487"/>
    </row>
    <row r="106" ht="15.75" customHeight="1">
      <c r="A106" s="376">
        <v>39.0</v>
      </c>
      <c r="B106" s="380" t="s">
        <v>4125</v>
      </c>
      <c r="C106" s="376" t="s">
        <v>3745</v>
      </c>
      <c r="D106" s="376" t="s">
        <v>3603</v>
      </c>
      <c r="E106" s="376" t="s">
        <v>4122</v>
      </c>
      <c r="F106" s="488"/>
    </row>
    <row r="107" ht="15.75" customHeight="1">
      <c r="A107" s="376">
        <v>43062.0</v>
      </c>
      <c r="B107" s="380" t="s">
        <v>4128</v>
      </c>
      <c r="C107" s="376" t="s">
        <v>3745</v>
      </c>
      <c r="D107" s="376" t="s">
        <v>3603</v>
      </c>
      <c r="E107" s="376" t="s">
        <v>4002</v>
      </c>
      <c r="F107" s="487"/>
    </row>
    <row r="108" ht="15.75" customHeight="1">
      <c r="A108" s="376">
        <v>43060.0</v>
      </c>
      <c r="B108" s="380" t="s">
        <v>4131</v>
      </c>
      <c r="C108" s="376" t="s">
        <v>3745</v>
      </c>
      <c r="D108" s="376" t="s">
        <v>3603</v>
      </c>
      <c r="E108" s="376" t="s">
        <v>4132</v>
      </c>
      <c r="F108" s="488"/>
    </row>
    <row r="109" ht="15.75" customHeight="1">
      <c r="A109" s="376">
        <v>20063.0</v>
      </c>
      <c r="B109" s="380" t="s">
        <v>4136</v>
      </c>
      <c r="C109" s="376" t="s">
        <v>3602</v>
      </c>
      <c r="D109" s="376" t="s">
        <v>3629</v>
      </c>
      <c r="E109" s="376" t="s">
        <v>3892</v>
      </c>
      <c r="F109" s="487"/>
    </row>
    <row r="110" ht="15.75" customHeight="1">
      <c r="A110" s="376">
        <v>40410.0</v>
      </c>
      <c r="B110" s="380" t="s">
        <v>4141</v>
      </c>
      <c r="C110" s="376" t="s">
        <v>3602</v>
      </c>
      <c r="D110" s="376" t="s">
        <v>3629</v>
      </c>
      <c r="E110" s="376" t="s">
        <v>4142</v>
      </c>
      <c r="F110" s="488"/>
    </row>
    <row r="111" ht="15.75" customHeight="1">
      <c r="A111" s="376">
        <v>40411.0</v>
      </c>
      <c r="B111" s="380" t="s">
        <v>4147</v>
      </c>
      <c r="C111" s="376" t="s">
        <v>3602</v>
      </c>
      <c r="D111" s="376" t="s">
        <v>3629</v>
      </c>
      <c r="E111" s="376" t="s">
        <v>4148</v>
      </c>
      <c r="F111" s="487"/>
    </row>
    <row r="112" ht="15.75" customHeight="1">
      <c r="A112" s="376">
        <v>40412.0</v>
      </c>
      <c r="B112" s="380" t="s">
        <v>4150</v>
      </c>
      <c r="C112" s="376" t="s">
        <v>3602</v>
      </c>
      <c r="D112" s="376" t="s">
        <v>3629</v>
      </c>
      <c r="E112" s="376" t="s">
        <v>4153</v>
      </c>
      <c r="F112" s="488"/>
    </row>
    <row r="113" ht="15.75" customHeight="1">
      <c r="A113" s="376">
        <v>38838.0</v>
      </c>
      <c r="B113" s="380" t="s">
        <v>4155</v>
      </c>
      <c r="C113" s="376" t="s">
        <v>3602</v>
      </c>
      <c r="D113" s="376" t="s">
        <v>3629</v>
      </c>
      <c r="E113" s="376" t="s">
        <v>4156</v>
      </c>
      <c r="F113" s="487"/>
    </row>
    <row r="114" ht="15.75" customHeight="1">
      <c r="A114" s="376">
        <v>38839.0</v>
      </c>
      <c r="B114" s="380" t="s">
        <v>4157</v>
      </c>
      <c r="C114" s="376" t="s">
        <v>3602</v>
      </c>
      <c r="D114" s="376" t="s">
        <v>3629</v>
      </c>
      <c r="E114" s="376" t="s">
        <v>4161</v>
      </c>
      <c r="F114" s="488"/>
    </row>
    <row r="115" ht="15.75" customHeight="1">
      <c r="A115" s="376">
        <v>55.0</v>
      </c>
      <c r="B115" s="380" t="s">
        <v>4163</v>
      </c>
      <c r="C115" s="376" t="s">
        <v>3602</v>
      </c>
      <c r="D115" s="376" t="s">
        <v>3629</v>
      </c>
      <c r="E115" s="376" t="s">
        <v>4165</v>
      </c>
      <c r="F115" s="487"/>
    </row>
    <row r="116" ht="15.75" customHeight="1">
      <c r="A116" s="376">
        <v>61.0</v>
      </c>
      <c r="B116" s="380" t="s">
        <v>4168</v>
      </c>
      <c r="C116" s="376" t="s">
        <v>3602</v>
      </c>
      <c r="D116" s="376" t="s">
        <v>3629</v>
      </c>
      <c r="E116" s="376" t="s">
        <v>4170</v>
      </c>
      <c r="F116" s="488"/>
    </row>
    <row r="117" ht="15.75" customHeight="1">
      <c r="A117" s="376">
        <v>62.0</v>
      </c>
      <c r="B117" s="380" t="s">
        <v>4171</v>
      </c>
      <c r="C117" s="376" t="s">
        <v>3602</v>
      </c>
      <c r="D117" s="376" t="s">
        <v>3629</v>
      </c>
      <c r="E117" s="376" t="s">
        <v>4174</v>
      </c>
      <c r="F117" s="487"/>
    </row>
    <row r="118" ht="15.75" customHeight="1">
      <c r="A118" s="376">
        <v>77.0</v>
      </c>
      <c r="B118" s="380" t="s">
        <v>4176</v>
      </c>
      <c r="C118" s="376" t="s">
        <v>3602</v>
      </c>
      <c r="D118" s="376" t="s">
        <v>3603</v>
      </c>
      <c r="E118" s="376" t="s">
        <v>4180</v>
      </c>
      <c r="F118" s="488"/>
    </row>
    <row r="119" ht="15.75" customHeight="1">
      <c r="A119" s="376">
        <v>76.0</v>
      </c>
      <c r="B119" s="380" t="s">
        <v>4184</v>
      </c>
      <c r="C119" s="376" t="s">
        <v>3602</v>
      </c>
      <c r="D119" s="376" t="s">
        <v>3603</v>
      </c>
      <c r="E119" s="376" t="s">
        <v>3828</v>
      </c>
      <c r="F119" s="487"/>
    </row>
    <row r="120" ht="15.75" customHeight="1">
      <c r="A120" s="376">
        <v>67.0</v>
      </c>
      <c r="B120" s="380" t="s">
        <v>4189</v>
      </c>
      <c r="C120" s="376" t="s">
        <v>3602</v>
      </c>
      <c r="D120" s="376" t="s">
        <v>3603</v>
      </c>
      <c r="E120" s="376" t="s">
        <v>4191</v>
      </c>
      <c r="F120" s="488"/>
    </row>
    <row r="121" ht="15.75" customHeight="1">
      <c r="A121" s="376">
        <v>71.0</v>
      </c>
      <c r="B121" s="380" t="s">
        <v>4194</v>
      </c>
      <c r="C121" s="376" t="s">
        <v>3602</v>
      </c>
      <c r="D121" s="376" t="s">
        <v>3603</v>
      </c>
      <c r="E121" s="376" t="s">
        <v>4196</v>
      </c>
      <c r="F121" s="487"/>
    </row>
    <row r="122" ht="15.75" customHeight="1">
      <c r="A122" s="376">
        <v>73.0</v>
      </c>
      <c r="B122" s="380" t="s">
        <v>4197</v>
      </c>
      <c r="C122" s="376" t="s">
        <v>3602</v>
      </c>
      <c r="D122" s="376" t="s">
        <v>3603</v>
      </c>
      <c r="E122" s="376" t="s">
        <v>4200</v>
      </c>
      <c r="F122" s="488"/>
    </row>
    <row r="123" ht="15.75" customHeight="1">
      <c r="A123" s="376">
        <v>103.0</v>
      </c>
      <c r="B123" s="380" t="s">
        <v>4202</v>
      </c>
      <c r="C123" s="376" t="s">
        <v>3602</v>
      </c>
      <c r="D123" s="376" t="s">
        <v>3603</v>
      </c>
      <c r="E123" s="376" t="s">
        <v>4203</v>
      </c>
      <c r="F123" s="487"/>
    </row>
    <row r="124" ht="15.75" customHeight="1">
      <c r="A124" s="376">
        <v>107.0</v>
      </c>
      <c r="B124" s="380" t="s">
        <v>4206</v>
      </c>
      <c r="C124" s="376" t="s">
        <v>3602</v>
      </c>
      <c r="D124" s="376" t="s">
        <v>3603</v>
      </c>
      <c r="E124" s="376" t="s">
        <v>4209</v>
      </c>
      <c r="F124" s="488"/>
    </row>
    <row r="125" ht="15.75" customHeight="1">
      <c r="A125" s="376">
        <v>65.0</v>
      </c>
      <c r="B125" s="380" t="s">
        <v>4210</v>
      </c>
      <c r="C125" s="376" t="s">
        <v>3602</v>
      </c>
      <c r="D125" s="376" t="s">
        <v>3603</v>
      </c>
      <c r="E125" s="376" t="s">
        <v>3499</v>
      </c>
      <c r="F125" s="487"/>
    </row>
    <row r="126" ht="15.75" customHeight="1">
      <c r="A126" s="376">
        <v>108.0</v>
      </c>
      <c r="B126" s="380" t="s">
        <v>4214</v>
      </c>
      <c r="C126" s="376" t="s">
        <v>3602</v>
      </c>
      <c r="D126" s="376" t="s">
        <v>3603</v>
      </c>
      <c r="E126" s="376" t="s">
        <v>4217</v>
      </c>
      <c r="F126" s="488"/>
    </row>
    <row r="127" ht="15.75" customHeight="1">
      <c r="A127" s="376">
        <v>110.0</v>
      </c>
      <c r="B127" s="380" t="s">
        <v>4220</v>
      </c>
      <c r="C127" s="376" t="s">
        <v>3602</v>
      </c>
      <c r="D127" s="376" t="s">
        <v>3603</v>
      </c>
      <c r="E127" s="376" t="s">
        <v>4221</v>
      </c>
      <c r="F127" s="487"/>
    </row>
    <row r="128" ht="15.75" customHeight="1">
      <c r="A128" s="376">
        <v>109.0</v>
      </c>
      <c r="B128" s="380" t="s">
        <v>4225</v>
      </c>
      <c r="C128" s="376" t="s">
        <v>3602</v>
      </c>
      <c r="D128" s="376" t="s">
        <v>3603</v>
      </c>
      <c r="E128" s="376" t="s">
        <v>4227</v>
      </c>
      <c r="F128" s="488"/>
    </row>
    <row r="129" ht="15.75" customHeight="1">
      <c r="A129" s="376">
        <v>111.0</v>
      </c>
      <c r="B129" s="380" t="s">
        <v>4228</v>
      </c>
      <c r="C129" s="376" t="s">
        <v>3602</v>
      </c>
      <c r="D129" s="376" t="s">
        <v>3603</v>
      </c>
      <c r="E129" s="376" t="s">
        <v>3049</v>
      </c>
      <c r="F129" s="487"/>
    </row>
    <row r="130" ht="15.75" customHeight="1">
      <c r="A130" s="376">
        <v>112.0</v>
      </c>
      <c r="B130" s="380" t="s">
        <v>4232</v>
      </c>
      <c r="C130" s="376" t="s">
        <v>3602</v>
      </c>
      <c r="D130" s="376" t="s">
        <v>3603</v>
      </c>
      <c r="E130" s="376" t="s">
        <v>4234</v>
      </c>
      <c r="F130" s="488"/>
    </row>
    <row r="131" ht="15.75" customHeight="1">
      <c r="A131" s="376">
        <v>113.0</v>
      </c>
      <c r="B131" s="380" t="s">
        <v>4235</v>
      </c>
      <c r="C131" s="376" t="s">
        <v>3602</v>
      </c>
      <c r="D131" s="376" t="s">
        <v>3603</v>
      </c>
      <c r="E131" s="376" t="s">
        <v>4238</v>
      </c>
      <c r="F131" s="487"/>
    </row>
    <row r="132" ht="15.75" customHeight="1">
      <c r="A132" s="376">
        <v>104.0</v>
      </c>
      <c r="B132" s="380" t="s">
        <v>4240</v>
      </c>
      <c r="C132" s="376" t="s">
        <v>3602</v>
      </c>
      <c r="D132" s="376" t="s">
        <v>3603</v>
      </c>
      <c r="E132" s="376" t="s">
        <v>4242</v>
      </c>
      <c r="F132" s="488"/>
    </row>
    <row r="133" ht="15.75" customHeight="1">
      <c r="A133" s="376">
        <v>102.0</v>
      </c>
      <c r="B133" s="380" t="s">
        <v>4243</v>
      </c>
      <c r="C133" s="376" t="s">
        <v>3602</v>
      </c>
      <c r="D133" s="376" t="s">
        <v>3603</v>
      </c>
      <c r="E133" s="376" t="s">
        <v>3900</v>
      </c>
      <c r="F133" s="487"/>
    </row>
    <row r="134" ht="15.75" customHeight="1">
      <c r="A134" s="376">
        <v>95.0</v>
      </c>
      <c r="B134" s="380" t="s">
        <v>4247</v>
      </c>
      <c r="C134" s="376" t="s">
        <v>3602</v>
      </c>
      <c r="D134" s="376" t="s">
        <v>3603</v>
      </c>
      <c r="E134" s="376" t="s">
        <v>4251</v>
      </c>
      <c r="F134" s="488"/>
    </row>
    <row r="135" ht="15.75" customHeight="1">
      <c r="A135" s="376">
        <v>96.0</v>
      </c>
      <c r="B135" s="380" t="s">
        <v>4252</v>
      </c>
      <c r="C135" s="376" t="s">
        <v>3602</v>
      </c>
      <c r="D135" s="376" t="s">
        <v>3603</v>
      </c>
      <c r="E135" s="376" t="s">
        <v>4253</v>
      </c>
      <c r="F135" s="487"/>
    </row>
    <row r="136" ht="15.75" customHeight="1">
      <c r="A136" s="376">
        <v>97.0</v>
      </c>
      <c r="B136" s="380" t="s">
        <v>4254</v>
      </c>
      <c r="C136" s="376" t="s">
        <v>3602</v>
      </c>
      <c r="D136" s="376" t="s">
        <v>3603</v>
      </c>
      <c r="E136" s="376" t="s">
        <v>4255</v>
      </c>
      <c r="F136" s="488"/>
    </row>
    <row r="137" ht="15.75" customHeight="1">
      <c r="A137" s="376">
        <v>98.0</v>
      </c>
      <c r="B137" s="380" t="s">
        <v>4258</v>
      </c>
      <c r="C137" s="376" t="s">
        <v>3602</v>
      </c>
      <c r="D137" s="376" t="s">
        <v>3603</v>
      </c>
      <c r="E137" s="376" t="s">
        <v>4259</v>
      </c>
      <c r="F137" s="487"/>
    </row>
    <row r="138" ht="15.75" customHeight="1">
      <c r="A138" s="376">
        <v>99.0</v>
      </c>
      <c r="B138" s="380" t="s">
        <v>4261</v>
      </c>
      <c r="C138" s="376" t="s">
        <v>3602</v>
      </c>
      <c r="D138" s="376" t="s">
        <v>3603</v>
      </c>
      <c r="E138" s="376" t="s">
        <v>4264</v>
      </c>
      <c r="F138" s="488"/>
    </row>
    <row r="139" ht="15.75" customHeight="1">
      <c r="A139" s="376">
        <v>100.0</v>
      </c>
      <c r="B139" s="380" t="s">
        <v>4265</v>
      </c>
      <c r="C139" s="376" t="s">
        <v>3602</v>
      </c>
      <c r="D139" s="376" t="s">
        <v>3603</v>
      </c>
      <c r="E139" s="376" t="s">
        <v>4269</v>
      </c>
      <c r="F139" s="487"/>
    </row>
    <row r="140" ht="15.75" customHeight="1">
      <c r="A140" s="376">
        <v>75.0</v>
      </c>
      <c r="B140" s="380" t="s">
        <v>4271</v>
      </c>
      <c r="C140" s="376" t="s">
        <v>3602</v>
      </c>
      <c r="D140" s="376" t="s">
        <v>3603</v>
      </c>
      <c r="E140" s="376" t="s">
        <v>4273</v>
      </c>
      <c r="F140" s="488"/>
    </row>
    <row r="141" ht="15.75" customHeight="1">
      <c r="A141" s="376">
        <v>114.0</v>
      </c>
      <c r="B141" s="380" t="s">
        <v>4276</v>
      </c>
      <c r="C141" s="376" t="s">
        <v>3602</v>
      </c>
      <c r="D141" s="376" t="s">
        <v>3603</v>
      </c>
      <c r="E141" s="376" t="s">
        <v>4277</v>
      </c>
      <c r="F141" s="487"/>
    </row>
    <row r="142" ht="15.75" customHeight="1">
      <c r="A142" s="376">
        <v>68.0</v>
      </c>
      <c r="B142" s="380" t="s">
        <v>4281</v>
      </c>
      <c r="C142" s="376" t="s">
        <v>3602</v>
      </c>
      <c r="D142" s="376" t="s">
        <v>3603</v>
      </c>
      <c r="E142" s="376" t="s">
        <v>4283</v>
      </c>
      <c r="F142" s="488"/>
    </row>
    <row r="143" ht="15.75" customHeight="1">
      <c r="A143" s="376">
        <v>86.0</v>
      </c>
      <c r="B143" s="380" t="s">
        <v>4286</v>
      </c>
      <c r="C143" s="376" t="s">
        <v>3602</v>
      </c>
      <c r="D143" s="376" t="s">
        <v>3603</v>
      </c>
      <c r="E143" s="376" t="s">
        <v>4289</v>
      </c>
      <c r="F143" s="487"/>
    </row>
    <row r="144" ht="15.75" customHeight="1">
      <c r="A144" s="376">
        <v>66.0</v>
      </c>
      <c r="B144" s="380" t="s">
        <v>4292</v>
      </c>
      <c r="C144" s="376" t="s">
        <v>3602</v>
      </c>
      <c r="D144" s="376" t="s">
        <v>3603</v>
      </c>
      <c r="E144" s="376" t="s">
        <v>4294</v>
      </c>
      <c r="F144" s="488"/>
    </row>
    <row r="145" ht="15.75" customHeight="1">
      <c r="A145" s="376">
        <v>69.0</v>
      </c>
      <c r="B145" s="380" t="s">
        <v>4299</v>
      </c>
      <c r="C145" s="376" t="s">
        <v>3602</v>
      </c>
      <c r="D145" s="376" t="s">
        <v>3603</v>
      </c>
      <c r="E145" s="376" t="s">
        <v>4301</v>
      </c>
      <c r="F145" s="487"/>
    </row>
    <row r="146" ht="15.75" customHeight="1">
      <c r="A146" s="376">
        <v>83.0</v>
      </c>
      <c r="B146" s="380" t="s">
        <v>4305</v>
      </c>
      <c r="C146" s="376" t="s">
        <v>3602</v>
      </c>
      <c r="D146" s="376" t="s">
        <v>3603</v>
      </c>
      <c r="E146" s="376" t="s">
        <v>4306</v>
      </c>
      <c r="F146" s="488"/>
    </row>
    <row r="147" ht="15.75" customHeight="1">
      <c r="A147" s="376">
        <v>74.0</v>
      </c>
      <c r="B147" s="380" t="s">
        <v>4310</v>
      </c>
      <c r="C147" s="376" t="s">
        <v>3602</v>
      </c>
      <c r="D147" s="376" t="s">
        <v>3603</v>
      </c>
      <c r="E147" s="376" t="s">
        <v>4313</v>
      </c>
      <c r="F147" s="487"/>
    </row>
    <row r="148" ht="15.75" customHeight="1">
      <c r="A148" s="376">
        <v>106.0</v>
      </c>
      <c r="B148" s="380" t="s">
        <v>4316</v>
      </c>
      <c r="C148" s="376" t="s">
        <v>3602</v>
      </c>
      <c r="D148" s="376" t="s">
        <v>3603</v>
      </c>
      <c r="E148" s="376" t="s">
        <v>4320</v>
      </c>
      <c r="F148" s="488"/>
    </row>
    <row r="149" ht="15.75" customHeight="1">
      <c r="A149" s="376">
        <v>87.0</v>
      </c>
      <c r="B149" s="380" t="s">
        <v>4324</v>
      </c>
      <c r="C149" s="376" t="s">
        <v>3602</v>
      </c>
      <c r="D149" s="376" t="s">
        <v>3603</v>
      </c>
      <c r="E149" s="376" t="s">
        <v>4326</v>
      </c>
      <c r="F149" s="487"/>
    </row>
    <row r="150" ht="15.75" customHeight="1">
      <c r="A150" s="376">
        <v>88.0</v>
      </c>
      <c r="B150" s="380" t="s">
        <v>4330</v>
      </c>
      <c r="C150" s="376" t="s">
        <v>3602</v>
      </c>
      <c r="D150" s="376" t="s">
        <v>3603</v>
      </c>
      <c r="E150" s="376" t="s">
        <v>4331</v>
      </c>
      <c r="F150" s="488"/>
    </row>
    <row r="151" ht="15.75" customHeight="1">
      <c r="A151" s="376">
        <v>89.0</v>
      </c>
      <c r="B151" s="380" t="s">
        <v>4334</v>
      </c>
      <c r="C151" s="376" t="s">
        <v>3602</v>
      </c>
      <c r="D151" s="376" t="s">
        <v>3603</v>
      </c>
      <c r="E151" s="376" t="s">
        <v>4335</v>
      </c>
      <c r="F151" s="487"/>
    </row>
    <row r="152" ht="15.75" customHeight="1">
      <c r="A152" s="376">
        <v>90.0</v>
      </c>
      <c r="B152" s="380" t="s">
        <v>4336</v>
      </c>
      <c r="C152" s="376" t="s">
        <v>3602</v>
      </c>
      <c r="D152" s="376" t="s">
        <v>3603</v>
      </c>
      <c r="E152" s="376" t="s">
        <v>2756</v>
      </c>
      <c r="F152" s="488"/>
    </row>
    <row r="153" ht="15.75" customHeight="1">
      <c r="A153" s="376">
        <v>81.0</v>
      </c>
      <c r="B153" s="380" t="s">
        <v>4341</v>
      </c>
      <c r="C153" s="376" t="s">
        <v>3602</v>
      </c>
      <c r="D153" s="376" t="s">
        <v>3603</v>
      </c>
      <c r="E153" s="376" t="s">
        <v>4343</v>
      </c>
      <c r="F153" s="487"/>
    </row>
    <row r="154" ht="15.75" customHeight="1">
      <c r="A154" s="376">
        <v>82.0</v>
      </c>
      <c r="B154" s="380" t="s">
        <v>4347</v>
      </c>
      <c r="C154" s="376" t="s">
        <v>3602</v>
      </c>
      <c r="D154" s="376" t="s">
        <v>3603</v>
      </c>
      <c r="E154" s="376" t="s">
        <v>4348</v>
      </c>
      <c r="F154" s="488"/>
    </row>
    <row r="155" ht="15.75" customHeight="1">
      <c r="A155" s="376">
        <v>105.0</v>
      </c>
      <c r="B155" s="380" t="s">
        <v>4352</v>
      </c>
      <c r="C155" s="376" t="s">
        <v>3602</v>
      </c>
      <c r="D155" s="376" t="s">
        <v>3603</v>
      </c>
      <c r="E155" s="376" t="s">
        <v>4354</v>
      </c>
      <c r="F155" s="487"/>
    </row>
    <row r="156" ht="15.75" customHeight="1">
      <c r="A156" s="376">
        <v>60.0</v>
      </c>
      <c r="B156" s="380" t="s">
        <v>4358</v>
      </c>
      <c r="C156" s="376" t="s">
        <v>3602</v>
      </c>
      <c r="D156" s="376" t="s">
        <v>3629</v>
      </c>
      <c r="E156" s="376" t="s">
        <v>2991</v>
      </c>
      <c r="F156" s="488"/>
    </row>
    <row r="157" ht="15.75" customHeight="1">
      <c r="A157" s="376">
        <v>72.0</v>
      </c>
      <c r="B157" s="380" t="s">
        <v>4362</v>
      </c>
      <c r="C157" s="376" t="s">
        <v>3602</v>
      </c>
      <c r="D157" s="376" t="s">
        <v>3603</v>
      </c>
      <c r="E157" s="376" t="s">
        <v>4366</v>
      </c>
      <c r="F157" s="487"/>
    </row>
    <row r="158" ht="15.75" customHeight="1">
      <c r="A158" s="376">
        <v>70.0</v>
      </c>
      <c r="B158" s="380" t="s">
        <v>4369</v>
      </c>
      <c r="C158" s="376" t="s">
        <v>3602</v>
      </c>
      <c r="D158" s="376" t="s">
        <v>3603</v>
      </c>
      <c r="E158" s="376" t="s">
        <v>4372</v>
      </c>
      <c r="F158" s="488"/>
    </row>
    <row r="159" ht="15.75" customHeight="1">
      <c r="A159" s="376">
        <v>85.0</v>
      </c>
      <c r="B159" s="380" t="s">
        <v>4377</v>
      </c>
      <c r="C159" s="376" t="s">
        <v>3602</v>
      </c>
      <c r="D159" s="376" t="s">
        <v>3603</v>
      </c>
      <c r="E159" s="376" t="s">
        <v>4378</v>
      </c>
      <c r="F159" s="487"/>
    </row>
    <row r="160" ht="15.75" customHeight="1">
      <c r="A160" s="376">
        <v>84.0</v>
      </c>
      <c r="B160" s="380" t="s">
        <v>4382</v>
      </c>
      <c r="C160" s="376" t="s">
        <v>3602</v>
      </c>
      <c r="D160" s="376" t="s">
        <v>3603</v>
      </c>
      <c r="E160" s="376" t="s">
        <v>4383</v>
      </c>
      <c r="F160" s="488"/>
    </row>
    <row r="161" ht="15.75" customHeight="1">
      <c r="A161" s="376">
        <v>37997.0</v>
      </c>
      <c r="B161" s="380" t="s">
        <v>4388</v>
      </c>
      <c r="C161" s="376" t="s">
        <v>3602</v>
      </c>
      <c r="D161" s="376" t="s">
        <v>3603</v>
      </c>
      <c r="E161" s="376" t="s">
        <v>4234</v>
      </c>
      <c r="F161" s="487"/>
    </row>
    <row r="162" ht="15.75" customHeight="1">
      <c r="A162" s="376">
        <v>37998.0</v>
      </c>
      <c r="B162" s="380" t="s">
        <v>4390</v>
      </c>
      <c r="C162" s="376" t="s">
        <v>3602</v>
      </c>
      <c r="D162" s="376" t="s">
        <v>3603</v>
      </c>
      <c r="E162" s="376" t="s">
        <v>4392</v>
      </c>
      <c r="F162" s="488"/>
    </row>
    <row r="163" ht="15.75" customHeight="1">
      <c r="A163" s="376">
        <v>10899.0</v>
      </c>
      <c r="B163" s="380" t="s">
        <v>4395</v>
      </c>
      <c r="C163" s="376" t="s">
        <v>3602</v>
      </c>
      <c r="D163" s="376" t="s">
        <v>3603</v>
      </c>
      <c r="E163" s="376" t="s">
        <v>4396</v>
      </c>
      <c r="F163" s="487"/>
    </row>
    <row r="164" ht="15.75" customHeight="1">
      <c r="A164" s="376">
        <v>10900.0</v>
      </c>
      <c r="B164" s="380" t="s">
        <v>4398</v>
      </c>
      <c r="C164" s="376" t="s">
        <v>3602</v>
      </c>
      <c r="D164" s="376" t="s">
        <v>3603</v>
      </c>
      <c r="E164" s="376" t="s">
        <v>4401</v>
      </c>
      <c r="F164" s="488"/>
    </row>
    <row r="165" ht="15.75" customHeight="1">
      <c r="A165" s="376">
        <v>46.0</v>
      </c>
      <c r="B165" s="380" t="s">
        <v>4404</v>
      </c>
      <c r="C165" s="376" t="s">
        <v>3602</v>
      </c>
      <c r="D165" s="376" t="s">
        <v>3629</v>
      </c>
      <c r="E165" s="376" t="s">
        <v>4407</v>
      </c>
      <c r="F165" s="487"/>
    </row>
    <row r="166" ht="15.75" customHeight="1">
      <c r="A166" s="376">
        <v>51.0</v>
      </c>
      <c r="B166" s="380" t="s">
        <v>4409</v>
      </c>
      <c r="C166" s="376" t="s">
        <v>3602</v>
      </c>
      <c r="D166" s="376" t="s">
        <v>3629</v>
      </c>
      <c r="E166" s="376" t="s">
        <v>4412</v>
      </c>
      <c r="F166" s="488"/>
    </row>
    <row r="167" ht="15.75" customHeight="1">
      <c r="A167" s="376">
        <v>12863.0</v>
      </c>
      <c r="B167" s="380" t="s">
        <v>4413</v>
      </c>
      <c r="C167" s="376" t="s">
        <v>3602</v>
      </c>
      <c r="D167" s="376" t="s">
        <v>3629</v>
      </c>
      <c r="E167" s="376" t="s">
        <v>4416</v>
      </c>
      <c r="F167" s="487"/>
    </row>
    <row r="168" ht="15.75" customHeight="1">
      <c r="A168" s="376">
        <v>50.0</v>
      </c>
      <c r="B168" s="380" t="s">
        <v>4419</v>
      </c>
      <c r="C168" s="376" t="s">
        <v>3602</v>
      </c>
      <c r="D168" s="376" t="s">
        <v>3629</v>
      </c>
      <c r="E168" s="376" t="s">
        <v>4420</v>
      </c>
      <c r="F168" s="488"/>
    </row>
    <row r="169" ht="15.75" customHeight="1">
      <c r="A169" s="376">
        <v>47.0</v>
      </c>
      <c r="B169" s="380" t="s">
        <v>4422</v>
      </c>
      <c r="C169" s="376" t="s">
        <v>3602</v>
      </c>
      <c r="D169" s="376" t="s">
        <v>3629</v>
      </c>
      <c r="E169" s="376" t="s">
        <v>4424</v>
      </c>
      <c r="F169" s="487"/>
    </row>
    <row r="170" ht="15.75" customHeight="1">
      <c r="A170" s="376">
        <v>48.0</v>
      </c>
      <c r="B170" s="380" t="s">
        <v>4426</v>
      </c>
      <c r="C170" s="376" t="s">
        <v>3602</v>
      </c>
      <c r="D170" s="376" t="s">
        <v>3629</v>
      </c>
      <c r="E170" s="376" t="s">
        <v>4427</v>
      </c>
      <c r="F170" s="488"/>
    </row>
    <row r="171" ht="15.75" customHeight="1">
      <c r="A171" s="376">
        <v>52.0</v>
      </c>
      <c r="B171" s="380" t="s">
        <v>4429</v>
      </c>
      <c r="C171" s="376" t="s">
        <v>3602</v>
      </c>
      <c r="D171" s="376" t="s">
        <v>3629</v>
      </c>
      <c r="E171" s="376" t="s">
        <v>4431</v>
      </c>
      <c r="F171" s="487"/>
    </row>
    <row r="172" ht="15.75" customHeight="1">
      <c r="A172" s="376">
        <v>43.0</v>
      </c>
      <c r="B172" s="380" t="s">
        <v>4433</v>
      </c>
      <c r="C172" s="376" t="s">
        <v>3602</v>
      </c>
      <c r="D172" s="376" t="s">
        <v>3629</v>
      </c>
      <c r="E172" s="376" t="s">
        <v>4435</v>
      </c>
      <c r="F172" s="488"/>
    </row>
    <row r="173" ht="15.75" customHeight="1">
      <c r="A173" s="376">
        <v>4791.0</v>
      </c>
      <c r="B173" s="380" t="s">
        <v>4436</v>
      </c>
      <c r="C173" s="376" t="s">
        <v>3745</v>
      </c>
      <c r="D173" s="376" t="s">
        <v>3603</v>
      </c>
      <c r="E173" s="376" t="s">
        <v>4437</v>
      </c>
      <c r="F173" s="487"/>
    </row>
    <row r="174" ht="15.75" customHeight="1">
      <c r="A174" s="376">
        <v>157.0</v>
      </c>
      <c r="B174" s="380" t="s">
        <v>4440</v>
      </c>
      <c r="C174" s="376" t="s">
        <v>3745</v>
      </c>
      <c r="D174" s="376" t="s">
        <v>3603</v>
      </c>
      <c r="E174" s="376" t="s">
        <v>4442</v>
      </c>
      <c r="F174" s="488"/>
    </row>
    <row r="175" ht="15.75" customHeight="1">
      <c r="A175" s="376">
        <v>156.0</v>
      </c>
      <c r="B175" s="380" t="s">
        <v>4444</v>
      </c>
      <c r="C175" s="376" t="s">
        <v>3745</v>
      </c>
      <c r="D175" s="376" t="s">
        <v>3603</v>
      </c>
      <c r="E175" s="376" t="s">
        <v>4445</v>
      </c>
      <c r="F175" s="487"/>
    </row>
    <row r="176" ht="15.75" customHeight="1">
      <c r="A176" s="376">
        <v>131.0</v>
      </c>
      <c r="B176" s="380" t="s">
        <v>4446</v>
      </c>
      <c r="C176" s="376" t="s">
        <v>3745</v>
      </c>
      <c r="D176" s="376" t="s">
        <v>3603</v>
      </c>
      <c r="E176" s="376" t="s">
        <v>4449</v>
      </c>
      <c r="F176" s="488"/>
    </row>
    <row r="177" ht="15.75" customHeight="1">
      <c r="A177" s="376">
        <v>39719.0</v>
      </c>
      <c r="B177" s="380" t="s">
        <v>4451</v>
      </c>
      <c r="C177" s="376" t="s">
        <v>3993</v>
      </c>
      <c r="D177" s="376" t="s">
        <v>3603</v>
      </c>
      <c r="E177" s="376" t="s">
        <v>4453</v>
      </c>
      <c r="F177" s="487"/>
    </row>
    <row r="178" ht="15.75" customHeight="1">
      <c r="A178" s="376">
        <v>21114.0</v>
      </c>
      <c r="B178" s="380" t="s">
        <v>4454</v>
      </c>
      <c r="C178" s="376" t="s">
        <v>3602</v>
      </c>
      <c r="D178" s="376" t="s">
        <v>3603</v>
      </c>
      <c r="E178" s="376" t="s">
        <v>4456</v>
      </c>
      <c r="F178" s="488"/>
    </row>
    <row r="179" ht="15.75" customHeight="1">
      <c r="A179" s="376">
        <v>119.0</v>
      </c>
      <c r="B179" s="380" t="s">
        <v>4458</v>
      </c>
      <c r="C179" s="376" t="s">
        <v>3602</v>
      </c>
      <c r="D179" s="376" t="s">
        <v>3653</v>
      </c>
      <c r="E179" s="376" t="s">
        <v>4460</v>
      </c>
      <c r="F179" s="487"/>
    </row>
    <row r="180" ht="15.75" customHeight="1">
      <c r="A180" s="376">
        <v>20080.0</v>
      </c>
      <c r="B180" s="380" t="s">
        <v>4461</v>
      </c>
      <c r="C180" s="376" t="s">
        <v>3602</v>
      </c>
      <c r="D180" s="376" t="s">
        <v>3603</v>
      </c>
      <c r="E180" s="376" t="s">
        <v>4463</v>
      </c>
      <c r="F180" s="488"/>
    </row>
    <row r="181" ht="15.75" customHeight="1">
      <c r="A181" s="376">
        <v>122.0</v>
      </c>
      <c r="B181" s="380" t="s">
        <v>4464</v>
      </c>
      <c r="C181" s="376" t="s">
        <v>3602</v>
      </c>
      <c r="D181" s="376" t="s">
        <v>3603</v>
      </c>
      <c r="E181" s="376" t="s">
        <v>4466</v>
      </c>
      <c r="F181" s="487"/>
    </row>
    <row r="182" ht="15.75" customHeight="1">
      <c r="A182" s="376">
        <v>3410.0</v>
      </c>
      <c r="B182" s="380" t="s">
        <v>4468</v>
      </c>
      <c r="C182" s="376" t="s">
        <v>3745</v>
      </c>
      <c r="D182" s="376" t="s">
        <v>3603</v>
      </c>
      <c r="E182" s="376" t="s">
        <v>4470</v>
      </c>
      <c r="F182" s="488"/>
    </row>
    <row r="183" ht="15.75" customHeight="1">
      <c r="A183" s="376">
        <v>124.0</v>
      </c>
      <c r="B183" s="380" t="s">
        <v>4471</v>
      </c>
      <c r="C183" s="376" t="s">
        <v>3993</v>
      </c>
      <c r="D183" s="376" t="s">
        <v>3603</v>
      </c>
      <c r="E183" s="376" t="s">
        <v>4473</v>
      </c>
      <c r="F183" s="487"/>
    </row>
    <row r="184" ht="15.75" customHeight="1">
      <c r="A184" s="376">
        <v>7334.0</v>
      </c>
      <c r="B184" s="380" t="s">
        <v>4475</v>
      </c>
      <c r="C184" s="376" t="s">
        <v>3993</v>
      </c>
      <c r="D184" s="376" t="s">
        <v>3603</v>
      </c>
      <c r="E184" s="376" t="s">
        <v>4477</v>
      </c>
      <c r="F184" s="488"/>
    </row>
    <row r="185" ht="15.75" customHeight="1">
      <c r="A185" s="376">
        <v>123.0</v>
      </c>
      <c r="B185" s="380" t="s">
        <v>4479</v>
      </c>
      <c r="C185" s="376" t="s">
        <v>3993</v>
      </c>
      <c r="D185" s="376" t="s">
        <v>3653</v>
      </c>
      <c r="E185" s="376" t="s">
        <v>4481</v>
      </c>
      <c r="F185" s="487"/>
    </row>
    <row r="186" ht="15.75" customHeight="1">
      <c r="A186" s="376">
        <v>127.0</v>
      </c>
      <c r="B186" s="380" t="s">
        <v>4482</v>
      </c>
      <c r="C186" s="376" t="s">
        <v>3993</v>
      </c>
      <c r="D186" s="376" t="s">
        <v>3603</v>
      </c>
      <c r="E186" s="376" t="s">
        <v>3029</v>
      </c>
      <c r="F186" s="488"/>
    </row>
    <row r="187" ht="15.75" customHeight="1">
      <c r="A187" s="376">
        <v>41373.0</v>
      </c>
      <c r="B187" s="380" t="s">
        <v>4486</v>
      </c>
      <c r="C187" s="376" t="s">
        <v>3993</v>
      </c>
      <c r="D187" s="376" t="s">
        <v>3603</v>
      </c>
      <c r="E187" s="376" t="s">
        <v>4487</v>
      </c>
      <c r="F187" s="487"/>
    </row>
    <row r="188" ht="15.75" customHeight="1">
      <c r="A188" s="376">
        <v>133.0</v>
      </c>
      <c r="B188" s="380" t="s">
        <v>4488</v>
      </c>
      <c r="C188" s="376" t="s">
        <v>3993</v>
      </c>
      <c r="D188" s="376" t="s">
        <v>3603</v>
      </c>
      <c r="E188" s="376" t="s">
        <v>4491</v>
      </c>
      <c r="F188" s="488"/>
    </row>
    <row r="189" ht="15.75" customHeight="1">
      <c r="A189" s="376">
        <v>37538.0</v>
      </c>
      <c r="B189" s="380" t="s">
        <v>4494</v>
      </c>
      <c r="C189" s="376" t="s">
        <v>4495</v>
      </c>
      <c r="D189" s="376" t="s">
        <v>3603</v>
      </c>
      <c r="E189" s="376" t="s">
        <v>4497</v>
      </c>
      <c r="F189" s="487"/>
    </row>
    <row r="190" ht="15.75" customHeight="1">
      <c r="A190" s="376">
        <v>43617.0</v>
      </c>
      <c r="B190" s="380" t="s">
        <v>4500</v>
      </c>
      <c r="C190" s="376" t="s">
        <v>3993</v>
      </c>
      <c r="D190" s="376" t="s">
        <v>3603</v>
      </c>
      <c r="E190" s="376" t="s">
        <v>4502</v>
      </c>
      <c r="F190" s="488"/>
    </row>
    <row r="191" ht="15.75" customHeight="1">
      <c r="A191" s="376">
        <v>132.0</v>
      </c>
      <c r="B191" s="380" t="s">
        <v>4504</v>
      </c>
      <c r="C191" s="376" t="s">
        <v>3993</v>
      </c>
      <c r="D191" s="376" t="s">
        <v>3603</v>
      </c>
      <c r="E191" s="376" t="s">
        <v>4506</v>
      </c>
      <c r="F191" s="487"/>
    </row>
    <row r="192" ht="15.75" customHeight="1">
      <c r="A192" s="376">
        <v>13408.0</v>
      </c>
      <c r="B192" s="380" t="s">
        <v>4509</v>
      </c>
      <c r="C192" s="376" t="s">
        <v>4510</v>
      </c>
      <c r="D192" s="376" t="s">
        <v>3603</v>
      </c>
      <c r="E192" s="376" t="s">
        <v>4512</v>
      </c>
      <c r="F192" s="488"/>
    </row>
    <row r="193" ht="15.75" customHeight="1">
      <c r="A193" s="376">
        <v>43618.0</v>
      </c>
      <c r="B193" s="380" t="s">
        <v>4515</v>
      </c>
      <c r="C193" s="376" t="s">
        <v>3745</v>
      </c>
      <c r="D193" s="376" t="s">
        <v>3603</v>
      </c>
      <c r="E193" s="376" t="s">
        <v>4516</v>
      </c>
      <c r="F193" s="487"/>
    </row>
    <row r="194" ht="15.75" customHeight="1">
      <c r="A194" s="376">
        <v>37476.0</v>
      </c>
      <c r="B194" s="380" t="s">
        <v>4520</v>
      </c>
      <c r="C194" s="376" t="s">
        <v>3602</v>
      </c>
      <c r="D194" s="376" t="s">
        <v>3603</v>
      </c>
      <c r="E194" s="376" t="s">
        <v>4521</v>
      </c>
      <c r="F194" s="488"/>
    </row>
    <row r="195" ht="15.75" customHeight="1">
      <c r="A195" s="376">
        <v>37478.0</v>
      </c>
      <c r="B195" s="380" t="s">
        <v>4525</v>
      </c>
      <c r="C195" s="376" t="s">
        <v>3602</v>
      </c>
      <c r="D195" s="376" t="s">
        <v>3603</v>
      </c>
      <c r="E195" s="376" t="s">
        <v>4526</v>
      </c>
      <c r="F195" s="487"/>
    </row>
    <row r="196" ht="15.75" customHeight="1">
      <c r="A196" s="376">
        <v>37477.0</v>
      </c>
      <c r="B196" s="380" t="s">
        <v>4530</v>
      </c>
      <c r="C196" s="376" t="s">
        <v>3602</v>
      </c>
      <c r="D196" s="376" t="s">
        <v>3603</v>
      </c>
      <c r="E196" s="376" t="s">
        <v>4532</v>
      </c>
      <c r="F196" s="488"/>
    </row>
    <row r="197" ht="15.75" customHeight="1">
      <c r="A197" s="376">
        <v>37479.0</v>
      </c>
      <c r="B197" s="380" t="s">
        <v>4533</v>
      </c>
      <c r="C197" s="376" t="s">
        <v>3602</v>
      </c>
      <c r="D197" s="376" t="s">
        <v>3603</v>
      </c>
      <c r="E197" s="376" t="s">
        <v>4537</v>
      </c>
      <c r="F197" s="487"/>
    </row>
    <row r="198" ht="15.75" customHeight="1">
      <c r="A198" s="376">
        <v>4319.0</v>
      </c>
      <c r="B198" s="380" t="s">
        <v>4539</v>
      </c>
      <c r="C198" s="376" t="s">
        <v>3602</v>
      </c>
      <c r="D198" s="376" t="s">
        <v>3603</v>
      </c>
      <c r="E198" s="376" t="s">
        <v>4541</v>
      </c>
      <c r="F198" s="488"/>
    </row>
    <row r="199" ht="15.75" customHeight="1">
      <c r="A199" s="376">
        <v>42409.0</v>
      </c>
      <c r="B199" s="380" t="s">
        <v>4545</v>
      </c>
      <c r="C199" s="376" t="s">
        <v>3745</v>
      </c>
      <c r="D199" s="376" t="s">
        <v>3603</v>
      </c>
      <c r="E199" s="376" t="s">
        <v>4546</v>
      </c>
      <c r="F199" s="487"/>
    </row>
    <row r="200" ht="15.75" customHeight="1">
      <c r="A200" s="376">
        <v>40553.0</v>
      </c>
      <c r="B200" s="380" t="s">
        <v>4548</v>
      </c>
      <c r="C200" s="376" t="s">
        <v>4550</v>
      </c>
      <c r="D200" s="376" t="s">
        <v>3629</v>
      </c>
      <c r="E200" s="376" t="s">
        <v>4552</v>
      </c>
      <c r="F200" s="488"/>
    </row>
    <row r="201" ht="15.75" customHeight="1">
      <c r="A201" s="376">
        <v>13003.0</v>
      </c>
      <c r="B201" s="380" t="s">
        <v>4554</v>
      </c>
      <c r="C201" s="376" t="s">
        <v>3993</v>
      </c>
      <c r="D201" s="376" t="s">
        <v>3603</v>
      </c>
      <c r="E201" s="376" t="s">
        <v>4556</v>
      </c>
      <c r="F201" s="487"/>
    </row>
    <row r="202" ht="15.75" customHeight="1">
      <c r="A202" s="376">
        <v>6114.0</v>
      </c>
      <c r="B202" s="380" t="s">
        <v>4557</v>
      </c>
      <c r="C202" s="376" t="s">
        <v>3637</v>
      </c>
      <c r="D202" s="376" t="s">
        <v>3603</v>
      </c>
      <c r="E202" s="376" t="s">
        <v>4558</v>
      </c>
      <c r="F202" s="488"/>
    </row>
    <row r="203" ht="15.75" customHeight="1">
      <c r="A203" s="376">
        <v>40912.0</v>
      </c>
      <c r="B203" s="380" t="s">
        <v>4563</v>
      </c>
      <c r="C203" s="376" t="s">
        <v>4564</v>
      </c>
      <c r="D203" s="376" t="s">
        <v>3603</v>
      </c>
      <c r="E203" s="376" t="s">
        <v>4565</v>
      </c>
      <c r="F203" s="487"/>
    </row>
    <row r="204" ht="15.75" customHeight="1">
      <c r="A204" s="376">
        <v>247.0</v>
      </c>
      <c r="B204" s="380" t="s">
        <v>4567</v>
      </c>
      <c r="C204" s="376" t="s">
        <v>3637</v>
      </c>
      <c r="D204" s="376" t="s">
        <v>3603</v>
      </c>
      <c r="E204" s="376" t="s">
        <v>4570</v>
      </c>
      <c r="F204" s="488"/>
    </row>
    <row r="205" ht="15.75" customHeight="1">
      <c r="A205" s="376">
        <v>40919.0</v>
      </c>
      <c r="B205" s="380" t="s">
        <v>4575</v>
      </c>
      <c r="C205" s="376" t="s">
        <v>4564</v>
      </c>
      <c r="D205" s="376" t="s">
        <v>3603</v>
      </c>
      <c r="E205" s="376" t="s">
        <v>4578</v>
      </c>
      <c r="F205" s="487"/>
    </row>
    <row r="206" ht="15.75" customHeight="1">
      <c r="A206" s="376">
        <v>25958.0</v>
      </c>
      <c r="B206" s="380" t="s">
        <v>4581</v>
      </c>
      <c r="C206" s="376" t="s">
        <v>3637</v>
      </c>
      <c r="D206" s="376" t="s">
        <v>3603</v>
      </c>
      <c r="E206" s="376" t="s">
        <v>2734</v>
      </c>
      <c r="F206" s="488"/>
    </row>
    <row r="207" ht="15.75" customHeight="1">
      <c r="A207" s="376">
        <v>40984.0</v>
      </c>
      <c r="B207" s="380" t="s">
        <v>4585</v>
      </c>
      <c r="C207" s="376" t="s">
        <v>4564</v>
      </c>
      <c r="D207" s="376" t="s">
        <v>3603</v>
      </c>
      <c r="E207" s="376" t="s">
        <v>4588</v>
      </c>
      <c r="F207" s="487"/>
    </row>
    <row r="208" ht="15.75" customHeight="1">
      <c r="A208" s="376">
        <v>248.0</v>
      </c>
      <c r="B208" s="380" t="s">
        <v>4592</v>
      </c>
      <c r="C208" s="376" t="s">
        <v>3637</v>
      </c>
      <c r="D208" s="376" t="s">
        <v>3603</v>
      </c>
      <c r="E208" s="376" t="s">
        <v>4595</v>
      </c>
      <c r="F208" s="488"/>
    </row>
    <row r="209" ht="15.75" customHeight="1">
      <c r="A209" s="376">
        <v>41086.0</v>
      </c>
      <c r="B209" s="380" t="s">
        <v>4598</v>
      </c>
      <c r="C209" s="376" t="s">
        <v>4564</v>
      </c>
      <c r="D209" s="376" t="s">
        <v>3603</v>
      </c>
      <c r="E209" s="376" t="s">
        <v>4601</v>
      </c>
      <c r="F209" s="487"/>
    </row>
    <row r="210" ht="15.75" customHeight="1">
      <c r="A210" s="376">
        <v>34466.0</v>
      </c>
      <c r="B210" s="380" t="s">
        <v>4602</v>
      </c>
      <c r="C210" s="376" t="s">
        <v>3637</v>
      </c>
      <c r="D210" s="376" t="s">
        <v>3603</v>
      </c>
      <c r="E210" s="376" t="s">
        <v>4595</v>
      </c>
      <c r="F210" s="488"/>
    </row>
    <row r="211" ht="15.75" customHeight="1">
      <c r="A211" s="376">
        <v>41083.0</v>
      </c>
      <c r="B211" s="380" t="s">
        <v>4607</v>
      </c>
      <c r="C211" s="376" t="s">
        <v>4564</v>
      </c>
      <c r="D211" s="376" t="s">
        <v>3603</v>
      </c>
      <c r="E211" s="376" t="s">
        <v>4601</v>
      </c>
      <c r="F211" s="487"/>
    </row>
    <row r="212" ht="15.75" customHeight="1">
      <c r="A212" s="376">
        <v>252.0</v>
      </c>
      <c r="B212" s="380" t="s">
        <v>4610</v>
      </c>
      <c r="C212" s="376" t="s">
        <v>3637</v>
      </c>
      <c r="D212" s="376" t="s">
        <v>3603</v>
      </c>
      <c r="E212" s="376" t="s">
        <v>4612</v>
      </c>
      <c r="F212" s="488"/>
    </row>
    <row r="213" ht="15.75" customHeight="1">
      <c r="A213" s="376">
        <v>40909.0</v>
      </c>
      <c r="B213" s="380" t="s">
        <v>4615</v>
      </c>
      <c r="C213" s="376" t="s">
        <v>4564</v>
      </c>
      <c r="D213" s="376" t="s">
        <v>3603</v>
      </c>
      <c r="E213" s="376" t="s">
        <v>4618</v>
      </c>
      <c r="F213" s="487"/>
    </row>
    <row r="214" ht="15.75" customHeight="1">
      <c r="A214" s="376">
        <v>242.0</v>
      </c>
      <c r="B214" s="380" t="s">
        <v>4619</v>
      </c>
      <c r="C214" s="376" t="s">
        <v>3637</v>
      </c>
      <c r="D214" s="376" t="s">
        <v>3603</v>
      </c>
      <c r="E214" s="376" t="s">
        <v>4620</v>
      </c>
      <c r="F214" s="488"/>
    </row>
    <row r="215" ht="15.75" customHeight="1">
      <c r="A215" s="376">
        <v>41085.0</v>
      </c>
      <c r="B215" s="380" t="s">
        <v>4624</v>
      </c>
      <c r="C215" s="376" t="s">
        <v>4564</v>
      </c>
      <c r="D215" s="376" t="s">
        <v>3603</v>
      </c>
      <c r="E215" s="376" t="s">
        <v>4626</v>
      </c>
      <c r="F215" s="487"/>
    </row>
    <row r="216" ht="15.75" customHeight="1">
      <c r="A216" s="376">
        <v>427.0</v>
      </c>
      <c r="B216" s="380" t="s">
        <v>4627</v>
      </c>
      <c r="C216" s="376" t="s">
        <v>3602</v>
      </c>
      <c r="D216" s="376" t="s">
        <v>3603</v>
      </c>
      <c r="E216" s="376" t="s">
        <v>4628</v>
      </c>
      <c r="F216" s="488"/>
    </row>
    <row r="217" ht="15.75" customHeight="1">
      <c r="A217" s="376">
        <v>417.0</v>
      </c>
      <c r="B217" s="380" t="s">
        <v>4631</v>
      </c>
      <c r="C217" s="376" t="s">
        <v>3602</v>
      </c>
      <c r="D217" s="376" t="s">
        <v>3603</v>
      </c>
      <c r="E217" s="376" t="s">
        <v>4633</v>
      </c>
      <c r="F217" s="487"/>
    </row>
    <row r="218" ht="15.75" customHeight="1">
      <c r="A218" s="376">
        <v>11273.0</v>
      </c>
      <c r="B218" s="380" t="s">
        <v>4635</v>
      </c>
      <c r="C218" s="376" t="s">
        <v>3602</v>
      </c>
      <c r="D218" s="376" t="s">
        <v>3603</v>
      </c>
      <c r="E218" s="376" t="s">
        <v>4637</v>
      </c>
      <c r="F218" s="488"/>
    </row>
    <row r="219" ht="15.75" customHeight="1">
      <c r="A219" s="376">
        <v>11272.0</v>
      </c>
      <c r="B219" s="380" t="s">
        <v>4641</v>
      </c>
      <c r="C219" s="376" t="s">
        <v>3602</v>
      </c>
      <c r="D219" s="376" t="s">
        <v>3603</v>
      </c>
      <c r="E219" s="376" t="s">
        <v>4643</v>
      </c>
      <c r="F219" s="487"/>
    </row>
    <row r="220" ht="15.75" customHeight="1">
      <c r="A220" s="376">
        <v>11275.0</v>
      </c>
      <c r="B220" s="380" t="s">
        <v>4646</v>
      </c>
      <c r="C220" s="376" t="s">
        <v>3602</v>
      </c>
      <c r="D220" s="376" t="s">
        <v>3603</v>
      </c>
      <c r="E220" s="376" t="s">
        <v>4647</v>
      </c>
      <c r="F220" s="488"/>
    </row>
    <row r="221" ht="15.75" customHeight="1">
      <c r="A221" s="376">
        <v>11274.0</v>
      </c>
      <c r="B221" s="380" t="s">
        <v>4651</v>
      </c>
      <c r="C221" s="376" t="s">
        <v>3602</v>
      </c>
      <c r="D221" s="376" t="s">
        <v>3603</v>
      </c>
      <c r="E221" s="376" t="s">
        <v>3924</v>
      </c>
      <c r="F221" s="487"/>
    </row>
    <row r="222" ht="15.75" customHeight="1">
      <c r="A222" s="376">
        <v>38470.0</v>
      </c>
      <c r="B222" s="380" t="s">
        <v>4655</v>
      </c>
      <c r="C222" s="376" t="s">
        <v>3602</v>
      </c>
      <c r="D222" s="376" t="s">
        <v>3653</v>
      </c>
      <c r="E222" s="376" t="s">
        <v>4657</v>
      </c>
      <c r="F222" s="488"/>
    </row>
    <row r="223" ht="15.75" customHeight="1">
      <c r="A223" s="376">
        <v>38547.0</v>
      </c>
      <c r="B223" s="380" t="s">
        <v>4660</v>
      </c>
      <c r="C223" s="376" t="s">
        <v>3602</v>
      </c>
      <c r="D223" s="376" t="s">
        <v>3603</v>
      </c>
      <c r="E223" s="376" t="s">
        <v>4664</v>
      </c>
      <c r="F223" s="487"/>
    </row>
    <row r="224" ht="15.75" customHeight="1">
      <c r="A224" s="376">
        <v>38469.0</v>
      </c>
      <c r="B224" s="380" t="s">
        <v>4668</v>
      </c>
      <c r="C224" s="376" t="s">
        <v>3602</v>
      </c>
      <c r="D224" s="376" t="s">
        <v>3603</v>
      </c>
      <c r="E224" s="376" t="s">
        <v>4670</v>
      </c>
      <c r="F224" s="488"/>
    </row>
    <row r="225" ht="15.75" customHeight="1">
      <c r="A225" s="376">
        <v>38467.0</v>
      </c>
      <c r="B225" s="380" t="s">
        <v>4674</v>
      </c>
      <c r="C225" s="376" t="s">
        <v>3602</v>
      </c>
      <c r="D225" s="376" t="s">
        <v>3603</v>
      </c>
      <c r="E225" s="376" t="s">
        <v>4677</v>
      </c>
      <c r="F225" s="487"/>
    </row>
    <row r="226" ht="15.75" customHeight="1">
      <c r="A226" s="376">
        <v>38468.0</v>
      </c>
      <c r="B226" s="380" t="s">
        <v>4679</v>
      </c>
      <c r="C226" s="376" t="s">
        <v>3602</v>
      </c>
      <c r="D226" s="376" t="s">
        <v>3603</v>
      </c>
      <c r="E226" s="376" t="s">
        <v>4682</v>
      </c>
      <c r="F226" s="488"/>
    </row>
    <row r="227" ht="15.75" customHeight="1">
      <c r="A227" s="376">
        <v>38471.0</v>
      </c>
      <c r="B227" s="380" t="s">
        <v>4685</v>
      </c>
      <c r="C227" s="376" t="s">
        <v>3602</v>
      </c>
      <c r="D227" s="376" t="s">
        <v>3603</v>
      </c>
      <c r="E227" s="376" t="s">
        <v>4686</v>
      </c>
      <c r="F227" s="487"/>
    </row>
    <row r="228" ht="15.75" customHeight="1">
      <c r="A228" s="376">
        <v>37370.0</v>
      </c>
      <c r="B228" s="380" t="s">
        <v>4689</v>
      </c>
      <c r="C228" s="376" t="s">
        <v>3637</v>
      </c>
      <c r="D228" s="376" t="s">
        <v>3653</v>
      </c>
      <c r="E228" s="376" t="s">
        <v>4692</v>
      </c>
      <c r="F228" s="488"/>
    </row>
    <row r="229" ht="15.75" customHeight="1">
      <c r="A229" s="376">
        <v>40862.0</v>
      </c>
      <c r="B229" s="380" t="s">
        <v>4693</v>
      </c>
      <c r="C229" s="376" t="s">
        <v>4564</v>
      </c>
      <c r="D229" s="376" t="s">
        <v>3653</v>
      </c>
      <c r="E229" s="376" t="s">
        <v>4696</v>
      </c>
      <c r="F229" s="487"/>
    </row>
    <row r="230" ht="15.75" customHeight="1">
      <c r="A230" s="376">
        <v>10658.0</v>
      </c>
      <c r="B230" s="380" t="s">
        <v>4699</v>
      </c>
      <c r="C230" s="376" t="s">
        <v>3602</v>
      </c>
      <c r="D230" s="376" t="s">
        <v>3629</v>
      </c>
      <c r="E230" s="376" t="s">
        <v>4700</v>
      </c>
      <c r="F230" s="488"/>
    </row>
    <row r="231" ht="15.75" customHeight="1">
      <c r="A231" s="376">
        <v>253.0</v>
      </c>
      <c r="B231" s="380" t="s">
        <v>4704</v>
      </c>
      <c r="C231" s="376" t="s">
        <v>3637</v>
      </c>
      <c r="D231" s="376" t="s">
        <v>3653</v>
      </c>
      <c r="E231" s="376" t="s">
        <v>4706</v>
      </c>
      <c r="F231" s="487"/>
    </row>
    <row r="232" ht="15.75" customHeight="1">
      <c r="A232" s="376">
        <v>40809.0</v>
      </c>
      <c r="B232" s="380" t="s">
        <v>4708</v>
      </c>
      <c r="C232" s="376" t="s">
        <v>4564</v>
      </c>
      <c r="D232" s="376" t="s">
        <v>3603</v>
      </c>
      <c r="E232" s="376" t="s">
        <v>4711</v>
      </c>
      <c r="F232" s="488"/>
    </row>
    <row r="233" ht="15.75" customHeight="1">
      <c r="A233" s="376">
        <v>42428.0</v>
      </c>
      <c r="B233" s="380" t="s">
        <v>4712</v>
      </c>
      <c r="C233" s="376" t="s">
        <v>3602</v>
      </c>
      <c r="D233" s="376" t="s">
        <v>3629</v>
      </c>
      <c r="E233" s="376" t="s">
        <v>4715</v>
      </c>
      <c r="F233" s="487"/>
    </row>
    <row r="234" ht="15.75" customHeight="1">
      <c r="A234" s="376">
        <v>583.0</v>
      </c>
      <c r="B234" s="380" t="s">
        <v>4716</v>
      </c>
      <c r="C234" s="376" t="s">
        <v>3745</v>
      </c>
      <c r="D234" s="376" t="s">
        <v>3603</v>
      </c>
      <c r="E234" s="376" t="s">
        <v>4719</v>
      </c>
      <c r="F234" s="488"/>
    </row>
    <row r="235" ht="15.75" customHeight="1">
      <c r="A235" s="376">
        <v>299.0</v>
      </c>
      <c r="B235" s="380" t="s">
        <v>4721</v>
      </c>
      <c r="C235" s="376" t="s">
        <v>3602</v>
      </c>
      <c r="D235" s="376" t="s">
        <v>3603</v>
      </c>
      <c r="E235" s="376" t="s">
        <v>4724</v>
      </c>
      <c r="F235" s="487"/>
    </row>
    <row r="236" ht="15.75" customHeight="1">
      <c r="A236" s="376">
        <v>298.0</v>
      </c>
      <c r="B236" s="380" t="s">
        <v>4725</v>
      </c>
      <c r="C236" s="376" t="s">
        <v>3602</v>
      </c>
      <c r="D236" s="376" t="s">
        <v>3603</v>
      </c>
      <c r="E236" s="376" t="s">
        <v>4727</v>
      </c>
      <c r="F236" s="488"/>
    </row>
    <row r="237" ht="15.75" customHeight="1">
      <c r="A237" s="376">
        <v>295.0</v>
      </c>
      <c r="B237" s="380" t="s">
        <v>4729</v>
      </c>
      <c r="C237" s="376" t="s">
        <v>3602</v>
      </c>
      <c r="D237" s="376" t="s">
        <v>3603</v>
      </c>
      <c r="E237" s="376" t="s">
        <v>4731</v>
      </c>
      <c r="F237" s="487"/>
    </row>
    <row r="238" ht="15.75" customHeight="1">
      <c r="A238" s="376">
        <v>296.0</v>
      </c>
      <c r="B238" s="380" t="s">
        <v>4733</v>
      </c>
      <c r="C238" s="376" t="s">
        <v>3602</v>
      </c>
      <c r="D238" s="376" t="s">
        <v>3603</v>
      </c>
      <c r="E238" s="376" t="s">
        <v>4736</v>
      </c>
      <c r="F238" s="488"/>
    </row>
    <row r="239" ht="15.75" customHeight="1">
      <c r="A239" s="376">
        <v>297.0</v>
      </c>
      <c r="B239" s="380" t="s">
        <v>4738</v>
      </c>
      <c r="C239" s="376" t="s">
        <v>3602</v>
      </c>
      <c r="D239" s="376" t="s">
        <v>3603</v>
      </c>
      <c r="E239" s="376" t="s">
        <v>4741</v>
      </c>
      <c r="F239" s="487"/>
    </row>
    <row r="240" ht="15.75" customHeight="1">
      <c r="A240" s="376">
        <v>301.0</v>
      </c>
      <c r="B240" s="380" t="s">
        <v>4744</v>
      </c>
      <c r="C240" s="376" t="s">
        <v>3602</v>
      </c>
      <c r="D240" s="376" t="s">
        <v>3653</v>
      </c>
      <c r="E240" s="376" t="s">
        <v>4747</v>
      </c>
      <c r="F240" s="488"/>
    </row>
    <row r="241" ht="15.75" customHeight="1">
      <c r="A241" s="376">
        <v>300.0</v>
      </c>
      <c r="B241" s="380" t="s">
        <v>4749</v>
      </c>
      <c r="C241" s="376" t="s">
        <v>3602</v>
      </c>
      <c r="D241" s="376" t="s">
        <v>3603</v>
      </c>
      <c r="E241" s="376" t="s">
        <v>4752</v>
      </c>
      <c r="F241" s="487"/>
    </row>
    <row r="242" ht="15.75" customHeight="1">
      <c r="A242" s="376">
        <v>20084.0</v>
      </c>
      <c r="B242" s="380" t="s">
        <v>4753</v>
      </c>
      <c r="C242" s="376" t="s">
        <v>3602</v>
      </c>
      <c r="D242" s="376" t="s">
        <v>3603</v>
      </c>
      <c r="E242" s="376" t="s">
        <v>4731</v>
      </c>
      <c r="F242" s="488"/>
    </row>
    <row r="243" ht="15.75" customHeight="1">
      <c r="A243" s="376">
        <v>20085.0</v>
      </c>
      <c r="B243" s="380" t="s">
        <v>4757</v>
      </c>
      <c r="C243" s="376" t="s">
        <v>3602</v>
      </c>
      <c r="D243" s="376" t="s">
        <v>3603</v>
      </c>
      <c r="E243" s="376" t="s">
        <v>4625</v>
      </c>
      <c r="F243" s="487"/>
    </row>
    <row r="244" ht="15.75" customHeight="1">
      <c r="A244" s="376">
        <v>311.0</v>
      </c>
      <c r="B244" s="380" t="s">
        <v>4761</v>
      </c>
      <c r="C244" s="376" t="s">
        <v>3602</v>
      </c>
      <c r="D244" s="376" t="s">
        <v>3603</v>
      </c>
      <c r="E244" s="376" t="s">
        <v>4762</v>
      </c>
      <c r="F244" s="488"/>
    </row>
    <row r="245" ht="15.75" customHeight="1">
      <c r="A245" s="376">
        <v>318.0</v>
      </c>
      <c r="B245" s="380" t="s">
        <v>4765</v>
      </c>
      <c r="C245" s="376" t="s">
        <v>3602</v>
      </c>
      <c r="D245" s="376" t="s">
        <v>3603</v>
      </c>
      <c r="E245" s="376" t="s">
        <v>4767</v>
      </c>
      <c r="F245" s="487"/>
    </row>
    <row r="246" ht="15.75" customHeight="1">
      <c r="A246" s="376">
        <v>319.0</v>
      </c>
      <c r="B246" s="380" t="s">
        <v>4770</v>
      </c>
      <c r="C246" s="376" t="s">
        <v>3602</v>
      </c>
      <c r="D246" s="376" t="s">
        <v>3603</v>
      </c>
      <c r="E246" s="376" t="s">
        <v>4772</v>
      </c>
      <c r="F246" s="488"/>
    </row>
    <row r="247" ht="15.75" customHeight="1">
      <c r="A247" s="376">
        <v>320.0</v>
      </c>
      <c r="B247" s="380" t="s">
        <v>4774</v>
      </c>
      <c r="C247" s="376" t="s">
        <v>3602</v>
      </c>
      <c r="D247" s="376" t="s">
        <v>3603</v>
      </c>
      <c r="E247" s="376" t="s">
        <v>4777</v>
      </c>
      <c r="F247" s="487"/>
    </row>
    <row r="248" ht="15.75" customHeight="1">
      <c r="A248" s="376">
        <v>314.0</v>
      </c>
      <c r="B248" s="380" t="s">
        <v>4779</v>
      </c>
      <c r="C248" s="376" t="s">
        <v>3602</v>
      </c>
      <c r="D248" s="376" t="s">
        <v>3603</v>
      </c>
      <c r="E248" s="376" t="s">
        <v>4781</v>
      </c>
      <c r="F248" s="488"/>
    </row>
    <row r="249" ht="15.75" customHeight="1">
      <c r="A249" s="376">
        <v>303.0</v>
      </c>
      <c r="B249" s="380" t="s">
        <v>4783</v>
      </c>
      <c r="C249" s="376" t="s">
        <v>3602</v>
      </c>
      <c r="D249" s="376" t="s">
        <v>3603</v>
      </c>
      <c r="E249" s="376" t="s">
        <v>4785</v>
      </c>
      <c r="F249" s="487"/>
    </row>
    <row r="250" ht="15.75" customHeight="1">
      <c r="A250" s="376">
        <v>304.0</v>
      </c>
      <c r="B250" s="380" t="s">
        <v>4787</v>
      </c>
      <c r="C250" s="376" t="s">
        <v>3602</v>
      </c>
      <c r="D250" s="376" t="s">
        <v>3603</v>
      </c>
      <c r="E250" s="376" t="s">
        <v>4790</v>
      </c>
      <c r="F250" s="488"/>
    </row>
    <row r="251" ht="15.75" customHeight="1">
      <c r="A251" s="376">
        <v>305.0</v>
      </c>
      <c r="B251" s="380" t="s">
        <v>4792</v>
      </c>
      <c r="C251" s="376" t="s">
        <v>3602</v>
      </c>
      <c r="D251" s="376" t="s">
        <v>3603</v>
      </c>
      <c r="E251" s="376" t="s">
        <v>4795</v>
      </c>
      <c r="F251" s="487"/>
    </row>
    <row r="252" ht="15.75" customHeight="1">
      <c r="A252" s="376">
        <v>306.0</v>
      </c>
      <c r="B252" s="380" t="s">
        <v>4798</v>
      </c>
      <c r="C252" s="376" t="s">
        <v>3602</v>
      </c>
      <c r="D252" s="376" t="s">
        <v>3603</v>
      </c>
      <c r="E252" s="376" t="s">
        <v>4801</v>
      </c>
      <c r="F252" s="488"/>
    </row>
    <row r="253" ht="15.75" customHeight="1">
      <c r="A253" s="376">
        <v>307.0</v>
      </c>
      <c r="B253" s="380" t="s">
        <v>4803</v>
      </c>
      <c r="C253" s="376" t="s">
        <v>3602</v>
      </c>
      <c r="D253" s="376" t="s">
        <v>3603</v>
      </c>
      <c r="E253" s="376" t="s">
        <v>4806</v>
      </c>
      <c r="F253" s="487"/>
    </row>
    <row r="254" ht="15.75" customHeight="1">
      <c r="A254" s="376">
        <v>309.0</v>
      </c>
      <c r="B254" s="380" t="s">
        <v>4809</v>
      </c>
      <c r="C254" s="376" t="s">
        <v>3602</v>
      </c>
      <c r="D254" s="376" t="s">
        <v>3603</v>
      </c>
      <c r="E254" s="376" t="s">
        <v>4811</v>
      </c>
      <c r="F254" s="488"/>
    </row>
    <row r="255" ht="15.75" customHeight="1">
      <c r="A255" s="376">
        <v>310.0</v>
      </c>
      <c r="B255" s="380" t="s">
        <v>4815</v>
      </c>
      <c r="C255" s="376" t="s">
        <v>3602</v>
      </c>
      <c r="D255" s="376" t="s">
        <v>3603</v>
      </c>
      <c r="E255" s="376" t="s">
        <v>4818</v>
      </c>
      <c r="F255" s="487"/>
    </row>
    <row r="256" ht="15.75" customHeight="1">
      <c r="A256" s="376">
        <v>328.0</v>
      </c>
      <c r="B256" s="380" t="s">
        <v>4821</v>
      </c>
      <c r="C256" s="376" t="s">
        <v>3602</v>
      </c>
      <c r="D256" s="376" t="s">
        <v>3603</v>
      </c>
      <c r="E256" s="376" t="s">
        <v>4824</v>
      </c>
      <c r="F256" s="488"/>
    </row>
    <row r="257" ht="15.75" customHeight="1">
      <c r="A257" s="376">
        <v>325.0</v>
      </c>
      <c r="B257" s="380" t="s">
        <v>4828</v>
      </c>
      <c r="C257" s="376" t="s">
        <v>3602</v>
      </c>
      <c r="D257" s="376" t="s">
        <v>3603</v>
      </c>
      <c r="E257" s="376" t="s">
        <v>4830</v>
      </c>
      <c r="F257" s="487"/>
    </row>
    <row r="258" ht="15.75" customHeight="1">
      <c r="A258" s="376">
        <v>20326.0</v>
      </c>
      <c r="B258" s="380" t="s">
        <v>4833</v>
      </c>
      <c r="C258" s="376" t="s">
        <v>3602</v>
      </c>
      <c r="D258" s="376" t="s">
        <v>3603</v>
      </c>
      <c r="E258" s="376" t="s">
        <v>4837</v>
      </c>
      <c r="F258" s="488"/>
    </row>
    <row r="259" ht="15.75" customHeight="1">
      <c r="A259" s="376">
        <v>329.0</v>
      </c>
      <c r="B259" s="380" t="s">
        <v>4840</v>
      </c>
      <c r="C259" s="376" t="s">
        <v>3602</v>
      </c>
      <c r="D259" s="376" t="s">
        <v>3603</v>
      </c>
      <c r="E259" s="376" t="s">
        <v>3208</v>
      </c>
      <c r="F259" s="487"/>
    </row>
    <row r="260" ht="15.75" customHeight="1">
      <c r="A260" s="376">
        <v>308.0</v>
      </c>
      <c r="B260" s="380" t="s">
        <v>4842</v>
      </c>
      <c r="C260" s="376" t="s">
        <v>3602</v>
      </c>
      <c r="D260" s="376" t="s">
        <v>3603</v>
      </c>
      <c r="E260" s="376" t="s">
        <v>4846</v>
      </c>
      <c r="F260" s="488"/>
    </row>
    <row r="261" ht="15.75" customHeight="1">
      <c r="A261" s="376">
        <v>39642.0</v>
      </c>
      <c r="B261" s="380" t="s">
        <v>4849</v>
      </c>
      <c r="C261" s="376" t="s">
        <v>3602</v>
      </c>
      <c r="D261" s="376" t="s">
        <v>3603</v>
      </c>
      <c r="E261" s="376" t="s">
        <v>4851</v>
      </c>
      <c r="F261" s="487"/>
    </row>
    <row r="262" ht="15.75" customHeight="1">
      <c r="A262" s="376">
        <v>39641.0</v>
      </c>
      <c r="B262" s="380" t="s">
        <v>4855</v>
      </c>
      <c r="C262" s="376" t="s">
        <v>3602</v>
      </c>
      <c r="D262" s="376" t="s">
        <v>3603</v>
      </c>
      <c r="E262" s="376" t="s">
        <v>4858</v>
      </c>
      <c r="F262" s="488"/>
    </row>
    <row r="263" ht="15.75" customHeight="1">
      <c r="A263" s="376">
        <v>39643.0</v>
      </c>
      <c r="B263" s="380" t="s">
        <v>4860</v>
      </c>
      <c r="C263" s="376" t="s">
        <v>3602</v>
      </c>
      <c r="D263" s="376" t="s">
        <v>3603</v>
      </c>
      <c r="E263" s="376" t="s">
        <v>4863</v>
      </c>
      <c r="F263" s="487"/>
    </row>
    <row r="264" ht="15.75" customHeight="1">
      <c r="A264" s="376">
        <v>39644.0</v>
      </c>
      <c r="B264" s="380" t="s">
        <v>4865</v>
      </c>
      <c r="C264" s="376" t="s">
        <v>3602</v>
      </c>
      <c r="D264" s="376" t="s">
        <v>3603</v>
      </c>
      <c r="E264" s="376" t="s">
        <v>4866</v>
      </c>
      <c r="F264" s="488"/>
    </row>
    <row r="265" ht="15.75" customHeight="1">
      <c r="A265" s="376">
        <v>39645.0</v>
      </c>
      <c r="B265" s="380" t="s">
        <v>4870</v>
      </c>
      <c r="C265" s="376" t="s">
        <v>3602</v>
      </c>
      <c r="D265" s="376" t="s">
        <v>3603</v>
      </c>
      <c r="E265" s="376" t="s">
        <v>4871</v>
      </c>
      <c r="F265" s="487"/>
    </row>
    <row r="266" ht="15.75" customHeight="1">
      <c r="A266" s="376">
        <v>12548.0</v>
      </c>
      <c r="B266" s="380" t="s">
        <v>4872</v>
      </c>
      <c r="C266" s="376" t="s">
        <v>3602</v>
      </c>
      <c r="D266" s="376" t="s">
        <v>3603</v>
      </c>
      <c r="E266" s="376" t="s">
        <v>4873</v>
      </c>
      <c r="F266" s="488"/>
    </row>
    <row r="267" ht="15.75" customHeight="1">
      <c r="A267" s="376">
        <v>13113.0</v>
      </c>
      <c r="B267" s="380" t="s">
        <v>4876</v>
      </c>
      <c r="C267" s="376" t="s">
        <v>3602</v>
      </c>
      <c r="D267" s="376" t="s">
        <v>3603</v>
      </c>
      <c r="E267" s="376" t="s">
        <v>4877</v>
      </c>
      <c r="F267" s="487"/>
    </row>
    <row r="268" ht="15.75" customHeight="1">
      <c r="A268" s="376">
        <v>13114.0</v>
      </c>
      <c r="B268" s="380" t="s">
        <v>4882</v>
      </c>
      <c r="C268" s="376" t="s">
        <v>3602</v>
      </c>
      <c r="D268" s="376" t="s">
        <v>3603</v>
      </c>
      <c r="E268" s="376" t="s">
        <v>4884</v>
      </c>
      <c r="F268" s="488"/>
    </row>
    <row r="269" ht="15.75" customHeight="1">
      <c r="A269" s="376">
        <v>12530.0</v>
      </c>
      <c r="B269" s="380" t="s">
        <v>4886</v>
      </c>
      <c r="C269" s="376" t="s">
        <v>3602</v>
      </c>
      <c r="D269" s="376" t="s">
        <v>3603</v>
      </c>
      <c r="E269" s="376" t="s">
        <v>4888</v>
      </c>
      <c r="F269" s="487"/>
    </row>
    <row r="270" ht="15.75" customHeight="1">
      <c r="A270" s="376">
        <v>12531.0</v>
      </c>
      <c r="B270" s="380" t="s">
        <v>4891</v>
      </c>
      <c r="C270" s="376" t="s">
        <v>3602</v>
      </c>
      <c r="D270" s="376" t="s">
        <v>3603</v>
      </c>
      <c r="E270" s="376" t="s">
        <v>4892</v>
      </c>
      <c r="F270" s="488"/>
    </row>
    <row r="271" ht="15.75" customHeight="1">
      <c r="A271" s="376">
        <v>12532.0</v>
      </c>
      <c r="B271" s="380" t="s">
        <v>4895</v>
      </c>
      <c r="C271" s="376" t="s">
        <v>3602</v>
      </c>
      <c r="D271" s="376" t="s">
        <v>3603</v>
      </c>
      <c r="E271" s="376" t="s">
        <v>4898</v>
      </c>
      <c r="F271" s="487"/>
    </row>
    <row r="272" ht="15.75" customHeight="1">
      <c r="A272" s="376">
        <v>12533.0</v>
      </c>
      <c r="B272" s="380" t="s">
        <v>4900</v>
      </c>
      <c r="C272" s="376" t="s">
        <v>3602</v>
      </c>
      <c r="D272" s="376" t="s">
        <v>3603</v>
      </c>
      <c r="E272" s="376" t="s">
        <v>4901</v>
      </c>
      <c r="F272" s="488"/>
    </row>
    <row r="273" ht="15.75" customHeight="1">
      <c r="A273" s="376">
        <v>12544.0</v>
      </c>
      <c r="B273" s="380" t="s">
        <v>4904</v>
      </c>
      <c r="C273" s="376" t="s">
        <v>3602</v>
      </c>
      <c r="D273" s="376" t="s">
        <v>3603</v>
      </c>
      <c r="E273" s="376" t="s">
        <v>4906</v>
      </c>
      <c r="F273" s="487"/>
    </row>
    <row r="274" ht="15.75" customHeight="1">
      <c r="A274" s="376">
        <v>12546.0</v>
      </c>
      <c r="B274" s="380" t="s">
        <v>4908</v>
      </c>
      <c r="C274" s="376" t="s">
        <v>3602</v>
      </c>
      <c r="D274" s="376" t="s">
        <v>3603</v>
      </c>
      <c r="E274" s="376" t="s">
        <v>4910</v>
      </c>
      <c r="F274" s="488"/>
    </row>
    <row r="275" ht="15.75" customHeight="1">
      <c r="A275" s="376">
        <v>12547.0</v>
      </c>
      <c r="B275" s="380" t="s">
        <v>4911</v>
      </c>
      <c r="C275" s="376" t="s">
        <v>3602</v>
      </c>
      <c r="D275" s="376" t="s">
        <v>3603</v>
      </c>
      <c r="E275" s="376" t="s">
        <v>4913</v>
      </c>
      <c r="F275" s="487"/>
    </row>
    <row r="276" ht="15.75" customHeight="1">
      <c r="A276" s="376">
        <v>12551.0</v>
      </c>
      <c r="B276" s="380" t="s">
        <v>4916</v>
      </c>
      <c r="C276" s="376" t="s">
        <v>3602</v>
      </c>
      <c r="D276" s="376" t="s">
        <v>3603</v>
      </c>
      <c r="E276" s="376" t="s">
        <v>4917</v>
      </c>
      <c r="F276" s="488"/>
    </row>
    <row r="277" ht="15.75" customHeight="1">
      <c r="A277" s="376">
        <v>12563.0</v>
      </c>
      <c r="B277" s="380" t="s">
        <v>4919</v>
      </c>
      <c r="C277" s="376" t="s">
        <v>3602</v>
      </c>
      <c r="D277" s="376" t="s">
        <v>3603</v>
      </c>
      <c r="E277" s="376" t="s">
        <v>4921</v>
      </c>
      <c r="F277" s="487"/>
    </row>
    <row r="278" ht="15.75" customHeight="1">
      <c r="A278" s="376">
        <v>12565.0</v>
      </c>
      <c r="B278" s="380" t="s">
        <v>4923</v>
      </c>
      <c r="C278" s="376" t="s">
        <v>3602</v>
      </c>
      <c r="D278" s="376" t="s">
        <v>3603</v>
      </c>
      <c r="E278" s="376" t="s">
        <v>4927</v>
      </c>
      <c r="F278" s="488"/>
    </row>
    <row r="279" ht="15.75" customHeight="1">
      <c r="A279" s="376">
        <v>12567.0</v>
      </c>
      <c r="B279" s="380" t="s">
        <v>4930</v>
      </c>
      <c r="C279" s="376" t="s">
        <v>3602</v>
      </c>
      <c r="D279" s="376" t="s">
        <v>3603</v>
      </c>
      <c r="E279" s="376" t="s">
        <v>4932</v>
      </c>
      <c r="F279" s="487"/>
    </row>
    <row r="280" ht="15.75" customHeight="1">
      <c r="A280" s="376">
        <v>12568.0</v>
      </c>
      <c r="B280" s="380" t="s">
        <v>4935</v>
      </c>
      <c r="C280" s="376" t="s">
        <v>3602</v>
      </c>
      <c r="D280" s="376" t="s">
        <v>3603</v>
      </c>
      <c r="E280" s="376" t="s">
        <v>4936</v>
      </c>
      <c r="F280" s="488"/>
    </row>
    <row r="281" ht="15.75" customHeight="1">
      <c r="A281" s="376">
        <v>11789.0</v>
      </c>
      <c r="B281" s="380" t="s">
        <v>4938</v>
      </c>
      <c r="C281" s="376" t="s">
        <v>3602</v>
      </c>
      <c r="D281" s="376" t="s">
        <v>3603</v>
      </c>
      <c r="E281" s="376" t="s">
        <v>4941</v>
      </c>
      <c r="F281" s="487"/>
    </row>
    <row r="282" ht="15.75" customHeight="1">
      <c r="A282" s="376">
        <v>20975.0</v>
      </c>
      <c r="B282" s="380" t="s">
        <v>4944</v>
      </c>
      <c r="C282" s="376" t="s">
        <v>3602</v>
      </c>
      <c r="D282" s="376" t="s">
        <v>3603</v>
      </c>
      <c r="E282" s="376" t="s">
        <v>4946</v>
      </c>
      <c r="F282" s="488"/>
    </row>
    <row r="283" ht="15.75" customHeight="1">
      <c r="A283" s="376">
        <v>20976.0</v>
      </c>
      <c r="B283" s="380" t="s">
        <v>4949</v>
      </c>
      <c r="C283" s="376" t="s">
        <v>3602</v>
      </c>
      <c r="D283" s="376" t="s">
        <v>3603</v>
      </c>
      <c r="E283" s="376" t="s">
        <v>4951</v>
      </c>
      <c r="F283" s="487"/>
    </row>
    <row r="284" ht="15.75" customHeight="1">
      <c r="A284" s="376">
        <v>40340.0</v>
      </c>
      <c r="B284" s="380" t="s">
        <v>4952</v>
      </c>
      <c r="C284" s="376" t="s">
        <v>3602</v>
      </c>
      <c r="D284" s="376" t="s">
        <v>3603</v>
      </c>
      <c r="E284" s="376" t="s">
        <v>4955</v>
      </c>
      <c r="F284" s="488"/>
    </row>
    <row r="285" ht="15.75" customHeight="1">
      <c r="A285" s="376">
        <v>40341.0</v>
      </c>
      <c r="B285" s="380" t="s">
        <v>4957</v>
      </c>
      <c r="C285" s="376" t="s">
        <v>3602</v>
      </c>
      <c r="D285" s="376" t="s">
        <v>3603</v>
      </c>
      <c r="E285" s="376" t="s">
        <v>4958</v>
      </c>
      <c r="F285" s="487"/>
    </row>
    <row r="286" ht="15.75" customHeight="1">
      <c r="A286" s="376">
        <v>40342.0</v>
      </c>
      <c r="B286" s="380" t="s">
        <v>4959</v>
      </c>
      <c r="C286" s="376" t="s">
        <v>3602</v>
      </c>
      <c r="D286" s="376" t="s">
        <v>3603</v>
      </c>
      <c r="E286" s="376" t="s">
        <v>4960</v>
      </c>
      <c r="F286" s="488"/>
    </row>
    <row r="287" ht="15.75" customHeight="1">
      <c r="A287" s="376">
        <v>40343.0</v>
      </c>
      <c r="B287" s="380" t="s">
        <v>4962</v>
      </c>
      <c r="C287" s="376" t="s">
        <v>3602</v>
      </c>
      <c r="D287" s="376" t="s">
        <v>3603</v>
      </c>
      <c r="E287" s="376" t="s">
        <v>4963</v>
      </c>
      <c r="F287" s="487"/>
    </row>
    <row r="288" ht="15.75" customHeight="1">
      <c r="A288" s="376">
        <v>40344.0</v>
      </c>
      <c r="B288" s="380" t="s">
        <v>4967</v>
      </c>
      <c r="C288" s="376" t="s">
        <v>3602</v>
      </c>
      <c r="D288" s="376" t="s">
        <v>3603</v>
      </c>
      <c r="E288" s="376" t="s">
        <v>4968</v>
      </c>
      <c r="F288" s="488"/>
    </row>
    <row r="289" ht="15.75" customHeight="1">
      <c r="A289" s="376">
        <v>40345.0</v>
      </c>
      <c r="B289" s="380" t="s">
        <v>4971</v>
      </c>
      <c r="C289" s="376" t="s">
        <v>3602</v>
      </c>
      <c r="D289" s="376" t="s">
        <v>3603</v>
      </c>
      <c r="E289" s="376" t="s">
        <v>4973</v>
      </c>
      <c r="F289" s="487"/>
    </row>
    <row r="290" ht="15.75" customHeight="1">
      <c r="A290" s="376">
        <v>40346.0</v>
      </c>
      <c r="B290" s="380" t="s">
        <v>4974</v>
      </c>
      <c r="C290" s="376" t="s">
        <v>3602</v>
      </c>
      <c r="D290" s="376" t="s">
        <v>3603</v>
      </c>
      <c r="E290" s="376" t="s">
        <v>4976</v>
      </c>
      <c r="F290" s="488"/>
    </row>
    <row r="291" ht="15.75" customHeight="1">
      <c r="A291" s="376">
        <v>40347.0</v>
      </c>
      <c r="B291" s="380" t="s">
        <v>4979</v>
      </c>
      <c r="C291" s="376" t="s">
        <v>3602</v>
      </c>
      <c r="D291" s="376" t="s">
        <v>3603</v>
      </c>
      <c r="E291" s="376" t="s">
        <v>4980</v>
      </c>
      <c r="F291" s="487"/>
    </row>
    <row r="292" ht="15.75" customHeight="1">
      <c r="A292" s="376">
        <v>38840.0</v>
      </c>
      <c r="B292" s="380" t="s">
        <v>4983</v>
      </c>
      <c r="C292" s="376" t="s">
        <v>3602</v>
      </c>
      <c r="D292" s="376" t="s">
        <v>3629</v>
      </c>
      <c r="E292" s="376" t="s">
        <v>4985</v>
      </c>
      <c r="F292" s="488"/>
    </row>
    <row r="293" ht="15.75" customHeight="1">
      <c r="A293" s="376">
        <v>38841.0</v>
      </c>
      <c r="B293" s="380" t="s">
        <v>4986</v>
      </c>
      <c r="C293" s="376" t="s">
        <v>3602</v>
      </c>
      <c r="D293" s="376" t="s">
        <v>3629</v>
      </c>
      <c r="E293" s="376" t="s">
        <v>4724</v>
      </c>
      <c r="F293" s="487"/>
    </row>
    <row r="294" ht="15.75" customHeight="1">
      <c r="A294" s="376">
        <v>38842.0</v>
      </c>
      <c r="B294" s="380" t="s">
        <v>4990</v>
      </c>
      <c r="C294" s="376" t="s">
        <v>3602</v>
      </c>
      <c r="D294" s="376" t="s">
        <v>3629</v>
      </c>
      <c r="E294" s="376" t="s">
        <v>2708</v>
      </c>
      <c r="F294" s="488"/>
    </row>
    <row r="295" ht="15.75" customHeight="1">
      <c r="A295" s="376">
        <v>38843.0</v>
      </c>
      <c r="B295" s="380" t="s">
        <v>4993</v>
      </c>
      <c r="C295" s="376" t="s">
        <v>3602</v>
      </c>
      <c r="D295" s="376" t="s">
        <v>3629</v>
      </c>
      <c r="E295" s="376" t="s">
        <v>4994</v>
      </c>
      <c r="F295" s="487"/>
    </row>
    <row r="296" ht="15.75" customHeight="1">
      <c r="A296" s="376">
        <v>13761.0</v>
      </c>
      <c r="B296" s="380" t="s">
        <v>4995</v>
      </c>
      <c r="C296" s="376" t="s">
        <v>3602</v>
      </c>
      <c r="D296" s="376" t="s">
        <v>3603</v>
      </c>
      <c r="E296" s="376" t="s">
        <v>4997</v>
      </c>
      <c r="F296" s="488"/>
    </row>
    <row r="297" ht="15.75" customHeight="1">
      <c r="A297" s="376">
        <v>12888.0</v>
      </c>
      <c r="B297" s="380" t="s">
        <v>4998</v>
      </c>
      <c r="C297" s="376" t="s">
        <v>5000</v>
      </c>
      <c r="D297" s="376" t="s">
        <v>3629</v>
      </c>
      <c r="E297" s="376" t="s">
        <v>5002</v>
      </c>
      <c r="F297" s="487"/>
    </row>
    <row r="298" ht="15.75" customHeight="1">
      <c r="A298" s="376">
        <v>12889.0</v>
      </c>
      <c r="B298" s="380" t="s">
        <v>5004</v>
      </c>
      <c r="C298" s="376" t="s">
        <v>5000</v>
      </c>
      <c r="D298" s="376" t="s">
        <v>3629</v>
      </c>
      <c r="E298" s="376" t="s">
        <v>5005</v>
      </c>
      <c r="F298" s="488"/>
    </row>
    <row r="299" ht="15.75" customHeight="1">
      <c r="A299" s="376">
        <v>4814.0</v>
      </c>
      <c r="B299" s="380" t="s">
        <v>5008</v>
      </c>
      <c r="C299" s="376" t="s">
        <v>3602</v>
      </c>
      <c r="D299" s="376" t="s">
        <v>3629</v>
      </c>
      <c r="E299" s="376" t="s">
        <v>5010</v>
      </c>
      <c r="F299" s="487"/>
    </row>
    <row r="300" ht="15.75" customHeight="1">
      <c r="A300" s="376">
        <v>25967.0</v>
      </c>
      <c r="B300" s="380" t="s">
        <v>5011</v>
      </c>
      <c r="C300" s="376" t="s">
        <v>3602</v>
      </c>
      <c r="D300" s="376" t="s">
        <v>3629</v>
      </c>
      <c r="E300" s="376" t="s">
        <v>5014</v>
      </c>
      <c r="F300" s="488"/>
    </row>
    <row r="301" ht="15.75" customHeight="1">
      <c r="A301" s="376">
        <v>6122.0</v>
      </c>
      <c r="B301" s="380" t="s">
        <v>5016</v>
      </c>
      <c r="C301" s="376" t="s">
        <v>3637</v>
      </c>
      <c r="D301" s="376" t="s">
        <v>3603</v>
      </c>
      <c r="E301" s="376" t="s">
        <v>5017</v>
      </c>
      <c r="F301" s="487"/>
    </row>
    <row r="302" ht="15.75" customHeight="1">
      <c r="A302" s="376">
        <v>40810.0</v>
      </c>
      <c r="B302" s="380" t="s">
        <v>5020</v>
      </c>
      <c r="C302" s="376" t="s">
        <v>4564</v>
      </c>
      <c r="D302" s="376" t="s">
        <v>3603</v>
      </c>
      <c r="E302" s="376" t="s">
        <v>5022</v>
      </c>
      <c r="F302" s="488"/>
    </row>
    <row r="303" ht="15.75" customHeight="1">
      <c r="A303" s="376">
        <v>21100.0</v>
      </c>
      <c r="B303" s="380" t="s">
        <v>5024</v>
      </c>
      <c r="C303" s="376" t="s">
        <v>3602</v>
      </c>
      <c r="D303" s="376" t="s">
        <v>3629</v>
      </c>
      <c r="E303" s="376" t="s">
        <v>5026</v>
      </c>
      <c r="F303" s="487"/>
    </row>
    <row r="304" ht="15.75" customHeight="1">
      <c r="A304" s="376">
        <v>11816.0</v>
      </c>
      <c r="B304" s="380" t="s">
        <v>5029</v>
      </c>
      <c r="C304" s="376" t="s">
        <v>3602</v>
      </c>
      <c r="D304" s="376" t="s">
        <v>3629</v>
      </c>
      <c r="E304" s="376" t="s">
        <v>5030</v>
      </c>
      <c r="F304" s="488"/>
    </row>
    <row r="305" ht="15.75" customHeight="1">
      <c r="A305" s="376">
        <v>11814.0</v>
      </c>
      <c r="B305" s="380" t="s">
        <v>5034</v>
      </c>
      <c r="C305" s="376" t="s">
        <v>3602</v>
      </c>
      <c r="D305" s="376" t="s">
        <v>3629</v>
      </c>
      <c r="E305" s="376" t="s">
        <v>5035</v>
      </c>
      <c r="F305" s="487"/>
    </row>
    <row r="306" ht="15.75" customHeight="1">
      <c r="A306" s="376">
        <v>14186.0</v>
      </c>
      <c r="B306" s="380" t="s">
        <v>5038</v>
      </c>
      <c r="C306" s="376" t="s">
        <v>3602</v>
      </c>
      <c r="D306" s="376" t="s">
        <v>3629</v>
      </c>
      <c r="E306" s="376" t="s">
        <v>5039</v>
      </c>
      <c r="F306" s="488"/>
    </row>
    <row r="307" ht="15.75" customHeight="1">
      <c r="A307" s="376">
        <v>14185.0</v>
      </c>
      <c r="B307" s="380" t="s">
        <v>5041</v>
      </c>
      <c r="C307" s="376" t="s">
        <v>3602</v>
      </c>
      <c r="D307" s="376" t="s">
        <v>3629</v>
      </c>
      <c r="E307" s="376" t="s">
        <v>5045</v>
      </c>
      <c r="F307" s="487"/>
    </row>
    <row r="308" ht="15.75" customHeight="1">
      <c r="A308" s="376">
        <v>11811.0</v>
      </c>
      <c r="B308" s="380" t="s">
        <v>5048</v>
      </c>
      <c r="C308" s="376" t="s">
        <v>3602</v>
      </c>
      <c r="D308" s="376" t="s">
        <v>3629</v>
      </c>
      <c r="E308" s="376" t="s">
        <v>5050</v>
      </c>
      <c r="F308" s="488"/>
    </row>
    <row r="309" ht="15.75" customHeight="1">
      <c r="A309" s="376">
        <v>26038.0</v>
      </c>
      <c r="B309" s="380" t="s">
        <v>5051</v>
      </c>
      <c r="C309" s="376" t="s">
        <v>3602</v>
      </c>
      <c r="D309" s="376" t="s">
        <v>3629</v>
      </c>
      <c r="E309" s="376" t="s">
        <v>5052</v>
      </c>
      <c r="F309" s="487"/>
    </row>
    <row r="310" ht="15.75" customHeight="1">
      <c r="A310" s="376">
        <v>34482.0</v>
      </c>
      <c r="B310" s="380" t="s">
        <v>5053</v>
      </c>
      <c r="C310" s="376" t="s">
        <v>3602</v>
      </c>
      <c r="D310" s="376" t="s">
        <v>3629</v>
      </c>
      <c r="E310" s="376" t="s">
        <v>5056</v>
      </c>
      <c r="F310" s="488"/>
    </row>
    <row r="311" ht="15.75" customHeight="1">
      <c r="A311" s="376">
        <v>34469.0</v>
      </c>
      <c r="B311" s="380" t="s">
        <v>5058</v>
      </c>
      <c r="C311" s="376" t="s">
        <v>3602</v>
      </c>
      <c r="D311" s="376" t="s">
        <v>3629</v>
      </c>
      <c r="E311" s="376" t="s">
        <v>5059</v>
      </c>
      <c r="F311" s="487"/>
    </row>
    <row r="312" ht="15.75" customHeight="1">
      <c r="A312" s="376">
        <v>34472.0</v>
      </c>
      <c r="B312" s="380" t="s">
        <v>5060</v>
      </c>
      <c r="C312" s="376" t="s">
        <v>3602</v>
      </c>
      <c r="D312" s="376" t="s">
        <v>3629</v>
      </c>
      <c r="E312" s="376" t="s">
        <v>5062</v>
      </c>
      <c r="F312" s="488"/>
    </row>
    <row r="313" ht="15.75" customHeight="1">
      <c r="A313" s="376">
        <v>34476.0</v>
      </c>
      <c r="B313" s="380" t="s">
        <v>5065</v>
      </c>
      <c r="C313" s="376" t="s">
        <v>3602</v>
      </c>
      <c r="D313" s="376" t="s">
        <v>3629</v>
      </c>
      <c r="E313" s="376" t="s">
        <v>5066</v>
      </c>
      <c r="F313" s="487"/>
    </row>
    <row r="314" ht="15.75" customHeight="1">
      <c r="A314" s="376">
        <v>34477.0</v>
      </c>
      <c r="B314" s="380" t="s">
        <v>5069</v>
      </c>
      <c r="C314" s="376" t="s">
        <v>3602</v>
      </c>
      <c r="D314" s="376" t="s">
        <v>3629</v>
      </c>
      <c r="E314" s="376" t="s">
        <v>5071</v>
      </c>
      <c r="F314" s="488"/>
    </row>
    <row r="315" ht="15.75" customHeight="1">
      <c r="A315" s="376">
        <v>42425.0</v>
      </c>
      <c r="B315" s="380" t="s">
        <v>5073</v>
      </c>
      <c r="C315" s="376" t="s">
        <v>3602</v>
      </c>
      <c r="D315" s="376" t="s">
        <v>3603</v>
      </c>
      <c r="E315" s="376" t="s">
        <v>5075</v>
      </c>
      <c r="F315" s="487"/>
    </row>
    <row r="316" ht="15.75" customHeight="1">
      <c r="A316" s="376">
        <v>42422.0</v>
      </c>
      <c r="B316" s="380" t="s">
        <v>5077</v>
      </c>
      <c r="C316" s="376" t="s">
        <v>3602</v>
      </c>
      <c r="D316" s="376" t="s">
        <v>3653</v>
      </c>
      <c r="E316" s="376" t="s">
        <v>5079</v>
      </c>
      <c r="F316" s="488"/>
    </row>
    <row r="317" ht="15.75" customHeight="1">
      <c r="A317" s="376">
        <v>43184.0</v>
      </c>
      <c r="B317" s="380" t="s">
        <v>5082</v>
      </c>
      <c r="C317" s="376" t="s">
        <v>3602</v>
      </c>
      <c r="D317" s="376" t="s">
        <v>3603</v>
      </c>
      <c r="E317" s="376" t="s">
        <v>5083</v>
      </c>
      <c r="F317" s="487"/>
    </row>
    <row r="318" ht="15.75" customHeight="1">
      <c r="A318" s="376">
        <v>42424.0</v>
      </c>
      <c r="B318" s="380" t="s">
        <v>5085</v>
      </c>
      <c r="C318" s="376" t="s">
        <v>3602</v>
      </c>
      <c r="D318" s="376" t="s">
        <v>3603</v>
      </c>
      <c r="E318" s="376" t="s">
        <v>5088</v>
      </c>
      <c r="F318" s="488"/>
    </row>
    <row r="319" ht="15.75" customHeight="1">
      <c r="A319" s="376">
        <v>42421.0</v>
      </c>
      <c r="B319" s="380" t="s">
        <v>5089</v>
      </c>
      <c r="C319" s="376" t="s">
        <v>3602</v>
      </c>
      <c r="D319" s="376" t="s">
        <v>3603</v>
      </c>
      <c r="E319" s="376" t="s">
        <v>5090</v>
      </c>
      <c r="F319" s="487"/>
    </row>
    <row r="320" ht="15.75" customHeight="1">
      <c r="A320" s="376">
        <v>42416.0</v>
      </c>
      <c r="B320" s="380" t="s">
        <v>5093</v>
      </c>
      <c r="C320" s="376" t="s">
        <v>3602</v>
      </c>
      <c r="D320" s="376" t="s">
        <v>3603</v>
      </c>
      <c r="E320" s="376" t="s">
        <v>5095</v>
      </c>
      <c r="F320" s="488"/>
    </row>
    <row r="321" ht="15.75" customHeight="1">
      <c r="A321" s="376">
        <v>42417.0</v>
      </c>
      <c r="B321" s="380" t="s">
        <v>5096</v>
      </c>
      <c r="C321" s="376" t="s">
        <v>3602</v>
      </c>
      <c r="D321" s="376" t="s">
        <v>3603</v>
      </c>
      <c r="E321" s="376" t="s">
        <v>5099</v>
      </c>
      <c r="F321" s="487"/>
    </row>
    <row r="322" ht="15.75" customHeight="1">
      <c r="A322" s="376">
        <v>42419.0</v>
      </c>
      <c r="B322" s="380" t="s">
        <v>5101</v>
      </c>
      <c r="C322" s="376" t="s">
        <v>3602</v>
      </c>
      <c r="D322" s="376" t="s">
        <v>3603</v>
      </c>
      <c r="E322" s="376" t="s">
        <v>5102</v>
      </c>
      <c r="F322" s="488"/>
    </row>
    <row r="323" ht="15.75" customHeight="1">
      <c r="A323" s="376">
        <v>42420.0</v>
      </c>
      <c r="B323" s="380" t="s">
        <v>5105</v>
      </c>
      <c r="C323" s="376" t="s">
        <v>3602</v>
      </c>
      <c r="D323" s="376" t="s">
        <v>3603</v>
      </c>
      <c r="E323" s="376" t="s">
        <v>5107</v>
      </c>
      <c r="F323" s="487"/>
    </row>
    <row r="324" ht="15.75" customHeight="1">
      <c r="A324" s="376">
        <v>43195.0</v>
      </c>
      <c r="B324" s="380" t="s">
        <v>5109</v>
      </c>
      <c r="C324" s="376" t="s">
        <v>3602</v>
      </c>
      <c r="D324" s="376" t="s">
        <v>3603</v>
      </c>
      <c r="E324" s="376" t="s">
        <v>5112</v>
      </c>
      <c r="F324" s="488"/>
    </row>
    <row r="325" ht="15.75" customHeight="1">
      <c r="A325" s="376">
        <v>43196.0</v>
      </c>
      <c r="B325" s="380" t="s">
        <v>5113</v>
      </c>
      <c r="C325" s="376" t="s">
        <v>3602</v>
      </c>
      <c r="D325" s="376" t="s">
        <v>3603</v>
      </c>
      <c r="E325" s="376" t="s">
        <v>5116</v>
      </c>
      <c r="F325" s="487"/>
    </row>
    <row r="326" ht="15.75" customHeight="1">
      <c r="A326" s="376">
        <v>43198.0</v>
      </c>
      <c r="B326" s="380" t="s">
        <v>5118</v>
      </c>
      <c r="C326" s="376" t="s">
        <v>3602</v>
      </c>
      <c r="D326" s="376" t="s">
        <v>3603</v>
      </c>
      <c r="E326" s="376" t="s">
        <v>5119</v>
      </c>
      <c r="F326" s="488"/>
    </row>
    <row r="327" ht="15.75" customHeight="1">
      <c r="A327" s="376">
        <v>43199.0</v>
      </c>
      <c r="B327" s="380" t="s">
        <v>5120</v>
      </c>
      <c r="C327" s="376" t="s">
        <v>3602</v>
      </c>
      <c r="D327" s="376" t="s">
        <v>3603</v>
      </c>
      <c r="E327" s="376" t="s">
        <v>5122</v>
      </c>
      <c r="F327" s="487"/>
    </row>
    <row r="328" ht="15.75" customHeight="1">
      <c r="A328" s="376">
        <v>43200.0</v>
      </c>
      <c r="B328" s="380" t="s">
        <v>5124</v>
      </c>
      <c r="C328" s="376" t="s">
        <v>3602</v>
      </c>
      <c r="D328" s="376" t="s">
        <v>3603</v>
      </c>
      <c r="E328" s="376" t="s">
        <v>5126</v>
      </c>
      <c r="F328" s="488"/>
    </row>
    <row r="329" ht="15.75" customHeight="1">
      <c r="A329" s="376">
        <v>39556.0</v>
      </c>
      <c r="B329" s="380" t="s">
        <v>5128</v>
      </c>
      <c r="C329" s="376" t="s">
        <v>3602</v>
      </c>
      <c r="D329" s="376" t="s">
        <v>3603</v>
      </c>
      <c r="E329" s="376" t="s">
        <v>5131</v>
      </c>
      <c r="F329" s="487"/>
    </row>
    <row r="330" ht="15.75" customHeight="1">
      <c r="A330" s="376">
        <v>39557.0</v>
      </c>
      <c r="B330" s="380" t="s">
        <v>5132</v>
      </c>
      <c r="C330" s="376" t="s">
        <v>3602</v>
      </c>
      <c r="D330" s="376" t="s">
        <v>3603</v>
      </c>
      <c r="E330" s="376" t="s">
        <v>5134</v>
      </c>
      <c r="F330" s="488"/>
    </row>
    <row r="331" ht="15.75" customHeight="1">
      <c r="A331" s="376">
        <v>39559.0</v>
      </c>
      <c r="B331" s="380" t="s">
        <v>5137</v>
      </c>
      <c r="C331" s="376" t="s">
        <v>3602</v>
      </c>
      <c r="D331" s="376" t="s">
        <v>3603</v>
      </c>
      <c r="E331" s="376" t="s">
        <v>5138</v>
      </c>
      <c r="F331" s="487"/>
    </row>
    <row r="332" ht="15.75" customHeight="1">
      <c r="A332" s="376">
        <v>39560.0</v>
      </c>
      <c r="B332" s="380" t="s">
        <v>5140</v>
      </c>
      <c r="C332" s="376" t="s">
        <v>3602</v>
      </c>
      <c r="D332" s="376" t="s">
        <v>3603</v>
      </c>
      <c r="E332" s="376" t="s">
        <v>5143</v>
      </c>
      <c r="F332" s="488"/>
    </row>
    <row r="333" ht="15.75" customHeight="1">
      <c r="A333" s="376">
        <v>39561.0</v>
      </c>
      <c r="B333" s="380" t="s">
        <v>5144</v>
      </c>
      <c r="C333" s="376" t="s">
        <v>3602</v>
      </c>
      <c r="D333" s="376" t="s">
        <v>3603</v>
      </c>
      <c r="E333" s="376" t="s">
        <v>5147</v>
      </c>
      <c r="F333" s="487"/>
    </row>
    <row r="334" ht="15.75" customHeight="1">
      <c r="A334" s="376">
        <v>43190.0</v>
      </c>
      <c r="B334" s="380" t="s">
        <v>5149</v>
      </c>
      <c r="C334" s="376" t="s">
        <v>3602</v>
      </c>
      <c r="D334" s="376" t="s">
        <v>3603</v>
      </c>
      <c r="E334" s="376" t="s">
        <v>5150</v>
      </c>
      <c r="F334" s="488"/>
    </row>
    <row r="335" ht="15.75" customHeight="1">
      <c r="A335" s="376">
        <v>39555.0</v>
      </c>
      <c r="B335" s="380" t="s">
        <v>5152</v>
      </c>
      <c r="C335" s="376" t="s">
        <v>3602</v>
      </c>
      <c r="D335" s="376" t="s">
        <v>3603</v>
      </c>
      <c r="E335" s="376" t="s">
        <v>5155</v>
      </c>
      <c r="F335" s="487"/>
    </row>
    <row r="336" ht="15.75" customHeight="1">
      <c r="A336" s="376">
        <v>43191.0</v>
      </c>
      <c r="B336" s="380" t="s">
        <v>5156</v>
      </c>
      <c r="C336" s="376" t="s">
        <v>3602</v>
      </c>
      <c r="D336" s="376" t="s">
        <v>3603</v>
      </c>
      <c r="E336" s="376" t="s">
        <v>5157</v>
      </c>
      <c r="F336" s="488"/>
    </row>
    <row r="337" ht="15.75" customHeight="1">
      <c r="A337" s="376">
        <v>39548.0</v>
      </c>
      <c r="B337" s="380" t="s">
        <v>5160</v>
      </c>
      <c r="C337" s="376" t="s">
        <v>3602</v>
      </c>
      <c r="D337" s="376" t="s">
        <v>3603</v>
      </c>
      <c r="E337" s="376" t="s">
        <v>5162</v>
      </c>
      <c r="F337" s="487"/>
    </row>
    <row r="338" ht="15.75" customHeight="1">
      <c r="A338" s="376">
        <v>43192.0</v>
      </c>
      <c r="B338" s="380" t="s">
        <v>5164</v>
      </c>
      <c r="C338" s="376" t="s">
        <v>3602</v>
      </c>
      <c r="D338" s="376" t="s">
        <v>3603</v>
      </c>
      <c r="E338" s="376" t="s">
        <v>5167</v>
      </c>
      <c r="F338" s="488"/>
    </row>
    <row r="339" ht="15.75" customHeight="1">
      <c r="A339" s="376">
        <v>39554.0</v>
      </c>
      <c r="B339" s="380" t="s">
        <v>5168</v>
      </c>
      <c r="C339" s="376" t="s">
        <v>3602</v>
      </c>
      <c r="D339" s="376" t="s">
        <v>3603</v>
      </c>
      <c r="E339" s="376" t="s">
        <v>5170</v>
      </c>
      <c r="F339" s="487"/>
    </row>
    <row r="340" ht="15.75" customHeight="1">
      <c r="A340" s="376">
        <v>43194.0</v>
      </c>
      <c r="B340" s="380" t="s">
        <v>5172</v>
      </c>
      <c r="C340" s="376" t="s">
        <v>3602</v>
      </c>
      <c r="D340" s="376" t="s">
        <v>3603</v>
      </c>
      <c r="E340" s="376" t="s">
        <v>5174</v>
      </c>
      <c r="F340" s="488"/>
    </row>
    <row r="341" ht="15.75" customHeight="1">
      <c r="A341" s="376">
        <v>39551.0</v>
      </c>
      <c r="B341" s="380" t="s">
        <v>5177</v>
      </c>
      <c r="C341" s="376" t="s">
        <v>3602</v>
      </c>
      <c r="D341" s="376" t="s">
        <v>3603</v>
      </c>
      <c r="E341" s="376" t="s">
        <v>5180</v>
      </c>
      <c r="F341" s="487"/>
    </row>
    <row r="342" ht="15.75" customHeight="1">
      <c r="A342" s="376">
        <v>43185.0</v>
      </c>
      <c r="B342" s="380" t="s">
        <v>5182</v>
      </c>
      <c r="C342" s="376" t="s">
        <v>3602</v>
      </c>
      <c r="D342" s="376" t="s">
        <v>3603</v>
      </c>
      <c r="E342" s="376" t="s">
        <v>5184</v>
      </c>
      <c r="F342" s="488"/>
    </row>
    <row r="343" ht="15.75" customHeight="1">
      <c r="A343" s="376">
        <v>43186.0</v>
      </c>
      <c r="B343" s="380" t="s">
        <v>5187</v>
      </c>
      <c r="C343" s="376" t="s">
        <v>3602</v>
      </c>
      <c r="D343" s="376" t="s">
        <v>3603</v>
      </c>
      <c r="E343" s="376" t="s">
        <v>5188</v>
      </c>
      <c r="F343" s="487"/>
    </row>
    <row r="344" ht="15.75" customHeight="1">
      <c r="A344" s="376">
        <v>43187.0</v>
      </c>
      <c r="B344" s="380" t="s">
        <v>5189</v>
      </c>
      <c r="C344" s="376" t="s">
        <v>3602</v>
      </c>
      <c r="D344" s="376" t="s">
        <v>3603</v>
      </c>
      <c r="E344" s="376" t="s">
        <v>5193</v>
      </c>
      <c r="F344" s="488"/>
    </row>
    <row r="345" ht="15.75" customHeight="1">
      <c r="A345" s="376">
        <v>43188.0</v>
      </c>
      <c r="B345" s="380" t="s">
        <v>5195</v>
      </c>
      <c r="C345" s="376" t="s">
        <v>3602</v>
      </c>
      <c r="D345" s="376" t="s">
        <v>3603</v>
      </c>
      <c r="E345" s="376" t="s">
        <v>5198</v>
      </c>
      <c r="F345" s="487"/>
    </row>
    <row r="346" ht="15.75" customHeight="1">
      <c r="A346" s="376">
        <v>43189.0</v>
      </c>
      <c r="B346" s="380" t="s">
        <v>5199</v>
      </c>
      <c r="C346" s="376" t="s">
        <v>3602</v>
      </c>
      <c r="D346" s="376" t="s">
        <v>3603</v>
      </c>
      <c r="E346" s="376" t="s">
        <v>5202</v>
      </c>
      <c r="F346" s="488"/>
    </row>
    <row r="347" ht="15.75" customHeight="1">
      <c r="A347" s="376">
        <v>39580.0</v>
      </c>
      <c r="B347" s="380" t="s">
        <v>5205</v>
      </c>
      <c r="C347" s="376" t="s">
        <v>3602</v>
      </c>
      <c r="D347" s="376" t="s">
        <v>3603</v>
      </c>
      <c r="E347" s="376" t="s">
        <v>5208</v>
      </c>
      <c r="F347" s="487"/>
    </row>
    <row r="348" ht="15.75" customHeight="1">
      <c r="A348" s="376">
        <v>39577.0</v>
      </c>
      <c r="B348" s="380" t="s">
        <v>5209</v>
      </c>
      <c r="C348" s="376" t="s">
        <v>3602</v>
      </c>
      <c r="D348" s="376" t="s">
        <v>3603</v>
      </c>
      <c r="E348" s="376" t="s">
        <v>5212</v>
      </c>
      <c r="F348" s="488"/>
    </row>
    <row r="349" ht="15.75" customHeight="1">
      <c r="A349" s="376">
        <v>39578.0</v>
      </c>
      <c r="B349" s="380" t="s">
        <v>5214</v>
      </c>
      <c r="C349" s="376" t="s">
        <v>3602</v>
      </c>
      <c r="D349" s="376" t="s">
        <v>3603</v>
      </c>
      <c r="E349" s="376" t="s">
        <v>5215</v>
      </c>
      <c r="F349" s="487"/>
    </row>
    <row r="350" ht="15.75" customHeight="1">
      <c r="A350" s="376">
        <v>39579.0</v>
      </c>
      <c r="B350" s="380" t="s">
        <v>5219</v>
      </c>
      <c r="C350" s="376" t="s">
        <v>3602</v>
      </c>
      <c r="D350" s="376" t="s">
        <v>3603</v>
      </c>
      <c r="E350" s="376" t="s">
        <v>5222</v>
      </c>
      <c r="F350" s="488"/>
    </row>
    <row r="351" ht="15.75" customHeight="1">
      <c r="A351" s="376">
        <v>39826.0</v>
      </c>
      <c r="B351" s="380" t="s">
        <v>5226</v>
      </c>
      <c r="C351" s="376" t="s">
        <v>3602</v>
      </c>
      <c r="D351" s="376" t="s">
        <v>3603</v>
      </c>
      <c r="E351" s="376" t="s">
        <v>5229</v>
      </c>
      <c r="F351" s="487"/>
    </row>
    <row r="352" ht="15.75" customHeight="1">
      <c r="A352" s="376">
        <v>10700.0</v>
      </c>
      <c r="B352" s="380" t="s">
        <v>5232</v>
      </c>
      <c r="C352" s="376" t="s">
        <v>3602</v>
      </c>
      <c r="D352" s="376" t="s">
        <v>3629</v>
      </c>
      <c r="E352" s="376" t="s">
        <v>5235</v>
      </c>
      <c r="F352" s="488"/>
    </row>
    <row r="353" ht="15.75" customHeight="1">
      <c r="A353" s="376">
        <v>346.0</v>
      </c>
      <c r="B353" s="380" t="s">
        <v>5237</v>
      </c>
      <c r="C353" s="376" t="s">
        <v>3745</v>
      </c>
      <c r="D353" s="376" t="s">
        <v>3603</v>
      </c>
      <c r="E353" s="376" t="s">
        <v>5240</v>
      </c>
      <c r="F353" s="487"/>
    </row>
    <row r="354" ht="15.75" customHeight="1">
      <c r="A354" s="376">
        <v>3312.0</v>
      </c>
      <c r="B354" s="380" t="s">
        <v>5241</v>
      </c>
      <c r="C354" s="376" t="s">
        <v>3745</v>
      </c>
      <c r="D354" s="376" t="s">
        <v>3629</v>
      </c>
      <c r="E354" s="376" t="s">
        <v>2803</v>
      </c>
      <c r="F354" s="488"/>
    </row>
    <row r="355" ht="15.75" customHeight="1">
      <c r="A355" s="376">
        <v>339.0</v>
      </c>
      <c r="B355" s="380" t="s">
        <v>5244</v>
      </c>
      <c r="C355" s="376" t="s">
        <v>3730</v>
      </c>
      <c r="D355" s="376" t="s">
        <v>3603</v>
      </c>
      <c r="E355" s="376" t="s">
        <v>5246</v>
      </c>
      <c r="F355" s="487"/>
    </row>
    <row r="356" ht="15.75" customHeight="1">
      <c r="A356" s="376">
        <v>340.0</v>
      </c>
      <c r="B356" s="380" t="s">
        <v>5247</v>
      </c>
      <c r="C356" s="376" t="s">
        <v>3730</v>
      </c>
      <c r="D356" s="376" t="s">
        <v>3603</v>
      </c>
      <c r="E356" s="376" t="s">
        <v>3091</v>
      </c>
      <c r="F356" s="488"/>
    </row>
    <row r="357" ht="15.75" customHeight="1">
      <c r="A357" s="376">
        <v>335.0</v>
      </c>
      <c r="B357" s="380" t="s">
        <v>5251</v>
      </c>
      <c r="C357" s="376" t="s">
        <v>3745</v>
      </c>
      <c r="D357" s="376" t="s">
        <v>3603</v>
      </c>
      <c r="E357" s="376" t="s">
        <v>5252</v>
      </c>
      <c r="F357" s="487"/>
    </row>
    <row r="358" ht="15.75" customHeight="1">
      <c r="A358" s="376">
        <v>43130.0</v>
      </c>
      <c r="B358" s="380" t="s">
        <v>5256</v>
      </c>
      <c r="C358" s="376" t="s">
        <v>3745</v>
      </c>
      <c r="D358" s="376" t="s">
        <v>3653</v>
      </c>
      <c r="E358" s="376" t="s">
        <v>5258</v>
      </c>
      <c r="F358" s="488"/>
    </row>
    <row r="359" ht="15.75" customHeight="1">
      <c r="A359" s="376">
        <v>342.0</v>
      </c>
      <c r="B359" s="380" t="s">
        <v>5261</v>
      </c>
      <c r="C359" s="376" t="s">
        <v>3745</v>
      </c>
      <c r="D359" s="376" t="s">
        <v>3603</v>
      </c>
      <c r="E359" s="376" t="s">
        <v>5264</v>
      </c>
      <c r="F359" s="487"/>
    </row>
    <row r="360" ht="15.75" customHeight="1">
      <c r="A360" s="376">
        <v>333.0</v>
      </c>
      <c r="B360" s="380" t="s">
        <v>5266</v>
      </c>
      <c r="C360" s="376" t="s">
        <v>3745</v>
      </c>
      <c r="D360" s="376" t="s">
        <v>3653</v>
      </c>
      <c r="E360" s="376" t="s">
        <v>5258</v>
      </c>
      <c r="F360" s="488"/>
    </row>
    <row r="361" ht="15.75" customHeight="1">
      <c r="A361" s="376">
        <v>344.0</v>
      </c>
      <c r="B361" s="380" t="s">
        <v>5270</v>
      </c>
      <c r="C361" s="376" t="s">
        <v>3745</v>
      </c>
      <c r="D361" s="376" t="s">
        <v>3603</v>
      </c>
      <c r="E361" s="376" t="s">
        <v>5272</v>
      </c>
      <c r="F361" s="487"/>
    </row>
    <row r="362" ht="15.75" customHeight="1">
      <c r="A362" s="376">
        <v>345.0</v>
      </c>
      <c r="B362" s="380" t="s">
        <v>5278</v>
      </c>
      <c r="C362" s="376" t="s">
        <v>3745</v>
      </c>
      <c r="D362" s="376" t="s">
        <v>3603</v>
      </c>
      <c r="E362" s="376" t="s">
        <v>5279</v>
      </c>
      <c r="F362" s="488"/>
    </row>
    <row r="363" ht="15.75" customHeight="1">
      <c r="A363" s="376">
        <v>43131.0</v>
      </c>
      <c r="B363" s="380" t="s">
        <v>5283</v>
      </c>
      <c r="C363" s="376" t="s">
        <v>3745</v>
      </c>
      <c r="D363" s="376" t="s">
        <v>3603</v>
      </c>
      <c r="E363" s="376" t="s">
        <v>5284</v>
      </c>
      <c r="F363" s="487"/>
    </row>
    <row r="364" ht="15.75" customHeight="1">
      <c r="A364" s="376">
        <v>3313.0</v>
      </c>
      <c r="B364" s="380" t="s">
        <v>5288</v>
      </c>
      <c r="C364" s="376" t="s">
        <v>3745</v>
      </c>
      <c r="D364" s="376" t="s">
        <v>3629</v>
      </c>
      <c r="E364" s="376" t="s">
        <v>5290</v>
      </c>
      <c r="F364" s="488"/>
    </row>
    <row r="365" ht="15.75" customHeight="1">
      <c r="A365" s="376">
        <v>43132.0</v>
      </c>
      <c r="B365" s="380" t="s">
        <v>5293</v>
      </c>
      <c r="C365" s="376" t="s">
        <v>3745</v>
      </c>
      <c r="D365" s="376" t="s">
        <v>3603</v>
      </c>
      <c r="E365" s="376" t="s">
        <v>5295</v>
      </c>
      <c r="F365" s="487"/>
    </row>
    <row r="366" ht="15.75" customHeight="1">
      <c r="A366" s="376">
        <v>34562.0</v>
      </c>
      <c r="B366" s="380" t="s">
        <v>5298</v>
      </c>
      <c r="C366" s="376" t="s">
        <v>3745</v>
      </c>
      <c r="D366" s="376" t="s">
        <v>3603</v>
      </c>
      <c r="E366" s="376" t="s">
        <v>5300</v>
      </c>
      <c r="F366" s="488"/>
    </row>
    <row r="367" ht="15.75" customHeight="1">
      <c r="A367" s="376">
        <v>337.0</v>
      </c>
      <c r="B367" s="380" t="s">
        <v>5303</v>
      </c>
      <c r="C367" s="376" t="s">
        <v>3745</v>
      </c>
      <c r="D367" s="376" t="s">
        <v>3653</v>
      </c>
      <c r="E367" s="376" t="s">
        <v>5305</v>
      </c>
      <c r="F367" s="487"/>
    </row>
    <row r="368" ht="15.75" customHeight="1">
      <c r="A368" s="376">
        <v>369.0</v>
      </c>
      <c r="B368" s="380" t="s">
        <v>5306</v>
      </c>
      <c r="C368" s="376" t="s">
        <v>4550</v>
      </c>
      <c r="D368" s="376" t="s">
        <v>3603</v>
      </c>
      <c r="E368" s="376" t="s">
        <v>5307</v>
      </c>
      <c r="F368" s="488"/>
    </row>
    <row r="369" ht="15.75" customHeight="1">
      <c r="A369" s="376">
        <v>366.0</v>
      </c>
      <c r="B369" s="380" t="s">
        <v>5308</v>
      </c>
      <c r="C369" s="376" t="s">
        <v>4550</v>
      </c>
      <c r="D369" s="376" t="s">
        <v>3653</v>
      </c>
      <c r="E369" s="376" t="s">
        <v>5309</v>
      </c>
      <c r="F369" s="487"/>
    </row>
    <row r="370" ht="15.75" customHeight="1">
      <c r="A370" s="376">
        <v>367.0</v>
      </c>
      <c r="B370" s="380" t="s">
        <v>5310</v>
      </c>
      <c r="C370" s="376" t="s">
        <v>4550</v>
      </c>
      <c r="D370" s="376" t="s">
        <v>3653</v>
      </c>
      <c r="E370" s="376" t="s">
        <v>5312</v>
      </c>
      <c r="F370" s="488"/>
    </row>
    <row r="371" ht="15.75" customHeight="1">
      <c r="A371" s="376">
        <v>370.0</v>
      </c>
      <c r="B371" s="380" t="s">
        <v>5313</v>
      </c>
      <c r="C371" s="376" t="s">
        <v>4550</v>
      </c>
      <c r="D371" s="376" t="s">
        <v>3653</v>
      </c>
      <c r="E371" s="376" t="s">
        <v>5315</v>
      </c>
      <c r="F371" s="487"/>
    </row>
    <row r="372" ht="15.75" customHeight="1">
      <c r="A372" s="376">
        <v>368.0</v>
      </c>
      <c r="B372" s="380" t="s">
        <v>5316</v>
      </c>
      <c r="C372" s="376" t="s">
        <v>4550</v>
      </c>
      <c r="D372" s="376" t="s">
        <v>3603</v>
      </c>
      <c r="E372" s="376" t="s">
        <v>5317</v>
      </c>
      <c r="F372" s="488"/>
    </row>
    <row r="373" ht="15.75" customHeight="1">
      <c r="A373" s="376">
        <v>11075.0</v>
      </c>
      <c r="B373" s="380" t="s">
        <v>5318</v>
      </c>
      <c r="C373" s="376" t="s">
        <v>4550</v>
      </c>
      <c r="D373" s="376" t="s">
        <v>3603</v>
      </c>
      <c r="E373" s="376" t="s">
        <v>5319</v>
      </c>
      <c r="F373" s="487"/>
    </row>
    <row r="374" ht="15.75" customHeight="1">
      <c r="A374" s="376">
        <v>11076.0</v>
      </c>
      <c r="B374" s="380" t="s">
        <v>5320</v>
      </c>
      <c r="C374" s="376" t="s">
        <v>4550</v>
      </c>
      <c r="D374" s="376" t="s">
        <v>3603</v>
      </c>
      <c r="E374" s="376" t="s">
        <v>5321</v>
      </c>
      <c r="F374" s="488"/>
    </row>
    <row r="375" ht="15.75" customHeight="1">
      <c r="A375" s="376">
        <v>1381.0</v>
      </c>
      <c r="B375" s="380" t="s">
        <v>5323</v>
      </c>
      <c r="C375" s="376" t="s">
        <v>3745</v>
      </c>
      <c r="D375" s="376" t="s">
        <v>3653</v>
      </c>
      <c r="E375" s="376" t="s">
        <v>5326</v>
      </c>
      <c r="F375" s="487"/>
    </row>
    <row r="376" ht="15.75" customHeight="1">
      <c r="A376" s="376">
        <v>34353.0</v>
      </c>
      <c r="B376" s="380" t="s">
        <v>5328</v>
      </c>
      <c r="C376" s="376" t="s">
        <v>3745</v>
      </c>
      <c r="D376" s="376" t="s">
        <v>3603</v>
      </c>
      <c r="E376" s="376" t="s">
        <v>5332</v>
      </c>
      <c r="F376" s="488"/>
    </row>
    <row r="377" ht="15.75" customHeight="1">
      <c r="A377" s="376">
        <v>37595.0</v>
      </c>
      <c r="B377" s="380" t="s">
        <v>5335</v>
      </c>
      <c r="C377" s="376" t="s">
        <v>3745</v>
      </c>
      <c r="D377" s="376" t="s">
        <v>3603</v>
      </c>
      <c r="E377" s="376" t="s">
        <v>5337</v>
      </c>
      <c r="F377" s="487"/>
    </row>
    <row r="378" ht="15.75" customHeight="1">
      <c r="A378" s="376">
        <v>37596.0</v>
      </c>
      <c r="B378" s="380" t="s">
        <v>5340</v>
      </c>
      <c r="C378" s="376" t="s">
        <v>3745</v>
      </c>
      <c r="D378" s="376" t="s">
        <v>3603</v>
      </c>
      <c r="E378" s="376" t="s">
        <v>5341</v>
      </c>
      <c r="F378" s="488"/>
    </row>
    <row r="379" ht="15.75" customHeight="1">
      <c r="A379" s="376">
        <v>371.0</v>
      </c>
      <c r="B379" s="380" t="s">
        <v>5346</v>
      </c>
      <c r="C379" s="376" t="s">
        <v>3745</v>
      </c>
      <c r="D379" s="376" t="s">
        <v>3603</v>
      </c>
      <c r="E379" s="376" t="s">
        <v>5348</v>
      </c>
      <c r="F379" s="487"/>
    </row>
    <row r="380" ht="15.75" customHeight="1">
      <c r="A380" s="376">
        <v>37553.0</v>
      </c>
      <c r="B380" s="380" t="s">
        <v>5351</v>
      </c>
      <c r="C380" s="376" t="s">
        <v>3745</v>
      </c>
      <c r="D380" s="376" t="s">
        <v>3603</v>
      </c>
      <c r="E380" s="376" t="s">
        <v>5353</v>
      </c>
      <c r="F380" s="488"/>
    </row>
    <row r="381" ht="15.75" customHeight="1">
      <c r="A381" s="376">
        <v>37552.0</v>
      </c>
      <c r="B381" s="380" t="s">
        <v>5356</v>
      </c>
      <c r="C381" s="376" t="s">
        <v>3745</v>
      </c>
      <c r="D381" s="376" t="s">
        <v>3603</v>
      </c>
      <c r="E381" s="376" t="s">
        <v>4727</v>
      </c>
      <c r="F381" s="487"/>
    </row>
    <row r="382" ht="15.75" customHeight="1">
      <c r="A382" s="376">
        <v>36880.0</v>
      </c>
      <c r="B382" s="380" t="s">
        <v>5359</v>
      </c>
      <c r="C382" s="376" t="s">
        <v>3745</v>
      </c>
      <c r="D382" s="376" t="s">
        <v>3603</v>
      </c>
      <c r="E382" s="376" t="s">
        <v>5361</v>
      </c>
      <c r="F382" s="488"/>
    </row>
    <row r="383" ht="15.75" customHeight="1">
      <c r="A383" s="376">
        <v>34355.0</v>
      </c>
      <c r="B383" s="380" t="s">
        <v>5365</v>
      </c>
      <c r="C383" s="376" t="s">
        <v>3745</v>
      </c>
      <c r="D383" s="376" t="s">
        <v>3603</v>
      </c>
      <c r="E383" s="376" t="s">
        <v>5369</v>
      </c>
      <c r="F383" s="487"/>
    </row>
    <row r="384" ht="15.75" customHeight="1">
      <c r="A384" s="376">
        <v>130.0</v>
      </c>
      <c r="B384" s="380" t="s">
        <v>5373</v>
      </c>
      <c r="C384" s="376" t="s">
        <v>3745</v>
      </c>
      <c r="D384" s="376" t="s">
        <v>3603</v>
      </c>
      <c r="E384" s="376" t="s">
        <v>4814</v>
      </c>
      <c r="F384" s="488"/>
    </row>
    <row r="385" ht="15.75" customHeight="1">
      <c r="A385" s="376">
        <v>135.0</v>
      </c>
      <c r="B385" s="380" t="s">
        <v>5377</v>
      </c>
      <c r="C385" s="376" t="s">
        <v>3745</v>
      </c>
      <c r="D385" s="376" t="s">
        <v>3603</v>
      </c>
      <c r="E385" s="376" t="s">
        <v>5379</v>
      </c>
      <c r="F385" s="487"/>
    </row>
    <row r="386" ht="15.75" customHeight="1">
      <c r="A386" s="376">
        <v>36886.0</v>
      </c>
      <c r="B386" s="380" t="s">
        <v>5381</v>
      </c>
      <c r="C386" s="376" t="s">
        <v>3745</v>
      </c>
      <c r="D386" s="376" t="s">
        <v>3603</v>
      </c>
      <c r="E386" s="376" t="s">
        <v>5384</v>
      </c>
      <c r="F386" s="488"/>
    </row>
    <row r="387" ht="15.75" customHeight="1">
      <c r="A387" s="376">
        <v>374.0</v>
      </c>
      <c r="B387" s="380" t="s">
        <v>5388</v>
      </c>
      <c r="C387" s="376" t="s">
        <v>3745</v>
      </c>
      <c r="D387" s="376" t="s">
        <v>3603</v>
      </c>
      <c r="E387" s="376" t="s">
        <v>4383</v>
      </c>
      <c r="F387" s="487"/>
    </row>
    <row r="388" ht="15.75" customHeight="1">
      <c r="A388" s="376">
        <v>38546.0</v>
      </c>
      <c r="B388" s="380" t="s">
        <v>5393</v>
      </c>
      <c r="C388" s="376" t="s">
        <v>4550</v>
      </c>
      <c r="D388" s="376" t="s">
        <v>3603</v>
      </c>
      <c r="E388" s="376" t="s">
        <v>5394</v>
      </c>
      <c r="F388" s="488"/>
    </row>
    <row r="389" ht="15.75" customHeight="1">
      <c r="A389" s="376">
        <v>34549.0</v>
      </c>
      <c r="B389" s="380" t="s">
        <v>5396</v>
      </c>
      <c r="C389" s="376" t="s">
        <v>4550</v>
      </c>
      <c r="D389" s="376" t="s">
        <v>3603</v>
      </c>
      <c r="E389" s="376" t="s">
        <v>5398</v>
      </c>
      <c r="F389" s="487"/>
    </row>
    <row r="390" ht="15.75" customHeight="1">
      <c r="A390" s="376">
        <v>6081.0</v>
      </c>
      <c r="B390" s="380" t="s">
        <v>5400</v>
      </c>
      <c r="C390" s="376" t="s">
        <v>4550</v>
      </c>
      <c r="D390" s="376" t="s">
        <v>3603</v>
      </c>
      <c r="E390" s="376" t="s">
        <v>5404</v>
      </c>
      <c r="F390" s="488"/>
    </row>
    <row r="391" ht="15.75" customHeight="1">
      <c r="A391" s="376">
        <v>6077.0</v>
      </c>
      <c r="B391" s="380" t="s">
        <v>5407</v>
      </c>
      <c r="C391" s="376" t="s">
        <v>4550</v>
      </c>
      <c r="D391" s="376" t="s">
        <v>3603</v>
      </c>
      <c r="E391" s="376" t="s">
        <v>5409</v>
      </c>
      <c r="F391" s="487"/>
    </row>
    <row r="392" ht="15.75" customHeight="1">
      <c r="A392" s="376">
        <v>6079.0</v>
      </c>
      <c r="B392" s="380" t="s">
        <v>5410</v>
      </c>
      <c r="C392" s="376" t="s">
        <v>4550</v>
      </c>
      <c r="D392" s="376" t="s">
        <v>3603</v>
      </c>
      <c r="E392" s="376" t="s">
        <v>5411</v>
      </c>
      <c r="F392" s="488"/>
    </row>
    <row r="393" ht="15.75" customHeight="1">
      <c r="A393" s="376">
        <v>1091.0</v>
      </c>
      <c r="B393" s="380" t="s">
        <v>5413</v>
      </c>
      <c r="C393" s="376" t="s">
        <v>3602</v>
      </c>
      <c r="D393" s="376" t="s">
        <v>3603</v>
      </c>
      <c r="E393" s="376" t="s">
        <v>5415</v>
      </c>
      <c r="F393" s="487"/>
    </row>
    <row r="394" ht="15.75" customHeight="1">
      <c r="A394" s="376">
        <v>1094.0</v>
      </c>
      <c r="B394" s="380" t="s">
        <v>5417</v>
      </c>
      <c r="C394" s="376" t="s">
        <v>3602</v>
      </c>
      <c r="D394" s="376" t="s">
        <v>3603</v>
      </c>
      <c r="E394" s="376" t="s">
        <v>5421</v>
      </c>
      <c r="F394" s="488"/>
    </row>
    <row r="395" ht="15.75" customHeight="1">
      <c r="A395" s="376">
        <v>1095.0</v>
      </c>
      <c r="B395" s="380" t="s">
        <v>5422</v>
      </c>
      <c r="C395" s="376" t="s">
        <v>3602</v>
      </c>
      <c r="D395" s="376" t="s">
        <v>3603</v>
      </c>
      <c r="E395" s="376" t="s">
        <v>5423</v>
      </c>
      <c r="F395" s="487"/>
    </row>
    <row r="396" ht="15.75" customHeight="1">
      <c r="A396" s="376">
        <v>1092.0</v>
      </c>
      <c r="B396" s="380" t="s">
        <v>5426</v>
      </c>
      <c r="C396" s="376" t="s">
        <v>3602</v>
      </c>
      <c r="D396" s="376" t="s">
        <v>3653</v>
      </c>
      <c r="E396" s="376" t="s">
        <v>5428</v>
      </c>
      <c r="F396" s="488"/>
    </row>
    <row r="397" ht="15.75" customHeight="1">
      <c r="A397" s="376">
        <v>1093.0</v>
      </c>
      <c r="B397" s="380" t="s">
        <v>5431</v>
      </c>
      <c r="C397" s="376" t="s">
        <v>3602</v>
      </c>
      <c r="D397" s="376" t="s">
        <v>3603</v>
      </c>
      <c r="E397" s="376" t="s">
        <v>5433</v>
      </c>
      <c r="F397" s="487"/>
    </row>
    <row r="398" ht="15.75" customHeight="1">
      <c r="A398" s="376">
        <v>1090.0</v>
      </c>
      <c r="B398" s="380" t="s">
        <v>5434</v>
      </c>
      <c r="C398" s="376" t="s">
        <v>3602</v>
      </c>
      <c r="D398" s="376" t="s">
        <v>3603</v>
      </c>
      <c r="E398" s="376" t="s">
        <v>4884</v>
      </c>
      <c r="F398" s="488"/>
    </row>
    <row r="399" ht="15.75" customHeight="1">
      <c r="A399" s="376">
        <v>1096.0</v>
      </c>
      <c r="B399" s="380" t="s">
        <v>5438</v>
      </c>
      <c r="C399" s="376" t="s">
        <v>3602</v>
      </c>
      <c r="D399" s="376" t="s">
        <v>3603</v>
      </c>
      <c r="E399" s="376" t="s">
        <v>5440</v>
      </c>
      <c r="F399" s="487"/>
    </row>
    <row r="400" ht="15.75" customHeight="1">
      <c r="A400" s="376">
        <v>1097.0</v>
      </c>
      <c r="B400" s="380" t="s">
        <v>5442</v>
      </c>
      <c r="C400" s="376" t="s">
        <v>3602</v>
      </c>
      <c r="D400" s="376" t="s">
        <v>3603</v>
      </c>
      <c r="E400" s="376" t="s">
        <v>5444</v>
      </c>
      <c r="F400" s="488"/>
    </row>
    <row r="401" ht="15.75" customHeight="1">
      <c r="A401" s="376">
        <v>378.0</v>
      </c>
      <c r="B401" s="380" t="s">
        <v>1626</v>
      </c>
      <c r="C401" s="376" t="s">
        <v>3637</v>
      </c>
      <c r="D401" s="376" t="s">
        <v>3603</v>
      </c>
      <c r="E401" s="376" t="s">
        <v>5448</v>
      </c>
      <c r="F401" s="487"/>
    </row>
    <row r="402" ht="15.75" customHeight="1">
      <c r="A402" s="376">
        <v>40911.0</v>
      </c>
      <c r="B402" s="380" t="s">
        <v>5449</v>
      </c>
      <c r="C402" s="376" t="s">
        <v>4564</v>
      </c>
      <c r="D402" s="376" t="s">
        <v>3603</v>
      </c>
      <c r="E402" s="376" t="s">
        <v>5451</v>
      </c>
      <c r="F402" s="488"/>
    </row>
    <row r="403" ht="15.75" customHeight="1">
      <c r="A403" s="376">
        <v>33939.0</v>
      </c>
      <c r="B403" s="380" t="s">
        <v>5454</v>
      </c>
      <c r="C403" s="376" t="s">
        <v>3637</v>
      </c>
      <c r="D403" s="376" t="s">
        <v>3603</v>
      </c>
      <c r="E403" s="376" t="s">
        <v>5455</v>
      </c>
      <c r="F403" s="487"/>
    </row>
    <row r="404" ht="15.75" customHeight="1">
      <c r="A404" s="376">
        <v>40815.0</v>
      </c>
      <c r="B404" s="380" t="s">
        <v>5458</v>
      </c>
      <c r="C404" s="376" t="s">
        <v>4564</v>
      </c>
      <c r="D404" s="376" t="s">
        <v>3603</v>
      </c>
      <c r="E404" s="376" t="s">
        <v>5460</v>
      </c>
      <c r="F404" s="488"/>
    </row>
    <row r="405" ht="15.75" customHeight="1">
      <c r="A405" s="376">
        <v>34760.0</v>
      </c>
      <c r="B405" s="380" t="s">
        <v>5462</v>
      </c>
      <c r="C405" s="376" t="s">
        <v>3637</v>
      </c>
      <c r="D405" s="376" t="s">
        <v>3603</v>
      </c>
      <c r="E405" s="376" t="s">
        <v>5465</v>
      </c>
      <c r="F405" s="487"/>
    </row>
    <row r="406" ht="15.75" customHeight="1">
      <c r="A406" s="376">
        <v>40935.0</v>
      </c>
      <c r="B406" s="380" t="s">
        <v>5466</v>
      </c>
      <c r="C406" s="376" t="s">
        <v>4564</v>
      </c>
      <c r="D406" s="376" t="s">
        <v>3603</v>
      </c>
      <c r="E406" s="376" t="s">
        <v>5469</v>
      </c>
      <c r="F406" s="488"/>
    </row>
    <row r="407" ht="15.75" customHeight="1">
      <c r="A407" s="376">
        <v>33952.0</v>
      </c>
      <c r="B407" s="380" t="s">
        <v>5471</v>
      </c>
      <c r="C407" s="376" t="s">
        <v>3637</v>
      </c>
      <c r="D407" s="376" t="s">
        <v>3603</v>
      </c>
      <c r="E407" s="376" t="s">
        <v>5475</v>
      </c>
      <c r="F407" s="487"/>
    </row>
    <row r="408" ht="15.75" customHeight="1">
      <c r="A408" s="376">
        <v>40816.0</v>
      </c>
      <c r="B408" s="380" t="s">
        <v>5478</v>
      </c>
      <c r="C408" s="376" t="s">
        <v>4564</v>
      </c>
      <c r="D408" s="376" t="s">
        <v>3603</v>
      </c>
      <c r="E408" s="376" t="s">
        <v>5480</v>
      </c>
      <c r="F408" s="488"/>
    </row>
    <row r="409" ht="15.75" customHeight="1">
      <c r="A409" s="376">
        <v>33953.0</v>
      </c>
      <c r="B409" s="380" t="s">
        <v>5483</v>
      </c>
      <c r="C409" s="376" t="s">
        <v>3637</v>
      </c>
      <c r="D409" s="376" t="s">
        <v>3603</v>
      </c>
      <c r="E409" s="376" t="s">
        <v>5485</v>
      </c>
      <c r="F409" s="487"/>
    </row>
    <row r="410" ht="15.75" customHeight="1">
      <c r="A410" s="376">
        <v>40817.0</v>
      </c>
      <c r="B410" s="380" t="s">
        <v>5488</v>
      </c>
      <c r="C410" s="376" t="s">
        <v>4564</v>
      </c>
      <c r="D410" s="376" t="s">
        <v>3603</v>
      </c>
      <c r="E410" s="376" t="s">
        <v>5490</v>
      </c>
      <c r="F410" s="488"/>
    </row>
    <row r="411" ht="15.75" customHeight="1">
      <c r="A411" s="376">
        <v>13348.0</v>
      </c>
      <c r="B411" s="380" t="s">
        <v>5493</v>
      </c>
      <c r="C411" s="376" t="s">
        <v>3602</v>
      </c>
      <c r="D411" s="376" t="s">
        <v>3603</v>
      </c>
      <c r="E411" s="376" t="s">
        <v>4180</v>
      </c>
      <c r="F411" s="487"/>
    </row>
    <row r="412" ht="15.75" customHeight="1">
      <c r="A412" s="376">
        <v>39211.0</v>
      </c>
      <c r="B412" s="380" t="s">
        <v>5494</v>
      </c>
      <c r="C412" s="376" t="s">
        <v>3602</v>
      </c>
      <c r="D412" s="376" t="s">
        <v>3603</v>
      </c>
      <c r="E412" s="376" t="s">
        <v>5497</v>
      </c>
      <c r="F412" s="488"/>
    </row>
    <row r="413" ht="15.75" customHeight="1">
      <c r="A413" s="376">
        <v>39212.0</v>
      </c>
      <c r="B413" s="380" t="s">
        <v>5499</v>
      </c>
      <c r="C413" s="376" t="s">
        <v>3602</v>
      </c>
      <c r="D413" s="376" t="s">
        <v>3603</v>
      </c>
      <c r="E413" s="376" t="s">
        <v>4736</v>
      </c>
      <c r="F413" s="487"/>
    </row>
    <row r="414" ht="15.75" customHeight="1">
      <c r="A414" s="376">
        <v>39208.0</v>
      </c>
      <c r="B414" s="380" t="s">
        <v>5502</v>
      </c>
      <c r="C414" s="376" t="s">
        <v>3602</v>
      </c>
      <c r="D414" s="376" t="s">
        <v>3603</v>
      </c>
      <c r="E414" s="376" t="s">
        <v>5504</v>
      </c>
      <c r="F414" s="488"/>
    </row>
    <row r="415" ht="15.75" customHeight="1">
      <c r="A415" s="376">
        <v>39210.0</v>
      </c>
      <c r="B415" s="380" t="s">
        <v>5506</v>
      </c>
      <c r="C415" s="376" t="s">
        <v>3602</v>
      </c>
      <c r="D415" s="376" t="s">
        <v>3603</v>
      </c>
      <c r="E415" s="376" t="s">
        <v>5509</v>
      </c>
      <c r="F415" s="487"/>
    </row>
    <row r="416" ht="15.75" customHeight="1">
      <c r="A416" s="376">
        <v>39214.0</v>
      </c>
      <c r="B416" s="380" t="s">
        <v>5510</v>
      </c>
      <c r="C416" s="376" t="s">
        <v>3602</v>
      </c>
      <c r="D416" s="376" t="s">
        <v>3603</v>
      </c>
      <c r="E416" s="376" t="s">
        <v>5513</v>
      </c>
      <c r="F416" s="488"/>
    </row>
    <row r="417" ht="15.75" customHeight="1">
      <c r="A417" s="376">
        <v>39213.0</v>
      </c>
      <c r="B417" s="380" t="s">
        <v>5515</v>
      </c>
      <c r="C417" s="376" t="s">
        <v>3602</v>
      </c>
      <c r="D417" s="376" t="s">
        <v>3603</v>
      </c>
      <c r="E417" s="376" t="s">
        <v>5517</v>
      </c>
      <c r="F417" s="487"/>
    </row>
    <row r="418" ht="15.75" customHeight="1">
      <c r="A418" s="376">
        <v>39209.0</v>
      </c>
      <c r="B418" s="380" t="s">
        <v>5520</v>
      </c>
      <c r="C418" s="376" t="s">
        <v>3602</v>
      </c>
      <c r="D418" s="376" t="s">
        <v>3603</v>
      </c>
      <c r="E418" s="376" t="s">
        <v>5523</v>
      </c>
      <c r="F418" s="488"/>
    </row>
    <row r="419" ht="15.75" customHeight="1">
      <c r="A419" s="376">
        <v>39207.0</v>
      </c>
      <c r="B419" s="380" t="s">
        <v>5525</v>
      </c>
      <c r="C419" s="376" t="s">
        <v>3602</v>
      </c>
      <c r="D419" s="376" t="s">
        <v>3603</v>
      </c>
      <c r="E419" s="376" t="s">
        <v>5509</v>
      </c>
      <c r="F419" s="487"/>
    </row>
    <row r="420" ht="15.75" customHeight="1">
      <c r="A420" s="376">
        <v>39215.0</v>
      </c>
      <c r="B420" s="380" t="s">
        <v>5527</v>
      </c>
      <c r="C420" s="376" t="s">
        <v>3602</v>
      </c>
      <c r="D420" s="376" t="s">
        <v>3603</v>
      </c>
      <c r="E420" s="376" t="s">
        <v>5530</v>
      </c>
      <c r="F420" s="488"/>
    </row>
    <row r="421" ht="15.75" customHeight="1">
      <c r="A421" s="376">
        <v>39216.0</v>
      </c>
      <c r="B421" s="380" t="s">
        <v>5531</v>
      </c>
      <c r="C421" s="376" t="s">
        <v>3602</v>
      </c>
      <c r="D421" s="376" t="s">
        <v>3603</v>
      </c>
      <c r="E421" s="376" t="s">
        <v>5534</v>
      </c>
      <c r="F421" s="487"/>
    </row>
    <row r="422" ht="15.75" customHeight="1">
      <c r="A422" s="376">
        <v>379.0</v>
      </c>
      <c r="B422" s="380" t="s">
        <v>5536</v>
      </c>
      <c r="C422" s="376" t="s">
        <v>3602</v>
      </c>
      <c r="D422" s="376" t="s">
        <v>3603</v>
      </c>
      <c r="E422" s="376" t="s">
        <v>5537</v>
      </c>
      <c r="F422" s="488"/>
    </row>
    <row r="423" ht="15.75" customHeight="1">
      <c r="A423" s="376">
        <v>11267.0</v>
      </c>
      <c r="B423" s="380" t="s">
        <v>5541</v>
      </c>
      <c r="C423" s="376" t="s">
        <v>3602</v>
      </c>
      <c r="D423" s="376" t="s">
        <v>3603</v>
      </c>
      <c r="E423" s="376" t="s">
        <v>5542</v>
      </c>
      <c r="F423" s="487"/>
    </row>
    <row r="424" ht="15.75" customHeight="1">
      <c r="A424" s="376">
        <v>41901.0</v>
      </c>
      <c r="B424" s="380" t="s">
        <v>5544</v>
      </c>
      <c r="C424" s="376" t="s">
        <v>3745</v>
      </c>
      <c r="D424" s="376" t="s">
        <v>3629</v>
      </c>
      <c r="E424" s="376" t="s">
        <v>5546</v>
      </c>
      <c r="F424" s="488"/>
    </row>
    <row r="425" ht="15.75" customHeight="1">
      <c r="A425" s="376">
        <v>510.0</v>
      </c>
      <c r="B425" s="380" t="s">
        <v>5548</v>
      </c>
      <c r="C425" s="376" t="s">
        <v>3745</v>
      </c>
      <c r="D425" s="376" t="s">
        <v>3629</v>
      </c>
      <c r="E425" s="376" t="s">
        <v>5549</v>
      </c>
      <c r="F425" s="487"/>
    </row>
    <row r="426" ht="15.75" customHeight="1">
      <c r="A426" s="376">
        <v>516.0</v>
      </c>
      <c r="B426" s="380" t="s">
        <v>5552</v>
      </c>
      <c r="C426" s="376" t="s">
        <v>3745</v>
      </c>
      <c r="D426" s="376" t="s">
        <v>3629</v>
      </c>
      <c r="E426" s="376" t="s">
        <v>5554</v>
      </c>
      <c r="F426" s="488"/>
    </row>
    <row r="427" ht="15.75" customHeight="1">
      <c r="A427" s="376">
        <v>509.0</v>
      </c>
      <c r="B427" s="380" t="s">
        <v>5558</v>
      </c>
      <c r="C427" s="376" t="s">
        <v>3745</v>
      </c>
      <c r="D427" s="376" t="s">
        <v>3629</v>
      </c>
      <c r="E427" s="376" t="s">
        <v>5559</v>
      </c>
      <c r="F427" s="487"/>
    </row>
    <row r="428" ht="15.75" customHeight="1">
      <c r="A428" s="376">
        <v>40331.0</v>
      </c>
      <c r="B428" s="380" t="s">
        <v>5562</v>
      </c>
      <c r="C428" s="376" t="s">
        <v>3637</v>
      </c>
      <c r="D428" s="376" t="s">
        <v>3603</v>
      </c>
      <c r="E428" s="376" t="s">
        <v>5564</v>
      </c>
      <c r="F428" s="488"/>
    </row>
    <row r="429" ht="15.75" customHeight="1">
      <c r="A429" s="376">
        <v>40930.0</v>
      </c>
      <c r="B429" s="380" t="s">
        <v>5566</v>
      </c>
      <c r="C429" s="376" t="s">
        <v>4564</v>
      </c>
      <c r="D429" s="376" t="s">
        <v>3603</v>
      </c>
      <c r="E429" s="376" t="s">
        <v>5568</v>
      </c>
      <c r="F429" s="487"/>
    </row>
    <row r="430" ht="15.75" customHeight="1">
      <c r="A430" s="376">
        <v>11761.0</v>
      </c>
      <c r="B430" s="380" t="s">
        <v>5570</v>
      </c>
      <c r="C430" s="376" t="s">
        <v>3602</v>
      </c>
      <c r="D430" s="376" t="s">
        <v>3603</v>
      </c>
      <c r="E430" s="376" t="s">
        <v>5571</v>
      </c>
      <c r="F430" s="488"/>
    </row>
    <row r="431" ht="15.75" customHeight="1">
      <c r="A431" s="376">
        <v>377.0</v>
      </c>
      <c r="B431" s="380" t="s">
        <v>5575</v>
      </c>
      <c r="C431" s="376" t="s">
        <v>3602</v>
      </c>
      <c r="D431" s="376" t="s">
        <v>3653</v>
      </c>
      <c r="E431" s="376" t="s">
        <v>5577</v>
      </c>
      <c r="F431" s="487"/>
    </row>
    <row r="432" ht="15.75" customHeight="1">
      <c r="A432" s="376">
        <v>7588.0</v>
      </c>
      <c r="B432" s="380" t="s">
        <v>5581</v>
      </c>
      <c r="C432" s="376" t="s">
        <v>3602</v>
      </c>
      <c r="D432" s="376" t="s">
        <v>3653</v>
      </c>
      <c r="E432" s="376" t="s">
        <v>5582</v>
      </c>
      <c r="F432" s="488"/>
    </row>
    <row r="433" ht="15.75" customHeight="1">
      <c r="A433" s="376">
        <v>34392.0</v>
      </c>
      <c r="B433" s="380" t="s">
        <v>5585</v>
      </c>
      <c r="C433" s="376" t="s">
        <v>3637</v>
      </c>
      <c r="D433" s="376" t="s">
        <v>3603</v>
      </c>
      <c r="E433" s="376" t="s">
        <v>4487</v>
      </c>
      <c r="F433" s="487"/>
    </row>
    <row r="434" ht="15.75" customHeight="1">
      <c r="A434" s="376">
        <v>40908.0</v>
      </c>
      <c r="B434" s="380" t="s">
        <v>5588</v>
      </c>
      <c r="C434" s="376" t="s">
        <v>4564</v>
      </c>
      <c r="D434" s="376" t="s">
        <v>3603</v>
      </c>
      <c r="E434" s="376" t="s">
        <v>5591</v>
      </c>
      <c r="F434" s="488"/>
    </row>
    <row r="435" ht="15.75" customHeight="1">
      <c r="A435" s="376">
        <v>34551.0</v>
      </c>
      <c r="B435" s="380" t="s">
        <v>5593</v>
      </c>
      <c r="C435" s="376" t="s">
        <v>3637</v>
      </c>
      <c r="D435" s="376" t="s">
        <v>3603</v>
      </c>
      <c r="E435" s="376" t="s">
        <v>5595</v>
      </c>
      <c r="F435" s="487"/>
    </row>
    <row r="436" ht="15.75" customHeight="1">
      <c r="A436" s="376">
        <v>41078.0</v>
      </c>
      <c r="B436" s="380" t="s">
        <v>5598</v>
      </c>
      <c r="C436" s="376" t="s">
        <v>4564</v>
      </c>
      <c r="D436" s="376" t="s">
        <v>3603</v>
      </c>
      <c r="E436" s="376" t="s">
        <v>5599</v>
      </c>
      <c r="F436" s="488"/>
    </row>
    <row r="437" ht="15.75" customHeight="1">
      <c r="A437" s="376">
        <v>246.0</v>
      </c>
      <c r="B437" s="380" t="s">
        <v>5602</v>
      </c>
      <c r="C437" s="376" t="s">
        <v>3637</v>
      </c>
      <c r="D437" s="376" t="s">
        <v>3603</v>
      </c>
      <c r="E437" s="376" t="s">
        <v>5604</v>
      </c>
      <c r="F437" s="487"/>
    </row>
    <row r="438" ht="15.75" customHeight="1">
      <c r="A438" s="376">
        <v>40927.0</v>
      </c>
      <c r="B438" s="380" t="s">
        <v>5605</v>
      </c>
      <c r="C438" s="376" t="s">
        <v>4564</v>
      </c>
      <c r="D438" s="376" t="s">
        <v>3603</v>
      </c>
      <c r="E438" s="376" t="s">
        <v>5607</v>
      </c>
      <c r="F438" s="488"/>
    </row>
    <row r="439" ht="15.75" customHeight="1">
      <c r="A439" s="376">
        <v>2350.0</v>
      </c>
      <c r="B439" s="380" t="s">
        <v>5610</v>
      </c>
      <c r="C439" s="376" t="s">
        <v>3637</v>
      </c>
      <c r="D439" s="376" t="s">
        <v>3603</v>
      </c>
      <c r="E439" s="376" t="s">
        <v>5611</v>
      </c>
      <c r="F439" s="487"/>
    </row>
    <row r="440" ht="15.75" customHeight="1">
      <c r="A440" s="376">
        <v>40812.0</v>
      </c>
      <c r="B440" s="380" t="s">
        <v>5614</v>
      </c>
      <c r="C440" s="376" t="s">
        <v>4564</v>
      </c>
      <c r="D440" s="376" t="s">
        <v>3603</v>
      </c>
      <c r="E440" s="376" t="s">
        <v>5616</v>
      </c>
      <c r="F440" s="488"/>
    </row>
    <row r="441" ht="15.75" customHeight="1">
      <c r="A441" s="376">
        <v>245.0</v>
      </c>
      <c r="B441" s="380" t="s">
        <v>5617</v>
      </c>
      <c r="C441" s="376" t="s">
        <v>3637</v>
      </c>
      <c r="D441" s="376" t="s">
        <v>3603</v>
      </c>
      <c r="E441" s="376" t="s">
        <v>5618</v>
      </c>
      <c r="F441" s="487"/>
    </row>
    <row r="442" ht="15.75" customHeight="1">
      <c r="A442" s="376">
        <v>41090.0</v>
      </c>
      <c r="B442" s="380" t="s">
        <v>5622</v>
      </c>
      <c r="C442" s="376" t="s">
        <v>4564</v>
      </c>
      <c r="D442" s="376" t="s">
        <v>3603</v>
      </c>
      <c r="E442" s="376" t="s">
        <v>5623</v>
      </c>
      <c r="F442" s="488"/>
    </row>
    <row r="443" ht="15.75" customHeight="1">
      <c r="A443" s="376">
        <v>251.0</v>
      </c>
      <c r="B443" s="380" t="s">
        <v>5626</v>
      </c>
      <c r="C443" s="376" t="s">
        <v>3637</v>
      </c>
      <c r="D443" s="376" t="s">
        <v>3603</v>
      </c>
      <c r="E443" s="376" t="s">
        <v>5629</v>
      </c>
      <c r="F443" s="487"/>
    </row>
    <row r="444" ht="15.75" customHeight="1">
      <c r="A444" s="376">
        <v>40975.0</v>
      </c>
      <c r="B444" s="380" t="s">
        <v>5633</v>
      </c>
      <c r="C444" s="376" t="s">
        <v>4564</v>
      </c>
      <c r="D444" s="376" t="s">
        <v>3603</v>
      </c>
      <c r="E444" s="376" t="s">
        <v>5636</v>
      </c>
      <c r="F444" s="488"/>
    </row>
    <row r="445" ht="15.75" customHeight="1">
      <c r="A445" s="376">
        <v>6127.0</v>
      </c>
      <c r="B445" s="380" t="s">
        <v>5639</v>
      </c>
      <c r="C445" s="376" t="s">
        <v>3637</v>
      </c>
      <c r="D445" s="376" t="s">
        <v>3603</v>
      </c>
      <c r="E445" s="376" t="s">
        <v>5642</v>
      </c>
      <c r="F445" s="487"/>
    </row>
    <row r="446" ht="15.75" customHeight="1">
      <c r="A446" s="376">
        <v>41072.0</v>
      </c>
      <c r="B446" s="380" t="s">
        <v>5643</v>
      </c>
      <c r="C446" s="376" t="s">
        <v>4564</v>
      </c>
      <c r="D446" s="376" t="s">
        <v>3603</v>
      </c>
      <c r="E446" s="376" t="s">
        <v>5646</v>
      </c>
      <c r="F446" s="488"/>
    </row>
    <row r="447" ht="15.75" customHeight="1">
      <c r="A447" s="376">
        <v>6121.0</v>
      </c>
      <c r="B447" s="380" t="s">
        <v>5648</v>
      </c>
      <c r="C447" s="376" t="s">
        <v>3637</v>
      </c>
      <c r="D447" s="376" t="s">
        <v>3603</v>
      </c>
      <c r="E447" s="376" t="s">
        <v>4277</v>
      </c>
      <c r="F447" s="487"/>
    </row>
    <row r="448" ht="15.75" customHeight="1">
      <c r="A448" s="376">
        <v>41071.0</v>
      </c>
      <c r="B448" s="380" t="s">
        <v>5652</v>
      </c>
      <c r="C448" s="376" t="s">
        <v>4564</v>
      </c>
      <c r="D448" s="376" t="s">
        <v>3603</v>
      </c>
      <c r="E448" s="376" t="s">
        <v>5655</v>
      </c>
      <c r="F448" s="488"/>
    </row>
    <row r="449" ht="15.75" customHeight="1">
      <c r="A449" s="376">
        <v>244.0</v>
      </c>
      <c r="B449" s="380" t="s">
        <v>5657</v>
      </c>
      <c r="C449" s="376" t="s">
        <v>3637</v>
      </c>
      <c r="D449" s="376" t="s">
        <v>3603</v>
      </c>
      <c r="E449" s="376" t="s">
        <v>5661</v>
      </c>
      <c r="F449" s="487"/>
    </row>
    <row r="450" ht="15.75" customHeight="1">
      <c r="A450" s="376">
        <v>41093.0</v>
      </c>
      <c r="B450" s="380" t="s">
        <v>5662</v>
      </c>
      <c r="C450" s="376" t="s">
        <v>4564</v>
      </c>
      <c r="D450" s="376" t="s">
        <v>3603</v>
      </c>
      <c r="E450" s="376" t="s">
        <v>5665</v>
      </c>
      <c r="F450" s="488"/>
    </row>
    <row r="451" ht="15.75" customHeight="1">
      <c r="A451" s="376">
        <v>532.0</v>
      </c>
      <c r="B451" s="380" t="s">
        <v>5667</v>
      </c>
      <c r="C451" s="376" t="s">
        <v>3637</v>
      </c>
      <c r="D451" s="376" t="s">
        <v>3603</v>
      </c>
      <c r="E451" s="376" t="s">
        <v>4719</v>
      </c>
      <c r="F451" s="487"/>
    </row>
    <row r="452" ht="15.75" customHeight="1">
      <c r="A452" s="376">
        <v>40931.0</v>
      </c>
      <c r="B452" s="380" t="s">
        <v>5670</v>
      </c>
      <c r="C452" s="376" t="s">
        <v>4564</v>
      </c>
      <c r="D452" s="376" t="s">
        <v>3603</v>
      </c>
      <c r="E452" s="376" t="s">
        <v>5672</v>
      </c>
      <c r="F452" s="488"/>
    </row>
    <row r="453" ht="15.75" customHeight="1">
      <c r="A453" s="376">
        <v>36150.0</v>
      </c>
      <c r="B453" s="380" t="s">
        <v>5675</v>
      </c>
      <c r="C453" s="376" t="s">
        <v>3602</v>
      </c>
      <c r="D453" s="376" t="s">
        <v>3603</v>
      </c>
      <c r="E453" s="376" t="s">
        <v>5678</v>
      </c>
      <c r="F453" s="487"/>
    </row>
    <row r="454" ht="15.75" customHeight="1">
      <c r="A454" s="376">
        <v>41069.0</v>
      </c>
      <c r="B454" s="380" t="s">
        <v>5679</v>
      </c>
      <c r="C454" s="376" t="s">
        <v>4564</v>
      </c>
      <c r="D454" s="376" t="s">
        <v>3603</v>
      </c>
      <c r="E454" s="376" t="s">
        <v>5682</v>
      </c>
      <c r="F454" s="488"/>
    </row>
    <row r="455" ht="15.75" customHeight="1">
      <c r="A455" s="376">
        <v>4760.0</v>
      </c>
      <c r="B455" s="380" t="s">
        <v>5684</v>
      </c>
      <c r="C455" s="376" t="s">
        <v>3637</v>
      </c>
      <c r="D455" s="376" t="s">
        <v>3603</v>
      </c>
      <c r="E455" s="376" t="s">
        <v>4487</v>
      </c>
      <c r="F455" s="487"/>
    </row>
    <row r="456" ht="15.75" customHeight="1">
      <c r="A456" s="376">
        <v>10422.0</v>
      </c>
      <c r="B456" s="380" t="s">
        <v>5687</v>
      </c>
      <c r="C456" s="376" t="s">
        <v>3602</v>
      </c>
      <c r="D456" s="376" t="s">
        <v>3603</v>
      </c>
      <c r="E456" s="376" t="s">
        <v>5691</v>
      </c>
      <c r="F456" s="488"/>
    </row>
    <row r="457" ht="15.75" customHeight="1">
      <c r="A457" s="376">
        <v>10420.0</v>
      </c>
      <c r="B457" s="380" t="s">
        <v>5695</v>
      </c>
      <c r="C457" s="376" t="s">
        <v>3602</v>
      </c>
      <c r="D457" s="376" t="s">
        <v>3653</v>
      </c>
      <c r="E457" s="376" t="s">
        <v>5696</v>
      </c>
      <c r="F457" s="487"/>
    </row>
    <row r="458" ht="15.75" customHeight="1">
      <c r="A458" s="376">
        <v>10421.0</v>
      </c>
      <c r="B458" s="380" t="s">
        <v>5697</v>
      </c>
      <c r="C458" s="376" t="s">
        <v>3602</v>
      </c>
      <c r="D458" s="376" t="s">
        <v>3603</v>
      </c>
      <c r="E458" s="376" t="s">
        <v>5701</v>
      </c>
      <c r="F458" s="488"/>
    </row>
    <row r="459" ht="15.75" customHeight="1">
      <c r="A459" s="376">
        <v>36520.0</v>
      </c>
      <c r="B459" s="380" t="s">
        <v>5703</v>
      </c>
      <c r="C459" s="376" t="s">
        <v>3602</v>
      </c>
      <c r="D459" s="376" t="s">
        <v>3603</v>
      </c>
      <c r="E459" s="376" t="s">
        <v>5705</v>
      </c>
      <c r="F459" s="487"/>
    </row>
    <row r="460" ht="15.75" customHeight="1">
      <c r="A460" s="376">
        <v>11784.0</v>
      </c>
      <c r="B460" s="380" t="s">
        <v>5708</v>
      </c>
      <c r="C460" s="376" t="s">
        <v>3602</v>
      </c>
      <c r="D460" s="376" t="s">
        <v>3603</v>
      </c>
      <c r="E460" s="376" t="s">
        <v>5709</v>
      </c>
      <c r="F460" s="488"/>
    </row>
    <row r="461" ht="15.75" customHeight="1">
      <c r="A461" s="376">
        <v>10.0</v>
      </c>
      <c r="B461" s="380" t="s">
        <v>5713</v>
      </c>
      <c r="C461" s="376" t="s">
        <v>3602</v>
      </c>
      <c r="D461" s="376" t="s">
        <v>3603</v>
      </c>
      <c r="E461" s="376" t="s">
        <v>4376</v>
      </c>
      <c r="F461" s="487"/>
    </row>
    <row r="462" ht="15.75" customHeight="1">
      <c r="A462" s="376">
        <v>4815.0</v>
      </c>
      <c r="B462" s="380" t="s">
        <v>5715</v>
      </c>
      <c r="C462" s="376" t="s">
        <v>3602</v>
      </c>
      <c r="D462" s="376" t="s">
        <v>3603</v>
      </c>
      <c r="E462" s="376" t="s">
        <v>5717</v>
      </c>
      <c r="F462" s="488"/>
    </row>
    <row r="463" ht="15.75" customHeight="1">
      <c r="A463" s="376">
        <v>541.0</v>
      </c>
      <c r="B463" s="380" t="s">
        <v>5718</v>
      </c>
      <c r="C463" s="376" t="s">
        <v>3602</v>
      </c>
      <c r="D463" s="376" t="s">
        <v>3653</v>
      </c>
      <c r="E463" s="376" t="s">
        <v>5721</v>
      </c>
      <c r="F463" s="487"/>
    </row>
    <row r="464" ht="15.75" customHeight="1">
      <c r="A464" s="376">
        <v>542.0</v>
      </c>
      <c r="B464" s="380" t="s">
        <v>5723</v>
      </c>
      <c r="C464" s="376" t="s">
        <v>3602</v>
      </c>
      <c r="D464" s="376" t="s">
        <v>3603</v>
      </c>
      <c r="E464" s="376" t="s">
        <v>5724</v>
      </c>
      <c r="F464" s="488"/>
    </row>
    <row r="465" ht="15.75" customHeight="1">
      <c r="A465" s="376">
        <v>540.0</v>
      </c>
      <c r="B465" s="380" t="s">
        <v>5728</v>
      </c>
      <c r="C465" s="376" t="s">
        <v>3602</v>
      </c>
      <c r="D465" s="376" t="s">
        <v>3603</v>
      </c>
      <c r="E465" s="376" t="s">
        <v>5730</v>
      </c>
      <c r="F465" s="487"/>
    </row>
    <row r="466" ht="15.75" customHeight="1">
      <c r="A466" s="376">
        <v>38364.0</v>
      </c>
      <c r="B466" s="380" t="s">
        <v>5733</v>
      </c>
      <c r="C466" s="376" t="s">
        <v>3602</v>
      </c>
      <c r="D466" s="376" t="s">
        <v>3603</v>
      </c>
      <c r="E466" s="376" t="s">
        <v>5734</v>
      </c>
      <c r="F466" s="488"/>
    </row>
    <row r="467" ht="15.75" customHeight="1">
      <c r="A467" s="376">
        <v>11692.0</v>
      </c>
      <c r="B467" s="380" t="s">
        <v>5738</v>
      </c>
      <c r="C467" s="376" t="s">
        <v>3627</v>
      </c>
      <c r="D467" s="376" t="s">
        <v>3603</v>
      </c>
      <c r="E467" s="376" t="s">
        <v>5739</v>
      </c>
      <c r="F467" s="487"/>
    </row>
    <row r="468" ht="15.75" customHeight="1">
      <c r="A468" s="376">
        <v>1746.0</v>
      </c>
      <c r="B468" s="380" t="s">
        <v>5741</v>
      </c>
      <c r="C468" s="376" t="s">
        <v>3602</v>
      </c>
      <c r="D468" s="376" t="s">
        <v>3653</v>
      </c>
      <c r="E468" s="376" t="s">
        <v>5743</v>
      </c>
      <c r="F468" s="488"/>
      <c r="H468" s="286">
        <f>E468*1.2764</f>
        <v>229.828584</v>
      </c>
    </row>
    <row r="469" ht="15.75" customHeight="1">
      <c r="A469" s="376">
        <v>1748.0</v>
      </c>
      <c r="B469" s="380" t="s">
        <v>5750</v>
      </c>
      <c r="C469" s="376" t="s">
        <v>3602</v>
      </c>
      <c r="D469" s="376" t="s">
        <v>3603</v>
      </c>
      <c r="E469" s="376" t="s">
        <v>5751</v>
      </c>
      <c r="F469" s="487"/>
    </row>
    <row r="470" ht="15.75" customHeight="1">
      <c r="A470" s="376">
        <v>1749.0</v>
      </c>
      <c r="B470" s="380" t="s">
        <v>5753</v>
      </c>
      <c r="C470" s="376" t="s">
        <v>3602</v>
      </c>
      <c r="D470" s="376" t="s">
        <v>3603</v>
      </c>
      <c r="E470" s="376" t="s">
        <v>5757</v>
      </c>
      <c r="F470" s="488"/>
    </row>
    <row r="471" ht="15.75" customHeight="1">
      <c r="A471" s="376">
        <v>37412.0</v>
      </c>
      <c r="B471" s="380" t="s">
        <v>5758</v>
      </c>
      <c r="C471" s="376" t="s">
        <v>3602</v>
      </c>
      <c r="D471" s="376" t="s">
        <v>3603</v>
      </c>
      <c r="E471" s="376" t="s">
        <v>5761</v>
      </c>
      <c r="F471" s="487"/>
    </row>
    <row r="472" ht="15.75" customHeight="1">
      <c r="A472" s="376">
        <v>1745.0</v>
      </c>
      <c r="B472" s="380" t="s">
        <v>5764</v>
      </c>
      <c r="C472" s="376" t="s">
        <v>3602</v>
      </c>
      <c r="D472" s="376" t="s">
        <v>3603</v>
      </c>
      <c r="E472" s="376" t="s">
        <v>5765</v>
      </c>
      <c r="F472" s="488"/>
    </row>
    <row r="473" ht="15.75" customHeight="1">
      <c r="A473" s="376">
        <v>1750.0</v>
      </c>
      <c r="B473" s="380" t="s">
        <v>5769</v>
      </c>
      <c r="C473" s="376" t="s">
        <v>3602</v>
      </c>
      <c r="D473" s="376" t="s">
        <v>3603</v>
      </c>
      <c r="E473" s="376" t="s">
        <v>5770</v>
      </c>
      <c r="F473" s="487"/>
    </row>
    <row r="474" ht="15.75" customHeight="1">
      <c r="A474" s="376">
        <v>11687.0</v>
      </c>
      <c r="B474" s="380" t="s">
        <v>5773</v>
      </c>
      <c r="C474" s="376" t="s">
        <v>3730</v>
      </c>
      <c r="D474" s="376" t="s">
        <v>3603</v>
      </c>
      <c r="E474" s="376" t="s">
        <v>5774</v>
      </c>
      <c r="F474" s="488"/>
    </row>
    <row r="475" ht="15.75" customHeight="1">
      <c r="A475" s="376">
        <v>11689.0</v>
      </c>
      <c r="B475" s="380" t="s">
        <v>5777</v>
      </c>
      <c r="C475" s="376" t="s">
        <v>3730</v>
      </c>
      <c r="D475" s="376" t="s">
        <v>3603</v>
      </c>
      <c r="E475" s="376" t="s">
        <v>5779</v>
      </c>
      <c r="F475" s="487"/>
    </row>
    <row r="476" ht="15.75" customHeight="1">
      <c r="A476" s="376">
        <v>11693.0</v>
      </c>
      <c r="B476" s="380" t="s">
        <v>5781</v>
      </c>
      <c r="C476" s="376" t="s">
        <v>3627</v>
      </c>
      <c r="D476" s="376" t="s">
        <v>3603</v>
      </c>
      <c r="E476" s="376" t="s">
        <v>5784</v>
      </c>
      <c r="F476" s="488"/>
    </row>
    <row r="477" ht="15.75" customHeight="1">
      <c r="A477" s="376">
        <v>36215.0</v>
      </c>
      <c r="B477" s="380" t="s">
        <v>5785</v>
      </c>
      <c r="C477" s="376" t="s">
        <v>3602</v>
      </c>
      <c r="D477" s="376" t="s">
        <v>3603</v>
      </c>
      <c r="E477" s="376" t="s">
        <v>5788</v>
      </c>
      <c r="F477" s="487"/>
    </row>
    <row r="478" ht="15.75" customHeight="1">
      <c r="A478" s="376">
        <v>42439.0</v>
      </c>
      <c r="B478" s="380" t="s">
        <v>5790</v>
      </c>
      <c r="C478" s="376" t="s">
        <v>3602</v>
      </c>
      <c r="D478" s="376" t="s">
        <v>3629</v>
      </c>
      <c r="E478" s="376" t="s">
        <v>5793</v>
      </c>
      <c r="F478" s="488"/>
    </row>
    <row r="479" ht="15.75" customHeight="1">
      <c r="A479" s="376">
        <v>38381.0</v>
      </c>
      <c r="B479" s="380" t="s">
        <v>5795</v>
      </c>
      <c r="C479" s="376" t="s">
        <v>3602</v>
      </c>
      <c r="D479" s="376" t="s">
        <v>3603</v>
      </c>
      <c r="E479" s="376" t="s">
        <v>5797</v>
      </c>
      <c r="F479" s="487"/>
    </row>
    <row r="480" ht="15.75" customHeight="1">
      <c r="A480" s="376">
        <v>39621.0</v>
      </c>
      <c r="B480" s="380" t="s">
        <v>5800</v>
      </c>
      <c r="C480" s="376" t="s">
        <v>5801</v>
      </c>
      <c r="D480" s="376" t="s">
        <v>3603</v>
      </c>
      <c r="E480" s="376" t="s">
        <v>5804</v>
      </c>
      <c r="F480" s="488"/>
    </row>
    <row r="481" ht="15.75" customHeight="1">
      <c r="A481" s="376">
        <v>39624.0</v>
      </c>
      <c r="B481" s="380" t="s">
        <v>5806</v>
      </c>
      <c r="C481" s="376" t="s">
        <v>5801</v>
      </c>
      <c r="D481" s="376" t="s">
        <v>3603</v>
      </c>
      <c r="E481" s="376" t="s">
        <v>5809</v>
      </c>
      <c r="F481" s="487"/>
    </row>
    <row r="482" ht="15.75" customHeight="1">
      <c r="A482" s="376">
        <v>39615.0</v>
      </c>
      <c r="B482" s="380" t="s">
        <v>5810</v>
      </c>
      <c r="C482" s="376" t="s">
        <v>3602</v>
      </c>
      <c r="D482" s="376" t="s">
        <v>3603</v>
      </c>
      <c r="E482" s="376" t="s">
        <v>5814</v>
      </c>
      <c r="F482" s="488"/>
    </row>
    <row r="483" ht="15.75" customHeight="1">
      <c r="A483" s="376">
        <v>39620.0</v>
      </c>
      <c r="B483" s="380" t="s">
        <v>5816</v>
      </c>
      <c r="C483" s="376" t="s">
        <v>3602</v>
      </c>
      <c r="D483" s="376" t="s">
        <v>3603</v>
      </c>
      <c r="E483" s="376" t="s">
        <v>5817</v>
      </c>
      <c r="F483" s="487"/>
    </row>
    <row r="484" ht="15.75" customHeight="1">
      <c r="A484" s="376">
        <v>39623.0</v>
      </c>
      <c r="B484" s="380" t="s">
        <v>5821</v>
      </c>
      <c r="C484" s="376" t="s">
        <v>3602</v>
      </c>
      <c r="D484" s="376" t="s">
        <v>3603</v>
      </c>
      <c r="E484" s="376" t="s">
        <v>5822</v>
      </c>
      <c r="F484" s="488"/>
    </row>
    <row r="485" ht="15.75" customHeight="1">
      <c r="A485" s="376">
        <v>36207.0</v>
      </c>
      <c r="B485" s="380" t="s">
        <v>5825</v>
      </c>
      <c r="C485" s="376" t="s">
        <v>3602</v>
      </c>
      <c r="D485" s="376" t="s">
        <v>3603</v>
      </c>
      <c r="E485" s="376" t="s">
        <v>5827</v>
      </c>
      <c r="F485" s="487"/>
    </row>
    <row r="486" ht="15.75" customHeight="1">
      <c r="A486" s="376">
        <v>36209.0</v>
      </c>
      <c r="B486" s="380" t="s">
        <v>5828</v>
      </c>
      <c r="C486" s="376" t="s">
        <v>3602</v>
      </c>
      <c r="D486" s="376" t="s">
        <v>3603</v>
      </c>
      <c r="E486" s="376" t="s">
        <v>5831</v>
      </c>
      <c r="F486" s="488"/>
    </row>
    <row r="487" ht="15.75" customHeight="1">
      <c r="A487" s="376">
        <v>36210.0</v>
      </c>
      <c r="B487" s="380" t="s">
        <v>5833</v>
      </c>
      <c r="C487" s="376" t="s">
        <v>3602</v>
      </c>
      <c r="D487" s="376" t="s">
        <v>3603</v>
      </c>
      <c r="E487" s="376" t="s">
        <v>5834</v>
      </c>
      <c r="F487" s="487"/>
    </row>
    <row r="488" ht="15.75" customHeight="1">
      <c r="A488" s="376">
        <v>36204.0</v>
      </c>
      <c r="B488" s="380" t="s">
        <v>5838</v>
      </c>
      <c r="C488" s="376" t="s">
        <v>3602</v>
      </c>
      <c r="D488" s="376" t="s">
        <v>3603</v>
      </c>
      <c r="E488" s="376" t="s">
        <v>5840</v>
      </c>
      <c r="F488" s="488"/>
    </row>
    <row r="489" ht="15.75" customHeight="1">
      <c r="A489" s="376">
        <v>36205.0</v>
      </c>
      <c r="B489" s="380" t="s">
        <v>5841</v>
      </c>
      <c r="C489" s="376" t="s">
        <v>3602</v>
      </c>
      <c r="D489" s="376" t="s">
        <v>3603</v>
      </c>
      <c r="E489" s="376" t="s">
        <v>5843</v>
      </c>
      <c r="F489" s="487"/>
    </row>
    <row r="490" ht="15.75" customHeight="1">
      <c r="A490" s="376">
        <v>36081.0</v>
      </c>
      <c r="B490" s="380" t="s">
        <v>5845</v>
      </c>
      <c r="C490" s="376" t="s">
        <v>3602</v>
      </c>
      <c r="D490" s="376" t="s">
        <v>3653</v>
      </c>
      <c r="E490" s="376" t="s">
        <v>5846</v>
      </c>
      <c r="F490" s="488"/>
    </row>
    <row r="491" ht="15.75" customHeight="1">
      <c r="A491" s="376">
        <v>36206.0</v>
      </c>
      <c r="B491" s="380" t="s">
        <v>5850</v>
      </c>
      <c r="C491" s="376" t="s">
        <v>3602</v>
      </c>
      <c r="D491" s="376" t="s">
        <v>3603</v>
      </c>
      <c r="E491" s="376" t="s">
        <v>5851</v>
      </c>
      <c r="F491" s="487"/>
    </row>
    <row r="492" ht="15.75" customHeight="1">
      <c r="A492" s="376">
        <v>36218.0</v>
      </c>
      <c r="B492" s="380" t="s">
        <v>5854</v>
      </c>
      <c r="C492" s="376" t="s">
        <v>3602</v>
      </c>
      <c r="D492" s="376" t="s">
        <v>3603</v>
      </c>
      <c r="E492" s="376" t="s">
        <v>5855</v>
      </c>
      <c r="F492" s="488"/>
    </row>
    <row r="493" ht="15.75" customHeight="1">
      <c r="A493" s="376">
        <v>36220.0</v>
      </c>
      <c r="B493" s="380" t="s">
        <v>5856</v>
      </c>
      <c r="C493" s="376" t="s">
        <v>3602</v>
      </c>
      <c r="D493" s="376" t="s">
        <v>3603</v>
      </c>
      <c r="E493" s="376" t="s">
        <v>5858</v>
      </c>
      <c r="F493" s="487"/>
    </row>
    <row r="494" ht="15.75" customHeight="1">
      <c r="A494" s="376">
        <v>36080.0</v>
      </c>
      <c r="B494" s="380" t="s">
        <v>5861</v>
      </c>
      <c r="C494" s="376" t="s">
        <v>3602</v>
      </c>
      <c r="D494" s="376" t="s">
        <v>3653</v>
      </c>
      <c r="E494" s="376" t="s">
        <v>5862</v>
      </c>
      <c r="F494" s="488"/>
    </row>
    <row r="495" ht="15.75" customHeight="1">
      <c r="A495" s="376">
        <v>36223.0</v>
      </c>
      <c r="B495" s="380" t="s">
        <v>5865</v>
      </c>
      <c r="C495" s="376" t="s">
        <v>3602</v>
      </c>
      <c r="D495" s="376" t="s">
        <v>3603</v>
      </c>
      <c r="E495" s="376" t="s">
        <v>5867</v>
      </c>
      <c r="F495" s="487"/>
    </row>
    <row r="496" ht="15.75" customHeight="1">
      <c r="A496" s="376">
        <v>546.0</v>
      </c>
      <c r="B496" s="380" t="s">
        <v>5868</v>
      </c>
      <c r="C496" s="376" t="s">
        <v>3745</v>
      </c>
      <c r="D496" s="376" t="s">
        <v>3653</v>
      </c>
      <c r="E496" s="376" t="s">
        <v>5871</v>
      </c>
      <c r="F496" s="488"/>
    </row>
    <row r="497" ht="15.75" customHeight="1">
      <c r="A497" s="376">
        <v>557.0</v>
      </c>
      <c r="B497" s="380" t="s">
        <v>5873</v>
      </c>
      <c r="C497" s="376" t="s">
        <v>3730</v>
      </c>
      <c r="D497" s="376" t="s">
        <v>3603</v>
      </c>
      <c r="E497" s="376" t="s">
        <v>5876</v>
      </c>
      <c r="F497" s="487"/>
    </row>
    <row r="498" ht="15.75" customHeight="1">
      <c r="A498" s="376">
        <v>552.0</v>
      </c>
      <c r="B498" s="380" t="s">
        <v>5879</v>
      </c>
      <c r="C498" s="376" t="s">
        <v>3730</v>
      </c>
      <c r="D498" s="376" t="s">
        <v>3603</v>
      </c>
      <c r="E498" s="376" t="s">
        <v>5880</v>
      </c>
      <c r="F498" s="488"/>
    </row>
    <row r="499" ht="15.75" customHeight="1">
      <c r="A499" s="376">
        <v>555.0</v>
      </c>
      <c r="B499" s="380" t="s">
        <v>5884</v>
      </c>
      <c r="C499" s="376" t="s">
        <v>3730</v>
      </c>
      <c r="D499" s="376" t="s">
        <v>3603</v>
      </c>
      <c r="E499" s="376" t="s">
        <v>5885</v>
      </c>
      <c r="F499" s="487"/>
    </row>
    <row r="500" ht="15.75" customHeight="1">
      <c r="A500" s="376">
        <v>565.0</v>
      </c>
      <c r="B500" s="380" t="s">
        <v>5888</v>
      </c>
      <c r="C500" s="376" t="s">
        <v>3730</v>
      </c>
      <c r="D500" s="376" t="s">
        <v>3603</v>
      </c>
      <c r="E500" s="376" t="s">
        <v>5890</v>
      </c>
      <c r="F500" s="488"/>
    </row>
    <row r="501" ht="15.75" customHeight="1">
      <c r="A501" s="376">
        <v>549.0</v>
      </c>
      <c r="B501" s="380" t="s">
        <v>5891</v>
      </c>
      <c r="C501" s="376" t="s">
        <v>3730</v>
      </c>
      <c r="D501" s="376" t="s">
        <v>3603</v>
      </c>
      <c r="E501" s="376" t="s">
        <v>5894</v>
      </c>
      <c r="F501" s="487"/>
    </row>
    <row r="502" ht="15.75" customHeight="1">
      <c r="A502" s="376">
        <v>559.0</v>
      </c>
      <c r="B502" s="380" t="s">
        <v>5895</v>
      </c>
      <c r="C502" s="376" t="s">
        <v>3730</v>
      </c>
      <c r="D502" s="376" t="s">
        <v>3603</v>
      </c>
      <c r="E502" s="376" t="s">
        <v>5896</v>
      </c>
      <c r="F502" s="488"/>
    </row>
    <row r="503" ht="15.75" customHeight="1">
      <c r="A503" s="490">
        <v>551.0</v>
      </c>
      <c r="B503" s="491" t="s">
        <v>5905</v>
      </c>
      <c r="C503" s="490" t="s">
        <v>3730</v>
      </c>
      <c r="D503" s="490" t="s">
        <v>3603</v>
      </c>
      <c r="E503" s="490" t="s">
        <v>5911</v>
      </c>
      <c r="F503" s="487"/>
    </row>
    <row r="504" ht="15.75" customHeight="1">
      <c r="A504" s="376">
        <v>547.0</v>
      </c>
      <c r="B504" s="380" t="s">
        <v>5912</v>
      </c>
      <c r="C504" s="376" t="s">
        <v>3730</v>
      </c>
      <c r="D504" s="376" t="s">
        <v>3603</v>
      </c>
      <c r="E504" s="376" t="s">
        <v>5913</v>
      </c>
      <c r="F504" s="488"/>
    </row>
    <row r="505" ht="15.75" customHeight="1">
      <c r="A505" s="376">
        <v>560.0</v>
      </c>
      <c r="B505" s="380" t="s">
        <v>5916</v>
      </c>
      <c r="C505" s="376" t="s">
        <v>3730</v>
      </c>
      <c r="D505" s="376" t="s">
        <v>3603</v>
      </c>
      <c r="E505" s="376" t="s">
        <v>5627</v>
      </c>
      <c r="F505" s="487"/>
    </row>
    <row r="506" ht="15.75" customHeight="1">
      <c r="A506" s="376">
        <v>566.0</v>
      </c>
      <c r="B506" s="380" t="s">
        <v>5919</v>
      </c>
      <c r="C506" s="376" t="s">
        <v>3730</v>
      </c>
      <c r="D506" s="376" t="s">
        <v>3603</v>
      </c>
      <c r="E506" s="376" t="s">
        <v>4692</v>
      </c>
      <c r="F506" s="488"/>
    </row>
    <row r="507" ht="15.75" customHeight="1">
      <c r="A507" s="376">
        <v>563.0</v>
      </c>
      <c r="B507" s="380" t="s">
        <v>5921</v>
      </c>
      <c r="C507" s="376" t="s">
        <v>3730</v>
      </c>
      <c r="D507" s="376" t="s">
        <v>3603</v>
      </c>
      <c r="E507" s="376" t="s">
        <v>5923</v>
      </c>
      <c r="F507" s="487"/>
    </row>
    <row r="508" ht="15.75" customHeight="1">
      <c r="A508" s="376">
        <v>38127.0</v>
      </c>
      <c r="B508" s="380" t="s">
        <v>5924</v>
      </c>
      <c r="C508" s="376" t="s">
        <v>3602</v>
      </c>
      <c r="D508" s="376" t="s">
        <v>3603</v>
      </c>
      <c r="E508" s="376" t="s">
        <v>5926</v>
      </c>
      <c r="F508" s="488"/>
    </row>
    <row r="509" ht="15.75" customHeight="1">
      <c r="A509" s="376">
        <v>38060.0</v>
      </c>
      <c r="B509" s="380" t="s">
        <v>5929</v>
      </c>
      <c r="C509" s="376" t="s">
        <v>3602</v>
      </c>
      <c r="D509" s="376" t="s">
        <v>3603</v>
      </c>
      <c r="E509" s="376" t="s">
        <v>5930</v>
      </c>
      <c r="F509" s="487"/>
    </row>
    <row r="510" ht="15.75" customHeight="1">
      <c r="A510" s="376">
        <v>10956.0</v>
      </c>
      <c r="B510" s="380" t="s">
        <v>5932</v>
      </c>
      <c r="C510" s="376" t="s">
        <v>3602</v>
      </c>
      <c r="D510" s="376" t="s">
        <v>3603</v>
      </c>
      <c r="E510" s="376" t="s">
        <v>5935</v>
      </c>
      <c r="F510" s="488"/>
    </row>
    <row r="511" ht="15.75" customHeight="1">
      <c r="A511" s="376">
        <v>39380.0</v>
      </c>
      <c r="B511" s="380" t="s">
        <v>5936</v>
      </c>
      <c r="C511" s="376" t="s">
        <v>3602</v>
      </c>
      <c r="D511" s="376" t="s">
        <v>3629</v>
      </c>
      <c r="E511" s="376" t="s">
        <v>5937</v>
      </c>
      <c r="F511" s="487"/>
    </row>
    <row r="512" ht="15.75" customHeight="1">
      <c r="A512" s="376">
        <v>13374.0</v>
      </c>
      <c r="B512" s="380" t="s">
        <v>5940</v>
      </c>
      <c r="C512" s="376" t="s">
        <v>3602</v>
      </c>
      <c r="D512" s="376" t="s">
        <v>3629</v>
      </c>
      <c r="E512" s="376" t="s">
        <v>5943</v>
      </c>
      <c r="F512" s="488"/>
    </row>
    <row r="513" ht="15.75" customHeight="1">
      <c r="A513" s="376">
        <v>37597.0</v>
      </c>
      <c r="B513" s="380" t="s">
        <v>5945</v>
      </c>
      <c r="C513" s="376" t="s">
        <v>3602</v>
      </c>
      <c r="D513" s="376" t="s">
        <v>3629</v>
      </c>
      <c r="E513" s="376" t="s">
        <v>5948</v>
      </c>
      <c r="F513" s="487"/>
    </row>
    <row r="514" ht="15.75" customHeight="1">
      <c r="A514" s="376">
        <v>183.0</v>
      </c>
      <c r="B514" s="380" t="s">
        <v>5949</v>
      </c>
      <c r="C514" s="376" t="s">
        <v>5950</v>
      </c>
      <c r="D514" s="376" t="s">
        <v>3653</v>
      </c>
      <c r="E514" s="376" t="s">
        <v>5952</v>
      </c>
      <c r="F514" s="488"/>
    </row>
    <row r="515" ht="15.75" customHeight="1">
      <c r="A515" s="376">
        <v>184.0</v>
      </c>
      <c r="B515" s="380" t="s">
        <v>5955</v>
      </c>
      <c r="C515" s="376" t="s">
        <v>5950</v>
      </c>
      <c r="D515" s="376" t="s">
        <v>3603</v>
      </c>
      <c r="E515" s="376" t="s">
        <v>5956</v>
      </c>
      <c r="F515" s="487"/>
    </row>
    <row r="516" ht="15.75" customHeight="1">
      <c r="A516" s="376">
        <v>195.0</v>
      </c>
      <c r="B516" s="380" t="s">
        <v>5958</v>
      </c>
      <c r="C516" s="376" t="s">
        <v>5950</v>
      </c>
      <c r="D516" s="376" t="s">
        <v>3603</v>
      </c>
      <c r="E516" s="376" t="s">
        <v>5959</v>
      </c>
      <c r="F516" s="488"/>
    </row>
    <row r="517" ht="15.75" customHeight="1">
      <c r="A517" s="376">
        <v>194.0</v>
      </c>
      <c r="B517" s="380" t="s">
        <v>5962</v>
      </c>
      <c r="C517" s="376" t="s">
        <v>5950</v>
      </c>
      <c r="D517" s="376" t="s">
        <v>3603</v>
      </c>
      <c r="E517" s="376" t="s">
        <v>5963</v>
      </c>
      <c r="F517" s="487"/>
    </row>
    <row r="518" ht="15.75" customHeight="1">
      <c r="A518" s="376">
        <v>20001.0</v>
      </c>
      <c r="B518" s="380" t="s">
        <v>5966</v>
      </c>
      <c r="C518" s="376" t="s">
        <v>5950</v>
      </c>
      <c r="D518" s="376" t="s">
        <v>3603</v>
      </c>
      <c r="E518" s="376" t="s">
        <v>5968</v>
      </c>
      <c r="F518" s="488"/>
    </row>
    <row r="519" ht="15.75" customHeight="1">
      <c r="A519" s="376">
        <v>181.0</v>
      </c>
      <c r="B519" s="380" t="s">
        <v>5970</v>
      </c>
      <c r="C519" s="376" t="s">
        <v>5950</v>
      </c>
      <c r="D519" s="376" t="s">
        <v>3603</v>
      </c>
      <c r="E519" s="376" t="s">
        <v>5973</v>
      </c>
      <c r="F519" s="487"/>
    </row>
    <row r="520" ht="15.75" customHeight="1">
      <c r="A520" s="376">
        <v>39837.0</v>
      </c>
      <c r="B520" s="380" t="s">
        <v>5974</v>
      </c>
      <c r="C520" s="376" t="s">
        <v>5950</v>
      </c>
      <c r="D520" s="376" t="s">
        <v>3603</v>
      </c>
      <c r="E520" s="376" t="s">
        <v>5978</v>
      </c>
      <c r="F520" s="488"/>
    </row>
    <row r="521" ht="15.75" customHeight="1">
      <c r="A521" s="376">
        <v>10535.0</v>
      </c>
      <c r="B521" s="380" t="s">
        <v>5981</v>
      </c>
      <c r="C521" s="376" t="s">
        <v>3602</v>
      </c>
      <c r="D521" s="376" t="s">
        <v>3653</v>
      </c>
      <c r="E521" s="376" t="s">
        <v>5983</v>
      </c>
      <c r="F521" s="487"/>
    </row>
    <row r="522" ht="15.75" customHeight="1">
      <c r="A522" s="376">
        <v>10537.0</v>
      </c>
      <c r="B522" s="380" t="s">
        <v>5984</v>
      </c>
      <c r="C522" s="376" t="s">
        <v>3602</v>
      </c>
      <c r="D522" s="376" t="s">
        <v>3603</v>
      </c>
      <c r="E522" s="376" t="s">
        <v>5986</v>
      </c>
      <c r="F522" s="488"/>
    </row>
    <row r="523" ht="15.75" customHeight="1">
      <c r="A523" s="376">
        <v>13891.0</v>
      </c>
      <c r="B523" s="380" t="s">
        <v>5989</v>
      </c>
      <c r="C523" s="376" t="s">
        <v>3602</v>
      </c>
      <c r="D523" s="376" t="s">
        <v>3603</v>
      </c>
      <c r="E523" s="376" t="s">
        <v>5990</v>
      </c>
      <c r="F523" s="487"/>
    </row>
    <row r="524" ht="15.75" customHeight="1">
      <c r="A524" s="376">
        <v>25975.0</v>
      </c>
      <c r="B524" s="380" t="s">
        <v>5993</v>
      </c>
      <c r="C524" s="376" t="s">
        <v>3602</v>
      </c>
      <c r="D524" s="376" t="s">
        <v>3603</v>
      </c>
      <c r="E524" s="376" t="s">
        <v>5995</v>
      </c>
      <c r="F524" s="488"/>
    </row>
    <row r="525" ht="15.75" customHeight="1">
      <c r="A525" s="376">
        <v>36396.0</v>
      </c>
      <c r="B525" s="380" t="s">
        <v>5996</v>
      </c>
      <c r="C525" s="376" t="s">
        <v>3602</v>
      </c>
      <c r="D525" s="376" t="s">
        <v>3603</v>
      </c>
      <c r="E525" s="376" t="s">
        <v>5999</v>
      </c>
      <c r="F525" s="487"/>
    </row>
    <row r="526" ht="15.75" customHeight="1">
      <c r="A526" s="376">
        <v>36397.0</v>
      </c>
      <c r="B526" s="380" t="s">
        <v>6001</v>
      </c>
      <c r="C526" s="376" t="s">
        <v>3602</v>
      </c>
      <c r="D526" s="376" t="s">
        <v>3603</v>
      </c>
      <c r="E526" s="376" t="s">
        <v>6002</v>
      </c>
      <c r="F526" s="488"/>
    </row>
    <row r="527" ht="15.75" customHeight="1">
      <c r="A527" s="376">
        <v>36398.0</v>
      </c>
      <c r="B527" s="380" t="s">
        <v>6005</v>
      </c>
      <c r="C527" s="376" t="s">
        <v>3602</v>
      </c>
      <c r="D527" s="376" t="s">
        <v>3603</v>
      </c>
      <c r="E527" s="376" t="s">
        <v>6007</v>
      </c>
      <c r="F527" s="487"/>
    </row>
    <row r="528" ht="15.75" customHeight="1">
      <c r="A528" s="376">
        <v>647.0</v>
      </c>
      <c r="B528" s="380" t="s">
        <v>6010</v>
      </c>
      <c r="C528" s="376" t="s">
        <v>3637</v>
      </c>
      <c r="D528" s="376" t="s">
        <v>3603</v>
      </c>
      <c r="E528" s="376" t="s">
        <v>6012</v>
      </c>
      <c r="F528" s="488"/>
    </row>
    <row r="529" ht="15.75" customHeight="1">
      <c r="A529" s="376">
        <v>40920.0</v>
      </c>
      <c r="B529" s="380" t="s">
        <v>6013</v>
      </c>
      <c r="C529" s="376" t="s">
        <v>4564</v>
      </c>
      <c r="D529" s="376" t="s">
        <v>3603</v>
      </c>
      <c r="E529" s="376" t="s">
        <v>6016</v>
      </c>
      <c r="F529" s="487"/>
    </row>
    <row r="530" ht="15.75" customHeight="1">
      <c r="A530" s="376">
        <v>7266.0</v>
      </c>
      <c r="B530" s="380" t="s">
        <v>6017</v>
      </c>
      <c r="C530" s="376" t="s">
        <v>6018</v>
      </c>
      <c r="D530" s="376" t="s">
        <v>3653</v>
      </c>
      <c r="E530" s="376" t="s">
        <v>6020</v>
      </c>
      <c r="F530" s="488"/>
    </row>
    <row r="531" ht="15.75" customHeight="1">
      <c r="A531" s="376">
        <v>7270.0</v>
      </c>
      <c r="B531" s="380" t="s">
        <v>6023</v>
      </c>
      <c r="C531" s="376" t="s">
        <v>3602</v>
      </c>
      <c r="D531" s="376" t="s">
        <v>3603</v>
      </c>
      <c r="E531" s="376" t="s">
        <v>3919</v>
      </c>
      <c r="F531" s="487"/>
    </row>
    <row r="532" ht="15.75" customHeight="1">
      <c r="A532" s="376">
        <v>7269.0</v>
      </c>
      <c r="B532" s="380" t="s">
        <v>6025</v>
      </c>
      <c r="C532" s="376" t="s">
        <v>3602</v>
      </c>
      <c r="D532" s="376" t="s">
        <v>3603</v>
      </c>
      <c r="E532" s="376" t="s">
        <v>3933</v>
      </c>
      <c r="F532" s="488"/>
    </row>
    <row r="533" ht="15.75" customHeight="1">
      <c r="A533" s="376">
        <v>7271.0</v>
      </c>
      <c r="B533" s="380" t="s">
        <v>6027</v>
      </c>
      <c r="C533" s="376" t="s">
        <v>3602</v>
      </c>
      <c r="D533" s="376" t="s">
        <v>3603</v>
      </c>
      <c r="E533" s="376" t="s">
        <v>6030</v>
      </c>
      <c r="F533" s="487"/>
    </row>
    <row r="534" ht="15.75" customHeight="1">
      <c r="A534" s="376">
        <v>7268.0</v>
      </c>
      <c r="B534" s="380" t="s">
        <v>6031</v>
      </c>
      <c r="C534" s="376" t="s">
        <v>3602</v>
      </c>
      <c r="D534" s="376" t="s">
        <v>3603</v>
      </c>
      <c r="E534" s="376" t="s">
        <v>6033</v>
      </c>
      <c r="F534" s="488"/>
    </row>
    <row r="535" ht="15.75" customHeight="1">
      <c r="A535" s="376">
        <v>7267.0</v>
      </c>
      <c r="B535" s="380" t="s">
        <v>6035</v>
      </c>
      <c r="C535" s="376" t="s">
        <v>3602</v>
      </c>
      <c r="D535" s="376" t="s">
        <v>3603</v>
      </c>
      <c r="E535" s="376" t="s">
        <v>3933</v>
      </c>
      <c r="F535" s="487"/>
    </row>
    <row r="536" ht="15.75" customHeight="1">
      <c r="A536" s="376">
        <v>38783.0</v>
      </c>
      <c r="B536" s="380" t="s">
        <v>6038</v>
      </c>
      <c r="C536" s="376" t="s">
        <v>3602</v>
      </c>
      <c r="D536" s="376" t="s">
        <v>3603</v>
      </c>
      <c r="E536" s="376" t="s">
        <v>3903</v>
      </c>
      <c r="F536" s="488"/>
    </row>
    <row r="537" ht="15.75" customHeight="1">
      <c r="A537" s="376">
        <v>37593.0</v>
      </c>
      <c r="B537" s="380" t="s">
        <v>6041</v>
      </c>
      <c r="C537" s="376" t="s">
        <v>3602</v>
      </c>
      <c r="D537" s="376" t="s">
        <v>3603</v>
      </c>
      <c r="E537" s="376" t="s">
        <v>6043</v>
      </c>
      <c r="F537" s="487"/>
    </row>
    <row r="538" ht="15.75" customHeight="1">
      <c r="A538" s="376">
        <v>37594.0</v>
      </c>
      <c r="B538" s="380" t="s">
        <v>6045</v>
      </c>
      <c r="C538" s="376" t="s">
        <v>3602</v>
      </c>
      <c r="D538" s="376" t="s">
        <v>3603</v>
      </c>
      <c r="E538" s="376" t="s">
        <v>6046</v>
      </c>
      <c r="F538" s="488"/>
    </row>
    <row r="539" ht="15.75" customHeight="1">
      <c r="A539" s="376">
        <v>37592.0</v>
      </c>
      <c r="B539" s="380" t="s">
        <v>6049</v>
      </c>
      <c r="C539" s="376" t="s">
        <v>3602</v>
      </c>
      <c r="D539" s="376" t="s">
        <v>3603</v>
      </c>
      <c r="E539" s="376" t="s">
        <v>6050</v>
      </c>
      <c r="F539" s="487"/>
    </row>
    <row r="540" ht="15.75" customHeight="1">
      <c r="A540" s="376">
        <v>34556.0</v>
      </c>
      <c r="B540" s="380" t="s">
        <v>6053</v>
      </c>
      <c r="C540" s="376" t="s">
        <v>3602</v>
      </c>
      <c r="D540" s="376" t="s">
        <v>3603</v>
      </c>
      <c r="E540" s="376" t="s">
        <v>6055</v>
      </c>
      <c r="F540" s="488"/>
    </row>
    <row r="541" ht="15.75" customHeight="1">
      <c r="A541" s="376">
        <v>37873.0</v>
      </c>
      <c r="B541" s="380" t="s">
        <v>6058</v>
      </c>
      <c r="C541" s="376" t="s">
        <v>3602</v>
      </c>
      <c r="D541" s="376" t="s">
        <v>3603</v>
      </c>
      <c r="E541" s="376" t="s">
        <v>3879</v>
      </c>
      <c r="F541" s="487"/>
    </row>
    <row r="542" ht="15.75" customHeight="1">
      <c r="A542" s="376">
        <v>34564.0</v>
      </c>
      <c r="B542" s="380" t="s">
        <v>6060</v>
      </c>
      <c r="C542" s="376" t="s">
        <v>3602</v>
      </c>
      <c r="D542" s="376" t="s">
        <v>3603</v>
      </c>
      <c r="E542" s="376" t="s">
        <v>6062</v>
      </c>
      <c r="F542" s="488"/>
    </row>
    <row r="543" ht="15.75" customHeight="1">
      <c r="A543" s="376">
        <v>34565.0</v>
      </c>
      <c r="B543" s="380" t="s">
        <v>6065</v>
      </c>
      <c r="C543" s="376" t="s">
        <v>3602</v>
      </c>
      <c r="D543" s="376" t="s">
        <v>3603</v>
      </c>
      <c r="E543" s="376" t="s">
        <v>6066</v>
      </c>
      <c r="F543" s="487"/>
    </row>
    <row r="544" ht="15.75" customHeight="1">
      <c r="A544" s="376">
        <v>38590.0</v>
      </c>
      <c r="B544" s="380" t="s">
        <v>6069</v>
      </c>
      <c r="C544" s="376" t="s">
        <v>3602</v>
      </c>
      <c r="D544" s="376" t="s">
        <v>3603</v>
      </c>
      <c r="E544" s="376" t="s">
        <v>6071</v>
      </c>
      <c r="F544" s="488"/>
    </row>
    <row r="545" ht="15.75" customHeight="1">
      <c r="A545" s="376">
        <v>34566.0</v>
      </c>
      <c r="B545" s="380" t="s">
        <v>6073</v>
      </c>
      <c r="C545" s="376" t="s">
        <v>3602</v>
      </c>
      <c r="D545" s="376" t="s">
        <v>3603</v>
      </c>
      <c r="E545" s="376" t="s">
        <v>6075</v>
      </c>
      <c r="F545" s="487"/>
    </row>
    <row r="546" ht="15.75" customHeight="1">
      <c r="A546" s="376">
        <v>34567.0</v>
      </c>
      <c r="B546" s="380" t="s">
        <v>6076</v>
      </c>
      <c r="C546" s="376" t="s">
        <v>3602</v>
      </c>
      <c r="D546" s="376" t="s">
        <v>3603</v>
      </c>
      <c r="E546" s="376" t="s">
        <v>6078</v>
      </c>
      <c r="F546" s="488"/>
    </row>
    <row r="547" ht="15.75" customHeight="1">
      <c r="A547" s="376">
        <v>38591.0</v>
      </c>
      <c r="B547" s="380" t="s">
        <v>6082</v>
      </c>
      <c r="C547" s="376" t="s">
        <v>3602</v>
      </c>
      <c r="D547" s="376" t="s">
        <v>3603</v>
      </c>
      <c r="E547" s="376" t="s">
        <v>6083</v>
      </c>
      <c r="F547" s="487"/>
    </row>
    <row r="548" ht="15.75" customHeight="1">
      <c r="A548" s="376">
        <v>34568.0</v>
      </c>
      <c r="B548" s="380" t="s">
        <v>6085</v>
      </c>
      <c r="C548" s="376" t="s">
        <v>3602</v>
      </c>
      <c r="D548" s="376" t="s">
        <v>3603</v>
      </c>
      <c r="E548" s="376" t="s">
        <v>6087</v>
      </c>
      <c r="F548" s="488"/>
    </row>
    <row r="549" ht="15.75" customHeight="1">
      <c r="A549" s="376">
        <v>34569.0</v>
      </c>
      <c r="B549" s="380" t="s">
        <v>6089</v>
      </c>
      <c r="C549" s="376" t="s">
        <v>3602</v>
      </c>
      <c r="D549" s="376" t="s">
        <v>3603</v>
      </c>
      <c r="E549" s="376" t="s">
        <v>5028</v>
      </c>
      <c r="F549" s="487"/>
    </row>
    <row r="550" ht="15.75" customHeight="1">
      <c r="A550" s="376">
        <v>34570.0</v>
      </c>
      <c r="B550" s="380" t="s">
        <v>6093</v>
      </c>
      <c r="C550" s="376" t="s">
        <v>3602</v>
      </c>
      <c r="D550" s="376" t="s">
        <v>3603</v>
      </c>
      <c r="E550" s="376" t="s">
        <v>5033</v>
      </c>
      <c r="F550" s="488"/>
    </row>
    <row r="551" ht="15.75" customHeight="1">
      <c r="A551" s="376">
        <v>25070.0</v>
      </c>
      <c r="B551" s="380" t="s">
        <v>6096</v>
      </c>
      <c r="C551" s="376" t="s">
        <v>3602</v>
      </c>
      <c r="D551" s="376" t="s">
        <v>3603</v>
      </c>
      <c r="E551" s="376" t="s">
        <v>2976</v>
      </c>
      <c r="F551" s="487"/>
    </row>
    <row r="552" ht="15.75" customHeight="1">
      <c r="A552" s="376">
        <v>34571.0</v>
      </c>
      <c r="B552" s="380" t="s">
        <v>6098</v>
      </c>
      <c r="C552" s="376" t="s">
        <v>3602</v>
      </c>
      <c r="D552" s="376" t="s">
        <v>3603</v>
      </c>
      <c r="E552" s="376" t="s">
        <v>6101</v>
      </c>
      <c r="F552" s="488"/>
    </row>
    <row r="553" ht="15.75" customHeight="1">
      <c r="A553" s="376">
        <v>34573.0</v>
      </c>
      <c r="B553" s="380" t="s">
        <v>6102</v>
      </c>
      <c r="C553" s="376" t="s">
        <v>3602</v>
      </c>
      <c r="D553" s="376" t="s">
        <v>3603</v>
      </c>
      <c r="E553" s="376" t="s">
        <v>6103</v>
      </c>
      <c r="F553" s="487"/>
    </row>
    <row r="554" ht="15.75" customHeight="1">
      <c r="A554" s="376">
        <v>37107.0</v>
      </c>
      <c r="B554" s="380" t="s">
        <v>6105</v>
      </c>
      <c r="C554" s="376" t="s">
        <v>3602</v>
      </c>
      <c r="D554" s="376" t="s">
        <v>3603</v>
      </c>
      <c r="E554" s="376" t="s">
        <v>4026</v>
      </c>
      <c r="F554" s="488"/>
    </row>
    <row r="555" ht="15.75" customHeight="1">
      <c r="A555" s="376">
        <v>34576.0</v>
      </c>
      <c r="B555" s="380" t="s">
        <v>6108</v>
      </c>
      <c r="C555" s="376" t="s">
        <v>3602</v>
      </c>
      <c r="D555" s="376" t="s">
        <v>3603</v>
      </c>
      <c r="E555" s="376" t="s">
        <v>6109</v>
      </c>
      <c r="F555" s="487"/>
    </row>
    <row r="556" ht="15.75" customHeight="1">
      <c r="A556" s="376">
        <v>34577.0</v>
      </c>
      <c r="B556" s="380" t="s">
        <v>6112</v>
      </c>
      <c r="C556" s="376" t="s">
        <v>3602</v>
      </c>
      <c r="D556" s="376" t="s">
        <v>3603</v>
      </c>
      <c r="E556" s="376" t="s">
        <v>4026</v>
      </c>
      <c r="F556" s="488"/>
    </row>
    <row r="557" ht="15.75" customHeight="1">
      <c r="A557" s="376">
        <v>34578.0</v>
      </c>
      <c r="B557" s="380" t="s">
        <v>6115</v>
      </c>
      <c r="C557" s="376" t="s">
        <v>3602</v>
      </c>
      <c r="D557" s="376" t="s">
        <v>3603</v>
      </c>
      <c r="E557" s="376" t="s">
        <v>6117</v>
      </c>
      <c r="F557" s="487"/>
    </row>
    <row r="558" ht="15.75" customHeight="1">
      <c r="A558" s="376">
        <v>34579.0</v>
      </c>
      <c r="B558" s="380" t="s">
        <v>6120</v>
      </c>
      <c r="C558" s="376" t="s">
        <v>3602</v>
      </c>
      <c r="D558" s="376" t="s">
        <v>3603</v>
      </c>
      <c r="E558" s="376" t="s">
        <v>4508</v>
      </c>
      <c r="F558" s="488"/>
    </row>
    <row r="559" ht="15.75" customHeight="1">
      <c r="A559" s="376">
        <v>25067.0</v>
      </c>
      <c r="B559" s="380" t="s">
        <v>6124</v>
      </c>
      <c r="C559" s="376" t="s">
        <v>3602</v>
      </c>
      <c r="D559" s="376" t="s">
        <v>3603</v>
      </c>
      <c r="E559" s="376" t="s">
        <v>6062</v>
      </c>
      <c r="F559" s="487"/>
    </row>
    <row r="560" ht="15.75" customHeight="1">
      <c r="A560" s="376">
        <v>34580.0</v>
      </c>
      <c r="B560" s="380" t="s">
        <v>6127</v>
      </c>
      <c r="C560" s="376" t="s">
        <v>3602</v>
      </c>
      <c r="D560" s="376" t="s">
        <v>3603</v>
      </c>
      <c r="E560" s="376" t="s">
        <v>6129</v>
      </c>
      <c r="F560" s="488"/>
    </row>
    <row r="561" ht="15.75" customHeight="1">
      <c r="A561" s="376">
        <v>25071.0</v>
      </c>
      <c r="B561" s="380" t="s">
        <v>6132</v>
      </c>
      <c r="C561" s="376" t="s">
        <v>3602</v>
      </c>
      <c r="D561" s="376" t="s">
        <v>3603</v>
      </c>
      <c r="E561" s="376" t="s">
        <v>6133</v>
      </c>
      <c r="F561" s="487"/>
    </row>
    <row r="562" ht="15.75" customHeight="1">
      <c r="A562" s="376">
        <v>38395.0</v>
      </c>
      <c r="B562" s="380" t="s">
        <v>6135</v>
      </c>
      <c r="C562" s="376" t="s">
        <v>3602</v>
      </c>
      <c r="D562" s="376" t="s">
        <v>3603</v>
      </c>
      <c r="E562" s="376" t="s">
        <v>3010</v>
      </c>
      <c r="F562" s="488"/>
    </row>
    <row r="563" ht="15.75" customHeight="1">
      <c r="A563" s="376">
        <v>34583.0</v>
      </c>
      <c r="B563" s="380" t="s">
        <v>6139</v>
      </c>
      <c r="C563" s="376" t="s">
        <v>3627</v>
      </c>
      <c r="D563" s="376" t="s">
        <v>3603</v>
      </c>
      <c r="E563" s="376" t="s">
        <v>6141</v>
      </c>
      <c r="F563" s="487"/>
    </row>
    <row r="564" ht="15.75" customHeight="1">
      <c r="A564" s="376">
        <v>34584.0</v>
      </c>
      <c r="B564" s="380" t="s">
        <v>6144</v>
      </c>
      <c r="C564" s="376" t="s">
        <v>3627</v>
      </c>
      <c r="D564" s="376" t="s">
        <v>3603</v>
      </c>
      <c r="E564" s="376" t="s">
        <v>6145</v>
      </c>
      <c r="F564" s="488"/>
    </row>
    <row r="565" ht="15.75" customHeight="1">
      <c r="A565" s="376">
        <v>709.0</v>
      </c>
      <c r="B565" s="380" t="s">
        <v>6147</v>
      </c>
      <c r="C565" s="376" t="s">
        <v>3627</v>
      </c>
      <c r="D565" s="376" t="s">
        <v>3629</v>
      </c>
      <c r="E565" s="376" t="s">
        <v>6150</v>
      </c>
      <c r="F565" s="487"/>
    </row>
    <row r="566" ht="15.75" customHeight="1">
      <c r="A566" s="376">
        <v>716.0</v>
      </c>
      <c r="B566" s="380" t="s">
        <v>6151</v>
      </c>
      <c r="C566" s="376" t="s">
        <v>3602</v>
      </c>
      <c r="D566" s="376" t="s">
        <v>3603</v>
      </c>
      <c r="E566" s="376" t="s">
        <v>6156</v>
      </c>
      <c r="F566" s="488"/>
    </row>
    <row r="567" ht="15.75" customHeight="1">
      <c r="A567" s="376">
        <v>715.0</v>
      </c>
      <c r="B567" s="380" t="s">
        <v>6158</v>
      </c>
      <c r="C567" s="376" t="s">
        <v>3602</v>
      </c>
      <c r="D567" s="376" t="s">
        <v>3653</v>
      </c>
      <c r="E567" s="376" t="s">
        <v>5264</v>
      </c>
      <c r="F567" s="487"/>
    </row>
    <row r="568" ht="15.75" customHeight="1">
      <c r="A568" s="376">
        <v>718.0</v>
      </c>
      <c r="B568" s="380" t="s">
        <v>6161</v>
      </c>
      <c r="C568" s="376" t="s">
        <v>3602</v>
      </c>
      <c r="D568" s="376" t="s">
        <v>3603</v>
      </c>
      <c r="E568" s="376" t="s">
        <v>6162</v>
      </c>
      <c r="F568" s="488"/>
    </row>
    <row r="569" ht="15.75" customHeight="1">
      <c r="A569" s="376">
        <v>11981.0</v>
      </c>
      <c r="B569" s="380" t="s">
        <v>6165</v>
      </c>
      <c r="C569" s="376" t="s">
        <v>3602</v>
      </c>
      <c r="D569" s="376" t="s">
        <v>3603</v>
      </c>
      <c r="E569" s="376" t="s">
        <v>6167</v>
      </c>
      <c r="F569" s="487"/>
    </row>
    <row r="570" ht="15.75" customHeight="1">
      <c r="A570" s="376">
        <v>10610.0</v>
      </c>
      <c r="B570" s="380" t="s">
        <v>6169</v>
      </c>
      <c r="C570" s="376" t="s">
        <v>3602</v>
      </c>
      <c r="D570" s="376" t="s">
        <v>3603</v>
      </c>
      <c r="E570" s="376" t="s">
        <v>6064</v>
      </c>
      <c r="F570" s="488"/>
    </row>
    <row r="571" ht="15.75" customHeight="1">
      <c r="A571" s="376">
        <v>34585.0</v>
      </c>
      <c r="B571" s="380" t="s">
        <v>6173</v>
      </c>
      <c r="C571" s="376" t="s">
        <v>3602</v>
      </c>
      <c r="D571" s="376" t="s">
        <v>3603</v>
      </c>
      <c r="E571" s="376" t="s">
        <v>6175</v>
      </c>
      <c r="F571" s="487"/>
    </row>
    <row r="572" ht="15.75" customHeight="1">
      <c r="A572" s="376">
        <v>34586.0</v>
      </c>
      <c r="B572" s="380" t="s">
        <v>6178</v>
      </c>
      <c r="C572" s="376" t="s">
        <v>3602</v>
      </c>
      <c r="D572" s="376" t="s">
        <v>3603</v>
      </c>
      <c r="E572" s="376" t="s">
        <v>5901</v>
      </c>
      <c r="F572" s="488"/>
    </row>
    <row r="573" ht="15.75" customHeight="1">
      <c r="A573" s="376">
        <v>38603.0</v>
      </c>
      <c r="B573" s="380" t="s">
        <v>6183</v>
      </c>
      <c r="C573" s="376" t="s">
        <v>3602</v>
      </c>
      <c r="D573" s="376" t="s">
        <v>3603</v>
      </c>
      <c r="E573" s="376" t="s">
        <v>6185</v>
      </c>
      <c r="F573" s="487"/>
    </row>
    <row r="574" ht="15.75" customHeight="1">
      <c r="A574" s="376">
        <v>34588.0</v>
      </c>
      <c r="B574" s="380" t="s">
        <v>6188</v>
      </c>
      <c r="C574" s="376" t="s">
        <v>3602</v>
      </c>
      <c r="D574" s="376" t="s">
        <v>3603</v>
      </c>
      <c r="E574" s="376" t="s">
        <v>6075</v>
      </c>
      <c r="F574" s="488"/>
    </row>
    <row r="575" ht="15.75" customHeight="1">
      <c r="A575" s="376">
        <v>34590.0</v>
      </c>
      <c r="B575" s="380" t="s">
        <v>6190</v>
      </c>
      <c r="C575" s="376" t="s">
        <v>3602</v>
      </c>
      <c r="D575" s="376" t="s">
        <v>3603</v>
      </c>
      <c r="E575" s="376" t="s">
        <v>6192</v>
      </c>
      <c r="F575" s="487"/>
    </row>
    <row r="576" ht="15.75" customHeight="1">
      <c r="A576" s="376">
        <v>34591.0</v>
      </c>
      <c r="B576" s="380" t="s">
        <v>6194</v>
      </c>
      <c r="C576" s="376" t="s">
        <v>3602</v>
      </c>
      <c r="D576" s="376" t="s">
        <v>3603</v>
      </c>
      <c r="E576" s="376" t="s">
        <v>6195</v>
      </c>
      <c r="F576" s="488"/>
    </row>
    <row r="577" ht="15.75" customHeight="1">
      <c r="A577" s="376">
        <v>37103.0</v>
      </c>
      <c r="B577" s="380" t="s">
        <v>6200</v>
      </c>
      <c r="C577" s="376" t="s">
        <v>3602</v>
      </c>
      <c r="D577" s="376" t="s">
        <v>3603</v>
      </c>
      <c r="E577" s="376" t="s">
        <v>3531</v>
      </c>
      <c r="F577" s="487"/>
    </row>
    <row r="578" ht="15.75" customHeight="1">
      <c r="A578" s="376">
        <v>34555.0</v>
      </c>
      <c r="B578" s="380" t="s">
        <v>6202</v>
      </c>
      <c r="C578" s="376" t="s">
        <v>3602</v>
      </c>
      <c r="D578" s="376" t="s">
        <v>3603</v>
      </c>
      <c r="E578" s="376" t="s">
        <v>6205</v>
      </c>
      <c r="F578" s="488"/>
    </row>
    <row r="579" ht="15.75" customHeight="1">
      <c r="A579" s="376">
        <v>34599.0</v>
      </c>
      <c r="B579" s="380" t="s">
        <v>6207</v>
      </c>
      <c r="C579" s="376" t="s">
        <v>3602</v>
      </c>
      <c r="D579" s="376" t="s">
        <v>3603</v>
      </c>
      <c r="E579" s="376" t="s">
        <v>6210</v>
      </c>
      <c r="F579" s="487"/>
    </row>
    <row r="580" ht="15.75" customHeight="1">
      <c r="A580" s="376">
        <v>674.0</v>
      </c>
      <c r="B580" s="380" t="s">
        <v>6212</v>
      </c>
      <c r="C580" s="376" t="s">
        <v>3627</v>
      </c>
      <c r="D580" s="376" t="s">
        <v>3629</v>
      </c>
      <c r="E580" s="376" t="s">
        <v>6214</v>
      </c>
      <c r="F580" s="488"/>
    </row>
    <row r="581" ht="15.75" customHeight="1">
      <c r="A581" s="376">
        <v>34600.0</v>
      </c>
      <c r="B581" s="380" t="s">
        <v>6217</v>
      </c>
      <c r="C581" s="376" t="s">
        <v>3627</v>
      </c>
      <c r="D581" s="376" t="s">
        <v>3629</v>
      </c>
      <c r="E581" s="376" t="s">
        <v>6218</v>
      </c>
      <c r="F581" s="487"/>
    </row>
    <row r="582" ht="15.75" customHeight="1">
      <c r="A582" s="376">
        <v>652.0</v>
      </c>
      <c r="B582" s="380" t="s">
        <v>6222</v>
      </c>
      <c r="C582" s="376" t="s">
        <v>3627</v>
      </c>
      <c r="D582" s="376" t="s">
        <v>3629</v>
      </c>
      <c r="E582" s="376" t="s">
        <v>6224</v>
      </c>
      <c r="F582" s="488"/>
    </row>
    <row r="583" ht="15.75" customHeight="1">
      <c r="A583" s="376">
        <v>34592.0</v>
      </c>
      <c r="B583" s="380" t="s">
        <v>6225</v>
      </c>
      <c r="C583" s="376" t="s">
        <v>3602</v>
      </c>
      <c r="D583" s="376" t="s">
        <v>3603</v>
      </c>
      <c r="E583" s="376" t="s">
        <v>6227</v>
      </c>
      <c r="F583" s="487"/>
    </row>
    <row r="584" ht="15.75" customHeight="1">
      <c r="A584" s="376">
        <v>651.0</v>
      </c>
      <c r="B584" s="380" t="s">
        <v>6230</v>
      </c>
      <c r="C584" s="376" t="s">
        <v>3602</v>
      </c>
      <c r="D584" s="376" t="s">
        <v>3603</v>
      </c>
      <c r="E584" s="376" t="s">
        <v>6231</v>
      </c>
      <c r="F584" s="488"/>
    </row>
    <row r="585" ht="15.75" customHeight="1">
      <c r="A585" s="376">
        <v>654.0</v>
      </c>
      <c r="B585" s="380" t="s">
        <v>6232</v>
      </c>
      <c r="C585" s="376" t="s">
        <v>3602</v>
      </c>
      <c r="D585" s="376" t="s">
        <v>3603</v>
      </c>
      <c r="E585" s="376" t="s">
        <v>4830</v>
      </c>
      <c r="F585" s="487"/>
    </row>
    <row r="586" ht="15.75" customHeight="1">
      <c r="A586" s="376">
        <v>650.0</v>
      </c>
      <c r="B586" s="380" t="s">
        <v>6235</v>
      </c>
      <c r="C586" s="376" t="s">
        <v>3602</v>
      </c>
      <c r="D586" s="376" t="s">
        <v>3653</v>
      </c>
      <c r="E586" s="376" t="s">
        <v>6238</v>
      </c>
      <c r="F586" s="488"/>
    </row>
    <row r="587" ht="15.75" customHeight="1">
      <c r="A587" s="376">
        <v>40517.0</v>
      </c>
      <c r="B587" s="380" t="s">
        <v>6242</v>
      </c>
      <c r="C587" s="376" t="s">
        <v>3627</v>
      </c>
      <c r="D587" s="376" t="s">
        <v>3603</v>
      </c>
      <c r="E587" s="376" t="s">
        <v>6243</v>
      </c>
      <c r="F587" s="487"/>
    </row>
    <row r="588" ht="15.75" customHeight="1">
      <c r="A588" s="376">
        <v>40520.0</v>
      </c>
      <c r="B588" s="380" t="s">
        <v>6245</v>
      </c>
      <c r="C588" s="376" t="s">
        <v>3627</v>
      </c>
      <c r="D588" s="376" t="s">
        <v>3603</v>
      </c>
      <c r="E588" s="376" t="s">
        <v>6247</v>
      </c>
      <c r="F588" s="488"/>
    </row>
    <row r="589" ht="15.75" customHeight="1">
      <c r="A589" s="376">
        <v>40515.0</v>
      </c>
      <c r="B589" s="380" t="s">
        <v>6248</v>
      </c>
      <c r="C589" s="376" t="s">
        <v>3627</v>
      </c>
      <c r="D589" s="376" t="s">
        <v>3603</v>
      </c>
      <c r="E589" s="376" t="s">
        <v>6249</v>
      </c>
      <c r="F589" s="487"/>
    </row>
    <row r="590" ht="15.75" customHeight="1">
      <c r="A590" s="376">
        <v>40516.0</v>
      </c>
      <c r="B590" s="380" t="s">
        <v>6252</v>
      </c>
      <c r="C590" s="376" t="s">
        <v>3627</v>
      </c>
      <c r="D590" s="376" t="s">
        <v>3603</v>
      </c>
      <c r="E590" s="376" t="s">
        <v>6253</v>
      </c>
      <c r="F590" s="488"/>
    </row>
    <row r="591" ht="15.75" customHeight="1">
      <c r="A591" s="376">
        <v>40529.0</v>
      </c>
      <c r="B591" s="380" t="s">
        <v>6254</v>
      </c>
      <c r="C591" s="376" t="s">
        <v>3627</v>
      </c>
      <c r="D591" s="376" t="s">
        <v>3603</v>
      </c>
      <c r="E591" s="376" t="s">
        <v>6255</v>
      </c>
      <c r="F591" s="487"/>
    </row>
    <row r="592" ht="15.75" customHeight="1">
      <c r="A592" s="376">
        <v>36170.0</v>
      </c>
      <c r="B592" s="380" t="s">
        <v>6258</v>
      </c>
      <c r="C592" s="376" t="s">
        <v>3627</v>
      </c>
      <c r="D592" s="376" t="s">
        <v>3653</v>
      </c>
      <c r="E592" s="376" t="s">
        <v>6260</v>
      </c>
      <c r="F592" s="488"/>
    </row>
    <row r="593" ht="15.75" customHeight="1">
      <c r="A593" s="376">
        <v>40524.0</v>
      </c>
      <c r="B593" s="380" t="s">
        <v>6262</v>
      </c>
      <c r="C593" s="376" t="s">
        <v>3627</v>
      </c>
      <c r="D593" s="376" t="s">
        <v>3603</v>
      </c>
      <c r="E593" s="376" t="s">
        <v>6264</v>
      </c>
      <c r="F593" s="487"/>
    </row>
    <row r="594" ht="15.75" customHeight="1">
      <c r="A594" s="376">
        <v>36156.0</v>
      </c>
      <c r="B594" s="380" t="s">
        <v>6266</v>
      </c>
      <c r="C594" s="376" t="s">
        <v>3627</v>
      </c>
      <c r="D594" s="376" t="s">
        <v>3603</v>
      </c>
      <c r="E594" s="376" t="s">
        <v>6269</v>
      </c>
      <c r="F594" s="488"/>
    </row>
    <row r="595" ht="15.75" customHeight="1">
      <c r="A595" s="376">
        <v>36155.0</v>
      </c>
      <c r="B595" s="380" t="s">
        <v>6273</v>
      </c>
      <c r="C595" s="376" t="s">
        <v>3627</v>
      </c>
      <c r="D595" s="376" t="s">
        <v>3603</v>
      </c>
      <c r="E595" s="376" t="s">
        <v>6275</v>
      </c>
      <c r="F595" s="487"/>
    </row>
    <row r="596" ht="15.75" customHeight="1">
      <c r="A596" s="376">
        <v>36154.0</v>
      </c>
      <c r="B596" s="380" t="s">
        <v>6276</v>
      </c>
      <c r="C596" s="376" t="s">
        <v>3627</v>
      </c>
      <c r="D596" s="376" t="s">
        <v>3603</v>
      </c>
      <c r="E596" s="376" t="s">
        <v>6279</v>
      </c>
      <c r="F596" s="488"/>
    </row>
    <row r="597" ht="15.75" customHeight="1">
      <c r="A597" s="376">
        <v>695.0</v>
      </c>
      <c r="B597" s="380" t="s">
        <v>6281</v>
      </c>
      <c r="C597" s="376" t="s">
        <v>3627</v>
      </c>
      <c r="D597" s="376" t="s">
        <v>3603</v>
      </c>
      <c r="E597" s="376" t="s">
        <v>6283</v>
      </c>
      <c r="F597" s="487"/>
    </row>
    <row r="598" ht="15.75" customHeight="1">
      <c r="A598" s="376">
        <v>679.0</v>
      </c>
      <c r="B598" s="380" t="s">
        <v>6286</v>
      </c>
      <c r="C598" s="376" t="s">
        <v>3627</v>
      </c>
      <c r="D598" s="376" t="s">
        <v>3603</v>
      </c>
      <c r="E598" s="376" t="s">
        <v>6287</v>
      </c>
      <c r="F598" s="488"/>
    </row>
    <row r="599" ht="15.75" customHeight="1">
      <c r="A599" s="376">
        <v>711.0</v>
      </c>
      <c r="B599" s="380" t="s">
        <v>6290</v>
      </c>
      <c r="C599" s="376" t="s">
        <v>3627</v>
      </c>
      <c r="D599" s="376" t="s">
        <v>3603</v>
      </c>
      <c r="E599" s="376" t="s">
        <v>6292</v>
      </c>
      <c r="F599" s="487"/>
    </row>
    <row r="600" ht="15.75" customHeight="1">
      <c r="A600" s="376">
        <v>712.0</v>
      </c>
      <c r="B600" s="380" t="s">
        <v>6296</v>
      </c>
      <c r="C600" s="376" t="s">
        <v>3627</v>
      </c>
      <c r="D600" s="376" t="s">
        <v>3603</v>
      </c>
      <c r="E600" s="376" t="s">
        <v>6260</v>
      </c>
      <c r="F600" s="488"/>
    </row>
    <row r="601" ht="15.75" customHeight="1">
      <c r="A601" s="376">
        <v>12614.0</v>
      </c>
      <c r="B601" s="380" t="s">
        <v>6299</v>
      </c>
      <c r="C601" s="376" t="s">
        <v>3602</v>
      </c>
      <c r="D601" s="376" t="s">
        <v>3629</v>
      </c>
      <c r="E601" s="376" t="s">
        <v>4283</v>
      </c>
      <c r="F601" s="487"/>
    </row>
    <row r="602" ht="15.75" customHeight="1">
      <c r="A602" s="376">
        <v>6140.0</v>
      </c>
      <c r="B602" s="380" t="s">
        <v>6300</v>
      </c>
      <c r="C602" s="376" t="s">
        <v>3602</v>
      </c>
      <c r="D602" s="376" t="s">
        <v>3603</v>
      </c>
      <c r="E602" s="376" t="s">
        <v>6304</v>
      </c>
      <c r="F602" s="488"/>
    </row>
    <row r="603" ht="15.75" customHeight="1">
      <c r="A603" s="376">
        <v>38399.0</v>
      </c>
      <c r="B603" s="380" t="s">
        <v>6305</v>
      </c>
      <c r="C603" s="376" t="s">
        <v>3602</v>
      </c>
      <c r="D603" s="376" t="s">
        <v>3603</v>
      </c>
      <c r="E603" s="376" t="s">
        <v>6308</v>
      </c>
      <c r="F603" s="487"/>
    </row>
    <row r="604" ht="15.75" customHeight="1">
      <c r="A604" s="376">
        <v>735.0</v>
      </c>
      <c r="B604" s="380" t="s">
        <v>6310</v>
      </c>
      <c r="C604" s="376" t="s">
        <v>3602</v>
      </c>
      <c r="D604" s="376" t="s">
        <v>3603</v>
      </c>
      <c r="E604" s="376" t="s">
        <v>6312</v>
      </c>
      <c r="F604" s="488"/>
    </row>
    <row r="605" ht="15.75" customHeight="1">
      <c r="A605" s="376">
        <v>736.0</v>
      </c>
      <c r="B605" s="380" t="s">
        <v>6314</v>
      </c>
      <c r="C605" s="376" t="s">
        <v>3602</v>
      </c>
      <c r="D605" s="376" t="s">
        <v>3603</v>
      </c>
      <c r="E605" s="376" t="s">
        <v>6317</v>
      </c>
      <c r="F605" s="487"/>
    </row>
    <row r="606" ht="15.75" customHeight="1">
      <c r="A606" s="376">
        <v>729.0</v>
      </c>
      <c r="B606" s="380" t="s">
        <v>6318</v>
      </c>
      <c r="C606" s="376" t="s">
        <v>3602</v>
      </c>
      <c r="D606" s="376" t="s">
        <v>3653</v>
      </c>
      <c r="E606" s="376" t="s">
        <v>6320</v>
      </c>
      <c r="F606" s="488"/>
    </row>
    <row r="607" ht="15.75" customHeight="1">
      <c r="A607" s="376">
        <v>39925.0</v>
      </c>
      <c r="B607" s="380" t="s">
        <v>6322</v>
      </c>
      <c r="C607" s="376" t="s">
        <v>3602</v>
      </c>
      <c r="D607" s="376" t="s">
        <v>3603</v>
      </c>
      <c r="E607" s="376" t="s">
        <v>6323</v>
      </c>
      <c r="F607" s="487"/>
    </row>
    <row r="608" ht="15.75" customHeight="1">
      <c r="A608" s="376">
        <v>731.0</v>
      </c>
      <c r="B608" s="380" t="s">
        <v>6325</v>
      </c>
      <c r="C608" s="376" t="s">
        <v>3602</v>
      </c>
      <c r="D608" s="376" t="s">
        <v>3603</v>
      </c>
      <c r="E608" s="376" t="s">
        <v>6327</v>
      </c>
      <c r="F608" s="488"/>
    </row>
    <row r="609" ht="15.75" customHeight="1">
      <c r="A609" s="376">
        <v>10575.0</v>
      </c>
      <c r="B609" s="380" t="s">
        <v>6328</v>
      </c>
      <c r="C609" s="376" t="s">
        <v>3602</v>
      </c>
      <c r="D609" s="376" t="s">
        <v>3603</v>
      </c>
      <c r="E609" s="376" t="s">
        <v>6329</v>
      </c>
      <c r="F609" s="487"/>
    </row>
    <row r="610" ht="15.75" customHeight="1">
      <c r="A610" s="376">
        <v>733.0</v>
      </c>
      <c r="B610" s="380" t="s">
        <v>6333</v>
      </c>
      <c r="C610" s="376" t="s">
        <v>3602</v>
      </c>
      <c r="D610" s="376" t="s">
        <v>3603</v>
      </c>
      <c r="E610" s="376" t="s">
        <v>6334</v>
      </c>
      <c r="F610" s="488"/>
    </row>
    <row r="611" ht="15.75" customHeight="1">
      <c r="A611" s="376">
        <v>732.0</v>
      </c>
      <c r="B611" s="380" t="s">
        <v>6336</v>
      </c>
      <c r="C611" s="376" t="s">
        <v>3602</v>
      </c>
      <c r="D611" s="376" t="s">
        <v>3603</v>
      </c>
      <c r="E611" s="376" t="s">
        <v>6338</v>
      </c>
      <c r="F611" s="487"/>
    </row>
    <row r="612" ht="15.75" customHeight="1">
      <c r="A612" s="376">
        <v>737.0</v>
      </c>
      <c r="B612" s="380" t="s">
        <v>6339</v>
      </c>
      <c r="C612" s="376" t="s">
        <v>3602</v>
      </c>
      <c r="D612" s="376" t="s">
        <v>3603</v>
      </c>
      <c r="E612" s="376" t="s">
        <v>6341</v>
      </c>
      <c r="F612" s="488"/>
    </row>
    <row r="613" ht="15.75" customHeight="1">
      <c r="A613" s="376">
        <v>738.0</v>
      </c>
      <c r="B613" s="380" t="s">
        <v>6344</v>
      </c>
      <c r="C613" s="376" t="s">
        <v>3602</v>
      </c>
      <c r="D613" s="376" t="s">
        <v>3603</v>
      </c>
      <c r="E613" s="376" t="s">
        <v>6345</v>
      </c>
      <c r="F613" s="487"/>
    </row>
    <row r="614" ht="15.75" customHeight="1">
      <c r="A614" s="376">
        <v>740.0</v>
      </c>
      <c r="B614" s="380" t="s">
        <v>6348</v>
      </c>
      <c r="C614" s="376" t="s">
        <v>3602</v>
      </c>
      <c r="D614" s="376" t="s">
        <v>3603</v>
      </c>
      <c r="E614" s="376" t="s">
        <v>6350</v>
      </c>
      <c r="F614" s="488"/>
    </row>
    <row r="615" ht="15.75" customHeight="1">
      <c r="A615" s="376">
        <v>734.0</v>
      </c>
      <c r="B615" s="380" t="s">
        <v>6352</v>
      </c>
      <c r="C615" s="376" t="s">
        <v>3602</v>
      </c>
      <c r="D615" s="376" t="s">
        <v>3603</v>
      </c>
      <c r="E615" s="376" t="s">
        <v>6355</v>
      </c>
      <c r="F615" s="487"/>
    </row>
    <row r="616" ht="15.75" customHeight="1">
      <c r="A616" s="376">
        <v>39008.0</v>
      </c>
      <c r="B616" s="380" t="s">
        <v>6356</v>
      </c>
      <c r="C616" s="376" t="s">
        <v>3602</v>
      </c>
      <c r="D616" s="376" t="s">
        <v>3603</v>
      </c>
      <c r="E616" s="376" t="s">
        <v>6359</v>
      </c>
      <c r="F616" s="488"/>
    </row>
    <row r="617" ht="15.75" customHeight="1">
      <c r="A617" s="376">
        <v>39009.0</v>
      </c>
      <c r="B617" s="380" t="s">
        <v>6361</v>
      </c>
      <c r="C617" s="376" t="s">
        <v>3602</v>
      </c>
      <c r="D617" s="376" t="s">
        <v>3603</v>
      </c>
      <c r="E617" s="376" t="s">
        <v>6364</v>
      </c>
      <c r="F617" s="487"/>
    </row>
    <row r="618" ht="15.75" customHeight="1">
      <c r="A618" s="376">
        <v>10587.0</v>
      </c>
      <c r="B618" s="380" t="s">
        <v>6366</v>
      </c>
      <c r="C618" s="376" t="s">
        <v>3602</v>
      </c>
      <c r="D618" s="376" t="s">
        <v>3603</v>
      </c>
      <c r="E618" s="376" t="s">
        <v>6368</v>
      </c>
      <c r="F618" s="488"/>
    </row>
    <row r="619" ht="15.75" customHeight="1">
      <c r="A619" s="376">
        <v>759.0</v>
      </c>
      <c r="B619" s="380" t="s">
        <v>6371</v>
      </c>
      <c r="C619" s="376" t="s">
        <v>3602</v>
      </c>
      <c r="D619" s="376" t="s">
        <v>3603</v>
      </c>
      <c r="E619" s="376" t="s">
        <v>6372</v>
      </c>
      <c r="F619" s="487"/>
    </row>
    <row r="620" ht="15.75" customHeight="1">
      <c r="A620" s="376">
        <v>761.0</v>
      </c>
      <c r="B620" s="380" t="s">
        <v>6373</v>
      </c>
      <c r="C620" s="376" t="s">
        <v>3602</v>
      </c>
      <c r="D620" s="376" t="s">
        <v>3603</v>
      </c>
      <c r="E620" s="376" t="s">
        <v>6374</v>
      </c>
      <c r="F620" s="488"/>
    </row>
    <row r="621" ht="15.75" customHeight="1">
      <c r="A621" s="376">
        <v>750.0</v>
      </c>
      <c r="B621" s="380" t="s">
        <v>6375</v>
      </c>
      <c r="C621" s="376" t="s">
        <v>3602</v>
      </c>
      <c r="D621" s="376" t="s">
        <v>3603</v>
      </c>
      <c r="E621" s="376" t="s">
        <v>6377</v>
      </c>
      <c r="F621" s="487"/>
    </row>
    <row r="622" ht="15.75" customHeight="1">
      <c r="A622" s="376">
        <v>755.0</v>
      </c>
      <c r="B622" s="380" t="s">
        <v>6380</v>
      </c>
      <c r="C622" s="376" t="s">
        <v>3602</v>
      </c>
      <c r="D622" s="376" t="s">
        <v>3603</v>
      </c>
      <c r="E622" s="376" t="s">
        <v>6381</v>
      </c>
      <c r="F622" s="488"/>
    </row>
    <row r="623" ht="15.75" customHeight="1">
      <c r="A623" s="376">
        <v>749.0</v>
      </c>
      <c r="B623" s="380" t="s">
        <v>6384</v>
      </c>
      <c r="C623" s="376" t="s">
        <v>3602</v>
      </c>
      <c r="D623" s="376" t="s">
        <v>3603</v>
      </c>
      <c r="E623" s="376" t="s">
        <v>6385</v>
      </c>
      <c r="F623" s="487"/>
    </row>
    <row r="624" ht="15.75" customHeight="1">
      <c r="A624" s="376">
        <v>756.0</v>
      </c>
      <c r="B624" s="380" t="s">
        <v>6388</v>
      </c>
      <c r="C624" s="376" t="s">
        <v>3602</v>
      </c>
      <c r="D624" s="376" t="s">
        <v>3603</v>
      </c>
      <c r="E624" s="376" t="s">
        <v>6390</v>
      </c>
      <c r="F624" s="488"/>
    </row>
    <row r="625" ht="15.75" customHeight="1">
      <c r="A625" s="376">
        <v>757.0</v>
      </c>
      <c r="B625" s="380" t="s">
        <v>6393</v>
      </c>
      <c r="C625" s="376" t="s">
        <v>3602</v>
      </c>
      <c r="D625" s="376" t="s">
        <v>3603</v>
      </c>
      <c r="E625" s="376" t="s">
        <v>6395</v>
      </c>
      <c r="F625" s="487"/>
    </row>
    <row r="626" ht="15.75" customHeight="1">
      <c r="A626" s="376">
        <v>10588.0</v>
      </c>
      <c r="B626" s="380" t="s">
        <v>6397</v>
      </c>
      <c r="C626" s="376" t="s">
        <v>3602</v>
      </c>
      <c r="D626" s="376" t="s">
        <v>3603</v>
      </c>
      <c r="E626" s="376" t="s">
        <v>6399</v>
      </c>
      <c r="F626" s="488"/>
    </row>
    <row r="627" ht="15.75" customHeight="1">
      <c r="A627" s="376">
        <v>10592.0</v>
      </c>
      <c r="B627" s="380" t="s">
        <v>6401</v>
      </c>
      <c r="C627" s="376" t="s">
        <v>3602</v>
      </c>
      <c r="D627" s="376" t="s">
        <v>3653</v>
      </c>
      <c r="E627" s="376" t="s">
        <v>6403</v>
      </c>
      <c r="F627" s="487"/>
    </row>
    <row r="628" ht="15.75" customHeight="1">
      <c r="A628" s="376">
        <v>10589.0</v>
      </c>
      <c r="B628" s="380" t="s">
        <v>6405</v>
      </c>
      <c r="C628" s="376" t="s">
        <v>3602</v>
      </c>
      <c r="D628" s="376" t="s">
        <v>3603</v>
      </c>
      <c r="E628" s="376" t="s">
        <v>6406</v>
      </c>
      <c r="F628" s="488"/>
    </row>
    <row r="629" ht="15.75" customHeight="1">
      <c r="A629" s="376">
        <v>760.0</v>
      </c>
      <c r="B629" s="380" t="s">
        <v>6411</v>
      </c>
      <c r="C629" s="376" t="s">
        <v>3602</v>
      </c>
      <c r="D629" s="376" t="s">
        <v>3603</v>
      </c>
      <c r="E629" s="376" t="s">
        <v>6412</v>
      </c>
      <c r="F629" s="487"/>
    </row>
    <row r="630" ht="15.75" customHeight="1">
      <c r="A630" s="376">
        <v>751.0</v>
      </c>
      <c r="B630" s="380" t="s">
        <v>6414</v>
      </c>
      <c r="C630" s="376" t="s">
        <v>3602</v>
      </c>
      <c r="D630" s="376" t="s">
        <v>3603</v>
      </c>
      <c r="E630" s="376" t="s">
        <v>6417</v>
      </c>
      <c r="F630" s="488"/>
    </row>
    <row r="631" ht="15.75" customHeight="1">
      <c r="A631" s="376">
        <v>754.0</v>
      </c>
      <c r="B631" s="380" t="s">
        <v>6418</v>
      </c>
      <c r="C631" s="376" t="s">
        <v>3602</v>
      </c>
      <c r="D631" s="376" t="s">
        <v>3603</v>
      </c>
      <c r="E631" s="376" t="s">
        <v>6420</v>
      </c>
      <c r="F631" s="487"/>
    </row>
    <row r="632" ht="15.75" customHeight="1">
      <c r="A632" s="376">
        <v>14013.0</v>
      </c>
      <c r="B632" s="380" t="s">
        <v>6423</v>
      </c>
      <c r="C632" s="376" t="s">
        <v>3602</v>
      </c>
      <c r="D632" s="376" t="s">
        <v>3603</v>
      </c>
      <c r="E632" s="376" t="s">
        <v>6424</v>
      </c>
      <c r="F632" s="488"/>
    </row>
    <row r="633" ht="15.75" customHeight="1">
      <c r="A633" s="376">
        <v>39917.0</v>
      </c>
      <c r="B633" s="380" t="s">
        <v>6427</v>
      </c>
      <c r="C633" s="376" t="s">
        <v>3602</v>
      </c>
      <c r="D633" s="376" t="s">
        <v>3603</v>
      </c>
      <c r="E633" s="376" t="s">
        <v>6429</v>
      </c>
      <c r="F633" s="487"/>
    </row>
    <row r="634" ht="15.75" customHeight="1">
      <c r="A634" s="376">
        <v>5081.0</v>
      </c>
      <c r="B634" s="380" t="s">
        <v>6430</v>
      </c>
      <c r="C634" s="376" t="s">
        <v>5801</v>
      </c>
      <c r="D634" s="376" t="s">
        <v>3603</v>
      </c>
      <c r="E634" s="376" t="s">
        <v>6431</v>
      </c>
      <c r="F634" s="488"/>
    </row>
    <row r="635" ht="15.75" customHeight="1">
      <c r="A635" s="376">
        <v>38167.0</v>
      </c>
      <c r="B635" s="380" t="s">
        <v>6434</v>
      </c>
      <c r="C635" s="376" t="s">
        <v>5801</v>
      </c>
      <c r="D635" s="376" t="s">
        <v>3603</v>
      </c>
      <c r="E635" s="376" t="s">
        <v>6435</v>
      </c>
      <c r="F635" s="487"/>
    </row>
    <row r="636" ht="15.75" customHeight="1">
      <c r="A636" s="376">
        <v>36145.0</v>
      </c>
      <c r="B636" s="380" t="s">
        <v>6438</v>
      </c>
      <c r="C636" s="376" t="s">
        <v>5801</v>
      </c>
      <c r="D636" s="376" t="s">
        <v>3603</v>
      </c>
      <c r="E636" s="376" t="s">
        <v>4846</v>
      </c>
      <c r="F636" s="488"/>
    </row>
    <row r="637" ht="15.75" customHeight="1">
      <c r="A637" s="376">
        <v>12893.0</v>
      </c>
      <c r="B637" s="380" t="s">
        <v>6441</v>
      </c>
      <c r="C637" s="376" t="s">
        <v>5801</v>
      </c>
      <c r="D637" s="376" t="s">
        <v>3603</v>
      </c>
      <c r="E637" s="376" t="s">
        <v>6442</v>
      </c>
      <c r="F637" s="487"/>
    </row>
    <row r="638" ht="15.75" customHeight="1">
      <c r="A638" s="376">
        <v>11685.0</v>
      </c>
      <c r="B638" s="380" t="s">
        <v>6446</v>
      </c>
      <c r="C638" s="376" t="s">
        <v>3602</v>
      </c>
      <c r="D638" s="376" t="s">
        <v>3603</v>
      </c>
      <c r="E638" s="376" t="s">
        <v>6448</v>
      </c>
      <c r="F638" s="488"/>
    </row>
    <row r="639" ht="15.75" customHeight="1">
      <c r="A639" s="376">
        <v>11679.0</v>
      </c>
      <c r="B639" s="380" t="s">
        <v>6451</v>
      </c>
      <c r="C639" s="376" t="s">
        <v>3602</v>
      </c>
      <c r="D639" s="376" t="s">
        <v>3603</v>
      </c>
      <c r="E639" s="376" t="s">
        <v>4837</v>
      </c>
      <c r="F639" s="487"/>
    </row>
    <row r="640" ht="15.75" customHeight="1">
      <c r="A640" s="376">
        <v>11680.0</v>
      </c>
      <c r="B640" s="380" t="s">
        <v>6453</v>
      </c>
      <c r="C640" s="376" t="s">
        <v>3602</v>
      </c>
      <c r="D640" s="376" t="s">
        <v>3603</v>
      </c>
      <c r="E640" s="376" t="s">
        <v>4049</v>
      </c>
      <c r="F640" s="488"/>
    </row>
    <row r="641" ht="15.75" customHeight="1">
      <c r="A641" s="376">
        <v>2512.0</v>
      </c>
      <c r="B641" s="380" t="s">
        <v>6458</v>
      </c>
      <c r="C641" s="376" t="s">
        <v>3602</v>
      </c>
      <c r="D641" s="376" t="s">
        <v>3629</v>
      </c>
      <c r="E641" s="376" t="s">
        <v>6459</v>
      </c>
      <c r="F641" s="487"/>
    </row>
    <row r="642" ht="15.75" customHeight="1">
      <c r="A642" s="376">
        <v>4374.0</v>
      </c>
      <c r="B642" s="380" t="s">
        <v>6463</v>
      </c>
      <c r="C642" s="376" t="s">
        <v>3602</v>
      </c>
      <c r="D642" s="376" t="s">
        <v>3603</v>
      </c>
      <c r="E642" s="376" t="s">
        <v>6464</v>
      </c>
      <c r="F642" s="488"/>
    </row>
    <row r="643" ht="15.75" customHeight="1">
      <c r="A643" s="376">
        <v>7568.0</v>
      </c>
      <c r="B643" s="380" t="s">
        <v>6466</v>
      </c>
      <c r="C643" s="376" t="s">
        <v>3602</v>
      </c>
      <c r="D643" s="376" t="s">
        <v>3603</v>
      </c>
      <c r="E643" s="376" t="s">
        <v>5504</v>
      </c>
      <c r="F643" s="487"/>
    </row>
    <row r="644" ht="15.75" customHeight="1">
      <c r="A644" s="376">
        <v>7584.0</v>
      </c>
      <c r="B644" s="380" t="s">
        <v>6471</v>
      </c>
      <c r="C644" s="376" t="s">
        <v>3602</v>
      </c>
      <c r="D644" s="376" t="s">
        <v>3603</v>
      </c>
      <c r="E644" s="376" t="s">
        <v>4209</v>
      </c>
      <c r="F644" s="488"/>
    </row>
    <row r="645" ht="15.75" customHeight="1">
      <c r="A645" s="376">
        <v>11945.0</v>
      </c>
      <c r="B645" s="380" t="s">
        <v>6474</v>
      </c>
      <c r="C645" s="376" t="s">
        <v>3602</v>
      </c>
      <c r="D645" s="376" t="s">
        <v>3603</v>
      </c>
      <c r="E645" s="376" t="s">
        <v>5994</v>
      </c>
      <c r="F645" s="487"/>
    </row>
    <row r="646" ht="15.75" customHeight="1">
      <c r="A646" s="376">
        <v>11946.0</v>
      </c>
      <c r="B646" s="380" t="s">
        <v>6479</v>
      </c>
      <c r="C646" s="376" t="s">
        <v>3602</v>
      </c>
      <c r="D646" s="376" t="s">
        <v>3603</v>
      </c>
      <c r="E646" s="376" t="s">
        <v>3774</v>
      </c>
      <c r="F646" s="488"/>
    </row>
    <row r="647" ht="15.75" customHeight="1">
      <c r="A647" s="376">
        <v>4375.0</v>
      </c>
      <c r="B647" s="380" t="s">
        <v>6481</v>
      </c>
      <c r="C647" s="376" t="s">
        <v>3602</v>
      </c>
      <c r="D647" s="376" t="s">
        <v>3653</v>
      </c>
      <c r="E647" s="376" t="s">
        <v>4478</v>
      </c>
      <c r="F647" s="487"/>
    </row>
    <row r="648" ht="15.75" customHeight="1">
      <c r="A648" s="376">
        <v>11950.0</v>
      </c>
      <c r="B648" s="380" t="s">
        <v>6485</v>
      </c>
      <c r="C648" s="376" t="s">
        <v>3602</v>
      </c>
      <c r="D648" s="376" t="s">
        <v>3603</v>
      </c>
      <c r="E648" s="376" t="s">
        <v>5408</v>
      </c>
      <c r="F648" s="488"/>
    </row>
    <row r="649" ht="15.75" customHeight="1">
      <c r="A649" s="376">
        <v>4376.0</v>
      </c>
      <c r="B649" s="380" t="s">
        <v>6492</v>
      </c>
      <c r="C649" s="376" t="s">
        <v>3602</v>
      </c>
      <c r="D649" s="376" t="s">
        <v>3603</v>
      </c>
      <c r="E649" s="376" t="s">
        <v>3778</v>
      </c>
      <c r="F649" s="487"/>
    </row>
    <row r="650" ht="15.75" customHeight="1">
      <c r="A650" s="376">
        <v>7583.0</v>
      </c>
      <c r="B650" s="380" t="s">
        <v>6494</v>
      </c>
      <c r="C650" s="376" t="s">
        <v>3602</v>
      </c>
      <c r="D650" s="376" t="s">
        <v>3603</v>
      </c>
      <c r="E650" s="376" t="s">
        <v>6000</v>
      </c>
      <c r="F650" s="488"/>
    </row>
    <row r="651" ht="15.75" customHeight="1">
      <c r="A651" s="376">
        <v>4350.0</v>
      </c>
      <c r="B651" s="380" t="s">
        <v>6499</v>
      </c>
      <c r="C651" s="376" t="s">
        <v>3602</v>
      </c>
      <c r="D651" s="376" t="s">
        <v>3603</v>
      </c>
      <c r="E651" s="376" t="s">
        <v>6501</v>
      </c>
      <c r="F651" s="487"/>
    </row>
    <row r="652" ht="15.75" customHeight="1">
      <c r="A652" s="376">
        <v>39886.0</v>
      </c>
      <c r="B652" s="380" t="s">
        <v>6504</v>
      </c>
      <c r="C652" s="376" t="s">
        <v>3602</v>
      </c>
      <c r="D652" s="376" t="s">
        <v>3629</v>
      </c>
      <c r="E652" s="376" t="s">
        <v>6505</v>
      </c>
      <c r="F652" s="488"/>
    </row>
    <row r="653" ht="15.75" customHeight="1">
      <c r="A653" s="376">
        <v>39887.0</v>
      </c>
      <c r="B653" s="380" t="s">
        <v>6507</v>
      </c>
      <c r="C653" s="376" t="s">
        <v>3602</v>
      </c>
      <c r="D653" s="376" t="s">
        <v>3629</v>
      </c>
      <c r="E653" s="376" t="s">
        <v>4502</v>
      </c>
      <c r="F653" s="487"/>
    </row>
    <row r="654" ht="15.75" customHeight="1">
      <c r="A654" s="376">
        <v>39888.0</v>
      </c>
      <c r="B654" s="380" t="s">
        <v>6511</v>
      </c>
      <c r="C654" s="376" t="s">
        <v>3602</v>
      </c>
      <c r="D654" s="376" t="s">
        <v>3629</v>
      </c>
      <c r="E654" s="376" t="s">
        <v>6513</v>
      </c>
      <c r="F654" s="488"/>
    </row>
    <row r="655" ht="15.75" customHeight="1">
      <c r="A655" s="376">
        <v>39890.0</v>
      </c>
      <c r="B655" s="380" t="s">
        <v>6516</v>
      </c>
      <c r="C655" s="376" t="s">
        <v>3602</v>
      </c>
      <c r="D655" s="376" t="s">
        <v>3629</v>
      </c>
      <c r="E655" s="376" t="s">
        <v>6518</v>
      </c>
      <c r="F655" s="487"/>
    </row>
    <row r="656" ht="15.75" customHeight="1">
      <c r="A656" s="376">
        <v>39891.0</v>
      </c>
      <c r="B656" s="380" t="s">
        <v>6521</v>
      </c>
      <c r="C656" s="376" t="s">
        <v>3602</v>
      </c>
      <c r="D656" s="376" t="s">
        <v>3629</v>
      </c>
      <c r="E656" s="376" t="s">
        <v>6523</v>
      </c>
      <c r="F656" s="488"/>
    </row>
    <row r="657" ht="15.75" customHeight="1">
      <c r="A657" s="376">
        <v>39892.0</v>
      </c>
      <c r="B657" s="380" t="s">
        <v>6524</v>
      </c>
      <c r="C657" s="376" t="s">
        <v>3602</v>
      </c>
      <c r="D657" s="376" t="s">
        <v>3629</v>
      </c>
      <c r="E657" s="376" t="s">
        <v>6527</v>
      </c>
      <c r="F657" s="487"/>
    </row>
    <row r="658" ht="15.75" customHeight="1">
      <c r="A658" s="376">
        <v>790.0</v>
      </c>
      <c r="B658" s="380" t="s">
        <v>6530</v>
      </c>
      <c r="C658" s="376" t="s">
        <v>3602</v>
      </c>
      <c r="D658" s="376" t="s">
        <v>3603</v>
      </c>
      <c r="E658" s="376" t="s">
        <v>6531</v>
      </c>
      <c r="F658" s="488"/>
    </row>
    <row r="659" ht="15.75" customHeight="1">
      <c r="A659" s="376">
        <v>766.0</v>
      </c>
      <c r="B659" s="380" t="s">
        <v>6534</v>
      </c>
      <c r="C659" s="376" t="s">
        <v>3602</v>
      </c>
      <c r="D659" s="376" t="s">
        <v>3603</v>
      </c>
      <c r="E659" s="376" t="s">
        <v>6531</v>
      </c>
      <c r="F659" s="487"/>
    </row>
    <row r="660" ht="15.75" customHeight="1">
      <c r="A660" s="376">
        <v>791.0</v>
      </c>
      <c r="B660" s="380" t="s">
        <v>6537</v>
      </c>
      <c r="C660" s="376" t="s">
        <v>3602</v>
      </c>
      <c r="D660" s="376" t="s">
        <v>3603</v>
      </c>
      <c r="E660" s="376" t="s">
        <v>6531</v>
      </c>
      <c r="F660" s="488"/>
    </row>
    <row r="661" ht="15.75" customHeight="1">
      <c r="A661" s="376">
        <v>767.0</v>
      </c>
      <c r="B661" s="380" t="s">
        <v>6540</v>
      </c>
      <c r="C661" s="376" t="s">
        <v>3602</v>
      </c>
      <c r="D661" s="376" t="s">
        <v>3603</v>
      </c>
      <c r="E661" s="376" t="s">
        <v>6531</v>
      </c>
      <c r="F661" s="487"/>
    </row>
    <row r="662" ht="15.75" customHeight="1">
      <c r="A662" s="376">
        <v>768.0</v>
      </c>
      <c r="B662" s="380" t="s">
        <v>6543</v>
      </c>
      <c r="C662" s="376" t="s">
        <v>3602</v>
      </c>
      <c r="D662" s="376" t="s">
        <v>3603</v>
      </c>
      <c r="E662" s="376" t="s">
        <v>6544</v>
      </c>
      <c r="F662" s="488"/>
    </row>
    <row r="663" ht="15.75" customHeight="1">
      <c r="A663" s="376">
        <v>789.0</v>
      </c>
      <c r="B663" s="380" t="s">
        <v>6548</v>
      </c>
      <c r="C663" s="376" t="s">
        <v>3602</v>
      </c>
      <c r="D663" s="376" t="s">
        <v>3603</v>
      </c>
      <c r="E663" s="376" t="s">
        <v>6550</v>
      </c>
      <c r="F663" s="487"/>
    </row>
    <row r="664" ht="15.75" customHeight="1">
      <c r="A664" s="376">
        <v>769.0</v>
      </c>
      <c r="B664" s="380" t="s">
        <v>6551</v>
      </c>
      <c r="C664" s="376" t="s">
        <v>3602</v>
      </c>
      <c r="D664" s="376" t="s">
        <v>3603</v>
      </c>
      <c r="E664" s="376" t="s">
        <v>6544</v>
      </c>
      <c r="F664" s="488"/>
    </row>
    <row r="665" ht="15.75" customHeight="1">
      <c r="A665" s="376">
        <v>770.0</v>
      </c>
      <c r="B665" s="380" t="s">
        <v>6556</v>
      </c>
      <c r="C665" s="376" t="s">
        <v>3602</v>
      </c>
      <c r="D665" s="376" t="s">
        <v>3603</v>
      </c>
      <c r="E665" s="376" t="s">
        <v>6557</v>
      </c>
      <c r="F665" s="487"/>
    </row>
    <row r="666" ht="15.75" customHeight="1">
      <c r="A666" s="376">
        <v>12394.0</v>
      </c>
      <c r="B666" s="380" t="s">
        <v>6560</v>
      </c>
      <c r="C666" s="376" t="s">
        <v>3602</v>
      </c>
      <c r="D666" s="376" t="s">
        <v>3603</v>
      </c>
      <c r="E666" s="376" t="s">
        <v>6557</v>
      </c>
      <c r="F666" s="488"/>
    </row>
    <row r="667" ht="15.75" customHeight="1">
      <c r="A667" s="376">
        <v>764.0</v>
      </c>
      <c r="B667" s="380" t="s">
        <v>6564</v>
      </c>
      <c r="C667" s="376" t="s">
        <v>3602</v>
      </c>
      <c r="D667" s="376" t="s">
        <v>3653</v>
      </c>
      <c r="E667" s="376" t="s">
        <v>6566</v>
      </c>
      <c r="F667" s="487"/>
    </row>
    <row r="668" ht="15.75" customHeight="1">
      <c r="A668" s="376">
        <v>765.0</v>
      </c>
      <c r="B668" s="380" t="s">
        <v>6568</v>
      </c>
      <c r="C668" s="376" t="s">
        <v>3602</v>
      </c>
      <c r="D668" s="376" t="s">
        <v>3603</v>
      </c>
      <c r="E668" s="376" t="s">
        <v>6566</v>
      </c>
      <c r="F668" s="488"/>
    </row>
    <row r="669" ht="15.75" customHeight="1">
      <c r="A669" s="376">
        <v>787.0</v>
      </c>
      <c r="B669" s="380" t="s">
        <v>6573</v>
      </c>
      <c r="C669" s="376" t="s">
        <v>3602</v>
      </c>
      <c r="D669" s="376" t="s">
        <v>3603</v>
      </c>
      <c r="E669" s="376" t="s">
        <v>6574</v>
      </c>
      <c r="F669" s="487"/>
    </row>
    <row r="670" ht="15.75" customHeight="1">
      <c r="A670" s="376">
        <v>774.0</v>
      </c>
      <c r="B670" s="380" t="s">
        <v>6576</v>
      </c>
      <c r="C670" s="376" t="s">
        <v>3602</v>
      </c>
      <c r="D670" s="376" t="s">
        <v>3603</v>
      </c>
      <c r="E670" s="376" t="s">
        <v>6574</v>
      </c>
      <c r="F670" s="488"/>
    </row>
    <row r="671" ht="15.75" customHeight="1">
      <c r="A671" s="376">
        <v>773.0</v>
      </c>
      <c r="B671" s="380" t="s">
        <v>6579</v>
      </c>
      <c r="C671" s="376" t="s">
        <v>3602</v>
      </c>
      <c r="D671" s="376" t="s">
        <v>3603</v>
      </c>
      <c r="E671" s="376" t="s">
        <v>6574</v>
      </c>
      <c r="F671" s="487"/>
    </row>
    <row r="672" ht="15.75" customHeight="1">
      <c r="A672" s="376">
        <v>775.0</v>
      </c>
      <c r="B672" s="380" t="s">
        <v>6583</v>
      </c>
      <c r="C672" s="376" t="s">
        <v>3602</v>
      </c>
      <c r="D672" s="376" t="s">
        <v>3603</v>
      </c>
      <c r="E672" s="376" t="s">
        <v>6574</v>
      </c>
      <c r="F672" s="488"/>
    </row>
    <row r="673" ht="15.75" customHeight="1">
      <c r="A673" s="376">
        <v>788.0</v>
      </c>
      <c r="B673" s="380" t="s">
        <v>6586</v>
      </c>
      <c r="C673" s="376" t="s">
        <v>3602</v>
      </c>
      <c r="D673" s="376" t="s">
        <v>3603</v>
      </c>
      <c r="E673" s="376" t="s">
        <v>6589</v>
      </c>
      <c r="F673" s="487"/>
    </row>
    <row r="674" ht="15.75" customHeight="1">
      <c r="A674" s="376">
        <v>772.0</v>
      </c>
      <c r="B674" s="380" t="s">
        <v>6591</v>
      </c>
      <c r="C674" s="376" t="s">
        <v>3602</v>
      </c>
      <c r="D674" s="376" t="s">
        <v>3603</v>
      </c>
      <c r="E674" s="376" t="s">
        <v>6589</v>
      </c>
      <c r="F674" s="488"/>
    </row>
    <row r="675" ht="15.75" customHeight="1">
      <c r="A675" s="376">
        <v>771.0</v>
      </c>
      <c r="B675" s="380" t="s">
        <v>6595</v>
      </c>
      <c r="C675" s="376" t="s">
        <v>3602</v>
      </c>
      <c r="D675" s="376" t="s">
        <v>3603</v>
      </c>
      <c r="E675" s="376" t="s">
        <v>6589</v>
      </c>
      <c r="F675" s="487"/>
    </row>
    <row r="676" ht="15.75" customHeight="1">
      <c r="A676" s="376">
        <v>779.0</v>
      </c>
      <c r="B676" s="380" t="s">
        <v>6598</v>
      </c>
      <c r="C676" s="376" t="s">
        <v>3602</v>
      </c>
      <c r="D676" s="376" t="s">
        <v>3603</v>
      </c>
      <c r="E676" s="376" t="s">
        <v>6599</v>
      </c>
      <c r="F676" s="488"/>
    </row>
    <row r="677" ht="15.75" customHeight="1">
      <c r="A677" s="376">
        <v>776.0</v>
      </c>
      <c r="B677" s="380" t="s">
        <v>6602</v>
      </c>
      <c r="C677" s="376" t="s">
        <v>3602</v>
      </c>
      <c r="D677" s="376" t="s">
        <v>3603</v>
      </c>
      <c r="E677" s="376" t="s">
        <v>6604</v>
      </c>
      <c r="F677" s="487"/>
    </row>
    <row r="678" ht="15.75" customHeight="1">
      <c r="A678" s="376">
        <v>777.0</v>
      </c>
      <c r="B678" s="380" t="s">
        <v>6607</v>
      </c>
      <c r="C678" s="376" t="s">
        <v>3602</v>
      </c>
      <c r="D678" s="376" t="s">
        <v>3603</v>
      </c>
      <c r="E678" s="376" t="s">
        <v>6608</v>
      </c>
      <c r="F678" s="488"/>
    </row>
    <row r="679" ht="15.75" customHeight="1">
      <c r="A679" s="376">
        <v>780.0</v>
      </c>
      <c r="B679" s="380" t="s">
        <v>6609</v>
      </c>
      <c r="C679" s="376" t="s">
        <v>3602</v>
      </c>
      <c r="D679" s="376" t="s">
        <v>3603</v>
      </c>
      <c r="E679" s="376" t="s">
        <v>6612</v>
      </c>
      <c r="F679" s="487"/>
    </row>
    <row r="680" ht="15.75" customHeight="1">
      <c r="A680" s="376">
        <v>778.0</v>
      </c>
      <c r="B680" s="380" t="s">
        <v>6614</v>
      </c>
      <c r="C680" s="376" t="s">
        <v>3602</v>
      </c>
      <c r="D680" s="376" t="s">
        <v>3603</v>
      </c>
      <c r="E680" s="376" t="s">
        <v>6604</v>
      </c>
      <c r="F680" s="488"/>
    </row>
    <row r="681" ht="15.75" customHeight="1">
      <c r="A681" s="376">
        <v>781.0</v>
      </c>
      <c r="B681" s="380" t="s">
        <v>6617</v>
      </c>
      <c r="C681" s="376" t="s">
        <v>3602</v>
      </c>
      <c r="D681" s="376" t="s">
        <v>3603</v>
      </c>
      <c r="E681" s="376" t="s">
        <v>6619</v>
      </c>
      <c r="F681" s="487"/>
    </row>
    <row r="682" ht="15.75" customHeight="1">
      <c r="A682" s="376">
        <v>786.0</v>
      </c>
      <c r="B682" s="380" t="s">
        <v>6621</v>
      </c>
      <c r="C682" s="376" t="s">
        <v>3602</v>
      </c>
      <c r="D682" s="376" t="s">
        <v>3603</v>
      </c>
      <c r="E682" s="376" t="s">
        <v>6619</v>
      </c>
      <c r="F682" s="488"/>
    </row>
    <row r="683" ht="15.75" customHeight="1">
      <c r="A683" s="376">
        <v>782.0</v>
      </c>
      <c r="B683" s="380" t="s">
        <v>6626</v>
      </c>
      <c r="C683" s="376" t="s">
        <v>3602</v>
      </c>
      <c r="D683" s="376" t="s">
        <v>3603</v>
      </c>
      <c r="E683" s="376" t="s">
        <v>6619</v>
      </c>
      <c r="F683" s="487"/>
    </row>
    <row r="684" ht="15.75" customHeight="1">
      <c r="A684" s="376">
        <v>783.0</v>
      </c>
      <c r="B684" s="380" t="s">
        <v>6630</v>
      </c>
      <c r="C684" s="376" t="s">
        <v>3602</v>
      </c>
      <c r="D684" s="376" t="s">
        <v>3603</v>
      </c>
      <c r="E684" s="376" t="s">
        <v>6631</v>
      </c>
      <c r="F684" s="488"/>
    </row>
    <row r="685" ht="15.75" customHeight="1">
      <c r="A685" s="376">
        <v>785.0</v>
      </c>
      <c r="B685" s="380" t="s">
        <v>6634</v>
      </c>
      <c r="C685" s="376" t="s">
        <v>3602</v>
      </c>
      <c r="D685" s="376" t="s">
        <v>3603</v>
      </c>
      <c r="E685" s="376" t="s">
        <v>6638</v>
      </c>
      <c r="F685" s="487"/>
    </row>
    <row r="686" ht="15.75" customHeight="1">
      <c r="A686" s="376">
        <v>784.0</v>
      </c>
      <c r="B686" s="380" t="s">
        <v>6641</v>
      </c>
      <c r="C686" s="376" t="s">
        <v>3602</v>
      </c>
      <c r="D686" s="376" t="s">
        <v>3603</v>
      </c>
      <c r="E686" s="376" t="s">
        <v>6644</v>
      </c>
      <c r="F686" s="488"/>
    </row>
    <row r="687" ht="15.75" customHeight="1">
      <c r="A687" s="376">
        <v>831.0</v>
      </c>
      <c r="B687" s="380" t="s">
        <v>6646</v>
      </c>
      <c r="C687" s="376" t="s">
        <v>3602</v>
      </c>
      <c r="D687" s="376" t="s">
        <v>3603</v>
      </c>
      <c r="E687" s="376" t="s">
        <v>6648</v>
      </c>
      <c r="F687" s="487"/>
    </row>
    <row r="688" ht="15.75" customHeight="1">
      <c r="A688" s="376">
        <v>828.0</v>
      </c>
      <c r="B688" s="380" t="s">
        <v>6650</v>
      </c>
      <c r="C688" s="376" t="s">
        <v>3602</v>
      </c>
      <c r="D688" s="376" t="s">
        <v>3603</v>
      </c>
      <c r="E688" s="376" t="s">
        <v>6651</v>
      </c>
      <c r="F688" s="488"/>
    </row>
    <row r="689" ht="15.75" customHeight="1">
      <c r="A689" s="376">
        <v>829.0</v>
      </c>
      <c r="B689" s="380" t="s">
        <v>6655</v>
      </c>
      <c r="C689" s="376" t="s">
        <v>3602</v>
      </c>
      <c r="D689" s="376" t="s">
        <v>3603</v>
      </c>
      <c r="E689" s="376" t="s">
        <v>6033</v>
      </c>
      <c r="F689" s="487"/>
    </row>
    <row r="690" ht="15.75" customHeight="1">
      <c r="A690" s="376">
        <v>812.0</v>
      </c>
      <c r="B690" s="380" t="s">
        <v>6659</v>
      </c>
      <c r="C690" s="376" t="s">
        <v>3602</v>
      </c>
      <c r="D690" s="376" t="s">
        <v>3603</v>
      </c>
      <c r="E690" s="376" t="s">
        <v>3794</v>
      </c>
      <c r="F690" s="488"/>
    </row>
    <row r="691" ht="15.75" customHeight="1">
      <c r="A691" s="376">
        <v>819.0</v>
      </c>
      <c r="B691" s="380" t="s">
        <v>6662</v>
      </c>
      <c r="C691" s="376" t="s">
        <v>3602</v>
      </c>
      <c r="D691" s="376" t="s">
        <v>3603</v>
      </c>
      <c r="E691" s="376" t="s">
        <v>6666</v>
      </c>
      <c r="F691" s="487"/>
    </row>
    <row r="692" ht="15.75" customHeight="1">
      <c r="A692" s="376">
        <v>818.0</v>
      </c>
      <c r="B692" s="380" t="s">
        <v>6669</v>
      </c>
      <c r="C692" s="376" t="s">
        <v>3602</v>
      </c>
      <c r="D692" s="376" t="s">
        <v>3603</v>
      </c>
      <c r="E692" s="376" t="s">
        <v>6671</v>
      </c>
      <c r="F692" s="488"/>
    </row>
    <row r="693" ht="15.75" customHeight="1">
      <c r="A693" s="376">
        <v>823.0</v>
      </c>
      <c r="B693" s="380" t="s">
        <v>6675</v>
      </c>
      <c r="C693" s="376" t="s">
        <v>3602</v>
      </c>
      <c r="D693" s="376" t="s">
        <v>3603</v>
      </c>
      <c r="E693" s="376" t="s">
        <v>6677</v>
      </c>
      <c r="F693" s="487"/>
    </row>
    <row r="694" ht="15.75" customHeight="1">
      <c r="A694" s="376">
        <v>830.0</v>
      </c>
      <c r="B694" s="380" t="s">
        <v>6679</v>
      </c>
      <c r="C694" s="376" t="s">
        <v>3602</v>
      </c>
      <c r="D694" s="376" t="s">
        <v>3603</v>
      </c>
      <c r="E694" s="376" t="s">
        <v>6682</v>
      </c>
      <c r="F694" s="488"/>
    </row>
    <row r="695" ht="15.75" customHeight="1">
      <c r="A695" s="376">
        <v>826.0</v>
      </c>
      <c r="B695" s="380" t="s">
        <v>6684</v>
      </c>
      <c r="C695" s="376" t="s">
        <v>3602</v>
      </c>
      <c r="D695" s="376" t="s">
        <v>3603</v>
      </c>
      <c r="E695" s="376" t="s">
        <v>6686</v>
      </c>
      <c r="F695" s="487"/>
    </row>
    <row r="696" ht="15.75" customHeight="1">
      <c r="A696" s="376">
        <v>827.0</v>
      </c>
      <c r="B696" s="380" t="s">
        <v>6688</v>
      </c>
      <c r="C696" s="376" t="s">
        <v>3602</v>
      </c>
      <c r="D696" s="376" t="s">
        <v>3603</v>
      </c>
      <c r="E696" s="376" t="s">
        <v>6689</v>
      </c>
      <c r="F696" s="488"/>
    </row>
    <row r="697" ht="15.75" customHeight="1">
      <c r="A697" s="376">
        <v>832.0</v>
      </c>
      <c r="B697" s="380" t="s">
        <v>6692</v>
      </c>
      <c r="C697" s="376" t="s">
        <v>3602</v>
      </c>
      <c r="D697" s="376" t="s">
        <v>3603</v>
      </c>
      <c r="E697" s="376" t="s">
        <v>5641</v>
      </c>
      <c r="F697" s="487"/>
    </row>
    <row r="698" ht="15.75" customHeight="1">
      <c r="A698" s="376">
        <v>833.0</v>
      </c>
      <c r="B698" s="380" t="s">
        <v>6694</v>
      </c>
      <c r="C698" s="376" t="s">
        <v>3602</v>
      </c>
      <c r="D698" s="376" t="s">
        <v>3603</v>
      </c>
      <c r="E698" s="376" t="s">
        <v>6697</v>
      </c>
      <c r="F698" s="488"/>
    </row>
    <row r="699" ht="15.75" customHeight="1">
      <c r="A699" s="376">
        <v>834.0</v>
      </c>
      <c r="B699" s="380" t="s">
        <v>6698</v>
      </c>
      <c r="C699" s="376" t="s">
        <v>3602</v>
      </c>
      <c r="D699" s="376" t="s">
        <v>3603</v>
      </c>
      <c r="E699" s="376" t="s">
        <v>6700</v>
      </c>
      <c r="F699" s="487"/>
    </row>
    <row r="700" ht="15.75" customHeight="1">
      <c r="A700" s="376">
        <v>825.0</v>
      </c>
      <c r="B700" s="380" t="s">
        <v>6702</v>
      </c>
      <c r="C700" s="376" t="s">
        <v>3602</v>
      </c>
      <c r="D700" s="376" t="s">
        <v>3603</v>
      </c>
      <c r="E700" s="376" t="s">
        <v>6703</v>
      </c>
      <c r="F700" s="488"/>
    </row>
    <row r="701" ht="15.75" customHeight="1">
      <c r="A701" s="376">
        <v>813.0</v>
      </c>
      <c r="B701" s="380" t="s">
        <v>6705</v>
      </c>
      <c r="C701" s="376" t="s">
        <v>3602</v>
      </c>
      <c r="D701" s="376" t="s">
        <v>3603</v>
      </c>
      <c r="E701" s="376" t="s">
        <v>5647</v>
      </c>
      <c r="F701" s="487"/>
    </row>
    <row r="702" ht="15.75" customHeight="1">
      <c r="A702" s="376">
        <v>820.0</v>
      </c>
      <c r="B702" s="380" t="s">
        <v>6707</v>
      </c>
      <c r="C702" s="376" t="s">
        <v>3602</v>
      </c>
      <c r="D702" s="376" t="s">
        <v>3603</v>
      </c>
      <c r="E702" s="376" t="s">
        <v>2708</v>
      </c>
      <c r="F702" s="488"/>
    </row>
    <row r="703" ht="15.75" customHeight="1">
      <c r="A703" s="376">
        <v>816.0</v>
      </c>
      <c r="B703" s="380" t="s">
        <v>6710</v>
      </c>
      <c r="C703" s="376" t="s">
        <v>3602</v>
      </c>
      <c r="D703" s="376" t="s">
        <v>3603</v>
      </c>
      <c r="E703" s="376" t="s">
        <v>6711</v>
      </c>
      <c r="F703" s="487"/>
    </row>
    <row r="704" ht="15.75" customHeight="1">
      <c r="A704" s="376">
        <v>814.0</v>
      </c>
      <c r="B704" s="380" t="s">
        <v>6713</v>
      </c>
      <c r="C704" s="376" t="s">
        <v>3602</v>
      </c>
      <c r="D704" s="376" t="s">
        <v>3603</v>
      </c>
      <c r="E704" s="376" t="s">
        <v>6715</v>
      </c>
      <c r="F704" s="488"/>
    </row>
    <row r="705" ht="15.75" customHeight="1">
      <c r="A705" s="376">
        <v>815.0</v>
      </c>
      <c r="B705" s="380" t="s">
        <v>6716</v>
      </c>
      <c r="C705" s="376" t="s">
        <v>3602</v>
      </c>
      <c r="D705" s="376" t="s">
        <v>3603</v>
      </c>
      <c r="E705" s="376" t="s">
        <v>3736</v>
      </c>
      <c r="F705" s="487"/>
    </row>
    <row r="706" ht="15.75" customHeight="1">
      <c r="A706" s="376">
        <v>822.0</v>
      </c>
      <c r="B706" s="380" t="s">
        <v>6719</v>
      </c>
      <c r="C706" s="376" t="s">
        <v>3602</v>
      </c>
      <c r="D706" s="376" t="s">
        <v>3603</v>
      </c>
      <c r="E706" s="376" t="s">
        <v>6720</v>
      </c>
      <c r="F706" s="488"/>
    </row>
    <row r="707" ht="15.75" customHeight="1">
      <c r="A707" s="376">
        <v>821.0</v>
      </c>
      <c r="B707" s="380" t="s">
        <v>6724</v>
      </c>
      <c r="C707" s="376" t="s">
        <v>3602</v>
      </c>
      <c r="D707" s="376" t="s">
        <v>3603</v>
      </c>
      <c r="E707" s="376" t="s">
        <v>6725</v>
      </c>
      <c r="F707" s="487"/>
    </row>
    <row r="708" ht="15.75" customHeight="1">
      <c r="A708" s="376">
        <v>817.0</v>
      </c>
      <c r="B708" s="380" t="s">
        <v>6726</v>
      </c>
      <c r="C708" s="376" t="s">
        <v>3602</v>
      </c>
      <c r="D708" s="376" t="s">
        <v>3603</v>
      </c>
      <c r="E708" s="376" t="s">
        <v>6729</v>
      </c>
      <c r="F708" s="488"/>
    </row>
    <row r="709" ht="15.75" customHeight="1">
      <c r="A709" s="376">
        <v>20086.0</v>
      </c>
      <c r="B709" s="380" t="s">
        <v>6730</v>
      </c>
      <c r="C709" s="376" t="s">
        <v>3602</v>
      </c>
      <c r="D709" s="376" t="s">
        <v>3603</v>
      </c>
      <c r="E709" s="376" t="s">
        <v>6732</v>
      </c>
      <c r="F709" s="487"/>
    </row>
    <row r="710" ht="15.75" customHeight="1">
      <c r="A710" s="376">
        <v>39191.0</v>
      </c>
      <c r="B710" s="380" t="s">
        <v>6734</v>
      </c>
      <c r="C710" s="376" t="s">
        <v>3602</v>
      </c>
      <c r="D710" s="376" t="s">
        <v>3603</v>
      </c>
      <c r="E710" s="376" t="s">
        <v>6735</v>
      </c>
      <c r="F710" s="488"/>
    </row>
    <row r="711" ht="15.75" customHeight="1">
      <c r="A711" s="376">
        <v>39190.0</v>
      </c>
      <c r="B711" s="380" t="s">
        <v>6738</v>
      </c>
      <c r="C711" s="376" t="s">
        <v>3602</v>
      </c>
      <c r="D711" s="376" t="s">
        <v>3603</v>
      </c>
      <c r="E711" s="376" t="s">
        <v>6739</v>
      </c>
      <c r="F711" s="487"/>
    </row>
    <row r="712" ht="15.75" customHeight="1">
      <c r="A712" s="376">
        <v>39189.0</v>
      </c>
      <c r="B712" s="380" t="s">
        <v>6741</v>
      </c>
      <c r="C712" s="376" t="s">
        <v>3602</v>
      </c>
      <c r="D712" s="376" t="s">
        <v>3603</v>
      </c>
      <c r="E712" s="376" t="s">
        <v>6742</v>
      </c>
      <c r="F712" s="488"/>
    </row>
    <row r="713" ht="15.75" customHeight="1">
      <c r="A713" s="376">
        <v>39186.0</v>
      </c>
      <c r="B713" s="380" t="s">
        <v>6746</v>
      </c>
      <c r="C713" s="376" t="s">
        <v>3602</v>
      </c>
      <c r="D713" s="376" t="s">
        <v>3603</v>
      </c>
      <c r="E713" s="376" t="s">
        <v>6747</v>
      </c>
      <c r="F713" s="487"/>
    </row>
    <row r="714" ht="15.75" customHeight="1">
      <c r="A714" s="376">
        <v>39188.0</v>
      </c>
      <c r="B714" s="380" t="s">
        <v>6751</v>
      </c>
      <c r="C714" s="376" t="s">
        <v>3602</v>
      </c>
      <c r="D714" s="376" t="s">
        <v>3603</v>
      </c>
      <c r="E714" s="376" t="s">
        <v>6753</v>
      </c>
      <c r="F714" s="488"/>
    </row>
    <row r="715" ht="15.75" customHeight="1">
      <c r="A715" s="376">
        <v>39187.0</v>
      </c>
      <c r="B715" s="380" t="s">
        <v>6755</v>
      </c>
      <c r="C715" s="376" t="s">
        <v>3602</v>
      </c>
      <c r="D715" s="376" t="s">
        <v>3603</v>
      </c>
      <c r="E715" s="376" t="s">
        <v>6758</v>
      </c>
      <c r="F715" s="487"/>
    </row>
    <row r="716" ht="15.75" customHeight="1">
      <c r="A716" s="376">
        <v>39184.0</v>
      </c>
      <c r="B716" s="380" t="s">
        <v>6761</v>
      </c>
      <c r="C716" s="376" t="s">
        <v>3602</v>
      </c>
      <c r="D716" s="376" t="s">
        <v>3603</v>
      </c>
      <c r="E716" s="376" t="s">
        <v>5530</v>
      </c>
      <c r="F716" s="488"/>
    </row>
    <row r="717" ht="15.75" customHeight="1">
      <c r="A717" s="376">
        <v>39185.0</v>
      </c>
      <c r="B717" s="380" t="s">
        <v>6765</v>
      </c>
      <c r="C717" s="376" t="s">
        <v>3602</v>
      </c>
      <c r="D717" s="376" t="s">
        <v>3603</v>
      </c>
      <c r="E717" s="376" t="s">
        <v>6766</v>
      </c>
      <c r="F717" s="487"/>
    </row>
    <row r="718" ht="15.75" customHeight="1">
      <c r="A718" s="376">
        <v>39198.0</v>
      </c>
      <c r="B718" s="380" t="s">
        <v>6769</v>
      </c>
      <c r="C718" s="376" t="s">
        <v>3602</v>
      </c>
      <c r="D718" s="376" t="s">
        <v>3603</v>
      </c>
      <c r="E718" s="376" t="s">
        <v>6771</v>
      </c>
      <c r="F718" s="488"/>
    </row>
    <row r="719" ht="15.75" customHeight="1">
      <c r="A719" s="376">
        <v>39197.0</v>
      </c>
      <c r="B719" s="380" t="s">
        <v>6774</v>
      </c>
      <c r="C719" s="376" t="s">
        <v>3602</v>
      </c>
      <c r="D719" s="376" t="s">
        <v>3603</v>
      </c>
      <c r="E719" s="376" t="s">
        <v>6777</v>
      </c>
      <c r="F719" s="487"/>
    </row>
    <row r="720" ht="15.75" customHeight="1">
      <c r="A720" s="376">
        <v>39196.0</v>
      </c>
      <c r="B720" s="380" t="s">
        <v>6780</v>
      </c>
      <c r="C720" s="376" t="s">
        <v>3602</v>
      </c>
      <c r="D720" s="376" t="s">
        <v>3603</v>
      </c>
      <c r="E720" s="376" t="s">
        <v>6783</v>
      </c>
      <c r="F720" s="488"/>
    </row>
    <row r="721" ht="15.75" customHeight="1">
      <c r="A721" s="376">
        <v>39199.0</v>
      </c>
      <c r="B721" s="380" t="s">
        <v>6786</v>
      </c>
      <c r="C721" s="376" t="s">
        <v>3602</v>
      </c>
      <c r="D721" s="376" t="s">
        <v>3603</v>
      </c>
      <c r="E721" s="376" t="s">
        <v>5656</v>
      </c>
      <c r="F721" s="487"/>
    </row>
    <row r="722" ht="15.75" customHeight="1">
      <c r="A722" s="376">
        <v>39195.0</v>
      </c>
      <c r="B722" s="380" t="s">
        <v>6789</v>
      </c>
      <c r="C722" s="376" t="s">
        <v>3602</v>
      </c>
      <c r="D722" s="376" t="s">
        <v>3603</v>
      </c>
      <c r="E722" s="376" t="s">
        <v>6790</v>
      </c>
      <c r="F722" s="488"/>
    </row>
    <row r="723" ht="15.75" customHeight="1">
      <c r="A723" s="376">
        <v>39194.0</v>
      </c>
      <c r="B723" s="380" t="s">
        <v>6793</v>
      </c>
      <c r="C723" s="376" t="s">
        <v>3602</v>
      </c>
      <c r="D723" s="376" t="s">
        <v>3603</v>
      </c>
      <c r="E723" s="376" t="s">
        <v>6794</v>
      </c>
      <c r="F723" s="487"/>
    </row>
    <row r="724" ht="15.75" customHeight="1">
      <c r="A724" s="376">
        <v>39193.0</v>
      </c>
      <c r="B724" s="380" t="s">
        <v>6795</v>
      </c>
      <c r="C724" s="376" t="s">
        <v>3602</v>
      </c>
      <c r="D724" s="376" t="s">
        <v>3603</v>
      </c>
      <c r="E724" s="376" t="s">
        <v>6798</v>
      </c>
      <c r="F724" s="488"/>
    </row>
    <row r="725" ht="15.75" customHeight="1">
      <c r="A725" s="376">
        <v>39192.0</v>
      </c>
      <c r="B725" s="380" t="s">
        <v>6799</v>
      </c>
      <c r="C725" s="376" t="s">
        <v>3602</v>
      </c>
      <c r="D725" s="376" t="s">
        <v>3603</v>
      </c>
      <c r="E725" s="376" t="s">
        <v>6802</v>
      </c>
      <c r="F725" s="487"/>
    </row>
    <row r="726" ht="15.75" customHeight="1">
      <c r="A726" s="376">
        <v>39920.0</v>
      </c>
      <c r="B726" s="380" t="s">
        <v>6803</v>
      </c>
      <c r="C726" s="376" t="s">
        <v>3602</v>
      </c>
      <c r="D726" s="376" t="s">
        <v>3603</v>
      </c>
      <c r="E726" s="376" t="s">
        <v>6805</v>
      </c>
      <c r="F726" s="488"/>
    </row>
    <row r="727" ht="15.75" customHeight="1">
      <c r="A727" s="376">
        <v>39201.0</v>
      </c>
      <c r="B727" s="380" t="s">
        <v>6809</v>
      </c>
      <c r="C727" s="376" t="s">
        <v>3602</v>
      </c>
      <c r="D727" s="376" t="s">
        <v>3603</v>
      </c>
      <c r="E727" s="376" t="s">
        <v>4466</v>
      </c>
      <c r="F727" s="487"/>
    </row>
    <row r="728" ht="15.75" customHeight="1">
      <c r="A728" s="376">
        <v>39200.0</v>
      </c>
      <c r="B728" s="380" t="s">
        <v>6812</v>
      </c>
      <c r="C728" s="376" t="s">
        <v>3602</v>
      </c>
      <c r="D728" s="376" t="s">
        <v>3603</v>
      </c>
      <c r="E728" s="376" t="s">
        <v>6813</v>
      </c>
      <c r="F728" s="488"/>
    </row>
    <row r="729" ht="15.75" customHeight="1">
      <c r="A729" s="376">
        <v>39203.0</v>
      </c>
      <c r="B729" s="380" t="s">
        <v>6816</v>
      </c>
      <c r="C729" s="376" t="s">
        <v>3602</v>
      </c>
      <c r="D729" s="376" t="s">
        <v>3603</v>
      </c>
      <c r="E729" s="376" t="s">
        <v>6817</v>
      </c>
      <c r="F729" s="487"/>
    </row>
    <row r="730" ht="15.75" customHeight="1">
      <c r="A730" s="376">
        <v>39202.0</v>
      </c>
      <c r="B730" s="380" t="s">
        <v>6818</v>
      </c>
      <c r="C730" s="376" t="s">
        <v>3602</v>
      </c>
      <c r="D730" s="376" t="s">
        <v>3603</v>
      </c>
      <c r="E730" s="376" t="s">
        <v>6822</v>
      </c>
      <c r="F730" s="488"/>
    </row>
    <row r="731" ht="15.75" customHeight="1">
      <c r="A731" s="376">
        <v>39205.0</v>
      </c>
      <c r="B731" s="380" t="s">
        <v>6825</v>
      </c>
      <c r="C731" s="376" t="s">
        <v>3602</v>
      </c>
      <c r="D731" s="376" t="s">
        <v>3603</v>
      </c>
      <c r="E731" s="376" t="s">
        <v>6827</v>
      </c>
      <c r="F731" s="487"/>
    </row>
    <row r="732" ht="15.75" customHeight="1">
      <c r="A732" s="376">
        <v>39204.0</v>
      </c>
      <c r="B732" s="380" t="s">
        <v>6830</v>
      </c>
      <c r="C732" s="376" t="s">
        <v>3602</v>
      </c>
      <c r="D732" s="376" t="s">
        <v>3603</v>
      </c>
      <c r="E732" s="376" t="s">
        <v>6831</v>
      </c>
      <c r="F732" s="488"/>
    </row>
    <row r="733" ht="15.75" customHeight="1">
      <c r="A733" s="376">
        <v>39206.0</v>
      </c>
      <c r="B733" s="380" t="s">
        <v>6833</v>
      </c>
      <c r="C733" s="376" t="s">
        <v>3602</v>
      </c>
      <c r="D733" s="376" t="s">
        <v>3603</v>
      </c>
      <c r="E733" s="376" t="s">
        <v>6835</v>
      </c>
      <c r="F733" s="487"/>
    </row>
    <row r="734" ht="15.75" customHeight="1">
      <c r="A734" s="376">
        <v>797.0</v>
      </c>
      <c r="B734" s="380" t="s">
        <v>6836</v>
      </c>
      <c r="C734" s="376" t="s">
        <v>3602</v>
      </c>
      <c r="D734" s="376" t="s">
        <v>3603</v>
      </c>
      <c r="E734" s="376" t="s">
        <v>6837</v>
      </c>
      <c r="F734" s="488"/>
    </row>
    <row r="735" ht="15.75" customHeight="1">
      <c r="A735" s="376">
        <v>798.0</v>
      </c>
      <c r="B735" s="380" t="s">
        <v>6840</v>
      </c>
      <c r="C735" s="376" t="s">
        <v>3602</v>
      </c>
      <c r="D735" s="376" t="s">
        <v>3603</v>
      </c>
      <c r="E735" s="376" t="s">
        <v>6841</v>
      </c>
      <c r="F735" s="487"/>
    </row>
    <row r="736" ht="15.75" customHeight="1">
      <c r="A736" s="376">
        <v>796.0</v>
      </c>
      <c r="B736" s="380" t="s">
        <v>6843</v>
      </c>
      <c r="C736" s="376" t="s">
        <v>3602</v>
      </c>
      <c r="D736" s="376" t="s">
        <v>3603</v>
      </c>
      <c r="E736" s="376" t="s">
        <v>6846</v>
      </c>
      <c r="F736" s="488"/>
    </row>
    <row r="737" ht="15.75" customHeight="1">
      <c r="A737" s="376">
        <v>799.0</v>
      </c>
      <c r="B737" s="380" t="s">
        <v>6847</v>
      </c>
      <c r="C737" s="376" t="s">
        <v>3602</v>
      </c>
      <c r="D737" s="376" t="s">
        <v>3603</v>
      </c>
      <c r="E737" s="376" t="s">
        <v>5009</v>
      </c>
      <c r="F737" s="487"/>
    </row>
    <row r="738" ht="15.75" customHeight="1">
      <c r="A738" s="376">
        <v>792.0</v>
      </c>
      <c r="B738" s="380" t="s">
        <v>6849</v>
      </c>
      <c r="C738" s="376" t="s">
        <v>3602</v>
      </c>
      <c r="D738" s="376" t="s">
        <v>3603</v>
      </c>
      <c r="E738" s="376" t="s">
        <v>6851</v>
      </c>
      <c r="F738" s="488"/>
    </row>
    <row r="739" ht="15.75" customHeight="1">
      <c r="A739" s="376">
        <v>804.0</v>
      </c>
      <c r="B739" s="380" t="s">
        <v>6853</v>
      </c>
      <c r="C739" s="376" t="s">
        <v>3602</v>
      </c>
      <c r="D739" s="376" t="s">
        <v>3603</v>
      </c>
      <c r="E739" s="376" t="s">
        <v>6855</v>
      </c>
      <c r="F739" s="487"/>
    </row>
    <row r="740" ht="15.75" customHeight="1">
      <c r="A740" s="376">
        <v>793.0</v>
      </c>
      <c r="B740" s="380" t="s">
        <v>6858</v>
      </c>
      <c r="C740" s="376" t="s">
        <v>3602</v>
      </c>
      <c r="D740" s="376" t="s">
        <v>3603</v>
      </c>
      <c r="E740" s="376" t="s">
        <v>6859</v>
      </c>
      <c r="F740" s="488"/>
    </row>
    <row r="741" ht="15.75" customHeight="1">
      <c r="A741" s="376">
        <v>801.0</v>
      </c>
      <c r="B741" s="380" t="s">
        <v>6860</v>
      </c>
      <c r="C741" s="376" t="s">
        <v>3602</v>
      </c>
      <c r="D741" s="376" t="s">
        <v>3603</v>
      </c>
      <c r="E741" s="376" t="s">
        <v>6671</v>
      </c>
      <c r="F741" s="487"/>
    </row>
    <row r="742" ht="15.75" customHeight="1">
      <c r="A742" s="376">
        <v>794.0</v>
      </c>
      <c r="B742" s="380" t="s">
        <v>6862</v>
      </c>
      <c r="C742" s="376" t="s">
        <v>3602</v>
      </c>
      <c r="D742" s="376" t="s">
        <v>3603</v>
      </c>
      <c r="E742" s="376" t="s">
        <v>4115</v>
      </c>
      <c r="F742" s="488"/>
    </row>
    <row r="743" ht="15.75" customHeight="1">
      <c r="A743" s="376">
        <v>802.0</v>
      </c>
      <c r="B743" s="380" t="s">
        <v>6866</v>
      </c>
      <c r="C743" s="376" t="s">
        <v>3602</v>
      </c>
      <c r="D743" s="376" t="s">
        <v>3603</v>
      </c>
      <c r="E743" s="376" t="s">
        <v>6869</v>
      </c>
      <c r="F743" s="487"/>
    </row>
    <row r="744" ht="15.75" customHeight="1">
      <c r="A744" s="376">
        <v>803.0</v>
      </c>
      <c r="B744" s="380" t="s">
        <v>6872</v>
      </c>
      <c r="C744" s="376" t="s">
        <v>3602</v>
      </c>
      <c r="D744" s="376" t="s">
        <v>3603</v>
      </c>
      <c r="E744" s="376" t="s">
        <v>6875</v>
      </c>
      <c r="F744" s="488"/>
    </row>
    <row r="745" ht="15.75" customHeight="1">
      <c r="A745" s="376">
        <v>38001.0</v>
      </c>
      <c r="B745" s="380" t="s">
        <v>6879</v>
      </c>
      <c r="C745" s="376" t="s">
        <v>3602</v>
      </c>
      <c r="D745" s="376" t="s">
        <v>3603</v>
      </c>
      <c r="E745" s="376" t="s">
        <v>3908</v>
      </c>
      <c r="F745" s="487"/>
    </row>
    <row r="746" ht="15.75" customHeight="1">
      <c r="A746" s="376">
        <v>38002.0</v>
      </c>
      <c r="B746" s="380" t="s">
        <v>6883</v>
      </c>
      <c r="C746" s="376" t="s">
        <v>3602</v>
      </c>
      <c r="D746" s="376" t="s">
        <v>3603</v>
      </c>
      <c r="E746" s="376" t="s">
        <v>6888</v>
      </c>
      <c r="F746" s="488"/>
    </row>
    <row r="747" ht="15.75" customHeight="1">
      <c r="A747" s="376">
        <v>38003.0</v>
      </c>
      <c r="B747" s="380" t="s">
        <v>6892</v>
      </c>
      <c r="C747" s="376" t="s">
        <v>3602</v>
      </c>
      <c r="D747" s="376" t="s">
        <v>3603</v>
      </c>
      <c r="E747" s="376" t="s">
        <v>6894</v>
      </c>
      <c r="F747" s="487"/>
    </row>
    <row r="748" ht="15.75" customHeight="1">
      <c r="A748" s="376">
        <v>38004.0</v>
      </c>
      <c r="B748" s="380" t="s">
        <v>6897</v>
      </c>
      <c r="C748" s="376" t="s">
        <v>3602</v>
      </c>
      <c r="D748" s="376" t="s">
        <v>3603</v>
      </c>
      <c r="E748" s="376" t="s">
        <v>6901</v>
      </c>
      <c r="F748" s="488"/>
    </row>
    <row r="749" ht="15.75" customHeight="1">
      <c r="A749" s="376">
        <v>36327.0</v>
      </c>
      <c r="B749" s="380" t="s">
        <v>6904</v>
      </c>
      <c r="C749" s="376" t="s">
        <v>3602</v>
      </c>
      <c r="D749" s="376" t="s">
        <v>3629</v>
      </c>
      <c r="E749" s="376" t="s">
        <v>3490</v>
      </c>
      <c r="F749" s="487"/>
    </row>
    <row r="750" ht="15.75" customHeight="1">
      <c r="A750" s="376">
        <v>38992.0</v>
      </c>
      <c r="B750" s="380" t="s">
        <v>6909</v>
      </c>
      <c r="C750" s="376" t="s">
        <v>3602</v>
      </c>
      <c r="D750" s="376" t="s">
        <v>3629</v>
      </c>
      <c r="E750" s="376" t="s">
        <v>4747</v>
      </c>
      <c r="F750" s="488"/>
    </row>
    <row r="751" ht="15.75" customHeight="1">
      <c r="A751" s="376">
        <v>38993.0</v>
      </c>
      <c r="B751" s="380" t="s">
        <v>6912</v>
      </c>
      <c r="C751" s="376" t="s">
        <v>3602</v>
      </c>
      <c r="D751" s="376" t="s">
        <v>3629</v>
      </c>
      <c r="E751" s="376" t="s">
        <v>3057</v>
      </c>
      <c r="F751" s="487"/>
    </row>
    <row r="752" ht="15.75" customHeight="1">
      <c r="A752" s="376">
        <v>38418.0</v>
      </c>
      <c r="B752" s="380" t="s">
        <v>6916</v>
      </c>
      <c r="C752" s="376" t="s">
        <v>3602</v>
      </c>
      <c r="D752" s="376" t="s">
        <v>3603</v>
      </c>
      <c r="E752" s="376" t="s">
        <v>6919</v>
      </c>
      <c r="F752" s="488"/>
    </row>
    <row r="753" ht="15.75" customHeight="1">
      <c r="A753" s="376">
        <v>39178.0</v>
      </c>
      <c r="B753" s="380" t="s">
        <v>6922</v>
      </c>
      <c r="C753" s="376" t="s">
        <v>3602</v>
      </c>
      <c r="D753" s="376" t="s">
        <v>3603</v>
      </c>
      <c r="E753" s="376" t="s">
        <v>5337</v>
      </c>
      <c r="F753" s="487"/>
    </row>
    <row r="754" ht="15.75" customHeight="1">
      <c r="A754" s="376">
        <v>39177.0</v>
      </c>
      <c r="B754" s="380" t="s">
        <v>6927</v>
      </c>
      <c r="C754" s="376" t="s">
        <v>3602</v>
      </c>
      <c r="D754" s="376" t="s">
        <v>3603</v>
      </c>
      <c r="E754" s="376" t="s">
        <v>6064</v>
      </c>
      <c r="F754" s="488"/>
    </row>
    <row r="755" ht="15.75" customHeight="1">
      <c r="A755" s="376">
        <v>39174.0</v>
      </c>
      <c r="B755" s="380" t="s">
        <v>6933</v>
      </c>
      <c r="C755" s="376" t="s">
        <v>3602</v>
      </c>
      <c r="D755" s="376" t="s">
        <v>3603</v>
      </c>
      <c r="E755" s="376" t="s">
        <v>6936</v>
      </c>
      <c r="F755" s="487"/>
    </row>
    <row r="756" ht="15.75" customHeight="1">
      <c r="A756" s="376">
        <v>39176.0</v>
      </c>
      <c r="B756" s="380" t="s">
        <v>6938</v>
      </c>
      <c r="C756" s="376" t="s">
        <v>3602</v>
      </c>
      <c r="D756" s="376" t="s">
        <v>3603</v>
      </c>
      <c r="E756" s="376" t="s">
        <v>6942</v>
      </c>
      <c r="F756" s="488"/>
    </row>
    <row r="757" ht="15.75" customHeight="1">
      <c r="A757" s="376">
        <v>39180.0</v>
      </c>
      <c r="B757" s="380" t="s">
        <v>6945</v>
      </c>
      <c r="C757" s="376" t="s">
        <v>3602</v>
      </c>
      <c r="D757" s="376" t="s">
        <v>3603</v>
      </c>
      <c r="E757" s="376" t="s">
        <v>6172</v>
      </c>
      <c r="F757" s="487"/>
    </row>
    <row r="758" ht="15.75" customHeight="1">
      <c r="A758" s="376">
        <v>39179.0</v>
      </c>
      <c r="B758" s="380" t="s">
        <v>6948</v>
      </c>
      <c r="C758" s="376" t="s">
        <v>3602</v>
      </c>
      <c r="D758" s="376" t="s">
        <v>3603</v>
      </c>
      <c r="E758" s="376" t="s">
        <v>4885</v>
      </c>
      <c r="F758" s="488"/>
    </row>
    <row r="759" ht="15.75" customHeight="1">
      <c r="A759" s="376">
        <v>39175.0</v>
      </c>
      <c r="B759" s="380" t="s">
        <v>6954</v>
      </c>
      <c r="C759" s="376" t="s">
        <v>3602</v>
      </c>
      <c r="D759" s="376" t="s">
        <v>3603</v>
      </c>
      <c r="E759" s="376" t="s">
        <v>6956</v>
      </c>
      <c r="F759" s="487"/>
    </row>
    <row r="760" ht="15.75" customHeight="1">
      <c r="A760" s="376">
        <v>39217.0</v>
      </c>
      <c r="B760" s="380" t="s">
        <v>6958</v>
      </c>
      <c r="C760" s="376" t="s">
        <v>3602</v>
      </c>
      <c r="D760" s="376" t="s">
        <v>3603</v>
      </c>
      <c r="E760" s="376" t="s">
        <v>4941</v>
      </c>
      <c r="F760" s="488"/>
    </row>
    <row r="761" ht="15.75" customHeight="1">
      <c r="A761" s="376">
        <v>39181.0</v>
      </c>
      <c r="B761" s="380" t="s">
        <v>6962</v>
      </c>
      <c r="C761" s="376" t="s">
        <v>3602</v>
      </c>
      <c r="D761" s="376" t="s">
        <v>3603</v>
      </c>
      <c r="E761" s="376" t="s">
        <v>4097</v>
      </c>
      <c r="F761" s="487"/>
    </row>
    <row r="762" ht="15.75" customHeight="1">
      <c r="A762" s="376">
        <v>39182.0</v>
      </c>
      <c r="B762" s="380" t="s">
        <v>6965</v>
      </c>
      <c r="C762" s="376" t="s">
        <v>3602</v>
      </c>
      <c r="D762" s="376" t="s">
        <v>3603</v>
      </c>
      <c r="E762" s="376" t="s">
        <v>6966</v>
      </c>
      <c r="F762" s="488"/>
    </row>
    <row r="763" ht="15.75" customHeight="1">
      <c r="A763" s="376">
        <v>12616.0</v>
      </c>
      <c r="B763" s="380" t="s">
        <v>6968</v>
      </c>
      <c r="C763" s="376" t="s">
        <v>3602</v>
      </c>
      <c r="D763" s="376" t="s">
        <v>3629</v>
      </c>
      <c r="E763" s="376" t="s">
        <v>6970</v>
      </c>
      <c r="F763" s="487"/>
    </row>
    <row r="764" ht="15.75" customHeight="1">
      <c r="A764" s="376">
        <v>1049.0</v>
      </c>
      <c r="B764" s="380" t="s">
        <v>6972</v>
      </c>
      <c r="C764" s="376" t="s">
        <v>3602</v>
      </c>
      <c r="D764" s="376" t="s">
        <v>3603</v>
      </c>
      <c r="E764" s="376" t="s">
        <v>6973</v>
      </c>
      <c r="F764" s="488"/>
    </row>
    <row r="765" ht="15.75" customHeight="1">
      <c r="A765" s="376">
        <v>1099.0</v>
      </c>
      <c r="B765" s="380" t="s">
        <v>6976</v>
      </c>
      <c r="C765" s="376" t="s">
        <v>3602</v>
      </c>
      <c r="D765" s="376" t="s">
        <v>3603</v>
      </c>
      <c r="E765" s="376" t="s">
        <v>3039</v>
      </c>
      <c r="F765" s="487"/>
    </row>
    <row r="766" ht="15.75" customHeight="1">
      <c r="A766" s="376">
        <v>39678.0</v>
      </c>
      <c r="B766" s="380" t="s">
        <v>6979</v>
      </c>
      <c r="C766" s="376" t="s">
        <v>3602</v>
      </c>
      <c r="D766" s="376" t="s">
        <v>3603</v>
      </c>
      <c r="E766" s="376" t="s">
        <v>6982</v>
      </c>
      <c r="F766" s="488"/>
    </row>
    <row r="767" ht="15.75" customHeight="1">
      <c r="A767" s="376">
        <v>1050.0</v>
      </c>
      <c r="B767" s="380" t="s">
        <v>6983</v>
      </c>
      <c r="C767" s="376" t="s">
        <v>3602</v>
      </c>
      <c r="D767" s="376" t="s">
        <v>3603</v>
      </c>
      <c r="E767" s="376" t="s">
        <v>6985</v>
      </c>
      <c r="F767" s="487"/>
    </row>
    <row r="768" ht="15.75" customHeight="1">
      <c r="A768" s="376">
        <v>1101.0</v>
      </c>
      <c r="B768" s="380" t="s">
        <v>6987</v>
      </c>
      <c r="C768" s="376" t="s">
        <v>3602</v>
      </c>
      <c r="D768" s="376" t="s">
        <v>3603</v>
      </c>
      <c r="E768" s="376" t="s">
        <v>6988</v>
      </c>
      <c r="F768" s="488"/>
    </row>
    <row r="769" ht="15.75" customHeight="1">
      <c r="A769" s="376">
        <v>1100.0</v>
      </c>
      <c r="B769" s="380" t="s">
        <v>6990</v>
      </c>
      <c r="C769" s="376" t="s">
        <v>3602</v>
      </c>
      <c r="D769" s="376" t="s">
        <v>3603</v>
      </c>
      <c r="E769" s="376" t="s">
        <v>6992</v>
      </c>
      <c r="F769" s="487"/>
    </row>
    <row r="770" ht="15.75" customHeight="1">
      <c r="A770" s="376">
        <v>39679.0</v>
      </c>
      <c r="B770" s="380" t="s">
        <v>6995</v>
      </c>
      <c r="C770" s="376" t="s">
        <v>3602</v>
      </c>
      <c r="D770" s="376" t="s">
        <v>3603</v>
      </c>
      <c r="E770" s="376" t="s">
        <v>6996</v>
      </c>
      <c r="F770" s="488"/>
    </row>
    <row r="771" ht="15.75" customHeight="1">
      <c r="A771" s="376">
        <v>1098.0</v>
      </c>
      <c r="B771" s="380" t="s">
        <v>6999</v>
      </c>
      <c r="C771" s="376" t="s">
        <v>3602</v>
      </c>
      <c r="D771" s="376" t="s">
        <v>3603</v>
      </c>
      <c r="E771" s="376" t="s">
        <v>7001</v>
      </c>
      <c r="F771" s="487"/>
    </row>
    <row r="772" ht="15.75" customHeight="1">
      <c r="A772" s="376">
        <v>1102.0</v>
      </c>
      <c r="B772" s="380" t="s">
        <v>7002</v>
      </c>
      <c r="C772" s="376" t="s">
        <v>3602</v>
      </c>
      <c r="D772" s="376" t="s">
        <v>3603</v>
      </c>
      <c r="E772" s="376" t="s">
        <v>7005</v>
      </c>
      <c r="F772" s="488"/>
    </row>
    <row r="773" ht="15.75" customHeight="1">
      <c r="A773" s="376">
        <v>1051.0</v>
      </c>
      <c r="B773" s="380" t="s">
        <v>7007</v>
      </c>
      <c r="C773" s="376" t="s">
        <v>3602</v>
      </c>
      <c r="D773" s="376" t="s">
        <v>3603</v>
      </c>
      <c r="E773" s="376" t="s">
        <v>7009</v>
      </c>
      <c r="F773" s="487"/>
    </row>
    <row r="774" ht="15.75" customHeight="1">
      <c r="A774" s="376">
        <v>37399.0</v>
      </c>
      <c r="B774" s="380" t="s">
        <v>7012</v>
      </c>
      <c r="C774" s="376" t="s">
        <v>3602</v>
      </c>
      <c r="D774" s="376" t="s">
        <v>3603</v>
      </c>
      <c r="E774" s="376" t="s">
        <v>7013</v>
      </c>
      <c r="F774" s="488"/>
    </row>
    <row r="775" ht="15.75" customHeight="1">
      <c r="A775" s="376">
        <v>41955.0</v>
      </c>
      <c r="B775" s="380" t="s">
        <v>7016</v>
      </c>
      <c r="C775" s="376" t="s">
        <v>3745</v>
      </c>
      <c r="D775" s="376" t="s">
        <v>3603</v>
      </c>
      <c r="E775" s="376" t="s">
        <v>7017</v>
      </c>
      <c r="F775" s="487"/>
    </row>
    <row r="776" ht="15.75" customHeight="1">
      <c r="A776" s="376">
        <v>41953.0</v>
      </c>
      <c r="B776" s="380" t="s">
        <v>7021</v>
      </c>
      <c r="C776" s="376" t="s">
        <v>3745</v>
      </c>
      <c r="D776" s="376" t="s">
        <v>3603</v>
      </c>
      <c r="E776" s="376" t="s">
        <v>7023</v>
      </c>
      <c r="F776" s="488"/>
    </row>
    <row r="777" ht="15.75" customHeight="1">
      <c r="A777" s="376">
        <v>41954.0</v>
      </c>
      <c r="B777" s="380" t="s">
        <v>7025</v>
      </c>
      <c r="C777" s="376" t="s">
        <v>3745</v>
      </c>
      <c r="D777" s="376" t="s">
        <v>3603</v>
      </c>
      <c r="E777" s="376" t="s">
        <v>7028</v>
      </c>
      <c r="F777" s="487"/>
    </row>
    <row r="778" ht="15.75" customHeight="1">
      <c r="A778" s="376">
        <v>42655.0</v>
      </c>
      <c r="B778" s="380" t="s">
        <v>7029</v>
      </c>
      <c r="C778" s="376" t="s">
        <v>3745</v>
      </c>
      <c r="D778" s="376" t="s">
        <v>3603</v>
      </c>
      <c r="E778" s="376" t="s">
        <v>4277</v>
      </c>
      <c r="F778" s="488"/>
    </row>
    <row r="779" ht="15.75" customHeight="1">
      <c r="A779" s="376">
        <v>25004.0</v>
      </c>
      <c r="B779" s="380" t="s">
        <v>7031</v>
      </c>
      <c r="C779" s="376" t="s">
        <v>3745</v>
      </c>
      <c r="D779" s="376" t="s">
        <v>3603</v>
      </c>
      <c r="E779" s="376" t="s">
        <v>7033</v>
      </c>
      <c r="F779" s="487"/>
    </row>
    <row r="780" ht="15.75" customHeight="1">
      <c r="A780" s="376">
        <v>25002.0</v>
      </c>
      <c r="B780" s="380" t="s">
        <v>7035</v>
      </c>
      <c r="C780" s="376" t="s">
        <v>3745</v>
      </c>
      <c r="D780" s="376" t="s">
        <v>3603</v>
      </c>
      <c r="E780" s="376" t="s">
        <v>2948</v>
      </c>
      <c r="F780" s="488"/>
    </row>
    <row r="781" ht="15.75" customHeight="1">
      <c r="A781" s="376">
        <v>37409.0</v>
      </c>
      <c r="B781" s="380" t="s">
        <v>7037</v>
      </c>
      <c r="C781" s="376" t="s">
        <v>3745</v>
      </c>
      <c r="D781" s="376" t="s">
        <v>3603</v>
      </c>
      <c r="E781" s="376" t="s">
        <v>7039</v>
      </c>
      <c r="F781" s="487"/>
    </row>
    <row r="782" ht="15.75" customHeight="1">
      <c r="A782" s="376">
        <v>841.0</v>
      </c>
      <c r="B782" s="380" t="s">
        <v>7040</v>
      </c>
      <c r="C782" s="376" t="s">
        <v>3745</v>
      </c>
      <c r="D782" s="376" t="s">
        <v>3653</v>
      </c>
      <c r="E782" s="376" t="s">
        <v>7041</v>
      </c>
      <c r="F782" s="488"/>
    </row>
    <row r="783" ht="15.75" customHeight="1">
      <c r="A783" s="376">
        <v>25005.0</v>
      </c>
      <c r="B783" s="380" t="s">
        <v>7044</v>
      </c>
      <c r="C783" s="376" t="s">
        <v>3745</v>
      </c>
      <c r="D783" s="376" t="s">
        <v>3603</v>
      </c>
      <c r="E783" s="376" t="s">
        <v>7045</v>
      </c>
      <c r="F783" s="487"/>
    </row>
    <row r="784" ht="15.75" customHeight="1">
      <c r="A784" s="376">
        <v>25003.0</v>
      </c>
      <c r="B784" s="380" t="s">
        <v>7046</v>
      </c>
      <c r="C784" s="376" t="s">
        <v>3745</v>
      </c>
      <c r="D784" s="376" t="s">
        <v>3603</v>
      </c>
      <c r="E784" s="376" t="s">
        <v>7049</v>
      </c>
      <c r="F784" s="488"/>
    </row>
    <row r="785" ht="15.75" customHeight="1">
      <c r="A785" s="376">
        <v>37410.0</v>
      </c>
      <c r="B785" s="380" t="s">
        <v>7052</v>
      </c>
      <c r="C785" s="376" t="s">
        <v>3745</v>
      </c>
      <c r="D785" s="376" t="s">
        <v>3603</v>
      </c>
      <c r="E785" s="376" t="s">
        <v>7045</v>
      </c>
      <c r="F785" s="487"/>
    </row>
    <row r="786" ht="15.75" customHeight="1">
      <c r="A786" s="376">
        <v>842.0</v>
      </c>
      <c r="B786" s="380" t="s">
        <v>7056</v>
      </c>
      <c r="C786" s="376" t="s">
        <v>3745</v>
      </c>
      <c r="D786" s="376" t="s">
        <v>3603</v>
      </c>
      <c r="E786" s="376" t="s">
        <v>7057</v>
      </c>
      <c r="F786" s="488"/>
    </row>
    <row r="787" ht="15.75" customHeight="1">
      <c r="A787" s="376">
        <v>862.0</v>
      </c>
      <c r="B787" s="380" t="s">
        <v>7058</v>
      </c>
      <c r="C787" s="376" t="s">
        <v>3730</v>
      </c>
      <c r="D787" s="376" t="s">
        <v>3603</v>
      </c>
      <c r="E787" s="376" t="s">
        <v>3953</v>
      </c>
      <c r="F787" s="487"/>
    </row>
    <row r="788" ht="15.75" customHeight="1">
      <c r="A788" s="376">
        <v>866.0</v>
      </c>
      <c r="B788" s="380" t="s">
        <v>7062</v>
      </c>
      <c r="C788" s="376" t="s">
        <v>3730</v>
      </c>
      <c r="D788" s="376" t="s">
        <v>3603</v>
      </c>
      <c r="E788" s="376" t="s">
        <v>4424</v>
      </c>
      <c r="F788" s="488"/>
    </row>
    <row r="789" ht="15.75" customHeight="1">
      <c r="A789" s="376">
        <v>892.0</v>
      </c>
      <c r="B789" s="380" t="s">
        <v>7066</v>
      </c>
      <c r="C789" s="376" t="s">
        <v>3730</v>
      </c>
      <c r="D789" s="376" t="s">
        <v>3603</v>
      </c>
      <c r="E789" s="376" t="s">
        <v>7067</v>
      </c>
      <c r="F789" s="487"/>
    </row>
    <row r="790" ht="15.75" customHeight="1">
      <c r="A790" s="376">
        <v>857.0</v>
      </c>
      <c r="B790" s="380" t="s">
        <v>7070</v>
      </c>
      <c r="C790" s="376" t="s">
        <v>3730</v>
      </c>
      <c r="D790" s="376" t="s">
        <v>3653</v>
      </c>
      <c r="E790" s="376" t="s">
        <v>7072</v>
      </c>
      <c r="F790" s="488"/>
    </row>
    <row r="791" ht="15.75" customHeight="1">
      <c r="A791" s="376">
        <v>37404.0</v>
      </c>
      <c r="B791" s="380" t="s">
        <v>7075</v>
      </c>
      <c r="C791" s="376" t="s">
        <v>3730</v>
      </c>
      <c r="D791" s="376" t="s">
        <v>3603</v>
      </c>
      <c r="E791" s="376" t="s">
        <v>7076</v>
      </c>
      <c r="F791" s="487"/>
    </row>
    <row r="792" ht="15.75" customHeight="1">
      <c r="A792" s="376">
        <v>868.0</v>
      </c>
      <c r="B792" s="380" t="s">
        <v>7077</v>
      </c>
      <c r="C792" s="376" t="s">
        <v>3730</v>
      </c>
      <c r="D792" s="376" t="s">
        <v>3603</v>
      </c>
      <c r="E792" s="376" t="s">
        <v>7079</v>
      </c>
      <c r="F792" s="488"/>
    </row>
    <row r="793" ht="15.75" customHeight="1">
      <c r="A793" s="376">
        <v>870.0</v>
      </c>
      <c r="B793" s="380" t="s">
        <v>7082</v>
      </c>
      <c r="C793" s="376" t="s">
        <v>3730</v>
      </c>
      <c r="D793" s="376" t="s">
        <v>3603</v>
      </c>
      <c r="E793" s="376" t="s">
        <v>7083</v>
      </c>
      <c r="F793" s="487"/>
    </row>
    <row r="794" ht="15.75" customHeight="1">
      <c r="A794" s="376">
        <v>863.0</v>
      </c>
      <c r="B794" s="380" t="s">
        <v>7087</v>
      </c>
      <c r="C794" s="376" t="s">
        <v>3730</v>
      </c>
      <c r="D794" s="376" t="s">
        <v>3603</v>
      </c>
      <c r="E794" s="376" t="s">
        <v>7088</v>
      </c>
      <c r="F794" s="488"/>
    </row>
    <row r="795" ht="15.75" customHeight="1">
      <c r="A795" s="376">
        <v>867.0</v>
      </c>
      <c r="B795" s="380" t="s">
        <v>7089</v>
      </c>
      <c r="C795" s="376" t="s">
        <v>3730</v>
      </c>
      <c r="D795" s="376" t="s">
        <v>3603</v>
      </c>
      <c r="E795" s="376" t="s">
        <v>7091</v>
      </c>
      <c r="F795" s="487"/>
    </row>
    <row r="796" ht="15.75" customHeight="1">
      <c r="A796" s="376">
        <v>891.0</v>
      </c>
      <c r="B796" s="380" t="s">
        <v>7094</v>
      </c>
      <c r="C796" s="376" t="s">
        <v>3730</v>
      </c>
      <c r="D796" s="376" t="s">
        <v>3603</v>
      </c>
      <c r="E796" s="376" t="s">
        <v>7095</v>
      </c>
      <c r="F796" s="488"/>
    </row>
    <row r="797" ht="15.75" customHeight="1">
      <c r="A797" s="376">
        <v>864.0</v>
      </c>
      <c r="B797" s="380" t="s">
        <v>7098</v>
      </c>
      <c r="C797" s="376" t="s">
        <v>3730</v>
      </c>
      <c r="D797" s="376" t="s">
        <v>3603</v>
      </c>
      <c r="E797" s="376" t="s">
        <v>7100</v>
      </c>
      <c r="F797" s="487"/>
    </row>
    <row r="798" ht="15.75" customHeight="1">
      <c r="A798" s="376">
        <v>865.0</v>
      </c>
      <c r="B798" s="380" t="s">
        <v>7102</v>
      </c>
      <c r="C798" s="376" t="s">
        <v>3730</v>
      </c>
      <c r="D798" s="376" t="s">
        <v>3603</v>
      </c>
      <c r="E798" s="376" t="s">
        <v>7106</v>
      </c>
      <c r="F798" s="488"/>
    </row>
    <row r="799" ht="15.75" customHeight="1">
      <c r="A799" s="376">
        <v>1006.0</v>
      </c>
      <c r="B799" s="380" t="s">
        <v>7109</v>
      </c>
      <c r="C799" s="376" t="s">
        <v>3730</v>
      </c>
      <c r="D799" s="376" t="s">
        <v>3603</v>
      </c>
      <c r="E799" s="376" t="s">
        <v>7112</v>
      </c>
      <c r="F799" s="487"/>
    </row>
    <row r="800" ht="15.75" customHeight="1">
      <c r="A800" s="376">
        <v>948.0</v>
      </c>
      <c r="B800" s="380" t="s">
        <v>7114</v>
      </c>
      <c r="C800" s="376" t="s">
        <v>3730</v>
      </c>
      <c r="D800" s="376" t="s">
        <v>3603</v>
      </c>
      <c r="E800" s="376" t="s">
        <v>7116</v>
      </c>
      <c r="F800" s="488"/>
    </row>
    <row r="801" ht="15.75" customHeight="1">
      <c r="A801" s="376">
        <v>947.0</v>
      </c>
      <c r="B801" s="380" t="s">
        <v>7119</v>
      </c>
      <c r="C801" s="376" t="s">
        <v>3730</v>
      </c>
      <c r="D801" s="376" t="s">
        <v>3603</v>
      </c>
      <c r="E801" s="376" t="s">
        <v>7121</v>
      </c>
      <c r="F801" s="487"/>
    </row>
    <row r="802" ht="15.75" customHeight="1">
      <c r="A802" s="376">
        <v>911.0</v>
      </c>
      <c r="B802" s="380" t="s">
        <v>7125</v>
      </c>
      <c r="C802" s="376" t="s">
        <v>3730</v>
      </c>
      <c r="D802" s="376" t="s">
        <v>3603</v>
      </c>
      <c r="E802" s="376" t="s">
        <v>7126</v>
      </c>
      <c r="F802" s="488"/>
    </row>
    <row r="803" ht="15.75" customHeight="1">
      <c r="A803" s="376">
        <v>925.0</v>
      </c>
      <c r="B803" s="380" t="s">
        <v>7129</v>
      </c>
      <c r="C803" s="376" t="s">
        <v>3730</v>
      </c>
      <c r="D803" s="376" t="s">
        <v>3603</v>
      </c>
      <c r="E803" s="376" t="s">
        <v>7130</v>
      </c>
      <c r="F803" s="487"/>
    </row>
    <row r="804" ht="15.75" customHeight="1">
      <c r="A804" s="376">
        <v>954.0</v>
      </c>
      <c r="B804" s="380" t="s">
        <v>7131</v>
      </c>
      <c r="C804" s="376" t="s">
        <v>3730</v>
      </c>
      <c r="D804" s="376" t="s">
        <v>3603</v>
      </c>
      <c r="E804" s="376" t="s">
        <v>7134</v>
      </c>
      <c r="F804" s="488"/>
    </row>
    <row r="805" ht="15.75" customHeight="1">
      <c r="A805" s="376">
        <v>901.0</v>
      </c>
      <c r="B805" s="380" t="s">
        <v>7135</v>
      </c>
      <c r="C805" s="376" t="s">
        <v>3730</v>
      </c>
      <c r="D805" s="376" t="s">
        <v>3653</v>
      </c>
      <c r="E805" s="376" t="s">
        <v>7138</v>
      </c>
      <c r="F805" s="487"/>
    </row>
    <row r="806" ht="15.75" customHeight="1">
      <c r="A806" s="376">
        <v>926.0</v>
      </c>
      <c r="B806" s="380" t="s">
        <v>7142</v>
      </c>
      <c r="C806" s="376" t="s">
        <v>3730</v>
      </c>
      <c r="D806" s="376" t="s">
        <v>3603</v>
      </c>
      <c r="E806" s="376" t="s">
        <v>7145</v>
      </c>
      <c r="F806" s="488"/>
    </row>
    <row r="807" ht="15.75" customHeight="1">
      <c r="A807" s="376">
        <v>912.0</v>
      </c>
      <c r="B807" s="380" t="s">
        <v>7146</v>
      </c>
      <c r="C807" s="376" t="s">
        <v>3730</v>
      </c>
      <c r="D807" s="376" t="s">
        <v>3603</v>
      </c>
      <c r="E807" s="376" t="s">
        <v>7147</v>
      </c>
      <c r="F807" s="487"/>
    </row>
    <row r="808" ht="15.75" customHeight="1">
      <c r="A808" s="376">
        <v>955.0</v>
      </c>
      <c r="B808" s="380" t="s">
        <v>7149</v>
      </c>
      <c r="C808" s="376" t="s">
        <v>3730</v>
      </c>
      <c r="D808" s="376" t="s">
        <v>3603</v>
      </c>
      <c r="E808" s="376" t="s">
        <v>7152</v>
      </c>
      <c r="F808" s="488"/>
    </row>
    <row r="809" ht="15.75" customHeight="1">
      <c r="A809" s="376">
        <v>946.0</v>
      </c>
      <c r="B809" s="380" t="s">
        <v>7153</v>
      </c>
      <c r="C809" s="376" t="s">
        <v>3730</v>
      </c>
      <c r="D809" s="376" t="s">
        <v>3603</v>
      </c>
      <c r="E809" s="376" t="s">
        <v>7155</v>
      </c>
      <c r="F809" s="487"/>
    </row>
    <row r="810" ht="15.75" customHeight="1">
      <c r="A810" s="376">
        <v>953.0</v>
      </c>
      <c r="B810" s="380" t="s">
        <v>7157</v>
      </c>
      <c r="C810" s="376" t="s">
        <v>3730</v>
      </c>
      <c r="D810" s="376" t="s">
        <v>3603</v>
      </c>
      <c r="E810" s="376" t="s">
        <v>7160</v>
      </c>
      <c r="F810" s="488"/>
    </row>
    <row r="811" ht="15.75" customHeight="1">
      <c r="A811" s="376">
        <v>902.0</v>
      </c>
      <c r="B811" s="380" t="s">
        <v>7161</v>
      </c>
      <c r="C811" s="376" t="s">
        <v>3730</v>
      </c>
      <c r="D811" s="376" t="s">
        <v>3603</v>
      </c>
      <c r="E811" s="376" t="s">
        <v>2829</v>
      </c>
      <c r="F811" s="487"/>
    </row>
    <row r="812" ht="15.75" customHeight="1">
      <c r="A812" s="376">
        <v>927.0</v>
      </c>
      <c r="B812" s="380" t="s">
        <v>7164</v>
      </c>
      <c r="C812" s="376" t="s">
        <v>3730</v>
      </c>
      <c r="D812" s="376" t="s">
        <v>3603</v>
      </c>
      <c r="E812" s="376" t="s">
        <v>7165</v>
      </c>
      <c r="F812" s="488"/>
    </row>
    <row r="813" ht="15.75" customHeight="1">
      <c r="A813" s="376">
        <v>913.0</v>
      </c>
      <c r="B813" s="380" t="s">
        <v>7169</v>
      </c>
      <c r="C813" s="376" t="s">
        <v>3730</v>
      </c>
      <c r="D813" s="376" t="s">
        <v>3603</v>
      </c>
      <c r="E813" s="376" t="s">
        <v>7171</v>
      </c>
      <c r="F813" s="487"/>
    </row>
    <row r="814" ht="15.75" customHeight="1">
      <c r="A814" s="376">
        <v>903.0</v>
      </c>
      <c r="B814" s="380" t="s">
        <v>7173</v>
      </c>
      <c r="C814" s="376" t="s">
        <v>3730</v>
      </c>
      <c r="D814" s="376" t="s">
        <v>3603</v>
      </c>
      <c r="E814" s="376" t="s">
        <v>7175</v>
      </c>
      <c r="F814" s="488"/>
    </row>
    <row r="815" ht="15.75" customHeight="1">
      <c r="A815" s="376">
        <v>945.0</v>
      </c>
      <c r="B815" s="380" t="s">
        <v>7176</v>
      </c>
      <c r="C815" s="376" t="s">
        <v>3730</v>
      </c>
      <c r="D815" s="376" t="s">
        <v>3603</v>
      </c>
      <c r="E815" s="376" t="s">
        <v>7178</v>
      </c>
      <c r="F815" s="487"/>
    </row>
    <row r="816" ht="15.75" customHeight="1">
      <c r="A816" s="376">
        <v>914.0</v>
      </c>
      <c r="B816" s="380" t="s">
        <v>7181</v>
      </c>
      <c r="C816" s="376" t="s">
        <v>3730</v>
      </c>
      <c r="D816" s="376" t="s">
        <v>3603</v>
      </c>
      <c r="E816" s="376" t="s">
        <v>7182</v>
      </c>
      <c r="F816" s="488"/>
    </row>
    <row r="817" ht="15.75" customHeight="1">
      <c r="A817" s="376">
        <v>993.0</v>
      </c>
      <c r="B817" s="380" t="s">
        <v>7185</v>
      </c>
      <c r="C817" s="376" t="s">
        <v>3730</v>
      </c>
      <c r="D817" s="376" t="s">
        <v>3603</v>
      </c>
      <c r="E817" s="376" t="s">
        <v>7186</v>
      </c>
      <c r="F817" s="487"/>
    </row>
    <row r="818" ht="15.75" customHeight="1">
      <c r="A818" s="376">
        <v>1020.0</v>
      </c>
      <c r="B818" s="380" t="s">
        <v>7188</v>
      </c>
      <c r="C818" s="376" t="s">
        <v>3730</v>
      </c>
      <c r="D818" s="376" t="s">
        <v>3603</v>
      </c>
      <c r="E818" s="376" t="s">
        <v>4508</v>
      </c>
      <c r="F818" s="488"/>
    </row>
    <row r="819" ht="15.75" customHeight="1">
      <c r="A819" s="376">
        <v>1017.0</v>
      </c>
      <c r="B819" s="380" t="s">
        <v>7190</v>
      </c>
      <c r="C819" s="376" t="s">
        <v>3730</v>
      </c>
      <c r="D819" s="376" t="s">
        <v>3603</v>
      </c>
      <c r="E819" s="376" t="s">
        <v>7191</v>
      </c>
      <c r="F819" s="487"/>
    </row>
    <row r="820" ht="15.75" customHeight="1">
      <c r="A820" s="376">
        <v>999.0</v>
      </c>
      <c r="B820" s="380" t="s">
        <v>7194</v>
      </c>
      <c r="C820" s="376" t="s">
        <v>3730</v>
      </c>
      <c r="D820" s="376" t="s">
        <v>3603</v>
      </c>
      <c r="E820" s="376" t="s">
        <v>7198</v>
      </c>
      <c r="F820" s="488"/>
    </row>
    <row r="821" ht="15.75" customHeight="1">
      <c r="A821" s="376">
        <v>995.0</v>
      </c>
      <c r="B821" s="380" t="s">
        <v>7199</v>
      </c>
      <c r="C821" s="376" t="s">
        <v>3730</v>
      </c>
      <c r="D821" s="376" t="s">
        <v>3603</v>
      </c>
      <c r="E821" s="376" t="s">
        <v>4282</v>
      </c>
      <c r="F821" s="487"/>
    </row>
    <row r="822" ht="15.75" customHeight="1">
      <c r="A822" s="376">
        <v>1000.0</v>
      </c>
      <c r="B822" s="380" t="s">
        <v>7205</v>
      </c>
      <c r="C822" s="376" t="s">
        <v>3730</v>
      </c>
      <c r="D822" s="376" t="s">
        <v>3603</v>
      </c>
      <c r="E822" s="376" t="s">
        <v>7207</v>
      </c>
      <c r="F822" s="488"/>
    </row>
    <row r="823" ht="15.75" customHeight="1">
      <c r="A823" s="376">
        <v>1022.0</v>
      </c>
      <c r="B823" s="380" t="s">
        <v>7208</v>
      </c>
      <c r="C823" s="376" t="s">
        <v>3730</v>
      </c>
      <c r="D823" s="376" t="s">
        <v>3603</v>
      </c>
      <c r="E823" s="376" t="s">
        <v>4851</v>
      </c>
      <c r="F823" s="487"/>
    </row>
    <row r="824" ht="15.75" customHeight="1">
      <c r="A824" s="376">
        <v>1015.0</v>
      </c>
      <c r="B824" s="380" t="s">
        <v>7212</v>
      </c>
      <c r="C824" s="376" t="s">
        <v>3730</v>
      </c>
      <c r="D824" s="376" t="s">
        <v>3603</v>
      </c>
      <c r="E824" s="376" t="s">
        <v>7213</v>
      </c>
      <c r="F824" s="488"/>
    </row>
    <row r="825" ht="15.75" customHeight="1">
      <c r="A825" s="376">
        <v>996.0</v>
      </c>
      <c r="B825" s="380" t="s">
        <v>7217</v>
      </c>
      <c r="C825" s="376" t="s">
        <v>3730</v>
      </c>
      <c r="D825" s="376" t="s">
        <v>3603</v>
      </c>
      <c r="E825" s="376" t="s">
        <v>7218</v>
      </c>
      <c r="F825" s="487"/>
    </row>
    <row r="826" ht="15.75" customHeight="1">
      <c r="A826" s="376">
        <v>1001.0</v>
      </c>
      <c r="B826" s="380" t="s">
        <v>7219</v>
      </c>
      <c r="C826" s="376" t="s">
        <v>3730</v>
      </c>
      <c r="D826" s="376" t="s">
        <v>3603</v>
      </c>
      <c r="E826" s="376" t="s">
        <v>7221</v>
      </c>
      <c r="F826" s="488"/>
    </row>
    <row r="827" ht="15.75" customHeight="1">
      <c r="A827" s="376">
        <v>1019.0</v>
      </c>
      <c r="B827" s="380" t="s">
        <v>7225</v>
      </c>
      <c r="C827" s="376" t="s">
        <v>3730</v>
      </c>
      <c r="D827" s="376" t="s">
        <v>3603</v>
      </c>
      <c r="E827" s="376" t="s">
        <v>7226</v>
      </c>
      <c r="F827" s="487"/>
    </row>
    <row r="828" ht="15.75" customHeight="1">
      <c r="A828" s="376">
        <v>1021.0</v>
      </c>
      <c r="B828" s="380" t="s">
        <v>7230</v>
      </c>
      <c r="C828" s="376" t="s">
        <v>3730</v>
      </c>
      <c r="D828" s="376" t="s">
        <v>3603</v>
      </c>
      <c r="E828" s="376" t="s">
        <v>7231</v>
      </c>
      <c r="F828" s="488"/>
    </row>
    <row r="829" ht="15.75" customHeight="1">
      <c r="A829" s="376">
        <v>39249.0</v>
      </c>
      <c r="B829" s="380" t="s">
        <v>7233</v>
      </c>
      <c r="C829" s="376" t="s">
        <v>3730</v>
      </c>
      <c r="D829" s="376" t="s">
        <v>3603</v>
      </c>
      <c r="E829" s="376" t="s">
        <v>7236</v>
      </c>
      <c r="F829" s="487"/>
    </row>
    <row r="830" ht="15.75" customHeight="1">
      <c r="A830" s="376">
        <v>1018.0</v>
      </c>
      <c r="B830" s="380" t="s">
        <v>7238</v>
      </c>
      <c r="C830" s="376" t="s">
        <v>3730</v>
      </c>
      <c r="D830" s="376" t="s">
        <v>3603</v>
      </c>
      <c r="E830" s="376" t="s">
        <v>7240</v>
      </c>
      <c r="F830" s="488"/>
    </row>
    <row r="831" ht="15.75" customHeight="1">
      <c r="A831" s="376">
        <v>39250.0</v>
      </c>
      <c r="B831" s="380" t="s">
        <v>7242</v>
      </c>
      <c r="C831" s="376" t="s">
        <v>3730</v>
      </c>
      <c r="D831" s="376" t="s">
        <v>3603</v>
      </c>
      <c r="E831" s="376" t="s">
        <v>7244</v>
      </c>
      <c r="F831" s="487"/>
    </row>
    <row r="832" ht="15.75" customHeight="1">
      <c r="A832" s="376">
        <v>994.0</v>
      </c>
      <c r="B832" s="380" t="s">
        <v>7247</v>
      </c>
      <c r="C832" s="376" t="s">
        <v>3730</v>
      </c>
      <c r="D832" s="376" t="s">
        <v>3603</v>
      </c>
      <c r="E832" s="376" t="s">
        <v>5250</v>
      </c>
      <c r="F832" s="488"/>
    </row>
    <row r="833" ht="15.75" customHeight="1">
      <c r="A833" s="376">
        <v>977.0</v>
      </c>
      <c r="B833" s="380" t="s">
        <v>7248</v>
      </c>
      <c r="C833" s="376" t="s">
        <v>3730</v>
      </c>
      <c r="D833" s="376" t="s">
        <v>3603</v>
      </c>
      <c r="E833" s="376" t="s">
        <v>7250</v>
      </c>
      <c r="F833" s="487"/>
    </row>
    <row r="834" ht="15.75" customHeight="1">
      <c r="A834" s="376">
        <v>998.0</v>
      </c>
      <c r="B834" s="380" t="s">
        <v>7253</v>
      </c>
      <c r="C834" s="376" t="s">
        <v>3730</v>
      </c>
      <c r="D834" s="376" t="s">
        <v>3603</v>
      </c>
      <c r="E834" s="376" t="s">
        <v>7254</v>
      </c>
      <c r="F834" s="488"/>
    </row>
    <row r="835" ht="15.75" customHeight="1">
      <c r="A835" s="376">
        <v>39251.0</v>
      </c>
      <c r="B835" s="380" t="s">
        <v>7256</v>
      </c>
      <c r="C835" s="376" t="s">
        <v>3730</v>
      </c>
      <c r="D835" s="376" t="s">
        <v>3603</v>
      </c>
      <c r="E835" s="376" t="s">
        <v>6826</v>
      </c>
      <c r="F835" s="487"/>
    </row>
    <row r="836" ht="15.75" customHeight="1">
      <c r="A836" s="376">
        <v>1011.0</v>
      </c>
      <c r="B836" s="380" t="s">
        <v>7259</v>
      </c>
      <c r="C836" s="376" t="s">
        <v>3730</v>
      </c>
      <c r="D836" s="376" t="s">
        <v>3603</v>
      </c>
      <c r="E836" s="376" t="s">
        <v>5523</v>
      </c>
      <c r="F836" s="488"/>
    </row>
    <row r="837" ht="15.75" customHeight="1">
      <c r="A837" s="376">
        <v>39252.0</v>
      </c>
      <c r="B837" s="380" t="s">
        <v>7262</v>
      </c>
      <c r="C837" s="376" t="s">
        <v>3730</v>
      </c>
      <c r="D837" s="376" t="s">
        <v>3603</v>
      </c>
      <c r="E837" s="376" t="s">
        <v>6030</v>
      </c>
      <c r="F837" s="487"/>
    </row>
    <row r="838" ht="15.75" customHeight="1">
      <c r="A838" s="376">
        <v>1013.0</v>
      </c>
      <c r="B838" s="380" t="s">
        <v>7264</v>
      </c>
      <c r="C838" s="376" t="s">
        <v>3730</v>
      </c>
      <c r="D838" s="376" t="s">
        <v>3603</v>
      </c>
      <c r="E838" s="376" t="s">
        <v>5509</v>
      </c>
      <c r="F838" s="488"/>
    </row>
    <row r="839" ht="15.75" customHeight="1">
      <c r="A839" s="376">
        <v>980.0</v>
      </c>
      <c r="B839" s="380" t="s">
        <v>7267</v>
      </c>
      <c r="C839" s="376" t="s">
        <v>3730</v>
      </c>
      <c r="D839" s="376" t="s">
        <v>3603</v>
      </c>
      <c r="E839" s="376" t="s">
        <v>7269</v>
      </c>
      <c r="F839" s="487"/>
    </row>
    <row r="840" ht="15.75" customHeight="1">
      <c r="A840" s="376">
        <v>39237.0</v>
      </c>
      <c r="B840" s="380" t="s">
        <v>7271</v>
      </c>
      <c r="C840" s="376" t="s">
        <v>3730</v>
      </c>
      <c r="D840" s="376" t="s">
        <v>3603</v>
      </c>
      <c r="E840" s="376" t="s">
        <v>2784</v>
      </c>
      <c r="F840" s="488"/>
    </row>
    <row r="841" ht="15.75" customHeight="1">
      <c r="A841" s="376">
        <v>39238.0</v>
      </c>
      <c r="B841" s="380" t="s">
        <v>7275</v>
      </c>
      <c r="C841" s="376" t="s">
        <v>3730</v>
      </c>
      <c r="D841" s="376" t="s">
        <v>3603</v>
      </c>
      <c r="E841" s="376" t="s">
        <v>7276</v>
      </c>
      <c r="F841" s="487"/>
    </row>
    <row r="842" ht="15.75" customHeight="1">
      <c r="A842" s="376">
        <v>979.0</v>
      </c>
      <c r="B842" s="380" t="s">
        <v>7279</v>
      </c>
      <c r="C842" s="376" t="s">
        <v>3730</v>
      </c>
      <c r="D842" s="376" t="s">
        <v>3653</v>
      </c>
      <c r="E842" s="376" t="s">
        <v>7280</v>
      </c>
      <c r="F842" s="488"/>
    </row>
    <row r="843" ht="15.75" customHeight="1">
      <c r="A843" s="376">
        <v>39239.0</v>
      </c>
      <c r="B843" s="380" t="s">
        <v>7283</v>
      </c>
      <c r="C843" s="376" t="s">
        <v>3730</v>
      </c>
      <c r="D843" s="376" t="s">
        <v>3603</v>
      </c>
      <c r="E843" s="376" t="s">
        <v>7284</v>
      </c>
      <c r="F843" s="487"/>
    </row>
    <row r="844" ht="15.75" customHeight="1">
      <c r="A844" s="376">
        <v>1014.0</v>
      </c>
      <c r="B844" s="380" t="s">
        <v>7287</v>
      </c>
      <c r="C844" s="376" t="s">
        <v>3730</v>
      </c>
      <c r="D844" s="376" t="s">
        <v>3603</v>
      </c>
      <c r="E844" s="376" t="s">
        <v>6888</v>
      </c>
      <c r="F844" s="488"/>
    </row>
    <row r="845" ht="15.75" customHeight="1">
      <c r="A845" s="376">
        <v>39240.0</v>
      </c>
      <c r="B845" s="380" t="s">
        <v>7291</v>
      </c>
      <c r="C845" s="376" t="s">
        <v>3730</v>
      </c>
      <c r="D845" s="376" t="s">
        <v>3603</v>
      </c>
      <c r="E845" s="376" t="s">
        <v>7293</v>
      </c>
      <c r="F845" s="487"/>
    </row>
    <row r="846" ht="15.75" customHeight="1">
      <c r="A846" s="376">
        <v>39232.0</v>
      </c>
      <c r="B846" s="380" t="s">
        <v>7295</v>
      </c>
      <c r="C846" s="376" t="s">
        <v>3730</v>
      </c>
      <c r="D846" s="376" t="s">
        <v>3603</v>
      </c>
      <c r="E846" s="376" t="s">
        <v>7297</v>
      </c>
      <c r="F846" s="488"/>
    </row>
    <row r="847" ht="15.75" customHeight="1">
      <c r="A847" s="376">
        <v>39233.0</v>
      </c>
      <c r="B847" s="380" t="s">
        <v>7298</v>
      </c>
      <c r="C847" s="376" t="s">
        <v>3730</v>
      </c>
      <c r="D847" s="376" t="s">
        <v>3603</v>
      </c>
      <c r="E847" s="376" t="s">
        <v>4331</v>
      </c>
      <c r="F847" s="487"/>
    </row>
    <row r="848" ht="15.75" customHeight="1">
      <c r="A848" s="376">
        <v>981.0</v>
      </c>
      <c r="B848" s="380" t="s">
        <v>7302</v>
      </c>
      <c r="C848" s="376" t="s">
        <v>3730</v>
      </c>
      <c r="D848" s="376" t="s">
        <v>3603</v>
      </c>
      <c r="E848" s="376" t="s">
        <v>7292</v>
      </c>
      <c r="F848" s="488"/>
    </row>
    <row r="849" ht="15.75" customHeight="1">
      <c r="A849" s="376">
        <v>39234.0</v>
      </c>
      <c r="B849" s="380" t="s">
        <v>7306</v>
      </c>
      <c r="C849" s="376" t="s">
        <v>3730</v>
      </c>
      <c r="D849" s="376" t="s">
        <v>3603</v>
      </c>
      <c r="E849" s="376" t="s">
        <v>7307</v>
      </c>
      <c r="F849" s="487"/>
    </row>
    <row r="850" ht="15.75" customHeight="1">
      <c r="A850" s="376">
        <v>982.0</v>
      </c>
      <c r="B850" s="380" t="s">
        <v>7309</v>
      </c>
      <c r="C850" s="376" t="s">
        <v>3730</v>
      </c>
      <c r="D850" s="376" t="s">
        <v>3603</v>
      </c>
      <c r="E850" s="376" t="s">
        <v>4814</v>
      </c>
      <c r="F850" s="488"/>
    </row>
    <row r="851" ht="15.75" customHeight="1">
      <c r="A851" s="376">
        <v>39235.0</v>
      </c>
      <c r="B851" s="380" t="s">
        <v>7312</v>
      </c>
      <c r="C851" s="376" t="s">
        <v>3730</v>
      </c>
      <c r="D851" s="376" t="s">
        <v>3603</v>
      </c>
      <c r="E851" s="376" t="s">
        <v>7315</v>
      </c>
      <c r="F851" s="487"/>
    </row>
    <row r="852" ht="15.75" customHeight="1">
      <c r="A852" s="376">
        <v>39236.0</v>
      </c>
      <c r="B852" s="380" t="s">
        <v>7317</v>
      </c>
      <c r="C852" s="376" t="s">
        <v>3730</v>
      </c>
      <c r="D852" s="376" t="s">
        <v>3603</v>
      </c>
      <c r="E852" s="376" t="s">
        <v>7318</v>
      </c>
      <c r="F852" s="488"/>
    </row>
    <row r="853" ht="15.75" customHeight="1">
      <c r="A853" s="376">
        <v>876.0</v>
      </c>
      <c r="B853" s="380" t="s">
        <v>7321</v>
      </c>
      <c r="C853" s="376" t="s">
        <v>3730</v>
      </c>
      <c r="D853" s="376" t="s">
        <v>3603</v>
      </c>
      <c r="E853" s="376" t="s">
        <v>7322</v>
      </c>
      <c r="F853" s="487"/>
    </row>
    <row r="854" ht="15.75" customHeight="1">
      <c r="A854" s="376">
        <v>877.0</v>
      </c>
      <c r="B854" s="380" t="s">
        <v>7324</v>
      </c>
      <c r="C854" s="376" t="s">
        <v>3730</v>
      </c>
      <c r="D854" s="376" t="s">
        <v>3603</v>
      </c>
      <c r="E854" s="376" t="s">
        <v>7327</v>
      </c>
      <c r="F854" s="488"/>
    </row>
    <row r="855" ht="15.75" customHeight="1">
      <c r="A855" s="376">
        <v>882.0</v>
      </c>
      <c r="B855" s="380" t="s">
        <v>7329</v>
      </c>
      <c r="C855" s="376" t="s">
        <v>3730</v>
      </c>
      <c r="D855" s="376" t="s">
        <v>3603</v>
      </c>
      <c r="E855" s="376" t="s">
        <v>7331</v>
      </c>
      <c r="F855" s="487"/>
    </row>
    <row r="856" ht="15.75" customHeight="1">
      <c r="A856" s="376">
        <v>878.0</v>
      </c>
      <c r="B856" s="380" t="s">
        <v>7333</v>
      </c>
      <c r="C856" s="376" t="s">
        <v>3730</v>
      </c>
      <c r="D856" s="376" t="s">
        <v>3603</v>
      </c>
      <c r="E856" s="376" t="s">
        <v>7334</v>
      </c>
      <c r="F856" s="488"/>
    </row>
    <row r="857" ht="15.75" customHeight="1">
      <c r="A857" s="376">
        <v>879.0</v>
      </c>
      <c r="B857" s="380" t="s">
        <v>7337</v>
      </c>
      <c r="C857" s="376" t="s">
        <v>3730</v>
      </c>
      <c r="D857" s="376" t="s">
        <v>3603</v>
      </c>
      <c r="E857" s="376" t="s">
        <v>7338</v>
      </c>
      <c r="F857" s="487"/>
    </row>
    <row r="858" ht="15.75" customHeight="1">
      <c r="A858" s="376">
        <v>880.0</v>
      </c>
      <c r="B858" s="380" t="s">
        <v>7340</v>
      </c>
      <c r="C858" s="376" t="s">
        <v>3730</v>
      </c>
      <c r="D858" s="376" t="s">
        <v>3603</v>
      </c>
      <c r="E858" s="376" t="s">
        <v>7342</v>
      </c>
      <c r="F858" s="488"/>
    </row>
    <row r="859" ht="15.75" customHeight="1">
      <c r="A859" s="376">
        <v>873.0</v>
      </c>
      <c r="B859" s="380" t="s">
        <v>7344</v>
      </c>
      <c r="C859" s="376" t="s">
        <v>3730</v>
      </c>
      <c r="D859" s="376" t="s">
        <v>3603</v>
      </c>
      <c r="E859" s="376" t="s">
        <v>7346</v>
      </c>
      <c r="F859" s="487"/>
    </row>
    <row r="860" ht="15.75" customHeight="1">
      <c r="A860" s="376">
        <v>881.0</v>
      </c>
      <c r="B860" s="380" t="s">
        <v>7349</v>
      </c>
      <c r="C860" s="376" t="s">
        <v>3730</v>
      </c>
      <c r="D860" s="376" t="s">
        <v>3603</v>
      </c>
      <c r="E860" s="376" t="s">
        <v>7350</v>
      </c>
      <c r="F860" s="488"/>
    </row>
    <row r="861" ht="15.75" customHeight="1">
      <c r="A861" s="376">
        <v>874.0</v>
      </c>
      <c r="B861" s="380" t="s">
        <v>7352</v>
      </c>
      <c r="C861" s="376" t="s">
        <v>3730</v>
      </c>
      <c r="D861" s="376" t="s">
        <v>3603</v>
      </c>
      <c r="E861" s="376" t="s">
        <v>7354</v>
      </c>
      <c r="F861" s="487"/>
    </row>
    <row r="862" ht="15.75" customHeight="1">
      <c r="A862" s="376">
        <v>875.0</v>
      </c>
      <c r="B862" s="380" t="s">
        <v>7355</v>
      </c>
      <c r="C862" s="376" t="s">
        <v>3730</v>
      </c>
      <c r="D862" s="376" t="s">
        <v>3603</v>
      </c>
      <c r="E862" s="376" t="s">
        <v>7358</v>
      </c>
      <c r="F862" s="488"/>
    </row>
    <row r="863" ht="15.75" customHeight="1">
      <c r="A863" s="376">
        <v>983.0</v>
      </c>
      <c r="B863" s="380" t="s">
        <v>7359</v>
      </c>
      <c r="C863" s="376" t="s">
        <v>3730</v>
      </c>
      <c r="D863" s="376" t="s">
        <v>3603</v>
      </c>
      <c r="E863" s="376" t="s">
        <v>7360</v>
      </c>
      <c r="F863" s="487"/>
    </row>
    <row r="864" ht="15.75" customHeight="1">
      <c r="A864" s="376">
        <v>985.0</v>
      </c>
      <c r="B864" s="380" t="s">
        <v>7363</v>
      </c>
      <c r="C864" s="376" t="s">
        <v>3730</v>
      </c>
      <c r="D864" s="376" t="s">
        <v>3603</v>
      </c>
      <c r="E864" s="376" t="s">
        <v>7364</v>
      </c>
      <c r="F864" s="488"/>
    </row>
    <row r="865" ht="15.75" customHeight="1">
      <c r="A865" s="376">
        <v>990.0</v>
      </c>
      <c r="B865" s="380" t="s">
        <v>7367</v>
      </c>
      <c r="C865" s="376" t="s">
        <v>3730</v>
      </c>
      <c r="D865" s="376" t="s">
        <v>3603</v>
      </c>
      <c r="E865" s="376" t="s">
        <v>7369</v>
      </c>
      <c r="F865" s="487"/>
    </row>
    <row r="866" ht="15.75" customHeight="1">
      <c r="A866" s="376">
        <v>39241.0</v>
      </c>
      <c r="B866" s="380" t="s">
        <v>7370</v>
      </c>
      <c r="C866" s="376" t="s">
        <v>3730</v>
      </c>
      <c r="D866" s="376" t="s">
        <v>3603</v>
      </c>
      <c r="E866" s="376" t="s">
        <v>7371</v>
      </c>
      <c r="F866" s="488"/>
    </row>
    <row r="867" ht="15.75" customHeight="1">
      <c r="A867" s="376">
        <v>1005.0</v>
      </c>
      <c r="B867" s="380" t="s">
        <v>7373</v>
      </c>
      <c r="C867" s="376" t="s">
        <v>3730</v>
      </c>
      <c r="D867" s="376" t="s">
        <v>3603</v>
      </c>
      <c r="E867" s="376" t="s">
        <v>7375</v>
      </c>
      <c r="F867" s="487"/>
    </row>
    <row r="868" ht="15.75" customHeight="1">
      <c r="A868" s="376">
        <v>984.0</v>
      </c>
      <c r="B868" s="380" t="s">
        <v>7377</v>
      </c>
      <c r="C868" s="376" t="s">
        <v>3730</v>
      </c>
      <c r="D868" s="376" t="s">
        <v>3603</v>
      </c>
      <c r="E868" s="376" t="s">
        <v>5353</v>
      </c>
      <c r="F868" s="488"/>
    </row>
    <row r="869" ht="15.75" customHeight="1">
      <c r="A869" s="376">
        <v>991.0</v>
      </c>
      <c r="B869" s="380" t="s">
        <v>7380</v>
      </c>
      <c r="C869" s="376" t="s">
        <v>3730</v>
      </c>
      <c r="D869" s="376" t="s">
        <v>3603</v>
      </c>
      <c r="E869" s="376" t="s">
        <v>7382</v>
      </c>
      <c r="F869" s="487"/>
    </row>
    <row r="870" ht="15.75" customHeight="1">
      <c r="A870" s="376">
        <v>986.0</v>
      </c>
      <c r="B870" s="380" t="s">
        <v>7384</v>
      </c>
      <c r="C870" s="376" t="s">
        <v>3730</v>
      </c>
      <c r="D870" s="376" t="s">
        <v>3603</v>
      </c>
      <c r="E870" s="376" t="s">
        <v>7386</v>
      </c>
      <c r="F870" s="488"/>
    </row>
    <row r="871" ht="15.75" customHeight="1">
      <c r="A871" s="376">
        <v>1024.0</v>
      </c>
      <c r="B871" s="380" t="s">
        <v>7387</v>
      </c>
      <c r="C871" s="376" t="s">
        <v>3730</v>
      </c>
      <c r="D871" s="376" t="s">
        <v>3603</v>
      </c>
      <c r="E871" s="376" t="s">
        <v>7388</v>
      </c>
      <c r="F871" s="487"/>
    </row>
    <row r="872" ht="15.75" customHeight="1">
      <c r="A872" s="376">
        <v>987.0</v>
      </c>
      <c r="B872" s="380" t="s">
        <v>7390</v>
      </c>
      <c r="C872" s="376" t="s">
        <v>3730</v>
      </c>
      <c r="D872" s="376" t="s">
        <v>3603</v>
      </c>
      <c r="E872" s="376" t="s">
        <v>6729</v>
      </c>
      <c r="F872" s="488"/>
    </row>
    <row r="873" ht="15.75" customHeight="1">
      <c r="A873" s="376">
        <v>1003.0</v>
      </c>
      <c r="B873" s="380" t="s">
        <v>7393</v>
      </c>
      <c r="C873" s="376" t="s">
        <v>3730</v>
      </c>
      <c r="D873" s="376" t="s">
        <v>3603</v>
      </c>
      <c r="E873" s="376" t="s">
        <v>5513</v>
      </c>
      <c r="F873" s="487"/>
    </row>
    <row r="874" ht="15.75" customHeight="1">
      <c r="A874" s="376">
        <v>992.0</v>
      </c>
      <c r="B874" s="380" t="s">
        <v>7394</v>
      </c>
      <c r="C874" s="376" t="s">
        <v>3730</v>
      </c>
      <c r="D874" s="376" t="s">
        <v>3603</v>
      </c>
      <c r="E874" s="376" t="s">
        <v>7397</v>
      </c>
      <c r="F874" s="488"/>
    </row>
    <row r="875" ht="15.75" customHeight="1">
      <c r="A875" s="376">
        <v>1007.0</v>
      </c>
      <c r="B875" s="380" t="s">
        <v>7398</v>
      </c>
      <c r="C875" s="376" t="s">
        <v>3730</v>
      </c>
      <c r="D875" s="376" t="s">
        <v>3603</v>
      </c>
      <c r="E875" s="376" t="s">
        <v>7400</v>
      </c>
      <c r="F875" s="487"/>
    </row>
    <row r="876" ht="15.75" customHeight="1">
      <c r="A876" s="376">
        <v>39242.0</v>
      </c>
      <c r="B876" s="380" t="s">
        <v>7402</v>
      </c>
      <c r="C876" s="376" t="s">
        <v>3730</v>
      </c>
      <c r="D876" s="376" t="s">
        <v>3603</v>
      </c>
      <c r="E876" s="376" t="s">
        <v>7403</v>
      </c>
      <c r="F876" s="488"/>
    </row>
    <row r="877" ht="15.75" customHeight="1">
      <c r="A877" s="376">
        <v>1008.0</v>
      </c>
      <c r="B877" s="380" t="s">
        <v>7405</v>
      </c>
      <c r="C877" s="376" t="s">
        <v>3730</v>
      </c>
      <c r="D877" s="376" t="s">
        <v>3603</v>
      </c>
      <c r="E877" s="376" t="s">
        <v>5009</v>
      </c>
      <c r="F877" s="487"/>
    </row>
    <row r="878" ht="15.75" customHeight="1">
      <c r="A878" s="376">
        <v>988.0</v>
      </c>
      <c r="B878" s="380" t="s">
        <v>7408</v>
      </c>
      <c r="C878" s="376" t="s">
        <v>3730</v>
      </c>
      <c r="D878" s="376" t="s">
        <v>3603</v>
      </c>
      <c r="E878" s="376" t="s">
        <v>7411</v>
      </c>
      <c r="F878" s="488"/>
    </row>
    <row r="879" ht="15.75" customHeight="1">
      <c r="A879" s="376">
        <v>989.0</v>
      </c>
      <c r="B879" s="380" t="s">
        <v>7412</v>
      </c>
      <c r="C879" s="376" t="s">
        <v>3730</v>
      </c>
      <c r="D879" s="376" t="s">
        <v>3603</v>
      </c>
      <c r="E879" s="376" t="s">
        <v>7413</v>
      </c>
      <c r="F879" s="487"/>
    </row>
    <row r="880" ht="15.75" customHeight="1">
      <c r="A880" s="376">
        <v>39598.0</v>
      </c>
      <c r="B880" s="380" t="s">
        <v>7416</v>
      </c>
      <c r="C880" s="376" t="s">
        <v>3730</v>
      </c>
      <c r="D880" s="376" t="s">
        <v>3603</v>
      </c>
      <c r="E880" s="376" t="s">
        <v>7417</v>
      </c>
      <c r="F880" s="488"/>
    </row>
    <row r="881" ht="15.75" customHeight="1">
      <c r="A881" s="376">
        <v>39599.0</v>
      </c>
      <c r="B881" s="380" t="s">
        <v>7421</v>
      </c>
      <c r="C881" s="376" t="s">
        <v>3730</v>
      </c>
      <c r="D881" s="376" t="s">
        <v>3603</v>
      </c>
      <c r="E881" s="376" t="s">
        <v>7422</v>
      </c>
      <c r="F881" s="487"/>
    </row>
    <row r="882" ht="15.75" customHeight="1">
      <c r="A882" s="376">
        <v>34602.0</v>
      </c>
      <c r="B882" s="380" t="s">
        <v>7425</v>
      </c>
      <c r="C882" s="376" t="s">
        <v>3730</v>
      </c>
      <c r="D882" s="376" t="s">
        <v>3603</v>
      </c>
      <c r="E882" s="376" t="s">
        <v>7426</v>
      </c>
      <c r="F882" s="488"/>
    </row>
    <row r="883" ht="15.75" customHeight="1">
      <c r="A883" s="376">
        <v>34603.0</v>
      </c>
      <c r="B883" s="380" t="s">
        <v>7428</v>
      </c>
      <c r="C883" s="376" t="s">
        <v>3730</v>
      </c>
      <c r="D883" s="376" t="s">
        <v>3603</v>
      </c>
      <c r="E883" s="376" t="s">
        <v>2999</v>
      </c>
      <c r="F883" s="487"/>
    </row>
    <row r="884" ht="15.75" customHeight="1">
      <c r="A884" s="376">
        <v>34607.0</v>
      </c>
      <c r="B884" s="380" t="s">
        <v>7431</v>
      </c>
      <c r="C884" s="376" t="s">
        <v>3730</v>
      </c>
      <c r="D884" s="376" t="s">
        <v>3603</v>
      </c>
      <c r="E884" s="376" t="s">
        <v>7434</v>
      </c>
      <c r="F884" s="488"/>
    </row>
    <row r="885" ht="15.75" customHeight="1">
      <c r="A885" s="376">
        <v>34609.0</v>
      </c>
      <c r="B885" s="380" t="s">
        <v>7435</v>
      </c>
      <c r="C885" s="376" t="s">
        <v>3730</v>
      </c>
      <c r="D885" s="376" t="s">
        <v>3603</v>
      </c>
      <c r="E885" s="376" t="s">
        <v>4007</v>
      </c>
      <c r="F885" s="487"/>
    </row>
    <row r="886" ht="15.75" customHeight="1">
      <c r="A886" s="376">
        <v>34618.0</v>
      </c>
      <c r="B886" s="380" t="s">
        <v>7438</v>
      </c>
      <c r="C886" s="376" t="s">
        <v>3730</v>
      </c>
      <c r="D886" s="376" t="s">
        <v>3603</v>
      </c>
      <c r="E886" s="376" t="s">
        <v>7439</v>
      </c>
      <c r="F886" s="488"/>
    </row>
    <row r="887" ht="15.75" customHeight="1">
      <c r="A887" s="376">
        <v>34620.0</v>
      </c>
      <c r="B887" s="380" t="s">
        <v>7441</v>
      </c>
      <c r="C887" s="376" t="s">
        <v>3730</v>
      </c>
      <c r="D887" s="376" t="s">
        <v>3603</v>
      </c>
      <c r="E887" s="376" t="s">
        <v>7444</v>
      </c>
      <c r="F887" s="487"/>
    </row>
    <row r="888" ht="15.75" customHeight="1">
      <c r="A888" s="376">
        <v>34621.0</v>
      </c>
      <c r="B888" s="380" t="s">
        <v>7445</v>
      </c>
      <c r="C888" s="376" t="s">
        <v>3730</v>
      </c>
      <c r="D888" s="376" t="s">
        <v>3603</v>
      </c>
      <c r="E888" s="376" t="s">
        <v>7448</v>
      </c>
      <c r="F888" s="488"/>
    </row>
    <row r="889" ht="15.75" customHeight="1">
      <c r="A889" s="376">
        <v>34622.0</v>
      </c>
      <c r="B889" s="380" t="s">
        <v>7450</v>
      </c>
      <c r="C889" s="376" t="s">
        <v>3730</v>
      </c>
      <c r="D889" s="376" t="s">
        <v>3603</v>
      </c>
      <c r="E889" s="376" t="s">
        <v>5411</v>
      </c>
      <c r="F889" s="487"/>
    </row>
    <row r="890" ht="15.75" customHeight="1">
      <c r="A890" s="376">
        <v>34624.0</v>
      </c>
      <c r="B890" s="380" t="s">
        <v>7454</v>
      </c>
      <c r="C890" s="376" t="s">
        <v>3730</v>
      </c>
      <c r="D890" s="376" t="s">
        <v>3603</v>
      </c>
      <c r="E890" s="376" t="s">
        <v>7455</v>
      </c>
      <c r="F890" s="488"/>
    </row>
    <row r="891" ht="15.75" customHeight="1">
      <c r="A891" s="376">
        <v>34626.0</v>
      </c>
      <c r="B891" s="380" t="s">
        <v>7458</v>
      </c>
      <c r="C891" s="376" t="s">
        <v>3730</v>
      </c>
      <c r="D891" s="376" t="s">
        <v>3603</v>
      </c>
      <c r="E891" s="376" t="s">
        <v>7459</v>
      </c>
      <c r="F891" s="487"/>
    </row>
    <row r="892" ht="15.75" customHeight="1">
      <c r="A892" s="376">
        <v>34627.0</v>
      </c>
      <c r="B892" s="380" t="s">
        <v>7461</v>
      </c>
      <c r="C892" s="376" t="s">
        <v>3730</v>
      </c>
      <c r="D892" s="376" t="s">
        <v>3603</v>
      </c>
      <c r="E892" s="376" t="s">
        <v>7463</v>
      </c>
      <c r="F892" s="488"/>
    </row>
    <row r="893" ht="15.75" customHeight="1">
      <c r="A893" s="376">
        <v>34629.0</v>
      </c>
      <c r="B893" s="380" t="s">
        <v>7464</v>
      </c>
      <c r="C893" s="376" t="s">
        <v>3730</v>
      </c>
      <c r="D893" s="376" t="s">
        <v>3603</v>
      </c>
      <c r="E893" s="376" t="s">
        <v>7466</v>
      </c>
      <c r="F893" s="487"/>
    </row>
    <row r="894" ht="15.75" customHeight="1">
      <c r="A894" s="376">
        <v>39257.0</v>
      </c>
      <c r="B894" s="380" t="s">
        <v>7468</v>
      </c>
      <c r="C894" s="376" t="s">
        <v>3730</v>
      </c>
      <c r="D894" s="376" t="s">
        <v>3603</v>
      </c>
      <c r="E894" s="376" t="s">
        <v>7469</v>
      </c>
      <c r="F894" s="488"/>
    </row>
    <row r="895" ht="15.75" customHeight="1">
      <c r="A895" s="376">
        <v>39261.0</v>
      </c>
      <c r="B895" s="380" t="s">
        <v>7472</v>
      </c>
      <c r="C895" s="376" t="s">
        <v>3730</v>
      </c>
      <c r="D895" s="376" t="s">
        <v>3603</v>
      </c>
      <c r="E895" s="376" t="s">
        <v>7474</v>
      </c>
      <c r="F895" s="487"/>
    </row>
    <row r="896" ht="15.75" customHeight="1">
      <c r="A896" s="376">
        <v>39268.0</v>
      </c>
      <c r="B896" s="380" t="s">
        <v>7475</v>
      </c>
      <c r="C896" s="376" t="s">
        <v>3730</v>
      </c>
      <c r="D896" s="376" t="s">
        <v>3603</v>
      </c>
      <c r="E896" s="376" t="s">
        <v>7476</v>
      </c>
      <c r="F896" s="488"/>
    </row>
    <row r="897" ht="15.75" customHeight="1">
      <c r="A897" s="376">
        <v>39262.0</v>
      </c>
      <c r="B897" s="380" t="s">
        <v>7480</v>
      </c>
      <c r="C897" s="376" t="s">
        <v>3730</v>
      </c>
      <c r="D897" s="376" t="s">
        <v>3603</v>
      </c>
      <c r="E897" s="376" t="s">
        <v>7482</v>
      </c>
      <c r="F897" s="487"/>
    </row>
    <row r="898" ht="15.75" customHeight="1">
      <c r="A898" s="376">
        <v>39258.0</v>
      </c>
      <c r="B898" s="380" t="s">
        <v>7483</v>
      </c>
      <c r="C898" s="376" t="s">
        <v>3730</v>
      </c>
      <c r="D898" s="376" t="s">
        <v>3603</v>
      </c>
      <c r="E898" s="376" t="s">
        <v>6557</v>
      </c>
      <c r="F898" s="488"/>
    </row>
    <row r="899" ht="15.75" customHeight="1">
      <c r="A899" s="376">
        <v>39263.0</v>
      </c>
      <c r="B899" s="380" t="s">
        <v>7486</v>
      </c>
      <c r="C899" s="376" t="s">
        <v>3730</v>
      </c>
      <c r="D899" s="376" t="s">
        <v>3603</v>
      </c>
      <c r="E899" s="376" t="s">
        <v>7488</v>
      </c>
      <c r="F899" s="487"/>
    </row>
    <row r="900" ht="15.75" customHeight="1">
      <c r="A900" s="376">
        <v>39264.0</v>
      </c>
      <c r="B900" s="380" t="s">
        <v>7491</v>
      </c>
      <c r="C900" s="376" t="s">
        <v>3730</v>
      </c>
      <c r="D900" s="376" t="s">
        <v>3603</v>
      </c>
      <c r="E900" s="376" t="s">
        <v>7492</v>
      </c>
      <c r="F900" s="488"/>
    </row>
    <row r="901" ht="15.75" customHeight="1">
      <c r="A901" s="376">
        <v>39259.0</v>
      </c>
      <c r="B901" s="380" t="s">
        <v>7495</v>
      </c>
      <c r="C901" s="376" t="s">
        <v>3730</v>
      </c>
      <c r="D901" s="376" t="s">
        <v>3603</v>
      </c>
      <c r="E901" s="376" t="s">
        <v>7497</v>
      </c>
      <c r="F901" s="487"/>
    </row>
    <row r="902" ht="15.75" customHeight="1">
      <c r="A902" s="376">
        <v>39265.0</v>
      </c>
      <c r="B902" s="380" t="s">
        <v>7498</v>
      </c>
      <c r="C902" s="376" t="s">
        <v>3730</v>
      </c>
      <c r="D902" s="376" t="s">
        <v>3603</v>
      </c>
      <c r="E902" s="376" t="s">
        <v>7501</v>
      </c>
      <c r="F902" s="488"/>
    </row>
    <row r="903" ht="15.75" customHeight="1">
      <c r="A903" s="376">
        <v>39260.0</v>
      </c>
      <c r="B903" s="380" t="s">
        <v>7503</v>
      </c>
      <c r="C903" s="376" t="s">
        <v>3730</v>
      </c>
      <c r="D903" s="376" t="s">
        <v>3603</v>
      </c>
      <c r="E903" s="376" t="s">
        <v>7504</v>
      </c>
      <c r="F903" s="487"/>
    </row>
    <row r="904" ht="15.75" customHeight="1">
      <c r="A904" s="376">
        <v>39266.0</v>
      </c>
      <c r="B904" s="380" t="s">
        <v>7505</v>
      </c>
      <c r="C904" s="376" t="s">
        <v>3730</v>
      </c>
      <c r="D904" s="376" t="s">
        <v>3603</v>
      </c>
      <c r="E904" s="376" t="s">
        <v>7506</v>
      </c>
      <c r="F904" s="488"/>
    </row>
    <row r="905" ht="15.75" customHeight="1">
      <c r="A905" s="376">
        <v>39267.0</v>
      </c>
      <c r="B905" s="380" t="s">
        <v>7510</v>
      </c>
      <c r="C905" s="376" t="s">
        <v>3730</v>
      </c>
      <c r="D905" s="376" t="s">
        <v>3603</v>
      </c>
      <c r="E905" s="376" t="s">
        <v>7512</v>
      </c>
      <c r="F905" s="487"/>
    </row>
    <row r="906" ht="15.75" customHeight="1">
      <c r="A906" s="376">
        <v>11901.0</v>
      </c>
      <c r="B906" s="380" t="s">
        <v>7514</v>
      </c>
      <c r="C906" s="376" t="s">
        <v>3730</v>
      </c>
      <c r="D906" s="376" t="s">
        <v>3653</v>
      </c>
      <c r="E906" s="376" t="s">
        <v>5304</v>
      </c>
      <c r="F906" s="488"/>
    </row>
    <row r="907" ht="15.75" customHeight="1">
      <c r="A907" s="376">
        <v>11902.0</v>
      </c>
      <c r="B907" s="380" t="s">
        <v>7516</v>
      </c>
      <c r="C907" s="376" t="s">
        <v>3730</v>
      </c>
      <c r="D907" s="376" t="s">
        <v>3603</v>
      </c>
      <c r="E907" s="376" t="s">
        <v>7081</v>
      </c>
      <c r="F907" s="487"/>
    </row>
    <row r="908" ht="15.75" customHeight="1">
      <c r="A908" s="376">
        <v>11903.0</v>
      </c>
      <c r="B908" s="380" t="s">
        <v>7519</v>
      </c>
      <c r="C908" s="376" t="s">
        <v>3730</v>
      </c>
      <c r="D908" s="376" t="s">
        <v>3603</v>
      </c>
      <c r="E908" s="376" t="s">
        <v>7520</v>
      </c>
      <c r="F908" s="488"/>
    </row>
    <row r="909" ht="15.75" customHeight="1">
      <c r="A909" s="376">
        <v>11904.0</v>
      </c>
      <c r="B909" s="380" t="s">
        <v>7522</v>
      </c>
      <c r="C909" s="376" t="s">
        <v>3730</v>
      </c>
      <c r="D909" s="376" t="s">
        <v>3603</v>
      </c>
      <c r="E909" s="376" t="s">
        <v>7525</v>
      </c>
      <c r="F909" s="487"/>
    </row>
    <row r="910" ht="15.75" customHeight="1">
      <c r="A910" s="376">
        <v>11905.0</v>
      </c>
      <c r="B910" s="380" t="s">
        <v>7526</v>
      </c>
      <c r="C910" s="376" t="s">
        <v>3730</v>
      </c>
      <c r="D910" s="376" t="s">
        <v>3603</v>
      </c>
      <c r="E910" s="376" t="s">
        <v>4079</v>
      </c>
      <c r="F910" s="488"/>
    </row>
    <row r="911" ht="15.75" customHeight="1">
      <c r="A911" s="376">
        <v>11906.0</v>
      </c>
      <c r="B911" s="380" t="s">
        <v>7530</v>
      </c>
      <c r="C911" s="376" t="s">
        <v>3730</v>
      </c>
      <c r="D911" s="376" t="s">
        <v>3603</v>
      </c>
      <c r="E911" s="376" t="s">
        <v>7533</v>
      </c>
      <c r="F911" s="487"/>
    </row>
    <row r="912" ht="15.75" customHeight="1">
      <c r="A912" s="376">
        <v>11919.0</v>
      </c>
      <c r="B912" s="380" t="s">
        <v>7535</v>
      </c>
      <c r="C912" s="376" t="s">
        <v>3730</v>
      </c>
      <c r="D912" s="376" t="s">
        <v>3603</v>
      </c>
      <c r="E912" s="376" t="s">
        <v>6172</v>
      </c>
      <c r="F912" s="488"/>
    </row>
    <row r="913" ht="15.75" customHeight="1">
      <c r="A913" s="376">
        <v>11920.0</v>
      </c>
      <c r="B913" s="380" t="s">
        <v>7538</v>
      </c>
      <c r="C913" s="376" t="s">
        <v>3730</v>
      </c>
      <c r="D913" s="376" t="s">
        <v>3603</v>
      </c>
      <c r="E913" s="376" t="s">
        <v>5535</v>
      </c>
      <c r="F913" s="487"/>
    </row>
    <row r="914" ht="15.75" customHeight="1">
      <c r="A914" s="376">
        <v>11924.0</v>
      </c>
      <c r="B914" s="380" t="s">
        <v>7543</v>
      </c>
      <c r="C914" s="376" t="s">
        <v>3730</v>
      </c>
      <c r="D914" s="376" t="s">
        <v>3603</v>
      </c>
      <c r="E914" s="376" t="s">
        <v>7544</v>
      </c>
      <c r="F914" s="488"/>
    </row>
    <row r="915" ht="15.75" customHeight="1">
      <c r="A915" s="376">
        <v>11921.0</v>
      </c>
      <c r="B915" s="380" t="s">
        <v>7547</v>
      </c>
      <c r="C915" s="376" t="s">
        <v>3730</v>
      </c>
      <c r="D915" s="376" t="s">
        <v>3603</v>
      </c>
      <c r="E915" s="376" t="s">
        <v>7549</v>
      </c>
      <c r="F915" s="487"/>
    </row>
    <row r="916" ht="15.75" customHeight="1">
      <c r="A916" s="376">
        <v>11922.0</v>
      </c>
      <c r="B916" s="380" t="s">
        <v>7550</v>
      </c>
      <c r="C916" s="376" t="s">
        <v>3730</v>
      </c>
      <c r="D916" s="376" t="s">
        <v>3603</v>
      </c>
      <c r="E916" s="376" t="s">
        <v>7553</v>
      </c>
      <c r="F916" s="488"/>
    </row>
    <row r="917" ht="15.75" customHeight="1">
      <c r="A917" s="376">
        <v>11923.0</v>
      </c>
      <c r="B917" s="380" t="s">
        <v>7555</v>
      </c>
      <c r="C917" s="376" t="s">
        <v>3730</v>
      </c>
      <c r="D917" s="376" t="s">
        <v>3603</v>
      </c>
      <c r="E917" s="376" t="s">
        <v>7557</v>
      </c>
      <c r="F917" s="487"/>
    </row>
    <row r="918" ht="15.75" customHeight="1">
      <c r="A918" s="376">
        <v>11916.0</v>
      </c>
      <c r="B918" s="380" t="s">
        <v>7560</v>
      </c>
      <c r="C918" s="376" t="s">
        <v>3730</v>
      </c>
      <c r="D918" s="376" t="s">
        <v>3603</v>
      </c>
      <c r="E918" s="376" t="s">
        <v>2712</v>
      </c>
      <c r="F918" s="488"/>
    </row>
    <row r="919" ht="15.75" customHeight="1">
      <c r="A919" s="376">
        <v>11914.0</v>
      </c>
      <c r="B919" s="380" t="s">
        <v>7563</v>
      </c>
      <c r="C919" s="376" t="s">
        <v>3730</v>
      </c>
      <c r="D919" s="376" t="s">
        <v>3603</v>
      </c>
      <c r="E919" s="376" t="s">
        <v>7565</v>
      </c>
      <c r="F919" s="487"/>
    </row>
    <row r="920" ht="15.75" customHeight="1">
      <c r="A920" s="376">
        <v>11917.0</v>
      </c>
      <c r="B920" s="380" t="s">
        <v>7567</v>
      </c>
      <c r="C920" s="376" t="s">
        <v>3730</v>
      </c>
      <c r="D920" s="376" t="s">
        <v>3603</v>
      </c>
      <c r="E920" s="376" t="s">
        <v>7569</v>
      </c>
      <c r="F920" s="488"/>
    </row>
    <row r="921" ht="15.75" customHeight="1">
      <c r="A921" s="376">
        <v>11918.0</v>
      </c>
      <c r="B921" s="380" t="s">
        <v>7571</v>
      </c>
      <c r="C921" s="376" t="s">
        <v>3730</v>
      </c>
      <c r="D921" s="376" t="s">
        <v>3603</v>
      </c>
      <c r="E921" s="376" t="s">
        <v>7573</v>
      </c>
      <c r="F921" s="487"/>
    </row>
    <row r="922" ht="15.75" customHeight="1">
      <c r="A922" s="376">
        <v>37734.0</v>
      </c>
      <c r="B922" s="380" t="s">
        <v>7576</v>
      </c>
      <c r="C922" s="376" t="s">
        <v>3602</v>
      </c>
      <c r="D922" s="376" t="s">
        <v>3603</v>
      </c>
      <c r="E922" s="376" t="s">
        <v>7577</v>
      </c>
      <c r="F922" s="488"/>
    </row>
    <row r="923" ht="15.75" customHeight="1">
      <c r="A923" s="376">
        <v>42251.0</v>
      </c>
      <c r="B923" s="380" t="s">
        <v>7579</v>
      </c>
      <c r="C923" s="376" t="s">
        <v>3602</v>
      </c>
      <c r="D923" s="376" t="s">
        <v>3603</v>
      </c>
      <c r="E923" s="376" t="s">
        <v>7582</v>
      </c>
      <c r="F923" s="487"/>
    </row>
    <row r="924" ht="15.75" customHeight="1">
      <c r="A924" s="376">
        <v>37733.0</v>
      </c>
      <c r="B924" s="380" t="s">
        <v>7583</v>
      </c>
      <c r="C924" s="376" t="s">
        <v>3602</v>
      </c>
      <c r="D924" s="376" t="s">
        <v>3603</v>
      </c>
      <c r="E924" s="376" t="s">
        <v>7585</v>
      </c>
      <c r="F924" s="488"/>
    </row>
    <row r="925" ht="15.75" customHeight="1">
      <c r="A925" s="376">
        <v>37735.0</v>
      </c>
      <c r="B925" s="380" t="s">
        <v>7587</v>
      </c>
      <c r="C925" s="376" t="s">
        <v>3602</v>
      </c>
      <c r="D925" s="376" t="s">
        <v>3603</v>
      </c>
      <c r="E925" s="376" t="s">
        <v>7588</v>
      </c>
      <c r="F925" s="487"/>
    </row>
    <row r="926" ht="15.75" customHeight="1">
      <c r="A926" s="376">
        <v>41758.0</v>
      </c>
      <c r="B926" s="380" t="s">
        <v>7591</v>
      </c>
      <c r="C926" s="376" t="s">
        <v>3602</v>
      </c>
      <c r="D926" s="376" t="s">
        <v>3603</v>
      </c>
      <c r="E926" s="376" t="s">
        <v>7592</v>
      </c>
      <c r="F926" s="488"/>
    </row>
    <row r="927" ht="15.75" customHeight="1">
      <c r="A927" s="376">
        <v>5090.0</v>
      </c>
      <c r="B927" s="380" t="s">
        <v>7593</v>
      </c>
      <c r="C927" s="376" t="s">
        <v>3602</v>
      </c>
      <c r="D927" s="376" t="s">
        <v>3653</v>
      </c>
      <c r="E927" s="376" t="s">
        <v>7594</v>
      </c>
      <c r="F927" s="487"/>
    </row>
    <row r="928" ht="15.75" customHeight="1">
      <c r="A928" s="376">
        <v>5085.0</v>
      </c>
      <c r="B928" s="380" t="s">
        <v>7596</v>
      </c>
      <c r="C928" s="376" t="s">
        <v>3602</v>
      </c>
      <c r="D928" s="376" t="s">
        <v>3603</v>
      </c>
      <c r="E928" s="376" t="s">
        <v>7598</v>
      </c>
      <c r="F928" s="488"/>
    </row>
    <row r="929" ht="15.75" customHeight="1">
      <c r="A929" s="376">
        <v>38374.0</v>
      </c>
      <c r="B929" s="380" t="s">
        <v>7599</v>
      </c>
      <c r="C929" s="376" t="s">
        <v>3602</v>
      </c>
      <c r="D929" s="376" t="s">
        <v>3603</v>
      </c>
      <c r="E929" s="376" t="s">
        <v>7601</v>
      </c>
      <c r="F929" s="487"/>
    </row>
    <row r="930" ht="15.75" customHeight="1">
      <c r="A930" s="376">
        <v>20212.0</v>
      </c>
      <c r="B930" s="380" t="s">
        <v>7604</v>
      </c>
      <c r="C930" s="376" t="s">
        <v>3730</v>
      </c>
      <c r="D930" s="376" t="s">
        <v>3603</v>
      </c>
      <c r="E930" s="376" t="s">
        <v>6735</v>
      </c>
      <c r="F930" s="488"/>
    </row>
    <row r="931" ht="15.75" customHeight="1">
      <c r="A931" s="376">
        <v>4430.0</v>
      </c>
      <c r="B931" s="380" t="s">
        <v>7607</v>
      </c>
      <c r="C931" s="376" t="s">
        <v>3730</v>
      </c>
      <c r="D931" s="376" t="s">
        <v>3653</v>
      </c>
      <c r="E931" s="376" t="s">
        <v>7608</v>
      </c>
      <c r="F931" s="487"/>
    </row>
    <row r="932" ht="15.75" customHeight="1">
      <c r="A932" s="376">
        <v>4400.0</v>
      </c>
      <c r="B932" s="380" t="s">
        <v>7610</v>
      </c>
      <c r="C932" s="376" t="s">
        <v>3730</v>
      </c>
      <c r="D932" s="376" t="s">
        <v>3603</v>
      </c>
      <c r="E932" s="376" t="s">
        <v>7612</v>
      </c>
      <c r="F932" s="488"/>
    </row>
    <row r="933" ht="15.75" customHeight="1">
      <c r="A933" s="376">
        <v>4500.0</v>
      </c>
      <c r="B933" s="380" t="s">
        <v>7613</v>
      </c>
      <c r="C933" s="376" t="s">
        <v>3730</v>
      </c>
      <c r="D933" s="376" t="s">
        <v>3603</v>
      </c>
      <c r="E933" s="376" t="s">
        <v>5595</v>
      </c>
      <c r="F933" s="487"/>
    </row>
    <row r="934" ht="15.75" customHeight="1">
      <c r="A934" s="376">
        <v>4513.0</v>
      </c>
      <c r="B934" s="380" t="s">
        <v>7617</v>
      </c>
      <c r="C934" s="376" t="s">
        <v>3730</v>
      </c>
      <c r="D934" s="376" t="s">
        <v>3603</v>
      </c>
      <c r="E934" s="376" t="s">
        <v>5033</v>
      </c>
      <c r="F934" s="488"/>
    </row>
    <row r="935" ht="15.75" customHeight="1">
      <c r="A935" s="376">
        <v>4496.0</v>
      </c>
      <c r="B935" s="380" t="s">
        <v>7620</v>
      </c>
      <c r="C935" s="376" t="s">
        <v>3730</v>
      </c>
      <c r="D935" s="376" t="s">
        <v>3603</v>
      </c>
      <c r="E935" s="376" t="s">
        <v>7622</v>
      </c>
      <c r="F935" s="487"/>
    </row>
    <row r="936" ht="15.75" customHeight="1">
      <c r="A936" s="376">
        <v>11871.0</v>
      </c>
      <c r="B936" s="380" t="s">
        <v>7624</v>
      </c>
      <c r="C936" s="376" t="s">
        <v>3602</v>
      </c>
      <c r="D936" s="376" t="s">
        <v>3629</v>
      </c>
      <c r="E936" s="376" t="s">
        <v>7626</v>
      </c>
      <c r="F936" s="488"/>
    </row>
    <row r="937" ht="15.75" customHeight="1">
      <c r="A937" s="376">
        <v>34636.0</v>
      </c>
      <c r="B937" s="380" t="s">
        <v>7627</v>
      </c>
      <c r="C937" s="376" t="s">
        <v>3602</v>
      </c>
      <c r="D937" s="376" t="s">
        <v>3653</v>
      </c>
      <c r="E937" s="376" t="s">
        <v>7630</v>
      </c>
      <c r="F937" s="487"/>
    </row>
    <row r="938" ht="15.75" customHeight="1">
      <c r="A938" s="376">
        <v>34639.0</v>
      </c>
      <c r="B938" s="380" t="s">
        <v>7631</v>
      </c>
      <c r="C938" s="376" t="s">
        <v>3602</v>
      </c>
      <c r="D938" s="376" t="s">
        <v>3603</v>
      </c>
      <c r="E938" s="376" t="s">
        <v>7634</v>
      </c>
      <c r="F938" s="488"/>
    </row>
    <row r="939" ht="15.75" customHeight="1">
      <c r="A939" s="376">
        <v>34640.0</v>
      </c>
      <c r="B939" s="380" t="s">
        <v>7636</v>
      </c>
      <c r="C939" s="376" t="s">
        <v>3602</v>
      </c>
      <c r="D939" s="376" t="s">
        <v>3603</v>
      </c>
      <c r="E939" s="376" t="s">
        <v>7637</v>
      </c>
      <c r="F939" s="487"/>
    </row>
    <row r="940" ht="15.75" customHeight="1">
      <c r="A940" s="376">
        <v>34637.0</v>
      </c>
      <c r="B940" s="380" t="s">
        <v>7640</v>
      </c>
      <c r="C940" s="376" t="s">
        <v>3602</v>
      </c>
      <c r="D940" s="376" t="s">
        <v>3603</v>
      </c>
      <c r="E940" s="376" t="s">
        <v>7642</v>
      </c>
      <c r="F940" s="488"/>
    </row>
    <row r="941" ht="15.75" customHeight="1">
      <c r="A941" s="376">
        <v>34638.0</v>
      </c>
      <c r="B941" s="380" t="s">
        <v>7645</v>
      </c>
      <c r="C941" s="376" t="s">
        <v>3602</v>
      </c>
      <c r="D941" s="376" t="s">
        <v>3603</v>
      </c>
      <c r="E941" s="376" t="s">
        <v>7647</v>
      </c>
      <c r="F941" s="487"/>
    </row>
    <row r="942" ht="15.75" customHeight="1">
      <c r="A942" s="376">
        <v>11868.0</v>
      </c>
      <c r="B942" s="380" t="s">
        <v>7649</v>
      </c>
      <c r="C942" s="376" t="s">
        <v>3602</v>
      </c>
      <c r="D942" s="376" t="s">
        <v>3629</v>
      </c>
      <c r="E942" s="376" t="s">
        <v>7651</v>
      </c>
      <c r="F942" s="488"/>
    </row>
    <row r="943" ht="15.75" customHeight="1">
      <c r="A943" s="376">
        <v>37106.0</v>
      </c>
      <c r="B943" s="380" t="s">
        <v>7652</v>
      </c>
      <c r="C943" s="376" t="s">
        <v>3602</v>
      </c>
      <c r="D943" s="376" t="s">
        <v>3629</v>
      </c>
      <c r="E943" s="376" t="s">
        <v>7655</v>
      </c>
      <c r="F943" s="487"/>
    </row>
    <row r="944" ht="15.75" customHeight="1">
      <c r="A944" s="376">
        <v>11869.0</v>
      </c>
      <c r="B944" s="380" t="s">
        <v>7656</v>
      </c>
      <c r="C944" s="376" t="s">
        <v>3602</v>
      </c>
      <c r="D944" s="376" t="s">
        <v>3629</v>
      </c>
      <c r="E944" s="376" t="s">
        <v>7658</v>
      </c>
      <c r="F944" s="488"/>
    </row>
    <row r="945" ht="15.75" customHeight="1">
      <c r="A945" s="376">
        <v>37104.0</v>
      </c>
      <c r="B945" s="380" t="s">
        <v>7660</v>
      </c>
      <c r="C945" s="376" t="s">
        <v>3602</v>
      </c>
      <c r="D945" s="376" t="s">
        <v>3629</v>
      </c>
      <c r="E945" s="376" t="s">
        <v>7661</v>
      </c>
      <c r="F945" s="487"/>
    </row>
    <row r="946" ht="15.75" customHeight="1">
      <c r="A946" s="376">
        <v>37105.0</v>
      </c>
      <c r="B946" s="380" t="s">
        <v>7664</v>
      </c>
      <c r="C946" s="376" t="s">
        <v>3602</v>
      </c>
      <c r="D946" s="376" t="s">
        <v>3629</v>
      </c>
      <c r="E946" s="376" t="s">
        <v>7666</v>
      </c>
      <c r="F946" s="488"/>
    </row>
    <row r="947" ht="15.75" customHeight="1">
      <c r="A947" s="376">
        <v>43094.0</v>
      </c>
      <c r="B947" s="380" t="s">
        <v>7667</v>
      </c>
      <c r="C947" s="376" t="s">
        <v>3602</v>
      </c>
      <c r="D947" s="376" t="s">
        <v>3603</v>
      </c>
      <c r="E947" s="376" t="s">
        <v>7670</v>
      </c>
      <c r="F947" s="487"/>
    </row>
    <row r="948" ht="15.75" customHeight="1">
      <c r="A948" s="376">
        <v>43093.0</v>
      </c>
      <c r="B948" s="380" t="s">
        <v>7672</v>
      </c>
      <c r="C948" s="376" t="s">
        <v>3602</v>
      </c>
      <c r="D948" s="376" t="s">
        <v>3603</v>
      </c>
      <c r="E948" s="376" t="s">
        <v>7674</v>
      </c>
      <c r="F948" s="488"/>
    </row>
    <row r="949" ht="15.75" customHeight="1">
      <c r="A949" s="376">
        <v>1030.0</v>
      </c>
      <c r="B949" s="380" t="s">
        <v>7678</v>
      </c>
      <c r="C949" s="376" t="s">
        <v>3602</v>
      </c>
      <c r="D949" s="376" t="s">
        <v>3653</v>
      </c>
      <c r="E949" s="376" t="s">
        <v>7679</v>
      </c>
      <c r="F949" s="487"/>
    </row>
    <row r="950" ht="15.75" customHeight="1">
      <c r="A950" s="376">
        <v>11694.0</v>
      </c>
      <c r="B950" s="380" t="s">
        <v>7682</v>
      </c>
      <c r="C950" s="376" t="s">
        <v>3602</v>
      </c>
      <c r="D950" s="376" t="s">
        <v>3603</v>
      </c>
      <c r="E950" s="376" t="s">
        <v>7685</v>
      </c>
      <c r="F950" s="488"/>
    </row>
    <row r="951" ht="15.75" customHeight="1">
      <c r="A951" s="376">
        <v>35277.0</v>
      </c>
      <c r="B951" s="380" t="s">
        <v>7687</v>
      </c>
      <c r="C951" s="376" t="s">
        <v>3602</v>
      </c>
      <c r="D951" s="376" t="s">
        <v>3603</v>
      </c>
      <c r="E951" s="376" t="s">
        <v>7689</v>
      </c>
      <c r="F951" s="487"/>
    </row>
    <row r="952" ht="15.75" customHeight="1">
      <c r="A952" s="376">
        <v>10521.0</v>
      </c>
      <c r="B952" s="380" t="s">
        <v>7690</v>
      </c>
      <c r="C952" s="376" t="s">
        <v>3602</v>
      </c>
      <c r="D952" s="376" t="s">
        <v>3603</v>
      </c>
      <c r="E952" s="376" t="s">
        <v>7691</v>
      </c>
      <c r="F952" s="488"/>
    </row>
    <row r="953" ht="15.75" customHeight="1">
      <c r="A953" s="376">
        <v>10885.0</v>
      </c>
      <c r="B953" s="380" t="s">
        <v>7694</v>
      </c>
      <c r="C953" s="376" t="s">
        <v>3602</v>
      </c>
      <c r="D953" s="376" t="s">
        <v>3603</v>
      </c>
      <c r="E953" s="376" t="s">
        <v>7695</v>
      </c>
      <c r="F953" s="487"/>
    </row>
    <row r="954" ht="15.75" customHeight="1">
      <c r="A954" s="376">
        <v>20962.0</v>
      </c>
      <c r="B954" s="380" t="s">
        <v>7698</v>
      </c>
      <c r="C954" s="376" t="s">
        <v>3602</v>
      </c>
      <c r="D954" s="376" t="s">
        <v>3653</v>
      </c>
      <c r="E954" s="376" t="s">
        <v>7699</v>
      </c>
      <c r="F954" s="488"/>
    </row>
    <row r="955" ht="15.75" customHeight="1">
      <c r="A955" s="376">
        <v>20963.0</v>
      </c>
      <c r="B955" s="380" t="s">
        <v>7701</v>
      </c>
      <c r="C955" s="376" t="s">
        <v>3602</v>
      </c>
      <c r="D955" s="376" t="s">
        <v>3603</v>
      </c>
      <c r="E955" s="376" t="s">
        <v>7703</v>
      </c>
      <c r="F955" s="487"/>
    </row>
    <row r="956" ht="15.75" customHeight="1">
      <c r="A956" s="376">
        <v>2555.0</v>
      </c>
      <c r="B956" s="380" t="s">
        <v>7704</v>
      </c>
      <c r="C956" s="376" t="s">
        <v>3602</v>
      </c>
      <c r="D956" s="376" t="s">
        <v>3603</v>
      </c>
      <c r="E956" s="376" t="s">
        <v>7237</v>
      </c>
      <c r="F956" s="488"/>
    </row>
    <row r="957" ht="15.75" customHeight="1">
      <c r="A957" s="376">
        <v>2556.0</v>
      </c>
      <c r="B957" s="380" t="s">
        <v>7707</v>
      </c>
      <c r="C957" s="376" t="s">
        <v>3602</v>
      </c>
      <c r="D957" s="376" t="s">
        <v>3603</v>
      </c>
      <c r="E957" s="376" t="s">
        <v>7708</v>
      </c>
      <c r="F957" s="487"/>
    </row>
    <row r="958" ht="15.75" customHeight="1">
      <c r="A958" s="376">
        <v>2557.0</v>
      </c>
      <c r="B958" s="380" t="s">
        <v>7711</v>
      </c>
      <c r="C958" s="376" t="s">
        <v>3602</v>
      </c>
      <c r="D958" s="376" t="s">
        <v>3603</v>
      </c>
      <c r="E958" s="376" t="s">
        <v>7111</v>
      </c>
      <c r="F958" s="488"/>
    </row>
    <row r="959" ht="15.75" customHeight="1">
      <c r="A959" s="376">
        <v>10569.0</v>
      </c>
      <c r="B959" s="380" t="s">
        <v>7713</v>
      </c>
      <c r="C959" s="376" t="s">
        <v>3602</v>
      </c>
      <c r="D959" s="376" t="s">
        <v>3603</v>
      </c>
      <c r="E959" s="376" t="s">
        <v>7111</v>
      </c>
      <c r="F959" s="487"/>
    </row>
    <row r="960" ht="15.75" customHeight="1">
      <c r="A960" s="376">
        <v>39810.0</v>
      </c>
      <c r="B960" s="380" t="s">
        <v>7715</v>
      </c>
      <c r="C960" s="376" t="s">
        <v>3602</v>
      </c>
      <c r="D960" s="376" t="s">
        <v>3603</v>
      </c>
      <c r="E960" s="376" t="s">
        <v>7716</v>
      </c>
      <c r="F960" s="488"/>
    </row>
    <row r="961" ht="15.75" customHeight="1">
      <c r="A961" s="376">
        <v>39811.0</v>
      </c>
      <c r="B961" s="380" t="s">
        <v>7720</v>
      </c>
      <c r="C961" s="376" t="s">
        <v>3602</v>
      </c>
      <c r="D961" s="376" t="s">
        <v>3603</v>
      </c>
      <c r="E961" s="376" t="s">
        <v>7721</v>
      </c>
      <c r="F961" s="487"/>
    </row>
    <row r="962" ht="15.75" customHeight="1">
      <c r="A962" s="376">
        <v>39812.0</v>
      </c>
      <c r="B962" s="380" t="s">
        <v>7722</v>
      </c>
      <c r="C962" s="376" t="s">
        <v>3602</v>
      </c>
      <c r="D962" s="376" t="s">
        <v>3603</v>
      </c>
      <c r="E962" s="376" t="s">
        <v>7724</v>
      </c>
      <c r="F962" s="488"/>
    </row>
    <row r="963" ht="15.75" customHeight="1">
      <c r="A963" s="376">
        <v>43096.0</v>
      </c>
      <c r="B963" s="380" t="s">
        <v>7727</v>
      </c>
      <c r="C963" s="376" t="s">
        <v>3602</v>
      </c>
      <c r="D963" s="376" t="s">
        <v>3603</v>
      </c>
      <c r="E963" s="376" t="s">
        <v>7728</v>
      </c>
      <c r="F963" s="487"/>
    </row>
    <row r="964" ht="15.75" customHeight="1">
      <c r="A964" s="376">
        <v>43102.0</v>
      </c>
      <c r="B964" s="380" t="s">
        <v>7731</v>
      </c>
      <c r="C964" s="376" t="s">
        <v>3602</v>
      </c>
      <c r="D964" s="376" t="s">
        <v>3603</v>
      </c>
      <c r="E964" s="376" t="s">
        <v>7732</v>
      </c>
      <c r="F964" s="488"/>
    </row>
    <row r="965" ht="15.75" customHeight="1">
      <c r="A965" s="376">
        <v>43103.0</v>
      </c>
      <c r="B965" s="380" t="s">
        <v>7735</v>
      </c>
      <c r="C965" s="376" t="s">
        <v>3602</v>
      </c>
      <c r="D965" s="376" t="s">
        <v>3603</v>
      </c>
      <c r="E965" s="376" t="s">
        <v>7736</v>
      </c>
      <c r="F965" s="487"/>
    </row>
    <row r="966" ht="15.75" customHeight="1">
      <c r="A966" s="376">
        <v>43098.0</v>
      </c>
      <c r="B966" s="380" t="s">
        <v>7738</v>
      </c>
      <c r="C966" s="376" t="s">
        <v>3602</v>
      </c>
      <c r="D966" s="376" t="s">
        <v>3603</v>
      </c>
      <c r="E966" s="376" t="s">
        <v>7740</v>
      </c>
      <c r="F966" s="488"/>
    </row>
    <row r="967" ht="15.75" customHeight="1">
      <c r="A967" s="376">
        <v>43097.0</v>
      </c>
      <c r="B967" s="380" t="s">
        <v>7742</v>
      </c>
      <c r="C967" s="376" t="s">
        <v>3602</v>
      </c>
      <c r="D967" s="376" t="s">
        <v>3603</v>
      </c>
      <c r="E967" s="376" t="s">
        <v>7744</v>
      </c>
      <c r="F967" s="487"/>
    </row>
    <row r="968" ht="15.75" customHeight="1">
      <c r="A968" s="376">
        <v>43104.0</v>
      </c>
      <c r="B968" s="380" t="s">
        <v>7745</v>
      </c>
      <c r="C968" s="376" t="s">
        <v>3602</v>
      </c>
      <c r="D968" s="376" t="s">
        <v>3603</v>
      </c>
      <c r="E968" s="376" t="s">
        <v>7748</v>
      </c>
      <c r="F968" s="488"/>
    </row>
    <row r="969" ht="15.75" customHeight="1">
      <c r="A969" s="376">
        <v>39771.0</v>
      </c>
      <c r="B969" s="380" t="s">
        <v>7750</v>
      </c>
      <c r="C969" s="376" t="s">
        <v>3602</v>
      </c>
      <c r="D969" s="376" t="s">
        <v>3603</v>
      </c>
      <c r="E969" s="376" t="s">
        <v>7753</v>
      </c>
      <c r="F969" s="487"/>
    </row>
    <row r="970" ht="15.75" customHeight="1">
      <c r="A970" s="376">
        <v>39772.0</v>
      </c>
      <c r="B970" s="380" t="s">
        <v>7754</v>
      </c>
      <c r="C970" s="376" t="s">
        <v>3602</v>
      </c>
      <c r="D970" s="376" t="s">
        <v>3603</v>
      </c>
      <c r="E970" s="376" t="s">
        <v>7756</v>
      </c>
      <c r="F970" s="488"/>
    </row>
    <row r="971" ht="15.75" customHeight="1">
      <c r="A971" s="376">
        <v>39773.0</v>
      </c>
      <c r="B971" s="380" t="s">
        <v>7758</v>
      </c>
      <c r="C971" s="376" t="s">
        <v>3602</v>
      </c>
      <c r="D971" s="376" t="s">
        <v>3603</v>
      </c>
      <c r="E971" s="376" t="s">
        <v>7759</v>
      </c>
      <c r="F971" s="487"/>
    </row>
    <row r="972" ht="15.75" customHeight="1">
      <c r="A972" s="376">
        <v>39774.0</v>
      </c>
      <c r="B972" s="380" t="s">
        <v>7762</v>
      </c>
      <c r="C972" s="376" t="s">
        <v>3602</v>
      </c>
      <c r="D972" s="376" t="s">
        <v>3603</v>
      </c>
      <c r="E972" s="376" t="s">
        <v>7763</v>
      </c>
      <c r="F972" s="488"/>
    </row>
    <row r="973" ht="15.75" customHeight="1">
      <c r="A973" s="376">
        <v>39775.0</v>
      </c>
      <c r="B973" s="380" t="s">
        <v>7764</v>
      </c>
      <c r="C973" s="376" t="s">
        <v>3602</v>
      </c>
      <c r="D973" s="376" t="s">
        <v>3603</v>
      </c>
      <c r="E973" s="376" t="s">
        <v>7766</v>
      </c>
      <c r="F973" s="487"/>
    </row>
    <row r="974" ht="15.75" customHeight="1">
      <c r="A974" s="376">
        <v>39776.0</v>
      </c>
      <c r="B974" s="380" t="s">
        <v>7769</v>
      </c>
      <c r="C974" s="376" t="s">
        <v>3602</v>
      </c>
      <c r="D974" s="376" t="s">
        <v>3603</v>
      </c>
      <c r="E974" s="376" t="s">
        <v>7770</v>
      </c>
      <c r="F974" s="488"/>
    </row>
    <row r="975" ht="15.75" customHeight="1">
      <c r="A975" s="376">
        <v>39777.0</v>
      </c>
      <c r="B975" s="380" t="s">
        <v>7771</v>
      </c>
      <c r="C975" s="376" t="s">
        <v>3602</v>
      </c>
      <c r="D975" s="376" t="s">
        <v>3603</v>
      </c>
      <c r="E975" s="376" t="s">
        <v>7772</v>
      </c>
      <c r="F975" s="487"/>
    </row>
    <row r="976" ht="15.75" customHeight="1">
      <c r="A976" s="376">
        <v>20254.0</v>
      </c>
      <c r="B976" s="380" t="s">
        <v>7774</v>
      </c>
      <c r="C976" s="376" t="s">
        <v>3602</v>
      </c>
      <c r="D976" s="376" t="s">
        <v>3603</v>
      </c>
      <c r="E976" s="376" t="s">
        <v>7776</v>
      </c>
      <c r="F976" s="488"/>
    </row>
    <row r="977" ht="15.75" customHeight="1">
      <c r="A977" s="376">
        <v>20253.0</v>
      </c>
      <c r="B977" s="380" t="s">
        <v>7777</v>
      </c>
      <c r="C977" s="376" t="s">
        <v>3602</v>
      </c>
      <c r="D977" s="376" t="s">
        <v>3603</v>
      </c>
      <c r="E977" s="376" t="s">
        <v>7780</v>
      </c>
      <c r="F977" s="487"/>
    </row>
    <row r="978" ht="15.75" customHeight="1">
      <c r="A978" s="376">
        <v>11247.0</v>
      </c>
      <c r="B978" s="380" t="s">
        <v>7781</v>
      </c>
      <c r="C978" s="376" t="s">
        <v>3602</v>
      </c>
      <c r="D978" s="376" t="s">
        <v>3603</v>
      </c>
      <c r="E978" s="376" t="s">
        <v>7782</v>
      </c>
      <c r="F978" s="488"/>
    </row>
    <row r="979" ht="15.75" customHeight="1">
      <c r="A979" s="376">
        <v>11250.0</v>
      </c>
      <c r="B979" s="380" t="s">
        <v>7783</v>
      </c>
      <c r="C979" s="376" t="s">
        <v>3602</v>
      </c>
      <c r="D979" s="376" t="s">
        <v>3603</v>
      </c>
      <c r="E979" s="376" t="s">
        <v>7784</v>
      </c>
      <c r="F979" s="487"/>
    </row>
    <row r="980" ht="15.75" customHeight="1">
      <c r="A980" s="376">
        <v>11249.0</v>
      </c>
      <c r="B980" s="380" t="s">
        <v>7785</v>
      </c>
      <c r="C980" s="376" t="s">
        <v>3602</v>
      </c>
      <c r="D980" s="376" t="s">
        <v>3603</v>
      </c>
      <c r="E980" s="376" t="s">
        <v>7788</v>
      </c>
      <c r="F980" s="488"/>
    </row>
    <row r="981" ht="15.75" customHeight="1">
      <c r="A981" s="376">
        <v>11251.0</v>
      </c>
      <c r="B981" s="380" t="s">
        <v>7790</v>
      </c>
      <c r="C981" s="376" t="s">
        <v>3602</v>
      </c>
      <c r="D981" s="376" t="s">
        <v>3603</v>
      </c>
      <c r="E981" s="376" t="s">
        <v>7791</v>
      </c>
      <c r="F981" s="487"/>
    </row>
    <row r="982" ht="15.75" customHeight="1">
      <c r="A982" s="376">
        <v>11253.0</v>
      </c>
      <c r="B982" s="380" t="s">
        <v>7793</v>
      </c>
      <c r="C982" s="376" t="s">
        <v>3602</v>
      </c>
      <c r="D982" s="376" t="s">
        <v>3603</v>
      </c>
      <c r="E982" s="376" t="s">
        <v>7795</v>
      </c>
      <c r="F982" s="488"/>
    </row>
    <row r="983" ht="15.75" customHeight="1">
      <c r="A983" s="376">
        <v>11255.0</v>
      </c>
      <c r="B983" s="380" t="s">
        <v>7797</v>
      </c>
      <c r="C983" s="376" t="s">
        <v>3602</v>
      </c>
      <c r="D983" s="376" t="s">
        <v>3603</v>
      </c>
      <c r="E983" s="376" t="s">
        <v>7799</v>
      </c>
      <c r="F983" s="487"/>
    </row>
    <row r="984" ht="15.75" customHeight="1">
      <c r="A984" s="376">
        <v>14055.0</v>
      </c>
      <c r="B984" s="380" t="s">
        <v>7800</v>
      </c>
      <c r="C984" s="376" t="s">
        <v>3602</v>
      </c>
      <c r="D984" s="376" t="s">
        <v>3603</v>
      </c>
      <c r="E984" s="376" t="s">
        <v>7801</v>
      </c>
      <c r="F984" s="488"/>
    </row>
    <row r="985" ht="15.75" customHeight="1">
      <c r="A985" s="376">
        <v>11256.0</v>
      </c>
      <c r="B985" s="380" t="s">
        <v>7802</v>
      </c>
      <c r="C985" s="376" t="s">
        <v>3602</v>
      </c>
      <c r="D985" s="376" t="s">
        <v>3603</v>
      </c>
      <c r="E985" s="376" t="s">
        <v>7803</v>
      </c>
      <c r="F985" s="487"/>
    </row>
    <row r="986" ht="15.75" customHeight="1">
      <c r="A986" s="376">
        <v>1872.0</v>
      </c>
      <c r="B986" s="380" t="s">
        <v>7805</v>
      </c>
      <c r="C986" s="376" t="s">
        <v>3602</v>
      </c>
      <c r="D986" s="376" t="s">
        <v>3603</v>
      </c>
      <c r="E986" s="376" t="s">
        <v>7807</v>
      </c>
      <c r="F986" s="488"/>
    </row>
    <row r="987" ht="15.75" customHeight="1">
      <c r="A987" s="376">
        <v>1873.0</v>
      </c>
      <c r="B987" s="380" t="s">
        <v>7809</v>
      </c>
      <c r="C987" s="376" t="s">
        <v>3602</v>
      </c>
      <c r="D987" s="376" t="s">
        <v>3603</v>
      </c>
      <c r="E987" s="376" t="s">
        <v>7810</v>
      </c>
      <c r="F987" s="487"/>
    </row>
    <row r="988" ht="15.75" customHeight="1">
      <c r="A988" s="376">
        <v>39693.0</v>
      </c>
      <c r="B988" s="380" t="s">
        <v>7811</v>
      </c>
      <c r="C988" s="376" t="s">
        <v>3602</v>
      </c>
      <c r="D988" s="376" t="s">
        <v>3603</v>
      </c>
      <c r="E988" s="376" t="s">
        <v>7812</v>
      </c>
      <c r="F988" s="488"/>
    </row>
    <row r="989" ht="15.75" customHeight="1">
      <c r="A989" s="376">
        <v>39692.0</v>
      </c>
      <c r="B989" s="380" t="s">
        <v>7813</v>
      </c>
      <c r="C989" s="376" t="s">
        <v>3602</v>
      </c>
      <c r="D989" s="376" t="s">
        <v>3603</v>
      </c>
      <c r="E989" s="376" t="s">
        <v>7815</v>
      </c>
      <c r="F989" s="487"/>
    </row>
    <row r="990" ht="15.75" customHeight="1">
      <c r="A990" s="376">
        <v>3280.0</v>
      </c>
      <c r="B990" s="380" t="s">
        <v>7817</v>
      </c>
      <c r="C990" s="376" t="s">
        <v>3602</v>
      </c>
      <c r="D990" s="376" t="s">
        <v>3603</v>
      </c>
      <c r="E990" s="376" t="s">
        <v>3248</v>
      </c>
      <c r="F990" s="488"/>
    </row>
    <row r="991" ht="15.75" customHeight="1">
      <c r="A991" s="376">
        <v>11881.0</v>
      </c>
      <c r="B991" s="380" t="s">
        <v>7821</v>
      </c>
      <c r="C991" s="376" t="s">
        <v>3602</v>
      </c>
      <c r="D991" s="376" t="s">
        <v>3603</v>
      </c>
      <c r="E991" s="376" t="s">
        <v>7823</v>
      </c>
      <c r="F991" s="487"/>
    </row>
    <row r="992" ht="15.75" customHeight="1">
      <c r="A992" s="376">
        <v>34641.0</v>
      </c>
      <c r="B992" s="380" t="s">
        <v>7824</v>
      </c>
      <c r="C992" s="376" t="s">
        <v>3602</v>
      </c>
      <c r="D992" s="376" t="s">
        <v>3603</v>
      </c>
      <c r="E992" s="376" t="s">
        <v>7826</v>
      </c>
      <c r="F992" s="488"/>
    </row>
    <row r="993" ht="15.75" customHeight="1">
      <c r="A993" s="376">
        <v>34643.0</v>
      </c>
      <c r="B993" s="380" t="s">
        <v>7829</v>
      </c>
      <c r="C993" s="376" t="s">
        <v>3602</v>
      </c>
      <c r="D993" s="376" t="s">
        <v>3603</v>
      </c>
      <c r="E993" s="376" t="s">
        <v>7830</v>
      </c>
      <c r="F993" s="487"/>
    </row>
    <row r="994" ht="15.75" customHeight="1">
      <c r="A994" s="376">
        <v>3278.0</v>
      </c>
      <c r="B994" s="380" t="s">
        <v>7834</v>
      </c>
      <c r="C994" s="376" t="s">
        <v>3602</v>
      </c>
      <c r="D994" s="376" t="s">
        <v>3603</v>
      </c>
      <c r="E994" s="376" t="s">
        <v>4898</v>
      </c>
      <c r="F994" s="488"/>
    </row>
    <row r="995" ht="15.75" customHeight="1">
      <c r="A995" s="376">
        <v>3279.0</v>
      </c>
      <c r="B995" s="380" t="s">
        <v>7835</v>
      </c>
      <c r="C995" s="376" t="s">
        <v>3602</v>
      </c>
      <c r="D995" s="376" t="s">
        <v>3603</v>
      </c>
      <c r="E995" s="376" t="s">
        <v>7837</v>
      </c>
      <c r="F995" s="487"/>
    </row>
    <row r="996" ht="15.75" customHeight="1">
      <c r="A996" s="376">
        <v>1062.0</v>
      </c>
      <c r="B996" s="380" t="s">
        <v>7839</v>
      </c>
      <c r="C996" s="376" t="s">
        <v>3602</v>
      </c>
      <c r="D996" s="376" t="s">
        <v>3653</v>
      </c>
      <c r="E996" s="376" t="s">
        <v>7840</v>
      </c>
      <c r="F996" s="488"/>
    </row>
    <row r="997" ht="15.75" customHeight="1">
      <c r="A997" s="376">
        <v>39686.0</v>
      </c>
      <c r="B997" s="380" t="s">
        <v>7844</v>
      </c>
      <c r="C997" s="376" t="s">
        <v>3602</v>
      </c>
      <c r="D997" s="376" t="s">
        <v>3603</v>
      </c>
      <c r="E997" s="376" t="s">
        <v>7845</v>
      </c>
      <c r="F997" s="487"/>
    </row>
    <row r="998" ht="15.75" customHeight="1">
      <c r="A998" s="376">
        <v>43095.0</v>
      </c>
      <c r="B998" s="380" t="s">
        <v>7848</v>
      </c>
      <c r="C998" s="376" t="s">
        <v>3602</v>
      </c>
      <c r="D998" s="376" t="s">
        <v>3603</v>
      </c>
      <c r="E998" s="376" t="s">
        <v>7851</v>
      </c>
      <c r="F998" s="488"/>
    </row>
    <row r="999" ht="15.75" customHeight="1">
      <c r="A999" s="376">
        <v>1871.0</v>
      </c>
      <c r="B999" s="380" t="s">
        <v>7852</v>
      </c>
      <c r="C999" s="376" t="s">
        <v>3602</v>
      </c>
      <c r="D999" s="376" t="s">
        <v>3603</v>
      </c>
      <c r="E999" s="376" t="s">
        <v>5671</v>
      </c>
      <c r="F999" s="487"/>
    </row>
    <row r="1000" ht="15.75" customHeight="1">
      <c r="A1000" s="376">
        <v>12001.0</v>
      </c>
      <c r="B1000" s="380" t="s">
        <v>7853</v>
      </c>
      <c r="C1000" s="376" t="s">
        <v>3602</v>
      </c>
      <c r="D1000" s="376" t="s">
        <v>3603</v>
      </c>
      <c r="E1000" s="376" t="s">
        <v>6172</v>
      </c>
      <c r="F1000" s="488"/>
    </row>
    <row r="1001" ht="15.75" customHeight="1">
      <c r="A1001" s="376">
        <v>11882.0</v>
      </c>
      <c r="B1001" s="380" t="s">
        <v>7858</v>
      </c>
      <c r="C1001" s="376" t="s">
        <v>3602</v>
      </c>
      <c r="D1001" s="376" t="s">
        <v>3603</v>
      </c>
      <c r="E1001" s="376" t="s">
        <v>4898</v>
      </c>
      <c r="F1001" s="487"/>
    </row>
    <row r="1002" ht="15.75" customHeight="1">
      <c r="A1002" s="376">
        <v>1068.0</v>
      </c>
      <c r="B1002" s="380" t="s">
        <v>7863</v>
      </c>
      <c r="C1002" s="376" t="s">
        <v>3602</v>
      </c>
      <c r="D1002" s="376" t="s">
        <v>3603</v>
      </c>
      <c r="E1002" s="376" t="s">
        <v>7866</v>
      </c>
      <c r="F1002" s="488"/>
    </row>
    <row r="1003" ht="15.75" customHeight="1">
      <c r="A1003" s="376">
        <v>39690.0</v>
      </c>
      <c r="B1003" s="380" t="s">
        <v>7868</v>
      </c>
      <c r="C1003" s="376" t="s">
        <v>3602</v>
      </c>
      <c r="D1003" s="376" t="s">
        <v>3603</v>
      </c>
      <c r="E1003" s="376" t="s">
        <v>7870</v>
      </c>
      <c r="F1003" s="487"/>
    </row>
    <row r="1004" ht="15.75" customHeight="1">
      <c r="A1004" s="376">
        <v>39691.0</v>
      </c>
      <c r="B1004" s="380" t="s">
        <v>7872</v>
      </c>
      <c r="C1004" s="376" t="s">
        <v>3602</v>
      </c>
      <c r="D1004" s="376" t="s">
        <v>3603</v>
      </c>
      <c r="E1004" s="376" t="s">
        <v>7874</v>
      </c>
      <c r="F1004" s="488"/>
    </row>
    <row r="1005" ht="15.75" customHeight="1">
      <c r="A1005" s="376">
        <v>39808.0</v>
      </c>
      <c r="B1005" s="380" t="s">
        <v>7877</v>
      </c>
      <c r="C1005" s="376" t="s">
        <v>3602</v>
      </c>
      <c r="D1005" s="376" t="s">
        <v>3603</v>
      </c>
      <c r="E1005" s="376" t="s">
        <v>5317</v>
      </c>
      <c r="F1005" s="487"/>
    </row>
    <row r="1006" ht="15.75" customHeight="1">
      <c r="A1006" s="376">
        <v>39809.0</v>
      </c>
      <c r="B1006" s="380" t="s">
        <v>7880</v>
      </c>
      <c r="C1006" s="376" t="s">
        <v>3602</v>
      </c>
      <c r="D1006" s="376" t="s">
        <v>3603</v>
      </c>
      <c r="E1006" s="376" t="s">
        <v>7883</v>
      </c>
      <c r="F1006" s="488"/>
    </row>
    <row r="1007" ht="15.75" customHeight="1">
      <c r="A1007" s="376">
        <v>11713.0</v>
      </c>
      <c r="B1007" s="380" t="s">
        <v>7887</v>
      </c>
      <c r="C1007" s="376" t="s">
        <v>3602</v>
      </c>
      <c r="D1007" s="376" t="s">
        <v>3603</v>
      </c>
      <c r="E1007" s="376" t="s">
        <v>7888</v>
      </c>
      <c r="F1007" s="487"/>
    </row>
    <row r="1008" ht="15.75" customHeight="1">
      <c r="A1008" s="376">
        <v>11716.0</v>
      </c>
      <c r="B1008" s="380" t="s">
        <v>7890</v>
      </c>
      <c r="C1008" s="376" t="s">
        <v>3602</v>
      </c>
      <c r="D1008" s="376" t="s">
        <v>3603</v>
      </c>
      <c r="E1008" s="376" t="s">
        <v>4612</v>
      </c>
      <c r="F1008" s="488"/>
    </row>
    <row r="1009" ht="15.75" customHeight="1">
      <c r="A1009" s="376">
        <v>5103.0</v>
      </c>
      <c r="B1009" s="380" t="s">
        <v>7894</v>
      </c>
      <c r="C1009" s="376" t="s">
        <v>3602</v>
      </c>
      <c r="D1009" s="376" t="s">
        <v>3603</v>
      </c>
      <c r="E1009" s="376" t="s">
        <v>7896</v>
      </c>
      <c r="F1009" s="487"/>
    </row>
    <row r="1010" ht="15.75" customHeight="1">
      <c r="A1010" s="376">
        <v>11712.0</v>
      </c>
      <c r="B1010" s="380" t="s">
        <v>7898</v>
      </c>
      <c r="C1010" s="376" t="s">
        <v>3602</v>
      </c>
      <c r="D1010" s="376" t="s">
        <v>3653</v>
      </c>
      <c r="E1010" s="376" t="s">
        <v>7901</v>
      </c>
      <c r="F1010" s="488"/>
    </row>
    <row r="1011" ht="15.75" customHeight="1">
      <c r="A1011" s="376">
        <v>11717.0</v>
      </c>
      <c r="B1011" s="380" t="s">
        <v>7904</v>
      </c>
      <c r="C1011" s="376" t="s">
        <v>3602</v>
      </c>
      <c r="D1011" s="376" t="s">
        <v>3603</v>
      </c>
      <c r="E1011" s="376" t="s">
        <v>7907</v>
      </c>
      <c r="F1011" s="487"/>
    </row>
    <row r="1012" ht="15.75" customHeight="1">
      <c r="A1012" s="376">
        <v>11714.0</v>
      </c>
      <c r="B1012" s="380" t="s">
        <v>7909</v>
      </c>
      <c r="C1012" s="376" t="s">
        <v>3602</v>
      </c>
      <c r="D1012" s="376" t="s">
        <v>3603</v>
      </c>
      <c r="E1012" s="376" t="s">
        <v>7911</v>
      </c>
      <c r="F1012" s="488"/>
    </row>
    <row r="1013" ht="15.75" customHeight="1">
      <c r="A1013" s="376">
        <v>11715.0</v>
      </c>
      <c r="B1013" s="380" t="s">
        <v>7913</v>
      </c>
      <c r="C1013" s="376" t="s">
        <v>3602</v>
      </c>
      <c r="D1013" s="376" t="s">
        <v>3603</v>
      </c>
      <c r="E1013" s="376" t="s">
        <v>7916</v>
      </c>
      <c r="F1013" s="487"/>
    </row>
    <row r="1014" ht="15.75" customHeight="1">
      <c r="A1014" s="376">
        <v>11880.0</v>
      </c>
      <c r="B1014" s="380" t="s">
        <v>7918</v>
      </c>
      <c r="C1014" s="376" t="s">
        <v>3602</v>
      </c>
      <c r="D1014" s="376" t="s">
        <v>3603</v>
      </c>
      <c r="E1014" s="376" t="s">
        <v>7921</v>
      </c>
      <c r="F1014" s="488"/>
    </row>
    <row r="1015" ht="15.75" customHeight="1">
      <c r="A1015" s="376">
        <v>1106.0</v>
      </c>
      <c r="B1015" s="380" t="s">
        <v>7923</v>
      </c>
      <c r="C1015" s="376" t="s">
        <v>3745</v>
      </c>
      <c r="D1015" s="376" t="s">
        <v>3653</v>
      </c>
      <c r="E1015" s="376" t="s">
        <v>5246</v>
      </c>
      <c r="F1015" s="487"/>
    </row>
    <row r="1016" ht="15.75" customHeight="1">
      <c r="A1016" s="376">
        <v>11161.0</v>
      </c>
      <c r="B1016" s="380" t="s">
        <v>7926</v>
      </c>
      <c r="C1016" s="376" t="s">
        <v>3745</v>
      </c>
      <c r="D1016" s="376" t="s">
        <v>3603</v>
      </c>
      <c r="E1016" s="376" t="s">
        <v>7525</v>
      </c>
      <c r="F1016" s="488"/>
    </row>
    <row r="1017" ht="15.75" customHeight="1">
      <c r="A1017" s="376">
        <v>1107.0</v>
      </c>
      <c r="B1017" s="380" t="s">
        <v>7929</v>
      </c>
      <c r="C1017" s="376" t="s">
        <v>3745</v>
      </c>
      <c r="D1017" s="376" t="s">
        <v>3603</v>
      </c>
      <c r="E1017" s="376" t="s">
        <v>3929</v>
      </c>
      <c r="F1017" s="487"/>
    </row>
    <row r="1018" ht="15.75" customHeight="1">
      <c r="A1018" s="376">
        <v>4758.0</v>
      </c>
      <c r="B1018" s="380" t="s">
        <v>7932</v>
      </c>
      <c r="C1018" s="376" t="s">
        <v>3637</v>
      </c>
      <c r="D1018" s="376" t="s">
        <v>3603</v>
      </c>
      <c r="E1018" s="376" t="s">
        <v>7935</v>
      </c>
      <c r="F1018" s="488"/>
    </row>
    <row r="1019" ht="15.75" customHeight="1">
      <c r="A1019" s="376">
        <v>41080.0</v>
      </c>
      <c r="B1019" s="380" t="s">
        <v>7937</v>
      </c>
      <c r="C1019" s="376" t="s">
        <v>4564</v>
      </c>
      <c r="D1019" s="376" t="s">
        <v>3603</v>
      </c>
      <c r="E1019" s="376" t="s">
        <v>7938</v>
      </c>
      <c r="F1019" s="487"/>
    </row>
    <row r="1020" ht="15.75" customHeight="1">
      <c r="A1020" s="376">
        <v>25963.0</v>
      </c>
      <c r="B1020" s="380" t="s">
        <v>7941</v>
      </c>
      <c r="C1020" s="376" t="s">
        <v>3745</v>
      </c>
      <c r="D1020" s="376" t="s">
        <v>3603</v>
      </c>
      <c r="E1020" s="376" t="s">
        <v>6440</v>
      </c>
      <c r="F1020" s="488"/>
    </row>
    <row r="1021" ht="15.75" customHeight="1">
      <c r="A1021" s="376">
        <v>4759.0</v>
      </c>
      <c r="B1021" s="380" t="s">
        <v>7944</v>
      </c>
      <c r="C1021" s="376" t="s">
        <v>3637</v>
      </c>
      <c r="D1021" s="376" t="s">
        <v>3603</v>
      </c>
      <c r="E1021" s="376" t="s">
        <v>4056</v>
      </c>
      <c r="F1021" s="487"/>
    </row>
    <row r="1022" ht="15.75" customHeight="1">
      <c r="A1022" s="376">
        <v>41068.0</v>
      </c>
      <c r="B1022" s="380" t="s">
        <v>7945</v>
      </c>
      <c r="C1022" s="376" t="s">
        <v>4564</v>
      </c>
      <c r="D1022" s="376" t="s">
        <v>3603</v>
      </c>
      <c r="E1022" s="376" t="s">
        <v>7946</v>
      </c>
      <c r="F1022" s="488"/>
    </row>
    <row r="1023" ht="15.75" customHeight="1">
      <c r="A1023" s="376">
        <v>1108.0</v>
      </c>
      <c r="B1023" s="380" t="s">
        <v>7947</v>
      </c>
      <c r="C1023" s="376" t="s">
        <v>3730</v>
      </c>
      <c r="D1023" s="376" t="s">
        <v>3603</v>
      </c>
      <c r="E1023" s="376" t="s">
        <v>7949</v>
      </c>
      <c r="F1023" s="487"/>
    </row>
    <row r="1024" ht="15.75" customHeight="1">
      <c r="A1024" s="376">
        <v>1117.0</v>
      </c>
      <c r="B1024" s="380" t="s">
        <v>7951</v>
      </c>
      <c r="C1024" s="376" t="s">
        <v>3730</v>
      </c>
      <c r="D1024" s="376" t="s">
        <v>3603</v>
      </c>
      <c r="E1024" s="376" t="s">
        <v>7952</v>
      </c>
      <c r="F1024" s="488"/>
    </row>
    <row r="1025" ht="15.75" customHeight="1">
      <c r="A1025" s="376">
        <v>1118.0</v>
      </c>
      <c r="B1025" s="380" t="s">
        <v>7954</v>
      </c>
      <c r="C1025" s="376" t="s">
        <v>3730</v>
      </c>
      <c r="D1025" s="376" t="s">
        <v>3603</v>
      </c>
      <c r="E1025" s="376" t="s">
        <v>7956</v>
      </c>
      <c r="F1025" s="487"/>
    </row>
    <row r="1026" ht="15.75" customHeight="1">
      <c r="A1026" s="376">
        <v>1110.0</v>
      </c>
      <c r="B1026" s="380" t="s">
        <v>7957</v>
      </c>
      <c r="C1026" s="376" t="s">
        <v>3730</v>
      </c>
      <c r="D1026" s="376" t="s">
        <v>3603</v>
      </c>
      <c r="E1026" s="376" t="s">
        <v>7956</v>
      </c>
      <c r="F1026" s="488"/>
    </row>
    <row r="1027" ht="15.75" customHeight="1">
      <c r="A1027" s="376">
        <v>12618.0</v>
      </c>
      <c r="B1027" s="380" t="s">
        <v>7961</v>
      </c>
      <c r="C1027" s="376" t="s">
        <v>3602</v>
      </c>
      <c r="D1027" s="376" t="s">
        <v>3629</v>
      </c>
      <c r="E1027" s="376" t="s">
        <v>7962</v>
      </c>
      <c r="F1027" s="487"/>
    </row>
    <row r="1028" ht="15.75" customHeight="1">
      <c r="A1028" s="376">
        <v>40784.0</v>
      </c>
      <c r="B1028" s="380" t="s">
        <v>7965</v>
      </c>
      <c r="C1028" s="376" t="s">
        <v>3730</v>
      </c>
      <c r="D1028" s="376" t="s">
        <v>3603</v>
      </c>
      <c r="E1028" s="376" t="s">
        <v>7966</v>
      </c>
      <c r="F1028" s="488"/>
    </row>
    <row r="1029" ht="15.75" customHeight="1">
      <c r="A1029" s="376">
        <v>40871.0</v>
      </c>
      <c r="B1029" s="380" t="s">
        <v>7967</v>
      </c>
      <c r="C1029" s="376" t="s">
        <v>3730</v>
      </c>
      <c r="D1029" s="376" t="s">
        <v>3603</v>
      </c>
      <c r="E1029" s="376" t="s">
        <v>7968</v>
      </c>
      <c r="F1029" s="487"/>
    </row>
    <row r="1030" ht="15.75" customHeight="1">
      <c r="A1030" s="376">
        <v>40782.0</v>
      </c>
      <c r="B1030" s="380" t="s">
        <v>7970</v>
      </c>
      <c r="C1030" s="376" t="s">
        <v>3730</v>
      </c>
      <c r="D1030" s="376" t="s">
        <v>3603</v>
      </c>
      <c r="E1030" s="376" t="s">
        <v>7971</v>
      </c>
      <c r="F1030" s="488"/>
    </row>
    <row r="1031" ht="15.75" customHeight="1">
      <c r="A1031" s="376">
        <v>40869.0</v>
      </c>
      <c r="B1031" s="380" t="s">
        <v>7973</v>
      </c>
      <c r="C1031" s="376" t="s">
        <v>3730</v>
      </c>
      <c r="D1031" s="376" t="s">
        <v>3603</v>
      </c>
      <c r="E1031" s="376" t="s">
        <v>2841</v>
      </c>
      <c r="F1031" s="487"/>
    </row>
    <row r="1032" ht="15.75" customHeight="1">
      <c r="A1032" s="376">
        <v>40783.0</v>
      </c>
      <c r="B1032" s="380" t="s">
        <v>7974</v>
      </c>
      <c r="C1032" s="376" t="s">
        <v>3730</v>
      </c>
      <c r="D1032" s="376" t="s">
        <v>3603</v>
      </c>
      <c r="E1032" s="376" t="s">
        <v>7976</v>
      </c>
      <c r="F1032" s="488"/>
    </row>
    <row r="1033" ht="15.75" customHeight="1">
      <c r="A1033" s="376">
        <v>40870.0</v>
      </c>
      <c r="B1033" s="380" t="s">
        <v>7978</v>
      </c>
      <c r="C1033" s="376" t="s">
        <v>3730</v>
      </c>
      <c r="D1033" s="376" t="s">
        <v>3603</v>
      </c>
      <c r="E1033" s="376" t="s">
        <v>7979</v>
      </c>
      <c r="F1033" s="487"/>
    </row>
    <row r="1034" ht="15.75" customHeight="1">
      <c r="A1034" s="376">
        <v>1109.0</v>
      </c>
      <c r="B1034" s="380" t="s">
        <v>7981</v>
      </c>
      <c r="C1034" s="376" t="s">
        <v>3730</v>
      </c>
      <c r="D1034" s="376" t="s">
        <v>3603</v>
      </c>
      <c r="E1034" s="376" t="s">
        <v>7949</v>
      </c>
      <c r="F1034" s="488"/>
    </row>
    <row r="1035" ht="15.75" customHeight="1">
      <c r="A1035" s="376">
        <v>1119.0</v>
      </c>
      <c r="B1035" s="380" t="s">
        <v>7984</v>
      </c>
      <c r="C1035" s="376" t="s">
        <v>3730</v>
      </c>
      <c r="D1035" s="376" t="s">
        <v>3603</v>
      </c>
      <c r="E1035" s="376" t="s">
        <v>7987</v>
      </c>
      <c r="F1035" s="487"/>
    </row>
    <row r="1036" ht="15.75" customHeight="1">
      <c r="A1036" s="376">
        <v>13115.0</v>
      </c>
      <c r="B1036" s="380" t="s">
        <v>7989</v>
      </c>
      <c r="C1036" s="376" t="s">
        <v>3730</v>
      </c>
      <c r="D1036" s="376" t="s">
        <v>3603</v>
      </c>
      <c r="E1036" s="376" t="s">
        <v>7990</v>
      </c>
      <c r="F1036" s="488"/>
    </row>
    <row r="1037" ht="15.75" customHeight="1">
      <c r="A1037" s="376">
        <v>10541.0</v>
      </c>
      <c r="B1037" s="380" t="s">
        <v>7993</v>
      </c>
      <c r="C1037" s="376" t="s">
        <v>3730</v>
      </c>
      <c r="D1037" s="376" t="s">
        <v>3603</v>
      </c>
      <c r="E1037" s="376" t="s">
        <v>7994</v>
      </c>
      <c r="F1037" s="487"/>
    </row>
    <row r="1038" ht="15.75" customHeight="1">
      <c r="A1038" s="376">
        <v>10543.0</v>
      </c>
      <c r="B1038" s="380" t="s">
        <v>7997</v>
      </c>
      <c r="C1038" s="376" t="s">
        <v>3730</v>
      </c>
      <c r="D1038" s="376" t="s">
        <v>3603</v>
      </c>
      <c r="E1038" s="376" t="s">
        <v>7998</v>
      </c>
      <c r="F1038" s="488"/>
    </row>
    <row r="1039" ht="15.75" customHeight="1">
      <c r="A1039" s="376">
        <v>10544.0</v>
      </c>
      <c r="B1039" s="380" t="s">
        <v>7999</v>
      </c>
      <c r="C1039" s="376" t="s">
        <v>3730</v>
      </c>
      <c r="D1039" s="376" t="s">
        <v>3603</v>
      </c>
      <c r="E1039" s="376" t="s">
        <v>8002</v>
      </c>
      <c r="F1039" s="487"/>
    </row>
    <row r="1040" ht="15.75" customHeight="1">
      <c r="A1040" s="376">
        <v>10545.0</v>
      </c>
      <c r="B1040" s="380" t="s">
        <v>8005</v>
      </c>
      <c r="C1040" s="376" t="s">
        <v>3730</v>
      </c>
      <c r="D1040" s="376" t="s">
        <v>3603</v>
      </c>
      <c r="E1040" s="376" t="s">
        <v>8006</v>
      </c>
      <c r="F1040" s="488"/>
    </row>
    <row r="1041" ht="15.75" customHeight="1">
      <c r="A1041" s="376">
        <v>10542.0</v>
      </c>
      <c r="B1041" s="380" t="s">
        <v>8009</v>
      </c>
      <c r="C1041" s="376" t="s">
        <v>3730</v>
      </c>
      <c r="D1041" s="376" t="s">
        <v>3603</v>
      </c>
      <c r="E1041" s="376" t="s">
        <v>8010</v>
      </c>
      <c r="F1041" s="487"/>
    </row>
    <row r="1042" ht="15.75" customHeight="1">
      <c r="A1042" s="376">
        <v>38365.0</v>
      </c>
      <c r="B1042" s="380" t="s">
        <v>8012</v>
      </c>
      <c r="C1042" s="376" t="s">
        <v>3627</v>
      </c>
      <c r="D1042" s="376" t="s">
        <v>3603</v>
      </c>
      <c r="E1042" s="376" t="s">
        <v>7807</v>
      </c>
      <c r="F1042" s="488"/>
    </row>
    <row r="1043" ht="15.75" customHeight="1">
      <c r="A1043" s="376">
        <v>37745.0</v>
      </c>
      <c r="B1043" s="380" t="s">
        <v>8014</v>
      </c>
      <c r="C1043" s="376" t="s">
        <v>3602</v>
      </c>
      <c r="D1043" s="376" t="s">
        <v>3653</v>
      </c>
      <c r="E1043" s="376" t="s">
        <v>8017</v>
      </c>
      <c r="F1043" s="487"/>
    </row>
    <row r="1044" ht="15.75" customHeight="1">
      <c r="A1044" s="376">
        <v>37754.0</v>
      </c>
      <c r="B1044" s="380" t="s">
        <v>8019</v>
      </c>
      <c r="C1044" s="376" t="s">
        <v>3602</v>
      </c>
      <c r="D1044" s="376" t="s">
        <v>3603</v>
      </c>
      <c r="E1044" s="376" t="s">
        <v>8021</v>
      </c>
      <c r="F1044" s="488"/>
    </row>
    <row r="1045" ht="15.75" customHeight="1">
      <c r="A1045" s="376">
        <v>37748.0</v>
      </c>
      <c r="B1045" s="380" t="s">
        <v>8023</v>
      </c>
      <c r="C1045" s="376" t="s">
        <v>3602</v>
      </c>
      <c r="D1045" s="376" t="s">
        <v>3603</v>
      </c>
      <c r="E1045" s="376" t="s">
        <v>8026</v>
      </c>
      <c r="F1045" s="487"/>
    </row>
    <row r="1046" ht="15.75" customHeight="1">
      <c r="A1046" s="376">
        <v>37761.0</v>
      </c>
      <c r="B1046" s="380" t="s">
        <v>8027</v>
      </c>
      <c r="C1046" s="376" t="s">
        <v>3602</v>
      </c>
      <c r="D1046" s="376" t="s">
        <v>3603</v>
      </c>
      <c r="E1046" s="376" t="s">
        <v>8029</v>
      </c>
      <c r="F1046" s="488"/>
    </row>
    <row r="1047" ht="15.75" customHeight="1">
      <c r="A1047" s="376">
        <v>37757.0</v>
      </c>
      <c r="B1047" s="380" t="s">
        <v>8031</v>
      </c>
      <c r="C1047" s="376" t="s">
        <v>3602</v>
      </c>
      <c r="D1047" s="376" t="s">
        <v>3603</v>
      </c>
      <c r="E1047" s="376" t="s">
        <v>8032</v>
      </c>
      <c r="F1047" s="487"/>
    </row>
    <row r="1048" ht="15.75" customHeight="1">
      <c r="A1048" s="376">
        <v>37759.0</v>
      </c>
      <c r="B1048" s="380" t="s">
        <v>8035</v>
      </c>
      <c r="C1048" s="376" t="s">
        <v>3602</v>
      </c>
      <c r="D1048" s="376" t="s">
        <v>3603</v>
      </c>
      <c r="E1048" s="376" t="s">
        <v>8037</v>
      </c>
      <c r="F1048" s="488"/>
    </row>
    <row r="1049" ht="15.75" customHeight="1">
      <c r="A1049" s="376">
        <v>37766.0</v>
      </c>
      <c r="B1049" s="380" t="s">
        <v>8040</v>
      </c>
      <c r="C1049" s="376" t="s">
        <v>3602</v>
      </c>
      <c r="D1049" s="376" t="s">
        <v>3603</v>
      </c>
      <c r="E1049" s="376" t="s">
        <v>8042</v>
      </c>
      <c r="F1049" s="487"/>
    </row>
    <row r="1050" ht="15.75" customHeight="1">
      <c r="A1050" s="376">
        <v>37752.0</v>
      </c>
      <c r="B1050" s="380" t="s">
        <v>8044</v>
      </c>
      <c r="C1050" s="376" t="s">
        <v>3602</v>
      </c>
      <c r="D1050" s="376" t="s">
        <v>3603</v>
      </c>
      <c r="E1050" s="376" t="s">
        <v>8045</v>
      </c>
      <c r="F1050" s="488"/>
    </row>
    <row r="1051" ht="15.75" customHeight="1">
      <c r="A1051" s="376">
        <v>37760.0</v>
      </c>
      <c r="B1051" s="380" t="s">
        <v>8048</v>
      </c>
      <c r="C1051" s="376" t="s">
        <v>3602</v>
      </c>
      <c r="D1051" s="376" t="s">
        <v>3603</v>
      </c>
      <c r="E1051" s="376" t="s">
        <v>8050</v>
      </c>
      <c r="F1051" s="487"/>
    </row>
    <row r="1052" ht="15.75" customHeight="1">
      <c r="A1052" s="376">
        <v>37765.0</v>
      </c>
      <c r="B1052" s="380" t="s">
        <v>8053</v>
      </c>
      <c r="C1052" s="376" t="s">
        <v>3602</v>
      </c>
      <c r="D1052" s="376" t="s">
        <v>3603</v>
      </c>
      <c r="E1052" s="376" t="s">
        <v>8055</v>
      </c>
      <c r="F1052" s="488"/>
    </row>
    <row r="1053" ht="15.75" customHeight="1">
      <c r="A1053" s="376">
        <v>37746.0</v>
      </c>
      <c r="B1053" s="380" t="s">
        <v>8058</v>
      </c>
      <c r="C1053" s="376" t="s">
        <v>3602</v>
      </c>
      <c r="D1053" s="376" t="s">
        <v>3603</v>
      </c>
      <c r="E1053" s="376" t="s">
        <v>8061</v>
      </c>
      <c r="F1053" s="487"/>
    </row>
    <row r="1054" ht="15.75" customHeight="1">
      <c r="A1054" s="376">
        <v>37750.0</v>
      </c>
      <c r="B1054" s="380" t="s">
        <v>8062</v>
      </c>
      <c r="C1054" s="376" t="s">
        <v>3602</v>
      </c>
      <c r="D1054" s="376" t="s">
        <v>3603</v>
      </c>
      <c r="E1054" s="376" t="s">
        <v>8063</v>
      </c>
      <c r="F1054" s="488"/>
    </row>
    <row r="1055" ht="15.75" customHeight="1">
      <c r="A1055" s="376">
        <v>37753.0</v>
      </c>
      <c r="B1055" s="380" t="s">
        <v>8066</v>
      </c>
      <c r="C1055" s="376" t="s">
        <v>3602</v>
      </c>
      <c r="D1055" s="376" t="s">
        <v>3603</v>
      </c>
      <c r="E1055" s="376" t="s">
        <v>8067</v>
      </c>
      <c r="F1055" s="487"/>
    </row>
    <row r="1056" ht="15.75" customHeight="1">
      <c r="A1056" s="376">
        <v>37756.0</v>
      </c>
      <c r="B1056" s="380" t="s">
        <v>8068</v>
      </c>
      <c r="C1056" s="376" t="s">
        <v>3602</v>
      </c>
      <c r="D1056" s="376" t="s">
        <v>3603</v>
      </c>
      <c r="E1056" s="376" t="s">
        <v>8029</v>
      </c>
      <c r="F1056" s="488"/>
    </row>
    <row r="1057" ht="15.75" customHeight="1">
      <c r="A1057" s="376">
        <v>37755.0</v>
      </c>
      <c r="B1057" s="380" t="s">
        <v>8071</v>
      </c>
      <c r="C1057" s="376" t="s">
        <v>3602</v>
      </c>
      <c r="D1057" s="376" t="s">
        <v>3603</v>
      </c>
      <c r="E1057" s="376" t="s">
        <v>8073</v>
      </c>
      <c r="F1057" s="487"/>
    </row>
    <row r="1058" ht="15.75" customHeight="1">
      <c r="A1058" s="376">
        <v>37758.0</v>
      </c>
      <c r="B1058" s="380" t="s">
        <v>8075</v>
      </c>
      <c r="C1058" s="376" t="s">
        <v>3602</v>
      </c>
      <c r="D1058" s="376" t="s">
        <v>3603</v>
      </c>
      <c r="E1058" s="376" t="s">
        <v>8077</v>
      </c>
      <c r="F1058" s="488"/>
    </row>
    <row r="1059" ht="15.75" customHeight="1">
      <c r="A1059" s="376">
        <v>37747.0</v>
      </c>
      <c r="B1059" s="380" t="s">
        <v>8078</v>
      </c>
      <c r="C1059" s="376" t="s">
        <v>3602</v>
      </c>
      <c r="D1059" s="376" t="s">
        <v>3603</v>
      </c>
      <c r="E1059" s="376" t="s">
        <v>8081</v>
      </c>
      <c r="F1059" s="487"/>
    </row>
    <row r="1060" ht="15.75" customHeight="1">
      <c r="A1060" s="376">
        <v>37767.0</v>
      </c>
      <c r="B1060" s="380" t="s">
        <v>8082</v>
      </c>
      <c r="C1060" s="376" t="s">
        <v>3602</v>
      </c>
      <c r="D1060" s="376" t="s">
        <v>3603</v>
      </c>
      <c r="E1060" s="376" t="s">
        <v>8084</v>
      </c>
      <c r="F1060" s="488"/>
    </row>
    <row r="1061" ht="15.75" customHeight="1">
      <c r="A1061" s="376">
        <v>37751.0</v>
      </c>
      <c r="B1061" s="380" t="s">
        <v>8086</v>
      </c>
      <c r="C1061" s="376" t="s">
        <v>3602</v>
      </c>
      <c r="D1061" s="376" t="s">
        <v>3603</v>
      </c>
      <c r="E1061" s="376" t="s">
        <v>8084</v>
      </c>
      <c r="F1061" s="487"/>
    </row>
    <row r="1062" ht="15.75" customHeight="1">
      <c r="A1062" s="376">
        <v>37749.0</v>
      </c>
      <c r="B1062" s="380" t="s">
        <v>8088</v>
      </c>
      <c r="C1062" s="376" t="s">
        <v>3602</v>
      </c>
      <c r="D1062" s="376" t="s">
        <v>3603</v>
      </c>
      <c r="E1062" s="376" t="s">
        <v>8090</v>
      </c>
      <c r="F1062" s="488"/>
    </row>
    <row r="1063" ht="15.75" customHeight="1">
      <c r="A1063" s="376">
        <v>1159.0</v>
      </c>
      <c r="B1063" s="380" t="s">
        <v>8091</v>
      </c>
      <c r="C1063" s="376" t="s">
        <v>3602</v>
      </c>
      <c r="D1063" s="376" t="s">
        <v>3603</v>
      </c>
      <c r="E1063" s="376" t="s">
        <v>8094</v>
      </c>
      <c r="F1063" s="487"/>
    </row>
    <row r="1064" ht="15.75" customHeight="1">
      <c r="A1064" s="376">
        <v>12114.0</v>
      </c>
      <c r="B1064" s="380" t="s">
        <v>8096</v>
      </c>
      <c r="C1064" s="376" t="s">
        <v>3602</v>
      </c>
      <c r="D1064" s="376" t="s">
        <v>3603</v>
      </c>
      <c r="E1064" s="376" t="s">
        <v>8097</v>
      </c>
      <c r="F1064" s="488"/>
    </row>
    <row r="1065" ht="15.75" customHeight="1">
      <c r="A1065" s="376">
        <v>38106.0</v>
      </c>
      <c r="B1065" s="380" t="s">
        <v>8098</v>
      </c>
      <c r="C1065" s="376" t="s">
        <v>3602</v>
      </c>
      <c r="D1065" s="376" t="s">
        <v>3603</v>
      </c>
      <c r="E1065" s="376" t="s">
        <v>8100</v>
      </c>
      <c r="F1065" s="487"/>
    </row>
    <row r="1066" ht="15.75" customHeight="1">
      <c r="A1066" s="376">
        <v>38085.0</v>
      </c>
      <c r="B1066" s="380" t="s">
        <v>8103</v>
      </c>
      <c r="C1066" s="376" t="s">
        <v>3602</v>
      </c>
      <c r="D1066" s="376" t="s">
        <v>3603</v>
      </c>
      <c r="E1066" s="376" t="s">
        <v>8105</v>
      </c>
      <c r="F1066" s="488"/>
    </row>
    <row r="1067" ht="15.75" customHeight="1">
      <c r="A1067" s="376">
        <v>38599.0</v>
      </c>
      <c r="B1067" s="380" t="s">
        <v>8107</v>
      </c>
      <c r="C1067" s="376" t="s">
        <v>3602</v>
      </c>
      <c r="D1067" s="376" t="s">
        <v>3603</v>
      </c>
      <c r="E1067" s="376" t="s">
        <v>7258</v>
      </c>
      <c r="F1067" s="487"/>
    </row>
    <row r="1068" ht="15.75" customHeight="1">
      <c r="A1068" s="376">
        <v>38596.0</v>
      </c>
      <c r="B1068" s="380" t="s">
        <v>8110</v>
      </c>
      <c r="C1068" s="376" t="s">
        <v>3602</v>
      </c>
      <c r="D1068" s="376" t="s">
        <v>3603</v>
      </c>
      <c r="E1068" s="376" t="s">
        <v>6078</v>
      </c>
      <c r="F1068" s="488"/>
    </row>
    <row r="1069" ht="15.75" customHeight="1">
      <c r="A1069" s="376">
        <v>38600.0</v>
      </c>
      <c r="B1069" s="380" t="s">
        <v>8113</v>
      </c>
      <c r="C1069" s="376" t="s">
        <v>3602</v>
      </c>
      <c r="D1069" s="376" t="s">
        <v>3603</v>
      </c>
      <c r="E1069" s="376" t="s">
        <v>8114</v>
      </c>
      <c r="F1069" s="487"/>
    </row>
    <row r="1070" ht="15.75" customHeight="1">
      <c r="A1070" s="376">
        <v>38597.0</v>
      </c>
      <c r="B1070" s="380" t="s">
        <v>8116</v>
      </c>
      <c r="C1070" s="376" t="s">
        <v>3602</v>
      </c>
      <c r="D1070" s="376" t="s">
        <v>3603</v>
      </c>
      <c r="E1070" s="376" t="s">
        <v>3906</v>
      </c>
      <c r="F1070" s="488"/>
    </row>
    <row r="1071" ht="15.75" customHeight="1">
      <c r="A1071" s="376">
        <v>659.0</v>
      </c>
      <c r="B1071" s="380" t="s">
        <v>8120</v>
      </c>
      <c r="C1071" s="376" t="s">
        <v>3602</v>
      </c>
      <c r="D1071" s="376" t="s">
        <v>3603</v>
      </c>
      <c r="E1071" s="376" t="s">
        <v>5470</v>
      </c>
      <c r="F1071" s="487"/>
    </row>
    <row r="1072" ht="15.75" customHeight="1">
      <c r="A1072" s="376">
        <v>660.0</v>
      </c>
      <c r="B1072" s="380" t="s">
        <v>8123</v>
      </c>
      <c r="C1072" s="376" t="s">
        <v>3602</v>
      </c>
      <c r="D1072" s="376" t="s">
        <v>3603</v>
      </c>
      <c r="E1072" s="376" t="s">
        <v>7422</v>
      </c>
      <c r="F1072" s="488"/>
    </row>
    <row r="1073" ht="15.75" customHeight="1">
      <c r="A1073" s="376">
        <v>658.0</v>
      </c>
      <c r="B1073" s="380" t="s">
        <v>8124</v>
      </c>
      <c r="C1073" s="376" t="s">
        <v>3602</v>
      </c>
      <c r="D1073" s="376" t="s">
        <v>3603</v>
      </c>
      <c r="E1073" s="376" t="s">
        <v>3495</v>
      </c>
      <c r="F1073" s="487"/>
    </row>
    <row r="1074" ht="15.75" customHeight="1">
      <c r="A1074" s="376">
        <v>38548.0</v>
      </c>
      <c r="B1074" s="380" t="s">
        <v>8125</v>
      </c>
      <c r="C1074" s="376" t="s">
        <v>3602</v>
      </c>
      <c r="D1074" s="376" t="s">
        <v>3603</v>
      </c>
      <c r="E1074" s="376" t="s">
        <v>7520</v>
      </c>
      <c r="F1074" s="488"/>
    </row>
    <row r="1075" ht="15.75" customHeight="1">
      <c r="A1075" s="376">
        <v>34647.0</v>
      </c>
      <c r="B1075" s="380" t="s">
        <v>8129</v>
      </c>
      <c r="C1075" s="376" t="s">
        <v>3602</v>
      </c>
      <c r="D1075" s="376" t="s">
        <v>3603</v>
      </c>
      <c r="E1075" s="376" t="s">
        <v>7111</v>
      </c>
      <c r="F1075" s="487"/>
    </row>
    <row r="1076" ht="15.75" customHeight="1">
      <c r="A1076" s="376">
        <v>34649.0</v>
      </c>
      <c r="B1076" s="380" t="s">
        <v>8133</v>
      </c>
      <c r="C1076" s="376" t="s">
        <v>3602</v>
      </c>
      <c r="D1076" s="376" t="s">
        <v>3603</v>
      </c>
      <c r="E1076" s="376" t="s">
        <v>3531</v>
      </c>
      <c r="F1076" s="488"/>
    </row>
    <row r="1077" ht="15.75" customHeight="1">
      <c r="A1077" s="376">
        <v>34652.0</v>
      </c>
      <c r="B1077" s="380" t="s">
        <v>8137</v>
      </c>
      <c r="C1077" s="376" t="s">
        <v>3602</v>
      </c>
      <c r="D1077" s="376" t="s">
        <v>3603</v>
      </c>
      <c r="E1077" s="376" t="s">
        <v>8118</v>
      </c>
      <c r="F1077" s="487"/>
    </row>
    <row r="1078" ht="15.75" customHeight="1">
      <c r="A1078" s="376">
        <v>34655.0</v>
      </c>
      <c r="B1078" s="380" t="s">
        <v>8138</v>
      </c>
      <c r="C1078" s="376" t="s">
        <v>3602</v>
      </c>
      <c r="D1078" s="376" t="s">
        <v>3603</v>
      </c>
      <c r="E1078" s="376" t="s">
        <v>6113</v>
      </c>
      <c r="F1078" s="488"/>
    </row>
    <row r="1079" ht="15.75" customHeight="1">
      <c r="A1079" s="376">
        <v>40607.0</v>
      </c>
      <c r="B1079" s="380" t="s">
        <v>8141</v>
      </c>
      <c r="C1079" s="376" t="s">
        <v>3602</v>
      </c>
      <c r="D1079" s="376" t="s">
        <v>3603</v>
      </c>
      <c r="E1079" s="376" t="s">
        <v>8144</v>
      </c>
      <c r="F1079" s="487"/>
    </row>
    <row r="1080" ht="15.75" customHeight="1">
      <c r="A1080" s="376">
        <v>585.0</v>
      </c>
      <c r="B1080" s="380" t="s">
        <v>8146</v>
      </c>
      <c r="C1080" s="376" t="s">
        <v>3745</v>
      </c>
      <c r="D1080" s="376" t="s">
        <v>3603</v>
      </c>
      <c r="E1080" s="376" t="s">
        <v>8149</v>
      </c>
      <c r="F1080" s="488"/>
    </row>
    <row r="1081" ht="15.75" customHeight="1">
      <c r="A1081" s="376">
        <v>4777.0</v>
      </c>
      <c r="B1081" s="380" t="s">
        <v>8152</v>
      </c>
      <c r="C1081" s="376" t="s">
        <v>3745</v>
      </c>
      <c r="D1081" s="376" t="s">
        <v>3603</v>
      </c>
      <c r="E1081" s="376" t="s">
        <v>4491</v>
      </c>
      <c r="F1081" s="487"/>
    </row>
    <row r="1082" ht="15.75" customHeight="1">
      <c r="A1082" s="376">
        <v>587.0</v>
      </c>
      <c r="B1082" s="380" t="s">
        <v>8154</v>
      </c>
      <c r="C1082" s="376" t="s">
        <v>3745</v>
      </c>
      <c r="D1082" s="376" t="s">
        <v>3603</v>
      </c>
      <c r="E1082" s="376" t="s">
        <v>8157</v>
      </c>
      <c r="F1082" s="488"/>
    </row>
    <row r="1083" ht="15.75" customHeight="1">
      <c r="A1083" s="376">
        <v>590.0</v>
      </c>
      <c r="B1083" s="380" t="s">
        <v>8159</v>
      </c>
      <c r="C1083" s="376" t="s">
        <v>3745</v>
      </c>
      <c r="D1083" s="376" t="s">
        <v>3603</v>
      </c>
      <c r="E1083" s="376" t="s">
        <v>4372</v>
      </c>
      <c r="F1083" s="487"/>
    </row>
    <row r="1084" ht="15.75" customHeight="1">
      <c r="A1084" s="376">
        <v>592.0</v>
      </c>
      <c r="B1084" s="380" t="s">
        <v>8165</v>
      </c>
      <c r="C1084" s="376" t="s">
        <v>3745</v>
      </c>
      <c r="D1084" s="376" t="s">
        <v>3653</v>
      </c>
      <c r="E1084" s="376" t="s">
        <v>8157</v>
      </c>
      <c r="F1084" s="488"/>
    </row>
    <row r="1085" ht="15.75" customHeight="1">
      <c r="A1085" s="376">
        <v>586.0</v>
      </c>
      <c r="B1085" s="380" t="s">
        <v>8169</v>
      </c>
      <c r="C1085" s="376" t="s">
        <v>3730</v>
      </c>
      <c r="D1085" s="376" t="s">
        <v>3603</v>
      </c>
      <c r="E1085" s="376" t="s">
        <v>8171</v>
      </c>
      <c r="F1085" s="487"/>
    </row>
    <row r="1086" ht="15.75" customHeight="1">
      <c r="A1086" s="376">
        <v>591.0</v>
      </c>
      <c r="B1086" s="380" t="s">
        <v>8172</v>
      </c>
      <c r="C1086" s="376" t="s">
        <v>3745</v>
      </c>
      <c r="D1086" s="376" t="s">
        <v>3603</v>
      </c>
      <c r="E1086" s="376" t="s">
        <v>8149</v>
      </c>
      <c r="F1086" s="488"/>
    </row>
    <row r="1087" ht="15.75" customHeight="1">
      <c r="A1087" s="376">
        <v>588.0</v>
      </c>
      <c r="B1087" s="380" t="s">
        <v>8176</v>
      </c>
      <c r="C1087" s="376" t="s">
        <v>3730</v>
      </c>
      <c r="D1087" s="376" t="s">
        <v>3603</v>
      </c>
      <c r="E1087" s="376" t="s">
        <v>8177</v>
      </c>
      <c r="F1087" s="487"/>
    </row>
    <row r="1088" ht="15.75" customHeight="1">
      <c r="A1088" s="376">
        <v>589.0</v>
      </c>
      <c r="B1088" s="380" t="s">
        <v>8180</v>
      </c>
      <c r="C1088" s="376" t="s">
        <v>3730</v>
      </c>
      <c r="D1088" s="376" t="s">
        <v>3603</v>
      </c>
      <c r="E1088" s="376" t="s">
        <v>5387</v>
      </c>
      <c r="F1088" s="488"/>
    </row>
    <row r="1089" ht="15.75" customHeight="1">
      <c r="A1089" s="376">
        <v>584.0</v>
      </c>
      <c r="B1089" s="380" t="s">
        <v>8184</v>
      </c>
      <c r="C1089" s="376" t="s">
        <v>3730</v>
      </c>
      <c r="D1089" s="376" t="s">
        <v>3603</v>
      </c>
      <c r="E1089" s="376" t="s">
        <v>8187</v>
      </c>
      <c r="F1089" s="487"/>
    </row>
    <row r="1090" ht="15.75" customHeight="1">
      <c r="A1090" s="376">
        <v>574.0</v>
      </c>
      <c r="B1090" s="380" t="s">
        <v>8189</v>
      </c>
      <c r="C1090" s="376" t="s">
        <v>3730</v>
      </c>
      <c r="D1090" s="376" t="s">
        <v>3603</v>
      </c>
      <c r="E1090" s="376" t="s">
        <v>8193</v>
      </c>
      <c r="F1090" s="488"/>
    </row>
    <row r="1091" ht="15.75" customHeight="1">
      <c r="A1091" s="376">
        <v>567.0</v>
      </c>
      <c r="B1091" s="380" t="s">
        <v>8198</v>
      </c>
      <c r="C1091" s="376" t="s">
        <v>3730</v>
      </c>
      <c r="D1091" s="376" t="s">
        <v>3603</v>
      </c>
      <c r="E1091" s="376" t="s">
        <v>8200</v>
      </c>
      <c r="F1091" s="487"/>
    </row>
    <row r="1092" ht="15.75" customHeight="1">
      <c r="A1092" s="376">
        <v>568.0</v>
      </c>
      <c r="B1092" s="380" t="s">
        <v>8203</v>
      </c>
      <c r="C1092" s="376" t="s">
        <v>3730</v>
      </c>
      <c r="D1092" s="376" t="s">
        <v>3603</v>
      </c>
      <c r="E1092" s="376" t="s">
        <v>8204</v>
      </c>
      <c r="F1092" s="488"/>
    </row>
    <row r="1093" ht="15.75" customHeight="1">
      <c r="A1093" s="376">
        <v>569.0</v>
      </c>
      <c r="B1093" s="380" t="s">
        <v>8207</v>
      </c>
      <c r="C1093" s="376" t="s">
        <v>3745</v>
      </c>
      <c r="D1093" s="376" t="s">
        <v>3603</v>
      </c>
      <c r="E1093" s="376" t="s">
        <v>5197</v>
      </c>
      <c r="F1093" s="487"/>
    </row>
    <row r="1094" ht="15.75" customHeight="1">
      <c r="A1094" s="376">
        <v>1165.0</v>
      </c>
      <c r="B1094" s="380" t="s">
        <v>8210</v>
      </c>
      <c r="C1094" s="376" t="s">
        <v>3602</v>
      </c>
      <c r="D1094" s="376" t="s">
        <v>3603</v>
      </c>
      <c r="E1094" s="376" t="s">
        <v>8212</v>
      </c>
      <c r="F1094" s="488"/>
    </row>
    <row r="1095" ht="15.75" customHeight="1">
      <c r="A1095" s="376">
        <v>1164.0</v>
      </c>
      <c r="B1095" s="380" t="s">
        <v>8215</v>
      </c>
      <c r="C1095" s="376" t="s">
        <v>3602</v>
      </c>
      <c r="D1095" s="376" t="s">
        <v>3603</v>
      </c>
      <c r="E1095" s="376" t="s">
        <v>8217</v>
      </c>
      <c r="F1095" s="487"/>
    </row>
    <row r="1096" ht="15.75" customHeight="1">
      <c r="A1096" s="376">
        <v>1162.0</v>
      </c>
      <c r="B1096" s="380" t="s">
        <v>8218</v>
      </c>
      <c r="C1096" s="376" t="s">
        <v>3602</v>
      </c>
      <c r="D1096" s="376" t="s">
        <v>3603</v>
      </c>
      <c r="E1096" s="376" t="s">
        <v>8220</v>
      </c>
      <c r="F1096" s="488"/>
    </row>
    <row r="1097" ht="15.75" customHeight="1">
      <c r="A1097" s="376">
        <v>12395.0</v>
      </c>
      <c r="B1097" s="380" t="s">
        <v>8223</v>
      </c>
      <c r="C1097" s="376" t="s">
        <v>3602</v>
      </c>
      <c r="D1097" s="376" t="s">
        <v>3603</v>
      </c>
      <c r="E1097" s="376" t="s">
        <v>3032</v>
      </c>
      <c r="F1097" s="487"/>
    </row>
    <row r="1098" ht="15.75" customHeight="1">
      <c r="A1098" s="376">
        <v>1170.0</v>
      </c>
      <c r="B1098" s="380" t="s">
        <v>8226</v>
      </c>
      <c r="C1098" s="376" t="s">
        <v>3602</v>
      </c>
      <c r="D1098" s="376" t="s">
        <v>3603</v>
      </c>
      <c r="E1098" s="376" t="s">
        <v>8229</v>
      </c>
      <c r="F1098" s="488"/>
    </row>
    <row r="1099" ht="15.75" customHeight="1">
      <c r="A1099" s="376">
        <v>1169.0</v>
      </c>
      <c r="B1099" s="380" t="s">
        <v>8233</v>
      </c>
      <c r="C1099" s="376" t="s">
        <v>3602</v>
      </c>
      <c r="D1099" s="376" t="s">
        <v>3603</v>
      </c>
      <c r="E1099" s="376" t="s">
        <v>8234</v>
      </c>
      <c r="F1099" s="487"/>
    </row>
    <row r="1100" ht="15.75" customHeight="1">
      <c r="A1100" s="376">
        <v>1166.0</v>
      </c>
      <c r="B1100" s="380" t="s">
        <v>8237</v>
      </c>
      <c r="C1100" s="376" t="s">
        <v>3602</v>
      </c>
      <c r="D1100" s="376" t="s">
        <v>3603</v>
      </c>
      <c r="E1100" s="376" t="s">
        <v>8239</v>
      </c>
      <c r="F1100" s="488"/>
    </row>
    <row r="1101" ht="15.75" customHeight="1">
      <c r="A1101" s="376">
        <v>1163.0</v>
      </c>
      <c r="B1101" s="380" t="s">
        <v>8242</v>
      </c>
      <c r="C1101" s="376" t="s">
        <v>3602</v>
      </c>
      <c r="D1101" s="376" t="s">
        <v>3603</v>
      </c>
      <c r="E1101" s="376" t="s">
        <v>4045</v>
      </c>
      <c r="F1101" s="487"/>
    </row>
    <row r="1102" ht="15.75" customHeight="1">
      <c r="A1102" s="376">
        <v>12396.0</v>
      </c>
      <c r="B1102" s="380" t="s">
        <v>8246</v>
      </c>
      <c r="C1102" s="376" t="s">
        <v>3602</v>
      </c>
      <c r="D1102" s="376" t="s">
        <v>3603</v>
      </c>
      <c r="E1102" s="376" t="s">
        <v>3032</v>
      </c>
      <c r="F1102" s="488"/>
    </row>
    <row r="1103" ht="15.75" customHeight="1">
      <c r="A1103" s="376">
        <v>1168.0</v>
      </c>
      <c r="B1103" s="380" t="s">
        <v>8251</v>
      </c>
      <c r="C1103" s="376" t="s">
        <v>3602</v>
      </c>
      <c r="D1103" s="376" t="s">
        <v>3603</v>
      </c>
      <c r="E1103" s="376" t="s">
        <v>8253</v>
      </c>
      <c r="F1103" s="487"/>
    </row>
    <row r="1104" ht="15.75" customHeight="1">
      <c r="A1104" s="376">
        <v>1167.0</v>
      </c>
      <c r="B1104" s="380" t="s">
        <v>8254</v>
      </c>
      <c r="C1104" s="376" t="s">
        <v>3602</v>
      </c>
      <c r="D1104" s="376" t="s">
        <v>3603</v>
      </c>
      <c r="E1104" s="376" t="s">
        <v>8257</v>
      </c>
      <c r="F1104" s="488"/>
    </row>
    <row r="1105" ht="15.75" customHeight="1">
      <c r="A1105" s="376">
        <v>36331.0</v>
      </c>
      <c r="B1105" s="380" t="s">
        <v>8258</v>
      </c>
      <c r="C1105" s="376" t="s">
        <v>3602</v>
      </c>
      <c r="D1105" s="376" t="s">
        <v>3629</v>
      </c>
      <c r="E1105" s="376" t="s">
        <v>8259</v>
      </c>
      <c r="F1105" s="487"/>
    </row>
    <row r="1106" ht="15.75" customHeight="1">
      <c r="A1106" s="376">
        <v>36346.0</v>
      </c>
      <c r="B1106" s="380" t="s">
        <v>8262</v>
      </c>
      <c r="C1106" s="376" t="s">
        <v>3602</v>
      </c>
      <c r="D1106" s="376" t="s">
        <v>3629</v>
      </c>
      <c r="E1106" s="376" t="s">
        <v>6192</v>
      </c>
      <c r="F1106" s="488"/>
    </row>
    <row r="1107" ht="15.75" customHeight="1">
      <c r="A1107" s="376">
        <v>1210.0</v>
      </c>
      <c r="B1107" s="380" t="s">
        <v>8263</v>
      </c>
      <c r="C1107" s="376" t="s">
        <v>3602</v>
      </c>
      <c r="D1107" s="376" t="s">
        <v>3603</v>
      </c>
      <c r="E1107" s="376" t="s">
        <v>8266</v>
      </c>
      <c r="F1107" s="487"/>
    </row>
    <row r="1108" ht="15.75" customHeight="1">
      <c r="A1108" s="376">
        <v>1203.0</v>
      </c>
      <c r="B1108" s="380" t="s">
        <v>8267</v>
      </c>
      <c r="C1108" s="376" t="s">
        <v>3602</v>
      </c>
      <c r="D1108" s="376" t="s">
        <v>3603</v>
      </c>
      <c r="E1108" s="376" t="s">
        <v>8270</v>
      </c>
      <c r="F1108" s="488"/>
    </row>
    <row r="1109" ht="15.75" customHeight="1">
      <c r="A1109" s="376">
        <v>1197.0</v>
      </c>
      <c r="B1109" s="380" t="s">
        <v>8273</v>
      </c>
      <c r="C1109" s="376" t="s">
        <v>3602</v>
      </c>
      <c r="D1109" s="376" t="s">
        <v>3603</v>
      </c>
      <c r="E1109" s="376" t="s">
        <v>4625</v>
      </c>
      <c r="F1109" s="487"/>
    </row>
    <row r="1110" ht="15.75" customHeight="1">
      <c r="A1110" s="376">
        <v>1202.0</v>
      </c>
      <c r="B1110" s="380" t="s">
        <v>8277</v>
      </c>
      <c r="C1110" s="376" t="s">
        <v>3602</v>
      </c>
      <c r="D1110" s="376" t="s">
        <v>3603</v>
      </c>
      <c r="E1110" s="376" t="s">
        <v>4785</v>
      </c>
      <c r="F1110" s="488"/>
    </row>
    <row r="1111" ht="15.75" customHeight="1">
      <c r="A1111" s="376">
        <v>1188.0</v>
      </c>
      <c r="B1111" s="380" t="s">
        <v>8281</v>
      </c>
      <c r="C1111" s="376" t="s">
        <v>3602</v>
      </c>
      <c r="D1111" s="376" t="s">
        <v>3603</v>
      </c>
      <c r="E1111" s="376" t="s">
        <v>8283</v>
      </c>
      <c r="F1111" s="487"/>
    </row>
    <row r="1112" ht="15.75" customHeight="1">
      <c r="A1112" s="376">
        <v>1211.0</v>
      </c>
      <c r="B1112" s="380" t="s">
        <v>8286</v>
      </c>
      <c r="C1112" s="376" t="s">
        <v>3602</v>
      </c>
      <c r="D1112" s="376" t="s">
        <v>3603</v>
      </c>
      <c r="E1112" s="376" t="s">
        <v>8287</v>
      </c>
      <c r="F1112" s="488"/>
    </row>
    <row r="1113" ht="15.75" customHeight="1">
      <c r="A1113" s="376">
        <v>1198.0</v>
      </c>
      <c r="B1113" s="380" t="s">
        <v>8291</v>
      </c>
      <c r="C1113" s="376" t="s">
        <v>3602</v>
      </c>
      <c r="D1113" s="376" t="s">
        <v>3603</v>
      </c>
      <c r="E1113" s="376" t="s">
        <v>3846</v>
      </c>
      <c r="F1113" s="487"/>
    </row>
    <row r="1114" ht="15.75" customHeight="1">
      <c r="A1114" s="376">
        <v>1199.0</v>
      </c>
      <c r="B1114" s="380" t="s">
        <v>8294</v>
      </c>
      <c r="C1114" s="376" t="s">
        <v>3602</v>
      </c>
      <c r="D1114" s="376" t="s">
        <v>3603</v>
      </c>
      <c r="E1114" s="376" t="s">
        <v>8295</v>
      </c>
      <c r="F1114" s="488"/>
    </row>
    <row r="1115" ht="15.75" customHeight="1">
      <c r="A1115" s="376">
        <v>20088.0</v>
      </c>
      <c r="B1115" s="380" t="s">
        <v>8298</v>
      </c>
      <c r="C1115" s="376" t="s">
        <v>3602</v>
      </c>
      <c r="D1115" s="376" t="s">
        <v>3603</v>
      </c>
      <c r="E1115" s="376" t="s">
        <v>7902</v>
      </c>
      <c r="F1115" s="487"/>
    </row>
    <row r="1116" ht="15.75" customHeight="1">
      <c r="A1116" s="376">
        <v>20089.0</v>
      </c>
      <c r="B1116" s="380" t="s">
        <v>8301</v>
      </c>
      <c r="C1116" s="376" t="s">
        <v>3602</v>
      </c>
      <c r="D1116" s="376" t="s">
        <v>3603</v>
      </c>
      <c r="E1116" s="376" t="s">
        <v>8302</v>
      </c>
      <c r="F1116" s="488"/>
    </row>
    <row r="1117" ht="15.75" customHeight="1">
      <c r="A1117" s="376">
        <v>20087.0</v>
      </c>
      <c r="B1117" s="380" t="s">
        <v>8304</v>
      </c>
      <c r="C1117" s="376" t="s">
        <v>3602</v>
      </c>
      <c r="D1117" s="376" t="s">
        <v>3603</v>
      </c>
      <c r="E1117" s="376" t="s">
        <v>8308</v>
      </c>
      <c r="F1117" s="487"/>
    </row>
    <row r="1118" ht="15.75" customHeight="1">
      <c r="A1118" s="376">
        <v>1200.0</v>
      </c>
      <c r="B1118" s="380" t="s">
        <v>8311</v>
      </c>
      <c r="C1118" s="376" t="s">
        <v>3602</v>
      </c>
      <c r="D1118" s="376" t="s">
        <v>3603</v>
      </c>
      <c r="E1118" s="376" t="s">
        <v>8312</v>
      </c>
      <c r="F1118" s="488"/>
    </row>
    <row r="1119" ht="15.75" customHeight="1">
      <c r="A1119" s="376">
        <v>12909.0</v>
      </c>
      <c r="B1119" s="380" t="s">
        <v>8315</v>
      </c>
      <c r="C1119" s="376" t="s">
        <v>3602</v>
      </c>
      <c r="D1119" s="376" t="s">
        <v>3603</v>
      </c>
      <c r="E1119" s="376" t="s">
        <v>8318</v>
      </c>
      <c r="F1119" s="487"/>
    </row>
    <row r="1120" ht="15.75" customHeight="1">
      <c r="A1120" s="376">
        <v>12910.0</v>
      </c>
      <c r="B1120" s="380" t="s">
        <v>8320</v>
      </c>
      <c r="C1120" s="376" t="s">
        <v>3602</v>
      </c>
      <c r="D1120" s="376" t="s">
        <v>3603</v>
      </c>
      <c r="E1120" s="376" t="s">
        <v>8323</v>
      </c>
      <c r="F1120" s="488"/>
    </row>
    <row r="1121" ht="15.75" customHeight="1">
      <c r="A1121" s="376">
        <v>1184.0</v>
      </c>
      <c r="B1121" s="380" t="s">
        <v>8327</v>
      </c>
      <c r="C1121" s="376" t="s">
        <v>3602</v>
      </c>
      <c r="D1121" s="376" t="s">
        <v>3603</v>
      </c>
      <c r="E1121" s="376" t="s">
        <v>8330</v>
      </c>
      <c r="F1121" s="487"/>
    </row>
    <row r="1122" ht="15.75" customHeight="1">
      <c r="A1122" s="376">
        <v>1191.0</v>
      </c>
      <c r="B1122" s="380" t="s">
        <v>8332</v>
      </c>
      <c r="C1122" s="376" t="s">
        <v>3602</v>
      </c>
      <c r="D1122" s="376" t="s">
        <v>3603</v>
      </c>
      <c r="E1122" s="376" t="s">
        <v>7093</v>
      </c>
      <c r="F1122" s="488"/>
    </row>
    <row r="1123" ht="15.75" customHeight="1">
      <c r="A1123" s="376">
        <v>1185.0</v>
      </c>
      <c r="B1123" s="380" t="s">
        <v>8335</v>
      </c>
      <c r="C1123" s="376" t="s">
        <v>3602</v>
      </c>
      <c r="D1123" s="376" t="s">
        <v>3603</v>
      </c>
      <c r="E1123" s="376" t="s">
        <v>6627</v>
      </c>
      <c r="F1123" s="487"/>
    </row>
    <row r="1124" ht="15.75" customHeight="1">
      <c r="A1124" s="376">
        <v>1189.0</v>
      </c>
      <c r="B1124" s="380" t="s">
        <v>8339</v>
      </c>
      <c r="C1124" s="376" t="s">
        <v>3602</v>
      </c>
      <c r="D1124" s="376" t="s">
        <v>3603</v>
      </c>
      <c r="E1124" s="376" t="s">
        <v>4647</v>
      </c>
      <c r="F1124" s="488"/>
    </row>
    <row r="1125" ht="15.75" customHeight="1">
      <c r="A1125" s="376">
        <v>1193.0</v>
      </c>
      <c r="B1125" s="380" t="s">
        <v>8343</v>
      </c>
      <c r="C1125" s="376" t="s">
        <v>3602</v>
      </c>
      <c r="D1125" s="376" t="s">
        <v>3603</v>
      </c>
      <c r="E1125" s="376" t="s">
        <v>3854</v>
      </c>
      <c r="F1125" s="487"/>
    </row>
    <row r="1126" ht="15.75" customHeight="1">
      <c r="A1126" s="376">
        <v>1194.0</v>
      </c>
      <c r="B1126" s="380" t="s">
        <v>8347</v>
      </c>
      <c r="C1126" s="376" t="s">
        <v>3602</v>
      </c>
      <c r="D1126" s="376" t="s">
        <v>3603</v>
      </c>
      <c r="E1126" s="376" t="s">
        <v>2642</v>
      </c>
      <c r="F1126" s="488"/>
    </row>
    <row r="1127" ht="15.75" customHeight="1">
      <c r="A1127" s="376">
        <v>1195.0</v>
      </c>
      <c r="B1127" s="380" t="s">
        <v>8349</v>
      </c>
      <c r="C1127" s="376" t="s">
        <v>3602</v>
      </c>
      <c r="D1127" s="376" t="s">
        <v>3603</v>
      </c>
      <c r="E1127" s="376" t="s">
        <v>3736</v>
      </c>
      <c r="F1127" s="487"/>
    </row>
    <row r="1128" ht="15.75" customHeight="1">
      <c r="A1128" s="376">
        <v>1204.0</v>
      </c>
      <c r="B1128" s="380" t="s">
        <v>8352</v>
      </c>
      <c r="C1128" s="376" t="s">
        <v>3602</v>
      </c>
      <c r="D1128" s="376" t="s">
        <v>3603</v>
      </c>
      <c r="E1128" s="376" t="s">
        <v>8353</v>
      </c>
      <c r="F1128" s="488"/>
    </row>
    <row r="1129" ht="15.75" customHeight="1">
      <c r="A1129" s="376">
        <v>1205.0</v>
      </c>
      <c r="B1129" s="380" t="s">
        <v>8356</v>
      </c>
      <c r="C1129" s="376" t="s">
        <v>3602</v>
      </c>
      <c r="D1129" s="376" t="s">
        <v>3603</v>
      </c>
      <c r="E1129" s="376" t="s">
        <v>8357</v>
      </c>
      <c r="F1129" s="487"/>
    </row>
    <row r="1130" ht="15.75" customHeight="1">
      <c r="A1130" s="376">
        <v>1207.0</v>
      </c>
      <c r="B1130" s="380" t="s">
        <v>8360</v>
      </c>
      <c r="C1130" s="376" t="s">
        <v>3602</v>
      </c>
      <c r="D1130" s="376" t="s">
        <v>3629</v>
      </c>
      <c r="E1130" s="376" t="s">
        <v>8361</v>
      </c>
      <c r="F1130" s="488"/>
    </row>
    <row r="1131" ht="15.75" customHeight="1">
      <c r="A1131" s="376">
        <v>1206.0</v>
      </c>
      <c r="B1131" s="380" t="s">
        <v>8365</v>
      </c>
      <c r="C1131" s="376" t="s">
        <v>3602</v>
      </c>
      <c r="D1131" s="376" t="s">
        <v>3629</v>
      </c>
      <c r="E1131" s="376" t="s">
        <v>8366</v>
      </c>
      <c r="F1131" s="487"/>
    </row>
    <row r="1132" ht="15.75" customHeight="1">
      <c r="A1132" s="376">
        <v>1183.0</v>
      </c>
      <c r="B1132" s="380" t="s">
        <v>8369</v>
      </c>
      <c r="C1132" s="376" t="s">
        <v>3602</v>
      </c>
      <c r="D1132" s="376" t="s">
        <v>3629</v>
      </c>
      <c r="E1132" s="376" t="s">
        <v>8371</v>
      </c>
      <c r="F1132" s="488"/>
    </row>
    <row r="1133" ht="15.75" customHeight="1">
      <c r="A1133" s="376">
        <v>42685.0</v>
      </c>
      <c r="B1133" s="380" t="s">
        <v>8374</v>
      </c>
      <c r="C1133" s="376" t="s">
        <v>3602</v>
      </c>
      <c r="D1133" s="376" t="s">
        <v>3629</v>
      </c>
      <c r="E1133" s="376" t="s">
        <v>8375</v>
      </c>
      <c r="F1133" s="487"/>
    </row>
    <row r="1134" ht="15.75" customHeight="1">
      <c r="A1134" s="376">
        <v>42686.0</v>
      </c>
      <c r="B1134" s="380" t="s">
        <v>8378</v>
      </c>
      <c r="C1134" s="376" t="s">
        <v>3602</v>
      </c>
      <c r="D1134" s="376" t="s">
        <v>3629</v>
      </c>
      <c r="E1134" s="376" t="s">
        <v>8379</v>
      </c>
      <c r="F1134" s="488"/>
    </row>
    <row r="1135" ht="15.75" customHeight="1">
      <c r="A1135" s="376">
        <v>12894.0</v>
      </c>
      <c r="B1135" s="380" t="s">
        <v>8380</v>
      </c>
      <c r="C1135" s="376" t="s">
        <v>3602</v>
      </c>
      <c r="D1135" s="376" t="s">
        <v>3603</v>
      </c>
      <c r="E1135" s="376" t="s">
        <v>6758</v>
      </c>
      <c r="F1135" s="487"/>
    </row>
    <row r="1136" ht="15.75" customHeight="1">
      <c r="A1136" s="376">
        <v>12895.0</v>
      </c>
      <c r="B1136" s="380" t="s">
        <v>8383</v>
      </c>
      <c r="C1136" s="376" t="s">
        <v>3602</v>
      </c>
      <c r="D1136" s="376" t="s">
        <v>3653</v>
      </c>
      <c r="E1136" s="376" t="s">
        <v>8280</v>
      </c>
      <c r="F1136" s="488"/>
    </row>
    <row r="1137" ht="15.75" customHeight="1">
      <c r="A1137" s="376">
        <v>1631.0</v>
      </c>
      <c r="B1137" s="380" t="s">
        <v>8386</v>
      </c>
      <c r="C1137" s="376" t="s">
        <v>3602</v>
      </c>
      <c r="D1137" s="376" t="s">
        <v>3603</v>
      </c>
      <c r="E1137" s="376" t="s">
        <v>8387</v>
      </c>
      <c r="F1137" s="487"/>
    </row>
    <row r="1138" ht="15.75" customHeight="1">
      <c r="A1138" s="376">
        <v>1633.0</v>
      </c>
      <c r="B1138" s="380" t="s">
        <v>8390</v>
      </c>
      <c r="C1138" s="376" t="s">
        <v>3602</v>
      </c>
      <c r="D1138" s="376" t="s">
        <v>3603</v>
      </c>
      <c r="E1138" s="376" t="s">
        <v>8391</v>
      </c>
      <c r="F1138" s="488"/>
    </row>
    <row r="1139" ht="15.75" customHeight="1">
      <c r="A1139" s="376">
        <v>10818.0</v>
      </c>
      <c r="B1139" s="380" t="s">
        <v>8392</v>
      </c>
      <c r="C1139" s="376" t="s">
        <v>3745</v>
      </c>
      <c r="D1139" s="376" t="s">
        <v>3603</v>
      </c>
      <c r="E1139" s="376" t="s">
        <v>8395</v>
      </c>
      <c r="F1139" s="487"/>
    </row>
    <row r="1140" ht="15.75" customHeight="1">
      <c r="A1140" s="376">
        <v>39359.0</v>
      </c>
      <c r="B1140" s="380" t="s">
        <v>8396</v>
      </c>
      <c r="C1140" s="376" t="s">
        <v>3602</v>
      </c>
      <c r="D1140" s="376" t="s">
        <v>3629</v>
      </c>
      <c r="E1140" s="376" t="s">
        <v>2841</v>
      </c>
      <c r="F1140" s="488"/>
    </row>
    <row r="1141" ht="15.75" customHeight="1">
      <c r="A1141" s="376">
        <v>39360.0</v>
      </c>
      <c r="B1141" s="380" t="s">
        <v>8399</v>
      </c>
      <c r="C1141" s="376" t="s">
        <v>3602</v>
      </c>
      <c r="D1141" s="376" t="s">
        <v>3629</v>
      </c>
      <c r="E1141" s="376" t="s">
        <v>8400</v>
      </c>
      <c r="F1141" s="487"/>
    </row>
    <row r="1142" ht="15.75" customHeight="1">
      <c r="A1142" s="376">
        <v>10710.0</v>
      </c>
      <c r="B1142" s="380" t="s">
        <v>8403</v>
      </c>
      <c r="C1142" s="376" t="s">
        <v>3627</v>
      </c>
      <c r="D1142" s="376" t="s">
        <v>3629</v>
      </c>
      <c r="E1142" s="376" t="s">
        <v>8404</v>
      </c>
      <c r="F1142" s="488"/>
    </row>
    <row r="1143" ht="15.75" customHeight="1">
      <c r="A1143" s="376">
        <v>10709.0</v>
      </c>
      <c r="B1143" s="380" t="s">
        <v>8406</v>
      </c>
      <c r="C1143" s="376" t="s">
        <v>3627</v>
      </c>
      <c r="D1143" s="376" t="s">
        <v>3629</v>
      </c>
      <c r="E1143" s="376" t="s">
        <v>8408</v>
      </c>
      <c r="F1143" s="487"/>
    </row>
    <row r="1144" ht="15.75" customHeight="1">
      <c r="A1144" s="376">
        <v>39636.0</v>
      </c>
      <c r="B1144" s="380" t="s">
        <v>8409</v>
      </c>
      <c r="C1144" s="376" t="s">
        <v>3627</v>
      </c>
      <c r="D1144" s="376" t="s">
        <v>3629</v>
      </c>
      <c r="E1144" s="376" t="s">
        <v>8411</v>
      </c>
      <c r="F1144" s="488"/>
    </row>
    <row r="1145" ht="15.75" customHeight="1">
      <c r="A1145" s="376">
        <v>10708.0</v>
      </c>
      <c r="B1145" s="380" t="s">
        <v>8414</v>
      </c>
      <c r="C1145" s="376" t="s">
        <v>3627</v>
      </c>
      <c r="D1145" s="376" t="s">
        <v>3629</v>
      </c>
      <c r="E1145" s="376" t="s">
        <v>8415</v>
      </c>
      <c r="F1145" s="487"/>
    </row>
    <row r="1146" ht="15.75" customHeight="1">
      <c r="A1146" s="376">
        <v>39635.0</v>
      </c>
      <c r="B1146" s="380" t="s">
        <v>8419</v>
      </c>
      <c r="C1146" s="376" t="s">
        <v>3627</v>
      </c>
      <c r="D1146" s="376" t="s">
        <v>3629</v>
      </c>
      <c r="E1146" s="376" t="s">
        <v>8422</v>
      </c>
      <c r="F1146" s="488"/>
    </row>
    <row r="1147" ht="15.75" customHeight="1">
      <c r="A1147" s="376">
        <v>6117.0</v>
      </c>
      <c r="B1147" s="380" t="s">
        <v>8424</v>
      </c>
      <c r="C1147" s="376" t="s">
        <v>3637</v>
      </c>
      <c r="D1147" s="376" t="s">
        <v>3603</v>
      </c>
      <c r="E1147" s="376" t="s">
        <v>8427</v>
      </c>
      <c r="F1147" s="487"/>
    </row>
    <row r="1148" ht="15.75" customHeight="1">
      <c r="A1148" s="376">
        <v>40913.0</v>
      </c>
      <c r="B1148" s="380" t="s">
        <v>8429</v>
      </c>
      <c r="C1148" s="376" t="s">
        <v>4564</v>
      </c>
      <c r="D1148" s="376" t="s">
        <v>3603</v>
      </c>
      <c r="E1148" s="376" t="s">
        <v>8431</v>
      </c>
      <c r="F1148" s="488"/>
    </row>
    <row r="1149" ht="15.75" customHeight="1">
      <c r="A1149" s="376">
        <v>1214.0</v>
      </c>
      <c r="B1149" s="380" t="s">
        <v>8435</v>
      </c>
      <c r="C1149" s="376" t="s">
        <v>3637</v>
      </c>
      <c r="D1149" s="376" t="s">
        <v>3603</v>
      </c>
      <c r="E1149" s="376" t="s">
        <v>7466</v>
      </c>
      <c r="F1149" s="487"/>
    </row>
    <row r="1150" ht="15.75" customHeight="1">
      <c r="A1150" s="376">
        <v>40915.0</v>
      </c>
      <c r="B1150" s="380" t="s">
        <v>8436</v>
      </c>
      <c r="C1150" s="376" t="s">
        <v>4564</v>
      </c>
      <c r="D1150" s="376" t="s">
        <v>3603</v>
      </c>
      <c r="E1150" s="376" t="s">
        <v>8437</v>
      </c>
      <c r="F1150" s="488"/>
    </row>
    <row r="1151" ht="15.75" customHeight="1">
      <c r="A1151" s="376">
        <v>1213.0</v>
      </c>
      <c r="B1151" s="380" t="s">
        <v>8438</v>
      </c>
      <c r="C1151" s="376" t="s">
        <v>3637</v>
      </c>
      <c r="D1151" s="376" t="s">
        <v>3653</v>
      </c>
      <c r="E1151" s="376" t="s">
        <v>5448</v>
      </c>
      <c r="F1151" s="487"/>
    </row>
    <row r="1152" ht="15.75" customHeight="1">
      <c r="A1152" s="376">
        <v>40914.0</v>
      </c>
      <c r="B1152" s="380" t="s">
        <v>8441</v>
      </c>
      <c r="C1152" s="376" t="s">
        <v>4564</v>
      </c>
      <c r="D1152" s="376" t="s">
        <v>3603</v>
      </c>
      <c r="E1152" s="376" t="s">
        <v>5451</v>
      </c>
      <c r="F1152" s="488"/>
    </row>
    <row r="1153" ht="15.75" customHeight="1">
      <c r="A1153" s="376">
        <v>5091.0</v>
      </c>
      <c r="B1153" s="380" t="s">
        <v>8443</v>
      </c>
      <c r="C1153" s="376" t="s">
        <v>3602</v>
      </c>
      <c r="D1153" s="376" t="s">
        <v>3603</v>
      </c>
      <c r="E1153" s="376" t="s">
        <v>6223</v>
      </c>
      <c r="F1153" s="487"/>
    </row>
    <row r="1154" ht="15.75" customHeight="1">
      <c r="A1154" s="376">
        <v>14615.0</v>
      </c>
      <c r="B1154" s="380" t="s">
        <v>8447</v>
      </c>
      <c r="C1154" s="376" t="s">
        <v>3602</v>
      </c>
      <c r="D1154" s="376" t="s">
        <v>3629</v>
      </c>
      <c r="E1154" s="376" t="s">
        <v>8448</v>
      </c>
      <c r="F1154" s="488"/>
    </row>
    <row r="1155" ht="15.75" customHeight="1">
      <c r="A1155" s="376">
        <v>2711.0</v>
      </c>
      <c r="B1155" s="380" t="s">
        <v>8451</v>
      </c>
      <c r="C1155" s="376" t="s">
        <v>3602</v>
      </c>
      <c r="D1155" s="376" t="s">
        <v>3653</v>
      </c>
      <c r="E1155" s="376" t="s">
        <v>4589</v>
      </c>
      <c r="F1155" s="487"/>
    </row>
    <row r="1156" ht="15.75" customHeight="1">
      <c r="A1156" s="376">
        <v>37727.0</v>
      </c>
      <c r="B1156" s="380" t="s">
        <v>8454</v>
      </c>
      <c r="C1156" s="376" t="s">
        <v>3602</v>
      </c>
      <c r="D1156" s="376" t="s">
        <v>3653</v>
      </c>
      <c r="E1156" s="376" t="s">
        <v>8456</v>
      </c>
      <c r="F1156" s="488"/>
    </row>
    <row r="1157" ht="15.75" customHeight="1">
      <c r="A1157" s="376">
        <v>37728.0</v>
      </c>
      <c r="B1157" s="380" t="s">
        <v>8460</v>
      </c>
      <c r="C1157" s="376" t="s">
        <v>3602</v>
      </c>
      <c r="D1157" s="376" t="s">
        <v>3603</v>
      </c>
      <c r="E1157" s="376" t="s">
        <v>8463</v>
      </c>
      <c r="F1157" s="487"/>
    </row>
    <row r="1158" ht="15.75" customHeight="1">
      <c r="A1158" s="376">
        <v>37729.0</v>
      </c>
      <c r="B1158" s="380" t="s">
        <v>8466</v>
      </c>
      <c r="C1158" s="376" t="s">
        <v>3602</v>
      </c>
      <c r="D1158" s="376" t="s">
        <v>3603</v>
      </c>
      <c r="E1158" s="376" t="s">
        <v>8469</v>
      </c>
      <c r="F1158" s="488"/>
    </row>
    <row r="1159" ht="15.75" customHeight="1">
      <c r="A1159" s="376">
        <v>37730.0</v>
      </c>
      <c r="B1159" s="380" t="s">
        <v>8473</v>
      </c>
      <c r="C1159" s="376" t="s">
        <v>3602</v>
      </c>
      <c r="D1159" s="376" t="s">
        <v>3603</v>
      </c>
      <c r="E1159" s="376" t="s">
        <v>8475</v>
      </c>
      <c r="F1159" s="487"/>
    </row>
    <row r="1160" ht="15.75" customHeight="1">
      <c r="A1160" s="376">
        <v>37731.0</v>
      </c>
      <c r="B1160" s="380" t="s">
        <v>8477</v>
      </c>
      <c r="C1160" s="376" t="s">
        <v>3602</v>
      </c>
      <c r="D1160" s="376" t="s">
        <v>3603</v>
      </c>
      <c r="E1160" s="376" t="s">
        <v>8479</v>
      </c>
      <c r="F1160" s="488"/>
    </row>
    <row r="1161" ht="15.75" customHeight="1">
      <c r="A1161" s="376">
        <v>37732.0</v>
      </c>
      <c r="B1161" s="380" t="s">
        <v>8483</v>
      </c>
      <c r="C1161" s="376" t="s">
        <v>3602</v>
      </c>
      <c r="D1161" s="376" t="s">
        <v>3603</v>
      </c>
      <c r="E1161" s="376" t="s">
        <v>8487</v>
      </c>
      <c r="F1161" s="487"/>
    </row>
    <row r="1162" ht="15.75" customHeight="1">
      <c r="A1162" s="376">
        <v>42250.0</v>
      </c>
      <c r="B1162" s="380" t="s">
        <v>8489</v>
      </c>
      <c r="C1162" s="376" t="s">
        <v>8491</v>
      </c>
      <c r="D1162" s="376" t="s">
        <v>3603</v>
      </c>
      <c r="E1162" s="376" t="s">
        <v>8493</v>
      </c>
      <c r="F1162" s="488"/>
    </row>
    <row r="1163" ht="15.75" customHeight="1">
      <c r="A1163" s="376">
        <v>42256.0</v>
      </c>
      <c r="B1163" s="380" t="s">
        <v>8496</v>
      </c>
      <c r="C1163" s="376" t="s">
        <v>3745</v>
      </c>
      <c r="D1163" s="376" t="s">
        <v>3603</v>
      </c>
      <c r="E1163" s="376" t="s">
        <v>8499</v>
      </c>
      <c r="F1163" s="487"/>
    </row>
    <row r="1164" ht="15.75" customHeight="1">
      <c r="A1164" s="376">
        <v>4743.0</v>
      </c>
      <c r="B1164" s="380" t="s">
        <v>8500</v>
      </c>
      <c r="C1164" s="376" t="s">
        <v>4550</v>
      </c>
      <c r="D1164" s="376" t="s">
        <v>3603</v>
      </c>
      <c r="E1164" s="376" t="s">
        <v>8503</v>
      </c>
      <c r="F1164" s="488"/>
    </row>
    <row r="1165" ht="15.75" customHeight="1">
      <c r="A1165" s="376">
        <v>4744.0</v>
      </c>
      <c r="B1165" s="380" t="s">
        <v>8505</v>
      </c>
      <c r="C1165" s="376" t="s">
        <v>4550</v>
      </c>
      <c r="D1165" s="376" t="s">
        <v>3603</v>
      </c>
      <c r="E1165" s="376" t="s">
        <v>8507</v>
      </c>
      <c r="F1165" s="487"/>
    </row>
    <row r="1166" ht="15.75" customHeight="1">
      <c r="A1166" s="376">
        <v>4745.0</v>
      </c>
      <c r="B1166" s="380" t="s">
        <v>8509</v>
      </c>
      <c r="C1166" s="376" t="s">
        <v>4550</v>
      </c>
      <c r="D1166" s="376" t="s">
        <v>3603</v>
      </c>
      <c r="E1166" s="376" t="s">
        <v>8511</v>
      </c>
      <c r="F1166" s="488"/>
    </row>
    <row r="1167" ht="15.75" customHeight="1">
      <c r="A1167" s="376">
        <v>36496.0</v>
      </c>
      <c r="B1167" s="380" t="s">
        <v>8515</v>
      </c>
      <c r="C1167" s="376" t="s">
        <v>3602</v>
      </c>
      <c r="D1167" s="376" t="s">
        <v>3629</v>
      </c>
      <c r="E1167" s="376" t="s">
        <v>8516</v>
      </c>
      <c r="F1167" s="487"/>
    </row>
    <row r="1168" ht="15.75" customHeight="1">
      <c r="A1168" s="376">
        <v>10630.0</v>
      </c>
      <c r="B1168" s="380" t="s">
        <v>8520</v>
      </c>
      <c r="C1168" s="376" t="s">
        <v>3602</v>
      </c>
      <c r="D1168" s="376" t="s">
        <v>3603</v>
      </c>
      <c r="E1168" s="376" t="s">
        <v>8521</v>
      </c>
      <c r="F1168" s="488"/>
    </row>
    <row r="1169" ht="15.75" customHeight="1">
      <c r="A1169" s="376">
        <v>37762.0</v>
      </c>
      <c r="B1169" s="380" t="s">
        <v>8524</v>
      </c>
      <c r="C1169" s="376" t="s">
        <v>3602</v>
      </c>
      <c r="D1169" s="376" t="s">
        <v>3603</v>
      </c>
      <c r="E1169" s="376" t="s">
        <v>8526</v>
      </c>
      <c r="F1169" s="487"/>
    </row>
    <row r="1170" ht="15.75" customHeight="1">
      <c r="A1170" s="376">
        <v>37763.0</v>
      </c>
      <c r="B1170" s="380" t="s">
        <v>8527</v>
      </c>
      <c r="C1170" s="376" t="s">
        <v>3602</v>
      </c>
      <c r="D1170" s="376" t="s">
        <v>3603</v>
      </c>
      <c r="E1170" s="376" t="s">
        <v>8530</v>
      </c>
      <c r="F1170" s="488"/>
    </row>
    <row r="1171" ht="15.75" customHeight="1">
      <c r="A1171" s="376">
        <v>41992.0</v>
      </c>
      <c r="B1171" s="380" t="s">
        <v>8532</v>
      </c>
      <c r="C1171" s="376" t="s">
        <v>3602</v>
      </c>
      <c r="D1171" s="376" t="s">
        <v>3653</v>
      </c>
      <c r="E1171" s="376" t="s">
        <v>8534</v>
      </c>
      <c r="F1171" s="487"/>
    </row>
    <row r="1172" ht="15.75" customHeight="1">
      <c r="A1172" s="376">
        <v>13215.0</v>
      </c>
      <c r="B1172" s="380" t="s">
        <v>8537</v>
      </c>
      <c r="C1172" s="376" t="s">
        <v>3602</v>
      </c>
      <c r="D1172" s="376" t="s">
        <v>3603</v>
      </c>
      <c r="E1172" s="376" t="s">
        <v>8539</v>
      </c>
      <c r="F1172" s="488"/>
    </row>
    <row r="1173" ht="15.75" customHeight="1">
      <c r="A1173" s="376">
        <v>4235.0</v>
      </c>
      <c r="B1173" s="380" t="s">
        <v>8542</v>
      </c>
      <c r="C1173" s="376" t="s">
        <v>3637</v>
      </c>
      <c r="D1173" s="376" t="s">
        <v>3603</v>
      </c>
      <c r="E1173" s="376" t="s">
        <v>8543</v>
      </c>
      <c r="F1173" s="487"/>
    </row>
    <row r="1174" ht="15.75" customHeight="1">
      <c r="A1174" s="376">
        <v>40976.0</v>
      </c>
      <c r="B1174" s="380" t="s">
        <v>8545</v>
      </c>
      <c r="C1174" s="376" t="s">
        <v>4564</v>
      </c>
      <c r="D1174" s="376" t="s">
        <v>3603</v>
      </c>
      <c r="E1174" s="376" t="s">
        <v>8548</v>
      </c>
      <c r="F1174" s="488"/>
    </row>
    <row r="1175" ht="15.75" customHeight="1">
      <c r="A1175" s="376">
        <v>39013.0</v>
      </c>
      <c r="B1175" s="380" t="s">
        <v>8550</v>
      </c>
      <c r="C1175" s="376" t="s">
        <v>3602</v>
      </c>
      <c r="D1175" s="376" t="s">
        <v>3603</v>
      </c>
      <c r="E1175" s="376" t="s">
        <v>6138</v>
      </c>
      <c r="F1175" s="487"/>
    </row>
    <row r="1176" ht="15.75" customHeight="1">
      <c r="A1176" s="376">
        <v>43091.0</v>
      </c>
      <c r="B1176" s="380" t="s">
        <v>8553</v>
      </c>
      <c r="C1176" s="376" t="s">
        <v>3602</v>
      </c>
      <c r="D1176" s="376" t="s">
        <v>3603</v>
      </c>
      <c r="E1176" s="376" t="s">
        <v>8554</v>
      </c>
      <c r="F1176" s="488"/>
    </row>
    <row r="1177" ht="15.75" customHeight="1">
      <c r="A1177" s="376">
        <v>43092.0</v>
      </c>
      <c r="B1177" s="380" t="s">
        <v>8556</v>
      </c>
      <c r="C1177" s="376" t="s">
        <v>3602</v>
      </c>
      <c r="D1177" s="376" t="s">
        <v>3603</v>
      </c>
      <c r="E1177" s="376" t="s">
        <v>8559</v>
      </c>
      <c r="F1177" s="487"/>
    </row>
    <row r="1178" ht="15.75" customHeight="1">
      <c r="A1178" s="376">
        <v>43089.0</v>
      </c>
      <c r="B1178" s="380" t="s">
        <v>8560</v>
      </c>
      <c r="C1178" s="376" t="s">
        <v>3602</v>
      </c>
      <c r="D1178" s="376" t="s">
        <v>3603</v>
      </c>
      <c r="E1178" s="376" t="s">
        <v>8562</v>
      </c>
      <c r="F1178" s="488"/>
    </row>
    <row r="1179" ht="15.75" customHeight="1">
      <c r="A1179" s="376">
        <v>43090.0</v>
      </c>
      <c r="B1179" s="380" t="s">
        <v>8565</v>
      </c>
      <c r="C1179" s="376" t="s">
        <v>3602</v>
      </c>
      <c r="D1179" s="376" t="s">
        <v>3603</v>
      </c>
      <c r="E1179" s="376" t="s">
        <v>8567</v>
      </c>
      <c r="F1179" s="487"/>
    </row>
    <row r="1180" ht="15.75" customHeight="1">
      <c r="A1180" s="376">
        <v>41967.0</v>
      </c>
      <c r="B1180" s="380" t="s">
        <v>8571</v>
      </c>
      <c r="C1180" s="376" t="s">
        <v>3993</v>
      </c>
      <c r="D1180" s="376" t="s">
        <v>3603</v>
      </c>
      <c r="E1180" s="376" t="s">
        <v>8572</v>
      </c>
      <c r="F1180" s="488"/>
    </row>
    <row r="1181" ht="15.75" customHeight="1">
      <c r="A1181" s="376">
        <v>12760.0</v>
      </c>
      <c r="B1181" s="380" t="s">
        <v>8573</v>
      </c>
      <c r="C1181" s="376" t="s">
        <v>3627</v>
      </c>
      <c r="D1181" s="376" t="s">
        <v>3603</v>
      </c>
      <c r="E1181" s="376" t="s">
        <v>8576</v>
      </c>
      <c r="F1181" s="487"/>
    </row>
    <row r="1182" ht="15.75" customHeight="1">
      <c r="A1182" s="376">
        <v>12759.0</v>
      </c>
      <c r="B1182" s="380" t="s">
        <v>8579</v>
      </c>
      <c r="C1182" s="376" t="s">
        <v>3627</v>
      </c>
      <c r="D1182" s="376" t="s">
        <v>3603</v>
      </c>
      <c r="E1182" s="376" t="s">
        <v>8580</v>
      </c>
      <c r="F1182" s="488"/>
    </row>
    <row r="1183" ht="15.75" customHeight="1">
      <c r="A1183" s="376">
        <v>43105.0</v>
      </c>
      <c r="B1183" s="380" t="s">
        <v>8584</v>
      </c>
      <c r="C1183" s="376" t="s">
        <v>3745</v>
      </c>
      <c r="D1183" s="376" t="s">
        <v>3603</v>
      </c>
      <c r="E1183" s="376" t="s">
        <v>8585</v>
      </c>
      <c r="F1183" s="487"/>
    </row>
    <row r="1184" ht="15.75" customHeight="1">
      <c r="A1184" s="376">
        <v>40424.0</v>
      </c>
      <c r="B1184" s="380" t="s">
        <v>8588</v>
      </c>
      <c r="C1184" s="376" t="s">
        <v>3745</v>
      </c>
      <c r="D1184" s="376" t="s">
        <v>3603</v>
      </c>
      <c r="E1184" s="376" t="s">
        <v>6599</v>
      </c>
      <c r="F1184" s="488"/>
    </row>
    <row r="1185" ht="15.75" customHeight="1">
      <c r="A1185" s="376">
        <v>1325.0</v>
      </c>
      <c r="B1185" s="380" t="s">
        <v>8590</v>
      </c>
      <c r="C1185" s="376" t="s">
        <v>3745</v>
      </c>
      <c r="D1185" s="376" t="s">
        <v>3603</v>
      </c>
      <c r="E1185" s="376" t="s">
        <v>8592</v>
      </c>
      <c r="F1185" s="487"/>
    </row>
    <row r="1186" ht="15.75" customHeight="1">
      <c r="A1186" s="376">
        <v>1327.0</v>
      </c>
      <c r="B1186" s="380" t="s">
        <v>8595</v>
      </c>
      <c r="C1186" s="376" t="s">
        <v>3745</v>
      </c>
      <c r="D1186" s="376" t="s">
        <v>3603</v>
      </c>
      <c r="E1186" s="376" t="s">
        <v>8596</v>
      </c>
      <c r="F1186" s="488"/>
    </row>
    <row r="1187" ht="15.75" customHeight="1">
      <c r="A1187" s="376">
        <v>1328.0</v>
      </c>
      <c r="B1187" s="380" t="s">
        <v>8600</v>
      </c>
      <c r="C1187" s="376" t="s">
        <v>3745</v>
      </c>
      <c r="D1187" s="376" t="s">
        <v>3603</v>
      </c>
      <c r="E1187" s="376" t="s">
        <v>8601</v>
      </c>
      <c r="F1187" s="487"/>
    </row>
    <row r="1188" ht="15.75" customHeight="1">
      <c r="A1188" s="376">
        <v>1321.0</v>
      </c>
      <c r="B1188" s="380" t="s">
        <v>8605</v>
      </c>
      <c r="C1188" s="376" t="s">
        <v>3745</v>
      </c>
      <c r="D1188" s="376" t="s">
        <v>3603</v>
      </c>
      <c r="E1188" s="376" t="s">
        <v>3957</v>
      </c>
      <c r="F1188" s="488"/>
    </row>
    <row r="1189" ht="15.75" customHeight="1">
      <c r="A1189" s="376">
        <v>1318.0</v>
      </c>
      <c r="B1189" s="380" t="s">
        <v>8611</v>
      </c>
      <c r="C1189" s="376" t="s">
        <v>3745</v>
      </c>
      <c r="D1189" s="376" t="s">
        <v>3603</v>
      </c>
      <c r="E1189" s="376" t="s">
        <v>6637</v>
      </c>
      <c r="F1189" s="487"/>
    </row>
    <row r="1190" ht="15.75" customHeight="1">
      <c r="A1190" s="376">
        <v>1322.0</v>
      </c>
      <c r="B1190" s="380" t="s">
        <v>8616</v>
      </c>
      <c r="C1190" s="376" t="s">
        <v>3745</v>
      </c>
      <c r="D1190" s="376" t="s">
        <v>3603</v>
      </c>
      <c r="E1190" s="376" t="s">
        <v>8618</v>
      </c>
      <c r="F1190" s="488"/>
    </row>
    <row r="1191" ht="15.75" customHeight="1">
      <c r="A1191" s="376">
        <v>1323.0</v>
      </c>
      <c r="B1191" s="380" t="s">
        <v>8621</v>
      </c>
      <c r="C1191" s="376" t="s">
        <v>3745</v>
      </c>
      <c r="D1191" s="376" t="s">
        <v>3603</v>
      </c>
      <c r="E1191" s="376" t="s">
        <v>8618</v>
      </c>
      <c r="F1191" s="487"/>
    </row>
    <row r="1192" ht="15.75" customHeight="1">
      <c r="A1192" s="376">
        <v>1319.0</v>
      </c>
      <c r="B1192" s="380" t="s">
        <v>8624</v>
      </c>
      <c r="C1192" s="376" t="s">
        <v>3745</v>
      </c>
      <c r="D1192" s="376" t="s">
        <v>3603</v>
      </c>
      <c r="E1192" s="376" t="s">
        <v>8626</v>
      </c>
      <c r="F1192" s="488"/>
    </row>
    <row r="1193" ht="15.75" customHeight="1">
      <c r="A1193" s="376">
        <v>11026.0</v>
      </c>
      <c r="B1193" s="380" t="s">
        <v>8628</v>
      </c>
      <c r="C1193" s="376" t="s">
        <v>3745</v>
      </c>
      <c r="D1193" s="376" t="s">
        <v>3603</v>
      </c>
      <c r="E1193" s="376" t="s">
        <v>8630</v>
      </c>
      <c r="F1193" s="487"/>
    </row>
    <row r="1194" ht="15.75" customHeight="1">
      <c r="A1194" s="376">
        <v>11027.0</v>
      </c>
      <c r="B1194" s="380" t="s">
        <v>8631</v>
      </c>
      <c r="C1194" s="376" t="s">
        <v>3745</v>
      </c>
      <c r="D1194" s="376" t="s">
        <v>3603</v>
      </c>
      <c r="E1194" s="376" t="s">
        <v>8634</v>
      </c>
      <c r="F1194" s="488"/>
    </row>
    <row r="1195" ht="15.75" customHeight="1">
      <c r="A1195" s="376">
        <v>11046.0</v>
      </c>
      <c r="B1195" s="380" t="s">
        <v>8636</v>
      </c>
      <c r="C1195" s="376" t="s">
        <v>3745</v>
      </c>
      <c r="D1195" s="376" t="s">
        <v>3603</v>
      </c>
      <c r="E1195" s="376" t="s">
        <v>8637</v>
      </c>
      <c r="F1195" s="487"/>
    </row>
    <row r="1196" ht="15.75" customHeight="1">
      <c r="A1196" s="376">
        <v>11047.0</v>
      </c>
      <c r="B1196" s="380" t="s">
        <v>8640</v>
      </c>
      <c r="C1196" s="376" t="s">
        <v>3745</v>
      </c>
      <c r="D1196" s="376" t="s">
        <v>3603</v>
      </c>
      <c r="E1196" s="376" t="s">
        <v>7280</v>
      </c>
      <c r="F1196" s="488"/>
    </row>
    <row r="1197" ht="15.75" customHeight="1">
      <c r="A1197" s="376">
        <v>43668.0</v>
      </c>
      <c r="B1197" s="380" t="s">
        <v>8643</v>
      </c>
      <c r="C1197" s="376" t="s">
        <v>3745</v>
      </c>
      <c r="D1197" s="376" t="s">
        <v>3603</v>
      </c>
      <c r="E1197" s="376" t="s">
        <v>8645</v>
      </c>
      <c r="F1197" s="487"/>
    </row>
    <row r="1198" ht="15.75" customHeight="1">
      <c r="A1198" s="376">
        <v>39630.0</v>
      </c>
      <c r="B1198" s="380" t="s">
        <v>8643</v>
      </c>
      <c r="C1198" s="376" t="s">
        <v>3627</v>
      </c>
      <c r="D1198" s="376" t="s">
        <v>3603</v>
      </c>
      <c r="E1198" s="376" t="s">
        <v>8647</v>
      </c>
      <c r="F1198" s="488"/>
    </row>
    <row r="1199" ht="15.75" customHeight="1">
      <c r="A1199" s="376">
        <v>11049.0</v>
      </c>
      <c r="B1199" s="380" t="s">
        <v>8649</v>
      </c>
      <c r="C1199" s="376" t="s">
        <v>3745</v>
      </c>
      <c r="D1199" s="376" t="s">
        <v>3653</v>
      </c>
      <c r="E1199" s="376" t="s">
        <v>8651</v>
      </c>
      <c r="F1199" s="487"/>
    </row>
    <row r="1200" ht="15.75" customHeight="1">
      <c r="A1200" s="376">
        <v>43106.0</v>
      </c>
      <c r="B1200" s="380" t="s">
        <v>8652</v>
      </c>
      <c r="C1200" s="376" t="s">
        <v>3745</v>
      </c>
      <c r="D1200" s="376" t="s">
        <v>3603</v>
      </c>
      <c r="E1200" s="376" t="s">
        <v>7641</v>
      </c>
      <c r="F1200" s="488"/>
    </row>
    <row r="1201" ht="15.75" customHeight="1">
      <c r="A1201" s="376">
        <v>39632.0</v>
      </c>
      <c r="B1201" s="380" t="s">
        <v>8655</v>
      </c>
      <c r="C1201" s="376" t="s">
        <v>3627</v>
      </c>
      <c r="D1201" s="376" t="s">
        <v>3603</v>
      </c>
      <c r="E1201" s="376" t="s">
        <v>8656</v>
      </c>
      <c r="F1201" s="487"/>
    </row>
    <row r="1202" ht="15.75" customHeight="1">
      <c r="A1202" s="376">
        <v>11051.0</v>
      </c>
      <c r="B1202" s="380" t="s">
        <v>8657</v>
      </c>
      <c r="C1202" s="376" t="s">
        <v>3745</v>
      </c>
      <c r="D1202" s="376" t="s">
        <v>3603</v>
      </c>
      <c r="E1202" s="376" t="s">
        <v>8660</v>
      </c>
      <c r="F1202" s="488"/>
    </row>
    <row r="1203" ht="15.75" customHeight="1">
      <c r="A1203" s="376">
        <v>11061.0</v>
      </c>
      <c r="B1203" s="380" t="s">
        <v>8662</v>
      </c>
      <c r="C1203" s="376" t="s">
        <v>3745</v>
      </c>
      <c r="D1203" s="376" t="s">
        <v>3603</v>
      </c>
      <c r="E1203" s="376" t="s">
        <v>7463</v>
      </c>
      <c r="F1203" s="487"/>
    </row>
    <row r="1204" ht="15.75" customHeight="1">
      <c r="A1204" s="376">
        <v>43667.0</v>
      </c>
      <c r="B1204" s="380" t="s">
        <v>8663</v>
      </c>
      <c r="C1204" s="376" t="s">
        <v>3745</v>
      </c>
      <c r="D1204" s="376" t="s">
        <v>3603</v>
      </c>
      <c r="E1204" s="376" t="s">
        <v>6837</v>
      </c>
      <c r="F1204" s="488"/>
    </row>
    <row r="1205" ht="15.75" customHeight="1">
      <c r="A1205" s="376">
        <v>1336.0</v>
      </c>
      <c r="B1205" s="380" t="s">
        <v>8663</v>
      </c>
      <c r="C1205" s="376" t="s">
        <v>3627</v>
      </c>
      <c r="D1205" s="376" t="s">
        <v>3603</v>
      </c>
      <c r="E1205" s="376" t="s">
        <v>8666</v>
      </c>
      <c r="F1205" s="487"/>
    </row>
    <row r="1206" ht="15.75" customHeight="1">
      <c r="A1206" s="376">
        <v>1333.0</v>
      </c>
      <c r="B1206" s="380" t="s">
        <v>8669</v>
      </c>
      <c r="C1206" s="376" t="s">
        <v>3745</v>
      </c>
      <c r="D1206" s="376" t="s">
        <v>3603</v>
      </c>
      <c r="E1206" s="376" t="s">
        <v>8670</v>
      </c>
      <c r="F1206" s="488"/>
    </row>
    <row r="1207" ht="15.75" customHeight="1">
      <c r="A1207" s="376">
        <v>1330.0</v>
      </c>
      <c r="B1207" s="380" t="s">
        <v>8674</v>
      </c>
      <c r="C1207" s="376" t="s">
        <v>3745</v>
      </c>
      <c r="D1207" s="376" t="s">
        <v>3603</v>
      </c>
      <c r="E1207" s="376" t="s">
        <v>5871</v>
      </c>
      <c r="F1207" s="487"/>
    </row>
    <row r="1208" ht="15.75" customHeight="1">
      <c r="A1208" s="376">
        <v>10957.0</v>
      </c>
      <c r="B1208" s="380" t="s">
        <v>8679</v>
      </c>
      <c r="C1208" s="376" t="s">
        <v>3745</v>
      </c>
      <c r="D1208" s="376" t="s">
        <v>3603</v>
      </c>
      <c r="E1208" s="376" t="s">
        <v>8680</v>
      </c>
      <c r="F1208" s="488"/>
    </row>
    <row r="1209" ht="15.75" customHeight="1">
      <c r="A1209" s="376">
        <v>1332.0</v>
      </c>
      <c r="B1209" s="380" t="s">
        <v>8683</v>
      </c>
      <c r="C1209" s="376" t="s">
        <v>3745</v>
      </c>
      <c r="D1209" s="376" t="s">
        <v>3603</v>
      </c>
      <c r="E1209" s="376" t="s">
        <v>5546</v>
      </c>
      <c r="F1209" s="487"/>
    </row>
    <row r="1210" ht="15.75" customHeight="1">
      <c r="A1210" s="376">
        <v>1334.0</v>
      </c>
      <c r="B1210" s="380" t="s">
        <v>8686</v>
      </c>
      <c r="C1210" s="376" t="s">
        <v>3745</v>
      </c>
      <c r="D1210" s="376" t="s">
        <v>3603</v>
      </c>
      <c r="E1210" s="376" t="s">
        <v>8688</v>
      </c>
      <c r="F1210" s="488"/>
    </row>
    <row r="1211" ht="15.75" customHeight="1">
      <c r="A1211" s="376">
        <v>1335.0</v>
      </c>
      <c r="B1211" s="380" t="s">
        <v>8693</v>
      </c>
      <c r="C1211" s="376" t="s">
        <v>3745</v>
      </c>
      <c r="D1211" s="376" t="s">
        <v>3603</v>
      </c>
      <c r="E1211" s="376" t="s">
        <v>8696</v>
      </c>
      <c r="F1211" s="487"/>
    </row>
    <row r="1212" ht="15.75" customHeight="1">
      <c r="A1212" s="376">
        <v>40425.0</v>
      </c>
      <c r="B1212" s="380" t="s">
        <v>8698</v>
      </c>
      <c r="C1212" s="376" t="s">
        <v>3745</v>
      </c>
      <c r="D1212" s="376" t="s">
        <v>3603</v>
      </c>
      <c r="E1212" s="376" t="s">
        <v>8701</v>
      </c>
      <c r="F1212" s="488"/>
    </row>
    <row r="1213" ht="15.75" customHeight="1">
      <c r="A1213" s="376">
        <v>1337.0</v>
      </c>
      <c r="B1213" s="380" t="s">
        <v>8705</v>
      </c>
      <c r="C1213" s="376" t="s">
        <v>3745</v>
      </c>
      <c r="D1213" s="376" t="s">
        <v>3603</v>
      </c>
      <c r="E1213" s="376" t="s">
        <v>8680</v>
      </c>
      <c r="F1213" s="487"/>
    </row>
    <row r="1214" ht="15.75" customHeight="1">
      <c r="A1214" s="376">
        <v>39416.0</v>
      </c>
      <c r="B1214" s="380" t="s">
        <v>8709</v>
      </c>
      <c r="C1214" s="376" t="s">
        <v>3627</v>
      </c>
      <c r="D1214" s="376" t="s">
        <v>3603</v>
      </c>
      <c r="E1214" s="376" t="s">
        <v>8713</v>
      </c>
      <c r="F1214" s="488"/>
    </row>
    <row r="1215" ht="15.75" customHeight="1">
      <c r="A1215" s="376">
        <v>39417.0</v>
      </c>
      <c r="B1215" s="380" t="s">
        <v>8717</v>
      </c>
      <c r="C1215" s="376" t="s">
        <v>3627</v>
      </c>
      <c r="D1215" s="376" t="s">
        <v>3603</v>
      </c>
      <c r="E1215" s="376" t="s">
        <v>6790</v>
      </c>
      <c r="F1215" s="487"/>
    </row>
    <row r="1216" ht="15.75" customHeight="1">
      <c r="A1216" s="376">
        <v>39414.0</v>
      </c>
      <c r="B1216" s="380" t="s">
        <v>8721</v>
      </c>
      <c r="C1216" s="376" t="s">
        <v>3627</v>
      </c>
      <c r="D1216" s="376" t="s">
        <v>3603</v>
      </c>
      <c r="E1216" s="376" t="s">
        <v>8723</v>
      </c>
      <c r="F1216" s="488"/>
    </row>
    <row r="1217" ht="15.75" customHeight="1">
      <c r="A1217" s="376">
        <v>39415.0</v>
      </c>
      <c r="B1217" s="380" t="s">
        <v>8725</v>
      </c>
      <c r="C1217" s="376" t="s">
        <v>3627</v>
      </c>
      <c r="D1217" s="376" t="s">
        <v>3603</v>
      </c>
      <c r="E1217" s="376" t="s">
        <v>8727</v>
      </c>
      <c r="F1217" s="487"/>
    </row>
    <row r="1218" ht="15.75" customHeight="1">
      <c r="A1218" s="376">
        <v>39412.0</v>
      </c>
      <c r="B1218" s="380" t="s">
        <v>8728</v>
      </c>
      <c r="C1218" s="376" t="s">
        <v>3627</v>
      </c>
      <c r="D1218" s="376" t="s">
        <v>3603</v>
      </c>
      <c r="E1218" s="376" t="s">
        <v>8731</v>
      </c>
      <c r="F1218" s="488"/>
    </row>
    <row r="1219" ht="15.75" customHeight="1">
      <c r="A1219" s="376">
        <v>39413.0</v>
      </c>
      <c r="B1219" s="380" t="s">
        <v>8734</v>
      </c>
      <c r="C1219" s="376" t="s">
        <v>3627</v>
      </c>
      <c r="D1219" s="376" t="s">
        <v>3603</v>
      </c>
      <c r="E1219" s="376" t="s">
        <v>8353</v>
      </c>
      <c r="F1219" s="487"/>
    </row>
    <row r="1220" ht="15.75" customHeight="1">
      <c r="A1220" s="376">
        <v>1338.0</v>
      </c>
      <c r="B1220" s="380" t="s">
        <v>8737</v>
      </c>
      <c r="C1220" s="376" t="s">
        <v>3627</v>
      </c>
      <c r="D1220" s="376" t="s">
        <v>3653</v>
      </c>
      <c r="E1220" s="376" t="s">
        <v>8738</v>
      </c>
      <c r="F1220" s="488"/>
    </row>
    <row r="1221" ht="15.75" customHeight="1">
      <c r="A1221" s="376">
        <v>1340.0</v>
      </c>
      <c r="B1221" s="380" t="s">
        <v>8740</v>
      </c>
      <c r="C1221" s="376" t="s">
        <v>3627</v>
      </c>
      <c r="D1221" s="376" t="s">
        <v>3603</v>
      </c>
      <c r="E1221" s="376" t="s">
        <v>8743</v>
      </c>
      <c r="F1221" s="487"/>
    </row>
    <row r="1222" ht="15.75" customHeight="1">
      <c r="A1222" s="376">
        <v>1341.0</v>
      </c>
      <c r="B1222" s="380" t="s">
        <v>8744</v>
      </c>
      <c r="C1222" s="376" t="s">
        <v>3627</v>
      </c>
      <c r="D1222" s="376" t="s">
        <v>3603</v>
      </c>
      <c r="E1222" s="376" t="s">
        <v>8745</v>
      </c>
      <c r="F1222" s="488"/>
    </row>
    <row r="1223" ht="15.75" customHeight="1">
      <c r="A1223" s="376">
        <v>1364.0</v>
      </c>
      <c r="B1223" s="380" t="s">
        <v>8749</v>
      </c>
      <c r="C1223" s="376" t="s">
        <v>3627</v>
      </c>
      <c r="D1223" s="376" t="s">
        <v>3603</v>
      </c>
      <c r="E1223" s="376" t="s">
        <v>8750</v>
      </c>
      <c r="F1223" s="487"/>
    </row>
    <row r="1224" ht="15.75" customHeight="1">
      <c r="A1224" s="376">
        <v>1361.0</v>
      </c>
      <c r="B1224" s="380" t="s">
        <v>8751</v>
      </c>
      <c r="C1224" s="376" t="s">
        <v>3602</v>
      </c>
      <c r="D1224" s="376" t="s">
        <v>3603</v>
      </c>
      <c r="E1224" s="376" t="s">
        <v>8753</v>
      </c>
      <c r="F1224" s="488"/>
    </row>
    <row r="1225" ht="15.75" customHeight="1">
      <c r="A1225" s="376">
        <v>1362.0</v>
      </c>
      <c r="B1225" s="380" t="s">
        <v>8755</v>
      </c>
      <c r="C1225" s="376" t="s">
        <v>3627</v>
      </c>
      <c r="D1225" s="376" t="s">
        <v>3603</v>
      </c>
      <c r="E1225" s="376" t="s">
        <v>8756</v>
      </c>
      <c r="F1225" s="487"/>
    </row>
    <row r="1226" ht="15.75" customHeight="1">
      <c r="A1226" s="376">
        <v>11131.0</v>
      </c>
      <c r="B1226" s="380" t="s">
        <v>8758</v>
      </c>
      <c r="C1226" s="376" t="s">
        <v>3627</v>
      </c>
      <c r="D1226" s="376" t="s">
        <v>3603</v>
      </c>
      <c r="E1226" s="376" t="s">
        <v>8761</v>
      </c>
      <c r="F1226" s="488"/>
    </row>
    <row r="1227" ht="15.75" customHeight="1">
      <c r="A1227" s="376">
        <v>11132.0</v>
      </c>
      <c r="B1227" s="380" t="s">
        <v>8762</v>
      </c>
      <c r="C1227" s="376" t="s">
        <v>3627</v>
      </c>
      <c r="D1227" s="376" t="s">
        <v>3603</v>
      </c>
      <c r="E1227" s="376" t="s">
        <v>8763</v>
      </c>
      <c r="F1227" s="487"/>
    </row>
    <row r="1228" ht="15.75" customHeight="1">
      <c r="A1228" s="376">
        <v>1363.0</v>
      </c>
      <c r="B1228" s="380" t="s">
        <v>8766</v>
      </c>
      <c r="C1228" s="376" t="s">
        <v>3627</v>
      </c>
      <c r="D1228" s="376" t="s">
        <v>3653</v>
      </c>
      <c r="E1228" s="376" t="s">
        <v>2741</v>
      </c>
      <c r="F1228" s="488"/>
    </row>
    <row r="1229" ht="15.75" customHeight="1">
      <c r="A1229" s="376">
        <v>11130.0</v>
      </c>
      <c r="B1229" s="380" t="s">
        <v>8768</v>
      </c>
      <c r="C1229" s="376" t="s">
        <v>3627</v>
      </c>
      <c r="D1229" s="376" t="s">
        <v>3603</v>
      </c>
      <c r="E1229" s="376" t="s">
        <v>8770</v>
      </c>
      <c r="F1229" s="487"/>
    </row>
    <row r="1230" ht="15.75" customHeight="1">
      <c r="A1230" s="376">
        <v>11134.0</v>
      </c>
      <c r="B1230" s="380" t="s">
        <v>8771</v>
      </c>
      <c r="C1230" s="376" t="s">
        <v>3627</v>
      </c>
      <c r="D1230" s="376" t="s">
        <v>3653</v>
      </c>
      <c r="E1230" s="376" t="s">
        <v>8772</v>
      </c>
      <c r="F1230" s="488"/>
    </row>
    <row r="1231" ht="15.75" customHeight="1">
      <c r="A1231" s="376">
        <v>11135.0</v>
      </c>
      <c r="B1231" s="380" t="s">
        <v>8775</v>
      </c>
      <c r="C1231" s="376" t="s">
        <v>3627</v>
      </c>
      <c r="D1231" s="376" t="s">
        <v>3603</v>
      </c>
      <c r="E1231" s="376" t="s">
        <v>8776</v>
      </c>
      <c r="F1231" s="487"/>
    </row>
    <row r="1232" ht="15.75" customHeight="1">
      <c r="A1232" s="376">
        <v>11136.0</v>
      </c>
      <c r="B1232" s="380" t="s">
        <v>8777</v>
      </c>
      <c r="C1232" s="376" t="s">
        <v>3627</v>
      </c>
      <c r="D1232" s="376" t="s">
        <v>3603</v>
      </c>
      <c r="E1232" s="376" t="s">
        <v>8781</v>
      </c>
      <c r="F1232" s="488"/>
    </row>
    <row r="1233" ht="15.75" customHeight="1">
      <c r="A1233" s="376">
        <v>34743.0</v>
      </c>
      <c r="B1233" s="380" t="s">
        <v>8782</v>
      </c>
      <c r="C1233" s="376" t="s">
        <v>3627</v>
      </c>
      <c r="D1233" s="376" t="s">
        <v>3603</v>
      </c>
      <c r="E1233" s="376" t="s">
        <v>8783</v>
      </c>
      <c r="F1233" s="487"/>
    </row>
    <row r="1234" ht="15.75" customHeight="1">
      <c r="A1234" s="376">
        <v>11137.0</v>
      </c>
      <c r="B1234" s="380" t="s">
        <v>8784</v>
      </c>
      <c r="C1234" s="376" t="s">
        <v>3627</v>
      </c>
      <c r="D1234" s="376" t="s">
        <v>3603</v>
      </c>
      <c r="E1234" s="376" t="s">
        <v>8787</v>
      </c>
      <c r="F1234" s="488"/>
    </row>
    <row r="1235" ht="15.75" customHeight="1">
      <c r="A1235" s="376">
        <v>34745.0</v>
      </c>
      <c r="B1235" s="380" t="s">
        <v>8789</v>
      </c>
      <c r="C1235" s="376" t="s">
        <v>3627</v>
      </c>
      <c r="D1235" s="376" t="s">
        <v>3603</v>
      </c>
      <c r="E1235" s="376" t="s">
        <v>8791</v>
      </c>
      <c r="F1235" s="487"/>
    </row>
    <row r="1236" ht="15.75" customHeight="1">
      <c r="A1236" s="376">
        <v>34746.0</v>
      </c>
      <c r="B1236" s="380" t="s">
        <v>8794</v>
      </c>
      <c r="C1236" s="376" t="s">
        <v>3627</v>
      </c>
      <c r="D1236" s="376" t="s">
        <v>3603</v>
      </c>
      <c r="E1236" s="376" t="s">
        <v>5611</v>
      </c>
      <c r="F1236" s="488"/>
    </row>
    <row r="1237" ht="15.75" customHeight="1">
      <c r="A1237" s="376">
        <v>1360.0</v>
      </c>
      <c r="B1237" s="380" t="s">
        <v>8797</v>
      </c>
      <c r="C1237" s="376" t="s">
        <v>3627</v>
      </c>
      <c r="D1237" s="376" t="s">
        <v>3603</v>
      </c>
      <c r="E1237" s="376" t="s">
        <v>8800</v>
      </c>
      <c r="F1237" s="487"/>
    </row>
    <row r="1238" ht="15.75" customHeight="1">
      <c r="A1238" s="376">
        <v>1346.0</v>
      </c>
      <c r="B1238" s="380" t="s">
        <v>8801</v>
      </c>
      <c r="C1238" s="376" t="s">
        <v>3627</v>
      </c>
      <c r="D1238" s="376" t="s">
        <v>3603</v>
      </c>
      <c r="E1238" s="376" t="s">
        <v>8804</v>
      </c>
      <c r="F1238" s="488"/>
    </row>
    <row r="1239" ht="15.75" customHeight="1">
      <c r="A1239" s="376">
        <v>1345.0</v>
      </c>
      <c r="B1239" s="380" t="s">
        <v>8806</v>
      </c>
      <c r="C1239" s="376" t="s">
        <v>3627</v>
      </c>
      <c r="D1239" s="376" t="s">
        <v>3603</v>
      </c>
      <c r="E1239" s="376" t="s">
        <v>8807</v>
      </c>
      <c r="F1239" s="487"/>
    </row>
    <row r="1240" ht="15.75" customHeight="1">
      <c r="A1240" s="376">
        <v>1344.0</v>
      </c>
      <c r="B1240" s="380" t="s">
        <v>8810</v>
      </c>
      <c r="C1240" s="376" t="s">
        <v>3602</v>
      </c>
      <c r="D1240" s="376" t="s">
        <v>3603</v>
      </c>
      <c r="E1240" s="376" t="s">
        <v>8812</v>
      </c>
      <c r="F1240" s="488"/>
    </row>
    <row r="1241" ht="15.75" customHeight="1">
      <c r="A1241" s="376">
        <v>1342.0</v>
      </c>
      <c r="B1241" s="380" t="s">
        <v>8816</v>
      </c>
      <c r="C1241" s="376" t="s">
        <v>3602</v>
      </c>
      <c r="D1241" s="376" t="s">
        <v>3603</v>
      </c>
      <c r="E1241" s="376" t="s">
        <v>8817</v>
      </c>
      <c r="F1241" s="487"/>
    </row>
    <row r="1242" ht="15.75" customHeight="1">
      <c r="A1242" s="376">
        <v>1347.0</v>
      </c>
      <c r="B1242" s="380" t="s">
        <v>8820</v>
      </c>
      <c r="C1242" s="376" t="s">
        <v>3627</v>
      </c>
      <c r="D1242" s="376" t="s">
        <v>3653</v>
      </c>
      <c r="E1242" s="376" t="s">
        <v>8822</v>
      </c>
      <c r="F1242" s="488"/>
    </row>
    <row r="1243" ht="15.75" customHeight="1">
      <c r="A1243" s="376">
        <v>1349.0</v>
      </c>
      <c r="B1243" s="380" t="s">
        <v>8829</v>
      </c>
      <c r="C1243" s="376" t="s">
        <v>3602</v>
      </c>
      <c r="D1243" s="376" t="s">
        <v>3603</v>
      </c>
      <c r="E1243" s="376" t="s">
        <v>8831</v>
      </c>
      <c r="F1243" s="487"/>
    </row>
    <row r="1244" ht="15.75" customHeight="1">
      <c r="A1244" s="376">
        <v>1350.0</v>
      </c>
      <c r="B1244" s="380" t="s">
        <v>8834</v>
      </c>
      <c r="C1244" s="376" t="s">
        <v>3602</v>
      </c>
      <c r="D1244" s="376" t="s">
        <v>3653</v>
      </c>
      <c r="E1244" s="376" t="s">
        <v>6283</v>
      </c>
      <c r="F1244" s="488"/>
    </row>
    <row r="1245" ht="15.75" customHeight="1">
      <c r="A1245" s="376">
        <v>1357.0</v>
      </c>
      <c r="B1245" s="380" t="s">
        <v>8837</v>
      </c>
      <c r="C1245" s="376" t="s">
        <v>3602</v>
      </c>
      <c r="D1245" s="376" t="s">
        <v>3603</v>
      </c>
      <c r="E1245" s="376" t="s">
        <v>8839</v>
      </c>
      <c r="F1245" s="487"/>
    </row>
    <row r="1246" ht="15.75" customHeight="1">
      <c r="A1246" s="376">
        <v>1355.0</v>
      </c>
      <c r="B1246" s="380" t="s">
        <v>8842</v>
      </c>
      <c r="C1246" s="376" t="s">
        <v>3627</v>
      </c>
      <c r="D1246" s="376" t="s">
        <v>3603</v>
      </c>
      <c r="E1246" s="376" t="s">
        <v>8843</v>
      </c>
      <c r="F1246" s="488"/>
    </row>
    <row r="1247" ht="15.75" customHeight="1">
      <c r="A1247" s="376">
        <v>1358.0</v>
      </c>
      <c r="B1247" s="380" t="s">
        <v>8846</v>
      </c>
      <c r="C1247" s="376" t="s">
        <v>3627</v>
      </c>
      <c r="D1247" s="376" t="s">
        <v>3603</v>
      </c>
      <c r="E1247" s="376" t="s">
        <v>8848</v>
      </c>
      <c r="F1247" s="487"/>
    </row>
    <row r="1248" ht="15.75" customHeight="1">
      <c r="A1248" s="376">
        <v>1359.0</v>
      </c>
      <c r="B1248" s="380" t="s">
        <v>8849</v>
      </c>
      <c r="C1248" s="376" t="s">
        <v>3602</v>
      </c>
      <c r="D1248" s="376" t="s">
        <v>3603</v>
      </c>
      <c r="E1248" s="376" t="s">
        <v>8852</v>
      </c>
      <c r="F1248" s="488"/>
    </row>
    <row r="1249" ht="15.75" customHeight="1">
      <c r="A1249" s="376">
        <v>1351.0</v>
      </c>
      <c r="B1249" s="380" t="s">
        <v>8854</v>
      </c>
      <c r="C1249" s="376" t="s">
        <v>3602</v>
      </c>
      <c r="D1249" s="376" t="s">
        <v>3603</v>
      </c>
      <c r="E1249" s="376" t="s">
        <v>7121</v>
      </c>
      <c r="F1249" s="487"/>
    </row>
    <row r="1250" ht="15.75" customHeight="1">
      <c r="A1250" s="376">
        <v>34659.0</v>
      </c>
      <c r="B1250" s="380" t="s">
        <v>8858</v>
      </c>
      <c r="C1250" s="376" t="s">
        <v>3627</v>
      </c>
      <c r="D1250" s="376" t="s">
        <v>3603</v>
      </c>
      <c r="E1250" s="376" t="s">
        <v>8859</v>
      </c>
      <c r="F1250" s="488"/>
    </row>
    <row r="1251" ht="15.75" customHeight="1">
      <c r="A1251" s="376">
        <v>34514.0</v>
      </c>
      <c r="B1251" s="380" t="s">
        <v>8861</v>
      </c>
      <c r="C1251" s="376" t="s">
        <v>3627</v>
      </c>
      <c r="D1251" s="376" t="s">
        <v>3653</v>
      </c>
      <c r="E1251" s="376" t="s">
        <v>2682</v>
      </c>
      <c r="F1251" s="487"/>
    </row>
    <row r="1252" ht="15.75" customHeight="1">
      <c r="A1252" s="376">
        <v>34660.0</v>
      </c>
      <c r="B1252" s="380" t="s">
        <v>8864</v>
      </c>
      <c r="C1252" s="376" t="s">
        <v>3627</v>
      </c>
      <c r="D1252" s="376" t="s">
        <v>3603</v>
      </c>
      <c r="E1252" s="376" t="s">
        <v>8865</v>
      </c>
      <c r="F1252" s="488"/>
    </row>
    <row r="1253" ht="15.75" customHeight="1">
      <c r="A1253" s="376">
        <v>34661.0</v>
      </c>
      <c r="B1253" s="380" t="s">
        <v>8867</v>
      </c>
      <c r="C1253" s="376" t="s">
        <v>3627</v>
      </c>
      <c r="D1253" s="376" t="s">
        <v>3603</v>
      </c>
      <c r="E1253" s="376" t="s">
        <v>8869</v>
      </c>
      <c r="F1253" s="487"/>
    </row>
    <row r="1254" ht="15.75" customHeight="1">
      <c r="A1254" s="376">
        <v>34667.0</v>
      </c>
      <c r="B1254" s="380" t="s">
        <v>8870</v>
      </c>
      <c r="C1254" s="376" t="s">
        <v>3627</v>
      </c>
      <c r="D1254" s="376" t="s">
        <v>3603</v>
      </c>
      <c r="E1254" s="376" t="s">
        <v>7481</v>
      </c>
      <c r="F1254" s="488"/>
    </row>
    <row r="1255" ht="15.75" customHeight="1">
      <c r="A1255" s="376">
        <v>34668.0</v>
      </c>
      <c r="B1255" s="380" t="s">
        <v>8874</v>
      </c>
      <c r="C1255" s="376" t="s">
        <v>3627</v>
      </c>
      <c r="D1255" s="376" t="s">
        <v>3603</v>
      </c>
      <c r="E1255" s="376" t="s">
        <v>8878</v>
      </c>
      <c r="F1255" s="487"/>
    </row>
    <row r="1256" ht="15.75" customHeight="1">
      <c r="A1256" s="376">
        <v>34741.0</v>
      </c>
      <c r="B1256" s="380" t="s">
        <v>8881</v>
      </c>
      <c r="C1256" s="376" t="s">
        <v>3627</v>
      </c>
      <c r="D1256" s="376" t="s">
        <v>3603</v>
      </c>
      <c r="E1256" s="376" t="s">
        <v>8883</v>
      </c>
      <c r="F1256" s="488"/>
    </row>
    <row r="1257" ht="15.75" customHeight="1">
      <c r="A1257" s="376">
        <v>34664.0</v>
      </c>
      <c r="B1257" s="380" t="s">
        <v>8887</v>
      </c>
      <c r="C1257" s="376" t="s">
        <v>3627</v>
      </c>
      <c r="D1257" s="376" t="s">
        <v>3603</v>
      </c>
      <c r="E1257" s="376" t="s">
        <v>5404</v>
      </c>
      <c r="F1257" s="487"/>
    </row>
    <row r="1258" ht="15.75" customHeight="1">
      <c r="A1258" s="376">
        <v>34665.0</v>
      </c>
      <c r="B1258" s="380" t="s">
        <v>8891</v>
      </c>
      <c r="C1258" s="376" t="s">
        <v>3627</v>
      </c>
      <c r="D1258" s="376" t="s">
        <v>3603</v>
      </c>
      <c r="E1258" s="376" t="s">
        <v>8894</v>
      </c>
      <c r="F1258" s="488"/>
    </row>
    <row r="1259" ht="15.75" customHeight="1">
      <c r="A1259" s="376">
        <v>34666.0</v>
      </c>
      <c r="B1259" s="380" t="s">
        <v>8896</v>
      </c>
      <c r="C1259" s="376" t="s">
        <v>3627</v>
      </c>
      <c r="D1259" s="376" t="s">
        <v>3603</v>
      </c>
      <c r="E1259" s="376" t="s">
        <v>8899</v>
      </c>
      <c r="F1259" s="487"/>
    </row>
    <row r="1260" ht="15.75" customHeight="1">
      <c r="A1260" s="376">
        <v>34669.0</v>
      </c>
      <c r="B1260" s="380" t="s">
        <v>8902</v>
      </c>
      <c r="C1260" s="376" t="s">
        <v>3627</v>
      </c>
      <c r="D1260" s="376" t="s">
        <v>3603</v>
      </c>
      <c r="E1260" s="376" t="s">
        <v>3150</v>
      </c>
      <c r="F1260" s="488"/>
    </row>
    <row r="1261" ht="15.75" customHeight="1">
      <c r="A1261" s="376">
        <v>34670.0</v>
      </c>
      <c r="B1261" s="380" t="s">
        <v>8906</v>
      </c>
      <c r="C1261" s="376" t="s">
        <v>3627</v>
      </c>
      <c r="D1261" s="376" t="s">
        <v>3603</v>
      </c>
      <c r="E1261" s="376" t="s">
        <v>8908</v>
      </c>
      <c r="F1261" s="487"/>
    </row>
    <row r="1262" ht="15.75" customHeight="1">
      <c r="A1262" s="376">
        <v>34671.0</v>
      </c>
      <c r="B1262" s="380" t="s">
        <v>8910</v>
      </c>
      <c r="C1262" s="376" t="s">
        <v>3627</v>
      </c>
      <c r="D1262" s="376" t="s">
        <v>3603</v>
      </c>
      <c r="E1262" s="376" t="s">
        <v>8911</v>
      </c>
      <c r="F1262" s="488"/>
    </row>
    <row r="1263" ht="15.75" customHeight="1">
      <c r="A1263" s="376">
        <v>34672.0</v>
      </c>
      <c r="B1263" s="380" t="s">
        <v>8914</v>
      </c>
      <c r="C1263" s="376" t="s">
        <v>3627</v>
      </c>
      <c r="D1263" s="376" t="s">
        <v>3603</v>
      </c>
      <c r="E1263" s="376" t="s">
        <v>5596</v>
      </c>
      <c r="F1263" s="487"/>
    </row>
    <row r="1264" ht="15.75" customHeight="1">
      <c r="A1264" s="376">
        <v>34673.0</v>
      </c>
      <c r="B1264" s="380" t="s">
        <v>8916</v>
      </c>
      <c r="C1264" s="376" t="s">
        <v>3627</v>
      </c>
      <c r="D1264" s="376" t="s">
        <v>3603</v>
      </c>
      <c r="E1264" s="376" t="s">
        <v>8918</v>
      </c>
      <c r="F1264" s="488"/>
    </row>
    <row r="1265" ht="15.75" customHeight="1">
      <c r="A1265" s="376">
        <v>34674.0</v>
      </c>
      <c r="B1265" s="380" t="s">
        <v>8921</v>
      </c>
      <c r="C1265" s="376" t="s">
        <v>3627</v>
      </c>
      <c r="D1265" s="376" t="s">
        <v>3603</v>
      </c>
      <c r="E1265" s="376" t="s">
        <v>8923</v>
      </c>
      <c r="F1265" s="487"/>
    </row>
    <row r="1266" ht="15.75" customHeight="1">
      <c r="A1266" s="376">
        <v>34675.0</v>
      </c>
      <c r="B1266" s="380" t="s">
        <v>8926</v>
      </c>
      <c r="C1266" s="376" t="s">
        <v>3627</v>
      </c>
      <c r="D1266" s="376" t="s">
        <v>3603</v>
      </c>
      <c r="E1266" s="376" t="s">
        <v>8930</v>
      </c>
      <c r="F1266" s="488"/>
    </row>
    <row r="1267" ht="15.75" customHeight="1">
      <c r="A1267" s="376">
        <v>34676.0</v>
      </c>
      <c r="B1267" s="380" t="s">
        <v>8934</v>
      </c>
      <c r="C1267" s="376" t="s">
        <v>3627</v>
      </c>
      <c r="D1267" s="376" t="s">
        <v>3603</v>
      </c>
      <c r="E1267" s="376" t="s">
        <v>2734</v>
      </c>
      <c r="F1267" s="487"/>
    </row>
    <row r="1268" ht="15.75" customHeight="1">
      <c r="A1268" s="376">
        <v>34677.0</v>
      </c>
      <c r="B1268" s="380" t="s">
        <v>8938</v>
      </c>
      <c r="C1268" s="376" t="s">
        <v>3627</v>
      </c>
      <c r="D1268" s="376" t="s">
        <v>3603</v>
      </c>
      <c r="E1268" s="376" t="s">
        <v>8939</v>
      </c>
      <c r="F1268" s="488"/>
    </row>
    <row r="1269" ht="15.75" customHeight="1">
      <c r="A1269" s="376">
        <v>43126.0</v>
      </c>
      <c r="B1269" s="380" t="s">
        <v>8942</v>
      </c>
      <c r="C1269" s="376" t="s">
        <v>3627</v>
      </c>
      <c r="D1269" s="376" t="s">
        <v>3603</v>
      </c>
      <c r="E1269" s="376" t="s">
        <v>8944</v>
      </c>
      <c r="F1269" s="487"/>
    </row>
    <row r="1270" ht="15.75" customHeight="1">
      <c r="A1270" s="376">
        <v>43124.0</v>
      </c>
      <c r="B1270" s="380" t="s">
        <v>8946</v>
      </c>
      <c r="C1270" s="376" t="s">
        <v>3627</v>
      </c>
      <c r="D1270" s="376" t="s">
        <v>3603</v>
      </c>
      <c r="E1270" s="376" t="s">
        <v>8947</v>
      </c>
      <c r="F1270" s="488"/>
    </row>
    <row r="1271" ht="15.75" customHeight="1">
      <c r="A1271" s="376">
        <v>43125.0</v>
      </c>
      <c r="B1271" s="380" t="s">
        <v>8951</v>
      </c>
      <c r="C1271" s="376" t="s">
        <v>3627</v>
      </c>
      <c r="D1271" s="376" t="s">
        <v>3603</v>
      </c>
      <c r="E1271" s="376" t="s">
        <v>8952</v>
      </c>
      <c r="F1271" s="487"/>
    </row>
    <row r="1272" ht="15.75" customHeight="1">
      <c r="A1272" s="376">
        <v>40623.0</v>
      </c>
      <c r="B1272" s="380" t="s">
        <v>8956</v>
      </c>
      <c r="C1272" s="376" t="s">
        <v>5801</v>
      </c>
      <c r="D1272" s="376" t="s">
        <v>3603</v>
      </c>
      <c r="E1272" s="376" t="s">
        <v>8958</v>
      </c>
      <c r="F1272" s="488"/>
    </row>
    <row r="1273" ht="15.75" customHeight="1">
      <c r="A1273" s="376">
        <v>11112.0</v>
      </c>
      <c r="B1273" s="380" t="s">
        <v>8961</v>
      </c>
      <c r="C1273" s="376" t="s">
        <v>3745</v>
      </c>
      <c r="D1273" s="376" t="s">
        <v>3653</v>
      </c>
      <c r="E1273" s="376" t="s">
        <v>8963</v>
      </c>
      <c r="F1273" s="487"/>
    </row>
    <row r="1274" ht="15.75" customHeight="1">
      <c r="A1274" s="376">
        <v>11115.0</v>
      </c>
      <c r="B1274" s="380" t="s">
        <v>8966</v>
      </c>
      <c r="C1274" s="376" t="s">
        <v>3730</v>
      </c>
      <c r="D1274" s="376" t="s">
        <v>3603</v>
      </c>
      <c r="E1274" s="376" t="s">
        <v>8967</v>
      </c>
      <c r="F1274" s="488"/>
    </row>
    <row r="1275" ht="15.75" customHeight="1">
      <c r="A1275" s="376">
        <v>11113.0</v>
      </c>
      <c r="B1275" s="380" t="s">
        <v>8972</v>
      </c>
      <c r="C1275" s="376" t="s">
        <v>3745</v>
      </c>
      <c r="D1275" s="376" t="s">
        <v>3603</v>
      </c>
      <c r="E1275" s="376" t="s">
        <v>8974</v>
      </c>
      <c r="F1275" s="487"/>
    </row>
    <row r="1276" ht="15.75" customHeight="1">
      <c r="A1276" s="376">
        <v>11114.0</v>
      </c>
      <c r="B1276" s="380" t="s">
        <v>8978</v>
      </c>
      <c r="C1276" s="376" t="s">
        <v>3730</v>
      </c>
      <c r="D1276" s="376" t="s">
        <v>3603</v>
      </c>
      <c r="E1276" s="376" t="s">
        <v>8982</v>
      </c>
      <c r="F1276" s="488"/>
    </row>
    <row r="1277" ht="15.75" customHeight="1">
      <c r="A1277" s="376">
        <v>11122.0</v>
      </c>
      <c r="B1277" s="380" t="s">
        <v>8985</v>
      </c>
      <c r="C1277" s="376" t="s">
        <v>3745</v>
      </c>
      <c r="D1277" s="376" t="s">
        <v>3603</v>
      </c>
      <c r="E1277" s="376" t="s">
        <v>8987</v>
      </c>
      <c r="F1277" s="487"/>
    </row>
    <row r="1278" ht="15.75" customHeight="1">
      <c r="A1278" s="376">
        <v>11123.0</v>
      </c>
      <c r="B1278" s="380" t="s">
        <v>8990</v>
      </c>
      <c r="C1278" s="376" t="s">
        <v>3745</v>
      </c>
      <c r="D1278" s="376" t="s">
        <v>3603</v>
      </c>
      <c r="E1278" s="376" t="s">
        <v>8963</v>
      </c>
      <c r="F1278" s="488"/>
    </row>
    <row r="1279" ht="15.75" customHeight="1">
      <c r="A1279" s="376">
        <v>11125.0</v>
      </c>
      <c r="B1279" s="380" t="s">
        <v>8992</v>
      </c>
      <c r="C1279" s="376" t="s">
        <v>3745</v>
      </c>
      <c r="D1279" s="376" t="s">
        <v>3603</v>
      </c>
      <c r="E1279" s="376" t="s">
        <v>8995</v>
      </c>
      <c r="F1279" s="487"/>
    </row>
    <row r="1280" ht="15.75" customHeight="1">
      <c r="A1280" s="376">
        <v>12083.0</v>
      </c>
      <c r="B1280" s="380" t="s">
        <v>8996</v>
      </c>
      <c r="C1280" s="376" t="s">
        <v>3602</v>
      </c>
      <c r="D1280" s="376" t="s">
        <v>3629</v>
      </c>
      <c r="E1280" s="376" t="s">
        <v>8999</v>
      </c>
      <c r="F1280" s="488"/>
    </row>
    <row r="1281" ht="15.75" customHeight="1">
      <c r="A1281" s="376">
        <v>12081.0</v>
      </c>
      <c r="B1281" s="380" t="s">
        <v>9001</v>
      </c>
      <c r="C1281" s="376" t="s">
        <v>3602</v>
      </c>
      <c r="D1281" s="376" t="s">
        <v>3629</v>
      </c>
      <c r="E1281" s="376" t="s">
        <v>9004</v>
      </c>
      <c r="F1281" s="487"/>
    </row>
    <row r="1282" ht="15.75" customHeight="1">
      <c r="A1282" s="376">
        <v>12082.0</v>
      </c>
      <c r="B1282" s="380" t="s">
        <v>9006</v>
      </c>
      <c r="C1282" s="376" t="s">
        <v>3602</v>
      </c>
      <c r="D1282" s="376" t="s">
        <v>3629</v>
      </c>
      <c r="E1282" s="376" t="s">
        <v>9007</v>
      </c>
      <c r="F1282" s="488"/>
    </row>
    <row r="1283" ht="15.75" customHeight="1">
      <c r="A1283" s="376">
        <v>13354.0</v>
      </c>
      <c r="B1283" s="380" t="s">
        <v>9011</v>
      </c>
      <c r="C1283" s="376" t="s">
        <v>3602</v>
      </c>
      <c r="D1283" s="376" t="s">
        <v>3629</v>
      </c>
      <c r="E1283" s="376" t="s">
        <v>9014</v>
      </c>
      <c r="F1283" s="487"/>
    </row>
    <row r="1284" ht="15.75" customHeight="1">
      <c r="A1284" s="376">
        <v>14057.0</v>
      </c>
      <c r="B1284" s="380" t="s">
        <v>9017</v>
      </c>
      <c r="C1284" s="376" t="s">
        <v>3602</v>
      </c>
      <c r="D1284" s="376" t="s">
        <v>3629</v>
      </c>
      <c r="E1284" s="376" t="s">
        <v>9020</v>
      </c>
      <c r="F1284" s="488"/>
    </row>
    <row r="1285" ht="15.75" customHeight="1">
      <c r="A1285" s="376">
        <v>14058.0</v>
      </c>
      <c r="B1285" s="380" t="s">
        <v>9024</v>
      </c>
      <c r="C1285" s="376" t="s">
        <v>3602</v>
      </c>
      <c r="D1285" s="376" t="s">
        <v>3629</v>
      </c>
      <c r="E1285" s="376" t="s">
        <v>9027</v>
      </c>
      <c r="F1285" s="487"/>
    </row>
    <row r="1286" ht="15.75" customHeight="1">
      <c r="A1286" s="376">
        <v>20971.0</v>
      </c>
      <c r="B1286" s="380" t="s">
        <v>9030</v>
      </c>
      <c r="C1286" s="376" t="s">
        <v>3602</v>
      </c>
      <c r="D1286" s="376" t="s">
        <v>3603</v>
      </c>
      <c r="E1286" s="376" t="s">
        <v>9033</v>
      </c>
      <c r="F1286" s="488"/>
    </row>
    <row r="1287" ht="15.75" customHeight="1">
      <c r="A1287" s="376">
        <v>5047.0</v>
      </c>
      <c r="B1287" s="380" t="s">
        <v>9035</v>
      </c>
      <c r="C1287" s="376" t="s">
        <v>3602</v>
      </c>
      <c r="D1287" s="376" t="s">
        <v>3629</v>
      </c>
      <c r="E1287" s="376" t="s">
        <v>9038</v>
      </c>
      <c r="F1287" s="487"/>
    </row>
    <row r="1288" ht="15.75" customHeight="1">
      <c r="A1288" s="376">
        <v>13369.0</v>
      </c>
      <c r="B1288" s="380" t="s">
        <v>9039</v>
      </c>
      <c r="C1288" s="376" t="s">
        <v>3602</v>
      </c>
      <c r="D1288" s="376" t="s">
        <v>3629</v>
      </c>
      <c r="E1288" s="376" t="s">
        <v>9042</v>
      </c>
      <c r="F1288" s="488"/>
    </row>
    <row r="1289" ht="15.75" customHeight="1">
      <c r="A1289" s="376">
        <v>13370.0</v>
      </c>
      <c r="B1289" s="380" t="s">
        <v>9045</v>
      </c>
      <c r="C1289" s="376" t="s">
        <v>3602</v>
      </c>
      <c r="D1289" s="376" t="s">
        <v>3629</v>
      </c>
      <c r="E1289" s="376" t="s">
        <v>9048</v>
      </c>
      <c r="F1289" s="487"/>
    </row>
    <row r="1290" ht="15.75" customHeight="1">
      <c r="A1290" s="376">
        <v>13279.0</v>
      </c>
      <c r="B1290" s="380" t="s">
        <v>9051</v>
      </c>
      <c r="C1290" s="376" t="s">
        <v>3745</v>
      </c>
      <c r="D1290" s="376" t="s">
        <v>3603</v>
      </c>
      <c r="E1290" s="376" t="s">
        <v>9052</v>
      </c>
      <c r="F1290" s="488"/>
    </row>
    <row r="1291" ht="15.75" customHeight="1">
      <c r="A1291" s="376">
        <v>11977.0</v>
      </c>
      <c r="B1291" s="380" t="s">
        <v>9056</v>
      </c>
      <c r="C1291" s="376" t="s">
        <v>3602</v>
      </c>
      <c r="D1291" s="376" t="s">
        <v>3603</v>
      </c>
      <c r="E1291" s="376" t="s">
        <v>9058</v>
      </c>
      <c r="F1291" s="487"/>
    </row>
    <row r="1292" ht="15.75" customHeight="1">
      <c r="A1292" s="376">
        <v>11975.0</v>
      </c>
      <c r="B1292" s="380" t="s">
        <v>9061</v>
      </c>
      <c r="C1292" s="376" t="s">
        <v>3602</v>
      </c>
      <c r="D1292" s="376" t="s">
        <v>3603</v>
      </c>
      <c r="E1292" s="376" t="s">
        <v>6855</v>
      </c>
      <c r="F1292" s="488"/>
    </row>
    <row r="1293" ht="15.75" customHeight="1">
      <c r="A1293" s="376">
        <v>39746.0</v>
      </c>
      <c r="B1293" s="380" t="s">
        <v>9068</v>
      </c>
      <c r="C1293" s="376" t="s">
        <v>3602</v>
      </c>
      <c r="D1293" s="376" t="s">
        <v>3603</v>
      </c>
      <c r="E1293" s="376" t="s">
        <v>9069</v>
      </c>
      <c r="F1293" s="487"/>
    </row>
    <row r="1294" ht="15.75" customHeight="1">
      <c r="A1294" s="376">
        <v>11976.0</v>
      </c>
      <c r="B1294" s="380" t="s">
        <v>9071</v>
      </c>
      <c r="C1294" s="376" t="s">
        <v>3602</v>
      </c>
      <c r="D1294" s="376" t="s">
        <v>3603</v>
      </c>
      <c r="E1294" s="376" t="s">
        <v>6033</v>
      </c>
      <c r="F1294" s="488"/>
    </row>
    <row r="1295" ht="15.75" customHeight="1">
      <c r="A1295" s="376">
        <v>1368.0</v>
      </c>
      <c r="B1295" s="380" t="s">
        <v>9074</v>
      </c>
      <c r="C1295" s="376" t="s">
        <v>3602</v>
      </c>
      <c r="D1295" s="376" t="s">
        <v>3653</v>
      </c>
      <c r="E1295" s="376" t="s">
        <v>9077</v>
      </c>
      <c r="F1295" s="487"/>
    </row>
    <row r="1296" ht="15.75" customHeight="1">
      <c r="A1296" s="376">
        <v>1367.0</v>
      </c>
      <c r="B1296" s="380" t="s">
        <v>9080</v>
      </c>
      <c r="C1296" s="376" t="s">
        <v>3602</v>
      </c>
      <c r="D1296" s="376" t="s">
        <v>3603</v>
      </c>
      <c r="E1296" s="376" t="s">
        <v>9083</v>
      </c>
      <c r="F1296" s="488"/>
    </row>
    <row r="1297" ht="15.75" customHeight="1">
      <c r="A1297" s="376">
        <v>7608.0</v>
      </c>
      <c r="B1297" s="380" t="s">
        <v>9084</v>
      </c>
      <c r="C1297" s="376" t="s">
        <v>3602</v>
      </c>
      <c r="D1297" s="376" t="s">
        <v>3603</v>
      </c>
      <c r="E1297" s="376" t="s">
        <v>9086</v>
      </c>
      <c r="F1297" s="487"/>
    </row>
    <row r="1298" ht="15.75" customHeight="1">
      <c r="A1298" s="376">
        <v>41900.0</v>
      </c>
      <c r="B1298" s="380" t="s">
        <v>9089</v>
      </c>
      <c r="C1298" s="376" t="s">
        <v>3745</v>
      </c>
      <c r="D1298" s="376" t="s">
        <v>3629</v>
      </c>
      <c r="E1298" s="376" t="s">
        <v>6129</v>
      </c>
      <c r="F1298" s="488"/>
    </row>
    <row r="1299" ht="15.75" customHeight="1">
      <c r="A1299" s="376">
        <v>41899.0</v>
      </c>
      <c r="B1299" s="380" t="s">
        <v>9092</v>
      </c>
      <c r="C1299" s="376" t="s">
        <v>8491</v>
      </c>
      <c r="D1299" s="376" t="s">
        <v>3629</v>
      </c>
      <c r="E1299" s="376" t="s">
        <v>9094</v>
      </c>
      <c r="F1299" s="487"/>
    </row>
    <row r="1300" ht="15.75" customHeight="1">
      <c r="A1300" s="376">
        <v>1380.0</v>
      </c>
      <c r="B1300" s="380" t="s">
        <v>9098</v>
      </c>
      <c r="C1300" s="376" t="s">
        <v>3745</v>
      </c>
      <c r="D1300" s="376" t="s">
        <v>3603</v>
      </c>
      <c r="E1300" s="376" t="s">
        <v>6332</v>
      </c>
      <c r="F1300" s="488"/>
    </row>
    <row r="1301" ht="15.75" customHeight="1">
      <c r="A1301" s="376">
        <v>1375.0</v>
      </c>
      <c r="B1301" s="380" t="s">
        <v>9102</v>
      </c>
      <c r="C1301" s="376" t="s">
        <v>3745</v>
      </c>
      <c r="D1301" s="376" t="s">
        <v>3603</v>
      </c>
      <c r="E1301" s="376" t="s">
        <v>9105</v>
      </c>
      <c r="F1301" s="487"/>
    </row>
    <row r="1302" ht="15.75" customHeight="1">
      <c r="A1302" s="376">
        <v>1379.0</v>
      </c>
      <c r="B1302" s="380" t="s">
        <v>9108</v>
      </c>
      <c r="C1302" s="376" t="s">
        <v>3745</v>
      </c>
      <c r="D1302" s="376" t="s">
        <v>3603</v>
      </c>
      <c r="E1302" s="376" t="s">
        <v>5304</v>
      </c>
      <c r="F1302" s="488"/>
    </row>
    <row r="1303" ht="15.75" customHeight="1">
      <c r="A1303" s="376">
        <v>10511.0</v>
      </c>
      <c r="B1303" s="380" t="s">
        <v>9114</v>
      </c>
      <c r="C1303" s="376" t="s">
        <v>9115</v>
      </c>
      <c r="D1303" s="376" t="s">
        <v>3653</v>
      </c>
      <c r="E1303" s="376" t="s">
        <v>8400</v>
      </c>
      <c r="F1303" s="487"/>
    </row>
    <row r="1304" ht="15.75" customHeight="1">
      <c r="A1304" s="376">
        <v>13284.0</v>
      </c>
      <c r="B1304" s="380" t="s">
        <v>9119</v>
      </c>
      <c r="C1304" s="376" t="s">
        <v>3745</v>
      </c>
      <c r="D1304" s="376" t="s">
        <v>3603</v>
      </c>
      <c r="E1304" s="376" t="s">
        <v>6651</v>
      </c>
      <c r="F1304" s="488"/>
    </row>
    <row r="1305" ht="15.75" customHeight="1">
      <c r="A1305" s="376">
        <v>25974.0</v>
      </c>
      <c r="B1305" s="380" t="s">
        <v>9125</v>
      </c>
      <c r="C1305" s="376" t="s">
        <v>3745</v>
      </c>
      <c r="D1305" s="376" t="s">
        <v>3603</v>
      </c>
      <c r="E1305" s="376" t="s">
        <v>3193</v>
      </c>
      <c r="F1305" s="487"/>
    </row>
    <row r="1306" ht="15.75" customHeight="1">
      <c r="A1306" s="376">
        <v>1382.0</v>
      </c>
      <c r="B1306" s="380" t="s">
        <v>9130</v>
      </c>
      <c r="C1306" s="376" t="s">
        <v>9115</v>
      </c>
      <c r="D1306" s="376" t="s">
        <v>3603</v>
      </c>
      <c r="E1306" s="376" t="s">
        <v>9132</v>
      </c>
      <c r="F1306" s="488"/>
    </row>
    <row r="1307" ht="15.75" customHeight="1">
      <c r="A1307" s="376">
        <v>34753.0</v>
      </c>
      <c r="B1307" s="380" t="s">
        <v>9136</v>
      </c>
      <c r="C1307" s="376" t="s">
        <v>3745</v>
      </c>
      <c r="D1307" s="376" t="s">
        <v>3603</v>
      </c>
      <c r="E1307" s="376" t="s">
        <v>6501</v>
      </c>
      <c r="F1307" s="487"/>
    </row>
    <row r="1308" ht="15.75" customHeight="1">
      <c r="A1308" s="376">
        <v>420.0</v>
      </c>
      <c r="B1308" s="380" t="s">
        <v>9141</v>
      </c>
      <c r="C1308" s="376" t="s">
        <v>3602</v>
      </c>
      <c r="D1308" s="376" t="s">
        <v>3603</v>
      </c>
      <c r="E1308" s="376" t="s">
        <v>9143</v>
      </c>
      <c r="F1308" s="488"/>
    </row>
    <row r="1309" ht="15.75" customHeight="1">
      <c r="A1309" s="376">
        <v>12327.0</v>
      </c>
      <c r="B1309" s="380" t="s">
        <v>9146</v>
      </c>
      <c r="C1309" s="376" t="s">
        <v>3602</v>
      </c>
      <c r="D1309" s="376" t="s">
        <v>3603</v>
      </c>
      <c r="E1309" s="376" t="s">
        <v>8878</v>
      </c>
      <c r="F1309" s="487"/>
    </row>
    <row r="1310" ht="15.75" customHeight="1">
      <c r="A1310" s="376">
        <v>36148.0</v>
      </c>
      <c r="B1310" s="380" t="s">
        <v>9150</v>
      </c>
      <c r="C1310" s="376" t="s">
        <v>3602</v>
      </c>
      <c r="D1310" s="376" t="s">
        <v>3603</v>
      </c>
      <c r="E1310" s="376" t="s">
        <v>6442</v>
      </c>
      <c r="F1310" s="488"/>
    </row>
    <row r="1311" ht="15.75" customHeight="1">
      <c r="A1311" s="376">
        <v>12329.0</v>
      </c>
      <c r="B1311" s="380" t="s">
        <v>9155</v>
      </c>
      <c r="C1311" s="376" t="s">
        <v>3745</v>
      </c>
      <c r="D1311" s="376" t="s">
        <v>3603</v>
      </c>
      <c r="E1311" s="376" t="s">
        <v>9158</v>
      </c>
      <c r="F1311" s="487"/>
    </row>
    <row r="1312" ht="15.75" customHeight="1">
      <c r="A1312" s="376">
        <v>1339.0</v>
      </c>
      <c r="B1312" s="380" t="s">
        <v>9160</v>
      </c>
      <c r="C1312" s="376" t="s">
        <v>3745</v>
      </c>
      <c r="D1312" s="376" t="s">
        <v>3603</v>
      </c>
      <c r="E1312" s="376" t="s">
        <v>9162</v>
      </c>
      <c r="F1312" s="488"/>
    </row>
    <row r="1313" ht="15.75" customHeight="1">
      <c r="A1313" s="376">
        <v>11849.0</v>
      </c>
      <c r="B1313" s="380" t="s">
        <v>9165</v>
      </c>
      <c r="C1313" s="376" t="s">
        <v>3993</v>
      </c>
      <c r="D1313" s="376" t="s">
        <v>3603</v>
      </c>
      <c r="E1313" s="376" t="s">
        <v>3245</v>
      </c>
      <c r="F1313" s="487"/>
    </row>
    <row r="1314" ht="15.75" customHeight="1">
      <c r="A1314" s="376">
        <v>37418.0</v>
      </c>
      <c r="B1314" s="380" t="s">
        <v>9168</v>
      </c>
      <c r="C1314" s="376" t="s">
        <v>3602</v>
      </c>
      <c r="D1314" s="376" t="s">
        <v>3629</v>
      </c>
      <c r="E1314" s="376" t="s">
        <v>9170</v>
      </c>
      <c r="F1314" s="488"/>
    </row>
    <row r="1315" ht="15.75" customHeight="1">
      <c r="A1315" s="376">
        <v>37419.0</v>
      </c>
      <c r="B1315" s="380" t="s">
        <v>9171</v>
      </c>
      <c r="C1315" s="376" t="s">
        <v>3602</v>
      </c>
      <c r="D1315" s="376" t="s">
        <v>3629</v>
      </c>
      <c r="E1315" s="376" t="s">
        <v>9174</v>
      </c>
      <c r="F1315" s="487"/>
    </row>
    <row r="1316" ht="15.75" customHeight="1">
      <c r="A1316" s="376">
        <v>1427.0</v>
      </c>
      <c r="B1316" s="380" t="s">
        <v>9176</v>
      </c>
      <c r="C1316" s="376" t="s">
        <v>3602</v>
      </c>
      <c r="D1316" s="376" t="s">
        <v>3629</v>
      </c>
      <c r="E1316" s="376" t="s">
        <v>9179</v>
      </c>
      <c r="F1316" s="488"/>
    </row>
    <row r="1317" ht="15.75" customHeight="1">
      <c r="A1317" s="376">
        <v>1402.0</v>
      </c>
      <c r="B1317" s="380" t="s">
        <v>9181</v>
      </c>
      <c r="C1317" s="376" t="s">
        <v>3602</v>
      </c>
      <c r="D1317" s="376" t="s">
        <v>3629</v>
      </c>
      <c r="E1317" s="376" t="s">
        <v>9185</v>
      </c>
      <c r="F1317" s="487"/>
    </row>
    <row r="1318" ht="15.75" customHeight="1">
      <c r="A1318" s="376">
        <v>1420.0</v>
      </c>
      <c r="B1318" s="380" t="s">
        <v>9188</v>
      </c>
      <c r="C1318" s="376" t="s">
        <v>3602</v>
      </c>
      <c r="D1318" s="376" t="s">
        <v>3629</v>
      </c>
      <c r="E1318" s="376" t="s">
        <v>9190</v>
      </c>
      <c r="F1318" s="488"/>
    </row>
    <row r="1319" ht="15.75" customHeight="1">
      <c r="A1319" s="376">
        <v>1419.0</v>
      </c>
      <c r="B1319" s="380" t="s">
        <v>9193</v>
      </c>
      <c r="C1319" s="376" t="s">
        <v>3602</v>
      </c>
      <c r="D1319" s="376" t="s">
        <v>3629</v>
      </c>
      <c r="E1319" s="376" t="s">
        <v>7072</v>
      </c>
      <c r="F1319" s="487"/>
    </row>
    <row r="1320" ht="15.75" customHeight="1">
      <c r="A1320" s="376">
        <v>1414.0</v>
      </c>
      <c r="B1320" s="380" t="s">
        <v>9197</v>
      </c>
      <c r="C1320" s="376" t="s">
        <v>3602</v>
      </c>
      <c r="D1320" s="376" t="s">
        <v>3629</v>
      </c>
      <c r="E1320" s="376" t="s">
        <v>9201</v>
      </c>
      <c r="F1320" s="488"/>
    </row>
    <row r="1321" ht="15.75" customHeight="1">
      <c r="A1321" s="376">
        <v>1413.0</v>
      </c>
      <c r="B1321" s="380" t="s">
        <v>9205</v>
      </c>
      <c r="C1321" s="376" t="s">
        <v>3602</v>
      </c>
      <c r="D1321" s="376" t="s">
        <v>3629</v>
      </c>
      <c r="E1321" s="376" t="s">
        <v>9208</v>
      </c>
      <c r="F1321" s="487"/>
    </row>
    <row r="1322" ht="15.75" customHeight="1">
      <c r="A1322" s="376">
        <v>1412.0</v>
      </c>
      <c r="B1322" s="380" t="s">
        <v>9209</v>
      </c>
      <c r="C1322" s="376" t="s">
        <v>3602</v>
      </c>
      <c r="D1322" s="376" t="s">
        <v>3629</v>
      </c>
      <c r="E1322" s="376" t="s">
        <v>9213</v>
      </c>
      <c r="F1322" s="488"/>
    </row>
    <row r="1323" ht="15.75" customHeight="1">
      <c r="A1323" s="376">
        <v>1411.0</v>
      </c>
      <c r="B1323" s="380" t="s">
        <v>9216</v>
      </c>
      <c r="C1323" s="376" t="s">
        <v>3602</v>
      </c>
      <c r="D1323" s="376" t="s">
        <v>3629</v>
      </c>
      <c r="E1323" s="376" t="s">
        <v>9217</v>
      </c>
      <c r="F1323" s="487"/>
    </row>
    <row r="1324" ht="15.75" customHeight="1">
      <c r="A1324" s="376">
        <v>1406.0</v>
      </c>
      <c r="B1324" s="380" t="s">
        <v>9219</v>
      </c>
      <c r="C1324" s="376" t="s">
        <v>3602</v>
      </c>
      <c r="D1324" s="376" t="s">
        <v>3629</v>
      </c>
      <c r="E1324" s="376" t="s">
        <v>8326</v>
      </c>
      <c r="F1324" s="488"/>
    </row>
    <row r="1325" ht="15.75" customHeight="1">
      <c r="A1325" s="376">
        <v>1407.0</v>
      </c>
      <c r="B1325" s="380" t="s">
        <v>9222</v>
      </c>
      <c r="C1325" s="376" t="s">
        <v>3602</v>
      </c>
      <c r="D1325" s="376" t="s">
        <v>3629</v>
      </c>
      <c r="E1325" s="376" t="s">
        <v>5300</v>
      </c>
      <c r="F1325" s="487"/>
    </row>
    <row r="1326" ht="15.75" customHeight="1">
      <c r="A1326" s="376">
        <v>1404.0</v>
      </c>
      <c r="B1326" s="380" t="s">
        <v>9225</v>
      </c>
      <c r="C1326" s="376" t="s">
        <v>3602</v>
      </c>
      <c r="D1326" s="376" t="s">
        <v>3629</v>
      </c>
      <c r="E1326" s="376" t="s">
        <v>2738</v>
      </c>
      <c r="F1326" s="488"/>
    </row>
    <row r="1327" ht="15.75" customHeight="1">
      <c r="A1327" s="376">
        <v>11281.0</v>
      </c>
      <c r="B1327" s="380" t="s">
        <v>9228</v>
      </c>
      <c r="C1327" s="376" t="s">
        <v>3602</v>
      </c>
      <c r="D1327" s="376" t="s">
        <v>3629</v>
      </c>
      <c r="E1327" s="376" t="s">
        <v>9230</v>
      </c>
      <c r="F1327" s="487"/>
    </row>
    <row r="1328" ht="15.75" customHeight="1">
      <c r="A1328" s="376">
        <v>1442.0</v>
      </c>
      <c r="B1328" s="380" t="s">
        <v>9232</v>
      </c>
      <c r="C1328" s="376" t="s">
        <v>3602</v>
      </c>
      <c r="D1328" s="376" t="s">
        <v>3629</v>
      </c>
      <c r="E1328" s="376" t="s">
        <v>9233</v>
      </c>
      <c r="F1328" s="488"/>
    </row>
    <row r="1329" ht="15.75" customHeight="1">
      <c r="A1329" s="376">
        <v>13457.0</v>
      </c>
      <c r="B1329" s="380" t="s">
        <v>9237</v>
      </c>
      <c r="C1329" s="376" t="s">
        <v>3602</v>
      </c>
      <c r="D1329" s="376" t="s">
        <v>3629</v>
      </c>
      <c r="E1329" s="376" t="s">
        <v>9238</v>
      </c>
      <c r="F1329" s="487"/>
    </row>
    <row r="1330" ht="15.75" customHeight="1">
      <c r="A1330" s="376">
        <v>40699.0</v>
      </c>
      <c r="B1330" s="380" t="s">
        <v>9241</v>
      </c>
      <c r="C1330" s="376" t="s">
        <v>3602</v>
      </c>
      <c r="D1330" s="376" t="s">
        <v>3629</v>
      </c>
      <c r="E1330" s="376" t="s">
        <v>9243</v>
      </c>
      <c r="F1330" s="488"/>
    </row>
    <row r="1331" ht="15.75" customHeight="1">
      <c r="A1331" s="376">
        <v>40701.0</v>
      </c>
      <c r="B1331" s="380" t="s">
        <v>9245</v>
      </c>
      <c r="C1331" s="376" t="s">
        <v>3602</v>
      </c>
      <c r="D1331" s="376" t="s">
        <v>3629</v>
      </c>
      <c r="E1331" s="376" t="s">
        <v>9247</v>
      </c>
      <c r="F1331" s="487"/>
    </row>
    <row r="1332" ht="15.75" customHeight="1">
      <c r="A1332" s="376">
        <v>40700.0</v>
      </c>
      <c r="B1332" s="380" t="s">
        <v>9249</v>
      </c>
      <c r="C1332" s="376" t="s">
        <v>3602</v>
      </c>
      <c r="D1332" s="376" t="s">
        <v>3629</v>
      </c>
      <c r="E1332" s="376" t="s">
        <v>9251</v>
      </c>
      <c r="F1332" s="488"/>
    </row>
    <row r="1333" ht="15.75" customHeight="1">
      <c r="A1333" s="376">
        <v>13458.0</v>
      </c>
      <c r="B1333" s="380" t="s">
        <v>9253</v>
      </c>
      <c r="C1333" s="376" t="s">
        <v>3602</v>
      </c>
      <c r="D1333" s="376" t="s">
        <v>3629</v>
      </c>
      <c r="E1333" s="376" t="s">
        <v>9255</v>
      </c>
      <c r="F1333" s="487"/>
    </row>
    <row r="1334" ht="15.75" customHeight="1">
      <c r="A1334" s="376">
        <v>36524.0</v>
      </c>
      <c r="B1334" s="380" t="s">
        <v>9257</v>
      </c>
      <c r="C1334" s="376" t="s">
        <v>3602</v>
      </c>
      <c r="D1334" s="376" t="s">
        <v>3629</v>
      </c>
      <c r="E1334" s="376" t="s">
        <v>9259</v>
      </c>
      <c r="F1334" s="488"/>
    </row>
    <row r="1335" ht="15.75" customHeight="1">
      <c r="A1335" s="376">
        <v>36526.0</v>
      </c>
      <c r="B1335" s="380" t="s">
        <v>9261</v>
      </c>
      <c r="C1335" s="376" t="s">
        <v>3602</v>
      </c>
      <c r="D1335" s="376" t="s">
        <v>3629</v>
      </c>
      <c r="E1335" s="376" t="s">
        <v>9262</v>
      </c>
      <c r="F1335" s="487"/>
    </row>
    <row r="1336" ht="15.75" customHeight="1">
      <c r="A1336" s="376">
        <v>36523.0</v>
      </c>
      <c r="B1336" s="380" t="s">
        <v>9265</v>
      </c>
      <c r="C1336" s="376" t="s">
        <v>3602</v>
      </c>
      <c r="D1336" s="376" t="s">
        <v>3629</v>
      </c>
      <c r="E1336" s="376" t="s">
        <v>9266</v>
      </c>
      <c r="F1336" s="488"/>
    </row>
    <row r="1337" ht="15.75" customHeight="1">
      <c r="A1337" s="376">
        <v>36527.0</v>
      </c>
      <c r="B1337" s="380" t="s">
        <v>9267</v>
      </c>
      <c r="C1337" s="376" t="s">
        <v>3602</v>
      </c>
      <c r="D1337" s="376" t="s">
        <v>3629</v>
      </c>
      <c r="E1337" s="376" t="s">
        <v>9268</v>
      </c>
      <c r="F1337" s="487"/>
    </row>
    <row r="1338" ht="15.75" customHeight="1">
      <c r="A1338" s="376">
        <v>13803.0</v>
      </c>
      <c r="B1338" s="380" t="s">
        <v>9269</v>
      </c>
      <c r="C1338" s="376" t="s">
        <v>3602</v>
      </c>
      <c r="D1338" s="376" t="s">
        <v>3629</v>
      </c>
      <c r="E1338" s="376" t="s">
        <v>9272</v>
      </c>
      <c r="F1338" s="488"/>
    </row>
    <row r="1339" ht="15.75" customHeight="1">
      <c r="A1339" s="376">
        <v>38642.0</v>
      </c>
      <c r="B1339" s="380" t="s">
        <v>9274</v>
      </c>
      <c r="C1339" s="376" t="s">
        <v>3602</v>
      </c>
      <c r="D1339" s="376" t="s">
        <v>3629</v>
      </c>
      <c r="E1339" s="376" t="s">
        <v>9275</v>
      </c>
      <c r="F1339" s="487"/>
    </row>
    <row r="1340" ht="15.75" customHeight="1">
      <c r="A1340" s="376">
        <v>36522.0</v>
      </c>
      <c r="B1340" s="380" t="s">
        <v>9277</v>
      </c>
      <c r="C1340" s="376" t="s">
        <v>3602</v>
      </c>
      <c r="D1340" s="376" t="s">
        <v>3629</v>
      </c>
      <c r="E1340" s="376" t="s">
        <v>9280</v>
      </c>
      <c r="F1340" s="488"/>
    </row>
    <row r="1341" ht="15.75" customHeight="1">
      <c r="A1341" s="376">
        <v>36525.0</v>
      </c>
      <c r="B1341" s="380" t="s">
        <v>9281</v>
      </c>
      <c r="C1341" s="376" t="s">
        <v>3602</v>
      </c>
      <c r="D1341" s="376" t="s">
        <v>3629</v>
      </c>
      <c r="E1341" s="376" t="s">
        <v>9283</v>
      </c>
      <c r="F1341" s="487"/>
    </row>
    <row r="1342" ht="15.75" customHeight="1">
      <c r="A1342" s="376">
        <v>41991.0</v>
      </c>
      <c r="B1342" s="380" t="s">
        <v>9286</v>
      </c>
      <c r="C1342" s="376" t="s">
        <v>3602</v>
      </c>
      <c r="D1342" s="376" t="s">
        <v>3629</v>
      </c>
      <c r="E1342" s="376" t="s">
        <v>9287</v>
      </c>
      <c r="F1342" s="488"/>
    </row>
    <row r="1343" ht="15.75" customHeight="1">
      <c r="A1343" s="376">
        <v>34348.0</v>
      </c>
      <c r="B1343" s="380" t="s">
        <v>9289</v>
      </c>
      <c r="C1343" s="376" t="s">
        <v>3730</v>
      </c>
      <c r="D1343" s="376" t="s">
        <v>3603</v>
      </c>
      <c r="E1343" s="376" t="s">
        <v>9292</v>
      </c>
      <c r="F1343" s="487"/>
    </row>
    <row r="1344" ht="15.75" customHeight="1">
      <c r="A1344" s="376">
        <v>34347.0</v>
      </c>
      <c r="B1344" s="380" t="s">
        <v>9293</v>
      </c>
      <c r="C1344" s="376" t="s">
        <v>3730</v>
      </c>
      <c r="D1344" s="376" t="s">
        <v>3603</v>
      </c>
      <c r="E1344" s="376" t="s">
        <v>9296</v>
      </c>
      <c r="F1344" s="488"/>
    </row>
    <row r="1345" ht="15.75" customHeight="1">
      <c r="A1345" s="376">
        <v>11146.0</v>
      </c>
      <c r="B1345" s="380" t="s">
        <v>9298</v>
      </c>
      <c r="C1345" s="376" t="s">
        <v>4550</v>
      </c>
      <c r="D1345" s="376" t="s">
        <v>3603</v>
      </c>
      <c r="E1345" s="376" t="s">
        <v>9299</v>
      </c>
      <c r="F1345" s="487"/>
    </row>
    <row r="1346" ht="15.75" customHeight="1">
      <c r="A1346" s="376">
        <v>11147.0</v>
      </c>
      <c r="B1346" s="380" t="s">
        <v>9303</v>
      </c>
      <c r="C1346" s="376" t="s">
        <v>4550</v>
      </c>
      <c r="D1346" s="376" t="s">
        <v>3603</v>
      </c>
      <c r="E1346" s="376" t="s">
        <v>9304</v>
      </c>
      <c r="F1346" s="488"/>
    </row>
    <row r="1347" ht="15.75" customHeight="1">
      <c r="A1347" s="376">
        <v>34872.0</v>
      </c>
      <c r="B1347" s="380" t="s">
        <v>9305</v>
      </c>
      <c r="C1347" s="376" t="s">
        <v>4550</v>
      </c>
      <c r="D1347" s="376" t="s">
        <v>3603</v>
      </c>
      <c r="E1347" s="376" t="s">
        <v>9308</v>
      </c>
      <c r="F1347" s="487"/>
    </row>
    <row r="1348" ht="15.75" customHeight="1">
      <c r="A1348" s="376">
        <v>34491.0</v>
      </c>
      <c r="B1348" s="380" t="s">
        <v>9310</v>
      </c>
      <c r="C1348" s="376" t="s">
        <v>4550</v>
      </c>
      <c r="D1348" s="376" t="s">
        <v>3603</v>
      </c>
      <c r="E1348" s="376" t="s">
        <v>9311</v>
      </c>
      <c r="F1348" s="488"/>
    </row>
    <row r="1349" ht="15.75" customHeight="1">
      <c r="A1349" s="376">
        <v>34770.0</v>
      </c>
      <c r="B1349" s="380" t="s">
        <v>9314</v>
      </c>
      <c r="C1349" s="376" t="s">
        <v>8491</v>
      </c>
      <c r="D1349" s="376" t="s">
        <v>3629</v>
      </c>
      <c r="E1349" s="376" t="s">
        <v>9316</v>
      </c>
      <c r="F1349" s="487"/>
    </row>
    <row r="1350" ht="15.75" customHeight="1">
      <c r="A1350" s="376">
        <v>1518.0</v>
      </c>
      <c r="B1350" s="380" t="s">
        <v>9317</v>
      </c>
      <c r="C1350" s="376" t="s">
        <v>8491</v>
      </c>
      <c r="D1350" s="376" t="s">
        <v>3629</v>
      </c>
      <c r="E1350" s="376" t="s">
        <v>9320</v>
      </c>
      <c r="F1350" s="488"/>
    </row>
    <row r="1351" ht="15.75" customHeight="1">
      <c r="A1351" s="376">
        <v>41965.0</v>
      </c>
      <c r="B1351" s="380" t="s">
        <v>9322</v>
      </c>
      <c r="C1351" s="376" t="s">
        <v>8491</v>
      </c>
      <c r="D1351" s="376" t="s">
        <v>3629</v>
      </c>
      <c r="E1351" s="376" t="s">
        <v>9323</v>
      </c>
      <c r="F1351" s="487"/>
    </row>
    <row r="1352" ht="15.75" customHeight="1">
      <c r="A1352" s="376">
        <v>34492.0</v>
      </c>
      <c r="B1352" s="380" t="s">
        <v>9327</v>
      </c>
      <c r="C1352" s="376" t="s">
        <v>4550</v>
      </c>
      <c r="D1352" s="376" t="s">
        <v>3603</v>
      </c>
      <c r="E1352" s="376" t="s">
        <v>9328</v>
      </c>
      <c r="F1352" s="488"/>
    </row>
    <row r="1353" ht="15.75" customHeight="1">
      <c r="A1353" s="376">
        <v>1524.0</v>
      </c>
      <c r="B1353" s="380" t="s">
        <v>9331</v>
      </c>
      <c r="C1353" s="376" t="s">
        <v>4550</v>
      </c>
      <c r="D1353" s="376" t="s">
        <v>3653</v>
      </c>
      <c r="E1353" s="376" t="s">
        <v>9333</v>
      </c>
      <c r="F1353" s="487"/>
    </row>
    <row r="1354" ht="15.75" customHeight="1">
      <c r="A1354" s="376">
        <v>38404.0</v>
      </c>
      <c r="B1354" s="380" t="s">
        <v>9334</v>
      </c>
      <c r="C1354" s="376" t="s">
        <v>4550</v>
      </c>
      <c r="D1354" s="376" t="s">
        <v>3603</v>
      </c>
      <c r="E1354" s="376" t="s">
        <v>9336</v>
      </c>
      <c r="F1354" s="488"/>
    </row>
    <row r="1355" ht="15.75" customHeight="1">
      <c r="A1355" s="376">
        <v>39849.0</v>
      </c>
      <c r="B1355" s="380" t="s">
        <v>9339</v>
      </c>
      <c r="C1355" s="376" t="s">
        <v>4550</v>
      </c>
      <c r="D1355" s="376" t="s">
        <v>3603</v>
      </c>
      <c r="E1355" s="376" t="s">
        <v>9340</v>
      </c>
      <c r="F1355" s="487"/>
    </row>
    <row r="1356" ht="15.75" customHeight="1">
      <c r="A1356" s="376">
        <v>38464.0</v>
      </c>
      <c r="B1356" s="380" t="s">
        <v>9342</v>
      </c>
      <c r="C1356" s="376" t="s">
        <v>4550</v>
      </c>
      <c r="D1356" s="376" t="s">
        <v>3603</v>
      </c>
      <c r="E1356" s="376" t="s">
        <v>9345</v>
      </c>
      <c r="F1356" s="488"/>
    </row>
    <row r="1357" ht="15.75" customHeight="1">
      <c r="A1357" s="376">
        <v>34493.0</v>
      </c>
      <c r="B1357" s="380" t="s">
        <v>9346</v>
      </c>
      <c r="C1357" s="376" t="s">
        <v>4550</v>
      </c>
      <c r="D1357" s="376" t="s">
        <v>3603</v>
      </c>
      <c r="E1357" s="376" t="s">
        <v>9349</v>
      </c>
      <c r="F1357" s="487"/>
    </row>
    <row r="1358" ht="15.75" customHeight="1">
      <c r="A1358" s="376">
        <v>1527.0</v>
      </c>
      <c r="B1358" s="380" t="s">
        <v>9351</v>
      </c>
      <c r="C1358" s="376" t="s">
        <v>4550</v>
      </c>
      <c r="D1358" s="376" t="s">
        <v>3603</v>
      </c>
      <c r="E1358" s="376" t="s">
        <v>9352</v>
      </c>
      <c r="F1358" s="488"/>
    </row>
    <row r="1359" ht="15.75" customHeight="1">
      <c r="A1359" s="376">
        <v>38405.0</v>
      </c>
      <c r="B1359" s="380" t="s">
        <v>9355</v>
      </c>
      <c r="C1359" s="376" t="s">
        <v>4550</v>
      </c>
      <c r="D1359" s="376" t="s">
        <v>3603</v>
      </c>
      <c r="E1359" s="376" t="s">
        <v>9357</v>
      </c>
      <c r="F1359" s="487"/>
    </row>
    <row r="1360" ht="15.75" customHeight="1">
      <c r="A1360" s="376">
        <v>38408.0</v>
      </c>
      <c r="B1360" s="380" t="s">
        <v>9358</v>
      </c>
      <c r="C1360" s="376" t="s">
        <v>4550</v>
      </c>
      <c r="D1360" s="376" t="s">
        <v>3603</v>
      </c>
      <c r="E1360" s="376" t="s">
        <v>9361</v>
      </c>
      <c r="F1360" s="488"/>
    </row>
    <row r="1361" ht="15.75" customHeight="1">
      <c r="A1361" s="376">
        <v>34494.0</v>
      </c>
      <c r="B1361" s="380" t="s">
        <v>9363</v>
      </c>
      <c r="C1361" s="376" t="s">
        <v>4550</v>
      </c>
      <c r="D1361" s="376" t="s">
        <v>3603</v>
      </c>
      <c r="E1361" s="376" t="s">
        <v>9364</v>
      </c>
      <c r="F1361" s="487"/>
    </row>
    <row r="1362" ht="15.75" customHeight="1">
      <c r="A1362" s="376">
        <v>1525.0</v>
      </c>
      <c r="B1362" s="380" t="s">
        <v>9366</v>
      </c>
      <c r="C1362" s="376" t="s">
        <v>4550</v>
      </c>
      <c r="D1362" s="376" t="s">
        <v>3603</v>
      </c>
      <c r="E1362" s="376" t="s">
        <v>9369</v>
      </c>
      <c r="F1362" s="488"/>
    </row>
    <row r="1363" ht="15.75" customHeight="1">
      <c r="A1363" s="376">
        <v>38406.0</v>
      </c>
      <c r="B1363" s="380" t="s">
        <v>9370</v>
      </c>
      <c r="C1363" s="376" t="s">
        <v>4550</v>
      </c>
      <c r="D1363" s="376" t="s">
        <v>3603</v>
      </c>
      <c r="E1363" s="376" t="s">
        <v>9372</v>
      </c>
      <c r="F1363" s="487"/>
    </row>
    <row r="1364" ht="15.75" customHeight="1">
      <c r="A1364" s="376">
        <v>38409.0</v>
      </c>
      <c r="B1364" s="380" t="s">
        <v>9374</v>
      </c>
      <c r="C1364" s="376" t="s">
        <v>4550</v>
      </c>
      <c r="D1364" s="376" t="s">
        <v>3603</v>
      </c>
      <c r="E1364" s="376" t="s">
        <v>9375</v>
      </c>
      <c r="F1364" s="488"/>
    </row>
    <row r="1365" ht="15.75" customHeight="1">
      <c r="A1365" s="376">
        <v>34495.0</v>
      </c>
      <c r="B1365" s="380" t="s">
        <v>9377</v>
      </c>
      <c r="C1365" s="376" t="s">
        <v>4550</v>
      </c>
      <c r="D1365" s="376" t="s">
        <v>3603</v>
      </c>
      <c r="E1365" s="376" t="s">
        <v>9378</v>
      </c>
      <c r="F1365" s="487"/>
    </row>
    <row r="1366" ht="15.75" customHeight="1">
      <c r="A1366" s="376">
        <v>11145.0</v>
      </c>
      <c r="B1366" s="380" t="s">
        <v>9381</v>
      </c>
      <c r="C1366" s="376" t="s">
        <v>4550</v>
      </c>
      <c r="D1366" s="376" t="s">
        <v>3603</v>
      </c>
      <c r="E1366" s="376" t="s">
        <v>9383</v>
      </c>
      <c r="F1366" s="488"/>
    </row>
    <row r="1367" ht="15.75" customHeight="1">
      <c r="A1367" s="376">
        <v>34496.0</v>
      </c>
      <c r="B1367" s="380" t="s">
        <v>9384</v>
      </c>
      <c r="C1367" s="376" t="s">
        <v>4550</v>
      </c>
      <c r="D1367" s="376" t="s">
        <v>3603</v>
      </c>
      <c r="E1367" s="376" t="s">
        <v>9386</v>
      </c>
      <c r="F1367" s="487"/>
    </row>
    <row r="1368" ht="15.75" customHeight="1">
      <c r="A1368" s="376">
        <v>34479.0</v>
      </c>
      <c r="B1368" s="380" t="s">
        <v>9388</v>
      </c>
      <c r="C1368" s="376" t="s">
        <v>4550</v>
      </c>
      <c r="D1368" s="376" t="s">
        <v>3603</v>
      </c>
      <c r="E1368" s="376" t="s">
        <v>9390</v>
      </c>
      <c r="F1368" s="488"/>
    </row>
    <row r="1369" ht="15.75" customHeight="1">
      <c r="A1369" s="376">
        <v>34481.0</v>
      </c>
      <c r="B1369" s="380" t="s">
        <v>9392</v>
      </c>
      <c r="C1369" s="376" t="s">
        <v>4550</v>
      </c>
      <c r="D1369" s="376" t="s">
        <v>3603</v>
      </c>
      <c r="E1369" s="376" t="s">
        <v>9394</v>
      </c>
      <c r="F1369" s="487"/>
    </row>
    <row r="1370" ht="15.75" customHeight="1">
      <c r="A1370" s="376">
        <v>34483.0</v>
      </c>
      <c r="B1370" s="380" t="s">
        <v>9396</v>
      </c>
      <c r="C1370" s="376" t="s">
        <v>4550</v>
      </c>
      <c r="D1370" s="376" t="s">
        <v>3603</v>
      </c>
      <c r="E1370" s="376" t="s">
        <v>9397</v>
      </c>
      <c r="F1370" s="488"/>
    </row>
    <row r="1371" ht="15.75" customHeight="1">
      <c r="A1371" s="376">
        <v>34485.0</v>
      </c>
      <c r="B1371" s="380" t="s">
        <v>9400</v>
      </c>
      <c r="C1371" s="376" t="s">
        <v>4550</v>
      </c>
      <c r="D1371" s="376" t="s">
        <v>3603</v>
      </c>
      <c r="E1371" s="376" t="s">
        <v>9402</v>
      </c>
      <c r="F1371" s="487"/>
    </row>
    <row r="1372" ht="15.75" customHeight="1">
      <c r="A1372" s="376">
        <v>34497.0</v>
      </c>
      <c r="B1372" s="380" t="s">
        <v>9403</v>
      </c>
      <c r="C1372" s="376" t="s">
        <v>4550</v>
      </c>
      <c r="D1372" s="376" t="s">
        <v>3603</v>
      </c>
      <c r="E1372" s="376" t="s">
        <v>9406</v>
      </c>
      <c r="F1372" s="488"/>
    </row>
    <row r="1373" ht="15.75" customHeight="1">
      <c r="A1373" s="376">
        <v>14041.0</v>
      </c>
      <c r="B1373" s="380" t="s">
        <v>9408</v>
      </c>
      <c r="C1373" s="376" t="s">
        <v>4550</v>
      </c>
      <c r="D1373" s="376" t="s">
        <v>3603</v>
      </c>
      <c r="E1373" s="376" t="s">
        <v>9409</v>
      </c>
      <c r="F1373" s="487"/>
    </row>
    <row r="1374" ht="15.75" customHeight="1">
      <c r="A1374" s="376">
        <v>1523.0</v>
      </c>
      <c r="B1374" s="380" t="s">
        <v>9412</v>
      </c>
      <c r="C1374" s="376" t="s">
        <v>4550</v>
      </c>
      <c r="D1374" s="376" t="s">
        <v>3603</v>
      </c>
      <c r="E1374" s="376" t="s">
        <v>9414</v>
      </c>
      <c r="F1374" s="488"/>
    </row>
    <row r="1375" ht="15.75" customHeight="1">
      <c r="A1375" s="376">
        <v>14052.0</v>
      </c>
      <c r="B1375" s="380" t="s">
        <v>9415</v>
      </c>
      <c r="C1375" s="376" t="s">
        <v>3602</v>
      </c>
      <c r="D1375" s="376" t="s">
        <v>3603</v>
      </c>
      <c r="E1375" s="376" t="s">
        <v>9417</v>
      </c>
      <c r="F1375" s="487"/>
    </row>
    <row r="1376" ht="15.75" customHeight="1">
      <c r="A1376" s="376">
        <v>14054.0</v>
      </c>
      <c r="B1376" s="380" t="s">
        <v>9420</v>
      </c>
      <c r="C1376" s="376" t="s">
        <v>3602</v>
      </c>
      <c r="D1376" s="376" t="s">
        <v>3603</v>
      </c>
      <c r="E1376" s="376" t="s">
        <v>4570</v>
      </c>
      <c r="F1376" s="488"/>
    </row>
    <row r="1377" ht="15.75" customHeight="1">
      <c r="A1377" s="376">
        <v>14053.0</v>
      </c>
      <c r="B1377" s="380" t="s">
        <v>9422</v>
      </c>
      <c r="C1377" s="376" t="s">
        <v>3602</v>
      </c>
      <c r="D1377" s="376" t="s">
        <v>3603</v>
      </c>
      <c r="E1377" s="376" t="s">
        <v>8308</v>
      </c>
      <c r="F1377" s="487"/>
    </row>
    <row r="1378" ht="15.75" customHeight="1">
      <c r="A1378" s="376">
        <v>2558.0</v>
      </c>
      <c r="B1378" s="380" t="s">
        <v>9425</v>
      </c>
      <c r="C1378" s="376" t="s">
        <v>3602</v>
      </c>
      <c r="D1378" s="376" t="s">
        <v>3603</v>
      </c>
      <c r="E1378" s="376" t="s">
        <v>9426</v>
      </c>
      <c r="F1378" s="488"/>
    </row>
    <row r="1379" ht="15.75" customHeight="1">
      <c r="A1379" s="376">
        <v>2560.0</v>
      </c>
      <c r="B1379" s="380" t="s">
        <v>9429</v>
      </c>
      <c r="C1379" s="376" t="s">
        <v>3602</v>
      </c>
      <c r="D1379" s="376" t="s">
        <v>3603</v>
      </c>
      <c r="E1379" s="376" t="s">
        <v>9431</v>
      </c>
      <c r="F1379" s="487"/>
    </row>
    <row r="1380" ht="15.75" customHeight="1">
      <c r="A1380" s="376">
        <v>2559.0</v>
      </c>
      <c r="B1380" s="380" t="s">
        <v>9432</v>
      </c>
      <c r="C1380" s="376" t="s">
        <v>3602</v>
      </c>
      <c r="D1380" s="376" t="s">
        <v>3653</v>
      </c>
      <c r="E1380" s="376" t="s">
        <v>9435</v>
      </c>
      <c r="F1380" s="488"/>
    </row>
    <row r="1381" ht="15.75" customHeight="1">
      <c r="A1381" s="376">
        <v>2592.0</v>
      </c>
      <c r="B1381" s="380" t="s">
        <v>9437</v>
      </c>
      <c r="C1381" s="376" t="s">
        <v>3602</v>
      </c>
      <c r="D1381" s="376" t="s">
        <v>3603</v>
      </c>
      <c r="E1381" s="376" t="s">
        <v>9438</v>
      </c>
      <c r="F1381" s="487"/>
    </row>
    <row r="1382" ht="15.75" customHeight="1">
      <c r="A1382" s="376">
        <v>2566.0</v>
      </c>
      <c r="B1382" s="380" t="s">
        <v>9442</v>
      </c>
      <c r="C1382" s="376" t="s">
        <v>3602</v>
      </c>
      <c r="D1382" s="376" t="s">
        <v>3603</v>
      </c>
      <c r="E1382" s="376" t="s">
        <v>9443</v>
      </c>
      <c r="F1382" s="488"/>
    </row>
    <row r="1383" ht="15.75" customHeight="1">
      <c r="A1383" s="376">
        <v>2589.0</v>
      </c>
      <c r="B1383" s="380" t="s">
        <v>9446</v>
      </c>
      <c r="C1383" s="376" t="s">
        <v>3602</v>
      </c>
      <c r="D1383" s="376" t="s">
        <v>3603</v>
      </c>
      <c r="E1383" s="376" t="s">
        <v>9447</v>
      </c>
      <c r="F1383" s="487"/>
    </row>
    <row r="1384" ht="15.75" customHeight="1">
      <c r="A1384" s="376">
        <v>2591.0</v>
      </c>
      <c r="B1384" s="380" t="s">
        <v>9449</v>
      </c>
      <c r="C1384" s="376" t="s">
        <v>3602</v>
      </c>
      <c r="D1384" s="376" t="s">
        <v>3603</v>
      </c>
      <c r="E1384" s="376" t="s">
        <v>9450</v>
      </c>
      <c r="F1384" s="488"/>
    </row>
    <row r="1385" ht="15.75" customHeight="1">
      <c r="A1385" s="376">
        <v>2590.0</v>
      </c>
      <c r="B1385" s="380" t="s">
        <v>9451</v>
      </c>
      <c r="C1385" s="376" t="s">
        <v>3602</v>
      </c>
      <c r="D1385" s="376" t="s">
        <v>3603</v>
      </c>
      <c r="E1385" s="376" t="s">
        <v>9453</v>
      </c>
      <c r="F1385" s="487"/>
    </row>
    <row r="1386" ht="15.75" customHeight="1">
      <c r="A1386" s="376">
        <v>2567.0</v>
      </c>
      <c r="B1386" s="380" t="s">
        <v>9456</v>
      </c>
      <c r="C1386" s="376" t="s">
        <v>3602</v>
      </c>
      <c r="D1386" s="376" t="s">
        <v>3603</v>
      </c>
      <c r="E1386" s="376" t="s">
        <v>9457</v>
      </c>
      <c r="F1386" s="488"/>
    </row>
    <row r="1387" ht="15.75" customHeight="1">
      <c r="A1387" s="376">
        <v>2565.0</v>
      </c>
      <c r="B1387" s="380" t="s">
        <v>9460</v>
      </c>
      <c r="C1387" s="376" t="s">
        <v>3602</v>
      </c>
      <c r="D1387" s="376" t="s">
        <v>3603</v>
      </c>
      <c r="E1387" s="376" t="s">
        <v>9462</v>
      </c>
      <c r="F1387" s="487"/>
    </row>
    <row r="1388" ht="15.75" customHeight="1">
      <c r="A1388" s="376">
        <v>2568.0</v>
      </c>
      <c r="B1388" s="380" t="s">
        <v>9463</v>
      </c>
      <c r="C1388" s="376" t="s">
        <v>3602</v>
      </c>
      <c r="D1388" s="376" t="s">
        <v>3603</v>
      </c>
      <c r="E1388" s="376" t="s">
        <v>9466</v>
      </c>
      <c r="F1388" s="488"/>
    </row>
    <row r="1389" ht="15.75" customHeight="1">
      <c r="A1389" s="376">
        <v>2594.0</v>
      </c>
      <c r="B1389" s="380" t="s">
        <v>9468</v>
      </c>
      <c r="C1389" s="376" t="s">
        <v>3602</v>
      </c>
      <c r="D1389" s="376" t="s">
        <v>3603</v>
      </c>
      <c r="E1389" s="376" t="s">
        <v>9471</v>
      </c>
      <c r="F1389" s="487"/>
    </row>
    <row r="1390" ht="15.75" customHeight="1">
      <c r="A1390" s="376">
        <v>2587.0</v>
      </c>
      <c r="B1390" s="380" t="s">
        <v>9473</v>
      </c>
      <c r="C1390" s="376" t="s">
        <v>3602</v>
      </c>
      <c r="D1390" s="376" t="s">
        <v>3603</v>
      </c>
      <c r="E1390" s="376" t="s">
        <v>9474</v>
      </c>
      <c r="F1390" s="488"/>
    </row>
    <row r="1391" ht="15.75" customHeight="1">
      <c r="A1391" s="376">
        <v>2588.0</v>
      </c>
      <c r="B1391" s="380" t="s">
        <v>9478</v>
      </c>
      <c r="C1391" s="376" t="s">
        <v>3602</v>
      </c>
      <c r="D1391" s="376" t="s">
        <v>3603</v>
      </c>
      <c r="E1391" s="376" t="s">
        <v>9479</v>
      </c>
      <c r="F1391" s="487"/>
    </row>
    <row r="1392" ht="15.75" customHeight="1">
      <c r="A1392" s="376">
        <v>2569.0</v>
      </c>
      <c r="B1392" s="380" t="s">
        <v>9482</v>
      </c>
      <c r="C1392" s="376" t="s">
        <v>3602</v>
      </c>
      <c r="D1392" s="376" t="s">
        <v>3603</v>
      </c>
      <c r="E1392" s="376" t="s">
        <v>2719</v>
      </c>
      <c r="F1392" s="488"/>
    </row>
    <row r="1393" ht="15.75" customHeight="1">
      <c r="A1393" s="376">
        <v>2570.0</v>
      </c>
      <c r="B1393" s="380" t="s">
        <v>9484</v>
      </c>
      <c r="C1393" s="376" t="s">
        <v>3602</v>
      </c>
      <c r="D1393" s="376" t="s">
        <v>3603</v>
      </c>
      <c r="E1393" s="376" t="s">
        <v>8504</v>
      </c>
      <c r="F1393" s="487"/>
    </row>
    <row r="1394" ht="15.75" customHeight="1">
      <c r="A1394" s="376">
        <v>2571.0</v>
      </c>
      <c r="B1394" s="380" t="s">
        <v>9488</v>
      </c>
      <c r="C1394" s="376" t="s">
        <v>3602</v>
      </c>
      <c r="D1394" s="376" t="s">
        <v>3603</v>
      </c>
      <c r="E1394" s="376" t="s">
        <v>9489</v>
      </c>
      <c r="F1394" s="488"/>
    </row>
    <row r="1395" ht="15.75" customHeight="1">
      <c r="A1395" s="376">
        <v>2593.0</v>
      </c>
      <c r="B1395" s="380" t="s">
        <v>9492</v>
      </c>
      <c r="C1395" s="376" t="s">
        <v>3602</v>
      </c>
      <c r="D1395" s="376" t="s">
        <v>3603</v>
      </c>
      <c r="E1395" s="376" t="s">
        <v>9494</v>
      </c>
      <c r="F1395" s="487"/>
    </row>
    <row r="1396" ht="15.75" customHeight="1">
      <c r="A1396" s="376">
        <v>2572.0</v>
      </c>
      <c r="B1396" s="380" t="s">
        <v>9495</v>
      </c>
      <c r="C1396" s="376" t="s">
        <v>3602</v>
      </c>
      <c r="D1396" s="376" t="s">
        <v>3603</v>
      </c>
      <c r="E1396" s="376" t="s">
        <v>9497</v>
      </c>
      <c r="F1396" s="488"/>
    </row>
    <row r="1397" ht="15.75" customHeight="1">
      <c r="A1397" s="376">
        <v>2595.0</v>
      </c>
      <c r="B1397" s="380" t="s">
        <v>9500</v>
      </c>
      <c r="C1397" s="376" t="s">
        <v>3602</v>
      </c>
      <c r="D1397" s="376" t="s">
        <v>3603</v>
      </c>
      <c r="E1397" s="376" t="s">
        <v>9501</v>
      </c>
      <c r="F1397" s="487"/>
    </row>
    <row r="1398" ht="15.75" customHeight="1">
      <c r="A1398" s="376">
        <v>2576.0</v>
      </c>
      <c r="B1398" s="380" t="s">
        <v>9502</v>
      </c>
      <c r="C1398" s="376" t="s">
        <v>3602</v>
      </c>
      <c r="D1398" s="376" t="s">
        <v>3603</v>
      </c>
      <c r="E1398" s="376" t="s">
        <v>9503</v>
      </c>
      <c r="F1398" s="488"/>
    </row>
    <row r="1399" ht="15.75" customHeight="1">
      <c r="A1399" s="376">
        <v>2575.0</v>
      </c>
      <c r="B1399" s="380" t="s">
        <v>9506</v>
      </c>
      <c r="C1399" s="376" t="s">
        <v>3602</v>
      </c>
      <c r="D1399" s="376" t="s">
        <v>3603</v>
      </c>
      <c r="E1399" s="376" t="s">
        <v>9508</v>
      </c>
      <c r="F1399" s="487"/>
    </row>
    <row r="1400" ht="15.75" customHeight="1">
      <c r="A1400" s="376">
        <v>2573.0</v>
      </c>
      <c r="B1400" s="380" t="s">
        <v>9509</v>
      </c>
      <c r="C1400" s="376" t="s">
        <v>3602</v>
      </c>
      <c r="D1400" s="376" t="s">
        <v>3603</v>
      </c>
      <c r="E1400" s="376" t="s">
        <v>9512</v>
      </c>
      <c r="F1400" s="488"/>
    </row>
    <row r="1401" ht="15.75" customHeight="1">
      <c r="A1401" s="376">
        <v>2586.0</v>
      </c>
      <c r="B1401" s="380" t="s">
        <v>9514</v>
      </c>
      <c r="C1401" s="376" t="s">
        <v>3602</v>
      </c>
      <c r="D1401" s="376" t="s">
        <v>3603</v>
      </c>
      <c r="E1401" s="376" t="s">
        <v>9515</v>
      </c>
      <c r="F1401" s="487"/>
    </row>
    <row r="1402" ht="15.75" customHeight="1">
      <c r="A1402" s="376">
        <v>2577.0</v>
      </c>
      <c r="B1402" s="380" t="s">
        <v>9517</v>
      </c>
      <c r="C1402" s="376" t="s">
        <v>3602</v>
      </c>
      <c r="D1402" s="376" t="s">
        <v>3603</v>
      </c>
      <c r="E1402" s="376" t="s">
        <v>9520</v>
      </c>
      <c r="F1402" s="488"/>
    </row>
    <row r="1403" ht="15.75" customHeight="1">
      <c r="A1403" s="376">
        <v>2574.0</v>
      </c>
      <c r="B1403" s="380" t="s">
        <v>9521</v>
      </c>
      <c r="C1403" s="376" t="s">
        <v>3602</v>
      </c>
      <c r="D1403" s="376" t="s">
        <v>3603</v>
      </c>
      <c r="E1403" s="376" t="s">
        <v>9524</v>
      </c>
      <c r="F1403" s="487"/>
    </row>
    <row r="1404" ht="15.75" customHeight="1">
      <c r="A1404" s="376">
        <v>2578.0</v>
      </c>
      <c r="B1404" s="380" t="s">
        <v>9526</v>
      </c>
      <c r="C1404" s="376" t="s">
        <v>3602</v>
      </c>
      <c r="D1404" s="376" t="s">
        <v>3603</v>
      </c>
      <c r="E1404" s="376" t="s">
        <v>9527</v>
      </c>
      <c r="F1404" s="488"/>
    </row>
    <row r="1405" ht="15.75" customHeight="1">
      <c r="A1405" s="376">
        <v>2585.0</v>
      </c>
      <c r="B1405" s="380" t="s">
        <v>9531</v>
      </c>
      <c r="C1405" s="376" t="s">
        <v>3602</v>
      </c>
      <c r="D1405" s="376" t="s">
        <v>3603</v>
      </c>
      <c r="E1405" s="376" t="s">
        <v>9532</v>
      </c>
      <c r="F1405" s="487"/>
    </row>
    <row r="1406" ht="15.75" customHeight="1">
      <c r="A1406" s="376">
        <v>12008.0</v>
      </c>
      <c r="B1406" s="380" t="s">
        <v>9533</v>
      </c>
      <c r="C1406" s="376" t="s">
        <v>3602</v>
      </c>
      <c r="D1406" s="376" t="s">
        <v>3603</v>
      </c>
      <c r="E1406" s="376" t="s">
        <v>9535</v>
      </c>
      <c r="F1406" s="488"/>
    </row>
    <row r="1407" ht="15.75" customHeight="1">
      <c r="A1407" s="376">
        <v>2582.0</v>
      </c>
      <c r="B1407" s="380" t="s">
        <v>9538</v>
      </c>
      <c r="C1407" s="376" t="s">
        <v>3602</v>
      </c>
      <c r="D1407" s="376" t="s">
        <v>3603</v>
      </c>
      <c r="E1407" s="376" t="s">
        <v>9539</v>
      </c>
      <c r="F1407" s="487"/>
    </row>
    <row r="1408" ht="15.75" customHeight="1">
      <c r="A1408" s="376">
        <v>2597.0</v>
      </c>
      <c r="B1408" s="380" t="s">
        <v>9542</v>
      </c>
      <c r="C1408" s="376" t="s">
        <v>3602</v>
      </c>
      <c r="D1408" s="376" t="s">
        <v>3603</v>
      </c>
      <c r="E1408" s="376" t="s">
        <v>9543</v>
      </c>
      <c r="F1408" s="488"/>
    </row>
    <row r="1409" ht="15.75" customHeight="1">
      <c r="A1409" s="376">
        <v>2579.0</v>
      </c>
      <c r="B1409" s="380" t="s">
        <v>9544</v>
      </c>
      <c r="C1409" s="376" t="s">
        <v>3602</v>
      </c>
      <c r="D1409" s="376" t="s">
        <v>3603</v>
      </c>
      <c r="E1409" s="376" t="s">
        <v>7612</v>
      </c>
      <c r="F1409" s="487"/>
    </row>
    <row r="1410" ht="15.75" customHeight="1">
      <c r="A1410" s="376">
        <v>2581.0</v>
      </c>
      <c r="B1410" s="380" t="s">
        <v>9548</v>
      </c>
      <c r="C1410" s="376" t="s">
        <v>3602</v>
      </c>
      <c r="D1410" s="376" t="s">
        <v>3603</v>
      </c>
      <c r="E1410" s="376" t="s">
        <v>5203</v>
      </c>
      <c r="F1410" s="488"/>
    </row>
    <row r="1411" ht="15.75" customHeight="1">
      <c r="A1411" s="376">
        <v>2596.0</v>
      </c>
      <c r="B1411" s="380" t="s">
        <v>9551</v>
      </c>
      <c r="C1411" s="376" t="s">
        <v>3602</v>
      </c>
      <c r="D1411" s="376" t="s">
        <v>3603</v>
      </c>
      <c r="E1411" s="376" t="s">
        <v>9553</v>
      </c>
      <c r="F1411" s="487"/>
    </row>
    <row r="1412" ht="15.75" customHeight="1">
      <c r="A1412" s="376">
        <v>2580.0</v>
      </c>
      <c r="B1412" s="380" t="s">
        <v>9554</v>
      </c>
      <c r="C1412" s="376" t="s">
        <v>3602</v>
      </c>
      <c r="D1412" s="376" t="s">
        <v>3603</v>
      </c>
      <c r="E1412" s="376" t="s">
        <v>9555</v>
      </c>
      <c r="F1412" s="488"/>
    </row>
    <row r="1413" ht="15.75" customHeight="1">
      <c r="A1413" s="376">
        <v>2583.0</v>
      </c>
      <c r="B1413" s="380" t="s">
        <v>9557</v>
      </c>
      <c r="C1413" s="376" t="s">
        <v>3602</v>
      </c>
      <c r="D1413" s="376" t="s">
        <v>3603</v>
      </c>
      <c r="E1413" s="376" t="s">
        <v>9559</v>
      </c>
      <c r="F1413" s="487"/>
    </row>
    <row r="1414" ht="15.75" customHeight="1">
      <c r="A1414" s="376">
        <v>2584.0</v>
      </c>
      <c r="B1414" s="380" t="s">
        <v>9561</v>
      </c>
      <c r="C1414" s="376" t="s">
        <v>3602</v>
      </c>
      <c r="D1414" s="376" t="s">
        <v>3603</v>
      </c>
      <c r="E1414" s="376" t="s">
        <v>9562</v>
      </c>
      <c r="F1414" s="488"/>
    </row>
    <row r="1415" ht="15.75" customHeight="1">
      <c r="A1415" s="376">
        <v>12010.0</v>
      </c>
      <c r="B1415" s="380" t="s">
        <v>9563</v>
      </c>
      <c r="C1415" s="376" t="s">
        <v>3602</v>
      </c>
      <c r="D1415" s="376" t="s">
        <v>3603</v>
      </c>
      <c r="E1415" s="376" t="s">
        <v>9350</v>
      </c>
      <c r="F1415" s="487"/>
    </row>
    <row r="1416" ht="15.75" customHeight="1">
      <c r="A1416" s="376">
        <v>39329.0</v>
      </c>
      <c r="B1416" s="380" t="s">
        <v>9566</v>
      </c>
      <c r="C1416" s="376" t="s">
        <v>3602</v>
      </c>
      <c r="D1416" s="376" t="s">
        <v>3603</v>
      </c>
      <c r="E1416" s="376" t="s">
        <v>9568</v>
      </c>
      <c r="F1416" s="488"/>
    </row>
    <row r="1417" ht="15.75" customHeight="1">
      <c r="A1417" s="376">
        <v>39330.0</v>
      </c>
      <c r="B1417" s="380" t="s">
        <v>9569</v>
      </c>
      <c r="C1417" s="376" t="s">
        <v>3602</v>
      </c>
      <c r="D1417" s="376" t="s">
        <v>3603</v>
      </c>
      <c r="E1417" s="376" t="s">
        <v>9571</v>
      </c>
      <c r="F1417" s="487"/>
    </row>
    <row r="1418" ht="15.75" customHeight="1">
      <c r="A1418" s="376">
        <v>39332.0</v>
      </c>
      <c r="B1418" s="380" t="s">
        <v>9572</v>
      </c>
      <c r="C1418" s="376" t="s">
        <v>3602</v>
      </c>
      <c r="D1418" s="376" t="s">
        <v>3603</v>
      </c>
      <c r="E1418" s="376" t="s">
        <v>9574</v>
      </c>
      <c r="F1418" s="488"/>
    </row>
    <row r="1419" ht="15.75" customHeight="1">
      <c r="A1419" s="376">
        <v>39331.0</v>
      </c>
      <c r="B1419" s="380" t="s">
        <v>9576</v>
      </c>
      <c r="C1419" s="376" t="s">
        <v>3602</v>
      </c>
      <c r="D1419" s="376" t="s">
        <v>3603</v>
      </c>
      <c r="E1419" s="376" t="s">
        <v>4033</v>
      </c>
      <c r="F1419" s="487"/>
    </row>
    <row r="1420" ht="15.75" customHeight="1">
      <c r="A1420" s="376">
        <v>39333.0</v>
      </c>
      <c r="B1420" s="380" t="s">
        <v>9577</v>
      </c>
      <c r="C1420" s="376" t="s">
        <v>3602</v>
      </c>
      <c r="D1420" s="376" t="s">
        <v>3603</v>
      </c>
      <c r="E1420" s="376" t="s">
        <v>9579</v>
      </c>
      <c r="F1420" s="488"/>
    </row>
    <row r="1421" ht="15.75" customHeight="1">
      <c r="A1421" s="376">
        <v>39335.0</v>
      </c>
      <c r="B1421" s="380" t="s">
        <v>9581</v>
      </c>
      <c r="C1421" s="376" t="s">
        <v>3602</v>
      </c>
      <c r="D1421" s="376" t="s">
        <v>3603</v>
      </c>
      <c r="E1421" s="376" t="s">
        <v>7072</v>
      </c>
      <c r="F1421" s="487"/>
    </row>
    <row r="1422" ht="15.75" customHeight="1">
      <c r="A1422" s="376">
        <v>39334.0</v>
      </c>
      <c r="B1422" s="380" t="s">
        <v>9583</v>
      </c>
      <c r="C1422" s="376" t="s">
        <v>3602</v>
      </c>
      <c r="D1422" s="376" t="s">
        <v>3603</v>
      </c>
      <c r="E1422" s="376" t="s">
        <v>9584</v>
      </c>
      <c r="F1422" s="488"/>
    </row>
    <row r="1423" ht="15.75" customHeight="1">
      <c r="A1423" s="376">
        <v>12016.0</v>
      </c>
      <c r="B1423" s="380" t="s">
        <v>9586</v>
      </c>
      <c r="C1423" s="376" t="s">
        <v>3602</v>
      </c>
      <c r="D1423" s="376" t="s">
        <v>3603</v>
      </c>
      <c r="E1423" s="376" t="s">
        <v>9588</v>
      </c>
      <c r="F1423" s="487"/>
    </row>
    <row r="1424" ht="15.75" customHeight="1">
      <c r="A1424" s="376">
        <v>12015.0</v>
      </c>
      <c r="B1424" s="380" t="s">
        <v>9590</v>
      </c>
      <c r="C1424" s="376" t="s">
        <v>3602</v>
      </c>
      <c r="D1424" s="376" t="s">
        <v>3603</v>
      </c>
      <c r="E1424" s="376" t="s">
        <v>9591</v>
      </c>
      <c r="F1424" s="488"/>
    </row>
    <row r="1425" ht="15.75" customHeight="1">
      <c r="A1425" s="376">
        <v>12020.0</v>
      </c>
      <c r="B1425" s="380" t="s">
        <v>9592</v>
      </c>
      <c r="C1425" s="376" t="s">
        <v>3602</v>
      </c>
      <c r="D1425" s="376" t="s">
        <v>3603</v>
      </c>
      <c r="E1425" s="376" t="s">
        <v>9588</v>
      </c>
      <c r="F1425" s="487"/>
    </row>
    <row r="1426" ht="15.75" customHeight="1">
      <c r="A1426" s="376">
        <v>12019.0</v>
      </c>
      <c r="B1426" s="380" t="s">
        <v>9595</v>
      </c>
      <c r="C1426" s="376" t="s">
        <v>3602</v>
      </c>
      <c r="D1426" s="376" t="s">
        <v>3603</v>
      </c>
      <c r="E1426" s="376" t="s">
        <v>9591</v>
      </c>
      <c r="F1426" s="488"/>
    </row>
    <row r="1427" ht="15.75" customHeight="1">
      <c r="A1427" s="376">
        <v>39336.0</v>
      </c>
      <c r="B1427" s="380" t="s">
        <v>9599</v>
      </c>
      <c r="C1427" s="376" t="s">
        <v>3602</v>
      </c>
      <c r="D1427" s="376" t="s">
        <v>3603</v>
      </c>
      <c r="E1427" s="376" t="s">
        <v>9571</v>
      </c>
      <c r="F1427" s="487"/>
    </row>
    <row r="1428" ht="15.75" customHeight="1">
      <c r="A1428" s="376">
        <v>39338.0</v>
      </c>
      <c r="B1428" s="380" t="s">
        <v>9601</v>
      </c>
      <c r="C1428" s="376" t="s">
        <v>3602</v>
      </c>
      <c r="D1428" s="376" t="s">
        <v>3603</v>
      </c>
      <c r="E1428" s="376" t="s">
        <v>9574</v>
      </c>
      <c r="F1428" s="488"/>
    </row>
    <row r="1429" ht="15.75" customHeight="1">
      <c r="A1429" s="376">
        <v>39337.0</v>
      </c>
      <c r="B1429" s="380" t="s">
        <v>9605</v>
      </c>
      <c r="C1429" s="376" t="s">
        <v>3602</v>
      </c>
      <c r="D1429" s="376" t="s">
        <v>3603</v>
      </c>
      <c r="E1429" s="376" t="s">
        <v>4033</v>
      </c>
      <c r="F1429" s="487"/>
    </row>
    <row r="1430" ht="15.75" customHeight="1">
      <c r="A1430" s="376">
        <v>39341.0</v>
      </c>
      <c r="B1430" s="380" t="s">
        <v>9608</v>
      </c>
      <c r="C1430" s="376" t="s">
        <v>3602</v>
      </c>
      <c r="D1430" s="376" t="s">
        <v>3603</v>
      </c>
      <c r="E1430" s="376" t="s">
        <v>9610</v>
      </c>
      <c r="F1430" s="488"/>
    </row>
    <row r="1431" ht="15.75" customHeight="1">
      <c r="A1431" s="376">
        <v>39340.0</v>
      </c>
      <c r="B1431" s="380" t="s">
        <v>9611</v>
      </c>
      <c r="C1431" s="376" t="s">
        <v>3602</v>
      </c>
      <c r="D1431" s="376" t="s">
        <v>3603</v>
      </c>
      <c r="E1431" s="376" t="s">
        <v>9614</v>
      </c>
      <c r="F1431" s="487"/>
    </row>
    <row r="1432" ht="15.75" customHeight="1">
      <c r="A1432" s="376">
        <v>12025.0</v>
      </c>
      <c r="B1432" s="380" t="s">
        <v>9615</v>
      </c>
      <c r="C1432" s="376" t="s">
        <v>3602</v>
      </c>
      <c r="D1432" s="376" t="s">
        <v>3603</v>
      </c>
      <c r="E1432" s="376" t="s">
        <v>9616</v>
      </c>
      <c r="F1432" s="488"/>
    </row>
    <row r="1433" ht="15.75" customHeight="1">
      <c r="A1433" s="376">
        <v>39342.0</v>
      </c>
      <c r="B1433" s="380" t="s">
        <v>9620</v>
      </c>
      <c r="C1433" s="376" t="s">
        <v>3602</v>
      </c>
      <c r="D1433" s="376" t="s">
        <v>3603</v>
      </c>
      <c r="E1433" s="376" t="s">
        <v>9610</v>
      </c>
      <c r="F1433" s="487"/>
    </row>
    <row r="1434" ht="15.75" customHeight="1">
      <c r="A1434" s="376">
        <v>39343.0</v>
      </c>
      <c r="B1434" s="380" t="s">
        <v>9623</v>
      </c>
      <c r="C1434" s="376" t="s">
        <v>3602</v>
      </c>
      <c r="D1434" s="376" t="s">
        <v>3603</v>
      </c>
      <c r="E1434" s="376" t="s">
        <v>9625</v>
      </c>
      <c r="F1434" s="488"/>
    </row>
    <row r="1435" ht="15.75" customHeight="1">
      <c r="A1435" s="376">
        <v>39345.0</v>
      </c>
      <c r="B1435" s="380" t="s">
        <v>9626</v>
      </c>
      <c r="C1435" s="376" t="s">
        <v>3602</v>
      </c>
      <c r="D1435" s="376" t="s">
        <v>3603</v>
      </c>
      <c r="E1435" s="376" t="s">
        <v>9629</v>
      </c>
      <c r="F1435" s="487"/>
    </row>
    <row r="1436" ht="15.75" customHeight="1">
      <c r="A1436" s="376">
        <v>39344.0</v>
      </c>
      <c r="B1436" s="380" t="s">
        <v>9631</v>
      </c>
      <c r="C1436" s="376" t="s">
        <v>3602</v>
      </c>
      <c r="D1436" s="376" t="s">
        <v>3603</v>
      </c>
      <c r="E1436" s="376" t="s">
        <v>3897</v>
      </c>
      <c r="F1436" s="488"/>
    </row>
    <row r="1437" ht="15.75" customHeight="1">
      <c r="A1437" s="376">
        <v>12623.0</v>
      </c>
      <c r="B1437" s="380" t="s">
        <v>9634</v>
      </c>
      <c r="C1437" s="376" t="s">
        <v>3730</v>
      </c>
      <c r="D1437" s="376" t="s">
        <v>3629</v>
      </c>
      <c r="E1437" s="376" t="s">
        <v>9636</v>
      </c>
      <c r="F1437" s="487"/>
    </row>
    <row r="1438" ht="15.75" customHeight="1">
      <c r="A1438" s="376">
        <v>34498.0</v>
      </c>
      <c r="B1438" s="380" t="s">
        <v>9638</v>
      </c>
      <c r="C1438" s="376" t="s">
        <v>3602</v>
      </c>
      <c r="D1438" s="376" t="s">
        <v>3603</v>
      </c>
      <c r="E1438" s="376" t="s">
        <v>9641</v>
      </c>
      <c r="F1438" s="488"/>
    </row>
    <row r="1439" ht="15.75" customHeight="1">
      <c r="A1439" s="376">
        <v>13244.0</v>
      </c>
      <c r="B1439" s="380" t="s">
        <v>9642</v>
      </c>
      <c r="C1439" s="376" t="s">
        <v>3602</v>
      </c>
      <c r="D1439" s="376" t="s">
        <v>3653</v>
      </c>
      <c r="E1439" s="376" t="s">
        <v>9645</v>
      </c>
      <c r="F1439" s="487"/>
    </row>
    <row r="1440" ht="15.75" customHeight="1">
      <c r="A1440" s="376">
        <v>38998.0</v>
      </c>
      <c r="B1440" s="380" t="s">
        <v>9647</v>
      </c>
      <c r="C1440" s="376" t="s">
        <v>3602</v>
      </c>
      <c r="D1440" s="376" t="s">
        <v>3629</v>
      </c>
      <c r="E1440" s="376" t="s">
        <v>9297</v>
      </c>
      <c r="F1440" s="488"/>
    </row>
    <row r="1441" ht="15.75" customHeight="1">
      <c r="A1441" s="376">
        <v>38999.0</v>
      </c>
      <c r="B1441" s="380" t="s">
        <v>9648</v>
      </c>
      <c r="C1441" s="376" t="s">
        <v>3602</v>
      </c>
      <c r="D1441" s="376" t="s">
        <v>3629</v>
      </c>
      <c r="E1441" s="376" t="s">
        <v>9651</v>
      </c>
      <c r="F1441" s="487"/>
    </row>
    <row r="1442" ht="15.75" customHeight="1">
      <c r="A1442" s="376">
        <v>38996.0</v>
      </c>
      <c r="B1442" s="380" t="s">
        <v>9653</v>
      </c>
      <c r="C1442" s="376" t="s">
        <v>3602</v>
      </c>
      <c r="D1442" s="376" t="s">
        <v>3629</v>
      </c>
      <c r="E1442" s="376" t="s">
        <v>9654</v>
      </c>
      <c r="F1442" s="488"/>
    </row>
    <row r="1443" ht="15.75" customHeight="1">
      <c r="A1443" s="376">
        <v>38997.0</v>
      </c>
      <c r="B1443" s="380" t="s">
        <v>9657</v>
      </c>
      <c r="C1443" s="376" t="s">
        <v>3602</v>
      </c>
      <c r="D1443" s="376" t="s">
        <v>3629</v>
      </c>
      <c r="E1443" s="376" t="s">
        <v>9659</v>
      </c>
      <c r="F1443" s="487"/>
    </row>
    <row r="1444" ht="15.75" customHeight="1">
      <c r="A1444" s="376">
        <v>39862.0</v>
      </c>
      <c r="B1444" s="380" t="s">
        <v>9660</v>
      </c>
      <c r="C1444" s="376" t="s">
        <v>3602</v>
      </c>
      <c r="D1444" s="376" t="s">
        <v>3629</v>
      </c>
      <c r="E1444" s="376" t="s">
        <v>9662</v>
      </c>
      <c r="F1444" s="488"/>
    </row>
    <row r="1445" ht="15.75" customHeight="1">
      <c r="A1445" s="376">
        <v>39863.0</v>
      </c>
      <c r="B1445" s="380" t="s">
        <v>9665</v>
      </c>
      <c r="C1445" s="376" t="s">
        <v>3602</v>
      </c>
      <c r="D1445" s="376" t="s">
        <v>3629</v>
      </c>
      <c r="E1445" s="376" t="s">
        <v>9574</v>
      </c>
      <c r="F1445" s="487"/>
    </row>
    <row r="1446" ht="15.75" customHeight="1">
      <c r="A1446" s="376">
        <v>39864.0</v>
      </c>
      <c r="B1446" s="380" t="s">
        <v>9668</v>
      </c>
      <c r="C1446" s="376" t="s">
        <v>3602</v>
      </c>
      <c r="D1446" s="376" t="s">
        <v>3629</v>
      </c>
      <c r="E1446" s="376" t="s">
        <v>9670</v>
      </c>
      <c r="F1446" s="488"/>
    </row>
    <row r="1447" ht="15.75" customHeight="1">
      <c r="A1447" s="376">
        <v>39865.0</v>
      </c>
      <c r="B1447" s="380" t="s">
        <v>9671</v>
      </c>
      <c r="C1447" s="376" t="s">
        <v>3602</v>
      </c>
      <c r="D1447" s="376" t="s">
        <v>3629</v>
      </c>
      <c r="E1447" s="376" t="s">
        <v>7444</v>
      </c>
      <c r="F1447" s="487"/>
    </row>
    <row r="1448" ht="15.75" customHeight="1">
      <c r="A1448" s="376">
        <v>2517.0</v>
      </c>
      <c r="B1448" s="380" t="s">
        <v>9675</v>
      </c>
      <c r="C1448" s="376" t="s">
        <v>3602</v>
      </c>
      <c r="D1448" s="376" t="s">
        <v>3603</v>
      </c>
      <c r="E1448" s="376" t="s">
        <v>5586</v>
      </c>
      <c r="F1448" s="488"/>
    </row>
    <row r="1449" ht="15.75" customHeight="1">
      <c r="A1449" s="376">
        <v>2522.0</v>
      </c>
      <c r="B1449" s="380" t="s">
        <v>9678</v>
      </c>
      <c r="C1449" s="376" t="s">
        <v>3602</v>
      </c>
      <c r="D1449" s="376" t="s">
        <v>3603</v>
      </c>
      <c r="E1449" s="376" t="s">
        <v>7034</v>
      </c>
      <c r="F1449" s="487"/>
    </row>
    <row r="1450" ht="15.75" customHeight="1">
      <c r="A1450" s="376">
        <v>2548.0</v>
      </c>
      <c r="B1450" s="380" t="s">
        <v>9680</v>
      </c>
      <c r="C1450" s="376" t="s">
        <v>3602</v>
      </c>
      <c r="D1450" s="376" t="s">
        <v>3603</v>
      </c>
      <c r="E1450" s="376" t="s">
        <v>9682</v>
      </c>
      <c r="F1450" s="488"/>
    </row>
    <row r="1451" ht="15.75" customHeight="1">
      <c r="A1451" s="376">
        <v>2516.0</v>
      </c>
      <c r="B1451" s="380" t="s">
        <v>9684</v>
      </c>
      <c r="C1451" s="376" t="s">
        <v>3602</v>
      </c>
      <c r="D1451" s="376" t="s">
        <v>3603</v>
      </c>
      <c r="E1451" s="376" t="s">
        <v>7608</v>
      </c>
      <c r="F1451" s="487"/>
    </row>
    <row r="1452" ht="15.75" customHeight="1">
      <c r="A1452" s="376">
        <v>2518.0</v>
      </c>
      <c r="B1452" s="380" t="s">
        <v>9686</v>
      </c>
      <c r="C1452" s="376" t="s">
        <v>3602</v>
      </c>
      <c r="D1452" s="376" t="s">
        <v>3603</v>
      </c>
      <c r="E1452" s="376" t="s">
        <v>9687</v>
      </c>
      <c r="F1452" s="488"/>
    </row>
    <row r="1453" ht="15.75" customHeight="1">
      <c r="A1453" s="376">
        <v>2521.0</v>
      </c>
      <c r="B1453" s="380" t="s">
        <v>9690</v>
      </c>
      <c r="C1453" s="376" t="s">
        <v>3602</v>
      </c>
      <c r="D1453" s="376" t="s">
        <v>3603</v>
      </c>
      <c r="E1453" s="376" t="s">
        <v>9692</v>
      </c>
      <c r="F1453" s="487"/>
    </row>
    <row r="1454" ht="15.75" customHeight="1">
      <c r="A1454" s="376">
        <v>2515.0</v>
      </c>
      <c r="B1454" s="380" t="s">
        <v>9693</v>
      </c>
      <c r="C1454" s="376" t="s">
        <v>3602</v>
      </c>
      <c r="D1454" s="376" t="s">
        <v>3603</v>
      </c>
      <c r="E1454" s="376" t="s">
        <v>7072</v>
      </c>
      <c r="F1454" s="488"/>
    </row>
    <row r="1455" ht="15.75" customHeight="1">
      <c r="A1455" s="376">
        <v>2519.0</v>
      </c>
      <c r="B1455" s="380" t="s">
        <v>9697</v>
      </c>
      <c r="C1455" s="376" t="s">
        <v>3602</v>
      </c>
      <c r="D1455" s="376" t="s">
        <v>3603</v>
      </c>
      <c r="E1455" s="376" t="s">
        <v>9698</v>
      </c>
      <c r="F1455" s="487"/>
    </row>
    <row r="1456" ht="15.75" customHeight="1">
      <c r="A1456" s="376">
        <v>2520.0</v>
      </c>
      <c r="B1456" s="380" t="s">
        <v>9702</v>
      </c>
      <c r="C1456" s="376" t="s">
        <v>3602</v>
      </c>
      <c r="D1456" s="376" t="s">
        <v>3603</v>
      </c>
      <c r="E1456" s="376" t="s">
        <v>9703</v>
      </c>
      <c r="F1456" s="488"/>
    </row>
    <row r="1457" ht="15.75" customHeight="1">
      <c r="A1457" s="376">
        <v>1602.0</v>
      </c>
      <c r="B1457" s="380" t="s">
        <v>9706</v>
      </c>
      <c r="C1457" s="376" t="s">
        <v>3602</v>
      </c>
      <c r="D1457" s="376" t="s">
        <v>3603</v>
      </c>
      <c r="E1457" s="376" t="s">
        <v>9708</v>
      </c>
      <c r="F1457" s="487"/>
    </row>
    <row r="1458" ht="15.75" customHeight="1">
      <c r="A1458" s="376">
        <v>1601.0</v>
      </c>
      <c r="B1458" s="380" t="s">
        <v>9710</v>
      </c>
      <c r="C1458" s="376" t="s">
        <v>3602</v>
      </c>
      <c r="D1458" s="376" t="s">
        <v>3603</v>
      </c>
      <c r="E1458" s="376" t="s">
        <v>9712</v>
      </c>
      <c r="F1458" s="488"/>
    </row>
    <row r="1459" ht="15.75" customHeight="1">
      <c r="A1459" s="376">
        <v>1598.0</v>
      </c>
      <c r="B1459" s="380" t="s">
        <v>9714</v>
      </c>
      <c r="C1459" s="376" t="s">
        <v>3602</v>
      </c>
      <c r="D1459" s="376" t="s">
        <v>3603</v>
      </c>
      <c r="E1459" s="376" t="s">
        <v>9189</v>
      </c>
      <c r="F1459" s="487"/>
    </row>
    <row r="1460" ht="15.75" customHeight="1">
      <c r="A1460" s="376">
        <v>1600.0</v>
      </c>
      <c r="B1460" s="380" t="s">
        <v>9716</v>
      </c>
      <c r="C1460" s="376" t="s">
        <v>3602</v>
      </c>
      <c r="D1460" s="376" t="s">
        <v>3603</v>
      </c>
      <c r="E1460" s="376" t="s">
        <v>7671</v>
      </c>
      <c r="F1460" s="488"/>
    </row>
    <row r="1461" ht="15.75" customHeight="1">
      <c r="A1461" s="376">
        <v>1603.0</v>
      </c>
      <c r="B1461" s="380" t="s">
        <v>9720</v>
      </c>
      <c r="C1461" s="376" t="s">
        <v>3602</v>
      </c>
      <c r="D1461" s="376" t="s">
        <v>3603</v>
      </c>
      <c r="E1461" s="376" t="s">
        <v>9722</v>
      </c>
      <c r="F1461" s="487"/>
    </row>
    <row r="1462" ht="15.75" customHeight="1">
      <c r="A1462" s="376">
        <v>1599.0</v>
      </c>
      <c r="B1462" s="380" t="s">
        <v>9724</v>
      </c>
      <c r="C1462" s="376" t="s">
        <v>3602</v>
      </c>
      <c r="D1462" s="376" t="s">
        <v>3603</v>
      </c>
      <c r="E1462" s="376" t="s">
        <v>4282</v>
      </c>
      <c r="F1462" s="488"/>
    </row>
    <row r="1463" ht="15.75" customHeight="1">
      <c r="A1463" s="376">
        <v>1597.0</v>
      </c>
      <c r="B1463" s="380" t="s">
        <v>9728</v>
      </c>
      <c r="C1463" s="376" t="s">
        <v>3602</v>
      </c>
      <c r="D1463" s="376" t="s">
        <v>3603</v>
      </c>
      <c r="E1463" s="376" t="s">
        <v>2642</v>
      </c>
      <c r="F1463" s="487"/>
    </row>
    <row r="1464" ht="15.75" customHeight="1">
      <c r="A1464" s="376">
        <v>39600.0</v>
      </c>
      <c r="B1464" s="380" t="s">
        <v>9731</v>
      </c>
      <c r="C1464" s="376" t="s">
        <v>3602</v>
      </c>
      <c r="D1464" s="376" t="s">
        <v>3603</v>
      </c>
      <c r="E1464" s="376" t="s">
        <v>4195</v>
      </c>
      <c r="F1464" s="488"/>
    </row>
    <row r="1465" ht="15.75" customHeight="1">
      <c r="A1465" s="376">
        <v>39601.0</v>
      </c>
      <c r="B1465" s="380" t="s">
        <v>9734</v>
      </c>
      <c r="C1465" s="376" t="s">
        <v>3602</v>
      </c>
      <c r="D1465" s="376" t="s">
        <v>3603</v>
      </c>
      <c r="E1465" s="376" t="s">
        <v>6354</v>
      </c>
      <c r="F1465" s="487"/>
    </row>
    <row r="1466" ht="15.75" customHeight="1">
      <c r="A1466" s="376">
        <v>39602.0</v>
      </c>
      <c r="B1466" s="380" t="s">
        <v>9737</v>
      </c>
      <c r="C1466" s="376" t="s">
        <v>3602</v>
      </c>
      <c r="D1466" s="376" t="s">
        <v>3603</v>
      </c>
      <c r="E1466" s="376" t="s">
        <v>7186</v>
      </c>
      <c r="F1466" s="488"/>
    </row>
    <row r="1467" ht="15.75" customHeight="1">
      <c r="A1467" s="376">
        <v>39603.0</v>
      </c>
      <c r="B1467" s="380" t="s">
        <v>9741</v>
      </c>
      <c r="C1467" s="376" t="s">
        <v>3602</v>
      </c>
      <c r="D1467" s="376" t="s">
        <v>3603</v>
      </c>
      <c r="E1467" s="376" t="s">
        <v>9743</v>
      </c>
      <c r="F1467" s="487"/>
    </row>
    <row r="1468" ht="15.75" customHeight="1">
      <c r="A1468" s="376">
        <v>11821.0</v>
      </c>
      <c r="B1468" s="380" t="s">
        <v>9745</v>
      </c>
      <c r="C1468" s="376" t="s">
        <v>3602</v>
      </c>
      <c r="D1468" s="376" t="s">
        <v>3603</v>
      </c>
      <c r="E1468" s="376" t="s">
        <v>5871</v>
      </c>
      <c r="F1468" s="488"/>
    </row>
    <row r="1469" ht="15.75" customHeight="1">
      <c r="A1469" s="376">
        <v>1562.0</v>
      </c>
      <c r="B1469" s="380" t="s">
        <v>9748</v>
      </c>
      <c r="C1469" s="376" t="s">
        <v>3602</v>
      </c>
      <c r="D1469" s="376" t="s">
        <v>3603</v>
      </c>
      <c r="E1469" s="376" t="s">
        <v>9751</v>
      </c>
      <c r="F1469" s="487"/>
    </row>
    <row r="1470" ht="15.75" customHeight="1">
      <c r="A1470" s="376">
        <v>1563.0</v>
      </c>
      <c r="B1470" s="380" t="s">
        <v>9752</v>
      </c>
      <c r="C1470" s="376" t="s">
        <v>3602</v>
      </c>
      <c r="D1470" s="376" t="s">
        <v>3603</v>
      </c>
      <c r="E1470" s="376" t="s">
        <v>3029</v>
      </c>
      <c r="F1470" s="488"/>
    </row>
    <row r="1471" ht="15.75" customHeight="1">
      <c r="A1471" s="376">
        <v>11856.0</v>
      </c>
      <c r="B1471" s="380" t="s">
        <v>9758</v>
      </c>
      <c r="C1471" s="376" t="s">
        <v>3602</v>
      </c>
      <c r="D1471" s="376" t="s">
        <v>3653</v>
      </c>
      <c r="E1471" s="376" t="s">
        <v>8318</v>
      </c>
      <c r="F1471" s="487"/>
    </row>
    <row r="1472" ht="15.75" customHeight="1">
      <c r="A1472" s="376">
        <v>11857.0</v>
      </c>
      <c r="B1472" s="380" t="s">
        <v>9760</v>
      </c>
      <c r="C1472" s="376" t="s">
        <v>3602</v>
      </c>
      <c r="D1472" s="376" t="s">
        <v>3603</v>
      </c>
      <c r="E1472" s="376" t="s">
        <v>9761</v>
      </c>
      <c r="F1472" s="488"/>
    </row>
    <row r="1473" ht="15.75" customHeight="1">
      <c r="A1473" s="376">
        <v>11858.0</v>
      </c>
      <c r="B1473" s="380" t="s">
        <v>9763</v>
      </c>
      <c r="C1473" s="376" t="s">
        <v>3602</v>
      </c>
      <c r="D1473" s="376" t="s">
        <v>3603</v>
      </c>
      <c r="E1473" s="376" t="s">
        <v>9766</v>
      </c>
      <c r="F1473" s="487"/>
    </row>
    <row r="1474" ht="15.75" customHeight="1">
      <c r="A1474" s="376">
        <v>1539.0</v>
      </c>
      <c r="B1474" s="380" t="s">
        <v>9767</v>
      </c>
      <c r="C1474" s="376" t="s">
        <v>3602</v>
      </c>
      <c r="D1474" s="376" t="s">
        <v>3603</v>
      </c>
      <c r="E1474" s="376" t="s">
        <v>6953</v>
      </c>
      <c r="F1474" s="488"/>
    </row>
    <row r="1475" ht="15.75" customHeight="1">
      <c r="A1475" s="376">
        <v>11859.0</v>
      </c>
      <c r="B1475" s="380" t="s">
        <v>9771</v>
      </c>
      <c r="C1475" s="376" t="s">
        <v>3602</v>
      </c>
      <c r="D1475" s="376" t="s">
        <v>3603</v>
      </c>
      <c r="E1475" s="376" t="s">
        <v>9772</v>
      </c>
      <c r="F1475" s="487"/>
    </row>
    <row r="1476" ht="15.75" customHeight="1">
      <c r="A1476" s="376">
        <v>1550.0</v>
      </c>
      <c r="B1476" s="380" t="s">
        <v>9775</v>
      </c>
      <c r="C1476" s="376" t="s">
        <v>3602</v>
      </c>
      <c r="D1476" s="376" t="s">
        <v>3603</v>
      </c>
      <c r="E1476" s="376" t="s">
        <v>9777</v>
      </c>
      <c r="F1476" s="488"/>
    </row>
    <row r="1477" ht="15.75" customHeight="1">
      <c r="A1477" s="376">
        <v>11854.0</v>
      </c>
      <c r="B1477" s="380" t="s">
        <v>9780</v>
      </c>
      <c r="C1477" s="376" t="s">
        <v>3602</v>
      </c>
      <c r="D1477" s="376" t="s">
        <v>3603</v>
      </c>
      <c r="E1477" s="376" t="s">
        <v>9782</v>
      </c>
      <c r="F1477" s="487"/>
    </row>
    <row r="1478" ht="15.75" customHeight="1">
      <c r="A1478" s="376">
        <v>11862.0</v>
      </c>
      <c r="B1478" s="380" t="s">
        <v>9784</v>
      </c>
      <c r="C1478" s="376" t="s">
        <v>3602</v>
      </c>
      <c r="D1478" s="376" t="s">
        <v>3603</v>
      </c>
      <c r="E1478" s="376" t="s">
        <v>6365</v>
      </c>
      <c r="F1478" s="488"/>
    </row>
    <row r="1479" ht="15.75" customHeight="1">
      <c r="A1479" s="376">
        <v>11863.0</v>
      </c>
      <c r="B1479" s="380" t="s">
        <v>9787</v>
      </c>
      <c r="C1479" s="376" t="s">
        <v>3602</v>
      </c>
      <c r="D1479" s="376" t="s">
        <v>3603</v>
      </c>
      <c r="E1479" s="376" t="s">
        <v>7469</v>
      </c>
      <c r="F1479" s="487"/>
    </row>
    <row r="1480" ht="15.75" customHeight="1">
      <c r="A1480" s="376">
        <v>11855.0</v>
      </c>
      <c r="B1480" s="380" t="s">
        <v>9791</v>
      </c>
      <c r="C1480" s="376" t="s">
        <v>3602</v>
      </c>
      <c r="D1480" s="376" t="s">
        <v>3603</v>
      </c>
      <c r="E1480" s="376" t="s">
        <v>5778</v>
      </c>
      <c r="F1480" s="488"/>
    </row>
    <row r="1481" ht="15.75" customHeight="1">
      <c r="A1481" s="376">
        <v>11864.0</v>
      </c>
      <c r="B1481" s="380" t="s">
        <v>9795</v>
      </c>
      <c r="C1481" s="376" t="s">
        <v>3602</v>
      </c>
      <c r="D1481" s="376" t="s">
        <v>3603</v>
      </c>
      <c r="E1481" s="376" t="s">
        <v>9796</v>
      </c>
      <c r="F1481" s="487"/>
    </row>
    <row r="1482" ht="15.75" customHeight="1">
      <c r="A1482" s="376">
        <v>2527.0</v>
      </c>
      <c r="B1482" s="380" t="s">
        <v>9799</v>
      </c>
      <c r="C1482" s="376" t="s">
        <v>3602</v>
      </c>
      <c r="D1482" s="376" t="s">
        <v>3603</v>
      </c>
      <c r="E1482" s="376" t="s">
        <v>9800</v>
      </c>
      <c r="F1482" s="488"/>
    </row>
    <row r="1483" ht="15.75" customHeight="1">
      <c r="A1483" s="376">
        <v>2526.0</v>
      </c>
      <c r="B1483" s="380" t="s">
        <v>9801</v>
      </c>
      <c r="C1483" s="376" t="s">
        <v>3602</v>
      </c>
      <c r="D1483" s="376" t="s">
        <v>3603</v>
      </c>
      <c r="E1483" s="376" t="s">
        <v>9802</v>
      </c>
      <c r="F1483" s="487"/>
    </row>
    <row r="1484" ht="15.75" customHeight="1">
      <c r="A1484" s="376">
        <v>2487.0</v>
      </c>
      <c r="B1484" s="380" t="s">
        <v>9803</v>
      </c>
      <c r="C1484" s="376" t="s">
        <v>3602</v>
      </c>
      <c r="D1484" s="376" t="s">
        <v>3603</v>
      </c>
      <c r="E1484" s="376" t="s">
        <v>9805</v>
      </c>
      <c r="F1484" s="488"/>
    </row>
    <row r="1485" ht="15.75" customHeight="1">
      <c r="A1485" s="376">
        <v>2483.0</v>
      </c>
      <c r="B1485" s="380" t="s">
        <v>9808</v>
      </c>
      <c r="C1485" s="376" t="s">
        <v>3602</v>
      </c>
      <c r="D1485" s="376" t="s">
        <v>3603</v>
      </c>
      <c r="E1485" s="376" t="s">
        <v>5009</v>
      </c>
      <c r="F1485" s="487"/>
    </row>
    <row r="1486" ht="15.75" customHeight="1">
      <c r="A1486" s="376">
        <v>2528.0</v>
      </c>
      <c r="B1486" s="380" t="s">
        <v>9811</v>
      </c>
      <c r="C1486" s="376" t="s">
        <v>3602</v>
      </c>
      <c r="D1486" s="376" t="s">
        <v>3603</v>
      </c>
      <c r="E1486" s="376" t="s">
        <v>9812</v>
      </c>
      <c r="F1486" s="488"/>
    </row>
    <row r="1487" ht="15.75" customHeight="1">
      <c r="A1487" s="376">
        <v>2489.0</v>
      </c>
      <c r="B1487" s="380" t="s">
        <v>9815</v>
      </c>
      <c r="C1487" s="376" t="s">
        <v>3602</v>
      </c>
      <c r="D1487" s="376" t="s">
        <v>3603</v>
      </c>
      <c r="E1487" s="376" t="s">
        <v>8634</v>
      </c>
      <c r="F1487" s="487"/>
    </row>
    <row r="1488" ht="15.75" customHeight="1">
      <c r="A1488" s="376">
        <v>2488.0</v>
      </c>
      <c r="B1488" s="380" t="s">
        <v>9816</v>
      </c>
      <c r="C1488" s="376" t="s">
        <v>3602</v>
      </c>
      <c r="D1488" s="376" t="s">
        <v>3603</v>
      </c>
      <c r="E1488" s="376" t="s">
        <v>6238</v>
      </c>
      <c r="F1488" s="488"/>
    </row>
    <row r="1489" ht="15.75" customHeight="1">
      <c r="A1489" s="376">
        <v>2484.0</v>
      </c>
      <c r="B1489" s="380" t="s">
        <v>9820</v>
      </c>
      <c r="C1489" s="376" t="s">
        <v>3602</v>
      </c>
      <c r="D1489" s="376" t="s">
        <v>3603</v>
      </c>
      <c r="E1489" s="376" t="s">
        <v>9712</v>
      </c>
      <c r="F1489" s="487"/>
    </row>
    <row r="1490" ht="15.75" customHeight="1">
      <c r="A1490" s="376">
        <v>2485.0</v>
      </c>
      <c r="B1490" s="380" t="s">
        <v>9823</v>
      </c>
      <c r="C1490" s="376" t="s">
        <v>3602</v>
      </c>
      <c r="D1490" s="376" t="s">
        <v>3603</v>
      </c>
      <c r="E1490" s="376" t="s">
        <v>9824</v>
      </c>
      <c r="F1490" s="488"/>
    </row>
    <row r="1491" ht="15.75" customHeight="1">
      <c r="A1491" s="376">
        <v>38005.0</v>
      </c>
      <c r="B1491" s="380" t="s">
        <v>9826</v>
      </c>
      <c r="C1491" s="376" t="s">
        <v>3602</v>
      </c>
      <c r="D1491" s="376" t="s">
        <v>3603</v>
      </c>
      <c r="E1491" s="376" t="s">
        <v>9828</v>
      </c>
      <c r="F1491" s="487"/>
    </row>
    <row r="1492" ht="15.75" customHeight="1">
      <c r="A1492" s="376">
        <v>38006.0</v>
      </c>
      <c r="B1492" s="380" t="s">
        <v>9829</v>
      </c>
      <c r="C1492" s="376" t="s">
        <v>3602</v>
      </c>
      <c r="D1492" s="376" t="s">
        <v>3603</v>
      </c>
      <c r="E1492" s="376" t="s">
        <v>9831</v>
      </c>
      <c r="F1492" s="488"/>
    </row>
    <row r="1493" ht="15.75" customHeight="1">
      <c r="A1493" s="376">
        <v>38428.0</v>
      </c>
      <c r="B1493" s="380" t="s">
        <v>9833</v>
      </c>
      <c r="C1493" s="376" t="s">
        <v>3602</v>
      </c>
      <c r="D1493" s="376" t="s">
        <v>3603</v>
      </c>
      <c r="E1493" s="376" t="s">
        <v>9834</v>
      </c>
      <c r="F1493" s="487"/>
    </row>
    <row r="1494" ht="15.75" customHeight="1">
      <c r="A1494" s="376">
        <v>38007.0</v>
      </c>
      <c r="B1494" s="380" t="s">
        <v>9838</v>
      </c>
      <c r="C1494" s="376" t="s">
        <v>3602</v>
      </c>
      <c r="D1494" s="376" t="s">
        <v>3603</v>
      </c>
      <c r="E1494" s="376" t="s">
        <v>9840</v>
      </c>
      <c r="F1494" s="488"/>
    </row>
    <row r="1495" ht="15.75" customHeight="1">
      <c r="A1495" s="376">
        <v>38008.0</v>
      </c>
      <c r="B1495" s="380" t="s">
        <v>9843</v>
      </c>
      <c r="C1495" s="376" t="s">
        <v>3602</v>
      </c>
      <c r="D1495" s="376" t="s">
        <v>3603</v>
      </c>
      <c r="E1495" s="376" t="s">
        <v>9844</v>
      </c>
      <c r="F1495" s="487"/>
    </row>
    <row r="1496" ht="15.75" customHeight="1">
      <c r="A1496" s="376">
        <v>38009.0</v>
      </c>
      <c r="B1496" s="380" t="s">
        <v>9845</v>
      </c>
      <c r="C1496" s="376" t="s">
        <v>3602</v>
      </c>
      <c r="D1496" s="376" t="s">
        <v>3603</v>
      </c>
      <c r="E1496" s="376" t="s">
        <v>9848</v>
      </c>
      <c r="F1496" s="488"/>
    </row>
    <row r="1497" ht="15.75" customHeight="1">
      <c r="A1497" s="376">
        <v>39279.0</v>
      </c>
      <c r="B1497" s="380" t="s">
        <v>9850</v>
      </c>
      <c r="C1497" s="376" t="s">
        <v>3602</v>
      </c>
      <c r="D1497" s="376" t="s">
        <v>3629</v>
      </c>
      <c r="E1497" s="376" t="s">
        <v>5880</v>
      </c>
      <c r="F1497" s="487"/>
    </row>
    <row r="1498" ht="15.75" customHeight="1">
      <c r="A1498" s="376">
        <v>38845.0</v>
      </c>
      <c r="B1498" s="380" t="s">
        <v>9854</v>
      </c>
      <c r="C1498" s="376" t="s">
        <v>3602</v>
      </c>
      <c r="D1498" s="376" t="s">
        <v>3629</v>
      </c>
      <c r="E1498" s="376" t="s">
        <v>3053</v>
      </c>
      <c r="F1498" s="488"/>
    </row>
    <row r="1499" ht="15.75" customHeight="1">
      <c r="A1499" s="376">
        <v>39280.0</v>
      </c>
      <c r="B1499" s="380" t="s">
        <v>9855</v>
      </c>
      <c r="C1499" s="376" t="s">
        <v>3602</v>
      </c>
      <c r="D1499" s="376" t="s">
        <v>3629</v>
      </c>
      <c r="E1499" s="376" t="s">
        <v>9221</v>
      </c>
      <c r="F1499" s="487"/>
    </row>
    <row r="1500" ht="15.75" customHeight="1">
      <c r="A1500" s="376">
        <v>39281.0</v>
      </c>
      <c r="B1500" s="380" t="s">
        <v>9856</v>
      </c>
      <c r="C1500" s="376" t="s">
        <v>3602</v>
      </c>
      <c r="D1500" s="376" t="s">
        <v>3629</v>
      </c>
      <c r="E1500" s="376" t="s">
        <v>6012</v>
      </c>
      <c r="F1500" s="488"/>
    </row>
    <row r="1501" ht="15.75" customHeight="1">
      <c r="A1501" s="376">
        <v>38849.0</v>
      </c>
      <c r="B1501" s="380" t="s">
        <v>9860</v>
      </c>
      <c r="C1501" s="376" t="s">
        <v>3602</v>
      </c>
      <c r="D1501" s="376" t="s">
        <v>3629</v>
      </c>
      <c r="E1501" s="376" t="s">
        <v>9861</v>
      </c>
      <c r="F1501" s="487"/>
    </row>
    <row r="1502" ht="15.75" customHeight="1">
      <c r="A1502" s="376">
        <v>39282.0</v>
      </c>
      <c r="B1502" s="380" t="s">
        <v>9864</v>
      </c>
      <c r="C1502" s="376" t="s">
        <v>3602</v>
      </c>
      <c r="D1502" s="376" t="s">
        <v>3629</v>
      </c>
      <c r="E1502" s="376" t="s">
        <v>9866</v>
      </c>
      <c r="F1502" s="488"/>
    </row>
    <row r="1503" ht="15.75" customHeight="1">
      <c r="A1503" s="376">
        <v>38852.0</v>
      </c>
      <c r="B1503" s="380" t="s">
        <v>9867</v>
      </c>
      <c r="C1503" s="376" t="s">
        <v>3602</v>
      </c>
      <c r="D1503" s="376" t="s">
        <v>3629</v>
      </c>
      <c r="E1503" s="376" t="s">
        <v>3154</v>
      </c>
      <c r="F1503" s="487"/>
    </row>
    <row r="1504" ht="15.75" customHeight="1">
      <c r="A1504" s="376">
        <v>38844.0</v>
      </c>
      <c r="B1504" s="380" t="s">
        <v>9871</v>
      </c>
      <c r="C1504" s="376" t="s">
        <v>3602</v>
      </c>
      <c r="D1504" s="376" t="s">
        <v>3629</v>
      </c>
      <c r="E1504" s="376" t="s">
        <v>9872</v>
      </c>
      <c r="F1504" s="488"/>
    </row>
    <row r="1505" ht="15.75" customHeight="1">
      <c r="A1505" s="376">
        <v>38846.0</v>
      </c>
      <c r="B1505" s="380" t="s">
        <v>9875</v>
      </c>
      <c r="C1505" s="376" t="s">
        <v>3602</v>
      </c>
      <c r="D1505" s="376" t="s">
        <v>3629</v>
      </c>
      <c r="E1505" s="376" t="s">
        <v>4251</v>
      </c>
      <c r="F1505" s="487"/>
    </row>
    <row r="1506" ht="15.75" customHeight="1">
      <c r="A1506" s="376">
        <v>38847.0</v>
      </c>
      <c r="B1506" s="380" t="s">
        <v>9877</v>
      </c>
      <c r="C1506" s="376" t="s">
        <v>3602</v>
      </c>
      <c r="D1506" s="376" t="s">
        <v>3629</v>
      </c>
      <c r="E1506" s="376" t="s">
        <v>9879</v>
      </c>
      <c r="F1506" s="488"/>
    </row>
    <row r="1507" ht="15.75" customHeight="1">
      <c r="A1507" s="376">
        <v>38850.0</v>
      </c>
      <c r="B1507" s="380" t="s">
        <v>9882</v>
      </c>
      <c r="C1507" s="376" t="s">
        <v>3602</v>
      </c>
      <c r="D1507" s="376" t="s">
        <v>3629</v>
      </c>
      <c r="E1507" s="376" t="s">
        <v>6156</v>
      </c>
      <c r="F1507" s="487"/>
    </row>
    <row r="1508" ht="15.75" customHeight="1">
      <c r="A1508" s="376">
        <v>38848.0</v>
      </c>
      <c r="B1508" s="380" t="s">
        <v>9886</v>
      </c>
      <c r="C1508" s="376" t="s">
        <v>3602</v>
      </c>
      <c r="D1508" s="376" t="s">
        <v>3629</v>
      </c>
      <c r="E1508" s="376" t="s">
        <v>6992</v>
      </c>
      <c r="F1508" s="488"/>
    </row>
    <row r="1509" ht="15.75" customHeight="1">
      <c r="A1509" s="376">
        <v>38851.0</v>
      </c>
      <c r="B1509" s="380" t="s">
        <v>9888</v>
      </c>
      <c r="C1509" s="376" t="s">
        <v>3602</v>
      </c>
      <c r="D1509" s="376" t="s">
        <v>3629</v>
      </c>
      <c r="E1509" s="376" t="s">
        <v>9332</v>
      </c>
      <c r="F1509" s="487"/>
    </row>
    <row r="1510" ht="15.75" customHeight="1">
      <c r="A1510" s="376">
        <v>38860.0</v>
      </c>
      <c r="B1510" s="380" t="s">
        <v>9891</v>
      </c>
      <c r="C1510" s="376" t="s">
        <v>3602</v>
      </c>
      <c r="D1510" s="376" t="s">
        <v>3629</v>
      </c>
      <c r="E1510" s="376" t="s">
        <v>5197</v>
      </c>
      <c r="F1510" s="488"/>
    </row>
    <row r="1511" ht="15.75" customHeight="1">
      <c r="A1511" s="376">
        <v>38861.0</v>
      </c>
      <c r="B1511" s="380" t="s">
        <v>9893</v>
      </c>
      <c r="C1511" s="376" t="s">
        <v>3602</v>
      </c>
      <c r="D1511" s="376" t="s">
        <v>3629</v>
      </c>
      <c r="E1511" s="376" t="s">
        <v>4762</v>
      </c>
      <c r="F1511" s="487"/>
    </row>
    <row r="1512" ht="15.75" customHeight="1">
      <c r="A1512" s="376">
        <v>38862.0</v>
      </c>
      <c r="B1512" s="380" t="s">
        <v>9896</v>
      </c>
      <c r="C1512" s="376" t="s">
        <v>3602</v>
      </c>
      <c r="D1512" s="376" t="s">
        <v>3629</v>
      </c>
      <c r="E1512" s="376" t="s">
        <v>3014</v>
      </c>
      <c r="F1512" s="488"/>
    </row>
    <row r="1513" ht="15.75" customHeight="1">
      <c r="A1513" s="376">
        <v>38863.0</v>
      </c>
      <c r="B1513" s="380" t="s">
        <v>9900</v>
      </c>
      <c r="C1513" s="376" t="s">
        <v>3602</v>
      </c>
      <c r="D1513" s="376" t="s">
        <v>3629</v>
      </c>
      <c r="E1513" s="376" t="s">
        <v>7072</v>
      </c>
      <c r="F1513" s="487"/>
    </row>
    <row r="1514" ht="15.75" customHeight="1">
      <c r="A1514" s="376">
        <v>38865.0</v>
      </c>
      <c r="B1514" s="380" t="s">
        <v>9901</v>
      </c>
      <c r="C1514" s="376" t="s">
        <v>3602</v>
      </c>
      <c r="D1514" s="376" t="s">
        <v>3629</v>
      </c>
      <c r="E1514" s="376" t="s">
        <v>4801</v>
      </c>
      <c r="F1514" s="488"/>
    </row>
    <row r="1515" ht="15.75" customHeight="1">
      <c r="A1515" s="376">
        <v>38864.0</v>
      </c>
      <c r="B1515" s="380" t="s">
        <v>9905</v>
      </c>
      <c r="C1515" s="376" t="s">
        <v>3602</v>
      </c>
      <c r="D1515" s="376" t="s">
        <v>3629</v>
      </c>
      <c r="E1515" s="376" t="s">
        <v>9906</v>
      </c>
      <c r="F1515" s="487"/>
    </row>
    <row r="1516" ht="15.75" customHeight="1">
      <c r="A1516" s="376">
        <v>38866.0</v>
      </c>
      <c r="B1516" s="380" t="s">
        <v>9908</v>
      </c>
      <c r="C1516" s="376" t="s">
        <v>3602</v>
      </c>
      <c r="D1516" s="376" t="s">
        <v>3629</v>
      </c>
      <c r="E1516" s="376" t="s">
        <v>9911</v>
      </c>
      <c r="F1516" s="488"/>
    </row>
    <row r="1517" ht="15.75" customHeight="1">
      <c r="A1517" s="376">
        <v>38868.0</v>
      </c>
      <c r="B1517" s="380" t="s">
        <v>9912</v>
      </c>
      <c r="C1517" s="376" t="s">
        <v>3602</v>
      </c>
      <c r="D1517" s="376" t="s">
        <v>3629</v>
      </c>
      <c r="E1517" s="376" t="s">
        <v>9914</v>
      </c>
      <c r="F1517" s="487"/>
    </row>
    <row r="1518" ht="15.75" customHeight="1">
      <c r="A1518" s="376">
        <v>38853.0</v>
      </c>
      <c r="B1518" s="380" t="s">
        <v>9916</v>
      </c>
      <c r="C1518" s="376" t="s">
        <v>3602</v>
      </c>
      <c r="D1518" s="376" t="s">
        <v>3629</v>
      </c>
      <c r="E1518" s="376" t="s">
        <v>8688</v>
      </c>
      <c r="F1518" s="488"/>
    </row>
    <row r="1519" ht="15.75" customHeight="1">
      <c r="A1519" s="376">
        <v>38854.0</v>
      </c>
      <c r="B1519" s="380" t="s">
        <v>9918</v>
      </c>
      <c r="C1519" s="376" t="s">
        <v>3602</v>
      </c>
      <c r="D1519" s="376" t="s">
        <v>3629</v>
      </c>
      <c r="E1519" s="376" t="s">
        <v>9920</v>
      </c>
      <c r="F1519" s="487"/>
    </row>
    <row r="1520" ht="15.75" customHeight="1">
      <c r="A1520" s="376">
        <v>38855.0</v>
      </c>
      <c r="B1520" s="380" t="s">
        <v>9922</v>
      </c>
      <c r="C1520" s="376" t="s">
        <v>3602</v>
      </c>
      <c r="D1520" s="376" t="s">
        <v>3629</v>
      </c>
      <c r="E1520" s="376" t="s">
        <v>8680</v>
      </c>
      <c r="F1520" s="488"/>
    </row>
    <row r="1521" ht="15.75" customHeight="1">
      <c r="A1521" s="376">
        <v>38856.0</v>
      </c>
      <c r="B1521" s="380" t="s">
        <v>9925</v>
      </c>
      <c r="C1521" s="376" t="s">
        <v>3602</v>
      </c>
      <c r="D1521" s="376" t="s">
        <v>3629</v>
      </c>
      <c r="E1521" s="376" t="s">
        <v>5411</v>
      </c>
      <c r="F1521" s="487"/>
    </row>
    <row r="1522" ht="15.75" customHeight="1">
      <c r="A1522" s="376">
        <v>38857.0</v>
      </c>
      <c r="B1522" s="380" t="s">
        <v>9928</v>
      </c>
      <c r="C1522" s="376" t="s">
        <v>3602</v>
      </c>
      <c r="D1522" s="376" t="s">
        <v>3629</v>
      </c>
      <c r="E1522" s="376" t="s">
        <v>9221</v>
      </c>
      <c r="F1522" s="488"/>
    </row>
    <row r="1523" ht="15.75" customHeight="1">
      <c r="A1523" s="376">
        <v>38858.0</v>
      </c>
      <c r="B1523" s="380" t="s">
        <v>9932</v>
      </c>
      <c r="C1523" s="376" t="s">
        <v>3602</v>
      </c>
      <c r="D1523" s="376" t="s">
        <v>3629</v>
      </c>
      <c r="E1523" s="376" t="s">
        <v>9934</v>
      </c>
      <c r="F1523" s="487"/>
    </row>
    <row r="1524" ht="15.75" customHeight="1">
      <c r="A1524" s="376">
        <v>38859.0</v>
      </c>
      <c r="B1524" s="380" t="s">
        <v>9937</v>
      </c>
      <c r="C1524" s="376" t="s">
        <v>3602</v>
      </c>
      <c r="D1524" s="376" t="s">
        <v>3629</v>
      </c>
      <c r="E1524" s="376" t="s">
        <v>8105</v>
      </c>
      <c r="F1524" s="488"/>
    </row>
    <row r="1525" ht="15.75" customHeight="1">
      <c r="A1525" s="376">
        <v>1607.0</v>
      </c>
      <c r="B1525" s="380" t="s">
        <v>9940</v>
      </c>
      <c r="C1525" s="376" t="s">
        <v>9941</v>
      </c>
      <c r="D1525" s="376" t="s">
        <v>3603</v>
      </c>
      <c r="E1525" s="376" t="s">
        <v>7509</v>
      </c>
      <c r="F1525" s="487"/>
    </row>
    <row r="1526" ht="15.75" customHeight="1">
      <c r="A1526" s="376">
        <v>11467.0</v>
      </c>
      <c r="B1526" s="380" t="s">
        <v>9944</v>
      </c>
      <c r="C1526" s="376" t="s">
        <v>3602</v>
      </c>
      <c r="D1526" s="376" t="s">
        <v>3603</v>
      </c>
      <c r="E1526" s="376" t="s">
        <v>5632</v>
      </c>
      <c r="F1526" s="488"/>
    </row>
    <row r="1527" ht="15.75" customHeight="1">
      <c r="A1527" s="376">
        <v>38169.0</v>
      </c>
      <c r="B1527" s="380" t="s">
        <v>9948</v>
      </c>
      <c r="C1527" s="376" t="s">
        <v>9941</v>
      </c>
      <c r="D1527" s="376" t="s">
        <v>3603</v>
      </c>
      <c r="E1527" s="376" t="s">
        <v>9951</v>
      </c>
      <c r="F1527" s="487"/>
    </row>
    <row r="1528" ht="15.75" customHeight="1">
      <c r="A1528" s="376">
        <v>6142.0</v>
      </c>
      <c r="B1528" s="380" t="s">
        <v>9952</v>
      </c>
      <c r="C1528" s="376" t="s">
        <v>3602</v>
      </c>
      <c r="D1528" s="376" t="s">
        <v>3603</v>
      </c>
      <c r="E1528" s="376" t="s">
        <v>9955</v>
      </c>
      <c r="F1528" s="488"/>
    </row>
    <row r="1529" ht="15.75" customHeight="1">
      <c r="A1529" s="376">
        <v>11686.0</v>
      </c>
      <c r="B1529" s="380" t="s">
        <v>9957</v>
      </c>
      <c r="C1529" s="376" t="s">
        <v>3602</v>
      </c>
      <c r="D1529" s="376" t="s">
        <v>3603</v>
      </c>
      <c r="E1529" s="376" t="s">
        <v>5722</v>
      </c>
      <c r="F1529" s="487"/>
    </row>
    <row r="1530" ht="15.75" customHeight="1">
      <c r="A1530" s="376">
        <v>37598.0</v>
      </c>
      <c r="B1530" s="380" t="s">
        <v>9961</v>
      </c>
      <c r="C1530" s="376" t="s">
        <v>3602</v>
      </c>
      <c r="D1530" s="376" t="s">
        <v>3629</v>
      </c>
      <c r="E1530" s="376" t="s">
        <v>9965</v>
      </c>
      <c r="F1530" s="488"/>
    </row>
    <row r="1531" ht="15.75" customHeight="1">
      <c r="A1531" s="376">
        <v>25398.0</v>
      </c>
      <c r="B1531" s="380" t="s">
        <v>9967</v>
      </c>
      <c r="C1531" s="376" t="s">
        <v>3602</v>
      </c>
      <c r="D1531" s="376" t="s">
        <v>3629</v>
      </c>
      <c r="E1531" s="376" t="s">
        <v>9970</v>
      </c>
      <c r="F1531" s="487"/>
    </row>
    <row r="1532" ht="15.75" customHeight="1">
      <c r="A1532" s="376">
        <v>25399.0</v>
      </c>
      <c r="B1532" s="380" t="s">
        <v>9971</v>
      </c>
      <c r="C1532" s="376" t="s">
        <v>3602</v>
      </c>
      <c r="D1532" s="376" t="s">
        <v>3629</v>
      </c>
      <c r="E1532" s="376" t="s">
        <v>9973</v>
      </c>
      <c r="F1532" s="488"/>
    </row>
    <row r="1533" ht="15.75" customHeight="1">
      <c r="A1533" s="376">
        <v>10667.0</v>
      </c>
      <c r="B1533" s="380" t="s">
        <v>9976</v>
      </c>
      <c r="C1533" s="376" t="s">
        <v>3602</v>
      </c>
      <c r="D1533" s="376" t="s">
        <v>3629</v>
      </c>
      <c r="E1533" s="376" t="s">
        <v>9978</v>
      </c>
      <c r="F1533" s="487"/>
    </row>
    <row r="1534" ht="15.75" customHeight="1">
      <c r="A1534" s="376">
        <v>1613.0</v>
      </c>
      <c r="B1534" s="380" t="s">
        <v>9981</v>
      </c>
      <c r="C1534" s="376" t="s">
        <v>3602</v>
      </c>
      <c r="D1534" s="376" t="s">
        <v>3603</v>
      </c>
      <c r="E1534" s="376" t="s">
        <v>9982</v>
      </c>
      <c r="F1534" s="488"/>
    </row>
    <row r="1535" ht="15.75" customHeight="1">
      <c r="A1535" s="376">
        <v>1626.0</v>
      </c>
      <c r="B1535" s="380" t="s">
        <v>9985</v>
      </c>
      <c r="C1535" s="376" t="s">
        <v>3602</v>
      </c>
      <c r="D1535" s="376" t="s">
        <v>3603</v>
      </c>
      <c r="E1535" s="376" t="s">
        <v>9987</v>
      </c>
      <c r="F1535" s="487"/>
    </row>
    <row r="1536" ht="15.75" customHeight="1">
      <c r="A1536" s="376">
        <v>1625.0</v>
      </c>
      <c r="B1536" s="380" t="s">
        <v>9989</v>
      </c>
      <c r="C1536" s="376" t="s">
        <v>3602</v>
      </c>
      <c r="D1536" s="376" t="s">
        <v>3603</v>
      </c>
      <c r="E1536" s="376" t="s">
        <v>9992</v>
      </c>
      <c r="F1536" s="488"/>
    </row>
    <row r="1537" ht="15.75" customHeight="1">
      <c r="A1537" s="376">
        <v>1622.0</v>
      </c>
      <c r="B1537" s="380" t="s">
        <v>9994</v>
      </c>
      <c r="C1537" s="376" t="s">
        <v>3602</v>
      </c>
      <c r="D1537" s="376" t="s">
        <v>3603</v>
      </c>
      <c r="E1537" s="376" t="s">
        <v>9997</v>
      </c>
      <c r="F1537" s="487"/>
    </row>
    <row r="1538" ht="15.75" customHeight="1">
      <c r="A1538" s="376">
        <v>1620.0</v>
      </c>
      <c r="B1538" s="380" t="s">
        <v>10001</v>
      </c>
      <c r="C1538" s="376" t="s">
        <v>3602</v>
      </c>
      <c r="D1538" s="376" t="s">
        <v>3603</v>
      </c>
      <c r="E1538" s="376" t="s">
        <v>10002</v>
      </c>
      <c r="F1538" s="488"/>
    </row>
    <row r="1539" ht="15.75" customHeight="1">
      <c r="A1539" s="376">
        <v>1629.0</v>
      </c>
      <c r="B1539" s="380" t="s">
        <v>10006</v>
      </c>
      <c r="C1539" s="376" t="s">
        <v>3602</v>
      </c>
      <c r="D1539" s="376" t="s">
        <v>3603</v>
      </c>
      <c r="E1539" s="376" t="s">
        <v>10007</v>
      </c>
      <c r="F1539" s="487"/>
    </row>
    <row r="1540" ht="15.75" customHeight="1">
      <c r="A1540" s="376">
        <v>1627.0</v>
      </c>
      <c r="B1540" s="380" t="s">
        <v>10010</v>
      </c>
      <c r="C1540" s="376" t="s">
        <v>3602</v>
      </c>
      <c r="D1540" s="376" t="s">
        <v>3603</v>
      </c>
      <c r="E1540" s="376" t="s">
        <v>10011</v>
      </c>
      <c r="F1540" s="488"/>
    </row>
    <row r="1541" ht="15.75" customHeight="1">
      <c r="A1541" s="376">
        <v>1623.0</v>
      </c>
      <c r="B1541" s="380" t="s">
        <v>10013</v>
      </c>
      <c r="C1541" s="376" t="s">
        <v>3602</v>
      </c>
      <c r="D1541" s="376" t="s">
        <v>3603</v>
      </c>
      <c r="E1541" s="376" t="s">
        <v>10014</v>
      </c>
      <c r="F1541" s="487"/>
    </row>
    <row r="1542" ht="15.75" customHeight="1">
      <c r="A1542" s="376">
        <v>1619.0</v>
      </c>
      <c r="B1542" s="380" t="s">
        <v>10017</v>
      </c>
      <c r="C1542" s="376" t="s">
        <v>3602</v>
      </c>
      <c r="D1542" s="376" t="s">
        <v>3603</v>
      </c>
      <c r="E1542" s="376" t="s">
        <v>10019</v>
      </c>
      <c r="F1542" s="488"/>
    </row>
    <row r="1543" ht="15.75" customHeight="1">
      <c r="A1543" s="376">
        <v>1630.0</v>
      </c>
      <c r="B1543" s="380" t="s">
        <v>10020</v>
      </c>
      <c r="C1543" s="376" t="s">
        <v>3602</v>
      </c>
      <c r="D1543" s="376" t="s">
        <v>3603</v>
      </c>
      <c r="E1543" s="376" t="s">
        <v>10021</v>
      </c>
      <c r="F1543" s="487"/>
    </row>
    <row r="1544" ht="15.75" customHeight="1">
      <c r="A1544" s="376">
        <v>1616.0</v>
      </c>
      <c r="B1544" s="380" t="s">
        <v>10024</v>
      </c>
      <c r="C1544" s="376" t="s">
        <v>3602</v>
      </c>
      <c r="D1544" s="376" t="s">
        <v>3603</v>
      </c>
      <c r="E1544" s="376" t="s">
        <v>10026</v>
      </c>
      <c r="F1544" s="488"/>
    </row>
    <row r="1545" ht="15.75" customHeight="1">
      <c r="A1545" s="376">
        <v>1614.0</v>
      </c>
      <c r="B1545" s="380" t="s">
        <v>10028</v>
      </c>
      <c r="C1545" s="376" t="s">
        <v>3602</v>
      </c>
      <c r="D1545" s="376" t="s">
        <v>3603</v>
      </c>
      <c r="E1545" s="376" t="s">
        <v>10031</v>
      </c>
      <c r="F1545" s="487"/>
    </row>
    <row r="1546" ht="15.75" customHeight="1">
      <c r="A1546" s="376">
        <v>1617.0</v>
      </c>
      <c r="B1546" s="380" t="s">
        <v>10032</v>
      </c>
      <c r="C1546" s="376" t="s">
        <v>3602</v>
      </c>
      <c r="D1546" s="376" t="s">
        <v>3603</v>
      </c>
      <c r="E1546" s="376" t="s">
        <v>10035</v>
      </c>
      <c r="F1546" s="488"/>
    </row>
    <row r="1547" ht="15.75" customHeight="1">
      <c r="A1547" s="376">
        <v>1621.0</v>
      </c>
      <c r="B1547" s="380" t="s">
        <v>10039</v>
      </c>
      <c r="C1547" s="376" t="s">
        <v>3602</v>
      </c>
      <c r="D1547" s="376" t="s">
        <v>3603</v>
      </c>
      <c r="E1547" s="376" t="s">
        <v>10041</v>
      </c>
      <c r="F1547" s="487"/>
    </row>
    <row r="1548" ht="15.75" customHeight="1">
      <c r="A1548" s="376">
        <v>1624.0</v>
      </c>
      <c r="B1548" s="380" t="s">
        <v>10044</v>
      </c>
      <c r="C1548" s="376" t="s">
        <v>3602</v>
      </c>
      <c r="D1548" s="376" t="s">
        <v>3603</v>
      </c>
      <c r="E1548" s="376" t="s">
        <v>10046</v>
      </c>
      <c r="F1548" s="488"/>
    </row>
    <row r="1549" ht="15.75" customHeight="1">
      <c r="A1549" s="376">
        <v>1615.0</v>
      </c>
      <c r="B1549" s="380" t="s">
        <v>10047</v>
      </c>
      <c r="C1549" s="376" t="s">
        <v>3602</v>
      </c>
      <c r="D1549" s="376" t="s">
        <v>3603</v>
      </c>
      <c r="E1549" s="376" t="s">
        <v>10048</v>
      </c>
      <c r="F1549" s="487"/>
    </row>
    <row r="1550" ht="15.75" customHeight="1">
      <c r="A1550" s="376">
        <v>1612.0</v>
      </c>
      <c r="B1550" s="380" t="s">
        <v>10052</v>
      </c>
      <c r="C1550" s="376" t="s">
        <v>3602</v>
      </c>
      <c r="D1550" s="376" t="s">
        <v>3653</v>
      </c>
      <c r="E1550" s="376" t="s">
        <v>10053</v>
      </c>
      <c r="F1550" s="488"/>
    </row>
    <row r="1551" ht="15.75" customHeight="1">
      <c r="A1551" s="376">
        <v>1618.0</v>
      </c>
      <c r="B1551" s="380" t="s">
        <v>10055</v>
      </c>
      <c r="C1551" s="376" t="s">
        <v>3602</v>
      </c>
      <c r="D1551" s="376" t="s">
        <v>3603</v>
      </c>
      <c r="E1551" s="376" t="s">
        <v>10056</v>
      </c>
      <c r="F1551" s="487"/>
    </row>
    <row r="1552" ht="15.75" customHeight="1">
      <c r="A1552" s="376">
        <v>14211.0</v>
      </c>
      <c r="B1552" s="380" t="s">
        <v>10059</v>
      </c>
      <c r="C1552" s="376" t="s">
        <v>3602</v>
      </c>
      <c r="D1552" s="376" t="s">
        <v>3603</v>
      </c>
      <c r="E1552" s="376" t="s">
        <v>10060</v>
      </c>
      <c r="F1552" s="488"/>
    </row>
    <row r="1553" ht="15.75" customHeight="1">
      <c r="A1553" s="376">
        <v>34500.0</v>
      </c>
      <c r="B1553" s="380" t="s">
        <v>10063</v>
      </c>
      <c r="C1553" s="376" t="s">
        <v>3637</v>
      </c>
      <c r="D1553" s="376" t="s">
        <v>3603</v>
      </c>
      <c r="E1553" s="376" t="s">
        <v>10065</v>
      </c>
      <c r="F1553" s="487"/>
    </row>
    <row r="1554" ht="15.75" customHeight="1">
      <c r="A1554" s="376">
        <v>40934.0</v>
      </c>
      <c r="B1554" s="380" t="s">
        <v>10066</v>
      </c>
      <c r="C1554" s="376" t="s">
        <v>4564</v>
      </c>
      <c r="D1554" s="376" t="s">
        <v>3603</v>
      </c>
      <c r="E1554" s="376" t="s">
        <v>10069</v>
      </c>
      <c r="F1554" s="488"/>
    </row>
    <row r="1555" ht="15.75" customHeight="1">
      <c r="A1555" s="376">
        <v>5328.0</v>
      </c>
      <c r="B1555" s="380" t="s">
        <v>10070</v>
      </c>
      <c r="C1555" s="376" t="s">
        <v>3602</v>
      </c>
      <c r="D1555" s="376" t="s">
        <v>3603</v>
      </c>
      <c r="E1555" s="376" t="s">
        <v>10072</v>
      </c>
      <c r="F1555" s="487"/>
    </row>
    <row r="1556" ht="15.75" customHeight="1">
      <c r="A1556" s="376">
        <v>38200.0</v>
      </c>
      <c r="B1556" s="380" t="s">
        <v>10074</v>
      </c>
      <c r="C1556" s="376" t="s">
        <v>10076</v>
      </c>
      <c r="D1556" s="376" t="s">
        <v>3603</v>
      </c>
      <c r="E1556" s="376" t="s">
        <v>10077</v>
      </c>
      <c r="F1556" s="488"/>
    </row>
    <row r="1557" ht="15.75" customHeight="1">
      <c r="A1557" s="376">
        <v>39269.0</v>
      </c>
      <c r="B1557" s="380" t="s">
        <v>10080</v>
      </c>
      <c r="C1557" s="376" t="s">
        <v>3730</v>
      </c>
      <c r="D1557" s="376" t="s">
        <v>3603</v>
      </c>
      <c r="E1557" s="376" t="s">
        <v>7360</v>
      </c>
      <c r="F1557" s="487"/>
    </row>
    <row r="1558" ht="15.75" customHeight="1">
      <c r="A1558" s="376">
        <v>11889.0</v>
      </c>
      <c r="B1558" s="380" t="s">
        <v>10081</v>
      </c>
      <c r="C1558" s="376" t="s">
        <v>3730</v>
      </c>
      <c r="D1558" s="376" t="s">
        <v>3603</v>
      </c>
      <c r="E1558" s="376" t="s">
        <v>4180</v>
      </c>
      <c r="F1558" s="488"/>
    </row>
    <row r="1559" ht="15.75" customHeight="1">
      <c r="A1559" s="376">
        <v>39270.0</v>
      </c>
      <c r="B1559" s="380" t="s">
        <v>10085</v>
      </c>
      <c r="C1559" s="376" t="s">
        <v>3730</v>
      </c>
      <c r="D1559" s="376" t="s">
        <v>3603</v>
      </c>
      <c r="E1559" s="376" t="s">
        <v>6888</v>
      </c>
      <c r="F1559" s="487"/>
    </row>
    <row r="1560" ht="15.75" customHeight="1">
      <c r="A1560" s="376">
        <v>11890.0</v>
      </c>
      <c r="B1560" s="380" t="s">
        <v>10088</v>
      </c>
      <c r="C1560" s="376" t="s">
        <v>3730</v>
      </c>
      <c r="D1560" s="376" t="s">
        <v>3603</v>
      </c>
      <c r="E1560" s="376" t="s">
        <v>10089</v>
      </c>
      <c r="F1560" s="488"/>
    </row>
    <row r="1561" ht="15.75" customHeight="1">
      <c r="A1561" s="376">
        <v>11891.0</v>
      </c>
      <c r="B1561" s="380" t="s">
        <v>10092</v>
      </c>
      <c r="C1561" s="376" t="s">
        <v>3730</v>
      </c>
      <c r="D1561" s="376" t="s">
        <v>3603</v>
      </c>
      <c r="E1561" s="376" t="s">
        <v>3179</v>
      </c>
      <c r="F1561" s="487"/>
    </row>
    <row r="1562" ht="15.75" customHeight="1">
      <c r="A1562" s="376">
        <v>11892.0</v>
      </c>
      <c r="B1562" s="380" t="s">
        <v>10095</v>
      </c>
      <c r="C1562" s="376" t="s">
        <v>3730</v>
      </c>
      <c r="D1562" s="376" t="s">
        <v>3603</v>
      </c>
      <c r="E1562" s="376" t="s">
        <v>6081</v>
      </c>
      <c r="F1562" s="488"/>
    </row>
    <row r="1563" ht="15.75" customHeight="1">
      <c r="A1563" s="376">
        <v>37601.0</v>
      </c>
      <c r="B1563" s="380" t="s">
        <v>10097</v>
      </c>
      <c r="C1563" s="376" t="s">
        <v>3730</v>
      </c>
      <c r="D1563" s="376" t="s">
        <v>3629</v>
      </c>
      <c r="E1563" s="376" t="s">
        <v>7364</v>
      </c>
      <c r="F1563" s="487"/>
    </row>
    <row r="1564" ht="15.75" customHeight="1">
      <c r="A1564" s="376">
        <v>1634.0</v>
      </c>
      <c r="B1564" s="380" t="s">
        <v>10102</v>
      </c>
      <c r="C1564" s="376" t="s">
        <v>3730</v>
      </c>
      <c r="D1564" s="376" t="s">
        <v>3629</v>
      </c>
      <c r="E1564" s="376" t="s">
        <v>4167</v>
      </c>
      <c r="F1564" s="488"/>
    </row>
    <row r="1565" ht="15.75" customHeight="1">
      <c r="A1565" s="376">
        <v>5086.0</v>
      </c>
      <c r="B1565" s="380" t="s">
        <v>10104</v>
      </c>
      <c r="C1565" s="376" t="s">
        <v>3745</v>
      </c>
      <c r="D1565" s="376" t="s">
        <v>3603</v>
      </c>
      <c r="E1565" s="376" t="s">
        <v>10107</v>
      </c>
      <c r="F1565" s="487"/>
    </row>
    <row r="1566" ht="15.75" customHeight="1">
      <c r="A1566" s="376">
        <v>11280.0</v>
      </c>
      <c r="B1566" s="380" t="s">
        <v>10109</v>
      </c>
      <c r="C1566" s="376" t="s">
        <v>3602</v>
      </c>
      <c r="D1566" s="376" t="s">
        <v>3603</v>
      </c>
      <c r="E1566" s="376" t="s">
        <v>10111</v>
      </c>
      <c r="F1566" s="488"/>
    </row>
    <row r="1567" ht="15.75" customHeight="1">
      <c r="A1567" s="376">
        <v>40519.0</v>
      </c>
      <c r="B1567" s="380" t="s">
        <v>10114</v>
      </c>
      <c r="C1567" s="376" t="s">
        <v>3602</v>
      </c>
      <c r="D1567" s="376" t="s">
        <v>3603</v>
      </c>
      <c r="E1567" s="376" t="s">
        <v>10116</v>
      </c>
      <c r="F1567" s="487"/>
    </row>
    <row r="1568" ht="15.75" customHeight="1">
      <c r="A1568" s="376">
        <v>39869.0</v>
      </c>
      <c r="B1568" s="380" t="s">
        <v>10119</v>
      </c>
      <c r="C1568" s="376" t="s">
        <v>3602</v>
      </c>
      <c r="D1568" s="376" t="s">
        <v>3629</v>
      </c>
      <c r="E1568" s="376" t="s">
        <v>10120</v>
      </c>
      <c r="F1568" s="488"/>
    </row>
    <row r="1569" ht="15.75" customHeight="1">
      <c r="A1569" s="376">
        <v>39870.0</v>
      </c>
      <c r="B1569" s="380" t="s">
        <v>10124</v>
      </c>
      <c r="C1569" s="376" t="s">
        <v>3602</v>
      </c>
      <c r="D1569" s="376" t="s">
        <v>3629</v>
      </c>
      <c r="E1569" s="376" t="s">
        <v>10125</v>
      </c>
      <c r="F1569" s="487"/>
    </row>
    <row r="1570" ht="15.75" customHeight="1">
      <c r="A1570" s="376">
        <v>39871.0</v>
      </c>
      <c r="B1570" s="380" t="s">
        <v>10127</v>
      </c>
      <c r="C1570" s="376" t="s">
        <v>3602</v>
      </c>
      <c r="D1570" s="376" t="s">
        <v>3629</v>
      </c>
      <c r="E1570" s="376" t="s">
        <v>10130</v>
      </c>
      <c r="F1570" s="488"/>
    </row>
    <row r="1571" ht="15.75" customHeight="1">
      <c r="A1571" s="376">
        <v>12722.0</v>
      </c>
      <c r="B1571" s="380" t="s">
        <v>10131</v>
      </c>
      <c r="C1571" s="376" t="s">
        <v>3602</v>
      </c>
      <c r="D1571" s="376" t="s">
        <v>3629</v>
      </c>
      <c r="E1571" s="376" t="s">
        <v>10133</v>
      </c>
      <c r="F1571" s="487"/>
    </row>
    <row r="1572" ht="15.75" customHeight="1">
      <c r="A1572" s="376">
        <v>12714.0</v>
      </c>
      <c r="B1572" s="380" t="s">
        <v>10136</v>
      </c>
      <c r="C1572" s="376" t="s">
        <v>3602</v>
      </c>
      <c r="D1572" s="376" t="s">
        <v>3629</v>
      </c>
      <c r="E1572" s="376" t="s">
        <v>10137</v>
      </c>
      <c r="F1572" s="488"/>
    </row>
    <row r="1573" ht="15.75" customHeight="1">
      <c r="A1573" s="376">
        <v>12715.0</v>
      </c>
      <c r="B1573" s="380" t="s">
        <v>10141</v>
      </c>
      <c r="C1573" s="376" t="s">
        <v>3602</v>
      </c>
      <c r="D1573" s="376" t="s">
        <v>3629</v>
      </c>
      <c r="E1573" s="376" t="s">
        <v>7641</v>
      </c>
      <c r="F1573" s="487"/>
    </row>
    <row r="1574" ht="15.75" customHeight="1">
      <c r="A1574" s="376">
        <v>12716.0</v>
      </c>
      <c r="B1574" s="380" t="s">
        <v>10144</v>
      </c>
      <c r="C1574" s="376" t="s">
        <v>3602</v>
      </c>
      <c r="D1574" s="376" t="s">
        <v>3629</v>
      </c>
      <c r="E1574" s="376" t="s">
        <v>8427</v>
      </c>
      <c r="F1574" s="488"/>
    </row>
    <row r="1575" ht="15.75" customHeight="1">
      <c r="A1575" s="376">
        <v>12717.0</v>
      </c>
      <c r="B1575" s="380" t="s">
        <v>10147</v>
      </c>
      <c r="C1575" s="376" t="s">
        <v>3602</v>
      </c>
      <c r="D1575" s="376" t="s">
        <v>3629</v>
      </c>
      <c r="E1575" s="376" t="s">
        <v>8704</v>
      </c>
      <c r="F1575" s="487"/>
    </row>
    <row r="1576" ht="15.75" customHeight="1">
      <c r="A1576" s="376">
        <v>12718.0</v>
      </c>
      <c r="B1576" s="380" t="s">
        <v>10150</v>
      </c>
      <c r="C1576" s="376" t="s">
        <v>3602</v>
      </c>
      <c r="D1576" s="376" t="s">
        <v>3629</v>
      </c>
      <c r="E1576" s="376" t="s">
        <v>10151</v>
      </c>
      <c r="F1576" s="488"/>
    </row>
    <row r="1577" ht="15.75" customHeight="1">
      <c r="A1577" s="376">
        <v>12719.0</v>
      </c>
      <c r="B1577" s="380" t="s">
        <v>10154</v>
      </c>
      <c r="C1577" s="376" t="s">
        <v>3602</v>
      </c>
      <c r="D1577" s="376" t="s">
        <v>3629</v>
      </c>
      <c r="E1577" s="376" t="s">
        <v>10155</v>
      </c>
      <c r="F1577" s="487"/>
    </row>
    <row r="1578" ht="15.75" customHeight="1">
      <c r="A1578" s="376">
        <v>12720.0</v>
      </c>
      <c r="B1578" s="380" t="s">
        <v>10156</v>
      </c>
      <c r="C1578" s="376" t="s">
        <v>3602</v>
      </c>
      <c r="D1578" s="376" t="s">
        <v>3629</v>
      </c>
      <c r="E1578" s="376" t="s">
        <v>10158</v>
      </c>
      <c r="F1578" s="488"/>
    </row>
    <row r="1579" ht="15.75" customHeight="1">
      <c r="A1579" s="376">
        <v>12721.0</v>
      </c>
      <c r="B1579" s="380" t="s">
        <v>10161</v>
      </c>
      <c r="C1579" s="376" t="s">
        <v>3602</v>
      </c>
      <c r="D1579" s="376" t="s">
        <v>3629</v>
      </c>
      <c r="E1579" s="376" t="s">
        <v>10162</v>
      </c>
      <c r="F1579" s="487"/>
    </row>
    <row r="1580" ht="15.75" customHeight="1">
      <c r="A1580" s="376">
        <v>3468.0</v>
      </c>
      <c r="B1580" s="380" t="s">
        <v>10166</v>
      </c>
      <c r="C1580" s="376" t="s">
        <v>3602</v>
      </c>
      <c r="D1580" s="376" t="s">
        <v>3603</v>
      </c>
      <c r="E1580" s="376" t="s">
        <v>10167</v>
      </c>
      <c r="F1580" s="488"/>
    </row>
    <row r="1581" ht="15.75" customHeight="1">
      <c r="A1581" s="376">
        <v>3465.0</v>
      </c>
      <c r="B1581" s="380" t="s">
        <v>10170</v>
      </c>
      <c r="C1581" s="376" t="s">
        <v>3602</v>
      </c>
      <c r="D1581" s="376" t="s">
        <v>3603</v>
      </c>
      <c r="E1581" s="376" t="s">
        <v>10167</v>
      </c>
      <c r="F1581" s="487"/>
    </row>
    <row r="1582" ht="15.75" customHeight="1">
      <c r="A1582" s="376">
        <v>12403.0</v>
      </c>
      <c r="B1582" s="380" t="s">
        <v>10173</v>
      </c>
      <c r="C1582" s="376" t="s">
        <v>3602</v>
      </c>
      <c r="D1582" s="376" t="s">
        <v>3603</v>
      </c>
      <c r="E1582" s="376" t="s">
        <v>10175</v>
      </c>
      <c r="F1582" s="488"/>
    </row>
    <row r="1583" ht="15.75" customHeight="1">
      <c r="A1583" s="376">
        <v>3463.0</v>
      </c>
      <c r="B1583" s="380" t="s">
        <v>10177</v>
      </c>
      <c r="C1583" s="376" t="s">
        <v>3602</v>
      </c>
      <c r="D1583" s="376" t="s">
        <v>3603</v>
      </c>
      <c r="E1583" s="376" t="s">
        <v>10179</v>
      </c>
      <c r="F1583" s="487"/>
    </row>
    <row r="1584" ht="15.75" customHeight="1">
      <c r="A1584" s="376">
        <v>3464.0</v>
      </c>
      <c r="B1584" s="380" t="s">
        <v>10181</v>
      </c>
      <c r="C1584" s="376" t="s">
        <v>3602</v>
      </c>
      <c r="D1584" s="376" t="s">
        <v>3603</v>
      </c>
      <c r="E1584" s="376" t="s">
        <v>10179</v>
      </c>
      <c r="F1584" s="488"/>
    </row>
    <row r="1585" ht="15.75" customHeight="1">
      <c r="A1585" s="376">
        <v>3466.0</v>
      </c>
      <c r="B1585" s="380" t="s">
        <v>10183</v>
      </c>
      <c r="C1585" s="376" t="s">
        <v>3602</v>
      </c>
      <c r="D1585" s="376" t="s">
        <v>3603</v>
      </c>
      <c r="E1585" s="376" t="s">
        <v>10186</v>
      </c>
      <c r="F1585" s="487"/>
    </row>
    <row r="1586" ht="15.75" customHeight="1">
      <c r="A1586" s="376">
        <v>3467.0</v>
      </c>
      <c r="B1586" s="380" t="s">
        <v>10188</v>
      </c>
      <c r="C1586" s="376" t="s">
        <v>3602</v>
      </c>
      <c r="D1586" s="376" t="s">
        <v>3603</v>
      </c>
      <c r="E1586" s="376" t="s">
        <v>10189</v>
      </c>
      <c r="F1586" s="488"/>
    </row>
    <row r="1587" ht="15.75" customHeight="1">
      <c r="A1587" s="376">
        <v>3462.0</v>
      </c>
      <c r="B1587" s="380" t="s">
        <v>10193</v>
      </c>
      <c r="C1587" s="376" t="s">
        <v>3602</v>
      </c>
      <c r="D1587" s="376" t="s">
        <v>3603</v>
      </c>
      <c r="E1587" s="376" t="s">
        <v>10194</v>
      </c>
      <c r="F1587" s="487"/>
    </row>
    <row r="1588" ht="15.75" customHeight="1">
      <c r="A1588" s="376">
        <v>3446.0</v>
      </c>
      <c r="B1588" s="380" t="s">
        <v>10195</v>
      </c>
      <c r="C1588" s="376" t="s">
        <v>3602</v>
      </c>
      <c r="D1588" s="376" t="s">
        <v>3603</v>
      </c>
      <c r="E1588" s="376" t="s">
        <v>10196</v>
      </c>
      <c r="F1588" s="488"/>
    </row>
    <row r="1589" ht="15.75" customHeight="1">
      <c r="A1589" s="376">
        <v>3445.0</v>
      </c>
      <c r="B1589" s="380" t="s">
        <v>10197</v>
      </c>
      <c r="C1589" s="376" t="s">
        <v>3602</v>
      </c>
      <c r="D1589" s="376" t="s">
        <v>3603</v>
      </c>
      <c r="E1589" s="376" t="s">
        <v>10199</v>
      </c>
      <c r="F1589" s="487"/>
    </row>
    <row r="1590" ht="15.75" customHeight="1">
      <c r="A1590" s="376">
        <v>3441.0</v>
      </c>
      <c r="B1590" s="380" t="s">
        <v>10201</v>
      </c>
      <c r="C1590" s="376" t="s">
        <v>3602</v>
      </c>
      <c r="D1590" s="376" t="s">
        <v>3603</v>
      </c>
      <c r="E1590" s="376" t="s">
        <v>10202</v>
      </c>
      <c r="F1590" s="488"/>
    </row>
    <row r="1591" ht="15.75" customHeight="1">
      <c r="A1591" s="376">
        <v>3444.0</v>
      </c>
      <c r="B1591" s="380" t="s">
        <v>10204</v>
      </c>
      <c r="C1591" s="376" t="s">
        <v>3602</v>
      </c>
      <c r="D1591" s="376" t="s">
        <v>3603</v>
      </c>
      <c r="E1591" s="376" t="s">
        <v>10206</v>
      </c>
      <c r="F1591" s="487"/>
    </row>
    <row r="1592" ht="15.75" customHeight="1">
      <c r="A1592" s="376">
        <v>12402.0</v>
      </c>
      <c r="B1592" s="380" t="s">
        <v>10208</v>
      </c>
      <c r="C1592" s="376" t="s">
        <v>3602</v>
      </c>
      <c r="D1592" s="376" t="s">
        <v>3603</v>
      </c>
      <c r="E1592" s="376" t="s">
        <v>10209</v>
      </c>
      <c r="F1592" s="488"/>
    </row>
    <row r="1593" ht="15.75" customHeight="1">
      <c r="A1593" s="376">
        <v>3447.0</v>
      </c>
      <c r="B1593" s="380" t="s">
        <v>10212</v>
      </c>
      <c r="C1593" s="376" t="s">
        <v>3602</v>
      </c>
      <c r="D1593" s="376" t="s">
        <v>3603</v>
      </c>
      <c r="E1593" s="376" t="s">
        <v>7147</v>
      </c>
      <c r="F1593" s="487"/>
    </row>
    <row r="1594" ht="15.75" customHeight="1">
      <c r="A1594" s="376">
        <v>3442.0</v>
      </c>
      <c r="B1594" s="380" t="s">
        <v>10214</v>
      </c>
      <c r="C1594" s="376" t="s">
        <v>3602</v>
      </c>
      <c r="D1594" s="376" t="s">
        <v>3603</v>
      </c>
      <c r="E1594" s="376" t="s">
        <v>6857</v>
      </c>
      <c r="F1594" s="488"/>
    </row>
    <row r="1595" ht="15.75" customHeight="1">
      <c r="A1595" s="376">
        <v>3448.0</v>
      </c>
      <c r="B1595" s="380" t="s">
        <v>10218</v>
      </c>
      <c r="C1595" s="376" t="s">
        <v>3602</v>
      </c>
      <c r="D1595" s="376" t="s">
        <v>3603</v>
      </c>
      <c r="E1595" s="376" t="s">
        <v>10219</v>
      </c>
      <c r="F1595" s="487"/>
    </row>
    <row r="1596" ht="15.75" customHeight="1">
      <c r="A1596" s="376">
        <v>3449.0</v>
      </c>
      <c r="B1596" s="380" t="s">
        <v>10222</v>
      </c>
      <c r="C1596" s="376" t="s">
        <v>3602</v>
      </c>
      <c r="D1596" s="376" t="s">
        <v>3603</v>
      </c>
      <c r="E1596" s="376" t="s">
        <v>10224</v>
      </c>
      <c r="F1596" s="488"/>
    </row>
    <row r="1597" ht="15.75" customHeight="1">
      <c r="A1597" s="376">
        <v>37438.0</v>
      </c>
      <c r="B1597" s="380" t="s">
        <v>10227</v>
      </c>
      <c r="C1597" s="376" t="s">
        <v>3602</v>
      </c>
      <c r="D1597" s="376" t="s">
        <v>3629</v>
      </c>
      <c r="E1597" s="376" t="s">
        <v>10229</v>
      </c>
      <c r="F1597" s="487"/>
    </row>
    <row r="1598" ht="15.75" customHeight="1">
      <c r="A1598" s="376">
        <v>37439.0</v>
      </c>
      <c r="B1598" s="380" t="s">
        <v>10230</v>
      </c>
      <c r="C1598" s="376" t="s">
        <v>3602</v>
      </c>
      <c r="D1598" s="376" t="s">
        <v>3629</v>
      </c>
      <c r="E1598" s="376" t="s">
        <v>10233</v>
      </c>
      <c r="F1598" s="488"/>
    </row>
    <row r="1599" ht="15.75" customHeight="1">
      <c r="A1599" s="376">
        <v>37435.0</v>
      </c>
      <c r="B1599" s="380" t="s">
        <v>10234</v>
      </c>
      <c r="C1599" s="376" t="s">
        <v>3602</v>
      </c>
      <c r="D1599" s="376" t="s">
        <v>3629</v>
      </c>
      <c r="E1599" s="376" t="s">
        <v>10236</v>
      </c>
      <c r="F1599" s="487"/>
    </row>
    <row r="1600" ht="15.75" customHeight="1">
      <c r="A1600" s="376">
        <v>37436.0</v>
      </c>
      <c r="B1600" s="380" t="s">
        <v>10239</v>
      </c>
      <c r="C1600" s="376" t="s">
        <v>3602</v>
      </c>
      <c r="D1600" s="376" t="s">
        <v>3629</v>
      </c>
      <c r="E1600" s="376" t="s">
        <v>10240</v>
      </c>
      <c r="F1600" s="488"/>
    </row>
    <row r="1601" ht="15.75" customHeight="1">
      <c r="A1601" s="376">
        <v>37437.0</v>
      </c>
      <c r="B1601" s="380" t="s">
        <v>10242</v>
      </c>
      <c r="C1601" s="376" t="s">
        <v>3602</v>
      </c>
      <c r="D1601" s="376" t="s">
        <v>3629</v>
      </c>
      <c r="E1601" s="376" t="s">
        <v>10245</v>
      </c>
      <c r="F1601" s="487"/>
    </row>
    <row r="1602" ht="15.75" customHeight="1">
      <c r="A1602" s="376">
        <v>3473.0</v>
      </c>
      <c r="B1602" s="380" t="s">
        <v>10246</v>
      </c>
      <c r="C1602" s="376" t="s">
        <v>3602</v>
      </c>
      <c r="D1602" s="376" t="s">
        <v>3603</v>
      </c>
      <c r="E1602" s="376" t="s">
        <v>10249</v>
      </c>
      <c r="F1602" s="488"/>
    </row>
    <row r="1603" ht="15.75" customHeight="1">
      <c r="A1603" s="376">
        <v>3474.0</v>
      </c>
      <c r="B1603" s="380" t="s">
        <v>10251</v>
      </c>
      <c r="C1603" s="376" t="s">
        <v>3602</v>
      </c>
      <c r="D1603" s="376" t="s">
        <v>3603</v>
      </c>
      <c r="E1603" s="376" t="s">
        <v>10254</v>
      </c>
      <c r="F1603" s="487"/>
    </row>
    <row r="1604" ht="15.75" customHeight="1">
      <c r="A1604" s="376">
        <v>3450.0</v>
      </c>
      <c r="B1604" s="380" t="s">
        <v>10255</v>
      </c>
      <c r="C1604" s="376" t="s">
        <v>3602</v>
      </c>
      <c r="D1604" s="376" t="s">
        <v>3603</v>
      </c>
      <c r="E1604" s="376" t="s">
        <v>7159</v>
      </c>
      <c r="F1604" s="488"/>
    </row>
    <row r="1605" ht="15.75" customHeight="1">
      <c r="A1605" s="376">
        <v>3443.0</v>
      </c>
      <c r="B1605" s="380" t="s">
        <v>10259</v>
      </c>
      <c r="C1605" s="376" t="s">
        <v>3602</v>
      </c>
      <c r="D1605" s="376" t="s">
        <v>3603</v>
      </c>
      <c r="E1605" s="376" t="s">
        <v>8620</v>
      </c>
      <c r="F1605" s="487"/>
    </row>
    <row r="1606" ht="15.75" customHeight="1">
      <c r="A1606" s="376">
        <v>3453.0</v>
      </c>
      <c r="B1606" s="380" t="s">
        <v>10263</v>
      </c>
      <c r="C1606" s="376" t="s">
        <v>3602</v>
      </c>
      <c r="D1606" s="376" t="s">
        <v>3603</v>
      </c>
      <c r="E1606" s="376" t="s">
        <v>10264</v>
      </c>
      <c r="F1606" s="488"/>
    </row>
    <row r="1607" ht="15.75" customHeight="1">
      <c r="A1607" s="376">
        <v>3452.0</v>
      </c>
      <c r="B1607" s="380" t="s">
        <v>10265</v>
      </c>
      <c r="C1607" s="376" t="s">
        <v>3602</v>
      </c>
      <c r="D1607" s="376" t="s">
        <v>3603</v>
      </c>
      <c r="E1607" s="376" t="s">
        <v>10266</v>
      </c>
      <c r="F1607" s="487"/>
    </row>
    <row r="1608" ht="15.75" customHeight="1">
      <c r="A1608" s="376">
        <v>3451.0</v>
      </c>
      <c r="B1608" s="380" t="s">
        <v>10268</v>
      </c>
      <c r="C1608" s="376" t="s">
        <v>3602</v>
      </c>
      <c r="D1608" s="376" t="s">
        <v>3603</v>
      </c>
      <c r="E1608" s="376" t="s">
        <v>2653</v>
      </c>
      <c r="F1608" s="488"/>
    </row>
    <row r="1609" ht="15.75" customHeight="1">
      <c r="A1609" s="376">
        <v>3454.0</v>
      </c>
      <c r="B1609" s="380" t="s">
        <v>10271</v>
      </c>
      <c r="C1609" s="376" t="s">
        <v>3602</v>
      </c>
      <c r="D1609" s="376" t="s">
        <v>3603</v>
      </c>
      <c r="E1609" s="376" t="s">
        <v>9759</v>
      </c>
      <c r="F1609" s="487"/>
    </row>
    <row r="1610" ht="15.75" customHeight="1">
      <c r="A1610" s="376">
        <v>3458.0</v>
      </c>
      <c r="B1610" s="380" t="s">
        <v>10275</v>
      </c>
      <c r="C1610" s="376" t="s">
        <v>3602</v>
      </c>
      <c r="D1610" s="376" t="s">
        <v>3603</v>
      </c>
      <c r="E1610" s="376" t="s">
        <v>10276</v>
      </c>
      <c r="F1610" s="488"/>
    </row>
    <row r="1611" ht="15.75" customHeight="1">
      <c r="A1611" s="376">
        <v>3457.0</v>
      </c>
      <c r="B1611" s="380" t="s">
        <v>10279</v>
      </c>
      <c r="C1611" s="376" t="s">
        <v>3602</v>
      </c>
      <c r="D1611" s="376" t="s">
        <v>3603</v>
      </c>
      <c r="E1611" s="376" t="s">
        <v>10281</v>
      </c>
      <c r="F1611" s="487"/>
    </row>
    <row r="1612" ht="15.75" customHeight="1">
      <c r="A1612" s="376">
        <v>3455.0</v>
      </c>
      <c r="B1612" s="380" t="s">
        <v>10282</v>
      </c>
      <c r="C1612" s="376" t="s">
        <v>3602</v>
      </c>
      <c r="D1612" s="376" t="s">
        <v>3603</v>
      </c>
      <c r="E1612" s="376" t="s">
        <v>4049</v>
      </c>
      <c r="F1612" s="488"/>
    </row>
    <row r="1613" ht="15.75" customHeight="1">
      <c r="A1613" s="376">
        <v>3472.0</v>
      </c>
      <c r="B1613" s="380" t="s">
        <v>10286</v>
      </c>
      <c r="C1613" s="376" t="s">
        <v>3602</v>
      </c>
      <c r="D1613" s="376" t="s">
        <v>3603</v>
      </c>
      <c r="E1613" s="376" t="s">
        <v>10289</v>
      </c>
      <c r="F1613" s="487"/>
    </row>
    <row r="1614" ht="15.75" customHeight="1">
      <c r="A1614" s="376">
        <v>3470.0</v>
      </c>
      <c r="B1614" s="380" t="s">
        <v>10292</v>
      </c>
      <c r="C1614" s="376" t="s">
        <v>3602</v>
      </c>
      <c r="D1614" s="376" t="s">
        <v>3603</v>
      </c>
      <c r="E1614" s="376" t="s">
        <v>6253</v>
      </c>
      <c r="F1614" s="488"/>
    </row>
    <row r="1615" ht="15.75" customHeight="1">
      <c r="A1615" s="376">
        <v>3471.0</v>
      </c>
      <c r="B1615" s="380" t="s">
        <v>10298</v>
      </c>
      <c r="C1615" s="376" t="s">
        <v>3602</v>
      </c>
      <c r="D1615" s="376" t="s">
        <v>3603</v>
      </c>
      <c r="E1615" s="376" t="s">
        <v>10300</v>
      </c>
      <c r="F1615" s="487"/>
    </row>
    <row r="1616" ht="15.75" customHeight="1">
      <c r="A1616" s="376">
        <v>3456.0</v>
      </c>
      <c r="B1616" s="380" t="s">
        <v>10303</v>
      </c>
      <c r="C1616" s="376" t="s">
        <v>3602</v>
      </c>
      <c r="D1616" s="376" t="s">
        <v>3603</v>
      </c>
      <c r="E1616" s="376" t="s">
        <v>10306</v>
      </c>
      <c r="F1616" s="488"/>
    </row>
    <row r="1617" ht="15.75" customHeight="1">
      <c r="A1617" s="376">
        <v>3459.0</v>
      </c>
      <c r="B1617" s="380" t="s">
        <v>10310</v>
      </c>
      <c r="C1617" s="376" t="s">
        <v>3602</v>
      </c>
      <c r="D1617" s="376" t="s">
        <v>3603</v>
      </c>
      <c r="E1617" s="376" t="s">
        <v>9519</v>
      </c>
      <c r="F1617" s="487"/>
    </row>
    <row r="1618" ht="15.75" customHeight="1">
      <c r="A1618" s="376">
        <v>3469.0</v>
      </c>
      <c r="B1618" s="380" t="s">
        <v>10313</v>
      </c>
      <c r="C1618" s="376" t="s">
        <v>3602</v>
      </c>
      <c r="D1618" s="376" t="s">
        <v>3603</v>
      </c>
      <c r="E1618" s="376" t="s">
        <v>10315</v>
      </c>
      <c r="F1618" s="488"/>
    </row>
    <row r="1619" ht="15.75" customHeight="1">
      <c r="A1619" s="376">
        <v>3460.0</v>
      </c>
      <c r="B1619" s="380" t="s">
        <v>10316</v>
      </c>
      <c r="C1619" s="376" t="s">
        <v>3602</v>
      </c>
      <c r="D1619" s="376" t="s">
        <v>3603</v>
      </c>
      <c r="E1619" s="376" t="s">
        <v>10320</v>
      </c>
      <c r="F1619" s="487"/>
    </row>
    <row r="1620" ht="15.75" customHeight="1">
      <c r="A1620" s="376">
        <v>3461.0</v>
      </c>
      <c r="B1620" s="380" t="s">
        <v>10321</v>
      </c>
      <c r="C1620" s="376" t="s">
        <v>3602</v>
      </c>
      <c r="D1620" s="376" t="s">
        <v>3603</v>
      </c>
      <c r="E1620" s="376" t="s">
        <v>10322</v>
      </c>
      <c r="F1620" s="488"/>
    </row>
    <row r="1621" ht="15.75" customHeight="1">
      <c r="A1621" s="376">
        <v>37433.0</v>
      </c>
      <c r="B1621" s="380" t="s">
        <v>10326</v>
      </c>
      <c r="C1621" s="376" t="s">
        <v>3602</v>
      </c>
      <c r="D1621" s="376" t="s">
        <v>3629</v>
      </c>
      <c r="E1621" s="376" t="s">
        <v>10229</v>
      </c>
      <c r="F1621" s="487"/>
    </row>
    <row r="1622" ht="15.75" customHeight="1">
      <c r="A1622" s="376">
        <v>37430.0</v>
      </c>
      <c r="B1622" s="380" t="s">
        <v>10330</v>
      </c>
      <c r="C1622" s="376" t="s">
        <v>3602</v>
      </c>
      <c r="D1622" s="376" t="s">
        <v>3629</v>
      </c>
      <c r="E1622" s="376" t="s">
        <v>5415</v>
      </c>
      <c r="F1622" s="488"/>
    </row>
    <row r="1623" ht="15.75" customHeight="1">
      <c r="A1623" s="376">
        <v>37434.0</v>
      </c>
      <c r="B1623" s="380" t="s">
        <v>10334</v>
      </c>
      <c r="C1623" s="376" t="s">
        <v>3602</v>
      </c>
      <c r="D1623" s="376" t="s">
        <v>3629</v>
      </c>
      <c r="E1623" s="376" t="s">
        <v>10335</v>
      </c>
      <c r="F1623" s="487"/>
    </row>
    <row r="1624" ht="15.75" customHeight="1">
      <c r="A1624" s="376">
        <v>37431.0</v>
      </c>
      <c r="B1624" s="380" t="s">
        <v>10339</v>
      </c>
      <c r="C1624" s="376" t="s">
        <v>3602</v>
      </c>
      <c r="D1624" s="376" t="s">
        <v>3629</v>
      </c>
      <c r="E1624" s="376" t="s">
        <v>10340</v>
      </c>
      <c r="F1624" s="488"/>
    </row>
    <row r="1625" ht="15.75" customHeight="1">
      <c r="A1625" s="376">
        <v>37432.0</v>
      </c>
      <c r="B1625" s="380" t="s">
        <v>10343</v>
      </c>
      <c r="C1625" s="376" t="s">
        <v>3602</v>
      </c>
      <c r="D1625" s="376" t="s">
        <v>3629</v>
      </c>
      <c r="E1625" s="376" t="s">
        <v>10345</v>
      </c>
      <c r="F1625" s="487"/>
    </row>
    <row r="1626" ht="15.75" customHeight="1">
      <c r="A1626" s="376">
        <v>37413.0</v>
      </c>
      <c r="B1626" s="380" t="s">
        <v>10346</v>
      </c>
      <c r="C1626" s="376" t="s">
        <v>3602</v>
      </c>
      <c r="D1626" s="376" t="s">
        <v>3629</v>
      </c>
      <c r="E1626" s="376" t="s">
        <v>5660</v>
      </c>
      <c r="F1626" s="488"/>
    </row>
    <row r="1627" ht="15.75" customHeight="1">
      <c r="A1627" s="376">
        <v>37414.0</v>
      </c>
      <c r="B1627" s="380" t="s">
        <v>10350</v>
      </c>
      <c r="C1627" s="376" t="s">
        <v>3602</v>
      </c>
      <c r="D1627" s="376" t="s">
        <v>3629</v>
      </c>
      <c r="E1627" s="376" t="s">
        <v>8318</v>
      </c>
      <c r="F1627" s="487"/>
    </row>
    <row r="1628" ht="15.75" customHeight="1">
      <c r="A1628" s="376">
        <v>37415.0</v>
      </c>
      <c r="B1628" s="380" t="s">
        <v>10351</v>
      </c>
      <c r="C1628" s="376" t="s">
        <v>3602</v>
      </c>
      <c r="D1628" s="376" t="s">
        <v>3629</v>
      </c>
      <c r="E1628" s="376" t="s">
        <v>10352</v>
      </c>
      <c r="F1628" s="488"/>
    </row>
    <row r="1629" ht="15.75" customHeight="1">
      <c r="A1629" s="376">
        <v>37416.0</v>
      </c>
      <c r="B1629" s="380" t="s">
        <v>10355</v>
      </c>
      <c r="C1629" s="376" t="s">
        <v>3602</v>
      </c>
      <c r="D1629" s="376" t="s">
        <v>3629</v>
      </c>
      <c r="E1629" s="376" t="s">
        <v>4227</v>
      </c>
      <c r="F1629" s="487"/>
    </row>
    <row r="1630" ht="15.75" customHeight="1">
      <c r="A1630" s="376">
        <v>37417.0</v>
      </c>
      <c r="B1630" s="380" t="s">
        <v>10357</v>
      </c>
      <c r="C1630" s="376" t="s">
        <v>3602</v>
      </c>
      <c r="D1630" s="376" t="s">
        <v>3629</v>
      </c>
      <c r="E1630" s="376" t="s">
        <v>10358</v>
      </c>
      <c r="F1630" s="488"/>
    </row>
    <row r="1631" ht="15.75" customHeight="1">
      <c r="A1631" s="376">
        <v>3112.0</v>
      </c>
      <c r="B1631" s="380" t="s">
        <v>10361</v>
      </c>
      <c r="C1631" s="376" t="s">
        <v>9941</v>
      </c>
      <c r="D1631" s="376" t="s">
        <v>3603</v>
      </c>
      <c r="E1631" s="376" t="s">
        <v>10363</v>
      </c>
      <c r="F1631" s="487"/>
    </row>
    <row r="1632" ht="15.75" customHeight="1">
      <c r="A1632" s="376">
        <v>3113.0</v>
      </c>
      <c r="B1632" s="380" t="s">
        <v>10364</v>
      </c>
      <c r="C1632" s="376" t="s">
        <v>9941</v>
      </c>
      <c r="D1632" s="376" t="s">
        <v>3603</v>
      </c>
      <c r="E1632" s="376" t="s">
        <v>10365</v>
      </c>
      <c r="F1632" s="488"/>
    </row>
    <row r="1633" ht="15.75" customHeight="1">
      <c r="A1633" s="376">
        <v>3114.0</v>
      </c>
      <c r="B1633" s="380" t="s">
        <v>10368</v>
      </c>
      <c r="C1633" s="376" t="s">
        <v>3602</v>
      </c>
      <c r="D1633" s="376" t="s">
        <v>3603</v>
      </c>
      <c r="E1633" s="376" t="s">
        <v>10369</v>
      </c>
      <c r="F1633" s="487"/>
    </row>
    <row r="1634" ht="15.75" customHeight="1">
      <c r="A1634" s="376">
        <v>34519.0</v>
      </c>
      <c r="B1634" s="380" t="s">
        <v>10370</v>
      </c>
      <c r="C1634" s="376" t="s">
        <v>3602</v>
      </c>
      <c r="D1634" s="376" t="s">
        <v>3629</v>
      </c>
      <c r="E1634" s="376" t="s">
        <v>7851</v>
      </c>
      <c r="F1634" s="488"/>
    </row>
    <row r="1635" ht="15.75" customHeight="1">
      <c r="A1635" s="376">
        <v>10510.0</v>
      </c>
      <c r="B1635" s="380" t="s">
        <v>10374</v>
      </c>
      <c r="C1635" s="376" t="s">
        <v>3602</v>
      </c>
      <c r="D1635" s="376" t="s">
        <v>3603</v>
      </c>
      <c r="E1635" s="376" t="s">
        <v>10376</v>
      </c>
      <c r="F1635" s="487"/>
    </row>
    <row r="1636" ht="15.75" customHeight="1">
      <c r="A1636" s="376">
        <v>1649.0</v>
      </c>
      <c r="B1636" s="380" t="s">
        <v>10379</v>
      </c>
      <c r="C1636" s="376" t="s">
        <v>3602</v>
      </c>
      <c r="D1636" s="376" t="s">
        <v>3603</v>
      </c>
      <c r="E1636" s="376" t="s">
        <v>10380</v>
      </c>
      <c r="F1636" s="488"/>
    </row>
    <row r="1637" ht="15.75" customHeight="1">
      <c r="A1637" s="376">
        <v>1653.0</v>
      </c>
      <c r="B1637" s="380" t="s">
        <v>10383</v>
      </c>
      <c r="C1637" s="376" t="s">
        <v>3602</v>
      </c>
      <c r="D1637" s="376" t="s">
        <v>3603</v>
      </c>
      <c r="E1637" s="376" t="s">
        <v>10385</v>
      </c>
      <c r="F1637" s="487"/>
    </row>
    <row r="1638" ht="15.75" customHeight="1">
      <c r="A1638" s="376">
        <v>1647.0</v>
      </c>
      <c r="B1638" s="380" t="s">
        <v>10387</v>
      </c>
      <c r="C1638" s="376" t="s">
        <v>3602</v>
      </c>
      <c r="D1638" s="376" t="s">
        <v>3603</v>
      </c>
      <c r="E1638" s="376" t="s">
        <v>10389</v>
      </c>
      <c r="F1638" s="488"/>
    </row>
    <row r="1639" ht="15.75" customHeight="1">
      <c r="A1639" s="376">
        <v>1648.0</v>
      </c>
      <c r="B1639" s="380" t="s">
        <v>10391</v>
      </c>
      <c r="C1639" s="376" t="s">
        <v>3602</v>
      </c>
      <c r="D1639" s="376" t="s">
        <v>3603</v>
      </c>
      <c r="E1639" s="376" t="s">
        <v>9457</v>
      </c>
      <c r="F1639" s="487"/>
    </row>
    <row r="1640" ht="15.75" customHeight="1">
      <c r="A1640" s="376">
        <v>1651.0</v>
      </c>
      <c r="B1640" s="380" t="s">
        <v>10395</v>
      </c>
      <c r="C1640" s="376" t="s">
        <v>3602</v>
      </c>
      <c r="D1640" s="376" t="s">
        <v>3603</v>
      </c>
      <c r="E1640" s="376" t="s">
        <v>10396</v>
      </c>
      <c r="F1640" s="488"/>
    </row>
    <row r="1641" ht="15.75" customHeight="1">
      <c r="A1641" s="376">
        <v>1650.0</v>
      </c>
      <c r="B1641" s="380" t="s">
        <v>10400</v>
      </c>
      <c r="C1641" s="376" t="s">
        <v>3602</v>
      </c>
      <c r="D1641" s="376" t="s">
        <v>3603</v>
      </c>
      <c r="E1641" s="376" t="s">
        <v>10401</v>
      </c>
      <c r="F1641" s="487"/>
    </row>
    <row r="1642" ht="15.75" customHeight="1">
      <c r="A1642" s="376">
        <v>1654.0</v>
      </c>
      <c r="B1642" s="380" t="s">
        <v>10403</v>
      </c>
      <c r="C1642" s="376" t="s">
        <v>3602</v>
      </c>
      <c r="D1642" s="376" t="s">
        <v>3603</v>
      </c>
      <c r="E1642" s="376" t="s">
        <v>10406</v>
      </c>
      <c r="F1642" s="488"/>
    </row>
    <row r="1643" ht="15.75" customHeight="1">
      <c r="A1643" s="376">
        <v>1652.0</v>
      </c>
      <c r="B1643" s="380" t="s">
        <v>10408</v>
      </c>
      <c r="C1643" s="376" t="s">
        <v>3602</v>
      </c>
      <c r="D1643" s="376" t="s">
        <v>3603</v>
      </c>
      <c r="E1643" s="376" t="s">
        <v>10411</v>
      </c>
      <c r="F1643" s="487"/>
    </row>
    <row r="1644" ht="15.75" customHeight="1">
      <c r="A1644" s="376">
        <v>1747.0</v>
      </c>
      <c r="B1644" s="380" t="s">
        <v>10414</v>
      </c>
      <c r="C1644" s="376" t="s">
        <v>3602</v>
      </c>
      <c r="D1644" s="376" t="s">
        <v>3603</v>
      </c>
      <c r="E1644" s="376" t="s">
        <v>10416</v>
      </c>
      <c r="F1644" s="488"/>
    </row>
    <row r="1645" ht="15.75" customHeight="1">
      <c r="A1645" s="376">
        <v>1744.0</v>
      </c>
      <c r="B1645" s="380" t="s">
        <v>10417</v>
      </c>
      <c r="C1645" s="376" t="s">
        <v>3602</v>
      </c>
      <c r="D1645" s="376" t="s">
        <v>3603</v>
      </c>
      <c r="E1645" s="376" t="s">
        <v>10418</v>
      </c>
      <c r="F1645" s="487"/>
    </row>
    <row r="1646" ht="15.75" customHeight="1">
      <c r="A1646" s="376">
        <v>1743.0</v>
      </c>
      <c r="B1646" s="380" t="s">
        <v>10422</v>
      </c>
      <c r="C1646" s="376" t="s">
        <v>3602</v>
      </c>
      <c r="D1646" s="376" t="s">
        <v>3603</v>
      </c>
      <c r="E1646" s="376" t="s">
        <v>10423</v>
      </c>
      <c r="F1646" s="488"/>
    </row>
    <row r="1647" ht="15.75" customHeight="1">
      <c r="A1647" s="376">
        <v>39640.0</v>
      </c>
      <c r="B1647" s="380" t="s">
        <v>10426</v>
      </c>
      <c r="C1647" s="376" t="s">
        <v>3602</v>
      </c>
      <c r="D1647" s="376" t="s">
        <v>3603</v>
      </c>
      <c r="E1647" s="376" t="s">
        <v>8592</v>
      </c>
      <c r="F1647" s="487"/>
    </row>
    <row r="1648" ht="15.75" customHeight="1">
      <c r="A1648" s="376">
        <v>11013.0</v>
      </c>
      <c r="B1648" s="380" t="s">
        <v>10429</v>
      </c>
      <c r="C1648" s="376" t="s">
        <v>3602</v>
      </c>
      <c r="D1648" s="376" t="s">
        <v>3603</v>
      </c>
      <c r="E1648" s="376" t="s">
        <v>10432</v>
      </c>
      <c r="F1648" s="488"/>
    </row>
    <row r="1649" ht="15.75" customHeight="1">
      <c r="A1649" s="376">
        <v>11017.0</v>
      </c>
      <c r="B1649" s="380" t="s">
        <v>10433</v>
      </c>
      <c r="C1649" s="376" t="s">
        <v>3602</v>
      </c>
      <c r="D1649" s="376" t="s">
        <v>3603</v>
      </c>
      <c r="E1649" s="376" t="s">
        <v>4167</v>
      </c>
      <c r="F1649" s="487"/>
    </row>
    <row r="1650" ht="15.75" customHeight="1">
      <c r="A1650" s="376">
        <v>20236.0</v>
      </c>
      <c r="B1650" s="380" t="s">
        <v>10437</v>
      </c>
      <c r="C1650" s="376" t="s">
        <v>3602</v>
      </c>
      <c r="D1650" s="376" t="s">
        <v>3603</v>
      </c>
      <c r="E1650" s="376" t="s">
        <v>10438</v>
      </c>
      <c r="F1650" s="488"/>
    </row>
    <row r="1651" ht="15.75" customHeight="1">
      <c r="A1651" s="376">
        <v>7215.0</v>
      </c>
      <c r="B1651" s="380" t="s">
        <v>10439</v>
      </c>
      <c r="C1651" s="376" t="s">
        <v>3602</v>
      </c>
      <c r="D1651" s="376" t="s">
        <v>3603</v>
      </c>
      <c r="E1651" s="376" t="s">
        <v>10440</v>
      </c>
      <c r="F1651" s="487"/>
    </row>
    <row r="1652" ht="15.75" customHeight="1">
      <c r="A1652" s="376">
        <v>7216.0</v>
      </c>
      <c r="B1652" s="380" t="s">
        <v>10443</v>
      </c>
      <c r="C1652" s="376" t="s">
        <v>3602</v>
      </c>
      <c r="D1652" s="376" t="s">
        <v>3603</v>
      </c>
      <c r="E1652" s="376" t="s">
        <v>10445</v>
      </c>
      <c r="F1652" s="488"/>
    </row>
    <row r="1653" ht="15.75" customHeight="1">
      <c r="A1653" s="376">
        <v>20235.0</v>
      </c>
      <c r="B1653" s="380" t="s">
        <v>10448</v>
      </c>
      <c r="C1653" s="376" t="s">
        <v>3602</v>
      </c>
      <c r="D1653" s="376" t="s">
        <v>3603</v>
      </c>
      <c r="E1653" s="376" t="s">
        <v>9520</v>
      </c>
      <c r="F1653" s="487"/>
    </row>
    <row r="1654" ht="15.75" customHeight="1">
      <c r="A1654" s="376">
        <v>7181.0</v>
      </c>
      <c r="B1654" s="380" t="s">
        <v>10450</v>
      </c>
      <c r="C1654" s="376" t="s">
        <v>3602</v>
      </c>
      <c r="D1654" s="376" t="s">
        <v>3603</v>
      </c>
      <c r="E1654" s="376" t="s">
        <v>4329</v>
      </c>
      <c r="F1654" s="488"/>
    </row>
    <row r="1655" ht="15.75" customHeight="1">
      <c r="A1655" s="376">
        <v>40866.0</v>
      </c>
      <c r="B1655" s="380" t="s">
        <v>10452</v>
      </c>
      <c r="C1655" s="376" t="s">
        <v>3602</v>
      </c>
      <c r="D1655" s="376" t="s">
        <v>3603</v>
      </c>
      <c r="E1655" s="376" t="s">
        <v>6837</v>
      </c>
      <c r="F1655" s="487"/>
    </row>
    <row r="1656" ht="15.75" customHeight="1">
      <c r="A1656" s="376">
        <v>7214.0</v>
      </c>
      <c r="B1656" s="380" t="s">
        <v>10455</v>
      </c>
      <c r="C1656" s="376" t="s">
        <v>3602</v>
      </c>
      <c r="D1656" s="376" t="s">
        <v>3603</v>
      </c>
      <c r="E1656" s="376" t="s">
        <v>10457</v>
      </c>
      <c r="F1656" s="488"/>
    </row>
    <row r="1657" ht="15.75" customHeight="1">
      <c r="A1657" s="376">
        <v>7219.0</v>
      </c>
      <c r="B1657" s="380" t="s">
        <v>10460</v>
      </c>
      <c r="C1657" s="376" t="s">
        <v>3602</v>
      </c>
      <c r="D1657" s="376" t="s">
        <v>3603</v>
      </c>
      <c r="E1657" s="376" t="s">
        <v>6689</v>
      </c>
      <c r="F1657" s="487"/>
    </row>
    <row r="1658" ht="15.75" customHeight="1">
      <c r="A1658" s="376">
        <v>37972.0</v>
      </c>
      <c r="B1658" s="380" t="s">
        <v>10463</v>
      </c>
      <c r="C1658" s="376" t="s">
        <v>3602</v>
      </c>
      <c r="D1658" s="376" t="s">
        <v>3603</v>
      </c>
      <c r="E1658" s="376" t="s">
        <v>8161</v>
      </c>
      <c r="F1658" s="488"/>
    </row>
    <row r="1659" ht="15.75" customHeight="1">
      <c r="A1659" s="376">
        <v>37973.0</v>
      </c>
      <c r="B1659" s="380" t="s">
        <v>10466</v>
      </c>
      <c r="C1659" s="376" t="s">
        <v>3602</v>
      </c>
      <c r="D1659" s="376" t="s">
        <v>3603</v>
      </c>
      <c r="E1659" s="376" t="s">
        <v>10469</v>
      </c>
      <c r="F1659" s="487"/>
    </row>
    <row r="1660" ht="15.75" customHeight="1">
      <c r="A1660" s="376">
        <v>37971.0</v>
      </c>
      <c r="B1660" s="380" t="s">
        <v>10470</v>
      </c>
      <c r="C1660" s="376" t="s">
        <v>3602</v>
      </c>
      <c r="D1660" s="376" t="s">
        <v>3603</v>
      </c>
      <c r="E1660" s="376" t="s">
        <v>3839</v>
      </c>
      <c r="F1660" s="488"/>
    </row>
    <row r="1661" ht="15.75" customHeight="1">
      <c r="A1661" s="376">
        <v>20094.0</v>
      </c>
      <c r="B1661" s="380" t="s">
        <v>10474</v>
      </c>
      <c r="C1661" s="376" t="s">
        <v>3602</v>
      </c>
      <c r="D1661" s="376" t="s">
        <v>3629</v>
      </c>
      <c r="E1661" s="376" t="s">
        <v>10475</v>
      </c>
      <c r="F1661" s="487"/>
    </row>
    <row r="1662" ht="15.75" customHeight="1">
      <c r="A1662" s="376">
        <v>20095.0</v>
      </c>
      <c r="B1662" s="380" t="s">
        <v>10478</v>
      </c>
      <c r="C1662" s="376" t="s">
        <v>3602</v>
      </c>
      <c r="D1662" s="376" t="s">
        <v>3629</v>
      </c>
      <c r="E1662" s="376" t="s">
        <v>10480</v>
      </c>
      <c r="F1662" s="488"/>
    </row>
    <row r="1663" ht="15.75" customHeight="1">
      <c r="A1663" s="376">
        <v>1954.0</v>
      </c>
      <c r="B1663" s="380" t="s">
        <v>10482</v>
      </c>
      <c r="C1663" s="376" t="s">
        <v>3602</v>
      </c>
      <c r="D1663" s="376" t="s">
        <v>3603</v>
      </c>
      <c r="E1663" s="376" t="s">
        <v>10485</v>
      </c>
      <c r="F1663" s="487"/>
    </row>
    <row r="1664" ht="15.75" customHeight="1">
      <c r="A1664" s="376">
        <v>1926.0</v>
      </c>
      <c r="B1664" s="380" t="s">
        <v>10486</v>
      </c>
      <c r="C1664" s="376" t="s">
        <v>3602</v>
      </c>
      <c r="D1664" s="376" t="s">
        <v>3603</v>
      </c>
      <c r="E1664" s="376" t="s">
        <v>3804</v>
      </c>
      <c r="F1664" s="488"/>
    </row>
    <row r="1665" ht="15.75" customHeight="1">
      <c r="A1665" s="376">
        <v>1927.0</v>
      </c>
      <c r="B1665" s="380" t="s">
        <v>10490</v>
      </c>
      <c r="C1665" s="376" t="s">
        <v>3602</v>
      </c>
      <c r="D1665" s="376" t="s">
        <v>3603</v>
      </c>
      <c r="E1665" s="376" t="s">
        <v>6732</v>
      </c>
      <c r="F1665" s="487"/>
    </row>
    <row r="1666" ht="15.75" customHeight="1">
      <c r="A1666" s="376">
        <v>1923.0</v>
      </c>
      <c r="B1666" s="380" t="s">
        <v>10494</v>
      </c>
      <c r="C1666" s="376" t="s">
        <v>3602</v>
      </c>
      <c r="D1666" s="376" t="s">
        <v>3603</v>
      </c>
      <c r="E1666" s="376" t="s">
        <v>6193</v>
      </c>
      <c r="F1666" s="488"/>
    </row>
    <row r="1667" ht="15.75" customHeight="1">
      <c r="A1667" s="376">
        <v>1929.0</v>
      </c>
      <c r="B1667" s="380" t="s">
        <v>10498</v>
      </c>
      <c r="C1667" s="376" t="s">
        <v>3602</v>
      </c>
      <c r="D1667" s="376" t="s">
        <v>3603</v>
      </c>
      <c r="E1667" s="376" t="s">
        <v>10499</v>
      </c>
      <c r="F1667" s="487"/>
    </row>
    <row r="1668" ht="15.75" customHeight="1">
      <c r="A1668" s="376">
        <v>1930.0</v>
      </c>
      <c r="B1668" s="380" t="s">
        <v>10502</v>
      </c>
      <c r="C1668" s="376" t="s">
        <v>3602</v>
      </c>
      <c r="D1668" s="376" t="s">
        <v>3603</v>
      </c>
      <c r="E1668" s="376" t="s">
        <v>9302</v>
      </c>
      <c r="F1668" s="488"/>
    </row>
    <row r="1669" ht="15.75" customHeight="1">
      <c r="A1669" s="376">
        <v>1924.0</v>
      </c>
      <c r="B1669" s="380" t="s">
        <v>10504</v>
      </c>
      <c r="C1669" s="376" t="s">
        <v>3602</v>
      </c>
      <c r="D1669" s="376" t="s">
        <v>3603</v>
      </c>
      <c r="E1669" s="376" t="s">
        <v>10505</v>
      </c>
      <c r="F1669" s="487"/>
    </row>
    <row r="1670" ht="15.75" customHeight="1">
      <c r="A1670" s="376">
        <v>1922.0</v>
      </c>
      <c r="B1670" s="380" t="s">
        <v>10506</v>
      </c>
      <c r="C1670" s="376" t="s">
        <v>3602</v>
      </c>
      <c r="D1670" s="376" t="s">
        <v>3603</v>
      </c>
      <c r="E1670" s="376" t="s">
        <v>9708</v>
      </c>
      <c r="F1670" s="488"/>
    </row>
    <row r="1671" ht="15.75" customHeight="1">
      <c r="A1671" s="376">
        <v>1953.0</v>
      </c>
      <c r="B1671" s="380" t="s">
        <v>10509</v>
      </c>
      <c r="C1671" s="376" t="s">
        <v>3602</v>
      </c>
      <c r="D1671" s="376" t="s">
        <v>3603</v>
      </c>
      <c r="E1671" s="376" t="s">
        <v>10511</v>
      </c>
      <c r="F1671" s="487"/>
    </row>
    <row r="1672" ht="15.75" customHeight="1">
      <c r="A1672" s="376">
        <v>1962.0</v>
      </c>
      <c r="B1672" s="380" t="s">
        <v>10513</v>
      </c>
      <c r="C1672" s="376" t="s">
        <v>3602</v>
      </c>
      <c r="D1672" s="376" t="s">
        <v>3603</v>
      </c>
      <c r="E1672" s="376" t="s">
        <v>10514</v>
      </c>
      <c r="F1672" s="488"/>
    </row>
    <row r="1673" ht="15.75" customHeight="1">
      <c r="A1673" s="376">
        <v>1955.0</v>
      </c>
      <c r="B1673" s="380" t="s">
        <v>10518</v>
      </c>
      <c r="C1673" s="376" t="s">
        <v>3602</v>
      </c>
      <c r="D1673" s="376" t="s">
        <v>3603</v>
      </c>
      <c r="E1673" s="376" t="s">
        <v>3531</v>
      </c>
      <c r="F1673" s="487"/>
    </row>
    <row r="1674" ht="15.75" customHeight="1">
      <c r="A1674" s="376">
        <v>1956.0</v>
      </c>
      <c r="B1674" s="380" t="s">
        <v>10520</v>
      </c>
      <c r="C1674" s="376" t="s">
        <v>3602</v>
      </c>
      <c r="D1674" s="376" t="s">
        <v>3603</v>
      </c>
      <c r="E1674" s="376" t="s">
        <v>10522</v>
      </c>
      <c r="F1674" s="488"/>
    </row>
    <row r="1675" ht="15.75" customHeight="1">
      <c r="A1675" s="376">
        <v>1957.0</v>
      </c>
      <c r="B1675" s="380" t="s">
        <v>10524</v>
      </c>
      <c r="C1675" s="376" t="s">
        <v>3602</v>
      </c>
      <c r="D1675" s="376" t="s">
        <v>3603</v>
      </c>
      <c r="E1675" s="376" t="s">
        <v>7726</v>
      </c>
      <c r="F1675" s="487"/>
    </row>
    <row r="1676" ht="15.75" customHeight="1">
      <c r="A1676" s="376">
        <v>1958.0</v>
      </c>
      <c r="B1676" s="380" t="s">
        <v>10526</v>
      </c>
      <c r="C1676" s="376" t="s">
        <v>3602</v>
      </c>
      <c r="D1676" s="376" t="s">
        <v>3603</v>
      </c>
      <c r="E1676" s="376" t="s">
        <v>5661</v>
      </c>
      <c r="F1676" s="488"/>
    </row>
    <row r="1677" ht="15.75" customHeight="1">
      <c r="A1677" s="376">
        <v>1959.0</v>
      </c>
      <c r="B1677" s="380" t="s">
        <v>10529</v>
      </c>
      <c r="C1677" s="376" t="s">
        <v>3602</v>
      </c>
      <c r="D1677" s="376" t="s">
        <v>3603</v>
      </c>
      <c r="E1677" s="376" t="s">
        <v>4411</v>
      </c>
      <c r="F1677" s="487"/>
    </row>
    <row r="1678" ht="15.75" customHeight="1">
      <c r="A1678" s="376">
        <v>1925.0</v>
      </c>
      <c r="B1678" s="380" t="s">
        <v>10532</v>
      </c>
      <c r="C1678" s="376" t="s">
        <v>3602</v>
      </c>
      <c r="D1678" s="376" t="s">
        <v>3603</v>
      </c>
      <c r="E1678" s="376" t="s">
        <v>5459</v>
      </c>
      <c r="F1678" s="488"/>
    </row>
    <row r="1679" ht="15.75" customHeight="1">
      <c r="A1679" s="376">
        <v>1960.0</v>
      </c>
      <c r="B1679" s="380" t="s">
        <v>10534</v>
      </c>
      <c r="C1679" s="376" t="s">
        <v>3602</v>
      </c>
      <c r="D1679" s="376" t="s">
        <v>3603</v>
      </c>
      <c r="E1679" s="376" t="s">
        <v>10536</v>
      </c>
      <c r="F1679" s="487"/>
    </row>
    <row r="1680" ht="15.75" customHeight="1">
      <c r="A1680" s="376">
        <v>1961.0</v>
      </c>
      <c r="B1680" s="380" t="s">
        <v>10539</v>
      </c>
      <c r="C1680" s="376" t="s">
        <v>3602</v>
      </c>
      <c r="D1680" s="376" t="s">
        <v>3603</v>
      </c>
      <c r="E1680" s="376" t="s">
        <v>10540</v>
      </c>
      <c r="F1680" s="488"/>
    </row>
    <row r="1681" ht="15.75" customHeight="1">
      <c r="A1681" s="376">
        <v>38426.0</v>
      </c>
      <c r="B1681" s="380" t="s">
        <v>10543</v>
      </c>
      <c r="C1681" s="376" t="s">
        <v>3602</v>
      </c>
      <c r="D1681" s="376" t="s">
        <v>3603</v>
      </c>
      <c r="E1681" s="376" t="s">
        <v>10544</v>
      </c>
      <c r="F1681" s="487"/>
    </row>
    <row r="1682" ht="15.75" customHeight="1">
      <c r="A1682" s="376">
        <v>38423.0</v>
      </c>
      <c r="B1682" s="380" t="s">
        <v>10548</v>
      </c>
      <c r="C1682" s="376" t="s">
        <v>3602</v>
      </c>
      <c r="D1682" s="376" t="s">
        <v>3603</v>
      </c>
      <c r="E1682" s="376" t="s">
        <v>10551</v>
      </c>
      <c r="F1682" s="488"/>
    </row>
    <row r="1683" ht="15.75" customHeight="1">
      <c r="A1683" s="376">
        <v>38421.0</v>
      </c>
      <c r="B1683" s="380" t="s">
        <v>10553</v>
      </c>
      <c r="C1683" s="376" t="s">
        <v>3602</v>
      </c>
      <c r="D1683" s="376" t="s">
        <v>3603</v>
      </c>
      <c r="E1683" s="376" t="s">
        <v>7744</v>
      </c>
      <c r="F1683" s="487"/>
    </row>
    <row r="1684" ht="15.75" customHeight="1">
      <c r="A1684" s="376">
        <v>38422.0</v>
      </c>
      <c r="B1684" s="380" t="s">
        <v>10556</v>
      </c>
      <c r="C1684" s="376" t="s">
        <v>3602</v>
      </c>
      <c r="D1684" s="376" t="s">
        <v>3603</v>
      </c>
      <c r="E1684" s="376" t="s">
        <v>10558</v>
      </c>
      <c r="F1684" s="488"/>
    </row>
    <row r="1685" ht="15.75" customHeight="1">
      <c r="A1685" s="376">
        <v>39866.0</v>
      </c>
      <c r="B1685" s="380" t="s">
        <v>10559</v>
      </c>
      <c r="C1685" s="376" t="s">
        <v>3602</v>
      </c>
      <c r="D1685" s="376" t="s">
        <v>3629</v>
      </c>
      <c r="E1685" s="376" t="s">
        <v>9208</v>
      </c>
      <c r="F1685" s="487"/>
    </row>
    <row r="1686" ht="15.75" customHeight="1">
      <c r="A1686" s="376">
        <v>39867.0</v>
      </c>
      <c r="B1686" s="380" t="s">
        <v>10563</v>
      </c>
      <c r="C1686" s="376" t="s">
        <v>3602</v>
      </c>
      <c r="D1686" s="376" t="s">
        <v>3629</v>
      </c>
      <c r="E1686" s="376" t="s">
        <v>10566</v>
      </c>
      <c r="F1686" s="488"/>
    </row>
    <row r="1687" ht="15.75" customHeight="1">
      <c r="A1687" s="376">
        <v>39868.0</v>
      </c>
      <c r="B1687" s="380" t="s">
        <v>10569</v>
      </c>
      <c r="C1687" s="376" t="s">
        <v>3602</v>
      </c>
      <c r="D1687" s="376" t="s">
        <v>3629</v>
      </c>
      <c r="E1687" s="376" t="s">
        <v>10571</v>
      </c>
      <c r="F1687" s="487"/>
    </row>
    <row r="1688" ht="15.75" customHeight="1">
      <c r="A1688" s="376">
        <v>37999.0</v>
      </c>
      <c r="B1688" s="380" t="s">
        <v>10574</v>
      </c>
      <c r="C1688" s="376" t="s">
        <v>3602</v>
      </c>
      <c r="D1688" s="376" t="s">
        <v>3603</v>
      </c>
      <c r="E1688" s="376" t="s">
        <v>10576</v>
      </c>
      <c r="F1688" s="488"/>
    </row>
    <row r="1689" ht="15.75" customHeight="1">
      <c r="A1689" s="376">
        <v>38000.0</v>
      </c>
      <c r="B1689" s="380" t="s">
        <v>10579</v>
      </c>
      <c r="C1689" s="376" t="s">
        <v>3602</v>
      </c>
      <c r="D1689" s="376" t="s">
        <v>3603</v>
      </c>
      <c r="E1689" s="376" t="s">
        <v>10581</v>
      </c>
      <c r="F1689" s="487"/>
    </row>
    <row r="1690" ht="15.75" customHeight="1">
      <c r="A1690" s="376">
        <v>38129.0</v>
      </c>
      <c r="B1690" s="380" t="s">
        <v>10585</v>
      </c>
      <c r="C1690" s="376" t="s">
        <v>3602</v>
      </c>
      <c r="D1690" s="376" t="s">
        <v>3603</v>
      </c>
      <c r="E1690" s="376" t="s">
        <v>3854</v>
      </c>
      <c r="F1690" s="488"/>
    </row>
    <row r="1691" ht="15.75" customHeight="1">
      <c r="A1691" s="376">
        <v>38025.0</v>
      </c>
      <c r="B1691" s="380" t="s">
        <v>10589</v>
      </c>
      <c r="C1691" s="376" t="s">
        <v>3602</v>
      </c>
      <c r="D1691" s="376" t="s">
        <v>3603</v>
      </c>
      <c r="E1691" s="376" t="s">
        <v>10593</v>
      </c>
      <c r="F1691" s="487"/>
    </row>
    <row r="1692" ht="15.75" customHeight="1">
      <c r="A1692" s="376">
        <v>38026.0</v>
      </c>
      <c r="B1692" s="380" t="s">
        <v>10595</v>
      </c>
      <c r="C1692" s="376" t="s">
        <v>3602</v>
      </c>
      <c r="D1692" s="376" t="s">
        <v>3603</v>
      </c>
      <c r="E1692" s="376" t="s">
        <v>4951</v>
      </c>
      <c r="F1692" s="488"/>
    </row>
    <row r="1693" ht="15.75" customHeight="1">
      <c r="A1693" s="376">
        <v>1858.0</v>
      </c>
      <c r="B1693" s="380" t="s">
        <v>10600</v>
      </c>
      <c r="C1693" s="376" t="s">
        <v>3602</v>
      </c>
      <c r="D1693" s="376" t="s">
        <v>3629</v>
      </c>
      <c r="E1693" s="376" t="s">
        <v>10601</v>
      </c>
      <c r="F1693" s="487"/>
    </row>
    <row r="1694" ht="15.75" customHeight="1">
      <c r="A1694" s="376">
        <v>1844.0</v>
      </c>
      <c r="B1694" s="380" t="s">
        <v>10605</v>
      </c>
      <c r="C1694" s="376" t="s">
        <v>3602</v>
      </c>
      <c r="D1694" s="376" t="s">
        <v>3629</v>
      </c>
      <c r="E1694" s="376" t="s">
        <v>10606</v>
      </c>
      <c r="F1694" s="488"/>
    </row>
    <row r="1695" ht="15.75" customHeight="1">
      <c r="A1695" s="376">
        <v>1863.0</v>
      </c>
      <c r="B1695" s="380" t="s">
        <v>10610</v>
      </c>
      <c r="C1695" s="376" t="s">
        <v>3602</v>
      </c>
      <c r="D1695" s="376" t="s">
        <v>3629</v>
      </c>
      <c r="E1695" s="376" t="s">
        <v>10613</v>
      </c>
      <c r="F1695" s="487"/>
    </row>
    <row r="1696" ht="15.75" customHeight="1">
      <c r="A1696" s="376">
        <v>1865.0</v>
      </c>
      <c r="B1696" s="380" t="s">
        <v>10616</v>
      </c>
      <c r="C1696" s="376" t="s">
        <v>3602</v>
      </c>
      <c r="D1696" s="376" t="s">
        <v>3629</v>
      </c>
      <c r="E1696" s="376" t="s">
        <v>3452</v>
      </c>
      <c r="F1696" s="488"/>
    </row>
    <row r="1697" ht="15.75" customHeight="1">
      <c r="A1697" s="376">
        <v>36355.0</v>
      </c>
      <c r="B1697" s="380" t="s">
        <v>10619</v>
      </c>
      <c r="C1697" s="376" t="s">
        <v>3602</v>
      </c>
      <c r="D1697" s="376" t="s">
        <v>3629</v>
      </c>
      <c r="E1697" s="376" t="s">
        <v>10622</v>
      </c>
      <c r="F1697" s="487"/>
    </row>
    <row r="1698" ht="15.75" customHeight="1">
      <c r="A1698" s="376">
        <v>36356.0</v>
      </c>
      <c r="B1698" s="380" t="s">
        <v>10624</v>
      </c>
      <c r="C1698" s="376" t="s">
        <v>3602</v>
      </c>
      <c r="D1698" s="376" t="s">
        <v>3629</v>
      </c>
      <c r="E1698" s="376" t="s">
        <v>10627</v>
      </c>
      <c r="F1698" s="488"/>
    </row>
    <row r="1699" ht="15.75" customHeight="1">
      <c r="A1699" s="376">
        <v>1932.0</v>
      </c>
      <c r="B1699" s="380" t="s">
        <v>10629</v>
      </c>
      <c r="C1699" s="376" t="s">
        <v>3602</v>
      </c>
      <c r="D1699" s="376" t="s">
        <v>3603</v>
      </c>
      <c r="E1699" s="376" t="s">
        <v>10632</v>
      </c>
      <c r="F1699" s="487"/>
    </row>
    <row r="1700" ht="15.75" customHeight="1">
      <c r="A1700" s="376">
        <v>1933.0</v>
      </c>
      <c r="B1700" s="380" t="s">
        <v>10634</v>
      </c>
      <c r="C1700" s="376" t="s">
        <v>3602</v>
      </c>
      <c r="D1700" s="376" t="s">
        <v>3603</v>
      </c>
      <c r="E1700" s="376" t="s">
        <v>4234</v>
      </c>
      <c r="F1700" s="488"/>
    </row>
    <row r="1701" ht="15.75" customHeight="1">
      <c r="A1701" s="376">
        <v>1951.0</v>
      </c>
      <c r="B1701" s="380" t="s">
        <v>10637</v>
      </c>
      <c r="C1701" s="376" t="s">
        <v>3602</v>
      </c>
      <c r="D1701" s="376" t="s">
        <v>3603</v>
      </c>
      <c r="E1701" s="376" t="s">
        <v>4331</v>
      </c>
      <c r="F1701" s="487"/>
    </row>
    <row r="1702" ht="15.75" customHeight="1">
      <c r="A1702" s="376">
        <v>1966.0</v>
      </c>
      <c r="B1702" s="380" t="s">
        <v>10640</v>
      </c>
      <c r="C1702" s="376" t="s">
        <v>3602</v>
      </c>
      <c r="D1702" s="376" t="s">
        <v>3603</v>
      </c>
      <c r="E1702" s="376" t="s">
        <v>10643</v>
      </c>
      <c r="F1702" s="488"/>
    </row>
    <row r="1703" ht="15.75" customHeight="1">
      <c r="A1703" s="376">
        <v>1952.0</v>
      </c>
      <c r="B1703" s="380" t="s">
        <v>10646</v>
      </c>
      <c r="C1703" s="376" t="s">
        <v>3602</v>
      </c>
      <c r="D1703" s="376" t="s">
        <v>3603</v>
      </c>
      <c r="E1703" s="376" t="s">
        <v>10648</v>
      </c>
      <c r="F1703" s="487"/>
    </row>
    <row r="1704" ht="15.75" customHeight="1">
      <c r="A1704" s="376">
        <v>20104.0</v>
      </c>
      <c r="B1704" s="380" t="s">
        <v>10651</v>
      </c>
      <c r="C1704" s="376" t="s">
        <v>3602</v>
      </c>
      <c r="D1704" s="376" t="s">
        <v>3603</v>
      </c>
      <c r="E1704" s="376" t="s">
        <v>10653</v>
      </c>
      <c r="F1704" s="488"/>
    </row>
    <row r="1705" ht="15.75" customHeight="1">
      <c r="A1705" s="376">
        <v>20105.0</v>
      </c>
      <c r="B1705" s="380" t="s">
        <v>10654</v>
      </c>
      <c r="C1705" s="376" t="s">
        <v>3602</v>
      </c>
      <c r="D1705" s="376" t="s">
        <v>3603</v>
      </c>
      <c r="E1705" s="376" t="s">
        <v>10657</v>
      </c>
      <c r="F1705" s="487"/>
    </row>
    <row r="1706" ht="15.75" customHeight="1">
      <c r="A1706" s="376">
        <v>1965.0</v>
      </c>
      <c r="B1706" s="380" t="s">
        <v>10659</v>
      </c>
      <c r="C1706" s="376" t="s">
        <v>3602</v>
      </c>
      <c r="D1706" s="376" t="s">
        <v>3603</v>
      </c>
      <c r="E1706" s="376" t="s">
        <v>10660</v>
      </c>
      <c r="F1706" s="488"/>
    </row>
    <row r="1707" ht="15.75" customHeight="1">
      <c r="A1707" s="376">
        <v>10765.0</v>
      </c>
      <c r="B1707" s="380" t="s">
        <v>10661</v>
      </c>
      <c r="C1707" s="376" t="s">
        <v>3602</v>
      </c>
      <c r="D1707" s="376" t="s">
        <v>3603</v>
      </c>
      <c r="E1707" s="376" t="s">
        <v>10663</v>
      </c>
      <c r="F1707" s="487"/>
    </row>
    <row r="1708" ht="15.75" customHeight="1">
      <c r="A1708" s="376">
        <v>10767.0</v>
      </c>
      <c r="B1708" s="380" t="s">
        <v>10666</v>
      </c>
      <c r="C1708" s="376" t="s">
        <v>3602</v>
      </c>
      <c r="D1708" s="376" t="s">
        <v>3603</v>
      </c>
      <c r="E1708" s="376" t="s">
        <v>10667</v>
      </c>
      <c r="F1708" s="488"/>
    </row>
    <row r="1709" ht="15.75" customHeight="1">
      <c r="A1709" s="376">
        <v>1970.0</v>
      </c>
      <c r="B1709" s="380" t="s">
        <v>10670</v>
      </c>
      <c r="C1709" s="376" t="s">
        <v>3602</v>
      </c>
      <c r="D1709" s="376" t="s">
        <v>3603</v>
      </c>
      <c r="E1709" s="376" t="s">
        <v>10671</v>
      </c>
      <c r="F1709" s="487"/>
    </row>
    <row r="1710" ht="15.75" customHeight="1">
      <c r="A1710" s="376">
        <v>1967.0</v>
      </c>
      <c r="B1710" s="380" t="s">
        <v>10672</v>
      </c>
      <c r="C1710" s="376" t="s">
        <v>3602</v>
      </c>
      <c r="D1710" s="376" t="s">
        <v>3603</v>
      </c>
      <c r="E1710" s="376" t="s">
        <v>2708</v>
      </c>
      <c r="F1710" s="488"/>
    </row>
    <row r="1711" ht="15.75" customHeight="1">
      <c r="A1711" s="376">
        <v>1968.0</v>
      </c>
      <c r="B1711" s="380" t="s">
        <v>10676</v>
      </c>
      <c r="C1711" s="376" t="s">
        <v>3602</v>
      </c>
      <c r="D1711" s="376" t="s">
        <v>3603</v>
      </c>
      <c r="E1711" s="376" t="s">
        <v>10679</v>
      </c>
      <c r="F1711" s="487"/>
    </row>
    <row r="1712" ht="15.75" customHeight="1">
      <c r="A1712" s="376">
        <v>1969.0</v>
      </c>
      <c r="B1712" s="380" t="s">
        <v>10681</v>
      </c>
      <c r="C1712" s="376" t="s">
        <v>3602</v>
      </c>
      <c r="D1712" s="376" t="s">
        <v>3603</v>
      </c>
      <c r="E1712" s="376" t="s">
        <v>10682</v>
      </c>
      <c r="F1712" s="488"/>
    </row>
    <row r="1713" ht="15.75" customHeight="1">
      <c r="A1713" s="376">
        <v>1839.0</v>
      </c>
      <c r="B1713" s="380" t="s">
        <v>10685</v>
      </c>
      <c r="C1713" s="376" t="s">
        <v>3602</v>
      </c>
      <c r="D1713" s="376" t="s">
        <v>3629</v>
      </c>
      <c r="E1713" s="376" t="s">
        <v>10687</v>
      </c>
      <c r="F1713" s="487"/>
    </row>
    <row r="1714" ht="15.75" customHeight="1">
      <c r="A1714" s="376">
        <v>1835.0</v>
      </c>
      <c r="B1714" s="380" t="s">
        <v>10688</v>
      </c>
      <c r="C1714" s="376" t="s">
        <v>3602</v>
      </c>
      <c r="D1714" s="376" t="s">
        <v>3629</v>
      </c>
      <c r="E1714" s="376" t="s">
        <v>10691</v>
      </c>
      <c r="F1714" s="488"/>
    </row>
    <row r="1715" ht="15.75" customHeight="1">
      <c r="A1715" s="376">
        <v>1823.0</v>
      </c>
      <c r="B1715" s="380" t="s">
        <v>10693</v>
      </c>
      <c r="C1715" s="376" t="s">
        <v>3602</v>
      </c>
      <c r="D1715" s="376" t="s">
        <v>3629</v>
      </c>
      <c r="E1715" s="376" t="s">
        <v>10694</v>
      </c>
      <c r="F1715" s="487"/>
    </row>
    <row r="1716" ht="15.75" customHeight="1">
      <c r="A1716" s="376">
        <v>1827.0</v>
      </c>
      <c r="B1716" s="380" t="s">
        <v>10697</v>
      </c>
      <c r="C1716" s="376" t="s">
        <v>3602</v>
      </c>
      <c r="D1716" s="376" t="s">
        <v>3629</v>
      </c>
      <c r="E1716" s="376" t="s">
        <v>10698</v>
      </c>
      <c r="F1716" s="488"/>
    </row>
    <row r="1717" ht="15.75" customHeight="1">
      <c r="A1717" s="376">
        <v>1831.0</v>
      </c>
      <c r="B1717" s="380" t="s">
        <v>10702</v>
      </c>
      <c r="C1717" s="376" t="s">
        <v>3602</v>
      </c>
      <c r="D1717" s="376" t="s">
        <v>3629</v>
      </c>
      <c r="E1717" s="376" t="s">
        <v>10705</v>
      </c>
      <c r="F1717" s="487"/>
    </row>
    <row r="1718" ht="15.75" customHeight="1">
      <c r="A1718" s="376">
        <v>1825.0</v>
      </c>
      <c r="B1718" s="380" t="s">
        <v>10707</v>
      </c>
      <c r="C1718" s="376" t="s">
        <v>3602</v>
      </c>
      <c r="D1718" s="376" t="s">
        <v>3629</v>
      </c>
      <c r="E1718" s="376" t="s">
        <v>10709</v>
      </c>
      <c r="F1718" s="488"/>
    </row>
    <row r="1719" ht="15.75" customHeight="1">
      <c r="A1719" s="376">
        <v>1828.0</v>
      </c>
      <c r="B1719" s="380" t="s">
        <v>10712</v>
      </c>
      <c r="C1719" s="376" t="s">
        <v>3602</v>
      </c>
      <c r="D1719" s="376" t="s">
        <v>3629</v>
      </c>
      <c r="E1719" s="376" t="s">
        <v>10713</v>
      </c>
      <c r="F1719" s="487"/>
    </row>
    <row r="1720" ht="15.75" customHeight="1">
      <c r="A1720" s="376">
        <v>1845.0</v>
      </c>
      <c r="B1720" s="380" t="s">
        <v>10716</v>
      </c>
      <c r="C1720" s="376" t="s">
        <v>3602</v>
      </c>
      <c r="D1720" s="376" t="s">
        <v>3629</v>
      </c>
      <c r="E1720" s="376" t="s">
        <v>10718</v>
      </c>
      <c r="F1720" s="488"/>
    </row>
    <row r="1721" ht="15.75" customHeight="1">
      <c r="A1721" s="376">
        <v>1824.0</v>
      </c>
      <c r="B1721" s="380" t="s">
        <v>10720</v>
      </c>
      <c r="C1721" s="376" t="s">
        <v>3602</v>
      </c>
      <c r="D1721" s="376" t="s">
        <v>3629</v>
      </c>
      <c r="E1721" s="376" t="s">
        <v>10723</v>
      </c>
      <c r="F1721" s="487"/>
    </row>
    <row r="1722" ht="15.75" customHeight="1">
      <c r="A1722" s="376">
        <v>1941.0</v>
      </c>
      <c r="B1722" s="380" t="s">
        <v>10725</v>
      </c>
      <c r="C1722" s="376" t="s">
        <v>3602</v>
      </c>
      <c r="D1722" s="376" t="s">
        <v>3603</v>
      </c>
      <c r="E1722" s="376" t="s">
        <v>4416</v>
      </c>
      <c r="F1722" s="488"/>
    </row>
    <row r="1723" ht="15.75" customHeight="1">
      <c r="A1723" s="376">
        <v>1940.0</v>
      </c>
      <c r="B1723" s="380" t="s">
        <v>10731</v>
      </c>
      <c r="C1723" s="376" t="s">
        <v>3602</v>
      </c>
      <c r="D1723" s="376" t="s">
        <v>3603</v>
      </c>
      <c r="E1723" s="376" t="s">
        <v>10734</v>
      </c>
      <c r="F1723" s="487"/>
    </row>
    <row r="1724" ht="15.75" customHeight="1">
      <c r="A1724" s="376">
        <v>1937.0</v>
      </c>
      <c r="B1724" s="380" t="s">
        <v>10736</v>
      </c>
      <c r="C1724" s="376" t="s">
        <v>3602</v>
      </c>
      <c r="D1724" s="376" t="s">
        <v>3603</v>
      </c>
      <c r="E1724" s="376" t="s">
        <v>5647</v>
      </c>
      <c r="F1724" s="488"/>
    </row>
    <row r="1725" ht="15.75" customHeight="1">
      <c r="A1725" s="376">
        <v>1939.0</v>
      </c>
      <c r="B1725" s="380" t="s">
        <v>10740</v>
      </c>
      <c r="C1725" s="376" t="s">
        <v>3602</v>
      </c>
      <c r="D1725" s="376" t="s">
        <v>3603</v>
      </c>
      <c r="E1725" s="376" t="s">
        <v>3547</v>
      </c>
      <c r="F1725" s="487"/>
    </row>
    <row r="1726" ht="15.75" customHeight="1">
      <c r="A1726" s="376">
        <v>1942.0</v>
      </c>
      <c r="B1726" s="380" t="s">
        <v>10744</v>
      </c>
      <c r="C1726" s="376" t="s">
        <v>3602</v>
      </c>
      <c r="D1726" s="376" t="s">
        <v>3603</v>
      </c>
      <c r="E1726" s="376" t="s">
        <v>8274</v>
      </c>
      <c r="F1726" s="488"/>
    </row>
    <row r="1727" ht="15.75" customHeight="1">
      <c r="A1727" s="376">
        <v>1938.0</v>
      </c>
      <c r="B1727" s="380" t="s">
        <v>10747</v>
      </c>
      <c r="C1727" s="376" t="s">
        <v>3602</v>
      </c>
      <c r="D1727" s="376" t="s">
        <v>3603</v>
      </c>
      <c r="E1727" s="376" t="s">
        <v>2708</v>
      </c>
      <c r="F1727" s="487"/>
    </row>
    <row r="1728" ht="15.75" customHeight="1">
      <c r="A1728" s="376">
        <v>42692.0</v>
      </c>
      <c r="B1728" s="380" t="s">
        <v>10751</v>
      </c>
      <c r="C1728" s="376" t="s">
        <v>3602</v>
      </c>
      <c r="D1728" s="376" t="s">
        <v>3629</v>
      </c>
      <c r="E1728" s="376" t="s">
        <v>10752</v>
      </c>
      <c r="F1728" s="488"/>
    </row>
    <row r="1729" ht="15.75" customHeight="1">
      <c r="A1729" s="376">
        <v>42693.0</v>
      </c>
      <c r="B1729" s="380" t="s">
        <v>10753</v>
      </c>
      <c r="C1729" s="376" t="s">
        <v>3602</v>
      </c>
      <c r="D1729" s="376" t="s">
        <v>3629</v>
      </c>
      <c r="E1729" s="376" t="s">
        <v>10755</v>
      </c>
      <c r="F1729" s="487"/>
    </row>
    <row r="1730" ht="15.75" customHeight="1">
      <c r="A1730" s="376">
        <v>42695.0</v>
      </c>
      <c r="B1730" s="380" t="s">
        <v>10757</v>
      </c>
      <c r="C1730" s="376" t="s">
        <v>3602</v>
      </c>
      <c r="D1730" s="376" t="s">
        <v>3629</v>
      </c>
      <c r="E1730" s="376" t="s">
        <v>10760</v>
      </c>
      <c r="F1730" s="488"/>
    </row>
    <row r="1731" ht="15.75" customHeight="1">
      <c r="A1731" s="376">
        <v>42694.0</v>
      </c>
      <c r="B1731" s="380" t="s">
        <v>10764</v>
      </c>
      <c r="C1731" s="376" t="s">
        <v>3602</v>
      </c>
      <c r="D1731" s="376" t="s">
        <v>3629</v>
      </c>
      <c r="E1731" s="376" t="s">
        <v>10766</v>
      </c>
      <c r="F1731" s="487"/>
    </row>
    <row r="1732" ht="15.75" customHeight="1">
      <c r="A1732" s="376">
        <v>20097.0</v>
      </c>
      <c r="B1732" s="380" t="s">
        <v>10770</v>
      </c>
      <c r="C1732" s="376" t="s">
        <v>3602</v>
      </c>
      <c r="D1732" s="376" t="s">
        <v>3603</v>
      </c>
      <c r="E1732" s="376" t="s">
        <v>10772</v>
      </c>
      <c r="F1732" s="488"/>
    </row>
    <row r="1733" ht="15.75" customHeight="1">
      <c r="A1733" s="376">
        <v>20098.0</v>
      </c>
      <c r="B1733" s="380" t="s">
        <v>10775</v>
      </c>
      <c r="C1733" s="376" t="s">
        <v>3602</v>
      </c>
      <c r="D1733" s="376" t="s">
        <v>3603</v>
      </c>
      <c r="E1733" s="376" t="s">
        <v>10778</v>
      </c>
      <c r="F1733" s="487"/>
    </row>
    <row r="1734" ht="15.75" customHeight="1">
      <c r="A1734" s="376">
        <v>20096.0</v>
      </c>
      <c r="B1734" s="380" t="s">
        <v>10780</v>
      </c>
      <c r="C1734" s="376" t="s">
        <v>3602</v>
      </c>
      <c r="D1734" s="376" t="s">
        <v>3603</v>
      </c>
      <c r="E1734" s="376" t="s">
        <v>8361</v>
      </c>
      <c r="F1734" s="488"/>
    </row>
    <row r="1735" ht="15.75" customHeight="1">
      <c r="A1735" s="376">
        <v>1964.0</v>
      </c>
      <c r="B1735" s="380" t="s">
        <v>10784</v>
      </c>
      <c r="C1735" s="376" t="s">
        <v>3602</v>
      </c>
      <c r="D1735" s="376" t="s">
        <v>3603</v>
      </c>
      <c r="E1735" s="376" t="s">
        <v>10787</v>
      </c>
      <c r="F1735" s="487"/>
    </row>
    <row r="1736" ht="15.75" customHeight="1">
      <c r="A1736" s="376">
        <v>1880.0</v>
      </c>
      <c r="B1736" s="380" t="s">
        <v>10788</v>
      </c>
      <c r="C1736" s="376" t="s">
        <v>3602</v>
      </c>
      <c r="D1736" s="376" t="s">
        <v>3603</v>
      </c>
      <c r="E1736" s="376" t="s">
        <v>10789</v>
      </c>
      <c r="F1736" s="488"/>
    </row>
    <row r="1737" ht="15.75" customHeight="1">
      <c r="A1737" s="376">
        <v>39274.0</v>
      </c>
      <c r="B1737" s="380" t="s">
        <v>10792</v>
      </c>
      <c r="C1737" s="376" t="s">
        <v>3602</v>
      </c>
      <c r="D1737" s="376" t="s">
        <v>3603</v>
      </c>
      <c r="E1737" s="376" t="s">
        <v>6210</v>
      </c>
      <c r="F1737" s="487"/>
    </row>
    <row r="1738" ht="15.75" customHeight="1">
      <c r="A1738" s="376">
        <v>2628.0</v>
      </c>
      <c r="B1738" s="380" t="s">
        <v>10797</v>
      </c>
      <c r="C1738" s="376" t="s">
        <v>3602</v>
      </c>
      <c r="D1738" s="376" t="s">
        <v>3629</v>
      </c>
      <c r="E1738" s="376" t="s">
        <v>10799</v>
      </c>
      <c r="F1738" s="488"/>
    </row>
    <row r="1739" ht="15.75" customHeight="1">
      <c r="A1739" s="376">
        <v>2622.0</v>
      </c>
      <c r="B1739" s="380" t="s">
        <v>10803</v>
      </c>
      <c r="C1739" s="376" t="s">
        <v>3602</v>
      </c>
      <c r="D1739" s="376" t="s">
        <v>3629</v>
      </c>
      <c r="E1739" s="376" t="s">
        <v>10581</v>
      </c>
      <c r="F1739" s="487"/>
    </row>
    <row r="1740" ht="15.75" customHeight="1">
      <c r="A1740" s="376">
        <v>2623.0</v>
      </c>
      <c r="B1740" s="380" t="s">
        <v>10807</v>
      </c>
      <c r="C1740" s="376" t="s">
        <v>3602</v>
      </c>
      <c r="D1740" s="376" t="s">
        <v>3629</v>
      </c>
      <c r="E1740" s="376" t="s">
        <v>6782</v>
      </c>
      <c r="F1740" s="488"/>
    </row>
    <row r="1741" ht="15.75" customHeight="1">
      <c r="A1741" s="376">
        <v>2624.0</v>
      </c>
      <c r="B1741" s="380" t="s">
        <v>10810</v>
      </c>
      <c r="C1741" s="376" t="s">
        <v>3602</v>
      </c>
      <c r="D1741" s="376" t="s">
        <v>3629</v>
      </c>
      <c r="E1741" s="376" t="s">
        <v>10813</v>
      </c>
      <c r="F1741" s="487"/>
    </row>
    <row r="1742" ht="15.75" customHeight="1">
      <c r="A1742" s="376">
        <v>2625.0</v>
      </c>
      <c r="B1742" s="380" t="s">
        <v>10815</v>
      </c>
      <c r="C1742" s="376" t="s">
        <v>3602</v>
      </c>
      <c r="D1742" s="376" t="s">
        <v>3629</v>
      </c>
      <c r="E1742" s="376" t="s">
        <v>10818</v>
      </c>
      <c r="F1742" s="488"/>
    </row>
    <row r="1743" ht="15.75" customHeight="1">
      <c r="A1743" s="376">
        <v>2626.0</v>
      </c>
      <c r="B1743" s="380" t="s">
        <v>10820</v>
      </c>
      <c r="C1743" s="376" t="s">
        <v>3602</v>
      </c>
      <c r="D1743" s="376" t="s">
        <v>3629</v>
      </c>
      <c r="E1743" s="376" t="s">
        <v>10821</v>
      </c>
      <c r="F1743" s="487"/>
    </row>
    <row r="1744" ht="15.75" customHeight="1">
      <c r="A1744" s="376">
        <v>2630.0</v>
      </c>
      <c r="B1744" s="380" t="s">
        <v>10825</v>
      </c>
      <c r="C1744" s="376" t="s">
        <v>3602</v>
      </c>
      <c r="D1744" s="376" t="s">
        <v>3629</v>
      </c>
      <c r="E1744" s="376" t="s">
        <v>10826</v>
      </c>
      <c r="F1744" s="488"/>
    </row>
    <row r="1745" ht="15.75" customHeight="1">
      <c r="A1745" s="376">
        <v>2627.0</v>
      </c>
      <c r="B1745" s="380" t="s">
        <v>10830</v>
      </c>
      <c r="C1745" s="376" t="s">
        <v>3602</v>
      </c>
      <c r="D1745" s="376" t="s">
        <v>3629</v>
      </c>
      <c r="E1745" s="376" t="s">
        <v>10831</v>
      </c>
      <c r="F1745" s="487"/>
    </row>
    <row r="1746" ht="15.75" customHeight="1">
      <c r="A1746" s="376">
        <v>2629.0</v>
      </c>
      <c r="B1746" s="380" t="s">
        <v>10832</v>
      </c>
      <c r="C1746" s="376" t="s">
        <v>3602</v>
      </c>
      <c r="D1746" s="376" t="s">
        <v>3629</v>
      </c>
      <c r="E1746" s="376" t="s">
        <v>10835</v>
      </c>
      <c r="F1746" s="488"/>
    </row>
    <row r="1747" ht="15.75" customHeight="1">
      <c r="A1747" s="376">
        <v>12033.0</v>
      </c>
      <c r="B1747" s="380" t="s">
        <v>10837</v>
      </c>
      <c r="C1747" s="376" t="s">
        <v>3602</v>
      </c>
      <c r="D1747" s="376" t="s">
        <v>3603</v>
      </c>
      <c r="E1747" s="376" t="s">
        <v>10839</v>
      </c>
      <c r="F1747" s="487"/>
    </row>
    <row r="1748" ht="15.75" customHeight="1">
      <c r="A1748" s="376">
        <v>40408.0</v>
      </c>
      <c r="B1748" s="380" t="s">
        <v>10842</v>
      </c>
      <c r="C1748" s="376" t="s">
        <v>3602</v>
      </c>
      <c r="D1748" s="376" t="s">
        <v>3603</v>
      </c>
      <c r="E1748" s="376" t="s">
        <v>10843</v>
      </c>
      <c r="F1748" s="488"/>
    </row>
    <row r="1749" ht="15.75" customHeight="1">
      <c r="A1749" s="376">
        <v>40409.0</v>
      </c>
      <c r="B1749" s="380" t="s">
        <v>10846</v>
      </c>
      <c r="C1749" s="376" t="s">
        <v>3602</v>
      </c>
      <c r="D1749" s="376" t="s">
        <v>3603</v>
      </c>
      <c r="E1749" s="376" t="s">
        <v>6185</v>
      </c>
      <c r="F1749" s="487"/>
    </row>
    <row r="1750" ht="15.75" customHeight="1">
      <c r="A1750" s="376">
        <v>39276.0</v>
      </c>
      <c r="B1750" s="380" t="s">
        <v>10848</v>
      </c>
      <c r="C1750" s="376" t="s">
        <v>3602</v>
      </c>
      <c r="D1750" s="376" t="s">
        <v>3603</v>
      </c>
      <c r="E1750" s="376" t="s">
        <v>10849</v>
      </c>
      <c r="F1750" s="488"/>
    </row>
    <row r="1751" ht="15.75" customHeight="1">
      <c r="A1751" s="376">
        <v>39277.0</v>
      </c>
      <c r="B1751" s="380" t="s">
        <v>10853</v>
      </c>
      <c r="C1751" s="376" t="s">
        <v>3602</v>
      </c>
      <c r="D1751" s="376" t="s">
        <v>3603</v>
      </c>
      <c r="E1751" s="376" t="s">
        <v>10854</v>
      </c>
      <c r="F1751" s="487"/>
    </row>
    <row r="1752" ht="15.75" customHeight="1">
      <c r="A1752" s="376">
        <v>12034.0</v>
      </c>
      <c r="B1752" s="380" t="s">
        <v>10855</v>
      </c>
      <c r="C1752" s="376" t="s">
        <v>3602</v>
      </c>
      <c r="D1752" s="376" t="s">
        <v>3603</v>
      </c>
      <c r="E1752" s="376" t="s">
        <v>7810</v>
      </c>
      <c r="F1752" s="488"/>
    </row>
    <row r="1753" ht="15.75" customHeight="1">
      <c r="A1753" s="376">
        <v>39879.0</v>
      </c>
      <c r="B1753" s="380" t="s">
        <v>10859</v>
      </c>
      <c r="C1753" s="376" t="s">
        <v>3602</v>
      </c>
      <c r="D1753" s="376" t="s">
        <v>3629</v>
      </c>
      <c r="E1753" s="376" t="s">
        <v>5732</v>
      </c>
      <c r="F1753" s="487"/>
    </row>
    <row r="1754" ht="15.75" customHeight="1">
      <c r="A1754" s="376">
        <v>39880.0</v>
      </c>
      <c r="B1754" s="380" t="s">
        <v>10862</v>
      </c>
      <c r="C1754" s="376" t="s">
        <v>3602</v>
      </c>
      <c r="D1754" s="376" t="s">
        <v>3629</v>
      </c>
      <c r="E1754" s="376" t="s">
        <v>5498</v>
      </c>
      <c r="F1754" s="488"/>
    </row>
    <row r="1755" ht="15.75" customHeight="1">
      <c r="A1755" s="376">
        <v>39881.0</v>
      </c>
      <c r="B1755" s="380" t="s">
        <v>10865</v>
      </c>
      <c r="C1755" s="376" t="s">
        <v>3602</v>
      </c>
      <c r="D1755" s="376" t="s">
        <v>3629</v>
      </c>
      <c r="E1755" s="376" t="s">
        <v>10867</v>
      </c>
      <c r="F1755" s="487"/>
    </row>
    <row r="1756" ht="15.75" customHeight="1">
      <c r="A1756" s="376">
        <v>39882.0</v>
      </c>
      <c r="B1756" s="380" t="s">
        <v>10869</v>
      </c>
      <c r="C1756" s="376" t="s">
        <v>3602</v>
      </c>
      <c r="D1756" s="376" t="s">
        <v>3629</v>
      </c>
      <c r="E1756" s="376" t="s">
        <v>10870</v>
      </c>
      <c r="F1756" s="488"/>
    </row>
    <row r="1757" ht="15.75" customHeight="1">
      <c r="A1757" s="376">
        <v>39883.0</v>
      </c>
      <c r="B1757" s="380" t="s">
        <v>10873</v>
      </c>
      <c r="C1757" s="376" t="s">
        <v>3602</v>
      </c>
      <c r="D1757" s="376" t="s">
        <v>3629</v>
      </c>
      <c r="E1757" s="376" t="s">
        <v>10875</v>
      </c>
      <c r="F1757" s="487"/>
    </row>
    <row r="1758" ht="15.75" customHeight="1">
      <c r="A1758" s="376">
        <v>39884.0</v>
      </c>
      <c r="B1758" s="380" t="s">
        <v>10876</v>
      </c>
      <c r="C1758" s="376" t="s">
        <v>3602</v>
      </c>
      <c r="D1758" s="376" t="s">
        <v>3629</v>
      </c>
      <c r="E1758" s="376" t="s">
        <v>5440</v>
      </c>
      <c r="F1758" s="488"/>
    </row>
    <row r="1759" ht="15.75" customHeight="1">
      <c r="A1759" s="376">
        <v>39885.0</v>
      </c>
      <c r="B1759" s="380" t="s">
        <v>10880</v>
      </c>
      <c r="C1759" s="376" t="s">
        <v>3602</v>
      </c>
      <c r="D1759" s="376" t="s">
        <v>3629</v>
      </c>
      <c r="E1759" s="376" t="s">
        <v>10883</v>
      </c>
      <c r="F1759" s="487"/>
    </row>
    <row r="1760" ht="15.75" customHeight="1">
      <c r="A1760" s="376">
        <v>1777.0</v>
      </c>
      <c r="B1760" s="380" t="s">
        <v>10885</v>
      </c>
      <c r="C1760" s="376" t="s">
        <v>3602</v>
      </c>
      <c r="D1760" s="376" t="s">
        <v>3603</v>
      </c>
      <c r="E1760" s="376" t="s">
        <v>10887</v>
      </c>
      <c r="F1760" s="488"/>
    </row>
    <row r="1761" ht="15.75" customHeight="1">
      <c r="A1761" s="376">
        <v>1819.0</v>
      </c>
      <c r="B1761" s="380" t="s">
        <v>10890</v>
      </c>
      <c r="C1761" s="376" t="s">
        <v>3602</v>
      </c>
      <c r="D1761" s="376" t="s">
        <v>3603</v>
      </c>
      <c r="E1761" s="376" t="s">
        <v>10892</v>
      </c>
      <c r="F1761" s="487"/>
    </row>
    <row r="1762" ht="15.75" customHeight="1">
      <c r="A1762" s="376">
        <v>1775.0</v>
      </c>
      <c r="B1762" s="380" t="s">
        <v>10895</v>
      </c>
      <c r="C1762" s="376" t="s">
        <v>3602</v>
      </c>
      <c r="D1762" s="376" t="s">
        <v>3603</v>
      </c>
      <c r="E1762" s="376" t="s">
        <v>10896</v>
      </c>
      <c r="F1762" s="488"/>
    </row>
    <row r="1763" ht="15.75" customHeight="1">
      <c r="A1763" s="376">
        <v>1776.0</v>
      </c>
      <c r="B1763" s="380" t="s">
        <v>10899</v>
      </c>
      <c r="C1763" s="376" t="s">
        <v>3602</v>
      </c>
      <c r="D1763" s="376" t="s">
        <v>3603</v>
      </c>
      <c r="E1763" s="376" t="s">
        <v>10901</v>
      </c>
      <c r="F1763" s="487"/>
    </row>
    <row r="1764" ht="15.75" customHeight="1">
      <c r="A1764" s="376">
        <v>1778.0</v>
      </c>
      <c r="B1764" s="380" t="s">
        <v>10903</v>
      </c>
      <c r="C1764" s="376" t="s">
        <v>3602</v>
      </c>
      <c r="D1764" s="376" t="s">
        <v>3603</v>
      </c>
      <c r="E1764" s="376" t="s">
        <v>10906</v>
      </c>
      <c r="F1764" s="488"/>
    </row>
    <row r="1765" ht="15.75" customHeight="1">
      <c r="A1765" s="376">
        <v>1818.0</v>
      </c>
      <c r="B1765" s="380" t="s">
        <v>10907</v>
      </c>
      <c r="C1765" s="376" t="s">
        <v>3602</v>
      </c>
      <c r="D1765" s="376" t="s">
        <v>3603</v>
      </c>
      <c r="E1765" s="376" t="s">
        <v>10910</v>
      </c>
      <c r="F1765" s="487"/>
    </row>
    <row r="1766" ht="15.75" customHeight="1">
      <c r="A1766" s="376">
        <v>1820.0</v>
      </c>
      <c r="B1766" s="380" t="s">
        <v>10911</v>
      </c>
      <c r="C1766" s="376" t="s">
        <v>3602</v>
      </c>
      <c r="D1766" s="376" t="s">
        <v>3603</v>
      </c>
      <c r="E1766" s="376" t="s">
        <v>10912</v>
      </c>
      <c r="F1766" s="488"/>
    </row>
    <row r="1767" ht="15.75" customHeight="1">
      <c r="A1767" s="376">
        <v>1779.0</v>
      </c>
      <c r="B1767" s="380" t="s">
        <v>10915</v>
      </c>
      <c r="C1767" s="376" t="s">
        <v>3602</v>
      </c>
      <c r="D1767" s="376" t="s">
        <v>3603</v>
      </c>
      <c r="E1767" s="376" t="s">
        <v>10916</v>
      </c>
      <c r="F1767" s="487"/>
    </row>
    <row r="1768" ht="15.75" customHeight="1">
      <c r="A1768" s="376">
        <v>1780.0</v>
      </c>
      <c r="B1768" s="380" t="s">
        <v>10917</v>
      </c>
      <c r="C1768" s="376" t="s">
        <v>3602</v>
      </c>
      <c r="D1768" s="376" t="s">
        <v>3603</v>
      </c>
      <c r="E1768" s="376" t="s">
        <v>10919</v>
      </c>
      <c r="F1768" s="488"/>
    </row>
    <row r="1769" ht="15.75" customHeight="1">
      <c r="A1769" s="376">
        <v>1783.0</v>
      </c>
      <c r="B1769" s="380" t="s">
        <v>10922</v>
      </c>
      <c r="C1769" s="376" t="s">
        <v>3602</v>
      </c>
      <c r="D1769" s="376" t="s">
        <v>3603</v>
      </c>
      <c r="E1769" s="376" t="s">
        <v>10923</v>
      </c>
      <c r="F1769" s="487"/>
    </row>
    <row r="1770" ht="15.75" customHeight="1">
      <c r="A1770" s="376">
        <v>1782.0</v>
      </c>
      <c r="B1770" s="380" t="s">
        <v>10926</v>
      </c>
      <c r="C1770" s="376" t="s">
        <v>3602</v>
      </c>
      <c r="D1770" s="376" t="s">
        <v>3603</v>
      </c>
      <c r="E1770" s="376" t="s">
        <v>10928</v>
      </c>
      <c r="F1770" s="488"/>
    </row>
    <row r="1771" ht="15.75" customHeight="1">
      <c r="A1771" s="376">
        <v>1817.0</v>
      </c>
      <c r="B1771" s="380" t="s">
        <v>10930</v>
      </c>
      <c r="C1771" s="376" t="s">
        <v>3602</v>
      </c>
      <c r="D1771" s="376" t="s">
        <v>3603</v>
      </c>
      <c r="E1771" s="376" t="s">
        <v>10933</v>
      </c>
      <c r="F1771" s="487"/>
    </row>
    <row r="1772" ht="15.75" customHeight="1">
      <c r="A1772" s="376">
        <v>1781.0</v>
      </c>
      <c r="B1772" s="380" t="s">
        <v>10935</v>
      </c>
      <c r="C1772" s="376" t="s">
        <v>3602</v>
      </c>
      <c r="D1772" s="376" t="s">
        <v>3603</v>
      </c>
      <c r="E1772" s="376" t="s">
        <v>10937</v>
      </c>
      <c r="F1772" s="488"/>
    </row>
    <row r="1773" ht="15.75" customHeight="1">
      <c r="A1773" s="376">
        <v>1784.0</v>
      </c>
      <c r="B1773" s="380" t="s">
        <v>10940</v>
      </c>
      <c r="C1773" s="376" t="s">
        <v>3602</v>
      </c>
      <c r="D1773" s="376" t="s">
        <v>3603</v>
      </c>
      <c r="E1773" s="376" t="s">
        <v>10941</v>
      </c>
      <c r="F1773" s="487"/>
    </row>
    <row r="1774" ht="15.75" customHeight="1">
      <c r="A1774" s="376">
        <v>1810.0</v>
      </c>
      <c r="B1774" s="380" t="s">
        <v>10942</v>
      </c>
      <c r="C1774" s="376" t="s">
        <v>3602</v>
      </c>
      <c r="D1774" s="376" t="s">
        <v>3603</v>
      </c>
      <c r="E1774" s="376" t="s">
        <v>10946</v>
      </c>
      <c r="F1774" s="488"/>
    </row>
    <row r="1775" ht="15.75" customHeight="1">
      <c r="A1775" s="376">
        <v>1811.0</v>
      </c>
      <c r="B1775" s="380" t="s">
        <v>10950</v>
      </c>
      <c r="C1775" s="376" t="s">
        <v>3602</v>
      </c>
      <c r="D1775" s="376" t="s">
        <v>3603</v>
      </c>
      <c r="E1775" s="376" t="s">
        <v>10951</v>
      </c>
      <c r="F1775" s="487"/>
    </row>
    <row r="1776" ht="15.75" customHeight="1">
      <c r="A1776" s="376">
        <v>1812.0</v>
      </c>
      <c r="B1776" s="380" t="s">
        <v>10954</v>
      </c>
      <c r="C1776" s="376" t="s">
        <v>3602</v>
      </c>
      <c r="D1776" s="376" t="s">
        <v>3603</v>
      </c>
      <c r="E1776" s="376" t="s">
        <v>10955</v>
      </c>
      <c r="F1776" s="488"/>
    </row>
    <row r="1777" ht="15.75" customHeight="1">
      <c r="A1777" s="376">
        <v>40386.0</v>
      </c>
      <c r="B1777" s="380" t="s">
        <v>10959</v>
      </c>
      <c r="C1777" s="376" t="s">
        <v>3602</v>
      </c>
      <c r="D1777" s="376" t="s">
        <v>3603</v>
      </c>
      <c r="E1777" s="376" t="s">
        <v>10961</v>
      </c>
      <c r="F1777" s="487"/>
    </row>
    <row r="1778" ht="15.75" customHeight="1">
      <c r="A1778" s="376">
        <v>40384.0</v>
      </c>
      <c r="B1778" s="380" t="s">
        <v>10964</v>
      </c>
      <c r="C1778" s="376" t="s">
        <v>3602</v>
      </c>
      <c r="D1778" s="376" t="s">
        <v>3603</v>
      </c>
      <c r="E1778" s="376" t="s">
        <v>10967</v>
      </c>
      <c r="F1778" s="488"/>
    </row>
    <row r="1779" ht="15.75" customHeight="1">
      <c r="A1779" s="376">
        <v>40379.0</v>
      </c>
      <c r="B1779" s="380" t="s">
        <v>10969</v>
      </c>
      <c r="C1779" s="376" t="s">
        <v>3602</v>
      </c>
      <c r="D1779" s="376" t="s">
        <v>3603</v>
      </c>
      <c r="E1779" s="376" t="s">
        <v>4242</v>
      </c>
      <c r="F1779" s="487"/>
    </row>
    <row r="1780" ht="15.75" customHeight="1">
      <c r="A1780" s="376">
        <v>40423.0</v>
      </c>
      <c r="B1780" s="380" t="s">
        <v>10972</v>
      </c>
      <c r="C1780" s="376" t="s">
        <v>3602</v>
      </c>
      <c r="D1780" s="376" t="s">
        <v>3603</v>
      </c>
      <c r="E1780" s="376" t="s">
        <v>4269</v>
      </c>
      <c r="F1780" s="488"/>
    </row>
    <row r="1781" ht="15.75" customHeight="1">
      <c r="A1781" s="376">
        <v>40389.0</v>
      </c>
      <c r="B1781" s="380" t="s">
        <v>10978</v>
      </c>
      <c r="C1781" s="376" t="s">
        <v>3602</v>
      </c>
      <c r="D1781" s="376" t="s">
        <v>3603</v>
      </c>
      <c r="E1781" s="376" t="s">
        <v>10979</v>
      </c>
      <c r="F1781" s="487"/>
    </row>
    <row r="1782" ht="15.75" customHeight="1">
      <c r="A1782" s="376">
        <v>40388.0</v>
      </c>
      <c r="B1782" s="380" t="s">
        <v>10980</v>
      </c>
      <c r="C1782" s="376" t="s">
        <v>3602</v>
      </c>
      <c r="D1782" s="376" t="s">
        <v>3603</v>
      </c>
      <c r="E1782" s="376" t="s">
        <v>7763</v>
      </c>
      <c r="F1782" s="488"/>
    </row>
    <row r="1783" ht="15.75" customHeight="1">
      <c r="A1783" s="376">
        <v>40381.0</v>
      </c>
      <c r="B1783" s="380" t="s">
        <v>10984</v>
      </c>
      <c r="C1783" s="376" t="s">
        <v>3602</v>
      </c>
      <c r="D1783" s="376" t="s">
        <v>3603</v>
      </c>
      <c r="E1783" s="376" t="s">
        <v>9326</v>
      </c>
      <c r="F1783" s="487"/>
    </row>
    <row r="1784" ht="15.75" customHeight="1">
      <c r="A1784" s="376">
        <v>40391.0</v>
      </c>
      <c r="B1784" s="380" t="s">
        <v>10987</v>
      </c>
      <c r="C1784" s="376" t="s">
        <v>3602</v>
      </c>
      <c r="D1784" s="376" t="s">
        <v>3603</v>
      </c>
      <c r="E1784" s="376" t="s">
        <v>10988</v>
      </c>
      <c r="F1784" s="488"/>
    </row>
    <row r="1785" ht="15.75" customHeight="1">
      <c r="A1785" s="376">
        <v>40414.0</v>
      </c>
      <c r="B1785" s="380" t="s">
        <v>10991</v>
      </c>
      <c r="C1785" s="376" t="s">
        <v>3602</v>
      </c>
      <c r="D1785" s="376" t="s">
        <v>3629</v>
      </c>
      <c r="E1785" s="376" t="s">
        <v>3732</v>
      </c>
      <c r="F1785" s="487"/>
    </row>
    <row r="1786" ht="15.75" customHeight="1">
      <c r="A1786" s="376">
        <v>40416.0</v>
      </c>
      <c r="B1786" s="380" t="s">
        <v>10993</v>
      </c>
      <c r="C1786" s="376" t="s">
        <v>3602</v>
      </c>
      <c r="D1786" s="376" t="s">
        <v>3629</v>
      </c>
      <c r="E1786" s="376" t="s">
        <v>10995</v>
      </c>
      <c r="F1786" s="488"/>
    </row>
    <row r="1787" ht="15.75" customHeight="1">
      <c r="A1787" s="376">
        <v>40418.0</v>
      </c>
      <c r="B1787" s="380" t="s">
        <v>10997</v>
      </c>
      <c r="C1787" s="376" t="s">
        <v>3602</v>
      </c>
      <c r="D1787" s="376" t="s">
        <v>3629</v>
      </c>
      <c r="E1787" s="376" t="s">
        <v>10999</v>
      </c>
      <c r="F1787" s="487"/>
    </row>
    <row r="1788" ht="15.75" customHeight="1">
      <c r="A1788" s="376">
        <v>2609.0</v>
      </c>
      <c r="B1788" s="380" t="s">
        <v>11000</v>
      </c>
      <c r="C1788" s="376" t="s">
        <v>3602</v>
      </c>
      <c r="D1788" s="376" t="s">
        <v>3629</v>
      </c>
      <c r="E1788" s="376" t="s">
        <v>9086</v>
      </c>
      <c r="F1788" s="488"/>
    </row>
    <row r="1789" ht="15.75" customHeight="1">
      <c r="A1789" s="376">
        <v>2634.0</v>
      </c>
      <c r="B1789" s="380" t="s">
        <v>11003</v>
      </c>
      <c r="C1789" s="376" t="s">
        <v>3602</v>
      </c>
      <c r="D1789" s="376" t="s">
        <v>3629</v>
      </c>
      <c r="E1789" s="376" t="s">
        <v>5885</v>
      </c>
      <c r="F1789" s="487"/>
    </row>
    <row r="1790" ht="15.75" customHeight="1">
      <c r="A1790" s="376">
        <v>2611.0</v>
      </c>
      <c r="B1790" s="380" t="s">
        <v>11004</v>
      </c>
      <c r="C1790" s="376" t="s">
        <v>3602</v>
      </c>
      <c r="D1790" s="376" t="s">
        <v>3629</v>
      </c>
      <c r="E1790" s="376" t="s">
        <v>6295</v>
      </c>
      <c r="F1790" s="488"/>
    </row>
    <row r="1791" ht="15.75" customHeight="1">
      <c r="A1791" s="376">
        <v>34359.0</v>
      </c>
      <c r="B1791" s="380" t="s">
        <v>11005</v>
      </c>
      <c r="C1791" s="376" t="s">
        <v>3602</v>
      </c>
      <c r="D1791" s="376" t="s">
        <v>3603</v>
      </c>
      <c r="E1791" s="376" t="s">
        <v>8660</v>
      </c>
      <c r="F1791" s="487"/>
    </row>
    <row r="1792" ht="15.75" customHeight="1">
      <c r="A1792" s="376">
        <v>1789.0</v>
      </c>
      <c r="B1792" s="380" t="s">
        <v>11008</v>
      </c>
      <c r="C1792" s="376" t="s">
        <v>3602</v>
      </c>
      <c r="D1792" s="376" t="s">
        <v>3603</v>
      </c>
      <c r="E1792" s="376" t="s">
        <v>11010</v>
      </c>
      <c r="F1792" s="488"/>
    </row>
    <row r="1793" ht="15.75" customHeight="1">
      <c r="A1793" s="376">
        <v>1788.0</v>
      </c>
      <c r="B1793" s="380" t="s">
        <v>11014</v>
      </c>
      <c r="C1793" s="376" t="s">
        <v>3602</v>
      </c>
      <c r="D1793" s="376" t="s">
        <v>3603</v>
      </c>
      <c r="E1793" s="376" t="s">
        <v>11015</v>
      </c>
      <c r="F1793" s="487"/>
    </row>
    <row r="1794" ht="15.75" customHeight="1">
      <c r="A1794" s="376">
        <v>1786.0</v>
      </c>
      <c r="B1794" s="380" t="s">
        <v>11017</v>
      </c>
      <c r="C1794" s="376" t="s">
        <v>3602</v>
      </c>
      <c r="D1794" s="376" t="s">
        <v>3603</v>
      </c>
      <c r="E1794" s="376" t="s">
        <v>11019</v>
      </c>
      <c r="F1794" s="488"/>
    </row>
    <row r="1795" ht="15.75" customHeight="1">
      <c r="A1795" s="376">
        <v>1787.0</v>
      </c>
      <c r="B1795" s="380" t="s">
        <v>11020</v>
      </c>
      <c r="C1795" s="376" t="s">
        <v>3602</v>
      </c>
      <c r="D1795" s="376" t="s">
        <v>3603</v>
      </c>
      <c r="E1795" s="376" t="s">
        <v>8745</v>
      </c>
      <c r="F1795" s="487"/>
    </row>
    <row r="1796" ht="15.75" customHeight="1">
      <c r="A1796" s="376">
        <v>1791.0</v>
      </c>
      <c r="B1796" s="380" t="s">
        <v>11021</v>
      </c>
      <c r="C1796" s="376" t="s">
        <v>3602</v>
      </c>
      <c r="D1796" s="376" t="s">
        <v>3603</v>
      </c>
      <c r="E1796" s="376" t="s">
        <v>11024</v>
      </c>
      <c r="F1796" s="488"/>
    </row>
    <row r="1797" ht="15.75" customHeight="1">
      <c r="A1797" s="376">
        <v>1790.0</v>
      </c>
      <c r="B1797" s="380" t="s">
        <v>11026</v>
      </c>
      <c r="C1797" s="376" t="s">
        <v>3602</v>
      </c>
      <c r="D1797" s="376" t="s">
        <v>3603</v>
      </c>
      <c r="E1797" s="376" t="s">
        <v>11028</v>
      </c>
      <c r="F1797" s="487"/>
    </row>
    <row r="1798" ht="15.75" customHeight="1">
      <c r="A1798" s="376">
        <v>1813.0</v>
      </c>
      <c r="B1798" s="380" t="s">
        <v>11030</v>
      </c>
      <c r="C1798" s="376" t="s">
        <v>3602</v>
      </c>
      <c r="D1798" s="376" t="s">
        <v>3603</v>
      </c>
      <c r="E1798" s="376" t="s">
        <v>9132</v>
      </c>
      <c r="F1798" s="488"/>
    </row>
    <row r="1799" ht="15.75" customHeight="1">
      <c r="A1799" s="376">
        <v>1792.0</v>
      </c>
      <c r="B1799" s="380" t="s">
        <v>11033</v>
      </c>
      <c r="C1799" s="376" t="s">
        <v>3602</v>
      </c>
      <c r="D1799" s="376" t="s">
        <v>3603</v>
      </c>
      <c r="E1799" s="376" t="s">
        <v>11035</v>
      </c>
      <c r="F1799" s="487"/>
    </row>
    <row r="1800" ht="15.75" customHeight="1">
      <c r="A1800" s="376">
        <v>1793.0</v>
      </c>
      <c r="B1800" s="380" t="s">
        <v>11036</v>
      </c>
      <c r="C1800" s="376" t="s">
        <v>3602</v>
      </c>
      <c r="D1800" s="376" t="s">
        <v>3603</v>
      </c>
      <c r="E1800" s="376" t="s">
        <v>11037</v>
      </c>
      <c r="F1800" s="488"/>
    </row>
    <row r="1801" ht="15.75" customHeight="1">
      <c r="A1801" s="376">
        <v>1809.0</v>
      </c>
      <c r="B1801" s="380" t="s">
        <v>11040</v>
      </c>
      <c r="C1801" s="376" t="s">
        <v>3602</v>
      </c>
      <c r="D1801" s="376" t="s">
        <v>3603</v>
      </c>
      <c r="E1801" s="376" t="s">
        <v>11042</v>
      </c>
      <c r="F1801" s="487"/>
    </row>
    <row r="1802" ht="15.75" customHeight="1">
      <c r="A1802" s="376">
        <v>1814.0</v>
      </c>
      <c r="B1802" s="380" t="s">
        <v>11043</v>
      </c>
      <c r="C1802" s="376" t="s">
        <v>3602</v>
      </c>
      <c r="D1802" s="376" t="s">
        <v>3603</v>
      </c>
      <c r="E1802" s="376" t="s">
        <v>11044</v>
      </c>
      <c r="F1802" s="488"/>
    </row>
    <row r="1803" ht="15.75" customHeight="1">
      <c r="A1803" s="376">
        <v>1803.0</v>
      </c>
      <c r="B1803" s="380" t="s">
        <v>11046</v>
      </c>
      <c r="C1803" s="376" t="s">
        <v>3602</v>
      </c>
      <c r="D1803" s="376" t="s">
        <v>3603</v>
      </c>
      <c r="E1803" s="376" t="s">
        <v>11048</v>
      </c>
      <c r="F1803" s="487"/>
    </row>
    <row r="1804" ht="15.75" customHeight="1">
      <c r="A1804" s="376">
        <v>1805.0</v>
      </c>
      <c r="B1804" s="380" t="s">
        <v>11050</v>
      </c>
      <c r="C1804" s="376" t="s">
        <v>3602</v>
      </c>
      <c r="D1804" s="376" t="s">
        <v>3603</v>
      </c>
      <c r="E1804" s="376" t="s">
        <v>11051</v>
      </c>
      <c r="F1804" s="488"/>
    </row>
    <row r="1805" ht="15.75" customHeight="1">
      <c r="A1805" s="376">
        <v>1821.0</v>
      </c>
      <c r="B1805" s="380" t="s">
        <v>11052</v>
      </c>
      <c r="C1805" s="376" t="s">
        <v>3602</v>
      </c>
      <c r="D1805" s="376" t="s">
        <v>3603</v>
      </c>
      <c r="E1805" s="376" t="s">
        <v>11054</v>
      </c>
      <c r="F1805" s="487"/>
    </row>
    <row r="1806" ht="15.75" customHeight="1">
      <c r="A1806" s="376">
        <v>1806.0</v>
      </c>
      <c r="B1806" s="380" t="s">
        <v>11057</v>
      </c>
      <c r="C1806" s="376" t="s">
        <v>3602</v>
      </c>
      <c r="D1806" s="376" t="s">
        <v>3603</v>
      </c>
      <c r="E1806" s="376" t="s">
        <v>11058</v>
      </c>
      <c r="F1806" s="488"/>
    </row>
    <row r="1807" ht="15.75" customHeight="1">
      <c r="A1807" s="376">
        <v>1804.0</v>
      </c>
      <c r="B1807" s="380" t="s">
        <v>11061</v>
      </c>
      <c r="C1807" s="376" t="s">
        <v>3602</v>
      </c>
      <c r="D1807" s="376" t="s">
        <v>3603</v>
      </c>
      <c r="E1807" s="376" t="s">
        <v>11063</v>
      </c>
      <c r="F1807" s="487"/>
    </row>
    <row r="1808" ht="15.75" customHeight="1">
      <c r="A1808" s="376">
        <v>1807.0</v>
      </c>
      <c r="B1808" s="380" t="s">
        <v>11064</v>
      </c>
      <c r="C1808" s="376" t="s">
        <v>3602</v>
      </c>
      <c r="D1808" s="376" t="s">
        <v>3603</v>
      </c>
      <c r="E1808" s="376" t="s">
        <v>11065</v>
      </c>
      <c r="F1808" s="488"/>
    </row>
    <row r="1809" ht="15.75" customHeight="1">
      <c r="A1809" s="376">
        <v>1808.0</v>
      </c>
      <c r="B1809" s="380" t="s">
        <v>11067</v>
      </c>
      <c r="C1809" s="376" t="s">
        <v>3602</v>
      </c>
      <c r="D1809" s="376" t="s">
        <v>3603</v>
      </c>
      <c r="E1809" s="376" t="s">
        <v>11069</v>
      </c>
      <c r="F1809" s="487"/>
    </row>
    <row r="1810" ht="15.75" customHeight="1">
      <c r="A1810" s="376">
        <v>1797.0</v>
      </c>
      <c r="B1810" s="380" t="s">
        <v>11071</v>
      </c>
      <c r="C1810" s="376" t="s">
        <v>3602</v>
      </c>
      <c r="D1810" s="376" t="s">
        <v>3603</v>
      </c>
      <c r="E1810" s="376" t="s">
        <v>11072</v>
      </c>
      <c r="F1810" s="488"/>
    </row>
    <row r="1811" ht="15.75" customHeight="1">
      <c r="A1811" s="376">
        <v>1796.0</v>
      </c>
      <c r="B1811" s="380" t="s">
        <v>11075</v>
      </c>
      <c r="C1811" s="376" t="s">
        <v>3602</v>
      </c>
      <c r="D1811" s="376" t="s">
        <v>3603</v>
      </c>
      <c r="E1811" s="376" t="s">
        <v>11077</v>
      </c>
      <c r="F1811" s="487"/>
    </row>
    <row r="1812" ht="15.75" customHeight="1">
      <c r="A1812" s="376">
        <v>1794.0</v>
      </c>
      <c r="B1812" s="380" t="s">
        <v>11080</v>
      </c>
      <c r="C1812" s="376" t="s">
        <v>3602</v>
      </c>
      <c r="D1812" s="376" t="s">
        <v>3603</v>
      </c>
      <c r="E1812" s="376" t="s">
        <v>9221</v>
      </c>
      <c r="F1812" s="488"/>
    </row>
    <row r="1813" ht="15.75" customHeight="1">
      <c r="A1813" s="376">
        <v>1816.0</v>
      </c>
      <c r="B1813" s="380" t="s">
        <v>11083</v>
      </c>
      <c r="C1813" s="376" t="s">
        <v>3602</v>
      </c>
      <c r="D1813" s="376" t="s">
        <v>3603</v>
      </c>
      <c r="E1813" s="376" t="s">
        <v>11085</v>
      </c>
      <c r="F1813" s="487"/>
    </row>
    <row r="1814" ht="15.75" customHeight="1">
      <c r="A1814" s="376">
        <v>1815.0</v>
      </c>
      <c r="B1814" s="380" t="s">
        <v>11087</v>
      </c>
      <c r="C1814" s="376" t="s">
        <v>3602</v>
      </c>
      <c r="D1814" s="376" t="s">
        <v>3603</v>
      </c>
      <c r="E1814" s="376" t="s">
        <v>11090</v>
      </c>
      <c r="F1814" s="488"/>
    </row>
    <row r="1815" ht="15.75" customHeight="1">
      <c r="A1815" s="376">
        <v>1798.0</v>
      </c>
      <c r="B1815" s="380" t="s">
        <v>11093</v>
      </c>
      <c r="C1815" s="376" t="s">
        <v>3602</v>
      </c>
      <c r="D1815" s="376" t="s">
        <v>3603</v>
      </c>
      <c r="E1815" s="376" t="s">
        <v>3698</v>
      </c>
      <c r="F1815" s="487"/>
    </row>
    <row r="1816" ht="15.75" customHeight="1">
      <c r="A1816" s="376">
        <v>1795.0</v>
      </c>
      <c r="B1816" s="380" t="s">
        <v>11099</v>
      </c>
      <c r="C1816" s="376" t="s">
        <v>3602</v>
      </c>
      <c r="D1816" s="376" t="s">
        <v>3603</v>
      </c>
      <c r="E1816" s="376" t="s">
        <v>5508</v>
      </c>
      <c r="F1816" s="488"/>
    </row>
    <row r="1817" ht="15.75" customHeight="1">
      <c r="A1817" s="376">
        <v>1799.0</v>
      </c>
      <c r="B1817" s="380" t="s">
        <v>11106</v>
      </c>
      <c r="C1817" s="376" t="s">
        <v>3602</v>
      </c>
      <c r="D1817" s="376" t="s">
        <v>3603</v>
      </c>
      <c r="E1817" s="376" t="s">
        <v>11109</v>
      </c>
      <c r="F1817" s="487"/>
    </row>
    <row r="1818" ht="15.75" customHeight="1">
      <c r="A1818" s="376">
        <v>1800.0</v>
      </c>
      <c r="B1818" s="380" t="s">
        <v>11110</v>
      </c>
      <c r="C1818" s="376" t="s">
        <v>3602</v>
      </c>
      <c r="D1818" s="376" t="s">
        <v>3603</v>
      </c>
      <c r="E1818" s="376" t="s">
        <v>11112</v>
      </c>
      <c r="F1818" s="488"/>
    </row>
    <row r="1819" ht="15.75" customHeight="1">
      <c r="A1819" s="376">
        <v>1802.0</v>
      </c>
      <c r="B1819" s="380" t="s">
        <v>11114</v>
      </c>
      <c r="C1819" s="376" t="s">
        <v>3602</v>
      </c>
      <c r="D1819" s="376" t="s">
        <v>3603</v>
      </c>
      <c r="E1819" s="376" t="s">
        <v>11117</v>
      </c>
      <c r="F1819" s="487"/>
    </row>
    <row r="1820" ht="15.75" customHeight="1">
      <c r="A1820" s="376">
        <v>40385.0</v>
      </c>
      <c r="B1820" s="380" t="s">
        <v>11118</v>
      </c>
      <c r="C1820" s="376" t="s">
        <v>3602</v>
      </c>
      <c r="D1820" s="376" t="s">
        <v>3603</v>
      </c>
      <c r="E1820" s="376" t="s">
        <v>10961</v>
      </c>
      <c r="F1820" s="488"/>
    </row>
    <row r="1821" ht="15.75" customHeight="1">
      <c r="A1821" s="376">
        <v>40383.0</v>
      </c>
      <c r="B1821" s="380" t="s">
        <v>11122</v>
      </c>
      <c r="C1821" s="376" t="s">
        <v>3602</v>
      </c>
      <c r="D1821" s="376" t="s">
        <v>3603</v>
      </c>
      <c r="E1821" s="376" t="s">
        <v>10967</v>
      </c>
      <c r="F1821" s="487"/>
    </row>
    <row r="1822" ht="15.75" customHeight="1">
      <c r="A1822" s="376">
        <v>40378.0</v>
      </c>
      <c r="B1822" s="380" t="s">
        <v>11124</v>
      </c>
      <c r="C1822" s="376" t="s">
        <v>3602</v>
      </c>
      <c r="D1822" s="376" t="s">
        <v>3603</v>
      </c>
      <c r="E1822" s="376" t="s">
        <v>4242</v>
      </c>
      <c r="F1822" s="488"/>
    </row>
    <row r="1823" ht="15.75" customHeight="1">
      <c r="A1823" s="376">
        <v>40382.0</v>
      </c>
      <c r="B1823" s="380" t="s">
        <v>11127</v>
      </c>
      <c r="C1823" s="376" t="s">
        <v>3602</v>
      </c>
      <c r="D1823" s="376" t="s">
        <v>3603</v>
      </c>
      <c r="E1823" s="376" t="s">
        <v>4269</v>
      </c>
      <c r="F1823" s="487"/>
    </row>
    <row r="1824" ht="15.75" customHeight="1">
      <c r="A1824" s="376">
        <v>40422.0</v>
      </c>
      <c r="B1824" s="380" t="s">
        <v>11131</v>
      </c>
      <c r="C1824" s="376" t="s">
        <v>3602</v>
      </c>
      <c r="D1824" s="376" t="s">
        <v>3603</v>
      </c>
      <c r="E1824" s="376" t="s">
        <v>11132</v>
      </c>
      <c r="F1824" s="488"/>
    </row>
    <row r="1825" ht="15.75" customHeight="1">
      <c r="A1825" s="376">
        <v>40387.0</v>
      </c>
      <c r="B1825" s="380" t="s">
        <v>11135</v>
      </c>
      <c r="C1825" s="376" t="s">
        <v>3602</v>
      </c>
      <c r="D1825" s="376" t="s">
        <v>3603</v>
      </c>
      <c r="E1825" s="376" t="s">
        <v>9552</v>
      </c>
      <c r="F1825" s="487"/>
    </row>
    <row r="1826" ht="15.75" customHeight="1">
      <c r="A1826" s="376">
        <v>40380.0</v>
      </c>
      <c r="B1826" s="380" t="s">
        <v>11137</v>
      </c>
      <c r="C1826" s="376" t="s">
        <v>3602</v>
      </c>
      <c r="D1826" s="376" t="s">
        <v>3603</v>
      </c>
      <c r="E1826" s="376" t="s">
        <v>9326</v>
      </c>
      <c r="F1826" s="488"/>
    </row>
    <row r="1827" ht="15.75" customHeight="1">
      <c r="A1827" s="376">
        <v>40390.0</v>
      </c>
      <c r="B1827" s="380" t="s">
        <v>11141</v>
      </c>
      <c r="C1827" s="376" t="s">
        <v>3602</v>
      </c>
      <c r="D1827" s="376" t="s">
        <v>3603</v>
      </c>
      <c r="E1827" s="376" t="s">
        <v>11142</v>
      </c>
      <c r="F1827" s="487"/>
    </row>
    <row r="1828" ht="15.75" customHeight="1">
      <c r="A1828" s="376">
        <v>40413.0</v>
      </c>
      <c r="B1828" s="380" t="s">
        <v>11145</v>
      </c>
      <c r="C1828" s="376" t="s">
        <v>3602</v>
      </c>
      <c r="D1828" s="376" t="s">
        <v>3629</v>
      </c>
      <c r="E1828" s="376" t="s">
        <v>11147</v>
      </c>
      <c r="F1828" s="488"/>
    </row>
    <row r="1829" ht="15.75" customHeight="1">
      <c r="A1829" s="376">
        <v>40415.0</v>
      </c>
      <c r="B1829" s="380" t="s">
        <v>11149</v>
      </c>
      <c r="C1829" s="376" t="s">
        <v>3602</v>
      </c>
      <c r="D1829" s="376" t="s">
        <v>3629</v>
      </c>
      <c r="E1829" s="376" t="s">
        <v>11152</v>
      </c>
      <c r="F1829" s="487"/>
    </row>
    <row r="1830" ht="15.75" customHeight="1">
      <c r="A1830" s="376">
        <v>40417.0</v>
      </c>
      <c r="B1830" s="380" t="s">
        <v>11153</v>
      </c>
      <c r="C1830" s="376" t="s">
        <v>3602</v>
      </c>
      <c r="D1830" s="376" t="s">
        <v>3629</v>
      </c>
      <c r="E1830" s="376" t="s">
        <v>11155</v>
      </c>
      <c r="F1830" s="488"/>
    </row>
    <row r="1831" ht="15.75" customHeight="1">
      <c r="A1831" s="376">
        <v>39271.0</v>
      </c>
      <c r="B1831" s="380" t="s">
        <v>11158</v>
      </c>
      <c r="C1831" s="376" t="s">
        <v>3602</v>
      </c>
      <c r="D1831" s="376" t="s">
        <v>3603</v>
      </c>
      <c r="E1831" s="376" t="s">
        <v>5901</v>
      </c>
      <c r="F1831" s="487"/>
    </row>
    <row r="1832" ht="15.75" customHeight="1">
      <c r="A1832" s="376">
        <v>39273.0</v>
      </c>
      <c r="B1832" s="380" t="s">
        <v>11159</v>
      </c>
      <c r="C1832" s="376" t="s">
        <v>3602</v>
      </c>
      <c r="D1832" s="376" t="s">
        <v>3603</v>
      </c>
      <c r="E1832" s="376" t="s">
        <v>6103</v>
      </c>
      <c r="F1832" s="488"/>
    </row>
    <row r="1833" ht="15.75" customHeight="1">
      <c r="A1833" s="376">
        <v>39272.0</v>
      </c>
      <c r="B1833" s="380" t="s">
        <v>11161</v>
      </c>
      <c r="C1833" s="376" t="s">
        <v>3602</v>
      </c>
      <c r="D1833" s="376" t="s">
        <v>3603</v>
      </c>
      <c r="E1833" s="376" t="s">
        <v>6211</v>
      </c>
      <c r="F1833" s="487"/>
    </row>
    <row r="1834" ht="15.75" customHeight="1">
      <c r="A1834" s="376">
        <v>1875.0</v>
      </c>
      <c r="B1834" s="380" t="s">
        <v>11164</v>
      </c>
      <c r="C1834" s="376" t="s">
        <v>3602</v>
      </c>
      <c r="D1834" s="376" t="s">
        <v>3603</v>
      </c>
      <c r="E1834" s="376" t="s">
        <v>11165</v>
      </c>
      <c r="F1834" s="488"/>
    </row>
    <row r="1835" ht="15.75" customHeight="1">
      <c r="A1835" s="376">
        <v>1874.0</v>
      </c>
      <c r="B1835" s="380" t="s">
        <v>11169</v>
      </c>
      <c r="C1835" s="376" t="s">
        <v>3602</v>
      </c>
      <c r="D1835" s="376" t="s">
        <v>3603</v>
      </c>
      <c r="E1835" s="376" t="s">
        <v>6129</v>
      </c>
      <c r="F1835" s="487"/>
    </row>
    <row r="1836" ht="15.75" customHeight="1">
      <c r="A1836" s="376">
        <v>1870.0</v>
      </c>
      <c r="B1836" s="380" t="s">
        <v>11171</v>
      </c>
      <c r="C1836" s="376" t="s">
        <v>3602</v>
      </c>
      <c r="D1836" s="376" t="s">
        <v>3653</v>
      </c>
      <c r="E1836" s="376" t="s">
        <v>4079</v>
      </c>
      <c r="F1836" s="488"/>
    </row>
    <row r="1837" ht="15.75" customHeight="1">
      <c r="A1837" s="376">
        <v>1884.0</v>
      </c>
      <c r="B1837" s="380" t="s">
        <v>11174</v>
      </c>
      <c r="C1837" s="376" t="s">
        <v>3602</v>
      </c>
      <c r="D1837" s="376" t="s">
        <v>3603</v>
      </c>
      <c r="E1837" s="376" t="s">
        <v>5009</v>
      </c>
      <c r="F1837" s="487"/>
    </row>
    <row r="1838" ht="15.75" customHeight="1">
      <c r="A1838" s="376">
        <v>1887.0</v>
      </c>
      <c r="B1838" s="380" t="s">
        <v>11175</v>
      </c>
      <c r="C1838" s="376" t="s">
        <v>3602</v>
      </c>
      <c r="D1838" s="376" t="s">
        <v>3603</v>
      </c>
      <c r="E1838" s="376" t="s">
        <v>6729</v>
      </c>
      <c r="F1838" s="488"/>
    </row>
    <row r="1839" ht="15.75" customHeight="1">
      <c r="A1839" s="376">
        <v>1876.0</v>
      </c>
      <c r="B1839" s="380" t="s">
        <v>11179</v>
      </c>
      <c r="C1839" s="376" t="s">
        <v>3602</v>
      </c>
      <c r="D1839" s="376" t="s">
        <v>3603</v>
      </c>
      <c r="E1839" s="376" t="s">
        <v>11180</v>
      </c>
      <c r="F1839" s="487"/>
    </row>
    <row r="1840" ht="15.75" customHeight="1">
      <c r="A1840" s="376">
        <v>1879.0</v>
      </c>
      <c r="B1840" s="380" t="s">
        <v>11182</v>
      </c>
      <c r="C1840" s="376" t="s">
        <v>3602</v>
      </c>
      <c r="D1840" s="376" t="s">
        <v>3603</v>
      </c>
      <c r="E1840" s="376" t="s">
        <v>6231</v>
      </c>
      <c r="F1840" s="488"/>
    </row>
    <row r="1841" ht="15.75" customHeight="1">
      <c r="A1841" s="376">
        <v>1877.0</v>
      </c>
      <c r="B1841" s="380" t="s">
        <v>11185</v>
      </c>
      <c r="C1841" s="376" t="s">
        <v>3602</v>
      </c>
      <c r="D1841" s="376" t="s">
        <v>3603</v>
      </c>
      <c r="E1841" s="376" t="s">
        <v>11187</v>
      </c>
      <c r="F1841" s="487"/>
    </row>
    <row r="1842" ht="15.75" customHeight="1">
      <c r="A1842" s="376">
        <v>1878.0</v>
      </c>
      <c r="B1842" s="380" t="s">
        <v>11190</v>
      </c>
      <c r="C1842" s="376" t="s">
        <v>3602</v>
      </c>
      <c r="D1842" s="376" t="s">
        <v>3603</v>
      </c>
      <c r="E1842" s="376" t="s">
        <v>11191</v>
      </c>
      <c r="F1842" s="488"/>
    </row>
    <row r="1843" ht="15.75" customHeight="1">
      <c r="A1843" s="376">
        <v>2621.0</v>
      </c>
      <c r="B1843" s="380" t="s">
        <v>11194</v>
      </c>
      <c r="C1843" s="376" t="s">
        <v>3602</v>
      </c>
      <c r="D1843" s="376" t="s">
        <v>3629</v>
      </c>
      <c r="E1843" s="376" t="s">
        <v>11196</v>
      </c>
      <c r="F1843" s="487"/>
    </row>
    <row r="1844" ht="15.75" customHeight="1">
      <c r="A1844" s="376">
        <v>2616.0</v>
      </c>
      <c r="B1844" s="380" t="s">
        <v>11197</v>
      </c>
      <c r="C1844" s="376" t="s">
        <v>3602</v>
      </c>
      <c r="D1844" s="376" t="s">
        <v>3629</v>
      </c>
      <c r="E1844" s="376" t="s">
        <v>11200</v>
      </c>
      <c r="F1844" s="488"/>
    </row>
    <row r="1845" ht="15.75" customHeight="1">
      <c r="A1845" s="376">
        <v>2633.0</v>
      </c>
      <c r="B1845" s="380" t="s">
        <v>11202</v>
      </c>
      <c r="C1845" s="376" t="s">
        <v>3602</v>
      </c>
      <c r="D1845" s="376" t="s">
        <v>3629</v>
      </c>
      <c r="E1845" s="376" t="s">
        <v>11205</v>
      </c>
      <c r="F1845" s="487"/>
    </row>
    <row r="1846" ht="15.75" customHeight="1">
      <c r="A1846" s="376">
        <v>2617.0</v>
      </c>
      <c r="B1846" s="380" t="s">
        <v>11207</v>
      </c>
      <c r="C1846" s="376" t="s">
        <v>3602</v>
      </c>
      <c r="D1846" s="376" t="s">
        <v>3629</v>
      </c>
      <c r="E1846" s="376" t="s">
        <v>11208</v>
      </c>
      <c r="F1846" s="488"/>
    </row>
    <row r="1847" ht="15.75" customHeight="1">
      <c r="A1847" s="376">
        <v>2618.0</v>
      </c>
      <c r="B1847" s="380" t="s">
        <v>11211</v>
      </c>
      <c r="C1847" s="376" t="s">
        <v>3602</v>
      </c>
      <c r="D1847" s="376" t="s">
        <v>3629</v>
      </c>
      <c r="E1847" s="376" t="s">
        <v>11213</v>
      </c>
      <c r="F1847" s="487"/>
    </row>
    <row r="1848" ht="15.75" customHeight="1">
      <c r="A1848" s="376">
        <v>2632.0</v>
      </c>
      <c r="B1848" s="380" t="s">
        <v>11214</v>
      </c>
      <c r="C1848" s="376" t="s">
        <v>3602</v>
      </c>
      <c r="D1848" s="376" t="s">
        <v>3629</v>
      </c>
      <c r="E1848" s="376" t="s">
        <v>11217</v>
      </c>
      <c r="F1848" s="488"/>
    </row>
    <row r="1849" ht="15.75" customHeight="1">
      <c r="A1849" s="376">
        <v>2631.0</v>
      </c>
      <c r="B1849" s="380" t="s">
        <v>11219</v>
      </c>
      <c r="C1849" s="376" t="s">
        <v>3602</v>
      </c>
      <c r="D1849" s="376" t="s">
        <v>3629</v>
      </c>
      <c r="E1849" s="376" t="s">
        <v>11220</v>
      </c>
      <c r="F1849" s="487"/>
    </row>
    <row r="1850" ht="15.75" customHeight="1">
      <c r="A1850" s="376">
        <v>2619.0</v>
      </c>
      <c r="B1850" s="380" t="s">
        <v>11223</v>
      </c>
      <c r="C1850" s="376" t="s">
        <v>3602</v>
      </c>
      <c r="D1850" s="376" t="s">
        <v>3629</v>
      </c>
      <c r="E1850" s="376" t="s">
        <v>11225</v>
      </c>
      <c r="F1850" s="488"/>
    </row>
    <row r="1851" ht="15.75" customHeight="1">
      <c r="A1851" s="376">
        <v>2620.0</v>
      </c>
      <c r="B1851" s="380" t="s">
        <v>11227</v>
      </c>
      <c r="C1851" s="376" t="s">
        <v>3602</v>
      </c>
      <c r="D1851" s="376" t="s">
        <v>3629</v>
      </c>
      <c r="E1851" s="376" t="s">
        <v>11230</v>
      </c>
      <c r="F1851" s="487"/>
    </row>
    <row r="1852" ht="15.75" customHeight="1">
      <c r="A1852" s="376">
        <v>25968.0</v>
      </c>
      <c r="B1852" s="380" t="s">
        <v>11231</v>
      </c>
      <c r="C1852" s="376" t="s">
        <v>3602</v>
      </c>
      <c r="D1852" s="376" t="s">
        <v>3629</v>
      </c>
      <c r="E1852" s="376" t="s">
        <v>11233</v>
      </c>
      <c r="F1852" s="488"/>
    </row>
    <row r="1853" ht="15.75" customHeight="1">
      <c r="A1853" s="376">
        <v>38369.0</v>
      </c>
      <c r="B1853" s="380" t="s">
        <v>11236</v>
      </c>
      <c r="C1853" s="376" t="s">
        <v>3602</v>
      </c>
      <c r="D1853" s="376" t="s">
        <v>3603</v>
      </c>
      <c r="E1853" s="376" t="s">
        <v>11237</v>
      </c>
      <c r="F1853" s="487"/>
    </row>
    <row r="1854" ht="15.75" customHeight="1">
      <c r="A1854" s="376">
        <v>38370.0</v>
      </c>
      <c r="B1854" s="380" t="s">
        <v>11240</v>
      </c>
      <c r="C1854" s="376" t="s">
        <v>3602</v>
      </c>
      <c r="D1854" s="376" t="s">
        <v>3603</v>
      </c>
      <c r="E1854" s="376" t="s">
        <v>11237</v>
      </c>
      <c r="F1854" s="488"/>
    </row>
    <row r="1855" ht="15.75" customHeight="1">
      <c r="A1855" s="376">
        <v>38372.0</v>
      </c>
      <c r="B1855" s="380" t="s">
        <v>11243</v>
      </c>
      <c r="C1855" s="376" t="s">
        <v>3602</v>
      </c>
      <c r="D1855" s="376" t="s">
        <v>3603</v>
      </c>
      <c r="E1855" s="376" t="s">
        <v>11245</v>
      </c>
      <c r="F1855" s="487"/>
    </row>
    <row r="1856" ht="15.75" customHeight="1">
      <c r="A1856" s="376">
        <v>2357.0</v>
      </c>
      <c r="B1856" s="380" t="s">
        <v>11247</v>
      </c>
      <c r="C1856" s="376" t="s">
        <v>3637</v>
      </c>
      <c r="D1856" s="376" t="s">
        <v>3603</v>
      </c>
      <c r="E1856" s="376" t="s">
        <v>11249</v>
      </c>
      <c r="F1856" s="488"/>
    </row>
    <row r="1857" ht="15.75" customHeight="1">
      <c r="A1857" s="376">
        <v>40806.0</v>
      </c>
      <c r="B1857" s="380" t="s">
        <v>11252</v>
      </c>
      <c r="C1857" s="376" t="s">
        <v>4564</v>
      </c>
      <c r="D1857" s="376" t="s">
        <v>3603</v>
      </c>
      <c r="E1857" s="376" t="s">
        <v>11253</v>
      </c>
      <c r="F1857" s="487"/>
    </row>
    <row r="1858" ht="15.75" customHeight="1">
      <c r="A1858" s="376">
        <v>2355.0</v>
      </c>
      <c r="B1858" s="380" t="s">
        <v>11254</v>
      </c>
      <c r="C1858" s="376" t="s">
        <v>3637</v>
      </c>
      <c r="D1858" s="376" t="s">
        <v>3603</v>
      </c>
      <c r="E1858" s="376" t="s">
        <v>11255</v>
      </c>
      <c r="F1858" s="488"/>
    </row>
    <row r="1859" ht="15.75" customHeight="1">
      <c r="A1859" s="376">
        <v>40805.0</v>
      </c>
      <c r="B1859" s="380" t="s">
        <v>11256</v>
      </c>
      <c r="C1859" s="376" t="s">
        <v>4564</v>
      </c>
      <c r="D1859" s="376" t="s">
        <v>3603</v>
      </c>
      <c r="E1859" s="376" t="s">
        <v>11259</v>
      </c>
      <c r="F1859" s="487"/>
    </row>
    <row r="1860" ht="15.75" customHeight="1">
      <c r="A1860" s="376">
        <v>2358.0</v>
      </c>
      <c r="B1860" s="380" t="s">
        <v>11261</v>
      </c>
      <c r="C1860" s="376" t="s">
        <v>3637</v>
      </c>
      <c r="D1860" s="376" t="s">
        <v>3603</v>
      </c>
      <c r="E1860" s="376" t="s">
        <v>7057</v>
      </c>
      <c r="F1860" s="488"/>
    </row>
    <row r="1861" ht="15.75" customHeight="1">
      <c r="A1861" s="376">
        <v>40807.0</v>
      </c>
      <c r="B1861" s="380" t="s">
        <v>11264</v>
      </c>
      <c r="C1861" s="376" t="s">
        <v>4564</v>
      </c>
      <c r="D1861" s="376" t="s">
        <v>3603</v>
      </c>
      <c r="E1861" s="376" t="s">
        <v>11266</v>
      </c>
      <c r="F1861" s="487"/>
    </row>
    <row r="1862" ht="15.75" customHeight="1">
      <c r="A1862" s="376">
        <v>2359.0</v>
      </c>
      <c r="B1862" s="380" t="s">
        <v>11267</v>
      </c>
      <c r="C1862" s="376" t="s">
        <v>3637</v>
      </c>
      <c r="D1862" s="376" t="s">
        <v>3603</v>
      </c>
      <c r="E1862" s="376" t="s">
        <v>11268</v>
      </c>
      <c r="F1862" s="488"/>
    </row>
    <row r="1863" ht="15.75" customHeight="1">
      <c r="A1863" s="376">
        <v>40808.0</v>
      </c>
      <c r="B1863" s="380" t="s">
        <v>11271</v>
      </c>
      <c r="C1863" s="376" t="s">
        <v>4564</v>
      </c>
      <c r="D1863" s="376" t="s">
        <v>3603</v>
      </c>
      <c r="E1863" s="376" t="s">
        <v>11273</v>
      </c>
      <c r="F1863" s="487"/>
    </row>
    <row r="1864" ht="15.75" customHeight="1">
      <c r="A1864" s="376">
        <v>43144.0</v>
      </c>
      <c r="B1864" s="380" t="s">
        <v>11274</v>
      </c>
      <c r="C1864" s="376" t="s">
        <v>3745</v>
      </c>
      <c r="D1864" s="376" t="s">
        <v>3603</v>
      </c>
      <c r="E1864" s="376" t="s">
        <v>11277</v>
      </c>
      <c r="F1864" s="488"/>
    </row>
    <row r="1865" ht="15.75" customHeight="1">
      <c r="A1865" s="376">
        <v>39397.0</v>
      </c>
      <c r="B1865" s="380" t="s">
        <v>11279</v>
      </c>
      <c r="C1865" s="376" t="s">
        <v>3993</v>
      </c>
      <c r="D1865" s="376" t="s">
        <v>3603</v>
      </c>
      <c r="E1865" s="376" t="s">
        <v>7612</v>
      </c>
      <c r="F1865" s="487"/>
    </row>
    <row r="1866" ht="15.75" customHeight="1">
      <c r="A1866" s="376">
        <v>2692.0</v>
      </c>
      <c r="B1866" s="380" t="s">
        <v>11280</v>
      </c>
      <c r="C1866" s="376" t="s">
        <v>3993</v>
      </c>
      <c r="D1866" s="376" t="s">
        <v>3603</v>
      </c>
      <c r="E1866" s="376" t="s">
        <v>6970</v>
      </c>
      <c r="F1866" s="488"/>
    </row>
    <row r="1867" ht="15.75" customHeight="1">
      <c r="A1867" s="376">
        <v>6.0</v>
      </c>
      <c r="B1867" s="380" t="s">
        <v>11284</v>
      </c>
      <c r="C1867" s="376" t="s">
        <v>3993</v>
      </c>
      <c r="D1867" s="376" t="s">
        <v>3603</v>
      </c>
      <c r="E1867" s="376" t="s">
        <v>11285</v>
      </c>
      <c r="F1867" s="487"/>
    </row>
    <row r="1868" ht="15.75" customHeight="1">
      <c r="A1868" s="376">
        <v>5330.0</v>
      </c>
      <c r="B1868" s="380" t="s">
        <v>11286</v>
      </c>
      <c r="C1868" s="376" t="s">
        <v>3993</v>
      </c>
      <c r="D1868" s="376" t="s">
        <v>3603</v>
      </c>
      <c r="E1868" s="376" t="s">
        <v>11289</v>
      </c>
      <c r="F1868" s="488"/>
    </row>
    <row r="1869" ht="15.75" customHeight="1">
      <c r="A1869" s="376">
        <v>26017.0</v>
      </c>
      <c r="B1869" s="380" t="s">
        <v>11291</v>
      </c>
      <c r="C1869" s="376" t="s">
        <v>3602</v>
      </c>
      <c r="D1869" s="376" t="s">
        <v>3603</v>
      </c>
      <c r="E1869" s="376" t="s">
        <v>11292</v>
      </c>
      <c r="F1869" s="487"/>
    </row>
    <row r="1870" ht="15.75" customHeight="1">
      <c r="A1870" s="376">
        <v>25931.0</v>
      </c>
      <c r="B1870" s="380" t="s">
        <v>11295</v>
      </c>
      <c r="C1870" s="376" t="s">
        <v>3602</v>
      </c>
      <c r="D1870" s="376" t="s">
        <v>3603</v>
      </c>
      <c r="E1870" s="376" t="s">
        <v>11297</v>
      </c>
      <c r="F1870" s="488"/>
    </row>
    <row r="1871" ht="15.75" customHeight="1">
      <c r="A1871" s="376">
        <v>38140.0</v>
      </c>
      <c r="B1871" s="380" t="s">
        <v>11301</v>
      </c>
      <c r="C1871" s="376" t="s">
        <v>3602</v>
      </c>
      <c r="D1871" s="376" t="s">
        <v>3653</v>
      </c>
      <c r="E1871" s="376" t="s">
        <v>11302</v>
      </c>
      <c r="F1871" s="487"/>
    </row>
    <row r="1872" ht="15.75" customHeight="1">
      <c r="A1872" s="376">
        <v>13887.0</v>
      </c>
      <c r="B1872" s="380" t="s">
        <v>11304</v>
      </c>
      <c r="C1872" s="376" t="s">
        <v>3602</v>
      </c>
      <c r="D1872" s="376" t="s">
        <v>3603</v>
      </c>
      <c r="E1872" s="376" t="s">
        <v>11306</v>
      </c>
      <c r="F1872" s="488"/>
    </row>
    <row r="1873" ht="15.75" customHeight="1">
      <c r="A1873" s="376">
        <v>26018.0</v>
      </c>
      <c r="B1873" s="380" t="s">
        <v>11308</v>
      </c>
      <c r="C1873" s="376" t="s">
        <v>3602</v>
      </c>
      <c r="D1873" s="376" t="s">
        <v>3603</v>
      </c>
      <c r="E1873" s="376" t="s">
        <v>11309</v>
      </c>
      <c r="F1873" s="487"/>
    </row>
    <row r="1874" ht="15.75" customHeight="1">
      <c r="A1874" s="376">
        <v>26019.0</v>
      </c>
      <c r="B1874" s="380" t="s">
        <v>11312</v>
      </c>
      <c r="C1874" s="376" t="s">
        <v>3602</v>
      </c>
      <c r="D1874" s="376" t="s">
        <v>3603</v>
      </c>
      <c r="E1874" s="376" t="s">
        <v>11314</v>
      </c>
      <c r="F1874" s="488"/>
    </row>
    <row r="1875" ht="15.75" customHeight="1">
      <c r="A1875" s="376">
        <v>26020.0</v>
      </c>
      <c r="B1875" s="380" t="s">
        <v>11316</v>
      </c>
      <c r="C1875" s="376" t="s">
        <v>3602</v>
      </c>
      <c r="D1875" s="376" t="s">
        <v>3603</v>
      </c>
      <c r="E1875" s="376" t="s">
        <v>6953</v>
      </c>
      <c r="F1875" s="487"/>
    </row>
    <row r="1876" ht="15.75" customHeight="1">
      <c r="A1876" s="376">
        <v>34544.0</v>
      </c>
      <c r="B1876" s="380" t="s">
        <v>11319</v>
      </c>
      <c r="C1876" s="376" t="s">
        <v>3602</v>
      </c>
      <c r="D1876" s="376" t="s">
        <v>3603</v>
      </c>
      <c r="E1876" s="376" t="s">
        <v>11320</v>
      </c>
      <c r="F1876" s="488"/>
    </row>
    <row r="1877" ht="15.75" customHeight="1">
      <c r="A1877" s="376">
        <v>34729.0</v>
      </c>
      <c r="B1877" s="380" t="s">
        <v>11321</v>
      </c>
      <c r="C1877" s="376" t="s">
        <v>3602</v>
      </c>
      <c r="D1877" s="376" t="s">
        <v>3603</v>
      </c>
      <c r="E1877" s="376" t="s">
        <v>11323</v>
      </c>
      <c r="F1877" s="487"/>
    </row>
    <row r="1878" ht="15.75" customHeight="1">
      <c r="A1878" s="376">
        <v>34734.0</v>
      </c>
      <c r="B1878" s="380" t="s">
        <v>11325</v>
      </c>
      <c r="C1878" s="376" t="s">
        <v>3602</v>
      </c>
      <c r="D1878" s="376" t="s">
        <v>3603</v>
      </c>
      <c r="E1878" s="376" t="s">
        <v>11327</v>
      </c>
      <c r="F1878" s="488"/>
    </row>
    <row r="1879" ht="15.75" customHeight="1">
      <c r="A1879" s="376">
        <v>34738.0</v>
      </c>
      <c r="B1879" s="380" t="s">
        <v>11328</v>
      </c>
      <c r="C1879" s="376" t="s">
        <v>3602</v>
      </c>
      <c r="D1879" s="376" t="s">
        <v>3603</v>
      </c>
      <c r="E1879" s="376" t="s">
        <v>11331</v>
      </c>
      <c r="F1879" s="487"/>
    </row>
    <row r="1880" ht="15.75" customHeight="1">
      <c r="A1880" s="376">
        <v>2391.0</v>
      </c>
      <c r="B1880" s="380" t="s">
        <v>11333</v>
      </c>
      <c r="C1880" s="376" t="s">
        <v>3602</v>
      </c>
      <c r="D1880" s="376" t="s">
        <v>3603</v>
      </c>
      <c r="E1880" s="376" t="s">
        <v>11334</v>
      </c>
      <c r="F1880" s="488"/>
    </row>
    <row r="1881" ht="15.75" customHeight="1">
      <c r="A1881" s="376">
        <v>2374.0</v>
      </c>
      <c r="B1881" s="380" t="s">
        <v>11337</v>
      </c>
      <c r="C1881" s="376" t="s">
        <v>3602</v>
      </c>
      <c r="D1881" s="376" t="s">
        <v>3603</v>
      </c>
      <c r="E1881" s="376" t="s">
        <v>11339</v>
      </c>
      <c r="F1881" s="487"/>
    </row>
    <row r="1882" ht="15.75" customHeight="1">
      <c r="A1882" s="376">
        <v>2377.0</v>
      </c>
      <c r="B1882" s="380" t="s">
        <v>11340</v>
      </c>
      <c r="C1882" s="376" t="s">
        <v>3602</v>
      </c>
      <c r="D1882" s="376" t="s">
        <v>3603</v>
      </c>
      <c r="E1882" s="376" t="s">
        <v>11343</v>
      </c>
      <c r="F1882" s="488"/>
    </row>
    <row r="1883" ht="15.75" customHeight="1">
      <c r="A1883" s="376">
        <v>2393.0</v>
      </c>
      <c r="B1883" s="380" t="s">
        <v>11345</v>
      </c>
      <c r="C1883" s="376" t="s">
        <v>3602</v>
      </c>
      <c r="D1883" s="376" t="s">
        <v>3603</v>
      </c>
      <c r="E1883" s="376" t="s">
        <v>11347</v>
      </c>
      <c r="F1883" s="487"/>
    </row>
    <row r="1884" ht="15.75" customHeight="1">
      <c r="A1884" s="376">
        <v>34705.0</v>
      </c>
      <c r="B1884" s="380" t="s">
        <v>11349</v>
      </c>
      <c r="C1884" s="376" t="s">
        <v>3602</v>
      </c>
      <c r="D1884" s="376" t="s">
        <v>3603</v>
      </c>
      <c r="E1884" s="376" t="s">
        <v>11351</v>
      </c>
      <c r="F1884" s="488"/>
    </row>
    <row r="1885" ht="15.75" customHeight="1">
      <c r="A1885" s="376">
        <v>34707.0</v>
      </c>
      <c r="B1885" s="380" t="s">
        <v>11352</v>
      </c>
      <c r="C1885" s="376" t="s">
        <v>3602</v>
      </c>
      <c r="D1885" s="376" t="s">
        <v>3603</v>
      </c>
      <c r="E1885" s="376" t="s">
        <v>11355</v>
      </c>
      <c r="F1885" s="487"/>
    </row>
    <row r="1886" ht="15.75" customHeight="1">
      <c r="A1886" s="376">
        <v>2378.0</v>
      </c>
      <c r="B1886" s="380" t="s">
        <v>11357</v>
      </c>
      <c r="C1886" s="376" t="s">
        <v>3602</v>
      </c>
      <c r="D1886" s="376" t="s">
        <v>3603</v>
      </c>
      <c r="E1886" s="376" t="s">
        <v>11358</v>
      </c>
      <c r="F1886" s="488"/>
    </row>
    <row r="1887" ht="15.75" customHeight="1">
      <c r="A1887" s="376">
        <v>2379.0</v>
      </c>
      <c r="B1887" s="380" t="s">
        <v>11361</v>
      </c>
      <c r="C1887" s="376" t="s">
        <v>3602</v>
      </c>
      <c r="D1887" s="376" t="s">
        <v>3603</v>
      </c>
      <c r="E1887" s="376" t="s">
        <v>11358</v>
      </c>
      <c r="F1887" s="487"/>
    </row>
    <row r="1888" ht="15.75" customHeight="1">
      <c r="A1888" s="376">
        <v>2376.0</v>
      </c>
      <c r="B1888" s="380" t="s">
        <v>11363</v>
      </c>
      <c r="C1888" s="376" t="s">
        <v>3602</v>
      </c>
      <c r="D1888" s="376" t="s">
        <v>3603</v>
      </c>
      <c r="E1888" s="376" t="s">
        <v>11366</v>
      </c>
      <c r="F1888" s="488"/>
    </row>
    <row r="1889" ht="15.75" customHeight="1">
      <c r="A1889" s="376">
        <v>2394.0</v>
      </c>
      <c r="B1889" s="380" t="s">
        <v>11368</v>
      </c>
      <c r="C1889" s="376" t="s">
        <v>3602</v>
      </c>
      <c r="D1889" s="376" t="s">
        <v>3603</v>
      </c>
      <c r="E1889" s="376" t="s">
        <v>11369</v>
      </c>
      <c r="F1889" s="487"/>
    </row>
    <row r="1890" ht="15.75" customHeight="1">
      <c r="A1890" s="376">
        <v>34686.0</v>
      </c>
      <c r="B1890" s="380" t="s">
        <v>11374</v>
      </c>
      <c r="C1890" s="376" t="s">
        <v>3602</v>
      </c>
      <c r="D1890" s="376" t="s">
        <v>3603</v>
      </c>
      <c r="E1890" s="376" t="s">
        <v>11376</v>
      </c>
      <c r="F1890" s="488"/>
    </row>
    <row r="1891" ht="15.75" customHeight="1">
      <c r="A1891" s="376">
        <v>34616.0</v>
      </c>
      <c r="B1891" s="380" t="s">
        <v>11379</v>
      </c>
      <c r="C1891" s="376" t="s">
        <v>3602</v>
      </c>
      <c r="D1891" s="376" t="s">
        <v>3603</v>
      </c>
      <c r="E1891" s="376" t="s">
        <v>11381</v>
      </c>
      <c r="F1891" s="487"/>
    </row>
    <row r="1892" ht="15.75" customHeight="1">
      <c r="A1892" s="376">
        <v>34623.0</v>
      </c>
      <c r="B1892" s="380" t="s">
        <v>11383</v>
      </c>
      <c r="C1892" s="376" t="s">
        <v>3602</v>
      </c>
      <c r="D1892" s="376" t="s">
        <v>3603</v>
      </c>
      <c r="E1892" s="376" t="s">
        <v>11384</v>
      </c>
      <c r="F1892" s="488"/>
    </row>
    <row r="1893" ht="15.75" customHeight="1">
      <c r="A1893" s="376">
        <v>34628.0</v>
      </c>
      <c r="B1893" s="380" t="s">
        <v>11386</v>
      </c>
      <c r="C1893" s="376" t="s">
        <v>3602</v>
      </c>
      <c r="D1893" s="376" t="s">
        <v>3603</v>
      </c>
      <c r="E1893" s="376" t="s">
        <v>11388</v>
      </c>
      <c r="F1893" s="487"/>
    </row>
    <row r="1894" ht="15.75" customHeight="1">
      <c r="A1894" s="376">
        <v>34653.0</v>
      </c>
      <c r="B1894" s="380" t="s">
        <v>11390</v>
      </c>
      <c r="C1894" s="376" t="s">
        <v>3602</v>
      </c>
      <c r="D1894" s="376" t="s">
        <v>3603</v>
      </c>
      <c r="E1894" s="376" t="s">
        <v>4156</v>
      </c>
      <c r="F1894" s="488"/>
    </row>
    <row r="1895" ht="15.75" customHeight="1">
      <c r="A1895" s="376">
        <v>34688.0</v>
      </c>
      <c r="B1895" s="380" t="s">
        <v>11394</v>
      </c>
      <c r="C1895" s="376" t="s">
        <v>3602</v>
      </c>
      <c r="D1895" s="376" t="s">
        <v>3603</v>
      </c>
      <c r="E1895" s="376" t="s">
        <v>11395</v>
      </c>
      <c r="F1895" s="487"/>
    </row>
    <row r="1896" ht="15.75" customHeight="1">
      <c r="A1896" s="376">
        <v>34709.0</v>
      </c>
      <c r="B1896" s="380" t="s">
        <v>11399</v>
      </c>
      <c r="C1896" s="376" t="s">
        <v>3602</v>
      </c>
      <c r="D1896" s="376" t="s">
        <v>3603</v>
      </c>
      <c r="E1896" s="376" t="s">
        <v>11400</v>
      </c>
      <c r="F1896" s="488"/>
    </row>
    <row r="1897" ht="15.75" customHeight="1">
      <c r="A1897" s="376">
        <v>34714.0</v>
      </c>
      <c r="B1897" s="380" t="s">
        <v>11402</v>
      </c>
      <c r="C1897" s="376" t="s">
        <v>3602</v>
      </c>
      <c r="D1897" s="376" t="s">
        <v>3603</v>
      </c>
      <c r="E1897" s="376" t="s">
        <v>11404</v>
      </c>
      <c r="F1897" s="487"/>
    </row>
    <row r="1898" ht="15.75" customHeight="1">
      <c r="A1898" s="376">
        <v>2388.0</v>
      </c>
      <c r="B1898" s="380" t="s">
        <v>11406</v>
      </c>
      <c r="C1898" s="376" t="s">
        <v>3602</v>
      </c>
      <c r="D1898" s="376" t="s">
        <v>3603</v>
      </c>
      <c r="E1898" s="376" t="s">
        <v>11407</v>
      </c>
      <c r="F1898" s="488"/>
    </row>
    <row r="1899" ht="15.75" customHeight="1">
      <c r="A1899" s="376">
        <v>34606.0</v>
      </c>
      <c r="B1899" s="380" t="s">
        <v>11411</v>
      </c>
      <c r="C1899" s="376" t="s">
        <v>3602</v>
      </c>
      <c r="D1899" s="376" t="s">
        <v>3603</v>
      </c>
      <c r="E1899" s="376" t="s">
        <v>11412</v>
      </c>
      <c r="F1899" s="487"/>
    </row>
    <row r="1900" ht="15.75" customHeight="1">
      <c r="A1900" s="376">
        <v>34689.0</v>
      </c>
      <c r="B1900" s="380" t="s">
        <v>11414</v>
      </c>
      <c r="C1900" s="376" t="s">
        <v>3602</v>
      </c>
      <c r="D1900" s="376" t="s">
        <v>3603</v>
      </c>
      <c r="E1900" s="376" t="s">
        <v>8361</v>
      </c>
      <c r="F1900" s="488"/>
    </row>
    <row r="1901" ht="15.75" customHeight="1">
      <c r="A1901" s="376">
        <v>2370.0</v>
      </c>
      <c r="B1901" s="380" t="s">
        <v>11418</v>
      </c>
      <c r="C1901" s="376" t="s">
        <v>3602</v>
      </c>
      <c r="D1901" s="376" t="s">
        <v>3653</v>
      </c>
      <c r="E1901" s="376" t="s">
        <v>8857</v>
      </c>
      <c r="F1901" s="487"/>
    </row>
    <row r="1902" ht="15.75" customHeight="1">
      <c r="A1902" s="376">
        <v>2386.0</v>
      </c>
      <c r="B1902" s="380" t="s">
        <v>11421</v>
      </c>
      <c r="C1902" s="376" t="s">
        <v>3602</v>
      </c>
      <c r="D1902" s="376" t="s">
        <v>3603</v>
      </c>
      <c r="E1902" s="376" t="s">
        <v>3022</v>
      </c>
      <c r="F1902" s="488"/>
    </row>
    <row r="1903" ht="15.75" customHeight="1">
      <c r="A1903" s="376">
        <v>2392.0</v>
      </c>
      <c r="B1903" s="380" t="s">
        <v>11425</v>
      </c>
      <c r="C1903" s="376" t="s">
        <v>3602</v>
      </c>
      <c r="D1903" s="376" t="s">
        <v>3603</v>
      </c>
      <c r="E1903" s="376" t="s">
        <v>11426</v>
      </c>
      <c r="F1903" s="487"/>
    </row>
    <row r="1904" ht="15.75" customHeight="1">
      <c r="A1904" s="376">
        <v>2373.0</v>
      </c>
      <c r="B1904" s="380" t="s">
        <v>11429</v>
      </c>
      <c r="C1904" s="376" t="s">
        <v>3602</v>
      </c>
      <c r="D1904" s="376" t="s">
        <v>3603</v>
      </c>
      <c r="E1904" s="376" t="s">
        <v>11431</v>
      </c>
      <c r="F1904" s="488"/>
    </row>
    <row r="1905" ht="15.75" customHeight="1">
      <c r="A1905" s="376">
        <v>39465.0</v>
      </c>
      <c r="B1905" s="380" t="s">
        <v>11432</v>
      </c>
      <c r="C1905" s="376" t="s">
        <v>3602</v>
      </c>
      <c r="D1905" s="376" t="s">
        <v>3603</v>
      </c>
      <c r="E1905" s="376" t="s">
        <v>11435</v>
      </c>
      <c r="F1905" s="487"/>
    </row>
    <row r="1906" ht="15.75" customHeight="1">
      <c r="A1906" s="376">
        <v>39466.0</v>
      </c>
      <c r="B1906" s="380" t="s">
        <v>11437</v>
      </c>
      <c r="C1906" s="376" t="s">
        <v>3602</v>
      </c>
      <c r="D1906" s="376" t="s">
        <v>3603</v>
      </c>
      <c r="E1906" s="376" t="s">
        <v>11438</v>
      </c>
      <c r="F1906" s="488"/>
    </row>
    <row r="1907" ht="15.75" customHeight="1">
      <c r="A1907" s="376">
        <v>39467.0</v>
      </c>
      <c r="B1907" s="380" t="s">
        <v>11442</v>
      </c>
      <c r="C1907" s="376" t="s">
        <v>3602</v>
      </c>
      <c r="D1907" s="376" t="s">
        <v>3603</v>
      </c>
      <c r="E1907" s="376" t="s">
        <v>11443</v>
      </c>
      <c r="F1907" s="487"/>
    </row>
    <row r="1908" ht="15.75" customHeight="1">
      <c r="A1908" s="376">
        <v>39468.0</v>
      </c>
      <c r="B1908" s="380" t="s">
        <v>11446</v>
      </c>
      <c r="C1908" s="376" t="s">
        <v>3602</v>
      </c>
      <c r="D1908" s="376" t="s">
        <v>3603</v>
      </c>
      <c r="E1908" s="376" t="s">
        <v>11448</v>
      </c>
      <c r="F1908" s="488"/>
    </row>
    <row r="1909" ht="15.75" customHeight="1">
      <c r="A1909" s="376">
        <v>39469.0</v>
      </c>
      <c r="B1909" s="380" t="s">
        <v>11449</v>
      </c>
      <c r="C1909" s="376" t="s">
        <v>3602</v>
      </c>
      <c r="D1909" s="376" t="s">
        <v>3603</v>
      </c>
      <c r="E1909" s="376" t="s">
        <v>11452</v>
      </c>
      <c r="F1909" s="487"/>
    </row>
    <row r="1910" ht="15.75" customHeight="1">
      <c r="A1910" s="376">
        <v>39470.0</v>
      </c>
      <c r="B1910" s="380" t="s">
        <v>11454</v>
      </c>
      <c r="C1910" s="376" t="s">
        <v>3602</v>
      </c>
      <c r="D1910" s="376" t="s">
        <v>3603</v>
      </c>
      <c r="E1910" s="376" t="s">
        <v>11455</v>
      </c>
      <c r="F1910" s="488"/>
    </row>
    <row r="1911" ht="15.75" customHeight="1">
      <c r="A1911" s="376">
        <v>39471.0</v>
      </c>
      <c r="B1911" s="380" t="s">
        <v>11459</v>
      </c>
      <c r="C1911" s="376" t="s">
        <v>3602</v>
      </c>
      <c r="D1911" s="376" t="s">
        <v>3603</v>
      </c>
      <c r="E1911" s="376" t="s">
        <v>11460</v>
      </c>
      <c r="F1911" s="487"/>
    </row>
    <row r="1912" ht="15.75" customHeight="1">
      <c r="A1912" s="376">
        <v>39472.0</v>
      </c>
      <c r="B1912" s="380" t="s">
        <v>11462</v>
      </c>
      <c r="C1912" s="376" t="s">
        <v>3602</v>
      </c>
      <c r="D1912" s="376" t="s">
        <v>3603</v>
      </c>
      <c r="E1912" s="376" t="s">
        <v>11465</v>
      </c>
      <c r="F1912" s="488"/>
    </row>
    <row r="1913" ht="15.75" customHeight="1">
      <c r="A1913" s="376">
        <v>39473.0</v>
      </c>
      <c r="B1913" s="380" t="s">
        <v>11468</v>
      </c>
      <c r="C1913" s="376" t="s">
        <v>3602</v>
      </c>
      <c r="D1913" s="376" t="s">
        <v>3603</v>
      </c>
      <c r="E1913" s="376" t="s">
        <v>11470</v>
      </c>
      <c r="F1913" s="487"/>
    </row>
    <row r="1914" ht="15.75" customHeight="1">
      <c r="A1914" s="376">
        <v>39474.0</v>
      </c>
      <c r="B1914" s="380" t="s">
        <v>11473</v>
      </c>
      <c r="C1914" s="376" t="s">
        <v>3602</v>
      </c>
      <c r="D1914" s="376" t="s">
        <v>3603</v>
      </c>
      <c r="E1914" s="376" t="s">
        <v>11058</v>
      </c>
      <c r="F1914" s="488"/>
    </row>
    <row r="1915" ht="15.75" customHeight="1">
      <c r="A1915" s="376">
        <v>39475.0</v>
      </c>
      <c r="B1915" s="380" t="s">
        <v>11478</v>
      </c>
      <c r="C1915" s="376" t="s">
        <v>3602</v>
      </c>
      <c r="D1915" s="376" t="s">
        <v>3603</v>
      </c>
      <c r="E1915" s="376" t="s">
        <v>11479</v>
      </c>
      <c r="F1915" s="487"/>
    </row>
    <row r="1916" ht="15.75" customHeight="1">
      <c r="A1916" s="376">
        <v>39476.0</v>
      </c>
      <c r="B1916" s="380" t="s">
        <v>11480</v>
      </c>
      <c r="C1916" s="376" t="s">
        <v>3602</v>
      </c>
      <c r="D1916" s="376" t="s">
        <v>3603</v>
      </c>
      <c r="E1916" s="376" t="s">
        <v>11483</v>
      </c>
      <c r="F1916" s="488"/>
    </row>
    <row r="1917" ht="15.75" customHeight="1">
      <c r="A1917" s="376">
        <v>39477.0</v>
      </c>
      <c r="B1917" s="380" t="s">
        <v>11485</v>
      </c>
      <c r="C1917" s="376" t="s">
        <v>3602</v>
      </c>
      <c r="D1917" s="376" t="s">
        <v>3603</v>
      </c>
      <c r="E1917" s="376" t="s">
        <v>11488</v>
      </c>
      <c r="F1917" s="487"/>
    </row>
    <row r="1918" ht="15.75" customHeight="1">
      <c r="A1918" s="376">
        <v>39478.0</v>
      </c>
      <c r="B1918" s="380" t="s">
        <v>11490</v>
      </c>
      <c r="C1918" s="376" t="s">
        <v>3602</v>
      </c>
      <c r="D1918" s="376" t="s">
        <v>3603</v>
      </c>
      <c r="E1918" s="376" t="s">
        <v>11494</v>
      </c>
      <c r="F1918" s="488"/>
    </row>
    <row r="1919" ht="15.75" customHeight="1">
      <c r="A1919" s="376">
        <v>39479.0</v>
      </c>
      <c r="B1919" s="380" t="s">
        <v>11496</v>
      </c>
      <c r="C1919" s="376" t="s">
        <v>3602</v>
      </c>
      <c r="D1919" s="376" t="s">
        <v>3603</v>
      </c>
      <c r="E1919" s="376" t="s">
        <v>11498</v>
      </c>
      <c r="F1919" s="487"/>
    </row>
    <row r="1920" ht="15.75" customHeight="1">
      <c r="A1920" s="376">
        <v>39480.0</v>
      </c>
      <c r="B1920" s="380" t="s">
        <v>11500</v>
      </c>
      <c r="C1920" s="376" t="s">
        <v>3602</v>
      </c>
      <c r="D1920" s="376" t="s">
        <v>3603</v>
      </c>
      <c r="E1920" s="376" t="s">
        <v>11501</v>
      </c>
      <c r="F1920" s="488"/>
    </row>
    <row r="1921" ht="15.75" customHeight="1">
      <c r="A1921" s="376">
        <v>39459.0</v>
      </c>
      <c r="B1921" s="380" t="s">
        <v>11504</v>
      </c>
      <c r="C1921" s="376" t="s">
        <v>3602</v>
      </c>
      <c r="D1921" s="376" t="s">
        <v>3603</v>
      </c>
      <c r="E1921" s="376" t="s">
        <v>11506</v>
      </c>
      <c r="F1921" s="487"/>
    </row>
    <row r="1922" ht="15.75" customHeight="1">
      <c r="A1922" s="376">
        <v>39445.0</v>
      </c>
      <c r="B1922" s="380" t="s">
        <v>11507</v>
      </c>
      <c r="C1922" s="376" t="s">
        <v>3602</v>
      </c>
      <c r="D1922" s="376" t="s">
        <v>3603</v>
      </c>
      <c r="E1922" s="376" t="s">
        <v>11510</v>
      </c>
      <c r="F1922" s="488"/>
    </row>
    <row r="1923" ht="15.75" customHeight="1">
      <c r="A1923" s="376">
        <v>39446.0</v>
      </c>
      <c r="B1923" s="380" t="s">
        <v>11512</v>
      </c>
      <c r="C1923" s="376" t="s">
        <v>3602</v>
      </c>
      <c r="D1923" s="376" t="s">
        <v>3603</v>
      </c>
      <c r="E1923" s="376" t="s">
        <v>11514</v>
      </c>
      <c r="F1923" s="487"/>
    </row>
    <row r="1924" ht="15.75" customHeight="1">
      <c r="A1924" s="376">
        <v>39447.0</v>
      </c>
      <c r="B1924" s="380" t="s">
        <v>11517</v>
      </c>
      <c r="C1924" s="376" t="s">
        <v>3602</v>
      </c>
      <c r="D1924" s="376" t="s">
        <v>3603</v>
      </c>
      <c r="E1924" s="376" t="s">
        <v>11518</v>
      </c>
      <c r="F1924" s="488"/>
    </row>
    <row r="1925" ht="15.75" customHeight="1">
      <c r="A1925" s="376">
        <v>39448.0</v>
      </c>
      <c r="B1925" s="380" t="s">
        <v>11521</v>
      </c>
      <c r="C1925" s="376" t="s">
        <v>3602</v>
      </c>
      <c r="D1925" s="376" t="s">
        <v>3603</v>
      </c>
      <c r="E1925" s="376" t="s">
        <v>11522</v>
      </c>
      <c r="F1925" s="487"/>
    </row>
    <row r="1926" ht="15.75" customHeight="1">
      <c r="A1926" s="376">
        <v>39450.0</v>
      </c>
      <c r="B1926" s="380" t="s">
        <v>11524</v>
      </c>
      <c r="C1926" s="376" t="s">
        <v>3602</v>
      </c>
      <c r="D1926" s="376" t="s">
        <v>3603</v>
      </c>
      <c r="E1926" s="376" t="s">
        <v>11525</v>
      </c>
      <c r="F1926" s="488"/>
    </row>
    <row r="1927" ht="15.75" customHeight="1">
      <c r="A1927" s="376">
        <v>39451.0</v>
      </c>
      <c r="B1927" s="380" t="s">
        <v>11527</v>
      </c>
      <c r="C1927" s="376" t="s">
        <v>3602</v>
      </c>
      <c r="D1927" s="376" t="s">
        <v>3603</v>
      </c>
      <c r="E1927" s="376" t="s">
        <v>11530</v>
      </c>
      <c r="F1927" s="487"/>
    </row>
    <row r="1928" ht="15.75" customHeight="1">
      <c r="A1928" s="376">
        <v>39452.0</v>
      </c>
      <c r="B1928" s="380" t="s">
        <v>11531</v>
      </c>
      <c r="C1928" s="376" t="s">
        <v>3602</v>
      </c>
      <c r="D1928" s="376" t="s">
        <v>3603</v>
      </c>
      <c r="E1928" s="376" t="s">
        <v>11533</v>
      </c>
      <c r="F1928" s="488"/>
    </row>
    <row r="1929" ht="15.75" customHeight="1">
      <c r="A1929" s="376">
        <v>39523.0</v>
      </c>
      <c r="B1929" s="380" t="s">
        <v>11536</v>
      </c>
      <c r="C1929" s="376" t="s">
        <v>3602</v>
      </c>
      <c r="D1929" s="376" t="s">
        <v>3603</v>
      </c>
      <c r="E1929" s="376" t="s">
        <v>11537</v>
      </c>
      <c r="F1929" s="487"/>
    </row>
    <row r="1930" ht="15.75" customHeight="1">
      <c r="A1930" s="376">
        <v>39449.0</v>
      </c>
      <c r="B1930" s="380" t="s">
        <v>11538</v>
      </c>
      <c r="C1930" s="376" t="s">
        <v>3602</v>
      </c>
      <c r="D1930" s="376" t="s">
        <v>3603</v>
      </c>
      <c r="E1930" s="376" t="s">
        <v>11540</v>
      </c>
      <c r="F1930" s="488"/>
    </row>
    <row r="1931" ht="15.75" customHeight="1">
      <c r="A1931" s="376">
        <v>39455.0</v>
      </c>
      <c r="B1931" s="380" t="s">
        <v>11542</v>
      </c>
      <c r="C1931" s="376" t="s">
        <v>3602</v>
      </c>
      <c r="D1931" s="376" t="s">
        <v>3603</v>
      </c>
      <c r="E1931" s="376" t="s">
        <v>11544</v>
      </c>
      <c r="F1931" s="487"/>
    </row>
    <row r="1932" ht="15.75" customHeight="1">
      <c r="A1932" s="376">
        <v>39456.0</v>
      </c>
      <c r="B1932" s="380" t="s">
        <v>11545</v>
      </c>
      <c r="C1932" s="376" t="s">
        <v>3602</v>
      </c>
      <c r="D1932" s="376" t="s">
        <v>3603</v>
      </c>
      <c r="E1932" s="376" t="s">
        <v>11547</v>
      </c>
      <c r="F1932" s="488"/>
    </row>
    <row r="1933" ht="15.75" customHeight="1">
      <c r="A1933" s="376">
        <v>39457.0</v>
      </c>
      <c r="B1933" s="380" t="s">
        <v>11549</v>
      </c>
      <c r="C1933" s="376" t="s">
        <v>3602</v>
      </c>
      <c r="D1933" s="376" t="s">
        <v>3603</v>
      </c>
      <c r="E1933" s="376" t="s">
        <v>11551</v>
      </c>
      <c r="F1933" s="487"/>
    </row>
    <row r="1934" ht="15.75" customHeight="1">
      <c r="A1934" s="376">
        <v>39458.0</v>
      </c>
      <c r="B1934" s="380" t="s">
        <v>11552</v>
      </c>
      <c r="C1934" s="376" t="s">
        <v>3602</v>
      </c>
      <c r="D1934" s="376" t="s">
        <v>3603</v>
      </c>
      <c r="E1934" s="376" t="s">
        <v>11554</v>
      </c>
      <c r="F1934" s="488"/>
    </row>
    <row r="1935" ht="15.75" customHeight="1">
      <c r="A1935" s="376">
        <v>39464.0</v>
      </c>
      <c r="B1935" s="380" t="s">
        <v>11556</v>
      </c>
      <c r="C1935" s="376" t="s">
        <v>3602</v>
      </c>
      <c r="D1935" s="376" t="s">
        <v>3603</v>
      </c>
      <c r="E1935" s="376" t="s">
        <v>11558</v>
      </c>
      <c r="F1935" s="487"/>
    </row>
    <row r="1936" ht="15.75" customHeight="1">
      <c r="A1936" s="376">
        <v>39460.0</v>
      </c>
      <c r="B1936" s="380" t="s">
        <v>11559</v>
      </c>
      <c r="C1936" s="376" t="s">
        <v>3602</v>
      </c>
      <c r="D1936" s="376" t="s">
        <v>3603</v>
      </c>
      <c r="E1936" s="376" t="s">
        <v>11560</v>
      </c>
      <c r="F1936" s="488"/>
    </row>
    <row r="1937" ht="15.75" customHeight="1">
      <c r="A1937" s="376">
        <v>39461.0</v>
      </c>
      <c r="B1937" s="380" t="s">
        <v>11563</v>
      </c>
      <c r="C1937" s="376" t="s">
        <v>3602</v>
      </c>
      <c r="D1937" s="376" t="s">
        <v>3603</v>
      </c>
      <c r="E1937" s="376" t="s">
        <v>11565</v>
      </c>
      <c r="F1937" s="487"/>
    </row>
    <row r="1938" ht="15.75" customHeight="1">
      <c r="A1938" s="376">
        <v>39462.0</v>
      </c>
      <c r="B1938" s="380" t="s">
        <v>11566</v>
      </c>
      <c r="C1938" s="376" t="s">
        <v>3602</v>
      </c>
      <c r="D1938" s="376" t="s">
        <v>3603</v>
      </c>
      <c r="E1938" s="376" t="s">
        <v>11568</v>
      </c>
      <c r="F1938" s="488"/>
    </row>
    <row r="1939" ht="15.75" customHeight="1">
      <c r="A1939" s="376">
        <v>39463.0</v>
      </c>
      <c r="B1939" s="380" t="s">
        <v>11571</v>
      </c>
      <c r="C1939" s="376" t="s">
        <v>3602</v>
      </c>
      <c r="D1939" s="376" t="s">
        <v>3603</v>
      </c>
      <c r="E1939" s="376" t="s">
        <v>11572</v>
      </c>
      <c r="F1939" s="487"/>
    </row>
    <row r="1940" ht="15.75" customHeight="1">
      <c r="A1940" s="376">
        <v>26039.0</v>
      </c>
      <c r="B1940" s="380" t="s">
        <v>11575</v>
      </c>
      <c r="C1940" s="376" t="s">
        <v>3602</v>
      </c>
      <c r="D1940" s="376" t="s">
        <v>3629</v>
      </c>
      <c r="E1940" s="376" t="s">
        <v>11577</v>
      </c>
      <c r="F1940" s="488"/>
    </row>
    <row r="1941" ht="15.75" customHeight="1">
      <c r="A1941" s="376">
        <v>2401.0</v>
      </c>
      <c r="B1941" s="380" t="s">
        <v>11578</v>
      </c>
      <c r="C1941" s="376" t="s">
        <v>3602</v>
      </c>
      <c r="D1941" s="376" t="s">
        <v>3629</v>
      </c>
      <c r="E1941" s="376" t="s">
        <v>11579</v>
      </c>
      <c r="F1941" s="487"/>
    </row>
    <row r="1942" ht="15.75" customHeight="1">
      <c r="A1942" s="376">
        <v>38870.0</v>
      </c>
      <c r="B1942" s="380" t="s">
        <v>11583</v>
      </c>
      <c r="C1942" s="376" t="s">
        <v>3602</v>
      </c>
      <c r="D1942" s="376" t="s">
        <v>3629</v>
      </c>
      <c r="E1942" s="376" t="s">
        <v>11584</v>
      </c>
      <c r="F1942" s="488"/>
    </row>
    <row r="1943" ht="15.75" customHeight="1">
      <c r="A1943" s="376">
        <v>38869.0</v>
      </c>
      <c r="B1943" s="380" t="s">
        <v>11586</v>
      </c>
      <c r="C1943" s="376" t="s">
        <v>3602</v>
      </c>
      <c r="D1943" s="376" t="s">
        <v>3629</v>
      </c>
      <c r="E1943" s="376" t="s">
        <v>11589</v>
      </c>
      <c r="F1943" s="487"/>
    </row>
    <row r="1944" ht="15.75" customHeight="1">
      <c r="A1944" s="376">
        <v>38872.0</v>
      </c>
      <c r="B1944" s="380" t="s">
        <v>11590</v>
      </c>
      <c r="C1944" s="376" t="s">
        <v>3602</v>
      </c>
      <c r="D1944" s="376" t="s">
        <v>3629</v>
      </c>
      <c r="E1944" s="376" t="s">
        <v>11591</v>
      </c>
      <c r="F1944" s="488"/>
    </row>
    <row r="1945" ht="15.75" customHeight="1">
      <c r="A1945" s="376">
        <v>38871.0</v>
      </c>
      <c r="B1945" s="380" t="s">
        <v>11595</v>
      </c>
      <c r="C1945" s="376" t="s">
        <v>3602</v>
      </c>
      <c r="D1945" s="376" t="s">
        <v>3629</v>
      </c>
      <c r="E1945" s="376" t="s">
        <v>11596</v>
      </c>
      <c r="F1945" s="487"/>
    </row>
    <row r="1946" ht="15.75" customHeight="1">
      <c r="A1946" s="376">
        <v>39283.0</v>
      </c>
      <c r="B1946" s="380" t="s">
        <v>11598</v>
      </c>
      <c r="C1946" s="376" t="s">
        <v>3602</v>
      </c>
      <c r="D1946" s="376" t="s">
        <v>3629</v>
      </c>
      <c r="E1946" s="376" t="s">
        <v>11600</v>
      </c>
      <c r="F1946" s="488"/>
    </row>
    <row r="1947" ht="15.75" customHeight="1">
      <c r="A1947" s="376">
        <v>39284.0</v>
      </c>
      <c r="B1947" s="380" t="s">
        <v>11602</v>
      </c>
      <c r="C1947" s="376" t="s">
        <v>3602</v>
      </c>
      <c r="D1947" s="376" t="s">
        <v>3629</v>
      </c>
      <c r="E1947" s="376" t="s">
        <v>9740</v>
      </c>
      <c r="F1947" s="487"/>
    </row>
    <row r="1948" ht="15.75" customHeight="1">
      <c r="A1948" s="376">
        <v>39285.0</v>
      </c>
      <c r="B1948" s="380" t="s">
        <v>11606</v>
      </c>
      <c r="C1948" s="376" t="s">
        <v>3602</v>
      </c>
      <c r="D1948" s="376" t="s">
        <v>3629</v>
      </c>
      <c r="E1948" s="376" t="s">
        <v>11607</v>
      </c>
      <c r="F1948" s="488"/>
    </row>
    <row r="1949" ht="15.75" customHeight="1">
      <c r="A1949" s="376">
        <v>39286.0</v>
      </c>
      <c r="B1949" s="380" t="s">
        <v>11609</v>
      </c>
      <c r="C1949" s="376" t="s">
        <v>3602</v>
      </c>
      <c r="D1949" s="376" t="s">
        <v>3629</v>
      </c>
      <c r="E1949" s="376" t="s">
        <v>11612</v>
      </c>
      <c r="F1949" s="487"/>
    </row>
    <row r="1950" ht="15.75" customHeight="1">
      <c r="A1950" s="376">
        <v>39287.0</v>
      </c>
      <c r="B1950" s="380" t="s">
        <v>11613</v>
      </c>
      <c r="C1950" s="376" t="s">
        <v>3602</v>
      </c>
      <c r="D1950" s="376" t="s">
        <v>3629</v>
      </c>
      <c r="E1950" s="376" t="s">
        <v>11614</v>
      </c>
      <c r="F1950" s="488"/>
    </row>
    <row r="1951" ht="15.75" customHeight="1">
      <c r="A1951" s="376">
        <v>39288.0</v>
      </c>
      <c r="B1951" s="380" t="s">
        <v>11621</v>
      </c>
      <c r="C1951" s="376" t="s">
        <v>3602</v>
      </c>
      <c r="D1951" s="376" t="s">
        <v>3629</v>
      </c>
      <c r="E1951" s="376" t="s">
        <v>11622</v>
      </c>
      <c r="F1951" s="487"/>
    </row>
    <row r="1952" ht="15.75" customHeight="1">
      <c r="A1952" s="376">
        <v>2414.0</v>
      </c>
      <c r="B1952" s="380" t="s">
        <v>11625</v>
      </c>
      <c r="C1952" s="376" t="s">
        <v>3627</v>
      </c>
      <c r="D1952" s="376" t="s">
        <v>3629</v>
      </c>
      <c r="E1952" s="376" t="s">
        <v>11627</v>
      </c>
      <c r="F1952" s="488"/>
    </row>
    <row r="1953" ht="15.75" customHeight="1">
      <c r="A1953" s="376">
        <v>2413.0</v>
      </c>
      <c r="B1953" s="380" t="s">
        <v>11630</v>
      </c>
      <c r="C1953" s="376" t="s">
        <v>3627</v>
      </c>
      <c r="D1953" s="376" t="s">
        <v>3629</v>
      </c>
      <c r="E1953" s="376" t="s">
        <v>11632</v>
      </c>
      <c r="F1953" s="487"/>
    </row>
    <row r="1954" ht="15.75" customHeight="1">
      <c r="A1954" s="376">
        <v>2405.0</v>
      </c>
      <c r="B1954" s="380" t="s">
        <v>11633</v>
      </c>
      <c r="C1954" s="376" t="s">
        <v>3627</v>
      </c>
      <c r="D1954" s="376" t="s">
        <v>3629</v>
      </c>
      <c r="E1954" s="376" t="s">
        <v>11635</v>
      </c>
      <c r="F1954" s="488"/>
    </row>
    <row r="1955" ht="15.75" customHeight="1">
      <c r="A1955" s="376">
        <v>13361.0</v>
      </c>
      <c r="B1955" s="380" t="s">
        <v>11638</v>
      </c>
      <c r="C1955" s="376" t="s">
        <v>3627</v>
      </c>
      <c r="D1955" s="376" t="s">
        <v>3629</v>
      </c>
      <c r="E1955" s="376" t="s">
        <v>11639</v>
      </c>
      <c r="F1955" s="487"/>
    </row>
    <row r="1956" ht="15.75" customHeight="1">
      <c r="A1956" s="376">
        <v>11987.0</v>
      </c>
      <c r="B1956" s="380" t="s">
        <v>11642</v>
      </c>
      <c r="C1956" s="376" t="s">
        <v>3627</v>
      </c>
      <c r="D1956" s="376" t="s">
        <v>3629</v>
      </c>
      <c r="E1956" s="376" t="s">
        <v>11644</v>
      </c>
      <c r="F1956" s="488"/>
    </row>
    <row r="1957" ht="15.75" customHeight="1">
      <c r="A1957" s="376">
        <v>2416.0</v>
      </c>
      <c r="B1957" s="380" t="s">
        <v>11646</v>
      </c>
      <c r="C1957" s="376" t="s">
        <v>3627</v>
      </c>
      <c r="D1957" s="376" t="s">
        <v>3629</v>
      </c>
      <c r="E1957" s="376" t="s">
        <v>11648</v>
      </c>
      <c r="F1957" s="487"/>
    </row>
    <row r="1958" ht="15.75" customHeight="1">
      <c r="A1958" s="376">
        <v>2412.0</v>
      </c>
      <c r="B1958" s="380" t="s">
        <v>11650</v>
      </c>
      <c r="C1958" s="376" t="s">
        <v>3627</v>
      </c>
      <c r="D1958" s="376" t="s">
        <v>3629</v>
      </c>
      <c r="E1958" s="376" t="s">
        <v>11652</v>
      </c>
      <c r="F1958" s="488"/>
    </row>
    <row r="1959" ht="15.75" customHeight="1">
      <c r="A1959" s="376">
        <v>2411.0</v>
      </c>
      <c r="B1959" s="380" t="s">
        <v>11655</v>
      </c>
      <c r="C1959" s="376" t="s">
        <v>3627</v>
      </c>
      <c r="D1959" s="376" t="s">
        <v>3629</v>
      </c>
      <c r="E1959" s="376" t="s">
        <v>11639</v>
      </c>
      <c r="F1959" s="487"/>
    </row>
    <row r="1960" ht="15.75" customHeight="1">
      <c r="A1960" s="376">
        <v>2406.0</v>
      </c>
      <c r="B1960" s="380" t="s">
        <v>11658</v>
      </c>
      <c r="C1960" s="376" t="s">
        <v>3627</v>
      </c>
      <c r="D1960" s="376" t="s">
        <v>3629</v>
      </c>
      <c r="E1960" s="376" t="s">
        <v>11660</v>
      </c>
      <c r="F1960" s="488"/>
    </row>
    <row r="1961" ht="15.75" customHeight="1">
      <c r="A1961" s="376">
        <v>10571.0</v>
      </c>
      <c r="B1961" s="380" t="s">
        <v>11663</v>
      </c>
      <c r="C1961" s="376" t="s">
        <v>3627</v>
      </c>
      <c r="D1961" s="376" t="s">
        <v>3629</v>
      </c>
      <c r="E1961" s="376" t="s">
        <v>11664</v>
      </c>
      <c r="F1961" s="487"/>
    </row>
    <row r="1962" ht="15.75" customHeight="1">
      <c r="A1962" s="376">
        <v>11985.0</v>
      </c>
      <c r="B1962" s="380" t="s">
        <v>11665</v>
      </c>
      <c r="C1962" s="376" t="s">
        <v>3627</v>
      </c>
      <c r="D1962" s="376" t="s">
        <v>3629</v>
      </c>
      <c r="E1962" s="376" t="s">
        <v>11666</v>
      </c>
      <c r="F1962" s="488"/>
    </row>
    <row r="1963" ht="15.75" customHeight="1">
      <c r="A1963" s="376">
        <v>2410.0</v>
      </c>
      <c r="B1963" s="380" t="s">
        <v>11668</v>
      </c>
      <c r="C1963" s="376" t="s">
        <v>3627</v>
      </c>
      <c r="D1963" s="376" t="s">
        <v>3629</v>
      </c>
      <c r="E1963" s="376" t="s">
        <v>11669</v>
      </c>
      <c r="F1963" s="487"/>
    </row>
    <row r="1964" ht="15.75" customHeight="1">
      <c r="A1964" s="376">
        <v>2417.0</v>
      </c>
      <c r="B1964" s="380" t="s">
        <v>11672</v>
      </c>
      <c r="C1964" s="376" t="s">
        <v>3627</v>
      </c>
      <c r="D1964" s="376" t="s">
        <v>3629</v>
      </c>
      <c r="E1964" s="376" t="s">
        <v>11674</v>
      </c>
      <c r="F1964" s="488"/>
    </row>
    <row r="1965" ht="15.75" customHeight="1">
      <c r="A1965" s="376">
        <v>2415.0</v>
      </c>
      <c r="B1965" s="380" t="s">
        <v>11675</v>
      </c>
      <c r="C1965" s="376" t="s">
        <v>3627</v>
      </c>
      <c r="D1965" s="376" t="s">
        <v>3629</v>
      </c>
      <c r="E1965" s="376" t="s">
        <v>11678</v>
      </c>
      <c r="F1965" s="487"/>
    </row>
    <row r="1966" ht="15.75" customHeight="1">
      <c r="A1966" s="376">
        <v>13360.0</v>
      </c>
      <c r="B1966" s="380" t="s">
        <v>11680</v>
      </c>
      <c r="C1966" s="376" t="s">
        <v>3627</v>
      </c>
      <c r="D1966" s="376" t="s">
        <v>3629</v>
      </c>
      <c r="E1966" s="376" t="s">
        <v>11678</v>
      </c>
      <c r="F1966" s="488"/>
    </row>
    <row r="1967" ht="15.75" customHeight="1">
      <c r="A1967" s="376">
        <v>11983.0</v>
      </c>
      <c r="B1967" s="380" t="s">
        <v>11683</v>
      </c>
      <c r="C1967" s="376" t="s">
        <v>3627</v>
      </c>
      <c r="D1967" s="376" t="s">
        <v>3629</v>
      </c>
      <c r="E1967" s="376" t="s">
        <v>11684</v>
      </c>
      <c r="F1967" s="487"/>
    </row>
    <row r="1968" ht="15.75" customHeight="1">
      <c r="A1968" s="376">
        <v>11986.0</v>
      </c>
      <c r="B1968" s="380" t="s">
        <v>11685</v>
      </c>
      <c r="C1968" s="376" t="s">
        <v>3627</v>
      </c>
      <c r="D1968" s="376" t="s">
        <v>3629</v>
      </c>
      <c r="E1968" s="376" t="s">
        <v>11688</v>
      </c>
      <c r="F1968" s="488"/>
    </row>
    <row r="1969" ht="15.75" customHeight="1">
      <c r="A1969" s="376">
        <v>25976.0</v>
      </c>
      <c r="B1969" s="380" t="s">
        <v>11690</v>
      </c>
      <c r="C1969" s="376" t="s">
        <v>3627</v>
      </c>
      <c r="D1969" s="376" t="s">
        <v>3603</v>
      </c>
      <c r="E1969" s="376" t="s">
        <v>11692</v>
      </c>
      <c r="F1969" s="487"/>
    </row>
    <row r="1970" ht="15.75" customHeight="1">
      <c r="A1970" s="376">
        <v>10629.0</v>
      </c>
      <c r="B1970" s="380" t="s">
        <v>11694</v>
      </c>
      <c r="C1970" s="376" t="s">
        <v>3627</v>
      </c>
      <c r="D1970" s="376" t="s">
        <v>3603</v>
      </c>
      <c r="E1970" s="376" t="s">
        <v>11696</v>
      </c>
      <c r="F1970" s="488"/>
    </row>
    <row r="1971" ht="15.75" customHeight="1">
      <c r="A1971" s="376">
        <v>10698.0</v>
      </c>
      <c r="B1971" s="380" t="s">
        <v>11698</v>
      </c>
      <c r="C1971" s="376" t="s">
        <v>3627</v>
      </c>
      <c r="D1971" s="376" t="s">
        <v>3603</v>
      </c>
      <c r="E1971" s="376" t="s">
        <v>11700</v>
      </c>
      <c r="F1971" s="487"/>
    </row>
    <row r="1972" ht="15.75" customHeight="1">
      <c r="A1972" s="376">
        <v>40521.0</v>
      </c>
      <c r="B1972" s="380" t="s">
        <v>11702</v>
      </c>
      <c r="C1972" s="376" t="s">
        <v>3602</v>
      </c>
      <c r="D1972" s="376" t="s">
        <v>3603</v>
      </c>
      <c r="E1972" s="376" t="s">
        <v>11703</v>
      </c>
      <c r="F1972" s="488"/>
    </row>
    <row r="1973" ht="15.75" customHeight="1">
      <c r="A1973" s="376">
        <v>2432.0</v>
      </c>
      <c r="B1973" s="380" t="s">
        <v>11707</v>
      </c>
      <c r="C1973" s="376" t="s">
        <v>3602</v>
      </c>
      <c r="D1973" s="376" t="s">
        <v>3603</v>
      </c>
      <c r="E1973" s="376" t="s">
        <v>11009</v>
      </c>
      <c r="F1973" s="487"/>
    </row>
    <row r="1974" ht="15.75" customHeight="1">
      <c r="A1974" s="376">
        <v>2418.0</v>
      </c>
      <c r="B1974" s="380" t="s">
        <v>11710</v>
      </c>
      <c r="C1974" s="376" t="s">
        <v>3602</v>
      </c>
      <c r="D1974" s="376" t="s">
        <v>3653</v>
      </c>
      <c r="E1974" s="376" t="s">
        <v>11712</v>
      </c>
      <c r="F1974" s="488"/>
    </row>
    <row r="1975" ht="15.75" customHeight="1">
      <c r="A1975" s="376">
        <v>2433.0</v>
      </c>
      <c r="B1975" s="380" t="s">
        <v>11713</v>
      </c>
      <c r="C1975" s="376" t="s">
        <v>3602</v>
      </c>
      <c r="D1975" s="376" t="s">
        <v>3603</v>
      </c>
      <c r="E1975" s="376" t="s">
        <v>11716</v>
      </c>
      <c r="F1975" s="487"/>
    </row>
    <row r="1976" ht="15.75" customHeight="1">
      <c r="A1976" s="376">
        <v>2420.0</v>
      </c>
      <c r="B1976" s="380" t="s">
        <v>11717</v>
      </c>
      <c r="C1976" s="376" t="s">
        <v>3602</v>
      </c>
      <c r="D1976" s="376" t="s">
        <v>3603</v>
      </c>
      <c r="E1976" s="376" t="s">
        <v>11718</v>
      </c>
      <c r="F1976" s="488"/>
    </row>
    <row r="1977" ht="15.75" customHeight="1">
      <c r="A1977" s="376">
        <v>2421.0</v>
      </c>
      <c r="B1977" s="380" t="s">
        <v>11722</v>
      </c>
      <c r="C1977" s="376" t="s">
        <v>3602</v>
      </c>
      <c r="D1977" s="376" t="s">
        <v>3603</v>
      </c>
      <c r="E1977" s="376" t="s">
        <v>11723</v>
      </c>
      <c r="F1977" s="487"/>
    </row>
    <row r="1978" ht="15.75" customHeight="1">
      <c r="A1978" s="376">
        <v>11447.0</v>
      </c>
      <c r="B1978" s="380" t="s">
        <v>11724</v>
      </c>
      <c r="C1978" s="376" t="s">
        <v>3602</v>
      </c>
      <c r="D1978" s="376" t="s">
        <v>3603</v>
      </c>
      <c r="E1978" s="376" t="s">
        <v>11727</v>
      </c>
      <c r="F1978" s="488"/>
    </row>
    <row r="1979" ht="15.75" customHeight="1">
      <c r="A1979" s="376">
        <v>2429.0</v>
      </c>
      <c r="B1979" s="380" t="s">
        <v>11729</v>
      </c>
      <c r="C1979" s="376" t="s">
        <v>3602</v>
      </c>
      <c r="D1979" s="376" t="s">
        <v>3603</v>
      </c>
      <c r="E1979" s="376" t="s">
        <v>11730</v>
      </c>
      <c r="F1979" s="487"/>
    </row>
    <row r="1980" ht="15.75" customHeight="1">
      <c r="A1980" s="376">
        <v>11449.0</v>
      </c>
      <c r="B1980" s="380" t="s">
        <v>11733</v>
      </c>
      <c r="C1980" s="376" t="s">
        <v>3602</v>
      </c>
      <c r="D1980" s="376" t="s">
        <v>3603</v>
      </c>
      <c r="E1980" s="376" t="s">
        <v>11735</v>
      </c>
      <c r="F1980" s="488"/>
    </row>
    <row r="1981" ht="15.75" customHeight="1">
      <c r="A1981" s="376">
        <v>11451.0</v>
      </c>
      <c r="B1981" s="380" t="s">
        <v>11737</v>
      </c>
      <c r="C1981" s="376" t="s">
        <v>3602</v>
      </c>
      <c r="D1981" s="376" t="s">
        <v>3603</v>
      </c>
      <c r="E1981" s="376" t="s">
        <v>11740</v>
      </c>
      <c r="F1981" s="487"/>
    </row>
    <row r="1982" ht="15.75" customHeight="1">
      <c r="A1982" s="376">
        <v>11116.0</v>
      </c>
      <c r="B1982" s="380" t="s">
        <v>11742</v>
      </c>
      <c r="C1982" s="376" t="s">
        <v>3602</v>
      </c>
      <c r="D1982" s="376" t="s">
        <v>3603</v>
      </c>
      <c r="E1982" s="376" t="s">
        <v>11745</v>
      </c>
      <c r="F1982" s="488"/>
    </row>
    <row r="1983" ht="15.75" customHeight="1">
      <c r="A1983" s="376">
        <v>38411.0</v>
      </c>
      <c r="B1983" s="380" t="s">
        <v>11747</v>
      </c>
      <c r="C1983" s="376" t="s">
        <v>3602</v>
      </c>
      <c r="D1983" s="376" t="s">
        <v>3603</v>
      </c>
      <c r="E1983" s="376" t="s">
        <v>11750</v>
      </c>
      <c r="F1983" s="487"/>
    </row>
    <row r="1984" ht="15.75" customHeight="1">
      <c r="A1984" s="376">
        <v>1370.0</v>
      </c>
      <c r="B1984" s="380" t="s">
        <v>11751</v>
      </c>
      <c r="C1984" s="376" t="s">
        <v>3602</v>
      </c>
      <c r="D1984" s="376" t="s">
        <v>3603</v>
      </c>
      <c r="E1984" s="376" t="s">
        <v>11753</v>
      </c>
      <c r="F1984" s="488"/>
    </row>
    <row r="1985" ht="15.75" customHeight="1">
      <c r="A1985" s="376">
        <v>38189.0</v>
      </c>
      <c r="B1985" s="380" t="s">
        <v>11756</v>
      </c>
      <c r="C1985" s="376" t="s">
        <v>3602</v>
      </c>
      <c r="D1985" s="376" t="s">
        <v>3603</v>
      </c>
      <c r="E1985" s="376" t="s">
        <v>11760</v>
      </c>
      <c r="F1985" s="487"/>
    </row>
    <row r="1986" ht="15.75" customHeight="1">
      <c r="A1986" s="376">
        <v>38190.0</v>
      </c>
      <c r="B1986" s="380" t="s">
        <v>11763</v>
      </c>
      <c r="C1986" s="376" t="s">
        <v>3602</v>
      </c>
      <c r="D1986" s="376" t="s">
        <v>3603</v>
      </c>
      <c r="E1986" s="376" t="s">
        <v>11765</v>
      </c>
      <c r="F1986" s="488"/>
    </row>
    <row r="1987" ht="15.75" customHeight="1">
      <c r="A1987" s="376">
        <v>36516.0</v>
      </c>
      <c r="B1987" s="380" t="s">
        <v>11766</v>
      </c>
      <c r="C1987" s="376" t="s">
        <v>3602</v>
      </c>
      <c r="D1987" s="376" t="s">
        <v>3629</v>
      </c>
      <c r="E1987" s="376" t="s">
        <v>11768</v>
      </c>
      <c r="F1987" s="487"/>
    </row>
    <row r="1988" ht="15.75" customHeight="1">
      <c r="A1988" s="376">
        <v>34777.0</v>
      </c>
      <c r="B1988" s="380" t="s">
        <v>11771</v>
      </c>
      <c r="C1988" s="376" t="s">
        <v>3602</v>
      </c>
      <c r="D1988" s="376" t="s">
        <v>3603</v>
      </c>
      <c r="E1988" s="376" t="s">
        <v>7490</v>
      </c>
      <c r="F1988" s="488"/>
    </row>
    <row r="1989" ht="15.75" customHeight="1">
      <c r="A1989" s="376">
        <v>7273.0</v>
      </c>
      <c r="B1989" s="380" t="s">
        <v>11774</v>
      </c>
      <c r="C1989" s="376" t="s">
        <v>3602</v>
      </c>
      <c r="D1989" s="376" t="s">
        <v>3603</v>
      </c>
      <c r="E1989" s="376" t="s">
        <v>11776</v>
      </c>
      <c r="F1989" s="487"/>
    </row>
    <row r="1990" ht="15.75" customHeight="1">
      <c r="A1990" s="376">
        <v>7272.0</v>
      </c>
      <c r="B1990" s="380" t="s">
        <v>11777</v>
      </c>
      <c r="C1990" s="376" t="s">
        <v>3602</v>
      </c>
      <c r="D1990" s="376" t="s">
        <v>3603</v>
      </c>
      <c r="E1990" s="376" t="s">
        <v>11778</v>
      </c>
      <c r="F1990" s="488"/>
    </row>
    <row r="1991" ht="15.75" customHeight="1">
      <c r="A1991" s="376">
        <v>10605.0</v>
      </c>
      <c r="B1991" s="380" t="s">
        <v>11782</v>
      </c>
      <c r="C1991" s="376" t="s">
        <v>3602</v>
      </c>
      <c r="D1991" s="376" t="s">
        <v>3603</v>
      </c>
      <c r="E1991" s="376" t="s">
        <v>11783</v>
      </c>
      <c r="F1991" s="487"/>
    </row>
    <row r="1992" ht="15.75" customHeight="1">
      <c r="A1992" s="376">
        <v>10604.0</v>
      </c>
      <c r="B1992" s="380" t="s">
        <v>11784</v>
      </c>
      <c r="C1992" s="376" t="s">
        <v>3602</v>
      </c>
      <c r="D1992" s="376" t="s">
        <v>3603</v>
      </c>
      <c r="E1992" s="376" t="s">
        <v>11785</v>
      </c>
      <c r="F1992" s="488"/>
    </row>
    <row r="1993" ht="15.75" customHeight="1">
      <c r="A1993" s="376">
        <v>672.0</v>
      </c>
      <c r="B1993" s="380" t="s">
        <v>11789</v>
      </c>
      <c r="C1993" s="376" t="s">
        <v>3602</v>
      </c>
      <c r="D1993" s="376" t="s">
        <v>3603</v>
      </c>
      <c r="E1993" s="376" t="s">
        <v>6088</v>
      </c>
      <c r="F1993" s="487"/>
    </row>
    <row r="1994" ht="15.75" customHeight="1">
      <c r="A1994" s="376">
        <v>668.0</v>
      </c>
      <c r="B1994" s="380" t="s">
        <v>11793</v>
      </c>
      <c r="C1994" s="376" t="s">
        <v>3602</v>
      </c>
      <c r="D1994" s="376" t="s">
        <v>3603</v>
      </c>
      <c r="E1994" s="376" t="s">
        <v>11794</v>
      </c>
      <c r="F1994" s="488"/>
    </row>
    <row r="1995" ht="15.75" customHeight="1">
      <c r="A1995" s="376">
        <v>10578.0</v>
      </c>
      <c r="B1995" s="380" t="s">
        <v>11798</v>
      </c>
      <c r="C1995" s="376" t="s">
        <v>3602</v>
      </c>
      <c r="D1995" s="376" t="s">
        <v>3603</v>
      </c>
      <c r="E1995" s="376" t="s">
        <v>11799</v>
      </c>
      <c r="F1995" s="487"/>
    </row>
    <row r="1996" ht="15.75" customHeight="1">
      <c r="A1996" s="376">
        <v>666.0</v>
      </c>
      <c r="B1996" s="380" t="s">
        <v>11801</v>
      </c>
      <c r="C1996" s="376" t="s">
        <v>3602</v>
      </c>
      <c r="D1996" s="376" t="s">
        <v>3603</v>
      </c>
      <c r="E1996" s="376" t="s">
        <v>11804</v>
      </c>
      <c r="F1996" s="488"/>
    </row>
    <row r="1997" ht="15.75" customHeight="1">
      <c r="A1997" s="376">
        <v>665.0</v>
      </c>
      <c r="B1997" s="380" t="s">
        <v>11807</v>
      </c>
      <c r="C1997" s="376" t="s">
        <v>3602</v>
      </c>
      <c r="D1997" s="376" t="s">
        <v>3603</v>
      </c>
      <c r="E1997" s="376" t="s">
        <v>11809</v>
      </c>
      <c r="F1997" s="487"/>
    </row>
    <row r="1998" ht="15.75" customHeight="1">
      <c r="A1998" s="376">
        <v>10577.0</v>
      </c>
      <c r="B1998" s="380" t="s">
        <v>11813</v>
      </c>
      <c r="C1998" s="376" t="s">
        <v>3602</v>
      </c>
      <c r="D1998" s="376" t="s">
        <v>3603</v>
      </c>
      <c r="E1998" s="376" t="s">
        <v>11814</v>
      </c>
      <c r="F1998" s="488"/>
    </row>
    <row r="1999" ht="15.75" customHeight="1">
      <c r="A1999" s="376">
        <v>10583.0</v>
      </c>
      <c r="B1999" s="380" t="s">
        <v>11817</v>
      </c>
      <c r="C1999" s="376" t="s">
        <v>3602</v>
      </c>
      <c r="D1999" s="376" t="s">
        <v>3603</v>
      </c>
      <c r="E1999" s="376" t="s">
        <v>11819</v>
      </c>
      <c r="F1999" s="487"/>
    </row>
    <row r="2000" ht="15.75" customHeight="1">
      <c r="A2000" s="376">
        <v>10579.0</v>
      </c>
      <c r="B2000" s="380" t="s">
        <v>11820</v>
      </c>
      <c r="C2000" s="376" t="s">
        <v>3602</v>
      </c>
      <c r="D2000" s="376" t="s">
        <v>3603</v>
      </c>
      <c r="E2000" s="376" t="s">
        <v>11824</v>
      </c>
      <c r="F2000" s="488"/>
    </row>
    <row r="2001" ht="15.75" customHeight="1">
      <c r="A2001" s="376">
        <v>10582.0</v>
      </c>
      <c r="B2001" s="380" t="s">
        <v>11826</v>
      </c>
      <c r="C2001" s="376" t="s">
        <v>3602</v>
      </c>
      <c r="D2001" s="376" t="s">
        <v>3603</v>
      </c>
      <c r="E2001" s="376" t="s">
        <v>5255</v>
      </c>
      <c r="F2001" s="487"/>
    </row>
    <row r="2002" ht="15.75" customHeight="1">
      <c r="A2002" s="376">
        <v>2436.0</v>
      </c>
      <c r="B2002" s="380" t="s">
        <v>1621</v>
      </c>
      <c r="C2002" s="376" t="s">
        <v>3637</v>
      </c>
      <c r="D2002" s="376" t="s">
        <v>3653</v>
      </c>
      <c r="E2002" s="376" t="s">
        <v>7716</v>
      </c>
      <c r="F2002" s="488"/>
    </row>
    <row r="2003" ht="15.75" customHeight="1">
      <c r="A2003" s="376">
        <v>40918.0</v>
      </c>
      <c r="B2003" s="380" t="s">
        <v>11831</v>
      </c>
      <c r="C2003" s="376" t="s">
        <v>4564</v>
      </c>
      <c r="D2003" s="376" t="s">
        <v>3603</v>
      </c>
      <c r="E2003" s="376" t="s">
        <v>11832</v>
      </c>
      <c r="F2003" s="487"/>
    </row>
    <row r="2004" ht="15.75" customHeight="1">
      <c r="A2004" s="376">
        <v>2439.0</v>
      </c>
      <c r="B2004" s="380" t="s">
        <v>11833</v>
      </c>
      <c r="C2004" s="376" t="s">
        <v>3637</v>
      </c>
      <c r="D2004" s="376" t="s">
        <v>3603</v>
      </c>
      <c r="E2004" s="376" t="s">
        <v>11836</v>
      </c>
      <c r="F2004" s="488"/>
    </row>
    <row r="2005" ht="15.75" customHeight="1">
      <c r="A2005" s="376">
        <v>40923.0</v>
      </c>
      <c r="B2005" s="380" t="s">
        <v>11838</v>
      </c>
      <c r="C2005" s="376" t="s">
        <v>4564</v>
      </c>
      <c r="D2005" s="376" t="s">
        <v>3603</v>
      </c>
      <c r="E2005" s="376" t="s">
        <v>11839</v>
      </c>
      <c r="F2005" s="487"/>
    </row>
    <row r="2006" ht="15.75" customHeight="1">
      <c r="A2006" s="376">
        <v>10998.0</v>
      </c>
      <c r="B2006" s="380" t="s">
        <v>11842</v>
      </c>
      <c r="C2006" s="376" t="s">
        <v>3745</v>
      </c>
      <c r="D2006" s="376" t="s">
        <v>3603</v>
      </c>
      <c r="E2006" s="376" t="s">
        <v>11844</v>
      </c>
      <c r="F2006" s="488"/>
    </row>
    <row r="2007" ht="15.75" customHeight="1">
      <c r="A2007" s="376">
        <v>11002.0</v>
      </c>
      <c r="B2007" s="380" t="s">
        <v>11845</v>
      </c>
      <c r="C2007" s="376" t="s">
        <v>3745</v>
      </c>
      <c r="D2007" s="376" t="s">
        <v>3603</v>
      </c>
      <c r="E2007" s="376" t="s">
        <v>3075</v>
      </c>
      <c r="F2007" s="487"/>
    </row>
    <row r="2008" ht="15.75" customHeight="1">
      <c r="A2008" s="376">
        <v>10999.0</v>
      </c>
      <c r="B2008" s="380" t="s">
        <v>11849</v>
      </c>
      <c r="C2008" s="376" t="s">
        <v>3745</v>
      </c>
      <c r="D2008" s="376" t="s">
        <v>3603</v>
      </c>
      <c r="E2008" s="376" t="s">
        <v>4357</v>
      </c>
      <c r="F2008" s="488"/>
    </row>
    <row r="2009" ht="15.75" customHeight="1">
      <c r="A2009" s="376">
        <v>10997.0</v>
      </c>
      <c r="B2009" s="380" t="s">
        <v>11853</v>
      </c>
      <c r="C2009" s="376" t="s">
        <v>3745</v>
      </c>
      <c r="D2009" s="376" t="s">
        <v>3653</v>
      </c>
      <c r="E2009" s="376" t="s">
        <v>2745</v>
      </c>
      <c r="F2009" s="487"/>
    </row>
    <row r="2010" ht="15.75" customHeight="1">
      <c r="A2010" s="376">
        <v>2685.0</v>
      </c>
      <c r="B2010" s="380" t="s">
        <v>11854</v>
      </c>
      <c r="C2010" s="376" t="s">
        <v>3730</v>
      </c>
      <c r="D2010" s="376" t="s">
        <v>3603</v>
      </c>
      <c r="E2010" s="376" t="s">
        <v>6953</v>
      </c>
      <c r="F2010" s="488"/>
    </row>
    <row r="2011" ht="15.75" customHeight="1">
      <c r="A2011" s="376">
        <v>2680.0</v>
      </c>
      <c r="B2011" s="380" t="s">
        <v>11858</v>
      </c>
      <c r="C2011" s="376" t="s">
        <v>3730</v>
      </c>
      <c r="D2011" s="376" t="s">
        <v>3603</v>
      </c>
      <c r="E2011" s="376" t="s">
        <v>4866</v>
      </c>
      <c r="F2011" s="487"/>
    </row>
    <row r="2012" ht="15.75" customHeight="1">
      <c r="A2012" s="376">
        <v>2684.0</v>
      </c>
      <c r="B2012" s="380" t="s">
        <v>11861</v>
      </c>
      <c r="C2012" s="376" t="s">
        <v>3730</v>
      </c>
      <c r="D2012" s="376" t="s">
        <v>3603</v>
      </c>
      <c r="E2012" s="376" t="s">
        <v>5546</v>
      </c>
      <c r="F2012" s="488"/>
    </row>
    <row r="2013" ht="15.75" customHeight="1">
      <c r="A2013" s="376">
        <v>2673.0</v>
      </c>
      <c r="B2013" s="380" t="s">
        <v>11863</v>
      </c>
      <c r="C2013" s="376" t="s">
        <v>3730</v>
      </c>
      <c r="D2013" s="376" t="s">
        <v>3653</v>
      </c>
      <c r="E2013" s="376" t="s">
        <v>6046</v>
      </c>
      <c r="F2013" s="487"/>
    </row>
    <row r="2014" ht="15.75" customHeight="1">
      <c r="A2014" s="376">
        <v>2681.0</v>
      </c>
      <c r="B2014" s="380" t="s">
        <v>11867</v>
      </c>
      <c r="C2014" s="376" t="s">
        <v>3730</v>
      </c>
      <c r="D2014" s="376" t="s">
        <v>3603</v>
      </c>
      <c r="E2014" s="376" t="s">
        <v>3215</v>
      </c>
      <c r="F2014" s="488"/>
    </row>
    <row r="2015" ht="15.75" customHeight="1">
      <c r="A2015" s="376">
        <v>2682.0</v>
      </c>
      <c r="B2015" s="380" t="s">
        <v>11871</v>
      </c>
      <c r="C2015" s="376" t="s">
        <v>3730</v>
      </c>
      <c r="D2015" s="376" t="s">
        <v>3603</v>
      </c>
      <c r="E2015" s="376" t="s">
        <v>11874</v>
      </c>
      <c r="F2015" s="487"/>
    </row>
    <row r="2016" ht="15.75" customHeight="1">
      <c r="A2016" s="376">
        <v>2686.0</v>
      </c>
      <c r="B2016" s="380" t="s">
        <v>11876</v>
      </c>
      <c r="C2016" s="376" t="s">
        <v>3730</v>
      </c>
      <c r="D2016" s="376" t="s">
        <v>3603</v>
      </c>
      <c r="E2016" s="376" t="s">
        <v>11878</v>
      </c>
      <c r="F2016" s="488"/>
    </row>
    <row r="2017" ht="15.75" customHeight="1">
      <c r="A2017" s="376">
        <v>2674.0</v>
      </c>
      <c r="B2017" s="380" t="s">
        <v>11881</v>
      </c>
      <c r="C2017" s="376" t="s">
        <v>3730</v>
      </c>
      <c r="D2017" s="376" t="s">
        <v>3603</v>
      </c>
      <c r="E2017" s="376" t="s">
        <v>3879</v>
      </c>
      <c r="F2017" s="487"/>
    </row>
    <row r="2018" ht="15.75" customHeight="1">
      <c r="A2018" s="376">
        <v>2683.0</v>
      </c>
      <c r="B2018" s="380" t="s">
        <v>11882</v>
      </c>
      <c r="C2018" s="376" t="s">
        <v>3730</v>
      </c>
      <c r="D2018" s="376" t="s">
        <v>3603</v>
      </c>
      <c r="E2018" s="376" t="s">
        <v>11885</v>
      </c>
      <c r="F2018" s="488"/>
    </row>
    <row r="2019" ht="15.75" customHeight="1">
      <c r="A2019" s="376">
        <v>2676.0</v>
      </c>
      <c r="B2019" s="380" t="s">
        <v>11887</v>
      </c>
      <c r="C2019" s="376" t="s">
        <v>3730</v>
      </c>
      <c r="D2019" s="376" t="s">
        <v>3603</v>
      </c>
      <c r="E2019" s="376" t="s">
        <v>7417</v>
      </c>
      <c r="F2019" s="487"/>
    </row>
    <row r="2020" ht="15.75" customHeight="1">
      <c r="A2020" s="376">
        <v>2678.0</v>
      </c>
      <c r="B2020" s="380" t="s">
        <v>11890</v>
      </c>
      <c r="C2020" s="376" t="s">
        <v>3730</v>
      </c>
      <c r="D2020" s="376" t="s">
        <v>3603</v>
      </c>
      <c r="E2020" s="376" t="s">
        <v>3490</v>
      </c>
      <c r="F2020" s="488"/>
    </row>
    <row r="2021" ht="15.75" customHeight="1">
      <c r="A2021" s="376">
        <v>2679.0</v>
      </c>
      <c r="B2021" s="380" t="s">
        <v>11894</v>
      </c>
      <c r="C2021" s="376" t="s">
        <v>3730</v>
      </c>
      <c r="D2021" s="376" t="s">
        <v>3603</v>
      </c>
      <c r="E2021" s="376" t="s">
        <v>3839</v>
      </c>
      <c r="F2021" s="487"/>
    </row>
    <row r="2022" ht="15.75" customHeight="1">
      <c r="A2022" s="376">
        <v>12070.0</v>
      </c>
      <c r="B2022" s="380" t="s">
        <v>11896</v>
      </c>
      <c r="C2022" s="376" t="s">
        <v>3730</v>
      </c>
      <c r="D2022" s="376" t="s">
        <v>3603</v>
      </c>
      <c r="E2022" s="376" t="s">
        <v>6961</v>
      </c>
      <c r="F2022" s="488"/>
    </row>
    <row r="2023" ht="15.75" customHeight="1">
      <c r="A2023" s="376">
        <v>2675.0</v>
      </c>
      <c r="B2023" s="380" t="s">
        <v>11903</v>
      </c>
      <c r="C2023" s="376" t="s">
        <v>3730</v>
      </c>
      <c r="D2023" s="376" t="s">
        <v>3603</v>
      </c>
      <c r="E2023" s="376" t="s">
        <v>6172</v>
      </c>
      <c r="F2023" s="487"/>
    </row>
    <row r="2024" ht="15.75" customHeight="1">
      <c r="A2024" s="376">
        <v>12067.0</v>
      </c>
      <c r="B2024" s="380" t="s">
        <v>11905</v>
      </c>
      <c r="C2024" s="376" t="s">
        <v>3730</v>
      </c>
      <c r="D2024" s="376" t="s">
        <v>3603</v>
      </c>
      <c r="E2024" s="376" t="s">
        <v>11907</v>
      </c>
      <c r="F2024" s="488"/>
    </row>
    <row r="2025" ht="15.75" customHeight="1">
      <c r="A2025" s="376">
        <v>40401.0</v>
      </c>
      <c r="B2025" s="380" t="s">
        <v>11909</v>
      </c>
      <c r="C2025" s="376" t="s">
        <v>3730</v>
      </c>
      <c r="D2025" s="376" t="s">
        <v>3629</v>
      </c>
      <c r="E2025" s="376" t="s">
        <v>11911</v>
      </c>
      <c r="F2025" s="487"/>
    </row>
    <row r="2026" ht="15.75" customHeight="1">
      <c r="A2026" s="376">
        <v>40402.0</v>
      </c>
      <c r="B2026" s="380" t="s">
        <v>11914</v>
      </c>
      <c r="C2026" s="376" t="s">
        <v>3730</v>
      </c>
      <c r="D2026" s="376" t="s">
        <v>3629</v>
      </c>
      <c r="E2026" s="376" t="s">
        <v>2980</v>
      </c>
      <c r="F2026" s="488"/>
    </row>
    <row r="2027" ht="15.75" customHeight="1">
      <c r="A2027" s="376">
        <v>40400.0</v>
      </c>
      <c r="B2027" s="380" t="s">
        <v>11918</v>
      </c>
      <c r="C2027" s="376" t="s">
        <v>3730</v>
      </c>
      <c r="D2027" s="376" t="s">
        <v>3629</v>
      </c>
      <c r="E2027" s="376" t="s">
        <v>3804</v>
      </c>
      <c r="F2027" s="487"/>
    </row>
    <row r="2028" ht="15.75" customHeight="1">
      <c r="A2028" s="376">
        <v>2504.0</v>
      </c>
      <c r="B2028" s="380" t="s">
        <v>11921</v>
      </c>
      <c r="C2028" s="376" t="s">
        <v>3730</v>
      </c>
      <c r="D2028" s="376" t="s">
        <v>3629</v>
      </c>
      <c r="E2028" s="376" t="s">
        <v>11922</v>
      </c>
      <c r="F2028" s="488"/>
    </row>
    <row r="2029" ht="15.75" customHeight="1">
      <c r="A2029" s="376">
        <v>2501.0</v>
      </c>
      <c r="B2029" s="380" t="s">
        <v>11926</v>
      </c>
      <c r="C2029" s="376" t="s">
        <v>3730</v>
      </c>
      <c r="D2029" s="376" t="s">
        <v>3629</v>
      </c>
      <c r="E2029" s="376" t="s">
        <v>11929</v>
      </c>
      <c r="F2029" s="487"/>
    </row>
    <row r="2030" ht="15.75" customHeight="1">
      <c r="A2030" s="376">
        <v>2502.0</v>
      </c>
      <c r="B2030" s="380" t="s">
        <v>11931</v>
      </c>
      <c r="C2030" s="376" t="s">
        <v>3730</v>
      </c>
      <c r="D2030" s="376" t="s">
        <v>3629</v>
      </c>
      <c r="E2030" s="376" t="s">
        <v>11932</v>
      </c>
      <c r="F2030" s="488"/>
    </row>
    <row r="2031" ht="15.75" customHeight="1">
      <c r="A2031" s="376">
        <v>2503.0</v>
      </c>
      <c r="B2031" s="380" t="s">
        <v>11934</v>
      </c>
      <c r="C2031" s="376" t="s">
        <v>3730</v>
      </c>
      <c r="D2031" s="376" t="s">
        <v>3629</v>
      </c>
      <c r="E2031" s="376" t="s">
        <v>11937</v>
      </c>
      <c r="F2031" s="487"/>
    </row>
    <row r="2032" ht="15.75" customHeight="1">
      <c r="A2032" s="376">
        <v>2500.0</v>
      </c>
      <c r="B2032" s="380" t="s">
        <v>11938</v>
      </c>
      <c r="C2032" s="376" t="s">
        <v>3730</v>
      </c>
      <c r="D2032" s="376" t="s">
        <v>3629</v>
      </c>
      <c r="E2032" s="376" t="s">
        <v>11940</v>
      </c>
      <c r="F2032" s="488"/>
    </row>
    <row r="2033" ht="15.75" customHeight="1">
      <c r="A2033" s="376">
        <v>2505.0</v>
      </c>
      <c r="B2033" s="380" t="s">
        <v>11943</v>
      </c>
      <c r="C2033" s="376" t="s">
        <v>3730</v>
      </c>
      <c r="D2033" s="376" t="s">
        <v>3629</v>
      </c>
      <c r="E2033" s="376" t="s">
        <v>11944</v>
      </c>
      <c r="F2033" s="487"/>
    </row>
    <row r="2034" ht="15.75" customHeight="1">
      <c r="A2034" s="376">
        <v>12056.0</v>
      </c>
      <c r="B2034" s="380" t="s">
        <v>11947</v>
      </c>
      <c r="C2034" s="376" t="s">
        <v>3730</v>
      </c>
      <c r="D2034" s="376" t="s">
        <v>3629</v>
      </c>
      <c r="E2034" s="376" t="s">
        <v>11949</v>
      </c>
      <c r="F2034" s="488"/>
    </row>
    <row r="2035" ht="15.75" customHeight="1">
      <c r="A2035" s="376">
        <v>12057.0</v>
      </c>
      <c r="B2035" s="380" t="s">
        <v>11950</v>
      </c>
      <c r="C2035" s="376" t="s">
        <v>3730</v>
      </c>
      <c r="D2035" s="376" t="s">
        <v>3629</v>
      </c>
      <c r="E2035" s="376" t="s">
        <v>11953</v>
      </c>
      <c r="F2035" s="487"/>
    </row>
    <row r="2036" ht="15.75" customHeight="1">
      <c r="A2036" s="376">
        <v>12059.0</v>
      </c>
      <c r="B2036" s="380" t="s">
        <v>11955</v>
      </c>
      <c r="C2036" s="376" t="s">
        <v>3730</v>
      </c>
      <c r="D2036" s="376" t="s">
        <v>3629</v>
      </c>
      <c r="E2036" s="376" t="s">
        <v>11958</v>
      </c>
      <c r="F2036" s="488"/>
    </row>
    <row r="2037" ht="15.75" customHeight="1">
      <c r="A2037" s="376">
        <v>12058.0</v>
      </c>
      <c r="B2037" s="380" t="s">
        <v>11959</v>
      </c>
      <c r="C2037" s="376" t="s">
        <v>3730</v>
      </c>
      <c r="D2037" s="376" t="s">
        <v>3629</v>
      </c>
      <c r="E2037" s="376" t="s">
        <v>11962</v>
      </c>
      <c r="F2037" s="487"/>
    </row>
    <row r="2038" ht="15.75" customHeight="1">
      <c r="A2038" s="376">
        <v>12060.0</v>
      </c>
      <c r="B2038" s="380" t="s">
        <v>11964</v>
      </c>
      <c r="C2038" s="376" t="s">
        <v>3730</v>
      </c>
      <c r="D2038" s="376" t="s">
        <v>3629</v>
      </c>
      <c r="E2038" s="376" t="s">
        <v>11965</v>
      </c>
      <c r="F2038" s="488"/>
    </row>
    <row r="2039" ht="15.75" customHeight="1">
      <c r="A2039" s="376">
        <v>12061.0</v>
      </c>
      <c r="B2039" s="380" t="s">
        <v>11967</v>
      </c>
      <c r="C2039" s="376" t="s">
        <v>3730</v>
      </c>
      <c r="D2039" s="376" t="s">
        <v>3629</v>
      </c>
      <c r="E2039" s="376" t="s">
        <v>11969</v>
      </c>
      <c r="F2039" s="487"/>
    </row>
    <row r="2040" ht="15.75" customHeight="1">
      <c r="A2040" s="376">
        <v>12062.0</v>
      </c>
      <c r="B2040" s="380" t="s">
        <v>11971</v>
      </c>
      <c r="C2040" s="376" t="s">
        <v>3730</v>
      </c>
      <c r="D2040" s="376" t="s">
        <v>3629</v>
      </c>
      <c r="E2040" s="376" t="s">
        <v>11975</v>
      </c>
      <c r="F2040" s="488"/>
    </row>
    <row r="2041" ht="15.75" customHeight="1">
      <c r="A2041" s="376">
        <v>21137.0</v>
      </c>
      <c r="B2041" s="380" t="s">
        <v>11977</v>
      </c>
      <c r="C2041" s="376" t="s">
        <v>3730</v>
      </c>
      <c r="D2041" s="376" t="s">
        <v>3629</v>
      </c>
      <c r="E2041" s="376" t="s">
        <v>11979</v>
      </c>
      <c r="F2041" s="487"/>
    </row>
    <row r="2042" ht="15.75" customHeight="1">
      <c r="A2042" s="376">
        <v>2687.0</v>
      </c>
      <c r="B2042" s="380" t="s">
        <v>11981</v>
      </c>
      <c r="C2042" s="376" t="s">
        <v>3730</v>
      </c>
      <c r="D2042" s="376" t="s">
        <v>3603</v>
      </c>
      <c r="E2042" s="376" t="s">
        <v>3189</v>
      </c>
      <c r="F2042" s="488"/>
    </row>
    <row r="2043" ht="15.75" customHeight="1">
      <c r="A2043" s="376">
        <v>2689.0</v>
      </c>
      <c r="B2043" s="380" t="s">
        <v>11984</v>
      </c>
      <c r="C2043" s="376" t="s">
        <v>3730</v>
      </c>
      <c r="D2043" s="376" t="s">
        <v>3603</v>
      </c>
      <c r="E2043" s="376" t="s">
        <v>11986</v>
      </c>
      <c r="F2043" s="487"/>
    </row>
    <row r="2044" ht="15.75" customHeight="1">
      <c r="A2044" s="376">
        <v>2688.0</v>
      </c>
      <c r="B2044" s="380" t="s">
        <v>11987</v>
      </c>
      <c r="C2044" s="376" t="s">
        <v>3730</v>
      </c>
      <c r="D2044" s="376" t="s">
        <v>3603</v>
      </c>
      <c r="E2044" s="376" t="s">
        <v>4736</v>
      </c>
      <c r="F2044" s="488"/>
    </row>
    <row r="2045" ht="15.75" customHeight="1">
      <c r="A2045" s="376">
        <v>2690.0</v>
      </c>
      <c r="B2045" s="380" t="s">
        <v>11991</v>
      </c>
      <c r="C2045" s="376" t="s">
        <v>3730</v>
      </c>
      <c r="D2045" s="376" t="s">
        <v>3603</v>
      </c>
      <c r="E2045" s="376" t="s">
        <v>3839</v>
      </c>
      <c r="F2045" s="487"/>
    </row>
    <row r="2046" ht="15.75" customHeight="1">
      <c r="A2046" s="376">
        <v>39243.0</v>
      </c>
      <c r="B2046" s="380" t="s">
        <v>11995</v>
      </c>
      <c r="C2046" s="376" t="s">
        <v>3730</v>
      </c>
      <c r="D2046" s="376" t="s">
        <v>3603</v>
      </c>
      <c r="E2046" s="376" t="s">
        <v>7490</v>
      </c>
      <c r="F2046" s="488"/>
    </row>
    <row r="2047" ht="15.75" customHeight="1">
      <c r="A2047" s="376">
        <v>39244.0</v>
      </c>
      <c r="B2047" s="380" t="s">
        <v>11998</v>
      </c>
      <c r="C2047" s="376" t="s">
        <v>3730</v>
      </c>
      <c r="D2047" s="376" t="s">
        <v>3603</v>
      </c>
      <c r="E2047" s="376" t="s">
        <v>12000</v>
      </c>
      <c r="F2047" s="487"/>
    </row>
    <row r="2048" ht="15.75" customHeight="1">
      <c r="A2048" s="376">
        <v>39245.0</v>
      </c>
      <c r="B2048" s="380" t="s">
        <v>12003</v>
      </c>
      <c r="C2048" s="376" t="s">
        <v>3730</v>
      </c>
      <c r="D2048" s="376" t="s">
        <v>3603</v>
      </c>
      <c r="E2048" s="376" t="s">
        <v>3535</v>
      </c>
      <c r="F2048" s="488"/>
    </row>
    <row r="2049" ht="15.75" customHeight="1">
      <c r="A2049" s="376">
        <v>39254.0</v>
      </c>
      <c r="B2049" s="380" t="s">
        <v>12007</v>
      </c>
      <c r="C2049" s="376" t="s">
        <v>3730</v>
      </c>
      <c r="D2049" s="376" t="s">
        <v>3603</v>
      </c>
      <c r="E2049" s="376" t="s">
        <v>8688</v>
      </c>
      <c r="F2049" s="487"/>
    </row>
    <row r="2050" ht="15.75" customHeight="1">
      <c r="A2050" s="376">
        <v>39255.0</v>
      </c>
      <c r="B2050" s="380" t="s">
        <v>12011</v>
      </c>
      <c r="C2050" s="376" t="s">
        <v>3730</v>
      </c>
      <c r="D2050" s="376" t="s">
        <v>3603</v>
      </c>
      <c r="E2050" s="376" t="s">
        <v>12012</v>
      </c>
      <c r="F2050" s="488"/>
    </row>
    <row r="2051" ht="15.75" customHeight="1">
      <c r="A2051" s="376">
        <v>39253.0</v>
      </c>
      <c r="B2051" s="380" t="s">
        <v>12015</v>
      </c>
      <c r="C2051" s="376" t="s">
        <v>3730</v>
      </c>
      <c r="D2051" s="376" t="s">
        <v>3603</v>
      </c>
      <c r="E2051" s="376" t="s">
        <v>12017</v>
      </c>
      <c r="F2051" s="487"/>
    </row>
    <row r="2052" ht="15.75" customHeight="1">
      <c r="A2052" s="376">
        <v>2446.0</v>
      </c>
      <c r="B2052" s="380" t="s">
        <v>12019</v>
      </c>
      <c r="C2052" s="376" t="s">
        <v>3730</v>
      </c>
      <c r="D2052" s="376" t="s">
        <v>3629</v>
      </c>
      <c r="E2052" s="376" t="s">
        <v>4049</v>
      </c>
      <c r="F2052" s="488"/>
    </row>
    <row r="2053" ht="15.75" customHeight="1">
      <c r="A2053" s="376">
        <v>2442.0</v>
      </c>
      <c r="B2053" s="380" t="s">
        <v>12022</v>
      </c>
      <c r="C2053" s="376" t="s">
        <v>3730</v>
      </c>
      <c r="D2053" s="376" t="s">
        <v>3629</v>
      </c>
      <c r="E2053" s="376" t="s">
        <v>9571</v>
      </c>
      <c r="F2053" s="487"/>
    </row>
    <row r="2054" ht="15.75" customHeight="1">
      <c r="A2054" s="376">
        <v>39246.0</v>
      </c>
      <c r="B2054" s="380" t="s">
        <v>12027</v>
      </c>
      <c r="C2054" s="376" t="s">
        <v>3730</v>
      </c>
      <c r="D2054" s="376" t="s">
        <v>3629</v>
      </c>
      <c r="E2054" s="376" t="s">
        <v>12030</v>
      </c>
      <c r="F2054" s="488"/>
    </row>
    <row r="2055" ht="15.75" customHeight="1">
      <c r="A2055" s="376">
        <v>39247.0</v>
      </c>
      <c r="B2055" s="380" t="s">
        <v>12032</v>
      </c>
      <c r="C2055" s="376" t="s">
        <v>3730</v>
      </c>
      <c r="D2055" s="376" t="s">
        <v>3629</v>
      </c>
      <c r="E2055" s="376" t="s">
        <v>12035</v>
      </c>
      <c r="F2055" s="487"/>
    </row>
    <row r="2056" ht="15.75" customHeight="1">
      <c r="A2056" s="376">
        <v>39248.0</v>
      </c>
      <c r="B2056" s="380" t="s">
        <v>12036</v>
      </c>
      <c r="C2056" s="376" t="s">
        <v>3730</v>
      </c>
      <c r="D2056" s="376" t="s">
        <v>3629</v>
      </c>
      <c r="E2056" s="376" t="s">
        <v>12038</v>
      </c>
      <c r="F2056" s="488"/>
    </row>
    <row r="2057" ht="15.75" customHeight="1">
      <c r="A2057" s="376">
        <v>2438.0</v>
      </c>
      <c r="B2057" s="380" t="s">
        <v>12041</v>
      </c>
      <c r="C2057" s="376" t="s">
        <v>3637</v>
      </c>
      <c r="D2057" s="376" t="s">
        <v>3603</v>
      </c>
      <c r="E2057" s="376" t="s">
        <v>12042</v>
      </c>
      <c r="F2057" s="487"/>
    </row>
    <row r="2058" ht="15.75" customHeight="1">
      <c r="A2058" s="376">
        <v>40922.0</v>
      </c>
      <c r="B2058" s="380" t="s">
        <v>12044</v>
      </c>
      <c r="C2058" s="376" t="s">
        <v>4564</v>
      </c>
      <c r="D2058" s="376" t="s">
        <v>3603</v>
      </c>
      <c r="E2058" s="376" t="s">
        <v>12046</v>
      </c>
      <c r="F2058" s="488"/>
    </row>
    <row r="2059" ht="15.75" customHeight="1">
      <c r="A2059" s="376">
        <v>36486.0</v>
      </c>
      <c r="B2059" s="380" t="s">
        <v>12048</v>
      </c>
      <c r="C2059" s="376" t="s">
        <v>3602</v>
      </c>
      <c r="D2059" s="376" t="s">
        <v>3629</v>
      </c>
      <c r="E2059" s="376" t="s">
        <v>12050</v>
      </c>
      <c r="F2059" s="487"/>
    </row>
    <row r="2060" ht="15.75" customHeight="1">
      <c r="A2060" s="376">
        <v>37777.0</v>
      </c>
      <c r="B2060" s="380" t="s">
        <v>12053</v>
      </c>
      <c r="C2060" s="376" t="s">
        <v>3602</v>
      </c>
      <c r="D2060" s="376" t="s">
        <v>3629</v>
      </c>
      <c r="E2060" s="376" t="s">
        <v>12054</v>
      </c>
      <c r="F2060" s="488"/>
    </row>
    <row r="2061" ht="15.75" customHeight="1">
      <c r="A2061" s="376">
        <v>12624.0</v>
      </c>
      <c r="B2061" s="380" t="s">
        <v>12057</v>
      </c>
      <c r="C2061" s="376" t="s">
        <v>3602</v>
      </c>
      <c r="D2061" s="376" t="s">
        <v>3629</v>
      </c>
      <c r="E2061" s="376" t="s">
        <v>12059</v>
      </c>
      <c r="F2061" s="487"/>
    </row>
    <row r="2062" ht="15.75" customHeight="1">
      <c r="A2062" s="376">
        <v>10638.0</v>
      </c>
      <c r="B2062" s="380" t="s">
        <v>12060</v>
      </c>
      <c r="C2062" s="376" t="s">
        <v>3602</v>
      </c>
      <c r="D2062" s="376" t="s">
        <v>3629</v>
      </c>
      <c r="E2062" s="376" t="s">
        <v>12061</v>
      </c>
      <c r="F2062" s="488"/>
    </row>
    <row r="2063" ht="15.75" customHeight="1">
      <c r="A2063" s="376">
        <v>10635.0</v>
      </c>
      <c r="B2063" s="380" t="s">
        <v>12064</v>
      </c>
      <c r="C2063" s="376" t="s">
        <v>3602</v>
      </c>
      <c r="D2063" s="376" t="s">
        <v>3629</v>
      </c>
      <c r="E2063" s="376" t="s">
        <v>12065</v>
      </c>
      <c r="F2063" s="487"/>
    </row>
    <row r="2064" ht="15.75" customHeight="1">
      <c r="A2064" s="376">
        <v>10634.0</v>
      </c>
      <c r="B2064" s="380" t="s">
        <v>12067</v>
      </c>
      <c r="C2064" s="376" t="s">
        <v>3602</v>
      </c>
      <c r="D2064" s="376" t="s">
        <v>3629</v>
      </c>
      <c r="E2064" s="376" t="s">
        <v>12069</v>
      </c>
      <c r="F2064" s="488"/>
    </row>
    <row r="2065" ht="15.75" customHeight="1">
      <c r="A2065" s="376">
        <v>10636.0</v>
      </c>
      <c r="B2065" s="380" t="s">
        <v>12071</v>
      </c>
      <c r="C2065" s="376" t="s">
        <v>3602</v>
      </c>
      <c r="D2065" s="376" t="s">
        <v>3629</v>
      </c>
      <c r="E2065" s="376" t="s">
        <v>12075</v>
      </c>
      <c r="F2065" s="487"/>
    </row>
    <row r="2066" ht="15.75" customHeight="1">
      <c r="A2066" s="376">
        <v>10637.0</v>
      </c>
      <c r="B2066" s="380" t="s">
        <v>12078</v>
      </c>
      <c r="C2066" s="376" t="s">
        <v>3602</v>
      </c>
      <c r="D2066" s="376" t="s">
        <v>3629</v>
      </c>
      <c r="E2066" s="376" t="s">
        <v>12080</v>
      </c>
      <c r="F2066" s="488"/>
    </row>
    <row r="2067" ht="15.75" customHeight="1">
      <c r="A2067" s="376">
        <v>517.0</v>
      </c>
      <c r="B2067" s="380" t="s">
        <v>12084</v>
      </c>
      <c r="C2067" s="376" t="s">
        <v>3993</v>
      </c>
      <c r="D2067" s="376" t="s">
        <v>3629</v>
      </c>
      <c r="E2067" s="376" t="s">
        <v>12087</v>
      </c>
      <c r="F2067" s="487"/>
    </row>
    <row r="2068" ht="15.75" customHeight="1">
      <c r="A2068" s="376">
        <v>41904.0</v>
      </c>
      <c r="B2068" s="380" t="s">
        <v>12089</v>
      </c>
      <c r="C2068" s="376" t="s">
        <v>8491</v>
      </c>
      <c r="D2068" s="376" t="s">
        <v>3629</v>
      </c>
      <c r="E2068" s="376" t="s">
        <v>12092</v>
      </c>
      <c r="F2068" s="488"/>
    </row>
    <row r="2069" ht="15.75" customHeight="1">
      <c r="A2069" s="376">
        <v>41905.0</v>
      </c>
      <c r="B2069" s="380" t="s">
        <v>12094</v>
      </c>
      <c r="C2069" s="376" t="s">
        <v>3745</v>
      </c>
      <c r="D2069" s="376" t="s">
        <v>3629</v>
      </c>
      <c r="E2069" s="376" t="s">
        <v>2976</v>
      </c>
      <c r="F2069" s="487"/>
    </row>
    <row r="2070" ht="15.75" customHeight="1">
      <c r="A2070" s="376">
        <v>41903.0</v>
      </c>
      <c r="B2070" s="380" t="s">
        <v>12100</v>
      </c>
      <c r="C2070" s="376" t="s">
        <v>3745</v>
      </c>
      <c r="D2070" s="376" t="s">
        <v>3629</v>
      </c>
      <c r="E2070" s="376" t="s">
        <v>6087</v>
      </c>
      <c r="F2070" s="488"/>
    </row>
    <row r="2071" ht="15.75" customHeight="1">
      <c r="A2071" s="376">
        <v>37534.0</v>
      </c>
      <c r="B2071" s="380" t="s">
        <v>12104</v>
      </c>
      <c r="C2071" s="376" t="s">
        <v>3745</v>
      </c>
      <c r="D2071" s="376" t="s">
        <v>3629</v>
      </c>
      <c r="E2071" s="376" t="s">
        <v>12106</v>
      </c>
      <c r="F2071" s="487"/>
    </row>
    <row r="2072" ht="15.75" customHeight="1">
      <c r="A2072" s="376">
        <v>37535.0</v>
      </c>
      <c r="B2072" s="380" t="s">
        <v>12108</v>
      </c>
      <c r="C2072" s="376" t="s">
        <v>3745</v>
      </c>
      <c r="D2072" s="376" t="s">
        <v>3629</v>
      </c>
      <c r="E2072" s="376" t="s">
        <v>12106</v>
      </c>
      <c r="F2072" s="488"/>
    </row>
    <row r="2073" ht="15.75" customHeight="1">
      <c r="A2073" s="376">
        <v>37533.0</v>
      </c>
      <c r="B2073" s="380" t="s">
        <v>12114</v>
      </c>
      <c r="C2073" s="376" t="s">
        <v>3745</v>
      </c>
      <c r="D2073" s="376" t="s">
        <v>3629</v>
      </c>
      <c r="E2073" s="376" t="s">
        <v>12106</v>
      </c>
      <c r="F2073" s="487"/>
    </row>
    <row r="2074" ht="15.75" customHeight="1">
      <c r="A2074" s="376">
        <v>37537.0</v>
      </c>
      <c r="B2074" s="380" t="s">
        <v>12118</v>
      </c>
      <c r="C2074" s="376" t="s">
        <v>3745</v>
      </c>
      <c r="D2074" s="376" t="s">
        <v>3629</v>
      </c>
      <c r="E2074" s="376" t="s">
        <v>4570</v>
      </c>
      <c r="F2074" s="488"/>
    </row>
    <row r="2075" ht="15.75" customHeight="1">
      <c r="A2075" s="376">
        <v>37536.0</v>
      </c>
      <c r="B2075" s="380" t="s">
        <v>12124</v>
      </c>
      <c r="C2075" s="376" t="s">
        <v>3745</v>
      </c>
      <c r="D2075" s="376" t="s">
        <v>3629</v>
      </c>
      <c r="E2075" s="376" t="s">
        <v>4570</v>
      </c>
      <c r="F2075" s="487"/>
    </row>
    <row r="2076" ht="15.75" customHeight="1">
      <c r="A2076" s="376">
        <v>37532.0</v>
      </c>
      <c r="B2076" s="380" t="s">
        <v>12129</v>
      </c>
      <c r="C2076" s="376" t="s">
        <v>3745</v>
      </c>
      <c r="D2076" s="376" t="s">
        <v>3629</v>
      </c>
      <c r="E2076" s="376" t="s">
        <v>4570</v>
      </c>
      <c r="F2076" s="488"/>
    </row>
    <row r="2077" ht="15.75" customHeight="1">
      <c r="A2077" s="376">
        <v>2696.0</v>
      </c>
      <c r="B2077" s="380" t="s">
        <v>12136</v>
      </c>
      <c r="C2077" s="376" t="s">
        <v>3637</v>
      </c>
      <c r="D2077" s="376" t="s">
        <v>3653</v>
      </c>
      <c r="E2077" s="376" t="s">
        <v>12139</v>
      </c>
      <c r="F2077" s="487"/>
    </row>
    <row r="2078" ht="15.75" customHeight="1">
      <c r="A2078" s="376">
        <v>40928.0</v>
      </c>
      <c r="B2078" s="380" t="s">
        <v>12141</v>
      </c>
      <c r="C2078" s="376" t="s">
        <v>4564</v>
      </c>
      <c r="D2078" s="376" t="s">
        <v>3603</v>
      </c>
      <c r="E2078" s="376" t="s">
        <v>12142</v>
      </c>
      <c r="F2078" s="488"/>
    </row>
    <row r="2079" ht="15.75" customHeight="1">
      <c r="A2079" s="376">
        <v>4083.0</v>
      </c>
      <c r="B2079" s="380" t="s">
        <v>12146</v>
      </c>
      <c r="C2079" s="376" t="s">
        <v>3637</v>
      </c>
      <c r="D2079" s="376" t="s">
        <v>3653</v>
      </c>
      <c r="E2079" s="376" t="s">
        <v>12147</v>
      </c>
      <c r="F2079" s="487"/>
    </row>
    <row r="2080" ht="15.75" customHeight="1">
      <c r="A2080" s="376">
        <v>40818.0</v>
      </c>
      <c r="B2080" s="380" t="s">
        <v>12149</v>
      </c>
      <c r="C2080" s="376" t="s">
        <v>4564</v>
      </c>
      <c r="D2080" s="376" t="s">
        <v>3603</v>
      </c>
      <c r="E2080" s="376" t="s">
        <v>12151</v>
      </c>
      <c r="F2080" s="488"/>
    </row>
    <row r="2081" ht="15.75" customHeight="1">
      <c r="A2081" s="376">
        <v>43146.0</v>
      </c>
      <c r="B2081" s="380" t="s">
        <v>12153</v>
      </c>
      <c r="C2081" s="376" t="s">
        <v>3745</v>
      </c>
      <c r="D2081" s="376" t="s">
        <v>3603</v>
      </c>
      <c r="E2081" s="376" t="s">
        <v>12154</v>
      </c>
      <c r="F2081" s="487"/>
    </row>
    <row r="2082" ht="15.75" customHeight="1">
      <c r="A2082" s="376">
        <v>2705.0</v>
      </c>
      <c r="B2082" s="380" t="s">
        <v>12157</v>
      </c>
      <c r="C2082" s="376" t="s">
        <v>12158</v>
      </c>
      <c r="D2082" s="376" t="s">
        <v>3603</v>
      </c>
      <c r="E2082" s="376" t="s">
        <v>3091</v>
      </c>
      <c r="F2082" s="488"/>
    </row>
    <row r="2083" ht="15.75" customHeight="1">
      <c r="A2083" s="376">
        <v>14250.0</v>
      </c>
      <c r="B2083" s="380" t="s">
        <v>12160</v>
      </c>
      <c r="C2083" s="376" t="s">
        <v>12158</v>
      </c>
      <c r="D2083" s="376" t="s">
        <v>3653</v>
      </c>
      <c r="E2083" s="376" t="s">
        <v>3813</v>
      </c>
      <c r="F2083" s="487"/>
    </row>
    <row r="2084" ht="15.75" customHeight="1">
      <c r="A2084" s="376">
        <v>11683.0</v>
      </c>
      <c r="B2084" s="380" t="s">
        <v>12164</v>
      </c>
      <c r="C2084" s="376" t="s">
        <v>3602</v>
      </c>
      <c r="D2084" s="376" t="s">
        <v>3603</v>
      </c>
      <c r="E2084" s="376" t="s">
        <v>8395</v>
      </c>
      <c r="F2084" s="488"/>
    </row>
    <row r="2085" ht="15.75" customHeight="1">
      <c r="A2085" s="376">
        <v>11684.0</v>
      </c>
      <c r="B2085" s="380" t="s">
        <v>12165</v>
      </c>
      <c r="C2085" s="376" t="s">
        <v>3602</v>
      </c>
      <c r="D2085" s="376" t="s">
        <v>3603</v>
      </c>
      <c r="E2085" s="376" t="s">
        <v>9162</v>
      </c>
      <c r="F2085" s="487"/>
    </row>
    <row r="2086" ht="15.75" customHeight="1">
      <c r="A2086" s="376">
        <v>6141.0</v>
      </c>
      <c r="B2086" s="380" t="s">
        <v>12166</v>
      </c>
      <c r="C2086" s="376" t="s">
        <v>3602</v>
      </c>
      <c r="D2086" s="376" t="s">
        <v>3603</v>
      </c>
      <c r="E2086" s="376" t="s">
        <v>4814</v>
      </c>
      <c r="F2086" s="488"/>
    </row>
    <row r="2087" ht="15.75" customHeight="1">
      <c r="A2087" s="376">
        <v>11681.0</v>
      </c>
      <c r="B2087" s="380" t="s">
        <v>12168</v>
      </c>
      <c r="C2087" s="376" t="s">
        <v>3602</v>
      </c>
      <c r="D2087" s="376" t="s">
        <v>3603</v>
      </c>
      <c r="E2087" s="376" t="s">
        <v>4000</v>
      </c>
      <c r="F2087" s="487"/>
    </row>
    <row r="2088" ht="15.75" customHeight="1">
      <c r="A2088" s="376">
        <v>2706.0</v>
      </c>
      <c r="B2088" s="380" t="s">
        <v>12170</v>
      </c>
      <c r="C2088" s="376" t="s">
        <v>3637</v>
      </c>
      <c r="D2088" s="376" t="s">
        <v>3653</v>
      </c>
      <c r="E2088" s="376" t="s">
        <v>12171</v>
      </c>
      <c r="F2088" s="488"/>
    </row>
    <row r="2089" ht="15.75" customHeight="1">
      <c r="A2089" s="376">
        <v>40811.0</v>
      </c>
      <c r="B2089" s="380" t="s">
        <v>12173</v>
      </c>
      <c r="C2089" s="376" t="s">
        <v>4564</v>
      </c>
      <c r="D2089" s="376" t="s">
        <v>3603</v>
      </c>
      <c r="E2089" s="376" t="s">
        <v>12174</v>
      </c>
      <c r="F2089" s="487"/>
    </row>
    <row r="2090" ht="15.75" customHeight="1">
      <c r="A2090" s="376">
        <v>2707.0</v>
      </c>
      <c r="B2090" s="380" t="s">
        <v>12177</v>
      </c>
      <c r="C2090" s="376" t="s">
        <v>3637</v>
      </c>
      <c r="D2090" s="376" t="s">
        <v>3603</v>
      </c>
      <c r="E2090" s="376" t="s">
        <v>12179</v>
      </c>
      <c r="F2090" s="488"/>
    </row>
    <row r="2091" ht="15.75" customHeight="1">
      <c r="A2091" s="376">
        <v>40813.0</v>
      </c>
      <c r="B2091" s="380" t="s">
        <v>12182</v>
      </c>
      <c r="C2091" s="376" t="s">
        <v>4564</v>
      </c>
      <c r="D2091" s="376" t="s">
        <v>3603</v>
      </c>
      <c r="E2091" s="376" t="s">
        <v>12184</v>
      </c>
      <c r="F2091" s="487"/>
    </row>
    <row r="2092" ht="15.75" customHeight="1">
      <c r="A2092" s="376">
        <v>2708.0</v>
      </c>
      <c r="B2092" s="380" t="s">
        <v>12188</v>
      </c>
      <c r="C2092" s="376" t="s">
        <v>3637</v>
      </c>
      <c r="D2092" s="376" t="s">
        <v>3603</v>
      </c>
      <c r="E2092" s="376" t="s">
        <v>12191</v>
      </c>
      <c r="F2092" s="488"/>
    </row>
    <row r="2093" ht="15.75" customHeight="1">
      <c r="A2093" s="376">
        <v>40814.0</v>
      </c>
      <c r="B2093" s="380" t="s">
        <v>12193</v>
      </c>
      <c r="C2093" s="376" t="s">
        <v>4564</v>
      </c>
      <c r="D2093" s="376" t="s">
        <v>3603</v>
      </c>
      <c r="E2093" s="376" t="s">
        <v>12194</v>
      </c>
      <c r="F2093" s="487"/>
    </row>
    <row r="2094" ht="15.75" customHeight="1">
      <c r="A2094" s="376">
        <v>34779.0</v>
      </c>
      <c r="B2094" s="380" t="s">
        <v>12198</v>
      </c>
      <c r="C2094" s="376" t="s">
        <v>3637</v>
      </c>
      <c r="D2094" s="376" t="s">
        <v>3603</v>
      </c>
      <c r="E2094" s="376" t="s">
        <v>12201</v>
      </c>
      <c r="F2094" s="488"/>
    </row>
    <row r="2095" ht="15.75" customHeight="1">
      <c r="A2095" s="376">
        <v>40936.0</v>
      </c>
      <c r="B2095" s="380" t="s">
        <v>12204</v>
      </c>
      <c r="C2095" s="376" t="s">
        <v>4564</v>
      </c>
      <c r="D2095" s="376" t="s">
        <v>3603</v>
      </c>
      <c r="E2095" s="376" t="s">
        <v>12207</v>
      </c>
      <c r="F2095" s="487"/>
    </row>
    <row r="2096" ht="15.75" customHeight="1">
      <c r="A2096" s="376">
        <v>34780.0</v>
      </c>
      <c r="B2096" s="380" t="s">
        <v>12209</v>
      </c>
      <c r="C2096" s="376" t="s">
        <v>3637</v>
      </c>
      <c r="D2096" s="376" t="s">
        <v>3603</v>
      </c>
      <c r="E2096" s="376" t="s">
        <v>12212</v>
      </c>
      <c r="F2096" s="488"/>
    </row>
    <row r="2097" ht="15.75" customHeight="1">
      <c r="A2097" s="376">
        <v>40937.0</v>
      </c>
      <c r="B2097" s="380" t="s">
        <v>12213</v>
      </c>
      <c r="C2097" s="376" t="s">
        <v>4564</v>
      </c>
      <c r="D2097" s="376" t="s">
        <v>3603</v>
      </c>
      <c r="E2097" s="376" t="s">
        <v>12216</v>
      </c>
      <c r="F2097" s="487"/>
    </row>
    <row r="2098" ht="15.75" customHeight="1">
      <c r="A2098" s="376">
        <v>34782.0</v>
      </c>
      <c r="B2098" s="380" t="s">
        <v>12218</v>
      </c>
      <c r="C2098" s="376" t="s">
        <v>3637</v>
      </c>
      <c r="D2098" s="376" t="s">
        <v>3603</v>
      </c>
      <c r="E2098" s="376" t="s">
        <v>12221</v>
      </c>
      <c r="F2098" s="488"/>
    </row>
    <row r="2099" ht="15.75" customHeight="1">
      <c r="A2099" s="376">
        <v>40938.0</v>
      </c>
      <c r="B2099" s="380" t="s">
        <v>12223</v>
      </c>
      <c r="C2099" s="376" t="s">
        <v>4564</v>
      </c>
      <c r="D2099" s="376" t="s">
        <v>3603</v>
      </c>
      <c r="E2099" s="376" t="s">
        <v>12224</v>
      </c>
      <c r="F2099" s="487"/>
    </row>
    <row r="2100" ht="15.75" customHeight="1">
      <c r="A2100" s="376">
        <v>34783.0</v>
      </c>
      <c r="B2100" s="380" t="s">
        <v>12227</v>
      </c>
      <c r="C2100" s="376" t="s">
        <v>3637</v>
      </c>
      <c r="D2100" s="376" t="s">
        <v>3603</v>
      </c>
      <c r="E2100" s="376" t="s">
        <v>12229</v>
      </c>
      <c r="F2100" s="488"/>
    </row>
    <row r="2101" ht="15.75" customHeight="1">
      <c r="A2101" s="376">
        <v>40939.0</v>
      </c>
      <c r="B2101" s="380" t="s">
        <v>12231</v>
      </c>
      <c r="C2101" s="376" t="s">
        <v>4564</v>
      </c>
      <c r="D2101" s="376" t="s">
        <v>3603</v>
      </c>
      <c r="E2101" s="376" t="s">
        <v>12233</v>
      </c>
      <c r="F2101" s="487"/>
    </row>
    <row r="2102" ht="15.75" customHeight="1">
      <c r="A2102" s="376">
        <v>34785.0</v>
      </c>
      <c r="B2102" s="380" t="s">
        <v>12234</v>
      </c>
      <c r="C2102" s="376" t="s">
        <v>3637</v>
      </c>
      <c r="D2102" s="376" t="s">
        <v>3603</v>
      </c>
      <c r="E2102" s="376" t="s">
        <v>12235</v>
      </c>
      <c r="F2102" s="488"/>
    </row>
    <row r="2103" ht="15.75" customHeight="1">
      <c r="A2103" s="376">
        <v>40940.0</v>
      </c>
      <c r="B2103" s="380" t="s">
        <v>12236</v>
      </c>
      <c r="C2103" s="376" t="s">
        <v>4564</v>
      </c>
      <c r="D2103" s="376" t="s">
        <v>3603</v>
      </c>
      <c r="E2103" s="376" t="s">
        <v>12237</v>
      </c>
      <c r="F2103" s="487"/>
    </row>
    <row r="2104" ht="15.75" customHeight="1">
      <c r="A2104" s="376">
        <v>38403.0</v>
      </c>
      <c r="B2104" s="380" t="s">
        <v>12238</v>
      </c>
      <c r="C2104" s="376" t="s">
        <v>3602</v>
      </c>
      <c r="D2104" s="376" t="s">
        <v>3603</v>
      </c>
      <c r="E2104" s="376" t="s">
        <v>12239</v>
      </c>
      <c r="F2104" s="488"/>
    </row>
    <row r="2105" ht="15.75" customHeight="1">
      <c r="A2105" s="376">
        <v>43482.0</v>
      </c>
      <c r="B2105" s="380" t="s">
        <v>12240</v>
      </c>
      <c r="C2105" s="376" t="s">
        <v>3637</v>
      </c>
      <c r="D2105" s="376" t="s">
        <v>3653</v>
      </c>
      <c r="E2105" s="376" t="s">
        <v>6059</v>
      </c>
      <c r="F2105" s="487"/>
    </row>
    <row r="2106" ht="15.75" customHeight="1">
      <c r="A2106" s="376">
        <v>43494.0</v>
      </c>
      <c r="B2106" s="380" t="s">
        <v>12243</v>
      </c>
      <c r="C2106" s="376" t="s">
        <v>4564</v>
      </c>
      <c r="D2106" s="376" t="s">
        <v>3653</v>
      </c>
      <c r="E2106" s="376" t="s">
        <v>12244</v>
      </c>
      <c r="F2106" s="488"/>
    </row>
    <row r="2107" ht="15.75" customHeight="1">
      <c r="A2107" s="376">
        <v>43483.0</v>
      </c>
      <c r="B2107" s="380" t="s">
        <v>12246</v>
      </c>
      <c r="C2107" s="376" t="s">
        <v>3637</v>
      </c>
      <c r="D2107" s="376" t="s">
        <v>3653</v>
      </c>
      <c r="E2107" s="376" t="s">
        <v>4972</v>
      </c>
      <c r="F2107" s="487"/>
    </row>
    <row r="2108" ht="15.75" customHeight="1">
      <c r="A2108" s="376">
        <v>43495.0</v>
      </c>
      <c r="B2108" s="380" t="s">
        <v>12249</v>
      </c>
      <c r="C2108" s="376" t="s">
        <v>4564</v>
      </c>
      <c r="D2108" s="376" t="s">
        <v>3653</v>
      </c>
      <c r="E2108" s="376" t="s">
        <v>12251</v>
      </c>
      <c r="F2108" s="488"/>
    </row>
    <row r="2109" ht="15.75" customHeight="1">
      <c r="A2109" s="376">
        <v>43484.0</v>
      </c>
      <c r="B2109" s="380" t="s">
        <v>12254</v>
      </c>
      <c r="C2109" s="376" t="s">
        <v>3637</v>
      </c>
      <c r="D2109" s="376" t="s">
        <v>3653</v>
      </c>
      <c r="E2109" s="376" t="s">
        <v>3135</v>
      </c>
      <c r="F2109" s="487"/>
    </row>
    <row r="2110" ht="15.75" customHeight="1">
      <c r="A2110" s="376">
        <v>43496.0</v>
      </c>
      <c r="B2110" s="380" t="s">
        <v>12255</v>
      </c>
      <c r="C2110" s="376" t="s">
        <v>4564</v>
      </c>
      <c r="D2110" s="376" t="s">
        <v>3653</v>
      </c>
      <c r="E2110" s="376" t="s">
        <v>12258</v>
      </c>
      <c r="F2110" s="488"/>
    </row>
    <row r="2111" ht="15.75" customHeight="1">
      <c r="A2111" s="376">
        <v>43485.0</v>
      </c>
      <c r="B2111" s="380" t="s">
        <v>12260</v>
      </c>
      <c r="C2111" s="376" t="s">
        <v>3637</v>
      </c>
      <c r="D2111" s="376" t="s">
        <v>3653</v>
      </c>
      <c r="E2111" s="376" t="s">
        <v>7237</v>
      </c>
      <c r="F2111" s="487"/>
    </row>
    <row r="2112" ht="15.75" customHeight="1">
      <c r="A2112" s="376">
        <v>43497.0</v>
      </c>
      <c r="B2112" s="380" t="s">
        <v>12261</v>
      </c>
      <c r="C2112" s="376" t="s">
        <v>4564</v>
      </c>
      <c r="D2112" s="376" t="s">
        <v>3653</v>
      </c>
      <c r="E2112" s="376" t="s">
        <v>12263</v>
      </c>
      <c r="F2112" s="488"/>
    </row>
    <row r="2113" ht="15.75" customHeight="1">
      <c r="A2113" s="376">
        <v>43487.0</v>
      </c>
      <c r="B2113" s="380" t="s">
        <v>12266</v>
      </c>
      <c r="C2113" s="376" t="s">
        <v>3637</v>
      </c>
      <c r="D2113" s="376" t="s">
        <v>3653</v>
      </c>
      <c r="E2113" s="376" t="s">
        <v>12267</v>
      </c>
      <c r="F2113" s="487"/>
    </row>
    <row r="2114" ht="15.75" customHeight="1">
      <c r="A2114" s="376">
        <v>43499.0</v>
      </c>
      <c r="B2114" s="380" t="s">
        <v>12268</v>
      </c>
      <c r="C2114" s="376" t="s">
        <v>4564</v>
      </c>
      <c r="D2114" s="376" t="s">
        <v>3653</v>
      </c>
      <c r="E2114" s="376" t="s">
        <v>12270</v>
      </c>
      <c r="F2114" s="488"/>
    </row>
    <row r="2115" ht="15.75" customHeight="1">
      <c r="A2115" s="376">
        <v>43486.0</v>
      </c>
      <c r="B2115" s="380" t="s">
        <v>12273</v>
      </c>
      <c r="C2115" s="376" t="s">
        <v>3637</v>
      </c>
      <c r="D2115" s="376" t="s">
        <v>3653</v>
      </c>
      <c r="E2115" s="376" t="s">
        <v>3908</v>
      </c>
      <c r="F2115" s="487"/>
    </row>
    <row r="2116" ht="15.75" customHeight="1">
      <c r="A2116" s="376">
        <v>43498.0</v>
      </c>
      <c r="B2116" s="380" t="s">
        <v>12276</v>
      </c>
      <c r="C2116" s="376" t="s">
        <v>4564</v>
      </c>
      <c r="D2116" s="376" t="s">
        <v>3653</v>
      </c>
      <c r="E2116" s="376" t="s">
        <v>9499</v>
      </c>
      <c r="F2116" s="488"/>
    </row>
    <row r="2117" ht="15.75" customHeight="1">
      <c r="A2117" s="376">
        <v>43488.0</v>
      </c>
      <c r="B2117" s="380" t="s">
        <v>12279</v>
      </c>
      <c r="C2117" s="376" t="s">
        <v>3637</v>
      </c>
      <c r="D2117" s="376" t="s">
        <v>3653</v>
      </c>
      <c r="E2117" s="376" t="s">
        <v>5509</v>
      </c>
      <c r="F2117" s="487"/>
    </row>
    <row r="2118" ht="15.75" customHeight="1">
      <c r="A2118" s="376">
        <v>43500.0</v>
      </c>
      <c r="B2118" s="380" t="s">
        <v>12280</v>
      </c>
      <c r="C2118" s="376" t="s">
        <v>4564</v>
      </c>
      <c r="D2118" s="376" t="s">
        <v>3653</v>
      </c>
      <c r="E2118" s="376" t="s">
        <v>12282</v>
      </c>
      <c r="F2118" s="488"/>
    </row>
    <row r="2119" ht="15.75" customHeight="1">
      <c r="A2119" s="376">
        <v>43489.0</v>
      </c>
      <c r="B2119" s="380" t="s">
        <v>12285</v>
      </c>
      <c r="C2119" s="376" t="s">
        <v>3637</v>
      </c>
      <c r="D2119" s="376" t="s">
        <v>3653</v>
      </c>
      <c r="E2119" s="376" t="s">
        <v>3495</v>
      </c>
      <c r="F2119" s="487"/>
    </row>
    <row r="2120" ht="15.75" customHeight="1">
      <c r="A2120" s="376">
        <v>43501.0</v>
      </c>
      <c r="B2120" s="380" t="s">
        <v>12287</v>
      </c>
      <c r="C2120" s="376" t="s">
        <v>4564</v>
      </c>
      <c r="D2120" s="376" t="s">
        <v>3653</v>
      </c>
      <c r="E2120" s="376" t="s">
        <v>12289</v>
      </c>
      <c r="F2120" s="488"/>
    </row>
    <row r="2121" ht="15.75" customHeight="1">
      <c r="A2121" s="376">
        <v>43490.0</v>
      </c>
      <c r="B2121" s="380" t="s">
        <v>12290</v>
      </c>
      <c r="C2121" s="376" t="s">
        <v>3637</v>
      </c>
      <c r="D2121" s="376" t="s">
        <v>3653</v>
      </c>
      <c r="E2121" s="376" t="s">
        <v>12293</v>
      </c>
      <c r="F2121" s="487"/>
    </row>
    <row r="2122" ht="15.75" customHeight="1">
      <c r="A2122" s="376">
        <v>43502.0</v>
      </c>
      <c r="B2122" s="380" t="s">
        <v>12294</v>
      </c>
      <c r="C2122" s="376" t="s">
        <v>4564</v>
      </c>
      <c r="D2122" s="376" t="s">
        <v>3653</v>
      </c>
      <c r="E2122" s="376" t="s">
        <v>12295</v>
      </c>
      <c r="F2122" s="488"/>
    </row>
    <row r="2123" ht="15.75" customHeight="1">
      <c r="A2123" s="376">
        <v>43491.0</v>
      </c>
      <c r="B2123" s="380" t="s">
        <v>12296</v>
      </c>
      <c r="C2123" s="376" t="s">
        <v>3637</v>
      </c>
      <c r="D2123" s="376" t="s">
        <v>3653</v>
      </c>
      <c r="E2123" s="376" t="s">
        <v>12297</v>
      </c>
      <c r="F2123" s="487"/>
    </row>
    <row r="2124" ht="15.75" customHeight="1">
      <c r="A2124" s="376">
        <v>43503.0</v>
      </c>
      <c r="B2124" s="380" t="s">
        <v>12300</v>
      </c>
      <c r="C2124" s="376" t="s">
        <v>4564</v>
      </c>
      <c r="D2124" s="376" t="s">
        <v>3653</v>
      </c>
      <c r="E2124" s="376" t="s">
        <v>12301</v>
      </c>
      <c r="F2124" s="488"/>
    </row>
    <row r="2125" ht="15.75" customHeight="1">
      <c r="A2125" s="376">
        <v>43492.0</v>
      </c>
      <c r="B2125" s="380" t="s">
        <v>12303</v>
      </c>
      <c r="C2125" s="376" t="s">
        <v>3637</v>
      </c>
      <c r="D2125" s="376" t="s">
        <v>3653</v>
      </c>
      <c r="E2125" s="376" t="s">
        <v>5369</v>
      </c>
      <c r="F2125" s="487"/>
    </row>
    <row r="2126" ht="15.75" customHeight="1">
      <c r="A2126" s="376">
        <v>43504.0</v>
      </c>
      <c r="B2126" s="380" t="s">
        <v>12305</v>
      </c>
      <c r="C2126" s="376" t="s">
        <v>4564</v>
      </c>
      <c r="D2126" s="376" t="s">
        <v>3653</v>
      </c>
      <c r="E2126" s="376" t="s">
        <v>12307</v>
      </c>
      <c r="F2126" s="488"/>
    </row>
    <row r="2127" ht="15.75" customHeight="1">
      <c r="A2127" s="376">
        <v>43493.0</v>
      </c>
      <c r="B2127" s="380" t="s">
        <v>12309</v>
      </c>
      <c r="C2127" s="376" t="s">
        <v>3637</v>
      </c>
      <c r="D2127" s="376" t="s">
        <v>3653</v>
      </c>
      <c r="E2127" s="376" t="s">
        <v>4880</v>
      </c>
      <c r="F2127" s="487"/>
    </row>
    <row r="2128" ht="15.75" customHeight="1">
      <c r="A2128" s="376">
        <v>43505.0</v>
      </c>
      <c r="B2128" s="380" t="s">
        <v>12314</v>
      </c>
      <c r="C2128" s="376" t="s">
        <v>4564</v>
      </c>
      <c r="D2128" s="376" t="s">
        <v>3653</v>
      </c>
      <c r="E2128" s="376" t="s">
        <v>12315</v>
      </c>
      <c r="F2128" s="488"/>
    </row>
    <row r="2129" ht="15.75" customHeight="1">
      <c r="A2129" s="376">
        <v>37774.0</v>
      </c>
      <c r="B2129" s="380" t="s">
        <v>12319</v>
      </c>
      <c r="C2129" s="376" t="s">
        <v>3602</v>
      </c>
      <c r="D2129" s="376" t="s">
        <v>3629</v>
      </c>
      <c r="E2129" s="376" t="s">
        <v>12320</v>
      </c>
      <c r="F2129" s="487"/>
    </row>
    <row r="2130" ht="15.75" customHeight="1">
      <c r="A2130" s="376">
        <v>38630.0</v>
      </c>
      <c r="B2130" s="380" t="s">
        <v>12322</v>
      </c>
      <c r="C2130" s="376" t="s">
        <v>3602</v>
      </c>
      <c r="D2130" s="376" t="s">
        <v>3603</v>
      </c>
      <c r="E2130" s="376" t="s">
        <v>12324</v>
      </c>
      <c r="F2130" s="488"/>
    </row>
    <row r="2131" ht="15.75" customHeight="1">
      <c r="A2131" s="376">
        <v>38629.0</v>
      </c>
      <c r="B2131" s="380" t="s">
        <v>12326</v>
      </c>
      <c r="C2131" s="376" t="s">
        <v>3602</v>
      </c>
      <c r="D2131" s="376" t="s">
        <v>3603</v>
      </c>
      <c r="E2131" s="376" t="s">
        <v>12327</v>
      </c>
      <c r="F2131" s="487"/>
    </row>
    <row r="2132" ht="15.75" customHeight="1">
      <c r="A2132" s="376">
        <v>38476.0</v>
      </c>
      <c r="B2132" s="380" t="s">
        <v>12330</v>
      </c>
      <c r="C2132" s="376" t="s">
        <v>3602</v>
      </c>
      <c r="D2132" s="376" t="s">
        <v>3603</v>
      </c>
      <c r="E2132" s="376" t="s">
        <v>12332</v>
      </c>
      <c r="F2132" s="488"/>
    </row>
    <row r="2133" ht="15.75" customHeight="1">
      <c r="A2133" s="376">
        <v>38477.0</v>
      </c>
      <c r="B2133" s="380" t="s">
        <v>12334</v>
      </c>
      <c r="C2133" s="376" t="s">
        <v>3602</v>
      </c>
      <c r="D2133" s="376" t="s">
        <v>3603</v>
      </c>
      <c r="E2133" s="376" t="s">
        <v>12336</v>
      </c>
      <c r="F2133" s="487"/>
    </row>
    <row r="2134" ht="15.75" customHeight="1">
      <c r="A2134" s="376">
        <v>40635.0</v>
      </c>
      <c r="B2134" s="380" t="s">
        <v>12338</v>
      </c>
      <c r="C2134" s="376" t="s">
        <v>3602</v>
      </c>
      <c r="D2134" s="376" t="s">
        <v>3603</v>
      </c>
      <c r="E2134" s="376" t="s">
        <v>12340</v>
      </c>
      <c r="F2134" s="488"/>
    </row>
    <row r="2135" ht="15.75" customHeight="1">
      <c r="A2135" s="376">
        <v>36483.0</v>
      </c>
      <c r="B2135" s="380" t="s">
        <v>12343</v>
      </c>
      <c r="C2135" s="376" t="s">
        <v>3602</v>
      </c>
      <c r="D2135" s="376" t="s">
        <v>3603</v>
      </c>
      <c r="E2135" s="376" t="s">
        <v>12345</v>
      </c>
      <c r="F2135" s="487"/>
    </row>
    <row r="2136" ht="15.75" customHeight="1">
      <c r="A2136" s="376">
        <v>14525.0</v>
      </c>
      <c r="B2136" s="380" t="s">
        <v>12348</v>
      </c>
      <c r="C2136" s="376" t="s">
        <v>3602</v>
      </c>
      <c r="D2136" s="376" t="s">
        <v>3603</v>
      </c>
      <c r="E2136" s="376" t="s">
        <v>12349</v>
      </c>
      <c r="F2136" s="488"/>
    </row>
    <row r="2137" ht="15.75" customHeight="1">
      <c r="A2137" s="376">
        <v>36482.0</v>
      </c>
      <c r="B2137" s="380" t="s">
        <v>12351</v>
      </c>
      <c r="C2137" s="376" t="s">
        <v>3602</v>
      </c>
      <c r="D2137" s="376" t="s">
        <v>3603</v>
      </c>
      <c r="E2137" s="376" t="s">
        <v>12353</v>
      </c>
      <c r="F2137" s="487"/>
    </row>
    <row r="2138" ht="15.75" customHeight="1">
      <c r="A2138" s="376">
        <v>36408.0</v>
      </c>
      <c r="B2138" s="380" t="s">
        <v>12358</v>
      </c>
      <c r="C2138" s="376" t="s">
        <v>3602</v>
      </c>
      <c r="D2138" s="376" t="s">
        <v>3603</v>
      </c>
      <c r="E2138" s="376" t="s">
        <v>12359</v>
      </c>
      <c r="F2138" s="488"/>
    </row>
    <row r="2139" ht="15.75" customHeight="1">
      <c r="A2139" s="376">
        <v>2723.0</v>
      </c>
      <c r="B2139" s="380" t="s">
        <v>12362</v>
      </c>
      <c r="C2139" s="376" t="s">
        <v>3602</v>
      </c>
      <c r="D2139" s="376" t="s">
        <v>3603</v>
      </c>
      <c r="E2139" s="376" t="s">
        <v>12363</v>
      </c>
      <c r="F2139" s="487"/>
    </row>
    <row r="2140" ht="15.75" customHeight="1">
      <c r="A2140" s="376">
        <v>36481.0</v>
      </c>
      <c r="B2140" s="380" t="s">
        <v>12366</v>
      </c>
      <c r="C2140" s="376" t="s">
        <v>3602</v>
      </c>
      <c r="D2140" s="376" t="s">
        <v>3603</v>
      </c>
      <c r="E2140" s="376" t="s">
        <v>12368</v>
      </c>
      <c r="F2140" s="488"/>
    </row>
    <row r="2141" ht="15.75" customHeight="1">
      <c r="A2141" s="376">
        <v>10685.0</v>
      </c>
      <c r="B2141" s="380" t="s">
        <v>12371</v>
      </c>
      <c r="C2141" s="376" t="s">
        <v>3602</v>
      </c>
      <c r="D2141" s="376" t="s">
        <v>3653</v>
      </c>
      <c r="E2141" s="376" t="s">
        <v>12373</v>
      </c>
      <c r="F2141" s="487"/>
    </row>
    <row r="2142" ht="15.75" customHeight="1">
      <c r="A2142" s="376">
        <v>40636.0</v>
      </c>
      <c r="B2142" s="380" t="s">
        <v>12374</v>
      </c>
      <c r="C2142" s="376" t="s">
        <v>3602</v>
      </c>
      <c r="D2142" s="376" t="s">
        <v>3603</v>
      </c>
      <c r="E2142" s="376" t="s">
        <v>12376</v>
      </c>
      <c r="F2142" s="488"/>
    </row>
    <row r="2143" ht="15.75" customHeight="1">
      <c r="A2143" s="376">
        <v>4111.0</v>
      </c>
      <c r="B2143" s="380" t="s">
        <v>12379</v>
      </c>
      <c r="C2143" s="376" t="s">
        <v>3602</v>
      </c>
      <c r="D2143" s="376" t="s">
        <v>3603</v>
      </c>
      <c r="E2143" s="376" t="s">
        <v>12380</v>
      </c>
      <c r="F2143" s="487"/>
    </row>
    <row r="2144" ht="15.75" customHeight="1">
      <c r="A2144" s="376">
        <v>26021.0</v>
      </c>
      <c r="B2144" s="380" t="s">
        <v>12381</v>
      </c>
      <c r="C2144" s="376" t="s">
        <v>3602</v>
      </c>
      <c r="D2144" s="376" t="s">
        <v>3603</v>
      </c>
      <c r="E2144" s="376" t="s">
        <v>7962</v>
      </c>
      <c r="F2144" s="488"/>
    </row>
    <row r="2145" ht="15.75" customHeight="1">
      <c r="A2145" s="376">
        <v>12.0</v>
      </c>
      <c r="B2145" s="380" t="s">
        <v>12382</v>
      </c>
      <c r="C2145" s="376" t="s">
        <v>3602</v>
      </c>
      <c r="D2145" s="376" t="s">
        <v>3653</v>
      </c>
      <c r="E2145" s="376" t="s">
        <v>7280</v>
      </c>
      <c r="F2145" s="487"/>
    </row>
    <row r="2146" ht="15.75" customHeight="1">
      <c r="A2146" s="376">
        <v>37554.0</v>
      </c>
      <c r="B2146" s="380" t="s">
        <v>12385</v>
      </c>
      <c r="C2146" s="376" t="s">
        <v>3602</v>
      </c>
      <c r="D2146" s="376" t="s">
        <v>3603</v>
      </c>
      <c r="E2146" s="376" t="s">
        <v>12387</v>
      </c>
      <c r="F2146" s="488"/>
    </row>
    <row r="2147" ht="15.75" customHeight="1">
      <c r="A2147" s="376">
        <v>37555.0</v>
      </c>
      <c r="B2147" s="380" t="s">
        <v>12388</v>
      </c>
      <c r="C2147" s="376" t="s">
        <v>3602</v>
      </c>
      <c r="D2147" s="376" t="s">
        <v>3603</v>
      </c>
      <c r="E2147" s="376" t="s">
        <v>12391</v>
      </c>
      <c r="F2147" s="487"/>
    </row>
    <row r="2148" ht="15.75" customHeight="1">
      <c r="A2148" s="376">
        <v>10902.0</v>
      </c>
      <c r="B2148" s="380" t="s">
        <v>12393</v>
      </c>
      <c r="C2148" s="376" t="s">
        <v>3602</v>
      </c>
      <c r="D2148" s="376" t="s">
        <v>3603</v>
      </c>
      <c r="E2148" s="376" t="s">
        <v>12396</v>
      </c>
      <c r="F2148" s="488"/>
    </row>
    <row r="2149" ht="15.75" customHeight="1">
      <c r="A2149" s="376">
        <v>20965.0</v>
      </c>
      <c r="B2149" s="380" t="s">
        <v>12398</v>
      </c>
      <c r="C2149" s="376" t="s">
        <v>3602</v>
      </c>
      <c r="D2149" s="376" t="s">
        <v>3603</v>
      </c>
      <c r="E2149" s="376" t="s">
        <v>12399</v>
      </c>
      <c r="F2149" s="487"/>
    </row>
    <row r="2150" ht="15.75" customHeight="1">
      <c r="A2150" s="376">
        <v>20966.0</v>
      </c>
      <c r="B2150" s="380" t="s">
        <v>12401</v>
      </c>
      <c r="C2150" s="376" t="s">
        <v>3602</v>
      </c>
      <c r="D2150" s="376" t="s">
        <v>3603</v>
      </c>
      <c r="E2150" s="376" t="s">
        <v>12403</v>
      </c>
      <c r="F2150" s="488"/>
    </row>
    <row r="2151" ht="15.75" customHeight="1">
      <c r="A2151" s="376">
        <v>10903.0</v>
      </c>
      <c r="B2151" s="380" t="s">
        <v>12405</v>
      </c>
      <c r="C2151" s="376" t="s">
        <v>3602</v>
      </c>
      <c r="D2151" s="376" t="s">
        <v>3603</v>
      </c>
      <c r="E2151" s="376" t="s">
        <v>7207</v>
      </c>
      <c r="F2151" s="487"/>
    </row>
    <row r="2152" ht="15.75" customHeight="1">
      <c r="A2152" s="376">
        <v>20967.0</v>
      </c>
      <c r="B2152" s="380" t="s">
        <v>12409</v>
      </c>
      <c r="C2152" s="376" t="s">
        <v>3602</v>
      </c>
      <c r="D2152" s="376" t="s">
        <v>3603</v>
      </c>
      <c r="E2152" s="376" t="s">
        <v>7207</v>
      </c>
      <c r="F2152" s="488"/>
    </row>
    <row r="2153" ht="15.75" customHeight="1">
      <c r="A2153" s="376">
        <v>20968.0</v>
      </c>
      <c r="B2153" s="380" t="s">
        <v>12410</v>
      </c>
      <c r="C2153" s="376" t="s">
        <v>3602</v>
      </c>
      <c r="D2153" s="376" t="s">
        <v>3603</v>
      </c>
      <c r="E2153" s="376" t="s">
        <v>12412</v>
      </c>
      <c r="F2153" s="487"/>
    </row>
    <row r="2154" ht="15.75" customHeight="1">
      <c r="A2154" s="376">
        <v>11359.0</v>
      </c>
      <c r="B2154" s="380" t="s">
        <v>12415</v>
      </c>
      <c r="C2154" s="376" t="s">
        <v>3602</v>
      </c>
      <c r="D2154" s="376" t="s">
        <v>3653</v>
      </c>
      <c r="E2154" s="376" t="s">
        <v>12416</v>
      </c>
      <c r="F2154" s="488"/>
    </row>
    <row r="2155" ht="15.75" customHeight="1">
      <c r="A2155" s="376">
        <v>39017.0</v>
      </c>
      <c r="B2155" s="380" t="s">
        <v>12420</v>
      </c>
      <c r="C2155" s="376" t="s">
        <v>3602</v>
      </c>
      <c r="D2155" s="376" t="s">
        <v>3603</v>
      </c>
      <c r="E2155" s="376" t="s">
        <v>5427</v>
      </c>
      <c r="F2155" s="487"/>
    </row>
    <row r="2156" ht="15.75" customHeight="1">
      <c r="A2156" s="376">
        <v>39315.0</v>
      </c>
      <c r="B2156" s="380" t="s">
        <v>12423</v>
      </c>
      <c r="C2156" s="376" t="s">
        <v>3602</v>
      </c>
      <c r="D2156" s="376" t="s">
        <v>3603</v>
      </c>
      <c r="E2156" s="376" t="s">
        <v>4836</v>
      </c>
      <c r="F2156" s="488"/>
    </row>
    <row r="2157" ht="15.75" customHeight="1">
      <c r="A2157" s="376">
        <v>39016.0</v>
      </c>
      <c r="B2157" s="380" t="s">
        <v>12428</v>
      </c>
      <c r="C2157" s="376" t="s">
        <v>3602</v>
      </c>
      <c r="D2157" s="376" t="s">
        <v>3603</v>
      </c>
      <c r="E2157" s="376" t="s">
        <v>4836</v>
      </c>
      <c r="F2157" s="487"/>
    </row>
    <row r="2158" ht="15.75" customHeight="1">
      <c r="A2158" s="376">
        <v>40432.0</v>
      </c>
      <c r="B2158" s="380" t="s">
        <v>12432</v>
      </c>
      <c r="C2158" s="376" t="s">
        <v>3602</v>
      </c>
      <c r="D2158" s="376" t="s">
        <v>3603</v>
      </c>
      <c r="E2158" s="376" t="s">
        <v>12435</v>
      </c>
      <c r="F2158" s="488"/>
    </row>
    <row r="2159" ht="15.75" customHeight="1">
      <c r="A2159" s="376">
        <v>39481.0</v>
      </c>
      <c r="B2159" s="380" t="s">
        <v>12439</v>
      </c>
      <c r="C2159" s="376" t="s">
        <v>3602</v>
      </c>
      <c r="D2159" s="376" t="s">
        <v>3603</v>
      </c>
      <c r="E2159" s="376" t="s">
        <v>6888</v>
      </c>
      <c r="F2159" s="487"/>
    </row>
    <row r="2160" ht="15.75" customHeight="1">
      <c r="A2160" s="376">
        <v>40433.0</v>
      </c>
      <c r="B2160" s="380" t="s">
        <v>12442</v>
      </c>
      <c r="C2160" s="376" t="s">
        <v>3602</v>
      </c>
      <c r="D2160" s="376" t="s">
        <v>3603</v>
      </c>
      <c r="E2160" s="376" t="s">
        <v>3135</v>
      </c>
      <c r="F2160" s="488"/>
    </row>
    <row r="2161" ht="15.75" customHeight="1">
      <c r="A2161" s="376">
        <v>20219.0</v>
      </c>
      <c r="B2161" s="380" t="s">
        <v>12445</v>
      </c>
      <c r="C2161" s="376" t="s">
        <v>3602</v>
      </c>
      <c r="D2161" s="376" t="s">
        <v>3629</v>
      </c>
      <c r="E2161" s="376" t="s">
        <v>12448</v>
      </c>
      <c r="F2161" s="487"/>
    </row>
    <row r="2162" ht="15.75" customHeight="1">
      <c r="A2162" s="376">
        <v>36484.0</v>
      </c>
      <c r="B2162" s="380" t="s">
        <v>12450</v>
      </c>
      <c r="C2162" s="376" t="s">
        <v>3602</v>
      </c>
      <c r="D2162" s="376" t="s">
        <v>3629</v>
      </c>
      <c r="E2162" s="376" t="s">
        <v>12451</v>
      </c>
      <c r="F2162" s="488"/>
    </row>
    <row r="2163" ht="15.75" customHeight="1">
      <c r="A2163" s="376">
        <v>38367.0</v>
      </c>
      <c r="B2163" s="380" t="s">
        <v>12454</v>
      </c>
      <c r="C2163" s="376" t="s">
        <v>3602</v>
      </c>
      <c r="D2163" s="376" t="s">
        <v>3603</v>
      </c>
      <c r="E2163" s="376" t="s">
        <v>12455</v>
      </c>
      <c r="F2163" s="487"/>
    </row>
    <row r="2164" ht="15.75" customHeight="1">
      <c r="A2164" s="376">
        <v>38368.0</v>
      </c>
      <c r="B2164" s="380" t="s">
        <v>12456</v>
      </c>
      <c r="C2164" s="376" t="s">
        <v>3602</v>
      </c>
      <c r="D2164" s="376" t="s">
        <v>3603</v>
      </c>
      <c r="E2164" s="376" t="s">
        <v>12459</v>
      </c>
      <c r="F2164" s="488"/>
    </row>
    <row r="2165" ht="15.75" customHeight="1">
      <c r="A2165" s="376">
        <v>38091.0</v>
      </c>
      <c r="B2165" s="380" t="s">
        <v>12461</v>
      </c>
      <c r="C2165" s="376" t="s">
        <v>3602</v>
      </c>
      <c r="D2165" s="376" t="s">
        <v>3603</v>
      </c>
      <c r="E2165" s="376" t="s">
        <v>3834</v>
      </c>
      <c r="F2165" s="487"/>
    </row>
    <row r="2166" ht="15.75" customHeight="1">
      <c r="A2166" s="376">
        <v>38095.0</v>
      </c>
      <c r="B2166" s="380" t="s">
        <v>12464</v>
      </c>
      <c r="C2166" s="376" t="s">
        <v>3602</v>
      </c>
      <c r="D2166" s="376" t="s">
        <v>3603</v>
      </c>
      <c r="E2166" s="376" t="s">
        <v>6557</v>
      </c>
      <c r="F2166" s="488"/>
    </row>
    <row r="2167" ht="15.75" customHeight="1">
      <c r="A2167" s="376">
        <v>38092.0</v>
      </c>
      <c r="B2167" s="380" t="s">
        <v>12469</v>
      </c>
      <c r="C2167" s="376" t="s">
        <v>3602</v>
      </c>
      <c r="D2167" s="376" t="s">
        <v>3603</v>
      </c>
      <c r="E2167" s="376" t="s">
        <v>5641</v>
      </c>
      <c r="F2167" s="487"/>
    </row>
    <row r="2168" ht="15.75" customHeight="1">
      <c r="A2168" s="376">
        <v>38093.0</v>
      </c>
      <c r="B2168" s="380" t="s">
        <v>12472</v>
      </c>
      <c r="C2168" s="376" t="s">
        <v>3602</v>
      </c>
      <c r="D2168" s="376" t="s">
        <v>3603</v>
      </c>
      <c r="E2168" s="376" t="s">
        <v>12000</v>
      </c>
      <c r="F2168" s="488"/>
    </row>
    <row r="2169" ht="15.75" customHeight="1">
      <c r="A2169" s="376">
        <v>38096.0</v>
      </c>
      <c r="B2169" s="380" t="s">
        <v>12476</v>
      </c>
      <c r="C2169" s="376" t="s">
        <v>3602</v>
      </c>
      <c r="D2169" s="376" t="s">
        <v>3603</v>
      </c>
      <c r="E2169" s="376" t="s">
        <v>4052</v>
      </c>
      <c r="F2169" s="487"/>
    </row>
    <row r="2170" ht="15.75" customHeight="1">
      <c r="A2170" s="376">
        <v>38094.0</v>
      </c>
      <c r="B2170" s="380" t="s">
        <v>12479</v>
      </c>
      <c r="C2170" s="376" t="s">
        <v>3602</v>
      </c>
      <c r="D2170" s="376" t="s">
        <v>3603</v>
      </c>
      <c r="E2170" s="376" t="s">
        <v>12481</v>
      </c>
      <c r="F2170" s="488"/>
    </row>
    <row r="2171" ht="15.75" customHeight="1">
      <c r="A2171" s="376">
        <v>38097.0</v>
      </c>
      <c r="B2171" s="380" t="s">
        <v>12482</v>
      </c>
      <c r="C2171" s="376" t="s">
        <v>3602</v>
      </c>
      <c r="D2171" s="376" t="s">
        <v>3603</v>
      </c>
      <c r="E2171" s="376" t="s">
        <v>4508</v>
      </c>
      <c r="F2171" s="487"/>
    </row>
    <row r="2172" ht="15.75" customHeight="1">
      <c r="A2172" s="376">
        <v>38098.0</v>
      </c>
      <c r="B2172" s="380" t="s">
        <v>12486</v>
      </c>
      <c r="C2172" s="376" t="s">
        <v>3602</v>
      </c>
      <c r="D2172" s="376" t="s">
        <v>3603</v>
      </c>
      <c r="E2172" s="376" t="s">
        <v>4508</v>
      </c>
      <c r="F2172" s="488"/>
    </row>
    <row r="2173" ht="15.75" customHeight="1">
      <c r="A2173" s="376">
        <v>11186.0</v>
      </c>
      <c r="B2173" s="380" t="s">
        <v>12491</v>
      </c>
      <c r="C2173" s="376" t="s">
        <v>3627</v>
      </c>
      <c r="D2173" s="376" t="s">
        <v>3603</v>
      </c>
      <c r="E2173" s="376" t="s">
        <v>12494</v>
      </c>
      <c r="F2173" s="487"/>
    </row>
    <row r="2174" ht="15.75" customHeight="1">
      <c r="A2174" s="376">
        <v>11558.0</v>
      </c>
      <c r="B2174" s="380" t="s">
        <v>12496</v>
      </c>
      <c r="C2174" s="376" t="s">
        <v>5801</v>
      </c>
      <c r="D2174" s="376" t="s">
        <v>3603</v>
      </c>
      <c r="E2174" s="376" t="s">
        <v>12499</v>
      </c>
      <c r="F2174" s="488"/>
    </row>
    <row r="2175" ht="15.75" customHeight="1">
      <c r="A2175" s="376">
        <v>11557.0</v>
      </c>
      <c r="B2175" s="380" t="s">
        <v>12503</v>
      </c>
      <c r="C2175" s="376" t="s">
        <v>5801</v>
      </c>
      <c r="D2175" s="376" t="s">
        <v>3603</v>
      </c>
      <c r="E2175" s="376" t="s">
        <v>12504</v>
      </c>
      <c r="F2175" s="487"/>
    </row>
    <row r="2176" ht="15.75" customHeight="1">
      <c r="A2176" s="376">
        <v>2759.0</v>
      </c>
      <c r="B2176" s="380" t="s">
        <v>12506</v>
      </c>
      <c r="C2176" s="376" t="s">
        <v>3602</v>
      </c>
      <c r="D2176" s="376" t="s">
        <v>3629</v>
      </c>
      <c r="E2176" s="376" t="s">
        <v>12509</v>
      </c>
      <c r="F2176" s="488"/>
    </row>
    <row r="2177" ht="15.75" customHeight="1">
      <c r="A2177" s="376">
        <v>38124.0</v>
      </c>
      <c r="B2177" s="380" t="s">
        <v>12511</v>
      </c>
      <c r="C2177" s="376" t="s">
        <v>3602</v>
      </c>
      <c r="D2177" s="376" t="s">
        <v>3653</v>
      </c>
      <c r="E2177" s="376" t="s">
        <v>11836</v>
      </c>
      <c r="F2177" s="487"/>
    </row>
    <row r="2178" ht="15.75" customHeight="1">
      <c r="A2178" s="376">
        <v>38380.0</v>
      </c>
      <c r="B2178" s="380" t="s">
        <v>12513</v>
      </c>
      <c r="C2178" s="376" t="s">
        <v>3602</v>
      </c>
      <c r="D2178" s="376" t="s">
        <v>3603</v>
      </c>
      <c r="E2178" s="376" t="s">
        <v>12514</v>
      </c>
      <c r="F2178" s="488"/>
    </row>
    <row r="2179" ht="15.75" customHeight="1">
      <c r="A2179" s="376">
        <v>20059.0</v>
      </c>
      <c r="B2179" s="380" t="s">
        <v>12515</v>
      </c>
      <c r="C2179" s="376" t="s">
        <v>3602</v>
      </c>
      <c r="D2179" s="376" t="s">
        <v>3629</v>
      </c>
      <c r="E2179" s="376" t="s">
        <v>12517</v>
      </c>
      <c r="F2179" s="487"/>
    </row>
    <row r="2180" ht="15.75" customHeight="1">
      <c r="A2180" s="376">
        <v>42429.0</v>
      </c>
      <c r="B2180" s="380" t="s">
        <v>12519</v>
      </c>
      <c r="C2180" s="376" t="s">
        <v>3602</v>
      </c>
      <c r="D2180" s="376" t="s">
        <v>3629</v>
      </c>
      <c r="E2180" s="376" t="s">
        <v>12521</v>
      </c>
      <c r="F2180" s="488"/>
    </row>
    <row r="2181" ht="15.75" customHeight="1">
      <c r="A2181" s="376">
        <v>38538.0</v>
      </c>
      <c r="B2181" s="380" t="s">
        <v>12522</v>
      </c>
      <c r="C2181" s="376" t="s">
        <v>3730</v>
      </c>
      <c r="D2181" s="376" t="s">
        <v>3629</v>
      </c>
      <c r="E2181" s="376" t="s">
        <v>12525</v>
      </c>
      <c r="F2181" s="487"/>
    </row>
    <row r="2182" ht="15.75" customHeight="1">
      <c r="A2182" s="376">
        <v>38539.0</v>
      </c>
      <c r="B2182" s="380" t="s">
        <v>12527</v>
      </c>
      <c r="C2182" s="376" t="s">
        <v>3730</v>
      </c>
      <c r="D2182" s="376" t="s">
        <v>3629</v>
      </c>
      <c r="E2182" s="376" t="s">
        <v>12528</v>
      </c>
      <c r="F2182" s="488"/>
    </row>
    <row r="2183" ht="15.75" customHeight="1">
      <c r="A2183" s="376">
        <v>38540.0</v>
      </c>
      <c r="B2183" s="380" t="s">
        <v>12531</v>
      </c>
      <c r="C2183" s="376" t="s">
        <v>3730</v>
      </c>
      <c r="D2183" s="376" t="s">
        <v>3629</v>
      </c>
      <c r="E2183" s="376" t="s">
        <v>12533</v>
      </c>
      <c r="F2183" s="487"/>
    </row>
    <row r="2184" ht="15.75" customHeight="1">
      <c r="A2184" s="376">
        <v>38384.0</v>
      </c>
      <c r="B2184" s="380" t="s">
        <v>12534</v>
      </c>
      <c r="C2184" s="376" t="s">
        <v>3602</v>
      </c>
      <c r="D2184" s="376" t="s">
        <v>3603</v>
      </c>
      <c r="E2184" s="376" t="s">
        <v>7594</v>
      </c>
      <c r="F2184" s="488"/>
    </row>
    <row r="2185" ht="15.75" customHeight="1">
      <c r="A2185" s="376">
        <v>13.0</v>
      </c>
      <c r="B2185" s="380" t="s">
        <v>12537</v>
      </c>
      <c r="C2185" s="376" t="s">
        <v>3745</v>
      </c>
      <c r="D2185" s="376" t="s">
        <v>3603</v>
      </c>
      <c r="E2185" s="376" t="s">
        <v>12539</v>
      </c>
      <c r="F2185" s="487"/>
    </row>
    <row r="2186" ht="15.75" customHeight="1">
      <c r="A2186" s="376">
        <v>2762.0</v>
      </c>
      <c r="B2186" s="380" t="s">
        <v>12540</v>
      </c>
      <c r="C2186" s="376" t="s">
        <v>3730</v>
      </c>
      <c r="D2186" s="376" t="s">
        <v>3629</v>
      </c>
      <c r="E2186" s="376" t="s">
        <v>2649</v>
      </c>
      <c r="F2186" s="488"/>
    </row>
    <row r="2187" ht="15.75" customHeight="1">
      <c r="A2187" s="376">
        <v>21142.0</v>
      </c>
      <c r="B2187" s="380" t="s">
        <v>12544</v>
      </c>
      <c r="C2187" s="376" t="s">
        <v>3602</v>
      </c>
      <c r="D2187" s="376" t="s">
        <v>3603</v>
      </c>
      <c r="E2187" s="376" t="s">
        <v>12545</v>
      </c>
      <c r="F2187" s="487"/>
    </row>
    <row r="2188" ht="15.75" customHeight="1">
      <c r="A2188" s="376">
        <v>12865.0</v>
      </c>
      <c r="B2188" s="380" t="s">
        <v>12547</v>
      </c>
      <c r="C2188" s="376" t="s">
        <v>3637</v>
      </c>
      <c r="D2188" s="376" t="s">
        <v>3603</v>
      </c>
      <c r="E2188" s="376" t="s">
        <v>12550</v>
      </c>
      <c r="F2188" s="488"/>
    </row>
    <row r="2189" ht="15.75" customHeight="1">
      <c r="A2189" s="376">
        <v>41074.0</v>
      </c>
      <c r="B2189" s="380" t="s">
        <v>12551</v>
      </c>
      <c r="C2189" s="376" t="s">
        <v>4564</v>
      </c>
      <c r="D2189" s="376" t="s">
        <v>3603</v>
      </c>
      <c r="E2189" s="376" t="s">
        <v>12552</v>
      </c>
      <c r="F2189" s="487"/>
    </row>
    <row r="2190" ht="15.75" customHeight="1">
      <c r="A2190" s="376">
        <v>4223.0</v>
      </c>
      <c r="B2190" s="380" t="s">
        <v>12556</v>
      </c>
      <c r="C2190" s="376" t="s">
        <v>3993</v>
      </c>
      <c r="D2190" s="376" t="s">
        <v>3653</v>
      </c>
      <c r="E2190" s="376" t="s">
        <v>7006</v>
      </c>
      <c r="F2190" s="488"/>
    </row>
    <row r="2191" ht="15.75" customHeight="1">
      <c r="A2191" s="376">
        <v>37372.0</v>
      </c>
      <c r="B2191" s="380" t="s">
        <v>12558</v>
      </c>
      <c r="C2191" s="376" t="s">
        <v>3637</v>
      </c>
      <c r="D2191" s="376" t="s">
        <v>3653</v>
      </c>
      <c r="E2191" s="376" t="s">
        <v>8036</v>
      </c>
      <c r="F2191" s="487"/>
    </row>
    <row r="2192" ht="15.75" customHeight="1">
      <c r="A2192" s="376">
        <v>40863.0</v>
      </c>
      <c r="B2192" s="380" t="s">
        <v>12561</v>
      </c>
      <c r="C2192" s="376" t="s">
        <v>4564</v>
      </c>
      <c r="D2192" s="376" t="s">
        <v>3653</v>
      </c>
      <c r="E2192" s="376" t="s">
        <v>12564</v>
      </c>
      <c r="F2192" s="488"/>
    </row>
    <row r="2193" ht="15.75" customHeight="1">
      <c r="A2193" s="376">
        <v>38475.0</v>
      </c>
      <c r="B2193" s="380" t="s">
        <v>12566</v>
      </c>
      <c r="C2193" s="376" t="s">
        <v>3602</v>
      </c>
      <c r="D2193" s="376" t="s">
        <v>3603</v>
      </c>
      <c r="E2193" s="376" t="s">
        <v>12569</v>
      </c>
      <c r="F2193" s="487"/>
    </row>
    <row r="2194" ht="15.75" customHeight="1">
      <c r="A2194" s="376">
        <v>38474.0</v>
      </c>
      <c r="B2194" s="380" t="s">
        <v>12570</v>
      </c>
      <c r="C2194" s="376" t="s">
        <v>3602</v>
      </c>
      <c r="D2194" s="376" t="s">
        <v>3603</v>
      </c>
      <c r="E2194" s="376" t="s">
        <v>12572</v>
      </c>
      <c r="F2194" s="488"/>
    </row>
    <row r="2195" ht="15.75" customHeight="1">
      <c r="A2195" s="376">
        <v>10886.0</v>
      </c>
      <c r="B2195" s="380" t="s">
        <v>12575</v>
      </c>
      <c r="C2195" s="376" t="s">
        <v>3602</v>
      </c>
      <c r="D2195" s="376" t="s">
        <v>3603</v>
      </c>
      <c r="E2195" s="376" t="s">
        <v>9691</v>
      </c>
      <c r="F2195" s="487"/>
    </row>
    <row r="2196" ht="15.75" customHeight="1">
      <c r="A2196" s="376">
        <v>10888.0</v>
      </c>
      <c r="B2196" s="380" t="s">
        <v>12578</v>
      </c>
      <c r="C2196" s="376" t="s">
        <v>3602</v>
      </c>
      <c r="D2196" s="376" t="s">
        <v>3603</v>
      </c>
      <c r="E2196" s="376" t="s">
        <v>12579</v>
      </c>
      <c r="F2196" s="488"/>
    </row>
    <row r="2197" ht="15.75" customHeight="1">
      <c r="A2197" s="376">
        <v>10889.0</v>
      </c>
      <c r="B2197" s="380" t="s">
        <v>12581</v>
      </c>
      <c r="C2197" s="376" t="s">
        <v>3602</v>
      </c>
      <c r="D2197" s="376" t="s">
        <v>3603</v>
      </c>
      <c r="E2197" s="376" t="s">
        <v>12584</v>
      </c>
      <c r="F2197" s="487"/>
    </row>
    <row r="2198" ht="15.75" customHeight="1">
      <c r="A2198" s="376">
        <v>10890.0</v>
      </c>
      <c r="B2198" s="380" t="s">
        <v>12587</v>
      </c>
      <c r="C2198" s="376" t="s">
        <v>3602</v>
      </c>
      <c r="D2198" s="376" t="s">
        <v>3603</v>
      </c>
      <c r="E2198" s="376" t="s">
        <v>12589</v>
      </c>
      <c r="F2198" s="488"/>
    </row>
    <row r="2199" ht="15.75" customHeight="1">
      <c r="A2199" s="376">
        <v>10891.0</v>
      </c>
      <c r="B2199" s="380" t="s">
        <v>12593</v>
      </c>
      <c r="C2199" s="376" t="s">
        <v>3602</v>
      </c>
      <c r="D2199" s="376" t="s">
        <v>3603</v>
      </c>
      <c r="E2199" s="376" t="s">
        <v>12594</v>
      </c>
      <c r="F2199" s="487"/>
    </row>
    <row r="2200" ht="15.75" customHeight="1">
      <c r="A2200" s="376">
        <v>10892.0</v>
      </c>
      <c r="B2200" s="380" t="s">
        <v>12598</v>
      </c>
      <c r="C2200" s="376" t="s">
        <v>3602</v>
      </c>
      <c r="D2200" s="376" t="s">
        <v>3653</v>
      </c>
      <c r="E2200" s="376" t="s">
        <v>12599</v>
      </c>
      <c r="F2200" s="488"/>
    </row>
    <row r="2201" ht="15.75" customHeight="1">
      <c r="A2201" s="376">
        <v>20977.0</v>
      </c>
      <c r="B2201" s="380" t="s">
        <v>12602</v>
      </c>
      <c r="C2201" s="376" t="s">
        <v>3602</v>
      </c>
      <c r="D2201" s="376" t="s">
        <v>3603</v>
      </c>
      <c r="E2201" s="376" t="s">
        <v>12605</v>
      </c>
      <c r="F2201" s="487"/>
    </row>
    <row r="2202" ht="15.75" customHeight="1">
      <c r="A2202" s="376">
        <v>3073.0</v>
      </c>
      <c r="B2202" s="380" t="s">
        <v>12607</v>
      </c>
      <c r="C2202" s="376" t="s">
        <v>3602</v>
      </c>
      <c r="D2202" s="376" t="s">
        <v>3629</v>
      </c>
      <c r="E2202" s="376" t="s">
        <v>12609</v>
      </c>
      <c r="F2202" s="488"/>
    </row>
    <row r="2203" ht="15.75" customHeight="1">
      <c r="A2203" s="376">
        <v>3068.0</v>
      </c>
      <c r="B2203" s="380" t="s">
        <v>12612</v>
      </c>
      <c r="C2203" s="376" t="s">
        <v>3602</v>
      </c>
      <c r="D2203" s="376" t="s">
        <v>3629</v>
      </c>
      <c r="E2203" s="376" t="s">
        <v>6523</v>
      </c>
      <c r="F2203" s="487"/>
    </row>
    <row r="2204" ht="15.75" customHeight="1">
      <c r="A2204" s="376">
        <v>3074.0</v>
      </c>
      <c r="B2204" s="380" t="s">
        <v>12615</v>
      </c>
      <c r="C2204" s="376" t="s">
        <v>3602</v>
      </c>
      <c r="D2204" s="376" t="s">
        <v>3629</v>
      </c>
      <c r="E2204" s="376" t="s">
        <v>12617</v>
      </c>
      <c r="F2204" s="488"/>
    </row>
    <row r="2205" ht="15.75" customHeight="1">
      <c r="A2205" s="376">
        <v>3076.0</v>
      </c>
      <c r="B2205" s="380" t="s">
        <v>12619</v>
      </c>
      <c r="C2205" s="376" t="s">
        <v>3602</v>
      </c>
      <c r="D2205" s="376" t="s">
        <v>3629</v>
      </c>
      <c r="E2205" s="376" t="s">
        <v>12621</v>
      </c>
      <c r="F2205" s="487"/>
    </row>
    <row r="2206" ht="15.75" customHeight="1">
      <c r="A2206" s="376">
        <v>3072.0</v>
      </c>
      <c r="B2206" s="380" t="s">
        <v>12622</v>
      </c>
      <c r="C2206" s="376" t="s">
        <v>3602</v>
      </c>
      <c r="D2206" s="376" t="s">
        <v>3629</v>
      </c>
      <c r="E2206" s="376" t="s">
        <v>12623</v>
      </c>
      <c r="F2206" s="488"/>
    </row>
    <row r="2207" ht="15.75" customHeight="1">
      <c r="A2207" s="376">
        <v>3075.0</v>
      </c>
      <c r="B2207" s="380" t="s">
        <v>12624</v>
      </c>
      <c r="C2207" s="376" t="s">
        <v>3602</v>
      </c>
      <c r="D2207" s="376" t="s">
        <v>3629</v>
      </c>
      <c r="E2207" s="376" t="s">
        <v>12627</v>
      </c>
      <c r="F2207" s="487"/>
    </row>
    <row r="2208" ht="15.75" customHeight="1">
      <c r="A2208" s="376">
        <v>10780.0</v>
      </c>
      <c r="B2208" s="380" t="s">
        <v>12628</v>
      </c>
      <c r="C2208" s="376" t="s">
        <v>3602</v>
      </c>
      <c r="D2208" s="376" t="s">
        <v>3629</v>
      </c>
      <c r="E2208" s="376" t="s">
        <v>12629</v>
      </c>
      <c r="F2208" s="488"/>
    </row>
    <row r="2209" ht="15.75" customHeight="1">
      <c r="A2209" s="376">
        <v>10781.0</v>
      </c>
      <c r="B2209" s="380" t="s">
        <v>12632</v>
      </c>
      <c r="C2209" s="376" t="s">
        <v>3602</v>
      </c>
      <c r="D2209" s="376" t="s">
        <v>3629</v>
      </c>
      <c r="E2209" s="376" t="s">
        <v>12633</v>
      </c>
      <c r="F2209" s="487"/>
    </row>
    <row r="2210" ht="15.75" customHeight="1">
      <c r="A2210" s="376">
        <v>20106.0</v>
      </c>
      <c r="B2210" s="380" t="s">
        <v>12636</v>
      </c>
      <c r="C2210" s="376" t="s">
        <v>3602</v>
      </c>
      <c r="D2210" s="376" t="s">
        <v>3629</v>
      </c>
      <c r="E2210" s="376" t="s">
        <v>12637</v>
      </c>
      <c r="F2210" s="488"/>
    </row>
    <row r="2211" ht="15.75" customHeight="1">
      <c r="A2211" s="376">
        <v>20107.0</v>
      </c>
      <c r="B2211" s="380" t="s">
        <v>12639</v>
      </c>
      <c r="C2211" s="376" t="s">
        <v>3602</v>
      </c>
      <c r="D2211" s="376" t="s">
        <v>3629</v>
      </c>
      <c r="E2211" s="376" t="s">
        <v>11165</v>
      </c>
      <c r="F2211" s="487"/>
    </row>
    <row r="2212" ht="15.75" customHeight="1">
      <c r="A2212" s="376">
        <v>20108.0</v>
      </c>
      <c r="B2212" s="380" t="s">
        <v>12641</v>
      </c>
      <c r="C2212" s="376" t="s">
        <v>3602</v>
      </c>
      <c r="D2212" s="376" t="s">
        <v>3629</v>
      </c>
      <c r="E2212" s="376" t="s">
        <v>4000</v>
      </c>
      <c r="F2212" s="488"/>
    </row>
    <row r="2213" ht="15.75" customHeight="1">
      <c r="A2213" s="376">
        <v>20109.0</v>
      </c>
      <c r="B2213" s="380" t="s">
        <v>12645</v>
      </c>
      <c r="C2213" s="376" t="s">
        <v>3602</v>
      </c>
      <c r="D2213" s="376" t="s">
        <v>3629</v>
      </c>
      <c r="E2213" s="376" t="s">
        <v>12629</v>
      </c>
      <c r="F2213" s="487"/>
    </row>
    <row r="2214" ht="15.75" customHeight="1">
      <c r="A2214" s="376">
        <v>34795.0</v>
      </c>
      <c r="B2214" s="380" t="s">
        <v>12649</v>
      </c>
      <c r="C2214" s="376" t="s">
        <v>3627</v>
      </c>
      <c r="D2214" s="376" t="s">
        <v>3603</v>
      </c>
      <c r="E2214" s="376" t="s">
        <v>12651</v>
      </c>
      <c r="F2214" s="488"/>
    </row>
    <row r="2215" ht="15.75" customHeight="1">
      <c r="A2215" s="376">
        <v>34796.0</v>
      </c>
      <c r="B2215" s="380" t="s">
        <v>12654</v>
      </c>
      <c r="C2215" s="376" t="s">
        <v>3730</v>
      </c>
      <c r="D2215" s="376" t="s">
        <v>3603</v>
      </c>
      <c r="E2215" s="376" t="s">
        <v>12657</v>
      </c>
      <c r="F2215" s="487"/>
    </row>
    <row r="2216" ht="15.75" customHeight="1">
      <c r="A2216" s="376">
        <v>11474.0</v>
      </c>
      <c r="B2216" s="380" t="s">
        <v>12659</v>
      </c>
      <c r="C2216" s="376" t="s">
        <v>3602</v>
      </c>
      <c r="D2216" s="376" t="s">
        <v>3603</v>
      </c>
      <c r="E2216" s="376" t="s">
        <v>11969</v>
      </c>
      <c r="F2216" s="488"/>
    </row>
    <row r="2217" ht="15.75" customHeight="1">
      <c r="A2217" s="376">
        <v>11470.0</v>
      </c>
      <c r="B2217" s="380" t="s">
        <v>12665</v>
      </c>
      <c r="C2217" s="376" t="s">
        <v>3602</v>
      </c>
      <c r="D2217" s="376" t="s">
        <v>3603</v>
      </c>
      <c r="E2217" s="376" t="s">
        <v>10983</v>
      </c>
      <c r="F2217" s="487"/>
    </row>
    <row r="2218" ht="15.75" customHeight="1">
      <c r="A2218" s="376">
        <v>11480.0</v>
      </c>
      <c r="B2218" s="380" t="s">
        <v>12669</v>
      </c>
      <c r="C2218" s="376" t="s">
        <v>9941</v>
      </c>
      <c r="D2218" s="376" t="s">
        <v>3603</v>
      </c>
      <c r="E2218" s="376" t="s">
        <v>12670</v>
      </c>
      <c r="F2218" s="488"/>
    </row>
    <row r="2219" ht="15.75" customHeight="1">
      <c r="A2219" s="376">
        <v>38154.0</v>
      </c>
      <c r="B2219" s="380" t="s">
        <v>12673</v>
      </c>
      <c r="C2219" s="376" t="s">
        <v>9941</v>
      </c>
      <c r="D2219" s="376" t="s">
        <v>3603</v>
      </c>
      <c r="E2219" s="376" t="s">
        <v>12675</v>
      </c>
      <c r="F2219" s="487"/>
    </row>
    <row r="2220" ht="15.75" customHeight="1">
      <c r="A2220" s="376">
        <v>11482.0</v>
      </c>
      <c r="B2220" s="380" t="s">
        <v>12678</v>
      </c>
      <c r="C2220" s="376" t="s">
        <v>9941</v>
      </c>
      <c r="D2220" s="376" t="s">
        <v>3603</v>
      </c>
      <c r="E2220" s="376" t="s">
        <v>12680</v>
      </c>
      <c r="F2220" s="488"/>
    </row>
    <row r="2221" ht="15.75" customHeight="1">
      <c r="A2221" s="376">
        <v>3084.0</v>
      </c>
      <c r="B2221" s="380" t="s">
        <v>12683</v>
      </c>
      <c r="C2221" s="376" t="s">
        <v>9941</v>
      </c>
      <c r="D2221" s="376" t="s">
        <v>3603</v>
      </c>
      <c r="E2221" s="376" t="s">
        <v>8486</v>
      </c>
      <c r="F2221" s="487"/>
    </row>
    <row r="2222" ht="15.75" customHeight="1">
      <c r="A2222" s="376">
        <v>3103.0</v>
      </c>
      <c r="B2222" s="380" t="s">
        <v>12685</v>
      </c>
      <c r="C2222" s="376" t="s">
        <v>3602</v>
      </c>
      <c r="D2222" s="376" t="s">
        <v>3603</v>
      </c>
      <c r="E2222" s="376" t="s">
        <v>12688</v>
      </c>
      <c r="F2222" s="488"/>
    </row>
    <row r="2223" ht="15.75" customHeight="1">
      <c r="A2223" s="376">
        <v>11481.0</v>
      </c>
      <c r="B2223" s="380" t="s">
        <v>12690</v>
      </c>
      <c r="C2223" s="376" t="s">
        <v>3602</v>
      </c>
      <c r="D2223" s="376" t="s">
        <v>3603</v>
      </c>
      <c r="E2223" s="376" t="s">
        <v>9812</v>
      </c>
      <c r="F2223" s="487"/>
    </row>
    <row r="2224" ht="15.75" customHeight="1">
      <c r="A2224" s="376">
        <v>3097.0</v>
      </c>
      <c r="B2224" s="380" t="s">
        <v>12694</v>
      </c>
      <c r="C2224" s="376" t="s">
        <v>9941</v>
      </c>
      <c r="D2224" s="376" t="s">
        <v>3603</v>
      </c>
      <c r="E2224" s="376" t="s">
        <v>12697</v>
      </c>
      <c r="F2224" s="488"/>
    </row>
    <row r="2225" ht="15.75" customHeight="1">
      <c r="A2225" s="376">
        <v>38153.0</v>
      </c>
      <c r="B2225" s="380" t="s">
        <v>12701</v>
      </c>
      <c r="C2225" s="376" t="s">
        <v>9941</v>
      </c>
      <c r="D2225" s="376" t="s">
        <v>3603</v>
      </c>
      <c r="E2225" s="376" t="s">
        <v>3123</v>
      </c>
      <c r="F2225" s="487"/>
    </row>
    <row r="2226" ht="15.75" customHeight="1">
      <c r="A2226" s="376">
        <v>3099.0</v>
      </c>
      <c r="B2226" s="380" t="s">
        <v>12705</v>
      </c>
      <c r="C2226" s="376" t="s">
        <v>9941</v>
      </c>
      <c r="D2226" s="376" t="s">
        <v>3603</v>
      </c>
      <c r="E2226" s="376" t="s">
        <v>12706</v>
      </c>
      <c r="F2226" s="488"/>
    </row>
    <row r="2227" ht="15.75" customHeight="1">
      <c r="A2227" s="376">
        <v>3080.0</v>
      </c>
      <c r="B2227" s="380" t="s">
        <v>12710</v>
      </c>
      <c r="C2227" s="376" t="s">
        <v>9941</v>
      </c>
      <c r="D2227" s="376" t="s">
        <v>3653</v>
      </c>
      <c r="E2227" s="376" t="s">
        <v>12711</v>
      </c>
      <c r="F2227" s="487"/>
    </row>
    <row r="2228" ht="15.75" customHeight="1">
      <c r="A2228" s="376">
        <v>3081.0</v>
      </c>
      <c r="B2228" s="380" t="s">
        <v>12714</v>
      </c>
      <c r="C2228" s="376" t="s">
        <v>9941</v>
      </c>
      <c r="D2228" s="376" t="s">
        <v>3603</v>
      </c>
      <c r="E2228" s="376" t="s">
        <v>12716</v>
      </c>
      <c r="F2228" s="488"/>
    </row>
    <row r="2229" ht="15.75" customHeight="1">
      <c r="A2229" s="376">
        <v>38151.0</v>
      </c>
      <c r="B2229" s="380" t="s">
        <v>12719</v>
      </c>
      <c r="C2229" s="376" t="s">
        <v>9941</v>
      </c>
      <c r="D2229" s="376" t="s">
        <v>3603</v>
      </c>
      <c r="E2229" s="376" t="s">
        <v>12721</v>
      </c>
      <c r="F2229" s="487"/>
    </row>
    <row r="2230" ht="15.75" customHeight="1">
      <c r="A2230" s="376">
        <v>11479.0</v>
      </c>
      <c r="B2230" s="380" t="s">
        <v>12723</v>
      </c>
      <c r="C2230" s="376" t="s">
        <v>3602</v>
      </c>
      <c r="D2230" s="376" t="s">
        <v>3603</v>
      </c>
      <c r="E2230" s="376" t="s">
        <v>8095</v>
      </c>
      <c r="F2230" s="488"/>
    </row>
    <row r="2231" ht="15.75" customHeight="1">
      <c r="A2231" s="376">
        <v>38152.0</v>
      </c>
      <c r="B2231" s="380" t="s">
        <v>12726</v>
      </c>
      <c r="C2231" s="376" t="s">
        <v>9941</v>
      </c>
      <c r="D2231" s="376" t="s">
        <v>3603</v>
      </c>
      <c r="E2231" s="376" t="s">
        <v>12728</v>
      </c>
      <c r="F2231" s="487"/>
    </row>
    <row r="2232" ht="15.75" customHeight="1">
      <c r="A2232" s="376">
        <v>11478.0</v>
      </c>
      <c r="B2232" s="380" t="s">
        <v>12731</v>
      </c>
      <c r="C2232" s="376" t="s">
        <v>3602</v>
      </c>
      <c r="D2232" s="376" t="s">
        <v>3603</v>
      </c>
      <c r="E2232" s="376" t="s">
        <v>12732</v>
      </c>
      <c r="F2232" s="488"/>
    </row>
    <row r="2233" ht="15.75" customHeight="1">
      <c r="A2233" s="376">
        <v>3090.0</v>
      </c>
      <c r="B2233" s="380" t="s">
        <v>12735</v>
      </c>
      <c r="C2233" s="376" t="s">
        <v>9941</v>
      </c>
      <c r="D2233" s="376" t="s">
        <v>3603</v>
      </c>
      <c r="E2233" s="376" t="s">
        <v>2772</v>
      </c>
      <c r="F2233" s="487"/>
    </row>
    <row r="2234" ht="15.75" customHeight="1">
      <c r="A2234" s="376">
        <v>3093.0</v>
      </c>
      <c r="B2234" s="380" t="s">
        <v>12738</v>
      </c>
      <c r="C2234" s="376" t="s">
        <v>9941</v>
      </c>
      <c r="D2234" s="376" t="s">
        <v>3603</v>
      </c>
      <c r="E2234" s="376" t="s">
        <v>12741</v>
      </c>
      <c r="F2234" s="488"/>
    </row>
    <row r="2235" ht="15.75" customHeight="1">
      <c r="A2235" s="376">
        <v>11476.0</v>
      </c>
      <c r="B2235" s="380" t="s">
        <v>12745</v>
      </c>
      <c r="C2235" s="376" t="s">
        <v>3602</v>
      </c>
      <c r="D2235" s="376" t="s">
        <v>3603</v>
      </c>
      <c r="E2235" s="376" t="s">
        <v>12746</v>
      </c>
      <c r="F2235" s="487"/>
    </row>
    <row r="2236" ht="15.75" customHeight="1">
      <c r="A2236" s="376">
        <v>3082.0</v>
      </c>
      <c r="B2236" s="380" t="s">
        <v>12748</v>
      </c>
      <c r="C2236" s="376" t="s">
        <v>9941</v>
      </c>
      <c r="D2236" s="376" t="s">
        <v>3603</v>
      </c>
      <c r="E2236" s="376" t="s">
        <v>12751</v>
      </c>
      <c r="F2236" s="488"/>
    </row>
    <row r="2237" ht="15.75" customHeight="1">
      <c r="A2237" s="376">
        <v>11484.0</v>
      </c>
      <c r="B2237" s="380" t="s">
        <v>12752</v>
      </c>
      <c r="C2237" s="376" t="s">
        <v>3602</v>
      </c>
      <c r="D2237" s="376" t="s">
        <v>3603</v>
      </c>
      <c r="E2237" s="376" t="s">
        <v>12754</v>
      </c>
      <c r="F2237" s="487"/>
    </row>
    <row r="2238" ht="15.75" customHeight="1">
      <c r="A2238" s="376">
        <v>38155.0</v>
      </c>
      <c r="B2238" s="380" t="s">
        <v>12757</v>
      </c>
      <c r="C2238" s="376" t="s">
        <v>3602</v>
      </c>
      <c r="D2238" s="376" t="s">
        <v>3603</v>
      </c>
      <c r="E2238" s="376" t="s">
        <v>12758</v>
      </c>
      <c r="F2238" s="488"/>
    </row>
    <row r="2239" ht="15.75" customHeight="1">
      <c r="A2239" s="376">
        <v>11468.0</v>
      </c>
      <c r="B2239" s="380" t="s">
        <v>12759</v>
      </c>
      <c r="C2239" s="376" t="s">
        <v>3602</v>
      </c>
      <c r="D2239" s="376" t="s">
        <v>3603</v>
      </c>
      <c r="E2239" s="376" t="s">
        <v>4477</v>
      </c>
      <c r="F2239" s="487"/>
    </row>
    <row r="2240" ht="15.75" customHeight="1">
      <c r="A2240" s="376">
        <v>11469.0</v>
      </c>
      <c r="B2240" s="380" t="s">
        <v>12763</v>
      </c>
      <c r="C2240" s="376" t="s">
        <v>3602</v>
      </c>
      <c r="D2240" s="376" t="s">
        <v>3603</v>
      </c>
      <c r="E2240" s="376" t="s">
        <v>12764</v>
      </c>
      <c r="F2240" s="488"/>
    </row>
    <row r="2241" ht="15.75" customHeight="1">
      <c r="A2241" s="376">
        <v>11477.0</v>
      </c>
      <c r="B2241" s="380" t="s">
        <v>12767</v>
      </c>
      <c r="C2241" s="376" t="s">
        <v>9941</v>
      </c>
      <c r="D2241" s="376" t="s">
        <v>3603</v>
      </c>
      <c r="E2241" s="376" t="s">
        <v>3695</v>
      </c>
      <c r="F2241" s="487"/>
    </row>
    <row r="2242" ht="15.75" customHeight="1">
      <c r="A2242" s="376">
        <v>40311.0</v>
      </c>
      <c r="B2242" s="380" t="s">
        <v>12770</v>
      </c>
      <c r="C2242" s="376" t="s">
        <v>9941</v>
      </c>
      <c r="D2242" s="376" t="s">
        <v>3603</v>
      </c>
      <c r="E2242" s="376" t="s">
        <v>5057</v>
      </c>
      <c r="F2242" s="488"/>
    </row>
    <row r="2243" ht="15.75" customHeight="1">
      <c r="A2243" s="376">
        <v>38165.0</v>
      </c>
      <c r="B2243" s="380" t="s">
        <v>12773</v>
      </c>
      <c r="C2243" s="376" t="s">
        <v>9941</v>
      </c>
      <c r="D2243" s="376" t="s">
        <v>3603</v>
      </c>
      <c r="E2243" s="376" t="s">
        <v>12774</v>
      </c>
      <c r="F2243" s="487"/>
    </row>
    <row r="2244" ht="15.75" customHeight="1">
      <c r="A2244" s="376">
        <v>3096.0</v>
      </c>
      <c r="B2244" s="380" t="s">
        <v>12775</v>
      </c>
      <c r="C2244" s="376" t="s">
        <v>9941</v>
      </c>
      <c r="D2244" s="376" t="s">
        <v>3603</v>
      </c>
      <c r="E2244" s="376" t="s">
        <v>12778</v>
      </c>
      <c r="F2244" s="488"/>
    </row>
    <row r="2245" ht="15.75" customHeight="1">
      <c r="A2245" s="376">
        <v>11456.0</v>
      </c>
      <c r="B2245" s="380" t="s">
        <v>12780</v>
      </c>
      <c r="C2245" s="376" t="s">
        <v>3602</v>
      </c>
      <c r="D2245" s="376" t="s">
        <v>3603</v>
      </c>
      <c r="E2245" s="376" t="s">
        <v>12783</v>
      </c>
      <c r="F2245" s="487"/>
    </row>
    <row r="2246" ht="15.75" customHeight="1">
      <c r="A2246" s="376">
        <v>3119.0</v>
      </c>
      <c r="B2246" s="380" t="s">
        <v>12785</v>
      </c>
      <c r="C2246" s="376" t="s">
        <v>3602</v>
      </c>
      <c r="D2246" s="376" t="s">
        <v>3603</v>
      </c>
      <c r="E2246" s="376" t="s">
        <v>6043</v>
      </c>
      <c r="F2246" s="488"/>
    </row>
    <row r="2247" ht="15.75" customHeight="1">
      <c r="A2247" s="376">
        <v>3122.0</v>
      </c>
      <c r="B2247" s="380" t="s">
        <v>12788</v>
      </c>
      <c r="C2247" s="376" t="s">
        <v>3602</v>
      </c>
      <c r="D2247" s="376" t="s">
        <v>3603</v>
      </c>
      <c r="E2247" s="376" t="s">
        <v>6055</v>
      </c>
      <c r="F2247" s="487"/>
    </row>
    <row r="2248" ht="15.75" customHeight="1">
      <c r="A2248" s="376">
        <v>3121.0</v>
      </c>
      <c r="B2248" s="380" t="s">
        <v>12791</v>
      </c>
      <c r="C2248" s="376" t="s">
        <v>3602</v>
      </c>
      <c r="D2248" s="376" t="s">
        <v>3603</v>
      </c>
      <c r="E2248" s="376" t="s">
        <v>5076</v>
      </c>
      <c r="F2248" s="488"/>
    </row>
    <row r="2249" ht="15.75" customHeight="1">
      <c r="A2249" s="376">
        <v>3120.0</v>
      </c>
      <c r="B2249" s="380" t="s">
        <v>12794</v>
      </c>
      <c r="C2249" s="376" t="s">
        <v>3602</v>
      </c>
      <c r="D2249" s="376" t="s">
        <v>3603</v>
      </c>
      <c r="E2249" s="376" t="s">
        <v>5197</v>
      </c>
      <c r="F2249" s="487"/>
    </row>
    <row r="2250" ht="15.75" customHeight="1">
      <c r="A2250" s="376">
        <v>11455.0</v>
      </c>
      <c r="B2250" s="380" t="s">
        <v>12797</v>
      </c>
      <c r="C2250" s="376" t="s">
        <v>3602</v>
      </c>
      <c r="D2250" s="376" t="s">
        <v>3603</v>
      </c>
      <c r="E2250" s="376" t="s">
        <v>9920</v>
      </c>
      <c r="F2250" s="488"/>
    </row>
    <row r="2251" ht="15.75" customHeight="1">
      <c r="A2251" s="376">
        <v>3111.0</v>
      </c>
      <c r="B2251" s="380" t="s">
        <v>12801</v>
      </c>
      <c r="C2251" s="376" t="s">
        <v>3602</v>
      </c>
      <c r="D2251" s="376" t="s">
        <v>3603</v>
      </c>
      <c r="E2251" s="376" t="s">
        <v>12803</v>
      </c>
      <c r="F2251" s="487"/>
    </row>
    <row r="2252" ht="15.75" customHeight="1">
      <c r="A2252" s="376">
        <v>3108.0</v>
      </c>
      <c r="B2252" s="380" t="s">
        <v>12805</v>
      </c>
      <c r="C2252" s="376" t="s">
        <v>3602</v>
      </c>
      <c r="D2252" s="376" t="s">
        <v>3603</v>
      </c>
      <c r="E2252" s="376" t="s">
        <v>3109</v>
      </c>
      <c r="F2252" s="488"/>
    </row>
    <row r="2253" ht="15.75" customHeight="1">
      <c r="A2253" s="376">
        <v>3105.0</v>
      </c>
      <c r="B2253" s="380" t="s">
        <v>12809</v>
      </c>
      <c r="C2253" s="376" t="s">
        <v>3602</v>
      </c>
      <c r="D2253" s="376" t="s">
        <v>3603</v>
      </c>
      <c r="E2253" s="376" t="s">
        <v>12810</v>
      </c>
      <c r="F2253" s="487"/>
    </row>
    <row r="2254" ht="15.75" customHeight="1">
      <c r="A2254" s="376">
        <v>38178.0</v>
      </c>
      <c r="B2254" s="380" t="s">
        <v>12814</v>
      </c>
      <c r="C2254" s="376" t="s">
        <v>3602</v>
      </c>
      <c r="D2254" s="376" t="s">
        <v>3603</v>
      </c>
      <c r="E2254" s="376" t="s">
        <v>12815</v>
      </c>
      <c r="F2254" s="488"/>
    </row>
    <row r="2255" ht="15.75" customHeight="1">
      <c r="A2255" s="376">
        <v>11458.0</v>
      </c>
      <c r="B2255" s="380" t="s">
        <v>12819</v>
      </c>
      <c r="C2255" s="376" t="s">
        <v>3602</v>
      </c>
      <c r="D2255" s="376" t="s">
        <v>3603</v>
      </c>
      <c r="E2255" s="376" t="s">
        <v>12820</v>
      </c>
      <c r="F2255" s="487"/>
    </row>
    <row r="2256" ht="15.75" customHeight="1">
      <c r="A2256" s="376">
        <v>42481.0</v>
      </c>
      <c r="B2256" s="380" t="s">
        <v>12823</v>
      </c>
      <c r="C2256" s="376" t="s">
        <v>3627</v>
      </c>
      <c r="D2256" s="376" t="s">
        <v>3603</v>
      </c>
      <c r="E2256" s="376" t="s">
        <v>8285</v>
      </c>
      <c r="F2256" s="488"/>
    </row>
    <row r="2257" ht="15.75" customHeight="1">
      <c r="A2257" s="376">
        <v>43458.0</v>
      </c>
      <c r="B2257" s="380" t="s">
        <v>12826</v>
      </c>
      <c r="C2257" s="376" t="s">
        <v>3637</v>
      </c>
      <c r="D2257" s="376" t="s">
        <v>3653</v>
      </c>
      <c r="E2257" s="376" t="s">
        <v>3774</v>
      </c>
      <c r="F2257" s="487"/>
    </row>
    <row r="2258" ht="15.75" customHeight="1">
      <c r="A2258" s="376">
        <v>43470.0</v>
      </c>
      <c r="B2258" s="380" t="s">
        <v>12829</v>
      </c>
      <c r="C2258" s="376" t="s">
        <v>4564</v>
      </c>
      <c r="D2258" s="376" t="s">
        <v>3653</v>
      </c>
      <c r="E2258" s="376" t="s">
        <v>12832</v>
      </c>
      <c r="F2258" s="488"/>
    </row>
    <row r="2259" ht="15.75" customHeight="1">
      <c r="A2259" s="376">
        <v>43459.0</v>
      </c>
      <c r="B2259" s="380" t="s">
        <v>12834</v>
      </c>
      <c r="C2259" s="376" t="s">
        <v>3637</v>
      </c>
      <c r="D2259" s="376" t="s">
        <v>3653</v>
      </c>
      <c r="E2259" s="376" t="s">
        <v>3933</v>
      </c>
      <c r="F2259" s="487"/>
    </row>
    <row r="2260" ht="15.75" customHeight="1">
      <c r="A2260" s="376">
        <v>43471.0</v>
      </c>
      <c r="B2260" s="380" t="s">
        <v>12837</v>
      </c>
      <c r="C2260" s="376" t="s">
        <v>4564</v>
      </c>
      <c r="D2260" s="376" t="s">
        <v>3653</v>
      </c>
      <c r="E2260" s="376" t="s">
        <v>12838</v>
      </c>
      <c r="F2260" s="488"/>
    </row>
    <row r="2261" ht="15.75" customHeight="1">
      <c r="A2261" s="376">
        <v>43460.0</v>
      </c>
      <c r="B2261" s="380" t="s">
        <v>12841</v>
      </c>
      <c r="C2261" s="376" t="s">
        <v>3637</v>
      </c>
      <c r="D2261" s="376" t="s">
        <v>3653</v>
      </c>
      <c r="E2261" s="376" t="s">
        <v>12843</v>
      </c>
      <c r="F2261" s="487"/>
    </row>
    <row r="2262" ht="15.75" customHeight="1">
      <c r="A2262" s="376">
        <v>43472.0</v>
      </c>
      <c r="B2262" s="380" t="s">
        <v>12845</v>
      </c>
      <c r="C2262" s="376" t="s">
        <v>4564</v>
      </c>
      <c r="D2262" s="376" t="s">
        <v>3653</v>
      </c>
      <c r="E2262" s="376" t="s">
        <v>12848</v>
      </c>
      <c r="F2262" s="488"/>
    </row>
    <row r="2263" ht="15.75" customHeight="1">
      <c r="A2263" s="376">
        <v>43461.0</v>
      </c>
      <c r="B2263" s="380" t="s">
        <v>12849</v>
      </c>
      <c r="C2263" s="376" t="s">
        <v>3637</v>
      </c>
      <c r="D2263" s="376" t="s">
        <v>3653</v>
      </c>
      <c r="E2263" s="376" t="s">
        <v>6216</v>
      </c>
      <c r="F2263" s="487"/>
    </row>
    <row r="2264" ht="15.75" customHeight="1">
      <c r="A2264" s="376">
        <v>43473.0</v>
      </c>
      <c r="B2264" s="380" t="s">
        <v>12853</v>
      </c>
      <c r="C2264" s="376" t="s">
        <v>4564</v>
      </c>
      <c r="D2264" s="376" t="s">
        <v>3653</v>
      </c>
      <c r="E2264" s="376" t="s">
        <v>12856</v>
      </c>
      <c r="F2264" s="488"/>
    </row>
    <row r="2265" ht="15.75" customHeight="1">
      <c r="A2265" s="376">
        <v>43463.0</v>
      </c>
      <c r="B2265" s="380" t="s">
        <v>12857</v>
      </c>
      <c r="C2265" s="376" t="s">
        <v>3637</v>
      </c>
      <c r="D2265" s="376" t="s">
        <v>3653</v>
      </c>
      <c r="E2265" s="376" t="s">
        <v>7274</v>
      </c>
      <c r="F2265" s="487"/>
    </row>
    <row r="2266" ht="15.75" customHeight="1">
      <c r="A2266" s="376">
        <v>43475.0</v>
      </c>
      <c r="B2266" s="380" t="s">
        <v>12861</v>
      </c>
      <c r="C2266" s="376" t="s">
        <v>4564</v>
      </c>
      <c r="D2266" s="376" t="s">
        <v>3653</v>
      </c>
      <c r="E2266" s="376" t="s">
        <v>12862</v>
      </c>
      <c r="F2266" s="488"/>
    </row>
    <row r="2267" ht="15.75" customHeight="1">
      <c r="A2267" s="376">
        <v>43462.0</v>
      </c>
      <c r="B2267" s="380" t="s">
        <v>12863</v>
      </c>
      <c r="C2267" s="376" t="s">
        <v>3637</v>
      </c>
      <c r="D2267" s="376" t="s">
        <v>3653</v>
      </c>
      <c r="E2267" s="376" t="s">
        <v>6204</v>
      </c>
      <c r="F2267" s="487"/>
    </row>
    <row r="2268" ht="15.75" customHeight="1">
      <c r="A2268" s="376">
        <v>43474.0</v>
      </c>
      <c r="B2268" s="380" t="s">
        <v>12865</v>
      </c>
      <c r="C2268" s="376" t="s">
        <v>4564</v>
      </c>
      <c r="D2268" s="376" t="s">
        <v>3653</v>
      </c>
      <c r="E2268" s="376" t="s">
        <v>3490</v>
      </c>
      <c r="F2268" s="488"/>
    </row>
    <row r="2269" ht="15.75" customHeight="1">
      <c r="A2269" s="376">
        <v>43464.0</v>
      </c>
      <c r="B2269" s="380" t="s">
        <v>12868</v>
      </c>
      <c r="C2269" s="376" t="s">
        <v>3637</v>
      </c>
      <c r="D2269" s="376" t="s">
        <v>3653</v>
      </c>
      <c r="E2269" s="376" t="s">
        <v>6204</v>
      </c>
      <c r="F2269" s="487"/>
    </row>
    <row r="2270" ht="15.75" customHeight="1">
      <c r="A2270" s="376">
        <v>43476.0</v>
      </c>
      <c r="B2270" s="380" t="s">
        <v>12871</v>
      </c>
      <c r="C2270" s="376" t="s">
        <v>4564</v>
      </c>
      <c r="D2270" s="376" t="s">
        <v>3653</v>
      </c>
      <c r="E2270" s="376" t="s">
        <v>6204</v>
      </c>
      <c r="F2270" s="488"/>
    </row>
    <row r="2271" ht="15.75" customHeight="1">
      <c r="A2271" s="376">
        <v>43465.0</v>
      </c>
      <c r="B2271" s="380" t="s">
        <v>12874</v>
      </c>
      <c r="C2271" s="376" t="s">
        <v>3637</v>
      </c>
      <c r="D2271" s="376" t="s">
        <v>3653</v>
      </c>
      <c r="E2271" s="376" t="s">
        <v>6030</v>
      </c>
      <c r="F2271" s="487"/>
    </row>
    <row r="2272" ht="15.75" customHeight="1">
      <c r="A2272" s="376">
        <v>43477.0</v>
      </c>
      <c r="B2272" s="380" t="s">
        <v>12876</v>
      </c>
      <c r="C2272" s="376" t="s">
        <v>4564</v>
      </c>
      <c r="D2272" s="376" t="s">
        <v>3653</v>
      </c>
      <c r="E2272" s="376" t="s">
        <v>12877</v>
      </c>
      <c r="F2272" s="488"/>
    </row>
    <row r="2273" ht="15.75" customHeight="1">
      <c r="A2273" s="376">
        <v>43466.0</v>
      </c>
      <c r="B2273" s="380" t="s">
        <v>12879</v>
      </c>
      <c r="C2273" s="376" t="s">
        <v>3637</v>
      </c>
      <c r="D2273" s="376" t="s">
        <v>3653</v>
      </c>
      <c r="E2273" s="376" t="s">
        <v>4625</v>
      </c>
      <c r="F2273" s="487"/>
    </row>
    <row r="2274" ht="15.75" customHeight="1">
      <c r="A2274" s="376">
        <v>43478.0</v>
      </c>
      <c r="B2274" s="380" t="s">
        <v>12883</v>
      </c>
      <c r="C2274" s="376" t="s">
        <v>4564</v>
      </c>
      <c r="D2274" s="376" t="s">
        <v>3653</v>
      </c>
      <c r="E2274" s="376" t="s">
        <v>12884</v>
      </c>
      <c r="F2274" s="488"/>
    </row>
    <row r="2275" ht="15.75" customHeight="1">
      <c r="A2275" s="376">
        <v>43467.0</v>
      </c>
      <c r="B2275" s="380" t="s">
        <v>12887</v>
      </c>
      <c r="C2275" s="376" t="s">
        <v>3637</v>
      </c>
      <c r="D2275" s="376" t="s">
        <v>3653</v>
      </c>
      <c r="E2275" s="376" t="s">
        <v>4383</v>
      </c>
      <c r="F2275" s="487"/>
    </row>
    <row r="2276" ht="15.75" customHeight="1">
      <c r="A2276" s="376">
        <v>43479.0</v>
      </c>
      <c r="B2276" s="380" t="s">
        <v>12890</v>
      </c>
      <c r="C2276" s="376" t="s">
        <v>4564</v>
      </c>
      <c r="D2276" s="376" t="s">
        <v>3653</v>
      </c>
      <c r="E2276" s="376" t="s">
        <v>12893</v>
      </c>
      <c r="F2276" s="488"/>
    </row>
    <row r="2277" ht="15.75" customHeight="1">
      <c r="A2277" s="376">
        <v>43468.0</v>
      </c>
      <c r="B2277" s="380" t="s">
        <v>12894</v>
      </c>
      <c r="C2277" s="376" t="s">
        <v>3637</v>
      </c>
      <c r="D2277" s="376" t="s">
        <v>3653</v>
      </c>
      <c r="E2277" s="376" t="s">
        <v>6841</v>
      </c>
      <c r="F2277" s="487"/>
    </row>
    <row r="2278" ht="15.75" customHeight="1">
      <c r="A2278" s="376">
        <v>43480.0</v>
      </c>
      <c r="B2278" s="380" t="s">
        <v>12898</v>
      </c>
      <c r="C2278" s="376" t="s">
        <v>4564</v>
      </c>
      <c r="D2278" s="376" t="s">
        <v>3653</v>
      </c>
      <c r="E2278" s="376" t="s">
        <v>12900</v>
      </c>
      <c r="F2278" s="488"/>
    </row>
    <row r="2279" ht="15.75" customHeight="1">
      <c r="A2279" s="376">
        <v>43469.0</v>
      </c>
      <c r="B2279" s="380" t="s">
        <v>12903</v>
      </c>
      <c r="C2279" s="376" t="s">
        <v>3637</v>
      </c>
      <c r="D2279" s="376" t="s">
        <v>3653</v>
      </c>
      <c r="E2279" s="376" t="s">
        <v>6054</v>
      </c>
      <c r="F2279" s="487"/>
    </row>
    <row r="2280" ht="15.75" customHeight="1">
      <c r="A2280" s="376">
        <v>43481.0</v>
      </c>
      <c r="B2280" s="380" t="s">
        <v>12904</v>
      </c>
      <c r="C2280" s="376" t="s">
        <v>4564</v>
      </c>
      <c r="D2280" s="376" t="s">
        <v>3653</v>
      </c>
      <c r="E2280" s="376" t="s">
        <v>12907</v>
      </c>
      <c r="F2280" s="488"/>
    </row>
    <row r="2281" ht="15.75" customHeight="1">
      <c r="A2281" s="376">
        <v>11461.0</v>
      </c>
      <c r="B2281" s="380" t="s">
        <v>12909</v>
      </c>
      <c r="C2281" s="376" t="s">
        <v>3602</v>
      </c>
      <c r="D2281" s="376" t="s">
        <v>3603</v>
      </c>
      <c r="E2281" s="376" t="s">
        <v>4041</v>
      </c>
      <c r="F2281" s="487"/>
    </row>
    <row r="2282" ht="15.75" customHeight="1">
      <c r="A2282" s="376">
        <v>3106.0</v>
      </c>
      <c r="B2282" s="380" t="s">
        <v>12912</v>
      </c>
      <c r="C2282" s="376" t="s">
        <v>3602</v>
      </c>
      <c r="D2282" s="376" t="s">
        <v>3603</v>
      </c>
      <c r="E2282" s="376" t="s">
        <v>11778</v>
      </c>
      <c r="F2282" s="488"/>
    </row>
    <row r="2283" ht="15.75" customHeight="1">
      <c r="A2283" s="376">
        <v>3107.0</v>
      </c>
      <c r="B2283" s="380" t="s">
        <v>12915</v>
      </c>
      <c r="C2283" s="376" t="s">
        <v>3602</v>
      </c>
      <c r="D2283" s="376" t="s">
        <v>3603</v>
      </c>
      <c r="E2283" s="376" t="s">
        <v>12918</v>
      </c>
      <c r="F2283" s="487"/>
    </row>
    <row r="2284" ht="15.75" customHeight="1">
      <c r="A2284" s="376">
        <v>25951.0</v>
      </c>
      <c r="B2284" s="380" t="s">
        <v>12919</v>
      </c>
      <c r="C2284" s="376" t="s">
        <v>3745</v>
      </c>
      <c r="D2284" s="376" t="s">
        <v>3603</v>
      </c>
      <c r="E2284" s="376" t="s">
        <v>5901</v>
      </c>
      <c r="F2284" s="488"/>
    </row>
    <row r="2285" ht="15.75" customHeight="1">
      <c r="A2285" s="376">
        <v>3123.0</v>
      </c>
      <c r="B2285" s="380" t="s">
        <v>12923</v>
      </c>
      <c r="C2285" s="376" t="s">
        <v>3745</v>
      </c>
      <c r="D2285" s="376" t="s">
        <v>3653</v>
      </c>
      <c r="E2285" s="376" t="s">
        <v>3193</v>
      </c>
      <c r="F2285" s="487"/>
    </row>
    <row r="2286" ht="15.75" customHeight="1">
      <c r="A2286" s="376">
        <v>38125.0</v>
      </c>
      <c r="B2286" s="380" t="s">
        <v>12926</v>
      </c>
      <c r="C2286" s="376" t="s">
        <v>3745</v>
      </c>
      <c r="D2286" s="376" t="s">
        <v>3603</v>
      </c>
      <c r="E2286" s="376" t="s">
        <v>7417</v>
      </c>
      <c r="F2286" s="488"/>
    </row>
    <row r="2287" ht="15.75" customHeight="1">
      <c r="A2287" s="376">
        <v>39014.0</v>
      </c>
      <c r="B2287" s="380" t="s">
        <v>12931</v>
      </c>
      <c r="C2287" s="376" t="s">
        <v>3745</v>
      </c>
      <c r="D2287" s="376" t="s">
        <v>3603</v>
      </c>
      <c r="E2287" s="376" t="s">
        <v>3540</v>
      </c>
      <c r="F2287" s="487"/>
    </row>
    <row r="2288" ht="15.75" customHeight="1">
      <c r="A2288" s="376">
        <v>11894.0</v>
      </c>
      <c r="B2288" s="380" t="s">
        <v>12934</v>
      </c>
      <c r="C2288" s="376" t="s">
        <v>3602</v>
      </c>
      <c r="D2288" s="376" t="s">
        <v>3603</v>
      </c>
      <c r="E2288" s="376" t="s">
        <v>12936</v>
      </c>
      <c r="F2288" s="488"/>
    </row>
    <row r="2289" ht="15.75" customHeight="1">
      <c r="A2289" s="376">
        <v>39365.0</v>
      </c>
      <c r="B2289" s="380" t="s">
        <v>12940</v>
      </c>
      <c r="C2289" s="376" t="s">
        <v>3602</v>
      </c>
      <c r="D2289" s="376" t="s">
        <v>3603</v>
      </c>
      <c r="E2289" s="376" t="s">
        <v>12941</v>
      </c>
      <c r="F2289" s="487"/>
    </row>
    <row r="2290" ht="15.75" customHeight="1">
      <c r="A2290" s="376">
        <v>39366.0</v>
      </c>
      <c r="B2290" s="380" t="s">
        <v>12944</v>
      </c>
      <c r="C2290" s="376" t="s">
        <v>3602</v>
      </c>
      <c r="D2290" s="376" t="s">
        <v>3603</v>
      </c>
      <c r="E2290" s="376" t="s">
        <v>12947</v>
      </c>
      <c r="F2290" s="488"/>
    </row>
    <row r="2291" ht="15.75" customHeight="1">
      <c r="A2291" s="376">
        <v>39367.0</v>
      </c>
      <c r="B2291" s="380" t="s">
        <v>12950</v>
      </c>
      <c r="C2291" s="376" t="s">
        <v>3602</v>
      </c>
      <c r="D2291" s="376" t="s">
        <v>3603</v>
      </c>
      <c r="E2291" s="376" t="s">
        <v>12953</v>
      </c>
      <c r="F2291" s="487"/>
    </row>
    <row r="2292" ht="15.75" customHeight="1">
      <c r="A2292" s="376">
        <v>37394.0</v>
      </c>
      <c r="B2292" s="380" t="s">
        <v>12956</v>
      </c>
      <c r="C2292" s="376" t="s">
        <v>12958</v>
      </c>
      <c r="D2292" s="376" t="s">
        <v>3629</v>
      </c>
      <c r="E2292" s="376" t="s">
        <v>12239</v>
      </c>
      <c r="F2292" s="488"/>
    </row>
    <row r="2293" ht="15.75" customHeight="1">
      <c r="A2293" s="376">
        <v>14146.0</v>
      </c>
      <c r="B2293" s="380" t="s">
        <v>12963</v>
      </c>
      <c r="C2293" s="376" t="s">
        <v>12958</v>
      </c>
      <c r="D2293" s="376" t="s">
        <v>3629</v>
      </c>
      <c r="E2293" s="376" t="s">
        <v>12964</v>
      </c>
      <c r="F2293" s="487"/>
    </row>
    <row r="2294" ht="15.75" customHeight="1">
      <c r="A2294" s="376">
        <v>38134.0</v>
      </c>
      <c r="B2294" s="380" t="s">
        <v>12967</v>
      </c>
      <c r="C2294" s="376" t="s">
        <v>3745</v>
      </c>
      <c r="D2294" s="376" t="s">
        <v>3603</v>
      </c>
      <c r="E2294" s="376" t="s">
        <v>12969</v>
      </c>
      <c r="F2294" s="488"/>
    </row>
    <row r="2295" ht="15.75" customHeight="1">
      <c r="A2295" s="376">
        <v>38132.0</v>
      </c>
      <c r="B2295" s="380" t="s">
        <v>12972</v>
      </c>
      <c r="C2295" s="376" t="s">
        <v>3745</v>
      </c>
      <c r="D2295" s="376" t="s">
        <v>3603</v>
      </c>
      <c r="E2295" s="376" t="s">
        <v>11965</v>
      </c>
      <c r="F2295" s="487"/>
    </row>
    <row r="2296" ht="15.75" customHeight="1">
      <c r="A2296" s="376">
        <v>38133.0</v>
      </c>
      <c r="B2296" s="380" t="s">
        <v>12974</v>
      </c>
      <c r="C2296" s="376" t="s">
        <v>3745</v>
      </c>
      <c r="D2296" s="376" t="s">
        <v>3603</v>
      </c>
      <c r="E2296" s="376" t="s">
        <v>12978</v>
      </c>
      <c r="F2296" s="488"/>
    </row>
    <row r="2297" ht="15.75" customHeight="1">
      <c r="A2297" s="376">
        <v>938.0</v>
      </c>
      <c r="B2297" s="380" t="s">
        <v>12981</v>
      </c>
      <c r="C2297" s="376" t="s">
        <v>3730</v>
      </c>
      <c r="D2297" s="376" t="s">
        <v>3603</v>
      </c>
      <c r="E2297" s="376" t="s">
        <v>7081</v>
      </c>
      <c r="F2297" s="487"/>
    </row>
    <row r="2298" ht="15.75" customHeight="1">
      <c r="A2298" s="376">
        <v>937.0</v>
      </c>
      <c r="B2298" s="380" t="s">
        <v>12986</v>
      </c>
      <c r="C2298" s="376" t="s">
        <v>3730</v>
      </c>
      <c r="D2298" s="376" t="s">
        <v>3603</v>
      </c>
      <c r="E2298" s="376" t="s">
        <v>4643</v>
      </c>
      <c r="F2298" s="488"/>
    </row>
    <row r="2299" ht="15.75" customHeight="1">
      <c r="A2299" s="376">
        <v>939.0</v>
      </c>
      <c r="B2299" s="380" t="s">
        <v>12992</v>
      </c>
      <c r="C2299" s="376" t="s">
        <v>3730</v>
      </c>
      <c r="D2299" s="376" t="s">
        <v>3603</v>
      </c>
      <c r="E2299" s="376" t="s">
        <v>12994</v>
      </c>
      <c r="F2299" s="487"/>
    </row>
    <row r="2300" ht="15.75" customHeight="1">
      <c r="A2300" s="376">
        <v>944.0</v>
      </c>
      <c r="B2300" s="380" t="s">
        <v>12998</v>
      </c>
      <c r="C2300" s="376" t="s">
        <v>3730</v>
      </c>
      <c r="D2300" s="376" t="s">
        <v>3603</v>
      </c>
      <c r="E2300" s="376" t="s">
        <v>6732</v>
      </c>
      <c r="F2300" s="488"/>
    </row>
    <row r="2301" ht="15.75" customHeight="1">
      <c r="A2301" s="376">
        <v>940.0</v>
      </c>
      <c r="B2301" s="380" t="s">
        <v>13001</v>
      </c>
      <c r="C2301" s="376" t="s">
        <v>3730</v>
      </c>
      <c r="D2301" s="376" t="s">
        <v>3603</v>
      </c>
      <c r="E2301" s="376" t="s">
        <v>13002</v>
      </c>
      <c r="F2301" s="487"/>
    </row>
    <row r="2302" ht="15.75" customHeight="1">
      <c r="A2302" s="376">
        <v>936.0</v>
      </c>
      <c r="B2302" s="380" t="s">
        <v>13006</v>
      </c>
      <c r="C2302" s="376" t="s">
        <v>3730</v>
      </c>
      <c r="D2302" s="376" t="s">
        <v>3603</v>
      </c>
      <c r="E2302" s="376" t="s">
        <v>7237</v>
      </c>
      <c r="F2302" s="488"/>
    </row>
    <row r="2303" ht="15.75" customHeight="1">
      <c r="A2303" s="376">
        <v>935.0</v>
      </c>
      <c r="B2303" s="380" t="s">
        <v>13010</v>
      </c>
      <c r="C2303" s="376" t="s">
        <v>3730</v>
      </c>
      <c r="D2303" s="376" t="s">
        <v>3603</v>
      </c>
      <c r="E2303" s="376" t="s">
        <v>4941</v>
      </c>
      <c r="F2303" s="487"/>
    </row>
    <row r="2304" ht="15.75" customHeight="1">
      <c r="A2304" s="376">
        <v>406.0</v>
      </c>
      <c r="B2304" s="380" t="s">
        <v>13012</v>
      </c>
      <c r="C2304" s="376" t="s">
        <v>3602</v>
      </c>
      <c r="D2304" s="376" t="s">
        <v>3603</v>
      </c>
      <c r="E2304" s="376" t="s">
        <v>13014</v>
      </c>
      <c r="F2304" s="488"/>
    </row>
    <row r="2305" ht="15.75" customHeight="1">
      <c r="A2305" s="376">
        <v>42529.0</v>
      </c>
      <c r="B2305" s="380" t="s">
        <v>13015</v>
      </c>
      <c r="C2305" s="376" t="s">
        <v>3730</v>
      </c>
      <c r="D2305" s="376" t="s">
        <v>3603</v>
      </c>
      <c r="E2305" s="376" t="s">
        <v>6022</v>
      </c>
      <c r="F2305" s="487"/>
    </row>
    <row r="2306" ht="15.75" customHeight="1">
      <c r="A2306" s="376">
        <v>39634.0</v>
      </c>
      <c r="B2306" s="380" t="s">
        <v>13019</v>
      </c>
      <c r="C2306" s="376" t="s">
        <v>3730</v>
      </c>
      <c r="D2306" s="376" t="s">
        <v>3603</v>
      </c>
      <c r="E2306" s="376" t="s">
        <v>10120</v>
      </c>
      <c r="F2306" s="488"/>
    </row>
    <row r="2307" ht="15.75" customHeight="1">
      <c r="A2307" s="376">
        <v>39701.0</v>
      </c>
      <c r="B2307" s="380" t="s">
        <v>13024</v>
      </c>
      <c r="C2307" s="376" t="s">
        <v>3602</v>
      </c>
      <c r="D2307" s="376" t="s">
        <v>3603</v>
      </c>
      <c r="E2307" s="376" t="s">
        <v>6891</v>
      </c>
      <c r="F2307" s="487"/>
    </row>
    <row r="2308" ht="15.75" customHeight="1">
      <c r="A2308" s="376">
        <v>12815.0</v>
      </c>
      <c r="B2308" s="380" t="s">
        <v>13027</v>
      </c>
      <c r="C2308" s="376" t="s">
        <v>3602</v>
      </c>
      <c r="D2308" s="376" t="s">
        <v>3603</v>
      </c>
      <c r="E2308" s="376" t="s">
        <v>13030</v>
      </c>
      <c r="F2308" s="488"/>
    </row>
    <row r="2309" ht="15.75" customHeight="1">
      <c r="A2309" s="376">
        <v>407.0</v>
      </c>
      <c r="B2309" s="380" t="s">
        <v>13032</v>
      </c>
      <c r="C2309" s="376" t="s">
        <v>3745</v>
      </c>
      <c r="D2309" s="376" t="s">
        <v>3603</v>
      </c>
      <c r="E2309" s="376" t="s">
        <v>13033</v>
      </c>
      <c r="F2309" s="487"/>
    </row>
    <row r="2310" ht="15.75" customHeight="1">
      <c r="A2310" s="376">
        <v>39431.0</v>
      </c>
      <c r="B2310" s="380" t="s">
        <v>13034</v>
      </c>
      <c r="C2310" s="376" t="s">
        <v>3730</v>
      </c>
      <c r="D2310" s="376" t="s">
        <v>3603</v>
      </c>
      <c r="E2310" s="376" t="s">
        <v>5192</v>
      </c>
      <c r="F2310" s="488"/>
    </row>
    <row r="2311" ht="15.75" customHeight="1">
      <c r="A2311" s="376">
        <v>39432.0</v>
      </c>
      <c r="B2311" s="380" t="s">
        <v>13036</v>
      </c>
      <c r="C2311" s="376" t="s">
        <v>3730</v>
      </c>
      <c r="D2311" s="376" t="s">
        <v>3603</v>
      </c>
      <c r="E2311" s="376" t="s">
        <v>3879</v>
      </c>
      <c r="F2311" s="487"/>
    </row>
    <row r="2312" ht="15.75" customHeight="1">
      <c r="A2312" s="376">
        <v>20111.0</v>
      </c>
      <c r="B2312" s="380" t="s">
        <v>13039</v>
      </c>
      <c r="C2312" s="376" t="s">
        <v>3602</v>
      </c>
      <c r="D2312" s="376" t="s">
        <v>3653</v>
      </c>
      <c r="E2312" s="376" t="s">
        <v>13040</v>
      </c>
      <c r="F2312" s="488"/>
    </row>
    <row r="2313" ht="15.75" customHeight="1">
      <c r="A2313" s="376">
        <v>21127.0</v>
      </c>
      <c r="B2313" s="380" t="s">
        <v>13043</v>
      </c>
      <c r="C2313" s="376" t="s">
        <v>3602</v>
      </c>
      <c r="D2313" s="376" t="s">
        <v>3603</v>
      </c>
      <c r="E2313" s="376" t="s">
        <v>8499</v>
      </c>
      <c r="F2313" s="487"/>
    </row>
    <row r="2314" ht="15.75" customHeight="1">
      <c r="A2314" s="376">
        <v>404.0</v>
      </c>
      <c r="B2314" s="380" t="s">
        <v>13045</v>
      </c>
      <c r="C2314" s="376" t="s">
        <v>3730</v>
      </c>
      <c r="D2314" s="376" t="s">
        <v>3603</v>
      </c>
      <c r="E2314" s="376" t="s">
        <v>5369</v>
      </c>
      <c r="F2314" s="488"/>
    </row>
    <row r="2315" ht="15.75" customHeight="1">
      <c r="A2315" s="376">
        <v>14151.0</v>
      </c>
      <c r="B2315" s="380" t="s">
        <v>13048</v>
      </c>
      <c r="C2315" s="376" t="s">
        <v>3602</v>
      </c>
      <c r="D2315" s="376" t="s">
        <v>3629</v>
      </c>
      <c r="E2315" s="376" t="s">
        <v>13050</v>
      </c>
      <c r="F2315" s="487"/>
    </row>
    <row r="2316" ht="15.75" customHeight="1">
      <c r="A2316" s="376">
        <v>14153.0</v>
      </c>
      <c r="B2316" s="380" t="s">
        <v>13051</v>
      </c>
      <c r="C2316" s="376" t="s">
        <v>3602</v>
      </c>
      <c r="D2316" s="376" t="s">
        <v>3629</v>
      </c>
      <c r="E2316" s="376" t="s">
        <v>12525</v>
      </c>
      <c r="F2316" s="488"/>
    </row>
    <row r="2317" ht="15.75" customHeight="1">
      <c r="A2317" s="376">
        <v>14152.0</v>
      </c>
      <c r="B2317" s="380" t="s">
        <v>13055</v>
      </c>
      <c r="C2317" s="376" t="s">
        <v>3602</v>
      </c>
      <c r="D2317" s="376" t="s">
        <v>3629</v>
      </c>
      <c r="E2317" s="376" t="s">
        <v>13056</v>
      </c>
      <c r="F2317" s="487"/>
    </row>
    <row r="2318" ht="15.75" customHeight="1">
      <c r="A2318" s="376">
        <v>14154.0</v>
      </c>
      <c r="B2318" s="380" t="s">
        <v>13059</v>
      </c>
      <c r="C2318" s="376" t="s">
        <v>3602</v>
      </c>
      <c r="D2318" s="376" t="s">
        <v>3629</v>
      </c>
      <c r="E2318" s="376" t="s">
        <v>13061</v>
      </c>
      <c r="F2318" s="488"/>
    </row>
    <row r="2319" ht="15.75" customHeight="1">
      <c r="A2319" s="376">
        <v>42015.0</v>
      </c>
      <c r="B2319" s="380" t="s">
        <v>13062</v>
      </c>
      <c r="C2319" s="376" t="s">
        <v>3730</v>
      </c>
      <c r="D2319" s="376" t="s">
        <v>3603</v>
      </c>
      <c r="E2319" s="376" t="s">
        <v>5420</v>
      </c>
      <c r="F2319" s="487"/>
    </row>
    <row r="2320" ht="15.75" customHeight="1">
      <c r="A2320" s="376">
        <v>3146.0</v>
      </c>
      <c r="B2320" s="380" t="s">
        <v>13066</v>
      </c>
      <c r="C2320" s="376" t="s">
        <v>3602</v>
      </c>
      <c r="D2320" s="376" t="s">
        <v>3653</v>
      </c>
      <c r="E2320" s="376" t="s">
        <v>10849</v>
      </c>
      <c r="F2320" s="488"/>
    </row>
    <row r="2321" ht="15.75" customHeight="1">
      <c r="A2321" s="376">
        <v>3143.0</v>
      </c>
      <c r="B2321" s="380" t="s">
        <v>13070</v>
      </c>
      <c r="C2321" s="376" t="s">
        <v>3602</v>
      </c>
      <c r="D2321" s="376" t="s">
        <v>3603</v>
      </c>
      <c r="E2321" s="376" t="s">
        <v>3215</v>
      </c>
      <c r="F2321" s="487"/>
    </row>
    <row r="2322" ht="15.75" customHeight="1">
      <c r="A2322" s="376">
        <v>3148.0</v>
      </c>
      <c r="B2322" s="380" t="s">
        <v>13074</v>
      </c>
      <c r="C2322" s="376" t="s">
        <v>3602</v>
      </c>
      <c r="D2322" s="376" t="s">
        <v>3603</v>
      </c>
      <c r="E2322" s="376" t="s">
        <v>8371</v>
      </c>
      <c r="F2322" s="488"/>
    </row>
    <row r="2323" ht="15.75" customHeight="1">
      <c r="A2323" s="376">
        <v>4310.0</v>
      </c>
      <c r="B2323" s="380" t="s">
        <v>13077</v>
      </c>
      <c r="C2323" s="376" t="s">
        <v>3602</v>
      </c>
      <c r="D2323" s="376" t="s">
        <v>3603</v>
      </c>
      <c r="E2323" s="376" t="s">
        <v>13079</v>
      </c>
      <c r="F2323" s="487"/>
    </row>
    <row r="2324" ht="15.75" customHeight="1">
      <c r="A2324" s="376">
        <v>4311.0</v>
      </c>
      <c r="B2324" s="380" t="s">
        <v>13081</v>
      </c>
      <c r="C2324" s="376" t="s">
        <v>3602</v>
      </c>
      <c r="D2324" s="376" t="s">
        <v>3603</v>
      </c>
      <c r="E2324" s="376" t="s">
        <v>13083</v>
      </c>
      <c r="F2324" s="488"/>
    </row>
    <row r="2325" ht="15.75" customHeight="1">
      <c r="A2325" s="376">
        <v>4312.0</v>
      </c>
      <c r="B2325" s="380" t="s">
        <v>13085</v>
      </c>
      <c r="C2325" s="376" t="s">
        <v>3602</v>
      </c>
      <c r="D2325" s="376" t="s">
        <v>3603</v>
      </c>
      <c r="E2325" s="376" t="s">
        <v>12000</v>
      </c>
      <c r="F2325" s="487"/>
    </row>
    <row r="2326" ht="15.75" customHeight="1">
      <c r="A2326" s="376">
        <v>11162.0</v>
      </c>
      <c r="B2326" s="380" t="s">
        <v>13090</v>
      </c>
      <c r="C2326" s="376" t="s">
        <v>3602</v>
      </c>
      <c r="D2326" s="376" t="s">
        <v>3603</v>
      </c>
      <c r="E2326" s="376" t="s">
        <v>11783</v>
      </c>
      <c r="F2326" s="488"/>
    </row>
    <row r="2327" ht="15.75" customHeight="1">
      <c r="A2327" s="376">
        <v>13261.0</v>
      </c>
      <c r="B2327" s="380" t="s">
        <v>13094</v>
      </c>
      <c r="C2327" s="376" t="s">
        <v>3602</v>
      </c>
      <c r="D2327" s="376" t="s">
        <v>3603</v>
      </c>
      <c r="E2327" s="376" t="s">
        <v>5361</v>
      </c>
      <c r="F2327" s="487"/>
    </row>
    <row r="2328" ht="15.75" customHeight="1">
      <c r="A2328" s="376">
        <v>3255.0</v>
      </c>
      <c r="B2328" s="380" t="s">
        <v>13098</v>
      </c>
      <c r="C2328" s="376" t="s">
        <v>3602</v>
      </c>
      <c r="D2328" s="376" t="s">
        <v>3603</v>
      </c>
      <c r="E2328" s="376" t="s">
        <v>13101</v>
      </c>
      <c r="F2328" s="488"/>
    </row>
    <row r="2329" ht="15.75" customHeight="1">
      <c r="A2329" s="376">
        <v>3254.0</v>
      </c>
      <c r="B2329" s="380" t="s">
        <v>13105</v>
      </c>
      <c r="C2329" s="376" t="s">
        <v>3602</v>
      </c>
      <c r="D2329" s="376" t="s">
        <v>3603</v>
      </c>
      <c r="E2329" s="376" t="s">
        <v>13108</v>
      </c>
      <c r="F2329" s="487"/>
    </row>
    <row r="2330" ht="15.75" customHeight="1">
      <c r="A2330" s="376">
        <v>3259.0</v>
      </c>
      <c r="B2330" s="380" t="s">
        <v>13111</v>
      </c>
      <c r="C2330" s="376" t="s">
        <v>3602</v>
      </c>
      <c r="D2330" s="376" t="s">
        <v>3603</v>
      </c>
      <c r="E2330" s="376" t="s">
        <v>10289</v>
      </c>
      <c r="F2330" s="488"/>
    </row>
    <row r="2331" ht="15.75" customHeight="1">
      <c r="A2331" s="376">
        <v>3258.0</v>
      </c>
      <c r="B2331" s="380" t="s">
        <v>13117</v>
      </c>
      <c r="C2331" s="376" t="s">
        <v>3602</v>
      </c>
      <c r="D2331" s="376" t="s">
        <v>3603</v>
      </c>
      <c r="E2331" s="376" t="s">
        <v>8572</v>
      </c>
      <c r="F2331" s="487"/>
    </row>
    <row r="2332" ht="15.75" customHeight="1">
      <c r="A2332" s="376">
        <v>3251.0</v>
      </c>
      <c r="B2332" s="380" t="s">
        <v>13119</v>
      </c>
      <c r="C2332" s="376" t="s">
        <v>3602</v>
      </c>
      <c r="D2332" s="376" t="s">
        <v>3603</v>
      </c>
      <c r="E2332" s="376" t="s">
        <v>2991</v>
      </c>
      <c r="F2332" s="488"/>
    </row>
    <row r="2333" ht="15.75" customHeight="1">
      <c r="A2333" s="376">
        <v>3256.0</v>
      </c>
      <c r="B2333" s="380" t="s">
        <v>13122</v>
      </c>
      <c r="C2333" s="376" t="s">
        <v>3602</v>
      </c>
      <c r="D2333" s="376" t="s">
        <v>3603</v>
      </c>
      <c r="E2333" s="376" t="s">
        <v>5535</v>
      </c>
      <c r="F2333" s="487"/>
    </row>
    <row r="2334" ht="15.75" customHeight="1">
      <c r="A2334" s="376">
        <v>3261.0</v>
      </c>
      <c r="B2334" s="380" t="s">
        <v>13126</v>
      </c>
      <c r="C2334" s="376" t="s">
        <v>3602</v>
      </c>
      <c r="D2334" s="376" t="s">
        <v>3603</v>
      </c>
      <c r="E2334" s="376" t="s">
        <v>13127</v>
      </c>
      <c r="F2334" s="488"/>
    </row>
    <row r="2335" ht="15.75" customHeight="1">
      <c r="A2335" s="376">
        <v>3260.0</v>
      </c>
      <c r="B2335" s="380" t="s">
        <v>13129</v>
      </c>
      <c r="C2335" s="376" t="s">
        <v>3602</v>
      </c>
      <c r="D2335" s="376" t="s">
        <v>3603</v>
      </c>
      <c r="E2335" s="376" t="s">
        <v>8498</v>
      </c>
      <c r="F2335" s="487"/>
    </row>
    <row r="2336" ht="15.75" customHeight="1">
      <c r="A2336" s="376">
        <v>3272.0</v>
      </c>
      <c r="B2336" s="380" t="s">
        <v>13132</v>
      </c>
      <c r="C2336" s="376" t="s">
        <v>3602</v>
      </c>
      <c r="D2336" s="376" t="s">
        <v>3603</v>
      </c>
      <c r="E2336" s="376" t="s">
        <v>9520</v>
      </c>
      <c r="F2336" s="488"/>
    </row>
    <row r="2337" ht="15.75" customHeight="1">
      <c r="A2337" s="376">
        <v>3265.0</v>
      </c>
      <c r="B2337" s="380" t="s">
        <v>13133</v>
      </c>
      <c r="C2337" s="376" t="s">
        <v>3602</v>
      </c>
      <c r="D2337" s="376" t="s">
        <v>3603</v>
      </c>
      <c r="E2337" s="376" t="s">
        <v>13134</v>
      </c>
      <c r="F2337" s="487"/>
    </row>
    <row r="2338" ht="15.75" customHeight="1">
      <c r="A2338" s="376">
        <v>3262.0</v>
      </c>
      <c r="B2338" s="380" t="s">
        <v>13135</v>
      </c>
      <c r="C2338" s="376" t="s">
        <v>3602</v>
      </c>
      <c r="D2338" s="376" t="s">
        <v>3603</v>
      </c>
      <c r="E2338" s="376" t="s">
        <v>13137</v>
      </c>
      <c r="F2338" s="488"/>
    </row>
    <row r="2339" ht="15.75" customHeight="1">
      <c r="A2339" s="376">
        <v>3264.0</v>
      </c>
      <c r="B2339" s="380" t="s">
        <v>13140</v>
      </c>
      <c r="C2339" s="376" t="s">
        <v>3602</v>
      </c>
      <c r="D2339" s="376" t="s">
        <v>3603</v>
      </c>
      <c r="E2339" s="376" t="s">
        <v>13141</v>
      </c>
      <c r="F2339" s="487"/>
    </row>
    <row r="2340" ht="15.75" customHeight="1">
      <c r="A2340" s="376">
        <v>3267.0</v>
      </c>
      <c r="B2340" s="380" t="s">
        <v>13144</v>
      </c>
      <c r="C2340" s="376" t="s">
        <v>3602</v>
      </c>
      <c r="D2340" s="376" t="s">
        <v>3603</v>
      </c>
      <c r="E2340" s="376" t="s">
        <v>13146</v>
      </c>
      <c r="F2340" s="488"/>
    </row>
    <row r="2341" ht="15.75" customHeight="1">
      <c r="A2341" s="376">
        <v>3266.0</v>
      </c>
      <c r="B2341" s="380" t="s">
        <v>13148</v>
      </c>
      <c r="C2341" s="376" t="s">
        <v>3602</v>
      </c>
      <c r="D2341" s="376" t="s">
        <v>3603</v>
      </c>
      <c r="E2341" s="376" t="s">
        <v>13151</v>
      </c>
      <c r="F2341" s="487"/>
    </row>
    <row r="2342" ht="15.75" customHeight="1">
      <c r="A2342" s="376">
        <v>3263.0</v>
      </c>
      <c r="B2342" s="380" t="s">
        <v>13152</v>
      </c>
      <c r="C2342" s="376" t="s">
        <v>3602</v>
      </c>
      <c r="D2342" s="376" t="s">
        <v>3603</v>
      </c>
      <c r="E2342" s="376" t="s">
        <v>12514</v>
      </c>
      <c r="F2342" s="488"/>
    </row>
    <row r="2343" ht="15.75" customHeight="1">
      <c r="A2343" s="376">
        <v>3268.0</v>
      </c>
      <c r="B2343" s="380" t="s">
        <v>13156</v>
      </c>
      <c r="C2343" s="376" t="s">
        <v>3602</v>
      </c>
      <c r="D2343" s="376" t="s">
        <v>3603</v>
      </c>
      <c r="E2343" s="376" t="s">
        <v>13157</v>
      </c>
      <c r="F2343" s="487"/>
    </row>
    <row r="2344" ht="15.75" customHeight="1">
      <c r="A2344" s="376">
        <v>3271.0</v>
      </c>
      <c r="B2344" s="380" t="s">
        <v>13160</v>
      </c>
      <c r="C2344" s="376" t="s">
        <v>3602</v>
      </c>
      <c r="D2344" s="376" t="s">
        <v>3603</v>
      </c>
      <c r="E2344" s="376" t="s">
        <v>13161</v>
      </c>
      <c r="F2344" s="488"/>
    </row>
    <row r="2345" ht="15.75" customHeight="1">
      <c r="A2345" s="376">
        <v>3270.0</v>
      </c>
      <c r="B2345" s="380" t="s">
        <v>13163</v>
      </c>
      <c r="C2345" s="376" t="s">
        <v>3602</v>
      </c>
      <c r="D2345" s="376" t="s">
        <v>3603</v>
      </c>
      <c r="E2345" s="376" t="s">
        <v>13165</v>
      </c>
      <c r="F2345" s="487"/>
    </row>
    <row r="2346" ht="15.75" customHeight="1">
      <c r="A2346" s="376">
        <v>3275.0</v>
      </c>
      <c r="B2346" s="380" t="s">
        <v>13167</v>
      </c>
      <c r="C2346" s="376" t="s">
        <v>3627</v>
      </c>
      <c r="D2346" s="376" t="s">
        <v>3603</v>
      </c>
      <c r="E2346" s="376" t="s">
        <v>13169</v>
      </c>
      <c r="F2346" s="488"/>
    </row>
    <row r="2347" ht="15.75" customHeight="1">
      <c r="A2347" s="376">
        <v>39512.0</v>
      </c>
      <c r="B2347" s="380" t="s">
        <v>13172</v>
      </c>
      <c r="C2347" s="376" t="s">
        <v>3627</v>
      </c>
      <c r="D2347" s="376" t="s">
        <v>3603</v>
      </c>
      <c r="E2347" s="376" t="s">
        <v>13173</v>
      </c>
      <c r="F2347" s="487"/>
    </row>
    <row r="2348" ht="15.75" customHeight="1">
      <c r="A2348" s="376">
        <v>39511.0</v>
      </c>
      <c r="B2348" s="380" t="s">
        <v>13176</v>
      </c>
      <c r="C2348" s="376" t="s">
        <v>3627</v>
      </c>
      <c r="D2348" s="376" t="s">
        <v>3603</v>
      </c>
      <c r="E2348" s="376" t="s">
        <v>13178</v>
      </c>
      <c r="F2348" s="488"/>
    </row>
    <row r="2349" ht="15.75" customHeight="1">
      <c r="A2349" s="376">
        <v>39513.0</v>
      </c>
      <c r="B2349" s="380" t="s">
        <v>13181</v>
      </c>
      <c r="C2349" s="376" t="s">
        <v>3627</v>
      </c>
      <c r="D2349" s="376" t="s">
        <v>3603</v>
      </c>
      <c r="E2349" s="376" t="s">
        <v>13183</v>
      </c>
      <c r="F2349" s="487"/>
    </row>
    <row r="2350" ht="15.75" customHeight="1">
      <c r="A2350" s="376">
        <v>3286.0</v>
      </c>
      <c r="B2350" s="380" t="s">
        <v>13185</v>
      </c>
      <c r="C2350" s="376" t="s">
        <v>3627</v>
      </c>
      <c r="D2350" s="376" t="s">
        <v>3603</v>
      </c>
      <c r="E2350" s="376" t="s">
        <v>13188</v>
      </c>
      <c r="F2350" s="488"/>
    </row>
    <row r="2351" ht="15.75" customHeight="1">
      <c r="A2351" s="376">
        <v>3287.0</v>
      </c>
      <c r="B2351" s="380" t="s">
        <v>13189</v>
      </c>
      <c r="C2351" s="376" t="s">
        <v>3627</v>
      </c>
      <c r="D2351" s="376" t="s">
        <v>3603</v>
      </c>
      <c r="E2351" s="376" t="s">
        <v>13190</v>
      </c>
      <c r="F2351" s="487"/>
    </row>
    <row r="2352" ht="15.75" customHeight="1">
      <c r="A2352" s="376">
        <v>3283.0</v>
      </c>
      <c r="B2352" s="380" t="s">
        <v>13193</v>
      </c>
      <c r="C2352" s="376" t="s">
        <v>3627</v>
      </c>
      <c r="D2352" s="376" t="s">
        <v>3603</v>
      </c>
      <c r="E2352" s="376" t="s">
        <v>11954</v>
      </c>
      <c r="F2352" s="488"/>
    </row>
    <row r="2353" ht="15.75" customHeight="1">
      <c r="A2353" s="376">
        <v>11587.0</v>
      </c>
      <c r="B2353" s="380" t="s">
        <v>13197</v>
      </c>
      <c r="C2353" s="376" t="s">
        <v>3627</v>
      </c>
      <c r="D2353" s="376" t="s">
        <v>3603</v>
      </c>
      <c r="E2353" s="376" t="s">
        <v>13199</v>
      </c>
      <c r="F2353" s="487"/>
    </row>
    <row r="2354" ht="15.75" customHeight="1">
      <c r="A2354" s="376">
        <v>36225.0</v>
      </c>
      <c r="B2354" s="380" t="s">
        <v>13200</v>
      </c>
      <c r="C2354" s="376" t="s">
        <v>3627</v>
      </c>
      <c r="D2354" s="376" t="s">
        <v>3603</v>
      </c>
      <c r="E2354" s="376" t="s">
        <v>13202</v>
      </c>
      <c r="F2354" s="488"/>
    </row>
    <row r="2355" ht="15.75" customHeight="1">
      <c r="A2355" s="376">
        <v>36230.0</v>
      </c>
      <c r="B2355" s="380" t="s">
        <v>13204</v>
      </c>
      <c r="C2355" s="376" t="s">
        <v>3627</v>
      </c>
      <c r="D2355" s="376" t="s">
        <v>3653</v>
      </c>
      <c r="E2355" s="376" t="s">
        <v>13205</v>
      </c>
      <c r="F2355" s="487"/>
    </row>
    <row r="2356" ht="15.75" customHeight="1">
      <c r="A2356" s="376">
        <v>36238.0</v>
      </c>
      <c r="B2356" s="380" t="s">
        <v>13206</v>
      </c>
      <c r="C2356" s="376" t="s">
        <v>3627</v>
      </c>
      <c r="D2356" s="376" t="s">
        <v>3603</v>
      </c>
      <c r="E2356" s="376" t="s">
        <v>13209</v>
      </c>
      <c r="F2356" s="488"/>
    </row>
    <row r="2357" ht="15.75" customHeight="1">
      <c r="A2357" s="376">
        <v>11887.0</v>
      </c>
      <c r="B2357" s="380" t="s">
        <v>13211</v>
      </c>
      <c r="C2357" s="376" t="s">
        <v>3602</v>
      </c>
      <c r="D2357" s="376" t="s">
        <v>3603</v>
      </c>
      <c r="E2357" s="376" t="s">
        <v>13213</v>
      </c>
      <c r="F2357" s="487"/>
    </row>
    <row r="2358" ht="15.75" customHeight="1">
      <c r="A2358" s="376">
        <v>11883.0</v>
      </c>
      <c r="B2358" s="380" t="s">
        <v>13216</v>
      </c>
      <c r="C2358" s="376" t="s">
        <v>3602</v>
      </c>
      <c r="D2358" s="376" t="s">
        <v>3603</v>
      </c>
      <c r="E2358" s="376" t="s">
        <v>13217</v>
      </c>
      <c r="F2358" s="488"/>
    </row>
    <row r="2359" ht="15.75" customHeight="1">
      <c r="A2359" s="376">
        <v>11884.0</v>
      </c>
      <c r="B2359" s="380" t="s">
        <v>13220</v>
      </c>
      <c r="C2359" s="376" t="s">
        <v>3602</v>
      </c>
      <c r="D2359" s="376" t="s">
        <v>3603</v>
      </c>
      <c r="E2359" s="376" t="s">
        <v>13222</v>
      </c>
      <c r="F2359" s="487"/>
    </row>
    <row r="2360" ht="15.75" customHeight="1">
      <c r="A2360" s="376">
        <v>11885.0</v>
      </c>
      <c r="B2360" s="380" t="s">
        <v>13224</v>
      </c>
      <c r="C2360" s="376" t="s">
        <v>3602</v>
      </c>
      <c r="D2360" s="376" t="s">
        <v>3603</v>
      </c>
      <c r="E2360" s="376" t="s">
        <v>13226</v>
      </c>
      <c r="F2360" s="488"/>
    </row>
    <row r="2361" ht="15.75" customHeight="1">
      <c r="A2361" s="376">
        <v>11886.0</v>
      </c>
      <c r="B2361" s="380" t="s">
        <v>13227</v>
      </c>
      <c r="C2361" s="376" t="s">
        <v>3602</v>
      </c>
      <c r="D2361" s="376" t="s">
        <v>3603</v>
      </c>
      <c r="E2361" s="376" t="s">
        <v>13228</v>
      </c>
      <c r="F2361" s="487"/>
    </row>
    <row r="2362" ht="15.75" customHeight="1">
      <c r="A2362" s="376">
        <v>11888.0</v>
      </c>
      <c r="B2362" s="380" t="s">
        <v>13229</v>
      </c>
      <c r="C2362" s="376" t="s">
        <v>3602</v>
      </c>
      <c r="D2362" s="376" t="s">
        <v>3603</v>
      </c>
      <c r="E2362" s="376" t="s">
        <v>13230</v>
      </c>
      <c r="F2362" s="488"/>
    </row>
    <row r="2363" ht="15.75" customHeight="1">
      <c r="A2363" s="376">
        <v>3277.0</v>
      </c>
      <c r="B2363" s="380" t="s">
        <v>13233</v>
      </c>
      <c r="C2363" s="376" t="s">
        <v>3602</v>
      </c>
      <c r="D2363" s="376" t="s">
        <v>3603</v>
      </c>
      <c r="E2363" s="376" t="s">
        <v>13235</v>
      </c>
      <c r="F2363" s="487"/>
    </row>
    <row r="2364" ht="15.75" customHeight="1">
      <c r="A2364" s="376">
        <v>3281.0</v>
      </c>
      <c r="B2364" s="380" t="s">
        <v>13236</v>
      </c>
      <c r="C2364" s="376" t="s">
        <v>3602</v>
      </c>
      <c r="D2364" s="376" t="s">
        <v>3603</v>
      </c>
      <c r="E2364" s="376" t="s">
        <v>13237</v>
      </c>
      <c r="F2364" s="488"/>
    </row>
    <row r="2365" ht="15.75" customHeight="1">
      <c r="A2365" s="376">
        <v>39363.0</v>
      </c>
      <c r="B2365" s="380" t="s">
        <v>13241</v>
      </c>
      <c r="C2365" s="376" t="s">
        <v>3602</v>
      </c>
      <c r="D2365" s="376" t="s">
        <v>3603</v>
      </c>
      <c r="E2365" s="376" t="s">
        <v>13242</v>
      </c>
      <c r="F2365" s="487"/>
    </row>
    <row r="2366" ht="15.75" customHeight="1">
      <c r="A2366" s="376">
        <v>39361.0</v>
      </c>
      <c r="B2366" s="380" t="s">
        <v>13245</v>
      </c>
      <c r="C2366" s="376" t="s">
        <v>3602</v>
      </c>
      <c r="D2366" s="376" t="s">
        <v>3603</v>
      </c>
      <c r="E2366" s="376" t="s">
        <v>13246</v>
      </c>
      <c r="F2366" s="488"/>
    </row>
    <row r="2367" ht="15.75" customHeight="1">
      <c r="A2367" s="376">
        <v>39362.0</v>
      </c>
      <c r="B2367" s="380" t="s">
        <v>13248</v>
      </c>
      <c r="C2367" s="376" t="s">
        <v>3602</v>
      </c>
      <c r="D2367" s="376" t="s">
        <v>3603</v>
      </c>
      <c r="E2367" s="376" t="s">
        <v>13250</v>
      </c>
      <c r="F2367" s="487"/>
    </row>
    <row r="2368" ht="15.75" customHeight="1">
      <c r="A2368" s="376">
        <v>39364.0</v>
      </c>
      <c r="B2368" s="380" t="s">
        <v>13251</v>
      </c>
      <c r="C2368" s="376" t="s">
        <v>3602</v>
      </c>
      <c r="D2368" s="376" t="s">
        <v>3603</v>
      </c>
      <c r="E2368" s="376" t="s">
        <v>13252</v>
      </c>
      <c r="F2368" s="488"/>
    </row>
    <row r="2369" ht="15.75" customHeight="1">
      <c r="A2369" s="376">
        <v>14576.0</v>
      </c>
      <c r="B2369" s="380" t="s">
        <v>13255</v>
      </c>
      <c r="C2369" s="376" t="s">
        <v>3602</v>
      </c>
      <c r="D2369" s="376" t="s">
        <v>3629</v>
      </c>
      <c r="E2369" s="376" t="s">
        <v>13257</v>
      </c>
      <c r="F2369" s="487"/>
    </row>
    <row r="2370" ht="15.75" customHeight="1">
      <c r="A2370" s="376">
        <v>13877.0</v>
      </c>
      <c r="B2370" s="380" t="s">
        <v>13259</v>
      </c>
      <c r="C2370" s="376" t="s">
        <v>3602</v>
      </c>
      <c r="D2370" s="376" t="s">
        <v>3629</v>
      </c>
      <c r="E2370" s="376" t="s">
        <v>13262</v>
      </c>
      <c r="F2370" s="488"/>
    </row>
    <row r="2371" ht="15.75" customHeight="1">
      <c r="A2371" s="376">
        <v>7307.0</v>
      </c>
      <c r="B2371" s="380" t="s">
        <v>13263</v>
      </c>
      <c r="C2371" s="376" t="s">
        <v>3993</v>
      </c>
      <c r="D2371" s="376" t="s">
        <v>3603</v>
      </c>
      <c r="E2371" s="376" t="s">
        <v>8713</v>
      </c>
      <c r="F2371" s="487"/>
    </row>
    <row r="2372" ht="15.75" customHeight="1">
      <c r="A2372" s="376">
        <v>38122.0</v>
      </c>
      <c r="B2372" s="380" t="s">
        <v>13268</v>
      </c>
      <c r="C2372" s="376" t="s">
        <v>3993</v>
      </c>
      <c r="D2372" s="376" t="s">
        <v>3603</v>
      </c>
      <c r="E2372" s="376" t="s">
        <v>13271</v>
      </c>
      <c r="F2372" s="488"/>
    </row>
    <row r="2373" ht="15.75" customHeight="1">
      <c r="A2373" s="376">
        <v>6086.0</v>
      </c>
      <c r="B2373" s="380" t="s">
        <v>13274</v>
      </c>
      <c r="C2373" s="376" t="s">
        <v>13275</v>
      </c>
      <c r="D2373" s="376" t="s">
        <v>3603</v>
      </c>
      <c r="E2373" s="376" t="s">
        <v>13276</v>
      </c>
      <c r="F2373" s="487"/>
    </row>
    <row r="2374" ht="15.75" customHeight="1">
      <c r="A2374" s="376">
        <v>38633.0</v>
      </c>
      <c r="B2374" s="380" t="s">
        <v>13279</v>
      </c>
      <c r="C2374" s="376" t="s">
        <v>3602</v>
      </c>
      <c r="D2374" s="376" t="s">
        <v>3603</v>
      </c>
      <c r="E2374" s="376" t="s">
        <v>10995</v>
      </c>
      <c r="F2374" s="488"/>
    </row>
    <row r="2375" ht="15.75" customHeight="1">
      <c r="A2375" s="376">
        <v>12344.0</v>
      </c>
      <c r="B2375" s="380" t="s">
        <v>13284</v>
      </c>
      <c r="C2375" s="376" t="s">
        <v>3602</v>
      </c>
      <c r="D2375" s="376" t="s">
        <v>3603</v>
      </c>
      <c r="E2375" s="376" t="s">
        <v>2980</v>
      </c>
      <c r="F2375" s="487"/>
    </row>
    <row r="2376" ht="15.75" customHeight="1">
      <c r="A2376" s="376">
        <v>12343.0</v>
      </c>
      <c r="B2376" s="380" t="s">
        <v>13287</v>
      </c>
      <c r="C2376" s="376" t="s">
        <v>3602</v>
      </c>
      <c r="D2376" s="376" t="s">
        <v>3603</v>
      </c>
      <c r="E2376" s="376" t="s">
        <v>2991</v>
      </c>
      <c r="F2376" s="488"/>
    </row>
    <row r="2377" ht="15.75" customHeight="1">
      <c r="A2377" s="376">
        <v>3295.0</v>
      </c>
      <c r="B2377" s="380" t="s">
        <v>13289</v>
      </c>
      <c r="C2377" s="376" t="s">
        <v>3602</v>
      </c>
      <c r="D2377" s="376" t="s">
        <v>3603</v>
      </c>
      <c r="E2377" s="376" t="s">
        <v>13291</v>
      </c>
      <c r="F2377" s="487"/>
    </row>
    <row r="2378" ht="15.75" customHeight="1">
      <c r="A2378" s="376">
        <v>3302.0</v>
      </c>
      <c r="B2378" s="380" t="s">
        <v>13292</v>
      </c>
      <c r="C2378" s="376" t="s">
        <v>3602</v>
      </c>
      <c r="D2378" s="376" t="s">
        <v>3603</v>
      </c>
      <c r="E2378" s="376" t="s">
        <v>9906</v>
      </c>
      <c r="F2378" s="488"/>
    </row>
    <row r="2379" ht="15.75" customHeight="1">
      <c r="A2379" s="376">
        <v>3297.0</v>
      </c>
      <c r="B2379" s="380" t="s">
        <v>13296</v>
      </c>
      <c r="C2379" s="376" t="s">
        <v>3602</v>
      </c>
      <c r="D2379" s="376" t="s">
        <v>3603</v>
      </c>
      <c r="E2379" s="376" t="s">
        <v>13297</v>
      </c>
      <c r="F2379" s="487"/>
    </row>
    <row r="2380" ht="15.75" customHeight="1">
      <c r="A2380" s="376">
        <v>3294.0</v>
      </c>
      <c r="B2380" s="380" t="s">
        <v>13301</v>
      </c>
      <c r="C2380" s="376" t="s">
        <v>3602</v>
      </c>
      <c r="D2380" s="376" t="s">
        <v>3603</v>
      </c>
      <c r="E2380" s="376" t="s">
        <v>13303</v>
      </c>
      <c r="F2380" s="488"/>
    </row>
    <row r="2381" ht="15.75" customHeight="1">
      <c r="A2381" s="376">
        <v>3292.0</v>
      </c>
      <c r="B2381" s="380" t="s">
        <v>13305</v>
      </c>
      <c r="C2381" s="376" t="s">
        <v>3602</v>
      </c>
      <c r="D2381" s="376" t="s">
        <v>3653</v>
      </c>
      <c r="E2381" s="376" t="s">
        <v>8100</v>
      </c>
      <c r="F2381" s="487"/>
    </row>
    <row r="2382" ht="15.75" customHeight="1">
      <c r="A2382" s="376">
        <v>3298.0</v>
      </c>
      <c r="B2382" s="380" t="s">
        <v>13309</v>
      </c>
      <c r="C2382" s="376" t="s">
        <v>3602</v>
      </c>
      <c r="D2382" s="376" t="s">
        <v>3603</v>
      </c>
      <c r="E2382" s="376" t="s">
        <v>13311</v>
      </c>
      <c r="F2382" s="488"/>
    </row>
    <row r="2383" ht="15.75" customHeight="1">
      <c r="A2383" s="376">
        <v>11596.0</v>
      </c>
      <c r="B2383" s="380" t="s">
        <v>13314</v>
      </c>
      <c r="C2383" s="376" t="s">
        <v>3602</v>
      </c>
      <c r="D2383" s="376" t="s">
        <v>3629</v>
      </c>
      <c r="E2383" s="376" t="s">
        <v>13315</v>
      </c>
      <c r="F2383" s="487"/>
    </row>
    <row r="2384" ht="15.75" customHeight="1">
      <c r="A2384" s="376">
        <v>34802.0</v>
      </c>
      <c r="B2384" s="380" t="s">
        <v>13318</v>
      </c>
      <c r="C2384" s="376" t="s">
        <v>3602</v>
      </c>
      <c r="D2384" s="376" t="s">
        <v>3629</v>
      </c>
      <c r="E2384" s="376" t="s">
        <v>13319</v>
      </c>
      <c r="F2384" s="488"/>
    </row>
    <row r="2385" ht="15.75" customHeight="1">
      <c r="A2385" s="376">
        <v>11588.0</v>
      </c>
      <c r="B2385" s="380" t="s">
        <v>13322</v>
      </c>
      <c r="C2385" s="376" t="s">
        <v>3602</v>
      </c>
      <c r="D2385" s="376" t="s">
        <v>3629</v>
      </c>
      <c r="E2385" s="376" t="s">
        <v>13323</v>
      </c>
      <c r="F2385" s="487"/>
    </row>
    <row r="2386" ht="15.75" customHeight="1">
      <c r="A2386" s="376">
        <v>34383.0</v>
      </c>
      <c r="B2386" s="380" t="s">
        <v>13324</v>
      </c>
      <c r="C2386" s="376" t="s">
        <v>3602</v>
      </c>
      <c r="D2386" s="376" t="s">
        <v>3629</v>
      </c>
      <c r="E2386" s="376" t="s">
        <v>13325</v>
      </c>
      <c r="F2386" s="488"/>
    </row>
    <row r="2387" ht="15.75" customHeight="1">
      <c r="A2387" s="376">
        <v>40451.0</v>
      </c>
      <c r="B2387" s="380" t="s">
        <v>13328</v>
      </c>
      <c r="C2387" s="376" t="s">
        <v>3627</v>
      </c>
      <c r="D2387" s="376" t="s">
        <v>3629</v>
      </c>
      <c r="E2387" s="376" t="s">
        <v>13329</v>
      </c>
      <c r="F2387" s="487"/>
    </row>
    <row r="2388" ht="15.75" customHeight="1">
      <c r="A2388" s="376">
        <v>40453.0</v>
      </c>
      <c r="B2388" s="380" t="s">
        <v>13331</v>
      </c>
      <c r="C2388" s="376" t="s">
        <v>3627</v>
      </c>
      <c r="D2388" s="376" t="s">
        <v>3629</v>
      </c>
      <c r="E2388" s="376" t="s">
        <v>13333</v>
      </c>
      <c r="F2388" s="488"/>
    </row>
    <row r="2389" ht="15.75" customHeight="1">
      <c r="A2389" s="376">
        <v>40452.0</v>
      </c>
      <c r="B2389" s="380" t="s">
        <v>13335</v>
      </c>
      <c r="C2389" s="376" t="s">
        <v>3627</v>
      </c>
      <c r="D2389" s="376" t="s">
        <v>3629</v>
      </c>
      <c r="E2389" s="376" t="s">
        <v>13338</v>
      </c>
      <c r="F2389" s="487"/>
    </row>
    <row r="2390" ht="15.75" customHeight="1">
      <c r="A2390" s="376">
        <v>11594.0</v>
      </c>
      <c r="B2390" s="380" t="s">
        <v>13341</v>
      </c>
      <c r="C2390" s="376" t="s">
        <v>3602</v>
      </c>
      <c r="D2390" s="376" t="s">
        <v>3629</v>
      </c>
      <c r="E2390" s="376" t="s">
        <v>13344</v>
      </c>
      <c r="F2390" s="488"/>
    </row>
    <row r="2391" ht="15.75" customHeight="1">
      <c r="A2391" s="376">
        <v>3311.0</v>
      </c>
      <c r="B2391" s="380" t="s">
        <v>13347</v>
      </c>
      <c r="C2391" s="376" t="s">
        <v>4550</v>
      </c>
      <c r="D2391" s="376" t="s">
        <v>3629</v>
      </c>
      <c r="E2391" s="376" t="s">
        <v>13344</v>
      </c>
      <c r="F2391" s="487"/>
    </row>
    <row r="2392" ht="15.75" customHeight="1">
      <c r="A2392" s="376">
        <v>11599.0</v>
      </c>
      <c r="B2392" s="380" t="s">
        <v>13351</v>
      </c>
      <c r="C2392" s="376" t="s">
        <v>3602</v>
      </c>
      <c r="D2392" s="376" t="s">
        <v>3629</v>
      </c>
      <c r="E2392" s="376" t="s">
        <v>13353</v>
      </c>
      <c r="F2392" s="488"/>
    </row>
    <row r="2393" ht="15.75" customHeight="1">
      <c r="A2393" s="376">
        <v>11593.0</v>
      </c>
      <c r="B2393" s="380" t="s">
        <v>13357</v>
      </c>
      <c r="C2393" s="376" t="s">
        <v>3602</v>
      </c>
      <c r="D2393" s="376" t="s">
        <v>3629</v>
      </c>
      <c r="E2393" s="376" t="s">
        <v>13359</v>
      </c>
      <c r="F2393" s="487"/>
    </row>
    <row r="2394" ht="15.75" customHeight="1">
      <c r="A2394" s="376">
        <v>3314.0</v>
      </c>
      <c r="B2394" s="380" t="s">
        <v>13362</v>
      </c>
      <c r="C2394" s="376" t="s">
        <v>4550</v>
      </c>
      <c r="D2394" s="376" t="s">
        <v>3629</v>
      </c>
      <c r="E2394" s="376" t="s">
        <v>13364</v>
      </c>
      <c r="F2394" s="488"/>
    </row>
    <row r="2395" ht="15.75" customHeight="1">
      <c r="A2395" s="376">
        <v>11597.0</v>
      </c>
      <c r="B2395" s="380" t="s">
        <v>13367</v>
      </c>
      <c r="C2395" s="376" t="s">
        <v>3602</v>
      </c>
      <c r="D2395" s="376" t="s">
        <v>3629</v>
      </c>
      <c r="E2395" s="376" t="s">
        <v>13369</v>
      </c>
      <c r="F2395" s="487"/>
    </row>
    <row r="2396" ht="15.75" customHeight="1">
      <c r="A2396" s="376">
        <v>3309.0</v>
      </c>
      <c r="B2396" s="380" t="s">
        <v>13370</v>
      </c>
      <c r="C2396" s="376" t="s">
        <v>4550</v>
      </c>
      <c r="D2396" s="376" t="s">
        <v>3629</v>
      </c>
      <c r="E2396" s="376" t="s">
        <v>13315</v>
      </c>
      <c r="F2396" s="488"/>
    </row>
    <row r="2397" ht="15.75" customHeight="1">
      <c r="A2397" s="376">
        <v>34612.0</v>
      </c>
      <c r="B2397" s="380" t="s">
        <v>13374</v>
      </c>
      <c r="C2397" s="376" t="s">
        <v>3602</v>
      </c>
      <c r="D2397" s="376" t="s">
        <v>3629</v>
      </c>
      <c r="E2397" s="376" t="s">
        <v>13375</v>
      </c>
      <c r="F2397" s="487"/>
    </row>
    <row r="2398" ht="15.75" customHeight="1">
      <c r="A2398" s="376">
        <v>34635.0</v>
      </c>
      <c r="B2398" s="380" t="s">
        <v>13378</v>
      </c>
      <c r="C2398" s="376" t="s">
        <v>3602</v>
      </c>
      <c r="D2398" s="376" t="s">
        <v>3629</v>
      </c>
      <c r="E2398" s="376" t="s">
        <v>13380</v>
      </c>
      <c r="F2398" s="488"/>
    </row>
    <row r="2399" ht="15.75" customHeight="1">
      <c r="A2399" s="376">
        <v>34633.0</v>
      </c>
      <c r="B2399" s="380" t="s">
        <v>13383</v>
      </c>
      <c r="C2399" s="376" t="s">
        <v>3602</v>
      </c>
      <c r="D2399" s="376" t="s">
        <v>3629</v>
      </c>
      <c r="E2399" s="376" t="s">
        <v>13385</v>
      </c>
      <c r="F2399" s="487"/>
    </row>
    <row r="2400" ht="15.75" customHeight="1">
      <c r="A2400" s="376">
        <v>40440.0</v>
      </c>
      <c r="B2400" s="380" t="s">
        <v>13387</v>
      </c>
      <c r="C2400" s="376" t="s">
        <v>4550</v>
      </c>
      <c r="D2400" s="376" t="s">
        <v>3629</v>
      </c>
      <c r="E2400" s="376" t="s">
        <v>13390</v>
      </c>
      <c r="F2400" s="488"/>
    </row>
    <row r="2401" ht="15.75" customHeight="1">
      <c r="A2401" s="376">
        <v>40441.0</v>
      </c>
      <c r="B2401" s="380" t="s">
        <v>13393</v>
      </c>
      <c r="C2401" s="376" t="s">
        <v>4550</v>
      </c>
      <c r="D2401" s="376" t="s">
        <v>3629</v>
      </c>
      <c r="E2401" s="376" t="s">
        <v>13395</v>
      </c>
      <c r="F2401" s="487"/>
    </row>
    <row r="2402" ht="15.75" customHeight="1">
      <c r="A2402" s="376">
        <v>40449.0</v>
      </c>
      <c r="B2402" s="380" t="s">
        <v>13397</v>
      </c>
      <c r="C2402" s="376" t="s">
        <v>4550</v>
      </c>
      <c r="D2402" s="376" t="s">
        <v>3629</v>
      </c>
      <c r="E2402" s="376" t="s">
        <v>13400</v>
      </c>
      <c r="F2402" s="488"/>
    </row>
    <row r="2403" ht="15.75" customHeight="1">
      <c r="A2403" s="376">
        <v>34800.0</v>
      </c>
      <c r="B2403" s="380" t="s">
        <v>13403</v>
      </c>
      <c r="C2403" s="376" t="s">
        <v>4550</v>
      </c>
      <c r="D2403" s="376" t="s">
        <v>3629</v>
      </c>
      <c r="E2403" s="376" t="s">
        <v>13405</v>
      </c>
      <c r="F2403" s="487"/>
    </row>
    <row r="2404" ht="15.75" customHeight="1">
      <c r="A2404" s="376">
        <v>11592.0</v>
      </c>
      <c r="B2404" s="380" t="s">
        <v>13407</v>
      </c>
      <c r="C2404" s="376" t="s">
        <v>3602</v>
      </c>
      <c r="D2404" s="376" t="s">
        <v>3629</v>
      </c>
      <c r="E2404" s="376" t="s">
        <v>13364</v>
      </c>
      <c r="F2404" s="488"/>
    </row>
    <row r="2405" ht="15.75" customHeight="1">
      <c r="A2405" s="376">
        <v>40438.0</v>
      </c>
      <c r="B2405" s="380" t="s">
        <v>13410</v>
      </c>
      <c r="C2405" s="376" t="s">
        <v>4550</v>
      </c>
      <c r="D2405" s="376" t="s">
        <v>3629</v>
      </c>
      <c r="E2405" s="376" t="s">
        <v>13413</v>
      </c>
      <c r="F2405" s="487"/>
    </row>
    <row r="2406" ht="15.75" customHeight="1">
      <c r="A2406" s="376">
        <v>40436.0</v>
      </c>
      <c r="B2406" s="380" t="s">
        <v>13415</v>
      </c>
      <c r="C2406" s="376" t="s">
        <v>4550</v>
      </c>
      <c r="D2406" s="376" t="s">
        <v>3629</v>
      </c>
      <c r="E2406" s="376" t="s">
        <v>13416</v>
      </c>
      <c r="F2406" s="488"/>
    </row>
    <row r="2407" ht="15.75" customHeight="1">
      <c r="A2407" s="376">
        <v>4315.0</v>
      </c>
      <c r="B2407" s="380" t="s">
        <v>13419</v>
      </c>
      <c r="C2407" s="376" t="s">
        <v>3602</v>
      </c>
      <c r="D2407" s="376" t="s">
        <v>3603</v>
      </c>
      <c r="E2407" s="376" t="s">
        <v>7490</v>
      </c>
      <c r="F2407" s="487"/>
    </row>
    <row r="2408" ht="15.75" customHeight="1">
      <c r="A2408" s="376">
        <v>42482.0</v>
      </c>
      <c r="B2408" s="380" t="s">
        <v>13420</v>
      </c>
      <c r="C2408" s="376" t="s">
        <v>3602</v>
      </c>
      <c r="D2408" s="376" t="s">
        <v>3603</v>
      </c>
      <c r="E2408" s="376" t="s">
        <v>13423</v>
      </c>
      <c r="F2408" s="488"/>
    </row>
    <row r="2409" ht="15.75" customHeight="1">
      <c r="A2409" s="376">
        <v>402.0</v>
      </c>
      <c r="B2409" s="380" t="s">
        <v>13425</v>
      </c>
      <c r="C2409" s="376" t="s">
        <v>3602</v>
      </c>
      <c r="D2409" s="376" t="s">
        <v>3603</v>
      </c>
      <c r="E2409" s="376" t="s">
        <v>13427</v>
      </c>
      <c r="F2409" s="487"/>
    </row>
    <row r="2410" ht="15.75" customHeight="1">
      <c r="A2410" s="376">
        <v>4226.0</v>
      </c>
      <c r="B2410" s="380" t="s">
        <v>13429</v>
      </c>
      <c r="C2410" s="376" t="s">
        <v>3745</v>
      </c>
      <c r="D2410" s="376" t="s">
        <v>3653</v>
      </c>
      <c r="E2410" s="376" t="s">
        <v>13431</v>
      </c>
      <c r="F2410" s="488"/>
    </row>
    <row r="2411" ht="15.75" customHeight="1">
      <c r="A2411" s="376">
        <v>4222.0</v>
      </c>
      <c r="B2411" s="380" t="s">
        <v>4215</v>
      </c>
      <c r="C2411" s="376" t="s">
        <v>3993</v>
      </c>
      <c r="D2411" s="376" t="s">
        <v>3653</v>
      </c>
      <c r="E2411" s="376" t="s">
        <v>4075</v>
      </c>
      <c r="F2411" s="487"/>
    </row>
    <row r="2412" ht="15.75" customHeight="1">
      <c r="A2412" s="376">
        <v>34804.0</v>
      </c>
      <c r="B2412" s="380" t="s">
        <v>13437</v>
      </c>
      <c r="C2412" s="376" t="s">
        <v>3627</v>
      </c>
      <c r="D2412" s="376" t="s">
        <v>3629</v>
      </c>
      <c r="E2412" s="376" t="s">
        <v>13439</v>
      </c>
      <c r="F2412" s="488"/>
    </row>
    <row r="2413" ht="15.75" customHeight="1">
      <c r="A2413" s="376">
        <v>4013.0</v>
      </c>
      <c r="B2413" s="380" t="s">
        <v>13441</v>
      </c>
      <c r="C2413" s="376" t="s">
        <v>3627</v>
      </c>
      <c r="D2413" s="376" t="s">
        <v>3603</v>
      </c>
      <c r="E2413" s="376" t="s">
        <v>13444</v>
      </c>
      <c r="F2413" s="487"/>
    </row>
    <row r="2414" ht="15.75" customHeight="1">
      <c r="A2414" s="376">
        <v>4011.0</v>
      </c>
      <c r="B2414" s="380" t="s">
        <v>13445</v>
      </c>
      <c r="C2414" s="376" t="s">
        <v>3627</v>
      </c>
      <c r="D2414" s="376" t="s">
        <v>3603</v>
      </c>
      <c r="E2414" s="376" t="s">
        <v>8688</v>
      </c>
      <c r="F2414" s="488"/>
    </row>
    <row r="2415" ht="15.75" customHeight="1">
      <c r="A2415" s="376">
        <v>4021.0</v>
      </c>
      <c r="B2415" s="380" t="s">
        <v>13449</v>
      </c>
      <c r="C2415" s="376" t="s">
        <v>3627</v>
      </c>
      <c r="D2415" s="376" t="s">
        <v>3603</v>
      </c>
      <c r="E2415" s="376" t="s">
        <v>13451</v>
      </c>
      <c r="F2415" s="487"/>
    </row>
    <row r="2416" ht="15.75" customHeight="1">
      <c r="A2416" s="376">
        <v>4019.0</v>
      </c>
      <c r="B2416" s="380" t="s">
        <v>13454</v>
      </c>
      <c r="C2416" s="376" t="s">
        <v>3627</v>
      </c>
      <c r="D2416" s="376" t="s">
        <v>3603</v>
      </c>
      <c r="E2416" s="376" t="s">
        <v>13455</v>
      </c>
      <c r="F2416" s="488"/>
    </row>
    <row r="2417" ht="15.75" customHeight="1">
      <c r="A2417" s="376">
        <v>4012.0</v>
      </c>
      <c r="B2417" s="380" t="s">
        <v>13459</v>
      </c>
      <c r="C2417" s="376" t="s">
        <v>3627</v>
      </c>
      <c r="D2417" s="376" t="s">
        <v>3603</v>
      </c>
      <c r="E2417" s="376" t="s">
        <v>7386</v>
      </c>
      <c r="F2417" s="487"/>
    </row>
    <row r="2418" ht="15.75" customHeight="1">
      <c r="A2418" s="376">
        <v>4020.0</v>
      </c>
      <c r="B2418" s="380" t="s">
        <v>13463</v>
      </c>
      <c r="C2418" s="376" t="s">
        <v>3627</v>
      </c>
      <c r="D2418" s="376" t="s">
        <v>3603</v>
      </c>
      <c r="E2418" s="376" t="s">
        <v>8285</v>
      </c>
      <c r="F2418" s="488"/>
    </row>
    <row r="2419" ht="15.75" customHeight="1">
      <c r="A2419" s="376">
        <v>4018.0</v>
      </c>
      <c r="B2419" s="380" t="s">
        <v>13466</v>
      </c>
      <c r="C2419" s="376" t="s">
        <v>3627</v>
      </c>
      <c r="D2419" s="376" t="s">
        <v>3603</v>
      </c>
      <c r="E2419" s="376" t="s">
        <v>13468</v>
      </c>
      <c r="F2419" s="487"/>
    </row>
    <row r="2420" ht="15.75" customHeight="1">
      <c r="A2420" s="376">
        <v>36498.0</v>
      </c>
      <c r="B2420" s="380" t="s">
        <v>13469</v>
      </c>
      <c r="C2420" s="376" t="s">
        <v>3602</v>
      </c>
      <c r="D2420" s="376" t="s">
        <v>3629</v>
      </c>
      <c r="E2420" s="376" t="s">
        <v>13472</v>
      </c>
      <c r="F2420" s="488"/>
    </row>
    <row r="2421" ht="15.75" customHeight="1">
      <c r="A2421" s="376">
        <v>12872.0</v>
      </c>
      <c r="B2421" s="380" t="s">
        <v>13474</v>
      </c>
      <c r="C2421" s="376" t="s">
        <v>3637</v>
      </c>
      <c r="D2421" s="376" t="s">
        <v>3603</v>
      </c>
      <c r="E2421" s="376" t="s">
        <v>13476</v>
      </c>
      <c r="F2421" s="487"/>
    </row>
    <row r="2422" ht="15.75" customHeight="1">
      <c r="A2422" s="376">
        <v>41075.0</v>
      </c>
      <c r="B2422" s="380" t="s">
        <v>13479</v>
      </c>
      <c r="C2422" s="376" t="s">
        <v>4564</v>
      </c>
      <c r="D2422" s="376" t="s">
        <v>3603</v>
      </c>
      <c r="E2422" s="376" t="s">
        <v>13480</v>
      </c>
      <c r="F2422" s="488"/>
    </row>
    <row r="2423" ht="15.75" customHeight="1">
      <c r="A2423" s="376">
        <v>3315.0</v>
      </c>
      <c r="B2423" s="380" t="s">
        <v>13483</v>
      </c>
      <c r="C2423" s="376" t="s">
        <v>3745</v>
      </c>
      <c r="D2423" s="376" t="s">
        <v>3603</v>
      </c>
      <c r="E2423" s="376" t="s">
        <v>5100</v>
      </c>
      <c r="F2423" s="487"/>
    </row>
    <row r="2424" ht="15.75" customHeight="1">
      <c r="A2424" s="376">
        <v>36870.0</v>
      </c>
      <c r="B2424" s="380" t="s">
        <v>13484</v>
      </c>
      <c r="C2424" s="376" t="s">
        <v>3745</v>
      </c>
      <c r="D2424" s="376" t="s">
        <v>3603</v>
      </c>
      <c r="E2424" s="376" t="s">
        <v>5100</v>
      </c>
      <c r="F2424" s="488"/>
    </row>
    <row r="2425" ht="15.75" customHeight="1">
      <c r="A2425" s="376">
        <v>5092.0</v>
      </c>
      <c r="B2425" s="380" t="s">
        <v>13488</v>
      </c>
      <c r="C2425" s="376" t="s">
        <v>5801</v>
      </c>
      <c r="D2425" s="376" t="s">
        <v>3603</v>
      </c>
      <c r="E2425" s="376" t="s">
        <v>3230</v>
      </c>
      <c r="F2425" s="487"/>
    </row>
    <row r="2426" ht="15.75" customHeight="1">
      <c r="A2426" s="376">
        <v>11462.0</v>
      </c>
      <c r="B2426" s="380" t="s">
        <v>13491</v>
      </c>
      <c r="C2426" s="376" t="s">
        <v>5801</v>
      </c>
      <c r="D2426" s="376" t="s">
        <v>3603</v>
      </c>
      <c r="E2426" s="376" t="s">
        <v>13493</v>
      </c>
      <c r="F2426" s="488"/>
    </row>
    <row r="2427" ht="15.75" customHeight="1">
      <c r="A2427" s="376">
        <v>36529.0</v>
      </c>
      <c r="B2427" s="380" t="s">
        <v>13494</v>
      </c>
      <c r="C2427" s="376" t="s">
        <v>3602</v>
      </c>
      <c r="D2427" s="376" t="s">
        <v>3629</v>
      </c>
      <c r="E2427" s="376" t="s">
        <v>13496</v>
      </c>
      <c r="F2427" s="487"/>
    </row>
    <row r="2428" ht="15.75" customHeight="1">
      <c r="A2428" s="376">
        <v>3318.0</v>
      </c>
      <c r="B2428" s="380" t="s">
        <v>13499</v>
      </c>
      <c r="C2428" s="376" t="s">
        <v>3602</v>
      </c>
      <c r="D2428" s="376" t="s">
        <v>3629</v>
      </c>
      <c r="E2428" s="376" t="s">
        <v>13500</v>
      </c>
      <c r="F2428" s="488"/>
    </row>
    <row r="2429" ht="15.75" customHeight="1">
      <c r="A2429" s="376">
        <v>38968.0</v>
      </c>
      <c r="B2429" s="380" t="s">
        <v>13504</v>
      </c>
      <c r="C2429" s="376" t="s">
        <v>3627</v>
      </c>
      <c r="D2429" s="376" t="s">
        <v>3629</v>
      </c>
      <c r="E2429" s="376" t="s">
        <v>13505</v>
      </c>
      <c r="F2429" s="487"/>
    </row>
    <row r="2430" ht="15.75" customHeight="1">
      <c r="A2430" s="376">
        <v>3324.0</v>
      </c>
      <c r="B2430" s="380" t="s">
        <v>13507</v>
      </c>
      <c r="C2430" s="376" t="s">
        <v>3627</v>
      </c>
      <c r="D2430" s="376" t="s">
        <v>3603</v>
      </c>
      <c r="E2430" s="376" t="s">
        <v>13509</v>
      </c>
      <c r="F2430" s="488"/>
    </row>
    <row r="2431" ht="15.75" customHeight="1">
      <c r="A2431" s="376">
        <v>3322.0</v>
      </c>
      <c r="B2431" s="380" t="s">
        <v>13511</v>
      </c>
      <c r="C2431" s="376" t="s">
        <v>3627</v>
      </c>
      <c r="D2431" s="376" t="s">
        <v>3653</v>
      </c>
      <c r="E2431" s="376" t="s">
        <v>13513</v>
      </c>
      <c r="F2431" s="487"/>
    </row>
    <row r="2432" ht="15.75" customHeight="1">
      <c r="A2432" s="376">
        <v>43390.0</v>
      </c>
      <c r="B2432" s="380" t="s">
        <v>13516</v>
      </c>
      <c r="C2432" s="376" t="s">
        <v>3627</v>
      </c>
      <c r="D2432" s="376" t="s">
        <v>3629</v>
      </c>
      <c r="E2432" s="376" t="s">
        <v>13519</v>
      </c>
      <c r="F2432" s="488"/>
    </row>
    <row r="2433" ht="15.75" customHeight="1">
      <c r="A2433" s="376">
        <v>5076.0</v>
      </c>
      <c r="B2433" s="380" t="s">
        <v>13520</v>
      </c>
      <c r="C2433" s="376" t="s">
        <v>3745</v>
      </c>
      <c r="D2433" s="376" t="s">
        <v>3603</v>
      </c>
      <c r="E2433" s="376" t="s">
        <v>13523</v>
      </c>
      <c r="F2433" s="487"/>
    </row>
    <row r="2434" ht="15.75" customHeight="1">
      <c r="A2434" s="376">
        <v>5077.0</v>
      </c>
      <c r="B2434" s="380" t="s">
        <v>13525</v>
      </c>
      <c r="C2434" s="376" t="s">
        <v>3745</v>
      </c>
      <c r="D2434" s="376" t="s">
        <v>3603</v>
      </c>
      <c r="E2434" s="376" t="s">
        <v>10206</v>
      </c>
      <c r="F2434" s="488"/>
    </row>
    <row r="2435" ht="15.75" customHeight="1">
      <c r="A2435" s="376">
        <v>11837.0</v>
      </c>
      <c r="B2435" s="380" t="s">
        <v>13529</v>
      </c>
      <c r="C2435" s="376" t="s">
        <v>3602</v>
      </c>
      <c r="D2435" s="376" t="s">
        <v>3603</v>
      </c>
      <c r="E2435" s="376" t="s">
        <v>13531</v>
      </c>
      <c r="F2435" s="487"/>
    </row>
    <row r="2436" ht="15.75" customHeight="1">
      <c r="A2436" s="376">
        <v>38055.0</v>
      </c>
      <c r="B2436" s="380" t="s">
        <v>13533</v>
      </c>
      <c r="C2436" s="376" t="s">
        <v>3602</v>
      </c>
      <c r="D2436" s="376" t="s">
        <v>3603</v>
      </c>
      <c r="E2436" s="376" t="s">
        <v>6557</v>
      </c>
      <c r="F2436" s="488"/>
    </row>
    <row r="2437" ht="15.75" customHeight="1">
      <c r="A2437" s="376">
        <v>415.0</v>
      </c>
      <c r="B2437" s="380" t="s">
        <v>13535</v>
      </c>
      <c r="C2437" s="376" t="s">
        <v>3602</v>
      </c>
      <c r="D2437" s="376" t="s">
        <v>3603</v>
      </c>
      <c r="E2437" s="376" t="s">
        <v>10912</v>
      </c>
      <c r="F2437" s="487"/>
    </row>
    <row r="2438" ht="15.75" customHeight="1">
      <c r="A2438" s="376">
        <v>416.0</v>
      </c>
      <c r="B2438" s="380" t="s">
        <v>13538</v>
      </c>
      <c r="C2438" s="376" t="s">
        <v>3602</v>
      </c>
      <c r="D2438" s="376" t="s">
        <v>3603</v>
      </c>
      <c r="E2438" s="376" t="s">
        <v>3060</v>
      </c>
      <c r="F2438" s="488"/>
    </row>
    <row r="2439" ht="15.75" customHeight="1">
      <c r="A2439" s="376">
        <v>425.0</v>
      </c>
      <c r="B2439" s="380" t="s">
        <v>13541</v>
      </c>
      <c r="C2439" s="376" t="s">
        <v>3602</v>
      </c>
      <c r="D2439" s="376" t="s">
        <v>3603</v>
      </c>
      <c r="E2439" s="376" t="s">
        <v>13543</v>
      </c>
      <c r="F2439" s="487"/>
    </row>
    <row r="2440" ht="15.75" customHeight="1">
      <c r="A2440" s="376">
        <v>426.0</v>
      </c>
      <c r="B2440" s="380" t="s">
        <v>13545</v>
      </c>
      <c r="C2440" s="376" t="s">
        <v>3602</v>
      </c>
      <c r="D2440" s="376" t="s">
        <v>3603</v>
      </c>
      <c r="E2440" s="376" t="s">
        <v>13547</v>
      </c>
      <c r="F2440" s="488"/>
    </row>
    <row r="2441" ht="15.75" customHeight="1">
      <c r="A2441" s="376">
        <v>38056.0</v>
      </c>
      <c r="B2441" s="380" t="s">
        <v>13548</v>
      </c>
      <c r="C2441" s="376" t="s">
        <v>3602</v>
      </c>
      <c r="D2441" s="376" t="s">
        <v>3603</v>
      </c>
      <c r="E2441" s="376" t="s">
        <v>13550</v>
      </c>
      <c r="F2441" s="487"/>
    </row>
    <row r="2442" ht="15.75" customHeight="1">
      <c r="A2442" s="376">
        <v>1564.0</v>
      </c>
      <c r="B2442" s="380" t="s">
        <v>13553</v>
      </c>
      <c r="C2442" s="376" t="s">
        <v>3602</v>
      </c>
      <c r="D2442" s="376" t="s">
        <v>3603</v>
      </c>
      <c r="E2442" s="376" t="s">
        <v>13554</v>
      </c>
      <c r="F2442" s="488"/>
    </row>
    <row r="2443" ht="15.75" customHeight="1">
      <c r="A2443" s="376">
        <v>11032.0</v>
      </c>
      <c r="B2443" s="380" t="s">
        <v>13557</v>
      </c>
      <c r="C2443" s="376" t="s">
        <v>3602</v>
      </c>
      <c r="D2443" s="376" t="s">
        <v>3603</v>
      </c>
      <c r="E2443" s="376" t="s">
        <v>13558</v>
      </c>
      <c r="F2443" s="487"/>
    </row>
    <row r="2444" ht="15.75" customHeight="1">
      <c r="A2444" s="376">
        <v>36786.0</v>
      </c>
      <c r="B2444" s="380" t="s">
        <v>13559</v>
      </c>
      <c r="C2444" s="376" t="s">
        <v>13560</v>
      </c>
      <c r="D2444" s="376" t="s">
        <v>3629</v>
      </c>
      <c r="E2444" s="376" t="s">
        <v>13562</v>
      </c>
      <c r="F2444" s="488"/>
    </row>
    <row r="2445" ht="15.75" customHeight="1">
      <c r="A2445" s="376">
        <v>36785.0</v>
      </c>
      <c r="B2445" s="380" t="s">
        <v>13565</v>
      </c>
      <c r="C2445" s="376" t="s">
        <v>13560</v>
      </c>
      <c r="D2445" s="376" t="s">
        <v>3629</v>
      </c>
      <c r="E2445" s="376" t="s">
        <v>13566</v>
      </c>
      <c r="F2445" s="487"/>
    </row>
    <row r="2446" ht="15.75" customHeight="1">
      <c r="A2446" s="376">
        <v>36782.0</v>
      </c>
      <c r="B2446" s="380" t="s">
        <v>13567</v>
      </c>
      <c r="C2446" s="376" t="s">
        <v>13560</v>
      </c>
      <c r="D2446" s="376" t="s">
        <v>3629</v>
      </c>
      <c r="E2446" s="376" t="s">
        <v>13569</v>
      </c>
      <c r="F2446" s="488"/>
    </row>
    <row r="2447" ht="15.75" customHeight="1">
      <c r="A2447" s="376">
        <v>25930.0</v>
      </c>
      <c r="B2447" s="380" t="s">
        <v>13572</v>
      </c>
      <c r="C2447" s="376" t="s">
        <v>13560</v>
      </c>
      <c r="D2447" s="376" t="s">
        <v>3629</v>
      </c>
      <c r="E2447" s="376" t="s">
        <v>12599</v>
      </c>
      <c r="F2447" s="487"/>
    </row>
    <row r="2448" ht="15.75" customHeight="1">
      <c r="A2448" s="376">
        <v>4824.0</v>
      </c>
      <c r="B2448" s="380" t="s">
        <v>13576</v>
      </c>
      <c r="C2448" s="376" t="s">
        <v>3745</v>
      </c>
      <c r="D2448" s="376" t="s">
        <v>3603</v>
      </c>
      <c r="E2448" s="376" t="s">
        <v>5348</v>
      </c>
      <c r="F2448" s="488"/>
    </row>
    <row r="2449" ht="15.75" customHeight="1">
      <c r="A2449" s="376">
        <v>11795.0</v>
      </c>
      <c r="B2449" s="380" t="s">
        <v>13579</v>
      </c>
      <c r="C2449" s="376" t="s">
        <v>3627</v>
      </c>
      <c r="D2449" s="376" t="s">
        <v>3603</v>
      </c>
      <c r="E2449" s="376" t="s">
        <v>13580</v>
      </c>
      <c r="F2449" s="487"/>
    </row>
    <row r="2450" ht="15.75" customHeight="1">
      <c r="A2450" s="376">
        <v>134.0</v>
      </c>
      <c r="B2450" s="380" t="s">
        <v>13581</v>
      </c>
      <c r="C2450" s="376" t="s">
        <v>3745</v>
      </c>
      <c r="D2450" s="376" t="s">
        <v>3603</v>
      </c>
      <c r="E2450" s="376" t="s">
        <v>12994</v>
      </c>
      <c r="F2450" s="488"/>
    </row>
    <row r="2451" ht="15.75" customHeight="1">
      <c r="A2451" s="376">
        <v>4229.0</v>
      </c>
      <c r="B2451" s="380" t="s">
        <v>13585</v>
      </c>
      <c r="C2451" s="376" t="s">
        <v>3745</v>
      </c>
      <c r="D2451" s="376" t="s">
        <v>3603</v>
      </c>
      <c r="E2451" s="376" t="s">
        <v>6603</v>
      </c>
      <c r="F2451" s="487"/>
    </row>
    <row r="2452" ht="15.75" customHeight="1">
      <c r="A2452" s="376">
        <v>11244.0</v>
      </c>
      <c r="B2452" s="380" t="s">
        <v>13589</v>
      </c>
      <c r="C2452" s="376" t="s">
        <v>3602</v>
      </c>
      <c r="D2452" s="376" t="s">
        <v>3629</v>
      </c>
      <c r="E2452" s="376" t="s">
        <v>13590</v>
      </c>
      <c r="F2452" s="488"/>
    </row>
    <row r="2453" ht="15.75" customHeight="1">
      <c r="A2453" s="376">
        <v>11245.0</v>
      </c>
      <c r="B2453" s="380" t="s">
        <v>13591</v>
      </c>
      <c r="C2453" s="376" t="s">
        <v>3602</v>
      </c>
      <c r="D2453" s="376" t="s">
        <v>3629</v>
      </c>
      <c r="E2453" s="376" t="s">
        <v>13592</v>
      </c>
      <c r="F2453" s="487"/>
    </row>
    <row r="2454" ht="15.75" customHeight="1">
      <c r="A2454" s="376">
        <v>11235.0</v>
      </c>
      <c r="B2454" s="380" t="s">
        <v>13593</v>
      </c>
      <c r="C2454" s="376" t="s">
        <v>3602</v>
      </c>
      <c r="D2454" s="376" t="s">
        <v>3629</v>
      </c>
      <c r="E2454" s="376" t="s">
        <v>13596</v>
      </c>
      <c r="F2454" s="488"/>
    </row>
    <row r="2455" ht="15.75" customHeight="1">
      <c r="A2455" s="376">
        <v>11236.0</v>
      </c>
      <c r="B2455" s="380" t="s">
        <v>13597</v>
      </c>
      <c r="C2455" s="376" t="s">
        <v>3602</v>
      </c>
      <c r="D2455" s="376" t="s">
        <v>3629</v>
      </c>
      <c r="E2455" s="376" t="s">
        <v>13598</v>
      </c>
      <c r="F2455" s="487"/>
    </row>
    <row r="2456" ht="15.75" customHeight="1">
      <c r="A2456" s="376">
        <v>11731.0</v>
      </c>
      <c r="B2456" s="380" t="s">
        <v>13601</v>
      </c>
      <c r="C2456" s="376" t="s">
        <v>3602</v>
      </c>
      <c r="D2456" s="376" t="s">
        <v>3603</v>
      </c>
      <c r="E2456" s="376" t="s">
        <v>13603</v>
      </c>
      <c r="F2456" s="488"/>
    </row>
    <row r="2457" ht="15.75" customHeight="1">
      <c r="A2457" s="376">
        <v>11732.0</v>
      </c>
      <c r="B2457" s="380" t="s">
        <v>13604</v>
      </c>
      <c r="C2457" s="376" t="s">
        <v>3602</v>
      </c>
      <c r="D2457" s="376" t="s">
        <v>3603</v>
      </c>
      <c r="E2457" s="376" t="s">
        <v>13607</v>
      </c>
      <c r="F2457" s="487"/>
    </row>
    <row r="2458" ht="15.75" customHeight="1">
      <c r="A2458" s="376">
        <v>36494.0</v>
      </c>
      <c r="B2458" s="380" t="s">
        <v>13608</v>
      </c>
      <c r="C2458" s="376" t="s">
        <v>3602</v>
      </c>
      <c r="D2458" s="376" t="s">
        <v>3629</v>
      </c>
      <c r="E2458" s="376" t="s">
        <v>13609</v>
      </c>
      <c r="F2458" s="488"/>
    </row>
    <row r="2459" ht="15.75" customHeight="1">
      <c r="A2459" s="376">
        <v>36493.0</v>
      </c>
      <c r="B2459" s="380" t="s">
        <v>13612</v>
      </c>
      <c r="C2459" s="376" t="s">
        <v>3602</v>
      </c>
      <c r="D2459" s="376" t="s">
        <v>3629</v>
      </c>
      <c r="E2459" s="376" t="s">
        <v>13613</v>
      </c>
      <c r="F2459" s="487"/>
    </row>
    <row r="2460" ht="15.75" customHeight="1">
      <c r="A2460" s="376">
        <v>36492.0</v>
      </c>
      <c r="B2460" s="380" t="s">
        <v>13614</v>
      </c>
      <c r="C2460" s="376" t="s">
        <v>3602</v>
      </c>
      <c r="D2460" s="376" t="s">
        <v>3629</v>
      </c>
      <c r="E2460" s="376" t="s">
        <v>13617</v>
      </c>
      <c r="F2460" s="488"/>
    </row>
    <row r="2461" ht="15.75" customHeight="1">
      <c r="A2461" s="376">
        <v>13333.0</v>
      </c>
      <c r="B2461" s="380" t="s">
        <v>13619</v>
      </c>
      <c r="C2461" s="376" t="s">
        <v>3602</v>
      </c>
      <c r="D2461" s="376" t="s">
        <v>3629</v>
      </c>
      <c r="E2461" s="376" t="s">
        <v>13620</v>
      </c>
      <c r="F2461" s="487"/>
    </row>
    <row r="2462" ht="15.75" customHeight="1">
      <c r="A2462" s="376">
        <v>13533.0</v>
      </c>
      <c r="B2462" s="380" t="s">
        <v>13621</v>
      </c>
      <c r="C2462" s="376" t="s">
        <v>3602</v>
      </c>
      <c r="D2462" s="376" t="s">
        <v>3629</v>
      </c>
      <c r="E2462" s="376" t="s">
        <v>13624</v>
      </c>
      <c r="F2462" s="488"/>
    </row>
    <row r="2463" ht="15.75" customHeight="1">
      <c r="A2463" s="376">
        <v>36499.0</v>
      </c>
      <c r="B2463" s="380" t="s">
        <v>13626</v>
      </c>
      <c r="C2463" s="376" t="s">
        <v>3602</v>
      </c>
      <c r="D2463" s="376" t="s">
        <v>3629</v>
      </c>
      <c r="E2463" s="376" t="s">
        <v>13629</v>
      </c>
      <c r="F2463" s="487"/>
    </row>
    <row r="2464" ht="15.75" customHeight="1">
      <c r="A2464" s="376">
        <v>39585.0</v>
      </c>
      <c r="B2464" s="380" t="s">
        <v>13630</v>
      </c>
      <c r="C2464" s="376" t="s">
        <v>3602</v>
      </c>
      <c r="D2464" s="376" t="s">
        <v>3629</v>
      </c>
      <c r="E2464" s="376" t="s">
        <v>13631</v>
      </c>
      <c r="F2464" s="488"/>
    </row>
    <row r="2465" ht="15.75" customHeight="1">
      <c r="A2465" s="376">
        <v>39586.0</v>
      </c>
      <c r="B2465" s="380" t="s">
        <v>13634</v>
      </c>
      <c r="C2465" s="376" t="s">
        <v>3602</v>
      </c>
      <c r="D2465" s="376" t="s">
        <v>3629</v>
      </c>
      <c r="E2465" s="376" t="s">
        <v>13636</v>
      </c>
      <c r="F2465" s="487"/>
    </row>
    <row r="2466" ht="15.75" customHeight="1">
      <c r="A2466" s="376">
        <v>39587.0</v>
      </c>
      <c r="B2466" s="380" t="s">
        <v>13638</v>
      </c>
      <c r="C2466" s="376" t="s">
        <v>3602</v>
      </c>
      <c r="D2466" s="376" t="s">
        <v>3629</v>
      </c>
      <c r="E2466" s="376" t="s">
        <v>13640</v>
      </c>
      <c r="F2466" s="488"/>
    </row>
    <row r="2467" ht="15.75" customHeight="1">
      <c r="A2467" s="376">
        <v>39588.0</v>
      </c>
      <c r="B2467" s="380" t="s">
        <v>13641</v>
      </c>
      <c r="C2467" s="376" t="s">
        <v>3602</v>
      </c>
      <c r="D2467" s="376" t="s">
        <v>3629</v>
      </c>
      <c r="E2467" s="376" t="s">
        <v>13644</v>
      </c>
      <c r="F2467" s="487"/>
    </row>
    <row r="2468" ht="15.75" customHeight="1">
      <c r="A2468" s="376">
        <v>39584.0</v>
      </c>
      <c r="B2468" s="380" t="s">
        <v>13645</v>
      </c>
      <c r="C2468" s="376" t="s">
        <v>3602</v>
      </c>
      <c r="D2468" s="376" t="s">
        <v>3629</v>
      </c>
      <c r="E2468" s="376" t="s">
        <v>13648</v>
      </c>
      <c r="F2468" s="488"/>
    </row>
    <row r="2469" ht="15.75" customHeight="1">
      <c r="A2469" s="376">
        <v>39590.0</v>
      </c>
      <c r="B2469" s="380" t="s">
        <v>13652</v>
      </c>
      <c r="C2469" s="376" t="s">
        <v>3602</v>
      </c>
      <c r="D2469" s="376" t="s">
        <v>3629</v>
      </c>
      <c r="E2469" s="376" t="s">
        <v>13653</v>
      </c>
      <c r="F2469" s="487"/>
    </row>
    <row r="2470" ht="15.75" customHeight="1">
      <c r="A2470" s="376">
        <v>39592.0</v>
      </c>
      <c r="B2470" s="380" t="s">
        <v>13656</v>
      </c>
      <c r="C2470" s="376" t="s">
        <v>3602</v>
      </c>
      <c r="D2470" s="376" t="s">
        <v>3629</v>
      </c>
      <c r="E2470" s="376" t="s">
        <v>13657</v>
      </c>
      <c r="F2470" s="488"/>
    </row>
    <row r="2471" ht="15.75" customHeight="1">
      <c r="A2471" s="376">
        <v>39593.0</v>
      </c>
      <c r="B2471" s="380" t="s">
        <v>13660</v>
      </c>
      <c r="C2471" s="376" t="s">
        <v>3602</v>
      </c>
      <c r="D2471" s="376" t="s">
        <v>3629</v>
      </c>
      <c r="E2471" s="376" t="s">
        <v>13640</v>
      </c>
      <c r="F2471" s="487"/>
    </row>
    <row r="2472" ht="15.75" customHeight="1">
      <c r="A2472" s="376">
        <v>14254.0</v>
      </c>
      <c r="B2472" s="380" t="s">
        <v>13662</v>
      </c>
      <c r="C2472" s="376" t="s">
        <v>3602</v>
      </c>
      <c r="D2472" s="376" t="s">
        <v>3629</v>
      </c>
      <c r="E2472" s="376" t="s">
        <v>13664</v>
      </c>
      <c r="F2472" s="488"/>
    </row>
    <row r="2473" ht="15.75" customHeight="1">
      <c r="A2473" s="376">
        <v>25987.0</v>
      </c>
      <c r="B2473" s="380" t="s">
        <v>13666</v>
      </c>
      <c r="C2473" s="376" t="s">
        <v>3602</v>
      </c>
      <c r="D2473" s="376" t="s">
        <v>3629</v>
      </c>
      <c r="E2473" s="376" t="s">
        <v>13668</v>
      </c>
      <c r="F2473" s="487"/>
    </row>
    <row r="2474" ht="15.75" customHeight="1">
      <c r="A2474" s="376">
        <v>25019.0</v>
      </c>
      <c r="B2474" s="380" t="s">
        <v>13670</v>
      </c>
      <c r="C2474" s="376" t="s">
        <v>3602</v>
      </c>
      <c r="D2474" s="376" t="s">
        <v>3629</v>
      </c>
      <c r="E2474" s="376" t="s">
        <v>13671</v>
      </c>
      <c r="F2474" s="488"/>
    </row>
    <row r="2475" ht="15.75" customHeight="1">
      <c r="A2475" s="376">
        <v>36501.0</v>
      </c>
      <c r="B2475" s="380" t="s">
        <v>13673</v>
      </c>
      <c r="C2475" s="376" t="s">
        <v>3602</v>
      </c>
      <c r="D2475" s="376" t="s">
        <v>3629</v>
      </c>
      <c r="E2475" s="376" t="s">
        <v>13676</v>
      </c>
      <c r="F2475" s="487"/>
    </row>
    <row r="2476" ht="15.75" customHeight="1">
      <c r="A2476" s="376">
        <v>25986.0</v>
      </c>
      <c r="B2476" s="380" t="s">
        <v>13677</v>
      </c>
      <c r="C2476" s="376" t="s">
        <v>3602</v>
      </c>
      <c r="D2476" s="376" t="s">
        <v>3629</v>
      </c>
      <c r="E2476" s="376" t="s">
        <v>13680</v>
      </c>
      <c r="F2476" s="488"/>
    </row>
    <row r="2477" ht="15.75" customHeight="1">
      <c r="A2477" s="376">
        <v>36500.0</v>
      </c>
      <c r="B2477" s="380" t="s">
        <v>13682</v>
      </c>
      <c r="C2477" s="376" t="s">
        <v>3602</v>
      </c>
      <c r="D2477" s="376" t="s">
        <v>3629</v>
      </c>
      <c r="E2477" s="376" t="s">
        <v>13685</v>
      </c>
      <c r="F2477" s="487"/>
    </row>
    <row r="2478" ht="15.75" customHeight="1">
      <c r="A2478" s="376">
        <v>20017.0</v>
      </c>
      <c r="B2478" s="380" t="s">
        <v>13686</v>
      </c>
      <c r="C2478" s="376" t="s">
        <v>3730</v>
      </c>
      <c r="D2478" s="376" t="s">
        <v>3603</v>
      </c>
      <c r="E2478" s="376" t="s">
        <v>2980</v>
      </c>
      <c r="F2478" s="488"/>
    </row>
    <row r="2479" ht="15.75" customHeight="1">
      <c r="A2479" s="376">
        <v>20007.0</v>
      </c>
      <c r="B2479" s="380" t="s">
        <v>13690</v>
      </c>
      <c r="C2479" s="376" t="s">
        <v>3730</v>
      </c>
      <c r="D2479" s="376" t="s">
        <v>3603</v>
      </c>
      <c r="E2479" s="376" t="s">
        <v>13692</v>
      </c>
      <c r="F2479" s="487"/>
    </row>
    <row r="2480" ht="15.75" customHeight="1">
      <c r="A2480" s="376">
        <v>39836.0</v>
      </c>
      <c r="B2480" s="380" t="s">
        <v>13694</v>
      </c>
      <c r="C2480" s="376" t="s">
        <v>5950</v>
      </c>
      <c r="D2480" s="376" t="s">
        <v>3603</v>
      </c>
      <c r="E2480" s="376" t="s">
        <v>13696</v>
      </c>
      <c r="F2480" s="488"/>
    </row>
    <row r="2481" ht="15.75" customHeight="1">
      <c r="A2481" s="376">
        <v>39830.0</v>
      </c>
      <c r="B2481" s="380" t="s">
        <v>13698</v>
      </c>
      <c r="C2481" s="376" t="s">
        <v>5950</v>
      </c>
      <c r="D2481" s="376" t="s">
        <v>3603</v>
      </c>
      <c r="E2481" s="376" t="s">
        <v>13699</v>
      </c>
      <c r="F2481" s="487"/>
    </row>
    <row r="2482" ht="15.75" customHeight="1">
      <c r="A2482" s="376">
        <v>39831.0</v>
      </c>
      <c r="B2482" s="380" t="s">
        <v>13703</v>
      </c>
      <c r="C2482" s="376" t="s">
        <v>5950</v>
      </c>
      <c r="D2482" s="376" t="s">
        <v>3603</v>
      </c>
      <c r="E2482" s="376" t="s">
        <v>13704</v>
      </c>
      <c r="F2482" s="488"/>
    </row>
    <row r="2483" ht="15.75" customHeight="1">
      <c r="A2483" s="376">
        <v>36888.0</v>
      </c>
      <c r="B2483" s="380" t="s">
        <v>13707</v>
      </c>
      <c r="C2483" s="376" t="s">
        <v>3730</v>
      </c>
      <c r="D2483" s="376" t="s">
        <v>3629</v>
      </c>
      <c r="E2483" s="376" t="s">
        <v>9579</v>
      </c>
      <c r="F2483" s="487"/>
    </row>
    <row r="2484" ht="15.75" customHeight="1">
      <c r="A2484" s="376">
        <v>40527.0</v>
      </c>
      <c r="B2484" s="380" t="s">
        <v>13710</v>
      </c>
      <c r="C2484" s="376" t="s">
        <v>3602</v>
      </c>
      <c r="D2484" s="376" t="s">
        <v>3629</v>
      </c>
      <c r="E2484" s="376" t="s">
        <v>13711</v>
      </c>
      <c r="F2484" s="488"/>
    </row>
    <row r="2485" ht="15.75" customHeight="1">
      <c r="A2485" s="376">
        <v>36497.0</v>
      </c>
      <c r="B2485" s="380" t="s">
        <v>13714</v>
      </c>
      <c r="C2485" s="376" t="s">
        <v>3602</v>
      </c>
      <c r="D2485" s="376" t="s">
        <v>3629</v>
      </c>
      <c r="E2485" s="376" t="s">
        <v>13715</v>
      </c>
      <c r="F2485" s="487"/>
    </row>
    <row r="2486" ht="15.75" customHeight="1">
      <c r="A2486" s="376">
        <v>36487.0</v>
      </c>
      <c r="B2486" s="380" t="s">
        <v>13717</v>
      </c>
      <c r="C2486" s="376" t="s">
        <v>3602</v>
      </c>
      <c r="D2486" s="376" t="s">
        <v>3629</v>
      </c>
      <c r="E2486" s="376" t="s">
        <v>13720</v>
      </c>
      <c r="F2486" s="488"/>
    </row>
    <row r="2487" ht="15.75" customHeight="1">
      <c r="A2487" s="376">
        <v>25952.0</v>
      </c>
      <c r="B2487" s="380" t="s">
        <v>13723</v>
      </c>
      <c r="C2487" s="376" t="s">
        <v>3602</v>
      </c>
      <c r="D2487" s="376" t="s">
        <v>3629</v>
      </c>
      <c r="E2487" s="376" t="s">
        <v>13725</v>
      </c>
      <c r="F2487" s="487"/>
    </row>
    <row r="2488" ht="15.75" customHeight="1">
      <c r="A2488" s="376">
        <v>25954.0</v>
      </c>
      <c r="B2488" s="380" t="s">
        <v>13727</v>
      </c>
      <c r="C2488" s="376" t="s">
        <v>3602</v>
      </c>
      <c r="D2488" s="376" t="s">
        <v>3629</v>
      </c>
      <c r="E2488" s="376" t="s">
        <v>13730</v>
      </c>
      <c r="F2488" s="488"/>
    </row>
    <row r="2489" ht="15.75" customHeight="1">
      <c r="A2489" s="376">
        <v>25953.0</v>
      </c>
      <c r="B2489" s="380" t="s">
        <v>13733</v>
      </c>
      <c r="C2489" s="376" t="s">
        <v>3602</v>
      </c>
      <c r="D2489" s="376" t="s">
        <v>3629</v>
      </c>
      <c r="E2489" s="376" t="s">
        <v>13735</v>
      </c>
      <c r="F2489" s="487"/>
    </row>
    <row r="2490" ht="15.75" customHeight="1">
      <c r="A2490" s="376">
        <v>37776.0</v>
      </c>
      <c r="B2490" s="380" t="s">
        <v>13737</v>
      </c>
      <c r="C2490" s="376" t="s">
        <v>3602</v>
      </c>
      <c r="D2490" s="376" t="s">
        <v>3629</v>
      </c>
      <c r="E2490" s="376" t="s">
        <v>13738</v>
      </c>
      <c r="F2490" s="488"/>
    </row>
    <row r="2491" ht="15.75" customHeight="1">
      <c r="A2491" s="376">
        <v>37775.0</v>
      </c>
      <c r="B2491" s="380" t="s">
        <v>13741</v>
      </c>
      <c r="C2491" s="376" t="s">
        <v>3602</v>
      </c>
      <c r="D2491" s="376" t="s">
        <v>3629</v>
      </c>
      <c r="E2491" s="376" t="s">
        <v>13742</v>
      </c>
      <c r="F2491" s="487"/>
    </row>
    <row r="2492" ht="15.75" customHeight="1">
      <c r="A2492" s="376">
        <v>36491.0</v>
      </c>
      <c r="B2492" s="380" t="s">
        <v>13745</v>
      </c>
      <c r="C2492" s="376" t="s">
        <v>3602</v>
      </c>
      <c r="D2492" s="376" t="s">
        <v>3629</v>
      </c>
      <c r="E2492" s="376" t="s">
        <v>13746</v>
      </c>
      <c r="F2492" s="488"/>
    </row>
    <row r="2493" ht="15.75" customHeight="1">
      <c r="A2493" s="376">
        <v>10712.0</v>
      </c>
      <c r="B2493" s="380" t="s">
        <v>13749</v>
      </c>
      <c r="C2493" s="376" t="s">
        <v>3602</v>
      </c>
      <c r="D2493" s="376" t="s">
        <v>3629</v>
      </c>
      <c r="E2493" s="376" t="s">
        <v>13750</v>
      </c>
      <c r="F2493" s="487"/>
    </row>
    <row r="2494" ht="15.75" customHeight="1">
      <c r="A2494" s="376">
        <v>3363.0</v>
      </c>
      <c r="B2494" s="380" t="s">
        <v>13753</v>
      </c>
      <c r="C2494" s="376" t="s">
        <v>3602</v>
      </c>
      <c r="D2494" s="376" t="s">
        <v>3629</v>
      </c>
      <c r="E2494" s="376" t="s">
        <v>13754</v>
      </c>
      <c r="F2494" s="488"/>
    </row>
    <row r="2495" ht="15.75" customHeight="1">
      <c r="A2495" s="376">
        <v>3365.0</v>
      </c>
      <c r="B2495" s="380" t="s">
        <v>13755</v>
      </c>
      <c r="C2495" s="376" t="s">
        <v>3602</v>
      </c>
      <c r="D2495" s="376" t="s">
        <v>3629</v>
      </c>
      <c r="E2495" s="376" t="s">
        <v>13757</v>
      </c>
      <c r="F2495" s="487"/>
    </row>
    <row r="2496" ht="15.75" customHeight="1">
      <c r="A2496" s="376">
        <v>7569.0</v>
      </c>
      <c r="B2496" s="380" t="s">
        <v>13759</v>
      </c>
      <c r="C2496" s="376" t="s">
        <v>3602</v>
      </c>
      <c r="D2496" s="376" t="s">
        <v>3603</v>
      </c>
      <c r="E2496" s="376" t="s">
        <v>10884</v>
      </c>
      <c r="F2496" s="488"/>
    </row>
    <row r="2497" ht="15.75" customHeight="1">
      <c r="A2497" s="376">
        <v>34349.0</v>
      </c>
      <c r="B2497" s="380" t="s">
        <v>13762</v>
      </c>
      <c r="C2497" s="376" t="s">
        <v>3602</v>
      </c>
      <c r="D2497" s="376" t="s">
        <v>3603</v>
      </c>
      <c r="E2497" s="376" t="s">
        <v>13763</v>
      </c>
      <c r="F2497" s="487"/>
    </row>
    <row r="2498" ht="15.75" customHeight="1">
      <c r="A2498" s="376">
        <v>11991.0</v>
      </c>
      <c r="B2498" s="380" t="s">
        <v>13766</v>
      </c>
      <c r="C2498" s="376" t="s">
        <v>3602</v>
      </c>
      <c r="D2498" s="376" t="s">
        <v>3603</v>
      </c>
      <c r="E2498" s="376" t="s">
        <v>13768</v>
      </c>
      <c r="F2498" s="488"/>
    </row>
    <row r="2499" ht="15.75" customHeight="1">
      <c r="A2499" s="376">
        <v>20062.0</v>
      </c>
      <c r="B2499" s="380" t="s">
        <v>13771</v>
      </c>
      <c r="C2499" s="376" t="s">
        <v>3602</v>
      </c>
      <c r="D2499" s="376" t="s">
        <v>3629</v>
      </c>
      <c r="E2499" s="376" t="s">
        <v>13773</v>
      </c>
      <c r="F2499" s="487"/>
    </row>
    <row r="2500" ht="15.75" customHeight="1">
      <c r="A2500" s="376">
        <v>11029.0</v>
      </c>
      <c r="B2500" s="380" t="s">
        <v>13775</v>
      </c>
      <c r="C2500" s="376" t="s">
        <v>9941</v>
      </c>
      <c r="D2500" s="376" t="s">
        <v>3603</v>
      </c>
      <c r="E2500" s="376" t="s">
        <v>3098</v>
      </c>
      <c r="F2500" s="488"/>
    </row>
    <row r="2501" ht="15.75" customHeight="1">
      <c r="A2501" s="376">
        <v>4316.0</v>
      </c>
      <c r="B2501" s="380" t="s">
        <v>13780</v>
      </c>
      <c r="C2501" s="376" t="s">
        <v>3602</v>
      </c>
      <c r="D2501" s="376" t="s">
        <v>3603</v>
      </c>
      <c r="E2501" s="376" t="s">
        <v>4996</v>
      </c>
      <c r="F2501" s="487"/>
    </row>
    <row r="2502" ht="15.75" customHeight="1">
      <c r="A2502" s="376">
        <v>4313.0</v>
      </c>
      <c r="B2502" s="380" t="s">
        <v>13782</v>
      </c>
      <c r="C2502" s="376" t="s">
        <v>9941</v>
      </c>
      <c r="D2502" s="376" t="s">
        <v>3603</v>
      </c>
      <c r="E2502" s="376" t="s">
        <v>6613</v>
      </c>
      <c r="F2502" s="488"/>
    </row>
    <row r="2503" ht="15.75" customHeight="1">
      <c r="A2503" s="376">
        <v>4317.0</v>
      </c>
      <c r="B2503" s="380" t="s">
        <v>13785</v>
      </c>
      <c r="C2503" s="376" t="s">
        <v>3602</v>
      </c>
      <c r="D2503" s="376" t="s">
        <v>3603</v>
      </c>
      <c r="E2503" s="376" t="s">
        <v>13787</v>
      </c>
      <c r="F2503" s="487"/>
    </row>
    <row r="2504" ht="15.75" customHeight="1">
      <c r="A2504" s="376">
        <v>4314.0</v>
      </c>
      <c r="B2504" s="380" t="s">
        <v>13790</v>
      </c>
      <c r="C2504" s="376" t="s">
        <v>9941</v>
      </c>
      <c r="D2504" s="376" t="s">
        <v>3603</v>
      </c>
      <c r="E2504" s="376" t="s">
        <v>3906</v>
      </c>
      <c r="F2504" s="488"/>
    </row>
    <row r="2505" ht="15.75" customHeight="1">
      <c r="A2505" s="376">
        <v>10561.0</v>
      </c>
      <c r="B2505" s="380" t="s">
        <v>13793</v>
      </c>
      <c r="C2505" s="376" t="s">
        <v>3745</v>
      </c>
      <c r="D2505" s="376" t="s">
        <v>3603</v>
      </c>
      <c r="E2505" s="376" t="s">
        <v>5677</v>
      </c>
      <c r="F2505" s="487"/>
    </row>
    <row r="2506" ht="15.75" customHeight="1">
      <c r="A2506" s="376">
        <v>10921.0</v>
      </c>
      <c r="B2506" s="380" t="s">
        <v>13794</v>
      </c>
      <c r="C2506" s="376" t="s">
        <v>3602</v>
      </c>
      <c r="D2506" s="376" t="s">
        <v>3629</v>
      </c>
      <c r="E2506" s="376" t="s">
        <v>13796</v>
      </c>
      <c r="F2506" s="488"/>
    </row>
    <row r="2507" ht="15.75" customHeight="1">
      <c r="A2507" s="376">
        <v>10922.0</v>
      </c>
      <c r="B2507" s="380" t="s">
        <v>13798</v>
      </c>
      <c r="C2507" s="376" t="s">
        <v>3602</v>
      </c>
      <c r="D2507" s="376" t="s">
        <v>3629</v>
      </c>
      <c r="E2507" s="376" t="s">
        <v>13799</v>
      </c>
      <c r="F2507" s="487"/>
    </row>
    <row r="2508" ht="15.75" customHeight="1">
      <c r="A2508" s="376">
        <v>10923.0</v>
      </c>
      <c r="B2508" s="380" t="s">
        <v>13800</v>
      </c>
      <c r="C2508" s="376" t="s">
        <v>3602</v>
      </c>
      <c r="D2508" s="376" t="s">
        <v>3629</v>
      </c>
      <c r="E2508" s="376" t="s">
        <v>13803</v>
      </c>
      <c r="F2508" s="488"/>
    </row>
    <row r="2509" ht="15.75" customHeight="1">
      <c r="A2509" s="376">
        <v>10924.0</v>
      </c>
      <c r="B2509" s="380" t="s">
        <v>13804</v>
      </c>
      <c r="C2509" s="376" t="s">
        <v>3602</v>
      </c>
      <c r="D2509" s="376" t="s">
        <v>3629</v>
      </c>
      <c r="E2509" s="376" t="s">
        <v>13805</v>
      </c>
      <c r="F2509" s="487"/>
    </row>
    <row r="2510" ht="15.75" customHeight="1">
      <c r="A2510" s="376">
        <v>37772.0</v>
      </c>
      <c r="B2510" s="380" t="s">
        <v>13808</v>
      </c>
      <c r="C2510" s="376" t="s">
        <v>3602</v>
      </c>
      <c r="D2510" s="376" t="s">
        <v>3629</v>
      </c>
      <c r="E2510" s="376" t="s">
        <v>13810</v>
      </c>
      <c r="F2510" s="488"/>
    </row>
    <row r="2511" ht="15.75" customHeight="1">
      <c r="A2511" s="376">
        <v>37771.0</v>
      </c>
      <c r="B2511" s="380" t="s">
        <v>13813</v>
      </c>
      <c r="C2511" s="376" t="s">
        <v>3602</v>
      </c>
      <c r="D2511" s="376" t="s">
        <v>3629</v>
      </c>
      <c r="E2511" s="376" t="s">
        <v>13814</v>
      </c>
      <c r="F2511" s="487"/>
    </row>
    <row r="2512" ht="15.75" customHeight="1">
      <c r="A2512" s="376">
        <v>12770.0</v>
      </c>
      <c r="B2512" s="380" t="s">
        <v>13817</v>
      </c>
      <c r="C2512" s="376" t="s">
        <v>3602</v>
      </c>
      <c r="D2512" s="376" t="s">
        <v>3629</v>
      </c>
      <c r="E2512" s="376" t="s">
        <v>13819</v>
      </c>
      <c r="F2512" s="488"/>
    </row>
    <row r="2513" ht="15.75" customHeight="1">
      <c r="A2513" s="376">
        <v>12772.0</v>
      </c>
      <c r="B2513" s="380" t="s">
        <v>13821</v>
      </c>
      <c r="C2513" s="376" t="s">
        <v>3602</v>
      </c>
      <c r="D2513" s="376" t="s">
        <v>3629</v>
      </c>
      <c r="E2513" s="376" t="s">
        <v>13824</v>
      </c>
      <c r="F2513" s="487"/>
    </row>
    <row r="2514" ht="15.75" customHeight="1">
      <c r="A2514" s="376">
        <v>12768.0</v>
      </c>
      <c r="B2514" s="380" t="s">
        <v>13825</v>
      </c>
      <c r="C2514" s="376" t="s">
        <v>3602</v>
      </c>
      <c r="D2514" s="376" t="s">
        <v>3629</v>
      </c>
      <c r="E2514" s="376" t="s">
        <v>13827</v>
      </c>
      <c r="F2514" s="488"/>
    </row>
    <row r="2515" ht="15.75" customHeight="1">
      <c r="A2515" s="376">
        <v>12775.0</v>
      </c>
      <c r="B2515" s="380" t="s">
        <v>13830</v>
      </c>
      <c r="C2515" s="376" t="s">
        <v>3602</v>
      </c>
      <c r="D2515" s="376" t="s">
        <v>3629</v>
      </c>
      <c r="E2515" s="376" t="s">
        <v>13833</v>
      </c>
      <c r="F2515" s="487"/>
    </row>
    <row r="2516" ht="15.75" customHeight="1">
      <c r="A2516" s="376">
        <v>12769.0</v>
      </c>
      <c r="B2516" s="380" t="s">
        <v>13835</v>
      </c>
      <c r="C2516" s="376" t="s">
        <v>3602</v>
      </c>
      <c r="D2516" s="376" t="s">
        <v>3629</v>
      </c>
      <c r="E2516" s="376" t="s">
        <v>5846</v>
      </c>
      <c r="F2516" s="488"/>
    </row>
    <row r="2517" ht="15.75" customHeight="1">
      <c r="A2517" s="376">
        <v>12773.0</v>
      </c>
      <c r="B2517" s="380" t="s">
        <v>13838</v>
      </c>
      <c r="C2517" s="376" t="s">
        <v>3602</v>
      </c>
      <c r="D2517" s="376" t="s">
        <v>3629</v>
      </c>
      <c r="E2517" s="376" t="s">
        <v>13840</v>
      </c>
      <c r="F2517" s="487"/>
    </row>
    <row r="2518" ht="15.75" customHeight="1">
      <c r="A2518" s="376">
        <v>12774.0</v>
      </c>
      <c r="B2518" s="380" t="s">
        <v>13843</v>
      </c>
      <c r="C2518" s="376" t="s">
        <v>3602</v>
      </c>
      <c r="D2518" s="376" t="s">
        <v>3629</v>
      </c>
      <c r="E2518" s="376" t="s">
        <v>13844</v>
      </c>
      <c r="F2518" s="488"/>
    </row>
    <row r="2519" ht="15.75" customHeight="1">
      <c r="A2519" s="376">
        <v>12776.0</v>
      </c>
      <c r="B2519" s="380" t="s">
        <v>13847</v>
      </c>
      <c r="C2519" s="376" t="s">
        <v>3602</v>
      </c>
      <c r="D2519" s="376" t="s">
        <v>3629</v>
      </c>
      <c r="E2519" s="376" t="s">
        <v>13848</v>
      </c>
      <c r="F2519" s="487"/>
    </row>
    <row r="2520" ht="15.75" customHeight="1">
      <c r="A2520" s="376">
        <v>12777.0</v>
      </c>
      <c r="B2520" s="380" t="s">
        <v>13849</v>
      </c>
      <c r="C2520" s="376" t="s">
        <v>3602</v>
      </c>
      <c r="D2520" s="376" t="s">
        <v>3629</v>
      </c>
      <c r="E2520" s="376" t="s">
        <v>13851</v>
      </c>
      <c r="F2520" s="488"/>
    </row>
    <row r="2521" ht="15.75" customHeight="1">
      <c r="A2521" s="376">
        <v>3391.0</v>
      </c>
      <c r="B2521" s="380" t="s">
        <v>13853</v>
      </c>
      <c r="C2521" s="376" t="s">
        <v>3602</v>
      </c>
      <c r="D2521" s="376" t="s">
        <v>3603</v>
      </c>
      <c r="E2521" s="376" t="s">
        <v>13854</v>
      </c>
      <c r="F2521" s="487"/>
    </row>
    <row r="2522" ht="15.75" customHeight="1">
      <c r="A2522" s="376">
        <v>3389.0</v>
      </c>
      <c r="B2522" s="380" t="s">
        <v>13856</v>
      </c>
      <c r="C2522" s="376" t="s">
        <v>3602</v>
      </c>
      <c r="D2522" s="376" t="s">
        <v>3653</v>
      </c>
      <c r="E2522" s="376" t="s">
        <v>13859</v>
      </c>
      <c r="F2522" s="488"/>
    </row>
    <row r="2523" ht="15.75" customHeight="1">
      <c r="A2523" s="376">
        <v>3390.0</v>
      </c>
      <c r="B2523" s="380" t="s">
        <v>13861</v>
      </c>
      <c r="C2523" s="376" t="s">
        <v>3602</v>
      </c>
      <c r="D2523" s="376" t="s">
        <v>3603</v>
      </c>
      <c r="E2523" s="376" t="s">
        <v>13863</v>
      </c>
      <c r="F2523" s="487"/>
    </row>
    <row r="2524" ht="15.75" customHeight="1">
      <c r="A2524" s="376">
        <v>12873.0</v>
      </c>
      <c r="B2524" s="380" t="s">
        <v>13864</v>
      </c>
      <c r="C2524" s="376" t="s">
        <v>3637</v>
      </c>
      <c r="D2524" s="376" t="s">
        <v>3603</v>
      </c>
      <c r="E2524" s="376" t="s">
        <v>13867</v>
      </c>
      <c r="F2524" s="488"/>
    </row>
    <row r="2525" ht="15.75" customHeight="1">
      <c r="A2525" s="376">
        <v>41076.0</v>
      </c>
      <c r="B2525" s="380" t="s">
        <v>13869</v>
      </c>
      <c r="C2525" s="376" t="s">
        <v>4564</v>
      </c>
      <c r="D2525" s="376" t="s">
        <v>3603</v>
      </c>
      <c r="E2525" s="376" t="s">
        <v>13871</v>
      </c>
      <c r="F2525" s="487"/>
    </row>
    <row r="2526" ht="15.75" customHeight="1">
      <c r="A2526" s="376">
        <v>140.0</v>
      </c>
      <c r="B2526" s="380" t="s">
        <v>13873</v>
      </c>
      <c r="C2526" s="376" t="s">
        <v>3745</v>
      </c>
      <c r="D2526" s="376" t="s">
        <v>3603</v>
      </c>
      <c r="E2526" s="376" t="s">
        <v>7776</v>
      </c>
      <c r="F2526" s="488"/>
    </row>
    <row r="2527" ht="15.75" customHeight="1">
      <c r="A2527" s="376">
        <v>151.0</v>
      </c>
      <c r="B2527" s="380" t="s">
        <v>13876</v>
      </c>
      <c r="C2527" s="376" t="s">
        <v>3993</v>
      </c>
      <c r="D2527" s="376" t="s">
        <v>3603</v>
      </c>
      <c r="E2527" s="376" t="s">
        <v>6431</v>
      </c>
      <c r="F2527" s="487"/>
    </row>
    <row r="2528" ht="15.75" customHeight="1">
      <c r="A2528" s="376">
        <v>7340.0</v>
      </c>
      <c r="B2528" s="380" t="s">
        <v>13877</v>
      </c>
      <c r="C2528" s="376" t="s">
        <v>3993</v>
      </c>
      <c r="D2528" s="376" t="s">
        <v>3603</v>
      </c>
      <c r="E2528" s="376" t="s">
        <v>13879</v>
      </c>
      <c r="F2528" s="488"/>
    </row>
    <row r="2529" ht="15.75" customHeight="1">
      <c r="A2529" s="376">
        <v>2701.0</v>
      </c>
      <c r="B2529" s="380" t="s">
        <v>13884</v>
      </c>
      <c r="C2529" s="376" t="s">
        <v>3637</v>
      </c>
      <c r="D2529" s="376" t="s">
        <v>3603</v>
      </c>
      <c r="E2529" s="376" t="s">
        <v>13885</v>
      </c>
      <c r="F2529" s="487"/>
    </row>
    <row r="2530" ht="15.75" customHeight="1">
      <c r="A2530" s="376">
        <v>40929.0</v>
      </c>
      <c r="B2530" s="380" t="s">
        <v>13886</v>
      </c>
      <c r="C2530" s="376" t="s">
        <v>4564</v>
      </c>
      <c r="D2530" s="376" t="s">
        <v>3603</v>
      </c>
      <c r="E2530" s="376" t="s">
        <v>13889</v>
      </c>
      <c r="F2530" s="488"/>
    </row>
    <row r="2531" ht="15.75" customHeight="1">
      <c r="A2531" s="376">
        <v>38114.0</v>
      </c>
      <c r="B2531" s="380" t="s">
        <v>13890</v>
      </c>
      <c r="C2531" s="376" t="s">
        <v>3602</v>
      </c>
      <c r="D2531" s="376" t="s">
        <v>3603</v>
      </c>
      <c r="E2531" s="376" t="s">
        <v>13894</v>
      </c>
      <c r="F2531" s="487"/>
    </row>
    <row r="2532" ht="15.75" customHeight="1">
      <c r="A2532" s="376">
        <v>38064.0</v>
      </c>
      <c r="B2532" s="380" t="s">
        <v>13897</v>
      </c>
      <c r="C2532" s="376" t="s">
        <v>3602</v>
      </c>
      <c r="D2532" s="376" t="s">
        <v>3603</v>
      </c>
      <c r="E2532" s="376" t="s">
        <v>3967</v>
      </c>
      <c r="F2532" s="488"/>
    </row>
    <row r="2533" ht="15.75" customHeight="1">
      <c r="A2533" s="376">
        <v>38115.0</v>
      </c>
      <c r="B2533" s="380" t="s">
        <v>13899</v>
      </c>
      <c r="C2533" s="376" t="s">
        <v>3602</v>
      </c>
      <c r="D2533" s="376" t="s">
        <v>3603</v>
      </c>
      <c r="E2533" s="376" t="s">
        <v>13902</v>
      </c>
      <c r="F2533" s="487"/>
    </row>
    <row r="2534" ht="15.75" customHeight="1">
      <c r="A2534" s="376">
        <v>38065.0</v>
      </c>
      <c r="B2534" s="380" t="s">
        <v>13904</v>
      </c>
      <c r="C2534" s="376" t="s">
        <v>3602</v>
      </c>
      <c r="D2534" s="376" t="s">
        <v>3603</v>
      </c>
      <c r="E2534" s="376" t="s">
        <v>13906</v>
      </c>
      <c r="F2534" s="488"/>
    </row>
    <row r="2535" ht="15.75" customHeight="1">
      <c r="A2535" s="376">
        <v>38078.0</v>
      </c>
      <c r="B2535" s="380" t="s">
        <v>13909</v>
      </c>
      <c r="C2535" s="376" t="s">
        <v>3602</v>
      </c>
      <c r="D2535" s="376" t="s">
        <v>3603</v>
      </c>
      <c r="E2535" s="376" t="s">
        <v>13913</v>
      </c>
      <c r="F2535" s="487"/>
    </row>
    <row r="2536" ht="15.75" customHeight="1">
      <c r="A2536" s="376">
        <v>38113.0</v>
      </c>
      <c r="B2536" s="380" t="s">
        <v>13914</v>
      </c>
      <c r="C2536" s="376" t="s">
        <v>3602</v>
      </c>
      <c r="D2536" s="376" t="s">
        <v>3603</v>
      </c>
      <c r="E2536" s="376" t="s">
        <v>6566</v>
      </c>
      <c r="F2536" s="488"/>
    </row>
    <row r="2537" ht="15.75" customHeight="1">
      <c r="A2537" s="376">
        <v>38063.0</v>
      </c>
      <c r="B2537" s="380" t="s">
        <v>13919</v>
      </c>
      <c r="C2537" s="376" t="s">
        <v>3602</v>
      </c>
      <c r="D2537" s="376" t="s">
        <v>3603</v>
      </c>
      <c r="E2537" s="376" t="s">
        <v>9616</v>
      </c>
      <c r="F2537" s="487"/>
    </row>
    <row r="2538" ht="15.75" customHeight="1">
      <c r="A2538" s="376">
        <v>38080.0</v>
      </c>
      <c r="B2538" s="380" t="s">
        <v>13925</v>
      </c>
      <c r="C2538" s="376" t="s">
        <v>3602</v>
      </c>
      <c r="D2538" s="376" t="s">
        <v>3603</v>
      </c>
      <c r="E2538" s="376" t="s">
        <v>13927</v>
      </c>
      <c r="F2538" s="488"/>
    </row>
    <row r="2539" ht="15.75" customHeight="1">
      <c r="A2539" s="376">
        <v>38069.0</v>
      </c>
      <c r="B2539" s="380" t="s">
        <v>13929</v>
      </c>
      <c r="C2539" s="376" t="s">
        <v>3602</v>
      </c>
      <c r="D2539" s="376" t="s">
        <v>3603</v>
      </c>
      <c r="E2539" s="376" t="s">
        <v>13932</v>
      </c>
      <c r="F2539" s="487"/>
    </row>
    <row r="2540" ht="15.75" customHeight="1">
      <c r="A2540" s="376">
        <v>38077.0</v>
      </c>
      <c r="B2540" s="380" t="s">
        <v>13934</v>
      </c>
      <c r="C2540" s="376" t="s">
        <v>3602</v>
      </c>
      <c r="D2540" s="376" t="s">
        <v>3603</v>
      </c>
      <c r="E2540" s="376" t="s">
        <v>9831</v>
      </c>
      <c r="F2540" s="488"/>
    </row>
    <row r="2541" ht="15.75" customHeight="1">
      <c r="A2541" s="376">
        <v>38073.0</v>
      </c>
      <c r="B2541" s="380" t="s">
        <v>13938</v>
      </c>
      <c r="C2541" s="376" t="s">
        <v>3602</v>
      </c>
      <c r="D2541" s="376" t="s">
        <v>3603</v>
      </c>
      <c r="E2541" s="376" t="s">
        <v>13492</v>
      </c>
      <c r="F2541" s="487"/>
    </row>
    <row r="2542" ht="15.75" customHeight="1">
      <c r="A2542" s="376">
        <v>38112.0</v>
      </c>
      <c r="B2542" s="380" t="s">
        <v>13941</v>
      </c>
      <c r="C2542" s="376" t="s">
        <v>3602</v>
      </c>
      <c r="D2542" s="376" t="s">
        <v>3603</v>
      </c>
      <c r="E2542" s="376" t="s">
        <v>13942</v>
      </c>
      <c r="F2542" s="488"/>
    </row>
    <row r="2543" ht="15.75" customHeight="1">
      <c r="A2543" s="376">
        <v>38062.0</v>
      </c>
      <c r="B2543" s="380" t="s">
        <v>13944</v>
      </c>
      <c r="C2543" s="376" t="s">
        <v>3602</v>
      </c>
      <c r="D2543" s="376" t="s">
        <v>3603</v>
      </c>
      <c r="E2543" s="376" t="s">
        <v>13946</v>
      </c>
      <c r="F2543" s="487"/>
    </row>
    <row r="2544" ht="15.75" customHeight="1">
      <c r="A2544" s="376">
        <v>12128.0</v>
      </c>
      <c r="B2544" s="380" t="s">
        <v>13948</v>
      </c>
      <c r="C2544" s="376" t="s">
        <v>3602</v>
      </c>
      <c r="D2544" s="376" t="s">
        <v>3603</v>
      </c>
      <c r="E2544" s="376" t="s">
        <v>13950</v>
      </c>
      <c r="F2544" s="488"/>
    </row>
    <row r="2545" ht="15.75" customHeight="1">
      <c r="A2545" s="376">
        <v>12129.0</v>
      </c>
      <c r="B2545" s="380" t="s">
        <v>13952</v>
      </c>
      <c r="C2545" s="376" t="s">
        <v>3602</v>
      </c>
      <c r="D2545" s="376" t="s">
        <v>3603</v>
      </c>
      <c r="E2545" s="376" t="s">
        <v>9828</v>
      </c>
      <c r="F2545" s="487"/>
    </row>
    <row r="2546" ht="15.75" customHeight="1">
      <c r="A2546" s="376">
        <v>38081.0</v>
      </c>
      <c r="B2546" s="380" t="s">
        <v>13954</v>
      </c>
      <c r="C2546" s="376" t="s">
        <v>3602</v>
      </c>
      <c r="D2546" s="376" t="s">
        <v>3603</v>
      </c>
      <c r="E2546" s="376" t="s">
        <v>8585</v>
      </c>
      <c r="F2546" s="488"/>
    </row>
    <row r="2547" ht="15.75" customHeight="1">
      <c r="A2547" s="376">
        <v>38070.0</v>
      </c>
      <c r="B2547" s="380" t="s">
        <v>13956</v>
      </c>
      <c r="C2547" s="376" t="s">
        <v>3602</v>
      </c>
      <c r="D2547" s="376" t="s">
        <v>3603</v>
      </c>
      <c r="E2547" s="376" t="s">
        <v>6223</v>
      </c>
      <c r="F2547" s="487"/>
    </row>
    <row r="2548" ht="15.75" customHeight="1">
      <c r="A2548" s="376">
        <v>38074.0</v>
      </c>
      <c r="B2548" s="380" t="s">
        <v>13959</v>
      </c>
      <c r="C2548" s="376" t="s">
        <v>3602</v>
      </c>
      <c r="D2548" s="376" t="s">
        <v>3603</v>
      </c>
      <c r="E2548" s="376" t="s">
        <v>13961</v>
      </c>
      <c r="F2548" s="488"/>
    </row>
    <row r="2549" ht="15.75" customHeight="1">
      <c r="A2549" s="376">
        <v>38079.0</v>
      </c>
      <c r="B2549" s="380" t="s">
        <v>13963</v>
      </c>
      <c r="C2549" s="376" t="s">
        <v>3602</v>
      </c>
      <c r="D2549" s="376" t="s">
        <v>3603</v>
      </c>
      <c r="E2549" s="376" t="s">
        <v>13965</v>
      </c>
      <c r="F2549" s="487"/>
    </row>
    <row r="2550" ht="15.75" customHeight="1">
      <c r="A2550" s="376">
        <v>38072.0</v>
      </c>
      <c r="B2550" s="380" t="s">
        <v>13967</v>
      </c>
      <c r="C2550" s="376" t="s">
        <v>3602</v>
      </c>
      <c r="D2550" s="376" t="s">
        <v>3603</v>
      </c>
      <c r="E2550" s="376" t="s">
        <v>3245</v>
      </c>
      <c r="F2550" s="488"/>
    </row>
    <row r="2551" ht="15.75" customHeight="1">
      <c r="A2551" s="376">
        <v>38068.0</v>
      </c>
      <c r="B2551" s="380" t="s">
        <v>13971</v>
      </c>
      <c r="C2551" s="376" t="s">
        <v>3602</v>
      </c>
      <c r="D2551" s="376" t="s">
        <v>3603</v>
      </c>
      <c r="E2551" s="376" t="s">
        <v>9555</v>
      </c>
      <c r="F2551" s="487"/>
    </row>
    <row r="2552" ht="15.75" customHeight="1">
      <c r="A2552" s="376">
        <v>38071.0</v>
      </c>
      <c r="B2552" s="380" t="s">
        <v>13974</v>
      </c>
      <c r="C2552" s="376" t="s">
        <v>3602</v>
      </c>
      <c r="D2552" s="376" t="s">
        <v>3603</v>
      </c>
      <c r="E2552" s="376" t="s">
        <v>13975</v>
      </c>
      <c r="F2552" s="488"/>
    </row>
    <row r="2553" ht="15.75" customHeight="1">
      <c r="A2553" s="376">
        <v>38412.0</v>
      </c>
      <c r="B2553" s="380" t="s">
        <v>13978</v>
      </c>
      <c r="C2553" s="376" t="s">
        <v>3602</v>
      </c>
      <c r="D2553" s="376" t="s">
        <v>3653</v>
      </c>
      <c r="E2553" s="376" t="s">
        <v>13980</v>
      </c>
      <c r="F2553" s="487"/>
    </row>
    <row r="2554" ht="15.75" customHeight="1">
      <c r="A2554" s="376">
        <v>3405.0</v>
      </c>
      <c r="B2554" s="380" t="s">
        <v>13981</v>
      </c>
      <c r="C2554" s="376" t="s">
        <v>3602</v>
      </c>
      <c r="D2554" s="376" t="s">
        <v>3603</v>
      </c>
      <c r="E2554" s="376" t="s">
        <v>13982</v>
      </c>
      <c r="F2554" s="488"/>
    </row>
    <row r="2555" ht="15.75" customHeight="1">
      <c r="A2555" s="376">
        <v>3394.0</v>
      </c>
      <c r="B2555" s="380" t="s">
        <v>13986</v>
      </c>
      <c r="C2555" s="376" t="s">
        <v>3602</v>
      </c>
      <c r="D2555" s="376" t="s">
        <v>3603</v>
      </c>
      <c r="E2555" s="376" t="s">
        <v>13987</v>
      </c>
      <c r="F2555" s="487"/>
    </row>
    <row r="2556" ht="15.75" customHeight="1">
      <c r="A2556" s="376">
        <v>3393.0</v>
      </c>
      <c r="B2556" s="380" t="s">
        <v>13990</v>
      </c>
      <c r="C2556" s="376" t="s">
        <v>3602</v>
      </c>
      <c r="D2556" s="376" t="s">
        <v>3603</v>
      </c>
      <c r="E2556" s="376" t="s">
        <v>13992</v>
      </c>
      <c r="F2556" s="488"/>
    </row>
    <row r="2557" ht="15.75" customHeight="1">
      <c r="A2557" s="376">
        <v>3406.0</v>
      </c>
      <c r="B2557" s="380" t="s">
        <v>13993</v>
      </c>
      <c r="C2557" s="376" t="s">
        <v>3602</v>
      </c>
      <c r="D2557" s="376" t="s">
        <v>3653</v>
      </c>
      <c r="E2557" s="376" t="s">
        <v>8361</v>
      </c>
      <c r="F2557" s="487"/>
    </row>
    <row r="2558" ht="15.75" customHeight="1">
      <c r="A2558" s="376">
        <v>3395.0</v>
      </c>
      <c r="B2558" s="380" t="s">
        <v>13996</v>
      </c>
      <c r="C2558" s="376" t="s">
        <v>3602</v>
      </c>
      <c r="D2558" s="376" t="s">
        <v>3603</v>
      </c>
      <c r="E2558" s="376" t="s">
        <v>13997</v>
      </c>
      <c r="F2558" s="488"/>
    </row>
    <row r="2559" ht="15.75" customHeight="1">
      <c r="A2559" s="376">
        <v>3398.0</v>
      </c>
      <c r="B2559" s="380" t="s">
        <v>14000</v>
      </c>
      <c r="C2559" s="376" t="s">
        <v>3602</v>
      </c>
      <c r="D2559" s="376" t="s">
        <v>3603</v>
      </c>
      <c r="E2559" s="376" t="s">
        <v>4075</v>
      </c>
      <c r="F2559" s="487"/>
    </row>
    <row r="2560" ht="15.75" customHeight="1">
      <c r="A2560" s="376">
        <v>34379.0</v>
      </c>
      <c r="B2560" s="380" t="s">
        <v>14003</v>
      </c>
      <c r="C2560" s="376" t="s">
        <v>3602</v>
      </c>
      <c r="D2560" s="376" t="s">
        <v>3629</v>
      </c>
      <c r="E2560" s="376" t="s">
        <v>14006</v>
      </c>
      <c r="F2560" s="488"/>
    </row>
    <row r="2561" ht="15.75" customHeight="1">
      <c r="A2561" s="376">
        <v>34378.0</v>
      </c>
      <c r="B2561" s="380" t="s">
        <v>14009</v>
      </c>
      <c r="C2561" s="376" t="s">
        <v>3602</v>
      </c>
      <c r="D2561" s="376" t="s">
        <v>3629</v>
      </c>
      <c r="E2561" s="376" t="s">
        <v>14010</v>
      </c>
      <c r="F2561" s="487"/>
    </row>
    <row r="2562" ht="15.75" customHeight="1">
      <c r="A2562" s="376">
        <v>34377.0</v>
      </c>
      <c r="B2562" s="380" t="s">
        <v>14013</v>
      </c>
      <c r="C2562" s="376" t="s">
        <v>3602</v>
      </c>
      <c r="D2562" s="376" t="s">
        <v>3629</v>
      </c>
      <c r="E2562" s="376" t="s">
        <v>14014</v>
      </c>
      <c r="F2562" s="488"/>
    </row>
    <row r="2563" ht="15.75" customHeight="1">
      <c r="A2563" s="376">
        <v>581.0</v>
      </c>
      <c r="B2563" s="380" t="s">
        <v>14019</v>
      </c>
      <c r="C2563" s="376" t="s">
        <v>3627</v>
      </c>
      <c r="D2563" s="376" t="s">
        <v>3629</v>
      </c>
      <c r="E2563" s="376" t="s">
        <v>14021</v>
      </c>
      <c r="F2563" s="487"/>
    </row>
    <row r="2564" ht="15.75" customHeight="1">
      <c r="A2564" s="376">
        <v>40662.0</v>
      </c>
      <c r="B2564" s="380" t="s">
        <v>14024</v>
      </c>
      <c r="C2564" s="376" t="s">
        <v>3602</v>
      </c>
      <c r="D2564" s="376" t="s">
        <v>3629</v>
      </c>
      <c r="E2564" s="376" t="s">
        <v>14026</v>
      </c>
      <c r="F2564" s="488"/>
    </row>
    <row r="2565" ht="15.75" customHeight="1">
      <c r="A2565" s="376">
        <v>3437.0</v>
      </c>
      <c r="B2565" s="380" t="s">
        <v>14029</v>
      </c>
      <c r="C2565" s="376" t="s">
        <v>3627</v>
      </c>
      <c r="D2565" s="376" t="s">
        <v>3629</v>
      </c>
      <c r="E2565" s="376" t="s">
        <v>14032</v>
      </c>
      <c r="F2565" s="487"/>
    </row>
    <row r="2566" ht="15.75" customHeight="1">
      <c r="A2566" s="376">
        <v>11183.0</v>
      </c>
      <c r="B2566" s="380" t="s">
        <v>14035</v>
      </c>
      <c r="C2566" s="376" t="s">
        <v>3602</v>
      </c>
      <c r="D2566" s="376" t="s">
        <v>3629</v>
      </c>
      <c r="E2566" s="376" t="s">
        <v>14036</v>
      </c>
      <c r="F2566" s="488"/>
    </row>
    <row r="2567" ht="15.75" customHeight="1">
      <c r="A2567" s="376">
        <v>11190.0</v>
      </c>
      <c r="B2567" s="380" t="s">
        <v>14040</v>
      </c>
      <c r="C2567" s="376" t="s">
        <v>3602</v>
      </c>
      <c r="D2567" s="376" t="s">
        <v>3629</v>
      </c>
      <c r="E2567" s="376" t="s">
        <v>14041</v>
      </c>
      <c r="F2567" s="487"/>
    </row>
    <row r="2568" ht="15.75" customHeight="1">
      <c r="A2568" s="376">
        <v>616.0</v>
      </c>
      <c r="B2568" s="380" t="s">
        <v>14043</v>
      </c>
      <c r="C2568" s="376" t="s">
        <v>3602</v>
      </c>
      <c r="D2568" s="376" t="s">
        <v>3629</v>
      </c>
      <c r="E2568" s="376" t="s">
        <v>14046</v>
      </c>
      <c r="F2568" s="488"/>
    </row>
    <row r="2569" ht="15.75" customHeight="1">
      <c r="A2569" s="376">
        <v>615.0</v>
      </c>
      <c r="B2569" s="380" t="s">
        <v>14043</v>
      </c>
      <c r="C2569" s="376" t="s">
        <v>3627</v>
      </c>
      <c r="D2569" s="376" t="s">
        <v>3629</v>
      </c>
      <c r="E2569" s="376" t="s">
        <v>14050</v>
      </c>
      <c r="F2569" s="487"/>
    </row>
    <row r="2570" ht="15.75" customHeight="1">
      <c r="A2570" s="376">
        <v>11192.0</v>
      </c>
      <c r="B2570" s="380" t="s">
        <v>14053</v>
      </c>
      <c r="C2570" s="376" t="s">
        <v>3602</v>
      </c>
      <c r="D2570" s="376" t="s">
        <v>3629</v>
      </c>
      <c r="E2570" s="376" t="s">
        <v>14054</v>
      </c>
      <c r="F2570" s="488"/>
    </row>
    <row r="2571" ht="15.75" customHeight="1">
      <c r="A2571" s="376">
        <v>11231.0</v>
      </c>
      <c r="B2571" s="380" t="s">
        <v>14053</v>
      </c>
      <c r="C2571" s="376" t="s">
        <v>3627</v>
      </c>
      <c r="D2571" s="376" t="s">
        <v>3629</v>
      </c>
      <c r="E2571" s="376" t="s">
        <v>14057</v>
      </c>
      <c r="F2571" s="487"/>
    </row>
    <row r="2572" ht="15.75" customHeight="1">
      <c r="A2572" s="376">
        <v>3428.0</v>
      </c>
      <c r="B2572" s="380" t="s">
        <v>14061</v>
      </c>
      <c r="C2572" s="376" t="s">
        <v>3627</v>
      </c>
      <c r="D2572" s="376" t="s">
        <v>3629</v>
      </c>
      <c r="E2572" s="376" t="s">
        <v>14063</v>
      </c>
      <c r="F2572" s="488"/>
    </row>
    <row r="2573" ht="15.75" customHeight="1">
      <c r="A2573" s="376">
        <v>3429.0</v>
      </c>
      <c r="B2573" s="380" t="s">
        <v>14068</v>
      </c>
      <c r="C2573" s="376" t="s">
        <v>3627</v>
      </c>
      <c r="D2573" s="376" t="s">
        <v>3629</v>
      </c>
      <c r="E2573" s="376" t="s">
        <v>14070</v>
      </c>
      <c r="F2573" s="487"/>
    </row>
    <row r="2574" ht="15.75" customHeight="1">
      <c r="A2574" s="376">
        <v>34371.0</v>
      </c>
      <c r="B2574" s="380" t="s">
        <v>14074</v>
      </c>
      <c r="C2574" s="376" t="s">
        <v>3602</v>
      </c>
      <c r="D2574" s="376" t="s">
        <v>3629</v>
      </c>
      <c r="E2574" s="376" t="s">
        <v>14077</v>
      </c>
      <c r="F2574" s="488"/>
    </row>
    <row r="2575" ht="15.75" customHeight="1">
      <c r="A2575" s="376">
        <v>34370.0</v>
      </c>
      <c r="B2575" s="380" t="s">
        <v>14080</v>
      </c>
      <c r="C2575" s="376" t="s">
        <v>3602</v>
      </c>
      <c r="D2575" s="376" t="s">
        <v>3629</v>
      </c>
      <c r="E2575" s="376" t="s">
        <v>14083</v>
      </c>
      <c r="F2575" s="487"/>
    </row>
    <row r="2576" ht="15.75" customHeight="1">
      <c r="A2576" s="376">
        <v>34372.0</v>
      </c>
      <c r="B2576" s="380" t="s">
        <v>14086</v>
      </c>
      <c r="C2576" s="376" t="s">
        <v>3602</v>
      </c>
      <c r="D2576" s="376" t="s">
        <v>3629</v>
      </c>
      <c r="E2576" s="376" t="s">
        <v>14088</v>
      </c>
      <c r="F2576" s="488"/>
    </row>
    <row r="2577" ht="15.75" customHeight="1">
      <c r="A2577" s="376">
        <v>34373.0</v>
      </c>
      <c r="B2577" s="380" t="s">
        <v>14092</v>
      </c>
      <c r="C2577" s="376" t="s">
        <v>3602</v>
      </c>
      <c r="D2577" s="376" t="s">
        <v>3629</v>
      </c>
      <c r="E2577" s="376" t="s">
        <v>14094</v>
      </c>
      <c r="F2577" s="487"/>
    </row>
    <row r="2578" ht="15.75" customHeight="1">
      <c r="A2578" s="376">
        <v>36896.0</v>
      </c>
      <c r="B2578" s="380" t="s">
        <v>14097</v>
      </c>
      <c r="C2578" s="376" t="s">
        <v>3602</v>
      </c>
      <c r="D2578" s="376" t="s">
        <v>3629</v>
      </c>
      <c r="E2578" s="376" t="s">
        <v>14098</v>
      </c>
      <c r="F2578" s="488"/>
    </row>
    <row r="2579" ht="15.75" customHeight="1">
      <c r="A2579" s="376">
        <v>34367.0</v>
      </c>
      <c r="B2579" s="380" t="s">
        <v>14102</v>
      </c>
      <c r="C2579" s="376" t="s">
        <v>3602</v>
      </c>
      <c r="D2579" s="376" t="s">
        <v>3629</v>
      </c>
      <c r="E2579" s="376" t="s">
        <v>14103</v>
      </c>
      <c r="F2579" s="487"/>
    </row>
    <row r="2580" ht="15.75" customHeight="1">
      <c r="A2580" s="376">
        <v>36897.0</v>
      </c>
      <c r="B2580" s="380" t="s">
        <v>14106</v>
      </c>
      <c r="C2580" s="376" t="s">
        <v>3602</v>
      </c>
      <c r="D2580" s="376" t="s">
        <v>3629</v>
      </c>
      <c r="E2580" s="376" t="s">
        <v>14108</v>
      </c>
      <c r="F2580" s="488"/>
    </row>
    <row r="2581" ht="15.75" customHeight="1">
      <c r="A2581" s="376">
        <v>36884.0</v>
      </c>
      <c r="B2581" s="380" t="s">
        <v>14106</v>
      </c>
      <c r="C2581" s="376" t="s">
        <v>3627</v>
      </c>
      <c r="D2581" s="376" t="s">
        <v>3629</v>
      </c>
      <c r="E2581" s="376" t="s">
        <v>14112</v>
      </c>
      <c r="F2581" s="487"/>
    </row>
    <row r="2582" ht="15.75" customHeight="1">
      <c r="A2582" s="376">
        <v>597.0</v>
      </c>
      <c r="B2582" s="380" t="s">
        <v>14114</v>
      </c>
      <c r="C2582" s="376" t="s">
        <v>3627</v>
      </c>
      <c r="D2582" s="376" t="s">
        <v>3629</v>
      </c>
      <c r="E2582" s="376" t="s">
        <v>9409</v>
      </c>
      <c r="F2582" s="488"/>
    </row>
    <row r="2583" ht="15.75" customHeight="1">
      <c r="A2583" s="376">
        <v>34369.0</v>
      </c>
      <c r="B2583" s="380" t="s">
        <v>14118</v>
      </c>
      <c r="C2583" s="376" t="s">
        <v>3602</v>
      </c>
      <c r="D2583" s="376" t="s">
        <v>3629</v>
      </c>
      <c r="E2583" s="376" t="s">
        <v>14120</v>
      </c>
      <c r="F2583" s="487"/>
    </row>
    <row r="2584" ht="15.75" customHeight="1">
      <c r="A2584" s="376">
        <v>34362.0</v>
      </c>
      <c r="B2584" s="380" t="s">
        <v>14122</v>
      </c>
      <c r="C2584" s="376" t="s">
        <v>3602</v>
      </c>
      <c r="D2584" s="376" t="s">
        <v>3629</v>
      </c>
      <c r="E2584" s="376" t="s">
        <v>14125</v>
      </c>
      <c r="F2584" s="488"/>
    </row>
    <row r="2585" ht="15.75" customHeight="1">
      <c r="A2585" s="376">
        <v>34363.0</v>
      </c>
      <c r="B2585" s="380" t="s">
        <v>14127</v>
      </c>
      <c r="C2585" s="376" t="s">
        <v>3602</v>
      </c>
      <c r="D2585" s="376" t="s">
        <v>3629</v>
      </c>
      <c r="E2585" s="376" t="s">
        <v>14128</v>
      </c>
      <c r="F2585" s="487"/>
    </row>
    <row r="2586" ht="15.75" customHeight="1">
      <c r="A2586" s="376">
        <v>34364.0</v>
      </c>
      <c r="B2586" s="380" t="s">
        <v>14129</v>
      </c>
      <c r="C2586" s="376" t="s">
        <v>3602</v>
      </c>
      <c r="D2586" s="376" t="s">
        <v>3629</v>
      </c>
      <c r="E2586" s="376" t="s">
        <v>14132</v>
      </c>
      <c r="F2586" s="488"/>
    </row>
    <row r="2587" ht="15.75" customHeight="1">
      <c r="A2587" s="376">
        <v>34365.0</v>
      </c>
      <c r="B2587" s="380" t="s">
        <v>14134</v>
      </c>
      <c r="C2587" s="376" t="s">
        <v>3602</v>
      </c>
      <c r="D2587" s="376" t="s">
        <v>3629</v>
      </c>
      <c r="E2587" s="376" t="s">
        <v>14135</v>
      </c>
      <c r="F2587" s="487"/>
    </row>
    <row r="2588" ht="15.75" customHeight="1">
      <c r="A2588" s="376">
        <v>11199.0</v>
      </c>
      <c r="B2588" s="380" t="s">
        <v>14138</v>
      </c>
      <c r="C2588" s="376" t="s">
        <v>3602</v>
      </c>
      <c r="D2588" s="376" t="s">
        <v>3629</v>
      </c>
      <c r="E2588" s="376" t="s">
        <v>14140</v>
      </c>
      <c r="F2588" s="488"/>
    </row>
    <row r="2589" ht="15.75" customHeight="1">
      <c r="A2589" s="376">
        <v>34801.0</v>
      </c>
      <c r="B2589" s="380" t="s">
        <v>14142</v>
      </c>
      <c r="C2589" s="376" t="s">
        <v>3602</v>
      </c>
      <c r="D2589" s="376" t="s">
        <v>3629</v>
      </c>
      <c r="E2589" s="376" t="s">
        <v>14144</v>
      </c>
      <c r="F2589" s="487"/>
    </row>
    <row r="2590" ht="15.75" customHeight="1">
      <c r="A2590" s="376">
        <v>34799.0</v>
      </c>
      <c r="B2590" s="380" t="s">
        <v>14146</v>
      </c>
      <c r="C2590" s="376" t="s">
        <v>3602</v>
      </c>
      <c r="D2590" s="376" t="s">
        <v>3629</v>
      </c>
      <c r="E2590" s="376" t="s">
        <v>14149</v>
      </c>
      <c r="F2590" s="488"/>
    </row>
    <row r="2591" ht="15.75" customHeight="1">
      <c r="A2591" s="376">
        <v>622.0</v>
      </c>
      <c r="B2591" s="380" t="s">
        <v>14151</v>
      </c>
      <c r="C2591" s="376" t="s">
        <v>3602</v>
      </c>
      <c r="D2591" s="376" t="s">
        <v>3629</v>
      </c>
      <c r="E2591" s="376" t="s">
        <v>14153</v>
      </c>
      <c r="F2591" s="487"/>
    </row>
    <row r="2592" ht="15.75" customHeight="1">
      <c r="A2592" s="376">
        <v>34805.0</v>
      </c>
      <c r="B2592" s="380" t="s">
        <v>14156</v>
      </c>
      <c r="C2592" s="376" t="s">
        <v>3627</v>
      </c>
      <c r="D2592" s="376" t="s">
        <v>3629</v>
      </c>
      <c r="E2592" s="376" t="s">
        <v>14157</v>
      </c>
      <c r="F2592" s="488"/>
    </row>
    <row r="2593" ht="15.75" customHeight="1">
      <c r="A2593" s="376">
        <v>34803.0</v>
      </c>
      <c r="B2593" s="380" t="s">
        <v>14161</v>
      </c>
      <c r="C2593" s="376" t="s">
        <v>3602</v>
      </c>
      <c r="D2593" s="376" t="s">
        <v>3629</v>
      </c>
      <c r="E2593" s="376" t="s">
        <v>14162</v>
      </c>
      <c r="F2593" s="487"/>
    </row>
    <row r="2594" ht="15.75" customHeight="1">
      <c r="A2594" s="376">
        <v>606.0</v>
      </c>
      <c r="B2594" s="380" t="s">
        <v>14165</v>
      </c>
      <c r="C2594" s="376" t="s">
        <v>3627</v>
      </c>
      <c r="D2594" s="376" t="s">
        <v>3629</v>
      </c>
      <c r="E2594" s="376" t="s">
        <v>14167</v>
      </c>
      <c r="F2594" s="488"/>
    </row>
    <row r="2595" ht="15.75" customHeight="1">
      <c r="A2595" s="376">
        <v>11227.0</v>
      </c>
      <c r="B2595" s="380" t="s">
        <v>14169</v>
      </c>
      <c r="C2595" s="376" t="s">
        <v>3602</v>
      </c>
      <c r="D2595" s="376" t="s">
        <v>3629</v>
      </c>
      <c r="E2595" s="376" t="s">
        <v>14172</v>
      </c>
      <c r="F2595" s="487"/>
    </row>
    <row r="2596" ht="15.75" customHeight="1">
      <c r="A2596" s="376">
        <v>11193.0</v>
      </c>
      <c r="B2596" s="380" t="s">
        <v>14173</v>
      </c>
      <c r="C2596" s="376" t="s">
        <v>3627</v>
      </c>
      <c r="D2596" s="376" t="s">
        <v>3629</v>
      </c>
      <c r="E2596" s="376" t="s">
        <v>14176</v>
      </c>
      <c r="F2596" s="488"/>
    </row>
    <row r="2597" ht="15.75" customHeight="1">
      <c r="A2597" s="376">
        <v>11194.0</v>
      </c>
      <c r="B2597" s="380" t="s">
        <v>14178</v>
      </c>
      <c r="C2597" s="376" t="s">
        <v>3627</v>
      </c>
      <c r="D2597" s="376" t="s">
        <v>3629</v>
      </c>
      <c r="E2597" s="376" t="s">
        <v>14181</v>
      </c>
      <c r="F2597" s="487"/>
    </row>
    <row r="2598" ht="15.75" customHeight="1">
      <c r="A2598" s="376">
        <v>605.0</v>
      </c>
      <c r="B2598" s="380" t="s">
        <v>14183</v>
      </c>
      <c r="C2598" s="376" t="s">
        <v>3627</v>
      </c>
      <c r="D2598" s="376" t="s">
        <v>3629</v>
      </c>
      <c r="E2598" s="376" t="s">
        <v>14185</v>
      </c>
      <c r="F2598" s="488"/>
    </row>
    <row r="2599" ht="15.75" customHeight="1">
      <c r="A2599" s="376">
        <v>11197.0</v>
      </c>
      <c r="B2599" s="380" t="s">
        <v>14188</v>
      </c>
      <c r="C2599" s="376" t="s">
        <v>3602</v>
      </c>
      <c r="D2599" s="376" t="s">
        <v>3629</v>
      </c>
      <c r="E2599" s="376" t="s">
        <v>14189</v>
      </c>
      <c r="F2599" s="487"/>
    </row>
    <row r="2600" ht="15.75" customHeight="1">
      <c r="A2600" s="376">
        <v>40659.0</v>
      </c>
      <c r="B2600" s="380" t="s">
        <v>14192</v>
      </c>
      <c r="C2600" s="376" t="s">
        <v>3627</v>
      </c>
      <c r="D2600" s="376" t="s">
        <v>3629</v>
      </c>
      <c r="E2600" s="376" t="s">
        <v>14194</v>
      </c>
      <c r="F2600" s="488"/>
    </row>
    <row r="2601" ht="15.75" customHeight="1">
      <c r="A2601" s="376">
        <v>40660.0</v>
      </c>
      <c r="B2601" s="380" t="s">
        <v>14196</v>
      </c>
      <c r="C2601" s="376" t="s">
        <v>3627</v>
      </c>
      <c r="D2601" s="376" t="s">
        <v>3629</v>
      </c>
      <c r="E2601" s="376" t="s">
        <v>14199</v>
      </c>
      <c r="F2601" s="487"/>
    </row>
    <row r="2602" ht="15.75" customHeight="1">
      <c r="A2602" s="376">
        <v>40661.0</v>
      </c>
      <c r="B2602" s="380" t="s">
        <v>14200</v>
      </c>
      <c r="C2602" s="376" t="s">
        <v>3627</v>
      </c>
      <c r="D2602" s="376" t="s">
        <v>3629</v>
      </c>
      <c r="E2602" s="376" t="s">
        <v>14203</v>
      </c>
      <c r="F2602" s="488"/>
    </row>
    <row r="2603" ht="15.75" customHeight="1">
      <c r="A2603" s="376">
        <v>3421.0</v>
      </c>
      <c r="B2603" s="380" t="s">
        <v>14207</v>
      </c>
      <c r="C2603" s="376" t="s">
        <v>3627</v>
      </c>
      <c r="D2603" s="376" t="s">
        <v>3629</v>
      </c>
      <c r="E2603" s="376" t="s">
        <v>14209</v>
      </c>
      <c r="F2603" s="487"/>
    </row>
    <row r="2604" ht="15.75" customHeight="1">
      <c r="A2604" s="376">
        <v>599.0</v>
      </c>
      <c r="B2604" s="380" t="s">
        <v>14212</v>
      </c>
      <c r="C2604" s="376" t="s">
        <v>3627</v>
      </c>
      <c r="D2604" s="376" t="s">
        <v>3629</v>
      </c>
      <c r="E2604" s="376" t="s">
        <v>14214</v>
      </c>
      <c r="F2604" s="488"/>
    </row>
    <row r="2605" ht="15.75" customHeight="1">
      <c r="A2605" s="376">
        <v>34380.0</v>
      </c>
      <c r="B2605" s="380" t="s">
        <v>14218</v>
      </c>
      <c r="C2605" s="376" t="s">
        <v>3602</v>
      </c>
      <c r="D2605" s="376" t="s">
        <v>3629</v>
      </c>
      <c r="E2605" s="376" t="s">
        <v>14219</v>
      </c>
      <c r="F2605" s="487"/>
    </row>
    <row r="2606" ht="15.75" customHeight="1">
      <c r="A2606" s="376">
        <v>34381.0</v>
      </c>
      <c r="B2606" s="380" t="s">
        <v>14223</v>
      </c>
      <c r="C2606" s="376" t="s">
        <v>3602</v>
      </c>
      <c r="D2606" s="376" t="s">
        <v>3629</v>
      </c>
      <c r="E2606" s="376" t="s">
        <v>14225</v>
      </c>
      <c r="F2606" s="488"/>
    </row>
    <row r="2607" ht="15.75" customHeight="1">
      <c r="A2607" s="376">
        <v>601.0</v>
      </c>
      <c r="B2607" s="380" t="s">
        <v>14223</v>
      </c>
      <c r="C2607" s="376" t="s">
        <v>3627</v>
      </c>
      <c r="D2607" s="376" t="s">
        <v>3629</v>
      </c>
      <c r="E2607" s="376" t="s">
        <v>14231</v>
      </c>
      <c r="F2607" s="487"/>
    </row>
    <row r="2608" ht="15.75" customHeight="1">
      <c r="A2608" s="376">
        <v>3423.0</v>
      </c>
      <c r="B2608" s="380" t="s">
        <v>14234</v>
      </c>
      <c r="C2608" s="376" t="s">
        <v>3627</v>
      </c>
      <c r="D2608" s="376" t="s">
        <v>3629</v>
      </c>
      <c r="E2608" s="376" t="s">
        <v>14236</v>
      </c>
      <c r="F2608" s="488"/>
    </row>
    <row r="2609" ht="15.75" customHeight="1">
      <c r="A2609" s="376">
        <v>34797.0</v>
      </c>
      <c r="B2609" s="380" t="s">
        <v>14240</v>
      </c>
      <c r="C2609" s="376" t="s">
        <v>3602</v>
      </c>
      <c r="D2609" s="376" t="s">
        <v>3629</v>
      </c>
      <c r="E2609" s="376" t="s">
        <v>14244</v>
      </c>
      <c r="F2609" s="487"/>
    </row>
    <row r="2610" ht="15.75" customHeight="1">
      <c r="A2610" s="376">
        <v>624.0</v>
      </c>
      <c r="B2610" s="380" t="s">
        <v>14245</v>
      </c>
      <c r="C2610" s="376" t="s">
        <v>3627</v>
      </c>
      <c r="D2610" s="376" t="s">
        <v>3629</v>
      </c>
      <c r="E2610" s="376" t="s">
        <v>14248</v>
      </c>
      <c r="F2610" s="488"/>
    </row>
    <row r="2611" ht="15.75" customHeight="1">
      <c r="A2611" s="376">
        <v>623.0</v>
      </c>
      <c r="B2611" s="380" t="s">
        <v>14250</v>
      </c>
      <c r="C2611" s="376" t="s">
        <v>3627</v>
      </c>
      <c r="D2611" s="376" t="s">
        <v>3629</v>
      </c>
      <c r="E2611" s="376" t="s">
        <v>14253</v>
      </c>
      <c r="F2611" s="487"/>
    </row>
    <row r="2612" ht="15.75" customHeight="1">
      <c r="A2612" s="376">
        <v>25964.0</v>
      </c>
      <c r="B2612" s="380" t="s">
        <v>14255</v>
      </c>
      <c r="C2612" s="376" t="s">
        <v>3637</v>
      </c>
      <c r="D2612" s="376" t="s">
        <v>3603</v>
      </c>
      <c r="E2612" s="376" t="s">
        <v>7444</v>
      </c>
      <c r="F2612" s="488"/>
    </row>
    <row r="2613" ht="15.75" customHeight="1">
      <c r="A2613" s="376">
        <v>41077.0</v>
      </c>
      <c r="B2613" s="380" t="s">
        <v>14259</v>
      </c>
      <c r="C2613" s="376" t="s">
        <v>4564</v>
      </c>
      <c r="D2613" s="376" t="s">
        <v>3603</v>
      </c>
      <c r="E2613" s="376" t="s">
        <v>14260</v>
      </c>
      <c r="F2613" s="487"/>
    </row>
    <row r="2614" ht="15.75" customHeight="1">
      <c r="A2614" s="376">
        <v>20159.0</v>
      </c>
      <c r="B2614" s="380" t="s">
        <v>14262</v>
      </c>
      <c r="C2614" s="376" t="s">
        <v>3602</v>
      </c>
      <c r="D2614" s="376" t="s">
        <v>3603</v>
      </c>
      <c r="E2614" s="376" t="s">
        <v>14265</v>
      </c>
      <c r="F2614" s="488"/>
    </row>
    <row r="2615" ht="15.75" customHeight="1">
      <c r="A2615" s="376">
        <v>37963.0</v>
      </c>
      <c r="B2615" s="380" t="s">
        <v>14267</v>
      </c>
      <c r="C2615" s="376" t="s">
        <v>3602</v>
      </c>
      <c r="D2615" s="376" t="s">
        <v>3603</v>
      </c>
      <c r="E2615" s="376" t="s">
        <v>13692</v>
      </c>
      <c r="F2615" s="487"/>
    </row>
    <row r="2616" ht="15.75" customHeight="1">
      <c r="A2616" s="376">
        <v>37964.0</v>
      </c>
      <c r="B2616" s="380" t="s">
        <v>14270</v>
      </c>
      <c r="C2616" s="376" t="s">
        <v>3602</v>
      </c>
      <c r="D2616" s="376" t="s">
        <v>3603</v>
      </c>
      <c r="E2616" s="376" t="s">
        <v>6088</v>
      </c>
      <c r="F2616" s="488"/>
    </row>
    <row r="2617" ht="15.75" customHeight="1">
      <c r="A2617" s="376">
        <v>37965.0</v>
      </c>
      <c r="B2617" s="380" t="s">
        <v>14273</v>
      </c>
      <c r="C2617" s="376" t="s">
        <v>3602</v>
      </c>
      <c r="D2617" s="376" t="s">
        <v>3603</v>
      </c>
      <c r="E2617" s="376" t="s">
        <v>4508</v>
      </c>
      <c r="F2617" s="487"/>
    </row>
    <row r="2618" ht="15.75" customHeight="1">
      <c r="A2618" s="376">
        <v>37966.0</v>
      </c>
      <c r="B2618" s="380" t="s">
        <v>14275</v>
      </c>
      <c r="C2618" s="376" t="s">
        <v>3602</v>
      </c>
      <c r="D2618" s="376" t="s">
        <v>3603</v>
      </c>
      <c r="E2618" s="376" t="s">
        <v>8245</v>
      </c>
      <c r="F2618" s="488"/>
    </row>
    <row r="2619" ht="15.75" customHeight="1">
      <c r="A2619" s="376">
        <v>37967.0</v>
      </c>
      <c r="B2619" s="380" t="s">
        <v>14279</v>
      </c>
      <c r="C2619" s="376" t="s">
        <v>3602</v>
      </c>
      <c r="D2619" s="376" t="s">
        <v>3603</v>
      </c>
      <c r="E2619" s="376" t="s">
        <v>14282</v>
      </c>
      <c r="F2619" s="487"/>
    </row>
    <row r="2620" ht="15.75" customHeight="1">
      <c r="A2620" s="376">
        <v>37968.0</v>
      </c>
      <c r="B2620" s="380" t="s">
        <v>14284</v>
      </c>
      <c r="C2620" s="376" t="s">
        <v>3602</v>
      </c>
      <c r="D2620" s="376" t="s">
        <v>3603</v>
      </c>
      <c r="E2620" s="376" t="s">
        <v>14285</v>
      </c>
      <c r="F2620" s="488"/>
    </row>
    <row r="2621" ht="15.75" customHeight="1">
      <c r="A2621" s="376">
        <v>37969.0</v>
      </c>
      <c r="B2621" s="380" t="s">
        <v>14288</v>
      </c>
      <c r="C2621" s="376" t="s">
        <v>3602</v>
      </c>
      <c r="D2621" s="376" t="s">
        <v>3603</v>
      </c>
      <c r="E2621" s="376" t="s">
        <v>14290</v>
      </c>
      <c r="F2621" s="487"/>
    </row>
    <row r="2622" ht="15.75" customHeight="1">
      <c r="A2622" s="376">
        <v>37970.0</v>
      </c>
      <c r="B2622" s="380" t="s">
        <v>14291</v>
      </c>
      <c r="C2622" s="376" t="s">
        <v>3602</v>
      </c>
      <c r="D2622" s="376" t="s">
        <v>3603</v>
      </c>
      <c r="E2622" s="376" t="s">
        <v>14294</v>
      </c>
      <c r="F2622" s="488"/>
    </row>
    <row r="2623" ht="15.75" customHeight="1">
      <c r="A2623" s="376">
        <v>21118.0</v>
      </c>
      <c r="B2623" s="380" t="s">
        <v>14295</v>
      </c>
      <c r="C2623" s="376" t="s">
        <v>3602</v>
      </c>
      <c r="D2623" s="376" t="s">
        <v>3653</v>
      </c>
      <c r="E2623" s="376" t="s">
        <v>6238</v>
      </c>
      <c r="F2623" s="487"/>
    </row>
    <row r="2624" ht="15.75" customHeight="1">
      <c r="A2624" s="376">
        <v>37956.0</v>
      </c>
      <c r="B2624" s="380" t="s">
        <v>14296</v>
      </c>
      <c r="C2624" s="376" t="s">
        <v>3602</v>
      </c>
      <c r="D2624" s="376" t="s">
        <v>3603</v>
      </c>
      <c r="E2624" s="376" t="s">
        <v>3906</v>
      </c>
      <c r="F2624" s="488"/>
    </row>
    <row r="2625" ht="15.75" customHeight="1">
      <c r="A2625" s="376">
        <v>37957.0</v>
      </c>
      <c r="B2625" s="380" t="s">
        <v>14300</v>
      </c>
      <c r="C2625" s="376" t="s">
        <v>3602</v>
      </c>
      <c r="D2625" s="376" t="s">
        <v>3603</v>
      </c>
      <c r="E2625" s="376" t="s">
        <v>5546</v>
      </c>
      <c r="F2625" s="487"/>
    </row>
    <row r="2626" ht="15.75" customHeight="1">
      <c r="A2626" s="376">
        <v>37958.0</v>
      </c>
      <c r="B2626" s="380" t="s">
        <v>14303</v>
      </c>
      <c r="C2626" s="376" t="s">
        <v>3602</v>
      </c>
      <c r="D2626" s="376" t="s">
        <v>3603</v>
      </c>
      <c r="E2626" s="376" t="s">
        <v>8245</v>
      </c>
      <c r="F2626" s="488"/>
    </row>
    <row r="2627" ht="15.75" customHeight="1">
      <c r="A2627" s="376">
        <v>37959.0</v>
      </c>
      <c r="B2627" s="380" t="s">
        <v>14305</v>
      </c>
      <c r="C2627" s="376" t="s">
        <v>3602</v>
      </c>
      <c r="D2627" s="376" t="s">
        <v>3603</v>
      </c>
      <c r="E2627" s="376" t="s">
        <v>14282</v>
      </c>
      <c r="F2627" s="487"/>
    </row>
    <row r="2628" ht="15.75" customHeight="1">
      <c r="A2628" s="376">
        <v>37960.0</v>
      </c>
      <c r="B2628" s="380" t="s">
        <v>14309</v>
      </c>
      <c r="C2628" s="376" t="s">
        <v>3602</v>
      </c>
      <c r="D2628" s="376" t="s">
        <v>3603</v>
      </c>
      <c r="E2628" s="376" t="s">
        <v>8722</v>
      </c>
      <c r="F2628" s="488"/>
    </row>
    <row r="2629" ht="15.75" customHeight="1">
      <c r="A2629" s="376">
        <v>37961.0</v>
      </c>
      <c r="B2629" s="380" t="s">
        <v>14313</v>
      </c>
      <c r="C2629" s="376" t="s">
        <v>3602</v>
      </c>
      <c r="D2629" s="376" t="s">
        <v>3603</v>
      </c>
      <c r="E2629" s="376" t="s">
        <v>5862</v>
      </c>
      <c r="F2629" s="487"/>
    </row>
    <row r="2630" ht="15.75" customHeight="1">
      <c r="A2630" s="376">
        <v>37962.0</v>
      </c>
      <c r="B2630" s="380" t="s">
        <v>14315</v>
      </c>
      <c r="C2630" s="376" t="s">
        <v>3602</v>
      </c>
      <c r="D2630" s="376" t="s">
        <v>3603</v>
      </c>
      <c r="E2630" s="376" t="s">
        <v>14318</v>
      </c>
      <c r="F2630" s="488"/>
    </row>
    <row r="2631" ht="15.75" customHeight="1">
      <c r="A2631" s="376">
        <v>3533.0</v>
      </c>
      <c r="B2631" s="380" t="s">
        <v>14320</v>
      </c>
      <c r="C2631" s="376" t="s">
        <v>3602</v>
      </c>
      <c r="D2631" s="376" t="s">
        <v>3603</v>
      </c>
      <c r="E2631" s="376" t="s">
        <v>6075</v>
      </c>
      <c r="F2631" s="487"/>
    </row>
    <row r="2632" ht="15.75" customHeight="1">
      <c r="A2632" s="376">
        <v>3538.0</v>
      </c>
      <c r="B2632" s="380" t="s">
        <v>14323</v>
      </c>
      <c r="C2632" s="376" t="s">
        <v>3602</v>
      </c>
      <c r="D2632" s="376" t="s">
        <v>3603</v>
      </c>
      <c r="E2632" s="376" t="s">
        <v>5250</v>
      </c>
      <c r="F2632" s="488"/>
    </row>
    <row r="2633" ht="15.75" customHeight="1">
      <c r="A2633" s="376">
        <v>3497.0</v>
      </c>
      <c r="B2633" s="380" t="s">
        <v>14326</v>
      </c>
      <c r="C2633" s="376" t="s">
        <v>3602</v>
      </c>
      <c r="D2633" s="376" t="s">
        <v>3603</v>
      </c>
      <c r="E2633" s="376" t="s">
        <v>8543</v>
      </c>
      <c r="F2633" s="487"/>
    </row>
    <row r="2634" ht="15.75" customHeight="1">
      <c r="A2634" s="376">
        <v>3498.0</v>
      </c>
      <c r="B2634" s="380" t="s">
        <v>14328</v>
      </c>
      <c r="C2634" s="376" t="s">
        <v>3602</v>
      </c>
      <c r="D2634" s="376" t="s">
        <v>3603</v>
      </c>
      <c r="E2634" s="376" t="s">
        <v>2987</v>
      </c>
      <c r="F2634" s="488"/>
    </row>
    <row r="2635" ht="15.75" customHeight="1">
      <c r="A2635" s="376">
        <v>3496.0</v>
      </c>
      <c r="B2635" s="380" t="s">
        <v>14332</v>
      </c>
      <c r="C2635" s="376" t="s">
        <v>3602</v>
      </c>
      <c r="D2635" s="376" t="s">
        <v>3603</v>
      </c>
      <c r="E2635" s="376" t="s">
        <v>5732</v>
      </c>
      <c r="F2635" s="487"/>
    </row>
    <row r="2636" ht="15.75" customHeight="1">
      <c r="A2636" s="376">
        <v>38429.0</v>
      </c>
      <c r="B2636" s="380" t="s">
        <v>14334</v>
      </c>
      <c r="C2636" s="376" t="s">
        <v>3602</v>
      </c>
      <c r="D2636" s="376" t="s">
        <v>3603</v>
      </c>
      <c r="E2636" s="376" t="s">
        <v>4045</v>
      </c>
      <c r="F2636" s="488"/>
    </row>
    <row r="2637" ht="15.75" customHeight="1">
      <c r="A2637" s="376">
        <v>38431.0</v>
      </c>
      <c r="B2637" s="380" t="s">
        <v>14337</v>
      </c>
      <c r="C2637" s="376" t="s">
        <v>3602</v>
      </c>
      <c r="D2637" s="376" t="s">
        <v>3603</v>
      </c>
      <c r="E2637" s="376" t="s">
        <v>14338</v>
      </c>
      <c r="F2637" s="487"/>
    </row>
    <row r="2638" ht="15.75" customHeight="1">
      <c r="A2638" s="376">
        <v>38430.0</v>
      </c>
      <c r="B2638" s="380" t="s">
        <v>14342</v>
      </c>
      <c r="C2638" s="376" t="s">
        <v>3602</v>
      </c>
      <c r="D2638" s="376" t="s">
        <v>3603</v>
      </c>
      <c r="E2638" s="376" t="s">
        <v>14343</v>
      </c>
      <c r="F2638" s="488"/>
    </row>
    <row r="2639" ht="15.75" customHeight="1">
      <c r="A2639" s="376">
        <v>36348.0</v>
      </c>
      <c r="B2639" s="380" t="s">
        <v>14347</v>
      </c>
      <c r="C2639" s="376" t="s">
        <v>3602</v>
      </c>
      <c r="D2639" s="376" t="s">
        <v>3629</v>
      </c>
      <c r="E2639" s="376" t="s">
        <v>8194</v>
      </c>
      <c r="F2639" s="487"/>
    </row>
    <row r="2640" ht="15.75" customHeight="1">
      <c r="A2640" s="376">
        <v>36349.0</v>
      </c>
      <c r="B2640" s="380" t="s">
        <v>14349</v>
      </c>
      <c r="C2640" s="376" t="s">
        <v>3602</v>
      </c>
      <c r="D2640" s="376" t="s">
        <v>3629</v>
      </c>
      <c r="E2640" s="376" t="s">
        <v>6683</v>
      </c>
      <c r="F2640" s="488"/>
    </row>
    <row r="2641" ht="15.75" customHeight="1">
      <c r="A2641" s="376">
        <v>38433.0</v>
      </c>
      <c r="B2641" s="380" t="s">
        <v>14352</v>
      </c>
      <c r="C2641" s="376" t="s">
        <v>3602</v>
      </c>
      <c r="D2641" s="376" t="s">
        <v>3629</v>
      </c>
      <c r="E2641" s="376" t="s">
        <v>6700</v>
      </c>
      <c r="F2641" s="487"/>
    </row>
    <row r="2642" ht="15.75" customHeight="1">
      <c r="A2642" s="376">
        <v>38440.0</v>
      </c>
      <c r="B2642" s="380" t="s">
        <v>14354</v>
      </c>
      <c r="C2642" s="376" t="s">
        <v>3602</v>
      </c>
      <c r="D2642" s="376" t="s">
        <v>3629</v>
      </c>
      <c r="E2642" s="376" t="s">
        <v>14357</v>
      </c>
      <c r="F2642" s="488"/>
    </row>
    <row r="2643" ht="15.75" customHeight="1">
      <c r="A2643" s="376">
        <v>36359.0</v>
      </c>
      <c r="B2643" s="380" t="s">
        <v>14358</v>
      </c>
      <c r="C2643" s="376" t="s">
        <v>3602</v>
      </c>
      <c r="D2643" s="376" t="s">
        <v>3629</v>
      </c>
      <c r="E2643" s="376" t="s">
        <v>4996</v>
      </c>
      <c r="F2643" s="487"/>
    </row>
    <row r="2644" ht="15.75" customHeight="1">
      <c r="A2644" s="376">
        <v>36360.0</v>
      </c>
      <c r="B2644" s="380" t="s">
        <v>14359</v>
      </c>
      <c r="C2644" s="376" t="s">
        <v>3602</v>
      </c>
      <c r="D2644" s="376" t="s">
        <v>3629</v>
      </c>
      <c r="E2644" s="376" t="s">
        <v>4329</v>
      </c>
      <c r="F2644" s="488"/>
    </row>
    <row r="2645" ht="15.75" customHeight="1">
      <c r="A2645" s="376">
        <v>38434.0</v>
      </c>
      <c r="B2645" s="380" t="s">
        <v>14363</v>
      </c>
      <c r="C2645" s="376" t="s">
        <v>3602</v>
      </c>
      <c r="D2645" s="376" t="s">
        <v>3629</v>
      </c>
      <c r="E2645" s="376" t="s">
        <v>14364</v>
      </c>
      <c r="F2645" s="487"/>
    </row>
    <row r="2646" ht="15.75" customHeight="1">
      <c r="A2646" s="376">
        <v>38435.0</v>
      </c>
      <c r="B2646" s="380" t="s">
        <v>14366</v>
      </c>
      <c r="C2646" s="376" t="s">
        <v>3602</v>
      </c>
      <c r="D2646" s="376" t="s">
        <v>3629</v>
      </c>
      <c r="E2646" s="376" t="s">
        <v>7542</v>
      </c>
      <c r="F2646" s="488"/>
    </row>
    <row r="2647" ht="15.75" customHeight="1">
      <c r="A2647" s="376">
        <v>38436.0</v>
      </c>
      <c r="B2647" s="380" t="s">
        <v>14370</v>
      </c>
      <c r="C2647" s="376" t="s">
        <v>3602</v>
      </c>
      <c r="D2647" s="376" t="s">
        <v>3629</v>
      </c>
      <c r="E2647" s="376" t="s">
        <v>4411</v>
      </c>
      <c r="F2647" s="487"/>
    </row>
    <row r="2648" ht="15.75" customHeight="1">
      <c r="A2648" s="376">
        <v>38437.0</v>
      </c>
      <c r="B2648" s="380" t="s">
        <v>14373</v>
      </c>
      <c r="C2648" s="376" t="s">
        <v>3602</v>
      </c>
      <c r="D2648" s="376" t="s">
        <v>3629</v>
      </c>
      <c r="E2648" s="376" t="s">
        <v>14374</v>
      </c>
      <c r="F2648" s="488"/>
    </row>
    <row r="2649" ht="15.75" customHeight="1">
      <c r="A2649" s="376">
        <v>38438.0</v>
      </c>
      <c r="B2649" s="380" t="s">
        <v>14377</v>
      </c>
      <c r="C2649" s="376" t="s">
        <v>3602</v>
      </c>
      <c r="D2649" s="376" t="s">
        <v>3629</v>
      </c>
      <c r="E2649" s="376" t="s">
        <v>14379</v>
      </c>
      <c r="F2649" s="487"/>
    </row>
    <row r="2650" ht="15.75" customHeight="1">
      <c r="A2650" s="376">
        <v>38439.0</v>
      </c>
      <c r="B2650" s="380" t="s">
        <v>14380</v>
      </c>
      <c r="C2650" s="376" t="s">
        <v>3602</v>
      </c>
      <c r="D2650" s="376" t="s">
        <v>3629</v>
      </c>
      <c r="E2650" s="376" t="s">
        <v>14382</v>
      </c>
      <c r="F2650" s="488"/>
    </row>
    <row r="2651" ht="15.75" customHeight="1">
      <c r="A2651" s="376">
        <v>10836.0</v>
      </c>
      <c r="B2651" s="380" t="s">
        <v>14385</v>
      </c>
      <c r="C2651" s="376" t="s">
        <v>3602</v>
      </c>
      <c r="D2651" s="376" t="s">
        <v>3603</v>
      </c>
      <c r="E2651" s="376" t="s">
        <v>7474</v>
      </c>
      <c r="F2651" s="487"/>
    </row>
    <row r="2652" ht="15.75" customHeight="1">
      <c r="A2652" s="376">
        <v>20128.0</v>
      </c>
      <c r="B2652" s="380" t="s">
        <v>14388</v>
      </c>
      <c r="C2652" s="376" t="s">
        <v>3602</v>
      </c>
      <c r="D2652" s="376" t="s">
        <v>3603</v>
      </c>
      <c r="E2652" s="376" t="s">
        <v>14390</v>
      </c>
      <c r="F2652" s="488"/>
    </row>
    <row r="2653" ht="15.75" customHeight="1">
      <c r="A2653" s="376">
        <v>20131.0</v>
      </c>
      <c r="B2653" s="380" t="s">
        <v>14393</v>
      </c>
      <c r="C2653" s="376" t="s">
        <v>3602</v>
      </c>
      <c r="D2653" s="376" t="s">
        <v>3603</v>
      </c>
      <c r="E2653" s="376" t="s">
        <v>14395</v>
      </c>
      <c r="F2653" s="487"/>
    </row>
    <row r="2654" ht="15.75" customHeight="1">
      <c r="A2654" s="376">
        <v>3521.0</v>
      </c>
      <c r="B2654" s="380" t="s">
        <v>14397</v>
      </c>
      <c r="C2654" s="376" t="s">
        <v>3602</v>
      </c>
      <c r="D2654" s="376" t="s">
        <v>3603</v>
      </c>
      <c r="E2654" s="376" t="s">
        <v>6238</v>
      </c>
      <c r="F2654" s="488"/>
    </row>
    <row r="2655" ht="15.75" customHeight="1">
      <c r="A2655" s="376">
        <v>3531.0</v>
      </c>
      <c r="B2655" s="380" t="s">
        <v>14400</v>
      </c>
      <c r="C2655" s="376" t="s">
        <v>3602</v>
      </c>
      <c r="D2655" s="376" t="s">
        <v>3603</v>
      </c>
      <c r="E2655" s="376" t="s">
        <v>14403</v>
      </c>
      <c r="F2655" s="487"/>
    </row>
    <row r="2656" ht="15.75" customHeight="1">
      <c r="A2656" s="376">
        <v>3522.0</v>
      </c>
      <c r="B2656" s="380" t="s">
        <v>14405</v>
      </c>
      <c r="C2656" s="376" t="s">
        <v>3602</v>
      </c>
      <c r="D2656" s="376" t="s">
        <v>3603</v>
      </c>
      <c r="E2656" s="376" t="s">
        <v>6087</v>
      </c>
      <c r="F2656" s="488"/>
    </row>
    <row r="2657" ht="15.75" customHeight="1">
      <c r="A2657" s="376">
        <v>3527.0</v>
      </c>
      <c r="B2657" s="380" t="s">
        <v>14409</v>
      </c>
      <c r="C2657" s="376" t="s">
        <v>3602</v>
      </c>
      <c r="D2657" s="376" t="s">
        <v>3603</v>
      </c>
      <c r="E2657" s="376" t="s">
        <v>14410</v>
      </c>
      <c r="F2657" s="487"/>
    </row>
    <row r="2658" ht="15.75" customHeight="1">
      <c r="A2658" s="376">
        <v>10835.0</v>
      </c>
      <c r="B2658" s="380" t="s">
        <v>14411</v>
      </c>
      <c r="C2658" s="376" t="s">
        <v>3602</v>
      </c>
      <c r="D2658" s="376" t="s">
        <v>3603</v>
      </c>
      <c r="E2658" s="376" t="s">
        <v>14413</v>
      </c>
      <c r="F2658" s="488"/>
    </row>
    <row r="2659" ht="15.75" customHeight="1">
      <c r="A2659" s="376">
        <v>3475.0</v>
      </c>
      <c r="B2659" s="380" t="s">
        <v>14416</v>
      </c>
      <c r="C2659" s="376" t="s">
        <v>3602</v>
      </c>
      <c r="D2659" s="376" t="s">
        <v>3603</v>
      </c>
      <c r="E2659" s="376" t="s">
        <v>14364</v>
      </c>
      <c r="F2659" s="487"/>
    </row>
    <row r="2660" ht="15.75" customHeight="1">
      <c r="A2660" s="376">
        <v>3485.0</v>
      </c>
      <c r="B2660" s="380" t="s">
        <v>14422</v>
      </c>
      <c r="C2660" s="376" t="s">
        <v>3602</v>
      </c>
      <c r="D2660" s="376" t="s">
        <v>3603</v>
      </c>
      <c r="E2660" s="376" t="s">
        <v>14424</v>
      </c>
      <c r="F2660" s="488"/>
    </row>
    <row r="2661" ht="15.75" customHeight="1">
      <c r="A2661" s="376">
        <v>3534.0</v>
      </c>
      <c r="B2661" s="380" t="s">
        <v>14427</v>
      </c>
      <c r="C2661" s="376" t="s">
        <v>3602</v>
      </c>
      <c r="D2661" s="376" t="s">
        <v>3603</v>
      </c>
      <c r="E2661" s="376" t="s">
        <v>4132</v>
      </c>
      <c r="F2661" s="487"/>
    </row>
    <row r="2662" ht="15.75" customHeight="1">
      <c r="A2662" s="376">
        <v>3543.0</v>
      </c>
      <c r="B2662" s="380" t="s">
        <v>14430</v>
      </c>
      <c r="C2662" s="376" t="s">
        <v>3602</v>
      </c>
      <c r="D2662" s="376" t="s">
        <v>3603</v>
      </c>
      <c r="E2662" s="376" t="s">
        <v>5641</v>
      </c>
      <c r="F2662" s="488"/>
    </row>
    <row r="2663" ht="15.75" customHeight="1">
      <c r="A2663" s="376">
        <v>3482.0</v>
      </c>
      <c r="B2663" s="380" t="s">
        <v>14433</v>
      </c>
      <c r="C2663" s="376" t="s">
        <v>3602</v>
      </c>
      <c r="D2663" s="376" t="s">
        <v>3603</v>
      </c>
      <c r="E2663" s="376" t="s">
        <v>4002</v>
      </c>
      <c r="F2663" s="487"/>
    </row>
    <row r="2664" ht="15.75" customHeight="1">
      <c r="A2664" s="376">
        <v>3505.0</v>
      </c>
      <c r="B2664" s="380" t="s">
        <v>14437</v>
      </c>
      <c r="C2664" s="376" t="s">
        <v>3602</v>
      </c>
      <c r="D2664" s="376" t="s">
        <v>3603</v>
      </c>
      <c r="E2664" s="376" t="s">
        <v>14438</v>
      </c>
      <c r="F2664" s="488"/>
    </row>
    <row r="2665" ht="15.75" customHeight="1">
      <c r="A2665" s="376">
        <v>3516.0</v>
      </c>
      <c r="B2665" s="380" t="s">
        <v>14442</v>
      </c>
      <c r="C2665" s="376" t="s">
        <v>3602</v>
      </c>
      <c r="D2665" s="376" t="s">
        <v>3603</v>
      </c>
      <c r="E2665" s="376" t="s">
        <v>6841</v>
      </c>
      <c r="F2665" s="487"/>
    </row>
    <row r="2666" ht="15.75" customHeight="1">
      <c r="A2666" s="376">
        <v>3517.0</v>
      </c>
      <c r="B2666" s="380" t="s">
        <v>14446</v>
      </c>
      <c r="C2666" s="376" t="s">
        <v>3602</v>
      </c>
      <c r="D2666" s="376" t="s">
        <v>3603</v>
      </c>
      <c r="E2666" s="376" t="s">
        <v>7376</v>
      </c>
      <c r="F2666" s="488"/>
    </row>
    <row r="2667" ht="15.75" customHeight="1">
      <c r="A2667" s="376">
        <v>3515.0</v>
      </c>
      <c r="B2667" s="380" t="s">
        <v>14450</v>
      </c>
      <c r="C2667" s="376" t="s">
        <v>3602</v>
      </c>
      <c r="D2667" s="376" t="s">
        <v>3603</v>
      </c>
      <c r="E2667" s="376" t="s">
        <v>9086</v>
      </c>
      <c r="F2667" s="487"/>
    </row>
    <row r="2668" ht="15.75" customHeight="1">
      <c r="A2668" s="376">
        <v>20147.0</v>
      </c>
      <c r="B2668" s="380" t="s">
        <v>14453</v>
      </c>
      <c r="C2668" s="376" t="s">
        <v>3602</v>
      </c>
      <c r="D2668" s="376" t="s">
        <v>3603</v>
      </c>
      <c r="E2668" s="376" t="s">
        <v>7364</v>
      </c>
      <c r="F2668" s="488"/>
    </row>
    <row r="2669" ht="15.75" customHeight="1">
      <c r="A2669" s="376">
        <v>3524.0</v>
      </c>
      <c r="B2669" s="380" t="s">
        <v>14457</v>
      </c>
      <c r="C2669" s="376" t="s">
        <v>3602</v>
      </c>
      <c r="D2669" s="376" t="s">
        <v>3603</v>
      </c>
      <c r="E2669" s="376" t="s">
        <v>13834</v>
      </c>
      <c r="F2669" s="487"/>
    </row>
    <row r="2670" ht="15.75" customHeight="1">
      <c r="A2670" s="376">
        <v>3532.0</v>
      </c>
      <c r="B2670" s="380" t="s">
        <v>14460</v>
      </c>
      <c r="C2670" s="376" t="s">
        <v>3602</v>
      </c>
      <c r="D2670" s="376" t="s">
        <v>3603</v>
      </c>
      <c r="E2670" s="376" t="s">
        <v>3675</v>
      </c>
      <c r="F2670" s="488"/>
    </row>
    <row r="2671" ht="15.75" customHeight="1">
      <c r="A2671" s="376">
        <v>3528.0</v>
      </c>
      <c r="B2671" s="380" t="s">
        <v>14463</v>
      </c>
      <c r="C2671" s="376" t="s">
        <v>3602</v>
      </c>
      <c r="D2671" s="376" t="s">
        <v>3603</v>
      </c>
      <c r="E2671" s="376" t="s">
        <v>7603</v>
      </c>
      <c r="F2671" s="487"/>
    </row>
    <row r="2672" ht="15.75" customHeight="1">
      <c r="A2672" s="376">
        <v>37952.0</v>
      </c>
      <c r="B2672" s="380" t="s">
        <v>14467</v>
      </c>
      <c r="C2672" s="376" t="s">
        <v>3602</v>
      </c>
      <c r="D2672" s="376" t="s">
        <v>3603</v>
      </c>
      <c r="E2672" s="376" t="s">
        <v>13531</v>
      </c>
      <c r="F2672" s="488"/>
    </row>
    <row r="2673" ht="15.75" customHeight="1">
      <c r="A2673" s="376">
        <v>37951.0</v>
      </c>
      <c r="B2673" s="380" t="s">
        <v>14471</v>
      </c>
      <c r="C2673" s="376" t="s">
        <v>3602</v>
      </c>
      <c r="D2673" s="376" t="s">
        <v>3603</v>
      </c>
      <c r="E2673" s="376" t="s">
        <v>5517</v>
      </c>
      <c r="F2673" s="487"/>
    </row>
    <row r="2674" ht="15.75" customHeight="1">
      <c r="A2674" s="376">
        <v>3518.0</v>
      </c>
      <c r="B2674" s="380" t="s">
        <v>14473</v>
      </c>
      <c r="C2674" s="376" t="s">
        <v>3602</v>
      </c>
      <c r="D2674" s="376" t="s">
        <v>3603</v>
      </c>
      <c r="E2674" s="376" t="s">
        <v>6666</v>
      </c>
      <c r="F2674" s="488"/>
    </row>
    <row r="2675" ht="15.75" customHeight="1">
      <c r="A2675" s="376">
        <v>3519.0</v>
      </c>
      <c r="B2675" s="380" t="s">
        <v>14476</v>
      </c>
      <c r="C2675" s="376" t="s">
        <v>3602</v>
      </c>
      <c r="D2675" s="376" t="s">
        <v>3603</v>
      </c>
      <c r="E2675" s="376" t="s">
        <v>13101</v>
      </c>
      <c r="F2675" s="487"/>
    </row>
    <row r="2676" ht="15.75" customHeight="1">
      <c r="A2676" s="376">
        <v>3520.0</v>
      </c>
      <c r="B2676" s="380" t="s">
        <v>14479</v>
      </c>
      <c r="C2676" s="376" t="s">
        <v>3602</v>
      </c>
      <c r="D2676" s="376" t="s">
        <v>3603</v>
      </c>
      <c r="E2676" s="376" t="s">
        <v>9682</v>
      </c>
      <c r="F2676" s="488"/>
    </row>
    <row r="2677" ht="15.75" customHeight="1">
      <c r="A2677" s="376">
        <v>37950.0</v>
      </c>
      <c r="B2677" s="380" t="s">
        <v>14483</v>
      </c>
      <c r="C2677" s="376" t="s">
        <v>3602</v>
      </c>
      <c r="D2677" s="376" t="s">
        <v>3603</v>
      </c>
      <c r="E2677" s="376" t="s">
        <v>14395</v>
      </c>
      <c r="F2677" s="487"/>
    </row>
    <row r="2678" ht="15.75" customHeight="1">
      <c r="A2678" s="376">
        <v>37949.0</v>
      </c>
      <c r="B2678" s="380" t="s">
        <v>14486</v>
      </c>
      <c r="C2678" s="376" t="s">
        <v>3602</v>
      </c>
      <c r="D2678" s="376" t="s">
        <v>3603</v>
      </c>
      <c r="E2678" s="376" t="s">
        <v>3809</v>
      </c>
      <c r="F2678" s="488"/>
    </row>
    <row r="2679" ht="15.75" customHeight="1">
      <c r="A2679" s="376">
        <v>3526.0</v>
      </c>
      <c r="B2679" s="380" t="s">
        <v>14489</v>
      </c>
      <c r="C2679" s="376" t="s">
        <v>3602</v>
      </c>
      <c r="D2679" s="376" t="s">
        <v>3603</v>
      </c>
      <c r="E2679" s="376" t="s">
        <v>3834</v>
      </c>
      <c r="F2679" s="487"/>
    </row>
    <row r="2680" ht="15.75" customHeight="1">
      <c r="A2680" s="376">
        <v>3509.0</v>
      </c>
      <c r="B2680" s="380" t="s">
        <v>14491</v>
      </c>
      <c r="C2680" s="376" t="s">
        <v>3602</v>
      </c>
      <c r="D2680" s="376" t="s">
        <v>3603</v>
      </c>
      <c r="E2680" s="376" t="s">
        <v>2712</v>
      </c>
      <c r="F2680" s="488"/>
    </row>
    <row r="2681" ht="15.75" customHeight="1">
      <c r="A2681" s="376">
        <v>3530.0</v>
      </c>
      <c r="B2681" s="380" t="s">
        <v>14494</v>
      </c>
      <c r="C2681" s="376" t="s">
        <v>3602</v>
      </c>
      <c r="D2681" s="376" t="s">
        <v>3603</v>
      </c>
      <c r="E2681" s="376" t="s">
        <v>14497</v>
      </c>
      <c r="F2681" s="487"/>
    </row>
    <row r="2682" ht="15.75" customHeight="1">
      <c r="A2682" s="376">
        <v>3542.0</v>
      </c>
      <c r="B2682" s="380" t="s">
        <v>14499</v>
      </c>
      <c r="C2682" s="376" t="s">
        <v>3602</v>
      </c>
      <c r="D2682" s="376" t="s">
        <v>3603</v>
      </c>
      <c r="E2682" s="376" t="s">
        <v>14500</v>
      </c>
      <c r="F2682" s="488"/>
    </row>
    <row r="2683" ht="15.75" customHeight="1">
      <c r="A2683" s="376">
        <v>3529.0</v>
      </c>
      <c r="B2683" s="380" t="s">
        <v>14503</v>
      </c>
      <c r="C2683" s="376" t="s">
        <v>3602</v>
      </c>
      <c r="D2683" s="376" t="s">
        <v>3603</v>
      </c>
      <c r="E2683" s="376" t="s">
        <v>3908</v>
      </c>
      <c r="F2683" s="487"/>
    </row>
    <row r="2684" ht="15.75" customHeight="1">
      <c r="A2684" s="376">
        <v>3536.0</v>
      </c>
      <c r="B2684" s="380" t="s">
        <v>14504</v>
      </c>
      <c r="C2684" s="376" t="s">
        <v>3602</v>
      </c>
      <c r="D2684" s="376" t="s">
        <v>3603</v>
      </c>
      <c r="E2684" s="376" t="s">
        <v>5517</v>
      </c>
      <c r="F2684" s="488"/>
    </row>
    <row r="2685" ht="15.75" customHeight="1">
      <c r="A2685" s="376">
        <v>3535.0</v>
      </c>
      <c r="B2685" s="380" t="s">
        <v>14507</v>
      </c>
      <c r="C2685" s="376" t="s">
        <v>3602</v>
      </c>
      <c r="D2685" s="376" t="s">
        <v>3603</v>
      </c>
      <c r="E2685" s="376" t="s">
        <v>14508</v>
      </c>
      <c r="F2685" s="487"/>
    </row>
    <row r="2686" ht="15.75" customHeight="1">
      <c r="A2686" s="376">
        <v>3540.0</v>
      </c>
      <c r="B2686" s="380" t="s">
        <v>14510</v>
      </c>
      <c r="C2686" s="376" t="s">
        <v>3602</v>
      </c>
      <c r="D2686" s="376" t="s">
        <v>3603</v>
      </c>
      <c r="E2686" s="376" t="s">
        <v>3036</v>
      </c>
      <c r="F2686" s="488"/>
    </row>
    <row r="2687" ht="15.75" customHeight="1">
      <c r="A2687" s="376">
        <v>3539.0</v>
      </c>
      <c r="B2687" s="380" t="s">
        <v>14513</v>
      </c>
      <c r="C2687" s="376" t="s">
        <v>3602</v>
      </c>
      <c r="D2687" s="376" t="s">
        <v>3603</v>
      </c>
      <c r="E2687" s="376" t="s">
        <v>14515</v>
      </c>
      <c r="F2687" s="487"/>
    </row>
    <row r="2688" ht="15.75" customHeight="1">
      <c r="A2688" s="376">
        <v>3513.0</v>
      </c>
      <c r="B2688" s="380" t="s">
        <v>14517</v>
      </c>
      <c r="C2688" s="376" t="s">
        <v>3602</v>
      </c>
      <c r="D2688" s="376" t="s">
        <v>3603</v>
      </c>
      <c r="E2688" s="376" t="s">
        <v>14519</v>
      </c>
      <c r="F2688" s="488"/>
    </row>
    <row r="2689" ht="15.75" customHeight="1">
      <c r="A2689" s="376">
        <v>3492.0</v>
      </c>
      <c r="B2689" s="380" t="s">
        <v>14521</v>
      </c>
      <c r="C2689" s="376" t="s">
        <v>3602</v>
      </c>
      <c r="D2689" s="376" t="s">
        <v>3603</v>
      </c>
      <c r="E2689" s="376" t="s">
        <v>14523</v>
      </c>
      <c r="F2689" s="487"/>
    </row>
    <row r="2690" ht="15.75" customHeight="1">
      <c r="A2690" s="376">
        <v>3491.0</v>
      </c>
      <c r="B2690" s="380" t="s">
        <v>14526</v>
      </c>
      <c r="C2690" s="376" t="s">
        <v>3602</v>
      </c>
      <c r="D2690" s="376" t="s">
        <v>3603</v>
      </c>
      <c r="E2690" s="376" t="s">
        <v>14527</v>
      </c>
      <c r="F2690" s="488"/>
    </row>
    <row r="2691" ht="15.75" customHeight="1">
      <c r="A2691" s="376">
        <v>3493.0</v>
      </c>
      <c r="B2691" s="380" t="s">
        <v>14529</v>
      </c>
      <c r="C2691" s="376" t="s">
        <v>3602</v>
      </c>
      <c r="D2691" s="376" t="s">
        <v>3603</v>
      </c>
      <c r="E2691" s="376" t="s">
        <v>14532</v>
      </c>
      <c r="F2691" s="487"/>
    </row>
    <row r="2692" ht="15.75" customHeight="1">
      <c r="A2692" s="376">
        <v>12628.0</v>
      </c>
      <c r="B2692" s="380" t="s">
        <v>14533</v>
      </c>
      <c r="C2692" s="376" t="s">
        <v>3602</v>
      </c>
      <c r="D2692" s="376" t="s">
        <v>3629</v>
      </c>
      <c r="E2692" s="376" t="s">
        <v>14535</v>
      </c>
      <c r="F2692" s="488"/>
    </row>
    <row r="2693" ht="15.75" customHeight="1">
      <c r="A2693" s="376">
        <v>12629.0</v>
      </c>
      <c r="B2693" s="380" t="s">
        <v>14537</v>
      </c>
      <c r="C2693" s="376" t="s">
        <v>3602</v>
      </c>
      <c r="D2693" s="376" t="s">
        <v>3629</v>
      </c>
      <c r="E2693" s="376" t="s">
        <v>11208</v>
      </c>
      <c r="F2693" s="487"/>
    </row>
    <row r="2694" ht="15.75" customHeight="1">
      <c r="A2694" s="376">
        <v>3481.0</v>
      </c>
      <c r="B2694" s="380" t="s">
        <v>14540</v>
      </c>
      <c r="C2694" s="376" t="s">
        <v>3602</v>
      </c>
      <c r="D2694" s="376" t="s">
        <v>3603</v>
      </c>
      <c r="E2694" s="376" t="s">
        <v>7818</v>
      </c>
      <c r="F2694" s="488"/>
    </row>
    <row r="2695" ht="15.75" customHeight="1">
      <c r="A2695" s="376">
        <v>3510.0</v>
      </c>
      <c r="B2695" s="380" t="s">
        <v>14542</v>
      </c>
      <c r="C2695" s="376" t="s">
        <v>3602</v>
      </c>
      <c r="D2695" s="376" t="s">
        <v>3603</v>
      </c>
      <c r="E2695" s="376" t="s">
        <v>9610</v>
      </c>
      <c r="F2695" s="487"/>
    </row>
    <row r="2696" ht="15.75" customHeight="1">
      <c r="A2696" s="376">
        <v>3508.0</v>
      </c>
      <c r="B2696" s="380" t="s">
        <v>14546</v>
      </c>
      <c r="C2696" s="376" t="s">
        <v>3602</v>
      </c>
      <c r="D2696" s="376" t="s">
        <v>3603</v>
      </c>
      <c r="E2696" s="376" t="s">
        <v>14547</v>
      </c>
      <c r="F2696" s="488"/>
    </row>
    <row r="2697" ht="15.75" customHeight="1">
      <c r="A2697" s="376">
        <v>38939.0</v>
      </c>
      <c r="B2697" s="380" t="s">
        <v>14550</v>
      </c>
      <c r="C2697" s="376" t="s">
        <v>3602</v>
      </c>
      <c r="D2697" s="376" t="s">
        <v>3629</v>
      </c>
      <c r="E2697" s="376" t="s">
        <v>14551</v>
      </c>
      <c r="F2697" s="487"/>
    </row>
    <row r="2698" ht="15.75" customHeight="1">
      <c r="A2698" s="376">
        <v>38940.0</v>
      </c>
      <c r="B2698" s="380" t="s">
        <v>14554</v>
      </c>
      <c r="C2698" s="376" t="s">
        <v>3602</v>
      </c>
      <c r="D2698" s="376" t="s">
        <v>3629</v>
      </c>
      <c r="E2698" s="376" t="s">
        <v>14556</v>
      </c>
      <c r="F2698" s="488"/>
    </row>
    <row r="2699" ht="15.75" customHeight="1">
      <c r="A2699" s="376">
        <v>38941.0</v>
      </c>
      <c r="B2699" s="380" t="s">
        <v>14559</v>
      </c>
      <c r="C2699" s="376" t="s">
        <v>3602</v>
      </c>
      <c r="D2699" s="376" t="s">
        <v>3629</v>
      </c>
      <c r="E2699" s="376" t="s">
        <v>14560</v>
      </c>
      <c r="F2699" s="487"/>
    </row>
    <row r="2700" ht="15.75" customHeight="1">
      <c r="A2700" s="376">
        <v>38942.0</v>
      </c>
      <c r="B2700" s="380" t="s">
        <v>14561</v>
      </c>
      <c r="C2700" s="376" t="s">
        <v>3602</v>
      </c>
      <c r="D2700" s="376" t="s">
        <v>3629</v>
      </c>
      <c r="E2700" s="376" t="s">
        <v>14564</v>
      </c>
      <c r="F2700" s="488"/>
    </row>
    <row r="2701" ht="15.75" customHeight="1">
      <c r="A2701" s="376">
        <v>38987.0</v>
      </c>
      <c r="B2701" s="380" t="s">
        <v>14566</v>
      </c>
      <c r="C2701" s="376" t="s">
        <v>3602</v>
      </c>
      <c r="D2701" s="376" t="s">
        <v>3629</v>
      </c>
      <c r="E2701" s="376" t="s">
        <v>14567</v>
      </c>
      <c r="F2701" s="487"/>
    </row>
    <row r="2702" ht="15.75" customHeight="1">
      <c r="A2702" s="376">
        <v>38988.0</v>
      </c>
      <c r="B2702" s="380" t="s">
        <v>14571</v>
      </c>
      <c r="C2702" s="376" t="s">
        <v>3602</v>
      </c>
      <c r="D2702" s="376" t="s">
        <v>3629</v>
      </c>
      <c r="E2702" s="376" t="s">
        <v>12661</v>
      </c>
      <c r="F2702" s="488"/>
    </row>
    <row r="2703" ht="15.75" customHeight="1">
      <c r="A2703" s="376">
        <v>38989.0</v>
      </c>
      <c r="B2703" s="380" t="s">
        <v>14574</v>
      </c>
      <c r="C2703" s="376" t="s">
        <v>3602</v>
      </c>
      <c r="D2703" s="376" t="s">
        <v>3629</v>
      </c>
      <c r="E2703" s="376" t="s">
        <v>10995</v>
      </c>
      <c r="F2703" s="487"/>
    </row>
    <row r="2704" ht="15.75" customHeight="1">
      <c r="A2704" s="376">
        <v>38990.0</v>
      </c>
      <c r="B2704" s="380" t="s">
        <v>14577</v>
      </c>
      <c r="C2704" s="376" t="s">
        <v>3602</v>
      </c>
      <c r="D2704" s="376" t="s">
        <v>3629</v>
      </c>
      <c r="E2704" s="376" t="s">
        <v>14579</v>
      </c>
      <c r="F2704" s="488"/>
    </row>
    <row r="2705" ht="15.75" customHeight="1">
      <c r="A2705" s="376">
        <v>38991.0</v>
      </c>
      <c r="B2705" s="380" t="s">
        <v>14580</v>
      </c>
      <c r="C2705" s="376" t="s">
        <v>3602</v>
      </c>
      <c r="D2705" s="376" t="s">
        <v>3629</v>
      </c>
      <c r="E2705" s="376" t="s">
        <v>14583</v>
      </c>
      <c r="F2705" s="487"/>
    </row>
    <row r="2706" ht="15.75" customHeight="1">
      <c r="A2706" s="376">
        <v>38913.0</v>
      </c>
      <c r="B2706" s="380" t="s">
        <v>14585</v>
      </c>
      <c r="C2706" s="376" t="s">
        <v>3602</v>
      </c>
      <c r="D2706" s="376" t="s">
        <v>3629</v>
      </c>
      <c r="E2706" s="376" t="s">
        <v>7549</v>
      </c>
      <c r="F2706" s="488"/>
    </row>
    <row r="2707" ht="15.75" customHeight="1">
      <c r="A2707" s="376">
        <v>38914.0</v>
      </c>
      <c r="B2707" s="380" t="s">
        <v>14588</v>
      </c>
      <c r="C2707" s="376" t="s">
        <v>3602</v>
      </c>
      <c r="D2707" s="376" t="s">
        <v>3629</v>
      </c>
      <c r="E2707" s="376" t="s">
        <v>12661</v>
      </c>
      <c r="F2707" s="487"/>
    </row>
    <row r="2708" ht="15.75" customHeight="1">
      <c r="A2708" s="376">
        <v>38915.0</v>
      </c>
      <c r="B2708" s="380" t="s">
        <v>14591</v>
      </c>
      <c r="C2708" s="376" t="s">
        <v>3602</v>
      </c>
      <c r="D2708" s="376" t="s">
        <v>3629</v>
      </c>
      <c r="E2708" s="376" t="s">
        <v>14593</v>
      </c>
      <c r="F2708" s="488"/>
    </row>
    <row r="2709" ht="15.75" customHeight="1">
      <c r="A2709" s="376">
        <v>38916.0</v>
      </c>
      <c r="B2709" s="380" t="s">
        <v>14595</v>
      </c>
      <c r="C2709" s="376" t="s">
        <v>3602</v>
      </c>
      <c r="D2709" s="376" t="s">
        <v>3629</v>
      </c>
      <c r="E2709" s="376" t="s">
        <v>14598</v>
      </c>
      <c r="F2709" s="487"/>
    </row>
    <row r="2710" ht="15.75" customHeight="1">
      <c r="A2710" s="376">
        <v>39300.0</v>
      </c>
      <c r="B2710" s="380" t="s">
        <v>14599</v>
      </c>
      <c r="C2710" s="376" t="s">
        <v>3602</v>
      </c>
      <c r="D2710" s="376" t="s">
        <v>3629</v>
      </c>
      <c r="E2710" s="376" t="s">
        <v>10932</v>
      </c>
      <c r="F2710" s="488"/>
    </row>
    <row r="2711" ht="15.75" customHeight="1">
      <c r="A2711" s="376">
        <v>39301.0</v>
      </c>
      <c r="B2711" s="380" t="s">
        <v>14603</v>
      </c>
      <c r="C2711" s="376" t="s">
        <v>3602</v>
      </c>
      <c r="D2711" s="376" t="s">
        <v>3629</v>
      </c>
      <c r="E2711" s="376" t="s">
        <v>12139</v>
      </c>
      <c r="F2711" s="487"/>
    </row>
    <row r="2712" ht="15.75" customHeight="1">
      <c r="A2712" s="376">
        <v>39302.0</v>
      </c>
      <c r="B2712" s="380" t="s">
        <v>14607</v>
      </c>
      <c r="C2712" s="376" t="s">
        <v>3602</v>
      </c>
      <c r="D2712" s="376" t="s">
        <v>3629</v>
      </c>
      <c r="E2712" s="376" t="s">
        <v>14609</v>
      </c>
      <c r="F2712" s="488"/>
    </row>
    <row r="2713" ht="15.75" customHeight="1">
      <c r="A2713" s="376">
        <v>39303.0</v>
      </c>
      <c r="B2713" s="380" t="s">
        <v>14612</v>
      </c>
      <c r="C2713" s="376" t="s">
        <v>3602</v>
      </c>
      <c r="D2713" s="376" t="s">
        <v>3629</v>
      </c>
      <c r="E2713" s="376" t="s">
        <v>14613</v>
      </c>
      <c r="F2713" s="487"/>
    </row>
    <row r="2714" ht="15.75" customHeight="1">
      <c r="A2714" s="376">
        <v>38923.0</v>
      </c>
      <c r="B2714" s="380" t="s">
        <v>14614</v>
      </c>
      <c r="C2714" s="376" t="s">
        <v>3602</v>
      </c>
      <c r="D2714" s="376" t="s">
        <v>3629</v>
      </c>
      <c r="E2714" s="376" t="s">
        <v>14615</v>
      </c>
      <c r="F2714" s="488"/>
    </row>
    <row r="2715" ht="15.75" customHeight="1">
      <c r="A2715" s="376">
        <v>38925.0</v>
      </c>
      <c r="B2715" s="380" t="s">
        <v>14618</v>
      </c>
      <c r="C2715" s="376" t="s">
        <v>3602</v>
      </c>
      <c r="D2715" s="376" t="s">
        <v>3629</v>
      </c>
      <c r="E2715" s="376" t="s">
        <v>14619</v>
      </c>
      <c r="F2715" s="487"/>
    </row>
    <row r="2716" ht="15.75" customHeight="1">
      <c r="A2716" s="376">
        <v>38926.0</v>
      </c>
      <c r="B2716" s="380" t="s">
        <v>14620</v>
      </c>
      <c r="C2716" s="376" t="s">
        <v>3602</v>
      </c>
      <c r="D2716" s="376" t="s">
        <v>3629</v>
      </c>
      <c r="E2716" s="376" t="s">
        <v>13975</v>
      </c>
      <c r="F2716" s="488"/>
    </row>
    <row r="2717" ht="15.75" customHeight="1">
      <c r="A2717" s="376">
        <v>38927.0</v>
      </c>
      <c r="B2717" s="380" t="s">
        <v>14624</v>
      </c>
      <c r="C2717" s="376" t="s">
        <v>3602</v>
      </c>
      <c r="D2717" s="376" t="s">
        <v>3629</v>
      </c>
      <c r="E2717" s="376" t="s">
        <v>6531</v>
      </c>
      <c r="F2717" s="487"/>
    </row>
    <row r="2718" ht="15.75" customHeight="1">
      <c r="A2718" s="376">
        <v>39304.0</v>
      </c>
      <c r="B2718" s="380" t="s">
        <v>14627</v>
      </c>
      <c r="C2718" s="376" t="s">
        <v>3602</v>
      </c>
      <c r="D2718" s="376" t="s">
        <v>3629</v>
      </c>
      <c r="E2718" s="376" t="s">
        <v>3732</v>
      </c>
      <c r="F2718" s="488"/>
    </row>
    <row r="2719" ht="15.75" customHeight="1">
      <c r="A2719" s="376">
        <v>38924.0</v>
      </c>
      <c r="B2719" s="380" t="s">
        <v>14630</v>
      </c>
      <c r="C2719" s="376" t="s">
        <v>3602</v>
      </c>
      <c r="D2719" s="376" t="s">
        <v>3629</v>
      </c>
      <c r="E2719" s="376" t="s">
        <v>8646</v>
      </c>
      <c r="F2719" s="487"/>
    </row>
    <row r="2720" ht="15.75" customHeight="1">
      <c r="A2720" s="376">
        <v>39305.0</v>
      </c>
      <c r="B2720" s="380" t="s">
        <v>14633</v>
      </c>
      <c r="C2720" s="376" t="s">
        <v>3602</v>
      </c>
      <c r="D2720" s="376" t="s">
        <v>3629</v>
      </c>
      <c r="E2720" s="376" t="s">
        <v>6729</v>
      </c>
      <c r="F2720" s="488"/>
    </row>
    <row r="2721" ht="15.75" customHeight="1">
      <c r="A2721" s="376">
        <v>39306.0</v>
      </c>
      <c r="B2721" s="380" t="s">
        <v>14637</v>
      </c>
      <c r="C2721" s="376" t="s">
        <v>3602</v>
      </c>
      <c r="D2721" s="376" t="s">
        <v>3629</v>
      </c>
      <c r="E2721" s="376" t="s">
        <v>14641</v>
      </c>
      <c r="F2721" s="487"/>
    </row>
    <row r="2722" ht="15.75" customHeight="1">
      <c r="A2722" s="376">
        <v>38928.0</v>
      </c>
      <c r="B2722" s="380" t="s">
        <v>14643</v>
      </c>
      <c r="C2722" s="376" t="s">
        <v>3602</v>
      </c>
      <c r="D2722" s="376" t="s">
        <v>3629</v>
      </c>
      <c r="E2722" s="376" t="s">
        <v>4463</v>
      </c>
      <c r="F2722" s="488"/>
    </row>
    <row r="2723" ht="15.75" customHeight="1">
      <c r="A2723" s="376">
        <v>38929.0</v>
      </c>
      <c r="B2723" s="380" t="s">
        <v>14646</v>
      </c>
      <c r="C2723" s="376" t="s">
        <v>3602</v>
      </c>
      <c r="D2723" s="376" t="s">
        <v>3629</v>
      </c>
      <c r="E2723" s="376" t="s">
        <v>14647</v>
      </c>
      <c r="F2723" s="487"/>
    </row>
    <row r="2724" ht="15.75" customHeight="1">
      <c r="A2724" s="376">
        <v>39307.0</v>
      </c>
      <c r="B2724" s="380" t="s">
        <v>14649</v>
      </c>
      <c r="C2724" s="376" t="s">
        <v>3602</v>
      </c>
      <c r="D2724" s="376" t="s">
        <v>3629</v>
      </c>
      <c r="E2724" s="376" t="s">
        <v>14651</v>
      </c>
      <c r="F2724" s="488"/>
    </row>
    <row r="2725" ht="15.75" customHeight="1">
      <c r="A2725" s="376">
        <v>38930.0</v>
      </c>
      <c r="B2725" s="380" t="s">
        <v>14653</v>
      </c>
      <c r="C2725" s="376" t="s">
        <v>3602</v>
      </c>
      <c r="D2725" s="376" t="s">
        <v>3629</v>
      </c>
      <c r="E2725" s="376" t="s">
        <v>14656</v>
      </c>
      <c r="F2725" s="487"/>
    </row>
    <row r="2726" ht="15.75" customHeight="1">
      <c r="A2726" s="376">
        <v>38931.0</v>
      </c>
      <c r="B2726" s="380" t="s">
        <v>14658</v>
      </c>
      <c r="C2726" s="376" t="s">
        <v>3602</v>
      </c>
      <c r="D2726" s="376" t="s">
        <v>3629</v>
      </c>
      <c r="E2726" s="376" t="s">
        <v>8287</v>
      </c>
      <c r="F2726" s="488"/>
    </row>
    <row r="2727" ht="15.75" customHeight="1">
      <c r="A2727" s="376">
        <v>38932.0</v>
      </c>
      <c r="B2727" s="380" t="s">
        <v>14661</v>
      </c>
      <c r="C2727" s="376" t="s">
        <v>3602</v>
      </c>
      <c r="D2727" s="376" t="s">
        <v>3629</v>
      </c>
      <c r="E2727" s="376" t="s">
        <v>4752</v>
      </c>
      <c r="F2727" s="487"/>
    </row>
    <row r="2728" ht="15.75" customHeight="1">
      <c r="A2728" s="376">
        <v>38934.0</v>
      </c>
      <c r="B2728" s="380" t="s">
        <v>14664</v>
      </c>
      <c r="C2728" s="376" t="s">
        <v>3602</v>
      </c>
      <c r="D2728" s="376" t="s">
        <v>3629</v>
      </c>
      <c r="E2728" s="376" t="s">
        <v>14667</v>
      </c>
      <c r="F2728" s="488"/>
    </row>
    <row r="2729" ht="15.75" customHeight="1">
      <c r="A2729" s="376">
        <v>38935.0</v>
      </c>
      <c r="B2729" s="380" t="s">
        <v>14669</v>
      </c>
      <c r="C2729" s="376" t="s">
        <v>3602</v>
      </c>
      <c r="D2729" s="376" t="s">
        <v>3629</v>
      </c>
      <c r="E2729" s="376" t="s">
        <v>14672</v>
      </c>
      <c r="F2729" s="487"/>
    </row>
    <row r="2730" ht="15.75" customHeight="1">
      <c r="A2730" s="376">
        <v>38936.0</v>
      </c>
      <c r="B2730" s="380" t="s">
        <v>14673</v>
      </c>
      <c r="C2730" s="376" t="s">
        <v>3602</v>
      </c>
      <c r="D2730" s="376" t="s">
        <v>3629</v>
      </c>
      <c r="E2730" s="376" t="s">
        <v>6295</v>
      </c>
      <c r="F2730" s="488"/>
    </row>
    <row r="2731" ht="15.75" customHeight="1">
      <c r="A2731" s="376">
        <v>38937.0</v>
      </c>
      <c r="B2731" s="380" t="s">
        <v>14677</v>
      </c>
      <c r="C2731" s="376" t="s">
        <v>3602</v>
      </c>
      <c r="D2731" s="376" t="s">
        <v>3629</v>
      </c>
      <c r="E2731" s="376" t="s">
        <v>14678</v>
      </c>
      <c r="F2731" s="487"/>
    </row>
    <row r="2732" ht="15.75" customHeight="1">
      <c r="A2732" s="376">
        <v>38938.0</v>
      </c>
      <c r="B2732" s="380" t="s">
        <v>14681</v>
      </c>
      <c r="C2732" s="376" t="s">
        <v>3602</v>
      </c>
      <c r="D2732" s="376" t="s">
        <v>3629</v>
      </c>
      <c r="E2732" s="376" t="s">
        <v>8274</v>
      </c>
      <c r="F2732" s="488"/>
    </row>
    <row r="2733" ht="15.75" customHeight="1">
      <c r="A2733" s="376">
        <v>3489.0</v>
      </c>
      <c r="B2733" s="380" t="s">
        <v>14683</v>
      </c>
      <c r="C2733" s="376" t="s">
        <v>3602</v>
      </c>
      <c r="D2733" s="376" t="s">
        <v>3603</v>
      </c>
      <c r="E2733" s="376" t="s">
        <v>14684</v>
      </c>
      <c r="F2733" s="487"/>
    </row>
    <row r="2734" ht="15.75" customHeight="1">
      <c r="A2734" s="376">
        <v>20151.0</v>
      </c>
      <c r="B2734" s="380" t="s">
        <v>14686</v>
      </c>
      <c r="C2734" s="376" t="s">
        <v>3602</v>
      </c>
      <c r="D2734" s="376" t="s">
        <v>3603</v>
      </c>
      <c r="E2734" s="376" t="s">
        <v>14688</v>
      </c>
      <c r="F2734" s="488"/>
    </row>
    <row r="2735" ht="15.75" customHeight="1">
      <c r="A2735" s="376">
        <v>20152.0</v>
      </c>
      <c r="B2735" s="380" t="s">
        <v>14690</v>
      </c>
      <c r="C2735" s="376" t="s">
        <v>3602</v>
      </c>
      <c r="D2735" s="376" t="s">
        <v>3603</v>
      </c>
      <c r="E2735" s="376" t="s">
        <v>14691</v>
      </c>
      <c r="F2735" s="487"/>
    </row>
    <row r="2736" ht="15.75" customHeight="1">
      <c r="A2736" s="376">
        <v>20148.0</v>
      </c>
      <c r="B2736" s="380" t="s">
        <v>14694</v>
      </c>
      <c r="C2736" s="376" t="s">
        <v>3602</v>
      </c>
      <c r="D2736" s="376" t="s">
        <v>3603</v>
      </c>
      <c r="E2736" s="376" t="s">
        <v>7006</v>
      </c>
      <c r="F2736" s="488"/>
    </row>
    <row r="2737" ht="15.75" customHeight="1">
      <c r="A2737" s="376">
        <v>20149.0</v>
      </c>
      <c r="B2737" s="380" t="s">
        <v>14698</v>
      </c>
      <c r="C2737" s="376" t="s">
        <v>3602</v>
      </c>
      <c r="D2737" s="376" t="s">
        <v>3603</v>
      </c>
      <c r="E2737" s="376" t="s">
        <v>13933</v>
      </c>
      <c r="F2737" s="487"/>
    </row>
    <row r="2738" ht="15.75" customHeight="1">
      <c r="A2738" s="376">
        <v>20150.0</v>
      </c>
      <c r="B2738" s="380" t="s">
        <v>14700</v>
      </c>
      <c r="C2738" s="376" t="s">
        <v>3602</v>
      </c>
      <c r="D2738" s="376" t="s">
        <v>3603</v>
      </c>
      <c r="E2738" s="376" t="s">
        <v>14702</v>
      </c>
      <c r="F2738" s="488"/>
    </row>
    <row r="2739" ht="15.75" customHeight="1">
      <c r="A2739" s="376">
        <v>20157.0</v>
      </c>
      <c r="B2739" s="380" t="s">
        <v>14705</v>
      </c>
      <c r="C2739" s="376" t="s">
        <v>3602</v>
      </c>
      <c r="D2739" s="376" t="s">
        <v>3603</v>
      </c>
      <c r="E2739" s="376" t="s">
        <v>8151</v>
      </c>
      <c r="F2739" s="487"/>
    </row>
    <row r="2740" ht="15.75" customHeight="1">
      <c r="A2740" s="376">
        <v>20158.0</v>
      </c>
      <c r="B2740" s="380" t="s">
        <v>14709</v>
      </c>
      <c r="C2740" s="376" t="s">
        <v>3602</v>
      </c>
      <c r="D2740" s="376" t="s">
        <v>3603</v>
      </c>
      <c r="E2740" s="376" t="s">
        <v>14710</v>
      </c>
      <c r="F2740" s="488"/>
    </row>
    <row r="2741" ht="15.75" customHeight="1">
      <c r="A2741" s="376">
        <v>20154.0</v>
      </c>
      <c r="B2741" s="380" t="s">
        <v>14713</v>
      </c>
      <c r="C2741" s="376" t="s">
        <v>3602</v>
      </c>
      <c r="D2741" s="376" t="s">
        <v>3603</v>
      </c>
      <c r="E2741" s="376" t="s">
        <v>3748</v>
      </c>
      <c r="F2741" s="487"/>
    </row>
    <row r="2742" ht="15.75" customHeight="1">
      <c r="A2742" s="376">
        <v>20155.0</v>
      </c>
      <c r="B2742" s="380" t="s">
        <v>14718</v>
      </c>
      <c r="C2742" s="376" t="s">
        <v>3602</v>
      </c>
      <c r="D2742" s="376" t="s">
        <v>3603</v>
      </c>
      <c r="E2742" s="376" t="s">
        <v>3060</v>
      </c>
      <c r="F2742" s="488"/>
    </row>
    <row r="2743" ht="15.75" customHeight="1">
      <c r="A2743" s="376">
        <v>20156.0</v>
      </c>
      <c r="B2743" s="380" t="s">
        <v>14722</v>
      </c>
      <c r="C2743" s="376" t="s">
        <v>3602</v>
      </c>
      <c r="D2743" s="376" t="s">
        <v>3603</v>
      </c>
      <c r="E2743" s="376" t="s">
        <v>14723</v>
      </c>
      <c r="F2743" s="487"/>
    </row>
    <row r="2744" ht="15.75" customHeight="1">
      <c r="A2744" s="376">
        <v>3512.0</v>
      </c>
      <c r="B2744" s="380" t="s">
        <v>14725</v>
      </c>
      <c r="C2744" s="376" t="s">
        <v>3602</v>
      </c>
      <c r="D2744" s="376" t="s">
        <v>3603</v>
      </c>
      <c r="E2744" s="376" t="s">
        <v>14728</v>
      </c>
      <c r="F2744" s="488"/>
    </row>
    <row r="2745" ht="15.75" customHeight="1">
      <c r="A2745" s="376">
        <v>3499.0</v>
      </c>
      <c r="B2745" s="380" t="s">
        <v>14729</v>
      </c>
      <c r="C2745" s="376" t="s">
        <v>3602</v>
      </c>
      <c r="D2745" s="376" t="s">
        <v>3603</v>
      </c>
      <c r="E2745" s="376" t="s">
        <v>7118</v>
      </c>
      <c r="F2745" s="487"/>
    </row>
    <row r="2746" ht="15.75" customHeight="1">
      <c r="A2746" s="376">
        <v>3500.0</v>
      </c>
      <c r="B2746" s="380" t="s">
        <v>14733</v>
      </c>
      <c r="C2746" s="376" t="s">
        <v>3602</v>
      </c>
      <c r="D2746" s="376" t="s">
        <v>3603</v>
      </c>
      <c r="E2746" s="376" t="s">
        <v>4625</v>
      </c>
      <c r="F2746" s="488"/>
    </row>
    <row r="2747" ht="15.75" customHeight="1">
      <c r="A2747" s="376">
        <v>3501.0</v>
      </c>
      <c r="B2747" s="380" t="s">
        <v>14734</v>
      </c>
      <c r="C2747" s="376" t="s">
        <v>3602</v>
      </c>
      <c r="D2747" s="376" t="s">
        <v>3603</v>
      </c>
      <c r="E2747" s="376" t="s">
        <v>11285</v>
      </c>
      <c r="F2747" s="487"/>
    </row>
    <row r="2748" ht="15.75" customHeight="1">
      <c r="A2748" s="376">
        <v>3502.0</v>
      </c>
      <c r="B2748" s="380" t="s">
        <v>14736</v>
      </c>
      <c r="C2748" s="376" t="s">
        <v>3602</v>
      </c>
      <c r="D2748" s="376" t="s">
        <v>3603</v>
      </c>
      <c r="E2748" s="376" t="s">
        <v>11436</v>
      </c>
      <c r="F2748" s="488"/>
    </row>
    <row r="2749" ht="15.75" customHeight="1">
      <c r="A2749" s="376">
        <v>3503.0</v>
      </c>
      <c r="B2749" s="380" t="s">
        <v>14739</v>
      </c>
      <c r="C2749" s="376" t="s">
        <v>3602</v>
      </c>
      <c r="D2749" s="376" t="s">
        <v>3603</v>
      </c>
      <c r="E2749" s="376" t="s">
        <v>9584</v>
      </c>
      <c r="F2749" s="487"/>
    </row>
    <row r="2750" ht="15.75" customHeight="1">
      <c r="A2750" s="376">
        <v>3477.0</v>
      </c>
      <c r="B2750" s="380" t="s">
        <v>14743</v>
      </c>
      <c r="C2750" s="376" t="s">
        <v>3602</v>
      </c>
      <c r="D2750" s="376" t="s">
        <v>3603</v>
      </c>
      <c r="E2750" s="376" t="s">
        <v>14744</v>
      </c>
      <c r="F2750" s="488"/>
    </row>
    <row r="2751" ht="15.75" customHeight="1">
      <c r="A2751" s="376">
        <v>3478.0</v>
      </c>
      <c r="B2751" s="380" t="s">
        <v>14746</v>
      </c>
      <c r="C2751" s="376" t="s">
        <v>3602</v>
      </c>
      <c r="D2751" s="376" t="s">
        <v>3603</v>
      </c>
      <c r="E2751" s="376" t="s">
        <v>14747</v>
      </c>
      <c r="F2751" s="487"/>
    </row>
    <row r="2752" ht="15.75" customHeight="1">
      <c r="A2752" s="376">
        <v>3525.0</v>
      </c>
      <c r="B2752" s="380" t="s">
        <v>14750</v>
      </c>
      <c r="C2752" s="376" t="s">
        <v>3602</v>
      </c>
      <c r="D2752" s="376" t="s">
        <v>3603</v>
      </c>
      <c r="E2752" s="376" t="s">
        <v>14751</v>
      </c>
      <c r="F2752" s="488"/>
    </row>
    <row r="2753" ht="15.75" customHeight="1">
      <c r="A2753" s="376">
        <v>3511.0</v>
      </c>
      <c r="B2753" s="380" t="s">
        <v>14753</v>
      </c>
      <c r="C2753" s="376" t="s">
        <v>3602</v>
      </c>
      <c r="D2753" s="376" t="s">
        <v>3603</v>
      </c>
      <c r="E2753" s="376" t="s">
        <v>14756</v>
      </c>
      <c r="F2753" s="487"/>
    </row>
    <row r="2754" ht="15.75" customHeight="1">
      <c r="A2754" s="376">
        <v>38917.0</v>
      </c>
      <c r="B2754" s="380" t="s">
        <v>14757</v>
      </c>
      <c r="C2754" s="376" t="s">
        <v>3602</v>
      </c>
      <c r="D2754" s="376" t="s">
        <v>3629</v>
      </c>
      <c r="E2754" s="376" t="s">
        <v>14759</v>
      </c>
      <c r="F2754" s="488"/>
    </row>
    <row r="2755" ht="15.75" customHeight="1">
      <c r="A2755" s="376">
        <v>38919.0</v>
      </c>
      <c r="B2755" s="380" t="s">
        <v>14762</v>
      </c>
      <c r="C2755" s="376" t="s">
        <v>3602</v>
      </c>
      <c r="D2755" s="376" t="s">
        <v>3629</v>
      </c>
      <c r="E2755" s="376" t="s">
        <v>14763</v>
      </c>
      <c r="F2755" s="487"/>
    </row>
    <row r="2756" ht="15.75" customHeight="1">
      <c r="A2756" s="376">
        <v>38922.0</v>
      </c>
      <c r="B2756" s="380" t="s">
        <v>14766</v>
      </c>
      <c r="C2756" s="376" t="s">
        <v>3602</v>
      </c>
      <c r="D2756" s="376" t="s">
        <v>3629</v>
      </c>
      <c r="E2756" s="376" t="s">
        <v>14768</v>
      </c>
      <c r="F2756" s="488"/>
    </row>
    <row r="2757" ht="15.75" customHeight="1">
      <c r="A2757" s="376">
        <v>38921.0</v>
      </c>
      <c r="B2757" s="380" t="s">
        <v>14770</v>
      </c>
      <c r="C2757" s="376" t="s">
        <v>3602</v>
      </c>
      <c r="D2757" s="376" t="s">
        <v>3629</v>
      </c>
      <c r="E2757" s="376" t="s">
        <v>8882</v>
      </c>
      <c r="F2757" s="487"/>
    </row>
    <row r="2758" ht="15.75" customHeight="1">
      <c r="A2758" s="376">
        <v>38918.0</v>
      </c>
      <c r="B2758" s="380" t="s">
        <v>14773</v>
      </c>
      <c r="C2758" s="376" t="s">
        <v>3602</v>
      </c>
      <c r="D2758" s="376" t="s">
        <v>3629</v>
      </c>
      <c r="E2758" s="376" t="s">
        <v>14775</v>
      </c>
      <c r="F2758" s="488"/>
    </row>
    <row r="2759" ht="15.75" customHeight="1">
      <c r="A2759" s="376">
        <v>38920.0</v>
      </c>
      <c r="B2759" s="380" t="s">
        <v>14777</v>
      </c>
      <c r="C2759" s="376" t="s">
        <v>3602</v>
      </c>
      <c r="D2759" s="376" t="s">
        <v>3629</v>
      </c>
      <c r="E2759" s="376" t="s">
        <v>14779</v>
      </c>
      <c r="F2759" s="487"/>
    </row>
    <row r="2760" ht="15.75" customHeight="1">
      <c r="A2760" s="376">
        <v>3104.0</v>
      </c>
      <c r="B2760" s="380" t="s">
        <v>14781</v>
      </c>
      <c r="C2760" s="376" t="s">
        <v>9941</v>
      </c>
      <c r="D2760" s="376" t="s">
        <v>3603</v>
      </c>
      <c r="E2760" s="376" t="s">
        <v>14784</v>
      </c>
      <c r="F2760" s="488"/>
    </row>
    <row r="2761" ht="15.75" customHeight="1">
      <c r="A2761" s="376">
        <v>12032.0</v>
      </c>
      <c r="B2761" s="380" t="s">
        <v>14785</v>
      </c>
      <c r="C2761" s="376" t="s">
        <v>5950</v>
      </c>
      <c r="D2761" s="376" t="s">
        <v>3603</v>
      </c>
      <c r="E2761" s="376" t="s">
        <v>14788</v>
      </c>
      <c r="F2761" s="487"/>
    </row>
    <row r="2762" ht="15.75" customHeight="1">
      <c r="A2762" s="376">
        <v>12030.0</v>
      </c>
      <c r="B2762" s="380" t="s">
        <v>14790</v>
      </c>
      <c r="C2762" s="376" t="s">
        <v>5950</v>
      </c>
      <c r="D2762" s="376" t="s">
        <v>3603</v>
      </c>
      <c r="E2762" s="376" t="s">
        <v>14793</v>
      </c>
      <c r="F2762" s="488"/>
    </row>
    <row r="2763" ht="15.75" customHeight="1">
      <c r="A2763" s="376">
        <v>10908.0</v>
      </c>
      <c r="B2763" s="380" t="s">
        <v>14795</v>
      </c>
      <c r="C2763" s="376" t="s">
        <v>3602</v>
      </c>
      <c r="D2763" s="376" t="s">
        <v>3603</v>
      </c>
      <c r="E2763" s="376" t="s">
        <v>14797</v>
      </c>
      <c r="F2763" s="487"/>
    </row>
    <row r="2764" ht="15.75" customHeight="1">
      <c r="A2764" s="376">
        <v>10909.0</v>
      </c>
      <c r="B2764" s="380" t="s">
        <v>14799</v>
      </c>
      <c r="C2764" s="376" t="s">
        <v>3602</v>
      </c>
      <c r="D2764" s="376" t="s">
        <v>3603</v>
      </c>
      <c r="E2764" s="376" t="s">
        <v>14801</v>
      </c>
      <c r="F2764" s="488"/>
    </row>
    <row r="2765" ht="15.75" customHeight="1">
      <c r="A2765" s="376">
        <v>3669.0</v>
      </c>
      <c r="B2765" s="380" t="s">
        <v>14805</v>
      </c>
      <c r="C2765" s="376" t="s">
        <v>3602</v>
      </c>
      <c r="D2765" s="376" t="s">
        <v>3603</v>
      </c>
      <c r="E2765" s="376" t="s">
        <v>4946</v>
      </c>
      <c r="F2765" s="487"/>
    </row>
    <row r="2766" ht="15.75" customHeight="1">
      <c r="A2766" s="376">
        <v>20138.0</v>
      </c>
      <c r="B2766" s="380" t="s">
        <v>14809</v>
      </c>
      <c r="C2766" s="376" t="s">
        <v>3602</v>
      </c>
      <c r="D2766" s="376" t="s">
        <v>3603</v>
      </c>
      <c r="E2766" s="376" t="s">
        <v>14812</v>
      </c>
      <c r="F2766" s="488"/>
    </row>
    <row r="2767" ht="15.75" customHeight="1">
      <c r="A2767" s="376">
        <v>20139.0</v>
      </c>
      <c r="B2767" s="380" t="s">
        <v>14815</v>
      </c>
      <c r="C2767" s="376" t="s">
        <v>3602</v>
      </c>
      <c r="D2767" s="376" t="s">
        <v>3603</v>
      </c>
      <c r="E2767" s="376" t="s">
        <v>14817</v>
      </c>
      <c r="F2767" s="487"/>
    </row>
    <row r="2768" ht="15.75" customHeight="1">
      <c r="A2768" s="376">
        <v>3668.0</v>
      </c>
      <c r="B2768" s="380" t="s">
        <v>14820</v>
      </c>
      <c r="C2768" s="376" t="s">
        <v>3602</v>
      </c>
      <c r="D2768" s="376" t="s">
        <v>3603</v>
      </c>
      <c r="E2768" s="376" t="s">
        <v>14822</v>
      </c>
      <c r="F2768" s="488"/>
    </row>
    <row r="2769" ht="15.75" customHeight="1">
      <c r="A2769" s="376">
        <v>3656.0</v>
      </c>
      <c r="B2769" s="380" t="s">
        <v>14825</v>
      </c>
      <c r="C2769" s="376" t="s">
        <v>3602</v>
      </c>
      <c r="D2769" s="376" t="s">
        <v>3603</v>
      </c>
      <c r="E2769" s="376" t="s">
        <v>7952</v>
      </c>
      <c r="F2769" s="487"/>
    </row>
    <row r="2770" ht="15.75" customHeight="1">
      <c r="A2770" s="376">
        <v>10911.0</v>
      </c>
      <c r="B2770" s="380" t="s">
        <v>14832</v>
      </c>
      <c r="C2770" s="376" t="s">
        <v>3602</v>
      </c>
      <c r="D2770" s="376" t="s">
        <v>3603</v>
      </c>
      <c r="E2770" s="376" t="s">
        <v>14834</v>
      </c>
      <c r="F2770" s="488"/>
    </row>
    <row r="2771" ht="15.75" customHeight="1">
      <c r="A2771" s="376">
        <v>3654.0</v>
      </c>
      <c r="B2771" s="380" t="s">
        <v>14837</v>
      </c>
      <c r="C2771" s="376" t="s">
        <v>3602</v>
      </c>
      <c r="D2771" s="376" t="s">
        <v>3603</v>
      </c>
      <c r="E2771" s="376" t="s">
        <v>3079</v>
      </c>
      <c r="F2771" s="487"/>
    </row>
    <row r="2772" ht="15.75" customHeight="1">
      <c r="A2772" s="376">
        <v>3664.0</v>
      </c>
      <c r="B2772" s="380" t="s">
        <v>14840</v>
      </c>
      <c r="C2772" s="376" t="s">
        <v>3602</v>
      </c>
      <c r="D2772" s="376" t="s">
        <v>3603</v>
      </c>
      <c r="E2772" s="376" t="s">
        <v>11205</v>
      </c>
      <c r="F2772" s="488"/>
    </row>
    <row r="2773" ht="15.75" customHeight="1">
      <c r="A2773" s="376">
        <v>3657.0</v>
      </c>
      <c r="B2773" s="380" t="s">
        <v>14849</v>
      </c>
      <c r="C2773" s="376" t="s">
        <v>3602</v>
      </c>
      <c r="D2773" s="376" t="s">
        <v>3603</v>
      </c>
      <c r="E2773" s="376" t="s">
        <v>14851</v>
      </c>
      <c r="F2773" s="487"/>
    </row>
    <row r="2774" ht="15.75" customHeight="1">
      <c r="A2774" s="376">
        <v>12625.0</v>
      </c>
      <c r="B2774" s="380" t="s">
        <v>14855</v>
      </c>
      <c r="C2774" s="376" t="s">
        <v>3602</v>
      </c>
      <c r="D2774" s="376" t="s">
        <v>3629</v>
      </c>
      <c r="E2774" s="376" t="s">
        <v>14857</v>
      </c>
      <c r="F2774" s="488"/>
    </row>
    <row r="2775" ht="15.75" customHeight="1">
      <c r="A2775" s="376">
        <v>20136.0</v>
      </c>
      <c r="B2775" s="380" t="s">
        <v>14859</v>
      </c>
      <c r="C2775" s="376" t="s">
        <v>3602</v>
      </c>
      <c r="D2775" s="376" t="s">
        <v>3603</v>
      </c>
      <c r="E2775" s="376" t="s">
        <v>14862</v>
      </c>
      <c r="F2775" s="487"/>
    </row>
    <row r="2776" ht="15.75" customHeight="1">
      <c r="A2776" s="376">
        <v>20144.0</v>
      </c>
      <c r="B2776" s="380" t="s">
        <v>14865</v>
      </c>
      <c r="C2776" s="376" t="s">
        <v>3602</v>
      </c>
      <c r="D2776" s="376" t="s">
        <v>3603</v>
      </c>
      <c r="E2776" s="376" t="s">
        <v>14866</v>
      </c>
      <c r="F2776" s="488"/>
    </row>
    <row r="2777" ht="15.75" customHeight="1">
      <c r="A2777" s="376">
        <v>20143.0</v>
      </c>
      <c r="B2777" s="380" t="s">
        <v>14870</v>
      </c>
      <c r="C2777" s="376" t="s">
        <v>3602</v>
      </c>
      <c r="D2777" s="376" t="s">
        <v>3603</v>
      </c>
      <c r="E2777" s="376" t="s">
        <v>14874</v>
      </c>
      <c r="F2777" s="487"/>
    </row>
    <row r="2778" ht="15.75" customHeight="1">
      <c r="A2778" s="376">
        <v>20145.0</v>
      </c>
      <c r="B2778" s="380" t="s">
        <v>14876</v>
      </c>
      <c r="C2778" s="376" t="s">
        <v>3602</v>
      </c>
      <c r="D2778" s="376" t="s">
        <v>3603</v>
      </c>
      <c r="E2778" s="376" t="s">
        <v>14879</v>
      </c>
      <c r="F2778" s="488"/>
    </row>
    <row r="2779" ht="15.75" customHeight="1">
      <c r="A2779" s="376">
        <v>20146.0</v>
      </c>
      <c r="B2779" s="380" t="s">
        <v>14883</v>
      </c>
      <c r="C2779" s="376" t="s">
        <v>3602</v>
      </c>
      <c r="D2779" s="376" t="s">
        <v>3603</v>
      </c>
      <c r="E2779" s="376" t="s">
        <v>14884</v>
      </c>
      <c r="F2779" s="487"/>
    </row>
    <row r="2780" ht="15.75" customHeight="1">
      <c r="A2780" s="376">
        <v>20140.0</v>
      </c>
      <c r="B2780" s="380" t="s">
        <v>14886</v>
      </c>
      <c r="C2780" s="376" t="s">
        <v>3602</v>
      </c>
      <c r="D2780" s="376" t="s">
        <v>3603</v>
      </c>
      <c r="E2780" s="376" t="s">
        <v>3544</v>
      </c>
      <c r="F2780" s="488"/>
    </row>
    <row r="2781" ht="15.75" customHeight="1">
      <c r="A2781" s="376">
        <v>20141.0</v>
      </c>
      <c r="B2781" s="380" t="s">
        <v>14892</v>
      </c>
      <c r="C2781" s="376" t="s">
        <v>3602</v>
      </c>
      <c r="D2781" s="376" t="s">
        <v>3603</v>
      </c>
      <c r="E2781" s="376" t="s">
        <v>9296</v>
      </c>
      <c r="F2781" s="487"/>
    </row>
    <row r="2782" ht="15.75" customHeight="1">
      <c r="A2782" s="376">
        <v>20142.0</v>
      </c>
      <c r="B2782" s="380" t="s">
        <v>14895</v>
      </c>
      <c r="C2782" s="376" t="s">
        <v>3602</v>
      </c>
      <c r="D2782" s="376" t="s">
        <v>3603</v>
      </c>
      <c r="E2782" s="376" t="s">
        <v>14896</v>
      </c>
      <c r="F2782" s="488"/>
    </row>
    <row r="2783" ht="15.75" customHeight="1">
      <c r="A2783" s="376">
        <v>3659.0</v>
      </c>
      <c r="B2783" s="380" t="s">
        <v>14899</v>
      </c>
      <c r="C2783" s="376" t="s">
        <v>3602</v>
      </c>
      <c r="D2783" s="376" t="s">
        <v>3603</v>
      </c>
      <c r="E2783" s="376" t="s">
        <v>14901</v>
      </c>
      <c r="F2783" s="487"/>
    </row>
    <row r="2784" ht="15.75" customHeight="1">
      <c r="A2784" s="376">
        <v>3660.0</v>
      </c>
      <c r="B2784" s="380" t="s">
        <v>14902</v>
      </c>
      <c r="C2784" s="376" t="s">
        <v>3602</v>
      </c>
      <c r="D2784" s="376" t="s">
        <v>3603</v>
      </c>
      <c r="E2784" s="376" t="s">
        <v>14905</v>
      </c>
      <c r="F2784" s="488"/>
    </row>
    <row r="2785" ht="15.75" customHeight="1">
      <c r="A2785" s="376">
        <v>3662.0</v>
      </c>
      <c r="B2785" s="380" t="s">
        <v>14907</v>
      </c>
      <c r="C2785" s="376" t="s">
        <v>3602</v>
      </c>
      <c r="D2785" s="376" t="s">
        <v>3603</v>
      </c>
      <c r="E2785" s="376" t="s">
        <v>9201</v>
      </c>
      <c r="F2785" s="487"/>
    </row>
    <row r="2786" ht="15.75" customHeight="1">
      <c r="A2786" s="376">
        <v>3661.0</v>
      </c>
      <c r="B2786" s="380" t="s">
        <v>14911</v>
      </c>
      <c r="C2786" s="376" t="s">
        <v>3602</v>
      </c>
      <c r="D2786" s="376" t="s">
        <v>3603</v>
      </c>
      <c r="E2786" s="376" t="s">
        <v>14913</v>
      </c>
      <c r="F2786" s="488"/>
    </row>
    <row r="2787" ht="15.75" customHeight="1">
      <c r="A2787" s="376">
        <v>3658.0</v>
      </c>
      <c r="B2787" s="380" t="s">
        <v>14915</v>
      </c>
      <c r="C2787" s="376" t="s">
        <v>3602</v>
      </c>
      <c r="D2787" s="376" t="s">
        <v>3603</v>
      </c>
      <c r="E2787" s="376" t="s">
        <v>11712</v>
      </c>
      <c r="F2787" s="487"/>
    </row>
    <row r="2788" ht="15.75" customHeight="1">
      <c r="A2788" s="376">
        <v>3670.0</v>
      </c>
      <c r="B2788" s="380" t="s">
        <v>14916</v>
      </c>
      <c r="C2788" s="376" t="s">
        <v>3602</v>
      </c>
      <c r="D2788" s="376" t="s">
        <v>3603</v>
      </c>
      <c r="E2788" s="376" t="s">
        <v>8678</v>
      </c>
      <c r="F2788" s="488"/>
    </row>
    <row r="2789" ht="15.75" customHeight="1">
      <c r="A2789" s="376">
        <v>3666.0</v>
      </c>
      <c r="B2789" s="380" t="s">
        <v>14920</v>
      </c>
      <c r="C2789" s="376" t="s">
        <v>3602</v>
      </c>
      <c r="D2789" s="376" t="s">
        <v>3603</v>
      </c>
      <c r="E2789" s="376" t="s">
        <v>7376</v>
      </c>
      <c r="F2789" s="487"/>
    </row>
    <row r="2790" ht="15.75" customHeight="1">
      <c r="A2790" s="376">
        <v>14157.0</v>
      </c>
      <c r="B2790" s="380" t="s">
        <v>14923</v>
      </c>
      <c r="C2790" s="376" t="s">
        <v>3602</v>
      </c>
      <c r="D2790" s="376" t="s">
        <v>3629</v>
      </c>
      <c r="E2790" s="376" t="s">
        <v>3823</v>
      </c>
      <c r="F2790" s="488"/>
    </row>
    <row r="2791" ht="15.75" customHeight="1">
      <c r="A2791" s="376">
        <v>3653.0</v>
      </c>
      <c r="B2791" s="380" t="s">
        <v>14925</v>
      </c>
      <c r="C2791" s="376" t="s">
        <v>3602</v>
      </c>
      <c r="D2791" s="376" t="s">
        <v>3629</v>
      </c>
      <c r="E2791" s="376" t="s">
        <v>14928</v>
      </c>
      <c r="F2791" s="487"/>
    </row>
    <row r="2792" ht="15.75" customHeight="1">
      <c r="A2792" s="376">
        <v>3649.0</v>
      </c>
      <c r="B2792" s="380" t="s">
        <v>14929</v>
      </c>
      <c r="C2792" s="376" t="s">
        <v>3602</v>
      </c>
      <c r="D2792" s="376" t="s">
        <v>3629</v>
      </c>
      <c r="E2792" s="376" t="s">
        <v>14932</v>
      </c>
      <c r="F2792" s="488"/>
    </row>
    <row r="2793" ht="15.75" customHeight="1">
      <c r="A2793" s="376">
        <v>42696.0</v>
      </c>
      <c r="B2793" s="380" t="s">
        <v>14934</v>
      </c>
      <c r="C2793" s="376" t="s">
        <v>3602</v>
      </c>
      <c r="D2793" s="376" t="s">
        <v>3629</v>
      </c>
      <c r="E2793" s="376" t="s">
        <v>14937</v>
      </c>
      <c r="F2793" s="487"/>
    </row>
    <row r="2794" ht="15.75" customHeight="1">
      <c r="A2794" s="376">
        <v>42697.0</v>
      </c>
      <c r="B2794" s="380" t="s">
        <v>14939</v>
      </c>
      <c r="C2794" s="376" t="s">
        <v>3602</v>
      </c>
      <c r="D2794" s="376" t="s">
        <v>3629</v>
      </c>
      <c r="E2794" s="376" t="s">
        <v>14940</v>
      </c>
      <c r="F2794" s="488"/>
    </row>
    <row r="2795" ht="15.75" customHeight="1">
      <c r="A2795" s="376">
        <v>42698.0</v>
      </c>
      <c r="B2795" s="380" t="s">
        <v>14941</v>
      </c>
      <c r="C2795" s="376" t="s">
        <v>3602</v>
      </c>
      <c r="D2795" s="376" t="s">
        <v>3629</v>
      </c>
      <c r="E2795" s="376" t="s">
        <v>14943</v>
      </c>
      <c r="F2795" s="487"/>
    </row>
    <row r="2796" ht="15.75" customHeight="1">
      <c r="A2796" s="376">
        <v>39875.0</v>
      </c>
      <c r="B2796" s="380" t="s">
        <v>14946</v>
      </c>
      <c r="C2796" s="376" t="s">
        <v>3602</v>
      </c>
      <c r="D2796" s="376" t="s">
        <v>3629</v>
      </c>
      <c r="E2796" s="376" t="s">
        <v>14947</v>
      </c>
      <c r="F2796" s="488"/>
    </row>
    <row r="2797" ht="15.75" customHeight="1">
      <c r="A2797" s="376">
        <v>39876.0</v>
      </c>
      <c r="B2797" s="380" t="s">
        <v>14950</v>
      </c>
      <c r="C2797" s="376" t="s">
        <v>3602</v>
      </c>
      <c r="D2797" s="376" t="s">
        <v>3629</v>
      </c>
      <c r="E2797" s="376" t="s">
        <v>14952</v>
      </c>
      <c r="F2797" s="487"/>
    </row>
    <row r="2798" ht="15.75" customHeight="1">
      <c r="A2798" s="376">
        <v>39877.0</v>
      </c>
      <c r="B2798" s="380" t="s">
        <v>14954</v>
      </c>
      <c r="C2798" s="376" t="s">
        <v>3602</v>
      </c>
      <c r="D2798" s="376" t="s">
        <v>3629</v>
      </c>
      <c r="E2798" s="376" t="s">
        <v>14956</v>
      </c>
      <c r="F2798" s="488"/>
    </row>
    <row r="2799" ht="15.75" customHeight="1">
      <c r="A2799" s="376">
        <v>39878.0</v>
      </c>
      <c r="B2799" s="380" t="s">
        <v>14958</v>
      </c>
      <c r="C2799" s="376" t="s">
        <v>3602</v>
      </c>
      <c r="D2799" s="376" t="s">
        <v>3629</v>
      </c>
      <c r="E2799" s="376" t="s">
        <v>14961</v>
      </c>
      <c r="F2799" s="487"/>
    </row>
    <row r="2800" ht="15.75" customHeight="1">
      <c r="A2800" s="376">
        <v>39872.0</v>
      </c>
      <c r="B2800" s="380" t="s">
        <v>14965</v>
      </c>
      <c r="C2800" s="376" t="s">
        <v>3602</v>
      </c>
      <c r="D2800" s="376" t="s">
        <v>3629</v>
      </c>
      <c r="E2800" s="376" t="s">
        <v>14967</v>
      </c>
      <c r="F2800" s="488"/>
    </row>
    <row r="2801" ht="15.75" customHeight="1">
      <c r="A2801" s="376">
        <v>39873.0</v>
      </c>
      <c r="B2801" s="380" t="s">
        <v>14968</v>
      </c>
      <c r="C2801" s="376" t="s">
        <v>3602</v>
      </c>
      <c r="D2801" s="376" t="s">
        <v>3629</v>
      </c>
      <c r="E2801" s="376" t="s">
        <v>14971</v>
      </c>
      <c r="F2801" s="487"/>
    </row>
    <row r="2802" ht="15.75" customHeight="1">
      <c r="A2802" s="376">
        <v>39874.0</v>
      </c>
      <c r="B2802" s="380" t="s">
        <v>14973</v>
      </c>
      <c r="C2802" s="376" t="s">
        <v>3602</v>
      </c>
      <c r="D2802" s="376" t="s">
        <v>3629</v>
      </c>
      <c r="E2802" s="376" t="s">
        <v>14974</v>
      </c>
      <c r="F2802" s="488"/>
    </row>
    <row r="2803" ht="15.75" customHeight="1">
      <c r="A2803" s="376">
        <v>3674.0</v>
      </c>
      <c r="B2803" s="380" t="s">
        <v>14976</v>
      </c>
      <c r="C2803" s="376" t="s">
        <v>3730</v>
      </c>
      <c r="D2803" s="376" t="s">
        <v>3629</v>
      </c>
      <c r="E2803" s="376" t="s">
        <v>14979</v>
      </c>
      <c r="F2803" s="487"/>
    </row>
    <row r="2804" ht="15.75" customHeight="1">
      <c r="A2804" s="376">
        <v>3681.0</v>
      </c>
      <c r="B2804" s="380" t="s">
        <v>14980</v>
      </c>
      <c r="C2804" s="376" t="s">
        <v>3730</v>
      </c>
      <c r="D2804" s="376" t="s">
        <v>3629</v>
      </c>
      <c r="E2804" s="376" t="s">
        <v>14981</v>
      </c>
      <c r="F2804" s="488"/>
    </row>
    <row r="2805" ht="15.75" customHeight="1">
      <c r="A2805" s="376">
        <v>3676.0</v>
      </c>
      <c r="B2805" s="380" t="s">
        <v>14983</v>
      </c>
      <c r="C2805" s="376" t="s">
        <v>3730</v>
      </c>
      <c r="D2805" s="376" t="s">
        <v>3629</v>
      </c>
      <c r="E2805" s="376" t="s">
        <v>14984</v>
      </c>
      <c r="F2805" s="487"/>
    </row>
    <row r="2806" ht="15.75" customHeight="1">
      <c r="A2806" s="376">
        <v>3679.0</v>
      </c>
      <c r="B2806" s="380" t="s">
        <v>14986</v>
      </c>
      <c r="C2806" s="376" t="s">
        <v>3730</v>
      </c>
      <c r="D2806" s="376" t="s">
        <v>3629</v>
      </c>
      <c r="E2806" s="376" t="s">
        <v>14987</v>
      </c>
      <c r="F2806" s="488"/>
    </row>
    <row r="2807" ht="15.75" customHeight="1">
      <c r="A2807" s="376">
        <v>3672.0</v>
      </c>
      <c r="B2807" s="380" t="s">
        <v>14991</v>
      </c>
      <c r="C2807" s="376" t="s">
        <v>3730</v>
      </c>
      <c r="D2807" s="376" t="s">
        <v>3629</v>
      </c>
      <c r="E2807" s="376" t="s">
        <v>3135</v>
      </c>
      <c r="F2807" s="487"/>
    </row>
    <row r="2808" ht="15.75" customHeight="1">
      <c r="A2808" s="376">
        <v>3671.0</v>
      </c>
      <c r="B2808" s="380" t="s">
        <v>14994</v>
      </c>
      <c r="C2808" s="376" t="s">
        <v>3730</v>
      </c>
      <c r="D2808" s="376" t="s">
        <v>3629</v>
      </c>
      <c r="E2808" s="376" t="s">
        <v>6942</v>
      </c>
      <c r="F2808" s="488"/>
    </row>
    <row r="2809" ht="15.75" customHeight="1">
      <c r="A2809" s="376">
        <v>3673.0</v>
      </c>
      <c r="B2809" s="380" t="s">
        <v>14997</v>
      </c>
      <c r="C2809" s="376" t="s">
        <v>3730</v>
      </c>
      <c r="D2809" s="376" t="s">
        <v>3629</v>
      </c>
      <c r="E2809" s="376" t="s">
        <v>10089</v>
      </c>
      <c r="F2809" s="487"/>
    </row>
    <row r="2810" ht="15.75" customHeight="1">
      <c r="A2810" s="376">
        <v>38394.0</v>
      </c>
      <c r="B2810" s="380" t="s">
        <v>14999</v>
      </c>
      <c r="C2810" s="376" t="s">
        <v>3602</v>
      </c>
      <c r="D2810" s="376" t="s">
        <v>3603</v>
      </c>
      <c r="E2810" s="376" t="s">
        <v>15001</v>
      </c>
      <c r="F2810" s="488"/>
    </row>
    <row r="2811" ht="15.75" customHeight="1">
      <c r="A2811" s="376">
        <v>3729.0</v>
      </c>
      <c r="B2811" s="380" t="s">
        <v>15003</v>
      </c>
      <c r="C2811" s="376" t="s">
        <v>3602</v>
      </c>
      <c r="D2811" s="376" t="s">
        <v>3603</v>
      </c>
      <c r="E2811" s="376" t="s">
        <v>15004</v>
      </c>
      <c r="F2811" s="487"/>
    </row>
    <row r="2812" ht="15.75" customHeight="1">
      <c r="A2812" s="376">
        <v>39357.0</v>
      </c>
      <c r="B2812" s="380" t="s">
        <v>15007</v>
      </c>
      <c r="C2812" s="376" t="s">
        <v>3602</v>
      </c>
      <c r="D2812" s="376" t="s">
        <v>3629</v>
      </c>
      <c r="E2812" s="376" t="s">
        <v>15008</v>
      </c>
      <c r="F2812" s="488"/>
    </row>
    <row r="2813" ht="15.75" customHeight="1">
      <c r="A2813" s="376">
        <v>39358.0</v>
      </c>
      <c r="B2813" s="380" t="s">
        <v>15012</v>
      </c>
      <c r="C2813" s="376" t="s">
        <v>3602</v>
      </c>
      <c r="D2813" s="376" t="s">
        <v>3629</v>
      </c>
      <c r="E2813" s="376" t="s">
        <v>15013</v>
      </c>
      <c r="F2813" s="487"/>
    </row>
    <row r="2814" ht="15.75" customHeight="1">
      <c r="A2814" s="376">
        <v>39356.0</v>
      </c>
      <c r="B2814" s="380" t="s">
        <v>15016</v>
      </c>
      <c r="C2814" s="376" t="s">
        <v>3602</v>
      </c>
      <c r="D2814" s="376" t="s">
        <v>3629</v>
      </c>
      <c r="E2814" s="376" t="s">
        <v>15018</v>
      </c>
      <c r="F2814" s="488"/>
    </row>
    <row r="2815" ht="15.75" customHeight="1">
      <c r="A2815" s="376">
        <v>39355.0</v>
      </c>
      <c r="B2815" s="380" t="s">
        <v>15019</v>
      </c>
      <c r="C2815" s="376" t="s">
        <v>3602</v>
      </c>
      <c r="D2815" s="376" t="s">
        <v>3629</v>
      </c>
      <c r="E2815" s="376" t="s">
        <v>15022</v>
      </c>
      <c r="F2815" s="487"/>
    </row>
    <row r="2816" ht="15.75" customHeight="1">
      <c r="A2816" s="376">
        <v>39353.0</v>
      </c>
      <c r="B2816" s="380" t="s">
        <v>15023</v>
      </c>
      <c r="C2816" s="376" t="s">
        <v>3602</v>
      </c>
      <c r="D2816" s="376" t="s">
        <v>3629</v>
      </c>
      <c r="E2816" s="376" t="s">
        <v>15025</v>
      </c>
      <c r="F2816" s="488"/>
    </row>
    <row r="2817" ht="15.75" customHeight="1">
      <c r="A2817" s="376">
        <v>39354.0</v>
      </c>
      <c r="B2817" s="380" t="s">
        <v>15028</v>
      </c>
      <c r="C2817" s="376" t="s">
        <v>3602</v>
      </c>
      <c r="D2817" s="376" t="s">
        <v>3629</v>
      </c>
      <c r="E2817" s="376" t="s">
        <v>15030</v>
      </c>
      <c r="F2817" s="487"/>
    </row>
    <row r="2818" ht="15.75" customHeight="1">
      <c r="A2818" s="376">
        <v>39398.0</v>
      </c>
      <c r="B2818" s="380" t="s">
        <v>15032</v>
      </c>
      <c r="C2818" s="376" t="s">
        <v>3602</v>
      </c>
      <c r="D2818" s="376" t="s">
        <v>3603</v>
      </c>
      <c r="E2818" s="376" t="s">
        <v>4966</v>
      </c>
      <c r="F2818" s="488"/>
    </row>
    <row r="2819" ht="15.75" customHeight="1">
      <c r="A2819" s="376">
        <v>13343.0</v>
      </c>
      <c r="B2819" s="380" t="s">
        <v>15034</v>
      </c>
      <c r="C2819" s="376" t="s">
        <v>3602</v>
      </c>
      <c r="D2819" s="376" t="s">
        <v>3603</v>
      </c>
      <c r="E2819" s="376" t="s">
        <v>10718</v>
      </c>
      <c r="F2819" s="487"/>
    </row>
    <row r="2820" ht="15.75" customHeight="1">
      <c r="A2820" s="376">
        <v>12118.0</v>
      </c>
      <c r="B2820" s="380" t="s">
        <v>15036</v>
      </c>
      <c r="C2820" s="376" t="s">
        <v>3602</v>
      </c>
      <c r="D2820" s="376" t="s">
        <v>3603</v>
      </c>
      <c r="E2820" s="376" t="s">
        <v>15037</v>
      </c>
      <c r="F2820" s="488"/>
    </row>
    <row r="2821" ht="15.75" customHeight="1">
      <c r="A2821" s="376">
        <v>39482.0</v>
      </c>
      <c r="B2821" s="380" t="s">
        <v>15040</v>
      </c>
      <c r="C2821" s="376" t="s">
        <v>3602</v>
      </c>
      <c r="D2821" s="376" t="s">
        <v>3603</v>
      </c>
      <c r="E2821" s="376" t="s">
        <v>15041</v>
      </c>
      <c r="F2821" s="487"/>
    </row>
    <row r="2822" ht="15.75" customHeight="1">
      <c r="A2822" s="376">
        <v>39486.0</v>
      </c>
      <c r="B2822" s="380" t="s">
        <v>15044</v>
      </c>
      <c r="C2822" s="376" t="s">
        <v>3602</v>
      </c>
      <c r="D2822" s="376" t="s">
        <v>3603</v>
      </c>
      <c r="E2822" s="376" t="s">
        <v>15045</v>
      </c>
      <c r="F2822" s="488"/>
    </row>
    <row r="2823" ht="15.75" customHeight="1">
      <c r="A2823" s="376">
        <v>39483.0</v>
      </c>
      <c r="B2823" s="380" t="s">
        <v>15048</v>
      </c>
      <c r="C2823" s="376" t="s">
        <v>3602</v>
      </c>
      <c r="D2823" s="376" t="s">
        <v>3603</v>
      </c>
      <c r="E2823" s="376" t="s">
        <v>15049</v>
      </c>
      <c r="F2823" s="487"/>
    </row>
    <row r="2824" ht="15.75" customHeight="1">
      <c r="A2824" s="376">
        <v>39487.0</v>
      </c>
      <c r="B2824" s="380" t="s">
        <v>15052</v>
      </c>
      <c r="C2824" s="376" t="s">
        <v>3602</v>
      </c>
      <c r="D2824" s="376" t="s">
        <v>3603</v>
      </c>
      <c r="E2824" s="376" t="s">
        <v>15053</v>
      </c>
      <c r="F2824" s="488"/>
    </row>
    <row r="2825" ht="15.75" customHeight="1">
      <c r="A2825" s="376">
        <v>39484.0</v>
      </c>
      <c r="B2825" s="380" t="s">
        <v>15054</v>
      </c>
      <c r="C2825" s="376" t="s">
        <v>3602</v>
      </c>
      <c r="D2825" s="376" t="s">
        <v>3603</v>
      </c>
      <c r="E2825" s="376" t="s">
        <v>15055</v>
      </c>
      <c r="F2825" s="487"/>
    </row>
    <row r="2826" ht="15.75" customHeight="1">
      <c r="A2826" s="376">
        <v>39488.0</v>
      </c>
      <c r="B2826" s="380" t="s">
        <v>15058</v>
      </c>
      <c r="C2826" s="376" t="s">
        <v>3602</v>
      </c>
      <c r="D2826" s="376" t="s">
        <v>3603</v>
      </c>
      <c r="E2826" s="376" t="s">
        <v>11739</v>
      </c>
      <c r="F2826" s="488"/>
    </row>
    <row r="2827" ht="15.75" customHeight="1">
      <c r="A2827" s="376">
        <v>39485.0</v>
      </c>
      <c r="B2827" s="380" t="s">
        <v>15060</v>
      </c>
      <c r="C2827" s="376" t="s">
        <v>3602</v>
      </c>
      <c r="D2827" s="376" t="s">
        <v>3603</v>
      </c>
      <c r="E2827" s="376" t="s">
        <v>15061</v>
      </c>
      <c r="F2827" s="487"/>
    </row>
    <row r="2828" ht="15.75" customHeight="1">
      <c r="A2828" s="376">
        <v>39489.0</v>
      </c>
      <c r="B2828" s="380" t="s">
        <v>15063</v>
      </c>
      <c r="C2828" s="376" t="s">
        <v>3602</v>
      </c>
      <c r="D2828" s="376" t="s">
        <v>3603</v>
      </c>
      <c r="E2828" s="376" t="s">
        <v>15064</v>
      </c>
      <c r="F2828" s="488"/>
    </row>
    <row r="2829" ht="15.75" customHeight="1">
      <c r="A2829" s="376">
        <v>39494.0</v>
      </c>
      <c r="B2829" s="380" t="s">
        <v>15066</v>
      </c>
      <c r="C2829" s="376" t="s">
        <v>3602</v>
      </c>
      <c r="D2829" s="376" t="s">
        <v>3603</v>
      </c>
      <c r="E2829" s="376" t="s">
        <v>15068</v>
      </c>
      <c r="F2829" s="487"/>
    </row>
    <row r="2830" ht="15.75" customHeight="1">
      <c r="A2830" s="376">
        <v>39490.0</v>
      </c>
      <c r="B2830" s="380" t="s">
        <v>15069</v>
      </c>
      <c r="C2830" s="376" t="s">
        <v>3602</v>
      </c>
      <c r="D2830" s="376" t="s">
        <v>3603</v>
      </c>
      <c r="E2830" s="376" t="s">
        <v>15071</v>
      </c>
      <c r="F2830" s="488"/>
    </row>
    <row r="2831" ht="15.75" customHeight="1">
      <c r="A2831" s="376">
        <v>39495.0</v>
      </c>
      <c r="B2831" s="380" t="s">
        <v>15074</v>
      </c>
      <c r="C2831" s="376" t="s">
        <v>3602</v>
      </c>
      <c r="D2831" s="376" t="s">
        <v>3603</v>
      </c>
      <c r="E2831" s="376" t="s">
        <v>15041</v>
      </c>
      <c r="F2831" s="487"/>
    </row>
    <row r="2832" ht="15.75" customHeight="1">
      <c r="A2832" s="376">
        <v>39491.0</v>
      </c>
      <c r="B2832" s="380" t="s">
        <v>15076</v>
      </c>
      <c r="C2832" s="376" t="s">
        <v>3602</v>
      </c>
      <c r="D2832" s="376" t="s">
        <v>3603</v>
      </c>
      <c r="E2832" s="376" t="s">
        <v>15078</v>
      </c>
      <c r="F2832" s="488"/>
    </row>
    <row r="2833" ht="15.75" customHeight="1">
      <c r="A2833" s="376">
        <v>39496.0</v>
      </c>
      <c r="B2833" s="380" t="s">
        <v>15082</v>
      </c>
      <c r="C2833" s="376" t="s">
        <v>3602</v>
      </c>
      <c r="D2833" s="376" t="s">
        <v>3603</v>
      </c>
      <c r="E2833" s="376" t="s">
        <v>15085</v>
      </c>
      <c r="F2833" s="487"/>
    </row>
    <row r="2834" ht="15.75" customHeight="1">
      <c r="A2834" s="376">
        <v>39492.0</v>
      </c>
      <c r="B2834" s="380" t="s">
        <v>15086</v>
      </c>
      <c r="C2834" s="376" t="s">
        <v>3602</v>
      </c>
      <c r="D2834" s="376" t="s">
        <v>3603</v>
      </c>
      <c r="E2834" s="376" t="s">
        <v>15088</v>
      </c>
      <c r="F2834" s="488"/>
    </row>
    <row r="2835" ht="15.75" customHeight="1">
      <c r="A2835" s="376">
        <v>39497.0</v>
      </c>
      <c r="B2835" s="380" t="s">
        <v>15090</v>
      </c>
      <c r="C2835" s="376" t="s">
        <v>3602</v>
      </c>
      <c r="D2835" s="376" t="s">
        <v>3603</v>
      </c>
      <c r="E2835" s="376" t="s">
        <v>15093</v>
      </c>
      <c r="F2835" s="487"/>
    </row>
    <row r="2836" ht="15.75" customHeight="1">
      <c r="A2836" s="376">
        <v>39493.0</v>
      </c>
      <c r="B2836" s="380" t="s">
        <v>15094</v>
      </c>
      <c r="C2836" s="376" t="s">
        <v>3602</v>
      </c>
      <c r="D2836" s="376" t="s">
        <v>3603</v>
      </c>
      <c r="E2836" s="376" t="s">
        <v>15097</v>
      </c>
      <c r="F2836" s="488"/>
    </row>
    <row r="2837" ht="15.75" customHeight="1">
      <c r="A2837" s="376">
        <v>39500.0</v>
      </c>
      <c r="B2837" s="380" t="s">
        <v>15101</v>
      </c>
      <c r="C2837" s="376" t="s">
        <v>3602</v>
      </c>
      <c r="D2837" s="376" t="s">
        <v>3603</v>
      </c>
      <c r="E2837" s="376" t="s">
        <v>15103</v>
      </c>
      <c r="F2837" s="487"/>
    </row>
    <row r="2838" ht="15.75" customHeight="1">
      <c r="A2838" s="376">
        <v>39498.0</v>
      </c>
      <c r="B2838" s="380" t="s">
        <v>15106</v>
      </c>
      <c r="C2838" s="376" t="s">
        <v>3602</v>
      </c>
      <c r="D2838" s="376" t="s">
        <v>3603</v>
      </c>
      <c r="E2838" s="376" t="s">
        <v>15108</v>
      </c>
      <c r="F2838" s="488"/>
    </row>
    <row r="2839" ht="15.75" customHeight="1">
      <c r="A2839" s="376">
        <v>39501.0</v>
      </c>
      <c r="B2839" s="380" t="s">
        <v>15109</v>
      </c>
      <c r="C2839" s="376" t="s">
        <v>3602</v>
      </c>
      <c r="D2839" s="376" t="s">
        <v>3603</v>
      </c>
      <c r="E2839" s="376" t="s">
        <v>15112</v>
      </c>
      <c r="F2839" s="487"/>
    </row>
    <row r="2840" ht="15.75" customHeight="1">
      <c r="A2840" s="376">
        <v>39499.0</v>
      </c>
      <c r="B2840" s="380" t="s">
        <v>15114</v>
      </c>
      <c r="C2840" s="376" t="s">
        <v>3602</v>
      </c>
      <c r="D2840" s="376" t="s">
        <v>3603</v>
      </c>
      <c r="E2840" s="376" t="s">
        <v>15117</v>
      </c>
      <c r="F2840" s="488"/>
    </row>
    <row r="2841" ht="15.75" customHeight="1">
      <c r="A2841" s="376">
        <v>3733.0</v>
      </c>
      <c r="B2841" s="380" t="s">
        <v>15119</v>
      </c>
      <c r="C2841" s="376" t="s">
        <v>3627</v>
      </c>
      <c r="D2841" s="376" t="s">
        <v>3629</v>
      </c>
      <c r="E2841" s="376" t="s">
        <v>12818</v>
      </c>
      <c r="F2841" s="487"/>
    </row>
    <row r="2842" ht="15.75" customHeight="1">
      <c r="A2842" s="376">
        <v>3731.0</v>
      </c>
      <c r="B2842" s="380" t="s">
        <v>15122</v>
      </c>
      <c r="C2842" s="376" t="s">
        <v>3627</v>
      </c>
      <c r="D2842" s="376" t="s">
        <v>3629</v>
      </c>
      <c r="E2842" s="376" t="s">
        <v>14869</v>
      </c>
      <c r="F2842" s="488"/>
    </row>
    <row r="2843" ht="15.75" customHeight="1">
      <c r="A2843" s="376">
        <v>38137.0</v>
      </c>
      <c r="B2843" s="380" t="s">
        <v>15125</v>
      </c>
      <c r="C2843" s="376" t="s">
        <v>3627</v>
      </c>
      <c r="D2843" s="376" t="s">
        <v>3629</v>
      </c>
      <c r="E2843" s="376" t="s">
        <v>8807</v>
      </c>
      <c r="F2843" s="487"/>
    </row>
    <row r="2844" ht="15.75" customHeight="1">
      <c r="A2844" s="376">
        <v>38135.0</v>
      </c>
      <c r="B2844" s="380" t="s">
        <v>15127</v>
      </c>
      <c r="C2844" s="376" t="s">
        <v>3627</v>
      </c>
      <c r="D2844" s="376" t="s">
        <v>3629</v>
      </c>
      <c r="E2844" s="376" t="s">
        <v>15129</v>
      </c>
      <c r="F2844" s="488"/>
    </row>
    <row r="2845" ht="15.75" customHeight="1">
      <c r="A2845" s="376">
        <v>38138.0</v>
      </c>
      <c r="B2845" s="380" t="s">
        <v>15130</v>
      </c>
      <c r="C2845" s="376" t="s">
        <v>3627</v>
      </c>
      <c r="D2845" s="376" t="s">
        <v>3629</v>
      </c>
      <c r="E2845" s="376" t="s">
        <v>15131</v>
      </c>
      <c r="F2845" s="487"/>
    </row>
    <row r="2846" ht="15.75" customHeight="1">
      <c r="A2846" s="376">
        <v>3736.0</v>
      </c>
      <c r="B2846" s="380" t="s">
        <v>15134</v>
      </c>
      <c r="C2846" s="376" t="s">
        <v>3627</v>
      </c>
      <c r="D2846" s="376" t="s">
        <v>3653</v>
      </c>
      <c r="E2846" s="376" t="s">
        <v>7033</v>
      </c>
      <c r="F2846" s="488"/>
    </row>
    <row r="2847" ht="15.75" customHeight="1">
      <c r="A2847" s="376">
        <v>3741.0</v>
      </c>
      <c r="B2847" s="380" t="s">
        <v>15138</v>
      </c>
      <c r="C2847" s="376" t="s">
        <v>3627</v>
      </c>
      <c r="D2847" s="376" t="s">
        <v>3603</v>
      </c>
      <c r="E2847" s="376" t="s">
        <v>15140</v>
      </c>
      <c r="F2847" s="487"/>
    </row>
    <row r="2848" ht="15.75" customHeight="1">
      <c r="A2848" s="376">
        <v>3745.0</v>
      </c>
      <c r="B2848" s="380" t="s">
        <v>15141</v>
      </c>
      <c r="C2848" s="376" t="s">
        <v>3627</v>
      </c>
      <c r="D2848" s="376" t="s">
        <v>3603</v>
      </c>
      <c r="E2848" s="376" t="s">
        <v>3161</v>
      </c>
      <c r="F2848" s="488"/>
    </row>
    <row r="2849" ht="15.75" customHeight="1">
      <c r="A2849" s="376">
        <v>3743.0</v>
      </c>
      <c r="B2849" s="380" t="s">
        <v>15145</v>
      </c>
      <c r="C2849" s="376" t="s">
        <v>3627</v>
      </c>
      <c r="D2849" s="376" t="s">
        <v>3603</v>
      </c>
      <c r="E2849" s="376" t="s">
        <v>15147</v>
      </c>
      <c r="F2849" s="487"/>
    </row>
    <row r="2850" ht="15.75" customHeight="1">
      <c r="A2850" s="376">
        <v>3744.0</v>
      </c>
      <c r="B2850" s="380" t="s">
        <v>15149</v>
      </c>
      <c r="C2850" s="376" t="s">
        <v>3627</v>
      </c>
      <c r="D2850" s="376" t="s">
        <v>3603</v>
      </c>
      <c r="E2850" s="376" t="s">
        <v>12754</v>
      </c>
      <c r="F2850" s="488"/>
    </row>
    <row r="2851" ht="15.75" customHeight="1">
      <c r="A2851" s="376">
        <v>3739.0</v>
      </c>
      <c r="B2851" s="380" t="s">
        <v>15152</v>
      </c>
      <c r="C2851" s="376" t="s">
        <v>3627</v>
      </c>
      <c r="D2851" s="376" t="s">
        <v>3603</v>
      </c>
      <c r="E2851" s="376" t="s">
        <v>4771</v>
      </c>
      <c r="F2851" s="487"/>
    </row>
    <row r="2852" ht="15.75" customHeight="1">
      <c r="A2852" s="376">
        <v>3737.0</v>
      </c>
      <c r="B2852" s="380" t="s">
        <v>15156</v>
      </c>
      <c r="C2852" s="376" t="s">
        <v>3627</v>
      </c>
      <c r="D2852" s="376" t="s">
        <v>3603</v>
      </c>
      <c r="E2852" s="376" t="s">
        <v>15159</v>
      </c>
      <c r="F2852" s="488"/>
    </row>
    <row r="2853" ht="15.75" customHeight="1">
      <c r="A2853" s="376">
        <v>3738.0</v>
      </c>
      <c r="B2853" s="380" t="s">
        <v>15162</v>
      </c>
      <c r="C2853" s="376" t="s">
        <v>3627</v>
      </c>
      <c r="D2853" s="376" t="s">
        <v>3603</v>
      </c>
      <c r="E2853" s="376" t="s">
        <v>5794</v>
      </c>
      <c r="F2853" s="487"/>
    </row>
    <row r="2854" ht="15.75" customHeight="1">
      <c r="A2854" s="376">
        <v>3747.0</v>
      </c>
      <c r="B2854" s="380" t="s">
        <v>15166</v>
      </c>
      <c r="C2854" s="376" t="s">
        <v>3627</v>
      </c>
      <c r="D2854" s="376" t="s">
        <v>3603</v>
      </c>
      <c r="E2854" s="376" t="s">
        <v>12754</v>
      </c>
      <c r="F2854" s="488"/>
    </row>
    <row r="2855" ht="15.75" customHeight="1">
      <c r="A2855" s="376">
        <v>11649.0</v>
      </c>
      <c r="B2855" s="380" t="s">
        <v>15170</v>
      </c>
      <c r="C2855" s="376" t="s">
        <v>3602</v>
      </c>
      <c r="D2855" s="376" t="s">
        <v>3603</v>
      </c>
      <c r="E2855" s="376" t="s">
        <v>15171</v>
      </c>
      <c r="F2855" s="487"/>
    </row>
    <row r="2856" ht="15.75" customHeight="1">
      <c r="A2856" s="376">
        <v>11650.0</v>
      </c>
      <c r="B2856" s="380" t="s">
        <v>15174</v>
      </c>
      <c r="C2856" s="376" t="s">
        <v>3602</v>
      </c>
      <c r="D2856" s="376" t="s">
        <v>3603</v>
      </c>
      <c r="E2856" s="376" t="s">
        <v>15175</v>
      </c>
      <c r="F2856" s="488"/>
    </row>
    <row r="2857" ht="15.75" customHeight="1">
      <c r="A2857" s="376">
        <v>3742.0</v>
      </c>
      <c r="B2857" s="380" t="s">
        <v>15177</v>
      </c>
      <c r="C2857" s="376" t="s">
        <v>3627</v>
      </c>
      <c r="D2857" s="376" t="s">
        <v>3603</v>
      </c>
      <c r="E2857" s="376" t="s">
        <v>15180</v>
      </c>
      <c r="F2857" s="487"/>
    </row>
    <row r="2858" ht="15.75" customHeight="1">
      <c r="A2858" s="376">
        <v>3746.0</v>
      </c>
      <c r="B2858" s="380" t="s">
        <v>15181</v>
      </c>
      <c r="C2858" s="376" t="s">
        <v>3627</v>
      </c>
      <c r="D2858" s="376" t="s">
        <v>3603</v>
      </c>
      <c r="E2858" s="376" t="s">
        <v>15184</v>
      </c>
      <c r="F2858" s="488"/>
    </row>
    <row r="2859" ht="15.75" customHeight="1">
      <c r="A2859" s="376">
        <v>21106.0</v>
      </c>
      <c r="B2859" s="380" t="s">
        <v>15186</v>
      </c>
      <c r="C2859" s="376" t="s">
        <v>3745</v>
      </c>
      <c r="D2859" s="376" t="s">
        <v>3603</v>
      </c>
      <c r="E2859" s="376" t="s">
        <v>15187</v>
      </c>
      <c r="F2859" s="487"/>
    </row>
    <row r="2860" ht="15.75" customHeight="1">
      <c r="A2860" s="376">
        <v>3755.0</v>
      </c>
      <c r="B2860" s="380" t="s">
        <v>15189</v>
      </c>
      <c r="C2860" s="376" t="s">
        <v>3602</v>
      </c>
      <c r="D2860" s="376" t="s">
        <v>3629</v>
      </c>
      <c r="E2860" s="376" t="s">
        <v>15191</v>
      </c>
      <c r="F2860" s="488"/>
    </row>
    <row r="2861" ht="15.75" customHeight="1">
      <c r="A2861" s="376">
        <v>3750.0</v>
      </c>
      <c r="B2861" s="380" t="s">
        <v>15193</v>
      </c>
      <c r="C2861" s="376" t="s">
        <v>3602</v>
      </c>
      <c r="D2861" s="376" t="s">
        <v>3629</v>
      </c>
      <c r="E2861" s="376" t="s">
        <v>15195</v>
      </c>
      <c r="F2861" s="487"/>
    </row>
    <row r="2862" ht="15.75" customHeight="1">
      <c r="A2862" s="376">
        <v>3756.0</v>
      </c>
      <c r="B2862" s="380" t="s">
        <v>15197</v>
      </c>
      <c r="C2862" s="376" t="s">
        <v>3602</v>
      </c>
      <c r="D2862" s="376" t="s">
        <v>3629</v>
      </c>
      <c r="E2862" s="376" t="s">
        <v>15198</v>
      </c>
      <c r="F2862" s="488"/>
    </row>
    <row r="2863" ht="15.75" customHeight="1">
      <c r="A2863" s="376">
        <v>39377.0</v>
      </c>
      <c r="B2863" s="380" t="s">
        <v>15201</v>
      </c>
      <c r="C2863" s="376" t="s">
        <v>3602</v>
      </c>
      <c r="D2863" s="376" t="s">
        <v>3629</v>
      </c>
      <c r="E2863" s="376" t="s">
        <v>15203</v>
      </c>
      <c r="F2863" s="487"/>
    </row>
    <row r="2864" ht="15.75" customHeight="1">
      <c r="A2864" s="376">
        <v>38191.0</v>
      </c>
      <c r="B2864" s="380" t="s">
        <v>15205</v>
      </c>
      <c r="C2864" s="376" t="s">
        <v>3602</v>
      </c>
      <c r="D2864" s="376" t="s">
        <v>3629</v>
      </c>
      <c r="E2864" s="376" t="s">
        <v>4801</v>
      </c>
      <c r="F2864" s="488"/>
    </row>
    <row r="2865" ht="15.75" customHeight="1">
      <c r="A2865" s="376">
        <v>39381.0</v>
      </c>
      <c r="B2865" s="380" t="s">
        <v>15207</v>
      </c>
      <c r="C2865" s="376" t="s">
        <v>3602</v>
      </c>
      <c r="D2865" s="376" t="s">
        <v>3629</v>
      </c>
      <c r="E2865" s="376" t="s">
        <v>5559</v>
      </c>
      <c r="F2865" s="487"/>
    </row>
    <row r="2866" ht="15.75" customHeight="1">
      <c r="A2866" s="376">
        <v>38780.0</v>
      </c>
      <c r="B2866" s="380" t="s">
        <v>15209</v>
      </c>
      <c r="C2866" s="376" t="s">
        <v>3602</v>
      </c>
      <c r="D2866" s="376" t="s">
        <v>3629</v>
      </c>
      <c r="E2866" s="376" t="s">
        <v>3515</v>
      </c>
      <c r="F2866" s="488"/>
    </row>
    <row r="2867" ht="15.75" customHeight="1">
      <c r="A2867" s="376">
        <v>38781.0</v>
      </c>
      <c r="B2867" s="380" t="s">
        <v>15211</v>
      </c>
      <c r="C2867" s="376" t="s">
        <v>3602</v>
      </c>
      <c r="D2867" s="376" t="s">
        <v>3629</v>
      </c>
      <c r="E2867" s="376" t="s">
        <v>15212</v>
      </c>
      <c r="F2867" s="487"/>
    </row>
    <row r="2868" ht="15.75" customHeight="1">
      <c r="A2868" s="376">
        <v>38192.0</v>
      </c>
      <c r="B2868" s="380" t="s">
        <v>15214</v>
      </c>
      <c r="C2868" s="376" t="s">
        <v>3602</v>
      </c>
      <c r="D2868" s="376" t="s">
        <v>3629</v>
      </c>
      <c r="E2868" s="376" t="s">
        <v>15216</v>
      </c>
      <c r="F2868" s="488"/>
    </row>
    <row r="2869" ht="15.75" customHeight="1">
      <c r="A2869" s="376">
        <v>3753.0</v>
      </c>
      <c r="B2869" s="380" t="s">
        <v>15219</v>
      </c>
      <c r="C2869" s="376" t="s">
        <v>3602</v>
      </c>
      <c r="D2869" s="376" t="s">
        <v>3629</v>
      </c>
      <c r="E2869" s="376" t="s">
        <v>9800</v>
      </c>
      <c r="F2869" s="487"/>
    </row>
    <row r="2870" ht="15.75" customHeight="1">
      <c r="A2870" s="376">
        <v>38782.0</v>
      </c>
      <c r="B2870" s="380" t="s">
        <v>15221</v>
      </c>
      <c r="C2870" s="376" t="s">
        <v>3602</v>
      </c>
      <c r="D2870" s="376" t="s">
        <v>3629</v>
      </c>
      <c r="E2870" s="376" t="s">
        <v>5535</v>
      </c>
      <c r="F2870" s="488"/>
    </row>
    <row r="2871" ht="15.75" customHeight="1">
      <c r="A2871" s="376">
        <v>38778.0</v>
      </c>
      <c r="B2871" s="380" t="s">
        <v>15224</v>
      </c>
      <c r="C2871" s="376" t="s">
        <v>3602</v>
      </c>
      <c r="D2871" s="376" t="s">
        <v>3629</v>
      </c>
      <c r="E2871" s="376" t="s">
        <v>13946</v>
      </c>
      <c r="F2871" s="487"/>
    </row>
    <row r="2872" ht="15.75" customHeight="1">
      <c r="A2872" s="376">
        <v>38779.0</v>
      </c>
      <c r="B2872" s="380" t="s">
        <v>15228</v>
      </c>
      <c r="C2872" s="376" t="s">
        <v>3602</v>
      </c>
      <c r="D2872" s="376" t="s">
        <v>3629</v>
      </c>
      <c r="E2872" s="376" t="s">
        <v>14039</v>
      </c>
      <c r="F2872" s="488"/>
    </row>
    <row r="2873" ht="15.75" customHeight="1">
      <c r="A2873" s="376">
        <v>39388.0</v>
      </c>
      <c r="B2873" s="380" t="s">
        <v>15233</v>
      </c>
      <c r="C2873" s="376" t="s">
        <v>3602</v>
      </c>
      <c r="D2873" s="376" t="s">
        <v>3629</v>
      </c>
      <c r="E2873" s="376" t="s">
        <v>15235</v>
      </c>
      <c r="F2873" s="487"/>
    </row>
    <row r="2874" ht="15.75" customHeight="1">
      <c r="A2874" s="376">
        <v>39387.0</v>
      </c>
      <c r="B2874" s="380" t="s">
        <v>15239</v>
      </c>
      <c r="C2874" s="376" t="s">
        <v>3602</v>
      </c>
      <c r="D2874" s="376" t="s">
        <v>3629</v>
      </c>
      <c r="E2874" s="376" t="s">
        <v>15240</v>
      </c>
      <c r="F2874" s="488"/>
    </row>
    <row r="2875" ht="15.75" customHeight="1">
      <c r="A2875" s="376">
        <v>39386.0</v>
      </c>
      <c r="B2875" s="380" t="s">
        <v>15244</v>
      </c>
      <c r="C2875" s="376" t="s">
        <v>3602</v>
      </c>
      <c r="D2875" s="376" t="s">
        <v>3629</v>
      </c>
      <c r="E2875" s="376" t="s">
        <v>15247</v>
      </c>
      <c r="F2875" s="487"/>
    </row>
    <row r="2876" ht="15.75" customHeight="1">
      <c r="A2876" s="376">
        <v>38194.0</v>
      </c>
      <c r="B2876" s="380" t="s">
        <v>15249</v>
      </c>
      <c r="C2876" s="376" t="s">
        <v>3602</v>
      </c>
      <c r="D2876" s="376" t="s">
        <v>3629</v>
      </c>
      <c r="E2876" s="376" t="s">
        <v>15252</v>
      </c>
      <c r="F2876" s="488"/>
    </row>
    <row r="2877" ht="15.75" customHeight="1">
      <c r="A2877" s="376">
        <v>38193.0</v>
      </c>
      <c r="B2877" s="380" t="s">
        <v>15254</v>
      </c>
      <c r="C2877" s="376" t="s">
        <v>3602</v>
      </c>
      <c r="D2877" s="376" t="s">
        <v>3629</v>
      </c>
      <c r="E2877" s="376" t="s">
        <v>15255</v>
      </c>
      <c r="F2877" s="487"/>
    </row>
    <row r="2878" ht="15.75" customHeight="1">
      <c r="A2878" s="376">
        <v>12216.0</v>
      </c>
      <c r="B2878" s="380" t="s">
        <v>15256</v>
      </c>
      <c r="C2878" s="376" t="s">
        <v>3602</v>
      </c>
      <c r="D2878" s="376" t="s">
        <v>3629</v>
      </c>
      <c r="E2878" s="376" t="s">
        <v>15257</v>
      </c>
      <c r="F2878" s="488"/>
    </row>
    <row r="2879" ht="15.75" customHeight="1">
      <c r="A2879" s="376">
        <v>3757.0</v>
      </c>
      <c r="B2879" s="380" t="s">
        <v>15260</v>
      </c>
      <c r="C2879" s="376" t="s">
        <v>3602</v>
      </c>
      <c r="D2879" s="376" t="s">
        <v>3629</v>
      </c>
      <c r="E2879" s="376" t="s">
        <v>5464</v>
      </c>
      <c r="F2879" s="487"/>
    </row>
    <row r="2880" ht="15.75" customHeight="1">
      <c r="A2880" s="376">
        <v>3758.0</v>
      </c>
      <c r="B2880" s="380" t="s">
        <v>15263</v>
      </c>
      <c r="C2880" s="376" t="s">
        <v>3602</v>
      </c>
      <c r="D2880" s="376" t="s">
        <v>3629</v>
      </c>
      <c r="E2880" s="376" t="s">
        <v>15265</v>
      </c>
      <c r="F2880" s="488"/>
    </row>
    <row r="2881" ht="15.75" customHeight="1">
      <c r="A2881" s="376">
        <v>12214.0</v>
      </c>
      <c r="B2881" s="380" t="s">
        <v>15266</v>
      </c>
      <c r="C2881" s="376" t="s">
        <v>3602</v>
      </c>
      <c r="D2881" s="376" t="s">
        <v>3629</v>
      </c>
      <c r="E2881" s="376" t="s">
        <v>15267</v>
      </c>
      <c r="F2881" s="487"/>
    </row>
    <row r="2882" ht="15.75" customHeight="1">
      <c r="A2882" s="376">
        <v>3749.0</v>
      </c>
      <c r="B2882" s="380" t="s">
        <v>15268</v>
      </c>
      <c r="C2882" s="376" t="s">
        <v>3602</v>
      </c>
      <c r="D2882" s="376" t="s">
        <v>3629</v>
      </c>
      <c r="E2882" s="376" t="s">
        <v>15269</v>
      </c>
      <c r="F2882" s="488"/>
    </row>
    <row r="2883" ht="15.75" customHeight="1">
      <c r="A2883" s="376">
        <v>3751.0</v>
      </c>
      <c r="B2883" s="380" t="s">
        <v>15272</v>
      </c>
      <c r="C2883" s="376" t="s">
        <v>3602</v>
      </c>
      <c r="D2883" s="376" t="s">
        <v>3629</v>
      </c>
      <c r="E2883" s="376" t="s">
        <v>15273</v>
      </c>
      <c r="F2883" s="487"/>
    </row>
    <row r="2884" ht="15.75" customHeight="1">
      <c r="A2884" s="376">
        <v>39376.0</v>
      </c>
      <c r="B2884" s="380" t="s">
        <v>15274</v>
      </c>
      <c r="C2884" s="376" t="s">
        <v>3602</v>
      </c>
      <c r="D2884" s="376" t="s">
        <v>3629</v>
      </c>
      <c r="E2884" s="376" t="s">
        <v>15275</v>
      </c>
      <c r="F2884" s="488"/>
    </row>
    <row r="2885" ht="15.75" customHeight="1">
      <c r="A2885" s="376">
        <v>3752.0</v>
      </c>
      <c r="B2885" s="380" t="s">
        <v>15276</v>
      </c>
      <c r="C2885" s="376" t="s">
        <v>3602</v>
      </c>
      <c r="D2885" s="376" t="s">
        <v>3629</v>
      </c>
      <c r="E2885" s="376" t="s">
        <v>15277</v>
      </c>
      <c r="F2885" s="487"/>
    </row>
    <row r="2886" ht="15.75" customHeight="1">
      <c r="A2886" s="376">
        <v>746.0</v>
      </c>
      <c r="B2886" s="380" t="s">
        <v>15279</v>
      </c>
      <c r="C2886" s="376" t="s">
        <v>3602</v>
      </c>
      <c r="D2886" s="376" t="s">
        <v>3653</v>
      </c>
      <c r="E2886" s="376" t="s">
        <v>15281</v>
      </c>
      <c r="F2886" s="488"/>
    </row>
    <row r="2887" ht="15.75" customHeight="1">
      <c r="A2887" s="376">
        <v>36521.0</v>
      </c>
      <c r="B2887" s="380" t="s">
        <v>15282</v>
      </c>
      <c r="C2887" s="376" t="s">
        <v>3602</v>
      </c>
      <c r="D2887" s="376" t="s">
        <v>3603</v>
      </c>
      <c r="E2887" s="376" t="s">
        <v>15283</v>
      </c>
      <c r="F2887" s="487"/>
    </row>
    <row r="2888" ht="15.75" customHeight="1">
      <c r="A2888" s="376">
        <v>36794.0</v>
      </c>
      <c r="B2888" s="380" t="s">
        <v>15284</v>
      </c>
      <c r="C2888" s="376" t="s">
        <v>3602</v>
      </c>
      <c r="D2888" s="376" t="s">
        <v>3603</v>
      </c>
      <c r="E2888" s="376" t="s">
        <v>15285</v>
      </c>
      <c r="F2888" s="488"/>
    </row>
    <row r="2889" ht="15.75" customHeight="1">
      <c r="A2889" s="376">
        <v>10426.0</v>
      </c>
      <c r="B2889" s="380" t="s">
        <v>15288</v>
      </c>
      <c r="C2889" s="376" t="s">
        <v>3602</v>
      </c>
      <c r="D2889" s="376" t="s">
        <v>3603</v>
      </c>
      <c r="E2889" s="376" t="s">
        <v>15289</v>
      </c>
      <c r="F2889" s="487"/>
    </row>
    <row r="2890" ht="15.75" customHeight="1">
      <c r="A2890" s="376">
        <v>10425.0</v>
      </c>
      <c r="B2890" s="380" t="s">
        <v>15290</v>
      </c>
      <c r="C2890" s="376" t="s">
        <v>3602</v>
      </c>
      <c r="D2890" s="376" t="s">
        <v>3603</v>
      </c>
      <c r="E2890" s="376" t="s">
        <v>15291</v>
      </c>
      <c r="F2890" s="488"/>
    </row>
    <row r="2891" ht="15.75" customHeight="1">
      <c r="A2891" s="376">
        <v>10431.0</v>
      </c>
      <c r="B2891" s="380" t="s">
        <v>15294</v>
      </c>
      <c r="C2891" s="376" t="s">
        <v>3602</v>
      </c>
      <c r="D2891" s="376" t="s">
        <v>3603</v>
      </c>
      <c r="E2891" s="376" t="s">
        <v>15296</v>
      </c>
      <c r="F2891" s="487"/>
    </row>
    <row r="2892" ht="15.75" customHeight="1">
      <c r="A2892" s="376">
        <v>10429.0</v>
      </c>
      <c r="B2892" s="380" t="s">
        <v>15297</v>
      </c>
      <c r="C2892" s="376" t="s">
        <v>3602</v>
      </c>
      <c r="D2892" s="376" t="s">
        <v>3603</v>
      </c>
      <c r="E2892" s="376" t="s">
        <v>15299</v>
      </c>
      <c r="F2892" s="488"/>
    </row>
    <row r="2893" ht="15.75" customHeight="1">
      <c r="A2893" s="376">
        <v>20269.0</v>
      </c>
      <c r="B2893" s="380" t="s">
        <v>15302</v>
      </c>
      <c r="C2893" s="376" t="s">
        <v>3602</v>
      </c>
      <c r="D2893" s="376" t="s">
        <v>3603</v>
      </c>
      <c r="E2893" s="376" t="s">
        <v>15303</v>
      </c>
      <c r="F2893" s="487"/>
    </row>
    <row r="2894" ht="15.75" customHeight="1">
      <c r="A2894" s="376">
        <v>20270.0</v>
      </c>
      <c r="B2894" s="380" t="s">
        <v>15304</v>
      </c>
      <c r="C2894" s="376" t="s">
        <v>3602</v>
      </c>
      <c r="D2894" s="376" t="s">
        <v>3603</v>
      </c>
      <c r="E2894" s="376" t="s">
        <v>15307</v>
      </c>
      <c r="F2894" s="488"/>
    </row>
    <row r="2895" ht="15.75" customHeight="1">
      <c r="A2895" s="376">
        <v>11696.0</v>
      </c>
      <c r="B2895" s="380" t="s">
        <v>15309</v>
      </c>
      <c r="C2895" s="376" t="s">
        <v>3602</v>
      </c>
      <c r="D2895" s="376" t="s">
        <v>3603</v>
      </c>
      <c r="E2895" s="376" t="s">
        <v>15310</v>
      </c>
      <c r="F2895" s="487"/>
    </row>
    <row r="2896" ht="15.75" customHeight="1">
      <c r="A2896" s="376">
        <v>10427.0</v>
      </c>
      <c r="B2896" s="380" t="s">
        <v>15313</v>
      </c>
      <c r="C2896" s="376" t="s">
        <v>3602</v>
      </c>
      <c r="D2896" s="376" t="s">
        <v>3603</v>
      </c>
      <c r="E2896" s="376" t="s">
        <v>15314</v>
      </c>
      <c r="F2896" s="488"/>
    </row>
    <row r="2897" ht="15.75" customHeight="1">
      <c r="A2897" s="376">
        <v>10428.0</v>
      </c>
      <c r="B2897" s="380" t="s">
        <v>15316</v>
      </c>
      <c r="C2897" s="376" t="s">
        <v>3602</v>
      </c>
      <c r="D2897" s="376" t="s">
        <v>3603</v>
      </c>
      <c r="E2897" s="376" t="s">
        <v>15318</v>
      </c>
      <c r="F2897" s="487"/>
    </row>
    <row r="2898" ht="15.75" customHeight="1">
      <c r="A2898" s="376">
        <v>2354.0</v>
      </c>
      <c r="B2898" s="380" t="s">
        <v>15319</v>
      </c>
      <c r="C2898" s="376" t="s">
        <v>3637</v>
      </c>
      <c r="D2898" s="376" t="s">
        <v>3603</v>
      </c>
      <c r="E2898" s="376" t="s">
        <v>15320</v>
      </c>
      <c r="F2898" s="488"/>
    </row>
    <row r="2899" ht="15.75" customHeight="1">
      <c r="A2899" s="376">
        <v>40932.0</v>
      </c>
      <c r="B2899" s="380" t="s">
        <v>15322</v>
      </c>
      <c r="C2899" s="376" t="s">
        <v>4564</v>
      </c>
      <c r="D2899" s="376" t="s">
        <v>3603</v>
      </c>
      <c r="E2899" s="376" t="s">
        <v>15324</v>
      </c>
      <c r="F2899" s="487"/>
    </row>
    <row r="2900" ht="15.75" customHeight="1">
      <c r="A2900" s="376">
        <v>10853.0</v>
      </c>
      <c r="B2900" s="380" t="s">
        <v>15325</v>
      </c>
      <c r="C2900" s="376" t="s">
        <v>3602</v>
      </c>
      <c r="D2900" s="376" t="s">
        <v>3603</v>
      </c>
      <c r="E2900" s="376" t="s">
        <v>6291</v>
      </c>
      <c r="F2900" s="488"/>
    </row>
    <row r="2901" ht="15.75" customHeight="1">
      <c r="A2901" s="376">
        <v>5093.0</v>
      </c>
      <c r="B2901" s="380" t="s">
        <v>15329</v>
      </c>
      <c r="C2901" s="376" t="s">
        <v>5801</v>
      </c>
      <c r="D2901" s="376" t="s">
        <v>3603</v>
      </c>
      <c r="E2901" s="376" t="s">
        <v>7573</v>
      </c>
      <c r="F2901" s="487"/>
    </row>
    <row r="2902" ht="15.75" customHeight="1">
      <c r="A2902" s="376">
        <v>37768.0</v>
      </c>
      <c r="B2902" s="380" t="s">
        <v>15332</v>
      </c>
      <c r="C2902" s="376" t="s">
        <v>3602</v>
      </c>
      <c r="D2902" s="376" t="s">
        <v>3629</v>
      </c>
      <c r="E2902" s="376" t="s">
        <v>15333</v>
      </c>
      <c r="F2902" s="488"/>
    </row>
    <row r="2903" ht="15.75" customHeight="1">
      <c r="A2903" s="376">
        <v>37773.0</v>
      </c>
      <c r="B2903" s="380" t="s">
        <v>15336</v>
      </c>
      <c r="C2903" s="376" t="s">
        <v>3602</v>
      </c>
      <c r="D2903" s="376" t="s">
        <v>3629</v>
      </c>
      <c r="E2903" s="376" t="s">
        <v>15337</v>
      </c>
      <c r="F2903" s="487"/>
    </row>
    <row r="2904" ht="15.75" customHeight="1">
      <c r="A2904" s="376">
        <v>37769.0</v>
      </c>
      <c r="B2904" s="380" t="s">
        <v>15339</v>
      </c>
      <c r="C2904" s="376" t="s">
        <v>3602</v>
      </c>
      <c r="D2904" s="376" t="s">
        <v>3629</v>
      </c>
      <c r="E2904" s="376" t="s">
        <v>15341</v>
      </c>
      <c r="F2904" s="488"/>
    </row>
    <row r="2905" ht="15.75" customHeight="1">
      <c r="A2905" s="376">
        <v>37770.0</v>
      </c>
      <c r="B2905" s="380" t="s">
        <v>15343</v>
      </c>
      <c r="C2905" s="376" t="s">
        <v>3602</v>
      </c>
      <c r="D2905" s="376" t="s">
        <v>3629</v>
      </c>
      <c r="E2905" s="376" t="s">
        <v>15345</v>
      </c>
      <c r="F2905" s="487"/>
    </row>
    <row r="2906" ht="15.75" customHeight="1">
      <c r="A2906" s="376">
        <v>38382.0</v>
      </c>
      <c r="B2906" s="380" t="s">
        <v>15346</v>
      </c>
      <c r="C2906" s="376" t="s">
        <v>3602</v>
      </c>
      <c r="D2906" s="376" t="s">
        <v>3603</v>
      </c>
      <c r="E2906" s="376" t="s">
        <v>4795</v>
      </c>
      <c r="F2906" s="488"/>
    </row>
    <row r="2907" ht="15.75" customHeight="1">
      <c r="A2907" s="376">
        <v>6091.0</v>
      </c>
      <c r="B2907" s="380" t="s">
        <v>15349</v>
      </c>
      <c r="C2907" s="376" t="s">
        <v>3993</v>
      </c>
      <c r="D2907" s="376" t="s">
        <v>3603</v>
      </c>
      <c r="E2907" s="376" t="s">
        <v>15350</v>
      </c>
      <c r="F2907" s="487"/>
    </row>
    <row r="2908" ht="15.75" customHeight="1">
      <c r="A2908" s="376">
        <v>38383.0</v>
      </c>
      <c r="B2908" s="380" t="s">
        <v>15353</v>
      </c>
      <c r="C2908" s="376" t="s">
        <v>3602</v>
      </c>
      <c r="D2908" s="376" t="s">
        <v>3603</v>
      </c>
      <c r="E2908" s="376" t="s">
        <v>3794</v>
      </c>
      <c r="F2908" s="488"/>
    </row>
    <row r="2909" ht="15.75" customHeight="1">
      <c r="A2909" s="376">
        <v>3768.0</v>
      </c>
      <c r="B2909" s="380" t="s">
        <v>15357</v>
      </c>
      <c r="C2909" s="376" t="s">
        <v>3602</v>
      </c>
      <c r="D2909" s="376" t="s">
        <v>3603</v>
      </c>
      <c r="E2909" s="376" t="s">
        <v>4170</v>
      </c>
      <c r="F2909" s="487"/>
    </row>
    <row r="2910" ht="15.75" customHeight="1">
      <c r="A2910" s="376">
        <v>3767.0</v>
      </c>
      <c r="B2910" s="380" t="s">
        <v>15358</v>
      </c>
      <c r="C2910" s="376" t="s">
        <v>3602</v>
      </c>
      <c r="D2910" s="376" t="s">
        <v>3603</v>
      </c>
      <c r="E2910" s="376" t="s">
        <v>3091</v>
      </c>
      <c r="F2910" s="488"/>
    </row>
    <row r="2911" ht="15.75" customHeight="1">
      <c r="A2911" s="376">
        <v>13192.0</v>
      </c>
      <c r="B2911" s="380" t="s">
        <v>15361</v>
      </c>
      <c r="C2911" s="376" t="s">
        <v>3602</v>
      </c>
      <c r="D2911" s="376" t="s">
        <v>3603</v>
      </c>
      <c r="E2911" s="376" t="s">
        <v>15364</v>
      </c>
      <c r="F2911" s="487"/>
    </row>
    <row r="2912" ht="15.75" customHeight="1">
      <c r="A2912" s="376">
        <v>38413.0</v>
      </c>
      <c r="B2912" s="380" t="s">
        <v>15366</v>
      </c>
      <c r="C2912" s="376" t="s">
        <v>3602</v>
      </c>
      <c r="D2912" s="376" t="s">
        <v>3603</v>
      </c>
      <c r="E2912" s="376" t="s">
        <v>15367</v>
      </c>
      <c r="F2912" s="488"/>
    </row>
    <row r="2913" ht="15.75" customHeight="1">
      <c r="A2913" s="376">
        <v>42440.0</v>
      </c>
      <c r="B2913" s="380" t="s">
        <v>15370</v>
      </c>
      <c r="C2913" s="376" t="s">
        <v>3602</v>
      </c>
      <c r="D2913" s="376" t="s">
        <v>3629</v>
      </c>
      <c r="E2913" s="376" t="s">
        <v>15371</v>
      </c>
      <c r="F2913" s="487"/>
    </row>
    <row r="2914" ht="15.75" customHeight="1">
      <c r="A2914" s="376">
        <v>20193.0</v>
      </c>
      <c r="B2914" s="380" t="s">
        <v>15374</v>
      </c>
      <c r="C2914" s="376" t="s">
        <v>15376</v>
      </c>
      <c r="D2914" s="376" t="s">
        <v>3603</v>
      </c>
      <c r="E2914" s="376" t="s">
        <v>5694</v>
      </c>
      <c r="F2914" s="488"/>
    </row>
    <row r="2915" ht="15.75" customHeight="1">
      <c r="A2915" s="376">
        <v>10527.0</v>
      </c>
      <c r="B2915" s="380" t="s">
        <v>15379</v>
      </c>
      <c r="C2915" s="376" t="s">
        <v>15380</v>
      </c>
      <c r="D2915" s="376" t="s">
        <v>3653</v>
      </c>
      <c r="E2915" s="376" t="s">
        <v>13040</v>
      </c>
      <c r="F2915" s="487"/>
    </row>
    <row r="2916" ht="15.75" customHeight="1">
      <c r="A2916" s="376">
        <v>41805.0</v>
      </c>
      <c r="B2916" s="380" t="s">
        <v>15384</v>
      </c>
      <c r="C2916" s="376" t="s">
        <v>4564</v>
      </c>
      <c r="D2916" s="376" t="s">
        <v>3629</v>
      </c>
      <c r="E2916" s="376" t="s">
        <v>12584</v>
      </c>
      <c r="F2916" s="488"/>
    </row>
    <row r="2917" ht="15.75" customHeight="1">
      <c r="A2917" s="376">
        <v>40271.0</v>
      </c>
      <c r="B2917" s="380" t="s">
        <v>15387</v>
      </c>
      <c r="C2917" s="376" t="s">
        <v>4564</v>
      </c>
      <c r="D2917" s="376" t="s">
        <v>3603</v>
      </c>
      <c r="E2917" s="376" t="s">
        <v>4994</v>
      </c>
      <c r="F2917" s="487"/>
    </row>
    <row r="2918" ht="15.75" customHeight="1">
      <c r="A2918" s="376">
        <v>40287.0</v>
      </c>
      <c r="B2918" s="380" t="s">
        <v>15390</v>
      </c>
      <c r="C2918" s="376" t="s">
        <v>4564</v>
      </c>
      <c r="D2918" s="376" t="s">
        <v>3603</v>
      </c>
      <c r="E2918" s="376" t="s">
        <v>4039</v>
      </c>
      <c r="F2918" s="488"/>
    </row>
    <row r="2919" ht="15.75" customHeight="1">
      <c r="A2919" s="376">
        <v>40295.0</v>
      </c>
      <c r="B2919" s="380" t="s">
        <v>15393</v>
      </c>
      <c r="C2919" s="376" t="s">
        <v>3637</v>
      </c>
      <c r="D2919" s="376" t="s">
        <v>3629</v>
      </c>
      <c r="E2919" s="376" t="s">
        <v>6982</v>
      </c>
      <c r="F2919" s="487"/>
    </row>
    <row r="2920" ht="15.75" customHeight="1">
      <c r="A2920" s="376">
        <v>745.0</v>
      </c>
      <c r="B2920" s="380" t="s">
        <v>15396</v>
      </c>
      <c r="C2920" s="376" t="s">
        <v>3637</v>
      </c>
      <c r="D2920" s="376" t="s">
        <v>3629</v>
      </c>
      <c r="E2920" s="376" t="s">
        <v>13787</v>
      </c>
      <c r="F2920" s="488"/>
    </row>
    <row r="2921" ht="15.75" customHeight="1">
      <c r="A2921" s="376">
        <v>4084.0</v>
      </c>
      <c r="B2921" s="380" t="s">
        <v>15397</v>
      </c>
      <c r="C2921" s="376" t="s">
        <v>3637</v>
      </c>
      <c r="D2921" s="376" t="s">
        <v>3629</v>
      </c>
      <c r="E2921" s="376" t="s">
        <v>6723</v>
      </c>
      <c r="F2921" s="487"/>
    </row>
    <row r="2922" ht="15.75" customHeight="1">
      <c r="A2922" s="376">
        <v>743.0</v>
      </c>
      <c r="B2922" s="380" t="s">
        <v>15399</v>
      </c>
      <c r="C2922" s="376" t="s">
        <v>3637</v>
      </c>
      <c r="D2922" s="376" t="s">
        <v>3629</v>
      </c>
      <c r="E2922" s="376" t="s">
        <v>6723</v>
      </c>
      <c r="F2922" s="488"/>
    </row>
    <row r="2923" ht="15.75" customHeight="1">
      <c r="A2923" s="376">
        <v>40293.0</v>
      </c>
      <c r="B2923" s="380" t="s">
        <v>15401</v>
      </c>
      <c r="C2923" s="376" t="s">
        <v>3637</v>
      </c>
      <c r="D2923" s="376" t="s">
        <v>3629</v>
      </c>
      <c r="E2923" s="376" t="s">
        <v>5517</v>
      </c>
      <c r="F2923" s="487"/>
    </row>
    <row r="2924" ht="15.75" customHeight="1">
      <c r="A2924" s="376">
        <v>40294.0</v>
      </c>
      <c r="B2924" s="380" t="s">
        <v>15402</v>
      </c>
      <c r="C2924" s="376" t="s">
        <v>3637</v>
      </c>
      <c r="D2924" s="376" t="s">
        <v>3629</v>
      </c>
      <c r="E2924" s="376" t="s">
        <v>6723</v>
      </c>
      <c r="F2924" s="488"/>
    </row>
    <row r="2925" ht="15.75" customHeight="1">
      <c r="A2925" s="376">
        <v>4085.0</v>
      </c>
      <c r="B2925" s="380" t="s">
        <v>15406</v>
      </c>
      <c r="C2925" s="376" t="s">
        <v>3637</v>
      </c>
      <c r="D2925" s="376" t="s">
        <v>3629</v>
      </c>
      <c r="E2925" s="376" t="s">
        <v>6078</v>
      </c>
      <c r="F2925" s="487"/>
    </row>
    <row r="2926" ht="15.75" customHeight="1">
      <c r="A2926" s="376">
        <v>10775.0</v>
      </c>
      <c r="B2926" s="380" t="s">
        <v>15409</v>
      </c>
      <c r="C2926" s="376" t="s">
        <v>4564</v>
      </c>
      <c r="D2926" s="376" t="s">
        <v>3629</v>
      </c>
      <c r="E2926" s="376" t="s">
        <v>15412</v>
      </c>
      <c r="F2926" s="488"/>
    </row>
    <row r="2927" ht="15.75" customHeight="1">
      <c r="A2927" s="376">
        <v>10776.0</v>
      </c>
      <c r="B2927" s="380" t="s">
        <v>15413</v>
      </c>
      <c r="C2927" s="376" t="s">
        <v>4564</v>
      </c>
      <c r="D2927" s="376" t="s">
        <v>3629</v>
      </c>
      <c r="E2927" s="376" t="s">
        <v>15415</v>
      </c>
      <c r="F2927" s="487"/>
    </row>
    <row r="2928" ht="15.75" customHeight="1">
      <c r="A2928" s="376">
        <v>10779.0</v>
      </c>
      <c r="B2928" s="380" t="s">
        <v>15417</v>
      </c>
      <c r="C2928" s="376" t="s">
        <v>4564</v>
      </c>
      <c r="D2928" s="376" t="s">
        <v>3629</v>
      </c>
      <c r="E2928" s="376" t="s">
        <v>15418</v>
      </c>
      <c r="F2928" s="488"/>
    </row>
    <row r="2929" ht="15.75" customHeight="1">
      <c r="A2929" s="376">
        <v>10777.0</v>
      </c>
      <c r="B2929" s="380" t="s">
        <v>15421</v>
      </c>
      <c r="C2929" s="376" t="s">
        <v>4564</v>
      </c>
      <c r="D2929" s="376" t="s">
        <v>3629</v>
      </c>
      <c r="E2929" s="376" t="s">
        <v>15423</v>
      </c>
      <c r="F2929" s="487"/>
    </row>
    <row r="2930" ht="15.75" customHeight="1">
      <c r="A2930" s="376">
        <v>10778.0</v>
      </c>
      <c r="B2930" s="380" t="s">
        <v>15425</v>
      </c>
      <c r="C2930" s="376" t="s">
        <v>4564</v>
      </c>
      <c r="D2930" s="376" t="s">
        <v>3629</v>
      </c>
      <c r="E2930" s="376" t="s">
        <v>15418</v>
      </c>
      <c r="F2930" s="488"/>
    </row>
    <row r="2931" ht="15.75" customHeight="1">
      <c r="A2931" s="376">
        <v>40339.0</v>
      </c>
      <c r="B2931" s="380" t="s">
        <v>15428</v>
      </c>
      <c r="C2931" s="376" t="s">
        <v>4564</v>
      </c>
      <c r="D2931" s="376" t="s">
        <v>3603</v>
      </c>
      <c r="E2931" s="376" t="s">
        <v>4039</v>
      </c>
      <c r="F2931" s="487"/>
    </row>
    <row r="2932" ht="15.75" customHeight="1">
      <c r="A2932" s="376">
        <v>3355.0</v>
      </c>
      <c r="B2932" s="380" t="s">
        <v>15433</v>
      </c>
      <c r="C2932" s="376" t="s">
        <v>3637</v>
      </c>
      <c r="D2932" s="376" t="s">
        <v>3629</v>
      </c>
      <c r="E2932" s="376" t="s">
        <v>15436</v>
      </c>
      <c r="F2932" s="488"/>
    </row>
    <row r="2933" ht="15.75" customHeight="1">
      <c r="A2933" s="376">
        <v>39814.0</v>
      </c>
      <c r="B2933" s="380" t="s">
        <v>15439</v>
      </c>
      <c r="C2933" s="376" t="s">
        <v>3637</v>
      </c>
      <c r="D2933" s="376" t="s">
        <v>3629</v>
      </c>
      <c r="E2933" s="376" t="s">
        <v>3688</v>
      </c>
      <c r="F2933" s="487"/>
    </row>
    <row r="2934" ht="15.75" customHeight="1">
      <c r="A2934" s="376">
        <v>10749.0</v>
      </c>
      <c r="B2934" s="380" t="s">
        <v>15442</v>
      </c>
      <c r="C2934" s="376" t="s">
        <v>4564</v>
      </c>
      <c r="D2934" s="376" t="s">
        <v>3603</v>
      </c>
      <c r="E2934" s="376" t="s">
        <v>3953</v>
      </c>
      <c r="F2934" s="488"/>
    </row>
    <row r="2935" ht="15.75" customHeight="1">
      <c r="A2935" s="376">
        <v>40290.0</v>
      </c>
      <c r="B2935" s="380" t="s">
        <v>15445</v>
      </c>
      <c r="C2935" s="376" t="s">
        <v>4564</v>
      </c>
      <c r="D2935" s="376" t="s">
        <v>3603</v>
      </c>
      <c r="E2935" s="376" t="s">
        <v>7448</v>
      </c>
      <c r="F2935" s="487"/>
    </row>
    <row r="2936" ht="15.75" customHeight="1">
      <c r="A2936" s="376">
        <v>7252.0</v>
      </c>
      <c r="B2936" s="380" t="s">
        <v>15448</v>
      </c>
      <c r="C2936" s="376" t="s">
        <v>3637</v>
      </c>
      <c r="D2936" s="376" t="s">
        <v>3629</v>
      </c>
      <c r="E2936" s="376" t="s">
        <v>13787</v>
      </c>
      <c r="F2936" s="488"/>
    </row>
    <row r="2937" ht="15.75" customHeight="1">
      <c r="A2937" s="376">
        <v>4778.0</v>
      </c>
      <c r="B2937" s="380" t="s">
        <v>15451</v>
      </c>
      <c r="C2937" s="376" t="s">
        <v>3637</v>
      </c>
      <c r="D2937" s="376" t="s">
        <v>3629</v>
      </c>
      <c r="E2937" s="376" t="s">
        <v>6762</v>
      </c>
      <c r="F2937" s="487"/>
    </row>
    <row r="2938" ht="15.75" customHeight="1">
      <c r="A2938" s="376">
        <v>4780.0</v>
      </c>
      <c r="B2938" s="380" t="s">
        <v>15454</v>
      </c>
      <c r="C2938" s="376" t="s">
        <v>3637</v>
      </c>
      <c r="D2938" s="376" t="s">
        <v>3629</v>
      </c>
      <c r="E2938" s="376" t="s">
        <v>5660</v>
      </c>
      <c r="F2938" s="488"/>
    </row>
    <row r="2939" ht="15.75" customHeight="1">
      <c r="A2939" s="376">
        <v>10809.0</v>
      </c>
      <c r="B2939" s="380" t="s">
        <v>15457</v>
      </c>
      <c r="C2939" s="376" t="s">
        <v>3637</v>
      </c>
      <c r="D2939" s="376" t="s">
        <v>3629</v>
      </c>
      <c r="E2939" s="376" t="s">
        <v>5977</v>
      </c>
      <c r="F2939" s="487"/>
    </row>
    <row r="2940" ht="15.75" customHeight="1">
      <c r="A2940" s="376">
        <v>10811.0</v>
      </c>
      <c r="B2940" s="380" t="s">
        <v>15461</v>
      </c>
      <c r="C2940" s="376" t="s">
        <v>3637</v>
      </c>
      <c r="D2940" s="376" t="s">
        <v>3629</v>
      </c>
      <c r="E2940" s="376" t="s">
        <v>7708</v>
      </c>
      <c r="F2940" s="488"/>
    </row>
    <row r="2941" ht="15.75" customHeight="1">
      <c r="A2941" s="376">
        <v>7247.0</v>
      </c>
      <c r="B2941" s="380" t="s">
        <v>15464</v>
      </c>
      <c r="C2941" s="376" t="s">
        <v>3637</v>
      </c>
      <c r="D2941" s="376" t="s">
        <v>3629</v>
      </c>
      <c r="E2941" s="376" t="s">
        <v>13787</v>
      </c>
      <c r="F2941" s="487"/>
    </row>
    <row r="2942" ht="15.75" customHeight="1">
      <c r="A2942" s="376">
        <v>40291.0</v>
      </c>
      <c r="B2942" s="380" t="s">
        <v>15465</v>
      </c>
      <c r="C2942" s="376" t="s">
        <v>4564</v>
      </c>
      <c r="D2942" s="376" t="s">
        <v>3603</v>
      </c>
      <c r="E2942" s="376" t="s">
        <v>15467</v>
      </c>
      <c r="F2942" s="488"/>
    </row>
    <row r="2943" ht="15.75" customHeight="1">
      <c r="A2943" s="376">
        <v>40275.0</v>
      </c>
      <c r="B2943" s="380" t="s">
        <v>15470</v>
      </c>
      <c r="C2943" s="376" t="s">
        <v>4564</v>
      </c>
      <c r="D2943" s="376" t="s">
        <v>3603</v>
      </c>
      <c r="E2943" s="376" t="s">
        <v>13040</v>
      </c>
      <c r="F2943" s="487"/>
    </row>
    <row r="2944" ht="15.75" customHeight="1">
      <c r="A2944" s="376">
        <v>3777.0</v>
      </c>
      <c r="B2944" s="380" t="s">
        <v>15473</v>
      </c>
      <c r="C2944" s="376" t="s">
        <v>3627</v>
      </c>
      <c r="D2944" s="376" t="s">
        <v>3653</v>
      </c>
      <c r="E2944" s="376" t="s">
        <v>12267</v>
      </c>
      <c r="F2944" s="488"/>
    </row>
    <row r="2945" ht="15.75" customHeight="1">
      <c r="A2945" s="376">
        <v>43067.0</v>
      </c>
      <c r="B2945" s="380" t="s">
        <v>15475</v>
      </c>
      <c r="C2945" s="376" t="s">
        <v>3627</v>
      </c>
      <c r="D2945" s="376" t="s">
        <v>3603</v>
      </c>
      <c r="E2945" s="376" t="s">
        <v>5332</v>
      </c>
      <c r="F2945" s="487"/>
    </row>
    <row r="2946" ht="15.75" customHeight="1">
      <c r="A2946" s="376">
        <v>3779.0</v>
      </c>
      <c r="B2946" s="380" t="s">
        <v>15478</v>
      </c>
      <c r="C2946" s="376" t="s">
        <v>3730</v>
      </c>
      <c r="D2946" s="376" t="s">
        <v>3603</v>
      </c>
      <c r="E2946" s="376" t="s">
        <v>15155</v>
      </c>
      <c r="F2946" s="488"/>
    </row>
    <row r="2947" ht="15.75" customHeight="1">
      <c r="A2947" s="376">
        <v>3798.0</v>
      </c>
      <c r="B2947" s="380" t="s">
        <v>15481</v>
      </c>
      <c r="C2947" s="376" t="s">
        <v>3602</v>
      </c>
      <c r="D2947" s="376" t="s">
        <v>3629</v>
      </c>
      <c r="E2947" s="376" t="s">
        <v>15483</v>
      </c>
      <c r="F2947" s="487"/>
    </row>
    <row r="2948" ht="15.75" customHeight="1">
      <c r="A2948" s="376">
        <v>38769.0</v>
      </c>
      <c r="B2948" s="380" t="s">
        <v>15486</v>
      </c>
      <c r="C2948" s="376" t="s">
        <v>3602</v>
      </c>
      <c r="D2948" s="376" t="s">
        <v>3629</v>
      </c>
      <c r="E2948" s="376" t="s">
        <v>15487</v>
      </c>
      <c r="F2948" s="488"/>
    </row>
    <row r="2949" ht="15.75" customHeight="1">
      <c r="A2949" s="376">
        <v>39510.0</v>
      </c>
      <c r="B2949" s="380" t="s">
        <v>15490</v>
      </c>
      <c r="C2949" s="376" t="s">
        <v>3602</v>
      </c>
      <c r="D2949" s="376" t="s">
        <v>3629</v>
      </c>
      <c r="E2949" s="376" t="s">
        <v>15491</v>
      </c>
      <c r="F2949" s="487"/>
    </row>
    <row r="2950" ht="15.75" customHeight="1">
      <c r="A2950" s="376">
        <v>38776.0</v>
      </c>
      <c r="B2950" s="380" t="s">
        <v>15492</v>
      </c>
      <c r="C2950" s="376" t="s">
        <v>3602</v>
      </c>
      <c r="D2950" s="376" t="s">
        <v>3629</v>
      </c>
      <c r="E2950" s="376" t="s">
        <v>15495</v>
      </c>
      <c r="F2950" s="488"/>
    </row>
    <row r="2951" ht="15.75" customHeight="1">
      <c r="A2951" s="376">
        <v>38774.0</v>
      </c>
      <c r="B2951" s="380" t="s">
        <v>15498</v>
      </c>
      <c r="C2951" s="376" t="s">
        <v>3602</v>
      </c>
      <c r="D2951" s="376" t="s">
        <v>3629</v>
      </c>
      <c r="E2951" s="376" t="s">
        <v>15500</v>
      </c>
      <c r="F2951" s="487"/>
    </row>
    <row r="2952" ht="15.75" customHeight="1">
      <c r="A2952" s="376">
        <v>42977.0</v>
      </c>
      <c r="B2952" s="380" t="s">
        <v>15501</v>
      </c>
      <c r="C2952" s="376" t="s">
        <v>3602</v>
      </c>
      <c r="D2952" s="376" t="s">
        <v>3629</v>
      </c>
      <c r="E2952" s="376" t="s">
        <v>15502</v>
      </c>
      <c r="F2952" s="488"/>
    </row>
    <row r="2953" ht="15.75" customHeight="1">
      <c r="A2953" s="376">
        <v>38889.0</v>
      </c>
      <c r="B2953" s="380" t="s">
        <v>15503</v>
      </c>
      <c r="C2953" s="376" t="s">
        <v>3602</v>
      </c>
      <c r="D2953" s="376" t="s">
        <v>3629</v>
      </c>
      <c r="E2953" s="376" t="s">
        <v>15505</v>
      </c>
      <c r="F2953" s="487"/>
    </row>
    <row r="2954" ht="15.75" customHeight="1">
      <c r="A2954" s="376">
        <v>38784.0</v>
      </c>
      <c r="B2954" s="380" t="s">
        <v>15507</v>
      </c>
      <c r="C2954" s="376" t="s">
        <v>3602</v>
      </c>
      <c r="D2954" s="376" t="s">
        <v>3629</v>
      </c>
      <c r="E2954" s="376" t="s">
        <v>3395</v>
      </c>
      <c r="F2954" s="488"/>
    </row>
    <row r="2955" ht="15.75" customHeight="1">
      <c r="A2955" s="376">
        <v>3788.0</v>
      </c>
      <c r="B2955" s="380" t="s">
        <v>15510</v>
      </c>
      <c r="C2955" s="376" t="s">
        <v>3602</v>
      </c>
      <c r="D2955" s="376" t="s">
        <v>3629</v>
      </c>
      <c r="E2955" s="376" t="s">
        <v>7496</v>
      </c>
      <c r="F2955" s="487"/>
    </row>
    <row r="2956" ht="15.75" customHeight="1">
      <c r="A2956" s="376">
        <v>12230.0</v>
      </c>
      <c r="B2956" s="380" t="s">
        <v>15513</v>
      </c>
      <c r="C2956" s="376" t="s">
        <v>3602</v>
      </c>
      <c r="D2956" s="376" t="s">
        <v>3629</v>
      </c>
      <c r="E2956" s="376" t="s">
        <v>15514</v>
      </c>
      <c r="F2956" s="488"/>
    </row>
    <row r="2957" ht="15.75" customHeight="1">
      <c r="A2957" s="376">
        <v>3780.0</v>
      </c>
      <c r="B2957" s="380" t="s">
        <v>15516</v>
      </c>
      <c r="C2957" s="376" t="s">
        <v>3602</v>
      </c>
      <c r="D2957" s="376" t="s">
        <v>3629</v>
      </c>
      <c r="E2957" s="376" t="s">
        <v>15518</v>
      </c>
      <c r="F2957" s="487"/>
    </row>
    <row r="2958" ht="15.75" customHeight="1">
      <c r="A2958" s="376">
        <v>12231.0</v>
      </c>
      <c r="B2958" s="380" t="s">
        <v>15519</v>
      </c>
      <c r="C2958" s="376" t="s">
        <v>3602</v>
      </c>
      <c r="D2958" s="376" t="s">
        <v>3629</v>
      </c>
      <c r="E2958" s="376" t="s">
        <v>13975</v>
      </c>
      <c r="F2958" s="488"/>
    </row>
    <row r="2959" ht="15.75" customHeight="1">
      <c r="A2959" s="376">
        <v>3811.0</v>
      </c>
      <c r="B2959" s="380" t="s">
        <v>15522</v>
      </c>
      <c r="C2959" s="376" t="s">
        <v>3602</v>
      </c>
      <c r="D2959" s="376" t="s">
        <v>3629</v>
      </c>
      <c r="E2959" s="376" t="s">
        <v>15523</v>
      </c>
      <c r="F2959" s="487"/>
    </row>
    <row r="2960" ht="15.75" customHeight="1">
      <c r="A2960" s="376">
        <v>12232.0</v>
      </c>
      <c r="B2960" s="380" t="s">
        <v>15525</v>
      </c>
      <c r="C2960" s="376" t="s">
        <v>3602</v>
      </c>
      <c r="D2960" s="376" t="s">
        <v>3629</v>
      </c>
      <c r="E2960" s="376" t="s">
        <v>4456</v>
      </c>
      <c r="F2960" s="488"/>
    </row>
    <row r="2961" ht="15.75" customHeight="1">
      <c r="A2961" s="376">
        <v>3799.0</v>
      </c>
      <c r="B2961" s="380" t="s">
        <v>15527</v>
      </c>
      <c r="C2961" s="376" t="s">
        <v>3602</v>
      </c>
      <c r="D2961" s="376" t="s">
        <v>3629</v>
      </c>
      <c r="E2961" s="376" t="s">
        <v>15529</v>
      </c>
      <c r="F2961" s="487"/>
    </row>
    <row r="2962" ht="15.75" customHeight="1">
      <c r="A2962" s="376">
        <v>12239.0</v>
      </c>
      <c r="B2962" s="380" t="s">
        <v>15530</v>
      </c>
      <c r="C2962" s="376" t="s">
        <v>3602</v>
      </c>
      <c r="D2962" s="376" t="s">
        <v>3629</v>
      </c>
      <c r="E2962" s="376" t="s">
        <v>11844</v>
      </c>
      <c r="F2962" s="488"/>
    </row>
    <row r="2963" ht="15.75" customHeight="1">
      <c r="A2963" s="376">
        <v>38773.0</v>
      </c>
      <c r="B2963" s="380" t="s">
        <v>15534</v>
      </c>
      <c r="C2963" s="376" t="s">
        <v>3602</v>
      </c>
      <c r="D2963" s="376" t="s">
        <v>3629</v>
      </c>
      <c r="E2963" s="376" t="s">
        <v>5453</v>
      </c>
      <c r="F2963" s="487"/>
    </row>
    <row r="2964" ht="15.75" customHeight="1">
      <c r="A2964" s="376">
        <v>12271.0</v>
      </c>
      <c r="B2964" s="380" t="s">
        <v>15538</v>
      </c>
      <c r="C2964" s="376" t="s">
        <v>3602</v>
      </c>
      <c r="D2964" s="376" t="s">
        <v>3629</v>
      </c>
      <c r="E2964" s="376" t="s">
        <v>15539</v>
      </c>
      <c r="F2964" s="488"/>
    </row>
    <row r="2965" ht="15.75" customHeight="1">
      <c r="A2965" s="376">
        <v>38785.0</v>
      </c>
      <c r="B2965" s="380" t="s">
        <v>15541</v>
      </c>
      <c r="C2965" s="376" t="s">
        <v>3602</v>
      </c>
      <c r="D2965" s="376" t="s">
        <v>3629</v>
      </c>
      <c r="E2965" s="376" t="s">
        <v>15543</v>
      </c>
      <c r="F2965" s="487"/>
    </row>
    <row r="2966" ht="15.75" customHeight="1">
      <c r="A2966" s="376">
        <v>38786.0</v>
      </c>
      <c r="B2966" s="380" t="s">
        <v>15544</v>
      </c>
      <c r="C2966" s="376" t="s">
        <v>3602</v>
      </c>
      <c r="D2966" s="376" t="s">
        <v>3629</v>
      </c>
      <c r="E2966" s="376" t="s">
        <v>15545</v>
      </c>
      <c r="F2966" s="488"/>
    </row>
    <row r="2967" ht="15.75" customHeight="1">
      <c r="A2967" s="376">
        <v>39385.0</v>
      </c>
      <c r="B2967" s="380" t="s">
        <v>15549</v>
      </c>
      <c r="C2967" s="376" t="s">
        <v>3602</v>
      </c>
      <c r="D2967" s="376" t="s">
        <v>3629</v>
      </c>
      <c r="E2967" s="376" t="s">
        <v>15550</v>
      </c>
      <c r="F2967" s="487"/>
    </row>
    <row r="2968" ht="15.75" customHeight="1">
      <c r="A2968" s="376">
        <v>39389.0</v>
      </c>
      <c r="B2968" s="380" t="s">
        <v>15551</v>
      </c>
      <c r="C2968" s="376" t="s">
        <v>3602</v>
      </c>
      <c r="D2968" s="376" t="s">
        <v>3629</v>
      </c>
      <c r="E2968" s="376" t="s">
        <v>15552</v>
      </c>
      <c r="F2968" s="488"/>
    </row>
    <row r="2969" ht="15.75" customHeight="1">
      <c r="A2969" s="376">
        <v>39390.0</v>
      </c>
      <c r="B2969" s="380" t="s">
        <v>15553</v>
      </c>
      <c r="C2969" s="376" t="s">
        <v>3602</v>
      </c>
      <c r="D2969" s="376" t="s">
        <v>3629</v>
      </c>
      <c r="E2969" s="376" t="s">
        <v>15555</v>
      </c>
      <c r="F2969" s="487"/>
    </row>
    <row r="2970" ht="15.75" customHeight="1">
      <c r="A2970" s="376">
        <v>39391.0</v>
      </c>
      <c r="B2970" s="380" t="s">
        <v>15558</v>
      </c>
      <c r="C2970" s="376" t="s">
        <v>3602</v>
      </c>
      <c r="D2970" s="376" t="s">
        <v>3629</v>
      </c>
      <c r="E2970" s="376" t="s">
        <v>15559</v>
      </c>
      <c r="F2970" s="488"/>
    </row>
    <row r="2971" ht="15.75" customHeight="1">
      <c r="A2971" s="376">
        <v>3803.0</v>
      </c>
      <c r="B2971" s="380" t="s">
        <v>15561</v>
      </c>
      <c r="C2971" s="376" t="s">
        <v>3602</v>
      </c>
      <c r="D2971" s="376" t="s">
        <v>3629</v>
      </c>
      <c r="E2971" s="376" t="s">
        <v>15563</v>
      </c>
      <c r="F2971" s="487"/>
    </row>
    <row r="2972" ht="15.75" customHeight="1">
      <c r="A2972" s="376">
        <v>38770.0</v>
      </c>
      <c r="B2972" s="380" t="s">
        <v>15564</v>
      </c>
      <c r="C2972" s="376" t="s">
        <v>3602</v>
      </c>
      <c r="D2972" s="376" t="s">
        <v>3629</v>
      </c>
      <c r="E2972" s="376" t="s">
        <v>10874</v>
      </c>
      <c r="F2972" s="488"/>
    </row>
    <row r="2973" ht="15.75" customHeight="1">
      <c r="A2973" s="376">
        <v>12267.0</v>
      </c>
      <c r="B2973" s="380" t="s">
        <v>15568</v>
      </c>
      <c r="C2973" s="376" t="s">
        <v>3602</v>
      </c>
      <c r="D2973" s="376" t="s">
        <v>3629</v>
      </c>
      <c r="E2973" s="376" t="s">
        <v>15569</v>
      </c>
      <c r="F2973" s="487"/>
    </row>
    <row r="2974" ht="15.75" customHeight="1">
      <c r="A2974" s="376">
        <v>43068.0</v>
      </c>
      <c r="B2974" s="380" t="s">
        <v>15570</v>
      </c>
      <c r="C2974" s="376" t="s">
        <v>3602</v>
      </c>
      <c r="D2974" s="376" t="s">
        <v>3629</v>
      </c>
      <c r="E2974" s="376" t="s">
        <v>15573</v>
      </c>
      <c r="F2974" s="488"/>
    </row>
    <row r="2975" ht="15.75" customHeight="1">
      <c r="A2975" s="376">
        <v>12266.0</v>
      </c>
      <c r="B2975" s="380" t="s">
        <v>15574</v>
      </c>
      <c r="C2975" s="376" t="s">
        <v>3602</v>
      </c>
      <c r="D2975" s="376" t="s">
        <v>3629</v>
      </c>
      <c r="E2975" s="376" t="s">
        <v>15575</v>
      </c>
      <c r="F2975" s="487"/>
    </row>
    <row r="2976" ht="15.75" customHeight="1">
      <c r="A2976" s="376">
        <v>39378.0</v>
      </c>
      <c r="B2976" s="380" t="s">
        <v>15578</v>
      </c>
      <c r="C2976" s="376" t="s">
        <v>3602</v>
      </c>
      <c r="D2976" s="376" t="s">
        <v>3629</v>
      </c>
      <c r="E2976" s="376" t="s">
        <v>15579</v>
      </c>
      <c r="F2976" s="488"/>
    </row>
    <row r="2977" ht="15.75" customHeight="1">
      <c r="A2977" s="376">
        <v>43543.0</v>
      </c>
      <c r="B2977" s="380" t="s">
        <v>15581</v>
      </c>
      <c r="C2977" s="376" t="s">
        <v>3602</v>
      </c>
      <c r="D2977" s="376" t="s">
        <v>3629</v>
      </c>
      <c r="E2977" s="376" t="s">
        <v>15584</v>
      </c>
      <c r="F2977" s="487"/>
    </row>
    <row r="2978" ht="15.75" customHeight="1">
      <c r="A2978" s="376">
        <v>38775.0</v>
      </c>
      <c r="B2978" s="380" t="s">
        <v>15585</v>
      </c>
      <c r="C2978" s="376" t="s">
        <v>3602</v>
      </c>
      <c r="D2978" s="376" t="s">
        <v>3629</v>
      </c>
      <c r="E2978" s="376" t="s">
        <v>15586</v>
      </c>
      <c r="F2978" s="488"/>
    </row>
    <row r="2979" ht="15.75" customHeight="1">
      <c r="A2979" s="376">
        <v>21119.0</v>
      </c>
      <c r="B2979" s="380" t="s">
        <v>15589</v>
      </c>
      <c r="C2979" s="376" t="s">
        <v>3602</v>
      </c>
      <c r="D2979" s="376" t="s">
        <v>3603</v>
      </c>
      <c r="E2979" s="376" t="s">
        <v>3929</v>
      </c>
      <c r="F2979" s="487"/>
    </row>
    <row r="2980" ht="15.75" customHeight="1">
      <c r="A2980" s="376">
        <v>37974.0</v>
      </c>
      <c r="B2980" s="380" t="s">
        <v>15592</v>
      </c>
      <c r="C2980" s="376" t="s">
        <v>3602</v>
      </c>
      <c r="D2980" s="376" t="s">
        <v>3603</v>
      </c>
      <c r="E2980" s="376" t="s">
        <v>5369</v>
      </c>
      <c r="F2980" s="488"/>
    </row>
    <row r="2981" ht="15.75" customHeight="1">
      <c r="A2981" s="376">
        <v>37975.0</v>
      </c>
      <c r="B2981" s="380" t="s">
        <v>15596</v>
      </c>
      <c r="C2981" s="376" t="s">
        <v>3602</v>
      </c>
      <c r="D2981" s="376" t="s">
        <v>3603</v>
      </c>
      <c r="E2981" s="376" t="s">
        <v>15597</v>
      </c>
      <c r="F2981" s="487"/>
    </row>
    <row r="2982" ht="15.75" customHeight="1">
      <c r="A2982" s="376">
        <v>37976.0</v>
      </c>
      <c r="B2982" s="380" t="s">
        <v>15600</v>
      </c>
      <c r="C2982" s="376" t="s">
        <v>3602</v>
      </c>
      <c r="D2982" s="376" t="s">
        <v>3603</v>
      </c>
      <c r="E2982" s="376" t="s">
        <v>4866</v>
      </c>
      <c r="F2982" s="488"/>
    </row>
    <row r="2983" ht="15.75" customHeight="1">
      <c r="A2983" s="376">
        <v>37977.0</v>
      </c>
      <c r="B2983" s="380" t="s">
        <v>15602</v>
      </c>
      <c r="C2983" s="376" t="s">
        <v>3602</v>
      </c>
      <c r="D2983" s="376" t="s">
        <v>3603</v>
      </c>
      <c r="E2983" s="376" t="s">
        <v>13530</v>
      </c>
      <c r="F2983" s="487"/>
    </row>
    <row r="2984" ht="15.75" customHeight="1">
      <c r="A2984" s="376">
        <v>37978.0</v>
      </c>
      <c r="B2984" s="380" t="s">
        <v>15605</v>
      </c>
      <c r="C2984" s="376" t="s">
        <v>3602</v>
      </c>
      <c r="D2984" s="376" t="s">
        <v>3603</v>
      </c>
      <c r="E2984" s="376" t="s">
        <v>15606</v>
      </c>
      <c r="F2984" s="488"/>
    </row>
    <row r="2985" ht="15.75" customHeight="1">
      <c r="A2985" s="376">
        <v>37979.0</v>
      </c>
      <c r="B2985" s="380" t="s">
        <v>15609</v>
      </c>
      <c r="C2985" s="376" t="s">
        <v>3602</v>
      </c>
      <c r="D2985" s="376" t="s">
        <v>3603</v>
      </c>
      <c r="E2985" s="376" t="s">
        <v>15610</v>
      </c>
      <c r="F2985" s="487"/>
    </row>
    <row r="2986" ht="15.75" customHeight="1">
      <c r="A2986" s="376">
        <v>37980.0</v>
      </c>
      <c r="B2986" s="380" t="s">
        <v>15611</v>
      </c>
      <c r="C2986" s="376" t="s">
        <v>3602</v>
      </c>
      <c r="D2986" s="376" t="s">
        <v>3603</v>
      </c>
      <c r="E2986" s="376" t="s">
        <v>15612</v>
      </c>
      <c r="F2986" s="488"/>
    </row>
    <row r="2987" ht="15.75" customHeight="1">
      <c r="A2987" s="376">
        <v>36147.0</v>
      </c>
      <c r="B2987" s="380" t="s">
        <v>15615</v>
      </c>
      <c r="C2987" s="376" t="s">
        <v>5801</v>
      </c>
      <c r="D2987" s="376" t="s">
        <v>3603</v>
      </c>
      <c r="E2987" s="376" t="s">
        <v>15617</v>
      </c>
      <c r="F2987" s="487"/>
    </row>
    <row r="2988" ht="15.75" customHeight="1">
      <c r="A2988" s="376">
        <v>12731.0</v>
      </c>
      <c r="B2988" s="380" t="s">
        <v>15619</v>
      </c>
      <c r="C2988" s="376" t="s">
        <v>3602</v>
      </c>
      <c r="D2988" s="376" t="s">
        <v>3629</v>
      </c>
      <c r="E2988" s="376" t="s">
        <v>15620</v>
      </c>
      <c r="F2988" s="488"/>
    </row>
    <row r="2989" ht="15.75" customHeight="1">
      <c r="A2989" s="376">
        <v>12723.0</v>
      </c>
      <c r="B2989" s="380" t="s">
        <v>15623</v>
      </c>
      <c r="C2989" s="376" t="s">
        <v>3602</v>
      </c>
      <c r="D2989" s="376" t="s">
        <v>3629</v>
      </c>
      <c r="E2989" s="376" t="s">
        <v>5353</v>
      </c>
      <c r="F2989" s="487"/>
    </row>
    <row r="2990" ht="15.75" customHeight="1">
      <c r="A2990" s="376">
        <v>12724.0</v>
      </c>
      <c r="B2990" s="380" t="s">
        <v>15627</v>
      </c>
      <c r="C2990" s="376" t="s">
        <v>3602</v>
      </c>
      <c r="D2990" s="376" t="s">
        <v>3629</v>
      </c>
      <c r="E2990" s="376" t="s">
        <v>5453</v>
      </c>
      <c r="F2990" s="488"/>
    </row>
    <row r="2991" ht="15.75" customHeight="1">
      <c r="A2991" s="376">
        <v>12725.0</v>
      </c>
      <c r="B2991" s="380" t="s">
        <v>15630</v>
      </c>
      <c r="C2991" s="376" t="s">
        <v>3602</v>
      </c>
      <c r="D2991" s="376" t="s">
        <v>3629</v>
      </c>
      <c r="E2991" s="376" t="s">
        <v>6973</v>
      </c>
      <c r="F2991" s="487"/>
    </row>
    <row r="2992" ht="15.75" customHeight="1">
      <c r="A2992" s="376">
        <v>12726.0</v>
      </c>
      <c r="B2992" s="380" t="s">
        <v>15634</v>
      </c>
      <c r="C2992" s="376" t="s">
        <v>3602</v>
      </c>
      <c r="D2992" s="376" t="s">
        <v>3629</v>
      </c>
      <c r="E2992" s="376" t="s">
        <v>4810</v>
      </c>
      <c r="F2992" s="488"/>
    </row>
    <row r="2993" ht="15.75" customHeight="1">
      <c r="A2993" s="376">
        <v>12727.0</v>
      </c>
      <c r="B2993" s="380" t="s">
        <v>15638</v>
      </c>
      <c r="C2993" s="376" t="s">
        <v>3602</v>
      </c>
      <c r="D2993" s="376" t="s">
        <v>3629</v>
      </c>
      <c r="E2993" s="376" t="s">
        <v>15640</v>
      </c>
      <c r="F2993" s="487"/>
    </row>
    <row r="2994" ht="15.75" customHeight="1">
      <c r="A2994" s="376">
        <v>12728.0</v>
      </c>
      <c r="B2994" s="380" t="s">
        <v>15641</v>
      </c>
      <c r="C2994" s="376" t="s">
        <v>3602</v>
      </c>
      <c r="D2994" s="376" t="s">
        <v>3629</v>
      </c>
      <c r="E2994" s="376" t="s">
        <v>15644</v>
      </c>
      <c r="F2994" s="488"/>
    </row>
    <row r="2995" ht="15.75" customHeight="1">
      <c r="A2995" s="376">
        <v>12729.0</v>
      </c>
      <c r="B2995" s="380" t="s">
        <v>15646</v>
      </c>
      <c r="C2995" s="376" t="s">
        <v>3602</v>
      </c>
      <c r="D2995" s="376" t="s">
        <v>3629</v>
      </c>
      <c r="E2995" s="376" t="s">
        <v>15649</v>
      </c>
      <c r="F2995" s="487"/>
    </row>
    <row r="2996" ht="15.75" customHeight="1">
      <c r="A2996" s="376">
        <v>12730.0</v>
      </c>
      <c r="B2996" s="380" t="s">
        <v>15651</v>
      </c>
      <c r="C2996" s="376" t="s">
        <v>3602</v>
      </c>
      <c r="D2996" s="376" t="s">
        <v>3629</v>
      </c>
      <c r="E2996" s="376" t="s">
        <v>15652</v>
      </c>
      <c r="F2996" s="488"/>
    </row>
    <row r="2997" ht="15.75" customHeight="1">
      <c r="A2997" s="376">
        <v>3840.0</v>
      </c>
      <c r="B2997" s="380" t="s">
        <v>15655</v>
      </c>
      <c r="C2997" s="376" t="s">
        <v>3602</v>
      </c>
      <c r="D2997" s="376" t="s">
        <v>3629</v>
      </c>
      <c r="E2997" s="376" t="s">
        <v>15656</v>
      </c>
      <c r="F2997" s="487"/>
    </row>
    <row r="2998" ht="15.75" customHeight="1">
      <c r="A2998" s="376">
        <v>3838.0</v>
      </c>
      <c r="B2998" s="380" t="s">
        <v>15660</v>
      </c>
      <c r="C2998" s="376" t="s">
        <v>3602</v>
      </c>
      <c r="D2998" s="376" t="s">
        <v>3629</v>
      </c>
      <c r="E2998" s="376" t="s">
        <v>15661</v>
      </c>
      <c r="F2998" s="488"/>
    </row>
    <row r="2999" ht="15.75" customHeight="1">
      <c r="A2999" s="376">
        <v>3844.0</v>
      </c>
      <c r="B2999" s="380" t="s">
        <v>15664</v>
      </c>
      <c r="C2999" s="376" t="s">
        <v>3602</v>
      </c>
      <c r="D2999" s="376" t="s">
        <v>3629</v>
      </c>
      <c r="E2999" s="376" t="s">
        <v>15665</v>
      </c>
      <c r="F2999" s="487"/>
    </row>
    <row r="3000" ht="15.75" customHeight="1">
      <c r="A3000" s="376">
        <v>3839.0</v>
      </c>
      <c r="B3000" s="380" t="s">
        <v>15666</v>
      </c>
      <c r="C3000" s="376" t="s">
        <v>3602</v>
      </c>
      <c r="D3000" s="376" t="s">
        <v>3629</v>
      </c>
      <c r="E3000" s="376" t="s">
        <v>15668</v>
      </c>
      <c r="F3000" s="488"/>
    </row>
    <row r="3001" ht="15.75" customHeight="1">
      <c r="A3001" s="376">
        <v>3843.0</v>
      </c>
      <c r="B3001" s="380" t="s">
        <v>15671</v>
      </c>
      <c r="C3001" s="376" t="s">
        <v>3602</v>
      </c>
      <c r="D3001" s="376" t="s">
        <v>3629</v>
      </c>
      <c r="E3001" s="376" t="s">
        <v>15674</v>
      </c>
      <c r="F3001" s="487"/>
    </row>
    <row r="3002" ht="15.75" customHeight="1">
      <c r="A3002" s="376">
        <v>3900.0</v>
      </c>
      <c r="B3002" s="380" t="s">
        <v>15677</v>
      </c>
      <c r="C3002" s="376" t="s">
        <v>3602</v>
      </c>
      <c r="D3002" s="376" t="s">
        <v>3603</v>
      </c>
      <c r="E3002" s="376" t="s">
        <v>15680</v>
      </c>
      <c r="F3002" s="488"/>
    </row>
    <row r="3003" ht="15.75" customHeight="1">
      <c r="A3003" s="376">
        <v>3846.0</v>
      </c>
      <c r="B3003" s="380" t="s">
        <v>15684</v>
      </c>
      <c r="C3003" s="376" t="s">
        <v>3602</v>
      </c>
      <c r="D3003" s="376" t="s">
        <v>3603</v>
      </c>
      <c r="E3003" s="376" t="s">
        <v>15685</v>
      </c>
      <c r="F3003" s="487"/>
    </row>
    <row r="3004" ht="15.75" customHeight="1">
      <c r="A3004" s="376">
        <v>3886.0</v>
      </c>
      <c r="B3004" s="380" t="s">
        <v>15688</v>
      </c>
      <c r="C3004" s="376" t="s">
        <v>3602</v>
      </c>
      <c r="D3004" s="376" t="s">
        <v>3603</v>
      </c>
      <c r="E3004" s="376" t="s">
        <v>15690</v>
      </c>
      <c r="F3004" s="488"/>
    </row>
    <row r="3005" ht="15.75" customHeight="1">
      <c r="A3005" s="376">
        <v>3854.0</v>
      </c>
      <c r="B3005" s="380" t="s">
        <v>15691</v>
      </c>
      <c r="C3005" s="376" t="s">
        <v>3602</v>
      </c>
      <c r="D3005" s="376" t="s">
        <v>3603</v>
      </c>
      <c r="E3005" s="376" t="s">
        <v>4824</v>
      </c>
      <c r="F3005" s="487"/>
    </row>
    <row r="3006" ht="15.75" customHeight="1">
      <c r="A3006" s="376">
        <v>3873.0</v>
      </c>
      <c r="B3006" s="380" t="s">
        <v>15692</v>
      </c>
      <c r="C3006" s="376" t="s">
        <v>3602</v>
      </c>
      <c r="D3006" s="376" t="s">
        <v>3603</v>
      </c>
      <c r="E3006" s="376" t="s">
        <v>15696</v>
      </c>
      <c r="F3006" s="488"/>
    </row>
    <row r="3007" ht="15.75" customHeight="1">
      <c r="A3007" s="376">
        <v>38021.0</v>
      </c>
      <c r="B3007" s="380" t="s">
        <v>15698</v>
      </c>
      <c r="C3007" s="376" t="s">
        <v>3602</v>
      </c>
      <c r="D3007" s="376" t="s">
        <v>3603</v>
      </c>
      <c r="E3007" s="376" t="s">
        <v>15701</v>
      </c>
      <c r="F3007" s="487"/>
    </row>
    <row r="3008" ht="15.75" customHeight="1">
      <c r="A3008" s="376">
        <v>3847.0</v>
      </c>
      <c r="B3008" s="380" t="s">
        <v>15703</v>
      </c>
      <c r="C3008" s="376" t="s">
        <v>3602</v>
      </c>
      <c r="D3008" s="376" t="s">
        <v>3603</v>
      </c>
      <c r="E3008" s="376" t="s">
        <v>15706</v>
      </c>
      <c r="F3008" s="488"/>
    </row>
    <row r="3009" ht="15.75" customHeight="1">
      <c r="A3009" s="376">
        <v>38022.0</v>
      </c>
      <c r="B3009" s="380" t="s">
        <v>15709</v>
      </c>
      <c r="C3009" s="376" t="s">
        <v>3602</v>
      </c>
      <c r="D3009" s="376" t="s">
        <v>3603</v>
      </c>
      <c r="E3009" s="376" t="s">
        <v>15247</v>
      </c>
      <c r="F3009" s="487"/>
    </row>
    <row r="3010" ht="15.75" customHeight="1">
      <c r="A3010" s="376">
        <v>3833.0</v>
      </c>
      <c r="B3010" s="380" t="s">
        <v>15711</v>
      </c>
      <c r="C3010" s="376" t="s">
        <v>3602</v>
      </c>
      <c r="D3010" s="376" t="s">
        <v>3629</v>
      </c>
      <c r="E3010" s="376" t="s">
        <v>15714</v>
      </c>
      <c r="F3010" s="488"/>
    </row>
    <row r="3011" ht="15.75" customHeight="1">
      <c r="A3011" s="376">
        <v>3835.0</v>
      </c>
      <c r="B3011" s="380" t="s">
        <v>15716</v>
      </c>
      <c r="C3011" s="376" t="s">
        <v>3602</v>
      </c>
      <c r="D3011" s="376" t="s">
        <v>3629</v>
      </c>
      <c r="E3011" s="376" t="s">
        <v>13283</v>
      </c>
      <c r="F3011" s="487"/>
    </row>
    <row r="3012" ht="15.75" customHeight="1">
      <c r="A3012" s="376">
        <v>3836.0</v>
      </c>
      <c r="B3012" s="380" t="s">
        <v>15720</v>
      </c>
      <c r="C3012" s="376" t="s">
        <v>3602</v>
      </c>
      <c r="D3012" s="376" t="s">
        <v>3629</v>
      </c>
      <c r="E3012" s="376" t="s">
        <v>2799</v>
      </c>
      <c r="F3012" s="488"/>
    </row>
    <row r="3013" ht="15.75" customHeight="1">
      <c r="A3013" s="376">
        <v>3830.0</v>
      </c>
      <c r="B3013" s="380" t="s">
        <v>15727</v>
      </c>
      <c r="C3013" s="376" t="s">
        <v>3602</v>
      </c>
      <c r="D3013" s="376" t="s">
        <v>3629</v>
      </c>
      <c r="E3013" s="376" t="s">
        <v>15728</v>
      </c>
      <c r="F3013" s="487"/>
    </row>
    <row r="3014" ht="15.75" customHeight="1">
      <c r="A3014" s="376">
        <v>3831.0</v>
      </c>
      <c r="B3014" s="380" t="s">
        <v>15731</v>
      </c>
      <c r="C3014" s="376" t="s">
        <v>3602</v>
      </c>
      <c r="D3014" s="376" t="s">
        <v>3629</v>
      </c>
      <c r="E3014" s="376" t="s">
        <v>11554</v>
      </c>
      <c r="F3014" s="488"/>
    </row>
    <row r="3015" ht="15.75" customHeight="1">
      <c r="A3015" s="376">
        <v>37981.0</v>
      </c>
      <c r="B3015" s="380" t="s">
        <v>15735</v>
      </c>
      <c r="C3015" s="376" t="s">
        <v>3602</v>
      </c>
      <c r="D3015" s="376" t="s">
        <v>3603</v>
      </c>
      <c r="E3015" s="376" t="s">
        <v>6961</v>
      </c>
      <c r="F3015" s="487"/>
    </row>
    <row r="3016" ht="15.75" customHeight="1">
      <c r="A3016" s="376">
        <v>37982.0</v>
      </c>
      <c r="B3016" s="380" t="s">
        <v>15737</v>
      </c>
      <c r="C3016" s="376" t="s">
        <v>3602</v>
      </c>
      <c r="D3016" s="376" t="s">
        <v>3603</v>
      </c>
      <c r="E3016" s="376" t="s">
        <v>10581</v>
      </c>
      <c r="F3016" s="488"/>
    </row>
    <row r="3017" ht="15.75" customHeight="1">
      <c r="A3017" s="376">
        <v>37983.0</v>
      </c>
      <c r="B3017" s="380" t="s">
        <v>15741</v>
      </c>
      <c r="C3017" s="376" t="s">
        <v>3602</v>
      </c>
      <c r="D3017" s="376" t="s">
        <v>3603</v>
      </c>
      <c r="E3017" s="376" t="s">
        <v>15365</v>
      </c>
      <c r="F3017" s="487"/>
    </row>
    <row r="3018" ht="15.75" customHeight="1">
      <c r="A3018" s="376">
        <v>37984.0</v>
      </c>
      <c r="B3018" s="380" t="s">
        <v>15742</v>
      </c>
      <c r="C3018" s="376" t="s">
        <v>3602</v>
      </c>
      <c r="D3018" s="376" t="s">
        <v>3603</v>
      </c>
      <c r="E3018" s="376" t="s">
        <v>3252</v>
      </c>
      <c r="F3018" s="488"/>
    </row>
    <row r="3019" ht="15.75" customHeight="1">
      <c r="A3019" s="376">
        <v>37985.0</v>
      </c>
      <c r="B3019" s="380" t="s">
        <v>15747</v>
      </c>
      <c r="C3019" s="376" t="s">
        <v>3602</v>
      </c>
      <c r="D3019" s="376" t="s">
        <v>3603</v>
      </c>
      <c r="E3019" s="376" t="s">
        <v>15750</v>
      </c>
      <c r="F3019" s="487"/>
    </row>
    <row r="3020" ht="15.75" customHeight="1">
      <c r="A3020" s="376">
        <v>3826.0</v>
      </c>
      <c r="B3020" s="380" t="s">
        <v>15752</v>
      </c>
      <c r="C3020" s="376" t="s">
        <v>3602</v>
      </c>
      <c r="D3020" s="376" t="s">
        <v>3629</v>
      </c>
      <c r="E3020" s="376" t="s">
        <v>15754</v>
      </c>
      <c r="F3020" s="488"/>
    </row>
    <row r="3021" ht="15.75" customHeight="1">
      <c r="A3021" s="376">
        <v>3825.0</v>
      </c>
      <c r="B3021" s="380" t="s">
        <v>15756</v>
      </c>
      <c r="C3021" s="376" t="s">
        <v>3602</v>
      </c>
      <c r="D3021" s="376" t="s">
        <v>3629</v>
      </c>
      <c r="E3021" s="376" t="s">
        <v>12012</v>
      </c>
      <c r="F3021" s="487"/>
    </row>
    <row r="3022" ht="15.75" customHeight="1">
      <c r="A3022" s="376">
        <v>3827.0</v>
      </c>
      <c r="B3022" s="380" t="s">
        <v>15759</v>
      </c>
      <c r="C3022" s="376" t="s">
        <v>3602</v>
      </c>
      <c r="D3022" s="376" t="s">
        <v>3629</v>
      </c>
      <c r="E3022" s="376" t="s">
        <v>15762</v>
      </c>
      <c r="F3022" s="488"/>
    </row>
    <row r="3023" ht="15.75" customHeight="1">
      <c r="A3023" s="376">
        <v>20165.0</v>
      </c>
      <c r="B3023" s="380" t="s">
        <v>15765</v>
      </c>
      <c r="C3023" s="376" t="s">
        <v>3602</v>
      </c>
      <c r="D3023" s="376" t="s">
        <v>3603</v>
      </c>
      <c r="E3023" s="376" t="s">
        <v>15767</v>
      </c>
      <c r="F3023" s="487"/>
    </row>
    <row r="3024" ht="15.75" customHeight="1">
      <c r="A3024" s="376">
        <v>20166.0</v>
      </c>
      <c r="B3024" s="380" t="s">
        <v>15768</v>
      </c>
      <c r="C3024" s="376" t="s">
        <v>3602</v>
      </c>
      <c r="D3024" s="376" t="s">
        <v>3603</v>
      </c>
      <c r="E3024" s="376" t="s">
        <v>15771</v>
      </c>
      <c r="F3024" s="488"/>
    </row>
    <row r="3025" ht="15.75" customHeight="1">
      <c r="A3025" s="376">
        <v>20164.0</v>
      </c>
      <c r="B3025" s="380" t="s">
        <v>15773</v>
      </c>
      <c r="C3025" s="376" t="s">
        <v>3602</v>
      </c>
      <c r="D3025" s="376" t="s">
        <v>3603</v>
      </c>
      <c r="E3025" s="376" t="s">
        <v>15774</v>
      </c>
      <c r="F3025" s="487"/>
    </row>
    <row r="3026" ht="15.75" customHeight="1">
      <c r="A3026" s="376">
        <v>3893.0</v>
      </c>
      <c r="B3026" s="380" t="s">
        <v>15777</v>
      </c>
      <c r="C3026" s="376" t="s">
        <v>3602</v>
      </c>
      <c r="D3026" s="376" t="s">
        <v>3603</v>
      </c>
      <c r="E3026" s="376" t="s">
        <v>13867</v>
      </c>
      <c r="F3026" s="488"/>
    </row>
    <row r="3027" ht="15.75" customHeight="1">
      <c r="A3027" s="376">
        <v>3848.0</v>
      </c>
      <c r="B3027" s="380" t="s">
        <v>15779</v>
      </c>
      <c r="C3027" s="376" t="s">
        <v>3602</v>
      </c>
      <c r="D3027" s="376" t="s">
        <v>3603</v>
      </c>
      <c r="E3027" s="376" t="s">
        <v>13558</v>
      </c>
      <c r="F3027" s="487"/>
    </row>
    <row r="3028" ht="15.75" customHeight="1">
      <c r="A3028" s="376">
        <v>3895.0</v>
      </c>
      <c r="B3028" s="380" t="s">
        <v>15782</v>
      </c>
      <c r="C3028" s="376" t="s">
        <v>3602</v>
      </c>
      <c r="D3028" s="376" t="s">
        <v>3603</v>
      </c>
      <c r="E3028" s="376" t="s">
        <v>14410</v>
      </c>
      <c r="F3028" s="488"/>
    </row>
    <row r="3029" ht="15.75" customHeight="1">
      <c r="A3029" s="376">
        <v>12404.0</v>
      </c>
      <c r="B3029" s="380" t="s">
        <v>15786</v>
      </c>
      <c r="C3029" s="376" t="s">
        <v>3602</v>
      </c>
      <c r="D3029" s="376" t="s">
        <v>3603</v>
      </c>
      <c r="E3029" s="376" t="s">
        <v>15755</v>
      </c>
      <c r="F3029" s="487"/>
    </row>
    <row r="3030" ht="15.75" customHeight="1">
      <c r="A3030" s="376">
        <v>3939.0</v>
      </c>
      <c r="B3030" s="380" t="s">
        <v>15789</v>
      </c>
      <c r="C3030" s="376" t="s">
        <v>3602</v>
      </c>
      <c r="D3030" s="376" t="s">
        <v>3603</v>
      </c>
      <c r="E3030" s="376" t="s">
        <v>15790</v>
      </c>
      <c r="F3030" s="488"/>
    </row>
    <row r="3031" ht="15.75" customHeight="1">
      <c r="A3031" s="376">
        <v>3911.0</v>
      </c>
      <c r="B3031" s="380" t="s">
        <v>15793</v>
      </c>
      <c r="C3031" s="376" t="s">
        <v>3602</v>
      </c>
      <c r="D3031" s="376" t="s">
        <v>3603</v>
      </c>
      <c r="E3031" s="376" t="s">
        <v>15794</v>
      </c>
      <c r="F3031" s="487"/>
    </row>
    <row r="3032" ht="15.75" customHeight="1">
      <c r="A3032" s="376">
        <v>3908.0</v>
      </c>
      <c r="B3032" s="380" t="s">
        <v>15797</v>
      </c>
      <c r="C3032" s="376" t="s">
        <v>3602</v>
      </c>
      <c r="D3032" s="376" t="s">
        <v>3603</v>
      </c>
      <c r="E3032" s="376" t="s">
        <v>7269</v>
      </c>
      <c r="F3032" s="488"/>
    </row>
    <row r="3033" ht="15.75" customHeight="1">
      <c r="A3033" s="376">
        <v>3910.0</v>
      </c>
      <c r="B3033" s="380" t="s">
        <v>15800</v>
      </c>
      <c r="C3033" s="376" t="s">
        <v>3602</v>
      </c>
      <c r="D3033" s="376" t="s">
        <v>3603</v>
      </c>
      <c r="E3033" s="376" t="s">
        <v>15801</v>
      </c>
      <c r="F3033" s="487"/>
    </row>
    <row r="3034" ht="15.75" customHeight="1">
      <c r="A3034" s="376">
        <v>3913.0</v>
      </c>
      <c r="B3034" s="380" t="s">
        <v>15802</v>
      </c>
      <c r="C3034" s="376" t="s">
        <v>3602</v>
      </c>
      <c r="D3034" s="376" t="s">
        <v>3603</v>
      </c>
      <c r="E3034" s="376" t="s">
        <v>15805</v>
      </c>
      <c r="F3034" s="488"/>
    </row>
    <row r="3035" ht="15.75" customHeight="1">
      <c r="A3035" s="376">
        <v>3912.0</v>
      </c>
      <c r="B3035" s="380" t="s">
        <v>15807</v>
      </c>
      <c r="C3035" s="376" t="s">
        <v>3602</v>
      </c>
      <c r="D3035" s="376" t="s">
        <v>3603</v>
      </c>
      <c r="E3035" s="376" t="s">
        <v>15810</v>
      </c>
      <c r="F3035" s="487"/>
    </row>
    <row r="3036" ht="15.75" customHeight="1">
      <c r="A3036" s="376">
        <v>3909.0</v>
      </c>
      <c r="B3036" s="380" t="s">
        <v>15811</v>
      </c>
      <c r="C3036" s="376" t="s">
        <v>3602</v>
      </c>
      <c r="D3036" s="376" t="s">
        <v>3603</v>
      </c>
      <c r="E3036" s="376" t="s">
        <v>5534</v>
      </c>
      <c r="F3036" s="488"/>
    </row>
    <row r="3037" ht="15.75" customHeight="1">
      <c r="A3037" s="376">
        <v>3914.0</v>
      </c>
      <c r="B3037" s="380" t="s">
        <v>15816</v>
      </c>
      <c r="C3037" s="376" t="s">
        <v>3602</v>
      </c>
      <c r="D3037" s="376" t="s">
        <v>3603</v>
      </c>
      <c r="E3037" s="376" t="s">
        <v>15818</v>
      </c>
      <c r="F3037" s="487"/>
    </row>
    <row r="3038" ht="15.75" customHeight="1">
      <c r="A3038" s="376">
        <v>3915.0</v>
      </c>
      <c r="B3038" s="380" t="s">
        <v>15821</v>
      </c>
      <c r="C3038" s="376" t="s">
        <v>3602</v>
      </c>
      <c r="D3038" s="376" t="s">
        <v>3603</v>
      </c>
      <c r="E3038" s="376" t="s">
        <v>4703</v>
      </c>
      <c r="F3038" s="488"/>
    </row>
    <row r="3039" ht="15.75" customHeight="1">
      <c r="A3039" s="376">
        <v>3916.0</v>
      </c>
      <c r="B3039" s="380" t="s">
        <v>15827</v>
      </c>
      <c r="C3039" s="376" t="s">
        <v>3602</v>
      </c>
      <c r="D3039" s="376" t="s">
        <v>3603</v>
      </c>
      <c r="E3039" s="376" t="s">
        <v>15828</v>
      </c>
      <c r="F3039" s="487"/>
    </row>
    <row r="3040" ht="15.75" customHeight="1">
      <c r="A3040" s="376">
        <v>3917.0</v>
      </c>
      <c r="B3040" s="380" t="s">
        <v>15830</v>
      </c>
      <c r="C3040" s="376" t="s">
        <v>3602</v>
      </c>
      <c r="D3040" s="376" t="s">
        <v>3603</v>
      </c>
      <c r="E3040" s="376" t="s">
        <v>15831</v>
      </c>
      <c r="F3040" s="488"/>
    </row>
    <row r="3041" ht="15.75" customHeight="1">
      <c r="A3041" s="376">
        <v>1904.0</v>
      </c>
      <c r="B3041" s="380" t="s">
        <v>15835</v>
      </c>
      <c r="C3041" s="376" t="s">
        <v>3602</v>
      </c>
      <c r="D3041" s="376" t="s">
        <v>3603</v>
      </c>
      <c r="E3041" s="376" t="s">
        <v>3903</v>
      </c>
      <c r="F3041" s="487"/>
    </row>
    <row r="3042" ht="15.75" customHeight="1">
      <c r="A3042" s="376">
        <v>1899.0</v>
      </c>
      <c r="B3042" s="380" t="s">
        <v>15839</v>
      </c>
      <c r="C3042" s="376" t="s">
        <v>3602</v>
      </c>
      <c r="D3042" s="376" t="s">
        <v>3603</v>
      </c>
      <c r="E3042" s="376" t="s">
        <v>7118</v>
      </c>
      <c r="F3042" s="488"/>
    </row>
    <row r="3043" ht="15.75" customHeight="1">
      <c r="A3043" s="376">
        <v>1900.0</v>
      </c>
      <c r="B3043" s="380" t="s">
        <v>15843</v>
      </c>
      <c r="C3043" s="376" t="s">
        <v>3602</v>
      </c>
      <c r="D3043" s="376" t="s">
        <v>3603</v>
      </c>
      <c r="E3043" s="376" t="s">
        <v>7381</v>
      </c>
      <c r="F3043" s="487"/>
    </row>
    <row r="3044" ht="15.75" customHeight="1">
      <c r="A3044" s="376">
        <v>12407.0</v>
      </c>
      <c r="B3044" s="380" t="s">
        <v>15846</v>
      </c>
      <c r="C3044" s="376" t="s">
        <v>3602</v>
      </c>
      <c r="D3044" s="376" t="s">
        <v>3603</v>
      </c>
      <c r="E3044" s="376" t="s">
        <v>15848</v>
      </c>
      <c r="F3044" s="488"/>
    </row>
    <row r="3045" ht="15.75" customHeight="1">
      <c r="A3045" s="376">
        <v>12408.0</v>
      </c>
      <c r="B3045" s="380" t="s">
        <v>15850</v>
      </c>
      <c r="C3045" s="376" t="s">
        <v>3602</v>
      </c>
      <c r="D3045" s="376" t="s">
        <v>3603</v>
      </c>
      <c r="E3045" s="376" t="s">
        <v>15852</v>
      </c>
      <c r="F3045" s="487"/>
    </row>
    <row r="3046" ht="15.75" customHeight="1">
      <c r="A3046" s="376">
        <v>12409.0</v>
      </c>
      <c r="B3046" s="380" t="s">
        <v>15853</v>
      </c>
      <c r="C3046" s="376" t="s">
        <v>3602</v>
      </c>
      <c r="D3046" s="376" t="s">
        <v>3603</v>
      </c>
      <c r="E3046" s="376" t="s">
        <v>15852</v>
      </c>
      <c r="F3046" s="488"/>
    </row>
    <row r="3047" ht="15.75" customHeight="1">
      <c r="A3047" s="376">
        <v>12410.0</v>
      </c>
      <c r="B3047" s="380" t="s">
        <v>15858</v>
      </c>
      <c r="C3047" s="376" t="s">
        <v>3602</v>
      </c>
      <c r="D3047" s="376" t="s">
        <v>3603</v>
      </c>
      <c r="E3047" s="376" t="s">
        <v>15860</v>
      </c>
      <c r="F3047" s="487"/>
    </row>
    <row r="3048" ht="15.75" customHeight="1">
      <c r="A3048" s="376">
        <v>3936.0</v>
      </c>
      <c r="B3048" s="380" t="s">
        <v>15863</v>
      </c>
      <c r="C3048" s="376" t="s">
        <v>3602</v>
      </c>
      <c r="D3048" s="376" t="s">
        <v>3603</v>
      </c>
      <c r="E3048" s="376" t="s">
        <v>11797</v>
      </c>
      <c r="F3048" s="488"/>
    </row>
    <row r="3049" ht="15.75" customHeight="1">
      <c r="A3049" s="376">
        <v>3922.0</v>
      </c>
      <c r="B3049" s="380" t="s">
        <v>15867</v>
      </c>
      <c r="C3049" s="376" t="s">
        <v>3602</v>
      </c>
      <c r="D3049" s="376" t="s">
        <v>3603</v>
      </c>
      <c r="E3049" s="376" t="s">
        <v>15869</v>
      </c>
      <c r="F3049" s="487"/>
    </row>
    <row r="3050" ht="15.75" customHeight="1">
      <c r="A3050" s="376">
        <v>3924.0</v>
      </c>
      <c r="B3050" s="380" t="s">
        <v>15872</v>
      </c>
      <c r="C3050" s="376" t="s">
        <v>3602</v>
      </c>
      <c r="D3050" s="376" t="s">
        <v>3603</v>
      </c>
      <c r="E3050" s="376" t="s">
        <v>11797</v>
      </c>
      <c r="F3050" s="488"/>
    </row>
    <row r="3051" ht="15.75" customHeight="1">
      <c r="A3051" s="376">
        <v>3923.0</v>
      </c>
      <c r="B3051" s="380" t="s">
        <v>15879</v>
      </c>
      <c r="C3051" s="376" t="s">
        <v>3602</v>
      </c>
      <c r="D3051" s="376" t="s">
        <v>3603</v>
      </c>
      <c r="E3051" s="376" t="s">
        <v>11797</v>
      </c>
      <c r="F3051" s="487"/>
    </row>
    <row r="3052" ht="15.75" customHeight="1">
      <c r="A3052" s="376">
        <v>3937.0</v>
      </c>
      <c r="B3052" s="380" t="s">
        <v>15883</v>
      </c>
      <c r="C3052" s="376" t="s">
        <v>3602</v>
      </c>
      <c r="D3052" s="376" t="s">
        <v>3603</v>
      </c>
      <c r="E3052" s="376" t="s">
        <v>15886</v>
      </c>
      <c r="F3052" s="488"/>
    </row>
    <row r="3053" ht="15.75" customHeight="1">
      <c r="A3053" s="376">
        <v>3921.0</v>
      </c>
      <c r="B3053" s="380" t="s">
        <v>15888</v>
      </c>
      <c r="C3053" s="376" t="s">
        <v>3602</v>
      </c>
      <c r="D3053" s="376" t="s">
        <v>3603</v>
      </c>
      <c r="E3053" s="376" t="s">
        <v>4283</v>
      </c>
      <c r="F3053" s="487"/>
    </row>
    <row r="3054" ht="15.75" customHeight="1">
      <c r="A3054" s="376">
        <v>3920.0</v>
      </c>
      <c r="B3054" s="380" t="s">
        <v>15892</v>
      </c>
      <c r="C3054" s="376" t="s">
        <v>3602</v>
      </c>
      <c r="D3054" s="376" t="s">
        <v>3603</v>
      </c>
      <c r="E3054" s="376" t="s">
        <v>15886</v>
      </c>
      <c r="F3054" s="488"/>
    </row>
    <row r="3055" ht="15.75" customHeight="1">
      <c r="A3055" s="376">
        <v>3938.0</v>
      </c>
      <c r="B3055" s="380" t="s">
        <v>15896</v>
      </c>
      <c r="C3055" s="376" t="s">
        <v>3602</v>
      </c>
      <c r="D3055" s="376" t="s">
        <v>3603</v>
      </c>
      <c r="E3055" s="376" t="s">
        <v>4195</v>
      </c>
      <c r="F3055" s="487"/>
    </row>
    <row r="3056" ht="15.75" customHeight="1">
      <c r="A3056" s="376">
        <v>3919.0</v>
      </c>
      <c r="B3056" s="380" t="s">
        <v>15900</v>
      </c>
      <c r="C3056" s="376" t="s">
        <v>3602</v>
      </c>
      <c r="D3056" s="376" t="s">
        <v>3603</v>
      </c>
      <c r="E3056" s="376" t="s">
        <v>15901</v>
      </c>
      <c r="F3056" s="488"/>
    </row>
    <row r="3057" ht="15.75" customHeight="1">
      <c r="A3057" s="376">
        <v>3927.0</v>
      </c>
      <c r="B3057" s="380" t="s">
        <v>15903</v>
      </c>
      <c r="C3057" s="376" t="s">
        <v>3602</v>
      </c>
      <c r="D3057" s="376" t="s">
        <v>3603</v>
      </c>
      <c r="E3057" s="376" t="s">
        <v>15906</v>
      </c>
      <c r="F3057" s="487"/>
    </row>
    <row r="3058" ht="15.75" customHeight="1">
      <c r="A3058" s="376">
        <v>3928.0</v>
      </c>
      <c r="B3058" s="380" t="s">
        <v>15907</v>
      </c>
      <c r="C3058" s="376" t="s">
        <v>3602</v>
      </c>
      <c r="D3058" s="376" t="s">
        <v>3603</v>
      </c>
      <c r="E3058" s="376" t="s">
        <v>15906</v>
      </c>
      <c r="F3058" s="488"/>
    </row>
    <row r="3059" ht="15.75" customHeight="1">
      <c r="A3059" s="376">
        <v>3926.0</v>
      </c>
      <c r="B3059" s="380" t="s">
        <v>15913</v>
      </c>
      <c r="C3059" s="376" t="s">
        <v>3602</v>
      </c>
      <c r="D3059" s="376" t="s">
        <v>3603</v>
      </c>
      <c r="E3059" s="376" t="s">
        <v>2952</v>
      </c>
      <c r="F3059" s="487"/>
    </row>
    <row r="3060" ht="15.75" customHeight="1">
      <c r="A3060" s="376">
        <v>3935.0</v>
      </c>
      <c r="B3060" s="380" t="s">
        <v>15916</v>
      </c>
      <c r="C3060" s="376" t="s">
        <v>3602</v>
      </c>
      <c r="D3060" s="376" t="s">
        <v>3603</v>
      </c>
      <c r="E3060" s="376" t="s">
        <v>2952</v>
      </c>
      <c r="F3060" s="488"/>
    </row>
    <row r="3061" ht="15.75" customHeight="1">
      <c r="A3061" s="376">
        <v>3925.0</v>
      </c>
      <c r="B3061" s="380" t="s">
        <v>15919</v>
      </c>
      <c r="C3061" s="376" t="s">
        <v>3602</v>
      </c>
      <c r="D3061" s="376" t="s">
        <v>3603</v>
      </c>
      <c r="E3061" s="376" t="s">
        <v>2952</v>
      </c>
      <c r="F3061" s="487"/>
    </row>
    <row r="3062" ht="15.75" customHeight="1">
      <c r="A3062" s="376">
        <v>12406.0</v>
      </c>
      <c r="B3062" s="380" t="s">
        <v>15923</v>
      </c>
      <c r="C3062" s="376" t="s">
        <v>3602</v>
      </c>
      <c r="D3062" s="376" t="s">
        <v>3603</v>
      </c>
      <c r="E3062" s="376" t="s">
        <v>13924</v>
      </c>
      <c r="F3062" s="488"/>
    </row>
    <row r="3063" ht="15.75" customHeight="1">
      <c r="A3063" s="376">
        <v>3929.0</v>
      </c>
      <c r="B3063" s="380" t="s">
        <v>15927</v>
      </c>
      <c r="C3063" s="376" t="s">
        <v>3602</v>
      </c>
      <c r="D3063" s="376" t="s">
        <v>3603</v>
      </c>
      <c r="E3063" s="376" t="s">
        <v>11460</v>
      </c>
      <c r="F3063" s="487"/>
    </row>
    <row r="3064" ht="15.75" customHeight="1">
      <c r="A3064" s="376">
        <v>3931.0</v>
      </c>
      <c r="B3064" s="380" t="s">
        <v>15931</v>
      </c>
      <c r="C3064" s="376" t="s">
        <v>3602</v>
      </c>
      <c r="D3064" s="376" t="s">
        <v>3603</v>
      </c>
      <c r="E3064" s="376" t="s">
        <v>11460</v>
      </c>
      <c r="F3064" s="488"/>
    </row>
    <row r="3065" ht="15.75" customHeight="1">
      <c r="A3065" s="376">
        <v>3930.0</v>
      </c>
      <c r="B3065" s="380" t="s">
        <v>15935</v>
      </c>
      <c r="C3065" s="376" t="s">
        <v>3602</v>
      </c>
      <c r="D3065" s="376" t="s">
        <v>3603</v>
      </c>
      <c r="E3065" s="376" t="s">
        <v>11460</v>
      </c>
      <c r="F3065" s="487"/>
    </row>
    <row r="3066" ht="15.75" customHeight="1">
      <c r="A3066" s="376">
        <v>3932.0</v>
      </c>
      <c r="B3066" s="380" t="s">
        <v>15938</v>
      </c>
      <c r="C3066" s="376" t="s">
        <v>3602</v>
      </c>
      <c r="D3066" s="376" t="s">
        <v>3603</v>
      </c>
      <c r="E3066" s="376" t="s">
        <v>15940</v>
      </c>
      <c r="F3066" s="488"/>
    </row>
    <row r="3067" ht="15.75" customHeight="1">
      <c r="A3067" s="376">
        <v>3933.0</v>
      </c>
      <c r="B3067" s="380" t="s">
        <v>15942</v>
      </c>
      <c r="C3067" s="376" t="s">
        <v>3602</v>
      </c>
      <c r="D3067" s="376" t="s">
        <v>3603</v>
      </c>
      <c r="E3067" s="376" t="s">
        <v>15940</v>
      </c>
      <c r="F3067" s="487"/>
    </row>
    <row r="3068" ht="15.75" customHeight="1">
      <c r="A3068" s="376">
        <v>3934.0</v>
      </c>
      <c r="B3068" s="380" t="s">
        <v>15945</v>
      </c>
      <c r="C3068" s="376" t="s">
        <v>3602</v>
      </c>
      <c r="D3068" s="376" t="s">
        <v>3603</v>
      </c>
      <c r="E3068" s="376" t="s">
        <v>15940</v>
      </c>
      <c r="F3068" s="488"/>
    </row>
    <row r="3069" ht="15.75" customHeight="1">
      <c r="A3069" s="376">
        <v>40355.0</v>
      </c>
      <c r="B3069" s="380" t="s">
        <v>15952</v>
      </c>
      <c r="C3069" s="376" t="s">
        <v>3602</v>
      </c>
      <c r="D3069" s="376" t="s">
        <v>3603</v>
      </c>
      <c r="E3069" s="376" t="s">
        <v>15954</v>
      </c>
      <c r="F3069" s="487"/>
    </row>
    <row r="3070" ht="15.75" customHeight="1">
      <c r="A3070" s="376">
        <v>40364.0</v>
      </c>
      <c r="B3070" s="380" t="s">
        <v>15957</v>
      </c>
      <c r="C3070" s="376" t="s">
        <v>3602</v>
      </c>
      <c r="D3070" s="376" t="s">
        <v>3603</v>
      </c>
      <c r="E3070" s="376" t="s">
        <v>15958</v>
      </c>
      <c r="F3070" s="488"/>
    </row>
    <row r="3071" ht="15.75" customHeight="1">
      <c r="A3071" s="376">
        <v>40361.0</v>
      </c>
      <c r="B3071" s="380" t="s">
        <v>15962</v>
      </c>
      <c r="C3071" s="376" t="s">
        <v>3602</v>
      </c>
      <c r="D3071" s="376" t="s">
        <v>3603</v>
      </c>
      <c r="E3071" s="376" t="s">
        <v>5702</v>
      </c>
      <c r="F3071" s="487"/>
    </row>
    <row r="3072" ht="15.75" customHeight="1">
      <c r="A3072" s="376">
        <v>40358.0</v>
      </c>
      <c r="B3072" s="380" t="s">
        <v>15966</v>
      </c>
      <c r="C3072" s="376" t="s">
        <v>3602</v>
      </c>
      <c r="D3072" s="376" t="s">
        <v>3603</v>
      </c>
      <c r="E3072" s="376" t="s">
        <v>3252</v>
      </c>
      <c r="F3072" s="488"/>
    </row>
    <row r="3073" ht="15.75" customHeight="1">
      <c r="A3073" s="376">
        <v>40370.0</v>
      </c>
      <c r="B3073" s="380" t="s">
        <v>15970</v>
      </c>
      <c r="C3073" s="376" t="s">
        <v>3602</v>
      </c>
      <c r="D3073" s="376" t="s">
        <v>3603</v>
      </c>
      <c r="E3073" s="376" t="s">
        <v>15972</v>
      </c>
      <c r="F3073" s="487"/>
    </row>
    <row r="3074" ht="15.75" customHeight="1">
      <c r="A3074" s="376">
        <v>40367.0</v>
      </c>
      <c r="B3074" s="380" t="s">
        <v>15975</v>
      </c>
      <c r="C3074" s="376" t="s">
        <v>3602</v>
      </c>
      <c r="D3074" s="376" t="s">
        <v>3603</v>
      </c>
      <c r="E3074" s="376" t="s">
        <v>15978</v>
      </c>
      <c r="F3074" s="488"/>
    </row>
    <row r="3075" ht="15.75" customHeight="1">
      <c r="A3075" s="376">
        <v>40373.0</v>
      </c>
      <c r="B3075" s="380" t="s">
        <v>15980</v>
      </c>
      <c r="C3075" s="376" t="s">
        <v>3602</v>
      </c>
      <c r="D3075" s="376" t="s">
        <v>3603</v>
      </c>
      <c r="E3075" s="376" t="s">
        <v>15984</v>
      </c>
      <c r="F3075" s="487"/>
    </row>
    <row r="3076" ht="15.75" customHeight="1">
      <c r="A3076" s="376">
        <v>38947.0</v>
      </c>
      <c r="B3076" s="380" t="s">
        <v>15985</v>
      </c>
      <c r="C3076" s="376" t="s">
        <v>3602</v>
      </c>
      <c r="D3076" s="376" t="s">
        <v>3629</v>
      </c>
      <c r="E3076" s="376" t="s">
        <v>10593</v>
      </c>
      <c r="F3076" s="488"/>
    </row>
    <row r="3077" ht="15.75" customHeight="1">
      <c r="A3077" s="376">
        <v>38948.0</v>
      </c>
      <c r="B3077" s="380" t="s">
        <v>15990</v>
      </c>
      <c r="C3077" s="376" t="s">
        <v>3602</v>
      </c>
      <c r="D3077" s="376" t="s">
        <v>3629</v>
      </c>
      <c r="E3077" s="376" t="s">
        <v>15993</v>
      </c>
      <c r="F3077" s="487"/>
    </row>
    <row r="3078" ht="15.75" customHeight="1">
      <c r="A3078" s="376">
        <v>38949.0</v>
      </c>
      <c r="B3078" s="380" t="s">
        <v>15995</v>
      </c>
      <c r="C3078" s="376" t="s">
        <v>3602</v>
      </c>
      <c r="D3078" s="376" t="s">
        <v>3629</v>
      </c>
      <c r="E3078" s="376" t="s">
        <v>4946</v>
      </c>
      <c r="F3078" s="488"/>
    </row>
    <row r="3079" ht="15.75" customHeight="1">
      <c r="A3079" s="376">
        <v>38951.0</v>
      </c>
      <c r="B3079" s="380" t="s">
        <v>16001</v>
      </c>
      <c r="C3079" s="376" t="s">
        <v>3602</v>
      </c>
      <c r="D3079" s="376" t="s">
        <v>3629</v>
      </c>
      <c r="E3079" s="376" t="s">
        <v>4456</v>
      </c>
      <c r="F3079" s="487"/>
    </row>
    <row r="3080" ht="15.75" customHeight="1">
      <c r="A3080" s="376">
        <v>39312.0</v>
      </c>
      <c r="B3080" s="380" t="s">
        <v>16005</v>
      </c>
      <c r="C3080" s="376" t="s">
        <v>3602</v>
      </c>
      <c r="D3080" s="376" t="s">
        <v>3629</v>
      </c>
      <c r="E3080" s="376" t="s">
        <v>6758</v>
      </c>
      <c r="F3080" s="488"/>
    </row>
    <row r="3081" ht="15.75" customHeight="1">
      <c r="A3081" s="376">
        <v>39313.0</v>
      </c>
      <c r="B3081" s="380" t="s">
        <v>16010</v>
      </c>
      <c r="C3081" s="376" t="s">
        <v>3602</v>
      </c>
      <c r="D3081" s="376" t="s">
        <v>3629</v>
      </c>
      <c r="E3081" s="376" t="s">
        <v>8322</v>
      </c>
      <c r="F3081" s="487"/>
    </row>
    <row r="3082" ht="15.75" customHeight="1">
      <c r="A3082" s="376">
        <v>38950.0</v>
      </c>
      <c r="B3082" s="380" t="s">
        <v>16014</v>
      </c>
      <c r="C3082" s="376" t="s">
        <v>3602</v>
      </c>
      <c r="D3082" s="376" t="s">
        <v>3629</v>
      </c>
      <c r="E3082" s="376" t="s">
        <v>16016</v>
      </c>
      <c r="F3082" s="488"/>
    </row>
    <row r="3083" ht="15.75" customHeight="1">
      <c r="A3083" s="376">
        <v>39314.0</v>
      </c>
      <c r="B3083" s="380" t="s">
        <v>16020</v>
      </c>
      <c r="C3083" s="376" t="s">
        <v>3602</v>
      </c>
      <c r="D3083" s="376" t="s">
        <v>3629</v>
      </c>
      <c r="E3083" s="376" t="s">
        <v>16023</v>
      </c>
      <c r="F3083" s="487"/>
    </row>
    <row r="3084" ht="15.75" customHeight="1">
      <c r="A3084" s="376">
        <v>3907.0</v>
      </c>
      <c r="B3084" s="380" t="s">
        <v>16024</v>
      </c>
      <c r="C3084" s="376" t="s">
        <v>3602</v>
      </c>
      <c r="D3084" s="376" t="s">
        <v>3603</v>
      </c>
      <c r="E3084" s="376" t="s">
        <v>11285</v>
      </c>
      <c r="F3084" s="488"/>
    </row>
    <row r="3085" ht="15.75" customHeight="1">
      <c r="A3085" s="376">
        <v>3889.0</v>
      </c>
      <c r="B3085" s="380" t="s">
        <v>16031</v>
      </c>
      <c r="C3085" s="376" t="s">
        <v>3602</v>
      </c>
      <c r="D3085" s="376" t="s">
        <v>3603</v>
      </c>
      <c r="E3085" s="376" t="s">
        <v>16032</v>
      </c>
      <c r="F3085" s="487"/>
    </row>
    <row r="3086" ht="15.75" customHeight="1">
      <c r="A3086" s="376">
        <v>3868.0</v>
      </c>
      <c r="B3086" s="380" t="s">
        <v>16035</v>
      </c>
      <c r="C3086" s="376" t="s">
        <v>3602</v>
      </c>
      <c r="D3086" s="376" t="s">
        <v>3603</v>
      </c>
      <c r="E3086" s="376" t="s">
        <v>3189</v>
      </c>
      <c r="F3086" s="488"/>
    </row>
    <row r="3087" ht="15.75" customHeight="1">
      <c r="A3087" s="376">
        <v>3869.0</v>
      </c>
      <c r="B3087" s="380" t="s">
        <v>16040</v>
      </c>
      <c r="C3087" s="376" t="s">
        <v>3602</v>
      </c>
      <c r="D3087" s="376" t="s">
        <v>3603</v>
      </c>
      <c r="E3087" s="376" t="s">
        <v>16042</v>
      </c>
      <c r="F3087" s="487"/>
    </row>
    <row r="3088" ht="15.75" customHeight="1">
      <c r="A3088" s="376">
        <v>3872.0</v>
      </c>
      <c r="B3088" s="380" t="s">
        <v>16045</v>
      </c>
      <c r="C3088" s="376" t="s">
        <v>3602</v>
      </c>
      <c r="D3088" s="376" t="s">
        <v>3603</v>
      </c>
      <c r="E3088" s="376" t="s">
        <v>6081</v>
      </c>
      <c r="F3088" s="488"/>
    </row>
    <row r="3089" ht="15.75" customHeight="1">
      <c r="A3089" s="376">
        <v>3850.0</v>
      </c>
      <c r="B3089" s="380" t="s">
        <v>16049</v>
      </c>
      <c r="C3089" s="376" t="s">
        <v>3602</v>
      </c>
      <c r="D3089" s="376" t="s">
        <v>3603</v>
      </c>
      <c r="E3089" s="376" t="s">
        <v>5554</v>
      </c>
      <c r="F3089" s="487"/>
    </row>
    <row r="3090" ht="15.75" customHeight="1">
      <c r="A3090" s="376">
        <v>38023.0</v>
      </c>
      <c r="B3090" s="380" t="s">
        <v>16053</v>
      </c>
      <c r="C3090" s="376" t="s">
        <v>3602</v>
      </c>
      <c r="D3090" s="376" t="s">
        <v>3603</v>
      </c>
      <c r="E3090" s="376" t="s">
        <v>4132</v>
      </c>
      <c r="F3090" s="488"/>
    </row>
    <row r="3091" ht="15.75" customHeight="1">
      <c r="A3091" s="376">
        <v>37986.0</v>
      </c>
      <c r="B3091" s="380" t="s">
        <v>16057</v>
      </c>
      <c r="C3091" s="376" t="s">
        <v>3602</v>
      </c>
      <c r="D3091" s="376" t="s">
        <v>3603</v>
      </c>
      <c r="E3091" s="376" t="s">
        <v>8194</v>
      </c>
      <c r="F3091" s="487"/>
    </row>
    <row r="3092" ht="15.75" customHeight="1">
      <c r="A3092" s="376">
        <v>37987.0</v>
      </c>
      <c r="B3092" s="380" t="s">
        <v>16061</v>
      </c>
      <c r="C3092" s="376" t="s">
        <v>3602</v>
      </c>
      <c r="D3092" s="376" t="s">
        <v>3603</v>
      </c>
      <c r="E3092" s="376" t="s">
        <v>14817</v>
      </c>
      <c r="F3092" s="488"/>
    </row>
    <row r="3093" ht="15.75" customHeight="1">
      <c r="A3093" s="376">
        <v>37988.0</v>
      </c>
      <c r="B3093" s="380" t="s">
        <v>16065</v>
      </c>
      <c r="C3093" s="376" t="s">
        <v>3602</v>
      </c>
      <c r="D3093" s="376" t="s">
        <v>3603</v>
      </c>
      <c r="E3093" s="376" t="s">
        <v>16067</v>
      </c>
      <c r="F3093" s="487"/>
    </row>
    <row r="3094" ht="15.75" customHeight="1">
      <c r="A3094" s="376">
        <v>21120.0</v>
      </c>
      <c r="B3094" s="380" t="s">
        <v>16070</v>
      </c>
      <c r="C3094" s="376" t="s">
        <v>3602</v>
      </c>
      <c r="D3094" s="376" t="s">
        <v>3603</v>
      </c>
      <c r="E3094" s="376" t="s">
        <v>13510</v>
      </c>
      <c r="F3094" s="488"/>
    </row>
    <row r="3095" ht="15.75" customHeight="1">
      <c r="A3095" s="376">
        <v>39318.0</v>
      </c>
      <c r="B3095" s="380" t="s">
        <v>16074</v>
      </c>
      <c r="C3095" s="376" t="s">
        <v>3602</v>
      </c>
      <c r="D3095" s="376" t="s">
        <v>3603</v>
      </c>
      <c r="E3095" s="376" t="s">
        <v>16075</v>
      </c>
      <c r="F3095" s="487"/>
    </row>
    <row r="3096" ht="15.75" customHeight="1">
      <c r="A3096" s="376">
        <v>20162.0</v>
      </c>
      <c r="B3096" s="380" t="s">
        <v>16079</v>
      </c>
      <c r="C3096" s="376" t="s">
        <v>3602</v>
      </c>
      <c r="D3096" s="376" t="s">
        <v>3603</v>
      </c>
      <c r="E3096" s="376" t="s">
        <v>16082</v>
      </c>
      <c r="F3096" s="488"/>
    </row>
    <row r="3097" ht="15.75" customHeight="1">
      <c r="A3097" s="376">
        <v>40366.0</v>
      </c>
      <c r="B3097" s="380" t="s">
        <v>16086</v>
      </c>
      <c r="C3097" s="376" t="s">
        <v>3602</v>
      </c>
      <c r="D3097" s="376" t="s">
        <v>3603</v>
      </c>
      <c r="E3097" s="376" t="s">
        <v>16087</v>
      </c>
      <c r="F3097" s="487"/>
    </row>
    <row r="3098" ht="15.75" customHeight="1">
      <c r="A3098" s="376">
        <v>40363.0</v>
      </c>
      <c r="B3098" s="380" t="s">
        <v>16092</v>
      </c>
      <c r="C3098" s="376" t="s">
        <v>3602</v>
      </c>
      <c r="D3098" s="376" t="s">
        <v>3603</v>
      </c>
      <c r="E3098" s="376" t="s">
        <v>16095</v>
      </c>
      <c r="F3098" s="488"/>
    </row>
    <row r="3099" ht="15.75" customHeight="1">
      <c r="A3099" s="376">
        <v>40354.0</v>
      </c>
      <c r="B3099" s="380" t="s">
        <v>16098</v>
      </c>
      <c r="C3099" s="376" t="s">
        <v>3602</v>
      </c>
      <c r="D3099" s="376" t="s">
        <v>3653</v>
      </c>
      <c r="E3099" s="376" t="s">
        <v>16099</v>
      </c>
      <c r="F3099" s="487"/>
    </row>
    <row r="3100" ht="15.75" customHeight="1">
      <c r="A3100" s="376">
        <v>40360.0</v>
      </c>
      <c r="B3100" s="380" t="s">
        <v>16103</v>
      </c>
      <c r="C3100" s="376" t="s">
        <v>3602</v>
      </c>
      <c r="D3100" s="376" t="s">
        <v>3603</v>
      </c>
      <c r="E3100" s="376" t="s">
        <v>8322</v>
      </c>
      <c r="F3100" s="488"/>
    </row>
    <row r="3101" ht="15.75" customHeight="1">
      <c r="A3101" s="376">
        <v>40372.0</v>
      </c>
      <c r="B3101" s="380" t="s">
        <v>16107</v>
      </c>
      <c r="C3101" s="376" t="s">
        <v>3602</v>
      </c>
      <c r="D3101" s="376" t="s">
        <v>3603</v>
      </c>
      <c r="E3101" s="376" t="s">
        <v>16109</v>
      </c>
      <c r="F3101" s="487"/>
    </row>
    <row r="3102" ht="15.75" customHeight="1">
      <c r="A3102" s="376">
        <v>40369.0</v>
      </c>
      <c r="B3102" s="380" t="s">
        <v>16111</v>
      </c>
      <c r="C3102" s="376" t="s">
        <v>3602</v>
      </c>
      <c r="D3102" s="376" t="s">
        <v>3603</v>
      </c>
      <c r="E3102" s="376" t="s">
        <v>11407</v>
      </c>
      <c r="F3102" s="488"/>
    </row>
    <row r="3103" ht="15.75" customHeight="1">
      <c r="A3103" s="376">
        <v>40357.0</v>
      </c>
      <c r="B3103" s="380" t="s">
        <v>16115</v>
      </c>
      <c r="C3103" s="376" t="s">
        <v>3602</v>
      </c>
      <c r="D3103" s="376" t="s">
        <v>3603</v>
      </c>
      <c r="E3103" s="376" t="s">
        <v>3252</v>
      </c>
      <c r="F3103" s="487"/>
    </row>
    <row r="3104" ht="15.75" customHeight="1">
      <c r="A3104" s="376">
        <v>40375.0</v>
      </c>
      <c r="B3104" s="380" t="s">
        <v>16121</v>
      </c>
      <c r="C3104" s="376" t="s">
        <v>3602</v>
      </c>
      <c r="D3104" s="376" t="s">
        <v>3603</v>
      </c>
      <c r="E3104" s="376" t="s">
        <v>16124</v>
      </c>
      <c r="F3104" s="488"/>
    </row>
    <row r="3105" ht="15.75" customHeight="1">
      <c r="A3105" s="376">
        <v>1893.0</v>
      </c>
      <c r="B3105" s="380" t="s">
        <v>16127</v>
      </c>
      <c r="C3105" s="376" t="s">
        <v>3602</v>
      </c>
      <c r="D3105" s="376" t="s">
        <v>3603</v>
      </c>
      <c r="E3105" s="376" t="s">
        <v>4830</v>
      </c>
      <c r="F3105" s="487"/>
    </row>
    <row r="3106" ht="15.75" customHeight="1">
      <c r="A3106" s="376">
        <v>1902.0</v>
      </c>
      <c r="B3106" s="380" t="s">
        <v>16131</v>
      </c>
      <c r="C3106" s="376" t="s">
        <v>3602</v>
      </c>
      <c r="D3106" s="376" t="s">
        <v>3603</v>
      </c>
      <c r="E3106" s="376" t="s">
        <v>6211</v>
      </c>
      <c r="F3106" s="488"/>
    </row>
    <row r="3107" ht="15.75" customHeight="1">
      <c r="A3107" s="376">
        <v>1901.0</v>
      </c>
      <c r="B3107" s="380" t="s">
        <v>16136</v>
      </c>
      <c r="C3107" s="376" t="s">
        <v>3602</v>
      </c>
      <c r="D3107" s="376" t="s">
        <v>3603</v>
      </c>
      <c r="E3107" s="376" t="s">
        <v>6119</v>
      </c>
      <c r="F3107" s="487"/>
    </row>
    <row r="3108" ht="15.75" customHeight="1">
      <c r="A3108" s="376">
        <v>1892.0</v>
      </c>
      <c r="B3108" s="380" t="s">
        <v>16140</v>
      </c>
      <c r="C3108" s="376" t="s">
        <v>3602</v>
      </c>
      <c r="D3108" s="376" t="s">
        <v>3603</v>
      </c>
      <c r="E3108" s="376" t="s">
        <v>4858</v>
      </c>
      <c r="F3108" s="488"/>
    </row>
    <row r="3109" ht="15.75" customHeight="1">
      <c r="A3109" s="376">
        <v>1907.0</v>
      </c>
      <c r="B3109" s="380" t="s">
        <v>16145</v>
      </c>
      <c r="C3109" s="376" t="s">
        <v>3602</v>
      </c>
      <c r="D3109" s="376" t="s">
        <v>3603</v>
      </c>
      <c r="E3109" s="376" t="s">
        <v>10627</v>
      </c>
      <c r="F3109" s="487"/>
    </row>
    <row r="3110" ht="15.75" customHeight="1">
      <c r="A3110" s="376">
        <v>1894.0</v>
      </c>
      <c r="B3110" s="380" t="s">
        <v>16149</v>
      </c>
      <c r="C3110" s="376" t="s">
        <v>3602</v>
      </c>
      <c r="D3110" s="376" t="s">
        <v>3603</v>
      </c>
      <c r="E3110" s="376" t="s">
        <v>6740</v>
      </c>
      <c r="F3110" s="488"/>
    </row>
    <row r="3111" ht="15.75" customHeight="1">
      <c r="A3111" s="376">
        <v>1891.0</v>
      </c>
      <c r="B3111" s="380" t="s">
        <v>16153</v>
      </c>
      <c r="C3111" s="376" t="s">
        <v>3602</v>
      </c>
      <c r="D3111" s="376" t="s">
        <v>3603</v>
      </c>
      <c r="E3111" s="376" t="s">
        <v>3864</v>
      </c>
      <c r="F3111" s="487"/>
    </row>
    <row r="3112" ht="15.75" customHeight="1">
      <c r="A3112" s="376">
        <v>1896.0</v>
      </c>
      <c r="B3112" s="380" t="s">
        <v>16158</v>
      </c>
      <c r="C3112" s="376" t="s">
        <v>3602</v>
      </c>
      <c r="D3112" s="376" t="s">
        <v>3603</v>
      </c>
      <c r="E3112" s="376" t="s">
        <v>12764</v>
      </c>
      <c r="F3112" s="488"/>
    </row>
    <row r="3113" ht="15.75" customHeight="1">
      <c r="A3113" s="376">
        <v>1895.0</v>
      </c>
      <c r="B3113" s="380" t="s">
        <v>16163</v>
      </c>
      <c r="C3113" s="376" t="s">
        <v>3602</v>
      </c>
      <c r="D3113" s="376" t="s">
        <v>3603</v>
      </c>
      <c r="E3113" s="376" t="s">
        <v>5564</v>
      </c>
      <c r="F3113" s="487"/>
    </row>
    <row r="3114" ht="15.75" customHeight="1">
      <c r="A3114" s="376">
        <v>2641.0</v>
      </c>
      <c r="B3114" s="380" t="s">
        <v>16166</v>
      </c>
      <c r="C3114" s="376" t="s">
        <v>3602</v>
      </c>
      <c r="D3114" s="376" t="s">
        <v>3629</v>
      </c>
      <c r="E3114" s="376" t="s">
        <v>16169</v>
      </c>
      <c r="F3114" s="488"/>
    </row>
    <row r="3115" ht="15.75" customHeight="1">
      <c r="A3115" s="376">
        <v>2636.0</v>
      </c>
      <c r="B3115" s="380" t="s">
        <v>16170</v>
      </c>
      <c r="C3115" s="376" t="s">
        <v>3602</v>
      </c>
      <c r="D3115" s="376" t="s">
        <v>3629</v>
      </c>
      <c r="E3115" s="376" t="s">
        <v>6185</v>
      </c>
      <c r="F3115" s="487"/>
    </row>
    <row r="3116" ht="15.75" customHeight="1">
      <c r="A3116" s="376">
        <v>2637.0</v>
      </c>
      <c r="B3116" s="380" t="s">
        <v>16173</v>
      </c>
      <c r="C3116" s="376" t="s">
        <v>3602</v>
      </c>
      <c r="D3116" s="376" t="s">
        <v>3629</v>
      </c>
      <c r="E3116" s="376" t="s">
        <v>11783</v>
      </c>
      <c r="F3116" s="488"/>
    </row>
    <row r="3117" ht="15.75" customHeight="1">
      <c r="A3117" s="376">
        <v>2638.0</v>
      </c>
      <c r="B3117" s="380" t="s">
        <v>16180</v>
      </c>
      <c r="C3117" s="376" t="s">
        <v>3602</v>
      </c>
      <c r="D3117" s="376" t="s">
        <v>3629</v>
      </c>
      <c r="E3117" s="376" t="s">
        <v>4329</v>
      </c>
      <c r="F3117" s="487"/>
    </row>
    <row r="3118" ht="15.75" customHeight="1">
      <c r="A3118" s="376">
        <v>2639.0</v>
      </c>
      <c r="B3118" s="380" t="s">
        <v>16184</v>
      </c>
      <c r="C3118" s="376" t="s">
        <v>3602</v>
      </c>
      <c r="D3118" s="376" t="s">
        <v>3629</v>
      </c>
      <c r="E3118" s="376" t="s">
        <v>6081</v>
      </c>
      <c r="F3118" s="488"/>
    </row>
    <row r="3119" ht="15.75" customHeight="1">
      <c r="A3119" s="376">
        <v>2644.0</v>
      </c>
      <c r="B3119" s="380" t="s">
        <v>16187</v>
      </c>
      <c r="C3119" s="376" t="s">
        <v>3602</v>
      </c>
      <c r="D3119" s="376" t="s">
        <v>3629</v>
      </c>
      <c r="E3119" s="376" t="s">
        <v>8701</v>
      </c>
      <c r="F3119" s="487"/>
    </row>
    <row r="3120" ht="15.75" customHeight="1">
      <c r="A3120" s="376">
        <v>2643.0</v>
      </c>
      <c r="B3120" s="380" t="s">
        <v>16191</v>
      </c>
      <c r="C3120" s="376" t="s">
        <v>3602</v>
      </c>
      <c r="D3120" s="376" t="s">
        <v>3629</v>
      </c>
      <c r="E3120" s="376" t="s">
        <v>13719</v>
      </c>
      <c r="F3120" s="488"/>
    </row>
    <row r="3121" ht="15.75" customHeight="1">
      <c r="A3121" s="376">
        <v>2640.0</v>
      </c>
      <c r="B3121" s="380" t="s">
        <v>16195</v>
      </c>
      <c r="C3121" s="376" t="s">
        <v>3602</v>
      </c>
      <c r="D3121" s="376" t="s">
        <v>3629</v>
      </c>
      <c r="E3121" s="376" t="s">
        <v>16198</v>
      </c>
      <c r="F3121" s="487"/>
    </row>
    <row r="3122" ht="15.75" customHeight="1">
      <c r="A3122" s="376">
        <v>2642.0</v>
      </c>
      <c r="B3122" s="380" t="s">
        <v>16200</v>
      </c>
      <c r="C3122" s="376" t="s">
        <v>3602</v>
      </c>
      <c r="D3122" s="376" t="s">
        <v>3629</v>
      </c>
      <c r="E3122" s="376" t="s">
        <v>16202</v>
      </c>
      <c r="F3122" s="488"/>
    </row>
    <row r="3123" ht="15.75" customHeight="1">
      <c r="A3123" s="376">
        <v>38943.0</v>
      </c>
      <c r="B3123" s="380" t="s">
        <v>16205</v>
      </c>
      <c r="C3123" s="376" t="s">
        <v>3602</v>
      </c>
      <c r="D3123" s="376" t="s">
        <v>3629</v>
      </c>
      <c r="E3123" s="376" t="s">
        <v>16206</v>
      </c>
      <c r="F3123" s="487"/>
    </row>
    <row r="3124" ht="15.75" customHeight="1">
      <c r="A3124" s="376">
        <v>38944.0</v>
      </c>
      <c r="B3124" s="380" t="s">
        <v>16209</v>
      </c>
      <c r="C3124" s="376" t="s">
        <v>3602</v>
      </c>
      <c r="D3124" s="376" t="s">
        <v>3629</v>
      </c>
      <c r="E3124" s="376" t="s">
        <v>16210</v>
      </c>
      <c r="F3124" s="488"/>
    </row>
    <row r="3125" ht="15.75" customHeight="1">
      <c r="A3125" s="376">
        <v>38945.0</v>
      </c>
      <c r="B3125" s="380" t="s">
        <v>16214</v>
      </c>
      <c r="C3125" s="376" t="s">
        <v>3602</v>
      </c>
      <c r="D3125" s="376" t="s">
        <v>3629</v>
      </c>
      <c r="E3125" s="376" t="s">
        <v>16216</v>
      </c>
      <c r="F3125" s="487"/>
    </row>
    <row r="3126" ht="15.75" customHeight="1">
      <c r="A3126" s="376">
        <v>38946.0</v>
      </c>
      <c r="B3126" s="380" t="s">
        <v>16219</v>
      </c>
      <c r="C3126" s="376" t="s">
        <v>3602</v>
      </c>
      <c r="D3126" s="376" t="s">
        <v>3629</v>
      </c>
      <c r="E3126" s="376" t="s">
        <v>16220</v>
      </c>
      <c r="F3126" s="488"/>
    </row>
    <row r="3127" ht="15.75" customHeight="1">
      <c r="A3127" s="376">
        <v>39308.0</v>
      </c>
      <c r="B3127" s="380" t="s">
        <v>16222</v>
      </c>
      <c r="C3127" s="376" t="s">
        <v>3602</v>
      </c>
      <c r="D3127" s="376" t="s">
        <v>3629</v>
      </c>
      <c r="E3127" s="376" t="s">
        <v>16225</v>
      </c>
      <c r="F3127" s="487"/>
    </row>
    <row r="3128" ht="15.75" customHeight="1">
      <c r="A3128" s="376">
        <v>39309.0</v>
      </c>
      <c r="B3128" s="380" t="s">
        <v>16226</v>
      </c>
      <c r="C3128" s="376" t="s">
        <v>3602</v>
      </c>
      <c r="D3128" s="376" t="s">
        <v>3629</v>
      </c>
      <c r="E3128" s="376" t="s">
        <v>16227</v>
      </c>
      <c r="F3128" s="488"/>
    </row>
    <row r="3129" ht="15.75" customHeight="1">
      <c r="A3129" s="376">
        <v>39310.0</v>
      </c>
      <c r="B3129" s="380" t="s">
        <v>16230</v>
      </c>
      <c r="C3129" s="376" t="s">
        <v>3602</v>
      </c>
      <c r="D3129" s="376" t="s">
        <v>3629</v>
      </c>
      <c r="E3129" s="376" t="s">
        <v>16231</v>
      </c>
      <c r="F3129" s="487"/>
    </row>
    <row r="3130" ht="15.75" customHeight="1">
      <c r="A3130" s="376">
        <v>39311.0</v>
      </c>
      <c r="B3130" s="380" t="s">
        <v>16234</v>
      </c>
      <c r="C3130" s="376" t="s">
        <v>3602</v>
      </c>
      <c r="D3130" s="376" t="s">
        <v>3629</v>
      </c>
      <c r="E3130" s="376" t="s">
        <v>16236</v>
      </c>
      <c r="F3130" s="488"/>
    </row>
    <row r="3131" ht="15.75" customHeight="1">
      <c r="A3131" s="376">
        <v>39855.0</v>
      </c>
      <c r="B3131" s="380" t="s">
        <v>16240</v>
      </c>
      <c r="C3131" s="376" t="s">
        <v>3602</v>
      </c>
      <c r="D3131" s="376" t="s">
        <v>3629</v>
      </c>
      <c r="E3131" s="376" t="s">
        <v>12435</v>
      </c>
      <c r="F3131" s="487"/>
    </row>
    <row r="3132" ht="15.75" customHeight="1">
      <c r="A3132" s="376">
        <v>39856.0</v>
      </c>
      <c r="B3132" s="380" t="s">
        <v>16247</v>
      </c>
      <c r="C3132" s="376" t="s">
        <v>3602</v>
      </c>
      <c r="D3132" s="376" t="s">
        <v>3629</v>
      </c>
      <c r="E3132" s="376" t="s">
        <v>16248</v>
      </c>
      <c r="F3132" s="488"/>
    </row>
    <row r="3133" ht="15.75" customHeight="1">
      <c r="A3133" s="376">
        <v>39857.0</v>
      </c>
      <c r="B3133" s="380" t="s">
        <v>16251</v>
      </c>
      <c r="C3133" s="376" t="s">
        <v>3602</v>
      </c>
      <c r="D3133" s="376" t="s">
        <v>3629</v>
      </c>
      <c r="E3133" s="376" t="s">
        <v>6973</v>
      </c>
      <c r="F3133" s="487"/>
    </row>
    <row r="3134" ht="15.75" customHeight="1">
      <c r="A3134" s="376">
        <v>39858.0</v>
      </c>
      <c r="B3134" s="380" t="s">
        <v>16256</v>
      </c>
      <c r="C3134" s="376" t="s">
        <v>3602</v>
      </c>
      <c r="D3134" s="376" t="s">
        <v>3629</v>
      </c>
      <c r="E3134" s="376" t="s">
        <v>16258</v>
      </c>
      <c r="F3134" s="488"/>
    </row>
    <row r="3135" ht="15.75" customHeight="1">
      <c r="A3135" s="376">
        <v>39859.0</v>
      </c>
      <c r="B3135" s="380" t="s">
        <v>16262</v>
      </c>
      <c r="C3135" s="376" t="s">
        <v>3602</v>
      </c>
      <c r="D3135" s="376" t="s">
        <v>3629</v>
      </c>
      <c r="E3135" s="376" t="s">
        <v>5428</v>
      </c>
      <c r="F3135" s="487"/>
    </row>
    <row r="3136" ht="15.75" customHeight="1">
      <c r="A3136" s="376">
        <v>39860.0</v>
      </c>
      <c r="B3136" s="380" t="s">
        <v>16267</v>
      </c>
      <c r="C3136" s="376" t="s">
        <v>3602</v>
      </c>
      <c r="D3136" s="376" t="s">
        <v>3629</v>
      </c>
      <c r="E3136" s="376" t="s">
        <v>16269</v>
      </c>
      <c r="F3136" s="488"/>
    </row>
    <row r="3137" ht="15.75" customHeight="1">
      <c r="A3137" s="376">
        <v>39861.0</v>
      </c>
      <c r="B3137" s="380" t="s">
        <v>16273</v>
      </c>
      <c r="C3137" s="376" t="s">
        <v>3602</v>
      </c>
      <c r="D3137" s="376" t="s">
        <v>3629</v>
      </c>
      <c r="E3137" s="376" t="s">
        <v>15649</v>
      </c>
      <c r="F3137" s="487"/>
    </row>
    <row r="3138" ht="15.75" customHeight="1">
      <c r="A3138" s="376">
        <v>38447.0</v>
      </c>
      <c r="B3138" s="380" t="s">
        <v>16278</v>
      </c>
      <c r="C3138" s="376" t="s">
        <v>3602</v>
      </c>
      <c r="D3138" s="376" t="s">
        <v>3629</v>
      </c>
      <c r="E3138" s="376" t="s">
        <v>16281</v>
      </c>
      <c r="F3138" s="488"/>
    </row>
    <row r="3139" ht="15.75" customHeight="1">
      <c r="A3139" s="376">
        <v>36320.0</v>
      </c>
      <c r="B3139" s="380" t="s">
        <v>16285</v>
      </c>
      <c r="C3139" s="376" t="s">
        <v>3602</v>
      </c>
      <c r="D3139" s="376" t="s">
        <v>3629</v>
      </c>
      <c r="E3139" s="376" t="s">
        <v>8194</v>
      </c>
      <c r="F3139" s="487"/>
    </row>
    <row r="3140" ht="15.75" customHeight="1">
      <c r="A3140" s="376">
        <v>36324.0</v>
      </c>
      <c r="B3140" s="380" t="s">
        <v>16288</v>
      </c>
      <c r="C3140" s="376" t="s">
        <v>3602</v>
      </c>
      <c r="D3140" s="376" t="s">
        <v>3629</v>
      </c>
      <c r="E3140" s="376" t="s">
        <v>6043</v>
      </c>
      <c r="F3140" s="488"/>
    </row>
    <row r="3141" ht="15.75" customHeight="1">
      <c r="A3141" s="376">
        <v>38441.0</v>
      </c>
      <c r="B3141" s="380" t="s">
        <v>16292</v>
      </c>
      <c r="C3141" s="376" t="s">
        <v>3602</v>
      </c>
      <c r="D3141" s="376" t="s">
        <v>3629</v>
      </c>
      <c r="E3141" s="376" t="s">
        <v>7426</v>
      </c>
      <c r="F3141" s="487"/>
    </row>
    <row r="3142" ht="15.75" customHeight="1">
      <c r="A3142" s="376">
        <v>38442.0</v>
      </c>
      <c r="B3142" s="380" t="s">
        <v>16294</v>
      </c>
      <c r="C3142" s="376" t="s">
        <v>3602</v>
      </c>
      <c r="D3142" s="376" t="s">
        <v>3629</v>
      </c>
      <c r="E3142" s="376" t="s">
        <v>4097</v>
      </c>
      <c r="F3142" s="488"/>
    </row>
    <row r="3143" ht="15.75" customHeight="1">
      <c r="A3143" s="376">
        <v>38443.0</v>
      </c>
      <c r="B3143" s="380" t="s">
        <v>16298</v>
      </c>
      <c r="C3143" s="376" t="s">
        <v>3602</v>
      </c>
      <c r="D3143" s="376" t="s">
        <v>3629</v>
      </c>
      <c r="E3143" s="376" t="s">
        <v>4188</v>
      </c>
      <c r="F3143" s="487"/>
    </row>
    <row r="3144" ht="15.75" customHeight="1">
      <c r="A3144" s="376">
        <v>38444.0</v>
      </c>
      <c r="B3144" s="380" t="s">
        <v>16302</v>
      </c>
      <c r="C3144" s="376" t="s">
        <v>3602</v>
      </c>
      <c r="D3144" s="376" t="s">
        <v>3629</v>
      </c>
      <c r="E3144" s="376" t="s">
        <v>9052</v>
      </c>
      <c r="F3144" s="488"/>
    </row>
    <row r="3145" ht="15.75" customHeight="1">
      <c r="A3145" s="376">
        <v>38445.0</v>
      </c>
      <c r="B3145" s="380" t="s">
        <v>16306</v>
      </c>
      <c r="C3145" s="376" t="s">
        <v>3602</v>
      </c>
      <c r="D3145" s="376" t="s">
        <v>3629</v>
      </c>
      <c r="E3145" s="376" t="s">
        <v>16307</v>
      </c>
      <c r="F3145" s="487"/>
    </row>
    <row r="3146" ht="15.75" customHeight="1">
      <c r="A3146" s="376">
        <v>38446.0</v>
      </c>
      <c r="B3146" s="380" t="s">
        <v>16310</v>
      </c>
      <c r="C3146" s="376" t="s">
        <v>3602</v>
      </c>
      <c r="D3146" s="376" t="s">
        <v>3629</v>
      </c>
      <c r="E3146" s="376" t="s">
        <v>16311</v>
      </c>
      <c r="F3146" s="488"/>
    </row>
    <row r="3147" ht="15.75" customHeight="1">
      <c r="A3147" s="376">
        <v>3867.0</v>
      </c>
      <c r="B3147" s="380" t="s">
        <v>16312</v>
      </c>
      <c r="C3147" s="376" t="s">
        <v>3602</v>
      </c>
      <c r="D3147" s="376" t="s">
        <v>3603</v>
      </c>
      <c r="E3147" s="376" t="s">
        <v>16315</v>
      </c>
      <c r="F3147" s="487"/>
    </row>
    <row r="3148" ht="15.75" customHeight="1">
      <c r="A3148" s="376">
        <v>3861.0</v>
      </c>
      <c r="B3148" s="380" t="s">
        <v>16317</v>
      </c>
      <c r="C3148" s="376" t="s">
        <v>3602</v>
      </c>
      <c r="D3148" s="376" t="s">
        <v>3603</v>
      </c>
      <c r="E3148" s="376" t="s">
        <v>6030</v>
      </c>
      <c r="F3148" s="488"/>
    </row>
    <row r="3149" ht="15.75" customHeight="1">
      <c r="A3149" s="376">
        <v>3904.0</v>
      </c>
      <c r="B3149" s="380" t="s">
        <v>16321</v>
      </c>
      <c r="C3149" s="376" t="s">
        <v>3602</v>
      </c>
      <c r="D3149" s="376" t="s">
        <v>3603</v>
      </c>
      <c r="E3149" s="376" t="s">
        <v>6059</v>
      </c>
      <c r="F3149" s="487"/>
    </row>
    <row r="3150" ht="15.75" customHeight="1">
      <c r="A3150" s="376">
        <v>3903.0</v>
      </c>
      <c r="B3150" s="380" t="s">
        <v>16323</v>
      </c>
      <c r="C3150" s="376" t="s">
        <v>3602</v>
      </c>
      <c r="D3150" s="376" t="s">
        <v>3603</v>
      </c>
      <c r="E3150" s="376" t="s">
        <v>3809</v>
      </c>
      <c r="F3150" s="488"/>
    </row>
    <row r="3151" ht="15.75" customHeight="1">
      <c r="A3151" s="376">
        <v>3862.0</v>
      </c>
      <c r="B3151" s="380" t="s">
        <v>16325</v>
      </c>
      <c r="C3151" s="376" t="s">
        <v>3602</v>
      </c>
      <c r="D3151" s="376" t="s">
        <v>3603</v>
      </c>
      <c r="E3151" s="376" t="s">
        <v>16326</v>
      </c>
      <c r="F3151" s="487"/>
    </row>
    <row r="3152" ht="15.75" customHeight="1">
      <c r="A3152" s="376">
        <v>3863.0</v>
      </c>
      <c r="B3152" s="380" t="s">
        <v>16328</v>
      </c>
      <c r="C3152" s="376" t="s">
        <v>3602</v>
      </c>
      <c r="D3152" s="376" t="s">
        <v>3603</v>
      </c>
      <c r="E3152" s="376" t="s">
        <v>12030</v>
      </c>
      <c r="F3152" s="488"/>
    </row>
    <row r="3153" ht="15.75" customHeight="1">
      <c r="A3153" s="376">
        <v>3864.0</v>
      </c>
      <c r="B3153" s="380" t="s">
        <v>16331</v>
      </c>
      <c r="C3153" s="376" t="s">
        <v>3602</v>
      </c>
      <c r="D3153" s="376" t="s">
        <v>3603</v>
      </c>
      <c r="E3153" s="376" t="s">
        <v>16332</v>
      </c>
      <c r="F3153" s="487"/>
    </row>
    <row r="3154" ht="15.75" customHeight="1">
      <c r="A3154" s="376">
        <v>3865.0</v>
      </c>
      <c r="B3154" s="380" t="s">
        <v>16335</v>
      </c>
      <c r="C3154" s="376" t="s">
        <v>3602</v>
      </c>
      <c r="D3154" s="376" t="s">
        <v>3603</v>
      </c>
      <c r="E3154" s="376" t="s">
        <v>14523</v>
      </c>
      <c r="F3154" s="488"/>
    </row>
    <row r="3155" ht="15.75" customHeight="1">
      <c r="A3155" s="376">
        <v>3866.0</v>
      </c>
      <c r="B3155" s="380" t="s">
        <v>16337</v>
      </c>
      <c r="C3155" s="376" t="s">
        <v>3602</v>
      </c>
      <c r="D3155" s="376" t="s">
        <v>3603</v>
      </c>
      <c r="E3155" s="376" t="s">
        <v>16339</v>
      </c>
      <c r="F3155" s="487"/>
    </row>
    <row r="3156" ht="15.75" customHeight="1">
      <c r="A3156" s="376">
        <v>3902.0</v>
      </c>
      <c r="B3156" s="380" t="s">
        <v>16340</v>
      </c>
      <c r="C3156" s="376" t="s">
        <v>3602</v>
      </c>
      <c r="D3156" s="376" t="s">
        <v>3603</v>
      </c>
      <c r="E3156" s="376" t="s">
        <v>16343</v>
      </c>
      <c r="F3156" s="488"/>
    </row>
    <row r="3157" ht="15.75" customHeight="1">
      <c r="A3157" s="376">
        <v>3878.0</v>
      </c>
      <c r="B3157" s="380" t="s">
        <v>16344</v>
      </c>
      <c r="C3157" s="376" t="s">
        <v>3602</v>
      </c>
      <c r="D3157" s="376" t="s">
        <v>3603</v>
      </c>
      <c r="E3157" s="376" t="s">
        <v>13942</v>
      </c>
      <c r="F3157" s="487"/>
    </row>
    <row r="3158" ht="15.75" customHeight="1">
      <c r="A3158" s="376">
        <v>3877.0</v>
      </c>
      <c r="B3158" s="380" t="s">
        <v>16347</v>
      </c>
      <c r="C3158" s="376" t="s">
        <v>3602</v>
      </c>
      <c r="D3158" s="376" t="s">
        <v>3603</v>
      </c>
      <c r="E3158" s="376" t="s">
        <v>6637</v>
      </c>
      <c r="F3158" s="488"/>
    </row>
    <row r="3159" ht="15.75" customHeight="1">
      <c r="A3159" s="376">
        <v>3879.0</v>
      </c>
      <c r="B3159" s="380" t="s">
        <v>16350</v>
      </c>
      <c r="C3159" s="376" t="s">
        <v>3602</v>
      </c>
      <c r="D3159" s="376" t="s">
        <v>3603</v>
      </c>
      <c r="E3159" s="376" t="s">
        <v>12532</v>
      </c>
      <c r="F3159" s="487"/>
    </row>
    <row r="3160" ht="15.75" customHeight="1">
      <c r="A3160" s="376">
        <v>3880.0</v>
      </c>
      <c r="B3160" s="380" t="s">
        <v>16353</v>
      </c>
      <c r="C3160" s="376" t="s">
        <v>3602</v>
      </c>
      <c r="D3160" s="376" t="s">
        <v>3603</v>
      </c>
      <c r="E3160" s="376" t="s">
        <v>15934</v>
      </c>
      <c r="F3160" s="488"/>
    </row>
    <row r="3161" ht="15.75" customHeight="1">
      <c r="A3161" s="376">
        <v>12892.0</v>
      </c>
      <c r="B3161" s="380" t="s">
        <v>16356</v>
      </c>
      <c r="C3161" s="376" t="s">
        <v>5801</v>
      </c>
      <c r="D3161" s="376" t="s">
        <v>3603</v>
      </c>
      <c r="E3161" s="376" t="s">
        <v>16358</v>
      </c>
      <c r="F3161" s="487"/>
    </row>
    <row r="3162" ht="15.75" customHeight="1">
      <c r="A3162" s="376">
        <v>3883.0</v>
      </c>
      <c r="B3162" s="380" t="s">
        <v>16360</v>
      </c>
      <c r="C3162" s="376" t="s">
        <v>3602</v>
      </c>
      <c r="D3162" s="376" t="s">
        <v>3603</v>
      </c>
      <c r="E3162" s="376" t="s">
        <v>11986</v>
      </c>
      <c r="F3162" s="488"/>
    </row>
    <row r="3163" ht="15.75" customHeight="1">
      <c r="A3163" s="376">
        <v>3876.0</v>
      </c>
      <c r="B3163" s="380" t="s">
        <v>16363</v>
      </c>
      <c r="C3163" s="376" t="s">
        <v>3602</v>
      </c>
      <c r="D3163" s="376" t="s">
        <v>3603</v>
      </c>
      <c r="E3163" s="376" t="s">
        <v>14364</v>
      </c>
      <c r="F3163" s="487"/>
    </row>
    <row r="3164" ht="15.75" customHeight="1">
      <c r="A3164" s="376">
        <v>3884.0</v>
      </c>
      <c r="B3164" s="380" t="s">
        <v>16366</v>
      </c>
      <c r="C3164" s="376" t="s">
        <v>3602</v>
      </c>
      <c r="D3164" s="376" t="s">
        <v>3603</v>
      </c>
      <c r="E3164" s="376" t="s">
        <v>7111</v>
      </c>
      <c r="F3164" s="488"/>
    </row>
    <row r="3165" ht="15.75" customHeight="1">
      <c r="A3165" s="376">
        <v>3837.0</v>
      </c>
      <c r="B3165" s="380" t="s">
        <v>16367</v>
      </c>
      <c r="C3165" s="376" t="s">
        <v>3602</v>
      </c>
      <c r="D3165" s="376" t="s">
        <v>3629</v>
      </c>
      <c r="E3165" s="376" t="s">
        <v>16369</v>
      </c>
      <c r="F3165" s="487"/>
    </row>
    <row r="3166" ht="15.75" customHeight="1">
      <c r="A3166" s="376">
        <v>3845.0</v>
      </c>
      <c r="B3166" s="380" t="s">
        <v>16372</v>
      </c>
      <c r="C3166" s="376" t="s">
        <v>3602</v>
      </c>
      <c r="D3166" s="376" t="s">
        <v>3629</v>
      </c>
      <c r="E3166" s="376" t="s">
        <v>16373</v>
      </c>
      <c r="F3166" s="488"/>
    </row>
    <row r="3167" ht="15.75" customHeight="1">
      <c r="A3167" s="376">
        <v>11045.0</v>
      </c>
      <c r="B3167" s="380" t="s">
        <v>16375</v>
      </c>
      <c r="C3167" s="376" t="s">
        <v>3602</v>
      </c>
      <c r="D3167" s="376" t="s">
        <v>3629</v>
      </c>
      <c r="E3167" s="376" t="s">
        <v>16377</v>
      </c>
      <c r="F3167" s="487"/>
    </row>
    <row r="3168" ht="15.75" customHeight="1">
      <c r="A3168" s="376">
        <v>20170.0</v>
      </c>
      <c r="B3168" s="380" t="s">
        <v>16379</v>
      </c>
      <c r="C3168" s="376" t="s">
        <v>3602</v>
      </c>
      <c r="D3168" s="376" t="s">
        <v>3603</v>
      </c>
      <c r="E3168" s="376" t="s">
        <v>12616</v>
      </c>
      <c r="F3168" s="488"/>
    </row>
    <row r="3169" ht="15.75" customHeight="1">
      <c r="A3169" s="376">
        <v>20171.0</v>
      </c>
      <c r="B3169" s="380" t="s">
        <v>16383</v>
      </c>
      <c r="C3169" s="376" t="s">
        <v>3602</v>
      </c>
      <c r="D3169" s="376" t="s">
        <v>3603</v>
      </c>
      <c r="E3169" s="376" t="s">
        <v>16384</v>
      </c>
      <c r="F3169" s="487"/>
    </row>
    <row r="3170" ht="15.75" customHeight="1">
      <c r="A3170" s="376">
        <v>20167.0</v>
      </c>
      <c r="B3170" s="380" t="s">
        <v>16387</v>
      </c>
      <c r="C3170" s="376" t="s">
        <v>3602</v>
      </c>
      <c r="D3170" s="376" t="s">
        <v>3603</v>
      </c>
      <c r="E3170" s="376" t="s">
        <v>16388</v>
      </c>
      <c r="F3170" s="488"/>
    </row>
    <row r="3171" ht="15.75" customHeight="1">
      <c r="A3171" s="376">
        <v>20168.0</v>
      </c>
      <c r="B3171" s="380" t="s">
        <v>16391</v>
      </c>
      <c r="C3171" s="376" t="s">
        <v>3602</v>
      </c>
      <c r="D3171" s="376" t="s">
        <v>3603</v>
      </c>
      <c r="E3171" s="376" t="s">
        <v>16392</v>
      </c>
      <c r="F3171" s="487"/>
    </row>
    <row r="3172" ht="15.75" customHeight="1">
      <c r="A3172" s="376">
        <v>20169.0</v>
      </c>
      <c r="B3172" s="380" t="s">
        <v>16393</v>
      </c>
      <c r="C3172" s="376" t="s">
        <v>3602</v>
      </c>
      <c r="D3172" s="376" t="s">
        <v>3603</v>
      </c>
      <c r="E3172" s="376" t="s">
        <v>16396</v>
      </c>
      <c r="F3172" s="488"/>
    </row>
    <row r="3173" ht="15.75" customHeight="1">
      <c r="A3173" s="376">
        <v>3899.0</v>
      </c>
      <c r="B3173" s="380" t="s">
        <v>16397</v>
      </c>
      <c r="C3173" s="376" t="s">
        <v>3602</v>
      </c>
      <c r="D3173" s="376" t="s">
        <v>3603</v>
      </c>
      <c r="E3173" s="376" t="s">
        <v>16401</v>
      </c>
      <c r="F3173" s="487"/>
    </row>
    <row r="3174" ht="15.75" customHeight="1">
      <c r="A3174" s="376">
        <v>38676.0</v>
      </c>
      <c r="B3174" s="380" t="s">
        <v>16403</v>
      </c>
      <c r="C3174" s="376" t="s">
        <v>3602</v>
      </c>
      <c r="D3174" s="376" t="s">
        <v>3603</v>
      </c>
      <c r="E3174" s="376" t="s">
        <v>16405</v>
      </c>
      <c r="F3174" s="488"/>
    </row>
    <row r="3175" ht="15.75" customHeight="1">
      <c r="A3175" s="376">
        <v>3897.0</v>
      </c>
      <c r="B3175" s="380" t="s">
        <v>16407</v>
      </c>
      <c r="C3175" s="376" t="s">
        <v>3602</v>
      </c>
      <c r="D3175" s="376" t="s">
        <v>3603</v>
      </c>
      <c r="E3175" s="376" t="s">
        <v>8194</v>
      </c>
      <c r="F3175" s="487"/>
    </row>
    <row r="3176" ht="15.75" customHeight="1">
      <c r="A3176" s="376">
        <v>3875.0</v>
      </c>
      <c r="B3176" s="380" t="s">
        <v>16410</v>
      </c>
      <c r="C3176" s="376" t="s">
        <v>3602</v>
      </c>
      <c r="D3176" s="376" t="s">
        <v>3603</v>
      </c>
      <c r="E3176" s="376" t="s">
        <v>6937</v>
      </c>
      <c r="F3176" s="488"/>
    </row>
    <row r="3177" ht="15.75" customHeight="1">
      <c r="A3177" s="376">
        <v>3898.0</v>
      </c>
      <c r="B3177" s="380" t="s">
        <v>16414</v>
      </c>
      <c r="C3177" s="376" t="s">
        <v>3602</v>
      </c>
      <c r="D3177" s="376" t="s">
        <v>3603</v>
      </c>
      <c r="E3177" s="376" t="s">
        <v>3036</v>
      </c>
      <c r="F3177" s="487"/>
    </row>
    <row r="3178" ht="15.75" customHeight="1">
      <c r="A3178" s="376">
        <v>3855.0</v>
      </c>
      <c r="B3178" s="380" t="s">
        <v>16415</v>
      </c>
      <c r="C3178" s="376" t="s">
        <v>3602</v>
      </c>
      <c r="D3178" s="376" t="s">
        <v>3603</v>
      </c>
      <c r="E3178" s="376" t="s">
        <v>4061</v>
      </c>
      <c r="F3178" s="488"/>
    </row>
    <row r="3179" ht="15.75" customHeight="1">
      <c r="A3179" s="376">
        <v>3874.0</v>
      </c>
      <c r="B3179" s="380" t="s">
        <v>16419</v>
      </c>
      <c r="C3179" s="376" t="s">
        <v>3602</v>
      </c>
      <c r="D3179" s="376" t="s">
        <v>3603</v>
      </c>
      <c r="E3179" s="376" t="s">
        <v>16422</v>
      </c>
      <c r="F3179" s="487"/>
    </row>
    <row r="3180" ht="15.75" customHeight="1">
      <c r="A3180" s="376">
        <v>3870.0</v>
      </c>
      <c r="B3180" s="380" t="s">
        <v>16424</v>
      </c>
      <c r="C3180" s="376" t="s">
        <v>3602</v>
      </c>
      <c r="D3180" s="376" t="s">
        <v>3603</v>
      </c>
      <c r="E3180" s="376" t="s">
        <v>8197</v>
      </c>
      <c r="F3180" s="488"/>
    </row>
    <row r="3181" ht="15.75" customHeight="1">
      <c r="A3181" s="376">
        <v>38678.0</v>
      </c>
      <c r="B3181" s="380" t="s">
        <v>16427</v>
      </c>
      <c r="C3181" s="376" t="s">
        <v>3602</v>
      </c>
      <c r="D3181" s="376" t="s">
        <v>3603</v>
      </c>
      <c r="E3181" s="376" t="s">
        <v>16429</v>
      </c>
      <c r="F3181" s="487"/>
    </row>
    <row r="3182" ht="15.75" customHeight="1">
      <c r="A3182" s="376">
        <v>3859.0</v>
      </c>
      <c r="B3182" s="380" t="s">
        <v>16430</v>
      </c>
      <c r="C3182" s="376" t="s">
        <v>3602</v>
      </c>
      <c r="D3182" s="376" t="s">
        <v>3603</v>
      </c>
      <c r="E3182" s="376" t="s">
        <v>8194</v>
      </c>
      <c r="F3182" s="488"/>
    </row>
    <row r="3183" ht="15.75" customHeight="1">
      <c r="A3183" s="376">
        <v>3856.0</v>
      </c>
      <c r="B3183" s="380" t="s">
        <v>16434</v>
      </c>
      <c r="C3183" s="376" t="s">
        <v>3602</v>
      </c>
      <c r="D3183" s="376" t="s">
        <v>3603</v>
      </c>
      <c r="E3183" s="376" t="s">
        <v>6064</v>
      </c>
      <c r="F3183" s="487"/>
    </row>
    <row r="3184" ht="15.75" customHeight="1">
      <c r="A3184" s="376">
        <v>3906.0</v>
      </c>
      <c r="B3184" s="380" t="s">
        <v>16438</v>
      </c>
      <c r="C3184" s="376" t="s">
        <v>3602</v>
      </c>
      <c r="D3184" s="376" t="s">
        <v>3603</v>
      </c>
      <c r="E3184" s="376" t="s">
        <v>4996</v>
      </c>
      <c r="F3184" s="488"/>
    </row>
    <row r="3185" ht="15.75" customHeight="1">
      <c r="A3185" s="376">
        <v>3860.0</v>
      </c>
      <c r="B3185" s="380" t="s">
        <v>16441</v>
      </c>
      <c r="C3185" s="376" t="s">
        <v>3602</v>
      </c>
      <c r="D3185" s="376" t="s">
        <v>3603</v>
      </c>
      <c r="E3185" s="376" t="s">
        <v>10072</v>
      </c>
      <c r="F3185" s="487"/>
    </row>
    <row r="3186" ht="15.75" customHeight="1">
      <c r="A3186" s="376">
        <v>3905.0</v>
      </c>
      <c r="B3186" s="380" t="s">
        <v>16446</v>
      </c>
      <c r="C3186" s="376" t="s">
        <v>3602</v>
      </c>
      <c r="D3186" s="376" t="s">
        <v>3603</v>
      </c>
      <c r="E3186" s="376" t="s">
        <v>16183</v>
      </c>
      <c r="F3186" s="488"/>
    </row>
    <row r="3187" ht="15.75" customHeight="1">
      <c r="A3187" s="376">
        <v>3871.0</v>
      </c>
      <c r="B3187" s="380" t="s">
        <v>16449</v>
      </c>
      <c r="C3187" s="376" t="s">
        <v>3602</v>
      </c>
      <c r="D3187" s="376" t="s">
        <v>3603</v>
      </c>
      <c r="E3187" s="376" t="s">
        <v>16451</v>
      </c>
      <c r="F3187" s="487"/>
    </row>
    <row r="3188" ht="15.75" customHeight="1">
      <c r="A3188" s="376">
        <v>37429.0</v>
      </c>
      <c r="B3188" s="380" t="s">
        <v>16452</v>
      </c>
      <c r="C3188" s="376" t="s">
        <v>3602</v>
      </c>
      <c r="D3188" s="376" t="s">
        <v>3629</v>
      </c>
      <c r="E3188" s="376" t="s">
        <v>16455</v>
      </c>
      <c r="F3188" s="488"/>
    </row>
    <row r="3189" ht="15.75" customHeight="1">
      <c r="A3189" s="376">
        <v>37426.0</v>
      </c>
      <c r="B3189" s="380" t="s">
        <v>16457</v>
      </c>
      <c r="C3189" s="376" t="s">
        <v>3602</v>
      </c>
      <c r="D3189" s="376" t="s">
        <v>3629</v>
      </c>
      <c r="E3189" s="376" t="s">
        <v>16461</v>
      </c>
      <c r="F3189" s="487"/>
    </row>
    <row r="3190" ht="15.75" customHeight="1">
      <c r="A3190" s="376">
        <v>37427.0</v>
      </c>
      <c r="B3190" s="380" t="s">
        <v>16464</v>
      </c>
      <c r="C3190" s="376" t="s">
        <v>3602</v>
      </c>
      <c r="D3190" s="376" t="s">
        <v>3629</v>
      </c>
      <c r="E3190" s="376" t="s">
        <v>16467</v>
      </c>
      <c r="F3190" s="488"/>
    </row>
    <row r="3191" ht="15.75" customHeight="1">
      <c r="A3191" s="376">
        <v>37424.0</v>
      </c>
      <c r="B3191" s="380" t="s">
        <v>16470</v>
      </c>
      <c r="C3191" s="376" t="s">
        <v>3602</v>
      </c>
      <c r="D3191" s="376" t="s">
        <v>3629</v>
      </c>
      <c r="E3191" s="376" t="s">
        <v>9450</v>
      </c>
      <c r="F3191" s="487"/>
    </row>
    <row r="3192" ht="15.75" customHeight="1">
      <c r="A3192" s="376">
        <v>37428.0</v>
      </c>
      <c r="B3192" s="380" t="s">
        <v>16474</v>
      </c>
      <c r="C3192" s="376" t="s">
        <v>3602</v>
      </c>
      <c r="D3192" s="376" t="s">
        <v>3629</v>
      </c>
      <c r="E3192" s="376" t="s">
        <v>16477</v>
      </c>
      <c r="F3192" s="488"/>
    </row>
    <row r="3193" ht="15.75" customHeight="1">
      <c r="A3193" s="376">
        <v>37425.0</v>
      </c>
      <c r="B3193" s="380" t="s">
        <v>16481</v>
      </c>
      <c r="C3193" s="376" t="s">
        <v>3602</v>
      </c>
      <c r="D3193" s="376" t="s">
        <v>3629</v>
      </c>
      <c r="E3193" s="376" t="s">
        <v>16484</v>
      </c>
      <c r="F3193" s="487"/>
    </row>
    <row r="3194" ht="15.75" customHeight="1">
      <c r="A3194" s="376">
        <v>11519.0</v>
      </c>
      <c r="B3194" s="380" t="s">
        <v>16485</v>
      </c>
      <c r="C3194" s="376" t="s">
        <v>5801</v>
      </c>
      <c r="D3194" s="376" t="s">
        <v>3603</v>
      </c>
      <c r="E3194" s="376" t="s">
        <v>16486</v>
      </c>
      <c r="F3194" s="488"/>
    </row>
    <row r="3195" ht="15.75" customHeight="1">
      <c r="A3195" s="376">
        <v>11520.0</v>
      </c>
      <c r="B3195" s="380" t="s">
        <v>16490</v>
      </c>
      <c r="C3195" s="376" t="s">
        <v>5801</v>
      </c>
      <c r="D3195" s="376" t="s">
        <v>3603</v>
      </c>
      <c r="E3195" s="376" t="s">
        <v>16491</v>
      </c>
      <c r="F3195" s="487"/>
    </row>
    <row r="3196" ht="15.75" customHeight="1">
      <c r="A3196" s="376">
        <v>11518.0</v>
      </c>
      <c r="B3196" s="380" t="s">
        <v>16493</v>
      </c>
      <c r="C3196" s="376" t="s">
        <v>5801</v>
      </c>
      <c r="D3196" s="376" t="s">
        <v>3603</v>
      </c>
      <c r="E3196" s="376" t="s">
        <v>7100</v>
      </c>
      <c r="F3196" s="488"/>
    </row>
    <row r="3197" ht="15.75" customHeight="1">
      <c r="A3197" s="376">
        <v>38473.0</v>
      </c>
      <c r="B3197" s="380" t="s">
        <v>16495</v>
      </c>
      <c r="C3197" s="376" t="s">
        <v>3602</v>
      </c>
      <c r="D3197" s="376" t="s">
        <v>3603</v>
      </c>
      <c r="E3197" s="376" t="s">
        <v>16497</v>
      </c>
      <c r="F3197" s="487"/>
    </row>
    <row r="3198" ht="15.75" customHeight="1">
      <c r="A3198" s="376">
        <v>4244.0</v>
      </c>
      <c r="B3198" s="380" t="s">
        <v>16499</v>
      </c>
      <c r="C3198" s="376" t="s">
        <v>3637</v>
      </c>
      <c r="D3198" s="376" t="s">
        <v>3603</v>
      </c>
      <c r="E3198" s="376" t="s">
        <v>16501</v>
      </c>
      <c r="F3198" s="488"/>
    </row>
    <row r="3199" ht="15.75" customHeight="1">
      <c r="A3199" s="376">
        <v>40977.0</v>
      </c>
      <c r="B3199" s="380" t="s">
        <v>16504</v>
      </c>
      <c r="C3199" s="376" t="s">
        <v>4564</v>
      </c>
      <c r="D3199" s="376" t="s">
        <v>3603</v>
      </c>
      <c r="E3199" s="376" t="s">
        <v>16505</v>
      </c>
      <c r="F3199" s="487"/>
    </row>
    <row r="3200" ht="15.75" customHeight="1">
      <c r="A3200" s="376">
        <v>2742.0</v>
      </c>
      <c r="B3200" s="380" t="s">
        <v>16508</v>
      </c>
      <c r="C3200" s="376" t="s">
        <v>3730</v>
      </c>
      <c r="D3200" s="376" t="s">
        <v>3603</v>
      </c>
      <c r="E3200" s="376" t="s">
        <v>3761</v>
      </c>
      <c r="F3200" s="488"/>
    </row>
    <row r="3201" ht="15.75" customHeight="1">
      <c r="A3201" s="376">
        <v>2748.0</v>
      </c>
      <c r="B3201" s="380" t="s">
        <v>16510</v>
      </c>
      <c r="C3201" s="376" t="s">
        <v>3730</v>
      </c>
      <c r="D3201" s="376" t="s">
        <v>3603</v>
      </c>
      <c r="E3201" s="376" t="s">
        <v>10622</v>
      </c>
      <c r="F3201" s="487"/>
    </row>
    <row r="3202" ht="15.75" customHeight="1">
      <c r="A3202" s="376">
        <v>2736.0</v>
      </c>
      <c r="B3202" s="380" t="s">
        <v>16513</v>
      </c>
      <c r="C3202" s="376" t="s">
        <v>3730</v>
      </c>
      <c r="D3202" s="376" t="s">
        <v>3603</v>
      </c>
      <c r="E3202" s="376" t="s">
        <v>16515</v>
      </c>
      <c r="F3202" s="488"/>
    </row>
    <row r="3203" ht="15.75" customHeight="1">
      <c r="A3203" s="376">
        <v>2745.0</v>
      </c>
      <c r="B3203" s="380" t="s">
        <v>16517</v>
      </c>
      <c r="C3203" s="376" t="s">
        <v>3730</v>
      </c>
      <c r="D3203" s="376" t="s">
        <v>3653</v>
      </c>
      <c r="E3203" s="376" t="s">
        <v>3098</v>
      </c>
      <c r="F3203" s="487"/>
    </row>
    <row r="3204" ht="15.75" customHeight="1">
      <c r="A3204" s="376">
        <v>2751.0</v>
      </c>
      <c r="B3204" s="380" t="s">
        <v>16519</v>
      </c>
      <c r="C3204" s="376" t="s">
        <v>3730</v>
      </c>
      <c r="D3204" s="376" t="s">
        <v>3603</v>
      </c>
      <c r="E3204" s="376" t="s">
        <v>3142</v>
      </c>
      <c r="F3204" s="488"/>
    </row>
    <row r="3205" ht="15.75" customHeight="1">
      <c r="A3205" s="376">
        <v>14439.0</v>
      </c>
      <c r="B3205" s="380" t="s">
        <v>16522</v>
      </c>
      <c r="C3205" s="376" t="s">
        <v>3730</v>
      </c>
      <c r="D3205" s="376" t="s">
        <v>3603</v>
      </c>
      <c r="E3205" s="376" t="s">
        <v>6723</v>
      </c>
      <c r="F3205" s="487"/>
    </row>
    <row r="3206" ht="15.75" customHeight="1">
      <c r="A3206" s="376">
        <v>2731.0</v>
      </c>
      <c r="B3206" s="380" t="s">
        <v>16526</v>
      </c>
      <c r="C3206" s="376" t="s">
        <v>3730</v>
      </c>
      <c r="D3206" s="376" t="s">
        <v>3603</v>
      </c>
      <c r="E3206" s="376" t="s">
        <v>16529</v>
      </c>
      <c r="F3206" s="488"/>
    </row>
    <row r="3207" ht="15.75" customHeight="1">
      <c r="A3207" s="376">
        <v>21138.0</v>
      </c>
      <c r="B3207" s="380" t="s">
        <v>16532</v>
      </c>
      <c r="C3207" s="376" t="s">
        <v>3730</v>
      </c>
      <c r="D3207" s="376" t="s">
        <v>3653</v>
      </c>
      <c r="E3207" s="376" t="s">
        <v>13729</v>
      </c>
      <c r="F3207" s="487"/>
    </row>
    <row r="3208" ht="15.75" customHeight="1">
      <c r="A3208" s="376">
        <v>2747.0</v>
      </c>
      <c r="B3208" s="380" t="s">
        <v>16534</v>
      </c>
      <c r="C3208" s="376" t="s">
        <v>3730</v>
      </c>
      <c r="D3208" s="376" t="s">
        <v>3603</v>
      </c>
      <c r="E3208" s="376" t="s">
        <v>16535</v>
      </c>
      <c r="F3208" s="488"/>
    </row>
    <row r="3209" ht="15.75" customHeight="1">
      <c r="A3209" s="376">
        <v>4115.0</v>
      </c>
      <c r="B3209" s="380" t="s">
        <v>16538</v>
      </c>
      <c r="C3209" s="376" t="s">
        <v>3730</v>
      </c>
      <c r="D3209" s="376" t="s">
        <v>3603</v>
      </c>
      <c r="E3209" s="376" t="s">
        <v>10867</v>
      </c>
      <c r="F3209" s="487"/>
    </row>
    <row r="3210" ht="15.75" customHeight="1">
      <c r="A3210" s="376">
        <v>2729.0</v>
      </c>
      <c r="B3210" s="380" t="s">
        <v>16542</v>
      </c>
      <c r="C3210" s="376" t="s">
        <v>3602</v>
      </c>
      <c r="D3210" s="376" t="s">
        <v>3603</v>
      </c>
      <c r="E3210" s="376" t="s">
        <v>16544</v>
      </c>
      <c r="F3210" s="488"/>
    </row>
    <row r="3211" ht="15.75" customHeight="1">
      <c r="A3211" s="376">
        <v>4119.0</v>
      </c>
      <c r="B3211" s="380" t="s">
        <v>16547</v>
      </c>
      <c r="C3211" s="376" t="s">
        <v>3730</v>
      </c>
      <c r="D3211" s="376" t="s">
        <v>3603</v>
      </c>
      <c r="E3211" s="376" t="s">
        <v>12545</v>
      </c>
      <c r="F3211" s="487"/>
    </row>
    <row r="3212" ht="15.75" customHeight="1">
      <c r="A3212" s="376">
        <v>2794.0</v>
      </c>
      <c r="B3212" s="380" t="s">
        <v>16549</v>
      </c>
      <c r="C3212" s="376" t="s">
        <v>3730</v>
      </c>
      <c r="D3212" s="376" t="s">
        <v>3603</v>
      </c>
      <c r="E3212" s="376" t="s">
        <v>16552</v>
      </c>
      <c r="F3212" s="488"/>
    </row>
    <row r="3213" ht="15.75" customHeight="1">
      <c r="A3213" s="376">
        <v>2788.0</v>
      </c>
      <c r="B3213" s="380" t="s">
        <v>16556</v>
      </c>
      <c r="C3213" s="376" t="s">
        <v>3730</v>
      </c>
      <c r="D3213" s="376" t="s">
        <v>3603</v>
      </c>
      <c r="E3213" s="376" t="s">
        <v>16558</v>
      </c>
      <c r="F3213" s="487"/>
    </row>
    <row r="3214" ht="15.75" customHeight="1">
      <c r="A3214" s="376">
        <v>4006.0</v>
      </c>
      <c r="B3214" s="380" t="s">
        <v>16562</v>
      </c>
      <c r="C3214" s="376" t="s">
        <v>4550</v>
      </c>
      <c r="D3214" s="376" t="s">
        <v>3603</v>
      </c>
      <c r="E3214" s="376" t="s">
        <v>16564</v>
      </c>
      <c r="F3214" s="488"/>
    </row>
    <row r="3215" ht="15.75" customHeight="1">
      <c r="A3215" s="376">
        <v>36151.0</v>
      </c>
      <c r="B3215" s="380" t="s">
        <v>16567</v>
      </c>
      <c r="C3215" s="376" t="s">
        <v>3602</v>
      </c>
      <c r="D3215" s="376" t="s">
        <v>3603</v>
      </c>
      <c r="E3215" s="376" t="s">
        <v>16570</v>
      </c>
      <c r="F3215" s="487"/>
    </row>
    <row r="3216" ht="15.75" customHeight="1">
      <c r="A3216" s="376">
        <v>37457.0</v>
      </c>
      <c r="B3216" s="380" t="s">
        <v>16572</v>
      </c>
      <c r="C3216" s="376" t="s">
        <v>3730</v>
      </c>
      <c r="D3216" s="376" t="s">
        <v>3603</v>
      </c>
      <c r="E3216" s="376" t="s">
        <v>16574</v>
      </c>
      <c r="F3216" s="488"/>
    </row>
    <row r="3217" ht="15.75" customHeight="1">
      <c r="A3217" s="376">
        <v>37456.0</v>
      </c>
      <c r="B3217" s="380" t="s">
        <v>16578</v>
      </c>
      <c r="C3217" s="376" t="s">
        <v>3730</v>
      </c>
      <c r="D3217" s="376" t="s">
        <v>3603</v>
      </c>
      <c r="E3217" s="376" t="s">
        <v>4972</v>
      </c>
      <c r="F3217" s="487"/>
    </row>
    <row r="3218" ht="15.75" customHeight="1">
      <c r="A3218" s="376">
        <v>37461.0</v>
      </c>
      <c r="B3218" s="380" t="s">
        <v>16581</v>
      </c>
      <c r="C3218" s="376" t="s">
        <v>3730</v>
      </c>
      <c r="D3218" s="376" t="s">
        <v>3603</v>
      </c>
      <c r="E3218" s="376" t="s">
        <v>6588</v>
      </c>
      <c r="F3218" s="488"/>
    </row>
    <row r="3219" ht="15.75" customHeight="1">
      <c r="A3219" s="376">
        <v>37460.0</v>
      </c>
      <c r="B3219" s="380" t="s">
        <v>16584</v>
      </c>
      <c r="C3219" s="376" t="s">
        <v>3730</v>
      </c>
      <c r="D3219" s="376" t="s">
        <v>3603</v>
      </c>
      <c r="E3219" s="376" t="s">
        <v>9828</v>
      </c>
      <c r="F3219" s="487"/>
    </row>
    <row r="3220" ht="15.75" customHeight="1">
      <c r="A3220" s="376">
        <v>37458.0</v>
      </c>
      <c r="B3220" s="380" t="s">
        <v>16587</v>
      </c>
      <c r="C3220" s="376" t="s">
        <v>3730</v>
      </c>
      <c r="D3220" s="376" t="s">
        <v>3653</v>
      </c>
      <c r="E3220" s="376" t="s">
        <v>15595</v>
      </c>
      <c r="F3220" s="488"/>
    </row>
    <row r="3221" ht="15.75" customHeight="1">
      <c r="A3221" s="376">
        <v>37454.0</v>
      </c>
      <c r="B3221" s="380" t="s">
        <v>16592</v>
      </c>
      <c r="C3221" s="376" t="s">
        <v>3730</v>
      </c>
      <c r="D3221" s="376" t="s">
        <v>3603</v>
      </c>
      <c r="E3221" s="376" t="s">
        <v>5246</v>
      </c>
      <c r="F3221" s="487"/>
    </row>
    <row r="3222" ht="15.75" customHeight="1">
      <c r="A3222" s="376">
        <v>37455.0</v>
      </c>
      <c r="B3222" s="380" t="s">
        <v>16593</v>
      </c>
      <c r="C3222" s="376" t="s">
        <v>3730</v>
      </c>
      <c r="D3222" s="376" t="s">
        <v>3603</v>
      </c>
      <c r="E3222" s="376" t="s">
        <v>6064</v>
      </c>
      <c r="F3222" s="488"/>
    </row>
    <row r="3223" ht="15.75" customHeight="1">
      <c r="A3223" s="376">
        <v>37459.0</v>
      </c>
      <c r="B3223" s="380" t="s">
        <v>16597</v>
      </c>
      <c r="C3223" s="376" t="s">
        <v>3730</v>
      </c>
      <c r="D3223" s="376" t="s">
        <v>3603</v>
      </c>
      <c r="E3223" s="376" t="s">
        <v>6343</v>
      </c>
      <c r="F3223" s="487"/>
    </row>
    <row r="3224" ht="15.75" customHeight="1">
      <c r="A3224" s="376">
        <v>21029.0</v>
      </c>
      <c r="B3224" s="380" t="s">
        <v>16600</v>
      </c>
      <c r="C3224" s="376" t="s">
        <v>3602</v>
      </c>
      <c r="D3224" s="376" t="s">
        <v>3653</v>
      </c>
      <c r="E3224" s="376" t="s">
        <v>16602</v>
      </c>
      <c r="F3224" s="488"/>
    </row>
    <row r="3225" ht="15.75" customHeight="1">
      <c r="A3225" s="376">
        <v>21030.0</v>
      </c>
      <c r="B3225" s="380" t="s">
        <v>16605</v>
      </c>
      <c r="C3225" s="376" t="s">
        <v>3602</v>
      </c>
      <c r="D3225" s="376" t="s">
        <v>3603</v>
      </c>
      <c r="E3225" s="376" t="s">
        <v>16607</v>
      </c>
      <c r="F3225" s="487"/>
    </row>
    <row r="3226" ht="15.75" customHeight="1">
      <c r="A3226" s="376">
        <v>21031.0</v>
      </c>
      <c r="B3226" s="380" t="s">
        <v>16609</v>
      </c>
      <c r="C3226" s="376" t="s">
        <v>3602</v>
      </c>
      <c r="D3226" s="376" t="s">
        <v>3603</v>
      </c>
      <c r="E3226" s="376" t="s">
        <v>16612</v>
      </c>
      <c r="F3226" s="488"/>
    </row>
    <row r="3227" ht="15.75" customHeight="1">
      <c r="A3227" s="376">
        <v>21032.0</v>
      </c>
      <c r="B3227" s="380" t="s">
        <v>16614</v>
      </c>
      <c r="C3227" s="376" t="s">
        <v>3602</v>
      </c>
      <c r="D3227" s="376" t="s">
        <v>3603</v>
      </c>
      <c r="E3227" s="376" t="s">
        <v>16617</v>
      </c>
      <c r="F3227" s="487"/>
    </row>
    <row r="3228" ht="15.75" customHeight="1">
      <c r="A3228" s="376">
        <v>37527.0</v>
      </c>
      <c r="B3228" s="380" t="s">
        <v>16618</v>
      </c>
      <c r="C3228" s="376" t="s">
        <v>3602</v>
      </c>
      <c r="D3228" s="376" t="s">
        <v>3603</v>
      </c>
      <c r="E3228" s="376" t="s">
        <v>16621</v>
      </c>
      <c r="F3228" s="488"/>
    </row>
    <row r="3229" ht="15.75" customHeight="1">
      <c r="A3229" s="376">
        <v>37528.0</v>
      </c>
      <c r="B3229" s="380" t="s">
        <v>16623</v>
      </c>
      <c r="C3229" s="376" t="s">
        <v>3602</v>
      </c>
      <c r="D3229" s="376" t="s">
        <v>3603</v>
      </c>
      <c r="E3229" s="376" t="s">
        <v>16626</v>
      </c>
      <c r="F3229" s="487"/>
    </row>
    <row r="3230" ht="15.75" customHeight="1">
      <c r="A3230" s="376">
        <v>37529.0</v>
      </c>
      <c r="B3230" s="380" t="s">
        <v>16628</v>
      </c>
      <c r="C3230" s="376" t="s">
        <v>3602</v>
      </c>
      <c r="D3230" s="376" t="s">
        <v>3603</v>
      </c>
      <c r="E3230" s="376" t="s">
        <v>16629</v>
      </c>
      <c r="F3230" s="488"/>
    </row>
    <row r="3231" ht="15.75" customHeight="1">
      <c r="A3231" s="376">
        <v>37530.0</v>
      </c>
      <c r="B3231" s="380" t="s">
        <v>16633</v>
      </c>
      <c r="C3231" s="376" t="s">
        <v>3602</v>
      </c>
      <c r="D3231" s="376" t="s">
        <v>3603</v>
      </c>
      <c r="E3231" s="376" t="s">
        <v>16634</v>
      </c>
      <c r="F3231" s="487"/>
    </row>
    <row r="3232" ht="15.75" customHeight="1">
      <c r="A3232" s="376">
        <v>21034.0</v>
      </c>
      <c r="B3232" s="380" t="s">
        <v>16637</v>
      </c>
      <c r="C3232" s="376" t="s">
        <v>3602</v>
      </c>
      <c r="D3232" s="376" t="s">
        <v>3603</v>
      </c>
      <c r="E3232" s="376" t="s">
        <v>16638</v>
      </c>
      <c r="F3232" s="488"/>
    </row>
    <row r="3233" ht="15.75" customHeight="1">
      <c r="A3233" s="376">
        <v>37531.0</v>
      </c>
      <c r="B3233" s="380" t="s">
        <v>16641</v>
      </c>
      <c r="C3233" s="376" t="s">
        <v>3602</v>
      </c>
      <c r="D3233" s="376" t="s">
        <v>3603</v>
      </c>
      <c r="E3233" s="376" t="s">
        <v>16643</v>
      </c>
      <c r="F3233" s="487"/>
    </row>
    <row r="3234" ht="15.75" customHeight="1">
      <c r="A3234" s="376">
        <v>21036.0</v>
      </c>
      <c r="B3234" s="380" t="s">
        <v>16645</v>
      </c>
      <c r="C3234" s="376" t="s">
        <v>3602</v>
      </c>
      <c r="D3234" s="376" t="s">
        <v>3603</v>
      </c>
      <c r="E3234" s="376" t="s">
        <v>16648</v>
      </c>
      <c r="F3234" s="488"/>
    </row>
    <row r="3235" ht="15.75" customHeight="1">
      <c r="A3235" s="376">
        <v>21037.0</v>
      </c>
      <c r="B3235" s="380" t="s">
        <v>16649</v>
      </c>
      <c r="C3235" s="376" t="s">
        <v>3602</v>
      </c>
      <c r="D3235" s="376" t="s">
        <v>3603</v>
      </c>
      <c r="E3235" s="376" t="s">
        <v>16652</v>
      </c>
      <c r="F3235" s="487"/>
    </row>
    <row r="3236" ht="15.75" customHeight="1">
      <c r="A3236" s="376">
        <v>20185.0</v>
      </c>
      <c r="B3236" s="380" t="s">
        <v>16654</v>
      </c>
      <c r="C3236" s="376" t="s">
        <v>3730</v>
      </c>
      <c r="D3236" s="376" t="s">
        <v>3603</v>
      </c>
      <c r="E3236" s="376" t="s">
        <v>12661</v>
      </c>
      <c r="F3236" s="488"/>
    </row>
    <row r="3237" ht="15.75" customHeight="1">
      <c r="A3237" s="376">
        <v>20260.0</v>
      </c>
      <c r="B3237" s="380" t="s">
        <v>16657</v>
      </c>
      <c r="C3237" s="376" t="s">
        <v>3602</v>
      </c>
      <c r="D3237" s="376" t="s">
        <v>3603</v>
      </c>
      <c r="E3237" s="376" t="s">
        <v>12633</v>
      </c>
      <c r="F3237" s="487"/>
    </row>
    <row r="3238" ht="15.75" customHeight="1">
      <c r="A3238" s="376">
        <v>37523.0</v>
      </c>
      <c r="B3238" s="380" t="s">
        <v>16661</v>
      </c>
      <c r="C3238" s="376" t="s">
        <v>3602</v>
      </c>
      <c r="D3238" s="376" t="s">
        <v>3629</v>
      </c>
      <c r="E3238" s="376" t="s">
        <v>16662</v>
      </c>
      <c r="F3238" s="488"/>
    </row>
    <row r="3239" ht="15.75" customHeight="1">
      <c r="A3239" s="376">
        <v>37515.0</v>
      </c>
      <c r="B3239" s="380" t="s">
        <v>16666</v>
      </c>
      <c r="C3239" s="376" t="s">
        <v>3602</v>
      </c>
      <c r="D3239" s="376" t="s">
        <v>3629</v>
      </c>
      <c r="E3239" s="376" t="s">
        <v>16667</v>
      </c>
      <c r="F3239" s="487"/>
    </row>
    <row r="3240" ht="15.75" customHeight="1">
      <c r="A3240" s="376">
        <v>12899.0</v>
      </c>
      <c r="B3240" s="380" t="s">
        <v>16668</v>
      </c>
      <c r="C3240" s="376" t="s">
        <v>3602</v>
      </c>
      <c r="D3240" s="376" t="s">
        <v>3629</v>
      </c>
      <c r="E3240" s="376" t="s">
        <v>16671</v>
      </c>
      <c r="F3240" s="488"/>
    </row>
    <row r="3241" ht="15.75" customHeight="1">
      <c r="A3241" s="376">
        <v>12898.0</v>
      </c>
      <c r="B3241" s="380" t="s">
        <v>16673</v>
      </c>
      <c r="C3241" s="376" t="s">
        <v>3602</v>
      </c>
      <c r="D3241" s="376" t="s">
        <v>3629</v>
      </c>
      <c r="E3241" s="376" t="s">
        <v>16676</v>
      </c>
      <c r="F3241" s="487"/>
    </row>
    <row r="3242" ht="15.75" customHeight="1">
      <c r="A3242" s="376">
        <v>42528.0</v>
      </c>
      <c r="B3242" s="380" t="s">
        <v>16677</v>
      </c>
      <c r="C3242" s="376" t="s">
        <v>3627</v>
      </c>
      <c r="D3242" s="376" t="s">
        <v>3603</v>
      </c>
      <c r="E3242" s="376" t="s">
        <v>4115</v>
      </c>
      <c r="F3242" s="488"/>
    </row>
    <row r="3243" ht="15.75" customHeight="1">
      <c r="A3243" s="376">
        <v>39696.0</v>
      </c>
      <c r="B3243" s="380" t="s">
        <v>16682</v>
      </c>
      <c r="C3243" s="376" t="s">
        <v>3627</v>
      </c>
      <c r="D3243" s="376" t="s">
        <v>3653</v>
      </c>
      <c r="E3243" s="376" t="s">
        <v>5250</v>
      </c>
      <c r="F3243" s="487"/>
    </row>
    <row r="3244" ht="15.75" customHeight="1">
      <c r="A3244" s="376">
        <v>39700.0</v>
      </c>
      <c r="B3244" s="380" t="s">
        <v>16685</v>
      </c>
      <c r="C3244" s="376" t="s">
        <v>3627</v>
      </c>
      <c r="D3244" s="376" t="s">
        <v>3603</v>
      </c>
      <c r="E3244" s="376" t="s">
        <v>16688</v>
      </c>
      <c r="F3244" s="488"/>
    </row>
    <row r="3245" ht="15.75" customHeight="1">
      <c r="A3245" s="376">
        <v>11621.0</v>
      </c>
      <c r="B3245" s="380" t="s">
        <v>16689</v>
      </c>
      <c r="C3245" s="376" t="s">
        <v>3627</v>
      </c>
      <c r="D3245" s="376" t="s">
        <v>3603</v>
      </c>
      <c r="E3245" s="376" t="s">
        <v>16692</v>
      </c>
      <c r="F3245" s="487"/>
    </row>
    <row r="3246" ht="15.75" customHeight="1">
      <c r="A3246" s="376">
        <v>4014.0</v>
      </c>
      <c r="B3246" s="380" t="s">
        <v>16694</v>
      </c>
      <c r="C3246" s="376" t="s">
        <v>3627</v>
      </c>
      <c r="D3246" s="376" t="s">
        <v>3603</v>
      </c>
      <c r="E3246" s="376" t="s">
        <v>16696</v>
      </c>
      <c r="F3246" s="488"/>
    </row>
    <row r="3247" ht="15.75" customHeight="1">
      <c r="A3247" s="376">
        <v>4015.0</v>
      </c>
      <c r="B3247" s="380" t="s">
        <v>16698</v>
      </c>
      <c r="C3247" s="376" t="s">
        <v>3627</v>
      </c>
      <c r="D3247" s="376" t="s">
        <v>3603</v>
      </c>
      <c r="E3247" s="376" t="s">
        <v>5911</v>
      </c>
      <c r="F3247" s="487"/>
    </row>
    <row r="3248" ht="15.75" customHeight="1">
      <c r="A3248" s="376">
        <v>4017.0</v>
      </c>
      <c r="B3248" s="380" t="s">
        <v>16701</v>
      </c>
      <c r="C3248" s="376" t="s">
        <v>3627</v>
      </c>
      <c r="D3248" s="376" t="s">
        <v>3603</v>
      </c>
      <c r="E3248" s="376" t="s">
        <v>7921</v>
      </c>
      <c r="F3248" s="488"/>
    </row>
    <row r="3249" ht="15.75" customHeight="1">
      <c r="A3249" s="376">
        <v>4016.0</v>
      </c>
      <c r="B3249" s="380" t="s">
        <v>16704</v>
      </c>
      <c r="C3249" s="376" t="s">
        <v>3627</v>
      </c>
      <c r="D3249" s="376" t="s">
        <v>3653</v>
      </c>
      <c r="E3249" s="376" t="s">
        <v>16705</v>
      </c>
      <c r="F3249" s="487"/>
    </row>
    <row r="3250" ht="15.75" customHeight="1">
      <c r="A3250" s="376">
        <v>39699.0</v>
      </c>
      <c r="B3250" s="380" t="s">
        <v>16706</v>
      </c>
      <c r="C3250" s="376" t="s">
        <v>3627</v>
      </c>
      <c r="D3250" s="376" t="s">
        <v>3603</v>
      </c>
      <c r="E3250" s="376" t="s">
        <v>6875</v>
      </c>
      <c r="F3250" s="488"/>
    </row>
    <row r="3251" ht="15.75" customHeight="1">
      <c r="A3251" s="376">
        <v>38544.0</v>
      </c>
      <c r="B3251" s="380" t="s">
        <v>16710</v>
      </c>
      <c r="C3251" s="376" t="s">
        <v>3627</v>
      </c>
      <c r="D3251" s="376" t="s">
        <v>3603</v>
      </c>
      <c r="E3251" s="376" t="s">
        <v>16712</v>
      </c>
      <c r="F3251" s="487"/>
    </row>
    <row r="3252" ht="15.75" customHeight="1">
      <c r="A3252" s="376">
        <v>38545.0</v>
      </c>
      <c r="B3252" s="380" t="s">
        <v>16715</v>
      </c>
      <c r="C3252" s="376" t="s">
        <v>3627</v>
      </c>
      <c r="D3252" s="376" t="s">
        <v>3603</v>
      </c>
      <c r="E3252" s="376" t="s">
        <v>3540</v>
      </c>
      <c r="F3252" s="488"/>
    </row>
    <row r="3253" ht="15.75" customHeight="1">
      <c r="A3253" s="376">
        <v>42527.0</v>
      </c>
      <c r="B3253" s="380" t="s">
        <v>16718</v>
      </c>
      <c r="C3253" s="376" t="s">
        <v>3627</v>
      </c>
      <c r="D3253" s="376" t="s">
        <v>3603</v>
      </c>
      <c r="E3253" s="376" t="s">
        <v>11962</v>
      </c>
      <c r="F3253" s="487"/>
    </row>
    <row r="3254" ht="15.75" customHeight="1">
      <c r="A3254" s="376">
        <v>39323.0</v>
      </c>
      <c r="B3254" s="380" t="s">
        <v>16721</v>
      </c>
      <c r="C3254" s="376" t="s">
        <v>3627</v>
      </c>
      <c r="D3254" s="376" t="s">
        <v>3603</v>
      </c>
      <c r="E3254" s="376" t="s">
        <v>5904</v>
      </c>
      <c r="F3254" s="488"/>
    </row>
    <row r="3255" ht="15.75" customHeight="1">
      <c r="A3255" s="376">
        <v>626.0</v>
      </c>
      <c r="B3255" s="380" t="s">
        <v>16725</v>
      </c>
      <c r="C3255" s="376" t="s">
        <v>3745</v>
      </c>
      <c r="D3255" s="376" t="s">
        <v>3653</v>
      </c>
      <c r="E3255" s="376" t="s">
        <v>16727</v>
      </c>
      <c r="F3255" s="487"/>
    </row>
    <row r="3256" ht="15.75" customHeight="1">
      <c r="A3256" s="376">
        <v>25860.0</v>
      </c>
      <c r="B3256" s="380" t="s">
        <v>16728</v>
      </c>
      <c r="C3256" s="376" t="s">
        <v>3627</v>
      </c>
      <c r="D3256" s="376" t="s">
        <v>3629</v>
      </c>
      <c r="E3256" s="376" t="s">
        <v>8857</v>
      </c>
      <c r="F3256" s="488"/>
    </row>
    <row r="3257" ht="15.75" customHeight="1">
      <c r="A3257" s="376">
        <v>25861.0</v>
      </c>
      <c r="B3257" s="380" t="s">
        <v>16733</v>
      </c>
      <c r="C3257" s="376" t="s">
        <v>3627</v>
      </c>
      <c r="D3257" s="376" t="s">
        <v>3629</v>
      </c>
      <c r="E3257" s="376" t="s">
        <v>16736</v>
      </c>
      <c r="F3257" s="487"/>
    </row>
    <row r="3258" ht="15.75" customHeight="1">
      <c r="A3258" s="376">
        <v>25862.0</v>
      </c>
      <c r="B3258" s="380" t="s">
        <v>16739</v>
      </c>
      <c r="C3258" s="376" t="s">
        <v>3627</v>
      </c>
      <c r="D3258" s="376" t="s">
        <v>3629</v>
      </c>
      <c r="E3258" s="376" t="s">
        <v>7368</v>
      </c>
      <c r="F3258" s="488"/>
    </row>
    <row r="3259" ht="15.75" customHeight="1">
      <c r="A3259" s="376">
        <v>25863.0</v>
      </c>
      <c r="B3259" s="380" t="s">
        <v>16743</v>
      </c>
      <c r="C3259" s="376" t="s">
        <v>3627</v>
      </c>
      <c r="D3259" s="376" t="s">
        <v>3629</v>
      </c>
      <c r="E3259" s="376" t="s">
        <v>16745</v>
      </c>
      <c r="F3259" s="487"/>
    </row>
    <row r="3260" ht="15.75" customHeight="1">
      <c r="A3260" s="376">
        <v>25864.0</v>
      </c>
      <c r="B3260" s="380" t="s">
        <v>16746</v>
      </c>
      <c r="C3260" s="376" t="s">
        <v>3627</v>
      </c>
      <c r="D3260" s="376" t="s">
        <v>3629</v>
      </c>
      <c r="E3260" s="376" t="s">
        <v>16749</v>
      </c>
      <c r="F3260" s="488"/>
    </row>
    <row r="3261" ht="15.75" customHeight="1">
      <c r="A3261" s="376">
        <v>25865.0</v>
      </c>
      <c r="B3261" s="380" t="s">
        <v>16751</v>
      </c>
      <c r="C3261" s="376" t="s">
        <v>3627</v>
      </c>
      <c r="D3261" s="376" t="s">
        <v>3629</v>
      </c>
      <c r="E3261" s="376" t="s">
        <v>16753</v>
      </c>
      <c r="F3261" s="487"/>
    </row>
    <row r="3262" ht="15.75" customHeight="1">
      <c r="A3262" s="376">
        <v>25866.0</v>
      </c>
      <c r="B3262" s="380" t="s">
        <v>16754</v>
      </c>
      <c r="C3262" s="376" t="s">
        <v>3627</v>
      </c>
      <c r="D3262" s="376" t="s">
        <v>3629</v>
      </c>
      <c r="E3262" s="376" t="s">
        <v>16756</v>
      </c>
      <c r="F3262" s="488"/>
    </row>
    <row r="3263" ht="15.75" customHeight="1">
      <c r="A3263" s="376">
        <v>25868.0</v>
      </c>
      <c r="B3263" s="380" t="s">
        <v>16758</v>
      </c>
      <c r="C3263" s="376" t="s">
        <v>3627</v>
      </c>
      <c r="D3263" s="376" t="s">
        <v>3629</v>
      </c>
      <c r="E3263" s="376" t="s">
        <v>16759</v>
      </c>
      <c r="F3263" s="487"/>
    </row>
    <row r="3264" ht="15.75" customHeight="1">
      <c r="A3264" s="376">
        <v>25869.0</v>
      </c>
      <c r="B3264" s="380" t="s">
        <v>16762</v>
      </c>
      <c r="C3264" s="376" t="s">
        <v>3627</v>
      </c>
      <c r="D3264" s="376" t="s">
        <v>3629</v>
      </c>
      <c r="E3264" s="376" t="s">
        <v>4326</v>
      </c>
      <c r="F3264" s="488"/>
    </row>
    <row r="3265" ht="15.75" customHeight="1">
      <c r="A3265" s="376">
        <v>25870.0</v>
      </c>
      <c r="B3265" s="380" t="s">
        <v>16766</v>
      </c>
      <c r="C3265" s="376" t="s">
        <v>3627</v>
      </c>
      <c r="D3265" s="376" t="s">
        <v>3629</v>
      </c>
      <c r="E3265" s="376" t="s">
        <v>11034</v>
      </c>
      <c r="F3265" s="487"/>
    </row>
    <row r="3266" ht="15.75" customHeight="1">
      <c r="A3266" s="376">
        <v>25871.0</v>
      </c>
      <c r="B3266" s="380" t="s">
        <v>16772</v>
      </c>
      <c r="C3266" s="376" t="s">
        <v>3627</v>
      </c>
      <c r="D3266" s="376" t="s">
        <v>3629</v>
      </c>
      <c r="E3266" s="376" t="s">
        <v>16774</v>
      </c>
      <c r="F3266" s="488"/>
    </row>
    <row r="3267" ht="15.75" customHeight="1">
      <c r="A3267" s="376">
        <v>25867.0</v>
      </c>
      <c r="B3267" s="380" t="s">
        <v>16778</v>
      </c>
      <c r="C3267" s="376" t="s">
        <v>3627</v>
      </c>
      <c r="D3267" s="376" t="s">
        <v>3629</v>
      </c>
      <c r="E3267" s="376" t="s">
        <v>16780</v>
      </c>
      <c r="F3267" s="487"/>
    </row>
    <row r="3268" ht="15.75" customHeight="1">
      <c r="A3268" s="376">
        <v>25872.0</v>
      </c>
      <c r="B3268" s="380" t="s">
        <v>16783</v>
      </c>
      <c r="C3268" s="376" t="s">
        <v>3627</v>
      </c>
      <c r="D3268" s="376" t="s">
        <v>3629</v>
      </c>
      <c r="E3268" s="376" t="s">
        <v>16784</v>
      </c>
      <c r="F3268" s="488"/>
    </row>
    <row r="3269" ht="15.75" customHeight="1">
      <c r="A3269" s="376">
        <v>25873.0</v>
      </c>
      <c r="B3269" s="380" t="s">
        <v>16788</v>
      </c>
      <c r="C3269" s="376" t="s">
        <v>3627</v>
      </c>
      <c r="D3269" s="376" t="s">
        <v>3629</v>
      </c>
      <c r="E3269" s="376" t="s">
        <v>16790</v>
      </c>
      <c r="F3269" s="487"/>
    </row>
    <row r="3270" ht="15.75" customHeight="1">
      <c r="A3270" s="376">
        <v>40637.0</v>
      </c>
      <c r="B3270" s="380" t="s">
        <v>16793</v>
      </c>
      <c r="C3270" s="376" t="s">
        <v>3602</v>
      </c>
      <c r="D3270" s="376" t="s">
        <v>3629</v>
      </c>
      <c r="E3270" s="376" t="s">
        <v>16796</v>
      </c>
      <c r="F3270" s="488"/>
    </row>
    <row r="3271" ht="15.75" customHeight="1">
      <c r="A3271" s="376">
        <v>13836.0</v>
      </c>
      <c r="B3271" s="380" t="s">
        <v>16800</v>
      </c>
      <c r="C3271" s="376" t="s">
        <v>3602</v>
      </c>
      <c r="D3271" s="376" t="s">
        <v>3629</v>
      </c>
      <c r="E3271" s="376" t="s">
        <v>16802</v>
      </c>
      <c r="F3271" s="487"/>
    </row>
    <row r="3272" ht="15.75" customHeight="1">
      <c r="A3272" s="376">
        <v>14534.0</v>
      </c>
      <c r="B3272" s="380" t="s">
        <v>16805</v>
      </c>
      <c r="C3272" s="376" t="s">
        <v>3602</v>
      </c>
      <c r="D3272" s="376" t="s">
        <v>3629</v>
      </c>
      <c r="E3272" s="376" t="s">
        <v>16807</v>
      </c>
      <c r="F3272" s="488"/>
    </row>
    <row r="3273" ht="15.75" customHeight="1">
      <c r="A3273" s="376">
        <v>14619.0</v>
      </c>
      <c r="B3273" s="380" t="s">
        <v>16811</v>
      </c>
      <c r="C3273" s="376" t="s">
        <v>3602</v>
      </c>
      <c r="D3273" s="376" t="s">
        <v>3603</v>
      </c>
      <c r="E3273" s="376" t="s">
        <v>16812</v>
      </c>
      <c r="F3273" s="487"/>
    </row>
    <row r="3274" ht="15.75" customHeight="1">
      <c r="A3274" s="376">
        <v>14535.0</v>
      </c>
      <c r="B3274" s="380" t="s">
        <v>16815</v>
      </c>
      <c r="C3274" s="376" t="s">
        <v>3602</v>
      </c>
      <c r="D3274" s="376" t="s">
        <v>3629</v>
      </c>
      <c r="E3274" s="376" t="s">
        <v>16817</v>
      </c>
      <c r="F3274" s="488"/>
    </row>
    <row r="3275" ht="15.75" customHeight="1">
      <c r="A3275" s="376">
        <v>39813.0</v>
      </c>
      <c r="B3275" s="380" t="s">
        <v>16819</v>
      </c>
      <c r="C3275" s="376" t="s">
        <v>3602</v>
      </c>
      <c r="D3275" s="376" t="s">
        <v>3629</v>
      </c>
      <c r="E3275" s="376" t="s">
        <v>16822</v>
      </c>
      <c r="F3275" s="487"/>
    </row>
    <row r="3276" ht="15.75" customHeight="1">
      <c r="A3276" s="376">
        <v>40403.0</v>
      </c>
      <c r="B3276" s="380" t="s">
        <v>16825</v>
      </c>
      <c r="C3276" s="376" t="s">
        <v>3602</v>
      </c>
      <c r="D3276" s="376" t="s">
        <v>3603</v>
      </c>
      <c r="E3276" s="376" t="s">
        <v>16827</v>
      </c>
      <c r="F3276" s="488"/>
    </row>
    <row r="3277" ht="15.75" customHeight="1">
      <c r="A3277" s="376">
        <v>12868.0</v>
      </c>
      <c r="B3277" s="380" t="s">
        <v>16831</v>
      </c>
      <c r="C3277" s="376" t="s">
        <v>3637</v>
      </c>
      <c r="D3277" s="376" t="s">
        <v>3603</v>
      </c>
      <c r="E3277" s="376" t="s">
        <v>16833</v>
      </c>
      <c r="F3277" s="487"/>
    </row>
    <row r="3278" ht="15.75" customHeight="1">
      <c r="A3278" s="376">
        <v>40916.0</v>
      </c>
      <c r="B3278" s="380" t="s">
        <v>16836</v>
      </c>
      <c r="C3278" s="376" t="s">
        <v>4564</v>
      </c>
      <c r="D3278" s="376" t="s">
        <v>3603</v>
      </c>
      <c r="E3278" s="376" t="s">
        <v>16839</v>
      </c>
      <c r="F3278" s="488"/>
    </row>
    <row r="3279" ht="15.75" customHeight="1">
      <c r="A3279" s="376">
        <v>4755.0</v>
      </c>
      <c r="B3279" s="380" t="s">
        <v>16843</v>
      </c>
      <c r="C3279" s="376" t="s">
        <v>3637</v>
      </c>
      <c r="D3279" s="376" t="s">
        <v>3603</v>
      </c>
      <c r="E3279" s="376" t="s">
        <v>4487</v>
      </c>
      <c r="F3279" s="487"/>
    </row>
    <row r="3280" ht="15.75" customHeight="1">
      <c r="A3280" s="376">
        <v>41067.0</v>
      </c>
      <c r="B3280" s="380" t="s">
        <v>16845</v>
      </c>
      <c r="C3280" s="376" t="s">
        <v>4564</v>
      </c>
      <c r="D3280" s="376" t="s">
        <v>3603</v>
      </c>
      <c r="E3280" s="376" t="s">
        <v>16847</v>
      </c>
      <c r="F3280" s="488"/>
    </row>
    <row r="3281" ht="15.75" customHeight="1">
      <c r="A3281" s="376">
        <v>38463.0</v>
      </c>
      <c r="B3281" s="380" t="s">
        <v>16850</v>
      </c>
      <c r="C3281" s="376" t="s">
        <v>3602</v>
      </c>
      <c r="D3281" s="376" t="s">
        <v>3603</v>
      </c>
      <c r="E3281" s="376" t="s">
        <v>16851</v>
      </c>
      <c r="F3281" s="487"/>
    </row>
    <row r="3282" ht="15.75" customHeight="1">
      <c r="A3282" s="376">
        <v>40703.0</v>
      </c>
      <c r="B3282" s="380" t="s">
        <v>16852</v>
      </c>
      <c r="C3282" s="376" t="s">
        <v>3602</v>
      </c>
      <c r="D3282" s="376" t="s">
        <v>3653</v>
      </c>
      <c r="E3282" s="376" t="s">
        <v>16855</v>
      </c>
      <c r="F3282" s="488"/>
    </row>
    <row r="3283" ht="15.75" customHeight="1">
      <c r="A3283" s="376">
        <v>14531.0</v>
      </c>
      <c r="B3283" s="380" t="s">
        <v>16857</v>
      </c>
      <c r="C3283" s="376" t="s">
        <v>3602</v>
      </c>
      <c r="D3283" s="376" t="s">
        <v>3603</v>
      </c>
      <c r="E3283" s="376" t="s">
        <v>16859</v>
      </c>
      <c r="F3283" s="487"/>
    </row>
    <row r="3284" ht="15.75" customHeight="1">
      <c r="A3284" s="376">
        <v>36533.0</v>
      </c>
      <c r="B3284" s="380" t="s">
        <v>16861</v>
      </c>
      <c r="C3284" s="376" t="s">
        <v>3602</v>
      </c>
      <c r="D3284" s="376" t="s">
        <v>3603</v>
      </c>
      <c r="E3284" s="376" t="s">
        <v>16863</v>
      </c>
      <c r="F3284" s="488"/>
    </row>
    <row r="3285" ht="15.75" customHeight="1">
      <c r="A3285" s="376">
        <v>11616.0</v>
      </c>
      <c r="B3285" s="380" t="s">
        <v>16864</v>
      </c>
      <c r="C3285" s="376" t="s">
        <v>3602</v>
      </c>
      <c r="D3285" s="376" t="s">
        <v>3603</v>
      </c>
      <c r="E3285" s="376" t="s">
        <v>16867</v>
      </c>
      <c r="F3285" s="487"/>
    </row>
    <row r="3286" ht="15.75" customHeight="1">
      <c r="A3286" s="376">
        <v>41898.0</v>
      </c>
      <c r="B3286" s="380" t="s">
        <v>16869</v>
      </c>
      <c r="C3286" s="376" t="s">
        <v>3602</v>
      </c>
      <c r="D3286" s="376" t="s">
        <v>3603</v>
      </c>
      <c r="E3286" s="376" t="s">
        <v>16870</v>
      </c>
      <c r="F3286" s="488"/>
    </row>
    <row r="3287" ht="15.75" customHeight="1">
      <c r="A3287" s="376">
        <v>13447.0</v>
      </c>
      <c r="B3287" s="380" t="s">
        <v>16874</v>
      </c>
      <c r="C3287" s="376" t="s">
        <v>3602</v>
      </c>
      <c r="D3287" s="376" t="s">
        <v>3603</v>
      </c>
      <c r="E3287" s="376" t="s">
        <v>16876</v>
      </c>
      <c r="F3287" s="487"/>
    </row>
    <row r="3288" ht="15.75" customHeight="1">
      <c r="A3288" s="376">
        <v>14529.0</v>
      </c>
      <c r="B3288" s="380" t="s">
        <v>16879</v>
      </c>
      <c r="C3288" s="376" t="s">
        <v>3602</v>
      </c>
      <c r="D3288" s="376" t="s">
        <v>3603</v>
      </c>
      <c r="E3288" s="376" t="s">
        <v>16881</v>
      </c>
      <c r="F3288" s="488"/>
    </row>
    <row r="3289" ht="15.75" customHeight="1">
      <c r="A3289" s="376">
        <v>10747.0</v>
      </c>
      <c r="B3289" s="380" t="s">
        <v>16884</v>
      </c>
      <c r="C3289" s="376" t="s">
        <v>3602</v>
      </c>
      <c r="D3289" s="376" t="s">
        <v>3603</v>
      </c>
      <c r="E3289" s="376" t="s">
        <v>16885</v>
      </c>
      <c r="F3289" s="487"/>
    </row>
    <row r="3290" ht="15.75" customHeight="1">
      <c r="A3290" s="376">
        <v>36141.0</v>
      </c>
      <c r="B3290" s="380" t="s">
        <v>16888</v>
      </c>
      <c r="C3290" s="376" t="s">
        <v>3602</v>
      </c>
      <c r="D3290" s="376" t="s">
        <v>3603</v>
      </c>
      <c r="E3290" s="376" t="s">
        <v>8708</v>
      </c>
      <c r="F3290" s="488"/>
    </row>
    <row r="3291" ht="15.75" customHeight="1">
      <c r="A3291" s="376">
        <v>4053.0</v>
      </c>
      <c r="B3291" s="380" t="s">
        <v>16892</v>
      </c>
      <c r="C3291" s="376" t="s">
        <v>13275</v>
      </c>
      <c r="D3291" s="376" t="s">
        <v>3603</v>
      </c>
      <c r="E3291" s="376" t="s">
        <v>16894</v>
      </c>
      <c r="F3291" s="487"/>
    </row>
    <row r="3292" ht="15.75" customHeight="1">
      <c r="A3292" s="376">
        <v>4052.0</v>
      </c>
      <c r="B3292" s="380" t="s">
        <v>2109</v>
      </c>
      <c r="C3292" s="376" t="s">
        <v>4495</v>
      </c>
      <c r="D3292" s="376" t="s">
        <v>3603</v>
      </c>
      <c r="E3292" s="376" t="s">
        <v>16898</v>
      </c>
      <c r="F3292" s="488"/>
    </row>
    <row r="3293" ht="15.75" customHeight="1">
      <c r="A3293" s="376">
        <v>4056.0</v>
      </c>
      <c r="B3293" s="380" t="s">
        <v>16902</v>
      </c>
      <c r="C3293" s="376" t="s">
        <v>13275</v>
      </c>
      <c r="D3293" s="376" t="s">
        <v>3603</v>
      </c>
      <c r="E3293" s="376" t="s">
        <v>16906</v>
      </c>
      <c r="F3293" s="487"/>
    </row>
    <row r="3294" ht="15.75" customHeight="1">
      <c r="A3294" s="376">
        <v>4051.0</v>
      </c>
      <c r="B3294" s="380" t="s">
        <v>16908</v>
      </c>
      <c r="C3294" s="376" t="s">
        <v>4495</v>
      </c>
      <c r="D3294" s="376" t="s">
        <v>3603</v>
      </c>
      <c r="E3294" s="376" t="s">
        <v>16911</v>
      </c>
      <c r="F3294" s="488"/>
    </row>
    <row r="3295" ht="15.75" customHeight="1">
      <c r="A3295" s="376">
        <v>4048.0</v>
      </c>
      <c r="B3295" s="380" t="s">
        <v>16908</v>
      </c>
      <c r="C3295" s="376" t="s">
        <v>3993</v>
      </c>
      <c r="D3295" s="376" t="s">
        <v>3603</v>
      </c>
      <c r="E3295" s="376" t="s">
        <v>5154</v>
      </c>
      <c r="F3295" s="487"/>
    </row>
    <row r="3296" ht="15.75" customHeight="1">
      <c r="A3296" s="376">
        <v>4047.0</v>
      </c>
      <c r="B3296" s="380" t="s">
        <v>16908</v>
      </c>
      <c r="C3296" s="376" t="s">
        <v>13275</v>
      </c>
      <c r="D3296" s="376" t="s">
        <v>3653</v>
      </c>
      <c r="E3296" s="376" t="s">
        <v>6448</v>
      </c>
      <c r="F3296" s="488"/>
    </row>
    <row r="3297" ht="15.75" customHeight="1">
      <c r="A3297" s="376">
        <v>39434.0</v>
      </c>
      <c r="B3297" s="380" t="s">
        <v>16918</v>
      </c>
      <c r="C3297" s="376" t="s">
        <v>3745</v>
      </c>
      <c r="D3297" s="376" t="s">
        <v>3603</v>
      </c>
      <c r="E3297" s="376" t="s">
        <v>6703</v>
      </c>
      <c r="F3297" s="487"/>
    </row>
    <row r="3298" ht="15.75" customHeight="1">
      <c r="A3298" s="376">
        <v>39433.0</v>
      </c>
      <c r="B3298" s="380" t="s">
        <v>16921</v>
      </c>
      <c r="C3298" s="376" t="s">
        <v>3745</v>
      </c>
      <c r="D3298" s="376" t="s">
        <v>3603</v>
      </c>
      <c r="E3298" s="376" t="s">
        <v>6195</v>
      </c>
      <c r="F3298" s="488"/>
    </row>
    <row r="3299" ht="15.75" customHeight="1">
      <c r="A3299" s="376">
        <v>4049.0</v>
      </c>
      <c r="B3299" s="380" t="s">
        <v>16924</v>
      </c>
      <c r="C3299" s="376" t="s">
        <v>3993</v>
      </c>
      <c r="D3299" s="376" t="s">
        <v>3603</v>
      </c>
      <c r="E3299" s="376" t="s">
        <v>16926</v>
      </c>
      <c r="F3299" s="487"/>
    </row>
    <row r="3300" ht="15.75" customHeight="1">
      <c r="A3300" s="376">
        <v>38120.0</v>
      </c>
      <c r="B3300" s="380" t="s">
        <v>16928</v>
      </c>
      <c r="C3300" s="376" t="s">
        <v>3745</v>
      </c>
      <c r="D3300" s="376" t="s">
        <v>3603</v>
      </c>
      <c r="E3300" s="376" t="s">
        <v>16930</v>
      </c>
      <c r="F3300" s="488"/>
    </row>
    <row r="3301" ht="15.75" customHeight="1">
      <c r="A3301" s="376">
        <v>38877.0</v>
      </c>
      <c r="B3301" s="380" t="s">
        <v>16933</v>
      </c>
      <c r="C3301" s="376" t="s">
        <v>3745</v>
      </c>
      <c r="D3301" s="376" t="s">
        <v>3603</v>
      </c>
      <c r="E3301" s="376" t="s">
        <v>8696</v>
      </c>
      <c r="F3301" s="487"/>
    </row>
    <row r="3302" ht="15.75" customHeight="1">
      <c r="A3302" s="376">
        <v>34546.0</v>
      </c>
      <c r="B3302" s="380" t="s">
        <v>16934</v>
      </c>
      <c r="C3302" s="376" t="s">
        <v>3745</v>
      </c>
      <c r="D3302" s="376" t="s">
        <v>3603</v>
      </c>
      <c r="E3302" s="376" t="s">
        <v>6859</v>
      </c>
      <c r="F3302" s="488"/>
    </row>
    <row r="3303" ht="15.75" customHeight="1">
      <c r="A3303" s="376">
        <v>10498.0</v>
      </c>
      <c r="B3303" s="380" t="s">
        <v>2082</v>
      </c>
      <c r="C3303" s="376" t="s">
        <v>3745</v>
      </c>
      <c r="D3303" s="376" t="s">
        <v>3603</v>
      </c>
      <c r="E3303" s="376" t="s">
        <v>11979</v>
      </c>
      <c r="F3303" s="487"/>
    </row>
    <row r="3304" ht="15.75" customHeight="1">
      <c r="A3304" s="376">
        <v>4823.0</v>
      </c>
      <c r="B3304" s="380" t="s">
        <v>16940</v>
      </c>
      <c r="C3304" s="376" t="s">
        <v>3745</v>
      </c>
      <c r="D3304" s="376" t="s">
        <v>3603</v>
      </c>
      <c r="E3304" s="376" t="s">
        <v>16943</v>
      </c>
      <c r="F3304" s="488"/>
    </row>
    <row r="3305" ht="15.75" customHeight="1">
      <c r="A3305" s="376">
        <v>12357.0</v>
      </c>
      <c r="B3305" s="380" t="s">
        <v>16946</v>
      </c>
      <c r="C3305" s="376" t="s">
        <v>3602</v>
      </c>
      <c r="D3305" s="376" t="s">
        <v>3603</v>
      </c>
      <c r="E3305" s="376" t="s">
        <v>16948</v>
      </c>
      <c r="F3305" s="487"/>
    </row>
    <row r="3306" ht="15.75" customHeight="1">
      <c r="A3306" s="376">
        <v>12358.0</v>
      </c>
      <c r="B3306" s="380" t="s">
        <v>16950</v>
      </c>
      <c r="C3306" s="376" t="s">
        <v>3602</v>
      </c>
      <c r="D3306" s="376" t="s">
        <v>3603</v>
      </c>
      <c r="E3306" s="376" t="s">
        <v>16951</v>
      </c>
      <c r="F3306" s="488"/>
    </row>
    <row r="3307" ht="15.75" customHeight="1">
      <c r="A3307" s="376">
        <v>11079.0</v>
      </c>
      <c r="B3307" s="380" t="s">
        <v>16955</v>
      </c>
      <c r="C3307" s="376" t="s">
        <v>4550</v>
      </c>
      <c r="D3307" s="376" t="s">
        <v>3603</v>
      </c>
      <c r="E3307" s="376" t="s">
        <v>16956</v>
      </c>
      <c r="F3307" s="487"/>
    </row>
    <row r="3308" ht="15.75" customHeight="1">
      <c r="A3308" s="376">
        <v>11082.0</v>
      </c>
      <c r="B3308" s="380" t="s">
        <v>16958</v>
      </c>
      <c r="C3308" s="376" t="s">
        <v>4550</v>
      </c>
      <c r="D3308" s="376" t="s">
        <v>3603</v>
      </c>
      <c r="E3308" s="376" t="s">
        <v>16961</v>
      </c>
      <c r="F3308" s="488"/>
    </row>
    <row r="3309" ht="15.75" customHeight="1">
      <c r="A3309" s="376">
        <v>4058.0</v>
      </c>
      <c r="B3309" s="380" t="s">
        <v>16963</v>
      </c>
      <c r="C3309" s="376" t="s">
        <v>3637</v>
      </c>
      <c r="D3309" s="376" t="s">
        <v>3603</v>
      </c>
      <c r="E3309" s="376" t="s">
        <v>2841</v>
      </c>
      <c r="F3309" s="487"/>
    </row>
    <row r="3310" ht="15.75" customHeight="1">
      <c r="A3310" s="376">
        <v>40974.0</v>
      </c>
      <c r="B3310" s="380" t="s">
        <v>16966</v>
      </c>
      <c r="C3310" s="376" t="s">
        <v>4564</v>
      </c>
      <c r="D3310" s="376" t="s">
        <v>3603</v>
      </c>
      <c r="E3310" s="376" t="s">
        <v>16968</v>
      </c>
      <c r="F3310" s="488"/>
    </row>
    <row r="3311" ht="15.75" customHeight="1">
      <c r="A3311" s="376">
        <v>34794.0</v>
      </c>
      <c r="B3311" s="380" t="s">
        <v>16971</v>
      </c>
      <c r="C3311" s="376" t="s">
        <v>3637</v>
      </c>
      <c r="D3311" s="376" t="s">
        <v>3603</v>
      </c>
      <c r="E3311" s="376" t="s">
        <v>6187</v>
      </c>
      <c r="F3311" s="487"/>
    </row>
    <row r="3312" ht="15.75" customHeight="1">
      <c r="A3312" s="376">
        <v>40925.0</v>
      </c>
      <c r="B3312" s="380" t="s">
        <v>16974</v>
      </c>
      <c r="C3312" s="376" t="s">
        <v>4564</v>
      </c>
      <c r="D3312" s="376" t="s">
        <v>3603</v>
      </c>
      <c r="E3312" s="376" t="s">
        <v>16976</v>
      </c>
      <c r="F3312" s="488"/>
    </row>
    <row r="3313" ht="15.75" customHeight="1">
      <c r="A3313" s="376">
        <v>13741.0</v>
      </c>
      <c r="B3313" s="380" t="s">
        <v>16979</v>
      </c>
      <c r="C3313" s="376" t="s">
        <v>3602</v>
      </c>
      <c r="D3313" s="376" t="s">
        <v>3603</v>
      </c>
      <c r="E3313" s="376" t="s">
        <v>16981</v>
      </c>
      <c r="F3313" s="487"/>
    </row>
    <row r="3314" ht="15.75" customHeight="1">
      <c r="A3314" s="376">
        <v>3288.0</v>
      </c>
      <c r="B3314" s="380" t="s">
        <v>16982</v>
      </c>
      <c r="C3314" s="376" t="s">
        <v>3730</v>
      </c>
      <c r="D3314" s="376" t="s">
        <v>3653</v>
      </c>
      <c r="E3314" s="376" t="s">
        <v>6316</v>
      </c>
      <c r="F3314" s="488"/>
    </row>
    <row r="3315" ht="15.75" customHeight="1">
      <c r="A3315" s="376">
        <v>13587.0</v>
      </c>
      <c r="B3315" s="380" t="s">
        <v>16986</v>
      </c>
      <c r="C3315" s="376" t="s">
        <v>3730</v>
      </c>
      <c r="D3315" s="376" t="s">
        <v>3603</v>
      </c>
      <c r="E3315" s="376" t="s">
        <v>4170</v>
      </c>
      <c r="F3315" s="487"/>
    </row>
    <row r="3316" ht="15.75" customHeight="1">
      <c r="A3316" s="376">
        <v>38598.0</v>
      </c>
      <c r="B3316" s="380" t="s">
        <v>16990</v>
      </c>
      <c r="C3316" s="376" t="s">
        <v>3602</v>
      </c>
      <c r="D3316" s="376" t="s">
        <v>3603</v>
      </c>
      <c r="E3316" s="376" t="s">
        <v>5641</v>
      </c>
      <c r="F3316" s="488"/>
    </row>
    <row r="3317" ht="15.75" customHeight="1">
      <c r="A3317" s="376">
        <v>38595.0</v>
      </c>
      <c r="B3317" s="380" t="s">
        <v>16992</v>
      </c>
      <c r="C3317" s="376" t="s">
        <v>3602</v>
      </c>
      <c r="D3317" s="376" t="s">
        <v>3603</v>
      </c>
      <c r="E3317" s="376" t="s">
        <v>7525</v>
      </c>
      <c r="F3317" s="487"/>
    </row>
    <row r="3318" ht="15.75" customHeight="1">
      <c r="A3318" s="376">
        <v>38592.0</v>
      </c>
      <c r="B3318" s="380" t="s">
        <v>16995</v>
      </c>
      <c r="C3318" s="376" t="s">
        <v>3602</v>
      </c>
      <c r="D3318" s="376" t="s">
        <v>3603</v>
      </c>
      <c r="E3318" s="376" t="s">
        <v>3846</v>
      </c>
      <c r="F3318" s="488"/>
    </row>
    <row r="3319" ht="15.75" customHeight="1">
      <c r="A3319" s="376">
        <v>38588.0</v>
      </c>
      <c r="B3319" s="380" t="s">
        <v>16999</v>
      </c>
      <c r="C3319" s="376" t="s">
        <v>3602</v>
      </c>
      <c r="D3319" s="376" t="s">
        <v>3603</v>
      </c>
      <c r="E3319" s="376" t="s">
        <v>12994</v>
      </c>
      <c r="F3319" s="487"/>
    </row>
    <row r="3320" ht="15.75" customHeight="1">
      <c r="A3320" s="376">
        <v>38593.0</v>
      </c>
      <c r="B3320" s="380" t="s">
        <v>17003</v>
      </c>
      <c r="C3320" s="376" t="s">
        <v>3602</v>
      </c>
      <c r="D3320" s="376" t="s">
        <v>3603</v>
      </c>
      <c r="E3320" s="376" t="s">
        <v>3531</v>
      </c>
      <c r="F3320" s="488"/>
    </row>
    <row r="3321" ht="15.75" customHeight="1">
      <c r="A3321" s="376">
        <v>38589.0</v>
      </c>
      <c r="B3321" s="380" t="s">
        <v>17006</v>
      </c>
      <c r="C3321" s="376" t="s">
        <v>3602</v>
      </c>
      <c r="D3321" s="376" t="s">
        <v>3603</v>
      </c>
      <c r="E3321" s="376" t="s">
        <v>7525</v>
      </c>
      <c r="F3321" s="487"/>
    </row>
    <row r="3322" ht="15.75" customHeight="1">
      <c r="A3322" s="376">
        <v>38594.0</v>
      </c>
      <c r="B3322" s="380" t="s">
        <v>17009</v>
      </c>
      <c r="C3322" s="376" t="s">
        <v>3602</v>
      </c>
      <c r="D3322" s="376" t="s">
        <v>3603</v>
      </c>
      <c r="E3322" s="376" t="s">
        <v>15597</v>
      </c>
      <c r="F3322" s="488"/>
    </row>
    <row r="3323" ht="15.75" customHeight="1">
      <c r="A3323" s="376">
        <v>34787.0</v>
      </c>
      <c r="B3323" s="380" t="s">
        <v>17013</v>
      </c>
      <c r="C3323" s="376" t="s">
        <v>3602</v>
      </c>
      <c r="D3323" s="376" t="s">
        <v>3603</v>
      </c>
      <c r="E3323" s="376" t="s">
        <v>7093</v>
      </c>
      <c r="F3323" s="487"/>
    </row>
    <row r="3324" ht="15.75" customHeight="1">
      <c r="A3324" s="376">
        <v>34788.0</v>
      </c>
      <c r="B3324" s="380" t="s">
        <v>17018</v>
      </c>
      <c r="C3324" s="376" t="s">
        <v>3602</v>
      </c>
      <c r="D3324" s="376" t="s">
        <v>3603</v>
      </c>
      <c r="E3324" s="376" t="s">
        <v>7093</v>
      </c>
      <c r="F3324" s="488"/>
    </row>
    <row r="3325" ht="15.75" customHeight="1">
      <c r="A3325" s="376">
        <v>34784.0</v>
      </c>
      <c r="B3325" s="380" t="s">
        <v>17026</v>
      </c>
      <c r="C3325" s="376" t="s">
        <v>3602</v>
      </c>
      <c r="D3325" s="376" t="s">
        <v>3603</v>
      </c>
      <c r="E3325" s="376" t="s">
        <v>17029</v>
      </c>
      <c r="F3325" s="487"/>
    </row>
    <row r="3326" ht="15.75" customHeight="1">
      <c r="A3326" s="376">
        <v>34781.0</v>
      </c>
      <c r="B3326" s="380" t="s">
        <v>17030</v>
      </c>
      <c r="C3326" s="376" t="s">
        <v>3602</v>
      </c>
      <c r="D3326" s="376" t="s">
        <v>3603</v>
      </c>
      <c r="E3326" s="376" t="s">
        <v>6888</v>
      </c>
      <c r="F3326" s="488"/>
    </row>
    <row r="3327" ht="15.75" customHeight="1">
      <c r="A3327" s="376">
        <v>34773.0</v>
      </c>
      <c r="B3327" s="380" t="s">
        <v>17036</v>
      </c>
      <c r="C3327" s="376" t="s">
        <v>3602</v>
      </c>
      <c r="D3327" s="376" t="s">
        <v>3603</v>
      </c>
      <c r="E3327" s="376" t="s">
        <v>10089</v>
      </c>
      <c r="F3327" s="487"/>
    </row>
    <row r="3328" ht="15.75" customHeight="1">
      <c r="A3328" s="376">
        <v>34769.0</v>
      </c>
      <c r="B3328" s="380" t="s">
        <v>17040</v>
      </c>
      <c r="C3328" s="376" t="s">
        <v>3602</v>
      </c>
      <c r="D3328" s="376" t="s">
        <v>3603</v>
      </c>
      <c r="E3328" s="376" t="s">
        <v>6185</v>
      </c>
      <c r="F3328" s="488"/>
    </row>
    <row r="3329" ht="15.75" customHeight="1">
      <c r="A3329" s="376">
        <v>34763.0</v>
      </c>
      <c r="B3329" s="380" t="s">
        <v>17044</v>
      </c>
      <c r="C3329" s="376" t="s">
        <v>3602</v>
      </c>
      <c r="D3329" s="376" t="s">
        <v>3603</v>
      </c>
      <c r="E3329" s="376" t="s">
        <v>3135</v>
      </c>
      <c r="F3329" s="487"/>
    </row>
    <row r="3330" ht="15.75" customHeight="1">
      <c r="A3330" s="376">
        <v>34774.0</v>
      </c>
      <c r="B3330" s="380" t="s">
        <v>17047</v>
      </c>
      <c r="C3330" s="376" t="s">
        <v>3602</v>
      </c>
      <c r="D3330" s="376" t="s">
        <v>3603</v>
      </c>
      <c r="E3330" s="376" t="s">
        <v>4162</v>
      </c>
      <c r="F3330" s="488"/>
    </row>
    <row r="3331" ht="15.75" customHeight="1">
      <c r="A3331" s="376">
        <v>34771.0</v>
      </c>
      <c r="B3331" s="380" t="s">
        <v>17050</v>
      </c>
      <c r="C3331" s="376" t="s">
        <v>3602</v>
      </c>
      <c r="D3331" s="376" t="s">
        <v>3603</v>
      </c>
      <c r="E3331" s="376" t="s">
        <v>13083</v>
      </c>
      <c r="F3331" s="487"/>
    </row>
    <row r="3332" ht="15.75" customHeight="1">
      <c r="A3332" s="376">
        <v>34764.0</v>
      </c>
      <c r="B3332" s="380" t="s">
        <v>17054</v>
      </c>
      <c r="C3332" s="376" t="s">
        <v>3602</v>
      </c>
      <c r="D3332" s="376" t="s">
        <v>3603</v>
      </c>
      <c r="E3332" s="376" t="s">
        <v>3823</v>
      </c>
      <c r="F3332" s="488"/>
    </row>
    <row r="3333" ht="15.75" customHeight="1">
      <c r="A3333" s="376">
        <v>4062.0</v>
      </c>
      <c r="B3333" s="380" t="s">
        <v>17057</v>
      </c>
      <c r="C3333" s="376" t="s">
        <v>3602</v>
      </c>
      <c r="D3333" s="376" t="s">
        <v>3603</v>
      </c>
      <c r="E3333" s="376" t="s">
        <v>17058</v>
      </c>
      <c r="F3333" s="487"/>
    </row>
    <row r="3334" ht="15.75" customHeight="1">
      <c r="A3334" s="376">
        <v>4059.0</v>
      </c>
      <c r="B3334" s="380" t="s">
        <v>17060</v>
      </c>
      <c r="C3334" s="376" t="s">
        <v>3730</v>
      </c>
      <c r="D3334" s="376" t="s">
        <v>3653</v>
      </c>
      <c r="E3334" s="376" t="s">
        <v>17062</v>
      </c>
      <c r="F3334" s="488"/>
    </row>
    <row r="3335" ht="15.75" customHeight="1">
      <c r="A3335" s="376">
        <v>4061.0</v>
      </c>
      <c r="B3335" s="380" t="s">
        <v>17066</v>
      </c>
      <c r="C3335" s="376" t="s">
        <v>3602</v>
      </c>
      <c r="D3335" s="376" t="s">
        <v>3603</v>
      </c>
      <c r="E3335" s="376" t="s">
        <v>16188</v>
      </c>
      <c r="F3335" s="487"/>
    </row>
    <row r="3336" ht="15.75" customHeight="1">
      <c r="A3336" s="376">
        <v>41315.0</v>
      </c>
      <c r="B3336" s="380" t="s">
        <v>17070</v>
      </c>
      <c r="C3336" s="376" t="s">
        <v>3745</v>
      </c>
      <c r="D3336" s="376" t="s">
        <v>3603</v>
      </c>
      <c r="E3336" s="376" t="s">
        <v>17074</v>
      </c>
      <c r="F3336" s="488"/>
    </row>
    <row r="3337" ht="15.75" customHeight="1">
      <c r="A3337" s="376">
        <v>43148.0</v>
      </c>
      <c r="B3337" s="380" t="s">
        <v>17077</v>
      </c>
      <c r="C3337" s="376" t="s">
        <v>3745</v>
      </c>
      <c r="D3337" s="376" t="s">
        <v>3603</v>
      </c>
      <c r="E3337" s="376" t="s">
        <v>17079</v>
      </c>
      <c r="F3337" s="487"/>
    </row>
    <row r="3338" ht="15.75" customHeight="1">
      <c r="A3338" s="376">
        <v>43147.0</v>
      </c>
      <c r="B3338" s="380" t="s">
        <v>17081</v>
      </c>
      <c r="C3338" s="376" t="s">
        <v>3745</v>
      </c>
      <c r="D3338" s="376" t="s">
        <v>3603</v>
      </c>
      <c r="E3338" s="376" t="s">
        <v>4501</v>
      </c>
      <c r="F3338" s="488"/>
    </row>
    <row r="3339" ht="15.75" customHeight="1">
      <c r="A3339" s="376">
        <v>10608.0</v>
      </c>
      <c r="B3339" s="380" t="s">
        <v>17085</v>
      </c>
      <c r="C3339" s="376" t="s">
        <v>3602</v>
      </c>
      <c r="D3339" s="376" t="s">
        <v>3629</v>
      </c>
      <c r="E3339" s="376" t="s">
        <v>17088</v>
      </c>
      <c r="F3339" s="487"/>
    </row>
    <row r="3340" ht="15.75" customHeight="1">
      <c r="A3340" s="376">
        <v>4069.0</v>
      </c>
      <c r="B3340" s="380" t="s">
        <v>17091</v>
      </c>
      <c r="C3340" s="376" t="s">
        <v>3637</v>
      </c>
      <c r="D3340" s="376" t="s">
        <v>3603</v>
      </c>
      <c r="E3340" s="376" t="s">
        <v>11407</v>
      </c>
      <c r="F3340" s="488"/>
    </row>
    <row r="3341" ht="15.75" customHeight="1">
      <c r="A3341" s="376">
        <v>40819.0</v>
      </c>
      <c r="B3341" s="380" t="s">
        <v>17094</v>
      </c>
      <c r="C3341" s="376" t="s">
        <v>4564</v>
      </c>
      <c r="D3341" s="376" t="s">
        <v>3603</v>
      </c>
      <c r="E3341" s="376" t="s">
        <v>17097</v>
      </c>
      <c r="F3341" s="487"/>
    </row>
    <row r="3342" ht="15.75" customHeight="1">
      <c r="A3342" s="376">
        <v>34361.0</v>
      </c>
      <c r="B3342" s="380" t="s">
        <v>17100</v>
      </c>
      <c r="C3342" s="376" t="s">
        <v>3745</v>
      </c>
      <c r="D3342" s="376" t="s">
        <v>3603</v>
      </c>
      <c r="E3342" s="376" t="s">
        <v>6992</v>
      </c>
      <c r="F3342" s="488"/>
    </row>
    <row r="3343" ht="15.75" customHeight="1">
      <c r="A3343" s="376">
        <v>36512.0</v>
      </c>
      <c r="B3343" s="380" t="s">
        <v>17108</v>
      </c>
      <c r="C3343" s="376" t="s">
        <v>3602</v>
      </c>
      <c r="D3343" s="376" t="s">
        <v>3629</v>
      </c>
      <c r="E3343" s="376" t="s">
        <v>17111</v>
      </c>
      <c r="F3343" s="487"/>
    </row>
    <row r="3344" ht="15.75" customHeight="1">
      <c r="A3344" s="376">
        <v>25972.0</v>
      </c>
      <c r="B3344" s="380" t="s">
        <v>17112</v>
      </c>
      <c r="C3344" s="376" t="s">
        <v>3745</v>
      </c>
      <c r="D3344" s="376" t="s">
        <v>3603</v>
      </c>
      <c r="E3344" s="376" t="s">
        <v>12644</v>
      </c>
      <c r="F3344" s="488"/>
    </row>
    <row r="3345" ht="15.75" customHeight="1">
      <c r="A3345" s="376">
        <v>25973.0</v>
      </c>
      <c r="B3345" s="380" t="s">
        <v>17118</v>
      </c>
      <c r="C3345" s="376" t="s">
        <v>3745</v>
      </c>
      <c r="D3345" s="376" t="s">
        <v>3603</v>
      </c>
      <c r="E3345" s="376" t="s">
        <v>12644</v>
      </c>
      <c r="F3345" s="487"/>
    </row>
    <row r="3346" ht="15.75" customHeight="1">
      <c r="A3346" s="376">
        <v>11697.0</v>
      </c>
      <c r="B3346" s="380" t="s">
        <v>17120</v>
      </c>
      <c r="C3346" s="376" t="s">
        <v>3602</v>
      </c>
      <c r="D3346" s="376" t="s">
        <v>3603</v>
      </c>
      <c r="E3346" s="376" t="s">
        <v>17123</v>
      </c>
      <c r="F3346" s="488"/>
    </row>
    <row r="3347" ht="15.75" customHeight="1">
      <c r="A3347" s="376">
        <v>11698.0</v>
      </c>
      <c r="B3347" s="380" t="s">
        <v>17125</v>
      </c>
      <c r="C3347" s="376" t="s">
        <v>3602</v>
      </c>
      <c r="D3347" s="376" t="s">
        <v>3603</v>
      </c>
      <c r="E3347" s="376" t="s">
        <v>17127</v>
      </c>
      <c r="F3347" s="487"/>
    </row>
    <row r="3348" ht="15.75" customHeight="1">
      <c r="A3348" s="376">
        <v>11699.0</v>
      </c>
      <c r="B3348" s="380" t="s">
        <v>17130</v>
      </c>
      <c r="C3348" s="376" t="s">
        <v>3602</v>
      </c>
      <c r="D3348" s="376" t="s">
        <v>3603</v>
      </c>
      <c r="E3348" s="376" t="s">
        <v>17131</v>
      </c>
      <c r="F3348" s="488"/>
    </row>
    <row r="3349" ht="15.75" customHeight="1">
      <c r="A3349" s="376">
        <v>10432.0</v>
      </c>
      <c r="B3349" s="380" t="s">
        <v>17135</v>
      </c>
      <c r="C3349" s="376" t="s">
        <v>3602</v>
      </c>
      <c r="D3349" s="376" t="s">
        <v>3603</v>
      </c>
      <c r="E3349" s="376" t="s">
        <v>17136</v>
      </c>
      <c r="F3349" s="487"/>
    </row>
    <row r="3350" ht="15.75" customHeight="1">
      <c r="A3350" s="376">
        <v>10430.0</v>
      </c>
      <c r="B3350" s="380" t="s">
        <v>17139</v>
      </c>
      <c r="C3350" s="376" t="s">
        <v>3602</v>
      </c>
      <c r="D3350" s="376" t="s">
        <v>3603</v>
      </c>
      <c r="E3350" s="376" t="s">
        <v>17141</v>
      </c>
      <c r="F3350" s="488"/>
    </row>
    <row r="3351" ht="15.75" customHeight="1">
      <c r="A3351" s="376">
        <v>37514.0</v>
      </c>
      <c r="B3351" s="380" t="s">
        <v>17143</v>
      </c>
      <c r="C3351" s="376" t="s">
        <v>3602</v>
      </c>
      <c r="D3351" s="376" t="s">
        <v>3629</v>
      </c>
      <c r="E3351" s="376" t="s">
        <v>17146</v>
      </c>
      <c r="F3351" s="487"/>
    </row>
    <row r="3352" ht="15.75" customHeight="1">
      <c r="A3352" s="376">
        <v>37519.0</v>
      </c>
      <c r="B3352" s="380" t="s">
        <v>17149</v>
      </c>
      <c r="C3352" s="376" t="s">
        <v>3602</v>
      </c>
      <c r="D3352" s="376" t="s">
        <v>3629</v>
      </c>
      <c r="E3352" s="376" t="s">
        <v>17151</v>
      </c>
      <c r="F3352" s="488"/>
    </row>
    <row r="3353" ht="15.75" customHeight="1">
      <c r="A3353" s="376">
        <v>37520.0</v>
      </c>
      <c r="B3353" s="380" t="s">
        <v>17154</v>
      </c>
      <c r="C3353" s="376" t="s">
        <v>3602</v>
      </c>
      <c r="D3353" s="376" t="s">
        <v>3629</v>
      </c>
      <c r="E3353" s="376" t="s">
        <v>17156</v>
      </c>
      <c r="F3353" s="487"/>
    </row>
    <row r="3354" ht="15.75" customHeight="1">
      <c r="A3354" s="376">
        <v>37521.0</v>
      </c>
      <c r="B3354" s="380" t="s">
        <v>17157</v>
      </c>
      <c r="C3354" s="376" t="s">
        <v>3602</v>
      </c>
      <c r="D3354" s="376" t="s">
        <v>3629</v>
      </c>
      <c r="E3354" s="376" t="s">
        <v>17160</v>
      </c>
      <c r="F3354" s="488"/>
    </row>
    <row r="3355" ht="15.75" customHeight="1">
      <c r="A3355" s="376">
        <v>37522.0</v>
      </c>
      <c r="B3355" s="380" t="s">
        <v>17162</v>
      </c>
      <c r="C3355" s="376" t="s">
        <v>3602</v>
      </c>
      <c r="D3355" s="376" t="s">
        <v>3629</v>
      </c>
      <c r="E3355" s="376" t="s">
        <v>17164</v>
      </c>
      <c r="F3355" s="487"/>
    </row>
    <row r="3356" ht="15.75" customHeight="1">
      <c r="A3356" s="376">
        <v>21109.0</v>
      </c>
      <c r="B3356" s="380" t="s">
        <v>17167</v>
      </c>
      <c r="C3356" s="376" t="s">
        <v>3602</v>
      </c>
      <c r="D3356" s="376" t="s">
        <v>3603</v>
      </c>
      <c r="E3356" s="376" t="s">
        <v>17171</v>
      </c>
      <c r="F3356" s="488"/>
    </row>
    <row r="3357" ht="15.75" customHeight="1">
      <c r="A3357" s="376">
        <v>36800.0</v>
      </c>
      <c r="B3357" s="380" t="s">
        <v>17173</v>
      </c>
      <c r="C3357" s="376" t="s">
        <v>3602</v>
      </c>
      <c r="D3357" s="376" t="s">
        <v>3603</v>
      </c>
      <c r="E3357" s="376" t="s">
        <v>17176</v>
      </c>
      <c r="F3357" s="487"/>
    </row>
    <row r="3358" ht="15.75" customHeight="1">
      <c r="A3358" s="376">
        <v>11769.0</v>
      </c>
      <c r="B3358" s="380" t="s">
        <v>17177</v>
      </c>
      <c r="C3358" s="376" t="s">
        <v>3602</v>
      </c>
      <c r="D3358" s="376" t="s">
        <v>3603</v>
      </c>
      <c r="E3358" s="376" t="s">
        <v>17181</v>
      </c>
      <c r="F3358" s="488"/>
    </row>
    <row r="3359" ht="15.75" customHeight="1">
      <c r="A3359" s="376">
        <v>36793.0</v>
      </c>
      <c r="B3359" s="380" t="s">
        <v>17185</v>
      </c>
      <c r="C3359" s="376" t="s">
        <v>3602</v>
      </c>
      <c r="D3359" s="376" t="s">
        <v>3603</v>
      </c>
      <c r="E3359" s="376" t="s">
        <v>17187</v>
      </c>
      <c r="F3359" s="487"/>
    </row>
    <row r="3360" ht="15.75" customHeight="1">
      <c r="A3360" s="376">
        <v>37546.0</v>
      </c>
      <c r="B3360" s="380" t="s">
        <v>17190</v>
      </c>
      <c r="C3360" s="376" t="s">
        <v>3602</v>
      </c>
      <c r="D3360" s="376" t="s">
        <v>3603</v>
      </c>
      <c r="E3360" s="376" t="s">
        <v>17193</v>
      </c>
      <c r="F3360" s="488"/>
    </row>
    <row r="3361" ht="15.75" customHeight="1">
      <c r="A3361" s="376">
        <v>37544.0</v>
      </c>
      <c r="B3361" s="380" t="s">
        <v>17195</v>
      </c>
      <c r="C3361" s="376" t="s">
        <v>3602</v>
      </c>
      <c r="D3361" s="376" t="s">
        <v>3603</v>
      </c>
      <c r="E3361" s="376" t="s">
        <v>17196</v>
      </c>
      <c r="F3361" s="487"/>
    </row>
    <row r="3362" ht="15.75" customHeight="1">
      <c r="A3362" s="376">
        <v>37545.0</v>
      </c>
      <c r="B3362" s="380" t="s">
        <v>17198</v>
      </c>
      <c r="C3362" s="376" t="s">
        <v>3602</v>
      </c>
      <c r="D3362" s="376" t="s">
        <v>3603</v>
      </c>
      <c r="E3362" s="376" t="s">
        <v>17201</v>
      </c>
      <c r="F3362" s="488"/>
    </row>
    <row r="3363" ht="15.75" customHeight="1">
      <c r="A3363" s="376">
        <v>11771.0</v>
      </c>
      <c r="B3363" s="380" t="s">
        <v>17202</v>
      </c>
      <c r="C3363" s="376" t="s">
        <v>3602</v>
      </c>
      <c r="D3363" s="376" t="s">
        <v>3603</v>
      </c>
      <c r="E3363" s="376" t="s">
        <v>17206</v>
      </c>
      <c r="F3363" s="487"/>
    </row>
    <row r="3364" ht="15.75" customHeight="1">
      <c r="A3364" s="376">
        <v>39919.0</v>
      </c>
      <c r="B3364" s="380" t="s">
        <v>17207</v>
      </c>
      <c r="C3364" s="376" t="s">
        <v>3602</v>
      </c>
      <c r="D3364" s="376" t="s">
        <v>3603</v>
      </c>
      <c r="E3364" s="376" t="s">
        <v>17210</v>
      </c>
      <c r="F3364" s="488"/>
    </row>
    <row r="3365" ht="15.75" customHeight="1">
      <c r="A3365" s="376">
        <v>38385.0</v>
      </c>
      <c r="B3365" s="380" t="s">
        <v>17212</v>
      </c>
      <c r="C3365" s="376" t="s">
        <v>3602</v>
      </c>
      <c r="D3365" s="376" t="s">
        <v>3603</v>
      </c>
      <c r="E3365" s="376" t="s">
        <v>10998</v>
      </c>
      <c r="F3365" s="487"/>
    </row>
    <row r="3366" ht="15.75" customHeight="1">
      <c r="A3366" s="376">
        <v>37587.0</v>
      </c>
      <c r="B3366" s="380" t="s">
        <v>17215</v>
      </c>
      <c r="C3366" s="376" t="s">
        <v>3602</v>
      </c>
      <c r="D3366" s="376" t="s">
        <v>3603</v>
      </c>
      <c r="E3366" s="376" t="s">
        <v>17217</v>
      </c>
      <c r="F3366" s="488"/>
    </row>
    <row r="3367" ht="15.75" customHeight="1">
      <c r="A3367" s="376">
        <v>11571.0</v>
      </c>
      <c r="B3367" s="380" t="s">
        <v>17220</v>
      </c>
      <c r="C3367" s="376" t="s">
        <v>3602</v>
      </c>
      <c r="D3367" s="376" t="s">
        <v>3603</v>
      </c>
      <c r="E3367" s="376" t="s">
        <v>17222</v>
      </c>
      <c r="F3367" s="487"/>
    </row>
    <row r="3368" ht="15.75" customHeight="1">
      <c r="A3368" s="376">
        <v>11561.0</v>
      </c>
      <c r="B3368" s="380" t="s">
        <v>17224</v>
      </c>
      <c r="C3368" s="376" t="s">
        <v>3602</v>
      </c>
      <c r="D3368" s="376" t="s">
        <v>3603</v>
      </c>
      <c r="E3368" s="376" t="s">
        <v>17227</v>
      </c>
      <c r="F3368" s="488"/>
    </row>
    <row r="3369" ht="15.75" customHeight="1">
      <c r="A3369" s="376">
        <v>11560.0</v>
      </c>
      <c r="B3369" s="380" t="s">
        <v>17229</v>
      </c>
      <c r="C3369" s="376" t="s">
        <v>3602</v>
      </c>
      <c r="D3369" s="376" t="s">
        <v>3603</v>
      </c>
      <c r="E3369" s="376" t="s">
        <v>17232</v>
      </c>
      <c r="F3369" s="487"/>
    </row>
    <row r="3370" ht="15.75" customHeight="1">
      <c r="A3370" s="376">
        <v>11499.0</v>
      </c>
      <c r="B3370" s="380" t="s">
        <v>17233</v>
      </c>
      <c r="C3370" s="376" t="s">
        <v>3602</v>
      </c>
      <c r="D3370" s="376" t="s">
        <v>3603</v>
      </c>
      <c r="E3370" s="376" t="s">
        <v>17236</v>
      </c>
      <c r="F3370" s="488"/>
    </row>
    <row r="3371" ht="15.75" customHeight="1">
      <c r="A3371" s="376">
        <v>34761.0</v>
      </c>
      <c r="B3371" s="380" t="s">
        <v>17238</v>
      </c>
      <c r="C3371" s="376" t="s">
        <v>3637</v>
      </c>
      <c r="D3371" s="376" t="s">
        <v>3603</v>
      </c>
      <c r="E3371" s="376" t="s">
        <v>17239</v>
      </c>
      <c r="F3371" s="487"/>
    </row>
    <row r="3372" ht="15.75" customHeight="1">
      <c r="A3372" s="376">
        <v>40924.0</v>
      </c>
      <c r="B3372" s="380" t="s">
        <v>17242</v>
      </c>
      <c r="C3372" s="376" t="s">
        <v>4564</v>
      </c>
      <c r="D3372" s="376" t="s">
        <v>3603</v>
      </c>
      <c r="E3372" s="376" t="s">
        <v>17244</v>
      </c>
      <c r="F3372" s="488"/>
    </row>
    <row r="3373" ht="15.75" customHeight="1">
      <c r="A3373" s="376">
        <v>25957.0</v>
      </c>
      <c r="B3373" s="380" t="s">
        <v>17246</v>
      </c>
      <c r="C3373" s="376" t="s">
        <v>3637</v>
      </c>
      <c r="D3373" s="376" t="s">
        <v>3603</v>
      </c>
      <c r="E3373" s="376" t="s">
        <v>17248</v>
      </c>
      <c r="F3373" s="487"/>
    </row>
    <row r="3374" ht="15.75" customHeight="1">
      <c r="A3374" s="376">
        <v>40983.0</v>
      </c>
      <c r="B3374" s="380" t="s">
        <v>17249</v>
      </c>
      <c r="C3374" s="376" t="s">
        <v>4564</v>
      </c>
      <c r="D3374" s="376" t="s">
        <v>3603</v>
      </c>
      <c r="E3374" s="376" t="s">
        <v>17250</v>
      </c>
      <c r="F3374" s="488"/>
    </row>
    <row r="3375" ht="15.75" customHeight="1">
      <c r="A3375" s="376">
        <v>2437.0</v>
      </c>
      <c r="B3375" s="380" t="s">
        <v>17253</v>
      </c>
      <c r="C3375" s="376" t="s">
        <v>3637</v>
      </c>
      <c r="D3375" s="376" t="s">
        <v>3603</v>
      </c>
      <c r="E3375" s="376" t="s">
        <v>16400</v>
      </c>
      <c r="F3375" s="487"/>
    </row>
    <row r="3376" ht="15.75" customHeight="1">
      <c r="A3376" s="376">
        <v>40921.0</v>
      </c>
      <c r="B3376" s="380" t="s">
        <v>17256</v>
      </c>
      <c r="C3376" s="376" t="s">
        <v>4564</v>
      </c>
      <c r="D3376" s="376" t="s">
        <v>3603</v>
      </c>
      <c r="E3376" s="376" t="s">
        <v>17259</v>
      </c>
      <c r="F3376" s="488"/>
    </row>
    <row r="3377" ht="15.75" customHeight="1">
      <c r="A3377" s="376">
        <v>40534.0</v>
      </c>
      <c r="B3377" s="380" t="s">
        <v>17260</v>
      </c>
      <c r="C3377" s="376" t="s">
        <v>3602</v>
      </c>
      <c r="D3377" s="376" t="s">
        <v>3629</v>
      </c>
      <c r="E3377" s="376" t="s">
        <v>17263</v>
      </c>
      <c r="F3377" s="487"/>
    </row>
    <row r="3378" ht="15.75" customHeight="1">
      <c r="A3378" s="376">
        <v>14252.0</v>
      </c>
      <c r="B3378" s="380" t="s">
        <v>17265</v>
      </c>
      <c r="C3378" s="376" t="s">
        <v>3602</v>
      </c>
      <c r="D3378" s="376" t="s">
        <v>3603</v>
      </c>
      <c r="E3378" s="376" t="s">
        <v>17267</v>
      </c>
      <c r="F3378" s="488"/>
    </row>
    <row r="3379" ht="15.75" customHeight="1">
      <c r="A3379" s="376">
        <v>730.0</v>
      </c>
      <c r="B3379" s="380" t="s">
        <v>17270</v>
      </c>
      <c r="C3379" s="376" t="s">
        <v>3602</v>
      </c>
      <c r="D3379" s="376" t="s">
        <v>3603</v>
      </c>
      <c r="E3379" s="376" t="s">
        <v>17271</v>
      </c>
      <c r="F3379" s="487"/>
    </row>
    <row r="3380" ht="15.75" customHeight="1">
      <c r="A3380" s="376">
        <v>723.0</v>
      </c>
      <c r="B3380" s="380" t="s">
        <v>17273</v>
      </c>
      <c r="C3380" s="376" t="s">
        <v>3602</v>
      </c>
      <c r="D3380" s="376" t="s">
        <v>3603</v>
      </c>
      <c r="E3380" s="376" t="s">
        <v>17275</v>
      </c>
      <c r="F3380" s="488"/>
    </row>
    <row r="3381" ht="15.75" customHeight="1">
      <c r="A3381" s="376">
        <v>36502.0</v>
      </c>
      <c r="B3381" s="380" t="s">
        <v>17276</v>
      </c>
      <c r="C3381" s="376" t="s">
        <v>3602</v>
      </c>
      <c r="D3381" s="376" t="s">
        <v>3603</v>
      </c>
      <c r="E3381" s="376" t="s">
        <v>17277</v>
      </c>
      <c r="F3381" s="487"/>
    </row>
    <row r="3382" ht="15.75" customHeight="1">
      <c r="A3382" s="376">
        <v>36503.0</v>
      </c>
      <c r="B3382" s="380" t="s">
        <v>17280</v>
      </c>
      <c r="C3382" s="376" t="s">
        <v>3602</v>
      </c>
      <c r="D3382" s="376" t="s">
        <v>3603</v>
      </c>
      <c r="E3382" s="376" t="s">
        <v>17281</v>
      </c>
      <c r="F3382" s="488"/>
    </row>
    <row r="3383" ht="15.75" customHeight="1">
      <c r="A3383" s="376">
        <v>4090.0</v>
      </c>
      <c r="B3383" s="380" t="s">
        <v>17284</v>
      </c>
      <c r="C3383" s="376" t="s">
        <v>3602</v>
      </c>
      <c r="D3383" s="376" t="s">
        <v>3629</v>
      </c>
      <c r="E3383" s="376" t="s">
        <v>17285</v>
      </c>
      <c r="F3383" s="487"/>
    </row>
    <row r="3384" ht="15.75" customHeight="1">
      <c r="A3384" s="376">
        <v>13227.0</v>
      </c>
      <c r="B3384" s="380" t="s">
        <v>17287</v>
      </c>
      <c r="C3384" s="376" t="s">
        <v>3602</v>
      </c>
      <c r="D3384" s="376" t="s">
        <v>3629</v>
      </c>
      <c r="E3384" s="376" t="s">
        <v>17290</v>
      </c>
      <c r="F3384" s="488"/>
    </row>
    <row r="3385" ht="15.75" customHeight="1">
      <c r="A3385" s="376">
        <v>10597.0</v>
      </c>
      <c r="B3385" s="380" t="s">
        <v>17291</v>
      </c>
      <c r="C3385" s="376" t="s">
        <v>3602</v>
      </c>
      <c r="D3385" s="376" t="s">
        <v>3629</v>
      </c>
      <c r="E3385" s="376" t="s">
        <v>17293</v>
      </c>
      <c r="F3385" s="487"/>
    </row>
    <row r="3386" ht="15.75" customHeight="1">
      <c r="A3386" s="376">
        <v>39628.0</v>
      </c>
      <c r="B3386" s="380" t="s">
        <v>17296</v>
      </c>
      <c r="C3386" s="376" t="s">
        <v>3602</v>
      </c>
      <c r="D3386" s="376" t="s">
        <v>3603</v>
      </c>
      <c r="E3386" s="376" t="s">
        <v>17298</v>
      </c>
      <c r="F3386" s="488"/>
    </row>
    <row r="3387" ht="15.75" customHeight="1">
      <c r="A3387" s="376">
        <v>39404.0</v>
      </c>
      <c r="B3387" s="380" t="s">
        <v>17301</v>
      </c>
      <c r="C3387" s="376" t="s">
        <v>3602</v>
      </c>
      <c r="D3387" s="376" t="s">
        <v>3603</v>
      </c>
      <c r="E3387" s="376" t="s">
        <v>17302</v>
      </c>
      <c r="F3387" s="487"/>
    </row>
    <row r="3388" ht="15.75" customHeight="1">
      <c r="A3388" s="376">
        <v>39402.0</v>
      </c>
      <c r="B3388" s="380" t="s">
        <v>17306</v>
      </c>
      <c r="C3388" s="376" t="s">
        <v>3602</v>
      </c>
      <c r="D3388" s="376" t="s">
        <v>3603</v>
      </c>
      <c r="E3388" s="376" t="s">
        <v>17310</v>
      </c>
      <c r="F3388" s="488"/>
    </row>
    <row r="3389" ht="15.75" customHeight="1">
      <c r="A3389" s="376">
        <v>39403.0</v>
      </c>
      <c r="B3389" s="380" t="s">
        <v>17311</v>
      </c>
      <c r="C3389" s="376" t="s">
        <v>3602</v>
      </c>
      <c r="D3389" s="376" t="s">
        <v>3603</v>
      </c>
      <c r="E3389" s="376" t="s">
        <v>17314</v>
      </c>
      <c r="F3389" s="487"/>
    </row>
    <row r="3390" ht="15.75" customHeight="1">
      <c r="A3390" s="376">
        <v>4093.0</v>
      </c>
      <c r="B3390" s="380" t="s">
        <v>17316</v>
      </c>
      <c r="C3390" s="376" t="s">
        <v>3637</v>
      </c>
      <c r="D3390" s="376" t="s">
        <v>3603</v>
      </c>
      <c r="E3390" s="376" t="s">
        <v>8620</v>
      </c>
      <c r="F3390" s="488"/>
    </row>
    <row r="3391" ht="15.75" customHeight="1">
      <c r="A3391" s="376">
        <v>10512.0</v>
      </c>
      <c r="B3391" s="380" t="s">
        <v>17320</v>
      </c>
      <c r="C3391" s="376" t="s">
        <v>4564</v>
      </c>
      <c r="D3391" s="376" t="s">
        <v>3603</v>
      </c>
      <c r="E3391" s="376" t="s">
        <v>17321</v>
      </c>
      <c r="F3391" s="487"/>
    </row>
    <row r="3392" ht="15.75" customHeight="1">
      <c r="A3392" s="376">
        <v>20020.0</v>
      </c>
      <c r="B3392" s="380" t="s">
        <v>17325</v>
      </c>
      <c r="C3392" s="376" t="s">
        <v>3637</v>
      </c>
      <c r="D3392" s="376" t="s">
        <v>3603</v>
      </c>
      <c r="E3392" s="376" t="s">
        <v>17326</v>
      </c>
      <c r="F3392" s="488"/>
    </row>
    <row r="3393" ht="15.75" customHeight="1">
      <c r="A3393" s="376">
        <v>41038.0</v>
      </c>
      <c r="B3393" s="380" t="s">
        <v>17329</v>
      </c>
      <c r="C3393" s="376" t="s">
        <v>4564</v>
      </c>
      <c r="D3393" s="376" t="s">
        <v>3603</v>
      </c>
      <c r="E3393" s="376" t="s">
        <v>17331</v>
      </c>
      <c r="F3393" s="487"/>
    </row>
    <row r="3394" ht="15.75" customHeight="1">
      <c r="A3394" s="376">
        <v>4094.0</v>
      </c>
      <c r="B3394" s="380" t="s">
        <v>17333</v>
      </c>
      <c r="C3394" s="376" t="s">
        <v>3637</v>
      </c>
      <c r="D3394" s="376" t="s">
        <v>3603</v>
      </c>
      <c r="E3394" s="376" t="s">
        <v>15767</v>
      </c>
      <c r="F3394" s="488"/>
    </row>
    <row r="3395" ht="15.75" customHeight="1">
      <c r="A3395" s="376">
        <v>40988.0</v>
      </c>
      <c r="B3395" s="380" t="s">
        <v>17339</v>
      </c>
      <c r="C3395" s="376" t="s">
        <v>4564</v>
      </c>
      <c r="D3395" s="376" t="s">
        <v>3603</v>
      </c>
      <c r="E3395" s="376" t="s">
        <v>17342</v>
      </c>
      <c r="F3395" s="487"/>
    </row>
    <row r="3396" ht="15.75" customHeight="1">
      <c r="A3396" s="376">
        <v>4095.0</v>
      </c>
      <c r="B3396" s="380" t="s">
        <v>17345</v>
      </c>
      <c r="C3396" s="376" t="s">
        <v>3637</v>
      </c>
      <c r="D3396" s="376" t="s">
        <v>3603</v>
      </c>
      <c r="E3396" s="376" t="s">
        <v>17348</v>
      </c>
      <c r="F3396" s="488"/>
    </row>
    <row r="3397" ht="15.75" customHeight="1">
      <c r="A3397" s="376">
        <v>40990.0</v>
      </c>
      <c r="B3397" s="380" t="s">
        <v>17352</v>
      </c>
      <c r="C3397" s="376" t="s">
        <v>4564</v>
      </c>
      <c r="D3397" s="376" t="s">
        <v>3603</v>
      </c>
      <c r="E3397" s="376" t="s">
        <v>17353</v>
      </c>
      <c r="F3397" s="487"/>
    </row>
    <row r="3398" ht="15.75" customHeight="1">
      <c r="A3398" s="376">
        <v>4097.0</v>
      </c>
      <c r="B3398" s="380" t="s">
        <v>17355</v>
      </c>
      <c r="C3398" s="376" t="s">
        <v>3637</v>
      </c>
      <c r="D3398" s="376" t="s">
        <v>3603</v>
      </c>
      <c r="E3398" s="376" t="s">
        <v>7935</v>
      </c>
      <c r="F3398" s="488"/>
    </row>
    <row r="3399" ht="15.75" customHeight="1">
      <c r="A3399" s="376">
        <v>40994.0</v>
      </c>
      <c r="B3399" s="380" t="s">
        <v>17359</v>
      </c>
      <c r="C3399" s="376" t="s">
        <v>4564</v>
      </c>
      <c r="D3399" s="376" t="s">
        <v>3603</v>
      </c>
      <c r="E3399" s="376" t="s">
        <v>17362</v>
      </c>
      <c r="F3399" s="487"/>
    </row>
    <row r="3400" ht="15.75" customHeight="1">
      <c r="A3400" s="376">
        <v>4096.0</v>
      </c>
      <c r="B3400" s="380" t="s">
        <v>17366</v>
      </c>
      <c r="C3400" s="376" t="s">
        <v>3637</v>
      </c>
      <c r="D3400" s="376" t="s">
        <v>3603</v>
      </c>
      <c r="E3400" s="376" t="s">
        <v>17062</v>
      </c>
      <c r="F3400" s="488"/>
    </row>
    <row r="3401" ht="15.75" customHeight="1">
      <c r="A3401" s="376">
        <v>40992.0</v>
      </c>
      <c r="B3401" s="380" t="s">
        <v>17371</v>
      </c>
      <c r="C3401" s="376" t="s">
        <v>4564</v>
      </c>
      <c r="D3401" s="376" t="s">
        <v>3603</v>
      </c>
      <c r="E3401" s="376" t="s">
        <v>17372</v>
      </c>
      <c r="F3401" s="487"/>
    </row>
    <row r="3402" ht="15.75" customHeight="1">
      <c r="A3402" s="376">
        <v>13955.0</v>
      </c>
      <c r="B3402" s="380" t="s">
        <v>17375</v>
      </c>
      <c r="C3402" s="376" t="s">
        <v>3602</v>
      </c>
      <c r="D3402" s="376" t="s">
        <v>3603</v>
      </c>
      <c r="E3402" s="376" t="s">
        <v>17376</v>
      </c>
      <c r="F3402" s="488"/>
    </row>
    <row r="3403" ht="15.75" customHeight="1">
      <c r="A3403" s="376">
        <v>4114.0</v>
      </c>
      <c r="B3403" s="380" t="s">
        <v>17380</v>
      </c>
      <c r="C3403" s="376" t="s">
        <v>3602</v>
      </c>
      <c r="D3403" s="376" t="s">
        <v>3603</v>
      </c>
      <c r="E3403" s="376" t="s">
        <v>14520</v>
      </c>
      <c r="F3403" s="487"/>
    </row>
    <row r="3404" ht="15.75" customHeight="1">
      <c r="A3404" s="376">
        <v>36797.0</v>
      </c>
      <c r="B3404" s="380" t="s">
        <v>17381</v>
      </c>
      <c r="C3404" s="376" t="s">
        <v>3602</v>
      </c>
      <c r="D3404" s="376" t="s">
        <v>3603</v>
      </c>
      <c r="E3404" s="376" t="s">
        <v>17384</v>
      </c>
      <c r="F3404" s="488"/>
    </row>
    <row r="3405" ht="15.75" customHeight="1">
      <c r="A3405" s="376">
        <v>4107.0</v>
      </c>
      <c r="B3405" s="380" t="s">
        <v>17386</v>
      </c>
      <c r="C3405" s="376" t="s">
        <v>3602</v>
      </c>
      <c r="D3405" s="376" t="s">
        <v>3603</v>
      </c>
      <c r="E3405" s="376" t="s">
        <v>17387</v>
      </c>
      <c r="F3405" s="487"/>
    </row>
    <row r="3406" ht="15.75" customHeight="1">
      <c r="A3406" s="376">
        <v>36799.0</v>
      </c>
      <c r="B3406" s="380" t="s">
        <v>17389</v>
      </c>
      <c r="C3406" s="376" t="s">
        <v>3602</v>
      </c>
      <c r="D3406" s="376" t="s">
        <v>3603</v>
      </c>
      <c r="E3406" s="376" t="s">
        <v>17391</v>
      </c>
      <c r="F3406" s="488"/>
    </row>
    <row r="3407" ht="15.75" customHeight="1">
      <c r="A3407" s="376">
        <v>4108.0</v>
      </c>
      <c r="B3407" s="380" t="s">
        <v>17393</v>
      </c>
      <c r="C3407" s="376" t="s">
        <v>3602</v>
      </c>
      <c r="D3407" s="376" t="s">
        <v>3603</v>
      </c>
      <c r="E3407" s="376" t="s">
        <v>8825</v>
      </c>
      <c r="F3407" s="487"/>
    </row>
    <row r="3408" ht="15.75" customHeight="1">
      <c r="A3408" s="376">
        <v>4102.0</v>
      </c>
      <c r="B3408" s="380" t="s">
        <v>17397</v>
      </c>
      <c r="C3408" s="376" t="s">
        <v>3602</v>
      </c>
      <c r="D3408" s="376" t="s">
        <v>3653</v>
      </c>
      <c r="E3408" s="376" t="s">
        <v>17398</v>
      </c>
      <c r="F3408" s="488"/>
    </row>
    <row r="3409" ht="15.75" customHeight="1">
      <c r="A3409" s="376">
        <v>10826.0</v>
      </c>
      <c r="B3409" s="380" t="s">
        <v>17402</v>
      </c>
      <c r="C3409" s="376" t="s">
        <v>3602</v>
      </c>
      <c r="D3409" s="376" t="s">
        <v>3603</v>
      </c>
      <c r="E3409" s="376" t="s">
        <v>17403</v>
      </c>
      <c r="F3409" s="487"/>
    </row>
    <row r="3410" ht="15.75" customHeight="1">
      <c r="A3410" s="376">
        <v>365.0</v>
      </c>
      <c r="B3410" s="380" t="s">
        <v>17406</v>
      </c>
      <c r="C3410" s="376" t="s">
        <v>3602</v>
      </c>
      <c r="D3410" s="376" t="s">
        <v>3603</v>
      </c>
      <c r="E3410" s="376" t="s">
        <v>17407</v>
      </c>
      <c r="F3410" s="488"/>
    </row>
    <row r="3411" ht="15.75" customHeight="1">
      <c r="A3411" s="376">
        <v>38639.0</v>
      </c>
      <c r="B3411" s="380" t="s">
        <v>17408</v>
      </c>
      <c r="C3411" s="376" t="s">
        <v>3602</v>
      </c>
      <c r="D3411" s="376" t="s">
        <v>3603</v>
      </c>
      <c r="E3411" s="376" t="s">
        <v>17410</v>
      </c>
      <c r="F3411" s="487"/>
    </row>
    <row r="3412" ht="15.75" customHeight="1">
      <c r="A3412" s="376">
        <v>38640.0</v>
      </c>
      <c r="B3412" s="380" t="s">
        <v>17412</v>
      </c>
      <c r="C3412" s="376" t="s">
        <v>3602</v>
      </c>
      <c r="D3412" s="376" t="s">
        <v>3603</v>
      </c>
      <c r="E3412" s="376" t="s">
        <v>6238</v>
      </c>
      <c r="F3412" s="488"/>
    </row>
    <row r="3413" ht="15.75" customHeight="1">
      <c r="A3413" s="376">
        <v>358.0</v>
      </c>
      <c r="B3413" s="380" t="s">
        <v>17415</v>
      </c>
      <c r="C3413" s="376" t="s">
        <v>3602</v>
      </c>
      <c r="D3413" s="376" t="s">
        <v>3603</v>
      </c>
      <c r="E3413" s="376" t="s">
        <v>17417</v>
      </c>
      <c r="F3413" s="487"/>
    </row>
    <row r="3414" ht="15.75" customHeight="1">
      <c r="A3414" s="376">
        <v>359.0</v>
      </c>
      <c r="B3414" s="380" t="s">
        <v>17418</v>
      </c>
      <c r="C3414" s="376" t="s">
        <v>3602</v>
      </c>
      <c r="D3414" s="376" t="s">
        <v>3603</v>
      </c>
      <c r="E3414" s="376" t="s">
        <v>17421</v>
      </c>
      <c r="F3414" s="488"/>
    </row>
    <row r="3415" ht="15.75" customHeight="1">
      <c r="A3415" s="376">
        <v>38641.0</v>
      </c>
      <c r="B3415" s="380" t="s">
        <v>17422</v>
      </c>
      <c r="C3415" s="376" t="s">
        <v>3602</v>
      </c>
      <c r="D3415" s="376" t="s">
        <v>3603</v>
      </c>
      <c r="E3415" s="376" t="s">
        <v>17425</v>
      </c>
      <c r="F3415" s="487"/>
    </row>
    <row r="3416" ht="15.75" customHeight="1">
      <c r="A3416" s="376">
        <v>360.0</v>
      </c>
      <c r="B3416" s="380" t="s">
        <v>17426</v>
      </c>
      <c r="C3416" s="376" t="s">
        <v>3602</v>
      </c>
      <c r="D3416" s="376" t="s">
        <v>3653</v>
      </c>
      <c r="E3416" s="376" t="s">
        <v>6133</v>
      </c>
      <c r="F3416" s="488"/>
    </row>
    <row r="3417" ht="15.75" customHeight="1">
      <c r="A3417" s="376">
        <v>4127.0</v>
      </c>
      <c r="B3417" s="380" t="s">
        <v>17429</v>
      </c>
      <c r="C3417" s="376" t="s">
        <v>3602</v>
      </c>
      <c r="D3417" s="376" t="s">
        <v>3629</v>
      </c>
      <c r="E3417" s="376" t="s">
        <v>17431</v>
      </c>
      <c r="F3417" s="487"/>
    </row>
    <row r="3418" ht="15.75" customHeight="1">
      <c r="A3418" s="376">
        <v>4154.0</v>
      </c>
      <c r="B3418" s="380" t="s">
        <v>17434</v>
      </c>
      <c r="C3418" s="376" t="s">
        <v>3602</v>
      </c>
      <c r="D3418" s="376" t="s">
        <v>3629</v>
      </c>
      <c r="E3418" s="376" t="s">
        <v>17435</v>
      </c>
      <c r="F3418" s="488"/>
    </row>
    <row r="3419" ht="15.75" customHeight="1">
      <c r="A3419" s="376">
        <v>4168.0</v>
      </c>
      <c r="B3419" s="380" t="s">
        <v>17438</v>
      </c>
      <c r="C3419" s="376" t="s">
        <v>3602</v>
      </c>
      <c r="D3419" s="376" t="s">
        <v>3629</v>
      </c>
      <c r="E3419" s="376" t="s">
        <v>17439</v>
      </c>
      <c r="F3419" s="487"/>
    </row>
    <row r="3420" ht="15.75" customHeight="1">
      <c r="A3420" s="376">
        <v>4161.0</v>
      </c>
      <c r="B3420" s="380" t="s">
        <v>17443</v>
      </c>
      <c r="C3420" s="376" t="s">
        <v>3602</v>
      </c>
      <c r="D3420" s="376" t="s">
        <v>3629</v>
      </c>
      <c r="E3420" s="376" t="s">
        <v>17445</v>
      </c>
      <c r="F3420" s="488"/>
    </row>
    <row r="3421" ht="15.75" customHeight="1">
      <c r="A3421" s="376">
        <v>42430.0</v>
      </c>
      <c r="B3421" s="380" t="s">
        <v>17449</v>
      </c>
      <c r="C3421" s="376" t="s">
        <v>3602</v>
      </c>
      <c r="D3421" s="376" t="s">
        <v>3629</v>
      </c>
      <c r="E3421" s="376" t="s">
        <v>17452</v>
      </c>
      <c r="F3421" s="487"/>
    </row>
    <row r="3422" ht="15.75" customHeight="1">
      <c r="A3422" s="376">
        <v>4214.0</v>
      </c>
      <c r="B3422" s="380" t="s">
        <v>17453</v>
      </c>
      <c r="C3422" s="376" t="s">
        <v>3602</v>
      </c>
      <c r="D3422" s="376" t="s">
        <v>3603</v>
      </c>
      <c r="E3422" s="376" t="s">
        <v>15528</v>
      </c>
      <c r="F3422" s="488"/>
    </row>
    <row r="3423" ht="15.75" customHeight="1">
      <c r="A3423" s="376">
        <v>4215.0</v>
      </c>
      <c r="B3423" s="380" t="s">
        <v>17456</v>
      </c>
      <c r="C3423" s="376" t="s">
        <v>3602</v>
      </c>
      <c r="D3423" s="376" t="s">
        <v>3603</v>
      </c>
      <c r="E3423" s="376" t="s">
        <v>10581</v>
      </c>
      <c r="F3423" s="487"/>
    </row>
    <row r="3424" ht="15.75" customHeight="1">
      <c r="A3424" s="376">
        <v>4210.0</v>
      </c>
      <c r="B3424" s="380" t="s">
        <v>17459</v>
      </c>
      <c r="C3424" s="376" t="s">
        <v>3602</v>
      </c>
      <c r="D3424" s="376" t="s">
        <v>3603</v>
      </c>
      <c r="E3424" s="376" t="s">
        <v>3864</v>
      </c>
      <c r="F3424" s="488"/>
    </row>
    <row r="3425" ht="15.75" customHeight="1">
      <c r="A3425" s="376">
        <v>4212.0</v>
      </c>
      <c r="B3425" s="380" t="s">
        <v>17462</v>
      </c>
      <c r="C3425" s="376" t="s">
        <v>3602</v>
      </c>
      <c r="D3425" s="376" t="s">
        <v>3603</v>
      </c>
      <c r="E3425" s="376" t="s">
        <v>6055</v>
      </c>
      <c r="F3425" s="487"/>
    </row>
    <row r="3426" ht="15.75" customHeight="1">
      <c r="A3426" s="376">
        <v>4213.0</v>
      </c>
      <c r="B3426" s="380" t="s">
        <v>17464</v>
      </c>
      <c r="C3426" s="376" t="s">
        <v>3602</v>
      </c>
      <c r="D3426" s="376" t="s">
        <v>3603</v>
      </c>
      <c r="E3426" s="376" t="s">
        <v>15102</v>
      </c>
      <c r="F3426" s="488"/>
    </row>
    <row r="3427" ht="15.75" customHeight="1">
      <c r="A3427" s="376">
        <v>4211.0</v>
      </c>
      <c r="B3427" s="380" t="s">
        <v>17467</v>
      </c>
      <c r="C3427" s="376" t="s">
        <v>3602</v>
      </c>
      <c r="D3427" s="376" t="s">
        <v>3603</v>
      </c>
      <c r="E3427" s="376" t="s">
        <v>7381</v>
      </c>
      <c r="F3427" s="487"/>
    </row>
    <row r="3428" ht="15.75" customHeight="1">
      <c r="A3428" s="376">
        <v>4209.0</v>
      </c>
      <c r="B3428" s="380" t="s">
        <v>17472</v>
      </c>
      <c r="C3428" s="376" t="s">
        <v>3602</v>
      </c>
      <c r="D3428" s="376" t="s">
        <v>3603</v>
      </c>
      <c r="E3428" s="376" t="s">
        <v>17474</v>
      </c>
      <c r="F3428" s="488"/>
    </row>
    <row r="3429" ht="15.75" customHeight="1">
      <c r="A3429" s="376">
        <v>4180.0</v>
      </c>
      <c r="B3429" s="380" t="s">
        <v>17477</v>
      </c>
      <c r="C3429" s="376" t="s">
        <v>3602</v>
      </c>
      <c r="D3429" s="376" t="s">
        <v>3603</v>
      </c>
      <c r="E3429" s="376" t="s">
        <v>12517</v>
      </c>
      <c r="F3429" s="487"/>
    </row>
    <row r="3430" ht="15.75" customHeight="1">
      <c r="A3430" s="376">
        <v>4177.0</v>
      </c>
      <c r="B3430" s="380" t="s">
        <v>17481</v>
      </c>
      <c r="C3430" s="376" t="s">
        <v>3602</v>
      </c>
      <c r="D3430" s="376" t="s">
        <v>3603</v>
      </c>
      <c r="E3430" s="376" t="s">
        <v>17482</v>
      </c>
      <c r="F3430" s="488"/>
    </row>
    <row r="3431" ht="15.75" customHeight="1">
      <c r="A3431" s="376">
        <v>4179.0</v>
      </c>
      <c r="B3431" s="380" t="s">
        <v>17485</v>
      </c>
      <c r="C3431" s="376" t="s">
        <v>3602</v>
      </c>
      <c r="D3431" s="376" t="s">
        <v>3603</v>
      </c>
      <c r="E3431" s="376" t="s">
        <v>15993</v>
      </c>
      <c r="F3431" s="487"/>
    </row>
    <row r="3432" ht="15.75" customHeight="1">
      <c r="A3432" s="376">
        <v>4208.0</v>
      </c>
      <c r="B3432" s="380" t="s">
        <v>17491</v>
      </c>
      <c r="C3432" s="376" t="s">
        <v>3602</v>
      </c>
      <c r="D3432" s="376" t="s">
        <v>3603</v>
      </c>
      <c r="E3432" s="376" t="s">
        <v>17493</v>
      </c>
      <c r="F3432" s="488"/>
    </row>
    <row r="3433" ht="15.75" customHeight="1">
      <c r="A3433" s="376">
        <v>4181.0</v>
      </c>
      <c r="B3433" s="380" t="s">
        <v>17496</v>
      </c>
      <c r="C3433" s="376" t="s">
        <v>3602</v>
      </c>
      <c r="D3433" s="376" t="s">
        <v>3603</v>
      </c>
      <c r="E3433" s="376" t="s">
        <v>17497</v>
      </c>
      <c r="F3433" s="487"/>
    </row>
    <row r="3434" ht="15.75" customHeight="1">
      <c r="A3434" s="376">
        <v>4178.0</v>
      </c>
      <c r="B3434" s="380" t="s">
        <v>17499</v>
      </c>
      <c r="C3434" s="376" t="s">
        <v>3602</v>
      </c>
      <c r="D3434" s="376" t="s">
        <v>3603</v>
      </c>
      <c r="E3434" s="376" t="s">
        <v>3010</v>
      </c>
      <c r="F3434" s="488"/>
    </row>
    <row r="3435" ht="15.75" customHeight="1">
      <c r="A3435" s="376">
        <v>4182.0</v>
      </c>
      <c r="B3435" s="380" t="s">
        <v>17501</v>
      </c>
      <c r="C3435" s="376" t="s">
        <v>3602</v>
      </c>
      <c r="D3435" s="376" t="s">
        <v>3603</v>
      </c>
      <c r="E3435" s="376" t="s">
        <v>17504</v>
      </c>
      <c r="F3435" s="487"/>
    </row>
    <row r="3436" ht="15.75" customHeight="1">
      <c r="A3436" s="376">
        <v>4183.0</v>
      </c>
      <c r="B3436" s="380" t="s">
        <v>17506</v>
      </c>
      <c r="C3436" s="376" t="s">
        <v>3602</v>
      </c>
      <c r="D3436" s="376" t="s">
        <v>3603</v>
      </c>
      <c r="E3436" s="376" t="s">
        <v>17508</v>
      </c>
      <c r="F3436" s="488"/>
    </row>
    <row r="3437" ht="15.75" customHeight="1">
      <c r="A3437" s="376">
        <v>4184.0</v>
      </c>
      <c r="B3437" s="380" t="s">
        <v>17510</v>
      </c>
      <c r="C3437" s="376" t="s">
        <v>3602</v>
      </c>
      <c r="D3437" s="376" t="s">
        <v>3603</v>
      </c>
      <c r="E3437" s="376" t="s">
        <v>17511</v>
      </c>
      <c r="F3437" s="487"/>
    </row>
    <row r="3438" ht="15.75" customHeight="1">
      <c r="A3438" s="376">
        <v>4185.0</v>
      </c>
      <c r="B3438" s="380" t="s">
        <v>17514</v>
      </c>
      <c r="C3438" s="376" t="s">
        <v>3602</v>
      </c>
      <c r="D3438" s="376" t="s">
        <v>3603</v>
      </c>
      <c r="E3438" s="376" t="s">
        <v>17515</v>
      </c>
      <c r="F3438" s="488"/>
    </row>
    <row r="3439" ht="15.75" customHeight="1">
      <c r="A3439" s="376">
        <v>4205.0</v>
      </c>
      <c r="B3439" s="380" t="s">
        <v>17518</v>
      </c>
      <c r="C3439" s="376" t="s">
        <v>3602</v>
      </c>
      <c r="D3439" s="376" t="s">
        <v>3603</v>
      </c>
      <c r="E3439" s="376" t="s">
        <v>17521</v>
      </c>
      <c r="F3439" s="487"/>
    </row>
    <row r="3440" ht="15.75" customHeight="1">
      <c r="A3440" s="376">
        <v>4192.0</v>
      </c>
      <c r="B3440" s="380" t="s">
        <v>17522</v>
      </c>
      <c r="C3440" s="376" t="s">
        <v>3602</v>
      </c>
      <c r="D3440" s="376" t="s">
        <v>3603</v>
      </c>
      <c r="E3440" s="376" t="s">
        <v>17521</v>
      </c>
      <c r="F3440" s="488"/>
    </row>
    <row r="3441" ht="15.75" customHeight="1">
      <c r="A3441" s="376">
        <v>4191.0</v>
      </c>
      <c r="B3441" s="380" t="s">
        <v>17525</v>
      </c>
      <c r="C3441" s="376" t="s">
        <v>3602</v>
      </c>
      <c r="D3441" s="376" t="s">
        <v>3603</v>
      </c>
      <c r="E3441" s="376" t="s">
        <v>17521</v>
      </c>
      <c r="F3441" s="487"/>
    </row>
    <row r="3442" ht="15.75" customHeight="1">
      <c r="A3442" s="376">
        <v>4207.0</v>
      </c>
      <c r="B3442" s="380" t="s">
        <v>17528</v>
      </c>
      <c r="C3442" s="376" t="s">
        <v>3602</v>
      </c>
      <c r="D3442" s="376" t="s">
        <v>3603</v>
      </c>
      <c r="E3442" s="376" t="s">
        <v>11836</v>
      </c>
      <c r="F3442" s="488"/>
    </row>
    <row r="3443" ht="15.75" customHeight="1">
      <c r="A3443" s="376">
        <v>4206.0</v>
      </c>
      <c r="B3443" s="380" t="s">
        <v>17531</v>
      </c>
      <c r="C3443" s="376" t="s">
        <v>3602</v>
      </c>
      <c r="D3443" s="376" t="s">
        <v>3603</v>
      </c>
      <c r="E3443" s="376" t="s">
        <v>11809</v>
      </c>
      <c r="F3443" s="487"/>
    </row>
    <row r="3444" ht="15.75" customHeight="1">
      <c r="A3444" s="376">
        <v>4190.0</v>
      </c>
      <c r="B3444" s="380" t="s">
        <v>17532</v>
      </c>
      <c r="C3444" s="376" t="s">
        <v>3602</v>
      </c>
      <c r="D3444" s="376" t="s">
        <v>3603</v>
      </c>
      <c r="E3444" s="376" t="s">
        <v>11809</v>
      </c>
      <c r="F3444" s="488"/>
    </row>
    <row r="3445" ht="15.75" customHeight="1">
      <c r="A3445" s="376">
        <v>4186.0</v>
      </c>
      <c r="B3445" s="380" t="s">
        <v>17535</v>
      </c>
      <c r="C3445" s="376" t="s">
        <v>3602</v>
      </c>
      <c r="D3445" s="376" t="s">
        <v>3603</v>
      </c>
      <c r="E3445" s="376" t="s">
        <v>6599</v>
      </c>
      <c r="F3445" s="487"/>
    </row>
    <row r="3446" ht="15.75" customHeight="1">
      <c r="A3446" s="376">
        <v>4188.0</v>
      </c>
      <c r="B3446" s="380" t="s">
        <v>17538</v>
      </c>
      <c r="C3446" s="376" t="s">
        <v>3602</v>
      </c>
      <c r="D3446" s="376" t="s">
        <v>3603</v>
      </c>
      <c r="E3446" s="376" t="s">
        <v>9208</v>
      </c>
      <c r="F3446" s="488"/>
    </row>
    <row r="3447" ht="15.75" customHeight="1">
      <c r="A3447" s="376">
        <v>4189.0</v>
      </c>
      <c r="B3447" s="380" t="s">
        <v>17541</v>
      </c>
      <c r="C3447" s="376" t="s">
        <v>3602</v>
      </c>
      <c r="D3447" s="376" t="s">
        <v>3603</v>
      </c>
      <c r="E3447" s="376" t="s">
        <v>9208</v>
      </c>
      <c r="F3447" s="487"/>
    </row>
    <row r="3448" ht="15.75" customHeight="1">
      <c r="A3448" s="376">
        <v>4197.0</v>
      </c>
      <c r="B3448" s="380" t="s">
        <v>17542</v>
      </c>
      <c r="C3448" s="376" t="s">
        <v>3602</v>
      </c>
      <c r="D3448" s="376" t="s">
        <v>3603</v>
      </c>
      <c r="E3448" s="376" t="s">
        <v>17545</v>
      </c>
      <c r="F3448" s="488"/>
    </row>
    <row r="3449" ht="15.75" customHeight="1">
      <c r="A3449" s="376">
        <v>4194.0</v>
      </c>
      <c r="B3449" s="380" t="s">
        <v>17547</v>
      </c>
      <c r="C3449" s="376" t="s">
        <v>3602</v>
      </c>
      <c r="D3449" s="376" t="s">
        <v>3603</v>
      </c>
      <c r="E3449" s="376" t="s">
        <v>11689</v>
      </c>
      <c r="F3449" s="487"/>
    </row>
    <row r="3450" ht="15.75" customHeight="1">
      <c r="A3450" s="376">
        <v>4193.0</v>
      </c>
      <c r="B3450" s="380" t="s">
        <v>17551</v>
      </c>
      <c r="C3450" s="376" t="s">
        <v>3602</v>
      </c>
      <c r="D3450" s="376" t="s">
        <v>3603</v>
      </c>
      <c r="E3450" s="376" t="s">
        <v>11689</v>
      </c>
      <c r="F3450" s="488"/>
    </row>
    <row r="3451" ht="15.75" customHeight="1">
      <c r="A3451" s="376">
        <v>4204.0</v>
      </c>
      <c r="B3451" s="380" t="s">
        <v>17555</v>
      </c>
      <c r="C3451" s="376" t="s">
        <v>3602</v>
      </c>
      <c r="D3451" s="376" t="s">
        <v>3603</v>
      </c>
      <c r="E3451" s="376" t="s">
        <v>11689</v>
      </c>
      <c r="F3451" s="487"/>
    </row>
    <row r="3452" ht="15.75" customHeight="1">
      <c r="A3452" s="376">
        <v>4187.0</v>
      </c>
      <c r="B3452" s="380" t="s">
        <v>17559</v>
      </c>
      <c r="C3452" s="376" t="s">
        <v>3602</v>
      </c>
      <c r="D3452" s="376" t="s">
        <v>3603</v>
      </c>
      <c r="E3452" s="376" t="s">
        <v>17561</v>
      </c>
      <c r="F3452" s="488"/>
    </row>
    <row r="3453" ht="15.75" customHeight="1">
      <c r="A3453" s="376">
        <v>4202.0</v>
      </c>
      <c r="B3453" s="380" t="s">
        <v>17564</v>
      </c>
      <c r="C3453" s="376" t="s">
        <v>3602</v>
      </c>
      <c r="D3453" s="376" t="s">
        <v>3603</v>
      </c>
      <c r="E3453" s="376" t="s">
        <v>17566</v>
      </c>
      <c r="F3453" s="487"/>
    </row>
    <row r="3454" ht="15.75" customHeight="1">
      <c r="A3454" s="376">
        <v>4203.0</v>
      </c>
      <c r="B3454" s="380" t="s">
        <v>17569</v>
      </c>
      <c r="C3454" s="376" t="s">
        <v>3602</v>
      </c>
      <c r="D3454" s="376" t="s">
        <v>3603</v>
      </c>
      <c r="E3454" s="376" t="s">
        <v>17570</v>
      </c>
      <c r="F3454" s="488"/>
    </row>
    <row r="3455" ht="15.75" customHeight="1">
      <c r="A3455" s="376">
        <v>40368.0</v>
      </c>
      <c r="B3455" s="380" t="s">
        <v>17574</v>
      </c>
      <c r="C3455" s="376" t="s">
        <v>3602</v>
      </c>
      <c r="D3455" s="376" t="s">
        <v>3603</v>
      </c>
      <c r="E3455" s="376" t="s">
        <v>17575</v>
      </c>
      <c r="F3455" s="487"/>
    </row>
    <row r="3456" ht="15.75" customHeight="1">
      <c r="A3456" s="376">
        <v>40365.0</v>
      </c>
      <c r="B3456" s="380" t="s">
        <v>17578</v>
      </c>
      <c r="C3456" s="376" t="s">
        <v>3602</v>
      </c>
      <c r="D3456" s="376" t="s">
        <v>3603</v>
      </c>
      <c r="E3456" s="376" t="s">
        <v>9708</v>
      </c>
      <c r="F3456" s="488"/>
    </row>
    <row r="3457" ht="15.75" customHeight="1">
      <c r="A3457" s="376">
        <v>40356.0</v>
      </c>
      <c r="B3457" s="380" t="s">
        <v>17582</v>
      </c>
      <c r="C3457" s="376" t="s">
        <v>3602</v>
      </c>
      <c r="D3457" s="376" t="s">
        <v>3603</v>
      </c>
      <c r="E3457" s="376" t="s">
        <v>17584</v>
      </c>
      <c r="F3457" s="487"/>
    </row>
    <row r="3458" ht="15.75" customHeight="1">
      <c r="A3458" s="376">
        <v>40362.0</v>
      </c>
      <c r="B3458" s="380" t="s">
        <v>17587</v>
      </c>
      <c r="C3458" s="376" t="s">
        <v>3602</v>
      </c>
      <c r="D3458" s="376" t="s">
        <v>3603</v>
      </c>
      <c r="E3458" s="376" t="s">
        <v>17588</v>
      </c>
      <c r="F3458" s="488"/>
    </row>
    <row r="3459" ht="15.75" customHeight="1">
      <c r="A3459" s="376">
        <v>40374.0</v>
      </c>
      <c r="B3459" s="380" t="s">
        <v>17591</v>
      </c>
      <c r="C3459" s="376" t="s">
        <v>3602</v>
      </c>
      <c r="D3459" s="376" t="s">
        <v>3603</v>
      </c>
      <c r="E3459" s="376" t="s">
        <v>17593</v>
      </c>
      <c r="F3459" s="487"/>
    </row>
    <row r="3460" ht="15.75" customHeight="1">
      <c r="A3460" s="376">
        <v>40371.0</v>
      </c>
      <c r="B3460" s="380" t="s">
        <v>17595</v>
      </c>
      <c r="C3460" s="376" t="s">
        <v>3602</v>
      </c>
      <c r="D3460" s="376" t="s">
        <v>3603</v>
      </c>
      <c r="E3460" s="376" t="s">
        <v>17598</v>
      </c>
      <c r="F3460" s="488"/>
    </row>
    <row r="3461" ht="15.75" customHeight="1">
      <c r="A3461" s="376">
        <v>40359.0</v>
      </c>
      <c r="B3461" s="380" t="s">
        <v>17601</v>
      </c>
      <c r="C3461" s="376" t="s">
        <v>3602</v>
      </c>
      <c r="D3461" s="376" t="s">
        <v>3603</v>
      </c>
      <c r="E3461" s="376" t="s">
        <v>9105</v>
      </c>
      <c r="F3461" s="487"/>
    </row>
    <row r="3462" ht="15.75" customHeight="1">
      <c r="A3462" s="376">
        <v>7595.0</v>
      </c>
      <c r="B3462" s="380" t="s">
        <v>1640</v>
      </c>
      <c r="C3462" s="376" t="s">
        <v>3637</v>
      </c>
      <c r="D3462" s="376" t="s">
        <v>3603</v>
      </c>
      <c r="E3462" s="376" t="s">
        <v>5629</v>
      </c>
      <c r="F3462" s="488"/>
    </row>
    <row r="3463" ht="15.75" customHeight="1">
      <c r="A3463" s="376">
        <v>41094.0</v>
      </c>
      <c r="B3463" s="380" t="s">
        <v>17606</v>
      </c>
      <c r="C3463" s="376" t="s">
        <v>4564</v>
      </c>
      <c r="D3463" s="376" t="s">
        <v>3603</v>
      </c>
      <c r="E3463" s="376" t="s">
        <v>17607</v>
      </c>
      <c r="F3463" s="487"/>
    </row>
    <row r="3464" ht="15.75" customHeight="1">
      <c r="A3464" s="376">
        <v>38175.0</v>
      </c>
      <c r="B3464" s="380" t="s">
        <v>17608</v>
      </c>
      <c r="C3464" s="376" t="s">
        <v>3602</v>
      </c>
      <c r="D3464" s="376" t="s">
        <v>3603</v>
      </c>
      <c r="E3464" s="376" t="s">
        <v>3839</v>
      </c>
      <c r="F3464" s="488"/>
    </row>
    <row r="3465" ht="15.75" customHeight="1">
      <c r="A3465" s="376">
        <v>38176.0</v>
      </c>
      <c r="B3465" s="380" t="s">
        <v>17612</v>
      </c>
      <c r="C3465" s="376" t="s">
        <v>3602</v>
      </c>
      <c r="D3465" s="376" t="s">
        <v>3603</v>
      </c>
      <c r="E3465" s="376" t="s">
        <v>3201</v>
      </c>
      <c r="F3465" s="487"/>
    </row>
    <row r="3466" ht="15.75" customHeight="1">
      <c r="A3466" s="376">
        <v>36152.0</v>
      </c>
      <c r="B3466" s="380" t="s">
        <v>17616</v>
      </c>
      <c r="C3466" s="376" t="s">
        <v>3602</v>
      </c>
      <c r="D3466" s="376" t="s">
        <v>3603</v>
      </c>
      <c r="E3466" s="376" t="s">
        <v>17617</v>
      </c>
      <c r="F3466" s="488"/>
    </row>
    <row r="3467" ht="15.75" customHeight="1">
      <c r="A3467" s="376">
        <v>11138.0</v>
      </c>
      <c r="B3467" s="380" t="s">
        <v>17619</v>
      </c>
      <c r="C3467" s="376" t="s">
        <v>3993</v>
      </c>
      <c r="D3467" s="376" t="s">
        <v>3603</v>
      </c>
      <c r="E3467" s="376" t="s">
        <v>17622</v>
      </c>
      <c r="F3467" s="487"/>
    </row>
    <row r="3468" ht="15.75" customHeight="1">
      <c r="A3468" s="376">
        <v>5333.0</v>
      </c>
      <c r="B3468" s="380" t="s">
        <v>2114</v>
      </c>
      <c r="C3468" s="376" t="s">
        <v>3993</v>
      </c>
      <c r="D3468" s="376" t="s">
        <v>3603</v>
      </c>
      <c r="E3468" s="376" t="s">
        <v>10281</v>
      </c>
      <c r="F3468" s="488"/>
    </row>
    <row r="3469" ht="15.75" customHeight="1">
      <c r="A3469" s="376">
        <v>4221.0</v>
      </c>
      <c r="B3469" s="380" t="s">
        <v>17628</v>
      </c>
      <c r="C3469" s="376" t="s">
        <v>3993</v>
      </c>
      <c r="D3469" s="376" t="s">
        <v>3653</v>
      </c>
      <c r="E3469" s="376" t="s">
        <v>2704</v>
      </c>
      <c r="F3469" s="487"/>
    </row>
    <row r="3470" ht="15.75" customHeight="1">
      <c r="A3470" s="376">
        <v>4227.0</v>
      </c>
      <c r="B3470" s="380" t="s">
        <v>17632</v>
      </c>
      <c r="C3470" s="376" t="s">
        <v>3993</v>
      </c>
      <c r="D3470" s="376" t="s">
        <v>3653</v>
      </c>
      <c r="E3470" s="376" t="s">
        <v>11836</v>
      </c>
      <c r="F3470" s="488"/>
    </row>
    <row r="3471" ht="15.75" customHeight="1">
      <c r="A3471" s="376">
        <v>38170.0</v>
      </c>
      <c r="B3471" s="380" t="s">
        <v>17637</v>
      </c>
      <c r="C3471" s="376" t="s">
        <v>3602</v>
      </c>
      <c r="D3471" s="376" t="s">
        <v>3603</v>
      </c>
      <c r="E3471" s="376" t="s">
        <v>16099</v>
      </c>
      <c r="F3471" s="487"/>
    </row>
    <row r="3472" ht="15.75" customHeight="1">
      <c r="A3472" s="376">
        <v>4252.0</v>
      </c>
      <c r="B3472" s="380" t="s">
        <v>17640</v>
      </c>
      <c r="C3472" s="376" t="s">
        <v>3637</v>
      </c>
      <c r="D3472" s="376" t="s">
        <v>3603</v>
      </c>
      <c r="E3472" s="376" t="s">
        <v>17643</v>
      </c>
      <c r="F3472" s="488"/>
    </row>
    <row r="3473" ht="15.75" customHeight="1">
      <c r="A3473" s="376">
        <v>40980.0</v>
      </c>
      <c r="B3473" s="380" t="s">
        <v>17645</v>
      </c>
      <c r="C3473" s="376" t="s">
        <v>4564</v>
      </c>
      <c r="D3473" s="376" t="s">
        <v>3603</v>
      </c>
      <c r="E3473" s="376" t="s">
        <v>17649</v>
      </c>
      <c r="F3473" s="487"/>
    </row>
    <row r="3474" ht="15.75" customHeight="1">
      <c r="A3474" s="376">
        <v>4243.0</v>
      </c>
      <c r="B3474" s="380" t="s">
        <v>17652</v>
      </c>
      <c r="C3474" s="376" t="s">
        <v>3637</v>
      </c>
      <c r="D3474" s="376" t="s">
        <v>3603</v>
      </c>
      <c r="E3474" s="376" t="s">
        <v>15320</v>
      </c>
      <c r="F3474" s="488"/>
    </row>
    <row r="3475" ht="15.75" customHeight="1">
      <c r="A3475" s="376">
        <v>41031.0</v>
      </c>
      <c r="B3475" s="380" t="s">
        <v>17657</v>
      </c>
      <c r="C3475" s="376" t="s">
        <v>4564</v>
      </c>
      <c r="D3475" s="376" t="s">
        <v>3603</v>
      </c>
      <c r="E3475" s="376" t="s">
        <v>17660</v>
      </c>
      <c r="F3475" s="487"/>
    </row>
    <row r="3476" ht="15.75" customHeight="1">
      <c r="A3476" s="376">
        <v>40986.0</v>
      </c>
      <c r="B3476" s="380" t="s">
        <v>17661</v>
      </c>
      <c r="C3476" s="376" t="s">
        <v>4564</v>
      </c>
      <c r="D3476" s="376" t="s">
        <v>3603</v>
      </c>
      <c r="E3476" s="376" t="s">
        <v>17665</v>
      </c>
      <c r="F3476" s="488"/>
    </row>
    <row r="3477" ht="15.75" customHeight="1">
      <c r="A3477" s="376">
        <v>37666.0</v>
      </c>
      <c r="B3477" s="380" t="s">
        <v>17669</v>
      </c>
      <c r="C3477" s="376" t="s">
        <v>3637</v>
      </c>
      <c r="D3477" s="376" t="s">
        <v>3603</v>
      </c>
      <c r="E3477" s="376" t="s">
        <v>17670</v>
      </c>
      <c r="F3477" s="487"/>
    </row>
    <row r="3478" ht="15.75" customHeight="1">
      <c r="A3478" s="376">
        <v>4250.0</v>
      </c>
      <c r="B3478" s="380" t="s">
        <v>17673</v>
      </c>
      <c r="C3478" s="376" t="s">
        <v>3637</v>
      </c>
      <c r="D3478" s="376" t="s">
        <v>3603</v>
      </c>
      <c r="E3478" s="376" t="s">
        <v>17674</v>
      </c>
      <c r="F3478" s="488"/>
    </row>
    <row r="3479" ht="15.75" customHeight="1">
      <c r="A3479" s="376">
        <v>40978.0</v>
      </c>
      <c r="B3479" s="380" t="s">
        <v>17678</v>
      </c>
      <c r="C3479" s="376" t="s">
        <v>4564</v>
      </c>
      <c r="D3479" s="376" t="s">
        <v>3603</v>
      </c>
      <c r="E3479" s="376" t="s">
        <v>17680</v>
      </c>
      <c r="F3479" s="487"/>
    </row>
    <row r="3480" ht="15.75" customHeight="1">
      <c r="A3480" s="376">
        <v>25960.0</v>
      </c>
      <c r="B3480" s="380" t="s">
        <v>17682</v>
      </c>
      <c r="C3480" s="376" t="s">
        <v>3637</v>
      </c>
      <c r="D3480" s="376" t="s">
        <v>3603</v>
      </c>
      <c r="E3480" s="376" t="s">
        <v>17683</v>
      </c>
      <c r="F3480" s="488"/>
    </row>
    <row r="3481" ht="15.75" customHeight="1">
      <c r="A3481" s="376">
        <v>41043.0</v>
      </c>
      <c r="B3481" s="380" t="s">
        <v>17686</v>
      </c>
      <c r="C3481" s="376" t="s">
        <v>4564</v>
      </c>
      <c r="D3481" s="376" t="s">
        <v>3603</v>
      </c>
      <c r="E3481" s="376" t="s">
        <v>17687</v>
      </c>
      <c r="F3481" s="487"/>
    </row>
    <row r="3482" ht="15.75" customHeight="1">
      <c r="A3482" s="376">
        <v>4234.0</v>
      </c>
      <c r="B3482" s="380" t="s">
        <v>17688</v>
      </c>
      <c r="C3482" s="376" t="s">
        <v>3637</v>
      </c>
      <c r="D3482" s="376" t="s">
        <v>3653</v>
      </c>
      <c r="E3482" s="376" t="s">
        <v>15037</v>
      </c>
      <c r="F3482" s="488"/>
    </row>
    <row r="3483" ht="15.75" customHeight="1">
      <c r="A3483" s="376">
        <v>40987.0</v>
      </c>
      <c r="B3483" s="380" t="s">
        <v>17693</v>
      </c>
      <c r="C3483" s="376" t="s">
        <v>4564</v>
      </c>
      <c r="D3483" s="376" t="s">
        <v>3603</v>
      </c>
      <c r="E3483" s="376" t="s">
        <v>17321</v>
      </c>
      <c r="F3483" s="487"/>
    </row>
    <row r="3484" ht="15.75" customHeight="1">
      <c r="A3484" s="376">
        <v>4253.0</v>
      </c>
      <c r="B3484" s="380" t="s">
        <v>17697</v>
      </c>
      <c r="C3484" s="376" t="s">
        <v>3637</v>
      </c>
      <c r="D3484" s="376" t="s">
        <v>3603</v>
      </c>
      <c r="E3484" s="376" t="s">
        <v>17348</v>
      </c>
      <c r="F3484" s="488"/>
    </row>
    <row r="3485" ht="15.75" customHeight="1">
      <c r="A3485" s="376">
        <v>40981.0</v>
      </c>
      <c r="B3485" s="380" t="s">
        <v>17700</v>
      </c>
      <c r="C3485" s="376" t="s">
        <v>4564</v>
      </c>
      <c r="D3485" s="376" t="s">
        <v>3603</v>
      </c>
      <c r="E3485" s="376" t="s">
        <v>17701</v>
      </c>
      <c r="F3485" s="487"/>
    </row>
    <row r="3486" ht="15.75" customHeight="1">
      <c r="A3486" s="376">
        <v>4254.0</v>
      </c>
      <c r="B3486" s="380" t="s">
        <v>17704</v>
      </c>
      <c r="C3486" s="376" t="s">
        <v>3637</v>
      </c>
      <c r="D3486" s="376" t="s">
        <v>3603</v>
      </c>
      <c r="E3486" s="376" t="s">
        <v>5590</v>
      </c>
      <c r="F3486" s="488"/>
    </row>
    <row r="3487" ht="15.75" customHeight="1">
      <c r="A3487" s="376">
        <v>41036.0</v>
      </c>
      <c r="B3487" s="380" t="s">
        <v>17706</v>
      </c>
      <c r="C3487" s="376" t="s">
        <v>4564</v>
      </c>
      <c r="D3487" s="376" t="s">
        <v>3603</v>
      </c>
      <c r="E3487" s="376" t="s">
        <v>17707</v>
      </c>
      <c r="F3487" s="487"/>
    </row>
    <row r="3488" ht="15.75" customHeight="1">
      <c r="A3488" s="376">
        <v>4251.0</v>
      </c>
      <c r="B3488" s="380" t="s">
        <v>17708</v>
      </c>
      <c r="C3488" s="376" t="s">
        <v>3637</v>
      </c>
      <c r="D3488" s="376" t="s">
        <v>3603</v>
      </c>
      <c r="E3488" s="376" t="s">
        <v>2841</v>
      </c>
      <c r="F3488" s="488"/>
    </row>
    <row r="3489" ht="15.75" customHeight="1">
      <c r="A3489" s="376">
        <v>40979.0</v>
      </c>
      <c r="B3489" s="380" t="s">
        <v>17711</v>
      </c>
      <c r="C3489" s="376" t="s">
        <v>4564</v>
      </c>
      <c r="D3489" s="376" t="s">
        <v>3603</v>
      </c>
      <c r="E3489" s="376" t="s">
        <v>17712</v>
      </c>
      <c r="F3489" s="487"/>
    </row>
    <row r="3490" ht="15.75" customHeight="1">
      <c r="A3490" s="376">
        <v>4230.0</v>
      </c>
      <c r="B3490" s="380" t="s">
        <v>17715</v>
      </c>
      <c r="C3490" s="376" t="s">
        <v>3637</v>
      </c>
      <c r="D3490" s="376" t="s">
        <v>3603</v>
      </c>
      <c r="E3490" s="376" t="s">
        <v>17719</v>
      </c>
      <c r="F3490" s="488"/>
    </row>
    <row r="3491" ht="15.75" customHeight="1">
      <c r="A3491" s="376">
        <v>40998.0</v>
      </c>
      <c r="B3491" s="380" t="s">
        <v>17722</v>
      </c>
      <c r="C3491" s="376" t="s">
        <v>4564</v>
      </c>
      <c r="D3491" s="376" t="s">
        <v>3603</v>
      </c>
      <c r="E3491" s="376" t="s">
        <v>17725</v>
      </c>
      <c r="F3491" s="487"/>
    </row>
    <row r="3492" ht="15.75" customHeight="1">
      <c r="A3492" s="376">
        <v>4257.0</v>
      </c>
      <c r="B3492" s="380" t="s">
        <v>17728</v>
      </c>
      <c r="C3492" s="376" t="s">
        <v>3637</v>
      </c>
      <c r="D3492" s="376" t="s">
        <v>3603</v>
      </c>
      <c r="E3492" s="376" t="s">
        <v>13427</v>
      </c>
      <c r="F3492" s="488"/>
    </row>
    <row r="3493" ht="15.75" customHeight="1">
      <c r="A3493" s="376">
        <v>40982.0</v>
      </c>
      <c r="B3493" s="380" t="s">
        <v>17732</v>
      </c>
      <c r="C3493" s="376" t="s">
        <v>4564</v>
      </c>
      <c r="D3493" s="376" t="s">
        <v>3603</v>
      </c>
      <c r="E3493" s="376" t="s">
        <v>17733</v>
      </c>
      <c r="F3493" s="487"/>
    </row>
    <row r="3494" ht="15.75" customHeight="1">
      <c r="A3494" s="376">
        <v>4240.0</v>
      </c>
      <c r="B3494" s="380" t="s">
        <v>17736</v>
      </c>
      <c r="C3494" s="376" t="s">
        <v>3637</v>
      </c>
      <c r="D3494" s="376" t="s">
        <v>3603</v>
      </c>
      <c r="E3494" s="376" t="s">
        <v>3245</v>
      </c>
      <c r="F3494" s="488"/>
    </row>
    <row r="3495" ht="15.75" customHeight="1">
      <c r="A3495" s="376">
        <v>41026.0</v>
      </c>
      <c r="B3495" s="380" t="s">
        <v>17738</v>
      </c>
      <c r="C3495" s="376" t="s">
        <v>4564</v>
      </c>
      <c r="D3495" s="376" t="s">
        <v>3603</v>
      </c>
      <c r="E3495" s="376" t="s">
        <v>17740</v>
      </c>
      <c r="F3495" s="487"/>
    </row>
    <row r="3496" ht="15.75" customHeight="1">
      <c r="A3496" s="376">
        <v>4239.0</v>
      </c>
      <c r="B3496" s="380" t="s">
        <v>17742</v>
      </c>
      <c r="C3496" s="376" t="s">
        <v>3637</v>
      </c>
      <c r="D3496" s="376" t="s">
        <v>3603</v>
      </c>
      <c r="E3496" s="376" t="s">
        <v>17743</v>
      </c>
      <c r="F3496" s="488"/>
    </row>
    <row r="3497" ht="15.75" customHeight="1">
      <c r="A3497" s="376">
        <v>41024.0</v>
      </c>
      <c r="B3497" s="380" t="s">
        <v>17746</v>
      </c>
      <c r="C3497" s="376" t="s">
        <v>4564</v>
      </c>
      <c r="D3497" s="376" t="s">
        <v>3603</v>
      </c>
      <c r="E3497" s="376" t="s">
        <v>17748</v>
      </c>
      <c r="F3497" s="487"/>
    </row>
    <row r="3498" ht="15.75" customHeight="1">
      <c r="A3498" s="376">
        <v>4248.0</v>
      </c>
      <c r="B3498" s="380" t="s">
        <v>17752</v>
      </c>
      <c r="C3498" s="376" t="s">
        <v>3637</v>
      </c>
      <c r="D3498" s="376" t="s">
        <v>3603</v>
      </c>
      <c r="E3498" s="376" t="s">
        <v>17755</v>
      </c>
      <c r="F3498" s="488"/>
    </row>
    <row r="3499" ht="15.75" customHeight="1">
      <c r="A3499" s="376">
        <v>41033.0</v>
      </c>
      <c r="B3499" s="380" t="s">
        <v>17759</v>
      </c>
      <c r="C3499" s="376" t="s">
        <v>4564</v>
      </c>
      <c r="D3499" s="376" t="s">
        <v>3603</v>
      </c>
      <c r="E3499" s="376" t="s">
        <v>17760</v>
      </c>
      <c r="F3499" s="487"/>
    </row>
    <row r="3500" ht="15.75" customHeight="1">
      <c r="A3500" s="376">
        <v>25959.0</v>
      </c>
      <c r="B3500" s="380" t="s">
        <v>17763</v>
      </c>
      <c r="C3500" s="376" t="s">
        <v>3637</v>
      </c>
      <c r="D3500" s="376" t="s">
        <v>3603</v>
      </c>
      <c r="E3500" s="376" t="s">
        <v>17764</v>
      </c>
      <c r="F3500" s="488"/>
    </row>
    <row r="3501" ht="15.75" customHeight="1">
      <c r="A3501" s="376">
        <v>41040.0</v>
      </c>
      <c r="B3501" s="380" t="s">
        <v>17766</v>
      </c>
      <c r="C3501" s="376" t="s">
        <v>4564</v>
      </c>
      <c r="D3501" s="376" t="s">
        <v>3603</v>
      </c>
      <c r="E3501" s="376" t="s">
        <v>17768</v>
      </c>
      <c r="F3501" s="487"/>
    </row>
    <row r="3502" ht="15.75" customHeight="1">
      <c r="A3502" s="376">
        <v>4238.0</v>
      </c>
      <c r="B3502" s="380" t="s">
        <v>17770</v>
      </c>
      <c r="C3502" s="376" t="s">
        <v>3637</v>
      </c>
      <c r="D3502" s="376" t="s">
        <v>3603</v>
      </c>
      <c r="E3502" s="376" t="s">
        <v>6747</v>
      </c>
      <c r="F3502" s="488"/>
    </row>
    <row r="3503" ht="15.75" customHeight="1">
      <c r="A3503" s="376">
        <v>41012.0</v>
      </c>
      <c r="B3503" s="380" t="s">
        <v>17773</v>
      </c>
      <c r="C3503" s="376" t="s">
        <v>4564</v>
      </c>
      <c r="D3503" s="376" t="s">
        <v>3603</v>
      </c>
      <c r="E3503" s="376" t="s">
        <v>17774</v>
      </c>
      <c r="F3503" s="487"/>
    </row>
    <row r="3504" ht="15.75" customHeight="1">
      <c r="A3504" s="376">
        <v>4237.0</v>
      </c>
      <c r="B3504" s="380" t="s">
        <v>17775</v>
      </c>
      <c r="C3504" s="376" t="s">
        <v>3637</v>
      </c>
      <c r="D3504" s="376" t="s">
        <v>3603</v>
      </c>
      <c r="E3504" s="376" t="s">
        <v>17777</v>
      </c>
      <c r="F3504" s="488"/>
    </row>
    <row r="3505" ht="15.75" customHeight="1">
      <c r="A3505" s="376">
        <v>41002.0</v>
      </c>
      <c r="B3505" s="380" t="s">
        <v>17778</v>
      </c>
      <c r="C3505" s="376" t="s">
        <v>4564</v>
      </c>
      <c r="D3505" s="376" t="s">
        <v>3603</v>
      </c>
      <c r="E3505" s="376" t="s">
        <v>17779</v>
      </c>
      <c r="F3505" s="487"/>
    </row>
    <row r="3506" ht="15.75" customHeight="1">
      <c r="A3506" s="376">
        <v>4233.0</v>
      </c>
      <c r="B3506" s="380" t="s">
        <v>17781</v>
      </c>
      <c r="C3506" s="376" t="s">
        <v>3637</v>
      </c>
      <c r="D3506" s="376" t="s">
        <v>3603</v>
      </c>
      <c r="E3506" s="376" t="s">
        <v>8620</v>
      </c>
      <c r="F3506" s="488"/>
    </row>
    <row r="3507" ht="15.75" customHeight="1">
      <c r="A3507" s="376">
        <v>41001.0</v>
      </c>
      <c r="B3507" s="380" t="s">
        <v>17784</v>
      </c>
      <c r="C3507" s="376" t="s">
        <v>4564</v>
      </c>
      <c r="D3507" s="376" t="s">
        <v>3603</v>
      </c>
      <c r="E3507" s="376" t="s">
        <v>17786</v>
      </c>
      <c r="F3507" s="487"/>
    </row>
    <row r="3508" ht="15.75" customHeight="1">
      <c r="A3508" s="376">
        <v>2.0</v>
      </c>
      <c r="B3508" s="380" t="s">
        <v>17790</v>
      </c>
      <c r="C3508" s="376" t="s">
        <v>4550</v>
      </c>
      <c r="D3508" s="376" t="s">
        <v>3603</v>
      </c>
      <c r="E3508" s="376" t="s">
        <v>16332</v>
      </c>
      <c r="F3508" s="488"/>
    </row>
    <row r="3509" ht="15.75" customHeight="1">
      <c r="A3509" s="376">
        <v>36517.0</v>
      </c>
      <c r="B3509" s="380" t="s">
        <v>17793</v>
      </c>
      <c r="C3509" s="376" t="s">
        <v>3602</v>
      </c>
      <c r="D3509" s="376" t="s">
        <v>3603</v>
      </c>
      <c r="E3509" s="376" t="s">
        <v>17794</v>
      </c>
      <c r="F3509" s="487"/>
    </row>
    <row r="3510" ht="15.75" customHeight="1">
      <c r="A3510" s="376">
        <v>4262.0</v>
      </c>
      <c r="B3510" s="380" t="s">
        <v>17796</v>
      </c>
      <c r="C3510" s="376" t="s">
        <v>3602</v>
      </c>
      <c r="D3510" s="376" t="s">
        <v>3653</v>
      </c>
      <c r="E3510" s="376" t="s">
        <v>17799</v>
      </c>
      <c r="F3510" s="488"/>
    </row>
    <row r="3511" ht="15.75" customHeight="1">
      <c r="A3511" s="376">
        <v>4263.0</v>
      </c>
      <c r="B3511" s="380" t="s">
        <v>17801</v>
      </c>
      <c r="C3511" s="376" t="s">
        <v>3602</v>
      </c>
      <c r="D3511" s="376" t="s">
        <v>3603</v>
      </c>
      <c r="E3511" s="376" t="s">
        <v>17804</v>
      </c>
      <c r="F3511" s="487"/>
    </row>
    <row r="3512" ht="15.75" customHeight="1">
      <c r="A3512" s="376">
        <v>36518.0</v>
      </c>
      <c r="B3512" s="380" t="s">
        <v>17806</v>
      </c>
      <c r="C3512" s="376" t="s">
        <v>3602</v>
      </c>
      <c r="D3512" s="376" t="s">
        <v>3603</v>
      </c>
      <c r="E3512" s="376" t="s">
        <v>17808</v>
      </c>
      <c r="F3512" s="488"/>
    </row>
    <row r="3513" ht="15.75" customHeight="1">
      <c r="A3513" s="376">
        <v>14221.0</v>
      </c>
      <c r="B3513" s="380" t="s">
        <v>17811</v>
      </c>
      <c r="C3513" s="376" t="s">
        <v>3602</v>
      </c>
      <c r="D3513" s="376" t="s">
        <v>3603</v>
      </c>
      <c r="E3513" s="376" t="s">
        <v>17814</v>
      </c>
      <c r="F3513" s="487"/>
    </row>
    <row r="3514" ht="15.75" customHeight="1">
      <c r="A3514" s="376">
        <v>38402.0</v>
      </c>
      <c r="B3514" s="380" t="s">
        <v>17816</v>
      </c>
      <c r="C3514" s="376" t="s">
        <v>3602</v>
      </c>
      <c r="D3514" s="376" t="s">
        <v>3603</v>
      </c>
      <c r="E3514" s="376" t="s">
        <v>13858</v>
      </c>
      <c r="F3514" s="488"/>
    </row>
    <row r="3515" ht="15.75" customHeight="1">
      <c r="A3515" s="376">
        <v>3412.0</v>
      </c>
      <c r="B3515" s="380" t="s">
        <v>17821</v>
      </c>
      <c r="C3515" s="376" t="s">
        <v>3627</v>
      </c>
      <c r="D3515" s="376" t="s">
        <v>3603</v>
      </c>
      <c r="E3515" s="376" t="s">
        <v>17823</v>
      </c>
      <c r="F3515" s="487"/>
    </row>
    <row r="3516" ht="15.75" customHeight="1">
      <c r="A3516" s="376">
        <v>3413.0</v>
      </c>
      <c r="B3516" s="380" t="s">
        <v>17828</v>
      </c>
      <c r="C3516" s="376" t="s">
        <v>3627</v>
      </c>
      <c r="D3516" s="376" t="s">
        <v>3603</v>
      </c>
      <c r="E3516" s="376" t="s">
        <v>17830</v>
      </c>
      <c r="F3516" s="488"/>
    </row>
    <row r="3517" ht="15.75" customHeight="1">
      <c r="A3517" s="376">
        <v>39744.0</v>
      </c>
      <c r="B3517" s="380" t="s">
        <v>17835</v>
      </c>
      <c r="C3517" s="376" t="s">
        <v>3627</v>
      </c>
      <c r="D3517" s="376" t="s">
        <v>3603</v>
      </c>
      <c r="E3517" s="376" t="s">
        <v>14523</v>
      </c>
      <c r="F3517" s="487"/>
    </row>
    <row r="3518" ht="15.75" customHeight="1">
      <c r="A3518" s="376">
        <v>39745.0</v>
      </c>
      <c r="B3518" s="380" t="s">
        <v>17838</v>
      </c>
      <c r="C3518" s="376" t="s">
        <v>3627</v>
      </c>
      <c r="D3518" s="376" t="s">
        <v>3603</v>
      </c>
      <c r="E3518" s="376" t="s">
        <v>17840</v>
      </c>
      <c r="F3518" s="488"/>
    </row>
    <row r="3519" ht="15.75" customHeight="1">
      <c r="A3519" s="376">
        <v>39637.0</v>
      </c>
      <c r="B3519" s="380" t="s">
        <v>17843</v>
      </c>
      <c r="C3519" s="376" t="s">
        <v>3627</v>
      </c>
      <c r="D3519" s="376" t="s">
        <v>3603</v>
      </c>
      <c r="E3519" s="376" t="s">
        <v>17844</v>
      </c>
      <c r="F3519" s="487"/>
    </row>
    <row r="3520" ht="15.75" customHeight="1">
      <c r="A3520" s="376">
        <v>39638.0</v>
      </c>
      <c r="B3520" s="380" t="s">
        <v>17847</v>
      </c>
      <c r="C3520" s="376" t="s">
        <v>3627</v>
      </c>
      <c r="D3520" s="376" t="s">
        <v>3603</v>
      </c>
      <c r="E3520" s="376" t="s">
        <v>17850</v>
      </c>
      <c r="F3520" s="488"/>
    </row>
    <row r="3521" ht="15.75" customHeight="1">
      <c r="A3521" s="376">
        <v>39639.0</v>
      </c>
      <c r="B3521" s="380" t="s">
        <v>17854</v>
      </c>
      <c r="C3521" s="376" t="s">
        <v>3627</v>
      </c>
      <c r="D3521" s="376" t="s">
        <v>3603</v>
      </c>
      <c r="E3521" s="376" t="s">
        <v>17856</v>
      </c>
      <c r="F3521" s="487"/>
    </row>
    <row r="3522" ht="15.75" customHeight="1">
      <c r="A3522" s="376">
        <v>39517.0</v>
      </c>
      <c r="B3522" s="380" t="s">
        <v>17860</v>
      </c>
      <c r="C3522" s="376" t="s">
        <v>3627</v>
      </c>
      <c r="D3522" s="376" t="s">
        <v>3603</v>
      </c>
      <c r="E3522" s="376" t="s">
        <v>17864</v>
      </c>
      <c r="F3522" s="488"/>
    </row>
    <row r="3523" ht="15.75" customHeight="1">
      <c r="A3523" s="376">
        <v>39518.0</v>
      </c>
      <c r="B3523" s="380" t="s">
        <v>17868</v>
      </c>
      <c r="C3523" s="376" t="s">
        <v>3627</v>
      </c>
      <c r="D3523" s="376" t="s">
        <v>3603</v>
      </c>
      <c r="E3523" s="376" t="s">
        <v>17869</v>
      </c>
      <c r="F3523" s="487"/>
    </row>
    <row r="3524" ht="15.75" customHeight="1">
      <c r="A3524" s="376">
        <v>38366.0</v>
      </c>
      <c r="B3524" s="380" t="s">
        <v>17870</v>
      </c>
      <c r="C3524" s="376" t="s">
        <v>3627</v>
      </c>
      <c r="D3524" s="376" t="s">
        <v>3603</v>
      </c>
      <c r="E3524" s="376" t="s">
        <v>5910</v>
      </c>
      <c r="F3524" s="488"/>
    </row>
    <row r="3525" ht="15.75" customHeight="1">
      <c r="A3525" s="376">
        <v>11703.0</v>
      </c>
      <c r="B3525" s="380" t="s">
        <v>17874</v>
      </c>
      <c r="C3525" s="376" t="s">
        <v>3602</v>
      </c>
      <c r="D3525" s="376" t="s">
        <v>3603</v>
      </c>
      <c r="E3525" s="376" t="s">
        <v>17876</v>
      </c>
      <c r="F3525" s="487"/>
    </row>
    <row r="3526" ht="15.75" customHeight="1">
      <c r="A3526" s="376">
        <v>37400.0</v>
      </c>
      <c r="B3526" s="380" t="s">
        <v>17879</v>
      </c>
      <c r="C3526" s="376" t="s">
        <v>3602</v>
      </c>
      <c r="D3526" s="376" t="s">
        <v>3603</v>
      </c>
      <c r="E3526" s="376" t="s">
        <v>17880</v>
      </c>
      <c r="F3526" s="488"/>
    </row>
    <row r="3527" ht="15.75" customHeight="1">
      <c r="A3527" s="376">
        <v>25400.0</v>
      </c>
      <c r="B3527" s="380" t="s">
        <v>17883</v>
      </c>
      <c r="C3527" s="376" t="s">
        <v>3602</v>
      </c>
      <c r="D3527" s="376" t="s">
        <v>3603</v>
      </c>
      <c r="E3527" s="376" t="s">
        <v>17885</v>
      </c>
      <c r="F3527" s="487"/>
    </row>
    <row r="3528" ht="15.75" customHeight="1">
      <c r="A3528" s="376">
        <v>4272.0</v>
      </c>
      <c r="B3528" s="380" t="s">
        <v>17887</v>
      </c>
      <c r="C3528" s="376" t="s">
        <v>3602</v>
      </c>
      <c r="D3528" s="376" t="s">
        <v>3603</v>
      </c>
      <c r="E3528" s="376" t="s">
        <v>17889</v>
      </c>
      <c r="F3528" s="488"/>
    </row>
    <row r="3529" ht="15.75" customHeight="1">
      <c r="A3529" s="376">
        <v>4276.0</v>
      </c>
      <c r="B3529" s="380" t="s">
        <v>17890</v>
      </c>
      <c r="C3529" s="376" t="s">
        <v>3602</v>
      </c>
      <c r="D3529" s="376" t="s">
        <v>3603</v>
      </c>
      <c r="E3529" s="376" t="s">
        <v>17892</v>
      </c>
      <c r="F3529" s="487"/>
    </row>
    <row r="3530" ht="15.75" customHeight="1">
      <c r="A3530" s="376">
        <v>4273.0</v>
      </c>
      <c r="B3530" s="380" t="s">
        <v>17894</v>
      </c>
      <c r="C3530" s="376" t="s">
        <v>3602</v>
      </c>
      <c r="D3530" s="376" t="s">
        <v>3603</v>
      </c>
      <c r="E3530" s="376" t="s">
        <v>17895</v>
      </c>
      <c r="F3530" s="488"/>
    </row>
    <row r="3531" ht="15.75" customHeight="1">
      <c r="A3531" s="376">
        <v>4274.0</v>
      </c>
      <c r="B3531" s="380" t="s">
        <v>17898</v>
      </c>
      <c r="C3531" s="376" t="s">
        <v>3602</v>
      </c>
      <c r="D3531" s="376" t="s">
        <v>3653</v>
      </c>
      <c r="E3531" s="376" t="s">
        <v>17900</v>
      </c>
      <c r="F3531" s="487"/>
    </row>
    <row r="3532" ht="15.75" customHeight="1">
      <c r="A3532" s="376">
        <v>39438.0</v>
      </c>
      <c r="B3532" s="380" t="s">
        <v>17901</v>
      </c>
      <c r="C3532" s="376" t="s">
        <v>3602</v>
      </c>
      <c r="D3532" s="376" t="s">
        <v>3603</v>
      </c>
      <c r="E3532" s="376" t="s">
        <v>6199</v>
      </c>
      <c r="F3532" s="488"/>
    </row>
    <row r="3533" ht="15.75" customHeight="1">
      <c r="A3533" s="376">
        <v>11963.0</v>
      </c>
      <c r="B3533" s="380" t="s">
        <v>17905</v>
      </c>
      <c r="C3533" s="376" t="s">
        <v>3602</v>
      </c>
      <c r="D3533" s="376" t="s">
        <v>3603</v>
      </c>
      <c r="E3533" s="376" t="s">
        <v>13829</v>
      </c>
      <c r="F3533" s="487"/>
    </row>
    <row r="3534" ht="15.75" customHeight="1">
      <c r="A3534" s="376">
        <v>11964.0</v>
      </c>
      <c r="B3534" s="380" t="s">
        <v>17909</v>
      </c>
      <c r="C3534" s="376" t="s">
        <v>3602</v>
      </c>
      <c r="D3534" s="376" t="s">
        <v>3603</v>
      </c>
      <c r="E3534" s="376" t="s">
        <v>3804</v>
      </c>
      <c r="F3534" s="488"/>
    </row>
    <row r="3535" ht="15.75" customHeight="1">
      <c r="A3535" s="376">
        <v>4379.0</v>
      </c>
      <c r="B3535" s="380" t="s">
        <v>17911</v>
      </c>
      <c r="C3535" s="376" t="s">
        <v>3602</v>
      </c>
      <c r="D3535" s="376" t="s">
        <v>3603</v>
      </c>
      <c r="E3535" s="376" t="s">
        <v>5994</v>
      </c>
      <c r="F3535" s="487"/>
    </row>
    <row r="3536" ht="15.75" customHeight="1">
      <c r="A3536" s="376">
        <v>4377.0</v>
      </c>
      <c r="B3536" s="380" t="s">
        <v>17914</v>
      </c>
      <c r="C3536" s="376" t="s">
        <v>3602</v>
      </c>
      <c r="D3536" s="376" t="s">
        <v>3603</v>
      </c>
      <c r="E3536" s="376" t="s">
        <v>3778</v>
      </c>
      <c r="F3536" s="488"/>
    </row>
    <row r="3537" ht="15.75" customHeight="1">
      <c r="A3537" s="376">
        <v>4356.0</v>
      </c>
      <c r="B3537" s="380" t="s">
        <v>17918</v>
      </c>
      <c r="C3537" s="376" t="s">
        <v>3602</v>
      </c>
      <c r="D3537" s="376" t="s">
        <v>3603</v>
      </c>
      <c r="E3537" s="376" t="s">
        <v>6199</v>
      </c>
      <c r="F3537" s="487"/>
    </row>
    <row r="3538" ht="15.75" customHeight="1">
      <c r="A3538" s="376">
        <v>13246.0</v>
      </c>
      <c r="B3538" s="380" t="s">
        <v>17920</v>
      </c>
      <c r="C3538" s="376" t="s">
        <v>3602</v>
      </c>
      <c r="D3538" s="376" t="s">
        <v>3603</v>
      </c>
      <c r="E3538" s="376" t="s">
        <v>5213</v>
      </c>
      <c r="F3538" s="488"/>
    </row>
    <row r="3539" ht="15.75" customHeight="1">
      <c r="A3539" s="376">
        <v>4346.0</v>
      </c>
      <c r="B3539" s="380" t="s">
        <v>17923</v>
      </c>
      <c r="C3539" s="376" t="s">
        <v>3602</v>
      </c>
      <c r="D3539" s="376" t="s">
        <v>3603</v>
      </c>
      <c r="E3539" s="376" t="s">
        <v>10469</v>
      </c>
      <c r="F3539" s="487"/>
    </row>
    <row r="3540" ht="15.75" customHeight="1">
      <c r="A3540" s="376">
        <v>11955.0</v>
      </c>
      <c r="B3540" s="380" t="s">
        <v>17927</v>
      </c>
      <c r="C3540" s="376" t="s">
        <v>3602</v>
      </c>
      <c r="D3540" s="376" t="s">
        <v>3603</v>
      </c>
      <c r="E3540" s="376" t="s">
        <v>6087</v>
      </c>
      <c r="F3540" s="488"/>
    </row>
    <row r="3541" ht="15.75" customHeight="1">
      <c r="A3541" s="376">
        <v>11960.0</v>
      </c>
      <c r="B3541" s="380" t="s">
        <v>17931</v>
      </c>
      <c r="C3541" s="376" t="s">
        <v>3602</v>
      </c>
      <c r="D3541" s="376" t="s">
        <v>3603</v>
      </c>
      <c r="E3541" s="376" t="s">
        <v>7274</v>
      </c>
      <c r="F3541" s="487"/>
    </row>
    <row r="3542" ht="15.75" customHeight="1">
      <c r="A3542" s="376">
        <v>4333.0</v>
      </c>
      <c r="B3542" s="380" t="s">
        <v>17933</v>
      </c>
      <c r="C3542" s="376" t="s">
        <v>3602</v>
      </c>
      <c r="D3542" s="376" t="s">
        <v>3603</v>
      </c>
      <c r="E3542" s="376" t="s">
        <v>6199</v>
      </c>
      <c r="F3542" s="488"/>
    </row>
    <row r="3543" ht="15.75" customHeight="1">
      <c r="A3543" s="376">
        <v>4358.0</v>
      </c>
      <c r="B3543" s="380" t="s">
        <v>17935</v>
      </c>
      <c r="C3543" s="376" t="s">
        <v>3602</v>
      </c>
      <c r="D3543" s="376" t="s">
        <v>3603</v>
      </c>
      <c r="E3543" s="376" t="s">
        <v>17937</v>
      </c>
      <c r="F3543" s="487"/>
    </row>
    <row r="3544" ht="15.75" customHeight="1">
      <c r="A3544" s="376">
        <v>39435.0</v>
      </c>
      <c r="B3544" s="380" t="s">
        <v>17938</v>
      </c>
      <c r="C3544" s="376" t="s">
        <v>3602</v>
      </c>
      <c r="D3544" s="376" t="s">
        <v>3603</v>
      </c>
      <c r="E3544" s="376" t="s">
        <v>4478</v>
      </c>
      <c r="F3544" s="488"/>
    </row>
    <row r="3545" ht="15.75" customHeight="1">
      <c r="A3545" s="376">
        <v>39436.0</v>
      </c>
      <c r="B3545" s="380" t="s">
        <v>17942</v>
      </c>
      <c r="C3545" s="376" t="s">
        <v>3602</v>
      </c>
      <c r="D3545" s="376" t="s">
        <v>3603</v>
      </c>
      <c r="E3545" s="376" t="s">
        <v>7554</v>
      </c>
      <c r="F3545" s="487"/>
    </row>
    <row r="3546" ht="15.75" customHeight="1">
      <c r="A3546" s="376">
        <v>39437.0</v>
      </c>
      <c r="B3546" s="380" t="s">
        <v>17944</v>
      </c>
      <c r="C3546" s="376" t="s">
        <v>3602</v>
      </c>
      <c r="D3546" s="376" t="s">
        <v>3603</v>
      </c>
      <c r="E3546" s="376" t="s">
        <v>5427</v>
      </c>
      <c r="F3546" s="488"/>
    </row>
    <row r="3547" ht="15.75" customHeight="1">
      <c r="A3547" s="376">
        <v>39439.0</v>
      </c>
      <c r="B3547" s="380" t="s">
        <v>17947</v>
      </c>
      <c r="C3547" s="376" t="s">
        <v>3602</v>
      </c>
      <c r="D3547" s="376" t="s">
        <v>3603</v>
      </c>
      <c r="E3547" s="376" t="s">
        <v>6440</v>
      </c>
      <c r="F3547" s="487"/>
    </row>
    <row r="3548" ht="15.75" customHeight="1">
      <c r="A3548" s="376">
        <v>39440.0</v>
      </c>
      <c r="B3548" s="380" t="s">
        <v>17950</v>
      </c>
      <c r="C3548" s="376" t="s">
        <v>3602</v>
      </c>
      <c r="D3548" s="376" t="s">
        <v>3603</v>
      </c>
      <c r="E3548" s="376" t="s">
        <v>5408</v>
      </c>
      <c r="F3548" s="488"/>
    </row>
    <row r="3549" ht="15.75" customHeight="1">
      <c r="A3549" s="376">
        <v>39441.0</v>
      </c>
      <c r="B3549" s="380" t="s">
        <v>17953</v>
      </c>
      <c r="C3549" s="376" t="s">
        <v>3602</v>
      </c>
      <c r="D3549" s="376" t="s">
        <v>3603</v>
      </c>
      <c r="E3549" s="376" t="s">
        <v>6199</v>
      </c>
      <c r="F3549" s="487"/>
    </row>
    <row r="3550" ht="15.75" customHeight="1">
      <c r="A3550" s="376">
        <v>39442.0</v>
      </c>
      <c r="B3550" s="380" t="s">
        <v>17956</v>
      </c>
      <c r="C3550" s="376" t="s">
        <v>3602</v>
      </c>
      <c r="D3550" s="376" t="s">
        <v>3603</v>
      </c>
      <c r="E3550" s="376" t="s">
        <v>3778</v>
      </c>
      <c r="F3550" s="488"/>
    </row>
    <row r="3551" ht="15.75" customHeight="1">
      <c r="A3551" s="376">
        <v>39443.0</v>
      </c>
      <c r="B3551" s="380" t="s">
        <v>17960</v>
      </c>
      <c r="C3551" s="376" t="s">
        <v>3602</v>
      </c>
      <c r="D3551" s="376" t="s">
        <v>3603</v>
      </c>
      <c r="E3551" s="376" t="s">
        <v>3782</v>
      </c>
      <c r="F3551" s="487"/>
    </row>
    <row r="3552" ht="15.75" customHeight="1">
      <c r="A3552" s="376">
        <v>4329.0</v>
      </c>
      <c r="B3552" s="380" t="s">
        <v>17962</v>
      </c>
      <c r="C3552" s="376" t="s">
        <v>3602</v>
      </c>
      <c r="D3552" s="376" t="s">
        <v>3653</v>
      </c>
      <c r="E3552" s="376" t="s">
        <v>4996</v>
      </c>
      <c r="F3552" s="488"/>
    </row>
    <row r="3553" ht="15.75" customHeight="1">
      <c r="A3553" s="376">
        <v>4383.0</v>
      </c>
      <c r="B3553" s="380" t="s">
        <v>17966</v>
      </c>
      <c r="C3553" s="376" t="s">
        <v>3602</v>
      </c>
      <c r="D3553" s="376" t="s">
        <v>3603</v>
      </c>
      <c r="E3553" s="376" t="s">
        <v>8427</v>
      </c>
      <c r="F3553" s="487"/>
    </row>
    <row r="3554" ht="15.75" customHeight="1">
      <c r="A3554" s="376">
        <v>4344.0</v>
      </c>
      <c r="B3554" s="380" t="s">
        <v>17971</v>
      </c>
      <c r="C3554" s="376" t="s">
        <v>3602</v>
      </c>
      <c r="D3554" s="376" t="s">
        <v>3603</v>
      </c>
      <c r="E3554" s="376" t="s">
        <v>9555</v>
      </c>
      <c r="F3554" s="488"/>
    </row>
    <row r="3555" ht="15.75" customHeight="1">
      <c r="A3555" s="376">
        <v>436.0</v>
      </c>
      <c r="B3555" s="380" t="s">
        <v>17975</v>
      </c>
      <c r="C3555" s="376" t="s">
        <v>3602</v>
      </c>
      <c r="D3555" s="376" t="s">
        <v>3603</v>
      </c>
      <c r="E3555" s="376" t="s">
        <v>15365</v>
      </c>
      <c r="F3555" s="487"/>
    </row>
    <row r="3556" ht="15.75" customHeight="1">
      <c r="A3556" s="376">
        <v>442.0</v>
      </c>
      <c r="B3556" s="380" t="s">
        <v>17977</v>
      </c>
      <c r="C3556" s="376" t="s">
        <v>3602</v>
      </c>
      <c r="D3556" s="376" t="s">
        <v>3603</v>
      </c>
      <c r="E3556" s="376" t="s">
        <v>3032</v>
      </c>
      <c r="F3556" s="488"/>
    </row>
    <row r="3557" ht="15.75" customHeight="1">
      <c r="A3557" s="376">
        <v>11953.0</v>
      </c>
      <c r="B3557" s="380" t="s">
        <v>17982</v>
      </c>
      <c r="C3557" s="376" t="s">
        <v>3602</v>
      </c>
      <c r="D3557" s="376" t="s">
        <v>3603</v>
      </c>
      <c r="E3557" s="376" t="s">
        <v>5641</v>
      </c>
      <c r="F3557" s="487"/>
    </row>
    <row r="3558" ht="15.75" customHeight="1">
      <c r="A3558" s="376">
        <v>4335.0</v>
      </c>
      <c r="B3558" s="380" t="s">
        <v>17986</v>
      </c>
      <c r="C3558" s="376" t="s">
        <v>3602</v>
      </c>
      <c r="D3558" s="376" t="s">
        <v>3603</v>
      </c>
      <c r="E3558" s="376" t="s">
        <v>3968</v>
      </c>
      <c r="F3558" s="488"/>
    </row>
    <row r="3559" ht="15.75" customHeight="1">
      <c r="A3559" s="376">
        <v>4334.0</v>
      </c>
      <c r="B3559" s="380" t="s">
        <v>17989</v>
      </c>
      <c r="C3559" s="376" t="s">
        <v>3602</v>
      </c>
      <c r="D3559" s="376" t="s">
        <v>3603</v>
      </c>
      <c r="E3559" s="376" t="s">
        <v>4431</v>
      </c>
      <c r="F3559" s="487"/>
    </row>
    <row r="3560" ht="15.75" customHeight="1">
      <c r="A3560" s="376">
        <v>4343.0</v>
      </c>
      <c r="B3560" s="380" t="s">
        <v>17991</v>
      </c>
      <c r="C3560" s="376" t="s">
        <v>3602</v>
      </c>
      <c r="D3560" s="376" t="s">
        <v>3603</v>
      </c>
      <c r="E3560" s="376" t="s">
        <v>17992</v>
      </c>
      <c r="F3560" s="488"/>
    </row>
    <row r="3561" ht="15.75" customHeight="1">
      <c r="A3561" s="376">
        <v>430.0</v>
      </c>
      <c r="B3561" s="380" t="s">
        <v>17994</v>
      </c>
      <c r="C3561" s="376" t="s">
        <v>3602</v>
      </c>
      <c r="D3561" s="376" t="s">
        <v>3603</v>
      </c>
      <c r="E3561" s="376" t="s">
        <v>9819</v>
      </c>
      <c r="F3561" s="487"/>
    </row>
    <row r="3562" ht="15.75" customHeight="1">
      <c r="A3562" s="376">
        <v>441.0</v>
      </c>
      <c r="B3562" s="380" t="s">
        <v>17998</v>
      </c>
      <c r="C3562" s="376" t="s">
        <v>3602</v>
      </c>
      <c r="D3562" s="376" t="s">
        <v>3603</v>
      </c>
      <c r="E3562" s="376" t="s">
        <v>9189</v>
      </c>
      <c r="F3562" s="488"/>
    </row>
    <row r="3563" ht="15.75" customHeight="1">
      <c r="A3563" s="376">
        <v>431.0</v>
      </c>
      <c r="B3563" s="380" t="s">
        <v>18002</v>
      </c>
      <c r="C3563" s="376" t="s">
        <v>3602</v>
      </c>
      <c r="D3563" s="376" t="s">
        <v>3603</v>
      </c>
      <c r="E3563" s="376" t="s">
        <v>13950</v>
      </c>
      <c r="F3563" s="487"/>
    </row>
    <row r="3564" ht="15.75" customHeight="1">
      <c r="A3564" s="376">
        <v>432.0</v>
      </c>
      <c r="B3564" s="380" t="s">
        <v>18004</v>
      </c>
      <c r="C3564" s="376" t="s">
        <v>3602</v>
      </c>
      <c r="D3564" s="376" t="s">
        <v>3603</v>
      </c>
      <c r="E3564" s="376" t="s">
        <v>18006</v>
      </c>
      <c r="F3564" s="488"/>
    </row>
    <row r="3565" ht="15.75" customHeight="1">
      <c r="A3565" s="376">
        <v>429.0</v>
      </c>
      <c r="B3565" s="380" t="s">
        <v>18009</v>
      </c>
      <c r="C3565" s="376" t="s">
        <v>3602</v>
      </c>
      <c r="D3565" s="376" t="s">
        <v>3603</v>
      </c>
      <c r="E3565" s="376" t="s">
        <v>18010</v>
      </c>
      <c r="F3565" s="487"/>
    </row>
    <row r="3566" ht="15.75" customHeight="1">
      <c r="A3566" s="376">
        <v>439.0</v>
      </c>
      <c r="B3566" s="380" t="s">
        <v>18013</v>
      </c>
      <c r="C3566" s="376" t="s">
        <v>3602</v>
      </c>
      <c r="D3566" s="376" t="s">
        <v>3603</v>
      </c>
      <c r="E3566" s="376" t="s">
        <v>12907</v>
      </c>
      <c r="F3566" s="488"/>
    </row>
    <row r="3567" ht="15.75" customHeight="1">
      <c r="A3567" s="376">
        <v>433.0</v>
      </c>
      <c r="B3567" s="380" t="s">
        <v>18015</v>
      </c>
      <c r="C3567" s="376" t="s">
        <v>3602</v>
      </c>
      <c r="D3567" s="376" t="s">
        <v>3603</v>
      </c>
      <c r="E3567" s="376" t="s">
        <v>18018</v>
      </c>
      <c r="F3567" s="487"/>
    </row>
    <row r="3568" ht="15.75" customHeight="1">
      <c r="A3568" s="376">
        <v>437.0</v>
      </c>
      <c r="B3568" s="380" t="s">
        <v>18020</v>
      </c>
      <c r="C3568" s="376" t="s">
        <v>3602</v>
      </c>
      <c r="D3568" s="376" t="s">
        <v>3603</v>
      </c>
      <c r="E3568" s="376" t="s">
        <v>6435</v>
      </c>
      <c r="F3568" s="488"/>
    </row>
    <row r="3569" ht="15.75" customHeight="1">
      <c r="A3569" s="376">
        <v>11790.0</v>
      </c>
      <c r="B3569" s="380" t="s">
        <v>18023</v>
      </c>
      <c r="C3569" s="376" t="s">
        <v>3602</v>
      </c>
      <c r="D3569" s="376" t="s">
        <v>3603</v>
      </c>
      <c r="E3569" s="376" t="s">
        <v>14556</v>
      </c>
      <c r="F3569" s="487"/>
    </row>
    <row r="3570" ht="15.75" customHeight="1">
      <c r="A3570" s="376">
        <v>428.0</v>
      </c>
      <c r="B3570" s="380" t="s">
        <v>18025</v>
      </c>
      <c r="C3570" s="376" t="s">
        <v>3602</v>
      </c>
      <c r="D3570" s="376" t="s">
        <v>3653</v>
      </c>
      <c r="E3570" s="376" t="s">
        <v>10818</v>
      </c>
      <c r="F3570" s="488"/>
    </row>
    <row r="3571" ht="15.75" customHeight="1">
      <c r="A3571" s="376">
        <v>4384.0</v>
      </c>
      <c r="B3571" s="380" t="s">
        <v>18031</v>
      </c>
      <c r="C3571" s="376" t="s">
        <v>3602</v>
      </c>
      <c r="D3571" s="376" t="s">
        <v>3603</v>
      </c>
      <c r="E3571" s="376" t="s">
        <v>18033</v>
      </c>
      <c r="F3571" s="487"/>
    </row>
    <row r="3572" ht="15.75" customHeight="1">
      <c r="A3572" s="376">
        <v>4351.0</v>
      </c>
      <c r="B3572" s="380" t="s">
        <v>18037</v>
      </c>
      <c r="C3572" s="376" t="s">
        <v>3602</v>
      </c>
      <c r="D3572" s="376" t="s">
        <v>3603</v>
      </c>
      <c r="E3572" s="376" t="s">
        <v>4277</v>
      </c>
      <c r="F3572" s="488"/>
    </row>
    <row r="3573" ht="15.75" customHeight="1">
      <c r="A3573" s="376">
        <v>11054.0</v>
      </c>
      <c r="B3573" s="380" t="s">
        <v>18043</v>
      </c>
      <c r="C3573" s="376" t="s">
        <v>3602</v>
      </c>
      <c r="D3573" s="376" t="s">
        <v>3603</v>
      </c>
      <c r="E3573" s="376" t="s">
        <v>5994</v>
      </c>
      <c r="F3573" s="487"/>
    </row>
    <row r="3574" ht="15.75" customHeight="1">
      <c r="A3574" s="376">
        <v>11055.0</v>
      </c>
      <c r="B3574" s="380" t="s">
        <v>18048</v>
      </c>
      <c r="C3574" s="376" t="s">
        <v>3602</v>
      </c>
      <c r="D3574" s="376" t="s">
        <v>3603</v>
      </c>
      <c r="E3574" s="376" t="s">
        <v>6054</v>
      </c>
      <c r="F3574" s="488"/>
    </row>
    <row r="3575" ht="15.75" customHeight="1">
      <c r="A3575" s="376">
        <v>11056.0</v>
      </c>
      <c r="B3575" s="380" t="s">
        <v>18054</v>
      </c>
      <c r="C3575" s="376" t="s">
        <v>3602</v>
      </c>
      <c r="D3575" s="376" t="s">
        <v>3603</v>
      </c>
      <c r="E3575" s="376" t="s">
        <v>6054</v>
      </c>
      <c r="F3575" s="487"/>
    </row>
    <row r="3576" ht="15.75" customHeight="1">
      <c r="A3576" s="376">
        <v>11057.0</v>
      </c>
      <c r="B3576" s="380" t="s">
        <v>18058</v>
      </c>
      <c r="C3576" s="376" t="s">
        <v>3602</v>
      </c>
      <c r="D3576" s="376" t="s">
        <v>3603</v>
      </c>
      <c r="E3576" s="376" t="s">
        <v>3778</v>
      </c>
      <c r="F3576" s="488"/>
    </row>
    <row r="3577" ht="15.75" customHeight="1">
      <c r="A3577" s="376">
        <v>11059.0</v>
      </c>
      <c r="B3577" s="380" t="s">
        <v>18061</v>
      </c>
      <c r="C3577" s="376" t="s">
        <v>3602</v>
      </c>
      <c r="D3577" s="376" t="s">
        <v>3603</v>
      </c>
      <c r="E3577" s="376" t="s">
        <v>6464</v>
      </c>
      <c r="F3577" s="487"/>
    </row>
    <row r="3578" ht="15.75" customHeight="1">
      <c r="A3578" s="376">
        <v>11058.0</v>
      </c>
      <c r="B3578" s="380" t="s">
        <v>18062</v>
      </c>
      <c r="C3578" s="376" t="s">
        <v>3602</v>
      </c>
      <c r="D3578" s="376" t="s">
        <v>3603</v>
      </c>
      <c r="E3578" s="376" t="s">
        <v>6808</v>
      </c>
      <c r="F3578" s="488"/>
    </row>
    <row r="3579" ht="15.75" customHeight="1">
      <c r="A3579" s="376">
        <v>4380.0</v>
      </c>
      <c r="B3579" s="380" t="s">
        <v>18066</v>
      </c>
      <c r="C3579" s="376" t="s">
        <v>3602</v>
      </c>
      <c r="D3579" s="376" t="s">
        <v>3603</v>
      </c>
      <c r="E3579" s="376" t="s">
        <v>12267</v>
      </c>
      <c r="F3579" s="487"/>
    </row>
    <row r="3580" ht="15.75" customHeight="1">
      <c r="A3580" s="376">
        <v>4299.0</v>
      </c>
      <c r="B3580" s="380" t="s">
        <v>18069</v>
      </c>
      <c r="C3580" s="376" t="s">
        <v>3602</v>
      </c>
      <c r="D3580" s="376" t="s">
        <v>3653</v>
      </c>
      <c r="E3580" s="376" t="s">
        <v>6138</v>
      </c>
      <c r="F3580" s="488"/>
    </row>
    <row r="3581" ht="15.75" customHeight="1">
      <c r="A3581" s="376">
        <v>4304.0</v>
      </c>
      <c r="B3581" s="380" t="s">
        <v>18073</v>
      </c>
      <c r="C3581" s="376" t="s">
        <v>3602</v>
      </c>
      <c r="D3581" s="376" t="s">
        <v>3603</v>
      </c>
      <c r="E3581" s="376" t="s">
        <v>6050</v>
      </c>
      <c r="F3581" s="487"/>
    </row>
    <row r="3582" ht="15.75" customHeight="1">
      <c r="A3582" s="376">
        <v>4305.0</v>
      </c>
      <c r="B3582" s="380" t="s">
        <v>18077</v>
      </c>
      <c r="C3582" s="376" t="s">
        <v>3602</v>
      </c>
      <c r="D3582" s="376" t="s">
        <v>3603</v>
      </c>
      <c r="E3582" s="376" t="s">
        <v>13083</v>
      </c>
      <c r="F3582" s="488"/>
    </row>
    <row r="3583" ht="15.75" customHeight="1">
      <c r="A3583" s="376">
        <v>4306.0</v>
      </c>
      <c r="B3583" s="380" t="s">
        <v>18080</v>
      </c>
      <c r="C3583" s="376" t="s">
        <v>3602</v>
      </c>
      <c r="D3583" s="376" t="s">
        <v>3603</v>
      </c>
      <c r="E3583" s="376" t="s">
        <v>5361</v>
      </c>
      <c r="F3583" s="487"/>
    </row>
    <row r="3584" ht="15.75" customHeight="1">
      <c r="A3584" s="376">
        <v>4308.0</v>
      </c>
      <c r="B3584" s="380" t="s">
        <v>18083</v>
      </c>
      <c r="C3584" s="376" t="s">
        <v>3602</v>
      </c>
      <c r="D3584" s="376" t="s">
        <v>3603</v>
      </c>
      <c r="E3584" s="376" t="s">
        <v>6088</v>
      </c>
      <c r="F3584" s="488"/>
    </row>
    <row r="3585" ht="15.75" customHeight="1">
      <c r="A3585" s="376">
        <v>4302.0</v>
      </c>
      <c r="B3585" s="380" t="s">
        <v>18087</v>
      </c>
      <c r="C3585" s="376" t="s">
        <v>3602</v>
      </c>
      <c r="D3585" s="376" t="s">
        <v>3603</v>
      </c>
      <c r="E3585" s="376" t="s">
        <v>6821</v>
      </c>
      <c r="F3585" s="487"/>
    </row>
    <row r="3586" ht="15.75" customHeight="1">
      <c r="A3586" s="376">
        <v>4300.0</v>
      </c>
      <c r="B3586" s="380" t="s">
        <v>18090</v>
      </c>
      <c r="C3586" s="376" t="s">
        <v>3602</v>
      </c>
      <c r="D3586" s="376" t="s">
        <v>3603</v>
      </c>
      <c r="E3586" s="376" t="s">
        <v>6059</v>
      </c>
      <c r="F3586" s="488"/>
    </row>
    <row r="3587" ht="15.75" customHeight="1">
      <c r="A3587" s="376">
        <v>4301.0</v>
      </c>
      <c r="B3587" s="380" t="s">
        <v>18092</v>
      </c>
      <c r="C3587" s="376" t="s">
        <v>3602</v>
      </c>
      <c r="D3587" s="376" t="s">
        <v>3603</v>
      </c>
      <c r="E3587" s="376" t="s">
        <v>3813</v>
      </c>
      <c r="F3587" s="487"/>
    </row>
    <row r="3588" ht="15.75" customHeight="1">
      <c r="A3588" s="376">
        <v>4320.0</v>
      </c>
      <c r="B3588" s="380" t="s">
        <v>18095</v>
      </c>
      <c r="C3588" s="376" t="s">
        <v>3602</v>
      </c>
      <c r="D3588" s="376" t="s">
        <v>3603</v>
      </c>
      <c r="E3588" s="376" t="s">
        <v>3179</v>
      </c>
      <c r="F3588" s="488"/>
    </row>
    <row r="3589" ht="15.75" customHeight="1">
      <c r="A3589" s="376">
        <v>4318.0</v>
      </c>
      <c r="B3589" s="380" t="s">
        <v>18099</v>
      </c>
      <c r="C3589" s="376" t="s">
        <v>3602</v>
      </c>
      <c r="D3589" s="376" t="s">
        <v>3603</v>
      </c>
      <c r="E3589" s="376" t="s">
        <v>4858</v>
      </c>
      <c r="F3589" s="487"/>
    </row>
    <row r="3590" ht="15.75" customHeight="1">
      <c r="A3590" s="376">
        <v>40547.0</v>
      </c>
      <c r="B3590" s="380" t="s">
        <v>18101</v>
      </c>
      <c r="C3590" s="376" t="s">
        <v>12958</v>
      </c>
      <c r="D3590" s="376" t="s">
        <v>3603</v>
      </c>
      <c r="E3590" s="376" t="s">
        <v>18102</v>
      </c>
      <c r="F3590" s="488"/>
    </row>
    <row r="3591" ht="15.75" customHeight="1">
      <c r="A3591" s="376">
        <v>11962.0</v>
      </c>
      <c r="B3591" s="380" t="s">
        <v>18105</v>
      </c>
      <c r="C3591" s="376" t="s">
        <v>3602</v>
      </c>
      <c r="D3591" s="376" t="s">
        <v>3603</v>
      </c>
      <c r="E3591" s="376" t="s">
        <v>5427</v>
      </c>
      <c r="F3591" s="487"/>
    </row>
    <row r="3592" ht="15.75" customHeight="1">
      <c r="A3592" s="376">
        <v>4332.0</v>
      </c>
      <c r="B3592" s="380" t="s">
        <v>18107</v>
      </c>
      <c r="C3592" s="376" t="s">
        <v>3602</v>
      </c>
      <c r="D3592" s="376" t="s">
        <v>3603</v>
      </c>
      <c r="E3592" s="376" t="s">
        <v>7360</v>
      </c>
      <c r="F3592" s="488"/>
    </row>
    <row r="3593" ht="15.75" customHeight="1">
      <c r="A3593" s="376">
        <v>4331.0</v>
      </c>
      <c r="B3593" s="380" t="s">
        <v>18111</v>
      </c>
      <c r="C3593" s="376" t="s">
        <v>3602</v>
      </c>
      <c r="D3593" s="376" t="s">
        <v>3603</v>
      </c>
      <c r="E3593" s="376" t="s">
        <v>11776</v>
      </c>
      <c r="F3593" s="487"/>
    </row>
    <row r="3594" ht="15.75" customHeight="1">
      <c r="A3594" s="376">
        <v>4336.0</v>
      </c>
      <c r="B3594" s="380" t="s">
        <v>18114</v>
      </c>
      <c r="C3594" s="376" t="s">
        <v>3602</v>
      </c>
      <c r="D3594" s="376" t="s">
        <v>3603</v>
      </c>
      <c r="E3594" s="376" t="s">
        <v>18116</v>
      </c>
      <c r="F3594" s="488"/>
    </row>
    <row r="3595" ht="15.75" customHeight="1">
      <c r="A3595" s="376">
        <v>13294.0</v>
      </c>
      <c r="B3595" s="380" t="s">
        <v>18119</v>
      </c>
      <c r="C3595" s="376" t="s">
        <v>3602</v>
      </c>
      <c r="D3595" s="376" t="s">
        <v>3603</v>
      </c>
      <c r="E3595" s="376" t="s">
        <v>4180</v>
      </c>
      <c r="F3595" s="487"/>
    </row>
    <row r="3596" ht="15.75" customHeight="1">
      <c r="A3596" s="376">
        <v>11948.0</v>
      </c>
      <c r="B3596" s="380" t="s">
        <v>18121</v>
      </c>
      <c r="C3596" s="376" t="s">
        <v>3602</v>
      </c>
      <c r="D3596" s="376" t="s">
        <v>3603</v>
      </c>
      <c r="E3596" s="376" t="s">
        <v>18122</v>
      </c>
      <c r="F3596" s="488"/>
    </row>
    <row r="3597" ht="15.75" customHeight="1">
      <c r="A3597" s="376">
        <v>4382.0</v>
      </c>
      <c r="B3597" s="380" t="s">
        <v>18124</v>
      </c>
      <c r="C3597" s="376" t="s">
        <v>3602</v>
      </c>
      <c r="D3597" s="376" t="s">
        <v>3603</v>
      </c>
      <c r="E3597" s="376" t="s">
        <v>5509</v>
      </c>
      <c r="F3597" s="487"/>
    </row>
    <row r="3598" ht="15.75" customHeight="1">
      <c r="A3598" s="376">
        <v>4354.0</v>
      </c>
      <c r="B3598" s="380" t="s">
        <v>18126</v>
      </c>
      <c r="C3598" s="376" t="s">
        <v>3602</v>
      </c>
      <c r="D3598" s="376" t="s">
        <v>3603</v>
      </c>
      <c r="E3598" s="376" t="s">
        <v>18129</v>
      </c>
      <c r="F3598" s="488"/>
    </row>
    <row r="3599" ht="15.75" customHeight="1">
      <c r="A3599" s="376">
        <v>40839.0</v>
      </c>
      <c r="B3599" s="380" t="s">
        <v>18130</v>
      </c>
      <c r="C3599" s="376" t="s">
        <v>12958</v>
      </c>
      <c r="D3599" s="376" t="s">
        <v>3603</v>
      </c>
      <c r="E3599" s="376" t="s">
        <v>9158</v>
      </c>
      <c r="F3599" s="487"/>
    </row>
    <row r="3600" ht="15.75" customHeight="1">
      <c r="A3600" s="376">
        <v>40552.0</v>
      </c>
      <c r="B3600" s="380" t="s">
        <v>18134</v>
      </c>
      <c r="C3600" s="376" t="s">
        <v>12958</v>
      </c>
      <c r="D3600" s="376" t="s">
        <v>3603</v>
      </c>
      <c r="E3600" s="376" t="s">
        <v>18135</v>
      </c>
      <c r="F3600" s="488"/>
    </row>
    <row r="3601" ht="15.75" customHeight="1">
      <c r="A3601" s="376">
        <v>40549.0</v>
      </c>
      <c r="B3601" s="380" t="s">
        <v>18137</v>
      </c>
      <c r="C3601" s="376" t="s">
        <v>12958</v>
      </c>
      <c r="D3601" s="376" t="s">
        <v>3603</v>
      </c>
      <c r="E3601" s="376" t="s">
        <v>18140</v>
      </c>
      <c r="F3601" s="487"/>
    </row>
    <row r="3602" ht="15.75" customHeight="1">
      <c r="A3602" s="376">
        <v>4385.0</v>
      </c>
      <c r="B3602" s="380" t="s">
        <v>18142</v>
      </c>
      <c r="C3602" s="376" t="s">
        <v>6018</v>
      </c>
      <c r="D3602" s="376" t="s">
        <v>3629</v>
      </c>
      <c r="E3602" s="376" t="s">
        <v>18146</v>
      </c>
      <c r="F3602" s="488"/>
    </row>
    <row r="3603" ht="15.75" customHeight="1">
      <c r="A3603" s="376">
        <v>38397.0</v>
      </c>
      <c r="B3603" s="380" t="s">
        <v>18151</v>
      </c>
      <c r="C3603" s="376" t="s">
        <v>3745</v>
      </c>
      <c r="D3603" s="376" t="s">
        <v>3603</v>
      </c>
      <c r="E3603" s="376" t="s">
        <v>3039</v>
      </c>
      <c r="F3603" s="487"/>
    </row>
    <row r="3604" ht="15.75" customHeight="1">
      <c r="A3604" s="376">
        <v>20078.0</v>
      </c>
      <c r="B3604" s="380" t="s">
        <v>18153</v>
      </c>
      <c r="C3604" s="376" t="s">
        <v>3602</v>
      </c>
      <c r="D3604" s="376" t="s">
        <v>3603</v>
      </c>
      <c r="E3604" s="376" t="s">
        <v>18156</v>
      </c>
      <c r="F3604" s="488"/>
    </row>
    <row r="3605" ht="15.75" customHeight="1">
      <c r="A3605" s="376">
        <v>20079.0</v>
      </c>
      <c r="B3605" s="380" t="s">
        <v>18157</v>
      </c>
      <c r="C3605" s="376" t="s">
        <v>3602</v>
      </c>
      <c r="D3605" s="376" t="s">
        <v>3603</v>
      </c>
      <c r="E3605" s="376" t="s">
        <v>18158</v>
      </c>
      <c r="F3605" s="487"/>
    </row>
    <row r="3606" ht="15.75" customHeight="1">
      <c r="A3606" s="376">
        <v>39897.0</v>
      </c>
      <c r="B3606" s="380" t="s">
        <v>18161</v>
      </c>
      <c r="C3606" s="376" t="s">
        <v>3602</v>
      </c>
      <c r="D3606" s="376" t="s">
        <v>3629</v>
      </c>
      <c r="E3606" s="376" t="s">
        <v>18163</v>
      </c>
      <c r="F3606" s="488"/>
    </row>
    <row r="3607" ht="15.75" customHeight="1">
      <c r="A3607" s="376">
        <v>118.0</v>
      </c>
      <c r="B3607" s="380" t="s">
        <v>18164</v>
      </c>
      <c r="C3607" s="376" t="s">
        <v>3602</v>
      </c>
      <c r="D3607" s="376" t="s">
        <v>3603</v>
      </c>
      <c r="E3607" s="376" t="s">
        <v>11300</v>
      </c>
      <c r="F3607" s="487"/>
    </row>
    <row r="3608" ht="15.75" customHeight="1">
      <c r="A3608" s="376">
        <v>4396.0</v>
      </c>
      <c r="B3608" s="380" t="s">
        <v>18168</v>
      </c>
      <c r="C3608" s="376" t="s">
        <v>3627</v>
      </c>
      <c r="D3608" s="376" t="s">
        <v>3653</v>
      </c>
      <c r="E3608" s="376" t="s">
        <v>18169</v>
      </c>
      <c r="F3608" s="488"/>
    </row>
    <row r="3609" ht="15.75" customHeight="1">
      <c r="A3609" s="376">
        <v>36881.0</v>
      </c>
      <c r="B3609" s="380" t="s">
        <v>18172</v>
      </c>
      <c r="C3609" s="376" t="s">
        <v>3627</v>
      </c>
      <c r="D3609" s="376" t="s">
        <v>3603</v>
      </c>
      <c r="E3609" s="376" t="s">
        <v>18173</v>
      </c>
      <c r="F3609" s="487"/>
    </row>
    <row r="3610" ht="15.75" customHeight="1">
      <c r="A3610" s="376">
        <v>36882.0</v>
      </c>
      <c r="B3610" s="380" t="s">
        <v>18176</v>
      </c>
      <c r="C3610" s="376" t="s">
        <v>3627</v>
      </c>
      <c r="D3610" s="376" t="s">
        <v>3603</v>
      </c>
      <c r="E3610" s="376" t="s">
        <v>18177</v>
      </c>
      <c r="F3610" s="488"/>
    </row>
    <row r="3611" ht="15.75" customHeight="1">
      <c r="A3611" s="376">
        <v>4397.0</v>
      </c>
      <c r="B3611" s="380" t="s">
        <v>18179</v>
      </c>
      <c r="C3611" s="376" t="s">
        <v>3627</v>
      </c>
      <c r="D3611" s="376" t="s">
        <v>3603</v>
      </c>
      <c r="E3611" s="376" t="s">
        <v>18181</v>
      </c>
      <c r="F3611" s="487"/>
    </row>
    <row r="3612" ht="15.75" customHeight="1">
      <c r="A3612" s="376">
        <v>34754.0</v>
      </c>
      <c r="B3612" s="380" t="s">
        <v>18182</v>
      </c>
      <c r="C3612" s="376" t="s">
        <v>3627</v>
      </c>
      <c r="D3612" s="376" t="s">
        <v>3603</v>
      </c>
      <c r="E3612" s="376" t="s">
        <v>18185</v>
      </c>
      <c r="F3612" s="488"/>
    </row>
    <row r="3613" ht="15.75" customHeight="1">
      <c r="A3613" s="376">
        <v>25962.0</v>
      </c>
      <c r="B3613" s="380" t="s">
        <v>18187</v>
      </c>
      <c r="C3613" s="376" t="s">
        <v>3627</v>
      </c>
      <c r="D3613" s="376" t="s">
        <v>3603</v>
      </c>
      <c r="E3613" s="376" t="s">
        <v>18189</v>
      </c>
      <c r="F3613" s="487"/>
    </row>
    <row r="3614" ht="15.75" customHeight="1">
      <c r="A3614" s="376">
        <v>34752.0</v>
      </c>
      <c r="B3614" s="380" t="s">
        <v>18193</v>
      </c>
      <c r="C3614" s="376" t="s">
        <v>3627</v>
      </c>
      <c r="D3614" s="376" t="s">
        <v>3603</v>
      </c>
      <c r="E3614" s="376" t="s">
        <v>14181</v>
      </c>
      <c r="F3614" s="488"/>
    </row>
    <row r="3615" ht="15.75" customHeight="1">
      <c r="A3615" s="376">
        <v>4751.0</v>
      </c>
      <c r="B3615" s="380" t="s">
        <v>1631</v>
      </c>
      <c r="C3615" s="376" t="s">
        <v>3637</v>
      </c>
      <c r="D3615" s="376" t="s">
        <v>3603</v>
      </c>
      <c r="E3615" s="376" t="s">
        <v>4487</v>
      </c>
      <c r="F3615" s="487"/>
    </row>
    <row r="3616" ht="15.75" customHeight="1">
      <c r="A3616" s="376">
        <v>41066.0</v>
      </c>
      <c r="B3616" s="380" t="s">
        <v>18197</v>
      </c>
      <c r="C3616" s="376" t="s">
        <v>4564</v>
      </c>
      <c r="D3616" s="376" t="s">
        <v>3603</v>
      </c>
      <c r="E3616" s="376" t="s">
        <v>18199</v>
      </c>
      <c r="F3616" s="488"/>
    </row>
    <row r="3617" ht="15.75" customHeight="1">
      <c r="A3617" s="376">
        <v>39604.0</v>
      </c>
      <c r="B3617" s="380" t="s">
        <v>18202</v>
      </c>
      <c r="C3617" s="376" t="s">
        <v>3602</v>
      </c>
      <c r="D3617" s="376" t="s">
        <v>3603</v>
      </c>
      <c r="E3617" s="376" t="s">
        <v>5768</v>
      </c>
      <c r="F3617" s="487"/>
    </row>
    <row r="3618" ht="15.75" customHeight="1">
      <c r="A3618" s="376">
        <v>39605.0</v>
      </c>
      <c r="B3618" s="380" t="s">
        <v>18205</v>
      </c>
      <c r="C3618" s="376" t="s">
        <v>3602</v>
      </c>
      <c r="D3618" s="376" t="s">
        <v>3603</v>
      </c>
      <c r="E3618" s="376" t="s">
        <v>5632</v>
      </c>
      <c r="F3618" s="488"/>
    </row>
    <row r="3619" ht="15.75" customHeight="1">
      <c r="A3619" s="376">
        <v>39606.0</v>
      </c>
      <c r="B3619" s="380" t="s">
        <v>18207</v>
      </c>
      <c r="C3619" s="376" t="s">
        <v>3602</v>
      </c>
      <c r="D3619" s="376" t="s">
        <v>3603</v>
      </c>
      <c r="E3619" s="376" t="s">
        <v>18209</v>
      </c>
      <c r="F3619" s="487"/>
    </row>
    <row r="3620" ht="15.75" customHeight="1">
      <c r="A3620" s="376">
        <v>39607.0</v>
      </c>
      <c r="B3620" s="380" t="s">
        <v>18211</v>
      </c>
      <c r="C3620" s="376" t="s">
        <v>3602</v>
      </c>
      <c r="D3620" s="376" t="s">
        <v>3603</v>
      </c>
      <c r="E3620" s="376" t="s">
        <v>18156</v>
      </c>
      <c r="F3620" s="488"/>
    </row>
    <row r="3621" ht="15.75" customHeight="1">
      <c r="A3621" s="376">
        <v>39594.0</v>
      </c>
      <c r="B3621" s="380" t="s">
        <v>18212</v>
      </c>
      <c r="C3621" s="376" t="s">
        <v>3602</v>
      </c>
      <c r="D3621" s="376" t="s">
        <v>3653</v>
      </c>
      <c r="E3621" s="376" t="s">
        <v>18214</v>
      </c>
      <c r="F3621" s="487"/>
    </row>
    <row r="3622" ht="15.75" customHeight="1">
      <c r="A3622" s="376">
        <v>39596.0</v>
      </c>
      <c r="B3622" s="380" t="s">
        <v>18217</v>
      </c>
      <c r="C3622" s="376" t="s">
        <v>3602</v>
      </c>
      <c r="D3622" s="376" t="s">
        <v>3603</v>
      </c>
      <c r="E3622" s="376" t="s">
        <v>18218</v>
      </c>
      <c r="F3622" s="488"/>
    </row>
    <row r="3623" ht="15.75" customHeight="1">
      <c r="A3623" s="376">
        <v>39595.0</v>
      </c>
      <c r="B3623" s="380" t="s">
        <v>18219</v>
      </c>
      <c r="C3623" s="376" t="s">
        <v>3602</v>
      </c>
      <c r="D3623" s="376" t="s">
        <v>3603</v>
      </c>
      <c r="E3623" s="376" t="s">
        <v>18222</v>
      </c>
      <c r="F3623" s="487"/>
    </row>
    <row r="3624" ht="15.75" customHeight="1">
      <c r="A3624" s="376">
        <v>39597.0</v>
      </c>
      <c r="B3624" s="380" t="s">
        <v>18224</v>
      </c>
      <c r="C3624" s="376" t="s">
        <v>3602</v>
      </c>
      <c r="D3624" s="376" t="s">
        <v>3603</v>
      </c>
      <c r="E3624" s="376" t="s">
        <v>18226</v>
      </c>
      <c r="F3624" s="488"/>
    </row>
    <row r="3625" ht="15.75" customHeight="1">
      <c r="A3625" s="376">
        <v>20209.0</v>
      </c>
      <c r="B3625" s="380" t="s">
        <v>18230</v>
      </c>
      <c r="C3625" s="376" t="s">
        <v>3730</v>
      </c>
      <c r="D3625" s="376" t="s">
        <v>3603</v>
      </c>
      <c r="E3625" s="376" t="s">
        <v>13991</v>
      </c>
      <c r="F3625" s="487"/>
    </row>
    <row r="3626" ht="15.75" customHeight="1">
      <c r="A3626" s="376">
        <v>4433.0</v>
      </c>
      <c r="B3626" s="380" t="s">
        <v>18235</v>
      </c>
      <c r="C3626" s="376" t="s">
        <v>3730</v>
      </c>
      <c r="D3626" s="376" t="s">
        <v>3603</v>
      </c>
      <c r="E3626" s="376" t="s">
        <v>4595</v>
      </c>
      <c r="F3626" s="488"/>
    </row>
    <row r="3627" ht="15.75" customHeight="1">
      <c r="A3627" s="376">
        <v>10731.0</v>
      </c>
      <c r="B3627" s="380" t="s">
        <v>18238</v>
      </c>
      <c r="C3627" s="376" t="s">
        <v>3627</v>
      </c>
      <c r="D3627" s="376" t="s">
        <v>3653</v>
      </c>
      <c r="E3627" s="376" t="s">
        <v>18240</v>
      </c>
      <c r="F3627" s="487"/>
    </row>
    <row r="3628" ht="15.75" customHeight="1">
      <c r="A3628" s="376">
        <v>4704.0</v>
      </c>
      <c r="B3628" s="380" t="s">
        <v>18242</v>
      </c>
      <c r="C3628" s="376" t="s">
        <v>3627</v>
      </c>
      <c r="D3628" s="376" t="s">
        <v>3603</v>
      </c>
      <c r="E3628" s="376" t="s">
        <v>18244</v>
      </c>
      <c r="F3628" s="488"/>
    </row>
    <row r="3629" ht="15.75" customHeight="1">
      <c r="A3629" s="376">
        <v>10730.0</v>
      </c>
      <c r="B3629" s="380" t="s">
        <v>18246</v>
      </c>
      <c r="C3629" s="376" t="s">
        <v>3627</v>
      </c>
      <c r="D3629" s="376" t="s">
        <v>3603</v>
      </c>
      <c r="E3629" s="376" t="s">
        <v>18247</v>
      </c>
      <c r="F3629" s="487"/>
    </row>
    <row r="3630" ht="15.75" customHeight="1">
      <c r="A3630" s="376">
        <v>4729.0</v>
      </c>
      <c r="B3630" s="380" t="s">
        <v>18248</v>
      </c>
      <c r="C3630" s="376" t="s">
        <v>4550</v>
      </c>
      <c r="D3630" s="376" t="s">
        <v>3603</v>
      </c>
      <c r="E3630" s="376" t="s">
        <v>18249</v>
      </c>
      <c r="F3630" s="488"/>
    </row>
    <row r="3631" ht="15.75" customHeight="1">
      <c r="A3631" s="376">
        <v>4720.0</v>
      </c>
      <c r="B3631" s="380" t="s">
        <v>18250</v>
      </c>
      <c r="C3631" s="376" t="s">
        <v>4550</v>
      </c>
      <c r="D3631" s="376" t="s">
        <v>3603</v>
      </c>
      <c r="E3631" s="376" t="s">
        <v>18252</v>
      </c>
      <c r="F3631" s="487"/>
    </row>
    <row r="3632" ht="15.75" customHeight="1">
      <c r="A3632" s="376">
        <v>4721.0</v>
      </c>
      <c r="B3632" s="380" t="s">
        <v>18255</v>
      </c>
      <c r="C3632" s="376" t="s">
        <v>4550</v>
      </c>
      <c r="D3632" s="376" t="s">
        <v>3603</v>
      </c>
      <c r="E3632" s="376" t="s">
        <v>18256</v>
      </c>
      <c r="F3632" s="488"/>
    </row>
    <row r="3633" ht="15.75" customHeight="1">
      <c r="A3633" s="376">
        <v>4718.0</v>
      </c>
      <c r="B3633" s="380" t="s">
        <v>18259</v>
      </c>
      <c r="C3633" s="376" t="s">
        <v>4550</v>
      </c>
      <c r="D3633" s="376" t="s">
        <v>3653</v>
      </c>
      <c r="E3633" s="376" t="s">
        <v>18256</v>
      </c>
      <c r="F3633" s="487"/>
    </row>
    <row r="3634" ht="15.75" customHeight="1">
      <c r="A3634" s="376">
        <v>4722.0</v>
      </c>
      <c r="B3634" s="380" t="s">
        <v>18261</v>
      </c>
      <c r="C3634" s="376" t="s">
        <v>4550</v>
      </c>
      <c r="D3634" s="376" t="s">
        <v>3603</v>
      </c>
      <c r="E3634" s="376" t="s">
        <v>18256</v>
      </c>
      <c r="F3634" s="488"/>
    </row>
    <row r="3635" ht="15.75" customHeight="1">
      <c r="A3635" s="376">
        <v>4723.0</v>
      </c>
      <c r="B3635" s="380" t="s">
        <v>18265</v>
      </c>
      <c r="C3635" s="376" t="s">
        <v>4550</v>
      </c>
      <c r="D3635" s="376" t="s">
        <v>3603</v>
      </c>
      <c r="E3635" s="376" t="s">
        <v>18266</v>
      </c>
      <c r="F3635" s="487"/>
    </row>
    <row r="3636" ht="15.75" customHeight="1">
      <c r="A3636" s="376">
        <v>4727.0</v>
      </c>
      <c r="B3636" s="380" t="s">
        <v>18270</v>
      </c>
      <c r="C3636" s="376" t="s">
        <v>4550</v>
      </c>
      <c r="D3636" s="376" t="s">
        <v>3603</v>
      </c>
      <c r="E3636" s="376" t="s">
        <v>18272</v>
      </c>
      <c r="F3636" s="488"/>
    </row>
    <row r="3637" ht="15.75" customHeight="1">
      <c r="A3637" s="376">
        <v>4748.0</v>
      </c>
      <c r="B3637" s="380" t="s">
        <v>18274</v>
      </c>
      <c r="C3637" s="376" t="s">
        <v>4550</v>
      </c>
      <c r="D3637" s="376" t="s">
        <v>3603</v>
      </c>
      <c r="E3637" s="376" t="s">
        <v>18276</v>
      </c>
      <c r="F3637" s="487"/>
    </row>
    <row r="3638" ht="15.75" customHeight="1">
      <c r="A3638" s="376">
        <v>4730.0</v>
      </c>
      <c r="B3638" s="380" t="s">
        <v>18278</v>
      </c>
      <c r="C3638" s="376" t="s">
        <v>4550</v>
      </c>
      <c r="D3638" s="376" t="s">
        <v>3603</v>
      </c>
      <c r="E3638" s="376" t="s">
        <v>18279</v>
      </c>
      <c r="F3638" s="488"/>
    </row>
    <row r="3639" ht="15.75" customHeight="1">
      <c r="A3639" s="376">
        <v>13186.0</v>
      </c>
      <c r="B3639" s="380" t="s">
        <v>18282</v>
      </c>
      <c r="C3639" s="376" t="s">
        <v>4550</v>
      </c>
      <c r="D3639" s="376" t="s">
        <v>3629</v>
      </c>
      <c r="E3639" s="376" t="s">
        <v>18283</v>
      </c>
      <c r="F3639" s="487"/>
    </row>
    <row r="3640" ht="15.75" customHeight="1">
      <c r="A3640" s="376">
        <v>10737.0</v>
      </c>
      <c r="B3640" s="380" t="s">
        <v>18285</v>
      </c>
      <c r="C3640" s="376" t="s">
        <v>3627</v>
      </c>
      <c r="D3640" s="376" t="s">
        <v>3603</v>
      </c>
      <c r="E3640" s="376" t="s">
        <v>18286</v>
      </c>
      <c r="F3640" s="488"/>
    </row>
    <row r="3641" ht="15.75" customHeight="1">
      <c r="A3641" s="376">
        <v>10734.0</v>
      </c>
      <c r="B3641" s="380" t="s">
        <v>18288</v>
      </c>
      <c r="C3641" s="376" t="s">
        <v>3627</v>
      </c>
      <c r="D3641" s="376" t="s">
        <v>3603</v>
      </c>
      <c r="E3641" s="376" t="s">
        <v>18291</v>
      </c>
      <c r="F3641" s="487"/>
    </row>
    <row r="3642" ht="15.75" customHeight="1">
      <c r="A3642" s="376">
        <v>4708.0</v>
      </c>
      <c r="B3642" s="380" t="s">
        <v>18292</v>
      </c>
      <c r="C3642" s="376" t="s">
        <v>3627</v>
      </c>
      <c r="D3642" s="376" t="s">
        <v>3603</v>
      </c>
      <c r="E3642" s="376" t="s">
        <v>18293</v>
      </c>
      <c r="F3642" s="488"/>
    </row>
    <row r="3643" ht="15.75" customHeight="1">
      <c r="A3643" s="376">
        <v>4712.0</v>
      </c>
      <c r="B3643" s="380" t="s">
        <v>18297</v>
      </c>
      <c r="C3643" s="376" t="s">
        <v>3627</v>
      </c>
      <c r="D3643" s="376" t="s">
        <v>3603</v>
      </c>
      <c r="E3643" s="376" t="s">
        <v>3680</v>
      </c>
      <c r="F3643" s="487"/>
    </row>
    <row r="3644" ht="15.75" customHeight="1">
      <c r="A3644" s="376">
        <v>4710.0</v>
      </c>
      <c r="B3644" s="380" t="s">
        <v>18300</v>
      </c>
      <c r="C3644" s="376" t="s">
        <v>3627</v>
      </c>
      <c r="D3644" s="376" t="s">
        <v>3603</v>
      </c>
      <c r="E3644" s="376" t="s">
        <v>18303</v>
      </c>
      <c r="F3644" s="488"/>
    </row>
    <row r="3645" ht="15.75" customHeight="1">
      <c r="A3645" s="376">
        <v>4746.0</v>
      </c>
      <c r="B3645" s="380" t="s">
        <v>18304</v>
      </c>
      <c r="C3645" s="376" t="s">
        <v>4550</v>
      </c>
      <c r="D3645" s="376" t="s">
        <v>3603</v>
      </c>
      <c r="E3645" s="376" t="s">
        <v>18307</v>
      </c>
      <c r="F3645" s="487"/>
    </row>
    <row r="3646" ht="15.75" customHeight="1">
      <c r="A3646" s="376">
        <v>4750.0</v>
      </c>
      <c r="B3646" s="380" t="s">
        <v>1633</v>
      </c>
      <c r="C3646" s="376" t="s">
        <v>3637</v>
      </c>
      <c r="D3646" s="376" t="s">
        <v>3653</v>
      </c>
      <c r="E3646" s="376" t="s">
        <v>5448</v>
      </c>
      <c r="F3646" s="488"/>
    </row>
    <row r="3647" ht="15.75" customHeight="1">
      <c r="A3647" s="376">
        <v>41065.0</v>
      </c>
      <c r="B3647" s="380" t="s">
        <v>18312</v>
      </c>
      <c r="C3647" s="376" t="s">
        <v>4564</v>
      </c>
      <c r="D3647" s="376" t="s">
        <v>3603</v>
      </c>
      <c r="E3647" s="376" t="s">
        <v>5451</v>
      </c>
      <c r="F3647" s="487"/>
    </row>
    <row r="3648" ht="15.75" customHeight="1">
      <c r="A3648" s="376">
        <v>34747.0</v>
      </c>
      <c r="B3648" s="380" t="s">
        <v>18315</v>
      </c>
      <c r="C3648" s="376" t="s">
        <v>3730</v>
      </c>
      <c r="D3648" s="376" t="s">
        <v>3603</v>
      </c>
      <c r="E3648" s="376" t="s">
        <v>18317</v>
      </c>
      <c r="F3648" s="488"/>
    </row>
    <row r="3649" ht="15.75" customHeight="1">
      <c r="A3649" s="376">
        <v>4826.0</v>
      </c>
      <c r="B3649" s="380" t="s">
        <v>18319</v>
      </c>
      <c r="C3649" s="376" t="s">
        <v>3730</v>
      </c>
      <c r="D3649" s="376" t="s">
        <v>3603</v>
      </c>
      <c r="E3649" s="376" t="s">
        <v>18320</v>
      </c>
      <c r="F3649" s="487"/>
    </row>
    <row r="3650" ht="15.75" customHeight="1">
      <c r="A3650" s="376">
        <v>41975.0</v>
      </c>
      <c r="B3650" s="380" t="s">
        <v>18322</v>
      </c>
      <c r="C3650" s="376" t="s">
        <v>3627</v>
      </c>
      <c r="D3650" s="376" t="s">
        <v>3603</v>
      </c>
      <c r="E3650" s="376" t="s">
        <v>18324</v>
      </c>
      <c r="F3650" s="488"/>
    </row>
    <row r="3651" ht="15.75" customHeight="1">
      <c r="A3651" s="376">
        <v>4825.0</v>
      </c>
      <c r="B3651" s="380" t="s">
        <v>18326</v>
      </c>
      <c r="C3651" s="376" t="s">
        <v>3730</v>
      </c>
      <c r="D3651" s="376" t="s">
        <v>3603</v>
      </c>
      <c r="E3651" s="376" t="s">
        <v>18330</v>
      </c>
      <c r="F3651" s="487"/>
    </row>
    <row r="3652" ht="15.75" customHeight="1">
      <c r="A3652" s="376">
        <v>34744.0</v>
      </c>
      <c r="B3652" s="380" t="s">
        <v>18332</v>
      </c>
      <c r="C3652" s="376" t="s">
        <v>3627</v>
      </c>
      <c r="D3652" s="376" t="s">
        <v>3603</v>
      </c>
      <c r="E3652" s="376" t="s">
        <v>4264</v>
      </c>
      <c r="F3652" s="488"/>
    </row>
    <row r="3653" ht="15.75" customHeight="1">
      <c r="A3653" s="376">
        <v>39430.0</v>
      </c>
      <c r="B3653" s="380" t="s">
        <v>18335</v>
      </c>
      <c r="C3653" s="376" t="s">
        <v>3602</v>
      </c>
      <c r="D3653" s="376" t="s">
        <v>3603</v>
      </c>
      <c r="E3653" s="376" t="s">
        <v>4858</v>
      </c>
      <c r="F3653" s="487"/>
    </row>
    <row r="3654" ht="15.75" customHeight="1">
      <c r="A3654" s="376">
        <v>39573.0</v>
      </c>
      <c r="B3654" s="380" t="s">
        <v>18337</v>
      </c>
      <c r="C3654" s="376" t="s">
        <v>3602</v>
      </c>
      <c r="D3654" s="376" t="s">
        <v>3603</v>
      </c>
      <c r="E3654" s="376" t="s">
        <v>4972</v>
      </c>
      <c r="F3654" s="488"/>
    </row>
    <row r="3655" ht="15.75" customHeight="1">
      <c r="A3655" s="376">
        <v>38410.0</v>
      </c>
      <c r="B3655" s="380" t="s">
        <v>18341</v>
      </c>
      <c r="C3655" s="376" t="s">
        <v>3602</v>
      </c>
      <c r="D3655" s="376" t="s">
        <v>3603</v>
      </c>
      <c r="E3655" s="376" t="s">
        <v>18342</v>
      </c>
      <c r="F3655" s="487"/>
    </row>
    <row r="3656" ht="15.75" customHeight="1">
      <c r="A3656" s="376">
        <v>41596.0</v>
      </c>
      <c r="B3656" s="380" t="s">
        <v>18345</v>
      </c>
      <c r="C3656" s="376" t="s">
        <v>3745</v>
      </c>
      <c r="D3656" s="376" t="s">
        <v>3603</v>
      </c>
      <c r="E3656" s="376" t="s">
        <v>4174</v>
      </c>
      <c r="F3656" s="488"/>
    </row>
    <row r="3657" ht="15.75" customHeight="1">
      <c r="A3657" s="376">
        <v>41598.0</v>
      </c>
      <c r="B3657" s="380" t="s">
        <v>18349</v>
      </c>
      <c r="C3657" s="376" t="s">
        <v>3745</v>
      </c>
      <c r="D3657" s="376" t="s">
        <v>3603</v>
      </c>
      <c r="E3657" s="376" t="s">
        <v>4174</v>
      </c>
      <c r="F3657" s="487"/>
    </row>
    <row r="3658" ht="15.75" customHeight="1">
      <c r="A3658" s="376">
        <v>41594.0</v>
      </c>
      <c r="B3658" s="380" t="s">
        <v>18351</v>
      </c>
      <c r="C3658" s="376" t="s">
        <v>3745</v>
      </c>
      <c r="D3658" s="376" t="s">
        <v>3603</v>
      </c>
      <c r="E3658" s="376" t="s">
        <v>18354</v>
      </c>
      <c r="F3658" s="488"/>
    </row>
    <row r="3659" ht="15.75" customHeight="1">
      <c r="A3659" s="376">
        <v>4765.0</v>
      </c>
      <c r="B3659" s="380" t="s">
        <v>18356</v>
      </c>
      <c r="C3659" s="376" t="s">
        <v>3730</v>
      </c>
      <c r="D3659" s="376" t="s">
        <v>3603</v>
      </c>
      <c r="E3659" s="376" t="s">
        <v>18357</v>
      </c>
      <c r="F3659" s="487"/>
    </row>
    <row r="3660" ht="15.75" customHeight="1">
      <c r="A3660" s="376">
        <v>10963.0</v>
      </c>
      <c r="B3660" s="380" t="s">
        <v>18359</v>
      </c>
      <c r="C3660" s="376" t="s">
        <v>3730</v>
      </c>
      <c r="D3660" s="376" t="s">
        <v>3603</v>
      </c>
      <c r="E3660" s="376" t="s">
        <v>18361</v>
      </c>
      <c r="F3660" s="488"/>
    </row>
    <row r="3661" ht="15.75" customHeight="1">
      <c r="A3661" s="376">
        <v>34742.0</v>
      </c>
      <c r="B3661" s="380" t="s">
        <v>18363</v>
      </c>
      <c r="C3661" s="376" t="s">
        <v>3745</v>
      </c>
      <c r="D3661" s="376" t="s">
        <v>3603</v>
      </c>
      <c r="E3661" s="376" t="s">
        <v>7542</v>
      </c>
      <c r="F3661" s="487"/>
    </row>
    <row r="3662" ht="15.75" customHeight="1">
      <c r="A3662" s="376">
        <v>4773.0</v>
      </c>
      <c r="B3662" s="380" t="s">
        <v>18366</v>
      </c>
      <c r="C3662" s="376" t="s">
        <v>3730</v>
      </c>
      <c r="D3662" s="376" t="s">
        <v>3603</v>
      </c>
      <c r="E3662" s="376" t="s">
        <v>7095</v>
      </c>
      <c r="F3662" s="488"/>
    </row>
    <row r="3663" ht="15.75" customHeight="1">
      <c r="A3663" s="376">
        <v>4774.0</v>
      </c>
      <c r="B3663" s="380" t="s">
        <v>18371</v>
      </c>
      <c r="C3663" s="376" t="s">
        <v>3745</v>
      </c>
      <c r="D3663" s="376" t="s">
        <v>3603</v>
      </c>
      <c r="E3663" s="376" t="s">
        <v>17480</v>
      </c>
      <c r="F3663" s="487"/>
    </row>
    <row r="3664" ht="15.75" customHeight="1">
      <c r="A3664" s="376">
        <v>43663.0</v>
      </c>
      <c r="B3664" s="380" t="s">
        <v>18374</v>
      </c>
      <c r="C3664" s="376" t="s">
        <v>3745</v>
      </c>
      <c r="D3664" s="376" t="s">
        <v>3603</v>
      </c>
      <c r="E3664" s="376" t="s">
        <v>18376</v>
      </c>
      <c r="F3664" s="488"/>
    </row>
    <row r="3665" ht="15.75" customHeight="1">
      <c r="A3665" s="376">
        <v>4766.0</v>
      </c>
      <c r="B3665" s="380" t="s">
        <v>18379</v>
      </c>
      <c r="C3665" s="376" t="s">
        <v>3745</v>
      </c>
      <c r="D3665" s="376" t="s">
        <v>3603</v>
      </c>
      <c r="E3665" s="376" t="s">
        <v>13912</v>
      </c>
      <c r="F3665" s="487"/>
    </row>
    <row r="3666" ht="15.75" customHeight="1">
      <c r="A3666" s="376">
        <v>43664.0</v>
      </c>
      <c r="B3666" s="380" t="s">
        <v>18381</v>
      </c>
      <c r="C3666" s="376" t="s">
        <v>3745</v>
      </c>
      <c r="D3666" s="376" t="s">
        <v>3603</v>
      </c>
      <c r="E3666" s="376" t="s">
        <v>2712</v>
      </c>
      <c r="F3666" s="488"/>
    </row>
    <row r="3667" ht="15.75" customHeight="1">
      <c r="A3667" s="376">
        <v>43082.0</v>
      </c>
      <c r="B3667" s="380" t="s">
        <v>18383</v>
      </c>
      <c r="C3667" s="376" t="s">
        <v>3745</v>
      </c>
      <c r="D3667" s="376" t="s">
        <v>3653</v>
      </c>
      <c r="E3667" s="376" t="s">
        <v>7542</v>
      </c>
      <c r="F3667" s="487"/>
    </row>
    <row r="3668" ht="15.75" customHeight="1">
      <c r="A3668" s="376">
        <v>40313.0</v>
      </c>
      <c r="B3668" s="380" t="s">
        <v>18387</v>
      </c>
      <c r="C3668" s="376" t="s">
        <v>3745</v>
      </c>
      <c r="D3668" s="376" t="s">
        <v>3653</v>
      </c>
      <c r="E3668" s="376" t="s">
        <v>7542</v>
      </c>
      <c r="F3668" s="488"/>
    </row>
    <row r="3669" ht="15.75" customHeight="1">
      <c r="A3669" s="376">
        <v>13340.0</v>
      </c>
      <c r="B3669" s="380" t="s">
        <v>18391</v>
      </c>
      <c r="C3669" s="376" t="s">
        <v>3730</v>
      </c>
      <c r="D3669" s="376" t="s">
        <v>3603</v>
      </c>
      <c r="E3669" s="376" t="s">
        <v>8295</v>
      </c>
      <c r="F3669" s="487"/>
    </row>
    <row r="3670" ht="15.75" customHeight="1">
      <c r="A3670" s="376">
        <v>10965.0</v>
      </c>
      <c r="B3670" s="380" t="s">
        <v>18392</v>
      </c>
      <c r="C3670" s="376" t="s">
        <v>3730</v>
      </c>
      <c r="D3670" s="376" t="s">
        <v>3603</v>
      </c>
      <c r="E3670" s="376" t="s">
        <v>18395</v>
      </c>
      <c r="F3670" s="488"/>
    </row>
    <row r="3671" ht="15.75" customHeight="1">
      <c r="A3671" s="376">
        <v>43665.0</v>
      </c>
      <c r="B3671" s="380" t="s">
        <v>18392</v>
      </c>
      <c r="C3671" s="376" t="s">
        <v>3745</v>
      </c>
      <c r="D3671" s="376" t="s">
        <v>3603</v>
      </c>
      <c r="E3671" s="376" t="s">
        <v>13912</v>
      </c>
      <c r="F3671" s="487"/>
    </row>
    <row r="3672" ht="15.75" customHeight="1">
      <c r="A3672" s="376">
        <v>10966.0</v>
      </c>
      <c r="B3672" s="380" t="s">
        <v>18399</v>
      </c>
      <c r="C3672" s="376" t="s">
        <v>3745</v>
      </c>
      <c r="D3672" s="376" t="s">
        <v>3603</v>
      </c>
      <c r="E3672" s="376" t="s">
        <v>18376</v>
      </c>
      <c r="F3672" s="488"/>
    </row>
    <row r="3673" ht="15.75" customHeight="1">
      <c r="A3673" s="376">
        <v>43666.0</v>
      </c>
      <c r="B3673" s="380" t="s">
        <v>18402</v>
      </c>
      <c r="C3673" s="376" t="s">
        <v>5950</v>
      </c>
      <c r="D3673" s="376" t="s">
        <v>3603</v>
      </c>
      <c r="E3673" s="376" t="s">
        <v>18376</v>
      </c>
      <c r="F3673" s="487"/>
    </row>
    <row r="3674" ht="15.75" customHeight="1">
      <c r="A3674" s="376">
        <v>40537.0</v>
      </c>
      <c r="B3674" s="380" t="s">
        <v>18403</v>
      </c>
      <c r="C3674" s="376" t="s">
        <v>3745</v>
      </c>
      <c r="D3674" s="376" t="s">
        <v>3603</v>
      </c>
      <c r="E3674" s="376" t="s">
        <v>3014</v>
      </c>
      <c r="F3674" s="488"/>
    </row>
    <row r="3675" ht="15.75" customHeight="1">
      <c r="A3675" s="376">
        <v>40536.0</v>
      </c>
      <c r="B3675" s="380" t="s">
        <v>18407</v>
      </c>
      <c r="C3675" s="376" t="s">
        <v>3745</v>
      </c>
      <c r="D3675" s="376" t="s">
        <v>3603</v>
      </c>
      <c r="E3675" s="376" t="s">
        <v>3014</v>
      </c>
      <c r="F3675" s="487"/>
    </row>
    <row r="3676" ht="15.75" customHeight="1">
      <c r="A3676" s="490">
        <v>43083.0</v>
      </c>
      <c r="B3676" s="380" t="s">
        <v>18411</v>
      </c>
      <c r="C3676" s="376" t="s">
        <v>3745</v>
      </c>
      <c r="D3676" s="376" t="s">
        <v>3603</v>
      </c>
      <c r="E3676" s="376" t="s">
        <v>4000</v>
      </c>
      <c r="F3676" s="488"/>
    </row>
    <row r="3677" ht="15.75" customHeight="1">
      <c r="A3677" s="376">
        <v>40535.0</v>
      </c>
      <c r="B3677" s="380" t="s">
        <v>18414</v>
      </c>
      <c r="C3677" s="376" t="s">
        <v>3745</v>
      </c>
      <c r="D3677" s="376" t="s">
        <v>3603</v>
      </c>
      <c r="E3677" s="376" t="s">
        <v>4000</v>
      </c>
      <c r="F3677" s="487"/>
    </row>
    <row r="3678" ht="15.75" customHeight="1">
      <c r="A3678" s="376">
        <v>39427.0</v>
      </c>
      <c r="B3678" s="380" t="s">
        <v>18418</v>
      </c>
      <c r="C3678" s="376" t="s">
        <v>3730</v>
      </c>
      <c r="D3678" s="376" t="s">
        <v>3603</v>
      </c>
      <c r="E3678" s="376" t="s">
        <v>18421</v>
      </c>
      <c r="F3678" s="488"/>
    </row>
    <row r="3679" ht="15.75" customHeight="1">
      <c r="A3679" s="376">
        <v>39424.0</v>
      </c>
      <c r="B3679" s="380" t="s">
        <v>18424</v>
      </c>
      <c r="C3679" s="376" t="s">
        <v>3730</v>
      </c>
      <c r="D3679" s="376" t="s">
        <v>3603</v>
      </c>
      <c r="E3679" s="376" t="s">
        <v>3846</v>
      </c>
      <c r="F3679" s="487"/>
    </row>
    <row r="3680" ht="15.75" customHeight="1">
      <c r="A3680" s="376">
        <v>39425.0</v>
      </c>
      <c r="B3680" s="380" t="s">
        <v>18426</v>
      </c>
      <c r="C3680" s="376" t="s">
        <v>3730</v>
      </c>
      <c r="D3680" s="376" t="s">
        <v>3603</v>
      </c>
      <c r="E3680" s="376" t="s">
        <v>5517</v>
      </c>
      <c r="F3680" s="488"/>
    </row>
    <row r="3681" ht="15.75" customHeight="1">
      <c r="A3681" s="376">
        <v>40664.0</v>
      </c>
      <c r="B3681" s="380" t="s">
        <v>18430</v>
      </c>
      <c r="C3681" s="376" t="s">
        <v>3745</v>
      </c>
      <c r="D3681" s="376" t="s">
        <v>3603</v>
      </c>
      <c r="E3681" s="376" t="s">
        <v>16099</v>
      </c>
      <c r="F3681" s="487"/>
    </row>
    <row r="3682" ht="15.75" customHeight="1">
      <c r="A3682" s="376">
        <v>34360.0</v>
      </c>
      <c r="B3682" s="380" t="s">
        <v>18435</v>
      </c>
      <c r="C3682" s="376" t="s">
        <v>3745</v>
      </c>
      <c r="D3682" s="376" t="s">
        <v>3603</v>
      </c>
      <c r="E3682" s="376" t="s">
        <v>18438</v>
      </c>
      <c r="F3682" s="488"/>
    </row>
    <row r="3683" ht="15.75" customHeight="1">
      <c r="A3683" s="376">
        <v>20259.0</v>
      </c>
      <c r="B3683" s="380" t="s">
        <v>18440</v>
      </c>
      <c r="C3683" s="376" t="s">
        <v>3730</v>
      </c>
      <c r="D3683" s="376" t="s">
        <v>3629</v>
      </c>
      <c r="E3683" s="376" t="s">
        <v>18442</v>
      </c>
      <c r="F3683" s="487"/>
    </row>
    <row r="3684" ht="15.75" customHeight="1">
      <c r="A3684" s="376">
        <v>14077.0</v>
      </c>
      <c r="B3684" s="380" t="s">
        <v>18445</v>
      </c>
      <c r="C3684" s="376" t="s">
        <v>3730</v>
      </c>
      <c r="D3684" s="376" t="s">
        <v>3629</v>
      </c>
      <c r="E3684" s="376" t="s">
        <v>18447</v>
      </c>
      <c r="F3684" s="488"/>
    </row>
    <row r="3685" ht="15.75" customHeight="1">
      <c r="A3685" s="376">
        <v>3678.0</v>
      </c>
      <c r="B3685" s="380" t="s">
        <v>18451</v>
      </c>
      <c r="C3685" s="376" t="s">
        <v>3730</v>
      </c>
      <c r="D3685" s="376" t="s">
        <v>3629</v>
      </c>
      <c r="E3685" s="376" t="s">
        <v>12493</v>
      </c>
      <c r="F3685" s="487"/>
    </row>
    <row r="3686" ht="15.75" customHeight="1">
      <c r="A3686" s="376">
        <v>39418.0</v>
      </c>
      <c r="B3686" s="380" t="s">
        <v>18457</v>
      </c>
      <c r="C3686" s="376" t="s">
        <v>3730</v>
      </c>
      <c r="D3686" s="376" t="s">
        <v>3603</v>
      </c>
      <c r="E3686" s="376" t="s">
        <v>4832</v>
      </c>
      <c r="F3686" s="488"/>
    </row>
    <row r="3687" ht="15.75" customHeight="1">
      <c r="A3687" s="376">
        <v>39419.0</v>
      </c>
      <c r="B3687" s="380" t="s">
        <v>18459</v>
      </c>
      <c r="C3687" s="376" t="s">
        <v>3730</v>
      </c>
      <c r="D3687" s="376" t="s">
        <v>3603</v>
      </c>
      <c r="E3687" s="376" t="s">
        <v>6658</v>
      </c>
      <c r="F3687" s="487"/>
    </row>
    <row r="3688" ht="15.75" customHeight="1">
      <c r="A3688" s="376">
        <v>39420.0</v>
      </c>
      <c r="B3688" s="380" t="s">
        <v>18462</v>
      </c>
      <c r="C3688" s="376" t="s">
        <v>3730</v>
      </c>
      <c r="D3688" s="376" t="s">
        <v>3603</v>
      </c>
      <c r="E3688" s="376" t="s">
        <v>4115</v>
      </c>
      <c r="F3688" s="488"/>
    </row>
    <row r="3689" ht="15.75" customHeight="1">
      <c r="A3689" s="376">
        <v>39571.0</v>
      </c>
      <c r="B3689" s="380" t="s">
        <v>18465</v>
      </c>
      <c r="C3689" s="376" t="s">
        <v>3730</v>
      </c>
      <c r="D3689" s="376" t="s">
        <v>3603</v>
      </c>
      <c r="E3689" s="376" t="s">
        <v>4814</v>
      </c>
      <c r="F3689" s="487"/>
    </row>
    <row r="3690" ht="15.75" customHeight="1">
      <c r="A3690" s="376">
        <v>39421.0</v>
      </c>
      <c r="B3690" s="380" t="s">
        <v>18468</v>
      </c>
      <c r="C3690" s="376" t="s">
        <v>3730</v>
      </c>
      <c r="D3690" s="376" t="s">
        <v>3603</v>
      </c>
      <c r="E3690" s="376" t="s">
        <v>9802</v>
      </c>
      <c r="F3690" s="488"/>
    </row>
    <row r="3691" ht="15.75" customHeight="1">
      <c r="A3691" s="376">
        <v>39422.0</v>
      </c>
      <c r="B3691" s="380" t="s">
        <v>18469</v>
      </c>
      <c r="C3691" s="376" t="s">
        <v>3730</v>
      </c>
      <c r="D3691" s="376" t="s">
        <v>3653</v>
      </c>
      <c r="E3691" s="376" t="s">
        <v>11205</v>
      </c>
      <c r="F3691" s="487"/>
    </row>
    <row r="3692" ht="15.75" customHeight="1">
      <c r="A3692" s="376">
        <v>39423.0</v>
      </c>
      <c r="B3692" s="380" t="s">
        <v>18472</v>
      </c>
      <c r="C3692" s="376" t="s">
        <v>3730</v>
      </c>
      <c r="D3692" s="376" t="s">
        <v>3603</v>
      </c>
      <c r="E3692" s="376" t="s">
        <v>18376</v>
      </c>
      <c r="F3692" s="488"/>
    </row>
    <row r="3693" ht="15.75" customHeight="1">
      <c r="A3693" s="376">
        <v>39426.0</v>
      </c>
      <c r="B3693" s="380" t="s">
        <v>18475</v>
      </c>
      <c r="C3693" s="376" t="s">
        <v>3730</v>
      </c>
      <c r="D3693" s="376" t="s">
        <v>3603</v>
      </c>
      <c r="E3693" s="376" t="s">
        <v>18476</v>
      </c>
      <c r="F3693" s="487"/>
    </row>
    <row r="3694" ht="15.75" customHeight="1">
      <c r="A3694" s="376">
        <v>39429.0</v>
      </c>
      <c r="B3694" s="380" t="s">
        <v>18478</v>
      </c>
      <c r="C3694" s="376" t="s">
        <v>3730</v>
      </c>
      <c r="D3694" s="376" t="s">
        <v>3603</v>
      </c>
      <c r="E3694" s="376" t="s">
        <v>6805</v>
      </c>
      <c r="F3694" s="488"/>
    </row>
    <row r="3695" ht="15.75" customHeight="1">
      <c r="A3695" s="376">
        <v>39428.0</v>
      </c>
      <c r="B3695" s="380" t="s">
        <v>18480</v>
      </c>
      <c r="C3695" s="376" t="s">
        <v>3730</v>
      </c>
      <c r="D3695" s="376" t="s">
        <v>3603</v>
      </c>
      <c r="E3695" s="376" t="s">
        <v>7439</v>
      </c>
      <c r="F3695" s="487"/>
    </row>
    <row r="3696" ht="15.75" customHeight="1">
      <c r="A3696" s="376">
        <v>39572.0</v>
      </c>
      <c r="B3696" s="380" t="s">
        <v>18483</v>
      </c>
      <c r="C3696" s="376" t="s">
        <v>3730</v>
      </c>
      <c r="D3696" s="376" t="s">
        <v>3603</v>
      </c>
      <c r="E3696" s="376" t="s">
        <v>6113</v>
      </c>
      <c r="F3696" s="488"/>
    </row>
    <row r="3697" ht="15.75" customHeight="1">
      <c r="A3697" s="376">
        <v>39570.0</v>
      </c>
      <c r="B3697" s="380" t="s">
        <v>18486</v>
      </c>
      <c r="C3697" s="376" t="s">
        <v>3730</v>
      </c>
      <c r="D3697" s="376" t="s">
        <v>3603</v>
      </c>
      <c r="E3697" s="376" t="s">
        <v>7001</v>
      </c>
      <c r="F3697" s="487"/>
    </row>
    <row r="3698" ht="15.75" customHeight="1">
      <c r="A3698" s="376">
        <v>39569.0</v>
      </c>
      <c r="B3698" s="380" t="s">
        <v>18490</v>
      </c>
      <c r="C3698" s="376" t="s">
        <v>3730</v>
      </c>
      <c r="D3698" s="376" t="s">
        <v>3603</v>
      </c>
      <c r="E3698" s="376" t="s">
        <v>13002</v>
      </c>
      <c r="F3698" s="488"/>
    </row>
    <row r="3699" ht="15.75" customHeight="1">
      <c r="A3699" s="376">
        <v>11552.0</v>
      </c>
      <c r="B3699" s="380" t="s">
        <v>18493</v>
      </c>
      <c r="C3699" s="376" t="s">
        <v>3730</v>
      </c>
      <c r="D3699" s="376" t="s">
        <v>3603</v>
      </c>
      <c r="E3699" s="376" t="s">
        <v>18495</v>
      </c>
      <c r="F3699" s="487"/>
    </row>
    <row r="3700" ht="15.75" customHeight="1">
      <c r="A3700" s="376">
        <v>40598.0</v>
      </c>
      <c r="B3700" s="380" t="s">
        <v>18496</v>
      </c>
      <c r="C3700" s="376" t="s">
        <v>3745</v>
      </c>
      <c r="D3700" s="376" t="s">
        <v>3603</v>
      </c>
      <c r="E3700" s="376" t="s">
        <v>4002</v>
      </c>
      <c r="F3700" s="488"/>
    </row>
    <row r="3701" ht="15.75" customHeight="1">
      <c r="A3701" s="376">
        <v>39029.0</v>
      </c>
      <c r="B3701" s="380" t="s">
        <v>18500</v>
      </c>
      <c r="C3701" s="376" t="s">
        <v>3730</v>
      </c>
      <c r="D3701" s="376" t="s">
        <v>3603</v>
      </c>
      <c r="E3701" s="376" t="s">
        <v>18503</v>
      </c>
      <c r="F3701" s="487"/>
    </row>
    <row r="3702" ht="15.75" customHeight="1">
      <c r="A3702" s="376">
        <v>39028.0</v>
      </c>
      <c r="B3702" s="380" t="s">
        <v>18504</v>
      </c>
      <c r="C3702" s="376" t="s">
        <v>3730</v>
      </c>
      <c r="D3702" s="376" t="s">
        <v>3603</v>
      </c>
      <c r="E3702" s="376" t="s">
        <v>3994</v>
      </c>
      <c r="F3702" s="488"/>
    </row>
    <row r="3703" ht="15.75" customHeight="1">
      <c r="A3703" s="376">
        <v>39328.0</v>
      </c>
      <c r="B3703" s="380" t="s">
        <v>18509</v>
      </c>
      <c r="C3703" s="376" t="s">
        <v>3730</v>
      </c>
      <c r="D3703" s="376" t="s">
        <v>3603</v>
      </c>
      <c r="E3703" s="376" t="s">
        <v>4915</v>
      </c>
      <c r="F3703" s="487"/>
    </row>
    <row r="3704" ht="15.75" customHeight="1">
      <c r="A3704" s="376">
        <v>38541.0</v>
      </c>
      <c r="B3704" s="380" t="s">
        <v>18512</v>
      </c>
      <c r="C3704" s="376" t="s">
        <v>3602</v>
      </c>
      <c r="D3704" s="376" t="s">
        <v>3603</v>
      </c>
      <c r="E3704" s="376" t="s">
        <v>18515</v>
      </c>
      <c r="F3704" s="488"/>
    </row>
    <row r="3705" ht="15.75" customHeight="1">
      <c r="A3705" s="376">
        <v>38542.0</v>
      </c>
      <c r="B3705" s="380" t="s">
        <v>18517</v>
      </c>
      <c r="C3705" s="376" t="s">
        <v>3602</v>
      </c>
      <c r="D3705" s="376" t="s">
        <v>3603</v>
      </c>
      <c r="E3705" s="376" t="s">
        <v>18519</v>
      </c>
      <c r="F3705" s="487"/>
    </row>
    <row r="3706" ht="15.75" customHeight="1">
      <c r="A3706" s="376">
        <v>38543.0</v>
      </c>
      <c r="B3706" s="380" t="s">
        <v>18521</v>
      </c>
      <c r="C3706" s="376" t="s">
        <v>3602</v>
      </c>
      <c r="D3706" s="376" t="s">
        <v>3603</v>
      </c>
      <c r="E3706" s="376" t="s">
        <v>18523</v>
      </c>
      <c r="F3706" s="488"/>
    </row>
    <row r="3707" ht="15.75" customHeight="1">
      <c r="A3707" s="376">
        <v>40406.0</v>
      </c>
      <c r="B3707" s="380" t="s">
        <v>18524</v>
      </c>
      <c r="C3707" s="376" t="s">
        <v>3602</v>
      </c>
      <c r="D3707" s="376" t="s">
        <v>3603</v>
      </c>
      <c r="E3707" s="376" t="s">
        <v>18527</v>
      </c>
      <c r="F3707" s="487"/>
    </row>
    <row r="3708" ht="15.75" customHeight="1">
      <c r="A3708" s="376">
        <v>40789.0</v>
      </c>
      <c r="B3708" s="380" t="s">
        <v>18529</v>
      </c>
      <c r="C3708" s="376" t="s">
        <v>3602</v>
      </c>
      <c r="D3708" s="376" t="s">
        <v>3603</v>
      </c>
      <c r="E3708" s="376" t="s">
        <v>18530</v>
      </c>
      <c r="F3708" s="488"/>
    </row>
    <row r="3709" ht="15.75" customHeight="1">
      <c r="A3709" s="376">
        <v>40791.0</v>
      </c>
      <c r="B3709" s="380" t="s">
        <v>18533</v>
      </c>
      <c r="C3709" s="376" t="s">
        <v>3602</v>
      </c>
      <c r="D3709" s="376" t="s">
        <v>3603</v>
      </c>
      <c r="E3709" s="376" t="s">
        <v>18535</v>
      </c>
      <c r="F3709" s="487"/>
    </row>
    <row r="3710" ht="15.75" customHeight="1">
      <c r="A3710" s="376">
        <v>11651.0</v>
      </c>
      <c r="B3710" s="380" t="s">
        <v>18536</v>
      </c>
      <c r="C3710" s="376" t="s">
        <v>3602</v>
      </c>
      <c r="D3710" s="376" t="s">
        <v>3603</v>
      </c>
      <c r="E3710" s="376" t="s">
        <v>18538</v>
      </c>
      <c r="F3710" s="488"/>
    </row>
    <row r="3711" ht="15.75" customHeight="1">
      <c r="A3711" s="376">
        <v>42002.0</v>
      </c>
      <c r="B3711" s="380" t="s">
        <v>18541</v>
      </c>
      <c r="C3711" s="376" t="s">
        <v>3602</v>
      </c>
      <c r="D3711" s="376" t="s">
        <v>3603</v>
      </c>
      <c r="E3711" s="376" t="s">
        <v>18542</v>
      </c>
      <c r="F3711" s="487"/>
    </row>
    <row r="3712" ht="15.75" customHeight="1">
      <c r="A3712" s="376">
        <v>40435.0</v>
      </c>
      <c r="B3712" s="380" t="s">
        <v>18545</v>
      </c>
      <c r="C3712" s="376" t="s">
        <v>3602</v>
      </c>
      <c r="D3712" s="376" t="s">
        <v>3603</v>
      </c>
      <c r="E3712" s="376" t="s">
        <v>18546</v>
      </c>
      <c r="F3712" s="488"/>
    </row>
    <row r="3713" ht="15.75" customHeight="1">
      <c r="A3713" s="376">
        <v>39012.0</v>
      </c>
      <c r="B3713" s="380" t="s">
        <v>18548</v>
      </c>
      <c r="C3713" s="376" t="s">
        <v>3602</v>
      </c>
      <c r="D3713" s="376" t="s">
        <v>3603</v>
      </c>
      <c r="E3713" s="376" t="s">
        <v>18551</v>
      </c>
      <c r="F3713" s="487"/>
    </row>
    <row r="3714" ht="15.75" customHeight="1">
      <c r="A3714" s="376">
        <v>13617.0</v>
      </c>
      <c r="B3714" s="380" t="s">
        <v>18552</v>
      </c>
      <c r="C3714" s="376" t="s">
        <v>3602</v>
      </c>
      <c r="D3714" s="376" t="s">
        <v>3603</v>
      </c>
      <c r="E3714" s="376" t="s">
        <v>18555</v>
      </c>
      <c r="F3714" s="488"/>
    </row>
    <row r="3715" ht="15.75" customHeight="1">
      <c r="A3715" s="376">
        <v>5327.0</v>
      </c>
      <c r="B3715" s="380" t="s">
        <v>18556</v>
      </c>
      <c r="C3715" s="376" t="s">
        <v>3745</v>
      </c>
      <c r="D3715" s="376" t="s">
        <v>3603</v>
      </c>
      <c r="E3715" s="376" t="s">
        <v>15252</v>
      </c>
      <c r="F3715" s="487"/>
    </row>
    <row r="3716" ht="15.75" customHeight="1">
      <c r="A3716" s="376">
        <v>35274.0</v>
      </c>
      <c r="B3716" s="380" t="s">
        <v>18559</v>
      </c>
      <c r="C3716" s="376" t="s">
        <v>3730</v>
      </c>
      <c r="D3716" s="376" t="s">
        <v>3603</v>
      </c>
      <c r="E3716" s="376" t="s">
        <v>17785</v>
      </c>
      <c r="F3716" s="488"/>
    </row>
    <row r="3717" ht="15.75" customHeight="1">
      <c r="A3717" s="376">
        <v>35275.0</v>
      </c>
      <c r="B3717" s="380" t="s">
        <v>18562</v>
      </c>
      <c r="C3717" s="376" t="s">
        <v>3730</v>
      </c>
      <c r="D3717" s="376" t="s">
        <v>3603</v>
      </c>
      <c r="E3717" s="376" t="s">
        <v>18565</v>
      </c>
      <c r="F3717" s="487"/>
    </row>
    <row r="3718" ht="15.75" customHeight="1">
      <c r="A3718" s="376">
        <v>35276.0</v>
      </c>
      <c r="B3718" s="380" t="s">
        <v>18566</v>
      </c>
      <c r="C3718" s="376" t="s">
        <v>3730</v>
      </c>
      <c r="D3718" s="376" t="s">
        <v>3603</v>
      </c>
      <c r="E3718" s="376" t="s">
        <v>18567</v>
      </c>
      <c r="F3718" s="488"/>
    </row>
    <row r="3719" ht="15.75" customHeight="1">
      <c r="A3719" s="376">
        <v>38386.0</v>
      </c>
      <c r="B3719" s="380" t="s">
        <v>18571</v>
      </c>
      <c r="C3719" s="376" t="s">
        <v>3602</v>
      </c>
      <c r="D3719" s="376" t="s">
        <v>3603</v>
      </c>
      <c r="E3719" s="376" t="s">
        <v>18572</v>
      </c>
      <c r="F3719" s="487"/>
    </row>
    <row r="3720" ht="15.75" customHeight="1">
      <c r="A3720" s="376">
        <v>11091.0</v>
      </c>
      <c r="B3720" s="380" t="s">
        <v>18573</v>
      </c>
      <c r="C3720" s="376" t="s">
        <v>3602</v>
      </c>
      <c r="D3720" s="376" t="s">
        <v>3603</v>
      </c>
      <c r="E3720" s="376" t="s">
        <v>12994</v>
      </c>
      <c r="F3720" s="488"/>
    </row>
    <row r="3721" ht="15.75" customHeight="1">
      <c r="A3721" s="376">
        <v>37586.0</v>
      </c>
      <c r="B3721" s="380" t="s">
        <v>18577</v>
      </c>
      <c r="C3721" s="376" t="s">
        <v>12958</v>
      </c>
      <c r="D3721" s="376" t="s">
        <v>3629</v>
      </c>
      <c r="E3721" s="376" t="s">
        <v>18579</v>
      </c>
      <c r="F3721" s="487"/>
    </row>
    <row r="3722" ht="15.75" customHeight="1">
      <c r="A3722" s="376">
        <v>37395.0</v>
      </c>
      <c r="B3722" s="380" t="s">
        <v>18580</v>
      </c>
      <c r="C3722" s="376" t="s">
        <v>12958</v>
      </c>
      <c r="D3722" s="376" t="s">
        <v>3629</v>
      </c>
      <c r="E3722" s="376" t="s">
        <v>12754</v>
      </c>
      <c r="F3722" s="488"/>
    </row>
    <row r="3723" ht="15.75" customHeight="1">
      <c r="A3723" s="376">
        <v>14147.0</v>
      </c>
      <c r="B3723" s="380" t="s">
        <v>18583</v>
      </c>
      <c r="C3723" s="376" t="s">
        <v>12958</v>
      </c>
      <c r="D3723" s="376" t="s">
        <v>3629</v>
      </c>
      <c r="E3723" s="376" t="s">
        <v>18584</v>
      </c>
      <c r="F3723" s="487"/>
    </row>
    <row r="3724" ht="15.75" customHeight="1">
      <c r="A3724" s="376">
        <v>37396.0</v>
      </c>
      <c r="B3724" s="380" t="s">
        <v>18586</v>
      </c>
      <c r="C3724" s="376" t="s">
        <v>12958</v>
      </c>
      <c r="D3724" s="376" t="s">
        <v>3629</v>
      </c>
      <c r="E3724" s="376" t="s">
        <v>5503</v>
      </c>
      <c r="F3724" s="488"/>
    </row>
    <row r="3725" ht="15.75" customHeight="1">
      <c r="A3725" s="376">
        <v>37397.0</v>
      </c>
      <c r="B3725" s="380" t="s">
        <v>18588</v>
      </c>
      <c r="C3725" s="376" t="s">
        <v>12958</v>
      </c>
      <c r="D3725" s="376" t="s">
        <v>3629</v>
      </c>
      <c r="E3725" s="376" t="s">
        <v>18590</v>
      </c>
      <c r="F3725" s="487"/>
    </row>
    <row r="3726" ht="15.75" customHeight="1">
      <c r="A3726" s="376">
        <v>11559.0</v>
      </c>
      <c r="B3726" s="380" t="s">
        <v>18591</v>
      </c>
      <c r="C3726" s="376" t="s">
        <v>3602</v>
      </c>
      <c r="D3726" s="376" t="s">
        <v>3603</v>
      </c>
      <c r="E3726" s="376" t="s">
        <v>5076</v>
      </c>
      <c r="F3726" s="488"/>
    </row>
    <row r="3727" ht="15.75" customHeight="1">
      <c r="A3727" s="376">
        <v>444.0</v>
      </c>
      <c r="B3727" s="380" t="s">
        <v>18595</v>
      </c>
      <c r="C3727" s="376" t="s">
        <v>3602</v>
      </c>
      <c r="D3727" s="376" t="s">
        <v>3603</v>
      </c>
      <c r="E3727" s="376" t="s">
        <v>18596</v>
      </c>
      <c r="F3727" s="487"/>
    </row>
    <row r="3728" ht="15.75" customHeight="1">
      <c r="A3728" s="376">
        <v>445.0</v>
      </c>
      <c r="B3728" s="380" t="s">
        <v>18598</v>
      </c>
      <c r="C3728" s="376" t="s">
        <v>3602</v>
      </c>
      <c r="D3728" s="376" t="s">
        <v>3603</v>
      </c>
      <c r="E3728" s="376" t="s">
        <v>18600</v>
      </c>
      <c r="F3728" s="488"/>
    </row>
    <row r="3729" ht="15.75" customHeight="1">
      <c r="A3729" s="376">
        <v>4783.0</v>
      </c>
      <c r="B3729" s="380" t="s">
        <v>1634</v>
      </c>
      <c r="C3729" s="376" t="s">
        <v>3637</v>
      </c>
      <c r="D3729" s="376" t="s">
        <v>3653</v>
      </c>
      <c r="E3729" s="376" t="s">
        <v>5448</v>
      </c>
      <c r="F3729" s="487"/>
    </row>
    <row r="3730" ht="15.75" customHeight="1">
      <c r="A3730" s="376">
        <v>41079.0</v>
      </c>
      <c r="B3730" s="380" t="s">
        <v>18605</v>
      </c>
      <c r="C3730" s="376" t="s">
        <v>4564</v>
      </c>
      <c r="D3730" s="376" t="s">
        <v>3603</v>
      </c>
      <c r="E3730" s="376" t="s">
        <v>5451</v>
      </c>
      <c r="F3730" s="488"/>
    </row>
    <row r="3731" ht="15.75" customHeight="1">
      <c r="A3731" s="376">
        <v>12874.0</v>
      </c>
      <c r="B3731" s="380" t="s">
        <v>18609</v>
      </c>
      <c r="C3731" s="376" t="s">
        <v>3637</v>
      </c>
      <c r="D3731" s="376" t="s">
        <v>3603</v>
      </c>
      <c r="E3731" s="376" t="s">
        <v>5876</v>
      </c>
      <c r="F3731" s="487"/>
    </row>
    <row r="3732" ht="15.75" customHeight="1">
      <c r="A3732" s="376">
        <v>41082.0</v>
      </c>
      <c r="B3732" s="380" t="s">
        <v>18611</v>
      </c>
      <c r="C3732" s="376" t="s">
        <v>4564</v>
      </c>
      <c r="D3732" s="376" t="s">
        <v>3603</v>
      </c>
      <c r="E3732" s="376" t="s">
        <v>18612</v>
      </c>
      <c r="F3732" s="488"/>
    </row>
    <row r="3733" ht="15.75" customHeight="1">
      <c r="A3733" s="376">
        <v>4785.0</v>
      </c>
      <c r="B3733" s="380" t="s">
        <v>18616</v>
      </c>
      <c r="C3733" s="376" t="s">
        <v>3637</v>
      </c>
      <c r="D3733" s="376" t="s">
        <v>3603</v>
      </c>
      <c r="E3733" s="376" t="s">
        <v>11309</v>
      </c>
      <c r="F3733" s="487"/>
    </row>
    <row r="3734" ht="15.75" customHeight="1">
      <c r="A3734" s="376">
        <v>41081.0</v>
      </c>
      <c r="B3734" s="380" t="s">
        <v>18619</v>
      </c>
      <c r="C3734" s="376" t="s">
        <v>4564</v>
      </c>
      <c r="D3734" s="376" t="s">
        <v>3603</v>
      </c>
      <c r="E3734" s="376" t="s">
        <v>18620</v>
      </c>
      <c r="F3734" s="488"/>
    </row>
    <row r="3735" ht="15.75" customHeight="1">
      <c r="A3735" s="376">
        <v>4801.0</v>
      </c>
      <c r="B3735" s="380" t="s">
        <v>18622</v>
      </c>
      <c r="C3735" s="376" t="s">
        <v>3627</v>
      </c>
      <c r="D3735" s="376" t="s">
        <v>3603</v>
      </c>
      <c r="E3735" s="376" t="s">
        <v>18625</v>
      </c>
      <c r="F3735" s="487"/>
    </row>
    <row r="3736" ht="15.75" customHeight="1">
      <c r="A3736" s="376">
        <v>4794.0</v>
      </c>
      <c r="B3736" s="380" t="s">
        <v>18626</v>
      </c>
      <c r="C3736" s="376" t="s">
        <v>3627</v>
      </c>
      <c r="D3736" s="376" t="s">
        <v>3603</v>
      </c>
      <c r="E3736" s="376" t="s">
        <v>18628</v>
      </c>
      <c r="F3736" s="488"/>
    </row>
    <row r="3737" ht="15.75" customHeight="1">
      <c r="A3737" s="376">
        <v>4796.0</v>
      </c>
      <c r="B3737" s="380" t="s">
        <v>18631</v>
      </c>
      <c r="C3737" s="376" t="s">
        <v>3627</v>
      </c>
      <c r="D3737" s="376" t="s">
        <v>3603</v>
      </c>
      <c r="E3737" s="376" t="s">
        <v>18632</v>
      </c>
      <c r="F3737" s="487"/>
    </row>
    <row r="3738" ht="15.75" customHeight="1">
      <c r="A3738" s="376">
        <v>4800.0</v>
      </c>
      <c r="B3738" s="380" t="s">
        <v>18635</v>
      </c>
      <c r="C3738" s="376" t="s">
        <v>3627</v>
      </c>
      <c r="D3738" s="376" t="s">
        <v>3603</v>
      </c>
      <c r="E3738" s="376" t="s">
        <v>5930</v>
      </c>
      <c r="F3738" s="488"/>
    </row>
    <row r="3739" ht="15.75" customHeight="1">
      <c r="A3739" s="376">
        <v>4795.0</v>
      </c>
      <c r="B3739" s="380" t="s">
        <v>18638</v>
      </c>
      <c r="C3739" s="376" t="s">
        <v>3627</v>
      </c>
      <c r="D3739" s="376" t="s">
        <v>3603</v>
      </c>
      <c r="E3739" s="376" t="s">
        <v>18641</v>
      </c>
      <c r="F3739" s="487"/>
    </row>
    <row r="3740" ht="15.75" customHeight="1">
      <c r="A3740" s="376">
        <v>39694.0</v>
      </c>
      <c r="B3740" s="380" t="s">
        <v>18643</v>
      </c>
      <c r="C3740" s="376" t="s">
        <v>3627</v>
      </c>
      <c r="D3740" s="376" t="s">
        <v>3603</v>
      </c>
      <c r="E3740" s="376" t="s">
        <v>18649</v>
      </c>
      <c r="F3740" s="488"/>
    </row>
    <row r="3741" ht="15.75" customHeight="1">
      <c r="A3741" s="376">
        <v>1292.0</v>
      </c>
      <c r="B3741" s="380" t="s">
        <v>18652</v>
      </c>
      <c r="C3741" s="376" t="s">
        <v>3627</v>
      </c>
      <c r="D3741" s="376" t="s">
        <v>3603</v>
      </c>
      <c r="E3741" s="376" t="s">
        <v>11564</v>
      </c>
      <c r="F3741" s="487"/>
    </row>
    <row r="3742" ht="15.75" customHeight="1">
      <c r="A3742" s="376">
        <v>1287.0</v>
      </c>
      <c r="B3742" s="380" t="s">
        <v>18653</v>
      </c>
      <c r="C3742" s="376" t="s">
        <v>3627</v>
      </c>
      <c r="D3742" s="376" t="s">
        <v>3653</v>
      </c>
      <c r="E3742" s="376" t="s">
        <v>18656</v>
      </c>
      <c r="F3742" s="488"/>
    </row>
    <row r="3743" ht="15.75" customHeight="1">
      <c r="A3743" s="376">
        <v>1297.0</v>
      </c>
      <c r="B3743" s="380" t="s">
        <v>18657</v>
      </c>
      <c r="C3743" s="376" t="s">
        <v>3627</v>
      </c>
      <c r="D3743" s="376" t="s">
        <v>3603</v>
      </c>
      <c r="E3743" s="376" t="s">
        <v>6295</v>
      </c>
      <c r="F3743" s="487"/>
    </row>
    <row r="3744" ht="15.75" customHeight="1">
      <c r="A3744" s="376">
        <v>4786.0</v>
      </c>
      <c r="B3744" s="380" t="s">
        <v>18663</v>
      </c>
      <c r="C3744" s="376" t="s">
        <v>3627</v>
      </c>
      <c r="D3744" s="376" t="s">
        <v>3653</v>
      </c>
      <c r="E3744" s="376" t="s">
        <v>18664</v>
      </c>
      <c r="F3744" s="488"/>
    </row>
    <row r="3745" ht="15.75" customHeight="1">
      <c r="A3745" s="376">
        <v>10840.0</v>
      </c>
      <c r="B3745" s="380" t="s">
        <v>18667</v>
      </c>
      <c r="C3745" s="376" t="s">
        <v>3627</v>
      </c>
      <c r="D3745" s="376" t="s">
        <v>3653</v>
      </c>
      <c r="E3745" s="376" t="s">
        <v>18669</v>
      </c>
      <c r="F3745" s="487"/>
    </row>
    <row r="3746" ht="15.75" customHeight="1">
      <c r="A3746" s="376">
        <v>10841.0</v>
      </c>
      <c r="B3746" s="380" t="s">
        <v>18672</v>
      </c>
      <c r="C3746" s="376" t="s">
        <v>3627</v>
      </c>
      <c r="D3746" s="376" t="s">
        <v>3603</v>
      </c>
      <c r="E3746" s="376" t="s">
        <v>18674</v>
      </c>
      <c r="F3746" s="488"/>
    </row>
    <row r="3747" ht="15.75" customHeight="1">
      <c r="A3747" s="376">
        <v>25980.0</v>
      </c>
      <c r="B3747" s="380" t="s">
        <v>18678</v>
      </c>
      <c r="C3747" s="376" t="s">
        <v>3627</v>
      </c>
      <c r="D3747" s="376" t="s">
        <v>3603</v>
      </c>
      <c r="E3747" s="376" t="s">
        <v>7766</v>
      </c>
      <c r="F3747" s="487"/>
    </row>
    <row r="3748" ht="15.75" customHeight="1">
      <c r="A3748" s="376">
        <v>10842.0</v>
      </c>
      <c r="B3748" s="380" t="s">
        <v>18684</v>
      </c>
      <c r="C3748" s="376" t="s">
        <v>3627</v>
      </c>
      <c r="D3748" s="376" t="s">
        <v>3603</v>
      </c>
      <c r="E3748" s="376" t="s">
        <v>18686</v>
      </c>
      <c r="F3748" s="488"/>
    </row>
    <row r="3749" ht="15.75" customHeight="1">
      <c r="A3749" s="376">
        <v>21108.0</v>
      </c>
      <c r="B3749" s="380" t="s">
        <v>18689</v>
      </c>
      <c r="C3749" s="376" t="s">
        <v>3627</v>
      </c>
      <c r="D3749" s="376" t="s">
        <v>3603</v>
      </c>
      <c r="E3749" s="376" t="s">
        <v>18691</v>
      </c>
      <c r="F3749" s="487"/>
    </row>
    <row r="3750" ht="15.75" customHeight="1">
      <c r="A3750" s="376">
        <v>38180.0</v>
      </c>
      <c r="B3750" s="380" t="s">
        <v>18693</v>
      </c>
      <c r="C3750" s="376" t="s">
        <v>3627</v>
      </c>
      <c r="D3750" s="376" t="s">
        <v>3603</v>
      </c>
      <c r="E3750" s="376" t="s">
        <v>18695</v>
      </c>
      <c r="F3750" s="488"/>
    </row>
    <row r="3751" ht="15.75" customHeight="1">
      <c r="A3751" s="376">
        <v>40648.0</v>
      </c>
      <c r="B3751" s="380" t="s">
        <v>18696</v>
      </c>
      <c r="C3751" s="376" t="s">
        <v>3627</v>
      </c>
      <c r="D3751" s="376" t="s">
        <v>3603</v>
      </c>
      <c r="E3751" s="376" t="s">
        <v>18698</v>
      </c>
      <c r="F3751" s="487"/>
    </row>
    <row r="3752" ht="15.75" customHeight="1">
      <c r="A3752" s="376">
        <v>40649.0</v>
      </c>
      <c r="B3752" s="380" t="s">
        <v>18699</v>
      </c>
      <c r="C3752" s="376" t="s">
        <v>3627</v>
      </c>
      <c r="D3752" s="376" t="s">
        <v>3603</v>
      </c>
      <c r="E3752" s="376" t="s">
        <v>18701</v>
      </c>
      <c r="F3752" s="488"/>
    </row>
    <row r="3753" ht="15.75" customHeight="1">
      <c r="A3753" s="376">
        <v>40650.0</v>
      </c>
      <c r="B3753" s="380" t="s">
        <v>18704</v>
      </c>
      <c r="C3753" s="376" t="s">
        <v>3627</v>
      </c>
      <c r="D3753" s="376" t="s">
        <v>3603</v>
      </c>
      <c r="E3753" s="376" t="s">
        <v>18705</v>
      </c>
      <c r="F3753" s="487"/>
    </row>
    <row r="3754" ht="15.75" customHeight="1">
      <c r="A3754" s="376">
        <v>40651.0</v>
      </c>
      <c r="B3754" s="380" t="s">
        <v>18708</v>
      </c>
      <c r="C3754" s="376" t="s">
        <v>3627</v>
      </c>
      <c r="D3754" s="376" t="s">
        <v>3603</v>
      </c>
      <c r="E3754" s="376" t="s">
        <v>18710</v>
      </c>
      <c r="F3754" s="488"/>
    </row>
    <row r="3755" ht="15.75" customHeight="1">
      <c r="A3755" s="376">
        <v>40652.0</v>
      </c>
      <c r="B3755" s="380" t="s">
        <v>18713</v>
      </c>
      <c r="C3755" s="376" t="s">
        <v>3627</v>
      </c>
      <c r="D3755" s="376" t="s">
        <v>3603</v>
      </c>
      <c r="E3755" s="376" t="s">
        <v>18715</v>
      </c>
      <c r="F3755" s="487"/>
    </row>
    <row r="3756" ht="15.75" customHeight="1">
      <c r="A3756" s="376">
        <v>40647.0</v>
      </c>
      <c r="B3756" s="380" t="s">
        <v>18716</v>
      </c>
      <c r="C3756" s="376" t="s">
        <v>3627</v>
      </c>
      <c r="D3756" s="376" t="s">
        <v>3603</v>
      </c>
      <c r="E3756" s="376" t="s">
        <v>18718</v>
      </c>
      <c r="F3756" s="488"/>
    </row>
    <row r="3757" ht="15.75" customHeight="1">
      <c r="A3757" s="376">
        <v>40653.0</v>
      </c>
      <c r="B3757" s="380" t="s">
        <v>18721</v>
      </c>
      <c r="C3757" s="376" t="s">
        <v>3627</v>
      </c>
      <c r="D3757" s="376" t="s">
        <v>3603</v>
      </c>
      <c r="E3757" s="376" t="s">
        <v>10660</v>
      </c>
      <c r="F3757" s="487"/>
    </row>
    <row r="3758" ht="15.75" customHeight="1">
      <c r="A3758" s="376">
        <v>36178.0</v>
      </c>
      <c r="B3758" s="380" t="s">
        <v>18725</v>
      </c>
      <c r="C3758" s="376" t="s">
        <v>3602</v>
      </c>
      <c r="D3758" s="376" t="s">
        <v>3603</v>
      </c>
      <c r="E3758" s="376" t="s">
        <v>7371</v>
      </c>
      <c r="F3758" s="488"/>
    </row>
    <row r="3759" ht="15.75" customHeight="1">
      <c r="A3759" s="376">
        <v>38195.0</v>
      </c>
      <c r="B3759" s="380" t="s">
        <v>18729</v>
      </c>
      <c r="C3759" s="376" t="s">
        <v>3627</v>
      </c>
      <c r="D3759" s="376" t="s">
        <v>3603</v>
      </c>
      <c r="E3759" s="376" t="s">
        <v>18730</v>
      </c>
      <c r="F3759" s="487"/>
    </row>
    <row r="3760" ht="15.75" customHeight="1">
      <c r="A3760" s="376">
        <v>38181.0</v>
      </c>
      <c r="B3760" s="380" t="s">
        <v>18733</v>
      </c>
      <c r="C3760" s="376" t="s">
        <v>3627</v>
      </c>
      <c r="D3760" s="376" t="s">
        <v>3603</v>
      </c>
      <c r="E3760" s="376" t="s">
        <v>18735</v>
      </c>
      <c r="F3760" s="488"/>
    </row>
    <row r="3761" ht="15.75" customHeight="1">
      <c r="A3761" s="376">
        <v>38182.0</v>
      </c>
      <c r="B3761" s="380" t="s">
        <v>18738</v>
      </c>
      <c r="C3761" s="376" t="s">
        <v>3627</v>
      </c>
      <c r="D3761" s="376" t="s">
        <v>3603</v>
      </c>
      <c r="E3761" s="376" t="s">
        <v>18740</v>
      </c>
      <c r="F3761" s="487"/>
    </row>
    <row r="3762" ht="15.75" customHeight="1">
      <c r="A3762" s="376">
        <v>38186.0</v>
      </c>
      <c r="B3762" s="380" t="s">
        <v>18742</v>
      </c>
      <c r="C3762" s="376" t="s">
        <v>3627</v>
      </c>
      <c r="D3762" s="376" t="s">
        <v>3603</v>
      </c>
      <c r="E3762" s="376" t="s">
        <v>18745</v>
      </c>
      <c r="F3762" s="488"/>
    </row>
    <row r="3763" ht="15.75" customHeight="1">
      <c r="A3763" s="376">
        <v>38185.0</v>
      </c>
      <c r="B3763" s="380" t="s">
        <v>18746</v>
      </c>
      <c r="C3763" s="376" t="s">
        <v>3627</v>
      </c>
      <c r="D3763" s="376" t="s">
        <v>3603</v>
      </c>
      <c r="E3763" s="376" t="s">
        <v>18747</v>
      </c>
      <c r="F3763" s="487"/>
    </row>
    <row r="3764" ht="15.75" customHeight="1">
      <c r="A3764" s="376">
        <v>40654.0</v>
      </c>
      <c r="B3764" s="380" t="s">
        <v>18748</v>
      </c>
      <c r="C3764" s="376" t="s">
        <v>3627</v>
      </c>
      <c r="D3764" s="376" t="s">
        <v>3603</v>
      </c>
      <c r="E3764" s="376" t="s">
        <v>18750</v>
      </c>
      <c r="F3764" s="488"/>
    </row>
    <row r="3765" ht="15.75" customHeight="1">
      <c r="A3765" s="376">
        <v>25981.0</v>
      </c>
      <c r="B3765" s="380" t="s">
        <v>18752</v>
      </c>
      <c r="C3765" s="376" t="s">
        <v>3627</v>
      </c>
      <c r="D3765" s="376" t="s">
        <v>3603</v>
      </c>
      <c r="E3765" s="376" t="s">
        <v>18753</v>
      </c>
      <c r="F3765" s="487"/>
    </row>
    <row r="3766" ht="15.75" customHeight="1">
      <c r="A3766" s="376">
        <v>4822.0</v>
      </c>
      <c r="B3766" s="380" t="s">
        <v>18756</v>
      </c>
      <c r="C3766" s="376" t="s">
        <v>3627</v>
      </c>
      <c r="D3766" s="376" t="s">
        <v>3603</v>
      </c>
      <c r="E3766" s="376" t="s">
        <v>18757</v>
      </c>
      <c r="F3766" s="488"/>
    </row>
    <row r="3767" ht="15.75" customHeight="1">
      <c r="A3767" s="376">
        <v>4818.0</v>
      </c>
      <c r="B3767" s="380" t="s">
        <v>18760</v>
      </c>
      <c r="C3767" s="376" t="s">
        <v>3627</v>
      </c>
      <c r="D3767" s="376" t="s">
        <v>3653</v>
      </c>
      <c r="E3767" s="376" t="s">
        <v>18761</v>
      </c>
      <c r="F3767" s="487"/>
    </row>
    <row r="3768" ht="15.75" customHeight="1">
      <c r="A3768" s="376">
        <v>39567.0</v>
      </c>
      <c r="B3768" s="380" t="s">
        <v>18762</v>
      </c>
      <c r="C3768" s="376" t="s">
        <v>3627</v>
      </c>
      <c r="D3768" s="376" t="s">
        <v>3603</v>
      </c>
      <c r="E3768" s="376" t="s">
        <v>6260</v>
      </c>
      <c r="F3768" s="488"/>
    </row>
    <row r="3769" ht="15.75" customHeight="1">
      <c r="A3769" s="376">
        <v>39566.0</v>
      </c>
      <c r="B3769" s="380" t="s">
        <v>18765</v>
      </c>
      <c r="C3769" s="376" t="s">
        <v>3627</v>
      </c>
      <c r="D3769" s="376" t="s">
        <v>3603</v>
      </c>
      <c r="E3769" s="376" t="s">
        <v>18766</v>
      </c>
      <c r="F3769" s="487"/>
    </row>
    <row r="3770" ht="15.75" customHeight="1">
      <c r="A3770" s="376">
        <v>11062.0</v>
      </c>
      <c r="B3770" s="380" t="s">
        <v>18768</v>
      </c>
      <c r="C3770" s="376" t="s">
        <v>3627</v>
      </c>
      <c r="D3770" s="376" t="s">
        <v>3603</v>
      </c>
      <c r="E3770" s="376" t="s">
        <v>18771</v>
      </c>
      <c r="F3770" s="488"/>
    </row>
    <row r="3771" ht="15.75" customHeight="1">
      <c r="A3771" s="376">
        <v>11063.0</v>
      </c>
      <c r="B3771" s="380" t="s">
        <v>18772</v>
      </c>
      <c r="C3771" s="376" t="s">
        <v>3627</v>
      </c>
      <c r="D3771" s="376" t="s">
        <v>3603</v>
      </c>
      <c r="E3771" s="376" t="s">
        <v>18775</v>
      </c>
      <c r="F3771" s="487"/>
    </row>
    <row r="3772" ht="15.75" customHeight="1">
      <c r="A3772" s="376">
        <v>13521.0</v>
      </c>
      <c r="B3772" s="380" t="s">
        <v>18777</v>
      </c>
      <c r="C3772" s="376" t="s">
        <v>3602</v>
      </c>
      <c r="D3772" s="376" t="s">
        <v>3603</v>
      </c>
      <c r="E3772" s="376" t="s">
        <v>18779</v>
      </c>
      <c r="F3772" s="488"/>
    </row>
    <row r="3773" ht="15.75" customHeight="1">
      <c r="A3773" s="376">
        <v>10851.0</v>
      </c>
      <c r="B3773" s="380" t="s">
        <v>18782</v>
      </c>
      <c r="C3773" s="376" t="s">
        <v>3602</v>
      </c>
      <c r="D3773" s="376" t="s">
        <v>3603</v>
      </c>
      <c r="E3773" s="376" t="s">
        <v>18783</v>
      </c>
      <c r="F3773" s="487"/>
    </row>
    <row r="3774" ht="15.75" customHeight="1">
      <c r="A3774" s="376">
        <v>39515.0</v>
      </c>
      <c r="B3774" s="380" t="s">
        <v>18787</v>
      </c>
      <c r="C3774" s="376" t="s">
        <v>3602</v>
      </c>
      <c r="D3774" s="376" t="s">
        <v>3603</v>
      </c>
      <c r="E3774" s="376" t="s">
        <v>18788</v>
      </c>
      <c r="F3774" s="488"/>
    </row>
    <row r="3775" ht="15.75" customHeight="1">
      <c r="A3775" s="376">
        <v>39516.0</v>
      </c>
      <c r="B3775" s="380" t="s">
        <v>18791</v>
      </c>
      <c r="C3775" s="376" t="s">
        <v>3602</v>
      </c>
      <c r="D3775" s="376" t="s">
        <v>3603</v>
      </c>
      <c r="E3775" s="376" t="s">
        <v>6900</v>
      </c>
      <c r="F3775" s="487"/>
    </row>
    <row r="3776" ht="15.75" customHeight="1">
      <c r="A3776" s="376">
        <v>39514.0</v>
      </c>
      <c r="B3776" s="380" t="s">
        <v>18793</v>
      </c>
      <c r="C3776" s="376" t="s">
        <v>3602</v>
      </c>
      <c r="D3776" s="376" t="s">
        <v>3653</v>
      </c>
      <c r="E3776" s="376" t="s">
        <v>5305</v>
      </c>
      <c r="F3776" s="488"/>
    </row>
    <row r="3777" ht="15.75" customHeight="1">
      <c r="A3777" s="376">
        <v>4812.0</v>
      </c>
      <c r="B3777" s="380" t="s">
        <v>18796</v>
      </c>
      <c r="C3777" s="376" t="s">
        <v>3627</v>
      </c>
      <c r="D3777" s="376" t="s">
        <v>3653</v>
      </c>
      <c r="E3777" s="376" t="s">
        <v>4612</v>
      </c>
      <c r="F3777" s="487"/>
    </row>
    <row r="3778" ht="15.75" customHeight="1">
      <c r="A3778" s="376">
        <v>10849.0</v>
      </c>
      <c r="B3778" s="380" t="s">
        <v>18799</v>
      </c>
      <c r="C3778" s="376" t="s">
        <v>3602</v>
      </c>
      <c r="D3778" s="376" t="s">
        <v>3603</v>
      </c>
      <c r="E3778" s="376" t="s">
        <v>18801</v>
      </c>
      <c r="F3778" s="488"/>
    </row>
    <row r="3779" ht="15.75" customHeight="1">
      <c r="A3779" s="376">
        <v>10848.0</v>
      </c>
      <c r="B3779" s="380" t="s">
        <v>18802</v>
      </c>
      <c r="C3779" s="376" t="s">
        <v>3602</v>
      </c>
      <c r="D3779" s="376" t="s">
        <v>3603</v>
      </c>
      <c r="E3779" s="376" t="s">
        <v>18805</v>
      </c>
      <c r="F3779" s="487"/>
    </row>
    <row r="3780" ht="15.75" customHeight="1">
      <c r="A3780" s="376">
        <v>4813.0</v>
      </c>
      <c r="B3780" s="380" t="s">
        <v>18807</v>
      </c>
      <c r="C3780" s="376" t="s">
        <v>3627</v>
      </c>
      <c r="D3780" s="376" t="s">
        <v>3653</v>
      </c>
      <c r="E3780" s="376" t="s">
        <v>18808</v>
      </c>
      <c r="F3780" s="488"/>
    </row>
    <row r="3781" ht="15.75" customHeight="1">
      <c r="A3781" s="376">
        <v>37560.0</v>
      </c>
      <c r="B3781" s="380" t="s">
        <v>18811</v>
      </c>
      <c r="C3781" s="376" t="s">
        <v>3602</v>
      </c>
      <c r="D3781" s="376" t="s">
        <v>3603</v>
      </c>
      <c r="E3781" s="376" t="s">
        <v>18812</v>
      </c>
      <c r="F3781" s="487"/>
    </row>
    <row r="3782" ht="15.75" customHeight="1">
      <c r="A3782" s="376">
        <v>37557.0</v>
      </c>
      <c r="B3782" s="380" t="s">
        <v>18813</v>
      </c>
      <c r="C3782" s="376" t="s">
        <v>3602</v>
      </c>
      <c r="D3782" s="376" t="s">
        <v>3603</v>
      </c>
      <c r="E3782" s="376" t="s">
        <v>18816</v>
      </c>
      <c r="F3782" s="488"/>
    </row>
    <row r="3783" ht="15.75" customHeight="1">
      <c r="A3783" s="376">
        <v>37556.0</v>
      </c>
      <c r="B3783" s="380" t="s">
        <v>18818</v>
      </c>
      <c r="C3783" s="376" t="s">
        <v>3602</v>
      </c>
      <c r="D3783" s="376" t="s">
        <v>3603</v>
      </c>
      <c r="E3783" s="376" t="s">
        <v>18820</v>
      </c>
      <c r="F3783" s="487"/>
    </row>
    <row r="3784" ht="15.75" customHeight="1">
      <c r="A3784" s="376">
        <v>37559.0</v>
      </c>
      <c r="B3784" s="380" t="s">
        <v>18822</v>
      </c>
      <c r="C3784" s="376" t="s">
        <v>3602</v>
      </c>
      <c r="D3784" s="376" t="s">
        <v>3603</v>
      </c>
      <c r="E3784" s="376" t="s">
        <v>18824</v>
      </c>
      <c r="F3784" s="488"/>
    </row>
    <row r="3785" ht="15.75" customHeight="1">
      <c r="A3785" s="376">
        <v>37539.0</v>
      </c>
      <c r="B3785" s="380" t="s">
        <v>18826</v>
      </c>
      <c r="C3785" s="376" t="s">
        <v>3602</v>
      </c>
      <c r="D3785" s="376" t="s">
        <v>3653</v>
      </c>
      <c r="E3785" s="376" t="s">
        <v>15037</v>
      </c>
      <c r="F3785" s="487"/>
    </row>
    <row r="3786" ht="15.75" customHeight="1">
      <c r="A3786" s="376">
        <v>37558.0</v>
      </c>
      <c r="B3786" s="380" t="s">
        <v>18828</v>
      </c>
      <c r="C3786" s="376" t="s">
        <v>3602</v>
      </c>
      <c r="D3786" s="376" t="s">
        <v>3603</v>
      </c>
      <c r="E3786" s="376" t="s">
        <v>18831</v>
      </c>
      <c r="F3786" s="488"/>
    </row>
    <row r="3787" ht="15.75" customHeight="1">
      <c r="A3787" s="376">
        <v>34723.0</v>
      </c>
      <c r="B3787" s="380" t="s">
        <v>18833</v>
      </c>
      <c r="C3787" s="376" t="s">
        <v>3627</v>
      </c>
      <c r="D3787" s="376" t="s">
        <v>3603</v>
      </c>
      <c r="E3787" s="376" t="s">
        <v>18836</v>
      </c>
      <c r="F3787" s="487"/>
    </row>
    <row r="3788" ht="15.75" customHeight="1">
      <c r="A3788" s="376">
        <v>34721.0</v>
      </c>
      <c r="B3788" s="380" t="s">
        <v>18839</v>
      </c>
      <c r="C3788" s="376" t="s">
        <v>3627</v>
      </c>
      <c r="D3788" s="376" t="s">
        <v>3603</v>
      </c>
      <c r="E3788" s="376" t="s">
        <v>18840</v>
      </c>
      <c r="F3788" s="488"/>
    </row>
    <row r="3789" ht="15.75" customHeight="1">
      <c r="A3789" s="376">
        <v>4309.0</v>
      </c>
      <c r="B3789" s="380" t="s">
        <v>18843</v>
      </c>
      <c r="C3789" s="376" t="s">
        <v>3602</v>
      </c>
      <c r="D3789" s="376" t="s">
        <v>3603</v>
      </c>
      <c r="E3789" s="376" t="s">
        <v>4105</v>
      </c>
      <c r="F3789" s="487"/>
    </row>
    <row r="3790" ht="15.75" customHeight="1">
      <c r="A3790" s="376">
        <v>4307.0</v>
      </c>
      <c r="B3790" s="380" t="s">
        <v>18845</v>
      </c>
      <c r="C3790" s="376" t="s">
        <v>3602</v>
      </c>
      <c r="D3790" s="376" t="s">
        <v>3603</v>
      </c>
      <c r="E3790" s="376" t="s">
        <v>7463</v>
      </c>
      <c r="F3790" s="488"/>
    </row>
    <row r="3791" ht="15.75" customHeight="1">
      <c r="A3791" s="376">
        <v>10850.0</v>
      </c>
      <c r="B3791" s="380" t="s">
        <v>18849</v>
      </c>
      <c r="C3791" s="376" t="s">
        <v>3602</v>
      </c>
      <c r="D3791" s="376" t="s">
        <v>3603</v>
      </c>
      <c r="E3791" s="376" t="s">
        <v>18664</v>
      </c>
      <c r="F3791" s="487"/>
    </row>
    <row r="3792" ht="15.75" customHeight="1">
      <c r="A3792" s="376">
        <v>42438.0</v>
      </c>
      <c r="B3792" s="380" t="s">
        <v>18852</v>
      </c>
      <c r="C3792" s="376" t="s">
        <v>3602</v>
      </c>
      <c r="D3792" s="376" t="s">
        <v>3629</v>
      </c>
      <c r="E3792" s="376" t="s">
        <v>18855</v>
      </c>
      <c r="F3792" s="488"/>
    </row>
    <row r="3793" ht="15.75" customHeight="1">
      <c r="A3793" s="376">
        <v>4792.0</v>
      </c>
      <c r="B3793" s="380" t="s">
        <v>18857</v>
      </c>
      <c r="C3793" s="376" t="s">
        <v>3627</v>
      </c>
      <c r="D3793" s="376" t="s">
        <v>3603</v>
      </c>
      <c r="E3793" s="376" t="s">
        <v>18859</v>
      </c>
      <c r="F3793" s="487"/>
    </row>
    <row r="3794" ht="15.75" customHeight="1">
      <c r="A3794" s="376">
        <v>4790.0</v>
      </c>
      <c r="B3794" s="380" t="s">
        <v>18861</v>
      </c>
      <c r="C3794" s="376" t="s">
        <v>3627</v>
      </c>
      <c r="D3794" s="376" t="s">
        <v>3653</v>
      </c>
      <c r="E3794" s="376" t="s">
        <v>18862</v>
      </c>
      <c r="F3794" s="488"/>
    </row>
    <row r="3795" ht="15.75" customHeight="1">
      <c r="A3795" s="376">
        <v>40671.0</v>
      </c>
      <c r="B3795" s="380" t="s">
        <v>18866</v>
      </c>
      <c r="C3795" s="376" t="s">
        <v>3627</v>
      </c>
      <c r="D3795" s="376" t="s">
        <v>3603</v>
      </c>
      <c r="E3795" s="376" t="s">
        <v>18868</v>
      </c>
      <c r="F3795" s="487"/>
    </row>
    <row r="3796" ht="15.75" customHeight="1">
      <c r="A3796" s="376">
        <v>7552.0</v>
      </c>
      <c r="B3796" s="380" t="s">
        <v>18871</v>
      </c>
      <c r="C3796" s="376" t="s">
        <v>3602</v>
      </c>
      <c r="D3796" s="376" t="s">
        <v>3629</v>
      </c>
      <c r="E3796" s="376" t="s">
        <v>11249</v>
      </c>
      <c r="F3796" s="488"/>
    </row>
    <row r="3797" ht="15.75" customHeight="1">
      <c r="A3797" s="376">
        <v>4893.0</v>
      </c>
      <c r="B3797" s="380" t="s">
        <v>18875</v>
      </c>
      <c r="C3797" s="376" t="s">
        <v>3602</v>
      </c>
      <c r="D3797" s="376" t="s">
        <v>3603</v>
      </c>
      <c r="E3797" s="376" t="s">
        <v>6682</v>
      </c>
      <c r="F3797" s="487"/>
    </row>
    <row r="3798" ht="15.75" customHeight="1">
      <c r="A3798" s="376">
        <v>4894.0</v>
      </c>
      <c r="B3798" s="380" t="s">
        <v>18878</v>
      </c>
      <c r="C3798" s="376" t="s">
        <v>3602</v>
      </c>
      <c r="D3798" s="376" t="s">
        <v>3603</v>
      </c>
      <c r="E3798" s="376" t="s">
        <v>13554</v>
      </c>
      <c r="F3798" s="488"/>
    </row>
    <row r="3799" ht="15.75" customHeight="1">
      <c r="A3799" s="376">
        <v>4888.0</v>
      </c>
      <c r="B3799" s="380" t="s">
        <v>18881</v>
      </c>
      <c r="C3799" s="376" t="s">
        <v>3602</v>
      </c>
      <c r="D3799" s="376" t="s">
        <v>3603</v>
      </c>
      <c r="E3799" s="376" t="s">
        <v>5250</v>
      </c>
      <c r="F3799" s="487"/>
    </row>
    <row r="3800" ht="15.75" customHeight="1">
      <c r="A3800" s="376">
        <v>4890.0</v>
      </c>
      <c r="B3800" s="380" t="s">
        <v>18886</v>
      </c>
      <c r="C3800" s="376" t="s">
        <v>3602</v>
      </c>
      <c r="D3800" s="376" t="s">
        <v>3603</v>
      </c>
      <c r="E3800" s="376" t="s">
        <v>9584</v>
      </c>
      <c r="F3800" s="488"/>
    </row>
    <row r="3801" ht="15.75" customHeight="1">
      <c r="A3801" s="376">
        <v>12411.0</v>
      </c>
      <c r="B3801" s="380" t="s">
        <v>18890</v>
      </c>
      <c r="C3801" s="376" t="s">
        <v>3602</v>
      </c>
      <c r="D3801" s="376" t="s">
        <v>3603</v>
      </c>
      <c r="E3801" s="376" t="s">
        <v>12697</v>
      </c>
      <c r="F3801" s="487"/>
    </row>
    <row r="3802" ht="15.75" customHeight="1">
      <c r="A3802" s="376">
        <v>4891.0</v>
      </c>
      <c r="B3802" s="380" t="s">
        <v>18893</v>
      </c>
      <c r="C3802" s="376" t="s">
        <v>3602</v>
      </c>
      <c r="D3802" s="376" t="s">
        <v>3603</v>
      </c>
      <c r="E3802" s="376" t="s">
        <v>18894</v>
      </c>
      <c r="F3802" s="488"/>
    </row>
    <row r="3803" ht="15.75" customHeight="1">
      <c r="A3803" s="376">
        <v>4889.0</v>
      </c>
      <c r="B3803" s="380" t="s">
        <v>18897</v>
      </c>
      <c r="C3803" s="376" t="s">
        <v>3602</v>
      </c>
      <c r="D3803" s="376" t="s">
        <v>3603</v>
      </c>
      <c r="E3803" s="376" t="s">
        <v>5910</v>
      </c>
      <c r="F3803" s="487"/>
    </row>
    <row r="3804" ht="15.75" customHeight="1">
      <c r="A3804" s="376">
        <v>4892.0</v>
      </c>
      <c r="B3804" s="380" t="s">
        <v>18899</v>
      </c>
      <c r="C3804" s="376" t="s">
        <v>3602</v>
      </c>
      <c r="D3804" s="376" t="s">
        <v>3603</v>
      </c>
      <c r="E3804" s="376" t="s">
        <v>18902</v>
      </c>
      <c r="F3804" s="488"/>
    </row>
    <row r="3805" ht="15.75" customHeight="1">
      <c r="A3805" s="376">
        <v>12412.0</v>
      </c>
      <c r="B3805" s="380" t="s">
        <v>18905</v>
      </c>
      <c r="C3805" s="376" t="s">
        <v>3602</v>
      </c>
      <c r="D3805" s="376" t="s">
        <v>3603</v>
      </c>
      <c r="E3805" s="376" t="s">
        <v>18908</v>
      </c>
      <c r="F3805" s="487"/>
    </row>
    <row r="3806" ht="15.75" customHeight="1">
      <c r="A3806" s="376">
        <v>11073.0</v>
      </c>
      <c r="B3806" s="380" t="s">
        <v>18909</v>
      </c>
      <c r="C3806" s="376" t="s">
        <v>3602</v>
      </c>
      <c r="D3806" s="376" t="s">
        <v>3603</v>
      </c>
      <c r="E3806" s="376" t="s">
        <v>4863</v>
      </c>
      <c r="F3806" s="488"/>
    </row>
    <row r="3807" ht="15.75" customHeight="1">
      <c r="A3807" s="376">
        <v>11071.0</v>
      </c>
      <c r="B3807" s="380" t="s">
        <v>18913</v>
      </c>
      <c r="C3807" s="376" t="s">
        <v>3602</v>
      </c>
      <c r="D3807" s="376" t="s">
        <v>3603</v>
      </c>
      <c r="E3807" s="376" t="s">
        <v>9184</v>
      </c>
      <c r="F3807" s="487"/>
    </row>
    <row r="3808" ht="15.75" customHeight="1">
      <c r="A3808" s="376">
        <v>11072.0</v>
      </c>
      <c r="B3808" s="380" t="s">
        <v>18914</v>
      </c>
      <c r="C3808" s="376" t="s">
        <v>3602</v>
      </c>
      <c r="D3808" s="376" t="s">
        <v>3603</v>
      </c>
      <c r="E3808" s="376" t="s">
        <v>3879</v>
      </c>
      <c r="F3808" s="488"/>
    </row>
    <row r="3809" ht="15.75" customHeight="1">
      <c r="A3809" s="376">
        <v>4895.0</v>
      </c>
      <c r="B3809" s="380" t="s">
        <v>18918</v>
      </c>
      <c r="C3809" s="376" t="s">
        <v>3602</v>
      </c>
      <c r="D3809" s="376" t="s">
        <v>3603</v>
      </c>
      <c r="E3809" s="376" t="s">
        <v>5327</v>
      </c>
      <c r="F3809" s="487"/>
    </row>
    <row r="3810" ht="15.75" customHeight="1">
      <c r="A3810" s="376">
        <v>4907.0</v>
      </c>
      <c r="B3810" s="380" t="s">
        <v>18921</v>
      </c>
      <c r="C3810" s="376" t="s">
        <v>3602</v>
      </c>
      <c r="D3810" s="376" t="s">
        <v>3629</v>
      </c>
      <c r="E3810" s="376" t="s">
        <v>18922</v>
      </c>
      <c r="F3810" s="488"/>
    </row>
    <row r="3811" ht="15.75" customHeight="1">
      <c r="A3811" s="376">
        <v>4902.0</v>
      </c>
      <c r="B3811" s="380" t="s">
        <v>18925</v>
      </c>
      <c r="C3811" s="376" t="s">
        <v>3602</v>
      </c>
      <c r="D3811" s="376" t="s">
        <v>3629</v>
      </c>
      <c r="E3811" s="376" t="s">
        <v>14978</v>
      </c>
      <c r="F3811" s="487"/>
    </row>
    <row r="3812" ht="15.75" customHeight="1">
      <c r="A3812" s="376">
        <v>4908.0</v>
      </c>
      <c r="B3812" s="380" t="s">
        <v>18928</v>
      </c>
      <c r="C3812" s="376" t="s">
        <v>3602</v>
      </c>
      <c r="D3812" s="376" t="s">
        <v>3629</v>
      </c>
      <c r="E3812" s="376" t="s">
        <v>18930</v>
      </c>
      <c r="F3812" s="488"/>
    </row>
    <row r="3813" ht="15.75" customHeight="1">
      <c r="A3813" s="376">
        <v>4909.0</v>
      </c>
      <c r="B3813" s="380" t="s">
        <v>18931</v>
      </c>
      <c r="C3813" s="376" t="s">
        <v>3602</v>
      </c>
      <c r="D3813" s="376" t="s">
        <v>3629</v>
      </c>
      <c r="E3813" s="376" t="s">
        <v>18935</v>
      </c>
      <c r="F3813" s="487"/>
    </row>
    <row r="3814" ht="15.75" customHeight="1">
      <c r="A3814" s="376">
        <v>4903.0</v>
      </c>
      <c r="B3814" s="380" t="s">
        <v>18938</v>
      </c>
      <c r="C3814" s="376" t="s">
        <v>3602</v>
      </c>
      <c r="D3814" s="376" t="s">
        <v>3629</v>
      </c>
      <c r="E3814" s="376" t="s">
        <v>18940</v>
      </c>
      <c r="F3814" s="488"/>
    </row>
    <row r="3815" ht="15.75" customHeight="1">
      <c r="A3815" s="376">
        <v>4897.0</v>
      </c>
      <c r="B3815" s="380" t="s">
        <v>18942</v>
      </c>
      <c r="C3815" s="376" t="s">
        <v>3602</v>
      </c>
      <c r="D3815" s="376" t="s">
        <v>3603</v>
      </c>
      <c r="E3815" s="376" t="s">
        <v>6231</v>
      </c>
      <c r="F3815" s="487"/>
    </row>
    <row r="3816" ht="15.75" customHeight="1">
      <c r="A3816" s="376">
        <v>4896.0</v>
      </c>
      <c r="B3816" s="380" t="s">
        <v>18945</v>
      </c>
      <c r="C3816" s="376" t="s">
        <v>3602</v>
      </c>
      <c r="D3816" s="376" t="s">
        <v>3603</v>
      </c>
      <c r="E3816" s="376" t="s">
        <v>6022</v>
      </c>
      <c r="F3816" s="488"/>
    </row>
    <row r="3817" ht="15.75" customHeight="1">
      <c r="A3817" s="376">
        <v>4900.0</v>
      </c>
      <c r="B3817" s="380" t="s">
        <v>18948</v>
      </c>
      <c r="C3817" s="376" t="s">
        <v>3602</v>
      </c>
      <c r="D3817" s="376" t="s">
        <v>3603</v>
      </c>
      <c r="E3817" s="376" t="s">
        <v>6919</v>
      </c>
      <c r="F3817" s="487"/>
    </row>
    <row r="3818" ht="15.75" customHeight="1">
      <c r="A3818" s="376">
        <v>4898.0</v>
      </c>
      <c r="B3818" s="380" t="s">
        <v>18949</v>
      </c>
      <c r="C3818" s="376" t="s">
        <v>3602</v>
      </c>
      <c r="D3818" s="376" t="s">
        <v>3603</v>
      </c>
      <c r="E3818" s="376" t="s">
        <v>13079</v>
      </c>
      <c r="F3818" s="488"/>
    </row>
    <row r="3819" ht="15.75" customHeight="1">
      <c r="A3819" s="376">
        <v>4899.0</v>
      </c>
      <c r="B3819" s="380" t="s">
        <v>18952</v>
      </c>
      <c r="C3819" s="376" t="s">
        <v>3602</v>
      </c>
      <c r="D3819" s="376" t="s">
        <v>3603</v>
      </c>
      <c r="E3819" s="376" t="s">
        <v>18955</v>
      </c>
      <c r="F3819" s="487"/>
    </row>
    <row r="3820" ht="15.75" customHeight="1">
      <c r="A3820" s="376">
        <v>11096.0</v>
      </c>
      <c r="B3820" s="380" t="s">
        <v>18956</v>
      </c>
      <c r="C3820" s="376" t="s">
        <v>3745</v>
      </c>
      <c r="D3820" s="376" t="s">
        <v>3603</v>
      </c>
      <c r="E3820" s="376" t="s">
        <v>3933</v>
      </c>
      <c r="F3820" s="488"/>
    </row>
    <row r="3821" ht="15.75" customHeight="1">
      <c r="A3821" s="376">
        <v>4741.0</v>
      </c>
      <c r="B3821" s="380" t="s">
        <v>18959</v>
      </c>
      <c r="C3821" s="376" t="s">
        <v>4550</v>
      </c>
      <c r="D3821" s="376" t="s">
        <v>3603</v>
      </c>
      <c r="E3821" s="376" t="s">
        <v>18960</v>
      </c>
      <c r="F3821" s="487"/>
    </row>
    <row r="3822" ht="15.75" customHeight="1">
      <c r="A3822" s="376">
        <v>4752.0</v>
      </c>
      <c r="B3822" s="380" t="s">
        <v>18962</v>
      </c>
      <c r="C3822" s="376" t="s">
        <v>3637</v>
      </c>
      <c r="D3822" s="376" t="s">
        <v>3603</v>
      </c>
      <c r="E3822" s="376" t="s">
        <v>18965</v>
      </c>
      <c r="F3822" s="488"/>
    </row>
    <row r="3823" ht="15.75" customHeight="1">
      <c r="A3823" s="376">
        <v>41091.0</v>
      </c>
      <c r="B3823" s="380" t="s">
        <v>18967</v>
      </c>
      <c r="C3823" s="376" t="s">
        <v>4564</v>
      </c>
      <c r="D3823" s="376" t="s">
        <v>3603</v>
      </c>
      <c r="E3823" s="376" t="s">
        <v>18969</v>
      </c>
      <c r="F3823" s="487"/>
    </row>
    <row r="3824" ht="15.75" customHeight="1">
      <c r="A3824" s="376">
        <v>13954.0</v>
      </c>
      <c r="B3824" s="380" t="s">
        <v>18970</v>
      </c>
      <c r="C3824" s="376" t="s">
        <v>3602</v>
      </c>
      <c r="D3824" s="376" t="s">
        <v>3629</v>
      </c>
      <c r="E3824" s="376" t="s">
        <v>18972</v>
      </c>
      <c r="F3824" s="488"/>
    </row>
    <row r="3825" ht="15.75" customHeight="1">
      <c r="A3825" s="376">
        <v>3411.0</v>
      </c>
      <c r="B3825" s="380" t="s">
        <v>18974</v>
      </c>
      <c r="C3825" s="376" t="s">
        <v>3745</v>
      </c>
      <c r="D3825" s="376" t="s">
        <v>3603</v>
      </c>
      <c r="E3825" s="376" t="s">
        <v>18975</v>
      </c>
      <c r="F3825" s="487"/>
    </row>
    <row r="3826" ht="15.75" customHeight="1">
      <c r="A3826" s="376">
        <v>39995.0</v>
      </c>
      <c r="B3826" s="380" t="s">
        <v>18978</v>
      </c>
      <c r="C3826" s="376" t="s">
        <v>4550</v>
      </c>
      <c r="D3826" s="376" t="s">
        <v>3603</v>
      </c>
      <c r="E3826" s="376" t="s">
        <v>18979</v>
      </c>
      <c r="F3826" s="488"/>
    </row>
    <row r="3827" ht="15.75" customHeight="1">
      <c r="A3827" s="376">
        <v>11615.0</v>
      </c>
      <c r="B3827" s="380" t="s">
        <v>18982</v>
      </c>
      <c r="C3827" s="376" t="s">
        <v>3627</v>
      </c>
      <c r="D3827" s="376" t="s">
        <v>3603</v>
      </c>
      <c r="E3827" s="376" t="s">
        <v>6211</v>
      </c>
      <c r="F3827" s="487"/>
    </row>
    <row r="3828" ht="15.75" customHeight="1">
      <c r="A3828" s="376">
        <v>3408.0</v>
      </c>
      <c r="B3828" s="380" t="s">
        <v>18986</v>
      </c>
      <c r="C3828" s="376" t="s">
        <v>3627</v>
      </c>
      <c r="D3828" s="376" t="s">
        <v>3653</v>
      </c>
      <c r="E3828" s="376" t="s">
        <v>5154</v>
      </c>
      <c r="F3828" s="488"/>
    </row>
    <row r="3829" ht="15.75" customHeight="1">
      <c r="A3829" s="376">
        <v>3409.0</v>
      </c>
      <c r="B3829" s="380" t="s">
        <v>18989</v>
      </c>
      <c r="C3829" s="376" t="s">
        <v>3627</v>
      </c>
      <c r="D3829" s="376" t="s">
        <v>3603</v>
      </c>
      <c r="E3829" s="376" t="s">
        <v>7892</v>
      </c>
      <c r="F3829" s="487"/>
    </row>
    <row r="3830" ht="15.75" customHeight="1">
      <c r="A3830" s="376">
        <v>11427.0</v>
      </c>
      <c r="B3830" s="380" t="s">
        <v>18991</v>
      </c>
      <c r="C3830" s="376" t="s">
        <v>3745</v>
      </c>
      <c r="D3830" s="376" t="s">
        <v>3629</v>
      </c>
      <c r="E3830" s="376" t="s">
        <v>18995</v>
      </c>
      <c r="F3830" s="488"/>
    </row>
    <row r="3831" ht="15.75" customHeight="1">
      <c r="A3831" s="376">
        <v>4491.0</v>
      </c>
      <c r="B3831" s="380" t="s">
        <v>18998</v>
      </c>
      <c r="C3831" s="376" t="s">
        <v>3730</v>
      </c>
      <c r="D3831" s="376" t="s">
        <v>3603</v>
      </c>
      <c r="E3831" s="376" t="s">
        <v>12637</v>
      </c>
      <c r="F3831" s="487"/>
    </row>
    <row r="3832" ht="15.75" customHeight="1">
      <c r="A3832" s="376">
        <v>26022.0</v>
      </c>
      <c r="B3832" s="380" t="s">
        <v>19002</v>
      </c>
      <c r="C3832" s="376" t="s">
        <v>3602</v>
      </c>
      <c r="D3832" s="376" t="s">
        <v>3603</v>
      </c>
      <c r="E3832" s="376" t="s">
        <v>19003</v>
      </c>
      <c r="F3832" s="488"/>
    </row>
    <row r="3833" ht="15.75" customHeight="1">
      <c r="A3833" s="376">
        <v>421.0</v>
      </c>
      <c r="B3833" s="380" t="s">
        <v>19005</v>
      </c>
      <c r="C3833" s="376" t="s">
        <v>3602</v>
      </c>
      <c r="D3833" s="376" t="s">
        <v>3603</v>
      </c>
      <c r="E3833" s="376" t="s">
        <v>11048</v>
      </c>
      <c r="F3833" s="487"/>
    </row>
    <row r="3834" ht="15.75" customHeight="1">
      <c r="A3834" s="376">
        <v>12362.0</v>
      </c>
      <c r="B3834" s="380" t="s">
        <v>19007</v>
      </c>
      <c r="C3834" s="376" t="s">
        <v>3602</v>
      </c>
      <c r="D3834" s="376" t="s">
        <v>3603</v>
      </c>
      <c r="E3834" s="376" t="s">
        <v>5604</v>
      </c>
      <c r="F3834" s="488"/>
    </row>
    <row r="3835" ht="15.75" customHeight="1">
      <c r="A3835" s="376">
        <v>14148.0</v>
      </c>
      <c r="B3835" s="380" t="s">
        <v>19010</v>
      </c>
      <c r="C3835" s="376" t="s">
        <v>3602</v>
      </c>
      <c r="D3835" s="376" t="s">
        <v>3629</v>
      </c>
      <c r="E3835" s="376" t="s">
        <v>3903</v>
      </c>
      <c r="F3835" s="487"/>
    </row>
    <row r="3836" ht="15.75" customHeight="1">
      <c r="A3836" s="376">
        <v>4341.0</v>
      </c>
      <c r="B3836" s="380" t="s">
        <v>19011</v>
      </c>
      <c r="C3836" s="376" t="s">
        <v>3602</v>
      </c>
      <c r="D3836" s="376" t="s">
        <v>3603</v>
      </c>
      <c r="E3836" s="376" t="s">
        <v>5023</v>
      </c>
      <c r="F3836" s="488"/>
    </row>
    <row r="3837" ht="15.75" customHeight="1">
      <c r="A3837" s="376">
        <v>4337.0</v>
      </c>
      <c r="B3837" s="380" t="s">
        <v>19014</v>
      </c>
      <c r="C3837" s="376" t="s">
        <v>3602</v>
      </c>
      <c r="D3837" s="376" t="s">
        <v>3603</v>
      </c>
      <c r="E3837" s="376" t="s">
        <v>3809</v>
      </c>
      <c r="F3837" s="487"/>
    </row>
    <row r="3838" ht="15.75" customHeight="1">
      <c r="A3838" s="376">
        <v>4339.0</v>
      </c>
      <c r="B3838" s="380" t="s">
        <v>19015</v>
      </c>
      <c r="C3838" s="376" t="s">
        <v>3602</v>
      </c>
      <c r="D3838" s="376" t="s">
        <v>3603</v>
      </c>
      <c r="E3838" s="376" t="s">
        <v>3914</v>
      </c>
      <c r="F3838" s="488"/>
    </row>
    <row r="3839" ht="15.75" customHeight="1">
      <c r="A3839" s="376">
        <v>39997.0</v>
      </c>
      <c r="B3839" s="380" t="s">
        <v>19018</v>
      </c>
      <c r="C3839" s="376" t="s">
        <v>3602</v>
      </c>
      <c r="D3839" s="376" t="s">
        <v>3603</v>
      </c>
      <c r="E3839" s="376" t="s">
        <v>5982</v>
      </c>
      <c r="F3839" s="487"/>
    </row>
    <row r="3840" ht="15.75" customHeight="1">
      <c r="A3840" s="376">
        <v>11971.0</v>
      </c>
      <c r="B3840" s="380" t="s">
        <v>19021</v>
      </c>
      <c r="C3840" s="376" t="s">
        <v>3602</v>
      </c>
      <c r="D3840" s="376" t="s">
        <v>3603</v>
      </c>
      <c r="E3840" s="376" t="s">
        <v>4039</v>
      </c>
      <c r="F3840" s="488"/>
    </row>
    <row r="3841" ht="15.75" customHeight="1">
      <c r="A3841" s="376">
        <v>4342.0</v>
      </c>
      <c r="B3841" s="380" t="s">
        <v>19024</v>
      </c>
      <c r="C3841" s="376" t="s">
        <v>3602</v>
      </c>
      <c r="D3841" s="376" t="s">
        <v>3603</v>
      </c>
      <c r="E3841" s="376" t="s">
        <v>5427</v>
      </c>
      <c r="F3841" s="487"/>
    </row>
    <row r="3842" ht="15.75" customHeight="1">
      <c r="A3842" s="376">
        <v>4330.0</v>
      </c>
      <c r="B3842" s="380" t="s">
        <v>19025</v>
      </c>
      <c r="C3842" s="376" t="s">
        <v>3602</v>
      </c>
      <c r="D3842" s="376" t="s">
        <v>3603</v>
      </c>
      <c r="E3842" s="376" t="s">
        <v>7274</v>
      </c>
      <c r="F3842" s="488"/>
    </row>
    <row r="3843" ht="15.75" customHeight="1">
      <c r="A3843" s="376">
        <v>4340.0</v>
      </c>
      <c r="B3843" s="380" t="s">
        <v>19028</v>
      </c>
      <c r="C3843" s="376" t="s">
        <v>3602</v>
      </c>
      <c r="D3843" s="376" t="s">
        <v>3603</v>
      </c>
      <c r="E3843" s="376" t="s">
        <v>7118</v>
      </c>
      <c r="F3843" s="487"/>
    </row>
    <row r="3844" ht="15.75" customHeight="1">
      <c r="A3844" s="376">
        <v>5088.0</v>
      </c>
      <c r="B3844" s="380" t="s">
        <v>19032</v>
      </c>
      <c r="C3844" s="376" t="s">
        <v>3602</v>
      </c>
      <c r="D3844" s="376" t="s">
        <v>3603</v>
      </c>
      <c r="E3844" s="376" t="s">
        <v>3179</v>
      </c>
      <c r="F3844" s="488"/>
    </row>
    <row r="3845" ht="15.75" customHeight="1">
      <c r="A3845" s="376">
        <v>11154.0</v>
      </c>
      <c r="B3845" s="380" t="s">
        <v>19035</v>
      </c>
      <c r="C3845" s="376" t="s">
        <v>3602</v>
      </c>
      <c r="D3845" s="376" t="s">
        <v>3629</v>
      </c>
      <c r="E3845" s="376" t="s">
        <v>19036</v>
      </c>
      <c r="F3845" s="487"/>
    </row>
    <row r="3846" ht="15.75" customHeight="1">
      <c r="A3846" s="376">
        <v>39021.0</v>
      </c>
      <c r="B3846" s="380" t="s">
        <v>19037</v>
      </c>
      <c r="C3846" s="376" t="s">
        <v>3602</v>
      </c>
      <c r="D3846" s="376" t="s">
        <v>3629</v>
      </c>
      <c r="E3846" s="376" t="s">
        <v>19040</v>
      </c>
      <c r="F3846" s="488"/>
    </row>
    <row r="3847" ht="15.75" customHeight="1">
      <c r="A3847" s="376">
        <v>39022.0</v>
      </c>
      <c r="B3847" s="380" t="s">
        <v>19041</v>
      </c>
      <c r="C3847" s="376" t="s">
        <v>3602</v>
      </c>
      <c r="D3847" s="376" t="s">
        <v>3629</v>
      </c>
      <c r="E3847" s="376" t="s">
        <v>19043</v>
      </c>
      <c r="F3847" s="487"/>
    </row>
    <row r="3848" ht="15.75" customHeight="1">
      <c r="A3848" s="376">
        <v>39024.0</v>
      </c>
      <c r="B3848" s="380" t="s">
        <v>19045</v>
      </c>
      <c r="C3848" s="376" t="s">
        <v>3602</v>
      </c>
      <c r="D3848" s="376" t="s">
        <v>3629</v>
      </c>
      <c r="E3848" s="376" t="s">
        <v>19046</v>
      </c>
      <c r="F3848" s="488"/>
    </row>
    <row r="3849" ht="15.75" customHeight="1">
      <c r="A3849" s="376">
        <v>4914.0</v>
      </c>
      <c r="B3849" s="380" t="s">
        <v>19048</v>
      </c>
      <c r="C3849" s="376" t="s">
        <v>3627</v>
      </c>
      <c r="D3849" s="376" t="s">
        <v>3629</v>
      </c>
      <c r="E3849" s="376" t="s">
        <v>19050</v>
      </c>
      <c r="F3849" s="487"/>
    </row>
    <row r="3850" ht="15.75" customHeight="1">
      <c r="A3850" s="376">
        <v>4917.0</v>
      </c>
      <c r="B3850" s="380" t="s">
        <v>19051</v>
      </c>
      <c r="C3850" s="376" t="s">
        <v>3627</v>
      </c>
      <c r="D3850" s="376" t="s">
        <v>3629</v>
      </c>
      <c r="E3850" s="376" t="s">
        <v>19054</v>
      </c>
      <c r="F3850" s="488"/>
    </row>
    <row r="3851" ht="15.75" customHeight="1">
      <c r="A3851" s="376">
        <v>39025.0</v>
      </c>
      <c r="B3851" s="380" t="s">
        <v>19055</v>
      </c>
      <c r="C3851" s="376" t="s">
        <v>3602</v>
      </c>
      <c r="D3851" s="376" t="s">
        <v>3629</v>
      </c>
      <c r="E3851" s="376" t="s">
        <v>19056</v>
      </c>
      <c r="F3851" s="487"/>
    </row>
    <row r="3852" ht="15.75" customHeight="1">
      <c r="A3852" s="376">
        <v>4930.0</v>
      </c>
      <c r="B3852" s="380" t="s">
        <v>19059</v>
      </c>
      <c r="C3852" s="376" t="s">
        <v>3627</v>
      </c>
      <c r="D3852" s="376" t="s">
        <v>3629</v>
      </c>
      <c r="E3852" s="376" t="s">
        <v>19061</v>
      </c>
      <c r="F3852" s="488"/>
    </row>
    <row r="3853" ht="15.75" customHeight="1">
      <c r="A3853" s="376">
        <v>4922.0</v>
      </c>
      <c r="B3853" s="380" t="s">
        <v>19064</v>
      </c>
      <c r="C3853" s="376" t="s">
        <v>3627</v>
      </c>
      <c r="D3853" s="376" t="s">
        <v>3629</v>
      </c>
      <c r="E3853" s="376" t="s">
        <v>19066</v>
      </c>
      <c r="F3853" s="487"/>
    </row>
    <row r="3854" ht="15.75" customHeight="1">
      <c r="A3854" s="376">
        <v>4911.0</v>
      </c>
      <c r="B3854" s="380" t="s">
        <v>19067</v>
      </c>
      <c r="C3854" s="376" t="s">
        <v>3627</v>
      </c>
      <c r="D3854" s="376" t="s">
        <v>3603</v>
      </c>
      <c r="E3854" s="376" t="s">
        <v>19069</v>
      </c>
      <c r="F3854" s="488"/>
    </row>
    <row r="3855" ht="15.75" customHeight="1">
      <c r="A3855" s="376">
        <v>37518.0</v>
      </c>
      <c r="B3855" s="380" t="s">
        <v>19071</v>
      </c>
      <c r="C3855" s="376" t="s">
        <v>3627</v>
      </c>
      <c r="D3855" s="376" t="s">
        <v>3603</v>
      </c>
      <c r="E3855" s="376" t="s">
        <v>19073</v>
      </c>
      <c r="F3855" s="487"/>
    </row>
    <row r="3856" ht="15.75" customHeight="1">
      <c r="A3856" s="376">
        <v>4910.0</v>
      </c>
      <c r="B3856" s="380" t="s">
        <v>19075</v>
      </c>
      <c r="C3856" s="376" t="s">
        <v>3627</v>
      </c>
      <c r="D3856" s="376" t="s">
        <v>3629</v>
      </c>
      <c r="E3856" s="376" t="s">
        <v>19077</v>
      </c>
      <c r="F3856" s="488"/>
    </row>
    <row r="3857" ht="15.75" customHeight="1">
      <c r="A3857" s="376">
        <v>4943.0</v>
      </c>
      <c r="B3857" s="380" t="s">
        <v>19079</v>
      </c>
      <c r="C3857" s="376" t="s">
        <v>3627</v>
      </c>
      <c r="D3857" s="376" t="s">
        <v>3603</v>
      </c>
      <c r="E3857" s="376" t="s">
        <v>19080</v>
      </c>
      <c r="F3857" s="487"/>
    </row>
    <row r="3858" ht="15.75" customHeight="1">
      <c r="A3858" s="376">
        <v>5002.0</v>
      </c>
      <c r="B3858" s="380" t="s">
        <v>19084</v>
      </c>
      <c r="C3858" s="376" t="s">
        <v>3627</v>
      </c>
      <c r="D3858" s="376" t="s">
        <v>3629</v>
      </c>
      <c r="E3858" s="376" t="s">
        <v>19087</v>
      </c>
      <c r="F3858" s="488"/>
    </row>
    <row r="3859" ht="15.75" customHeight="1">
      <c r="A3859" s="376">
        <v>4977.0</v>
      </c>
      <c r="B3859" s="380" t="s">
        <v>19090</v>
      </c>
      <c r="C3859" s="376" t="s">
        <v>3627</v>
      </c>
      <c r="D3859" s="376" t="s">
        <v>3629</v>
      </c>
      <c r="E3859" s="376" t="s">
        <v>19091</v>
      </c>
      <c r="F3859" s="487"/>
    </row>
    <row r="3860" ht="15.75" customHeight="1">
      <c r="A3860" s="376">
        <v>5028.0</v>
      </c>
      <c r="B3860" s="380" t="s">
        <v>19094</v>
      </c>
      <c r="C3860" s="376" t="s">
        <v>3627</v>
      </c>
      <c r="D3860" s="376" t="s">
        <v>3629</v>
      </c>
      <c r="E3860" s="376" t="s">
        <v>19095</v>
      </c>
      <c r="F3860" s="488"/>
    </row>
    <row r="3861" ht="15.75" customHeight="1">
      <c r="A3861" s="376">
        <v>4998.0</v>
      </c>
      <c r="B3861" s="380" t="s">
        <v>19098</v>
      </c>
      <c r="C3861" s="376" t="s">
        <v>3627</v>
      </c>
      <c r="D3861" s="376" t="s">
        <v>3629</v>
      </c>
      <c r="E3861" s="376" t="s">
        <v>19100</v>
      </c>
      <c r="F3861" s="487"/>
    </row>
    <row r="3862" ht="15.75" customHeight="1">
      <c r="A3862" s="376">
        <v>4969.0</v>
      </c>
      <c r="B3862" s="380" t="s">
        <v>19102</v>
      </c>
      <c r="C3862" s="376" t="s">
        <v>3627</v>
      </c>
      <c r="D3862" s="376" t="s">
        <v>3629</v>
      </c>
      <c r="E3862" s="376" t="s">
        <v>19103</v>
      </c>
      <c r="F3862" s="488"/>
    </row>
    <row r="3863" ht="15.75" customHeight="1">
      <c r="A3863" s="376">
        <v>11364.0</v>
      </c>
      <c r="B3863" s="380" t="s">
        <v>19106</v>
      </c>
      <c r="C3863" s="376" t="s">
        <v>3602</v>
      </c>
      <c r="D3863" s="376" t="s">
        <v>3603</v>
      </c>
      <c r="E3863" s="376" t="s">
        <v>5265</v>
      </c>
      <c r="F3863" s="487"/>
    </row>
    <row r="3864" ht="15.75" customHeight="1">
      <c r="A3864" s="376">
        <v>11365.0</v>
      </c>
      <c r="B3864" s="380" t="s">
        <v>19107</v>
      </c>
      <c r="C3864" s="376" t="s">
        <v>3602</v>
      </c>
      <c r="D3864" s="376" t="s">
        <v>3603</v>
      </c>
      <c r="E3864" s="376" t="s">
        <v>19109</v>
      </c>
      <c r="F3864" s="488"/>
    </row>
    <row r="3865" ht="15.75" customHeight="1">
      <c r="A3865" s="376">
        <v>11366.0</v>
      </c>
      <c r="B3865" s="380" t="s">
        <v>19111</v>
      </c>
      <c r="C3865" s="376" t="s">
        <v>3602</v>
      </c>
      <c r="D3865" s="376" t="s">
        <v>3603</v>
      </c>
      <c r="E3865" s="376" t="s">
        <v>19112</v>
      </c>
      <c r="F3865" s="487"/>
    </row>
    <row r="3866" ht="15.75" customHeight="1">
      <c r="A3866" s="376">
        <v>11367.0</v>
      </c>
      <c r="B3866" s="380" t="s">
        <v>19115</v>
      </c>
      <c r="C3866" s="376" t="s">
        <v>3627</v>
      </c>
      <c r="D3866" s="376" t="s">
        <v>3603</v>
      </c>
      <c r="E3866" s="376" t="s">
        <v>5968</v>
      </c>
      <c r="F3866" s="488"/>
    </row>
    <row r="3867" ht="15.75" customHeight="1">
      <c r="A3867" s="376">
        <v>4989.0</v>
      </c>
      <c r="B3867" s="380" t="s">
        <v>19118</v>
      </c>
      <c r="C3867" s="376" t="s">
        <v>3602</v>
      </c>
      <c r="D3867" s="376" t="s">
        <v>3603</v>
      </c>
      <c r="E3867" s="376" t="s">
        <v>19119</v>
      </c>
      <c r="F3867" s="487"/>
    </row>
    <row r="3868" ht="15.75" customHeight="1">
      <c r="A3868" s="376">
        <v>4982.0</v>
      </c>
      <c r="B3868" s="380" t="s">
        <v>19122</v>
      </c>
      <c r="C3868" s="376" t="s">
        <v>3602</v>
      </c>
      <c r="D3868" s="376" t="s">
        <v>3603</v>
      </c>
      <c r="E3868" s="376" t="s">
        <v>19123</v>
      </c>
      <c r="F3868" s="488"/>
    </row>
    <row r="3869" ht="15.75" customHeight="1">
      <c r="A3869" s="376">
        <v>20322.0</v>
      </c>
      <c r="B3869" s="380" t="s">
        <v>19126</v>
      </c>
      <c r="C3869" s="376" t="s">
        <v>3602</v>
      </c>
      <c r="D3869" s="376" t="s">
        <v>3603</v>
      </c>
      <c r="E3869" s="376" t="s">
        <v>19129</v>
      </c>
      <c r="F3869" s="487"/>
    </row>
    <row r="3870" ht="15.75" customHeight="1">
      <c r="A3870" s="376">
        <v>10553.0</v>
      </c>
      <c r="B3870" s="380" t="s">
        <v>19130</v>
      </c>
      <c r="C3870" s="376" t="s">
        <v>3602</v>
      </c>
      <c r="D3870" s="376" t="s">
        <v>3603</v>
      </c>
      <c r="E3870" s="376" t="s">
        <v>19133</v>
      </c>
      <c r="F3870" s="488"/>
    </row>
    <row r="3871" ht="15.75" customHeight="1">
      <c r="A3871" s="376">
        <v>5020.0</v>
      </c>
      <c r="B3871" s="380" t="s">
        <v>19136</v>
      </c>
      <c r="C3871" s="376" t="s">
        <v>3602</v>
      </c>
      <c r="D3871" s="376" t="s">
        <v>3603</v>
      </c>
      <c r="E3871" s="376" t="s">
        <v>19137</v>
      </c>
      <c r="F3871" s="487"/>
    </row>
    <row r="3872" ht="15.75" customHeight="1">
      <c r="A3872" s="376">
        <v>4962.0</v>
      </c>
      <c r="B3872" s="380" t="s">
        <v>19140</v>
      </c>
      <c r="C3872" s="376" t="s">
        <v>3602</v>
      </c>
      <c r="D3872" s="376" t="s">
        <v>3603</v>
      </c>
      <c r="E3872" s="376" t="s">
        <v>19141</v>
      </c>
      <c r="F3872" s="488"/>
    </row>
    <row r="3873" ht="15.75" customHeight="1">
      <c r="A3873" s="376">
        <v>4981.0</v>
      </c>
      <c r="B3873" s="380" t="s">
        <v>19142</v>
      </c>
      <c r="C3873" s="376" t="s">
        <v>3602</v>
      </c>
      <c r="D3873" s="376" t="s">
        <v>3653</v>
      </c>
      <c r="E3873" s="376" t="s">
        <v>19144</v>
      </c>
      <c r="F3873" s="487"/>
    </row>
    <row r="3874" ht="15.75" customHeight="1">
      <c r="A3874" s="376">
        <v>10554.0</v>
      </c>
      <c r="B3874" s="380" t="s">
        <v>19147</v>
      </c>
      <c r="C3874" s="376" t="s">
        <v>3602</v>
      </c>
      <c r="D3874" s="376" t="s">
        <v>3603</v>
      </c>
      <c r="E3874" s="376" t="s">
        <v>19148</v>
      </c>
      <c r="F3874" s="488"/>
    </row>
    <row r="3875" ht="15.75" customHeight="1">
      <c r="A3875" s="376">
        <v>4964.0</v>
      </c>
      <c r="B3875" s="380" t="s">
        <v>19151</v>
      </c>
      <c r="C3875" s="376" t="s">
        <v>3602</v>
      </c>
      <c r="D3875" s="376" t="s">
        <v>3603</v>
      </c>
      <c r="E3875" s="376" t="s">
        <v>19153</v>
      </c>
      <c r="F3875" s="487"/>
    </row>
    <row r="3876" ht="15.75" customHeight="1">
      <c r="A3876" s="376">
        <v>4992.0</v>
      </c>
      <c r="B3876" s="380" t="s">
        <v>19155</v>
      </c>
      <c r="C3876" s="376" t="s">
        <v>3602</v>
      </c>
      <c r="D3876" s="376" t="s">
        <v>3603</v>
      </c>
      <c r="E3876" s="376" t="s">
        <v>19158</v>
      </c>
      <c r="F3876" s="488"/>
    </row>
    <row r="3877" ht="15.75" customHeight="1">
      <c r="A3877" s="376">
        <v>10555.0</v>
      </c>
      <c r="B3877" s="380" t="s">
        <v>19162</v>
      </c>
      <c r="C3877" s="376" t="s">
        <v>3602</v>
      </c>
      <c r="D3877" s="376" t="s">
        <v>3603</v>
      </c>
      <c r="E3877" s="376" t="s">
        <v>19163</v>
      </c>
      <c r="F3877" s="487"/>
    </row>
    <row r="3878" ht="15.75" customHeight="1">
      <c r="A3878" s="376">
        <v>4987.0</v>
      </c>
      <c r="B3878" s="380" t="s">
        <v>19166</v>
      </c>
      <c r="C3878" s="376" t="s">
        <v>3602</v>
      </c>
      <c r="D3878" s="376" t="s">
        <v>3603</v>
      </c>
      <c r="E3878" s="376" t="s">
        <v>19148</v>
      </c>
      <c r="F3878" s="488"/>
    </row>
    <row r="3879" ht="15.75" customHeight="1">
      <c r="A3879" s="376">
        <v>10556.0</v>
      </c>
      <c r="B3879" s="380" t="s">
        <v>19169</v>
      </c>
      <c r="C3879" s="376" t="s">
        <v>3602</v>
      </c>
      <c r="D3879" s="376" t="s">
        <v>3603</v>
      </c>
      <c r="E3879" s="376" t="s">
        <v>19170</v>
      </c>
      <c r="F3879" s="487"/>
    </row>
    <row r="3880" ht="15.75" customHeight="1">
      <c r="A3880" s="490">
        <v>4958.0</v>
      </c>
      <c r="B3880" s="380" t="s">
        <v>19173</v>
      </c>
      <c r="C3880" s="376" t="s">
        <v>3627</v>
      </c>
      <c r="D3880" s="376" t="s">
        <v>3603</v>
      </c>
      <c r="E3880" s="376" t="s">
        <v>19174</v>
      </c>
      <c r="F3880" s="488"/>
    </row>
    <row r="3881" ht="15.75" customHeight="1">
      <c r="A3881" s="376">
        <v>39502.0</v>
      </c>
      <c r="B3881" s="380" t="s">
        <v>19177</v>
      </c>
      <c r="C3881" s="376" t="s">
        <v>3602</v>
      </c>
      <c r="D3881" s="376" t="s">
        <v>3603</v>
      </c>
      <c r="E3881" s="376" t="s">
        <v>19180</v>
      </c>
      <c r="F3881" s="487"/>
    </row>
    <row r="3882" ht="15.75" customHeight="1">
      <c r="A3882" s="376">
        <v>39504.0</v>
      </c>
      <c r="B3882" s="380" t="s">
        <v>19182</v>
      </c>
      <c r="C3882" s="376" t="s">
        <v>3602</v>
      </c>
      <c r="D3882" s="376" t="s">
        <v>3603</v>
      </c>
      <c r="E3882" s="376" t="s">
        <v>19183</v>
      </c>
      <c r="F3882" s="488"/>
    </row>
    <row r="3883" ht="15.75" customHeight="1">
      <c r="A3883" s="376">
        <v>39503.0</v>
      </c>
      <c r="B3883" s="380" t="s">
        <v>19186</v>
      </c>
      <c r="C3883" s="376" t="s">
        <v>3602</v>
      </c>
      <c r="D3883" s="376" t="s">
        <v>3603</v>
      </c>
      <c r="E3883" s="376" t="s">
        <v>19187</v>
      </c>
      <c r="F3883" s="487"/>
    </row>
    <row r="3884" ht="15.75" customHeight="1">
      <c r="A3884" s="376">
        <v>39505.0</v>
      </c>
      <c r="B3884" s="380" t="s">
        <v>19189</v>
      </c>
      <c r="C3884" s="376" t="s">
        <v>3602</v>
      </c>
      <c r="D3884" s="376" t="s">
        <v>3603</v>
      </c>
      <c r="E3884" s="376" t="s">
        <v>19153</v>
      </c>
      <c r="F3884" s="488"/>
    </row>
    <row r="3885" ht="15.75" customHeight="1">
      <c r="A3885" s="376">
        <v>25969.0</v>
      </c>
      <c r="B3885" s="380" t="s">
        <v>19194</v>
      </c>
      <c r="C3885" s="376" t="s">
        <v>3602</v>
      </c>
      <c r="D3885" s="376" t="s">
        <v>3629</v>
      </c>
      <c r="E3885" s="376" t="s">
        <v>19196</v>
      </c>
      <c r="F3885" s="487"/>
    </row>
    <row r="3886" ht="15.75" customHeight="1">
      <c r="A3886" s="376">
        <v>4944.0</v>
      </c>
      <c r="B3886" s="380" t="s">
        <v>19198</v>
      </c>
      <c r="C3886" s="376" t="s">
        <v>3627</v>
      </c>
      <c r="D3886" s="376" t="s">
        <v>3603</v>
      </c>
      <c r="E3886" s="376" t="s">
        <v>19201</v>
      </c>
      <c r="F3886" s="488"/>
    </row>
    <row r="3887" ht="15.75" customHeight="1">
      <c r="A3887" s="376">
        <v>21102.0</v>
      </c>
      <c r="B3887" s="380" t="s">
        <v>19203</v>
      </c>
      <c r="C3887" s="376" t="s">
        <v>3602</v>
      </c>
      <c r="D3887" s="376" t="s">
        <v>3603</v>
      </c>
      <c r="E3887" s="376" t="s">
        <v>17851</v>
      </c>
      <c r="F3887" s="487"/>
    </row>
    <row r="3888" ht="15.75" customHeight="1">
      <c r="A3888" s="376">
        <v>21101.0</v>
      </c>
      <c r="B3888" s="380" t="s">
        <v>19206</v>
      </c>
      <c r="C3888" s="376" t="s">
        <v>3602</v>
      </c>
      <c r="D3888" s="376" t="s">
        <v>3603</v>
      </c>
      <c r="E3888" s="376" t="s">
        <v>3150</v>
      </c>
      <c r="F3888" s="488"/>
    </row>
    <row r="3889" ht="15.75" customHeight="1">
      <c r="A3889" s="376">
        <v>34713.0</v>
      </c>
      <c r="B3889" s="380" t="s">
        <v>19209</v>
      </c>
      <c r="C3889" s="376" t="s">
        <v>3627</v>
      </c>
      <c r="D3889" s="376" t="s">
        <v>3603</v>
      </c>
      <c r="E3889" s="376" t="s">
        <v>19210</v>
      </c>
      <c r="F3889" s="487"/>
    </row>
    <row r="3890" ht="15.75" customHeight="1">
      <c r="A3890" s="376">
        <v>4947.0</v>
      </c>
      <c r="B3890" s="380" t="s">
        <v>19211</v>
      </c>
      <c r="C3890" s="376" t="s">
        <v>3627</v>
      </c>
      <c r="D3890" s="376" t="s">
        <v>3629</v>
      </c>
      <c r="E3890" s="376" t="s">
        <v>19213</v>
      </c>
      <c r="F3890" s="488"/>
    </row>
    <row r="3891" ht="15.75" customHeight="1">
      <c r="A3891" s="376">
        <v>37563.0</v>
      </c>
      <c r="B3891" s="380" t="s">
        <v>19216</v>
      </c>
      <c r="C3891" s="376" t="s">
        <v>3627</v>
      </c>
      <c r="D3891" s="376" t="s">
        <v>3629</v>
      </c>
      <c r="E3891" s="376" t="s">
        <v>19220</v>
      </c>
      <c r="F3891" s="487"/>
    </row>
    <row r="3892" ht="15.75" customHeight="1">
      <c r="A3892" s="376">
        <v>4948.0</v>
      </c>
      <c r="B3892" s="380" t="s">
        <v>19221</v>
      </c>
      <c r="C3892" s="376" t="s">
        <v>3627</v>
      </c>
      <c r="D3892" s="376" t="s">
        <v>3629</v>
      </c>
      <c r="E3892" s="376" t="s">
        <v>19222</v>
      </c>
      <c r="F3892" s="488"/>
    </row>
    <row r="3893" ht="15.75" customHeight="1">
      <c r="A3893" s="376">
        <v>37561.0</v>
      </c>
      <c r="B3893" s="380" t="s">
        <v>19226</v>
      </c>
      <c r="C3893" s="376" t="s">
        <v>3627</v>
      </c>
      <c r="D3893" s="376" t="s">
        <v>3629</v>
      </c>
      <c r="E3893" s="376" t="s">
        <v>19227</v>
      </c>
      <c r="F3893" s="487"/>
    </row>
    <row r="3894" ht="15.75" customHeight="1">
      <c r="A3894" s="376">
        <v>37562.0</v>
      </c>
      <c r="B3894" s="380" t="s">
        <v>19229</v>
      </c>
      <c r="C3894" s="376" t="s">
        <v>3627</v>
      </c>
      <c r="D3894" s="376" t="s">
        <v>3629</v>
      </c>
      <c r="E3894" s="376" t="s">
        <v>14217</v>
      </c>
      <c r="F3894" s="488"/>
    </row>
    <row r="3895" ht="15.75" customHeight="1">
      <c r="A3895" s="376">
        <v>37585.0</v>
      </c>
      <c r="B3895" s="380" t="s">
        <v>19234</v>
      </c>
      <c r="C3895" s="376" t="s">
        <v>3602</v>
      </c>
      <c r="D3895" s="376" t="s">
        <v>3629</v>
      </c>
      <c r="E3895" s="376" t="s">
        <v>19235</v>
      </c>
      <c r="F3895" s="487"/>
    </row>
    <row r="3896" ht="15.75" customHeight="1">
      <c r="A3896" s="376">
        <v>14164.0</v>
      </c>
      <c r="B3896" s="380" t="s">
        <v>19236</v>
      </c>
      <c r="C3896" s="376" t="s">
        <v>3602</v>
      </c>
      <c r="D3896" s="376" t="s">
        <v>3629</v>
      </c>
      <c r="E3896" s="376" t="s">
        <v>19239</v>
      </c>
      <c r="F3896" s="488"/>
    </row>
    <row r="3897" ht="15.75" customHeight="1">
      <c r="A3897" s="376">
        <v>14163.0</v>
      </c>
      <c r="B3897" s="380" t="s">
        <v>19240</v>
      </c>
      <c r="C3897" s="376" t="s">
        <v>3602</v>
      </c>
      <c r="D3897" s="376" t="s">
        <v>3629</v>
      </c>
      <c r="E3897" s="376" t="s">
        <v>19244</v>
      </c>
      <c r="F3897" s="487"/>
    </row>
    <row r="3898" ht="15.75" customHeight="1">
      <c r="A3898" s="376">
        <v>5051.0</v>
      </c>
      <c r="B3898" s="380" t="s">
        <v>19247</v>
      </c>
      <c r="C3898" s="376" t="s">
        <v>3602</v>
      </c>
      <c r="D3898" s="376" t="s">
        <v>3629</v>
      </c>
      <c r="E3898" s="376" t="s">
        <v>19249</v>
      </c>
      <c r="F3898" s="488"/>
    </row>
    <row r="3899" ht="15.75" customHeight="1">
      <c r="A3899" s="376">
        <v>14162.0</v>
      </c>
      <c r="B3899" s="380" t="s">
        <v>19253</v>
      </c>
      <c r="C3899" s="376" t="s">
        <v>3602</v>
      </c>
      <c r="D3899" s="376" t="s">
        <v>3629</v>
      </c>
      <c r="E3899" s="376" t="s">
        <v>19255</v>
      </c>
      <c r="F3899" s="487"/>
    </row>
    <row r="3900" ht="15.75" customHeight="1">
      <c r="A3900" s="376">
        <v>5052.0</v>
      </c>
      <c r="B3900" s="380" t="s">
        <v>19258</v>
      </c>
      <c r="C3900" s="376" t="s">
        <v>3602</v>
      </c>
      <c r="D3900" s="376" t="s">
        <v>3629</v>
      </c>
      <c r="E3900" s="376" t="s">
        <v>19261</v>
      </c>
      <c r="F3900" s="488"/>
    </row>
    <row r="3901" ht="15.75" customHeight="1">
      <c r="A3901" s="376">
        <v>14166.0</v>
      </c>
      <c r="B3901" s="380" t="s">
        <v>19263</v>
      </c>
      <c r="C3901" s="376" t="s">
        <v>3602</v>
      </c>
      <c r="D3901" s="376" t="s">
        <v>3629</v>
      </c>
      <c r="E3901" s="376" t="s">
        <v>19265</v>
      </c>
      <c r="F3901" s="487"/>
    </row>
    <row r="3902" ht="15.75" customHeight="1">
      <c r="A3902" s="376">
        <v>14165.0</v>
      </c>
      <c r="B3902" s="380" t="s">
        <v>19268</v>
      </c>
      <c r="C3902" s="376" t="s">
        <v>3602</v>
      </c>
      <c r="D3902" s="376" t="s">
        <v>3629</v>
      </c>
      <c r="E3902" s="376" t="s">
        <v>19271</v>
      </c>
      <c r="F3902" s="488"/>
    </row>
    <row r="3903" ht="15.75" customHeight="1">
      <c r="A3903" s="376">
        <v>5050.0</v>
      </c>
      <c r="B3903" s="380" t="s">
        <v>19275</v>
      </c>
      <c r="C3903" s="376" t="s">
        <v>3602</v>
      </c>
      <c r="D3903" s="376" t="s">
        <v>3629</v>
      </c>
      <c r="E3903" s="376" t="s">
        <v>19276</v>
      </c>
      <c r="F3903" s="487"/>
    </row>
    <row r="3904" ht="15.75" customHeight="1">
      <c r="A3904" s="376">
        <v>12378.0</v>
      </c>
      <c r="B3904" s="380" t="s">
        <v>19277</v>
      </c>
      <c r="C3904" s="376" t="s">
        <v>3602</v>
      </c>
      <c r="D3904" s="376" t="s">
        <v>3629</v>
      </c>
      <c r="E3904" s="376" t="s">
        <v>19279</v>
      </c>
      <c r="F3904" s="488"/>
    </row>
    <row r="3905" ht="15.75" customHeight="1">
      <c r="A3905" s="376">
        <v>12366.0</v>
      </c>
      <c r="B3905" s="380" t="s">
        <v>19281</v>
      </c>
      <c r="C3905" s="376" t="s">
        <v>3602</v>
      </c>
      <c r="D3905" s="376" t="s">
        <v>3629</v>
      </c>
      <c r="E3905" s="376" t="s">
        <v>19283</v>
      </c>
      <c r="F3905" s="487"/>
    </row>
    <row r="3906" ht="15.75" customHeight="1">
      <c r="A3906" s="376">
        <v>5045.0</v>
      </c>
      <c r="B3906" s="380" t="s">
        <v>19285</v>
      </c>
      <c r="C3906" s="376" t="s">
        <v>3602</v>
      </c>
      <c r="D3906" s="376" t="s">
        <v>3629</v>
      </c>
      <c r="E3906" s="376" t="s">
        <v>19288</v>
      </c>
      <c r="F3906" s="488"/>
    </row>
    <row r="3907" ht="15.75" customHeight="1">
      <c r="A3907" s="376">
        <v>5044.0</v>
      </c>
      <c r="B3907" s="380" t="s">
        <v>19291</v>
      </c>
      <c r="C3907" s="376" t="s">
        <v>3602</v>
      </c>
      <c r="D3907" s="376" t="s">
        <v>3629</v>
      </c>
      <c r="E3907" s="376" t="s">
        <v>19294</v>
      </c>
      <c r="F3907" s="487"/>
    </row>
    <row r="3908" ht="15.75" customHeight="1">
      <c r="A3908" s="376">
        <v>5055.0</v>
      </c>
      <c r="B3908" s="380" t="s">
        <v>19295</v>
      </c>
      <c r="C3908" s="376" t="s">
        <v>3602</v>
      </c>
      <c r="D3908" s="376" t="s">
        <v>3629</v>
      </c>
      <c r="E3908" s="376" t="s">
        <v>19296</v>
      </c>
      <c r="F3908" s="488"/>
    </row>
    <row r="3909" ht="15.75" customHeight="1">
      <c r="A3909" s="376">
        <v>5053.0</v>
      </c>
      <c r="B3909" s="380" t="s">
        <v>19299</v>
      </c>
      <c r="C3909" s="376" t="s">
        <v>3602</v>
      </c>
      <c r="D3909" s="376" t="s">
        <v>3629</v>
      </c>
      <c r="E3909" s="376" t="s">
        <v>19300</v>
      </c>
      <c r="F3909" s="487"/>
    </row>
    <row r="3910" ht="15.75" customHeight="1">
      <c r="A3910" s="376">
        <v>5035.0</v>
      </c>
      <c r="B3910" s="380" t="s">
        <v>19303</v>
      </c>
      <c r="C3910" s="376" t="s">
        <v>3602</v>
      </c>
      <c r="D3910" s="376" t="s">
        <v>3629</v>
      </c>
      <c r="E3910" s="376" t="s">
        <v>19304</v>
      </c>
      <c r="F3910" s="488"/>
    </row>
    <row r="3911" ht="15.75" customHeight="1">
      <c r="A3911" s="376">
        <v>5036.0</v>
      </c>
      <c r="B3911" s="380" t="s">
        <v>19308</v>
      </c>
      <c r="C3911" s="376" t="s">
        <v>3602</v>
      </c>
      <c r="D3911" s="376" t="s">
        <v>3629</v>
      </c>
      <c r="E3911" s="376" t="s">
        <v>19309</v>
      </c>
      <c r="F3911" s="487"/>
    </row>
    <row r="3912" ht="15.75" customHeight="1">
      <c r="A3912" s="376">
        <v>5059.0</v>
      </c>
      <c r="B3912" s="380" t="s">
        <v>19311</v>
      </c>
      <c r="C3912" s="376" t="s">
        <v>3602</v>
      </c>
      <c r="D3912" s="376" t="s">
        <v>3629</v>
      </c>
      <c r="E3912" s="376" t="s">
        <v>19313</v>
      </c>
      <c r="F3912" s="488"/>
    </row>
    <row r="3913" ht="15.75" customHeight="1">
      <c r="A3913" s="376">
        <v>5034.0</v>
      </c>
      <c r="B3913" s="380" t="s">
        <v>19314</v>
      </c>
      <c r="C3913" s="376" t="s">
        <v>3602</v>
      </c>
      <c r="D3913" s="376" t="s">
        <v>3629</v>
      </c>
      <c r="E3913" s="376" t="s">
        <v>19316</v>
      </c>
      <c r="F3913" s="487"/>
    </row>
    <row r="3914" ht="15.75" customHeight="1">
      <c r="A3914" s="376">
        <v>5056.0</v>
      </c>
      <c r="B3914" s="380" t="s">
        <v>19318</v>
      </c>
      <c r="C3914" s="376" t="s">
        <v>3602</v>
      </c>
      <c r="D3914" s="376" t="s">
        <v>3629</v>
      </c>
      <c r="E3914" s="376" t="s">
        <v>19319</v>
      </c>
      <c r="F3914" s="488"/>
    </row>
    <row r="3915" ht="15.75" customHeight="1">
      <c r="A3915" s="376">
        <v>5057.0</v>
      </c>
      <c r="B3915" s="380" t="s">
        <v>19322</v>
      </c>
      <c r="C3915" s="376" t="s">
        <v>3602</v>
      </c>
      <c r="D3915" s="376" t="s">
        <v>3629</v>
      </c>
      <c r="E3915" s="376" t="s">
        <v>19324</v>
      </c>
      <c r="F3915" s="487"/>
    </row>
    <row r="3916" ht="15.75" customHeight="1">
      <c r="A3916" s="376">
        <v>5033.0</v>
      </c>
      <c r="B3916" s="380" t="s">
        <v>19325</v>
      </c>
      <c r="C3916" s="376" t="s">
        <v>3602</v>
      </c>
      <c r="D3916" s="376" t="s">
        <v>3629</v>
      </c>
      <c r="E3916" s="376" t="s">
        <v>19328</v>
      </c>
      <c r="F3916" s="488"/>
    </row>
    <row r="3917" ht="15.75" customHeight="1">
      <c r="A3917" s="376">
        <v>5038.0</v>
      </c>
      <c r="B3917" s="380" t="s">
        <v>19329</v>
      </c>
      <c r="C3917" s="376" t="s">
        <v>3602</v>
      </c>
      <c r="D3917" s="376" t="s">
        <v>3629</v>
      </c>
      <c r="E3917" s="376" t="s">
        <v>19330</v>
      </c>
      <c r="F3917" s="487"/>
    </row>
    <row r="3918" ht="15.75" customHeight="1">
      <c r="A3918" s="376">
        <v>12372.0</v>
      </c>
      <c r="B3918" s="380" t="s">
        <v>19333</v>
      </c>
      <c r="C3918" s="376" t="s">
        <v>3602</v>
      </c>
      <c r="D3918" s="376" t="s">
        <v>3629</v>
      </c>
      <c r="E3918" s="376" t="s">
        <v>19334</v>
      </c>
      <c r="F3918" s="488"/>
    </row>
    <row r="3919" ht="15.75" customHeight="1">
      <c r="A3919" s="376">
        <v>13339.0</v>
      </c>
      <c r="B3919" s="380" t="s">
        <v>19337</v>
      </c>
      <c r="C3919" s="376" t="s">
        <v>3602</v>
      </c>
      <c r="D3919" s="376" t="s">
        <v>3629</v>
      </c>
      <c r="E3919" s="376" t="s">
        <v>19338</v>
      </c>
      <c r="F3919" s="487"/>
    </row>
    <row r="3920" ht="15.75" customHeight="1">
      <c r="A3920" s="376">
        <v>12373.0</v>
      </c>
      <c r="B3920" s="380" t="s">
        <v>19339</v>
      </c>
      <c r="C3920" s="376" t="s">
        <v>3602</v>
      </c>
      <c r="D3920" s="376" t="s">
        <v>3629</v>
      </c>
      <c r="E3920" s="376" t="s">
        <v>19340</v>
      </c>
      <c r="F3920" s="488"/>
    </row>
    <row r="3921" ht="15.75" customHeight="1">
      <c r="A3921" s="376">
        <v>12388.0</v>
      </c>
      <c r="B3921" s="380" t="s">
        <v>19343</v>
      </c>
      <c r="C3921" s="376" t="s">
        <v>3602</v>
      </c>
      <c r="D3921" s="376" t="s">
        <v>3629</v>
      </c>
      <c r="E3921" s="376" t="s">
        <v>19345</v>
      </c>
      <c r="F3921" s="487"/>
    </row>
    <row r="3922" ht="15.75" customHeight="1">
      <c r="A3922" s="376">
        <v>34695.0</v>
      </c>
      <c r="B3922" s="380" t="s">
        <v>19347</v>
      </c>
      <c r="C3922" s="376" t="s">
        <v>3602</v>
      </c>
      <c r="D3922" s="376" t="s">
        <v>3629</v>
      </c>
      <c r="E3922" s="376" t="s">
        <v>19349</v>
      </c>
      <c r="F3922" s="488"/>
    </row>
    <row r="3923" ht="15.75" customHeight="1">
      <c r="A3923" s="376">
        <v>34692.0</v>
      </c>
      <c r="B3923" s="380" t="s">
        <v>19351</v>
      </c>
      <c r="C3923" s="376" t="s">
        <v>3602</v>
      </c>
      <c r="D3923" s="376" t="s">
        <v>3629</v>
      </c>
      <c r="E3923" s="376" t="s">
        <v>19353</v>
      </c>
      <c r="F3923" s="487"/>
    </row>
    <row r="3924" ht="15.75" customHeight="1">
      <c r="A3924" s="376">
        <v>26028.0</v>
      </c>
      <c r="B3924" s="380" t="s">
        <v>19356</v>
      </c>
      <c r="C3924" s="376" t="s">
        <v>8491</v>
      </c>
      <c r="D3924" s="376" t="s">
        <v>3603</v>
      </c>
      <c r="E3924" s="376" t="s">
        <v>19357</v>
      </c>
      <c r="F3924" s="488"/>
    </row>
    <row r="3925" ht="15.75" customHeight="1">
      <c r="A3925" s="376">
        <v>11844.0</v>
      </c>
      <c r="B3925" s="380" t="s">
        <v>19361</v>
      </c>
      <c r="C3925" s="376" t="s">
        <v>3730</v>
      </c>
      <c r="D3925" s="376" t="s">
        <v>3603</v>
      </c>
      <c r="E3925" s="376" t="s">
        <v>19362</v>
      </c>
      <c r="F3925" s="487"/>
    </row>
    <row r="3926" ht="15.75" customHeight="1">
      <c r="A3926" s="376">
        <v>4465.0</v>
      </c>
      <c r="B3926" s="380" t="s">
        <v>19364</v>
      </c>
      <c r="C3926" s="376" t="s">
        <v>3730</v>
      </c>
      <c r="D3926" s="376" t="s">
        <v>3603</v>
      </c>
      <c r="E3926" s="376" t="s">
        <v>19367</v>
      </c>
      <c r="F3926" s="488"/>
    </row>
    <row r="3927" ht="15.75" customHeight="1">
      <c r="A3927" s="376">
        <v>35273.0</v>
      </c>
      <c r="B3927" s="380" t="s">
        <v>19369</v>
      </c>
      <c r="C3927" s="376" t="s">
        <v>3730</v>
      </c>
      <c r="D3927" s="376" t="s">
        <v>3603</v>
      </c>
      <c r="E3927" s="376" t="s">
        <v>19371</v>
      </c>
      <c r="F3927" s="487"/>
    </row>
    <row r="3928" ht="15.75" customHeight="1">
      <c r="A3928" s="376">
        <v>4470.0</v>
      </c>
      <c r="B3928" s="380" t="s">
        <v>19372</v>
      </c>
      <c r="C3928" s="376" t="s">
        <v>3730</v>
      </c>
      <c r="D3928" s="376" t="s">
        <v>3603</v>
      </c>
      <c r="E3928" s="376" t="s">
        <v>19374</v>
      </c>
      <c r="F3928" s="488"/>
    </row>
    <row r="3929" ht="15.75" customHeight="1">
      <c r="A3929" s="376">
        <v>20204.0</v>
      </c>
      <c r="B3929" s="380" t="s">
        <v>19376</v>
      </c>
      <c r="C3929" s="376" t="s">
        <v>3730</v>
      </c>
      <c r="D3929" s="376" t="s">
        <v>3603</v>
      </c>
      <c r="E3929" s="376" t="s">
        <v>19378</v>
      </c>
      <c r="F3929" s="487"/>
    </row>
    <row r="3930" ht="15.75" customHeight="1">
      <c r="A3930" s="376">
        <v>20208.0</v>
      </c>
      <c r="B3930" s="380" t="s">
        <v>19380</v>
      </c>
      <c r="C3930" s="376" t="s">
        <v>3730</v>
      </c>
      <c r="D3930" s="376" t="s">
        <v>3603</v>
      </c>
      <c r="E3930" s="376" t="s">
        <v>19381</v>
      </c>
      <c r="F3930" s="488"/>
    </row>
    <row r="3931" ht="15.75" customHeight="1">
      <c r="A3931" s="376">
        <v>4437.0</v>
      </c>
      <c r="B3931" s="380" t="s">
        <v>19383</v>
      </c>
      <c r="C3931" s="376" t="s">
        <v>3730</v>
      </c>
      <c r="D3931" s="376" t="s">
        <v>3603</v>
      </c>
      <c r="E3931" s="376" t="s">
        <v>19385</v>
      </c>
      <c r="F3931" s="487"/>
    </row>
    <row r="3932" ht="15.75" customHeight="1">
      <c r="A3932" s="376">
        <v>14580.0</v>
      </c>
      <c r="B3932" s="380" t="s">
        <v>19386</v>
      </c>
      <c r="C3932" s="376" t="s">
        <v>3730</v>
      </c>
      <c r="D3932" s="376" t="s">
        <v>3603</v>
      </c>
      <c r="E3932" s="376" t="s">
        <v>19389</v>
      </c>
      <c r="F3932" s="488"/>
    </row>
    <row r="3933" ht="15.75" customHeight="1">
      <c r="A3933" s="376">
        <v>40304.0</v>
      </c>
      <c r="B3933" s="380" t="s">
        <v>19390</v>
      </c>
      <c r="C3933" s="376" t="s">
        <v>3745</v>
      </c>
      <c r="D3933" s="376" t="s">
        <v>3603</v>
      </c>
      <c r="E3933" s="376" t="s">
        <v>19392</v>
      </c>
      <c r="F3933" s="487"/>
    </row>
    <row r="3934" ht="15.75" customHeight="1">
      <c r="A3934" s="376">
        <v>5065.0</v>
      </c>
      <c r="B3934" s="380" t="s">
        <v>19394</v>
      </c>
      <c r="C3934" s="376" t="s">
        <v>3745</v>
      </c>
      <c r="D3934" s="376" t="s">
        <v>3603</v>
      </c>
      <c r="E3934" s="376" t="s">
        <v>19395</v>
      </c>
      <c r="F3934" s="488"/>
    </row>
    <row r="3935" ht="15.75" customHeight="1">
      <c r="A3935" s="376">
        <v>5072.0</v>
      </c>
      <c r="B3935" s="380" t="s">
        <v>19398</v>
      </c>
      <c r="C3935" s="376" t="s">
        <v>3745</v>
      </c>
      <c r="D3935" s="376" t="s">
        <v>3603</v>
      </c>
      <c r="E3935" s="376" t="s">
        <v>19399</v>
      </c>
      <c r="F3935" s="487"/>
    </row>
    <row r="3936" ht="15.75" customHeight="1">
      <c r="A3936" s="376">
        <v>5066.0</v>
      </c>
      <c r="B3936" s="380" t="s">
        <v>19402</v>
      </c>
      <c r="C3936" s="376" t="s">
        <v>3745</v>
      </c>
      <c r="D3936" s="376" t="s">
        <v>3603</v>
      </c>
      <c r="E3936" s="376" t="s">
        <v>15267</v>
      </c>
      <c r="F3936" s="488"/>
    </row>
    <row r="3937" ht="15.75" customHeight="1">
      <c r="A3937" s="376">
        <v>5063.0</v>
      </c>
      <c r="B3937" s="380" t="s">
        <v>19406</v>
      </c>
      <c r="C3937" s="376" t="s">
        <v>3745</v>
      </c>
      <c r="D3937" s="376" t="s">
        <v>3603</v>
      </c>
      <c r="E3937" s="376" t="s">
        <v>16429</v>
      </c>
      <c r="F3937" s="487"/>
    </row>
    <row r="3938" ht="15.75" customHeight="1">
      <c r="A3938" s="376">
        <v>20247.0</v>
      </c>
      <c r="B3938" s="380" t="s">
        <v>19410</v>
      </c>
      <c r="C3938" s="376" t="s">
        <v>3745</v>
      </c>
      <c r="D3938" s="376" t="s">
        <v>3603</v>
      </c>
      <c r="E3938" s="376" t="s">
        <v>19412</v>
      </c>
      <c r="F3938" s="488"/>
    </row>
    <row r="3939" ht="15.75" customHeight="1">
      <c r="A3939" s="376">
        <v>5074.0</v>
      </c>
      <c r="B3939" s="380" t="s">
        <v>19416</v>
      </c>
      <c r="C3939" s="376" t="s">
        <v>3745</v>
      </c>
      <c r="D3939" s="376" t="s">
        <v>3603</v>
      </c>
      <c r="E3939" s="376" t="s">
        <v>17670</v>
      </c>
      <c r="F3939" s="487"/>
    </row>
    <row r="3940" ht="15.75" customHeight="1">
      <c r="A3940" s="376">
        <v>5067.0</v>
      </c>
      <c r="B3940" s="380" t="s">
        <v>19417</v>
      </c>
      <c r="C3940" s="376" t="s">
        <v>3745</v>
      </c>
      <c r="D3940" s="376" t="s">
        <v>3603</v>
      </c>
      <c r="E3940" s="376" t="s">
        <v>5264</v>
      </c>
      <c r="F3940" s="488"/>
    </row>
    <row r="3941" ht="15.75" customHeight="1">
      <c r="A3941" s="376">
        <v>5078.0</v>
      </c>
      <c r="B3941" s="380" t="s">
        <v>19420</v>
      </c>
      <c r="C3941" s="376" t="s">
        <v>3745</v>
      </c>
      <c r="D3941" s="376" t="s">
        <v>3603</v>
      </c>
      <c r="E3941" s="376" t="s">
        <v>12517</v>
      </c>
      <c r="F3941" s="487"/>
    </row>
    <row r="3942" ht="15.75" customHeight="1">
      <c r="A3942" s="376">
        <v>5068.0</v>
      </c>
      <c r="B3942" s="380" t="s">
        <v>19423</v>
      </c>
      <c r="C3942" s="376" t="s">
        <v>3745</v>
      </c>
      <c r="D3942" s="376" t="s">
        <v>3603</v>
      </c>
      <c r="E3942" s="376" t="s">
        <v>19424</v>
      </c>
      <c r="F3942" s="488"/>
    </row>
    <row r="3943" ht="15.75" customHeight="1">
      <c r="A3943" s="376">
        <v>5073.0</v>
      </c>
      <c r="B3943" s="380" t="s">
        <v>19428</v>
      </c>
      <c r="C3943" s="376" t="s">
        <v>3745</v>
      </c>
      <c r="D3943" s="376" t="s">
        <v>3603</v>
      </c>
      <c r="E3943" s="376" t="s">
        <v>7466</v>
      </c>
      <c r="F3943" s="487"/>
    </row>
    <row r="3944" ht="15.75" customHeight="1">
      <c r="A3944" s="376">
        <v>5069.0</v>
      </c>
      <c r="B3944" s="380" t="s">
        <v>19431</v>
      </c>
      <c r="C3944" s="376" t="s">
        <v>3745</v>
      </c>
      <c r="D3944" s="376" t="s">
        <v>3603</v>
      </c>
      <c r="E3944" s="376" t="s">
        <v>7466</v>
      </c>
      <c r="F3944" s="488"/>
    </row>
    <row r="3945" ht="15.75" customHeight="1">
      <c r="A3945" s="376">
        <v>5070.0</v>
      </c>
      <c r="B3945" s="380" t="s">
        <v>19434</v>
      </c>
      <c r="C3945" s="376" t="s">
        <v>3745</v>
      </c>
      <c r="D3945" s="376" t="s">
        <v>3603</v>
      </c>
      <c r="E3945" s="376" t="s">
        <v>7902</v>
      </c>
      <c r="F3945" s="487"/>
    </row>
    <row r="3946" ht="15.75" customHeight="1">
      <c r="A3946" s="376">
        <v>5071.0</v>
      </c>
      <c r="B3946" s="380" t="s">
        <v>19438</v>
      </c>
      <c r="C3946" s="376" t="s">
        <v>3745</v>
      </c>
      <c r="D3946" s="376" t="s">
        <v>3603</v>
      </c>
      <c r="E3946" s="376" t="s">
        <v>19424</v>
      </c>
      <c r="F3946" s="488"/>
    </row>
    <row r="3947" ht="15.75" customHeight="1">
      <c r="A3947" s="376">
        <v>5061.0</v>
      </c>
      <c r="B3947" s="380" t="s">
        <v>19442</v>
      </c>
      <c r="C3947" s="376" t="s">
        <v>3745</v>
      </c>
      <c r="D3947" s="376" t="s">
        <v>3653</v>
      </c>
      <c r="E3947" s="376" t="s">
        <v>9431</v>
      </c>
      <c r="F3947" s="487"/>
    </row>
    <row r="3948" ht="15.75" customHeight="1">
      <c r="A3948" s="376">
        <v>5075.0</v>
      </c>
      <c r="B3948" s="380" t="s">
        <v>19445</v>
      </c>
      <c r="C3948" s="376" t="s">
        <v>3745</v>
      </c>
      <c r="D3948" s="376" t="s">
        <v>3603</v>
      </c>
      <c r="E3948" s="376" t="s">
        <v>19424</v>
      </c>
      <c r="F3948" s="488"/>
    </row>
    <row r="3949" ht="15.75" customHeight="1">
      <c r="A3949" s="376">
        <v>39027.0</v>
      </c>
      <c r="B3949" s="380" t="s">
        <v>19447</v>
      </c>
      <c r="C3949" s="376" t="s">
        <v>3745</v>
      </c>
      <c r="D3949" s="376" t="s">
        <v>3603</v>
      </c>
      <c r="E3949" s="376" t="s">
        <v>18851</v>
      </c>
      <c r="F3949" s="487"/>
    </row>
    <row r="3950" ht="15.75" customHeight="1">
      <c r="A3950" s="376">
        <v>5062.0</v>
      </c>
      <c r="B3950" s="380" t="s">
        <v>19450</v>
      </c>
      <c r="C3950" s="376" t="s">
        <v>3745</v>
      </c>
      <c r="D3950" s="376" t="s">
        <v>3603</v>
      </c>
      <c r="E3950" s="376" t="s">
        <v>6869</v>
      </c>
      <c r="F3950" s="488"/>
    </row>
    <row r="3951" ht="15.75" customHeight="1">
      <c r="A3951" s="376">
        <v>40568.0</v>
      </c>
      <c r="B3951" s="380" t="s">
        <v>19453</v>
      </c>
      <c r="C3951" s="376" t="s">
        <v>3745</v>
      </c>
      <c r="D3951" s="376" t="s">
        <v>3603</v>
      </c>
      <c r="E3951" s="376" t="s">
        <v>10125</v>
      </c>
      <c r="F3951" s="487"/>
    </row>
    <row r="3952" ht="15.75" customHeight="1">
      <c r="A3952" s="376">
        <v>39026.0</v>
      </c>
      <c r="B3952" s="380" t="s">
        <v>19456</v>
      </c>
      <c r="C3952" s="376" t="s">
        <v>3745</v>
      </c>
      <c r="D3952" s="376" t="s">
        <v>3603</v>
      </c>
      <c r="E3952" s="376" t="s">
        <v>19458</v>
      </c>
      <c r="F3952" s="488"/>
    </row>
    <row r="3953" ht="15.75" customHeight="1">
      <c r="A3953" s="376">
        <v>11572.0</v>
      </c>
      <c r="B3953" s="380" t="s">
        <v>19459</v>
      </c>
      <c r="C3953" s="376" t="s">
        <v>3602</v>
      </c>
      <c r="D3953" s="376" t="s">
        <v>3603</v>
      </c>
      <c r="E3953" s="376" t="s">
        <v>11245</v>
      </c>
      <c r="F3953" s="487"/>
    </row>
    <row r="3954" ht="15.75" customHeight="1">
      <c r="A3954" s="376">
        <v>42431.0</v>
      </c>
      <c r="B3954" s="380" t="s">
        <v>19462</v>
      </c>
      <c r="C3954" s="376" t="s">
        <v>3602</v>
      </c>
      <c r="D3954" s="376" t="s">
        <v>3629</v>
      </c>
      <c r="E3954" s="376" t="s">
        <v>19463</v>
      </c>
      <c r="F3954" s="488"/>
    </row>
    <row r="3955" ht="15.75" customHeight="1">
      <c r="A3955" s="376">
        <v>11149.0</v>
      </c>
      <c r="B3955" s="380" t="s">
        <v>19466</v>
      </c>
      <c r="C3955" s="376" t="s">
        <v>13275</v>
      </c>
      <c r="D3955" s="376" t="s">
        <v>3603</v>
      </c>
      <c r="E3955" s="376" t="s">
        <v>19470</v>
      </c>
      <c r="F3955" s="487"/>
    </row>
    <row r="3956" ht="15.75" customHeight="1">
      <c r="A3956" s="376">
        <v>511.0</v>
      </c>
      <c r="B3956" s="380" t="s">
        <v>19471</v>
      </c>
      <c r="C3956" s="376" t="s">
        <v>3993</v>
      </c>
      <c r="D3956" s="376" t="s">
        <v>3629</v>
      </c>
      <c r="E3956" s="376" t="s">
        <v>11309</v>
      </c>
      <c r="F3956" s="488"/>
    </row>
    <row r="3957" ht="15.75" customHeight="1">
      <c r="A3957" s="376">
        <v>11174.0</v>
      </c>
      <c r="B3957" s="380" t="s">
        <v>19475</v>
      </c>
      <c r="C3957" s="376" t="s">
        <v>4495</v>
      </c>
      <c r="D3957" s="376" t="s">
        <v>3603</v>
      </c>
      <c r="E3957" s="376" t="s">
        <v>19476</v>
      </c>
      <c r="F3957" s="487"/>
    </row>
    <row r="3958" ht="15.75" customHeight="1">
      <c r="A3958" s="376">
        <v>37540.0</v>
      </c>
      <c r="B3958" s="380" t="s">
        <v>19479</v>
      </c>
      <c r="C3958" s="376" t="s">
        <v>3602</v>
      </c>
      <c r="D3958" s="376" t="s">
        <v>3603</v>
      </c>
      <c r="E3958" s="376" t="s">
        <v>19480</v>
      </c>
      <c r="F3958" s="488"/>
    </row>
    <row r="3959" ht="15.75" customHeight="1">
      <c r="A3959" s="376">
        <v>37548.0</v>
      </c>
      <c r="B3959" s="380" t="s">
        <v>19481</v>
      </c>
      <c r="C3959" s="376" t="s">
        <v>3602</v>
      </c>
      <c r="D3959" s="376" t="s">
        <v>3603</v>
      </c>
      <c r="E3959" s="376" t="s">
        <v>19482</v>
      </c>
      <c r="F3959" s="487"/>
    </row>
    <row r="3960" ht="15.75" customHeight="1">
      <c r="A3960" s="376">
        <v>39828.0</v>
      </c>
      <c r="B3960" s="380" t="s">
        <v>19484</v>
      </c>
      <c r="C3960" s="376" t="s">
        <v>3602</v>
      </c>
      <c r="D3960" s="376" t="s">
        <v>3603</v>
      </c>
      <c r="E3960" s="376" t="s">
        <v>19486</v>
      </c>
      <c r="F3960" s="488"/>
    </row>
    <row r="3961" ht="15.75" customHeight="1">
      <c r="A3961" s="376">
        <v>12273.0</v>
      </c>
      <c r="B3961" s="380" t="s">
        <v>19489</v>
      </c>
      <c r="C3961" s="376" t="s">
        <v>3602</v>
      </c>
      <c r="D3961" s="376" t="s">
        <v>3629</v>
      </c>
      <c r="E3961" s="376" t="s">
        <v>19491</v>
      </c>
      <c r="F3961" s="487"/>
    </row>
    <row r="3962" ht="15.75" customHeight="1">
      <c r="A3962" s="376">
        <v>38392.0</v>
      </c>
      <c r="B3962" s="380" t="s">
        <v>19492</v>
      </c>
      <c r="C3962" s="376" t="s">
        <v>3602</v>
      </c>
      <c r="D3962" s="376" t="s">
        <v>3603</v>
      </c>
      <c r="E3962" s="376" t="s">
        <v>19495</v>
      </c>
      <c r="F3962" s="488"/>
    </row>
    <row r="3963" ht="15.75" customHeight="1">
      <c r="A3963" s="376">
        <v>11735.0</v>
      </c>
      <c r="B3963" s="380" t="s">
        <v>19497</v>
      </c>
      <c r="C3963" s="376" t="s">
        <v>3602</v>
      </c>
      <c r="D3963" s="376" t="s">
        <v>3603</v>
      </c>
      <c r="E3963" s="376" t="s">
        <v>19499</v>
      </c>
      <c r="F3963" s="487"/>
    </row>
    <row r="3964" ht="15.75" customHeight="1">
      <c r="A3964" s="376">
        <v>11733.0</v>
      </c>
      <c r="B3964" s="380" t="s">
        <v>19502</v>
      </c>
      <c r="C3964" s="376" t="s">
        <v>3602</v>
      </c>
      <c r="D3964" s="376" t="s">
        <v>3603</v>
      </c>
      <c r="E3964" s="376" t="s">
        <v>3531</v>
      </c>
      <c r="F3964" s="488"/>
    </row>
    <row r="3965" ht="15.75" customHeight="1">
      <c r="A3965" s="376">
        <v>11734.0</v>
      </c>
      <c r="B3965" s="380" t="s">
        <v>19506</v>
      </c>
      <c r="C3965" s="376" t="s">
        <v>3602</v>
      </c>
      <c r="D3965" s="376" t="s">
        <v>3603</v>
      </c>
      <c r="E3965" s="376" t="s">
        <v>16042</v>
      </c>
      <c r="F3965" s="487"/>
    </row>
    <row r="3966" ht="15.75" customHeight="1">
      <c r="A3966" s="376">
        <v>11737.0</v>
      </c>
      <c r="B3966" s="380" t="s">
        <v>19510</v>
      </c>
      <c r="C3966" s="376" t="s">
        <v>3602</v>
      </c>
      <c r="D3966" s="376" t="s">
        <v>3603</v>
      </c>
      <c r="E3966" s="376" t="s">
        <v>16401</v>
      </c>
      <c r="F3966" s="488"/>
    </row>
    <row r="3967" ht="15.75" customHeight="1">
      <c r="A3967" s="376">
        <v>11738.0</v>
      </c>
      <c r="B3967" s="380" t="s">
        <v>19515</v>
      </c>
      <c r="C3967" s="376" t="s">
        <v>3602</v>
      </c>
      <c r="D3967" s="376" t="s">
        <v>3603</v>
      </c>
      <c r="E3967" s="376" t="s">
        <v>19517</v>
      </c>
      <c r="F3967" s="487"/>
    </row>
    <row r="3968" ht="15.75" customHeight="1">
      <c r="A3968" s="376">
        <v>36143.0</v>
      </c>
      <c r="B3968" s="380" t="s">
        <v>19519</v>
      </c>
      <c r="C3968" s="376" t="s">
        <v>3602</v>
      </c>
      <c r="D3968" s="376" t="s">
        <v>3603</v>
      </c>
      <c r="E3968" s="376" t="s">
        <v>19521</v>
      </c>
      <c r="F3968" s="488"/>
    </row>
    <row r="3969" ht="15.75" customHeight="1">
      <c r="A3969" s="376">
        <v>36142.0</v>
      </c>
      <c r="B3969" s="380" t="s">
        <v>19524</v>
      </c>
      <c r="C3969" s="376" t="s">
        <v>3602</v>
      </c>
      <c r="D3969" s="376" t="s">
        <v>3603</v>
      </c>
      <c r="E3969" s="376" t="s">
        <v>5369</v>
      </c>
      <c r="F3969" s="487"/>
    </row>
    <row r="3970" ht="15.75" customHeight="1">
      <c r="A3970" s="376">
        <v>36146.0</v>
      </c>
      <c r="B3970" s="380" t="s">
        <v>19530</v>
      </c>
      <c r="C3970" s="376" t="s">
        <v>3602</v>
      </c>
      <c r="D3970" s="376" t="s">
        <v>3603</v>
      </c>
      <c r="E3970" s="376" t="s">
        <v>9674</v>
      </c>
      <c r="F3970" s="488"/>
    </row>
    <row r="3971" ht="15.75" customHeight="1">
      <c r="A3971" s="376">
        <v>39015.0</v>
      </c>
      <c r="B3971" s="380" t="s">
        <v>19534</v>
      </c>
      <c r="C3971" s="376" t="s">
        <v>3602</v>
      </c>
      <c r="D3971" s="376" t="s">
        <v>3653</v>
      </c>
      <c r="E3971" s="376" t="s">
        <v>5299</v>
      </c>
      <c r="F3971" s="487"/>
    </row>
    <row r="3972" ht="15.75" customHeight="1">
      <c r="A3972" s="376">
        <v>38377.0</v>
      </c>
      <c r="B3972" s="380" t="s">
        <v>19537</v>
      </c>
      <c r="C3972" s="376" t="s">
        <v>3602</v>
      </c>
      <c r="D3972" s="376" t="s">
        <v>3603</v>
      </c>
      <c r="E3972" s="376" t="s">
        <v>3280</v>
      </c>
      <c r="F3972" s="488"/>
    </row>
    <row r="3973" ht="15.75" customHeight="1">
      <c r="A3973" s="376">
        <v>38376.0</v>
      </c>
      <c r="B3973" s="380" t="s">
        <v>19541</v>
      </c>
      <c r="C3973" s="376" t="s">
        <v>3602</v>
      </c>
      <c r="D3973" s="376" t="s">
        <v>3603</v>
      </c>
      <c r="E3973" s="376" t="s">
        <v>19542</v>
      </c>
      <c r="F3973" s="487"/>
    </row>
    <row r="3974" ht="15.75" customHeight="1">
      <c r="A3974" s="376">
        <v>38116.0</v>
      </c>
      <c r="B3974" s="380" t="s">
        <v>19545</v>
      </c>
      <c r="C3974" s="376" t="s">
        <v>3602</v>
      </c>
      <c r="D3974" s="376" t="s">
        <v>3603</v>
      </c>
      <c r="E3974" s="376" t="s">
        <v>4790</v>
      </c>
      <c r="F3974" s="488"/>
    </row>
    <row r="3975" ht="15.75" customHeight="1">
      <c r="A3975" s="376">
        <v>38066.0</v>
      </c>
      <c r="B3975" s="380" t="s">
        <v>19546</v>
      </c>
      <c r="C3975" s="376" t="s">
        <v>3602</v>
      </c>
      <c r="D3975" s="376" t="s">
        <v>3603</v>
      </c>
      <c r="E3975" s="376" t="s">
        <v>9494</v>
      </c>
      <c r="F3975" s="487"/>
    </row>
    <row r="3976" ht="15.75" customHeight="1">
      <c r="A3976" s="376">
        <v>38117.0</v>
      </c>
      <c r="B3976" s="380" t="s">
        <v>19549</v>
      </c>
      <c r="C3976" s="376" t="s">
        <v>3602</v>
      </c>
      <c r="D3976" s="376" t="s">
        <v>3603</v>
      </c>
      <c r="E3976" s="376" t="s">
        <v>15954</v>
      </c>
      <c r="F3976" s="488"/>
    </row>
    <row r="3977" ht="15.75" customHeight="1">
      <c r="A3977" s="376">
        <v>38067.0</v>
      </c>
      <c r="B3977" s="380" t="s">
        <v>19553</v>
      </c>
      <c r="C3977" s="376" t="s">
        <v>3602</v>
      </c>
      <c r="D3977" s="376" t="s">
        <v>3603</v>
      </c>
      <c r="E3977" s="376" t="s">
        <v>19556</v>
      </c>
      <c r="F3977" s="487"/>
    </row>
    <row r="3978" ht="15.75" customHeight="1">
      <c r="A3978" s="376">
        <v>41757.0</v>
      </c>
      <c r="B3978" s="380" t="s">
        <v>19559</v>
      </c>
      <c r="C3978" s="376" t="s">
        <v>3602</v>
      </c>
      <c r="D3978" s="376" t="s">
        <v>3603</v>
      </c>
      <c r="E3978" s="376" t="s">
        <v>19562</v>
      </c>
      <c r="F3978" s="488"/>
    </row>
    <row r="3979" ht="15.75" customHeight="1">
      <c r="A3979" s="376">
        <v>5080.0</v>
      </c>
      <c r="B3979" s="380" t="s">
        <v>19565</v>
      </c>
      <c r="C3979" s="376" t="s">
        <v>3602</v>
      </c>
      <c r="D3979" s="376" t="s">
        <v>3603</v>
      </c>
      <c r="E3979" s="376" t="s">
        <v>9670</v>
      </c>
      <c r="F3979" s="487"/>
    </row>
    <row r="3980" ht="15.75" customHeight="1">
      <c r="A3980" s="376">
        <v>11522.0</v>
      </c>
      <c r="B3980" s="380" t="s">
        <v>19568</v>
      </c>
      <c r="C3980" s="376" t="s">
        <v>3602</v>
      </c>
      <c r="D3980" s="376" t="s">
        <v>3603</v>
      </c>
      <c r="E3980" s="376" t="s">
        <v>19571</v>
      </c>
      <c r="F3980" s="488"/>
    </row>
    <row r="3981" ht="15.75" customHeight="1">
      <c r="A3981" s="376">
        <v>11523.0</v>
      </c>
      <c r="B3981" s="380" t="s">
        <v>19573</v>
      </c>
      <c r="C3981" s="376" t="s">
        <v>3602</v>
      </c>
      <c r="D3981" s="376" t="s">
        <v>3603</v>
      </c>
      <c r="E3981" s="376" t="s">
        <v>16227</v>
      </c>
      <c r="F3981" s="487"/>
    </row>
    <row r="3982" ht="15.75" customHeight="1">
      <c r="A3982" s="376">
        <v>11524.0</v>
      </c>
      <c r="B3982" s="380" t="s">
        <v>19577</v>
      </c>
      <c r="C3982" s="376" t="s">
        <v>3602</v>
      </c>
      <c r="D3982" s="376" t="s">
        <v>3603</v>
      </c>
      <c r="E3982" s="376" t="s">
        <v>19581</v>
      </c>
      <c r="F3982" s="488"/>
    </row>
    <row r="3983" ht="15.75" customHeight="1">
      <c r="A3983" s="376">
        <v>38168.0</v>
      </c>
      <c r="B3983" s="380" t="s">
        <v>19585</v>
      </c>
      <c r="C3983" s="376" t="s">
        <v>3602</v>
      </c>
      <c r="D3983" s="376" t="s">
        <v>3603</v>
      </c>
      <c r="E3983" s="376" t="s">
        <v>19587</v>
      </c>
      <c r="F3983" s="487"/>
    </row>
    <row r="3984" ht="15.75" customHeight="1">
      <c r="A3984" s="376">
        <v>13393.0</v>
      </c>
      <c r="B3984" s="380" t="s">
        <v>19591</v>
      </c>
      <c r="C3984" s="376" t="s">
        <v>3602</v>
      </c>
      <c r="D3984" s="376" t="s">
        <v>3603</v>
      </c>
      <c r="E3984" s="376" t="s">
        <v>19595</v>
      </c>
      <c r="F3984" s="488"/>
    </row>
    <row r="3985" ht="15.75" customHeight="1">
      <c r="A3985" s="376">
        <v>13395.0</v>
      </c>
      <c r="B3985" s="380" t="s">
        <v>19598</v>
      </c>
      <c r="C3985" s="376" t="s">
        <v>3602</v>
      </c>
      <c r="D3985" s="376" t="s">
        <v>3603</v>
      </c>
      <c r="E3985" s="376" t="s">
        <v>19599</v>
      </c>
      <c r="F3985" s="487"/>
    </row>
    <row r="3986" ht="15.75" customHeight="1">
      <c r="A3986" s="376">
        <v>12039.0</v>
      </c>
      <c r="B3986" s="380" t="s">
        <v>19602</v>
      </c>
      <c r="C3986" s="376" t="s">
        <v>3602</v>
      </c>
      <c r="D3986" s="376" t="s">
        <v>3603</v>
      </c>
      <c r="E3986" s="376" t="s">
        <v>19605</v>
      </c>
      <c r="F3986" s="488"/>
    </row>
    <row r="3987" ht="15.75" customHeight="1">
      <c r="A3987" s="376">
        <v>13396.0</v>
      </c>
      <c r="B3987" s="380" t="s">
        <v>19609</v>
      </c>
      <c r="C3987" s="376" t="s">
        <v>3602</v>
      </c>
      <c r="D3987" s="376" t="s">
        <v>3603</v>
      </c>
      <c r="E3987" s="376" t="s">
        <v>19610</v>
      </c>
      <c r="F3987" s="487"/>
    </row>
    <row r="3988" ht="15.75" customHeight="1">
      <c r="A3988" s="376">
        <v>12041.0</v>
      </c>
      <c r="B3988" s="380" t="s">
        <v>19613</v>
      </c>
      <c r="C3988" s="376" t="s">
        <v>3602</v>
      </c>
      <c r="D3988" s="376" t="s">
        <v>3603</v>
      </c>
      <c r="E3988" s="376" t="s">
        <v>19614</v>
      </c>
      <c r="F3988" s="488"/>
    </row>
    <row r="3989" ht="15.75" customHeight="1">
      <c r="A3989" s="376">
        <v>12043.0</v>
      </c>
      <c r="B3989" s="380" t="s">
        <v>19617</v>
      </c>
      <c r="C3989" s="376" t="s">
        <v>3602</v>
      </c>
      <c r="D3989" s="376" t="s">
        <v>3603</v>
      </c>
      <c r="E3989" s="376" t="s">
        <v>19619</v>
      </c>
      <c r="F3989" s="487"/>
    </row>
    <row r="3990" ht="15.75" customHeight="1">
      <c r="A3990" s="376">
        <v>39762.0</v>
      </c>
      <c r="B3990" s="380" t="s">
        <v>19621</v>
      </c>
      <c r="C3990" s="376" t="s">
        <v>3602</v>
      </c>
      <c r="D3990" s="376" t="s">
        <v>3603</v>
      </c>
      <c r="E3990" s="376" t="s">
        <v>19623</v>
      </c>
      <c r="F3990" s="488"/>
    </row>
    <row r="3991" ht="15.75" customHeight="1">
      <c r="A3991" s="376">
        <v>12042.0</v>
      </c>
      <c r="B3991" s="380" t="s">
        <v>19624</v>
      </c>
      <c r="C3991" s="376" t="s">
        <v>3602</v>
      </c>
      <c r="D3991" s="376" t="s">
        <v>3603</v>
      </c>
      <c r="E3991" s="376" t="s">
        <v>19627</v>
      </c>
      <c r="F3991" s="487"/>
    </row>
    <row r="3992" ht="15.75" customHeight="1">
      <c r="A3992" s="376">
        <v>39763.0</v>
      </c>
      <c r="B3992" s="380" t="s">
        <v>19629</v>
      </c>
      <c r="C3992" s="376" t="s">
        <v>3602</v>
      </c>
      <c r="D3992" s="376" t="s">
        <v>3603</v>
      </c>
      <c r="E3992" s="376" t="s">
        <v>19632</v>
      </c>
      <c r="F3992" s="488"/>
    </row>
    <row r="3993" ht="15.75" customHeight="1">
      <c r="A3993" s="376">
        <v>39756.0</v>
      </c>
      <c r="B3993" s="380" t="s">
        <v>19634</v>
      </c>
      <c r="C3993" s="376" t="s">
        <v>3602</v>
      </c>
      <c r="D3993" s="376" t="s">
        <v>3603</v>
      </c>
      <c r="E3993" s="376" t="s">
        <v>19637</v>
      </c>
      <c r="F3993" s="487"/>
    </row>
    <row r="3994" ht="15.75" customHeight="1">
      <c r="A3994" s="376">
        <v>12038.0</v>
      </c>
      <c r="B3994" s="380" t="s">
        <v>19638</v>
      </c>
      <c r="C3994" s="376" t="s">
        <v>3602</v>
      </c>
      <c r="D3994" s="376" t="s">
        <v>3603</v>
      </c>
      <c r="E3994" s="376" t="s">
        <v>19640</v>
      </c>
      <c r="F3994" s="488"/>
    </row>
    <row r="3995" ht="15.75" customHeight="1">
      <c r="A3995" s="376">
        <v>39757.0</v>
      </c>
      <c r="B3995" s="380" t="s">
        <v>19643</v>
      </c>
      <c r="C3995" s="376" t="s">
        <v>3602</v>
      </c>
      <c r="D3995" s="376" t="s">
        <v>3603</v>
      </c>
      <c r="E3995" s="376" t="s">
        <v>19644</v>
      </c>
      <c r="F3995" s="487"/>
    </row>
    <row r="3996" ht="15.75" customHeight="1">
      <c r="A3996" s="376">
        <v>39758.0</v>
      </c>
      <c r="B3996" s="380" t="s">
        <v>19647</v>
      </c>
      <c r="C3996" s="376" t="s">
        <v>3602</v>
      </c>
      <c r="D3996" s="376" t="s">
        <v>3603</v>
      </c>
      <c r="E3996" s="376" t="s">
        <v>19649</v>
      </c>
      <c r="F3996" s="488"/>
    </row>
    <row r="3997" ht="15.75" customHeight="1">
      <c r="A3997" s="376">
        <v>39759.0</v>
      </c>
      <c r="B3997" s="380" t="s">
        <v>19652</v>
      </c>
      <c r="C3997" s="376" t="s">
        <v>3602</v>
      </c>
      <c r="D3997" s="376" t="s">
        <v>3603</v>
      </c>
      <c r="E3997" s="376" t="s">
        <v>19654</v>
      </c>
      <c r="F3997" s="487"/>
    </row>
    <row r="3998" ht="15.75" customHeight="1">
      <c r="A3998" s="376">
        <v>39760.0</v>
      </c>
      <c r="B3998" s="380" t="s">
        <v>19657</v>
      </c>
      <c r="C3998" s="376" t="s">
        <v>3602</v>
      </c>
      <c r="D3998" s="376" t="s">
        <v>3603</v>
      </c>
      <c r="E3998" s="376" t="s">
        <v>19658</v>
      </c>
      <c r="F3998" s="488"/>
    </row>
    <row r="3999" ht="15.75" customHeight="1">
      <c r="A3999" s="376">
        <v>39761.0</v>
      </c>
      <c r="B3999" s="380" t="s">
        <v>19661</v>
      </c>
      <c r="C3999" s="376" t="s">
        <v>3602</v>
      </c>
      <c r="D3999" s="376" t="s">
        <v>3603</v>
      </c>
      <c r="E3999" s="376" t="s">
        <v>19662</v>
      </c>
      <c r="F3999" s="487"/>
    </row>
    <row r="4000" ht="15.75" customHeight="1">
      <c r="A4000" s="376">
        <v>39805.0</v>
      </c>
      <c r="B4000" s="380" t="s">
        <v>19665</v>
      </c>
      <c r="C4000" s="376" t="s">
        <v>3602</v>
      </c>
      <c r="D4000" s="376" t="s">
        <v>3603</v>
      </c>
      <c r="E4000" s="376" t="s">
        <v>19667</v>
      </c>
      <c r="F4000" s="488"/>
    </row>
    <row r="4001" ht="15.75" customHeight="1">
      <c r="A4001" s="376">
        <v>39806.0</v>
      </c>
      <c r="B4001" s="380" t="s">
        <v>19668</v>
      </c>
      <c r="C4001" s="376" t="s">
        <v>3602</v>
      </c>
      <c r="D4001" s="376" t="s">
        <v>3603</v>
      </c>
      <c r="E4001" s="376" t="s">
        <v>19671</v>
      </c>
      <c r="F4001" s="487"/>
    </row>
    <row r="4002" ht="15.75" customHeight="1">
      <c r="A4002" s="376">
        <v>39807.0</v>
      </c>
      <c r="B4002" s="380" t="s">
        <v>19673</v>
      </c>
      <c r="C4002" s="376" t="s">
        <v>3602</v>
      </c>
      <c r="D4002" s="376" t="s">
        <v>3603</v>
      </c>
      <c r="E4002" s="376" t="s">
        <v>19676</v>
      </c>
      <c r="F4002" s="488"/>
    </row>
    <row r="4003" ht="15.75" customHeight="1">
      <c r="A4003" s="376">
        <v>43100.0</v>
      </c>
      <c r="B4003" s="380" t="s">
        <v>19679</v>
      </c>
      <c r="C4003" s="376" t="s">
        <v>3602</v>
      </c>
      <c r="D4003" s="376" t="s">
        <v>3603</v>
      </c>
      <c r="E4003" s="376" t="s">
        <v>19680</v>
      </c>
      <c r="F4003" s="487"/>
    </row>
    <row r="4004" ht="15.75" customHeight="1">
      <c r="A4004" s="376">
        <v>39804.0</v>
      </c>
      <c r="B4004" s="380" t="s">
        <v>19683</v>
      </c>
      <c r="C4004" s="376" t="s">
        <v>3602</v>
      </c>
      <c r="D4004" s="376" t="s">
        <v>3603</v>
      </c>
      <c r="E4004" s="376" t="s">
        <v>19684</v>
      </c>
      <c r="F4004" s="488"/>
    </row>
    <row r="4005" ht="15.75" customHeight="1">
      <c r="A4005" s="376">
        <v>39796.0</v>
      </c>
      <c r="B4005" s="380" t="s">
        <v>19687</v>
      </c>
      <c r="C4005" s="376" t="s">
        <v>3602</v>
      </c>
      <c r="D4005" s="376" t="s">
        <v>3603</v>
      </c>
      <c r="E4005" s="376" t="s">
        <v>19688</v>
      </c>
      <c r="F4005" s="487"/>
    </row>
    <row r="4006" ht="15.75" customHeight="1">
      <c r="A4006" s="376">
        <v>39797.0</v>
      </c>
      <c r="B4006" s="380" t="s">
        <v>19690</v>
      </c>
      <c r="C4006" s="376" t="s">
        <v>3602</v>
      </c>
      <c r="D4006" s="376" t="s">
        <v>3653</v>
      </c>
      <c r="E4006" s="376" t="s">
        <v>15552</v>
      </c>
      <c r="F4006" s="488"/>
    </row>
    <row r="4007" ht="15.75" customHeight="1">
      <c r="A4007" s="376">
        <v>39798.0</v>
      </c>
      <c r="B4007" s="380" t="s">
        <v>19692</v>
      </c>
      <c r="C4007" s="376" t="s">
        <v>3602</v>
      </c>
      <c r="D4007" s="376" t="s">
        <v>3603</v>
      </c>
      <c r="E4007" s="376" t="s">
        <v>19695</v>
      </c>
      <c r="F4007" s="487"/>
    </row>
    <row r="4008" ht="15.75" customHeight="1">
      <c r="A4008" s="376">
        <v>39794.0</v>
      </c>
      <c r="B4008" s="380" t="s">
        <v>19696</v>
      </c>
      <c r="C4008" s="376" t="s">
        <v>3602</v>
      </c>
      <c r="D4008" s="376" t="s">
        <v>3603</v>
      </c>
      <c r="E4008" s="376" t="s">
        <v>19697</v>
      </c>
      <c r="F4008" s="488"/>
    </row>
    <row r="4009" ht="15.75" customHeight="1">
      <c r="A4009" s="376">
        <v>39795.0</v>
      </c>
      <c r="B4009" s="380" t="s">
        <v>19701</v>
      </c>
      <c r="C4009" s="376" t="s">
        <v>3602</v>
      </c>
      <c r="D4009" s="376" t="s">
        <v>3603</v>
      </c>
      <c r="E4009" s="376" t="s">
        <v>19702</v>
      </c>
      <c r="F4009" s="487"/>
    </row>
    <row r="4010" ht="15.75" customHeight="1">
      <c r="A4010" s="376">
        <v>39799.0</v>
      </c>
      <c r="B4010" s="380" t="s">
        <v>19705</v>
      </c>
      <c r="C4010" s="376" t="s">
        <v>3602</v>
      </c>
      <c r="D4010" s="376" t="s">
        <v>3603</v>
      </c>
      <c r="E4010" s="376" t="s">
        <v>7994</v>
      </c>
      <c r="F4010" s="488"/>
    </row>
    <row r="4011" ht="15.75" customHeight="1">
      <c r="A4011" s="376">
        <v>39801.0</v>
      </c>
      <c r="B4011" s="380" t="s">
        <v>19709</v>
      </c>
      <c r="C4011" s="376" t="s">
        <v>3602</v>
      </c>
      <c r="D4011" s="376" t="s">
        <v>3603</v>
      </c>
      <c r="E4011" s="376" t="s">
        <v>19711</v>
      </c>
      <c r="F4011" s="487"/>
    </row>
    <row r="4012" ht="15.75" customHeight="1">
      <c r="A4012" s="376">
        <v>39802.0</v>
      </c>
      <c r="B4012" s="380" t="s">
        <v>19714</v>
      </c>
      <c r="C4012" s="376" t="s">
        <v>3602</v>
      </c>
      <c r="D4012" s="376" t="s">
        <v>3603</v>
      </c>
      <c r="E4012" s="376" t="s">
        <v>19718</v>
      </c>
      <c r="F4012" s="488"/>
    </row>
    <row r="4013" ht="15.75" customHeight="1">
      <c r="A4013" s="376">
        <v>39803.0</v>
      </c>
      <c r="B4013" s="380" t="s">
        <v>19719</v>
      </c>
      <c r="C4013" s="376" t="s">
        <v>3602</v>
      </c>
      <c r="D4013" s="376" t="s">
        <v>3603</v>
      </c>
      <c r="E4013" s="376" t="s">
        <v>19722</v>
      </c>
      <c r="F4013" s="487"/>
    </row>
    <row r="4014" ht="15.75" customHeight="1">
      <c r="A4014" s="376">
        <v>39800.0</v>
      </c>
      <c r="B4014" s="380" t="s">
        <v>19723</v>
      </c>
      <c r="C4014" s="376" t="s">
        <v>3602</v>
      </c>
      <c r="D4014" s="376" t="s">
        <v>3603</v>
      </c>
      <c r="E4014" s="376" t="s">
        <v>19724</v>
      </c>
      <c r="F4014" s="488"/>
    </row>
    <row r="4015" ht="15.75" customHeight="1">
      <c r="A4015" s="376">
        <v>4224.0</v>
      </c>
      <c r="B4015" s="380" t="s">
        <v>19727</v>
      </c>
      <c r="C4015" s="376" t="s">
        <v>3993</v>
      </c>
      <c r="D4015" s="376" t="s">
        <v>3603</v>
      </c>
      <c r="E4015" s="376" t="s">
        <v>19728</v>
      </c>
      <c r="F4015" s="487"/>
    </row>
    <row r="4016" ht="15.75" customHeight="1">
      <c r="A4016" s="376">
        <v>21059.0</v>
      </c>
      <c r="B4016" s="380" t="s">
        <v>19731</v>
      </c>
      <c r="C4016" s="376" t="s">
        <v>3602</v>
      </c>
      <c r="D4016" s="376" t="s">
        <v>3629</v>
      </c>
      <c r="E4016" s="376" t="s">
        <v>19732</v>
      </c>
      <c r="F4016" s="488"/>
    </row>
    <row r="4017" ht="15.75" customHeight="1">
      <c r="A4017" s="376">
        <v>11234.0</v>
      </c>
      <c r="B4017" s="380" t="s">
        <v>19734</v>
      </c>
      <c r="C4017" s="376" t="s">
        <v>3602</v>
      </c>
      <c r="D4017" s="376" t="s">
        <v>3629</v>
      </c>
      <c r="E4017" s="376" t="s">
        <v>19736</v>
      </c>
      <c r="F4017" s="487"/>
    </row>
    <row r="4018" ht="15.75" customHeight="1">
      <c r="A4018" s="376">
        <v>21060.0</v>
      </c>
      <c r="B4018" s="380" t="s">
        <v>19737</v>
      </c>
      <c r="C4018" s="376" t="s">
        <v>3602</v>
      </c>
      <c r="D4018" s="376" t="s">
        <v>3629</v>
      </c>
      <c r="E4018" s="376" t="s">
        <v>19739</v>
      </c>
      <c r="F4018" s="488"/>
    </row>
    <row r="4019" ht="15.75" customHeight="1">
      <c r="A4019" s="376">
        <v>21061.0</v>
      </c>
      <c r="B4019" s="380" t="s">
        <v>19741</v>
      </c>
      <c r="C4019" s="376" t="s">
        <v>3602</v>
      </c>
      <c r="D4019" s="376" t="s">
        <v>3629</v>
      </c>
      <c r="E4019" s="376" t="s">
        <v>19742</v>
      </c>
      <c r="F4019" s="487"/>
    </row>
    <row r="4020" ht="15.75" customHeight="1">
      <c r="A4020" s="376">
        <v>21062.0</v>
      </c>
      <c r="B4020" s="380" t="s">
        <v>19745</v>
      </c>
      <c r="C4020" s="376" t="s">
        <v>3602</v>
      </c>
      <c r="D4020" s="376" t="s">
        <v>3629</v>
      </c>
      <c r="E4020" s="376" t="s">
        <v>19747</v>
      </c>
      <c r="F4020" s="488"/>
    </row>
    <row r="4021" ht="15.75" customHeight="1">
      <c r="A4021" s="376">
        <v>11708.0</v>
      </c>
      <c r="B4021" s="380" t="s">
        <v>19749</v>
      </c>
      <c r="C4021" s="376" t="s">
        <v>3602</v>
      </c>
      <c r="D4021" s="376" t="s">
        <v>3629</v>
      </c>
      <c r="E4021" s="376" t="s">
        <v>19750</v>
      </c>
      <c r="F4021" s="487"/>
    </row>
    <row r="4022" ht="15.75" customHeight="1">
      <c r="A4022" s="376">
        <v>11709.0</v>
      </c>
      <c r="B4022" s="380" t="s">
        <v>19753</v>
      </c>
      <c r="C4022" s="376" t="s">
        <v>3602</v>
      </c>
      <c r="D4022" s="376" t="s">
        <v>3629</v>
      </c>
      <c r="E4022" s="376" t="s">
        <v>19754</v>
      </c>
      <c r="F4022" s="488"/>
    </row>
    <row r="4023" ht="15.75" customHeight="1">
      <c r="A4023" s="376">
        <v>11710.0</v>
      </c>
      <c r="B4023" s="380" t="s">
        <v>19757</v>
      </c>
      <c r="C4023" s="376" t="s">
        <v>3602</v>
      </c>
      <c r="D4023" s="376" t="s">
        <v>3629</v>
      </c>
      <c r="E4023" s="376" t="s">
        <v>19760</v>
      </c>
      <c r="F4023" s="487"/>
    </row>
    <row r="4024" ht="15.75" customHeight="1">
      <c r="A4024" s="376">
        <v>11707.0</v>
      </c>
      <c r="B4024" s="380" t="s">
        <v>19761</v>
      </c>
      <c r="C4024" s="376" t="s">
        <v>3602</v>
      </c>
      <c r="D4024" s="376" t="s">
        <v>3629</v>
      </c>
      <c r="E4024" s="376" t="s">
        <v>19764</v>
      </c>
      <c r="F4024" s="488"/>
    </row>
    <row r="4025" ht="15.75" customHeight="1">
      <c r="A4025" s="376">
        <v>11739.0</v>
      </c>
      <c r="B4025" s="380" t="s">
        <v>19767</v>
      </c>
      <c r="C4025" s="376" t="s">
        <v>3602</v>
      </c>
      <c r="D4025" s="376" t="s">
        <v>3603</v>
      </c>
      <c r="E4025" s="376" t="s">
        <v>9955</v>
      </c>
      <c r="F4025" s="487"/>
    </row>
    <row r="4026" ht="15.75" customHeight="1">
      <c r="A4026" s="376">
        <v>11711.0</v>
      </c>
      <c r="B4026" s="380" t="s">
        <v>19768</v>
      </c>
      <c r="C4026" s="376" t="s">
        <v>3602</v>
      </c>
      <c r="D4026" s="376" t="s">
        <v>3603</v>
      </c>
      <c r="E4026" s="376" t="s">
        <v>16358</v>
      </c>
      <c r="F4026" s="488"/>
    </row>
    <row r="4027" ht="15.75" customHeight="1">
      <c r="A4027" s="376">
        <v>5102.0</v>
      </c>
      <c r="B4027" s="380" t="s">
        <v>19771</v>
      </c>
      <c r="C4027" s="376" t="s">
        <v>3602</v>
      </c>
      <c r="D4027" s="376" t="s">
        <v>3603</v>
      </c>
      <c r="E4027" s="376" t="s">
        <v>10632</v>
      </c>
      <c r="F4027" s="487"/>
    </row>
    <row r="4028" ht="15.75" customHeight="1">
      <c r="A4028" s="376">
        <v>11741.0</v>
      </c>
      <c r="B4028" s="380" t="s">
        <v>19775</v>
      </c>
      <c r="C4028" s="376" t="s">
        <v>3602</v>
      </c>
      <c r="D4028" s="376" t="s">
        <v>3603</v>
      </c>
      <c r="E4028" s="376" t="s">
        <v>7542</v>
      </c>
      <c r="F4028" s="488"/>
    </row>
    <row r="4029" ht="15.75" customHeight="1">
      <c r="A4029" s="376">
        <v>11743.0</v>
      </c>
      <c r="B4029" s="380" t="s">
        <v>19778</v>
      </c>
      <c r="C4029" s="376" t="s">
        <v>3602</v>
      </c>
      <c r="D4029" s="376" t="s">
        <v>3603</v>
      </c>
      <c r="E4029" s="376" t="s">
        <v>13515</v>
      </c>
      <c r="F4029" s="487"/>
    </row>
    <row r="4030" ht="15.75" customHeight="1">
      <c r="A4030" s="376">
        <v>11745.0</v>
      </c>
      <c r="B4030" s="380" t="s">
        <v>19781</v>
      </c>
      <c r="C4030" s="376" t="s">
        <v>3602</v>
      </c>
      <c r="D4030" s="376" t="s">
        <v>3603</v>
      </c>
      <c r="E4030" s="376" t="s">
        <v>7621</v>
      </c>
      <c r="F4030" s="488"/>
    </row>
    <row r="4031" ht="15.75" customHeight="1">
      <c r="A4031" s="376">
        <v>25961.0</v>
      </c>
      <c r="B4031" s="380" t="s">
        <v>19786</v>
      </c>
      <c r="C4031" s="376" t="s">
        <v>3637</v>
      </c>
      <c r="D4031" s="376" t="s">
        <v>3603</v>
      </c>
      <c r="E4031" s="376" t="s">
        <v>5629</v>
      </c>
      <c r="F4031" s="487"/>
    </row>
    <row r="4032" ht="15.75" customHeight="1">
      <c r="A4032" s="376">
        <v>40985.0</v>
      </c>
      <c r="B4032" s="380" t="s">
        <v>19789</v>
      </c>
      <c r="C4032" s="376" t="s">
        <v>4564</v>
      </c>
      <c r="D4032" s="376" t="s">
        <v>3603</v>
      </c>
      <c r="E4032" s="376" t="s">
        <v>5636</v>
      </c>
      <c r="F4032" s="488"/>
    </row>
    <row r="4033" ht="15.75" customHeight="1">
      <c r="A4033" s="376">
        <v>1088.0</v>
      </c>
      <c r="B4033" s="380" t="s">
        <v>19794</v>
      </c>
      <c r="C4033" s="376" t="s">
        <v>3602</v>
      </c>
      <c r="D4033" s="376" t="s">
        <v>3629</v>
      </c>
      <c r="E4033" s="376" t="s">
        <v>19797</v>
      </c>
      <c r="F4033" s="487"/>
    </row>
    <row r="4034" ht="15.75" customHeight="1">
      <c r="A4034" s="376">
        <v>1087.0</v>
      </c>
      <c r="B4034" s="380" t="s">
        <v>19798</v>
      </c>
      <c r="C4034" s="376" t="s">
        <v>3602</v>
      </c>
      <c r="D4034" s="376" t="s">
        <v>3629</v>
      </c>
      <c r="E4034" s="376" t="s">
        <v>19801</v>
      </c>
      <c r="F4034" s="488"/>
    </row>
    <row r="4035" ht="15.75" customHeight="1">
      <c r="A4035" s="376">
        <v>38777.0</v>
      </c>
      <c r="B4035" s="380" t="s">
        <v>19803</v>
      </c>
      <c r="C4035" s="376" t="s">
        <v>3602</v>
      </c>
      <c r="D4035" s="376" t="s">
        <v>3629</v>
      </c>
      <c r="E4035" s="376" t="s">
        <v>19805</v>
      </c>
      <c r="F4035" s="487"/>
    </row>
    <row r="4036" ht="15.75" customHeight="1">
      <c r="A4036" s="376">
        <v>1086.0</v>
      </c>
      <c r="B4036" s="380" t="s">
        <v>19807</v>
      </c>
      <c r="C4036" s="376" t="s">
        <v>3602</v>
      </c>
      <c r="D4036" s="376" t="s">
        <v>3629</v>
      </c>
      <c r="E4036" s="376" t="s">
        <v>6582</v>
      </c>
      <c r="F4036" s="488"/>
    </row>
    <row r="4037" ht="15.75" customHeight="1">
      <c r="A4037" s="376">
        <v>1079.0</v>
      </c>
      <c r="B4037" s="380" t="s">
        <v>19810</v>
      </c>
      <c r="C4037" s="376" t="s">
        <v>3602</v>
      </c>
      <c r="D4037" s="376" t="s">
        <v>3629</v>
      </c>
      <c r="E4037" s="376" t="s">
        <v>19811</v>
      </c>
      <c r="F4037" s="487"/>
    </row>
    <row r="4038" ht="15.75" customHeight="1">
      <c r="A4038" s="376">
        <v>39374.0</v>
      </c>
      <c r="B4038" s="380" t="s">
        <v>19814</v>
      </c>
      <c r="C4038" s="376" t="s">
        <v>3602</v>
      </c>
      <c r="D4038" s="376" t="s">
        <v>3653</v>
      </c>
      <c r="E4038" s="376" t="s">
        <v>19816</v>
      </c>
      <c r="F4038" s="488"/>
    </row>
    <row r="4039" ht="15.75" customHeight="1">
      <c r="A4039" s="376">
        <v>1082.0</v>
      </c>
      <c r="B4039" s="380" t="s">
        <v>19817</v>
      </c>
      <c r="C4039" s="376" t="s">
        <v>3602</v>
      </c>
      <c r="D4039" s="376" t="s">
        <v>3629</v>
      </c>
      <c r="E4039" s="376" t="s">
        <v>19819</v>
      </c>
      <c r="F4039" s="487"/>
    </row>
    <row r="4040" ht="15.75" customHeight="1">
      <c r="A4040" s="376">
        <v>12316.0</v>
      </c>
      <c r="B4040" s="380" t="s">
        <v>19822</v>
      </c>
      <c r="C4040" s="376" t="s">
        <v>3602</v>
      </c>
      <c r="D4040" s="376" t="s">
        <v>3629</v>
      </c>
      <c r="E4040" s="376" t="s">
        <v>19823</v>
      </c>
      <c r="F4040" s="488"/>
    </row>
    <row r="4041" ht="15.75" customHeight="1">
      <c r="A4041" s="376">
        <v>12317.0</v>
      </c>
      <c r="B4041" s="380" t="s">
        <v>19824</v>
      </c>
      <c r="C4041" s="376" t="s">
        <v>3602</v>
      </c>
      <c r="D4041" s="376" t="s">
        <v>3629</v>
      </c>
      <c r="E4041" s="376" t="s">
        <v>19827</v>
      </c>
      <c r="F4041" s="487"/>
    </row>
    <row r="4042" ht="15.75" customHeight="1">
      <c r="A4042" s="376">
        <v>12318.0</v>
      </c>
      <c r="B4042" s="380" t="s">
        <v>19828</v>
      </c>
      <c r="C4042" s="376" t="s">
        <v>3602</v>
      </c>
      <c r="D4042" s="376" t="s">
        <v>3629</v>
      </c>
      <c r="E4042" s="376" t="s">
        <v>13519</v>
      </c>
      <c r="F4042" s="488"/>
    </row>
    <row r="4043" ht="15.75" customHeight="1">
      <c r="A4043" s="376">
        <v>5104.0</v>
      </c>
      <c r="B4043" s="380" t="s">
        <v>19832</v>
      </c>
      <c r="C4043" s="376" t="s">
        <v>3745</v>
      </c>
      <c r="D4043" s="376" t="s">
        <v>3603</v>
      </c>
      <c r="E4043" s="376" t="s">
        <v>10385</v>
      </c>
      <c r="F4043" s="487"/>
    </row>
    <row r="4044" ht="15.75" customHeight="1">
      <c r="A4044" s="376">
        <v>26023.0</v>
      </c>
      <c r="B4044" s="380" t="s">
        <v>19835</v>
      </c>
      <c r="C4044" s="376" t="s">
        <v>3602</v>
      </c>
      <c r="D4044" s="376" t="s">
        <v>3603</v>
      </c>
      <c r="E4044" s="376" t="s">
        <v>19836</v>
      </c>
      <c r="F4044" s="488"/>
    </row>
    <row r="4045" ht="15.75" customHeight="1">
      <c r="A4045" s="376">
        <v>2710.0</v>
      </c>
      <c r="B4045" s="380" t="s">
        <v>19838</v>
      </c>
      <c r="C4045" s="376" t="s">
        <v>3602</v>
      </c>
      <c r="D4045" s="376" t="s">
        <v>3603</v>
      </c>
      <c r="E4045" s="376" t="s">
        <v>19840</v>
      </c>
      <c r="F4045" s="487"/>
    </row>
    <row r="4046" ht="15.75" customHeight="1">
      <c r="A4046" s="376">
        <v>14575.0</v>
      </c>
      <c r="B4046" s="380" t="s">
        <v>19842</v>
      </c>
      <c r="C4046" s="376" t="s">
        <v>3602</v>
      </c>
      <c r="D4046" s="376" t="s">
        <v>3629</v>
      </c>
      <c r="E4046" s="376" t="s">
        <v>19844</v>
      </c>
      <c r="F4046" s="488"/>
    </row>
    <row r="4047" ht="15.75" customHeight="1">
      <c r="A4047" s="376">
        <v>20034.0</v>
      </c>
      <c r="B4047" s="380" t="s">
        <v>19845</v>
      </c>
      <c r="C4047" s="376" t="s">
        <v>3602</v>
      </c>
      <c r="D4047" s="376" t="s">
        <v>3629</v>
      </c>
      <c r="E4047" s="376" t="s">
        <v>19848</v>
      </c>
      <c r="F4047" s="487"/>
    </row>
    <row r="4048" ht="15.75" customHeight="1">
      <c r="A4048" s="376">
        <v>20036.0</v>
      </c>
      <c r="B4048" s="380" t="s">
        <v>19850</v>
      </c>
      <c r="C4048" s="376" t="s">
        <v>3602</v>
      </c>
      <c r="D4048" s="376" t="s">
        <v>3629</v>
      </c>
      <c r="E4048" s="376" t="s">
        <v>19851</v>
      </c>
      <c r="F4048" s="488"/>
    </row>
    <row r="4049" ht="15.75" customHeight="1">
      <c r="A4049" s="376">
        <v>20037.0</v>
      </c>
      <c r="B4049" s="380" t="s">
        <v>19853</v>
      </c>
      <c r="C4049" s="376" t="s">
        <v>3602</v>
      </c>
      <c r="D4049" s="376" t="s">
        <v>3629</v>
      </c>
      <c r="E4049" s="376" t="s">
        <v>5765</v>
      </c>
      <c r="F4049" s="487"/>
    </row>
    <row r="4050" ht="15.75" customHeight="1">
      <c r="A4050" s="376">
        <v>20043.0</v>
      </c>
      <c r="B4050" s="380" t="s">
        <v>19855</v>
      </c>
      <c r="C4050" s="376" t="s">
        <v>3602</v>
      </c>
      <c r="D4050" s="376" t="s">
        <v>3603</v>
      </c>
      <c r="E4050" s="376" t="s">
        <v>13101</v>
      </c>
      <c r="F4050" s="488"/>
    </row>
    <row r="4051" ht="15.75" customHeight="1">
      <c r="A4051" s="376">
        <v>20044.0</v>
      </c>
      <c r="B4051" s="380" t="s">
        <v>19856</v>
      </c>
      <c r="C4051" s="376" t="s">
        <v>3602</v>
      </c>
      <c r="D4051" s="376" t="s">
        <v>3603</v>
      </c>
      <c r="E4051" s="376" t="s">
        <v>4637</v>
      </c>
      <c r="F4051" s="487"/>
    </row>
    <row r="4052" ht="15.75" customHeight="1">
      <c r="A4052" s="376">
        <v>20042.0</v>
      </c>
      <c r="B4052" s="380" t="s">
        <v>19860</v>
      </c>
      <c r="C4052" s="376" t="s">
        <v>3602</v>
      </c>
      <c r="D4052" s="376" t="s">
        <v>3603</v>
      </c>
      <c r="E4052" s="376" t="s">
        <v>19861</v>
      </c>
      <c r="F4052" s="488"/>
    </row>
    <row r="4053" ht="15.75" customHeight="1">
      <c r="A4053" s="376">
        <v>20046.0</v>
      </c>
      <c r="B4053" s="380" t="s">
        <v>19865</v>
      </c>
      <c r="C4053" s="376" t="s">
        <v>3602</v>
      </c>
      <c r="D4053" s="376" t="s">
        <v>3603</v>
      </c>
      <c r="E4053" s="376" t="s">
        <v>5611</v>
      </c>
      <c r="F4053" s="487"/>
    </row>
    <row r="4054" ht="15.75" customHeight="1">
      <c r="A4054" s="376">
        <v>20047.0</v>
      </c>
      <c r="B4054" s="380" t="s">
        <v>19868</v>
      </c>
      <c r="C4054" s="376" t="s">
        <v>3602</v>
      </c>
      <c r="D4054" s="376" t="s">
        <v>3603</v>
      </c>
      <c r="E4054" s="376" t="s">
        <v>19870</v>
      </c>
      <c r="F4054" s="488"/>
    </row>
    <row r="4055" ht="15.75" customHeight="1">
      <c r="A4055" s="376">
        <v>20045.0</v>
      </c>
      <c r="B4055" s="380" t="s">
        <v>19871</v>
      </c>
      <c r="C4055" s="376" t="s">
        <v>3602</v>
      </c>
      <c r="D4055" s="376" t="s">
        <v>3603</v>
      </c>
      <c r="E4055" s="376" t="s">
        <v>19874</v>
      </c>
      <c r="F4055" s="487"/>
    </row>
    <row r="4056" ht="15.75" customHeight="1">
      <c r="A4056" s="376">
        <v>20972.0</v>
      </c>
      <c r="B4056" s="380" t="s">
        <v>19876</v>
      </c>
      <c r="C4056" s="376" t="s">
        <v>3602</v>
      </c>
      <c r="D4056" s="376" t="s">
        <v>3603</v>
      </c>
      <c r="E4056" s="376" t="s">
        <v>19878</v>
      </c>
      <c r="F4056" s="488"/>
    </row>
    <row r="4057" ht="15.75" customHeight="1">
      <c r="A4057" s="376">
        <v>20032.0</v>
      </c>
      <c r="B4057" s="380" t="s">
        <v>19880</v>
      </c>
      <c r="C4057" s="376" t="s">
        <v>3602</v>
      </c>
      <c r="D4057" s="376" t="s">
        <v>3629</v>
      </c>
      <c r="E4057" s="376" t="s">
        <v>19881</v>
      </c>
      <c r="F4057" s="487"/>
    </row>
    <row r="4058" ht="15.75" customHeight="1">
      <c r="A4058" s="376">
        <v>11321.0</v>
      </c>
      <c r="B4058" s="380" t="s">
        <v>19884</v>
      </c>
      <c r="C4058" s="376" t="s">
        <v>3602</v>
      </c>
      <c r="D4058" s="376" t="s">
        <v>3629</v>
      </c>
      <c r="E4058" s="376" t="s">
        <v>15179</v>
      </c>
      <c r="F4058" s="488"/>
    </row>
    <row r="4059" ht="15.75" customHeight="1">
      <c r="A4059" s="376">
        <v>11323.0</v>
      </c>
      <c r="B4059" s="380" t="s">
        <v>19885</v>
      </c>
      <c r="C4059" s="376" t="s">
        <v>3602</v>
      </c>
      <c r="D4059" s="376" t="s">
        <v>3629</v>
      </c>
      <c r="E4059" s="376" t="s">
        <v>19888</v>
      </c>
      <c r="F4059" s="487"/>
    </row>
    <row r="4060" ht="15.75" customHeight="1">
      <c r="A4060" s="376">
        <v>20327.0</v>
      </c>
      <c r="B4060" s="380" t="s">
        <v>19890</v>
      </c>
      <c r="C4060" s="376" t="s">
        <v>3602</v>
      </c>
      <c r="D4060" s="376" t="s">
        <v>3629</v>
      </c>
      <c r="E4060" s="376" t="s">
        <v>5632</v>
      </c>
      <c r="F4060" s="488"/>
    </row>
    <row r="4061" ht="15.75" customHeight="1">
      <c r="A4061" s="376">
        <v>25966.0</v>
      </c>
      <c r="B4061" s="380" t="s">
        <v>19894</v>
      </c>
      <c r="C4061" s="376" t="s">
        <v>3993</v>
      </c>
      <c r="D4061" s="376" t="s">
        <v>3603</v>
      </c>
      <c r="E4061" s="376" t="s">
        <v>13297</v>
      </c>
      <c r="F4061" s="487"/>
    </row>
    <row r="4062" ht="15.75" customHeight="1">
      <c r="A4062" s="376">
        <v>13390.0</v>
      </c>
      <c r="B4062" s="380" t="s">
        <v>19896</v>
      </c>
      <c r="C4062" s="376" t="s">
        <v>3602</v>
      </c>
      <c r="D4062" s="376" t="s">
        <v>3629</v>
      </c>
      <c r="E4062" s="376" t="s">
        <v>19899</v>
      </c>
      <c r="F4062" s="488"/>
    </row>
    <row r="4063" ht="15.75" customHeight="1">
      <c r="A4063" s="376">
        <v>6034.0</v>
      </c>
      <c r="B4063" s="380" t="s">
        <v>19902</v>
      </c>
      <c r="C4063" s="376" t="s">
        <v>3602</v>
      </c>
      <c r="D4063" s="376" t="s">
        <v>3603</v>
      </c>
      <c r="E4063" s="376" t="s">
        <v>18926</v>
      </c>
      <c r="F4063" s="487"/>
    </row>
    <row r="4064" ht="15.75" customHeight="1">
      <c r="A4064" s="376">
        <v>6036.0</v>
      </c>
      <c r="B4064" s="380" t="s">
        <v>19907</v>
      </c>
      <c r="C4064" s="376" t="s">
        <v>3602</v>
      </c>
      <c r="D4064" s="376" t="s">
        <v>3603</v>
      </c>
      <c r="E4064" s="376" t="s">
        <v>19908</v>
      </c>
      <c r="F4064" s="488"/>
    </row>
    <row r="4065" ht="15.75" customHeight="1">
      <c r="A4065" s="376">
        <v>6031.0</v>
      </c>
      <c r="B4065" s="380" t="s">
        <v>19911</v>
      </c>
      <c r="C4065" s="376" t="s">
        <v>3602</v>
      </c>
      <c r="D4065" s="376" t="s">
        <v>3653</v>
      </c>
      <c r="E4065" s="376" t="s">
        <v>19913</v>
      </c>
      <c r="F4065" s="487"/>
    </row>
    <row r="4066" ht="15.75" customHeight="1">
      <c r="A4066" s="376">
        <v>6029.0</v>
      </c>
      <c r="B4066" s="380" t="s">
        <v>19915</v>
      </c>
      <c r="C4066" s="376" t="s">
        <v>3602</v>
      </c>
      <c r="D4066" s="376" t="s">
        <v>3603</v>
      </c>
      <c r="E4066" s="376" t="s">
        <v>4241</v>
      </c>
      <c r="F4066" s="488"/>
    </row>
    <row r="4067" ht="15.75" customHeight="1">
      <c r="A4067" s="376">
        <v>6033.0</v>
      </c>
      <c r="B4067" s="380" t="s">
        <v>19920</v>
      </c>
      <c r="C4067" s="376" t="s">
        <v>3602</v>
      </c>
      <c r="D4067" s="376" t="s">
        <v>3603</v>
      </c>
      <c r="E4067" s="376" t="s">
        <v>19922</v>
      </c>
      <c r="F4067" s="487"/>
    </row>
    <row r="4068" ht="15.75" customHeight="1">
      <c r="A4068" s="376">
        <v>11672.0</v>
      </c>
      <c r="B4068" s="380" t="s">
        <v>19923</v>
      </c>
      <c r="C4068" s="376" t="s">
        <v>3602</v>
      </c>
      <c r="D4068" s="376" t="s">
        <v>3603</v>
      </c>
      <c r="E4068" s="376" t="s">
        <v>19927</v>
      </c>
      <c r="F4068" s="488"/>
    </row>
    <row r="4069" ht="15.75" customHeight="1">
      <c r="A4069" s="376">
        <v>11669.0</v>
      </c>
      <c r="B4069" s="380" t="s">
        <v>19930</v>
      </c>
      <c r="C4069" s="376" t="s">
        <v>3602</v>
      </c>
      <c r="D4069" s="376" t="s">
        <v>3603</v>
      </c>
      <c r="E4069" s="376" t="s">
        <v>19931</v>
      </c>
      <c r="F4069" s="487"/>
    </row>
    <row r="4070" ht="15.75" customHeight="1">
      <c r="A4070" s="376">
        <v>11670.0</v>
      </c>
      <c r="B4070" s="380" t="s">
        <v>19934</v>
      </c>
      <c r="C4070" s="376" t="s">
        <v>3602</v>
      </c>
      <c r="D4070" s="376" t="s">
        <v>3603</v>
      </c>
      <c r="E4070" s="376" t="s">
        <v>16011</v>
      </c>
      <c r="F4070" s="488"/>
    </row>
    <row r="4071" ht="15.75" customHeight="1">
      <c r="A4071" s="376">
        <v>20055.0</v>
      </c>
      <c r="B4071" s="380" t="s">
        <v>19937</v>
      </c>
      <c r="C4071" s="376" t="s">
        <v>3602</v>
      </c>
      <c r="D4071" s="376" t="s">
        <v>3603</v>
      </c>
      <c r="E4071" s="376" t="s">
        <v>17716</v>
      </c>
      <c r="F4071" s="487"/>
    </row>
    <row r="4072" ht="15.75" customHeight="1">
      <c r="A4072" s="376">
        <v>11671.0</v>
      </c>
      <c r="B4072" s="380" t="s">
        <v>19939</v>
      </c>
      <c r="C4072" s="376" t="s">
        <v>3602</v>
      </c>
      <c r="D4072" s="376" t="s">
        <v>3603</v>
      </c>
      <c r="E4072" s="376" t="s">
        <v>19941</v>
      </c>
      <c r="F4072" s="488"/>
    </row>
    <row r="4073" ht="15.75" customHeight="1">
      <c r="A4073" s="376">
        <v>6032.0</v>
      </c>
      <c r="B4073" s="380" t="s">
        <v>19944</v>
      </c>
      <c r="C4073" s="376" t="s">
        <v>3602</v>
      </c>
      <c r="D4073" s="376" t="s">
        <v>3603</v>
      </c>
      <c r="E4073" s="376" t="s">
        <v>19947</v>
      </c>
      <c r="F4073" s="487"/>
    </row>
    <row r="4074" ht="15.75" customHeight="1">
      <c r="A4074" s="376">
        <v>11673.0</v>
      </c>
      <c r="B4074" s="380" t="s">
        <v>19949</v>
      </c>
      <c r="C4074" s="376" t="s">
        <v>3602</v>
      </c>
      <c r="D4074" s="376" t="s">
        <v>3603</v>
      </c>
      <c r="E4074" s="376" t="s">
        <v>19950</v>
      </c>
      <c r="F4074" s="488"/>
    </row>
    <row r="4075" ht="15.75" customHeight="1">
      <c r="A4075" s="376">
        <v>11674.0</v>
      </c>
      <c r="B4075" s="380" t="s">
        <v>19953</v>
      </c>
      <c r="C4075" s="376" t="s">
        <v>3602</v>
      </c>
      <c r="D4075" s="376" t="s">
        <v>3603</v>
      </c>
      <c r="E4075" s="376" t="s">
        <v>19954</v>
      </c>
      <c r="F4075" s="487"/>
    </row>
    <row r="4076" ht="15.75" customHeight="1">
      <c r="A4076" s="376">
        <v>11675.0</v>
      </c>
      <c r="B4076" s="380" t="s">
        <v>19956</v>
      </c>
      <c r="C4076" s="376" t="s">
        <v>3602</v>
      </c>
      <c r="D4076" s="376" t="s">
        <v>3603</v>
      </c>
      <c r="E4076" s="376" t="s">
        <v>19958</v>
      </c>
      <c r="F4076" s="488"/>
    </row>
    <row r="4077" ht="15.75" customHeight="1">
      <c r="A4077" s="376">
        <v>11676.0</v>
      </c>
      <c r="B4077" s="380" t="s">
        <v>19962</v>
      </c>
      <c r="C4077" s="376" t="s">
        <v>3602</v>
      </c>
      <c r="D4077" s="376" t="s">
        <v>3603</v>
      </c>
      <c r="E4077" s="376" t="s">
        <v>19964</v>
      </c>
      <c r="F4077" s="487"/>
    </row>
    <row r="4078" ht="15.75" customHeight="1">
      <c r="A4078" s="376">
        <v>11677.0</v>
      </c>
      <c r="B4078" s="380" t="s">
        <v>19966</v>
      </c>
      <c r="C4078" s="376" t="s">
        <v>3602</v>
      </c>
      <c r="D4078" s="376" t="s">
        <v>3603</v>
      </c>
      <c r="E4078" s="376" t="s">
        <v>19967</v>
      </c>
      <c r="F4078" s="488"/>
    </row>
    <row r="4079" ht="15.75" customHeight="1">
      <c r="A4079" s="376">
        <v>11678.0</v>
      </c>
      <c r="B4079" s="380" t="s">
        <v>19970</v>
      </c>
      <c r="C4079" s="376" t="s">
        <v>3602</v>
      </c>
      <c r="D4079" s="376" t="s">
        <v>3603</v>
      </c>
      <c r="E4079" s="376" t="s">
        <v>19971</v>
      </c>
      <c r="F4079" s="487"/>
    </row>
    <row r="4080" ht="15.75" customHeight="1">
      <c r="A4080" s="376">
        <v>6038.0</v>
      </c>
      <c r="B4080" s="380" t="s">
        <v>19972</v>
      </c>
      <c r="C4080" s="376" t="s">
        <v>3602</v>
      </c>
      <c r="D4080" s="376" t="s">
        <v>3603</v>
      </c>
      <c r="E4080" s="376" t="s">
        <v>6919</v>
      </c>
      <c r="F4080" s="488"/>
    </row>
    <row r="4081" ht="15.75" customHeight="1">
      <c r="A4081" s="376">
        <v>11718.0</v>
      </c>
      <c r="B4081" s="380" t="s">
        <v>19973</v>
      </c>
      <c r="C4081" s="376" t="s">
        <v>3602</v>
      </c>
      <c r="D4081" s="376" t="s">
        <v>3603</v>
      </c>
      <c r="E4081" s="376" t="s">
        <v>12550</v>
      </c>
      <c r="F4081" s="487"/>
    </row>
    <row r="4082" ht="15.75" customHeight="1">
      <c r="A4082" s="376">
        <v>6037.0</v>
      </c>
      <c r="B4082" s="380" t="s">
        <v>19977</v>
      </c>
      <c r="C4082" s="376" t="s">
        <v>3602</v>
      </c>
      <c r="D4082" s="376" t="s">
        <v>3603</v>
      </c>
      <c r="E4082" s="376" t="s">
        <v>9934</v>
      </c>
      <c r="F4082" s="488"/>
    </row>
    <row r="4083" ht="15.75" customHeight="1">
      <c r="A4083" s="376">
        <v>11719.0</v>
      </c>
      <c r="B4083" s="380" t="s">
        <v>19981</v>
      </c>
      <c r="C4083" s="376" t="s">
        <v>3602</v>
      </c>
      <c r="D4083" s="376" t="s">
        <v>3603</v>
      </c>
      <c r="E4083" s="376" t="s">
        <v>11824</v>
      </c>
      <c r="F4083" s="487"/>
    </row>
    <row r="4084" ht="15.75" customHeight="1">
      <c r="A4084" s="376">
        <v>6019.0</v>
      </c>
      <c r="B4084" s="380" t="s">
        <v>19982</v>
      </c>
      <c r="C4084" s="376" t="s">
        <v>3602</v>
      </c>
      <c r="D4084" s="376" t="s">
        <v>3603</v>
      </c>
      <c r="E4084" s="376" t="s">
        <v>19985</v>
      </c>
      <c r="F4084" s="488"/>
    </row>
    <row r="4085" ht="15.75" customHeight="1">
      <c r="A4085" s="376">
        <v>6010.0</v>
      </c>
      <c r="B4085" s="380" t="s">
        <v>19986</v>
      </c>
      <c r="C4085" s="376" t="s">
        <v>3602</v>
      </c>
      <c r="D4085" s="376" t="s">
        <v>3603</v>
      </c>
      <c r="E4085" s="376" t="s">
        <v>19989</v>
      </c>
      <c r="F4085" s="487"/>
    </row>
    <row r="4086" ht="15.75" customHeight="1">
      <c r="A4086" s="376">
        <v>6017.0</v>
      </c>
      <c r="B4086" s="380" t="s">
        <v>19991</v>
      </c>
      <c r="C4086" s="376" t="s">
        <v>3602</v>
      </c>
      <c r="D4086" s="376" t="s">
        <v>3603</v>
      </c>
      <c r="E4086" s="376" t="s">
        <v>5455</v>
      </c>
      <c r="F4086" s="488"/>
    </row>
    <row r="4087" ht="15.75" customHeight="1">
      <c r="A4087" s="376">
        <v>6020.0</v>
      </c>
      <c r="B4087" s="380" t="s">
        <v>19994</v>
      </c>
      <c r="C4087" s="376" t="s">
        <v>3602</v>
      </c>
      <c r="D4087" s="376" t="s">
        <v>3603</v>
      </c>
      <c r="E4087" s="376" t="s">
        <v>19996</v>
      </c>
      <c r="F4087" s="487"/>
    </row>
    <row r="4088" ht="15.75" customHeight="1">
      <c r="A4088" s="376">
        <v>6028.0</v>
      </c>
      <c r="B4088" s="380" t="s">
        <v>19998</v>
      </c>
      <c r="C4088" s="376" t="s">
        <v>3602</v>
      </c>
      <c r="D4088" s="376" t="s">
        <v>3603</v>
      </c>
      <c r="E4088" s="376" t="s">
        <v>19999</v>
      </c>
      <c r="F4088" s="488"/>
    </row>
    <row r="4089" ht="15.75" customHeight="1">
      <c r="A4089" s="376">
        <v>6011.0</v>
      </c>
      <c r="B4089" s="380" t="s">
        <v>20003</v>
      </c>
      <c r="C4089" s="376" t="s">
        <v>3602</v>
      </c>
      <c r="D4089" s="376" t="s">
        <v>3603</v>
      </c>
      <c r="E4089" s="376" t="s">
        <v>20006</v>
      </c>
      <c r="F4089" s="487"/>
    </row>
    <row r="4090" ht="15.75" customHeight="1">
      <c r="A4090" s="376">
        <v>6012.0</v>
      </c>
      <c r="B4090" s="380" t="s">
        <v>20008</v>
      </c>
      <c r="C4090" s="376" t="s">
        <v>3602</v>
      </c>
      <c r="D4090" s="376" t="s">
        <v>3603</v>
      </c>
      <c r="E4090" s="376" t="s">
        <v>20010</v>
      </c>
      <c r="F4090" s="488"/>
    </row>
    <row r="4091" ht="15.75" customHeight="1">
      <c r="A4091" s="376">
        <v>6016.0</v>
      </c>
      <c r="B4091" s="380" t="s">
        <v>20014</v>
      </c>
      <c r="C4091" s="376" t="s">
        <v>3602</v>
      </c>
      <c r="D4091" s="376" t="s">
        <v>3603</v>
      </c>
      <c r="E4091" s="376" t="s">
        <v>20017</v>
      </c>
      <c r="F4091" s="487"/>
    </row>
    <row r="4092" ht="15.75" customHeight="1">
      <c r="A4092" s="376">
        <v>6027.0</v>
      </c>
      <c r="B4092" s="380" t="s">
        <v>20018</v>
      </c>
      <c r="C4092" s="376" t="s">
        <v>3602</v>
      </c>
      <c r="D4092" s="376" t="s">
        <v>3603</v>
      </c>
      <c r="E4092" s="376" t="s">
        <v>20021</v>
      </c>
      <c r="F4092" s="488"/>
    </row>
    <row r="4093" ht="15.75" customHeight="1">
      <c r="A4093" s="376">
        <v>6013.0</v>
      </c>
      <c r="B4093" s="380" t="s">
        <v>20022</v>
      </c>
      <c r="C4093" s="376" t="s">
        <v>3602</v>
      </c>
      <c r="D4093" s="376" t="s">
        <v>3603</v>
      </c>
      <c r="E4093" s="376" t="s">
        <v>20025</v>
      </c>
      <c r="F4093" s="487"/>
    </row>
    <row r="4094" ht="15.75" customHeight="1">
      <c r="A4094" s="376">
        <v>6015.0</v>
      </c>
      <c r="B4094" s="380" t="s">
        <v>20027</v>
      </c>
      <c r="C4094" s="376" t="s">
        <v>3602</v>
      </c>
      <c r="D4094" s="376" t="s">
        <v>3603</v>
      </c>
      <c r="E4094" s="376" t="s">
        <v>20029</v>
      </c>
      <c r="F4094" s="488"/>
    </row>
    <row r="4095" ht="15.75" customHeight="1">
      <c r="A4095" s="376">
        <v>6014.0</v>
      </c>
      <c r="B4095" s="380" t="s">
        <v>20033</v>
      </c>
      <c r="C4095" s="376" t="s">
        <v>3602</v>
      </c>
      <c r="D4095" s="376" t="s">
        <v>3603</v>
      </c>
      <c r="E4095" s="376" t="s">
        <v>20035</v>
      </c>
      <c r="F4095" s="487"/>
    </row>
    <row r="4096" ht="15.75" customHeight="1">
      <c r="A4096" s="376">
        <v>6006.0</v>
      </c>
      <c r="B4096" s="380" t="s">
        <v>20037</v>
      </c>
      <c r="C4096" s="376" t="s">
        <v>3602</v>
      </c>
      <c r="D4096" s="376" t="s">
        <v>3603</v>
      </c>
      <c r="E4096" s="376" t="s">
        <v>20040</v>
      </c>
      <c r="F4096" s="488"/>
    </row>
    <row r="4097" ht="15.75" customHeight="1">
      <c r="A4097" s="376">
        <v>6005.0</v>
      </c>
      <c r="B4097" s="380" t="s">
        <v>20041</v>
      </c>
      <c r="C4097" s="376" t="s">
        <v>3602</v>
      </c>
      <c r="D4097" s="376" t="s">
        <v>3653</v>
      </c>
      <c r="E4097" s="376" t="s">
        <v>9077</v>
      </c>
      <c r="F4097" s="487"/>
    </row>
    <row r="4098" ht="15.75" customHeight="1">
      <c r="A4098" s="376">
        <v>11756.0</v>
      </c>
      <c r="B4098" s="380" t="s">
        <v>20046</v>
      </c>
      <c r="C4098" s="376" t="s">
        <v>3602</v>
      </c>
      <c r="D4098" s="376" t="s">
        <v>3603</v>
      </c>
      <c r="E4098" s="376" t="s">
        <v>4298</v>
      </c>
      <c r="F4098" s="488"/>
    </row>
    <row r="4099" ht="15.75" customHeight="1">
      <c r="A4099" s="376">
        <v>10904.0</v>
      </c>
      <c r="B4099" s="380" t="s">
        <v>20049</v>
      </c>
      <c r="C4099" s="376" t="s">
        <v>3602</v>
      </c>
      <c r="D4099" s="376" t="s">
        <v>3653</v>
      </c>
      <c r="E4099" s="376" t="s">
        <v>20051</v>
      </c>
      <c r="F4099" s="487"/>
    </row>
    <row r="4100" ht="15.75" customHeight="1">
      <c r="A4100" s="376">
        <v>11752.0</v>
      </c>
      <c r="B4100" s="380" t="s">
        <v>20052</v>
      </c>
      <c r="C4100" s="376" t="s">
        <v>3602</v>
      </c>
      <c r="D4100" s="376" t="s">
        <v>3603</v>
      </c>
      <c r="E4100" s="376" t="s">
        <v>19950</v>
      </c>
      <c r="F4100" s="488"/>
    </row>
    <row r="4101" ht="15.75" customHeight="1">
      <c r="A4101" s="376">
        <v>11753.0</v>
      </c>
      <c r="B4101" s="380" t="s">
        <v>20055</v>
      </c>
      <c r="C4101" s="376" t="s">
        <v>3602</v>
      </c>
      <c r="D4101" s="376" t="s">
        <v>3603</v>
      </c>
      <c r="E4101" s="376" t="s">
        <v>20057</v>
      </c>
      <c r="F4101" s="487"/>
    </row>
    <row r="4102" ht="15.75" customHeight="1">
      <c r="A4102" s="376">
        <v>6021.0</v>
      </c>
      <c r="B4102" s="380" t="s">
        <v>20059</v>
      </c>
      <c r="C4102" s="376" t="s">
        <v>3602</v>
      </c>
      <c r="D4102" s="376" t="s">
        <v>3603</v>
      </c>
      <c r="E4102" s="376" t="s">
        <v>10365</v>
      </c>
      <c r="F4102" s="488"/>
    </row>
    <row r="4103" ht="15.75" customHeight="1">
      <c r="A4103" s="376">
        <v>6024.0</v>
      </c>
      <c r="B4103" s="380" t="s">
        <v>20061</v>
      </c>
      <c r="C4103" s="376" t="s">
        <v>3602</v>
      </c>
      <c r="D4103" s="376" t="s">
        <v>3603</v>
      </c>
      <c r="E4103" s="376" t="s">
        <v>20064</v>
      </c>
      <c r="F4103" s="487"/>
    </row>
    <row r="4104" ht="15.75" customHeight="1">
      <c r="A4104" s="376">
        <v>38379.0</v>
      </c>
      <c r="B4104" s="380" t="s">
        <v>20065</v>
      </c>
      <c r="C4104" s="376" t="s">
        <v>3730</v>
      </c>
      <c r="D4104" s="376" t="s">
        <v>3603</v>
      </c>
      <c r="E4104" s="376" t="s">
        <v>7315</v>
      </c>
      <c r="F4104" s="488"/>
    </row>
    <row r="4105" ht="15.75" customHeight="1">
      <c r="A4105" s="376">
        <v>13897.0</v>
      </c>
      <c r="B4105" s="380" t="s">
        <v>20069</v>
      </c>
      <c r="C4105" s="376" t="s">
        <v>3602</v>
      </c>
      <c r="D4105" s="376" t="s">
        <v>3629</v>
      </c>
      <c r="E4105" s="376" t="s">
        <v>20071</v>
      </c>
      <c r="F4105" s="487"/>
    </row>
    <row r="4106" ht="15.75" customHeight="1">
      <c r="A4106" s="376">
        <v>10640.0</v>
      </c>
      <c r="B4106" s="380" t="s">
        <v>20073</v>
      </c>
      <c r="C4106" s="376" t="s">
        <v>3602</v>
      </c>
      <c r="D4106" s="376" t="s">
        <v>3629</v>
      </c>
      <c r="E4106" s="376" t="s">
        <v>20076</v>
      </c>
      <c r="F4106" s="488"/>
    </row>
    <row r="4107" ht="15.75" customHeight="1">
      <c r="A4107" s="376">
        <v>11086.0</v>
      </c>
      <c r="B4107" s="380" t="s">
        <v>20078</v>
      </c>
      <c r="C4107" s="376" t="s">
        <v>4550</v>
      </c>
      <c r="D4107" s="376" t="s">
        <v>3603</v>
      </c>
      <c r="E4107" s="376" t="s">
        <v>15978</v>
      </c>
      <c r="F4107" s="487"/>
    </row>
    <row r="4108" ht="15.75" customHeight="1">
      <c r="A4108" s="376">
        <v>34356.0</v>
      </c>
      <c r="B4108" s="380" t="s">
        <v>20081</v>
      </c>
      <c r="C4108" s="376" t="s">
        <v>3745</v>
      </c>
      <c r="D4108" s="376" t="s">
        <v>3603</v>
      </c>
      <c r="E4108" s="376" t="s">
        <v>6851</v>
      </c>
      <c r="F4108" s="488"/>
    </row>
    <row r="4109" ht="15.75" customHeight="1">
      <c r="A4109" s="376">
        <v>34357.0</v>
      </c>
      <c r="B4109" s="380" t="s">
        <v>20084</v>
      </c>
      <c r="C4109" s="376" t="s">
        <v>3745</v>
      </c>
      <c r="D4109" s="376" t="s">
        <v>3603</v>
      </c>
      <c r="E4109" s="376" t="s">
        <v>6129</v>
      </c>
      <c r="F4109" s="487"/>
    </row>
    <row r="4110" ht="15.75" customHeight="1">
      <c r="A4110" s="376">
        <v>37329.0</v>
      </c>
      <c r="B4110" s="380" t="s">
        <v>20086</v>
      </c>
      <c r="C4110" s="376" t="s">
        <v>3745</v>
      </c>
      <c r="D4110" s="376" t="s">
        <v>3603</v>
      </c>
      <c r="E4110" s="376" t="s">
        <v>20088</v>
      </c>
      <c r="F4110" s="488"/>
    </row>
    <row r="4111" ht="15.75" customHeight="1">
      <c r="A4111" s="376">
        <v>37398.0</v>
      </c>
      <c r="B4111" s="380" t="s">
        <v>20091</v>
      </c>
      <c r="C4111" s="376" t="s">
        <v>3745</v>
      </c>
      <c r="D4111" s="376" t="s">
        <v>3603</v>
      </c>
      <c r="E4111" s="376" t="s">
        <v>20092</v>
      </c>
      <c r="F4111" s="487"/>
    </row>
    <row r="4112" ht="15.75" customHeight="1">
      <c r="A4112" s="376">
        <v>2510.0</v>
      </c>
      <c r="B4112" s="380" t="s">
        <v>20096</v>
      </c>
      <c r="C4112" s="376" t="s">
        <v>3602</v>
      </c>
      <c r="D4112" s="376" t="s">
        <v>3629</v>
      </c>
      <c r="E4112" s="376" t="s">
        <v>20097</v>
      </c>
      <c r="F4112" s="488"/>
    </row>
    <row r="4113" ht="15.75" customHeight="1">
      <c r="A4113" s="376">
        <v>12359.0</v>
      </c>
      <c r="B4113" s="380" t="s">
        <v>20100</v>
      </c>
      <c r="C4113" s="376" t="s">
        <v>3602</v>
      </c>
      <c r="D4113" s="376" t="s">
        <v>3603</v>
      </c>
      <c r="E4113" s="376" t="s">
        <v>20102</v>
      </c>
      <c r="F4113" s="487"/>
    </row>
    <row r="4114" ht="15.75" customHeight="1">
      <c r="A4114" s="376">
        <v>5320.0</v>
      </c>
      <c r="B4114" s="380" t="s">
        <v>20104</v>
      </c>
      <c r="C4114" s="376" t="s">
        <v>3993</v>
      </c>
      <c r="D4114" s="376" t="s">
        <v>3603</v>
      </c>
      <c r="E4114" s="376" t="s">
        <v>20106</v>
      </c>
      <c r="F4114" s="488"/>
    </row>
    <row r="4115" ht="15.75" customHeight="1">
      <c r="A4115" s="376">
        <v>7353.0</v>
      </c>
      <c r="B4115" s="380" t="s">
        <v>20108</v>
      </c>
      <c r="C4115" s="376" t="s">
        <v>3993</v>
      </c>
      <c r="D4115" s="376" t="s">
        <v>3603</v>
      </c>
      <c r="E4115" s="376" t="s">
        <v>20112</v>
      </c>
      <c r="F4115" s="487"/>
    </row>
    <row r="4116" ht="15.75" customHeight="1">
      <c r="A4116" s="376">
        <v>36144.0</v>
      </c>
      <c r="B4116" s="380" t="s">
        <v>20114</v>
      </c>
      <c r="C4116" s="376" t="s">
        <v>3602</v>
      </c>
      <c r="D4116" s="376" t="s">
        <v>3603</v>
      </c>
      <c r="E4116" s="376" t="s">
        <v>3189</v>
      </c>
      <c r="F4116" s="488"/>
    </row>
    <row r="4117" ht="15.75" customHeight="1">
      <c r="A4117" s="376">
        <v>10518.0</v>
      </c>
      <c r="B4117" s="380" t="s">
        <v>20119</v>
      </c>
      <c r="C4117" s="376" t="s">
        <v>3602</v>
      </c>
      <c r="D4117" s="376" t="s">
        <v>3629</v>
      </c>
      <c r="E4117" s="376" t="s">
        <v>20121</v>
      </c>
      <c r="F4117" s="487"/>
    </row>
    <row r="4118" ht="15.75" customHeight="1">
      <c r="A4118" s="376">
        <v>36530.0</v>
      </c>
      <c r="B4118" s="380" t="s">
        <v>20124</v>
      </c>
      <c r="C4118" s="376" t="s">
        <v>3602</v>
      </c>
      <c r="D4118" s="376" t="s">
        <v>3603</v>
      </c>
      <c r="E4118" s="376" t="s">
        <v>20125</v>
      </c>
      <c r="F4118" s="488"/>
    </row>
    <row r="4119" ht="15.75" customHeight="1">
      <c r="A4119" s="376">
        <v>6046.0</v>
      </c>
      <c r="B4119" s="380" t="s">
        <v>20128</v>
      </c>
      <c r="C4119" s="376" t="s">
        <v>3602</v>
      </c>
      <c r="D4119" s="376" t="s">
        <v>3653</v>
      </c>
      <c r="E4119" s="376" t="s">
        <v>20129</v>
      </c>
      <c r="F4119" s="487"/>
    </row>
    <row r="4120" ht="15.75" customHeight="1">
      <c r="A4120" s="376">
        <v>36531.0</v>
      </c>
      <c r="B4120" s="380" t="s">
        <v>20132</v>
      </c>
      <c r="C4120" s="376" t="s">
        <v>3602</v>
      </c>
      <c r="D4120" s="376" t="s">
        <v>3603</v>
      </c>
      <c r="E4120" s="376" t="s">
        <v>20133</v>
      </c>
      <c r="F4120" s="488"/>
    </row>
    <row r="4121" ht="15.75" customHeight="1">
      <c r="A4121" s="376">
        <v>34684.0</v>
      </c>
      <c r="B4121" s="380" t="s">
        <v>20135</v>
      </c>
      <c r="C4121" s="376" t="s">
        <v>3627</v>
      </c>
      <c r="D4121" s="376" t="s">
        <v>3603</v>
      </c>
      <c r="E4121" s="376" t="s">
        <v>20138</v>
      </c>
      <c r="F4121" s="487"/>
    </row>
    <row r="4122" ht="15.75" customHeight="1">
      <c r="A4122" s="376">
        <v>34683.0</v>
      </c>
      <c r="B4122" s="380" t="s">
        <v>20139</v>
      </c>
      <c r="C4122" s="376" t="s">
        <v>3627</v>
      </c>
      <c r="D4122" s="376" t="s">
        <v>3603</v>
      </c>
      <c r="E4122" s="376" t="s">
        <v>20142</v>
      </c>
      <c r="F4122" s="488"/>
    </row>
    <row r="4123" ht="15.75" customHeight="1">
      <c r="A4123" s="376">
        <v>533.0</v>
      </c>
      <c r="B4123" s="380" t="s">
        <v>20146</v>
      </c>
      <c r="C4123" s="376" t="s">
        <v>3627</v>
      </c>
      <c r="D4123" s="376" t="s">
        <v>3603</v>
      </c>
      <c r="E4123" s="376" t="s">
        <v>5203</v>
      </c>
      <c r="F4123" s="487"/>
    </row>
    <row r="4124" ht="15.75" customHeight="1">
      <c r="A4124" s="376">
        <v>10515.0</v>
      </c>
      <c r="B4124" s="380" t="s">
        <v>20150</v>
      </c>
      <c r="C4124" s="376" t="s">
        <v>3627</v>
      </c>
      <c r="D4124" s="376" t="s">
        <v>3603</v>
      </c>
      <c r="E4124" s="376" t="s">
        <v>20154</v>
      </c>
      <c r="F4124" s="488"/>
    </row>
    <row r="4125" ht="15.75" customHeight="1">
      <c r="A4125" s="376">
        <v>536.0</v>
      </c>
      <c r="B4125" s="380" t="s">
        <v>20158</v>
      </c>
      <c r="C4125" s="376" t="s">
        <v>3627</v>
      </c>
      <c r="D4125" s="376" t="s">
        <v>3653</v>
      </c>
      <c r="E4125" s="376" t="s">
        <v>20159</v>
      </c>
      <c r="F4125" s="487"/>
    </row>
    <row r="4126" ht="15.75" customHeight="1">
      <c r="A4126" s="376">
        <v>153.0</v>
      </c>
      <c r="B4126" s="380" t="s">
        <v>20162</v>
      </c>
      <c r="C4126" s="376" t="s">
        <v>3993</v>
      </c>
      <c r="D4126" s="376" t="s">
        <v>3603</v>
      </c>
      <c r="E4126" s="376" t="s">
        <v>20165</v>
      </c>
      <c r="F4126" s="488"/>
    </row>
    <row r="4127" ht="15.75" customHeight="1">
      <c r="A4127" s="376">
        <v>34682.0</v>
      </c>
      <c r="B4127" s="380" t="s">
        <v>20168</v>
      </c>
      <c r="C4127" s="376" t="s">
        <v>3627</v>
      </c>
      <c r="D4127" s="376" t="s">
        <v>3603</v>
      </c>
      <c r="E4127" s="376" t="s">
        <v>20169</v>
      </c>
      <c r="F4127" s="487"/>
    </row>
    <row r="4128" ht="15.75" customHeight="1">
      <c r="A4128" s="376">
        <v>20205.0</v>
      </c>
      <c r="B4128" s="380" t="s">
        <v>20172</v>
      </c>
      <c r="C4128" s="376" t="s">
        <v>3730</v>
      </c>
      <c r="D4128" s="376" t="s">
        <v>3603</v>
      </c>
      <c r="E4128" s="376" t="s">
        <v>7231</v>
      </c>
      <c r="F4128" s="488"/>
    </row>
    <row r="4129" ht="15.75" customHeight="1">
      <c r="A4129" s="376">
        <v>4412.0</v>
      </c>
      <c r="B4129" s="380" t="s">
        <v>20175</v>
      </c>
      <c r="C4129" s="376" t="s">
        <v>3730</v>
      </c>
      <c r="D4129" s="376" t="s">
        <v>3603</v>
      </c>
      <c r="E4129" s="376" t="s">
        <v>4217</v>
      </c>
      <c r="F4129" s="487"/>
    </row>
    <row r="4130" ht="15.75" customHeight="1">
      <c r="A4130" s="376">
        <v>4408.0</v>
      </c>
      <c r="B4130" s="380" t="s">
        <v>20178</v>
      </c>
      <c r="C4130" s="376" t="s">
        <v>3730</v>
      </c>
      <c r="D4130" s="376" t="s">
        <v>3603</v>
      </c>
      <c r="E4130" s="376" t="s">
        <v>6192</v>
      </c>
      <c r="F4130" s="488"/>
    </row>
    <row r="4131" ht="15.75" customHeight="1">
      <c r="A4131" s="376">
        <v>4505.0</v>
      </c>
      <c r="B4131" s="380" t="s">
        <v>20181</v>
      </c>
      <c r="C4131" s="376" t="s">
        <v>3730</v>
      </c>
      <c r="D4131" s="376" t="s">
        <v>3603</v>
      </c>
      <c r="E4131" s="376" t="s">
        <v>7490</v>
      </c>
      <c r="F4131" s="487"/>
    </row>
    <row r="4132" ht="15.75" customHeight="1">
      <c r="A4132" s="376">
        <v>10559.0</v>
      </c>
      <c r="B4132" s="380" t="s">
        <v>20184</v>
      </c>
      <c r="C4132" s="376" t="s">
        <v>3602</v>
      </c>
      <c r="D4132" s="376" t="s">
        <v>3653</v>
      </c>
      <c r="E4132" s="376" t="s">
        <v>20186</v>
      </c>
      <c r="F4132" s="488"/>
    </row>
    <row r="4133" ht="15.75" customHeight="1">
      <c r="A4133" s="376">
        <v>10664.0</v>
      </c>
      <c r="B4133" s="380" t="s">
        <v>20190</v>
      </c>
      <c r="C4133" s="376" t="s">
        <v>3602</v>
      </c>
      <c r="D4133" s="376" t="s">
        <v>3603</v>
      </c>
      <c r="E4133" s="376" t="s">
        <v>20192</v>
      </c>
      <c r="F4133" s="487"/>
    </row>
    <row r="4134" ht="15.75" customHeight="1">
      <c r="A4134" s="376">
        <v>36250.0</v>
      </c>
      <c r="B4134" s="380" t="s">
        <v>20194</v>
      </c>
      <c r="C4134" s="376" t="s">
        <v>3730</v>
      </c>
      <c r="D4134" s="376" t="s">
        <v>3603</v>
      </c>
      <c r="E4134" s="376" t="s">
        <v>4747</v>
      </c>
      <c r="F4134" s="488"/>
    </row>
    <row r="4135" ht="15.75" customHeight="1">
      <c r="A4135" s="376">
        <v>10857.0</v>
      </c>
      <c r="B4135" s="380" t="s">
        <v>20197</v>
      </c>
      <c r="C4135" s="376" t="s">
        <v>3730</v>
      </c>
      <c r="D4135" s="376" t="s">
        <v>3603</v>
      </c>
      <c r="E4135" s="376" t="s">
        <v>20200</v>
      </c>
      <c r="F4135" s="487"/>
    </row>
    <row r="4136" ht="15.75" customHeight="1">
      <c r="A4136" s="376">
        <v>4803.0</v>
      </c>
      <c r="B4136" s="380" t="s">
        <v>20201</v>
      </c>
      <c r="C4136" s="376" t="s">
        <v>3730</v>
      </c>
      <c r="D4136" s="376" t="s">
        <v>3603</v>
      </c>
      <c r="E4136" s="376" t="s">
        <v>20203</v>
      </c>
      <c r="F4136" s="488"/>
    </row>
    <row r="4137" ht="15.75" customHeight="1">
      <c r="A4137" s="376">
        <v>6186.0</v>
      </c>
      <c r="B4137" s="380" t="s">
        <v>20206</v>
      </c>
      <c r="C4137" s="376" t="s">
        <v>3730</v>
      </c>
      <c r="D4137" s="376" t="s">
        <v>3603</v>
      </c>
      <c r="E4137" s="376" t="s">
        <v>3201</v>
      </c>
      <c r="F4137" s="487"/>
    </row>
    <row r="4138" ht="15.75" customHeight="1">
      <c r="A4138" s="376">
        <v>4829.0</v>
      </c>
      <c r="B4138" s="380" t="s">
        <v>20209</v>
      </c>
      <c r="C4138" s="376" t="s">
        <v>3730</v>
      </c>
      <c r="D4138" s="376" t="s">
        <v>3603</v>
      </c>
      <c r="E4138" s="376" t="s">
        <v>20211</v>
      </c>
      <c r="F4138" s="488"/>
    </row>
    <row r="4139" ht="15.75" customHeight="1">
      <c r="A4139" s="376">
        <v>39829.0</v>
      </c>
      <c r="B4139" s="380" t="s">
        <v>20213</v>
      </c>
      <c r="C4139" s="376" t="s">
        <v>3730</v>
      </c>
      <c r="D4139" s="376" t="s">
        <v>3653</v>
      </c>
      <c r="E4139" s="376" t="s">
        <v>16011</v>
      </c>
      <c r="F4139" s="487"/>
    </row>
    <row r="4140" ht="15.75" customHeight="1">
      <c r="A4140" s="376">
        <v>20231.0</v>
      </c>
      <c r="B4140" s="380" t="s">
        <v>20216</v>
      </c>
      <c r="C4140" s="376" t="s">
        <v>3730</v>
      </c>
      <c r="D4140" s="376" t="s">
        <v>3603</v>
      </c>
      <c r="E4140" s="376" t="s">
        <v>17755</v>
      </c>
      <c r="F4140" s="488"/>
    </row>
    <row r="4141" ht="15.75" customHeight="1">
      <c r="A4141" s="376">
        <v>4804.0</v>
      </c>
      <c r="B4141" s="380" t="s">
        <v>20220</v>
      </c>
      <c r="C4141" s="376" t="s">
        <v>3730</v>
      </c>
      <c r="D4141" s="376" t="s">
        <v>3603</v>
      </c>
      <c r="E4141" s="376" t="s">
        <v>8873</v>
      </c>
      <c r="F4141" s="487"/>
    </row>
    <row r="4142" ht="15.75" customHeight="1">
      <c r="A4142" s="376">
        <v>34680.0</v>
      </c>
      <c r="B4142" s="380" t="s">
        <v>20222</v>
      </c>
      <c r="C4142" s="376" t="s">
        <v>3730</v>
      </c>
      <c r="D4142" s="376" t="s">
        <v>3603</v>
      </c>
      <c r="E4142" s="376" t="s">
        <v>3675</v>
      </c>
      <c r="F4142" s="488"/>
    </row>
    <row r="4143" ht="15.75" customHeight="1">
      <c r="A4143" s="376">
        <v>11573.0</v>
      </c>
      <c r="B4143" s="380" t="s">
        <v>20226</v>
      </c>
      <c r="C4143" s="376" t="s">
        <v>3602</v>
      </c>
      <c r="D4143" s="376" t="s">
        <v>3603</v>
      </c>
      <c r="E4143" s="376" t="s">
        <v>6782</v>
      </c>
      <c r="F4143" s="487"/>
    </row>
    <row r="4144" ht="15.75" customHeight="1">
      <c r="A4144" s="376">
        <v>38401.0</v>
      </c>
      <c r="B4144" s="380" t="s">
        <v>20228</v>
      </c>
      <c r="C4144" s="376" t="s">
        <v>3602</v>
      </c>
      <c r="D4144" s="376" t="s">
        <v>3603</v>
      </c>
      <c r="E4144" s="376" t="s">
        <v>13542</v>
      </c>
      <c r="F4144" s="488"/>
    </row>
    <row r="4145" ht="15.75" customHeight="1">
      <c r="A4145" s="376">
        <v>38179.0</v>
      </c>
      <c r="B4145" s="380" t="s">
        <v>20232</v>
      </c>
      <c r="C4145" s="376" t="s">
        <v>3602</v>
      </c>
      <c r="D4145" s="376" t="s">
        <v>3603</v>
      </c>
      <c r="E4145" s="376" t="s">
        <v>20235</v>
      </c>
      <c r="F4145" s="487"/>
    </row>
    <row r="4146" ht="15.75" customHeight="1">
      <c r="A4146" s="490">
        <v>11575.0</v>
      </c>
      <c r="B4146" s="380" t="s">
        <v>20239</v>
      </c>
      <c r="C4146" s="376" t="s">
        <v>3602</v>
      </c>
      <c r="D4146" s="376" t="s">
        <v>3603</v>
      </c>
      <c r="E4146" s="376" t="s">
        <v>15838</v>
      </c>
      <c r="F4146" s="488"/>
    </row>
    <row r="4147" ht="15.75" customHeight="1">
      <c r="A4147" s="376">
        <v>20256.0</v>
      </c>
      <c r="B4147" s="380" t="s">
        <v>20245</v>
      </c>
      <c r="C4147" s="376" t="s">
        <v>3602</v>
      </c>
      <c r="D4147" s="376" t="s">
        <v>3603</v>
      </c>
      <c r="E4147" s="376" t="s">
        <v>3936</v>
      </c>
      <c r="F4147" s="487"/>
    </row>
    <row r="4148" ht="15.75" customHeight="1">
      <c r="A4148" s="376">
        <v>14511.0</v>
      </c>
      <c r="B4148" s="380" t="s">
        <v>20251</v>
      </c>
      <c r="C4148" s="376" t="s">
        <v>3602</v>
      </c>
      <c r="D4148" s="376" t="s">
        <v>3629</v>
      </c>
      <c r="E4148" s="376" t="s">
        <v>20252</v>
      </c>
      <c r="F4148" s="488"/>
    </row>
    <row r="4149" ht="15.75" customHeight="1">
      <c r="A4149" s="376">
        <v>10642.0</v>
      </c>
      <c r="B4149" s="380" t="s">
        <v>20255</v>
      </c>
      <c r="C4149" s="376" t="s">
        <v>3602</v>
      </c>
      <c r="D4149" s="376" t="s">
        <v>3629</v>
      </c>
      <c r="E4149" s="376" t="s">
        <v>20256</v>
      </c>
      <c r="F4149" s="487"/>
    </row>
    <row r="4150" ht="15.75" customHeight="1">
      <c r="A4150" s="376">
        <v>14489.0</v>
      </c>
      <c r="B4150" s="380" t="s">
        <v>20259</v>
      </c>
      <c r="C4150" s="376" t="s">
        <v>3602</v>
      </c>
      <c r="D4150" s="376" t="s">
        <v>3629</v>
      </c>
      <c r="E4150" s="376" t="s">
        <v>20260</v>
      </c>
      <c r="F4150" s="488"/>
    </row>
    <row r="4151" ht="15.75" customHeight="1">
      <c r="A4151" s="376">
        <v>14513.0</v>
      </c>
      <c r="B4151" s="380" t="s">
        <v>20263</v>
      </c>
      <c r="C4151" s="376" t="s">
        <v>3602</v>
      </c>
      <c r="D4151" s="376" t="s">
        <v>3629</v>
      </c>
      <c r="E4151" s="376" t="s">
        <v>20265</v>
      </c>
      <c r="F4151" s="487"/>
    </row>
    <row r="4152" ht="15.75" customHeight="1">
      <c r="A4152" s="376">
        <v>13600.0</v>
      </c>
      <c r="B4152" s="380" t="s">
        <v>20269</v>
      </c>
      <c r="C4152" s="376" t="s">
        <v>3602</v>
      </c>
      <c r="D4152" s="376" t="s">
        <v>3629</v>
      </c>
      <c r="E4152" s="376" t="s">
        <v>20270</v>
      </c>
      <c r="F4152" s="488"/>
    </row>
    <row r="4153" ht="15.75" customHeight="1">
      <c r="A4153" s="376">
        <v>10646.0</v>
      </c>
      <c r="B4153" s="380" t="s">
        <v>20273</v>
      </c>
      <c r="C4153" s="376" t="s">
        <v>3602</v>
      </c>
      <c r="D4153" s="376" t="s">
        <v>3629</v>
      </c>
      <c r="E4153" s="376" t="s">
        <v>20274</v>
      </c>
      <c r="F4153" s="487"/>
    </row>
    <row r="4154" ht="15.75" customHeight="1">
      <c r="A4154" s="376">
        <v>6070.0</v>
      </c>
      <c r="B4154" s="380" t="s">
        <v>20277</v>
      </c>
      <c r="C4154" s="376" t="s">
        <v>3602</v>
      </c>
      <c r="D4154" s="376" t="s">
        <v>3629</v>
      </c>
      <c r="E4154" s="376" t="s">
        <v>20278</v>
      </c>
      <c r="F4154" s="488"/>
    </row>
    <row r="4155" ht="15.75" customHeight="1">
      <c r="A4155" s="376">
        <v>6069.0</v>
      </c>
      <c r="B4155" s="380" t="s">
        <v>20282</v>
      </c>
      <c r="C4155" s="376" t="s">
        <v>3602</v>
      </c>
      <c r="D4155" s="376" t="s">
        <v>3629</v>
      </c>
      <c r="E4155" s="376" t="s">
        <v>20284</v>
      </c>
      <c r="F4155" s="487"/>
    </row>
    <row r="4156" ht="15.75" customHeight="1">
      <c r="A4156" s="376">
        <v>14626.0</v>
      </c>
      <c r="B4156" s="380" t="s">
        <v>20287</v>
      </c>
      <c r="C4156" s="376" t="s">
        <v>3602</v>
      </c>
      <c r="D4156" s="376" t="s">
        <v>3629</v>
      </c>
      <c r="E4156" s="376" t="s">
        <v>20289</v>
      </c>
      <c r="F4156" s="488"/>
    </row>
    <row r="4157" ht="15.75" customHeight="1">
      <c r="A4157" s="376">
        <v>6067.0</v>
      </c>
      <c r="B4157" s="380" t="s">
        <v>20293</v>
      </c>
      <c r="C4157" s="376" t="s">
        <v>3602</v>
      </c>
      <c r="D4157" s="376" t="s">
        <v>3629</v>
      </c>
      <c r="E4157" s="376" t="s">
        <v>20296</v>
      </c>
      <c r="F4157" s="487"/>
    </row>
    <row r="4158" ht="15.75" customHeight="1">
      <c r="A4158" s="376">
        <v>38393.0</v>
      </c>
      <c r="B4158" s="380" t="s">
        <v>20299</v>
      </c>
      <c r="C4158" s="376" t="s">
        <v>3602</v>
      </c>
      <c r="D4158" s="376" t="s">
        <v>3653</v>
      </c>
      <c r="E4158" s="376" t="s">
        <v>10933</v>
      </c>
      <c r="F4158" s="488"/>
    </row>
    <row r="4159" ht="15.75" customHeight="1">
      <c r="A4159" s="376">
        <v>38390.0</v>
      </c>
      <c r="B4159" s="380" t="s">
        <v>20301</v>
      </c>
      <c r="C4159" s="376" t="s">
        <v>3602</v>
      </c>
      <c r="D4159" s="376" t="s">
        <v>3603</v>
      </c>
      <c r="E4159" s="376" t="s">
        <v>20303</v>
      </c>
      <c r="F4159" s="487"/>
    </row>
    <row r="4160" ht="15.75" customHeight="1">
      <c r="A4160" s="376">
        <v>36532.0</v>
      </c>
      <c r="B4160" s="380" t="s">
        <v>20304</v>
      </c>
      <c r="C4160" s="376" t="s">
        <v>3602</v>
      </c>
      <c r="D4160" s="376" t="s">
        <v>3603</v>
      </c>
      <c r="E4160" s="376" t="s">
        <v>20305</v>
      </c>
      <c r="F4160" s="488"/>
    </row>
    <row r="4161" ht="15.75" customHeight="1">
      <c r="A4161" s="376">
        <v>11578.0</v>
      </c>
      <c r="B4161" s="380" t="s">
        <v>20309</v>
      </c>
      <c r="C4161" s="376" t="s">
        <v>3602</v>
      </c>
      <c r="D4161" s="376" t="s">
        <v>3603</v>
      </c>
      <c r="E4161" s="376" t="s">
        <v>20013</v>
      </c>
      <c r="F4161" s="487"/>
    </row>
    <row r="4162" ht="15.75" customHeight="1">
      <c r="A4162" s="376">
        <v>11577.0</v>
      </c>
      <c r="B4162" s="380" t="s">
        <v>20314</v>
      </c>
      <c r="C4162" s="376" t="s">
        <v>3602</v>
      </c>
      <c r="D4162" s="376" t="s">
        <v>3603</v>
      </c>
      <c r="E4162" s="376" t="s">
        <v>13558</v>
      </c>
      <c r="F4162" s="488"/>
    </row>
    <row r="4163" ht="15.75" customHeight="1">
      <c r="A4163" s="376">
        <v>42432.0</v>
      </c>
      <c r="B4163" s="380" t="s">
        <v>20319</v>
      </c>
      <c r="C4163" s="376" t="s">
        <v>3602</v>
      </c>
      <c r="D4163" s="376" t="s">
        <v>3629</v>
      </c>
      <c r="E4163" s="376" t="s">
        <v>20320</v>
      </c>
      <c r="F4163" s="487"/>
    </row>
    <row r="4164" ht="15.75" customHeight="1">
      <c r="A4164" s="376">
        <v>42437.0</v>
      </c>
      <c r="B4164" s="380" t="s">
        <v>20322</v>
      </c>
      <c r="C4164" s="376" t="s">
        <v>3602</v>
      </c>
      <c r="D4164" s="376" t="s">
        <v>3629</v>
      </c>
      <c r="E4164" s="376" t="s">
        <v>20325</v>
      </c>
      <c r="F4164" s="488"/>
    </row>
    <row r="4165" ht="15.75" customHeight="1">
      <c r="A4165" s="376">
        <v>1116.0</v>
      </c>
      <c r="B4165" s="380" t="s">
        <v>20328</v>
      </c>
      <c r="C4165" s="376" t="s">
        <v>3730</v>
      </c>
      <c r="D4165" s="376" t="s">
        <v>3603</v>
      </c>
      <c r="E4165" s="376" t="s">
        <v>13773</v>
      </c>
      <c r="F4165" s="487"/>
    </row>
    <row r="4166" ht="15.75" customHeight="1">
      <c r="A4166" s="376">
        <v>1115.0</v>
      </c>
      <c r="B4166" s="380" t="s">
        <v>20332</v>
      </c>
      <c r="C4166" s="376" t="s">
        <v>3730</v>
      </c>
      <c r="D4166" s="376" t="s">
        <v>3603</v>
      </c>
      <c r="E4166" s="376" t="s">
        <v>20334</v>
      </c>
      <c r="F4166" s="488"/>
    </row>
    <row r="4167" ht="15.75" customHeight="1">
      <c r="A4167" s="376">
        <v>1113.0</v>
      </c>
      <c r="B4167" s="380" t="s">
        <v>20338</v>
      </c>
      <c r="C4167" s="376" t="s">
        <v>3730</v>
      </c>
      <c r="D4167" s="376" t="s">
        <v>3603</v>
      </c>
      <c r="E4167" s="376" t="s">
        <v>7949</v>
      </c>
      <c r="F4167" s="487"/>
    </row>
    <row r="4168" ht="15.75" customHeight="1">
      <c r="A4168" s="376">
        <v>1114.0</v>
      </c>
      <c r="B4168" s="380" t="s">
        <v>20342</v>
      </c>
      <c r="C4168" s="376" t="s">
        <v>3730</v>
      </c>
      <c r="D4168" s="376" t="s">
        <v>3603</v>
      </c>
      <c r="E4168" s="376" t="s">
        <v>7956</v>
      </c>
      <c r="F4168" s="488"/>
    </row>
    <row r="4169" ht="15.75" customHeight="1">
      <c r="A4169" s="376">
        <v>40873.0</v>
      </c>
      <c r="B4169" s="380" t="s">
        <v>20346</v>
      </c>
      <c r="C4169" s="376" t="s">
        <v>3730</v>
      </c>
      <c r="D4169" s="376" t="s">
        <v>3603</v>
      </c>
      <c r="E4169" s="376" t="s">
        <v>13991</v>
      </c>
      <c r="F4169" s="487"/>
    </row>
    <row r="4170" ht="15.75" customHeight="1">
      <c r="A4170" s="376">
        <v>40872.0</v>
      </c>
      <c r="B4170" s="380" t="s">
        <v>20350</v>
      </c>
      <c r="C4170" s="376" t="s">
        <v>3730</v>
      </c>
      <c r="D4170" s="376" t="s">
        <v>3603</v>
      </c>
      <c r="E4170" s="376" t="s">
        <v>13303</v>
      </c>
      <c r="F4170" s="488"/>
    </row>
    <row r="4171" ht="15.75" customHeight="1">
      <c r="A4171" s="376">
        <v>20214.0</v>
      </c>
      <c r="B4171" s="380" t="s">
        <v>20354</v>
      </c>
      <c r="C4171" s="376" t="s">
        <v>3602</v>
      </c>
      <c r="D4171" s="376" t="s">
        <v>3603</v>
      </c>
      <c r="E4171" s="376" t="s">
        <v>20355</v>
      </c>
      <c r="F4171" s="487"/>
    </row>
    <row r="4172" ht="15.75" customHeight="1">
      <c r="A4172" s="376">
        <v>11064.0</v>
      </c>
      <c r="B4172" s="380" t="s">
        <v>20356</v>
      </c>
      <c r="C4172" s="376" t="s">
        <v>3602</v>
      </c>
      <c r="D4172" s="376" t="s">
        <v>3603</v>
      </c>
      <c r="E4172" s="376" t="s">
        <v>20360</v>
      </c>
      <c r="F4172" s="488"/>
    </row>
    <row r="4173" ht="15.75" customHeight="1">
      <c r="A4173" s="376">
        <v>7237.0</v>
      </c>
      <c r="B4173" s="380" t="s">
        <v>20363</v>
      </c>
      <c r="C4173" s="376" t="s">
        <v>3602</v>
      </c>
      <c r="D4173" s="376" t="s">
        <v>3603</v>
      </c>
      <c r="E4173" s="376" t="s">
        <v>4463</v>
      </c>
      <c r="F4173" s="487"/>
    </row>
    <row r="4174" ht="15.75" customHeight="1">
      <c r="A4174" s="376">
        <v>16.0</v>
      </c>
      <c r="B4174" s="380" t="s">
        <v>20365</v>
      </c>
      <c r="C4174" s="376" t="s">
        <v>3745</v>
      </c>
      <c r="D4174" s="376" t="s">
        <v>3603</v>
      </c>
      <c r="E4174" s="376" t="s">
        <v>13575</v>
      </c>
      <c r="F4174" s="488"/>
    </row>
    <row r="4175" ht="15.75" customHeight="1">
      <c r="A4175" s="376">
        <v>11757.0</v>
      </c>
      <c r="B4175" s="380" t="s">
        <v>20367</v>
      </c>
      <c r="C4175" s="376" t="s">
        <v>3602</v>
      </c>
      <c r="D4175" s="376" t="s">
        <v>3653</v>
      </c>
      <c r="E4175" s="376" t="s">
        <v>20370</v>
      </c>
      <c r="F4175" s="487"/>
    </row>
    <row r="4176" ht="15.75" customHeight="1">
      <c r="A4176" s="376">
        <v>11758.0</v>
      </c>
      <c r="B4176" s="380" t="s">
        <v>20371</v>
      </c>
      <c r="C4176" s="376" t="s">
        <v>3602</v>
      </c>
      <c r="D4176" s="376" t="s">
        <v>3653</v>
      </c>
      <c r="E4176" s="376" t="s">
        <v>10151</v>
      </c>
      <c r="F4176" s="488"/>
    </row>
    <row r="4177" ht="15.75" customHeight="1">
      <c r="A4177" s="376">
        <v>37526.0</v>
      </c>
      <c r="B4177" s="380" t="s">
        <v>20374</v>
      </c>
      <c r="C4177" s="376" t="s">
        <v>3602</v>
      </c>
      <c r="D4177" s="376" t="s">
        <v>3629</v>
      </c>
      <c r="E4177" s="376" t="s">
        <v>8118</v>
      </c>
      <c r="F4177" s="487"/>
    </row>
    <row r="4178" ht="15.75" customHeight="1">
      <c r="A4178" s="376">
        <v>6076.0</v>
      </c>
      <c r="B4178" s="380" t="s">
        <v>20375</v>
      </c>
      <c r="C4178" s="376" t="s">
        <v>4550</v>
      </c>
      <c r="D4178" s="376" t="s">
        <v>3653</v>
      </c>
      <c r="E4178" s="376" t="s">
        <v>20378</v>
      </c>
      <c r="F4178" s="488"/>
    </row>
    <row r="4179" ht="15.75" customHeight="1">
      <c r="A4179" s="376">
        <v>13109.0</v>
      </c>
      <c r="B4179" s="380" t="s">
        <v>20379</v>
      </c>
      <c r="C4179" s="376" t="s">
        <v>3602</v>
      </c>
      <c r="D4179" s="376" t="s">
        <v>3629</v>
      </c>
      <c r="E4179" s="376" t="s">
        <v>20382</v>
      </c>
      <c r="F4179" s="487"/>
    </row>
    <row r="4180" ht="15.75" customHeight="1">
      <c r="A4180" s="376">
        <v>13110.0</v>
      </c>
      <c r="B4180" s="380" t="s">
        <v>20384</v>
      </c>
      <c r="C4180" s="376" t="s">
        <v>3602</v>
      </c>
      <c r="D4180" s="376" t="s">
        <v>3629</v>
      </c>
      <c r="E4180" s="376" t="s">
        <v>20386</v>
      </c>
      <c r="F4180" s="488"/>
    </row>
    <row r="4181" ht="15.75" customHeight="1">
      <c r="A4181" s="376">
        <v>7581.0</v>
      </c>
      <c r="B4181" s="380" t="s">
        <v>20389</v>
      </c>
      <c r="C4181" s="376" t="s">
        <v>3602</v>
      </c>
      <c r="D4181" s="376" t="s">
        <v>3603</v>
      </c>
      <c r="E4181" s="376" t="s">
        <v>20390</v>
      </c>
      <c r="F4181" s="487"/>
    </row>
    <row r="4182" ht="15.75" customHeight="1">
      <c r="A4182" s="376">
        <v>20206.0</v>
      </c>
      <c r="B4182" s="380" t="s">
        <v>20394</v>
      </c>
      <c r="C4182" s="376" t="s">
        <v>3730</v>
      </c>
      <c r="D4182" s="376" t="s">
        <v>3603</v>
      </c>
      <c r="E4182" s="376" t="s">
        <v>8651</v>
      </c>
      <c r="F4182" s="488"/>
    </row>
    <row r="4183" ht="15.75" customHeight="1">
      <c r="A4183" s="376">
        <v>4460.0</v>
      </c>
      <c r="B4183" s="380" t="s">
        <v>20397</v>
      </c>
      <c r="C4183" s="376" t="s">
        <v>3730</v>
      </c>
      <c r="D4183" s="376" t="s">
        <v>3603</v>
      </c>
      <c r="E4183" s="376" t="s">
        <v>15696</v>
      </c>
      <c r="F4183" s="487"/>
    </row>
    <row r="4184" ht="15.75" customHeight="1">
      <c r="A4184" s="376">
        <v>6204.0</v>
      </c>
      <c r="B4184" s="380" t="s">
        <v>20401</v>
      </c>
      <c r="C4184" s="376" t="s">
        <v>3730</v>
      </c>
      <c r="D4184" s="376" t="s">
        <v>3603</v>
      </c>
      <c r="E4184" s="376" t="s">
        <v>9834</v>
      </c>
      <c r="F4184" s="488"/>
    </row>
    <row r="4185" ht="15.75" customHeight="1">
      <c r="A4185" s="376">
        <v>4417.0</v>
      </c>
      <c r="B4185" s="380" t="s">
        <v>20404</v>
      </c>
      <c r="C4185" s="376" t="s">
        <v>3730</v>
      </c>
      <c r="D4185" s="376" t="s">
        <v>3603</v>
      </c>
      <c r="E4185" s="376" t="s">
        <v>4491</v>
      </c>
      <c r="F4185" s="487"/>
    </row>
    <row r="4186" ht="15.75" customHeight="1">
      <c r="A4186" s="376">
        <v>4517.0</v>
      </c>
      <c r="B4186" s="380" t="s">
        <v>20408</v>
      </c>
      <c r="C4186" s="376" t="s">
        <v>3730</v>
      </c>
      <c r="D4186" s="376" t="s">
        <v>3603</v>
      </c>
      <c r="E4186" s="376" t="s">
        <v>5497</v>
      </c>
      <c r="F4186" s="488"/>
    </row>
    <row r="4187" ht="15.75" customHeight="1">
      <c r="A4187" s="376">
        <v>4512.0</v>
      </c>
      <c r="B4187" s="380" t="s">
        <v>20412</v>
      </c>
      <c r="C4187" s="376" t="s">
        <v>3730</v>
      </c>
      <c r="D4187" s="376" t="s">
        <v>3603</v>
      </c>
      <c r="E4187" s="376" t="s">
        <v>7093</v>
      </c>
      <c r="F4187" s="487"/>
    </row>
    <row r="4188" ht="15.75" customHeight="1">
      <c r="A4188" s="376">
        <v>4415.0</v>
      </c>
      <c r="B4188" s="380" t="s">
        <v>20414</v>
      </c>
      <c r="C4188" s="376" t="s">
        <v>3730</v>
      </c>
      <c r="D4188" s="376" t="s">
        <v>3603</v>
      </c>
      <c r="E4188" s="376" t="s">
        <v>9802</v>
      </c>
      <c r="F4188" s="488"/>
    </row>
    <row r="4189" ht="15.75" customHeight="1">
      <c r="A4189" s="376">
        <v>37373.0</v>
      </c>
      <c r="B4189" s="380" t="s">
        <v>20417</v>
      </c>
      <c r="C4189" s="376" t="s">
        <v>3637</v>
      </c>
      <c r="D4189" s="376" t="s">
        <v>3653</v>
      </c>
      <c r="E4189" s="376" t="s">
        <v>5420</v>
      </c>
      <c r="F4189" s="487"/>
    </row>
    <row r="4190" ht="15.75" customHeight="1">
      <c r="A4190" s="376">
        <v>40864.0</v>
      </c>
      <c r="B4190" s="380" t="s">
        <v>20420</v>
      </c>
      <c r="C4190" s="376" t="s">
        <v>4564</v>
      </c>
      <c r="D4190" s="376" t="s">
        <v>3653</v>
      </c>
      <c r="E4190" s="376" t="s">
        <v>20422</v>
      </c>
      <c r="F4190" s="488"/>
    </row>
    <row r="4191" ht="15.75" customHeight="1">
      <c r="A4191" s="376">
        <v>4734.0</v>
      </c>
      <c r="B4191" s="380" t="s">
        <v>20423</v>
      </c>
      <c r="C4191" s="376" t="s">
        <v>4550</v>
      </c>
      <c r="D4191" s="376" t="s">
        <v>3603</v>
      </c>
      <c r="E4191" s="376" t="s">
        <v>20424</v>
      </c>
      <c r="F4191" s="487"/>
    </row>
    <row r="4192" ht="15.75" customHeight="1">
      <c r="A4192" s="376">
        <v>6085.0</v>
      </c>
      <c r="B4192" s="380" t="s">
        <v>20426</v>
      </c>
      <c r="C4192" s="376" t="s">
        <v>3993</v>
      </c>
      <c r="D4192" s="376" t="s">
        <v>3653</v>
      </c>
      <c r="E4192" s="376" t="s">
        <v>14045</v>
      </c>
      <c r="F4192" s="488"/>
    </row>
    <row r="4193" ht="15.75" customHeight="1">
      <c r="A4193" s="376">
        <v>38396.0</v>
      </c>
      <c r="B4193" s="380" t="s">
        <v>20429</v>
      </c>
      <c r="C4193" s="376" t="s">
        <v>3602</v>
      </c>
      <c r="D4193" s="376" t="s">
        <v>3603</v>
      </c>
      <c r="E4193" s="376" t="s">
        <v>20430</v>
      </c>
      <c r="F4193" s="487"/>
    </row>
    <row r="4194" ht="15.75" customHeight="1">
      <c r="A4194" s="376">
        <v>6090.0</v>
      </c>
      <c r="B4194" s="380" t="s">
        <v>20431</v>
      </c>
      <c r="C4194" s="376" t="s">
        <v>3993</v>
      </c>
      <c r="D4194" s="376" t="s">
        <v>3603</v>
      </c>
      <c r="E4194" s="376" t="s">
        <v>20434</v>
      </c>
      <c r="F4194" s="488"/>
    </row>
    <row r="4195" ht="15.75" customHeight="1">
      <c r="A4195" s="376">
        <v>11622.0</v>
      </c>
      <c r="B4195" s="380" t="s">
        <v>20436</v>
      </c>
      <c r="C4195" s="376" t="s">
        <v>3745</v>
      </c>
      <c r="D4195" s="376" t="s">
        <v>3603</v>
      </c>
      <c r="E4195" s="376" t="s">
        <v>12689</v>
      </c>
      <c r="F4195" s="487"/>
    </row>
    <row r="4196" ht="15.75" customHeight="1">
      <c r="A4196" s="376">
        <v>6094.0</v>
      </c>
      <c r="B4196" s="380" t="s">
        <v>20442</v>
      </c>
      <c r="C4196" s="376" t="s">
        <v>3745</v>
      </c>
      <c r="D4196" s="376" t="s">
        <v>3603</v>
      </c>
      <c r="E4196" s="376" t="s">
        <v>17876</v>
      </c>
      <c r="F4196" s="488"/>
    </row>
    <row r="4197" ht="15.75" customHeight="1">
      <c r="A4197" s="376">
        <v>43143.0</v>
      </c>
      <c r="B4197" s="380" t="s">
        <v>20445</v>
      </c>
      <c r="C4197" s="376" t="s">
        <v>3993</v>
      </c>
      <c r="D4197" s="376" t="s">
        <v>3603</v>
      </c>
      <c r="E4197" s="376" t="s">
        <v>14374</v>
      </c>
      <c r="F4197" s="487"/>
    </row>
    <row r="4198" ht="15.75" customHeight="1">
      <c r="A4198" s="376">
        <v>7317.0</v>
      </c>
      <c r="B4198" s="380" t="s">
        <v>20447</v>
      </c>
      <c r="C4198" s="376" t="s">
        <v>3745</v>
      </c>
      <c r="D4198" s="376" t="s">
        <v>3603</v>
      </c>
      <c r="E4198" s="376" t="s">
        <v>20448</v>
      </c>
      <c r="F4198" s="488"/>
    </row>
    <row r="4199" ht="15.75" customHeight="1">
      <c r="A4199" s="376">
        <v>142.0</v>
      </c>
      <c r="B4199" s="380" t="s">
        <v>20452</v>
      </c>
      <c r="C4199" s="376" t="s">
        <v>20453</v>
      </c>
      <c r="D4199" s="376" t="s">
        <v>3603</v>
      </c>
      <c r="E4199" s="376" t="s">
        <v>20455</v>
      </c>
      <c r="F4199" s="487"/>
    </row>
    <row r="4200" ht="15.75" customHeight="1">
      <c r="A4200" s="376">
        <v>43142.0</v>
      </c>
      <c r="B4200" s="380" t="s">
        <v>20457</v>
      </c>
      <c r="C4200" s="376" t="s">
        <v>3993</v>
      </c>
      <c r="D4200" s="376" t="s">
        <v>3603</v>
      </c>
      <c r="E4200" s="376" t="s">
        <v>20459</v>
      </c>
      <c r="F4200" s="488"/>
    </row>
    <row r="4201" ht="15.75" customHeight="1">
      <c r="A4201" s="376">
        <v>38123.0</v>
      </c>
      <c r="B4201" s="380" t="s">
        <v>20460</v>
      </c>
      <c r="C4201" s="376" t="s">
        <v>3745</v>
      </c>
      <c r="D4201" s="376" t="s">
        <v>3653</v>
      </c>
      <c r="E4201" s="376" t="s">
        <v>6567</v>
      </c>
      <c r="F4201" s="487"/>
    </row>
    <row r="4202" ht="15.75" customHeight="1">
      <c r="A4202" s="376">
        <v>42701.0</v>
      </c>
      <c r="B4202" s="380" t="s">
        <v>20464</v>
      </c>
      <c r="C4202" s="376" t="s">
        <v>3602</v>
      </c>
      <c r="D4202" s="376" t="s">
        <v>3629</v>
      </c>
      <c r="E4202" s="376" t="s">
        <v>20468</v>
      </c>
      <c r="F4202" s="488"/>
    </row>
    <row r="4203" ht="15.75" customHeight="1">
      <c r="A4203" s="376">
        <v>42702.0</v>
      </c>
      <c r="B4203" s="380" t="s">
        <v>20469</v>
      </c>
      <c r="C4203" s="376" t="s">
        <v>3602</v>
      </c>
      <c r="D4203" s="376" t="s">
        <v>3629</v>
      </c>
      <c r="E4203" s="376" t="s">
        <v>20472</v>
      </c>
      <c r="F4203" s="487"/>
    </row>
    <row r="4204" ht="15.75" customHeight="1">
      <c r="A4204" s="376">
        <v>37955.0</v>
      </c>
      <c r="B4204" s="380" t="s">
        <v>20474</v>
      </c>
      <c r="C4204" s="376" t="s">
        <v>3602</v>
      </c>
      <c r="D4204" s="376" t="s">
        <v>3629</v>
      </c>
      <c r="E4204" s="376" t="s">
        <v>20476</v>
      </c>
      <c r="F4204" s="488"/>
    </row>
    <row r="4205" ht="15.75" customHeight="1">
      <c r="A4205" s="376">
        <v>42699.0</v>
      </c>
      <c r="B4205" s="380" t="s">
        <v>20479</v>
      </c>
      <c r="C4205" s="376" t="s">
        <v>3602</v>
      </c>
      <c r="D4205" s="376" t="s">
        <v>3629</v>
      </c>
      <c r="E4205" s="376" t="s">
        <v>14523</v>
      </c>
      <c r="F4205" s="487"/>
    </row>
    <row r="4206" ht="15.75" customHeight="1">
      <c r="A4206" s="376">
        <v>42700.0</v>
      </c>
      <c r="B4206" s="380" t="s">
        <v>20483</v>
      </c>
      <c r="C4206" s="376" t="s">
        <v>3602</v>
      </c>
      <c r="D4206" s="376" t="s">
        <v>3629</v>
      </c>
      <c r="E4206" s="376" t="s">
        <v>19590</v>
      </c>
      <c r="F4206" s="488"/>
    </row>
    <row r="4207" ht="15.75" customHeight="1">
      <c r="A4207" s="376">
        <v>37743.0</v>
      </c>
      <c r="B4207" s="380" t="s">
        <v>20484</v>
      </c>
      <c r="C4207" s="376" t="s">
        <v>3602</v>
      </c>
      <c r="D4207" s="376" t="s">
        <v>3603</v>
      </c>
      <c r="E4207" s="376" t="s">
        <v>20485</v>
      </c>
      <c r="F4207" s="487"/>
    </row>
    <row r="4208" ht="15.75" customHeight="1">
      <c r="A4208" s="376">
        <v>37744.0</v>
      </c>
      <c r="B4208" s="380" t="s">
        <v>20489</v>
      </c>
      <c r="C4208" s="376" t="s">
        <v>3602</v>
      </c>
      <c r="D4208" s="376" t="s">
        <v>3603</v>
      </c>
      <c r="E4208" s="376" t="s">
        <v>20490</v>
      </c>
      <c r="F4208" s="488"/>
    </row>
    <row r="4209" ht="15.75" customHeight="1">
      <c r="A4209" s="376">
        <v>37741.0</v>
      </c>
      <c r="B4209" s="380" t="s">
        <v>20492</v>
      </c>
      <c r="C4209" s="376" t="s">
        <v>3602</v>
      </c>
      <c r="D4209" s="376" t="s">
        <v>3603</v>
      </c>
      <c r="E4209" s="376" t="s">
        <v>20495</v>
      </c>
      <c r="F4209" s="487"/>
    </row>
    <row r="4210" ht="15.75" customHeight="1">
      <c r="A4210" s="376">
        <v>39396.0</v>
      </c>
      <c r="B4210" s="380" t="s">
        <v>20496</v>
      </c>
      <c r="C4210" s="376" t="s">
        <v>3602</v>
      </c>
      <c r="D4210" s="376" t="s">
        <v>3629</v>
      </c>
      <c r="E4210" s="376" t="s">
        <v>20498</v>
      </c>
      <c r="F4210" s="488"/>
    </row>
    <row r="4211" ht="15.75" customHeight="1">
      <c r="A4211" s="376">
        <v>39392.0</v>
      </c>
      <c r="B4211" s="380" t="s">
        <v>20501</v>
      </c>
      <c r="C4211" s="376" t="s">
        <v>3602</v>
      </c>
      <c r="D4211" s="376" t="s">
        <v>3629</v>
      </c>
      <c r="E4211" s="376" t="s">
        <v>20503</v>
      </c>
      <c r="F4211" s="487"/>
    </row>
    <row r="4212" ht="15.75" customHeight="1">
      <c r="A4212" s="376">
        <v>39393.0</v>
      </c>
      <c r="B4212" s="380" t="s">
        <v>20505</v>
      </c>
      <c r="C4212" s="376" t="s">
        <v>3602</v>
      </c>
      <c r="D4212" s="376" t="s">
        <v>3629</v>
      </c>
      <c r="E4212" s="376" t="s">
        <v>20507</v>
      </c>
      <c r="F4212" s="488"/>
    </row>
    <row r="4213" ht="15.75" customHeight="1">
      <c r="A4213" s="376">
        <v>39394.0</v>
      </c>
      <c r="B4213" s="380" t="s">
        <v>20510</v>
      </c>
      <c r="C4213" s="376" t="s">
        <v>3602</v>
      </c>
      <c r="D4213" s="376" t="s">
        <v>3629</v>
      </c>
      <c r="E4213" s="376" t="s">
        <v>20512</v>
      </c>
      <c r="F4213" s="487"/>
    </row>
    <row r="4214" ht="15.75" customHeight="1">
      <c r="A4214" s="376">
        <v>39395.0</v>
      </c>
      <c r="B4214" s="380" t="s">
        <v>20515</v>
      </c>
      <c r="C4214" s="376" t="s">
        <v>3602</v>
      </c>
      <c r="D4214" s="376" t="s">
        <v>3629</v>
      </c>
      <c r="E4214" s="376" t="s">
        <v>20516</v>
      </c>
      <c r="F4214" s="488"/>
    </row>
    <row r="4215" ht="15.75" customHeight="1">
      <c r="A4215" s="376">
        <v>14618.0</v>
      </c>
      <c r="B4215" s="380" t="s">
        <v>20519</v>
      </c>
      <c r="C4215" s="376" t="s">
        <v>3602</v>
      </c>
      <c r="D4215" s="376" t="s">
        <v>3603</v>
      </c>
      <c r="E4215" s="376" t="s">
        <v>20520</v>
      </c>
      <c r="F4215" s="487"/>
    </row>
    <row r="4216" ht="15.75" customHeight="1">
      <c r="A4216" s="376">
        <v>40269.0</v>
      </c>
      <c r="B4216" s="380" t="s">
        <v>20521</v>
      </c>
      <c r="C4216" s="376" t="s">
        <v>3602</v>
      </c>
      <c r="D4216" s="376" t="s">
        <v>3603</v>
      </c>
      <c r="E4216" s="376" t="s">
        <v>20524</v>
      </c>
      <c r="F4216" s="488"/>
    </row>
    <row r="4217" ht="15.75" customHeight="1">
      <c r="A4217" s="376">
        <v>6110.0</v>
      </c>
      <c r="B4217" s="380" t="s">
        <v>20527</v>
      </c>
      <c r="C4217" s="376" t="s">
        <v>3637</v>
      </c>
      <c r="D4217" s="376" t="s">
        <v>3603</v>
      </c>
      <c r="E4217" s="376" t="s">
        <v>5448</v>
      </c>
      <c r="F4217" s="487"/>
    </row>
    <row r="4218" ht="15.75" customHeight="1">
      <c r="A4218" s="376">
        <v>40910.0</v>
      </c>
      <c r="B4218" s="380" t="s">
        <v>20531</v>
      </c>
      <c r="C4218" s="376" t="s">
        <v>4564</v>
      </c>
      <c r="D4218" s="376" t="s">
        <v>3603</v>
      </c>
      <c r="E4218" s="376" t="s">
        <v>5451</v>
      </c>
      <c r="F4218" s="488"/>
    </row>
    <row r="4219" ht="15.75" customHeight="1">
      <c r="A4219" s="376">
        <v>6111.0</v>
      </c>
      <c r="B4219" s="380" t="s">
        <v>20532</v>
      </c>
      <c r="C4219" s="376" t="s">
        <v>3637</v>
      </c>
      <c r="D4219" s="376" t="s">
        <v>3653</v>
      </c>
      <c r="E4219" s="376" t="s">
        <v>8270</v>
      </c>
      <c r="F4219" s="487"/>
    </row>
    <row r="4220" ht="15.75" customHeight="1">
      <c r="A4220" s="376">
        <v>41084.0</v>
      </c>
      <c r="B4220" s="380" t="s">
        <v>20536</v>
      </c>
      <c r="C4220" s="376" t="s">
        <v>4564</v>
      </c>
      <c r="D4220" s="376" t="s">
        <v>3603</v>
      </c>
      <c r="E4220" s="376" t="s">
        <v>20537</v>
      </c>
      <c r="F4220" s="488"/>
    </row>
    <row r="4221" ht="15.75" customHeight="1">
      <c r="A4221" s="376">
        <v>25950.0</v>
      </c>
      <c r="B4221" s="380" t="s">
        <v>20540</v>
      </c>
      <c r="C4221" s="376" t="s">
        <v>4550</v>
      </c>
      <c r="D4221" s="376" t="s">
        <v>3603</v>
      </c>
      <c r="E4221" s="376" t="s">
        <v>20541</v>
      </c>
      <c r="F4221" s="487"/>
    </row>
    <row r="4222" ht="15.75" customHeight="1">
      <c r="A4222" s="376">
        <v>38637.0</v>
      </c>
      <c r="B4222" s="380" t="s">
        <v>20547</v>
      </c>
      <c r="C4222" s="376" t="s">
        <v>3602</v>
      </c>
      <c r="D4222" s="376" t="s">
        <v>3603</v>
      </c>
      <c r="E4222" s="376" t="s">
        <v>20548</v>
      </c>
      <c r="F4222" s="488"/>
    </row>
    <row r="4223" ht="15.75" customHeight="1">
      <c r="A4223" s="376">
        <v>6150.0</v>
      </c>
      <c r="B4223" s="380" t="s">
        <v>20550</v>
      </c>
      <c r="C4223" s="376" t="s">
        <v>3602</v>
      </c>
      <c r="D4223" s="376" t="s">
        <v>3603</v>
      </c>
      <c r="E4223" s="376" t="s">
        <v>20552</v>
      </c>
      <c r="F4223" s="487"/>
    </row>
    <row r="4224" ht="15.75" customHeight="1">
      <c r="A4224" s="376">
        <v>6136.0</v>
      </c>
      <c r="B4224" s="380" t="s">
        <v>20553</v>
      </c>
      <c r="C4224" s="376" t="s">
        <v>3602</v>
      </c>
      <c r="D4224" s="376" t="s">
        <v>3653</v>
      </c>
      <c r="E4224" s="376" t="s">
        <v>20555</v>
      </c>
      <c r="F4224" s="488"/>
    </row>
    <row r="4225" ht="15.75" customHeight="1">
      <c r="A4225" s="376">
        <v>38638.0</v>
      </c>
      <c r="B4225" s="380" t="s">
        <v>20557</v>
      </c>
      <c r="C4225" s="376" t="s">
        <v>3602</v>
      </c>
      <c r="D4225" s="376" t="s">
        <v>3603</v>
      </c>
      <c r="E4225" s="376" t="s">
        <v>20559</v>
      </c>
      <c r="F4225" s="487"/>
    </row>
    <row r="4226" ht="15.75" customHeight="1">
      <c r="A4226" s="376">
        <v>20262.0</v>
      </c>
      <c r="B4226" s="380" t="s">
        <v>20562</v>
      </c>
      <c r="C4226" s="376" t="s">
        <v>3602</v>
      </c>
      <c r="D4226" s="376" t="s">
        <v>3603</v>
      </c>
      <c r="E4226" s="376" t="s">
        <v>7549</v>
      </c>
      <c r="F4226" s="488"/>
    </row>
    <row r="4227" ht="15.75" customHeight="1">
      <c r="A4227" s="376">
        <v>6148.0</v>
      </c>
      <c r="B4227" s="380" t="s">
        <v>20565</v>
      </c>
      <c r="C4227" s="376" t="s">
        <v>3602</v>
      </c>
      <c r="D4227" s="376" t="s">
        <v>3653</v>
      </c>
      <c r="E4227" s="376" t="s">
        <v>13781</v>
      </c>
      <c r="F4227" s="487"/>
    </row>
    <row r="4228" ht="15.75" customHeight="1">
      <c r="A4228" s="376">
        <v>6145.0</v>
      </c>
      <c r="B4228" s="380" t="s">
        <v>20567</v>
      </c>
      <c r="C4228" s="376" t="s">
        <v>3602</v>
      </c>
      <c r="D4228" s="376" t="s">
        <v>3603</v>
      </c>
      <c r="E4228" s="376" t="s">
        <v>14343</v>
      </c>
      <c r="F4228" s="488"/>
    </row>
    <row r="4229" ht="15.75" customHeight="1">
      <c r="A4229" s="376">
        <v>6149.0</v>
      </c>
      <c r="B4229" s="380" t="s">
        <v>20569</v>
      </c>
      <c r="C4229" s="376" t="s">
        <v>3602</v>
      </c>
      <c r="D4229" s="376" t="s">
        <v>3603</v>
      </c>
      <c r="E4229" s="376" t="s">
        <v>12633</v>
      </c>
      <c r="F4229" s="487"/>
    </row>
    <row r="4230" ht="15.75" customHeight="1">
      <c r="A4230" s="376">
        <v>6146.0</v>
      </c>
      <c r="B4230" s="380" t="s">
        <v>20572</v>
      </c>
      <c r="C4230" s="376" t="s">
        <v>3602</v>
      </c>
      <c r="D4230" s="376" t="s">
        <v>3603</v>
      </c>
      <c r="E4230" s="376" t="s">
        <v>9610</v>
      </c>
      <c r="F4230" s="488"/>
    </row>
    <row r="4231" ht="15.75" customHeight="1">
      <c r="A4231" s="376">
        <v>26026.0</v>
      </c>
      <c r="B4231" s="380" t="s">
        <v>20575</v>
      </c>
      <c r="C4231" s="376" t="s">
        <v>3745</v>
      </c>
      <c r="D4231" s="376" t="s">
        <v>3603</v>
      </c>
      <c r="E4231" s="376" t="s">
        <v>3531</v>
      </c>
      <c r="F4231" s="487"/>
    </row>
    <row r="4232" ht="15.75" customHeight="1">
      <c r="A4232" s="376">
        <v>39961.0</v>
      </c>
      <c r="B4232" s="380" t="s">
        <v>20578</v>
      </c>
      <c r="C4232" s="376" t="s">
        <v>3602</v>
      </c>
      <c r="D4232" s="376" t="s">
        <v>3603</v>
      </c>
      <c r="E4232" s="376" t="s">
        <v>20579</v>
      </c>
      <c r="F4232" s="488"/>
    </row>
    <row r="4233" ht="15.75" customHeight="1">
      <c r="A4233" s="376">
        <v>42433.0</v>
      </c>
      <c r="B4233" s="380" t="s">
        <v>20582</v>
      </c>
      <c r="C4233" s="376" t="s">
        <v>3602</v>
      </c>
      <c r="D4233" s="376" t="s">
        <v>3629</v>
      </c>
      <c r="E4233" s="376" t="s">
        <v>20584</v>
      </c>
      <c r="F4233" s="487"/>
    </row>
    <row r="4234" ht="15.75" customHeight="1">
      <c r="A4234" s="376">
        <v>42434.0</v>
      </c>
      <c r="B4234" s="380" t="s">
        <v>20586</v>
      </c>
      <c r="C4234" s="376" t="s">
        <v>3602</v>
      </c>
      <c r="D4234" s="376" t="s">
        <v>3629</v>
      </c>
      <c r="E4234" s="376" t="s">
        <v>20588</v>
      </c>
      <c r="F4234" s="488"/>
    </row>
    <row r="4235" ht="15.75" customHeight="1">
      <c r="A4235" s="376">
        <v>42435.0</v>
      </c>
      <c r="B4235" s="380" t="s">
        <v>20589</v>
      </c>
      <c r="C4235" s="376" t="s">
        <v>3602</v>
      </c>
      <c r="D4235" s="376" t="s">
        <v>3629</v>
      </c>
      <c r="E4235" s="376" t="s">
        <v>20592</v>
      </c>
      <c r="F4235" s="487"/>
    </row>
    <row r="4236" ht="15.75" customHeight="1">
      <c r="A4236" s="376">
        <v>38061.0</v>
      </c>
      <c r="B4236" s="380" t="s">
        <v>20594</v>
      </c>
      <c r="C4236" s="376" t="s">
        <v>3602</v>
      </c>
      <c r="D4236" s="376" t="s">
        <v>3603</v>
      </c>
      <c r="E4236" s="376" t="s">
        <v>20595</v>
      </c>
      <c r="F4236" s="488"/>
    </row>
    <row r="4237" ht="15.75" customHeight="1">
      <c r="A4237" s="376">
        <v>20250.0</v>
      </c>
      <c r="B4237" s="380" t="s">
        <v>20599</v>
      </c>
      <c r="C4237" s="376" t="s">
        <v>3745</v>
      </c>
      <c r="D4237" s="376" t="s">
        <v>3629</v>
      </c>
      <c r="E4237" s="376" t="s">
        <v>4570</v>
      </c>
      <c r="F4237" s="487"/>
    </row>
    <row r="4238" ht="15.75" customHeight="1">
      <c r="A4238" s="376">
        <v>39965.0</v>
      </c>
      <c r="B4238" s="380" t="s">
        <v>20602</v>
      </c>
      <c r="C4238" s="376" t="s">
        <v>3627</v>
      </c>
      <c r="D4238" s="376" t="s">
        <v>3629</v>
      </c>
      <c r="E4238" s="376" t="s">
        <v>20603</v>
      </c>
      <c r="F4238" s="488"/>
    </row>
    <row r="4239" ht="15.75" customHeight="1">
      <c r="A4239" s="376">
        <v>39964.0</v>
      </c>
      <c r="B4239" s="380" t="s">
        <v>20605</v>
      </c>
      <c r="C4239" s="376" t="s">
        <v>3627</v>
      </c>
      <c r="D4239" s="376" t="s">
        <v>3629</v>
      </c>
      <c r="E4239" s="376" t="s">
        <v>20610</v>
      </c>
      <c r="F4239" s="487"/>
    </row>
    <row r="4240" ht="15.75" customHeight="1">
      <c r="A4240" s="376">
        <v>7.0</v>
      </c>
      <c r="B4240" s="380" t="s">
        <v>20614</v>
      </c>
      <c r="C4240" s="376" t="s">
        <v>3745</v>
      </c>
      <c r="D4240" s="376" t="s">
        <v>3603</v>
      </c>
      <c r="E4240" s="376" t="s">
        <v>19556</v>
      </c>
      <c r="F4240" s="488"/>
    </row>
    <row r="4241" ht="15.75" customHeight="1">
      <c r="A4241" s="376">
        <v>13388.0</v>
      </c>
      <c r="B4241" s="380" t="s">
        <v>20620</v>
      </c>
      <c r="C4241" s="376" t="s">
        <v>3745</v>
      </c>
      <c r="D4241" s="376" t="s">
        <v>3603</v>
      </c>
      <c r="E4241" s="376" t="s">
        <v>20622</v>
      </c>
      <c r="F4241" s="487"/>
    </row>
    <row r="4242" ht="15.75" customHeight="1">
      <c r="A4242" s="376">
        <v>39914.0</v>
      </c>
      <c r="B4242" s="380" t="s">
        <v>20624</v>
      </c>
      <c r="C4242" s="376" t="s">
        <v>3745</v>
      </c>
      <c r="D4242" s="376" t="s">
        <v>3629</v>
      </c>
      <c r="E4242" s="376" t="s">
        <v>20626</v>
      </c>
      <c r="F4242" s="488"/>
    </row>
    <row r="4243" ht="15.75" customHeight="1">
      <c r="A4243" s="376">
        <v>12732.0</v>
      </c>
      <c r="B4243" s="380" t="s">
        <v>20628</v>
      </c>
      <c r="C4243" s="376" t="s">
        <v>3602</v>
      </c>
      <c r="D4243" s="376" t="s">
        <v>3629</v>
      </c>
      <c r="E4243" s="376" t="s">
        <v>20629</v>
      </c>
      <c r="F4243" s="487"/>
    </row>
    <row r="4244" ht="15.75" customHeight="1">
      <c r="A4244" s="376">
        <v>6160.0</v>
      </c>
      <c r="B4244" s="380" t="s">
        <v>20632</v>
      </c>
      <c r="C4244" s="376" t="s">
        <v>3637</v>
      </c>
      <c r="D4244" s="376" t="s">
        <v>3653</v>
      </c>
      <c r="E4244" s="376" t="s">
        <v>17248</v>
      </c>
      <c r="F4244" s="488"/>
    </row>
    <row r="4245" ht="15.75" customHeight="1">
      <c r="A4245" s="376">
        <v>41087.0</v>
      </c>
      <c r="B4245" s="380" t="s">
        <v>20636</v>
      </c>
      <c r="C4245" s="376" t="s">
        <v>4564</v>
      </c>
      <c r="D4245" s="376" t="s">
        <v>3603</v>
      </c>
      <c r="E4245" s="376" t="s">
        <v>20638</v>
      </c>
      <c r="F4245" s="487"/>
    </row>
    <row r="4246" ht="15.75" customHeight="1">
      <c r="A4246" s="376">
        <v>6166.0</v>
      </c>
      <c r="B4246" s="380" t="s">
        <v>20641</v>
      </c>
      <c r="C4246" s="376" t="s">
        <v>3637</v>
      </c>
      <c r="D4246" s="376" t="s">
        <v>3603</v>
      </c>
      <c r="E4246" s="376" t="s">
        <v>10643</v>
      </c>
      <c r="F4246" s="488"/>
    </row>
    <row r="4247" ht="15.75" customHeight="1">
      <c r="A4247" s="376">
        <v>41088.0</v>
      </c>
      <c r="B4247" s="380" t="s">
        <v>20644</v>
      </c>
      <c r="C4247" s="376" t="s">
        <v>4564</v>
      </c>
      <c r="D4247" s="376" t="s">
        <v>3603</v>
      </c>
      <c r="E4247" s="376" t="s">
        <v>20646</v>
      </c>
      <c r="F4247" s="487"/>
    </row>
    <row r="4248" ht="15.75" customHeight="1">
      <c r="A4248" s="376">
        <v>20232.0</v>
      </c>
      <c r="B4248" s="380" t="s">
        <v>20647</v>
      </c>
      <c r="C4248" s="376" t="s">
        <v>3730</v>
      </c>
      <c r="D4248" s="376" t="s">
        <v>3603</v>
      </c>
      <c r="E4248" s="376" t="s">
        <v>20649</v>
      </c>
      <c r="F4248" s="488"/>
    </row>
    <row r="4249" ht="15.75" customHeight="1">
      <c r="A4249" s="376">
        <v>10856.0</v>
      </c>
      <c r="B4249" s="380" t="s">
        <v>20653</v>
      </c>
      <c r="C4249" s="376" t="s">
        <v>3730</v>
      </c>
      <c r="D4249" s="376" t="s">
        <v>3603</v>
      </c>
      <c r="E4249" s="376" t="s">
        <v>16705</v>
      </c>
      <c r="F4249" s="487"/>
    </row>
    <row r="4250" ht="15.75" customHeight="1">
      <c r="A4250" s="376">
        <v>4828.0</v>
      </c>
      <c r="B4250" s="380" t="s">
        <v>20657</v>
      </c>
      <c r="C4250" s="376" t="s">
        <v>3730</v>
      </c>
      <c r="D4250" s="376" t="s">
        <v>3603</v>
      </c>
      <c r="E4250" s="376" t="s">
        <v>20658</v>
      </c>
      <c r="F4250" s="488"/>
    </row>
    <row r="4251" ht="15.75" customHeight="1">
      <c r="A4251" s="376">
        <v>20249.0</v>
      </c>
      <c r="B4251" s="380" t="s">
        <v>20661</v>
      </c>
      <c r="C4251" s="376" t="s">
        <v>3730</v>
      </c>
      <c r="D4251" s="376" t="s">
        <v>3603</v>
      </c>
      <c r="E4251" s="376" t="s">
        <v>20662</v>
      </c>
      <c r="F4251" s="487"/>
    </row>
    <row r="4252" ht="15.75" customHeight="1">
      <c r="A4252" s="376">
        <v>11609.0</v>
      </c>
      <c r="B4252" s="380" t="s">
        <v>20663</v>
      </c>
      <c r="C4252" s="376" t="s">
        <v>3993</v>
      </c>
      <c r="D4252" s="376" t="s">
        <v>3603</v>
      </c>
      <c r="E4252" s="376" t="s">
        <v>9920</v>
      </c>
      <c r="F4252" s="488"/>
    </row>
    <row r="4253" ht="15.75" customHeight="1">
      <c r="A4253" s="376">
        <v>20083.0</v>
      </c>
      <c r="B4253" s="380" t="s">
        <v>20667</v>
      </c>
      <c r="C4253" s="376" t="s">
        <v>3602</v>
      </c>
      <c r="D4253" s="376" t="s">
        <v>3603</v>
      </c>
      <c r="E4253" s="376" t="s">
        <v>20668</v>
      </c>
      <c r="F4253" s="487"/>
    </row>
    <row r="4254" ht="15.75" customHeight="1">
      <c r="A4254" s="376">
        <v>20082.0</v>
      </c>
      <c r="B4254" s="380" t="s">
        <v>20671</v>
      </c>
      <c r="C4254" s="376" t="s">
        <v>3602</v>
      </c>
      <c r="D4254" s="376" t="s">
        <v>3603</v>
      </c>
      <c r="E4254" s="376" t="s">
        <v>6582</v>
      </c>
      <c r="F4254" s="488"/>
    </row>
    <row r="4255" ht="15.75" customHeight="1">
      <c r="A4255" s="376">
        <v>5318.0</v>
      </c>
      <c r="B4255" s="380" t="s">
        <v>20674</v>
      </c>
      <c r="C4255" s="376" t="s">
        <v>3993</v>
      </c>
      <c r="D4255" s="376" t="s">
        <v>3653</v>
      </c>
      <c r="E4255" s="376" t="s">
        <v>18429</v>
      </c>
      <c r="F4255" s="487"/>
    </row>
    <row r="4256" ht="15.75" customHeight="1">
      <c r="A4256" s="376">
        <v>10691.0</v>
      </c>
      <c r="B4256" s="380" t="s">
        <v>20675</v>
      </c>
      <c r="C4256" s="376" t="s">
        <v>3993</v>
      </c>
      <c r="D4256" s="376" t="s">
        <v>3603</v>
      </c>
      <c r="E4256" s="376" t="s">
        <v>20678</v>
      </c>
      <c r="F4256" s="488"/>
    </row>
    <row r="4257" ht="15.75" customHeight="1">
      <c r="A4257" s="376">
        <v>12295.0</v>
      </c>
      <c r="B4257" s="380" t="s">
        <v>20679</v>
      </c>
      <c r="C4257" s="376" t="s">
        <v>3602</v>
      </c>
      <c r="D4257" s="376" t="s">
        <v>3603</v>
      </c>
      <c r="E4257" s="376" t="s">
        <v>13423</v>
      </c>
      <c r="F4257" s="487"/>
    </row>
    <row r="4258" ht="15.75" customHeight="1">
      <c r="A4258" s="376">
        <v>12296.0</v>
      </c>
      <c r="B4258" s="380" t="s">
        <v>20682</v>
      </c>
      <c r="C4258" s="376" t="s">
        <v>3602</v>
      </c>
      <c r="D4258" s="376" t="s">
        <v>3603</v>
      </c>
      <c r="E4258" s="376" t="s">
        <v>6666</v>
      </c>
      <c r="F4258" s="488"/>
    </row>
    <row r="4259" ht="15.75" customHeight="1">
      <c r="A4259" s="376">
        <v>12294.0</v>
      </c>
      <c r="B4259" s="380" t="s">
        <v>20684</v>
      </c>
      <c r="C4259" s="376" t="s">
        <v>3602</v>
      </c>
      <c r="D4259" s="376" t="s">
        <v>3603</v>
      </c>
      <c r="E4259" s="376" t="s">
        <v>4025</v>
      </c>
      <c r="F4259" s="487"/>
    </row>
    <row r="4260" ht="15.75" customHeight="1">
      <c r="A4260" s="376">
        <v>14543.0</v>
      </c>
      <c r="B4260" s="380" t="s">
        <v>20688</v>
      </c>
      <c r="C4260" s="376" t="s">
        <v>3602</v>
      </c>
      <c r="D4260" s="376" t="s">
        <v>3603</v>
      </c>
      <c r="E4260" s="376" t="s">
        <v>4087</v>
      </c>
      <c r="F4260" s="488"/>
    </row>
    <row r="4261" ht="15.75" customHeight="1">
      <c r="A4261" s="376">
        <v>13329.0</v>
      </c>
      <c r="B4261" s="380" t="s">
        <v>20690</v>
      </c>
      <c r="C4261" s="376" t="s">
        <v>3602</v>
      </c>
      <c r="D4261" s="376" t="s">
        <v>3653</v>
      </c>
      <c r="E4261" s="376" t="s">
        <v>8118</v>
      </c>
      <c r="F4261" s="487"/>
    </row>
    <row r="4262" ht="15.75" customHeight="1">
      <c r="A4262" s="376">
        <v>21044.0</v>
      </c>
      <c r="B4262" s="380" t="s">
        <v>20692</v>
      </c>
      <c r="C4262" s="376" t="s">
        <v>3602</v>
      </c>
      <c r="D4262" s="376" t="s">
        <v>3603</v>
      </c>
      <c r="E4262" s="376" t="s">
        <v>4298</v>
      </c>
      <c r="F4262" s="488"/>
    </row>
    <row r="4263" ht="15.75" customHeight="1">
      <c r="A4263" s="376">
        <v>21045.0</v>
      </c>
      <c r="B4263" s="380" t="s">
        <v>20695</v>
      </c>
      <c r="C4263" s="376" t="s">
        <v>3602</v>
      </c>
      <c r="D4263" s="376" t="s">
        <v>3603</v>
      </c>
      <c r="E4263" s="376" t="s">
        <v>20696</v>
      </c>
      <c r="F4263" s="487"/>
    </row>
    <row r="4264" ht="15.75" customHeight="1">
      <c r="A4264" s="376">
        <v>21040.0</v>
      </c>
      <c r="B4264" s="380" t="s">
        <v>20698</v>
      </c>
      <c r="C4264" s="376" t="s">
        <v>3602</v>
      </c>
      <c r="D4264" s="376" t="s">
        <v>3653</v>
      </c>
      <c r="E4264" s="376" t="s">
        <v>20700</v>
      </c>
      <c r="F4264" s="488"/>
    </row>
    <row r="4265" ht="15.75" customHeight="1">
      <c r="A4265" s="376">
        <v>21041.0</v>
      </c>
      <c r="B4265" s="380" t="s">
        <v>20701</v>
      </c>
      <c r="C4265" s="376" t="s">
        <v>3602</v>
      </c>
      <c r="D4265" s="376" t="s">
        <v>3603</v>
      </c>
      <c r="E4265" s="376" t="s">
        <v>20704</v>
      </c>
      <c r="F4265" s="487"/>
    </row>
    <row r="4266" ht="15.75" customHeight="1">
      <c r="A4266" s="376">
        <v>21047.0</v>
      </c>
      <c r="B4266" s="380" t="s">
        <v>20705</v>
      </c>
      <c r="C4266" s="376" t="s">
        <v>3602</v>
      </c>
      <c r="D4266" s="376" t="s">
        <v>3603</v>
      </c>
      <c r="E4266" s="376" t="s">
        <v>20708</v>
      </c>
      <c r="F4266" s="488"/>
    </row>
    <row r="4267" ht="15.75" customHeight="1">
      <c r="A4267" s="376">
        <v>21043.0</v>
      </c>
      <c r="B4267" s="380" t="s">
        <v>20711</v>
      </c>
      <c r="C4267" s="376" t="s">
        <v>3602</v>
      </c>
      <c r="D4267" s="376" t="s">
        <v>3603</v>
      </c>
      <c r="E4267" s="376" t="s">
        <v>20712</v>
      </c>
      <c r="F4267" s="487"/>
    </row>
    <row r="4268" ht="15.75" customHeight="1">
      <c r="A4268" s="376">
        <v>21042.0</v>
      </c>
      <c r="B4268" s="380" t="s">
        <v>20714</v>
      </c>
      <c r="C4268" s="376" t="s">
        <v>3602</v>
      </c>
      <c r="D4268" s="376" t="s">
        <v>3603</v>
      </c>
      <c r="E4268" s="376" t="s">
        <v>14602</v>
      </c>
      <c r="F4268" s="488"/>
    </row>
    <row r="4269" ht="15.75" customHeight="1">
      <c r="A4269" s="376">
        <v>11895.0</v>
      </c>
      <c r="B4269" s="380" t="s">
        <v>20716</v>
      </c>
      <c r="C4269" s="376" t="s">
        <v>3602</v>
      </c>
      <c r="D4269" s="376" t="s">
        <v>3603</v>
      </c>
      <c r="E4269" s="376" t="s">
        <v>20718</v>
      </c>
      <c r="F4269" s="487"/>
    </row>
    <row r="4270" ht="15.75" customHeight="1">
      <c r="A4270" s="376">
        <v>11896.0</v>
      </c>
      <c r="B4270" s="380" t="s">
        <v>20721</v>
      </c>
      <c r="C4270" s="376" t="s">
        <v>3602</v>
      </c>
      <c r="D4270" s="376" t="s">
        <v>3603</v>
      </c>
      <c r="E4270" s="376" t="s">
        <v>20722</v>
      </c>
      <c r="F4270" s="488"/>
    </row>
    <row r="4271" ht="15.75" customHeight="1">
      <c r="A4271" s="376">
        <v>11897.0</v>
      </c>
      <c r="B4271" s="380" t="s">
        <v>20726</v>
      </c>
      <c r="C4271" s="376" t="s">
        <v>3602</v>
      </c>
      <c r="D4271" s="376" t="s">
        <v>3603</v>
      </c>
      <c r="E4271" s="376" t="s">
        <v>20729</v>
      </c>
      <c r="F4271" s="487"/>
    </row>
    <row r="4272" ht="15.75" customHeight="1">
      <c r="A4272" s="376">
        <v>11898.0</v>
      </c>
      <c r="B4272" s="380" t="s">
        <v>20730</v>
      </c>
      <c r="C4272" s="376" t="s">
        <v>3602</v>
      </c>
      <c r="D4272" s="376" t="s">
        <v>3603</v>
      </c>
      <c r="E4272" s="376" t="s">
        <v>20732</v>
      </c>
      <c r="F4272" s="488"/>
    </row>
    <row r="4273" ht="15.75" customHeight="1">
      <c r="A4273" s="376">
        <v>3282.0</v>
      </c>
      <c r="B4273" s="380" t="s">
        <v>20735</v>
      </c>
      <c r="C4273" s="376" t="s">
        <v>3602</v>
      </c>
      <c r="D4273" s="376" t="s">
        <v>3603</v>
      </c>
      <c r="E4273" s="376" t="s">
        <v>20736</v>
      </c>
      <c r="F4273" s="487"/>
    </row>
    <row r="4274" ht="15.75" customHeight="1">
      <c r="A4274" s="376">
        <v>11899.0</v>
      </c>
      <c r="B4274" s="380" t="s">
        <v>20740</v>
      </c>
      <c r="C4274" s="376" t="s">
        <v>3602</v>
      </c>
      <c r="D4274" s="376" t="s">
        <v>3603</v>
      </c>
      <c r="E4274" s="376" t="s">
        <v>20741</v>
      </c>
      <c r="F4274" s="488"/>
    </row>
    <row r="4275" ht="15.75" customHeight="1">
      <c r="A4275" s="376">
        <v>11900.0</v>
      </c>
      <c r="B4275" s="380" t="s">
        <v>20745</v>
      </c>
      <c r="C4275" s="376" t="s">
        <v>3602</v>
      </c>
      <c r="D4275" s="376" t="s">
        <v>3603</v>
      </c>
      <c r="E4275" s="376" t="s">
        <v>20749</v>
      </c>
      <c r="F4275" s="487"/>
    </row>
    <row r="4276" ht="15.75" customHeight="1">
      <c r="A4276" s="376">
        <v>14149.0</v>
      </c>
      <c r="B4276" s="380" t="s">
        <v>20751</v>
      </c>
      <c r="C4276" s="376" t="s">
        <v>12958</v>
      </c>
      <c r="D4276" s="376" t="s">
        <v>3629</v>
      </c>
      <c r="E4276" s="376" t="s">
        <v>20753</v>
      </c>
      <c r="F4276" s="488"/>
    </row>
    <row r="4277" ht="15.75" customHeight="1">
      <c r="A4277" s="376">
        <v>38099.0</v>
      </c>
      <c r="B4277" s="380" t="s">
        <v>20755</v>
      </c>
      <c r="C4277" s="376" t="s">
        <v>3602</v>
      </c>
      <c r="D4277" s="376" t="s">
        <v>3603</v>
      </c>
      <c r="E4277" s="376" t="s">
        <v>4731</v>
      </c>
      <c r="F4277" s="487"/>
    </row>
    <row r="4278" ht="15.75" customHeight="1">
      <c r="A4278" s="376">
        <v>38100.0</v>
      </c>
      <c r="B4278" s="380" t="s">
        <v>20760</v>
      </c>
      <c r="C4278" s="376" t="s">
        <v>3602</v>
      </c>
      <c r="D4278" s="376" t="s">
        <v>3603</v>
      </c>
      <c r="E4278" s="376" t="s">
        <v>7533</v>
      </c>
      <c r="F4278" s="488"/>
    </row>
    <row r="4279" ht="15.75" customHeight="1">
      <c r="A4279" s="376">
        <v>20061.0</v>
      </c>
      <c r="B4279" s="380" t="s">
        <v>20761</v>
      </c>
      <c r="C4279" s="376" t="s">
        <v>3602</v>
      </c>
      <c r="D4279" s="376" t="s">
        <v>3629</v>
      </c>
      <c r="E4279" s="376" t="s">
        <v>6821</v>
      </c>
      <c r="F4279" s="487"/>
    </row>
    <row r="4280" ht="15.75" customHeight="1">
      <c r="A4280" s="376">
        <v>7576.0</v>
      </c>
      <c r="B4280" s="380" t="s">
        <v>20767</v>
      </c>
      <c r="C4280" s="376" t="s">
        <v>3602</v>
      </c>
      <c r="D4280" s="376" t="s">
        <v>3603</v>
      </c>
      <c r="E4280" s="376" t="s">
        <v>20769</v>
      </c>
      <c r="F4280" s="488"/>
    </row>
    <row r="4281" ht="15.75" customHeight="1">
      <c r="A4281" s="376">
        <v>3384.0</v>
      </c>
      <c r="B4281" s="380" t="s">
        <v>20773</v>
      </c>
      <c r="C4281" s="376" t="s">
        <v>3602</v>
      </c>
      <c r="D4281" s="376" t="s">
        <v>3603</v>
      </c>
      <c r="E4281" s="376" t="s">
        <v>8323</v>
      </c>
      <c r="F4281" s="487"/>
    </row>
    <row r="4282" ht="15.75" customHeight="1">
      <c r="A4282" s="376">
        <v>7572.0</v>
      </c>
      <c r="B4282" s="380" t="s">
        <v>20776</v>
      </c>
      <c r="C4282" s="376" t="s">
        <v>3602</v>
      </c>
      <c r="D4282" s="376" t="s">
        <v>3603</v>
      </c>
      <c r="E4282" s="376" t="s">
        <v>7529</v>
      </c>
      <c r="F4282" s="488"/>
    </row>
    <row r="4283" ht="15.75" customHeight="1">
      <c r="A4283" s="376">
        <v>3396.0</v>
      </c>
      <c r="B4283" s="380" t="s">
        <v>20781</v>
      </c>
      <c r="C4283" s="376" t="s">
        <v>3602</v>
      </c>
      <c r="D4283" s="376" t="s">
        <v>3603</v>
      </c>
      <c r="E4283" s="376" t="s">
        <v>5076</v>
      </c>
      <c r="F4283" s="487"/>
    </row>
    <row r="4284" ht="15.75" customHeight="1">
      <c r="A4284" s="376">
        <v>37590.0</v>
      </c>
      <c r="B4284" s="380" t="s">
        <v>20785</v>
      </c>
      <c r="C4284" s="376" t="s">
        <v>3602</v>
      </c>
      <c r="D4284" s="376" t="s">
        <v>3603</v>
      </c>
      <c r="E4284" s="376" t="s">
        <v>9302</v>
      </c>
      <c r="F4284" s="488"/>
    </row>
    <row r="4285" ht="15.75" customHeight="1">
      <c r="A4285" s="376">
        <v>37591.0</v>
      </c>
      <c r="B4285" s="380" t="s">
        <v>20792</v>
      </c>
      <c r="C4285" s="376" t="s">
        <v>3602</v>
      </c>
      <c r="D4285" s="376" t="s">
        <v>3603</v>
      </c>
      <c r="E4285" s="376" t="s">
        <v>10432</v>
      </c>
      <c r="F4285" s="487"/>
    </row>
    <row r="4286" ht="15.75" customHeight="1">
      <c r="A4286" s="376">
        <v>12626.0</v>
      </c>
      <c r="B4286" s="380" t="s">
        <v>20796</v>
      </c>
      <c r="C4286" s="376" t="s">
        <v>3602</v>
      </c>
      <c r="D4286" s="376" t="s">
        <v>3629</v>
      </c>
      <c r="E4286" s="376" t="s">
        <v>20799</v>
      </c>
      <c r="F4286" s="488"/>
    </row>
    <row r="4287" ht="15.75" customHeight="1">
      <c r="A4287" s="376">
        <v>11033.0</v>
      </c>
      <c r="B4287" s="380" t="s">
        <v>20803</v>
      </c>
      <c r="C4287" s="376" t="s">
        <v>3602</v>
      </c>
      <c r="D4287" s="376" t="s">
        <v>3603</v>
      </c>
      <c r="E4287" s="376" t="s">
        <v>3827</v>
      </c>
      <c r="F4287" s="487"/>
    </row>
    <row r="4288" ht="15.75" customHeight="1">
      <c r="A4288" s="376">
        <v>390.0</v>
      </c>
      <c r="B4288" s="380" t="s">
        <v>20807</v>
      </c>
      <c r="C4288" s="376" t="s">
        <v>3602</v>
      </c>
      <c r="D4288" s="376" t="s">
        <v>3603</v>
      </c>
      <c r="E4288" s="376" t="s">
        <v>9184</v>
      </c>
      <c r="F4288" s="488"/>
    </row>
    <row r="4289" ht="15.75" customHeight="1">
      <c r="A4289" s="376">
        <v>42436.0</v>
      </c>
      <c r="B4289" s="380" t="s">
        <v>20811</v>
      </c>
      <c r="C4289" s="376" t="s">
        <v>3602</v>
      </c>
      <c r="D4289" s="376" t="s">
        <v>3629</v>
      </c>
      <c r="E4289" s="376" t="s">
        <v>20813</v>
      </c>
      <c r="F4289" s="487"/>
    </row>
    <row r="4290" ht="15.75" customHeight="1">
      <c r="A4290" s="376">
        <v>6178.0</v>
      </c>
      <c r="B4290" s="380" t="s">
        <v>20817</v>
      </c>
      <c r="C4290" s="376" t="s">
        <v>3627</v>
      </c>
      <c r="D4290" s="376" t="s">
        <v>3603</v>
      </c>
      <c r="E4290" s="376" t="s">
        <v>20821</v>
      </c>
      <c r="F4290" s="488"/>
    </row>
    <row r="4291" ht="15.75" customHeight="1">
      <c r="A4291" s="376">
        <v>6180.0</v>
      </c>
      <c r="B4291" s="380" t="s">
        <v>20824</v>
      </c>
      <c r="C4291" s="376" t="s">
        <v>3627</v>
      </c>
      <c r="D4291" s="376" t="s">
        <v>3653</v>
      </c>
      <c r="E4291" s="376" t="s">
        <v>20826</v>
      </c>
      <c r="F4291" s="487"/>
    </row>
    <row r="4292" ht="15.75" customHeight="1">
      <c r="A4292" s="376">
        <v>6182.0</v>
      </c>
      <c r="B4292" s="380" t="s">
        <v>20829</v>
      </c>
      <c r="C4292" s="376" t="s">
        <v>3627</v>
      </c>
      <c r="D4292" s="376" t="s">
        <v>3603</v>
      </c>
      <c r="E4292" s="376" t="s">
        <v>11465</v>
      </c>
      <c r="F4292" s="488"/>
    </row>
    <row r="4293" ht="15.75" customHeight="1">
      <c r="A4293" s="376">
        <v>3993.0</v>
      </c>
      <c r="B4293" s="380" t="s">
        <v>20833</v>
      </c>
      <c r="C4293" s="376" t="s">
        <v>3627</v>
      </c>
      <c r="D4293" s="376" t="s">
        <v>3603</v>
      </c>
      <c r="E4293" s="376" t="s">
        <v>20834</v>
      </c>
      <c r="F4293" s="487"/>
    </row>
    <row r="4294" ht="15.75" customHeight="1">
      <c r="A4294" s="376">
        <v>3990.0</v>
      </c>
      <c r="B4294" s="380" t="s">
        <v>20838</v>
      </c>
      <c r="C4294" s="376" t="s">
        <v>3730</v>
      </c>
      <c r="D4294" s="376" t="s">
        <v>3603</v>
      </c>
      <c r="E4294" s="376" t="s">
        <v>10818</v>
      </c>
      <c r="F4294" s="488"/>
    </row>
    <row r="4295" ht="15.75" customHeight="1">
      <c r="A4295" s="376">
        <v>3992.0</v>
      </c>
      <c r="B4295" s="380" t="s">
        <v>20842</v>
      </c>
      <c r="C4295" s="376" t="s">
        <v>3730</v>
      </c>
      <c r="D4295" s="376" t="s">
        <v>3603</v>
      </c>
      <c r="E4295" s="376" t="s">
        <v>20843</v>
      </c>
      <c r="F4295" s="487"/>
    </row>
    <row r="4296" ht="15.75" customHeight="1">
      <c r="A4296" s="376">
        <v>4509.0</v>
      </c>
      <c r="B4296" s="380" t="s">
        <v>20847</v>
      </c>
      <c r="C4296" s="376" t="s">
        <v>3730</v>
      </c>
      <c r="D4296" s="376" t="s">
        <v>3603</v>
      </c>
      <c r="E4296" s="376" t="s">
        <v>4079</v>
      </c>
      <c r="F4296" s="488"/>
    </row>
    <row r="4297" ht="15.75" customHeight="1">
      <c r="A4297" s="376">
        <v>6194.0</v>
      </c>
      <c r="B4297" s="380" t="s">
        <v>20848</v>
      </c>
      <c r="C4297" s="376" t="s">
        <v>3730</v>
      </c>
      <c r="D4297" s="376" t="s">
        <v>3603</v>
      </c>
      <c r="E4297" s="376" t="s">
        <v>3906</v>
      </c>
      <c r="F4297" s="487"/>
    </row>
    <row r="4298" ht="15.75" customHeight="1">
      <c r="A4298" s="376">
        <v>6193.0</v>
      </c>
      <c r="B4298" s="380" t="s">
        <v>20852</v>
      </c>
      <c r="C4298" s="376" t="s">
        <v>3730</v>
      </c>
      <c r="D4298" s="376" t="s">
        <v>3603</v>
      </c>
      <c r="E4298" s="376" t="s">
        <v>9512</v>
      </c>
      <c r="F4298" s="488"/>
    </row>
    <row r="4299" ht="15.75" customHeight="1">
      <c r="A4299" s="376">
        <v>10567.0</v>
      </c>
      <c r="B4299" s="380" t="s">
        <v>20855</v>
      </c>
      <c r="C4299" s="376" t="s">
        <v>3730</v>
      </c>
      <c r="D4299" s="376" t="s">
        <v>3603</v>
      </c>
      <c r="E4299" s="376" t="s">
        <v>6172</v>
      </c>
      <c r="F4299" s="487"/>
    </row>
    <row r="4300" ht="15.75" customHeight="1">
      <c r="A4300" s="376">
        <v>6212.0</v>
      </c>
      <c r="B4300" s="380" t="s">
        <v>20857</v>
      </c>
      <c r="C4300" s="376" t="s">
        <v>3730</v>
      </c>
      <c r="D4300" s="376" t="s">
        <v>3653</v>
      </c>
      <c r="E4300" s="376" t="s">
        <v>7603</v>
      </c>
      <c r="F4300" s="488"/>
    </row>
    <row r="4301" ht="15.75" customHeight="1">
      <c r="A4301" s="376">
        <v>6188.0</v>
      </c>
      <c r="B4301" s="380" t="s">
        <v>20857</v>
      </c>
      <c r="C4301" s="376" t="s">
        <v>3627</v>
      </c>
      <c r="D4301" s="376" t="s">
        <v>3603</v>
      </c>
      <c r="E4301" s="376" t="s">
        <v>20448</v>
      </c>
      <c r="F4301" s="487"/>
    </row>
    <row r="4302" ht="15.75" customHeight="1">
      <c r="A4302" s="376">
        <v>6189.0</v>
      </c>
      <c r="B4302" s="380" t="s">
        <v>20863</v>
      </c>
      <c r="C4302" s="376" t="s">
        <v>3730</v>
      </c>
      <c r="D4302" s="376" t="s">
        <v>3603</v>
      </c>
      <c r="E4302" s="376" t="s">
        <v>14702</v>
      </c>
      <c r="F4302" s="488"/>
    </row>
    <row r="4303" ht="15.75" customHeight="1">
      <c r="A4303" s="376">
        <v>6214.0</v>
      </c>
      <c r="B4303" s="380" t="s">
        <v>20866</v>
      </c>
      <c r="C4303" s="376" t="s">
        <v>3627</v>
      </c>
      <c r="D4303" s="376" t="s">
        <v>3603</v>
      </c>
      <c r="E4303" s="376" t="s">
        <v>20868</v>
      </c>
      <c r="F4303" s="487"/>
    </row>
    <row r="4304" ht="15.75" customHeight="1">
      <c r="A4304" s="376">
        <v>36153.0</v>
      </c>
      <c r="B4304" s="380" t="s">
        <v>20869</v>
      </c>
      <c r="C4304" s="376" t="s">
        <v>3602</v>
      </c>
      <c r="D4304" s="376" t="s">
        <v>3603</v>
      </c>
      <c r="E4304" s="376" t="s">
        <v>20872</v>
      </c>
      <c r="F4304" s="488"/>
    </row>
    <row r="4305" ht="15.75" customHeight="1">
      <c r="A4305" s="376">
        <v>10740.0</v>
      </c>
      <c r="B4305" s="380" t="s">
        <v>20874</v>
      </c>
      <c r="C4305" s="376" t="s">
        <v>3602</v>
      </c>
      <c r="D4305" s="376" t="s">
        <v>3629</v>
      </c>
      <c r="E4305" s="376" t="s">
        <v>20876</v>
      </c>
      <c r="F4305" s="487"/>
    </row>
    <row r="4306" ht="15.75" customHeight="1">
      <c r="A4306" s="376">
        <v>13914.0</v>
      </c>
      <c r="B4306" s="380" t="s">
        <v>20879</v>
      </c>
      <c r="C4306" s="376" t="s">
        <v>3602</v>
      </c>
      <c r="D4306" s="376" t="s">
        <v>3629</v>
      </c>
      <c r="E4306" s="376" t="s">
        <v>20880</v>
      </c>
      <c r="F4306" s="488"/>
    </row>
    <row r="4307" ht="15.75" customHeight="1">
      <c r="A4307" s="376">
        <v>10742.0</v>
      </c>
      <c r="B4307" s="380" t="s">
        <v>20883</v>
      </c>
      <c r="C4307" s="376" t="s">
        <v>3602</v>
      </c>
      <c r="D4307" s="376" t="s">
        <v>3629</v>
      </c>
      <c r="E4307" s="376" t="s">
        <v>20885</v>
      </c>
      <c r="F4307" s="487"/>
    </row>
    <row r="4308" ht="15.75" customHeight="1">
      <c r="A4308" s="376">
        <v>38465.0</v>
      </c>
      <c r="B4308" s="380" t="s">
        <v>20886</v>
      </c>
      <c r="C4308" s="376" t="s">
        <v>3602</v>
      </c>
      <c r="D4308" s="376" t="s">
        <v>3603</v>
      </c>
      <c r="E4308" s="376" t="s">
        <v>3161</v>
      </c>
      <c r="F4308" s="488"/>
    </row>
    <row r="4309" ht="15.75" customHeight="1">
      <c r="A4309" s="376">
        <v>7543.0</v>
      </c>
      <c r="B4309" s="380" t="s">
        <v>20888</v>
      </c>
      <c r="C4309" s="376" t="s">
        <v>3602</v>
      </c>
      <c r="D4309" s="376" t="s">
        <v>3603</v>
      </c>
      <c r="E4309" s="376" t="s">
        <v>5070</v>
      </c>
      <c r="F4309" s="487"/>
    </row>
    <row r="4310" ht="15.75" customHeight="1">
      <c r="A4310" s="376">
        <v>13255.0</v>
      </c>
      <c r="B4310" s="380" t="s">
        <v>20891</v>
      </c>
      <c r="C4310" s="376" t="s">
        <v>3602</v>
      </c>
      <c r="D4310" s="376" t="s">
        <v>3603</v>
      </c>
      <c r="E4310" s="376" t="s">
        <v>20893</v>
      </c>
      <c r="F4310" s="488"/>
    </row>
    <row r="4311" ht="15.75" customHeight="1">
      <c r="A4311" s="376">
        <v>39352.0</v>
      </c>
      <c r="B4311" s="380" t="s">
        <v>20896</v>
      </c>
      <c r="C4311" s="376" t="s">
        <v>3602</v>
      </c>
      <c r="D4311" s="376" t="s">
        <v>3603</v>
      </c>
      <c r="E4311" s="376" t="s">
        <v>2976</v>
      </c>
      <c r="F4311" s="487"/>
    </row>
    <row r="4312" ht="15.75" customHeight="1">
      <c r="A4312" s="376">
        <v>39346.0</v>
      </c>
      <c r="B4312" s="380" t="s">
        <v>20899</v>
      </c>
      <c r="C4312" s="376" t="s">
        <v>3602</v>
      </c>
      <c r="D4312" s="376" t="s">
        <v>3603</v>
      </c>
      <c r="E4312" s="376" t="s">
        <v>2976</v>
      </c>
      <c r="F4312" s="488"/>
    </row>
    <row r="4313" ht="15.75" customHeight="1">
      <c r="A4313" s="376">
        <v>39350.0</v>
      </c>
      <c r="B4313" s="380" t="s">
        <v>20902</v>
      </c>
      <c r="C4313" s="376" t="s">
        <v>3602</v>
      </c>
      <c r="D4313" s="376" t="s">
        <v>3603</v>
      </c>
      <c r="E4313" s="376" t="s">
        <v>4830</v>
      </c>
      <c r="F4313" s="487"/>
    </row>
    <row r="4314" ht="15.75" customHeight="1">
      <c r="A4314" s="376">
        <v>39351.0</v>
      </c>
      <c r="B4314" s="380" t="s">
        <v>20905</v>
      </c>
      <c r="C4314" s="376" t="s">
        <v>3602</v>
      </c>
      <c r="D4314" s="376" t="s">
        <v>3603</v>
      </c>
      <c r="E4314" s="376" t="s">
        <v>6697</v>
      </c>
      <c r="F4314" s="488"/>
    </row>
    <row r="4315" ht="15.75" customHeight="1">
      <c r="A4315" s="376">
        <v>38952.0</v>
      </c>
      <c r="B4315" s="380" t="s">
        <v>20908</v>
      </c>
      <c r="C4315" s="376" t="s">
        <v>3602</v>
      </c>
      <c r="D4315" s="376" t="s">
        <v>3629</v>
      </c>
      <c r="E4315" s="376" t="s">
        <v>7180</v>
      </c>
      <c r="F4315" s="487"/>
    </row>
    <row r="4316" ht="15.75" customHeight="1">
      <c r="A4316" s="376">
        <v>38953.0</v>
      </c>
      <c r="B4316" s="380" t="s">
        <v>20911</v>
      </c>
      <c r="C4316" s="376" t="s">
        <v>3602</v>
      </c>
      <c r="D4316" s="376" t="s">
        <v>3629</v>
      </c>
      <c r="E4316" s="376" t="s">
        <v>6658</v>
      </c>
      <c r="F4316" s="488"/>
    </row>
    <row r="4317" ht="15.75" customHeight="1">
      <c r="A4317" s="376">
        <v>38835.0</v>
      </c>
      <c r="B4317" s="380" t="s">
        <v>20913</v>
      </c>
      <c r="C4317" s="376" t="s">
        <v>3602</v>
      </c>
      <c r="D4317" s="376" t="s">
        <v>3629</v>
      </c>
      <c r="E4317" s="376" t="s">
        <v>20916</v>
      </c>
      <c r="F4317" s="487"/>
    </row>
    <row r="4318" ht="15.75" customHeight="1">
      <c r="A4318" s="376">
        <v>38837.0</v>
      </c>
      <c r="B4318" s="380" t="s">
        <v>20917</v>
      </c>
      <c r="C4318" s="376" t="s">
        <v>3602</v>
      </c>
      <c r="D4318" s="376" t="s">
        <v>3629</v>
      </c>
      <c r="E4318" s="376" t="s">
        <v>16183</v>
      </c>
      <c r="F4318" s="488"/>
    </row>
    <row r="4319" ht="15.75" customHeight="1">
      <c r="A4319" s="376">
        <v>38836.0</v>
      </c>
      <c r="B4319" s="380" t="s">
        <v>20919</v>
      </c>
      <c r="C4319" s="376" t="s">
        <v>3602</v>
      </c>
      <c r="D4319" s="376" t="s">
        <v>3629</v>
      </c>
      <c r="E4319" s="376" t="s">
        <v>13444</v>
      </c>
      <c r="F4319" s="487"/>
    </row>
    <row r="4320" ht="15.75" customHeight="1">
      <c r="A4320" s="376">
        <v>2666.0</v>
      </c>
      <c r="B4320" s="380" t="s">
        <v>20921</v>
      </c>
      <c r="C4320" s="376" t="s">
        <v>3602</v>
      </c>
      <c r="D4320" s="376" t="s">
        <v>3629</v>
      </c>
      <c r="E4320" s="376" t="s">
        <v>18376</v>
      </c>
      <c r="F4320" s="488"/>
    </row>
    <row r="4321" ht="15.75" customHeight="1">
      <c r="A4321" s="376">
        <v>2668.0</v>
      </c>
      <c r="B4321" s="380" t="s">
        <v>20925</v>
      </c>
      <c r="C4321" s="376" t="s">
        <v>3602</v>
      </c>
      <c r="D4321" s="376" t="s">
        <v>3629</v>
      </c>
      <c r="E4321" s="376" t="s">
        <v>13101</v>
      </c>
      <c r="F4321" s="487"/>
    </row>
    <row r="4322" ht="15.75" customHeight="1">
      <c r="A4322" s="376">
        <v>2664.0</v>
      </c>
      <c r="B4322" s="380" t="s">
        <v>20926</v>
      </c>
      <c r="C4322" s="376" t="s">
        <v>3602</v>
      </c>
      <c r="D4322" s="376" t="s">
        <v>3629</v>
      </c>
      <c r="E4322" s="376" t="s">
        <v>20929</v>
      </c>
      <c r="F4322" s="488"/>
    </row>
    <row r="4323" ht="15.75" customHeight="1">
      <c r="A4323" s="376">
        <v>2662.0</v>
      </c>
      <c r="B4323" s="380" t="s">
        <v>20932</v>
      </c>
      <c r="C4323" s="376" t="s">
        <v>3602</v>
      </c>
      <c r="D4323" s="376" t="s">
        <v>3629</v>
      </c>
      <c r="E4323" s="376" t="s">
        <v>20933</v>
      </c>
      <c r="F4323" s="487"/>
    </row>
    <row r="4324" ht="15.75" customHeight="1">
      <c r="A4324" s="376">
        <v>20964.0</v>
      </c>
      <c r="B4324" s="380" t="s">
        <v>20936</v>
      </c>
      <c r="C4324" s="376" t="s">
        <v>3602</v>
      </c>
      <c r="D4324" s="376" t="s">
        <v>3603</v>
      </c>
      <c r="E4324" s="376" t="s">
        <v>20937</v>
      </c>
      <c r="F4324" s="488"/>
    </row>
    <row r="4325" ht="15.75" customHeight="1">
      <c r="A4325" s="376">
        <v>10905.0</v>
      </c>
      <c r="B4325" s="380" t="s">
        <v>20940</v>
      </c>
      <c r="C4325" s="376" t="s">
        <v>3602</v>
      </c>
      <c r="D4325" s="376" t="s">
        <v>3603</v>
      </c>
      <c r="E4325" s="376" t="s">
        <v>20942</v>
      </c>
      <c r="F4325" s="487"/>
    </row>
    <row r="4326" ht="15.75" customHeight="1">
      <c r="A4326" s="376">
        <v>42703.0</v>
      </c>
      <c r="B4326" s="380" t="s">
        <v>20943</v>
      </c>
      <c r="C4326" s="376" t="s">
        <v>3602</v>
      </c>
      <c r="D4326" s="376" t="s">
        <v>3629</v>
      </c>
      <c r="E4326" s="376" t="s">
        <v>7155</v>
      </c>
      <c r="F4326" s="488"/>
    </row>
    <row r="4327" ht="15.75" customHeight="1">
      <c r="A4327" s="376">
        <v>42704.0</v>
      </c>
      <c r="B4327" s="380" t="s">
        <v>20947</v>
      </c>
      <c r="C4327" s="376" t="s">
        <v>3602</v>
      </c>
      <c r="D4327" s="376" t="s">
        <v>3629</v>
      </c>
      <c r="E4327" s="376" t="s">
        <v>20949</v>
      </c>
      <c r="F4327" s="487"/>
    </row>
    <row r="4328" ht="15.75" customHeight="1">
      <c r="A4328" s="376">
        <v>42705.0</v>
      </c>
      <c r="B4328" s="380" t="s">
        <v>20952</v>
      </c>
      <c r="C4328" s="376" t="s">
        <v>3602</v>
      </c>
      <c r="D4328" s="376" t="s">
        <v>3629</v>
      </c>
      <c r="E4328" s="376" t="s">
        <v>20953</v>
      </c>
      <c r="F4328" s="488"/>
    </row>
    <row r="4329" ht="15.75" customHeight="1">
      <c r="A4329" s="376">
        <v>42706.0</v>
      </c>
      <c r="B4329" s="380" t="s">
        <v>20956</v>
      </c>
      <c r="C4329" s="376" t="s">
        <v>3602</v>
      </c>
      <c r="D4329" s="376" t="s">
        <v>3629</v>
      </c>
      <c r="E4329" s="376" t="s">
        <v>20958</v>
      </c>
      <c r="F4329" s="487"/>
    </row>
    <row r="4330" ht="15.75" customHeight="1">
      <c r="A4330" s="376">
        <v>11289.0</v>
      </c>
      <c r="B4330" s="380" t="s">
        <v>20960</v>
      </c>
      <c r="C4330" s="376" t="s">
        <v>3602</v>
      </c>
      <c r="D4330" s="376" t="s">
        <v>3629</v>
      </c>
      <c r="E4330" s="376" t="s">
        <v>20961</v>
      </c>
      <c r="F4330" s="488"/>
    </row>
    <row r="4331" ht="15.75" customHeight="1">
      <c r="A4331" s="376">
        <v>11241.0</v>
      </c>
      <c r="B4331" s="380" t="s">
        <v>20964</v>
      </c>
      <c r="C4331" s="376" t="s">
        <v>3602</v>
      </c>
      <c r="D4331" s="376" t="s">
        <v>3629</v>
      </c>
      <c r="E4331" s="376" t="s">
        <v>20966</v>
      </c>
      <c r="F4331" s="487"/>
    </row>
    <row r="4332" ht="15.75" customHeight="1">
      <c r="A4332" s="376">
        <v>11301.0</v>
      </c>
      <c r="B4332" s="380" t="s">
        <v>20968</v>
      </c>
      <c r="C4332" s="376" t="s">
        <v>3602</v>
      </c>
      <c r="D4332" s="376" t="s">
        <v>3629</v>
      </c>
      <c r="E4332" s="376" t="s">
        <v>20971</v>
      </c>
      <c r="F4332" s="488"/>
    </row>
    <row r="4333" ht="15.75" customHeight="1">
      <c r="A4333" s="376">
        <v>21090.0</v>
      </c>
      <c r="B4333" s="380" t="s">
        <v>20972</v>
      </c>
      <c r="C4333" s="376" t="s">
        <v>3602</v>
      </c>
      <c r="D4333" s="376" t="s">
        <v>3629</v>
      </c>
      <c r="E4333" s="376" t="s">
        <v>20975</v>
      </c>
      <c r="F4333" s="487"/>
    </row>
    <row r="4334" ht="15.75" customHeight="1">
      <c r="A4334" s="376">
        <v>14112.0</v>
      </c>
      <c r="B4334" s="380" t="s">
        <v>20977</v>
      </c>
      <c r="C4334" s="376" t="s">
        <v>3602</v>
      </c>
      <c r="D4334" s="376" t="s">
        <v>3629</v>
      </c>
      <c r="E4334" s="376" t="s">
        <v>20978</v>
      </c>
      <c r="F4334" s="488"/>
    </row>
    <row r="4335" ht="15.75" customHeight="1">
      <c r="A4335" s="376">
        <v>11315.0</v>
      </c>
      <c r="B4335" s="380" t="s">
        <v>20979</v>
      </c>
      <c r="C4335" s="376" t="s">
        <v>3602</v>
      </c>
      <c r="D4335" s="376" t="s">
        <v>3629</v>
      </c>
      <c r="E4335" s="376" t="s">
        <v>20981</v>
      </c>
      <c r="F4335" s="487"/>
    </row>
    <row r="4336" ht="15.75" customHeight="1">
      <c r="A4336" s="376">
        <v>11292.0</v>
      </c>
      <c r="B4336" s="380" t="s">
        <v>20983</v>
      </c>
      <c r="C4336" s="376" t="s">
        <v>3602</v>
      </c>
      <c r="D4336" s="376" t="s">
        <v>3629</v>
      </c>
      <c r="E4336" s="376" t="s">
        <v>20985</v>
      </c>
      <c r="F4336" s="488"/>
    </row>
    <row r="4337" ht="15.75" customHeight="1">
      <c r="A4337" s="376">
        <v>21071.0</v>
      </c>
      <c r="B4337" s="380" t="s">
        <v>20986</v>
      </c>
      <c r="C4337" s="376" t="s">
        <v>3602</v>
      </c>
      <c r="D4337" s="376" t="s">
        <v>3629</v>
      </c>
      <c r="E4337" s="376" t="s">
        <v>20987</v>
      </c>
      <c r="F4337" s="487"/>
    </row>
    <row r="4338" ht="15.75" customHeight="1">
      <c r="A4338" s="376">
        <v>11293.0</v>
      </c>
      <c r="B4338" s="380" t="s">
        <v>20991</v>
      </c>
      <c r="C4338" s="376" t="s">
        <v>3602</v>
      </c>
      <c r="D4338" s="376" t="s">
        <v>3629</v>
      </c>
      <c r="E4338" s="376" t="s">
        <v>20992</v>
      </c>
      <c r="F4338" s="488"/>
    </row>
    <row r="4339" ht="15.75" customHeight="1">
      <c r="A4339" s="376">
        <v>11316.0</v>
      </c>
      <c r="B4339" s="380" t="s">
        <v>20994</v>
      </c>
      <c r="C4339" s="376" t="s">
        <v>3602</v>
      </c>
      <c r="D4339" s="376" t="s">
        <v>3629</v>
      </c>
      <c r="E4339" s="376" t="s">
        <v>20996</v>
      </c>
      <c r="F4339" s="487"/>
    </row>
    <row r="4340" ht="15.75" customHeight="1">
      <c r="A4340" s="376">
        <v>6243.0</v>
      </c>
      <c r="B4340" s="380" t="s">
        <v>20997</v>
      </c>
      <c r="C4340" s="376" t="s">
        <v>3602</v>
      </c>
      <c r="D4340" s="376" t="s">
        <v>3629</v>
      </c>
      <c r="E4340" s="376" t="s">
        <v>20999</v>
      </c>
      <c r="F4340" s="488"/>
    </row>
    <row r="4341" ht="15.75" customHeight="1">
      <c r="A4341" s="376">
        <v>21079.0</v>
      </c>
      <c r="B4341" s="380" t="s">
        <v>21001</v>
      </c>
      <c r="C4341" s="376" t="s">
        <v>3602</v>
      </c>
      <c r="D4341" s="376" t="s">
        <v>3629</v>
      </c>
      <c r="E4341" s="376" t="s">
        <v>21002</v>
      </c>
      <c r="F4341" s="487"/>
    </row>
    <row r="4342" ht="15.75" customHeight="1">
      <c r="A4342" s="376">
        <v>6240.0</v>
      </c>
      <c r="B4342" s="380" t="s">
        <v>21004</v>
      </c>
      <c r="C4342" s="376" t="s">
        <v>3602</v>
      </c>
      <c r="D4342" s="376" t="s">
        <v>3629</v>
      </c>
      <c r="E4342" s="376" t="s">
        <v>21006</v>
      </c>
      <c r="F4342" s="488"/>
    </row>
    <row r="4343" ht="15.75" customHeight="1">
      <c r="A4343" s="376">
        <v>11296.0</v>
      </c>
      <c r="B4343" s="380" t="s">
        <v>21008</v>
      </c>
      <c r="C4343" s="376" t="s">
        <v>3602</v>
      </c>
      <c r="D4343" s="376" t="s">
        <v>3629</v>
      </c>
      <c r="E4343" s="376" t="s">
        <v>21010</v>
      </c>
      <c r="F4343" s="487"/>
    </row>
    <row r="4344" ht="15.75" customHeight="1">
      <c r="A4344" s="376">
        <v>11299.0</v>
      </c>
      <c r="B4344" s="380" t="s">
        <v>21013</v>
      </c>
      <c r="C4344" s="376" t="s">
        <v>3602</v>
      </c>
      <c r="D4344" s="376" t="s">
        <v>3629</v>
      </c>
      <c r="E4344" s="376" t="s">
        <v>21014</v>
      </c>
      <c r="F4344" s="488"/>
    </row>
    <row r="4345" ht="15.75" customHeight="1">
      <c r="A4345" s="376">
        <v>11066.0</v>
      </c>
      <c r="B4345" s="380" t="s">
        <v>21015</v>
      </c>
      <c r="C4345" s="376" t="s">
        <v>3602</v>
      </c>
      <c r="D4345" s="376" t="s">
        <v>3603</v>
      </c>
      <c r="E4345" s="376" t="s">
        <v>15113</v>
      </c>
      <c r="F4345" s="487"/>
    </row>
    <row r="4346" ht="15.75" customHeight="1">
      <c r="A4346" s="376">
        <v>11065.0</v>
      </c>
      <c r="B4346" s="380" t="s">
        <v>21019</v>
      </c>
      <c r="C4346" s="376" t="s">
        <v>3602</v>
      </c>
      <c r="D4346" s="376" t="s">
        <v>3603</v>
      </c>
      <c r="E4346" s="376" t="s">
        <v>9834</v>
      </c>
      <c r="F4346" s="488"/>
    </row>
    <row r="4347" ht="15.75" customHeight="1">
      <c r="A4347" s="376">
        <v>11688.0</v>
      </c>
      <c r="B4347" s="380" t="s">
        <v>21022</v>
      </c>
      <c r="C4347" s="376" t="s">
        <v>3602</v>
      </c>
      <c r="D4347" s="376" t="s">
        <v>3603</v>
      </c>
      <c r="E4347" s="376" t="s">
        <v>21024</v>
      </c>
      <c r="F4347" s="487"/>
    </row>
    <row r="4348" ht="15.75" customHeight="1">
      <c r="A4348" s="376">
        <v>37736.0</v>
      </c>
      <c r="B4348" s="380" t="s">
        <v>21025</v>
      </c>
      <c r="C4348" s="376" t="s">
        <v>3602</v>
      </c>
      <c r="D4348" s="376" t="s">
        <v>3629</v>
      </c>
      <c r="E4348" s="376" t="s">
        <v>21029</v>
      </c>
      <c r="F4348" s="488"/>
    </row>
    <row r="4349" ht="15.75" customHeight="1">
      <c r="A4349" s="376">
        <v>37739.0</v>
      </c>
      <c r="B4349" s="380" t="s">
        <v>21030</v>
      </c>
      <c r="C4349" s="376" t="s">
        <v>3602</v>
      </c>
      <c r="D4349" s="376" t="s">
        <v>3629</v>
      </c>
      <c r="E4349" s="376" t="s">
        <v>21032</v>
      </c>
      <c r="F4349" s="487"/>
    </row>
    <row r="4350" ht="15.75" customHeight="1">
      <c r="A4350" s="376">
        <v>37740.0</v>
      </c>
      <c r="B4350" s="380" t="s">
        <v>21035</v>
      </c>
      <c r="C4350" s="376" t="s">
        <v>3602</v>
      </c>
      <c r="D4350" s="376" t="s">
        <v>3629</v>
      </c>
      <c r="E4350" s="376" t="s">
        <v>21036</v>
      </c>
      <c r="F4350" s="488"/>
    </row>
    <row r="4351" ht="15.75" customHeight="1">
      <c r="A4351" s="376">
        <v>37738.0</v>
      </c>
      <c r="B4351" s="380" t="s">
        <v>21037</v>
      </c>
      <c r="C4351" s="376" t="s">
        <v>3602</v>
      </c>
      <c r="D4351" s="376" t="s">
        <v>3629</v>
      </c>
      <c r="E4351" s="376" t="s">
        <v>21040</v>
      </c>
      <c r="F4351" s="487"/>
    </row>
    <row r="4352" ht="15.75" customHeight="1">
      <c r="A4352" s="376">
        <v>37737.0</v>
      </c>
      <c r="B4352" s="380" t="s">
        <v>21042</v>
      </c>
      <c r="C4352" s="376" t="s">
        <v>3602</v>
      </c>
      <c r="D4352" s="376" t="s">
        <v>3629</v>
      </c>
      <c r="E4352" s="376" t="s">
        <v>21043</v>
      </c>
      <c r="F4352" s="488"/>
    </row>
    <row r="4353" ht="15.75" customHeight="1">
      <c r="A4353" s="376">
        <v>25014.0</v>
      </c>
      <c r="B4353" s="380" t="s">
        <v>21045</v>
      </c>
      <c r="C4353" s="376" t="s">
        <v>3602</v>
      </c>
      <c r="D4353" s="376" t="s">
        <v>3629</v>
      </c>
      <c r="E4353" s="376" t="s">
        <v>21048</v>
      </c>
      <c r="F4353" s="487"/>
    </row>
    <row r="4354" ht="15.75" customHeight="1">
      <c r="A4354" s="376">
        <v>25013.0</v>
      </c>
      <c r="B4354" s="380" t="s">
        <v>21049</v>
      </c>
      <c r="C4354" s="376" t="s">
        <v>3602</v>
      </c>
      <c r="D4354" s="376" t="s">
        <v>3629</v>
      </c>
      <c r="E4354" s="376" t="s">
        <v>21050</v>
      </c>
      <c r="F4354" s="488"/>
    </row>
    <row r="4355" ht="15.75" customHeight="1">
      <c r="A4355" s="376">
        <v>14405.0</v>
      </c>
      <c r="B4355" s="380" t="s">
        <v>21053</v>
      </c>
      <c r="C4355" s="376" t="s">
        <v>3602</v>
      </c>
      <c r="D4355" s="376" t="s">
        <v>3629</v>
      </c>
      <c r="E4355" s="376" t="s">
        <v>21055</v>
      </c>
      <c r="F4355" s="487"/>
    </row>
    <row r="4356" ht="15.75" customHeight="1">
      <c r="A4356" s="376">
        <v>36790.0</v>
      </c>
      <c r="B4356" s="380" t="s">
        <v>21056</v>
      </c>
      <c r="C4356" s="376" t="s">
        <v>3602</v>
      </c>
      <c r="D4356" s="376" t="s">
        <v>3603</v>
      </c>
      <c r="E4356" s="376" t="s">
        <v>21059</v>
      </c>
      <c r="F4356" s="488"/>
    </row>
    <row r="4357" ht="15.75" customHeight="1">
      <c r="A4357" s="376">
        <v>20271.0</v>
      </c>
      <c r="B4357" s="380" t="s">
        <v>21060</v>
      </c>
      <c r="C4357" s="376" t="s">
        <v>3602</v>
      </c>
      <c r="D4357" s="376" t="s">
        <v>3603</v>
      </c>
      <c r="E4357" s="376" t="s">
        <v>21061</v>
      </c>
      <c r="F4357" s="487"/>
    </row>
    <row r="4358" ht="15.75" customHeight="1">
      <c r="A4358" s="376">
        <v>10423.0</v>
      </c>
      <c r="B4358" s="380" t="s">
        <v>21064</v>
      </c>
      <c r="C4358" s="376" t="s">
        <v>3602</v>
      </c>
      <c r="D4358" s="376" t="s">
        <v>3603</v>
      </c>
      <c r="E4358" s="376" t="s">
        <v>21066</v>
      </c>
      <c r="F4358" s="488"/>
    </row>
    <row r="4359" ht="15.75" customHeight="1">
      <c r="A4359" s="376">
        <v>37589.0</v>
      </c>
      <c r="B4359" s="380" t="s">
        <v>21067</v>
      </c>
      <c r="C4359" s="376" t="s">
        <v>3602</v>
      </c>
      <c r="D4359" s="376" t="s">
        <v>3603</v>
      </c>
      <c r="E4359" s="376" t="s">
        <v>21070</v>
      </c>
      <c r="F4359" s="487"/>
    </row>
    <row r="4360" ht="15.75" customHeight="1">
      <c r="A4360" s="376">
        <v>11690.0</v>
      </c>
      <c r="B4360" s="380" t="s">
        <v>21071</v>
      </c>
      <c r="C4360" s="376" t="s">
        <v>3602</v>
      </c>
      <c r="D4360" s="376" t="s">
        <v>3603</v>
      </c>
      <c r="E4360" s="376" t="s">
        <v>21072</v>
      </c>
      <c r="F4360" s="488"/>
    </row>
    <row r="4361" ht="15.75" customHeight="1">
      <c r="A4361" s="376">
        <v>20234.0</v>
      </c>
      <c r="B4361" s="380" t="s">
        <v>21075</v>
      </c>
      <c r="C4361" s="376" t="s">
        <v>3602</v>
      </c>
      <c r="D4361" s="376" t="s">
        <v>3603</v>
      </c>
      <c r="E4361" s="376" t="s">
        <v>21077</v>
      </c>
      <c r="F4361" s="487"/>
    </row>
    <row r="4362" ht="15.75" customHeight="1">
      <c r="A4362" s="376">
        <v>4763.0</v>
      </c>
      <c r="B4362" s="380" t="s">
        <v>21079</v>
      </c>
      <c r="C4362" s="376" t="s">
        <v>3637</v>
      </c>
      <c r="D4362" s="376" t="s">
        <v>3603</v>
      </c>
      <c r="E4362" s="376" t="s">
        <v>6431</v>
      </c>
      <c r="F4362" s="488"/>
    </row>
    <row r="4363" ht="15.75" customHeight="1">
      <c r="A4363" s="376">
        <v>41070.0</v>
      </c>
      <c r="B4363" s="380" t="s">
        <v>21082</v>
      </c>
      <c r="C4363" s="376" t="s">
        <v>4564</v>
      </c>
      <c r="D4363" s="376" t="s">
        <v>3603</v>
      </c>
      <c r="E4363" s="376" t="s">
        <v>21084</v>
      </c>
      <c r="F4363" s="487"/>
    </row>
    <row r="4364" ht="15.75" customHeight="1">
      <c r="A4364" s="376">
        <v>14583.0</v>
      </c>
      <c r="B4364" s="380" t="s">
        <v>21087</v>
      </c>
      <c r="C4364" s="376" t="s">
        <v>4550</v>
      </c>
      <c r="D4364" s="376" t="s">
        <v>3603</v>
      </c>
      <c r="E4364" s="376" t="s">
        <v>21088</v>
      </c>
      <c r="F4364" s="488"/>
    </row>
    <row r="4365" ht="15.75" customHeight="1">
      <c r="A4365" s="376">
        <v>11457.0</v>
      </c>
      <c r="B4365" s="380" t="s">
        <v>21091</v>
      </c>
      <c r="C4365" s="376" t="s">
        <v>3602</v>
      </c>
      <c r="D4365" s="376" t="s">
        <v>3603</v>
      </c>
      <c r="E4365" s="376" t="s">
        <v>21093</v>
      </c>
      <c r="F4365" s="487"/>
    </row>
    <row r="4366" ht="15.75" customHeight="1">
      <c r="A4366" s="376">
        <v>21121.0</v>
      </c>
      <c r="B4366" s="380" t="s">
        <v>21094</v>
      </c>
      <c r="C4366" s="376" t="s">
        <v>3602</v>
      </c>
      <c r="D4366" s="376" t="s">
        <v>3603</v>
      </c>
      <c r="E4366" s="376" t="s">
        <v>7422</v>
      </c>
      <c r="F4366" s="488"/>
    </row>
    <row r="4367" ht="15.75" customHeight="1">
      <c r="A4367" s="376">
        <v>38010.0</v>
      </c>
      <c r="B4367" s="380" t="s">
        <v>21100</v>
      </c>
      <c r="C4367" s="376" t="s">
        <v>3602</v>
      </c>
      <c r="D4367" s="376" t="s">
        <v>3603</v>
      </c>
      <c r="E4367" s="376" t="s">
        <v>5033</v>
      </c>
      <c r="F4367" s="487"/>
    </row>
    <row r="4368" ht="15.75" customHeight="1">
      <c r="A4368" s="376">
        <v>38011.0</v>
      </c>
      <c r="B4368" s="380" t="s">
        <v>21103</v>
      </c>
      <c r="C4368" s="376" t="s">
        <v>3602</v>
      </c>
      <c r="D4368" s="376" t="s">
        <v>3603</v>
      </c>
      <c r="E4368" s="376" t="s">
        <v>8197</v>
      </c>
      <c r="F4368" s="488"/>
    </row>
    <row r="4369" ht="15.75" customHeight="1">
      <c r="A4369" s="376">
        <v>38012.0</v>
      </c>
      <c r="B4369" s="380" t="s">
        <v>21104</v>
      </c>
      <c r="C4369" s="376" t="s">
        <v>3602</v>
      </c>
      <c r="D4369" s="376" t="s">
        <v>3603</v>
      </c>
      <c r="E4369" s="376" t="s">
        <v>11041</v>
      </c>
      <c r="F4369" s="487"/>
    </row>
    <row r="4370" ht="15.75" customHeight="1">
      <c r="A4370" s="376">
        <v>38013.0</v>
      </c>
      <c r="B4370" s="380" t="s">
        <v>21105</v>
      </c>
      <c r="C4370" s="376" t="s">
        <v>3602</v>
      </c>
      <c r="D4370" s="376" t="s">
        <v>3603</v>
      </c>
      <c r="E4370" s="376" t="s">
        <v>5447</v>
      </c>
      <c r="F4370" s="488"/>
    </row>
    <row r="4371" ht="15.75" customHeight="1">
      <c r="A4371" s="376">
        <v>38014.0</v>
      </c>
      <c r="B4371" s="380" t="s">
        <v>21108</v>
      </c>
      <c r="C4371" s="376" t="s">
        <v>3602</v>
      </c>
      <c r="D4371" s="376" t="s">
        <v>3603</v>
      </c>
      <c r="E4371" s="376" t="s">
        <v>7565</v>
      </c>
      <c r="F4371" s="487"/>
    </row>
    <row r="4372" ht="15.75" customHeight="1">
      <c r="A4372" s="376">
        <v>38015.0</v>
      </c>
      <c r="B4372" s="380" t="s">
        <v>21109</v>
      </c>
      <c r="C4372" s="376" t="s">
        <v>3602</v>
      </c>
      <c r="D4372" s="376" t="s">
        <v>3603</v>
      </c>
      <c r="E4372" s="376" t="s">
        <v>21111</v>
      </c>
      <c r="F4372" s="488"/>
    </row>
    <row r="4373" ht="15.75" customHeight="1">
      <c r="A4373" s="376">
        <v>38016.0</v>
      </c>
      <c r="B4373" s="380" t="s">
        <v>21113</v>
      </c>
      <c r="C4373" s="376" t="s">
        <v>3602</v>
      </c>
      <c r="D4373" s="376" t="s">
        <v>3603</v>
      </c>
      <c r="E4373" s="376" t="s">
        <v>21114</v>
      </c>
      <c r="F4373" s="487"/>
    </row>
    <row r="4374" ht="15.75" customHeight="1">
      <c r="A4374" s="376">
        <v>12741.0</v>
      </c>
      <c r="B4374" s="380" t="s">
        <v>21115</v>
      </c>
      <c r="C4374" s="376" t="s">
        <v>3602</v>
      </c>
      <c r="D4374" s="376" t="s">
        <v>3629</v>
      </c>
      <c r="E4374" s="376" t="s">
        <v>21116</v>
      </c>
      <c r="F4374" s="488"/>
    </row>
    <row r="4375" ht="15.75" customHeight="1">
      <c r="A4375" s="376">
        <v>12733.0</v>
      </c>
      <c r="B4375" s="380" t="s">
        <v>21119</v>
      </c>
      <c r="C4375" s="376" t="s">
        <v>3602</v>
      </c>
      <c r="D4375" s="376" t="s">
        <v>3629</v>
      </c>
      <c r="E4375" s="376" t="s">
        <v>6172</v>
      </c>
      <c r="F4375" s="487"/>
    </row>
    <row r="4376" ht="15.75" customHeight="1">
      <c r="A4376" s="376">
        <v>12734.0</v>
      </c>
      <c r="B4376" s="380" t="s">
        <v>21121</v>
      </c>
      <c r="C4376" s="376" t="s">
        <v>3602</v>
      </c>
      <c r="D4376" s="376" t="s">
        <v>3629</v>
      </c>
      <c r="E4376" s="376" t="s">
        <v>3897</v>
      </c>
      <c r="F4376" s="488"/>
    </row>
    <row r="4377" ht="15.75" customHeight="1">
      <c r="A4377" s="376">
        <v>12735.0</v>
      </c>
      <c r="B4377" s="380" t="s">
        <v>21124</v>
      </c>
      <c r="C4377" s="376" t="s">
        <v>3602</v>
      </c>
      <c r="D4377" s="376" t="s">
        <v>3629</v>
      </c>
      <c r="E4377" s="376" t="s">
        <v>7444</v>
      </c>
      <c r="F4377" s="487"/>
    </row>
    <row r="4378" ht="15.75" customHeight="1">
      <c r="A4378" s="376">
        <v>12736.0</v>
      </c>
      <c r="B4378" s="380" t="s">
        <v>21128</v>
      </c>
      <c r="C4378" s="376" t="s">
        <v>3602</v>
      </c>
      <c r="D4378" s="376" t="s">
        <v>3629</v>
      </c>
      <c r="E4378" s="376" t="s">
        <v>21129</v>
      </c>
      <c r="F4378" s="488"/>
    </row>
    <row r="4379" ht="15.75" customHeight="1">
      <c r="A4379" s="376">
        <v>12737.0</v>
      </c>
      <c r="B4379" s="380" t="s">
        <v>21131</v>
      </c>
      <c r="C4379" s="376" t="s">
        <v>3602</v>
      </c>
      <c r="D4379" s="376" t="s">
        <v>3629</v>
      </c>
      <c r="E4379" s="376" t="s">
        <v>21132</v>
      </c>
      <c r="F4379" s="487"/>
    </row>
    <row r="4380" ht="15.75" customHeight="1">
      <c r="A4380" s="376">
        <v>12738.0</v>
      </c>
      <c r="B4380" s="380" t="s">
        <v>21135</v>
      </c>
      <c r="C4380" s="376" t="s">
        <v>3602</v>
      </c>
      <c r="D4380" s="376" t="s">
        <v>3629</v>
      </c>
      <c r="E4380" s="376" t="s">
        <v>21136</v>
      </c>
      <c r="F4380" s="488"/>
    </row>
    <row r="4381" ht="15.75" customHeight="1">
      <c r="A4381" s="376">
        <v>12739.0</v>
      </c>
      <c r="B4381" s="380" t="s">
        <v>21139</v>
      </c>
      <c r="C4381" s="376" t="s">
        <v>3602</v>
      </c>
      <c r="D4381" s="376" t="s">
        <v>3629</v>
      </c>
      <c r="E4381" s="376" t="s">
        <v>21140</v>
      </c>
      <c r="F4381" s="487"/>
    </row>
    <row r="4382" ht="15.75" customHeight="1">
      <c r="A4382" s="376">
        <v>12740.0</v>
      </c>
      <c r="B4382" s="380" t="s">
        <v>21141</v>
      </c>
      <c r="C4382" s="376" t="s">
        <v>3602</v>
      </c>
      <c r="D4382" s="376" t="s">
        <v>3629</v>
      </c>
      <c r="E4382" s="376" t="s">
        <v>21144</v>
      </c>
      <c r="F4382" s="488"/>
    </row>
    <row r="4383" ht="15.75" customHeight="1">
      <c r="A4383" s="376">
        <v>6297.0</v>
      </c>
      <c r="B4383" s="380" t="s">
        <v>21145</v>
      </c>
      <c r="C4383" s="376" t="s">
        <v>3602</v>
      </c>
      <c r="D4383" s="376" t="s">
        <v>3603</v>
      </c>
      <c r="E4383" s="376" t="s">
        <v>21147</v>
      </c>
      <c r="F4383" s="487"/>
    </row>
    <row r="4384" ht="15.75" customHeight="1">
      <c r="A4384" s="376">
        <v>6296.0</v>
      </c>
      <c r="B4384" s="380" t="s">
        <v>21150</v>
      </c>
      <c r="C4384" s="376" t="s">
        <v>3602</v>
      </c>
      <c r="D4384" s="376" t="s">
        <v>3603</v>
      </c>
      <c r="E4384" s="376" t="s">
        <v>18788</v>
      </c>
      <c r="F4384" s="488"/>
    </row>
    <row r="4385" ht="15.75" customHeight="1">
      <c r="A4385" s="376">
        <v>6294.0</v>
      </c>
      <c r="B4385" s="380" t="s">
        <v>21156</v>
      </c>
      <c r="C4385" s="376" t="s">
        <v>3602</v>
      </c>
      <c r="D4385" s="376" t="s">
        <v>3603</v>
      </c>
      <c r="E4385" s="376" t="s">
        <v>21158</v>
      </c>
      <c r="F4385" s="487"/>
    </row>
    <row r="4386" ht="15.75" customHeight="1">
      <c r="A4386" s="376">
        <v>6323.0</v>
      </c>
      <c r="B4386" s="380" t="s">
        <v>21161</v>
      </c>
      <c r="C4386" s="376" t="s">
        <v>3602</v>
      </c>
      <c r="D4386" s="376" t="s">
        <v>3603</v>
      </c>
      <c r="E4386" s="376" t="s">
        <v>21162</v>
      </c>
      <c r="F4386" s="488"/>
    </row>
    <row r="4387" ht="15.75" customHeight="1">
      <c r="A4387" s="376">
        <v>6299.0</v>
      </c>
      <c r="B4387" s="380" t="s">
        <v>21165</v>
      </c>
      <c r="C4387" s="376" t="s">
        <v>3602</v>
      </c>
      <c r="D4387" s="376" t="s">
        <v>3603</v>
      </c>
      <c r="E4387" s="376" t="s">
        <v>8841</v>
      </c>
      <c r="F4387" s="487"/>
    </row>
    <row r="4388" ht="15.75" customHeight="1">
      <c r="A4388" s="376">
        <v>6298.0</v>
      </c>
      <c r="B4388" s="380" t="s">
        <v>21166</v>
      </c>
      <c r="C4388" s="376" t="s">
        <v>3602</v>
      </c>
      <c r="D4388" s="376" t="s">
        <v>3603</v>
      </c>
      <c r="E4388" s="376" t="s">
        <v>11576</v>
      </c>
      <c r="F4388" s="488"/>
    </row>
    <row r="4389" ht="15.75" customHeight="1">
      <c r="A4389" s="376">
        <v>6295.0</v>
      </c>
      <c r="B4389" s="380" t="s">
        <v>21170</v>
      </c>
      <c r="C4389" s="376" t="s">
        <v>3602</v>
      </c>
      <c r="D4389" s="376" t="s">
        <v>3603</v>
      </c>
      <c r="E4389" s="376" t="s">
        <v>11376</v>
      </c>
      <c r="F4389" s="487"/>
    </row>
    <row r="4390" ht="15.75" customHeight="1">
      <c r="A4390" s="376">
        <v>6322.0</v>
      </c>
      <c r="B4390" s="380" t="s">
        <v>21173</v>
      </c>
      <c r="C4390" s="376" t="s">
        <v>3602</v>
      </c>
      <c r="D4390" s="376" t="s">
        <v>3603</v>
      </c>
      <c r="E4390" s="376" t="s">
        <v>21174</v>
      </c>
      <c r="F4390" s="488"/>
    </row>
    <row r="4391" ht="15.75" customHeight="1">
      <c r="A4391" s="376">
        <v>6300.0</v>
      </c>
      <c r="B4391" s="380" t="s">
        <v>21177</v>
      </c>
      <c r="C4391" s="376" t="s">
        <v>3602</v>
      </c>
      <c r="D4391" s="376" t="s">
        <v>3603</v>
      </c>
      <c r="E4391" s="376" t="s">
        <v>21180</v>
      </c>
      <c r="F4391" s="487"/>
    </row>
    <row r="4392" ht="15.75" customHeight="1">
      <c r="A4392" s="376">
        <v>6321.0</v>
      </c>
      <c r="B4392" s="380" t="s">
        <v>21182</v>
      </c>
      <c r="C4392" s="376" t="s">
        <v>3602</v>
      </c>
      <c r="D4392" s="376" t="s">
        <v>3603</v>
      </c>
      <c r="E4392" s="376" t="s">
        <v>21183</v>
      </c>
      <c r="F4392" s="488"/>
    </row>
    <row r="4393" ht="15.75" customHeight="1">
      <c r="A4393" s="376">
        <v>6301.0</v>
      </c>
      <c r="B4393" s="380" t="s">
        <v>21187</v>
      </c>
      <c r="C4393" s="376" t="s">
        <v>3602</v>
      </c>
      <c r="D4393" s="376" t="s">
        <v>3603</v>
      </c>
      <c r="E4393" s="376" t="s">
        <v>21188</v>
      </c>
      <c r="F4393" s="487"/>
    </row>
    <row r="4394" ht="15.75" customHeight="1">
      <c r="A4394" s="376">
        <v>7105.0</v>
      </c>
      <c r="B4394" s="380" t="s">
        <v>21189</v>
      </c>
      <c r="C4394" s="376" t="s">
        <v>3602</v>
      </c>
      <c r="D4394" s="376" t="s">
        <v>3603</v>
      </c>
      <c r="E4394" s="376" t="s">
        <v>21190</v>
      </c>
      <c r="F4394" s="488"/>
    </row>
    <row r="4395" ht="15.75" customHeight="1">
      <c r="A4395" s="376">
        <v>20183.0</v>
      </c>
      <c r="B4395" s="380" t="s">
        <v>21194</v>
      </c>
      <c r="C4395" s="376" t="s">
        <v>3602</v>
      </c>
      <c r="D4395" s="376" t="s">
        <v>3603</v>
      </c>
      <c r="E4395" s="376" t="s">
        <v>6618</v>
      </c>
      <c r="F4395" s="487"/>
    </row>
    <row r="4396" ht="15.75" customHeight="1">
      <c r="A4396" s="376">
        <v>38448.0</v>
      </c>
      <c r="B4396" s="380" t="s">
        <v>21197</v>
      </c>
      <c r="C4396" s="376" t="s">
        <v>3602</v>
      </c>
      <c r="D4396" s="376" t="s">
        <v>3603</v>
      </c>
      <c r="E4396" s="376" t="s">
        <v>21199</v>
      </c>
      <c r="F4396" s="488"/>
    </row>
    <row r="4397" ht="15.75" customHeight="1">
      <c r="A4397" s="376">
        <v>20182.0</v>
      </c>
      <c r="B4397" s="380" t="s">
        <v>21200</v>
      </c>
      <c r="C4397" s="376" t="s">
        <v>3602</v>
      </c>
      <c r="D4397" s="376" t="s">
        <v>3603</v>
      </c>
      <c r="E4397" s="376" t="s">
        <v>21201</v>
      </c>
      <c r="F4397" s="487"/>
    </row>
    <row r="4398" ht="15.75" customHeight="1">
      <c r="A4398" s="376">
        <v>7119.0</v>
      </c>
      <c r="B4398" s="380" t="s">
        <v>21204</v>
      </c>
      <c r="C4398" s="376" t="s">
        <v>3602</v>
      </c>
      <c r="D4398" s="376" t="s">
        <v>3603</v>
      </c>
      <c r="E4398" s="376" t="s">
        <v>7430</v>
      </c>
      <c r="F4398" s="488"/>
    </row>
    <row r="4399" ht="15.75" customHeight="1">
      <c r="A4399" s="376">
        <v>7120.0</v>
      </c>
      <c r="B4399" s="380" t="s">
        <v>21208</v>
      </c>
      <c r="C4399" s="376" t="s">
        <v>3602</v>
      </c>
      <c r="D4399" s="376" t="s">
        <v>3603</v>
      </c>
      <c r="E4399" s="376" t="s">
        <v>4049</v>
      </c>
      <c r="F4399" s="487"/>
    </row>
    <row r="4400" ht="15.75" customHeight="1">
      <c r="A4400" s="376">
        <v>6319.0</v>
      </c>
      <c r="B4400" s="380" t="s">
        <v>21212</v>
      </c>
      <c r="C4400" s="376" t="s">
        <v>3602</v>
      </c>
      <c r="D4400" s="376" t="s">
        <v>3603</v>
      </c>
      <c r="E4400" s="376" t="s">
        <v>21214</v>
      </c>
      <c r="F4400" s="488"/>
    </row>
    <row r="4401" ht="15.75" customHeight="1">
      <c r="A4401" s="376">
        <v>6304.0</v>
      </c>
      <c r="B4401" s="380" t="s">
        <v>21217</v>
      </c>
      <c r="C4401" s="376" t="s">
        <v>3602</v>
      </c>
      <c r="D4401" s="376" t="s">
        <v>3603</v>
      </c>
      <c r="E4401" s="376" t="s">
        <v>21214</v>
      </c>
      <c r="F4401" s="487"/>
    </row>
    <row r="4402" ht="15.75" customHeight="1">
      <c r="A4402" s="376">
        <v>21116.0</v>
      </c>
      <c r="B4402" s="380" t="s">
        <v>21220</v>
      </c>
      <c r="C4402" s="376" t="s">
        <v>3602</v>
      </c>
      <c r="D4402" s="376" t="s">
        <v>3603</v>
      </c>
      <c r="E4402" s="376" t="s">
        <v>21222</v>
      </c>
      <c r="F4402" s="488"/>
    </row>
    <row r="4403" ht="15.75" customHeight="1">
      <c r="A4403" s="376">
        <v>6320.0</v>
      </c>
      <c r="B4403" s="380" t="s">
        <v>21225</v>
      </c>
      <c r="C4403" s="376" t="s">
        <v>3602</v>
      </c>
      <c r="D4403" s="376" t="s">
        <v>3603</v>
      </c>
      <c r="E4403" s="376" t="s">
        <v>21226</v>
      </c>
      <c r="F4403" s="487"/>
    </row>
    <row r="4404" ht="15.75" customHeight="1">
      <c r="A4404" s="376">
        <v>6303.0</v>
      </c>
      <c r="B4404" s="380" t="s">
        <v>21228</v>
      </c>
      <c r="C4404" s="376" t="s">
        <v>3602</v>
      </c>
      <c r="D4404" s="376" t="s">
        <v>3603</v>
      </c>
      <c r="E4404" s="376" t="s">
        <v>21226</v>
      </c>
      <c r="F4404" s="488"/>
    </row>
    <row r="4405" ht="15.75" customHeight="1">
      <c r="A4405" s="376">
        <v>6308.0</v>
      </c>
      <c r="B4405" s="380" t="s">
        <v>21233</v>
      </c>
      <c r="C4405" s="376" t="s">
        <v>3602</v>
      </c>
      <c r="D4405" s="376" t="s">
        <v>3603</v>
      </c>
      <c r="E4405" s="376" t="s">
        <v>21235</v>
      </c>
      <c r="F4405" s="487"/>
    </row>
    <row r="4406" ht="15.75" customHeight="1">
      <c r="A4406" s="376">
        <v>6317.0</v>
      </c>
      <c r="B4406" s="380" t="s">
        <v>21238</v>
      </c>
      <c r="C4406" s="376" t="s">
        <v>3602</v>
      </c>
      <c r="D4406" s="376" t="s">
        <v>3603</v>
      </c>
      <c r="E4406" s="376" t="s">
        <v>21235</v>
      </c>
      <c r="F4406" s="488"/>
    </row>
    <row r="4407" ht="15.75" customHeight="1">
      <c r="A4407" s="376">
        <v>6307.0</v>
      </c>
      <c r="B4407" s="380" t="s">
        <v>21240</v>
      </c>
      <c r="C4407" s="376" t="s">
        <v>3602</v>
      </c>
      <c r="D4407" s="376" t="s">
        <v>3603</v>
      </c>
      <c r="E4407" s="376" t="s">
        <v>21235</v>
      </c>
      <c r="F4407" s="487"/>
    </row>
    <row r="4408" ht="15.75" customHeight="1">
      <c r="A4408" s="376">
        <v>6309.0</v>
      </c>
      <c r="B4408" s="380" t="s">
        <v>21244</v>
      </c>
      <c r="C4408" s="376" t="s">
        <v>3602</v>
      </c>
      <c r="D4408" s="376" t="s">
        <v>3603</v>
      </c>
      <c r="E4408" s="376" t="s">
        <v>21245</v>
      </c>
      <c r="F4408" s="488"/>
    </row>
    <row r="4409" ht="15.75" customHeight="1">
      <c r="A4409" s="376">
        <v>6318.0</v>
      </c>
      <c r="B4409" s="380" t="s">
        <v>21249</v>
      </c>
      <c r="C4409" s="376" t="s">
        <v>3602</v>
      </c>
      <c r="D4409" s="376" t="s">
        <v>3603</v>
      </c>
      <c r="E4409" s="376" t="s">
        <v>16239</v>
      </c>
      <c r="F4409" s="487"/>
    </row>
    <row r="4410" ht="15.75" customHeight="1">
      <c r="A4410" s="376">
        <v>6306.0</v>
      </c>
      <c r="B4410" s="380" t="s">
        <v>21252</v>
      </c>
      <c r="C4410" s="376" t="s">
        <v>3602</v>
      </c>
      <c r="D4410" s="376" t="s">
        <v>3603</v>
      </c>
      <c r="E4410" s="376" t="s">
        <v>16239</v>
      </c>
      <c r="F4410" s="488"/>
    </row>
    <row r="4411" ht="15.75" customHeight="1">
      <c r="A4411" s="376">
        <v>6305.0</v>
      </c>
      <c r="B4411" s="380" t="s">
        <v>21255</v>
      </c>
      <c r="C4411" s="376" t="s">
        <v>3602</v>
      </c>
      <c r="D4411" s="376" t="s">
        <v>3603</v>
      </c>
      <c r="E4411" s="376" t="s">
        <v>16239</v>
      </c>
      <c r="F4411" s="487"/>
    </row>
    <row r="4412" ht="15.75" customHeight="1">
      <c r="A4412" s="376">
        <v>6302.0</v>
      </c>
      <c r="B4412" s="380" t="s">
        <v>21257</v>
      </c>
      <c r="C4412" s="376" t="s">
        <v>3602</v>
      </c>
      <c r="D4412" s="376" t="s">
        <v>3603</v>
      </c>
      <c r="E4412" s="376" t="s">
        <v>10289</v>
      </c>
      <c r="F4412" s="488"/>
    </row>
    <row r="4413" ht="15.75" customHeight="1">
      <c r="A4413" s="376">
        <v>6312.0</v>
      </c>
      <c r="B4413" s="380" t="s">
        <v>21261</v>
      </c>
      <c r="C4413" s="376" t="s">
        <v>3602</v>
      </c>
      <c r="D4413" s="376" t="s">
        <v>3603</v>
      </c>
      <c r="E4413" s="376" t="s">
        <v>21263</v>
      </c>
      <c r="F4413" s="487"/>
    </row>
    <row r="4414" ht="15.75" customHeight="1">
      <c r="A4414" s="376">
        <v>6311.0</v>
      </c>
      <c r="B4414" s="380" t="s">
        <v>21266</v>
      </c>
      <c r="C4414" s="376" t="s">
        <v>3602</v>
      </c>
      <c r="D4414" s="376" t="s">
        <v>3603</v>
      </c>
      <c r="E4414" s="376" t="s">
        <v>21263</v>
      </c>
      <c r="F4414" s="488"/>
    </row>
    <row r="4415" ht="15.75" customHeight="1">
      <c r="A4415" s="376">
        <v>6310.0</v>
      </c>
      <c r="B4415" s="380" t="s">
        <v>21269</v>
      </c>
      <c r="C4415" s="376" t="s">
        <v>3602</v>
      </c>
      <c r="D4415" s="376" t="s">
        <v>3603</v>
      </c>
      <c r="E4415" s="376" t="s">
        <v>21263</v>
      </c>
      <c r="F4415" s="487"/>
    </row>
    <row r="4416" ht="15.75" customHeight="1">
      <c r="A4416" s="376">
        <v>6314.0</v>
      </c>
      <c r="B4416" s="380" t="s">
        <v>21272</v>
      </c>
      <c r="C4416" s="376" t="s">
        <v>3602</v>
      </c>
      <c r="D4416" s="376" t="s">
        <v>3603</v>
      </c>
      <c r="E4416" s="376" t="s">
        <v>21263</v>
      </c>
      <c r="F4416" s="488"/>
    </row>
    <row r="4417" ht="15.75" customHeight="1">
      <c r="A4417" s="376">
        <v>6313.0</v>
      </c>
      <c r="B4417" s="380" t="s">
        <v>21275</v>
      </c>
      <c r="C4417" s="376" t="s">
        <v>3602</v>
      </c>
      <c r="D4417" s="376" t="s">
        <v>3603</v>
      </c>
      <c r="E4417" s="376" t="s">
        <v>21263</v>
      </c>
      <c r="F4417" s="487"/>
    </row>
    <row r="4418" ht="15.75" customHeight="1">
      <c r="A4418" s="376">
        <v>6315.0</v>
      </c>
      <c r="B4418" s="380" t="s">
        <v>21277</v>
      </c>
      <c r="C4418" s="376" t="s">
        <v>3602</v>
      </c>
      <c r="D4418" s="376" t="s">
        <v>3603</v>
      </c>
      <c r="E4418" s="376" t="s">
        <v>21279</v>
      </c>
      <c r="F4418" s="488"/>
    </row>
    <row r="4419" ht="15.75" customHeight="1">
      <c r="A4419" s="376">
        <v>6316.0</v>
      </c>
      <c r="B4419" s="380" t="s">
        <v>21281</v>
      </c>
      <c r="C4419" s="376" t="s">
        <v>3602</v>
      </c>
      <c r="D4419" s="376" t="s">
        <v>3603</v>
      </c>
      <c r="E4419" s="376" t="s">
        <v>21279</v>
      </c>
      <c r="F4419" s="487"/>
    </row>
    <row r="4420" ht="15.75" customHeight="1">
      <c r="A4420" s="376">
        <v>38878.0</v>
      </c>
      <c r="B4420" s="380" t="s">
        <v>21284</v>
      </c>
      <c r="C4420" s="376" t="s">
        <v>3602</v>
      </c>
      <c r="D4420" s="376" t="s">
        <v>3629</v>
      </c>
      <c r="E4420" s="376" t="s">
        <v>20422</v>
      </c>
      <c r="F4420" s="488"/>
    </row>
    <row r="4421" ht="15.75" customHeight="1">
      <c r="A4421" s="376">
        <v>38879.0</v>
      </c>
      <c r="B4421" s="380" t="s">
        <v>21288</v>
      </c>
      <c r="C4421" s="376" t="s">
        <v>3602</v>
      </c>
      <c r="D4421" s="376" t="s">
        <v>3629</v>
      </c>
      <c r="E4421" s="376" t="s">
        <v>21289</v>
      </c>
      <c r="F4421" s="487"/>
    </row>
    <row r="4422" ht="15.75" customHeight="1">
      <c r="A4422" s="376">
        <v>38881.0</v>
      </c>
      <c r="B4422" s="380" t="s">
        <v>21293</v>
      </c>
      <c r="C4422" s="376" t="s">
        <v>3602</v>
      </c>
      <c r="D4422" s="376" t="s">
        <v>3629</v>
      </c>
      <c r="E4422" s="376" t="s">
        <v>4056</v>
      </c>
      <c r="F4422" s="488"/>
    </row>
    <row r="4423" ht="15.75" customHeight="1">
      <c r="A4423" s="376">
        <v>38880.0</v>
      </c>
      <c r="B4423" s="380" t="s">
        <v>21296</v>
      </c>
      <c r="C4423" s="376" t="s">
        <v>3602</v>
      </c>
      <c r="D4423" s="376" t="s">
        <v>3629</v>
      </c>
      <c r="E4423" s="376" t="s">
        <v>21299</v>
      </c>
      <c r="F4423" s="487"/>
    </row>
    <row r="4424" ht="15.75" customHeight="1">
      <c r="A4424" s="376">
        <v>38882.0</v>
      </c>
      <c r="B4424" s="380" t="s">
        <v>21300</v>
      </c>
      <c r="C4424" s="376" t="s">
        <v>3602</v>
      </c>
      <c r="D4424" s="376" t="s">
        <v>3629</v>
      </c>
      <c r="E4424" s="376" t="s">
        <v>8418</v>
      </c>
      <c r="F4424" s="488"/>
    </row>
    <row r="4425" ht="15.75" customHeight="1">
      <c r="A4425" s="376">
        <v>38883.0</v>
      </c>
      <c r="B4425" s="380" t="s">
        <v>21303</v>
      </c>
      <c r="C4425" s="376" t="s">
        <v>3602</v>
      </c>
      <c r="D4425" s="376" t="s">
        <v>3629</v>
      </c>
      <c r="E4425" s="376" t="s">
        <v>21304</v>
      </c>
      <c r="F4425" s="487"/>
    </row>
    <row r="4426" ht="15.75" customHeight="1">
      <c r="A4426" s="376">
        <v>38884.0</v>
      </c>
      <c r="B4426" s="380" t="s">
        <v>21306</v>
      </c>
      <c r="C4426" s="376" t="s">
        <v>3602</v>
      </c>
      <c r="D4426" s="376" t="s">
        <v>3629</v>
      </c>
      <c r="E4426" s="376" t="s">
        <v>21308</v>
      </c>
      <c r="F4426" s="488"/>
    </row>
    <row r="4427" ht="15.75" customHeight="1">
      <c r="A4427" s="376">
        <v>38885.0</v>
      </c>
      <c r="B4427" s="380" t="s">
        <v>21309</v>
      </c>
      <c r="C4427" s="376" t="s">
        <v>3602</v>
      </c>
      <c r="D4427" s="376" t="s">
        <v>3629</v>
      </c>
      <c r="E4427" s="376" t="s">
        <v>9766</v>
      </c>
      <c r="F4427" s="487"/>
    </row>
    <row r="4428" ht="15.75" customHeight="1">
      <c r="A4428" s="376">
        <v>38886.0</v>
      </c>
      <c r="B4428" s="380" t="s">
        <v>21313</v>
      </c>
      <c r="C4428" s="376" t="s">
        <v>3602</v>
      </c>
      <c r="D4428" s="376" t="s">
        <v>3629</v>
      </c>
      <c r="E4428" s="376" t="s">
        <v>14564</v>
      </c>
      <c r="F4428" s="488"/>
    </row>
    <row r="4429" ht="15.75" customHeight="1">
      <c r="A4429" s="376">
        <v>38887.0</v>
      </c>
      <c r="B4429" s="380" t="s">
        <v>21317</v>
      </c>
      <c r="C4429" s="376" t="s">
        <v>3602</v>
      </c>
      <c r="D4429" s="376" t="s">
        <v>3629</v>
      </c>
      <c r="E4429" s="376" t="s">
        <v>4416</v>
      </c>
      <c r="F4429" s="487"/>
    </row>
    <row r="4430" ht="15.75" customHeight="1">
      <c r="A4430" s="376">
        <v>38888.0</v>
      </c>
      <c r="B4430" s="380" t="s">
        <v>21325</v>
      </c>
      <c r="C4430" s="376" t="s">
        <v>3602</v>
      </c>
      <c r="D4430" s="376" t="s">
        <v>3629</v>
      </c>
      <c r="E4430" s="376" t="s">
        <v>21326</v>
      </c>
      <c r="F4430" s="488"/>
    </row>
    <row r="4431" ht="15.75" customHeight="1">
      <c r="A4431" s="376">
        <v>38890.0</v>
      </c>
      <c r="B4431" s="380" t="s">
        <v>21329</v>
      </c>
      <c r="C4431" s="376" t="s">
        <v>3602</v>
      </c>
      <c r="D4431" s="376" t="s">
        <v>3629</v>
      </c>
      <c r="E4431" s="376" t="s">
        <v>21330</v>
      </c>
      <c r="F4431" s="487"/>
    </row>
    <row r="4432" ht="15.75" customHeight="1">
      <c r="A4432" s="376">
        <v>38893.0</v>
      </c>
      <c r="B4432" s="380" t="s">
        <v>21333</v>
      </c>
      <c r="C4432" s="376" t="s">
        <v>3602</v>
      </c>
      <c r="D4432" s="376" t="s">
        <v>3629</v>
      </c>
      <c r="E4432" s="376" t="s">
        <v>4698</v>
      </c>
      <c r="F4432" s="488"/>
    </row>
    <row r="4433" ht="15.75" customHeight="1">
      <c r="A4433" s="376">
        <v>38894.0</v>
      </c>
      <c r="B4433" s="380" t="s">
        <v>21334</v>
      </c>
      <c r="C4433" s="376" t="s">
        <v>3602</v>
      </c>
      <c r="D4433" s="376" t="s">
        <v>3629</v>
      </c>
      <c r="E4433" s="376" t="s">
        <v>21336</v>
      </c>
      <c r="F4433" s="487"/>
    </row>
    <row r="4434" ht="15.75" customHeight="1">
      <c r="A4434" s="376">
        <v>38896.0</v>
      </c>
      <c r="B4434" s="380" t="s">
        <v>21339</v>
      </c>
      <c r="C4434" s="376" t="s">
        <v>3602</v>
      </c>
      <c r="D4434" s="376" t="s">
        <v>3629</v>
      </c>
      <c r="E4434" s="376" t="s">
        <v>21340</v>
      </c>
      <c r="F4434" s="488"/>
    </row>
    <row r="4435" ht="15.75" customHeight="1">
      <c r="A4435" s="376">
        <v>39324.0</v>
      </c>
      <c r="B4435" s="380" t="s">
        <v>21343</v>
      </c>
      <c r="C4435" s="376" t="s">
        <v>3602</v>
      </c>
      <c r="D4435" s="376" t="s">
        <v>3603</v>
      </c>
      <c r="E4435" s="376" t="s">
        <v>6953</v>
      </c>
      <c r="F4435" s="487"/>
    </row>
    <row r="4436" ht="15.75" customHeight="1">
      <c r="A4436" s="376">
        <v>39325.0</v>
      </c>
      <c r="B4436" s="380" t="s">
        <v>21346</v>
      </c>
      <c r="C4436" s="376" t="s">
        <v>3602</v>
      </c>
      <c r="D4436" s="376" t="s">
        <v>3603</v>
      </c>
      <c r="E4436" s="376" t="s">
        <v>3046</v>
      </c>
      <c r="F4436" s="488"/>
    </row>
    <row r="4437" ht="15.75" customHeight="1">
      <c r="A4437" s="376">
        <v>39326.0</v>
      </c>
      <c r="B4437" s="380" t="s">
        <v>21347</v>
      </c>
      <c r="C4437" s="376" t="s">
        <v>3602</v>
      </c>
      <c r="D4437" s="376" t="s">
        <v>3603</v>
      </c>
      <c r="E4437" s="376" t="s">
        <v>6410</v>
      </c>
      <c r="F4437" s="487"/>
    </row>
    <row r="4438" ht="15.75" customHeight="1">
      <c r="A4438" s="376">
        <v>39327.0</v>
      </c>
      <c r="B4438" s="380" t="s">
        <v>21351</v>
      </c>
      <c r="C4438" s="376" t="s">
        <v>3602</v>
      </c>
      <c r="D4438" s="376" t="s">
        <v>3603</v>
      </c>
      <c r="E4438" s="376" t="s">
        <v>3742</v>
      </c>
      <c r="F4438" s="488"/>
    </row>
    <row r="4439" ht="15.75" customHeight="1">
      <c r="A4439" s="376">
        <v>20176.0</v>
      </c>
      <c r="B4439" s="380" t="s">
        <v>21354</v>
      </c>
      <c r="C4439" s="376" t="s">
        <v>3602</v>
      </c>
      <c r="D4439" s="376" t="s">
        <v>3603</v>
      </c>
      <c r="E4439" s="376" t="s">
        <v>4884</v>
      </c>
      <c r="F4439" s="487"/>
    </row>
    <row r="4440" ht="15.75" customHeight="1">
      <c r="A4440" s="376">
        <v>11378.0</v>
      </c>
      <c r="B4440" s="380" t="s">
        <v>21356</v>
      </c>
      <c r="C4440" s="376" t="s">
        <v>3602</v>
      </c>
      <c r="D4440" s="376" t="s">
        <v>3629</v>
      </c>
      <c r="E4440" s="376" t="s">
        <v>21358</v>
      </c>
      <c r="F4440" s="488"/>
    </row>
    <row r="4441" ht="15.75" customHeight="1">
      <c r="A4441" s="376">
        <v>11379.0</v>
      </c>
      <c r="B4441" s="380" t="s">
        <v>21360</v>
      </c>
      <c r="C4441" s="376" t="s">
        <v>3602</v>
      </c>
      <c r="D4441" s="376" t="s">
        <v>3629</v>
      </c>
      <c r="E4441" s="376" t="s">
        <v>21361</v>
      </c>
      <c r="F4441" s="487"/>
    </row>
    <row r="4442" ht="15.75" customHeight="1">
      <c r="A4442" s="376">
        <v>11493.0</v>
      </c>
      <c r="B4442" s="380" t="s">
        <v>21364</v>
      </c>
      <c r="C4442" s="376" t="s">
        <v>3602</v>
      </c>
      <c r="D4442" s="376" t="s">
        <v>3629</v>
      </c>
      <c r="E4442" s="376" t="s">
        <v>10167</v>
      </c>
      <c r="F4442" s="488"/>
    </row>
    <row r="4443" ht="15.75" customHeight="1">
      <c r="A4443" s="376">
        <v>42717.0</v>
      </c>
      <c r="B4443" s="380" t="s">
        <v>21367</v>
      </c>
      <c r="C4443" s="376" t="s">
        <v>3602</v>
      </c>
      <c r="D4443" s="376" t="s">
        <v>3629</v>
      </c>
      <c r="E4443" s="376" t="s">
        <v>21368</v>
      </c>
      <c r="F4443" s="487"/>
    </row>
    <row r="4444" ht="15.75" customHeight="1">
      <c r="A4444" s="376">
        <v>42718.0</v>
      </c>
      <c r="B4444" s="380" t="s">
        <v>21369</v>
      </c>
      <c r="C4444" s="376" t="s">
        <v>3602</v>
      </c>
      <c r="D4444" s="376" t="s">
        <v>3629</v>
      </c>
      <c r="E4444" s="376" t="s">
        <v>21371</v>
      </c>
      <c r="F4444" s="488"/>
    </row>
    <row r="4445" ht="15.75" customHeight="1">
      <c r="A4445" s="376">
        <v>7106.0</v>
      </c>
      <c r="B4445" s="380" t="s">
        <v>21373</v>
      </c>
      <c r="C4445" s="376" t="s">
        <v>3602</v>
      </c>
      <c r="D4445" s="376" t="s">
        <v>3603</v>
      </c>
      <c r="E4445" s="376" t="s">
        <v>21375</v>
      </c>
      <c r="F4445" s="487"/>
    </row>
    <row r="4446" ht="15.75" customHeight="1">
      <c r="A4446" s="376">
        <v>7104.0</v>
      </c>
      <c r="B4446" s="380" t="s">
        <v>21376</v>
      </c>
      <c r="C4446" s="376" t="s">
        <v>3602</v>
      </c>
      <c r="D4446" s="376" t="s">
        <v>3603</v>
      </c>
      <c r="E4446" s="376" t="s">
        <v>6304</v>
      </c>
      <c r="F4446" s="488"/>
    </row>
    <row r="4447" ht="15.75" customHeight="1">
      <c r="A4447" s="376">
        <v>7136.0</v>
      </c>
      <c r="B4447" s="380" t="s">
        <v>21379</v>
      </c>
      <c r="C4447" s="376" t="s">
        <v>3602</v>
      </c>
      <c r="D4447" s="376" t="s">
        <v>3603</v>
      </c>
      <c r="E4447" s="376" t="s">
        <v>4790</v>
      </c>
      <c r="F4447" s="487"/>
    </row>
    <row r="4448" ht="15.75" customHeight="1">
      <c r="A4448" s="376">
        <v>7128.0</v>
      </c>
      <c r="B4448" s="380" t="s">
        <v>21382</v>
      </c>
      <c r="C4448" s="376" t="s">
        <v>3602</v>
      </c>
      <c r="D4448" s="376" t="s">
        <v>3603</v>
      </c>
      <c r="E4448" s="376" t="s">
        <v>13950</v>
      </c>
      <c r="F4448" s="488"/>
    </row>
    <row r="4449" ht="15.75" customHeight="1">
      <c r="A4449" s="376">
        <v>7108.0</v>
      </c>
      <c r="B4449" s="380" t="s">
        <v>21384</v>
      </c>
      <c r="C4449" s="376" t="s">
        <v>3602</v>
      </c>
      <c r="D4449" s="376" t="s">
        <v>3603</v>
      </c>
      <c r="E4449" s="376" t="s">
        <v>15107</v>
      </c>
      <c r="F4449" s="487"/>
    </row>
    <row r="4450" ht="15.75" customHeight="1">
      <c r="A4450" s="376">
        <v>7129.0</v>
      </c>
      <c r="B4450" s="380" t="s">
        <v>21387</v>
      </c>
      <c r="C4450" s="376" t="s">
        <v>3602</v>
      </c>
      <c r="D4450" s="376" t="s">
        <v>3603</v>
      </c>
      <c r="E4450" s="376" t="s">
        <v>5797</v>
      </c>
      <c r="F4450" s="488"/>
    </row>
    <row r="4451" ht="15.75" customHeight="1">
      <c r="A4451" s="376">
        <v>7130.0</v>
      </c>
      <c r="B4451" s="380" t="s">
        <v>21390</v>
      </c>
      <c r="C4451" s="376" t="s">
        <v>3602</v>
      </c>
      <c r="D4451" s="376" t="s">
        <v>3603</v>
      </c>
      <c r="E4451" s="376" t="s">
        <v>15163</v>
      </c>
      <c r="F4451" s="487"/>
    </row>
    <row r="4452" ht="15.75" customHeight="1">
      <c r="A4452" s="376">
        <v>7131.0</v>
      </c>
      <c r="B4452" s="380" t="s">
        <v>21394</v>
      </c>
      <c r="C4452" s="376" t="s">
        <v>3602</v>
      </c>
      <c r="D4452" s="376" t="s">
        <v>3603</v>
      </c>
      <c r="E4452" s="376" t="s">
        <v>14797</v>
      </c>
      <c r="F4452" s="488"/>
    </row>
    <row r="4453" ht="15.75" customHeight="1">
      <c r="A4453" s="376">
        <v>7132.0</v>
      </c>
      <c r="B4453" s="380" t="s">
        <v>21397</v>
      </c>
      <c r="C4453" s="376" t="s">
        <v>3602</v>
      </c>
      <c r="D4453" s="376" t="s">
        <v>3603</v>
      </c>
      <c r="E4453" s="376" t="s">
        <v>21398</v>
      </c>
      <c r="F4453" s="487"/>
    </row>
    <row r="4454" ht="15.75" customHeight="1">
      <c r="A4454" s="376">
        <v>7133.0</v>
      </c>
      <c r="B4454" s="380" t="s">
        <v>21401</v>
      </c>
      <c r="C4454" s="376" t="s">
        <v>3602</v>
      </c>
      <c r="D4454" s="376" t="s">
        <v>3603</v>
      </c>
      <c r="E4454" s="376" t="s">
        <v>16622</v>
      </c>
      <c r="F4454" s="488"/>
    </row>
    <row r="4455" ht="15.75" customHeight="1">
      <c r="A4455" s="376">
        <v>37420.0</v>
      </c>
      <c r="B4455" s="380" t="s">
        <v>21402</v>
      </c>
      <c r="C4455" s="376" t="s">
        <v>3602</v>
      </c>
      <c r="D4455" s="376" t="s">
        <v>3629</v>
      </c>
      <c r="E4455" s="376" t="s">
        <v>5239</v>
      </c>
      <c r="F4455" s="487"/>
    </row>
    <row r="4456" ht="15.75" customHeight="1">
      <c r="A4456" s="376">
        <v>37421.0</v>
      </c>
      <c r="B4456" s="380" t="s">
        <v>21406</v>
      </c>
      <c r="C4456" s="376" t="s">
        <v>3602</v>
      </c>
      <c r="D4456" s="376" t="s">
        <v>3629</v>
      </c>
      <c r="E4456" s="376" t="s">
        <v>21407</v>
      </c>
      <c r="F4456" s="488"/>
    </row>
    <row r="4457" ht="15.75" customHeight="1">
      <c r="A4457" s="376">
        <v>37422.0</v>
      </c>
      <c r="B4457" s="380" t="s">
        <v>21410</v>
      </c>
      <c r="C4457" s="376" t="s">
        <v>3602</v>
      </c>
      <c r="D4457" s="376" t="s">
        <v>3629</v>
      </c>
      <c r="E4457" s="376" t="s">
        <v>15586</v>
      </c>
      <c r="F4457" s="487"/>
    </row>
    <row r="4458" ht="15.75" customHeight="1">
      <c r="A4458" s="376">
        <v>37443.0</v>
      </c>
      <c r="B4458" s="380" t="s">
        <v>21411</v>
      </c>
      <c r="C4458" s="376" t="s">
        <v>3602</v>
      </c>
      <c r="D4458" s="376" t="s">
        <v>3629</v>
      </c>
      <c r="E4458" s="376" t="s">
        <v>20966</v>
      </c>
      <c r="F4458" s="488"/>
    </row>
    <row r="4459" ht="15.75" customHeight="1">
      <c r="A4459" s="376">
        <v>37444.0</v>
      </c>
      <c r="B4459" s="380" t="s">
        <v>21414</v>
      </c>
      <c r="C4459" s="376" t="s">
        <v>3602</v>
      </c>
      <c r="D4459" s="376" t="s">
        <v>3629</v>
      </c>
      <c r="E4459" s="376" t="s">
        <v>21417</v>
      </c>
      <c r="F4459" s="487"/>
    </row>
    <row r="4460" ht="15.75" customHeight="1">
      <c r="A4460" s="376">
        <v>37445.0</v>
      </c>
      <c r="B4460" s="380" t="s">
        <v>21419</v>
      </c>
      <c r="C4460" s="376" t="s">
        <v>3602</v>
      </c>
      <c r="D4460" s="376" t="s">
        <v>3629</v>
      </c>
      <c r="E4460" s="376" t="s">
        <v>21420</v>
      </c>
      <c r="F4460" s="488"/>
    </row>
    <row r="4461" ht="15.75" customHeight="1">
      <c r="A4461" s="376">
        <v>37446.0</v>
      </c>
      <c r="B4461" s="380" t="s">
        <v>21423</v>
      </c>
      <c r="C4461" s="376" t="s">
        <v>3602</v>
      </c>
      <c r="D4461" s="376" t="s">
        <v>3629</v>
      </c>
      <c r="E4461" s="376" t="s">
        <v>21424</v>
      </c>
      <c r="F4461" s="487"/>
    </row>
    <row r="4462" ht="15.75" customHeight="1">
      <c r="A4462" s="376">
        <v>37447.0</v>
      </c>
      <c r="B4462" s="380" t="s">
        <v>21427</v>
      </c>
      <c r="C4462" s="376" t="s">
        <v>3602</v>
      </c>
      <c r="D4462" s="376" t="s">
        <v>3629</v>
      </c>
      <c r="E4462" s="376" t="s">
        <v>21429</v>
      </c>
      <c r="F4462" s="488"/>
    </row>
    <row r="4463" ht="15.75" customHeight="1">
      <c r="A4463" s="376">
        <v>37448.0</v>
      </c>
      <c r="B4463" s="380" t="s">
        <v>21432</v>
      </c>
      <c r="C4463" s="376" t="s">
        <v>3602</v>
      </c>
      <c r="D4463" s="376" t="s">
        <v>3629</v>
      </c>
      <c r="E4463" s="376" t="s">
        <v>21433</v>
      </c>
      <c r="F4463" s="487"/>
    </row>
    <row r="4464" ht="15.75" customHeight="1">
      <c r="A4464" s="376">
        <v>37440.0</v>
      </c>
      <c r="B4464" s="380" t="s">
        <v>21435</v>
      </c>
      <c r="C4464" s="376" t="s">
        <v>3602</v>
      </c>
      <c r="D4464" s="376" t="s">
        <v>3629</v>
      </c>
      <c r="E4464" s="376" t="s">
        <v>21438</v>
      </c>
      <c r="F4464" s="488"/>
    </row>
    <row r="4465" ht="15.75" customHeight="1">
      <c r="A4465" s="376">
        <v>37441.0</v>
      </c>
      <c r="B4465" s="380" t="s">
        <v>21439</v>
      </c>
      <c r="C4465" s="376" t="s">
        <v>3602</v>
      </c>
      <c r="D4465" s="376" t="s">
        <v>3629</v>
      </c>
      <c r="E4465" s="376" t="s">
        <v>21438</v>
      </c>
      <c r="F4465" s="487"/>
    </row>
    <row r="4466" ht="15.75" customHeight="1">
      <c r="A4466" s="376">
        <v>37442.0</v>
      </c>
      <c r="B4466" s="380" t="s">
        <v>21444</v>
      </c>
      <c r="C4466" s="376" t="s">
        <v>3602</v>
      </c>
      <c r="D4466" s="376" t="s">
        <v>3629</v>
      </c>
      <c r="E4466" s="376" t="s">
        <v>21446</v>
      </c>
      <c r="F4466" s="488"/>
    </row>
    <row r="4467" ht="15.75" customHeight="1">
      <c r="A4467" s="376">
        <v>38017.0</v>
      </c>
      <c r="B4467" s="380" t="s">
        <v>21448</v>
      </c>
      <c r="C4467" s="376" t="s">
        <v>3602</v>
      </c>
      <c r="D4467" s="376" t="s">
        <v>3603</v>
      </c>
      <c r="E4467" s="376" t="s">
        <v>12459</v>
      </c>
      <c r="F4467" s="487"/>
    </row>
    <row r="4468" ht="15.75" customHeight="1">
      <c r="A4468" s="376">
        <v>38018.0</v>
      </c>
      <c r="B4468" s="380" t="s">
        <v>21450</v>
      </c>
      <c r="C4468" s="376" t="s">
        <v>3602</v>
      </c>
      <c r="D4468" s="376" t="s">
        <v>3603</v>
      </c>
      <c r="E4468" s="376" t="s">
        <v>4017</v>
      </c>
      <c r="F4468" s="488"/>
    </row>
    <row r="4469" ht="15.75" customHeight="1">
      <c r="A4469" s="376">
        <v>39895.0</v>
      </c>
      <c r="B4469" s="380" t="s">
        <v>21454</v>
      </c>
      <c r="C4469" s="376" t="s">
        <v>3602</v>
      </c>
      <c r="D4469" s="376" t="s">
        <v>3629</v>
      </c>
      <c r="E4469" s="376" t="s">
        <v>21455</v>
      </c>
      <c r="F4469" s="487"/>
    </row>
    <row r="4470" ht="15.75" customHeight="1">
      <c r="A4470" s="376">
        <v>39896.0</v>
      </c>
      <c r="B4470" s="380" t="s">
        <v>21458</v>
      </c>
      <c r="C4470" s="376" t="s">
        <v>3602</v>
      </c>
      <c r="D4470" s="376" t="s">
        <v>3629</v>
      </c>
      <c r="E4470" s="376" t="s">
        <v>21459</v>
      </c>
      <c r="F4470" s="488"/>
    </row>
    <row r="4471" ht="15.75" customHeight="1">
      <c r="A4471" s="376">
        <v>38873.0</v>
      </c>
      <c r="B4471" s="380" t="s">
        <v>21461</v>
      </c>
      <c r="C4471" s="376" t="s">
        <v>3602</v>
      </c>
      <c r="D4471" s="376" t="s">
        <v>3629</v>
      </c>
      <c r="E4471" s="376" t="s">
        <v>5747</v>
      </c>
      <c r="F4471" s="487"/>
    </row>
    <row r="4472" ht="15.75" customHeight="1">
      <c r="A4472" s="376">
        <v>38874.0</v>
      </c>
      <c r="B4472" s="380" t="s">
        <v>21465</v>
      </c>
      <c r="C4472" s="376" t="s">
        <v>3602</v>
      </c>
      <c r="D4472" s="376" t="s">
        <v>3629</v>
      </c>
      <c r="E4472" s="376" t="s">
        <v>21467</v>
      </c>
      <c r="F4472" s="488"/>
    </row>
    <row r="4473" ht="15.75" customHeight="1">
      <c r="A4473" s="376">
        <v>38875.0</v>
      </c>
      <c r="B4473" s="380" t="s">
        <v>21468</v>
      </c>
      <c r="C4473" s="376" t="s">
        <v>3602</v>
      </c>
      <c r="D4473" s="376" t="s">
        <v>3629</v>
      </c>
      <c r="E4473" s="376" t="s">
        <v>21469</v>
      </c>
      <c r="F4473" s="487"/>
    </row>
    <row r="4474" ht="15.75" customHeight="1">
      <c r="A4474" s="376">
        <v>38876.0</v>
      </c>
      <c r="B4474" s="380" t="s">
        <v>21472</v>
      </c>
      <c r="C4474" s="376" t="s">
        <v>3602</v>
      </c>
      <c r="D4474" s="376" t="s">
        <v>3629</v>
      </c>
      <c r="E4474" s="376" t="s">
        <v>21473</v>
      </c>
      <c r="F4474" s="488"/>
    </row>
    <row r="4475" ht="15.75" customHeight="1">
      <c r="A4475" s="376">
        <v>39000.0</v>
      </c>
      <c r="B4475" s="380" t="s">
        <v>21477</v>
      </c>
      <c r="C4475" s="376" t="s">
        <v>3602</v>
      </c>
      <c r="D4475" s="376" t="s">
        <v>3629</v>
      </c>
      <c r="E4475" s="376" t="s">
        <v>21480</v>
      </c>
      <c r="F4475" s="487"/>
    </row>
    <row r="4476" ht="15.75" customHeight="1">
      <c r="A4476" s="376">
        <v>38674.0</v>
      </c>
      <c r="B4476" s="380" t="s">
        <v>21483</v>
      </c>
      <c r="C4476" s="376" t="s">
        <v>3602</v>
      </c>
      <c r="D4476" s="376" t="s">
        <v>3603</v>
      </c>
      <c r="E4476" s="376" t="s">
        <v>13270</v>
      </c>
      <c r="F4476" s="488"/>
    </row>
    <row r="4477" ht="15.75" customHeight="1">
      <c r="A4477" s="376">
        <v>38911.0</v>
      </c>
      <c r="B4477" s="380" t="s">
        <v>21486</v>
      </c>
      <c r="C4477" s="376" t="s">
        <v>3602</v>
      </c>
      <c r="D4477" s="376" t="s">
        <v>3629</v>
      </c>
      <c r="E4477" s="376" t="s">
        <v>3172</v>
      </c>
      <c r="F4477" s="487"/>
    </row>
    <row r="4478" ht="15.75" customHeight="1">
      <c r="A4478" s="376">
        <v>38912.0</v>
      </c>
      <c r="B4478" s="380" t="s">
        <v>21491</v>
      </c>
      <c r="C4478" s="376" t="s">
        <v>3602</v>
      </c>
      <c r="D4478" s="376" t="s">
        <v>3629</v>
      </c>
      <c r="E4478" s="376" t="s">
        <v>21493</v>
      </c>
      <c r="F4478" s="488"/>
    </row>
    <row r="4479" ht="15.75" customHeight="1">
      <c r="A4479" s="376">
        <v>38019.0</v>
      </c>
      <c r="B4479" s="380" t="s">
        <v>21497</v>
      </c>
      <c r="C4479" s="376" t="s">
        <v>3602</v>
      </c>
      <c r="D4479" s="376" t="s">
        <v>3603</v>
      </c>
      <c r="E4479" s="376" t="s">
        <v>4032</v>
      </c>
      <c r="F4479" s="487"/>
    </row>
    <row r="4480" ht="15.75" customHeight="1">
      <c r="A4480" s="376">
        <v>38020.0</v>
      </c>
      <c r="B4480" s="380" t="s">
        <v>21507</v>
      </c>
      <c r="C4480" s="376" t="s">
        <v>3602</v>
      </c>
      <c r="D4480" s="376" t="s">
        <v>3603</v>
      </c>
      <c r="E4480" s="376" t="s">
        <v>4017</v>
      </c>
      <c r="F4480" s="488"/>
    </row>
    <row r="4481" ht="15.75" customHeight="1">
      <c r="A4481" s="376">
        <v>38454.0</v>
      </c>
      <c r="B4481" s="380" t="s">
        <v>21512</v>
      </c>
      <c r="C4481" s="376" t="s">
        <v>3602</v>
      </c>
      <c r="D4481" s="376" t="s">
        <v>3629</v>
      </c>
      <c r="E4481" s="376" t="s">
        <v>4087</v>
      </c>
      <c r="F4481" s="487"/>
    </row>
    <row r="4482" ht="15.75" customHeight="1">
      <c r="A4482" s="376">
        <v>38455.0</v>
      </c>
      <c r="B4482" s="380" t="s">
        <v>21514</v>
      </c>
      <c r="C4482" s="376" t="s">
        <v>3602</v>
      </c>
      <c r="D4482" s="376" t="s">
        <v>3629</v>
      </c>
      <c r="E4482" s="376" t="s">
        <v>21516</v>
      </c>
      <c r="F4482" s="488"/>
    </row>
    <row r="4483" ht="15.75" customHeight="1">
      <c r="A4483" s="376">
        <v>38462.0</v>
      </c>
      <c r="B4483" s="380" t="s">
        <v>21519</v>
      </c>
      <c r="C4483" s="376" t="s">
        <v>3602</v>
      </c>
      <c r="D4483" s="376" t="s">
        <v>3629</v>
      </c>
      <c r="E4483" s="376" t="s">
        <v>21520</v>
      </c>
      <c r="F4483" s="487"/>
    </row>
    <row r="4484" ht="15.75" customHeight="1">
      <c r="A4484" s="376">
        <v>36362.0</v>
      </c>
      <c r="B4484" s="380" t="s">
        <v>21524</v>
      </c>
      <c r="C4484" s="376" t="s">
        <v>3602</v>
      </c>
      <c r="D4484" s="376" t="s">
        <v>3629</v>
      </c>
      <c r="E4484" s="376" t="s">
        <v>6211</v>
      </c>
      <c r="F4484" s="488"/>
    </row>
    <row r="4485" ht="15.75" customHeight="1">
      <c r="A4485" s="376">
        <v>36298.0</v>
      </c>
      <c r="B4485" s="380" t="s">
        <v>21529</v>
      </c>
      <c r="C4485" s="376" t="s">
        <v>3602</v>
      </c>
      <c r="D4485" s="376" t="s">
        <v>3629</v>
      </c>
      <c r="E4485" s="376" t="s">
        <v>6666</v>
      </c>
      <c r="F4485" s="487"/>
    </row>
    <row r="4486" ht="15.75" customHeight="1">
      <c r="A4486" s="376">
        <v>38456.0</v>
      </c>
      <c r="B4486" s="380" t="s">
        <v>21532</v>
      </c>
      <c r="C4486" s="376" t="s">
        <v>3602</v>
      </c>
      <c r="D4486" s="376" t="s">
        <v>3629</v>
      </c>
      <c r="E4486" s="376" t="s">
        <v>3502</v>
      </c>
      <c r="F4486" s="488"/>
    </row>
    <row r="4487" ht="15.75" customHeight="1">
      <c r="A4487" s="376">
        <v>38457.0</v>
      </c>
      <c r="B4487" s="380" t="s">
        <v>21536</v>
      </c>
      <c r="C4487" s="376" t="s">
        <v>3602</v>
      </c>
      <c r="D4487" s="376" t="s">
        <v>3629</v>
      </c>
      <c r="E4487" s="376" t="s">
        <v>3215</v>
      </c>
      <c r="F4487" s="487"/>
    </row>
    <row r="4488" ht="15.75" customHeight="1">
      <c r="A4488" s="376">
        <v>38458.0</v>
      </c>
      <c r="B4488" s="380" t="s">
        <v>21540</v>
      </c>
      <c r="C4488" s="376" t="s">
        <v>3602</v>
      </c>
      <c r="D4488" s="376" t="s">
        <v>3629</v>
      </c>
      <c r="E4488" s="376" t="s">
        <v>7902</v>
      </c>
      <c r="F4488" s="488"/>
    </row>
    <row r="4489" ht="15.75" customHeight="1">
      <c r="A4489" s="376">
        <v>38459.0</v>
      </c>
      <c r="B4489" s="380" t="s">
        <v>21543</v>
      </c>
      <c r="C4489" s="376" t="s">
        <v>3602</v>
      </c>
      <c r="D4489" s="376" t="s">
        <v>3629</v>
      </c>
      <c r="E4489" s="376" t="s">
        <v>8177</v>
      </c>
      <c r="F4489" s="487"/>
    </row>
    <row r="4490" ht="15.75" customHeight="1">
      <c r="A4490" s="376">
        <v>38460.0</v>
      </c>
      <c r="B4490" s="380" t="s">
        <v>21545</v>
      </c>
      <c r="C4490" s="376" t="s">
        <v>3602</v>
      </c>
      <c r="D4490" s="376" t="s">
        <v>3629</v>
      </c>
      <c r="E4490" s="376" t="s">
        <v>21076</v>
      </c>
      <c r="F4490" s="488"/>
    </row>
    <row r="4491" ht="15.75" customHeight="1">
      <c r="A4491" s="376">
        <v>38461.0</v>
      </c>
      <c r="B4491" s="380" t="s">
        <v>21548</v>
      </c>
      <c r="C4491" s="376" t="s">
        <v>3602</v>
      </c>
      <c r="D4491" s="376" t="s">
        <v>3629</v>
      </c>
      <c r="E4491" s="376" t="s">
        <v>21551</v>
      </c>
      <c r="F4491" s="487"/>
    </row>
    <row r="4492" ht="15.75" customHeight="1">
      <c r="A4492" s="376">
        <v>7094.0</v>
      </c>
      <c r="B4492" s="380" t="s">
        <v>21553</v>
      </c>
      <c r="C4492" s="376" t="s">
        <v>3602</v>
      </c>
      <c r="D4492" s="376" t="s">
        <v>3603</v>
      </c>
      <c r="E4492" s="376" t="s">
        <v>21557</v>
      </c>
      <c r="F4492" s="488"/>
    </row>
    <row r="4493" ht="15.75" customHeight="1">
      <c r="A4493" s="376">
        <v>7116.0</v>
      </c>
      <c r="B4493" s="380" t="s">
        <v>21561</v>
      </c>
      <c r="C4493" s="376" t="s">
        <v>3602</v>
      </c>
      <c r="D4493" s="376" t="s">
        <v>3603</v>
      </c>
      <c r="E4493" s="376" t="s">
        <v>4227</v>
      </c>
      <c r="F4493" s="487"/>
    </row>
    <row r="4494" ht="15.75" customHeight="1">
      <c r="A4494" s="376">
        <v>7118.0</v>
      </c>
      <c r="B4494" s="380" t="s">
        <v>21565</v>
      </c>
      <c r="C4494" s="376" t="s">
        <v>3602</v>
      </c>
      <c r="D4494" s="376" t="s">
        <v>3603</v>
      </c>
      <c r="E4494" s="376" t="s">
        <v>4806</v>
      </c>
      <c r="F4494" s="488"/>
    </row>
    <row r="4495" ht="15.75" customHeight="1">
      <c r="A4495" s="376">
        <v>7117.0</v>
      </c>
      <c r="B4495" s="380" t="s">
        <v>21570</v>
      </c>
      <c r="C4495" s="376" t="s">
        <v>3602</v>
      </c>
      <c r="D4495" s="376" t="s">
        <v>3603</v>
      </c>
      <c r="E4495" s="376" t="s">
        <v>21572</v>
      </c>
      <c r="F4495" s="487"/>
    </row>
    <row r="4496" ht="15.75" customHeight="1">
      <c r="A4496" s="376">
        <v>7098.0</v>
      </c>
      <c r="B4496" s="380" t="s">
        <v>21574</v>
      </c>
      <c r="C4496" s="376" t="s">
        <v>3602</v>
      </c>
      <c r="D4496" s="376" t="s">
        <v>3603</v>
      </c>
      <c r="E4496" s="376" t="s">
        <v>11776</v>
      </c>
      <c r="F4496" s="488"/>
    </row>
    <row r="4497" ht="15.75" customHeight="1">
      <c r="A4497" s="376">
        <v>7110.0</v>
      </c>
      <c r="B4497" s="380" t="s">
        <v>21578</v>
      </c>
      <c r="C4497" s="376" t="s">
        <v>3602</v>
      </c>
      <c r="D4497" s="376" t="s">
        <v>3603</v>
      </c>
      <c r="E4497" s="376" t="s">
        <v>21580</v>
      </c>
      <c r="F4497" s="487"/>
    </row>
    <row r="4498" ht="15.75" customHeight="1">
      <c r="A4498" s="376">
        <v>7123.0</v>
      </c>
      <c r="B4498" s="380" t="s">
        <v>21583</v>
      </c>
      <c r="C4498" s="376" t="s">
        <v>3602</v>
      </c>
      <c r="D4498" s="376" t="s">
        <v>3603</v>
      </c>
      <c r="E4498" s="376" t="s">
        <v>6961</v>
      </c>
      <c r="F4498" s="488"/>
    </row>
    <row r="4499" ht="15.75" customHeight="1">
      <c r="A4499" s="376">
        <v>7121.0</v>
      </c>
      <c r="B4499" s="380" t="s">
        <v>21586</v>
      </c>
      <c r="C4499" s="376" t="s">
        <v>3602</v>
      </c>
      <c r="D4499" s="376" t="s">
        <v>3603</v>
      </c>
      <c r="E4499" s="376" t="s">
        <v>21590</v>
      </c>
      <c r="F4499" s="487"/>
    </row>
    <row r="4500" ht="15.75" customHeight="1">
      <c r="A4500" s="376">
        <v>7137.0</v>
      </c>
      <c r="B4500" s="380" t="s">
        <v>21593</v>
      </c>
      <c r="C4500" s="376" t="s">
        <v>3602</v>
      </c>
      <c r="D4500" s="376" t="s">
        <v>3603</v>
      </c>
      <c r="E4500" s="376" t="s">
        <v>21596</v>
      </c>
      <c r="F4500" s="488"/>
    </row>
    <row r="4501" ht="15.75" customHeight="1">
      <c r="A4501" s="376">
        <v>7122.0</v>
      </c>
      <c r="B4501" s="380" t="s">
        <v>21599</v>
      </c>
      <c r="C4501" s="376" t="s">
        <v>3602</v>
      </c>
      <c r="D4501" s="376" t="s">
        <v>3603</v>
      </c>
      <c r="E4501" s="376" t="s">
        <v>21602</v>
      </c>
      <c r="F4501" s="487"/>
    </row>
    <row r="4502" ht="15.75" customHeight="1">
      <c r="A4502" s="376">
        <v>7114.0</v>
      </c>
      <c r="B4502" s="380" t="s">
        <v>21605</v>
      </c>
      <c r="C4502" s="376" t="s">
        <v>3602</v>
      </c>
      <c r="D4502" s="376" t="s">
        <v>3603</v>
      </c>
      <c r="E4502" s="376" t="s">
        <v>9033</v>
      </c>
      <c r="F4502" s="488"/>
    </row>
    <row r="4503" ht="15.75" customHeight="1">
      <c r="A4503" s="376">
        <v>7109.0</v>
      </c>
      <c r="B4503" s="380" t="s">
        <v>21608</v>
      </c>
      <c r="C4503" s="376" t="s">
        <v>3602</v>
      </c>
      <c r="D4503" s="376" t="s">
        <v>3603</v>
      </c>
      <c r="E4503" s="376" t="s">
        <v>6937</v>
      </c>
      <c r="F4503" s="487"/>
    </row>
    <row r="4504" ht="15.75" customHeight="1">
      <c r="A4504" s="376">
        <v>7135.0</v>
      </c>
      <c r="B4504" s="380" t="s">
        <v>21613</v>
      </c>
      <c r="C4504" s="376" t="s">
        <v>3602</v>
      </c>
      <c r="D4504" s="376" t="s">
        <v>3603</v>
      </c>
      <c r="E4504" s="376" t="s">
        <v>3079</v>
      </c>
      <c r="F4504" s="488"/>
    </row>
    <row r="4505" ht="15.75" customHeight="1">
      <c r="A4505" s="376">
        <v>37947.0</v>
      </c>
      <c r="B4505" s="380" t="s">
        <v>21615</v>
      </c>
      <c r="C4505" s="376" t="s">
        <v>3602</v>
      </c>
      <c r="D4505" s="376" t="s">
        <v>3603</v>
      </c>
      <c r="E4505" s="376" t="s">
        <v>21618</v>
      </c>
      <c r="F4505" s="487"/>
    </row>
    <row r="4506" ht="15.75" customHeight="1">
      <c r="A4506" s="376">
        <v>7103.0</v>
      </c>
      <c r="B4506" s="380" t="s">
        <v>21619</v>
      </c>
      <c r="C4506" s="376" t="s">
        <v>3602</v>
      </c>
      <c r="D4506" s="376" t="s">
        <v>3603</v>
      </c>
      <c r="E4506" s="376" t="s">
        <v>15107</v>
      </c>
      <c r="F4506" s="488"/>
    </row>
    <row r="4507" ht="15.75" customHeight="1">
      <c r="A4507" s="376">
        <v>40419.0</v>
      </c>
      <c r="B4507" s="380" t="s">
        <v>21624</v>
      </c>
      <c r="C4507" s="376" t="s">
        <v>3602</v>
      </c>
      <c r="D4507" s="376" t="s">
        <v>3629</v>
      </c>
      <c r="E4507" s="376" t="s">
        <v>21627</v>
      </c>
      <c r="F4507" s="487"/>
    </row>
    <row r="4508" ht="15.75" customHeight="1">
      <c r="A4508" s="376">
        <v>40420.0</v>
      </c>
      <c r="B4508" s="380" t="s">
        <v>21630</v>
      </c>
      <c r="C4508" s="376" t="s">
        <v>3602</v>
      </c>
      <c r="D4508" s="376" t="s">
        <v>3629</v>
      </c>
      <c r="E4508" s="376" t="s">
        <v>21631</v>
      </c>
      <c r="F4508" s="488"/>
    </row>
    <row r="4509" ht="15.75" customHeight="1">
      <c r="A4509" s="376">
        <v>40421.0</v>
      </c>
      <c r="B4509" s="380" t="s">
        <v>21634</v>
      </c>
      <c r="C4509" s="376" t="s">
        <v>3602</v>
      </c>
      <c r="D4509" s="376" t="s">
        <v>3629</v>
      </c>
      <c r="E4509" s="376" t="s">
        <v>21635</v>
      </c>
      <c r="F4509" s="487"/>
    </row>
    <row r="4510" ht="15.75" customHeight="1">
      <c r="A4510" s="376">
        <v>7126.0</v>
      </c>
      <c r="B4510" s="380" t="s">
        <v>21637</v>
      </c>
      <c r="C4510" s="376" t="s">
        <v>3602</v>
      </c>
      <c r="D4510" s="376" t="s">
        <v>3603</v>
      </c>
      <c r="E4510" s="376" t="s">
        <v>14768</v>
      </c>
      <c r="F4510" s="488"/>
    </row>
    <row r="4511" ht="15.75" customHeight="1">
      <c r="A4511" s="376">
        <v>38905.0</v>
      </c>
      <c r="B4511" s="380" t="s">
        <v>21641</v>
      </c>
      <c r="C4511" s="376" t="s">
        <v>3602</v>
      </c>
      <c r="D4511" s="376" t="s">
        <v>3629</v>
      </c>
      <c r="E4511" s="376" t="s">
        <v>21643</v>
      </c>
      <c r="F4511" s="487"/>
    </row>
    <row r="4512" ht="15.75" customHeight="1">
      <c r="A4512" s="376">
        <v>38907.0</v>
      </c>
      <c r="B4512" s="380" t="s">
        <v>21646</v>
      </c>
      <c r="C4512" s="376" t="s">
        <v>3602</v>
      </c>
      <c r="D4512" s="376" t="s">
        <v>3629</v>
      </c>
      <c r="E4512" s="376" t="s">
        <v>13979</v>
      </c>
      <c r="F4512" s="488"/>
    </row>
    <row r="4513" ht="15.75" customHeight="1">
      <c r="A4513" s="376">
        <v>38908.0</v>
      </c>
      <c r="B4513" s="380" t="s">
        <v>21649</v>
      </c>
      <c r="C4513" s="376" t="s">
        <v>3602</v>
      </c>
      <c r="D4513" s="376" t="s">
        <v>3629</v>
      </c>
      <c r="E4513" s="376" t="s">
        <v>21650</v>
      </c>
      <c r="F4513" s="487"/>
    </row>
    <row r="4514" ht="15.75" customHeight="1">
      <c r="A4514" s="376">
        <v>38909.0</v>
      </c>
      <c r="B4514" s="380" t="s">
        <v>21652</v>
      </c>
      <c r="C4514" s="376" t="s">
        <v>3602</v>
      </c>
      <c r="D4514" s="376" t="s">
        <v>3629</v>
      </c>
      <c r="E4514" s="376" t="s">
        <v>21654</v>
      </c>
      <c r="F4514" s="488"/>
    </row>
    <row r="4515" ht="15.75" customHeight="1">
      <c r="A4515" s="376">
        <v>38910.0</v>
      </c>
      <c r="B4515" s="380" t="s">
        <v>21655</v>
      </c>
      <c r="C4515" s="376" t="s">
        <v>3602</v>
      </c>
      <c r="D4515" s="376" t="s">
        <v>3629</v>
      </c>
      <c r="E4515" s="376" t="s">
        <v>21658</v>
      </c>
      <c r="F4515" s="487"/>
    </row>
    <row r="4516" ht="15.75" customHeight="1">
      <c r="A4516" s="376">
        <v>38897.0</v>
      </c>
      <c r="B4516" s="380" t="s">
        <v>21659</v>
      </c>
      <c r="C4516" s="376" t="s">
        <v>3602</v>
      </c>
      <c r="D4516" s="376" t="s">
        <v>3629</v>
      </c>
      <c r="E4516" s="376" t="s">
        <v>9174</v>
      </c>
      <c r="F4516" s="488"/>
    </row>
    <row r="4517" ht="15.75" customHeight="1">
      <c r="A4517" s="376">
        <v>38899.0</v>
      </c>
      <c r="B4517" s="380" t="s">
        <v>21662</v>
      </c>
      <c r="C4517" s="376" t="s">
        <v>3602</v>
      </c>
      <c r="D4517" s="376" t="s">
        <v>3629</v>
      </c>
      <c r="E4517" s="376" t="s">
        <v>5448</v>
      </c>
      <c r="F4517" s="487"/>
    </row>
    <row r="4518" ht="15.75" customHeight="1">
      <c r="A4518" s="376">
        <v>38900.0</v>
      </c>
      <c r="B4518" s="380" t="s">
        <v>21666</v>
      </c>
      <c r="C4518" s="376" t="s">
        <v>3602</v>
      </c>
      <c r="D4518" s="376" t="s">
        <v>3629</v>
      </c>
      <c r="E4518" s="376" t="s">
        <v>4259</v>
      </c>
      <c r="F4518" s="488"/>
    </row>
    <row r="4519" ht="15.75" customHeight="1">
      <c r="A4519" s="376">
        <v>38901.0</v>
      </c>
      <c r="B4519" s="380" t="s">
        <v>21672</v>
      </c>
      <c r="C4519" s="376" t="s">
        <v>3602</v>
      </c>
      <c r="D4519" s="376" t="s">
        <v>3629</v>
      </c>
      <c r="E4519" s="376" t="s">
        <v>21674</v>
      </c>
      <c r="F4519" s="487"/>
    </row>
    <row r="4520" ht="15.75" customHeight="1">
      <c r="A4520" s="376">
        <v>38904.0</v>
      </c>
      <c r="B4520" s="380" t="s">
        <v>21677</v>
      </c>
      <c r="C4520" s="376" t="s">
        <v>3602</v>
      </c>
      <c r="D4520" s="376" t="s">
        <v>3629</v>
      </c>
      <c r="E4520" s="376" t="s">
        <v>17769</v>
      </c>
      <c r="F4520" s="488"/>
    </row>
    <row r="4521" ht="15.75" customHeight="1">
      <c r="A4521" s="376">
        <v>38903.0</v>
      </c>
      <c r="B4521" s="380" t="s">
        <v>21681</v>
      </c>
      <c r="C4521" s="376" t="s">
        <v>3602</v>
      </c>
      <c r="D4521" s="376" t="s">
        <v>3629</v>
      </c>
      <c r="E4521" s="376" t="s">
        <v>19870</v>
      </c>
      <c r="F4521" s="487"/>
    </row>
    <row r="4522" ht="15.75" customHeight="1">
      <c r="A4522" s="376">
        <v>7091.0</v>
      </c>
      <c r="B4522" s="380" t="s">
        <v>21686</v>
      </c>
      <c r="C4522" s="376" t="s">
        <v>3602</v>
      </c>
      <c r="D4522" s="376" t="s">
        <v>3603</v>
      </c>
      <c r="E4522" s="376" t="s">
        <v>21688</v>
      </c>
      <c r="F4522" s="488"/>
    </row>
    <row r="4523" ht="15.75" customHeight="1">
      <c r="A4523" s="376">
        <v>11655.0</v>
      </c>
      <c r="B4523" s="380" t="s">
        <v>21692</v>
      </c>
      <c r="C4523" s="376" t="s">
        <v>3602</v>
      </c>
      <c r="D4523" s="376" t="s">
        <v>3603</v>
      </c>
      <c r="E4523" s="376" t="s">
        <v>2660</v>
      </c>
      <c r="F4523" s="487"/>
    </row>
    <row r="4524" ht="15.75" customHeight="1">
      <c r="A4524" s="376">
        <v>11656.0</v>
      </c>
      <c r="B4524" s="380" t="s">
        <v>21695</v>
      </c>
      <c r="C4524" s="376" t="s">
        <v>3602</v>
      </c>
      <c r="D4524" s="376" t="s">
        <v>3603</v>
      </c>
      <c r="E4524" s="376" t="s">
        <v>13493</v>
      </c>
      <c r="F4524" s="488"/>
    </row>
    <row r="4525" ht="15.75" customHeight="1">
      <c r="A4525" s="376">
        <v>37948.0</v>
      </c>
      <c r="B4525" s="380" t="s">
        <v>21700</v>
      </c>
      <c r="C4525" s="376" t="s">
        <v>3602</v>
      </c>
      <c r="D4525" s="376" t="s">
        <v>3603</v>
      </c>
      <c r="E4525" s="376" t="s">
        <v>16032</v>
      </c>
      <c r="F4525" s="487"/>
    </row>
    <row r="4526" ht="15.75" customHeight="1">
      <c r="A4526" s="376">
        <v>7097.0</v>
      </c>
      <c r="B4526" s="380" t="s">
        <v>21705</v>
      </c>
      <c r="C4526" s="376" t="s">
        <v>3602</v>
      </c>
      <c r="D4526" s="376" t="s">
        <v>3603</v>
      </c>
      <c r="E4526" s="376" t="s">
        <v>12154</v>
      </c>
      <c r="F4526" s="488"/>
    </row>
    <row r="4527" ht="15.75" customHeight="1">
      <c r="A4527" s="376">
        <v>11657.0</v>
      </c>
      <c r="B4527" s="380" t="s">
        <v>21710</v>
      </c>
      <c r="C4527" s="376" t="s">
        <v>3602</v>
      </c>
      <c r="D4527" s="376" t="s">
        <v>3603</v>
      </c>
      <c r="E4527" s="376" t="s">
        <v>13947</v>
      </c>
      <c r="F4527" s="487"/>
    </row>
    <row r="4528" ht="15.75" customHeight="1">
      <c r="A4528" s="376">
        <v>11658.0</v>
      </c>
      <c r="B4528" s="380" t="s">
        <v>21715</v>
      </c>
      <c r="C4528" s="376" t="s">
        <v>3602</v>
      </c>
      <c r="D4528" s="376" t="s">
        <v>3603</v>
      </c>
      <c r="E4528" s="376" t="s">
        <v>15763</v>
      </c>
      <c r="F4528" s="488"/>
    </row>
    <row r="4529" ht="15.75" customHeight="1">
      <c r="A4529" s="376">
        <v>7146.0</v>
      </c>
      <c r="B4529" s="380" t="s">
        <v>21717</v>
      </c>
      <c r="C4529" s="376" t="s">
        <v>3602</v>
      </c>
      <c r="D4529" s="376" t="s">
        <v>3603</v>
      </c>
      <c r="E4529" s="376" t="s">
        <v>21720</v>
      </c>
      <c r="F4529" s="487"/>
    </row>
    <row r="4530" ht="15.75" customHeight="1">
      <c r="A4530" s="376">
        <v>7138.0</v>
      </c>
      <c r="B4530" s="380" t="s">
        <v>21721</v>
      </c>
      <c r="C4530" s="376" t="s">
        <v>3602</v>
      </c>
      <c r="D4530" s="376" t="s">
        <v>3603</v>
      </c>
      <c r="E4530" s="376" t="s">
        <v>3813</v>
      </c>
      <c r="F4530" s="488"/>
    </row>
    <row r="4531" ht="15.75" customHeight="1">
      <c r="A4531" s="376">
        <v>7139.0</v>
      </c>
      <c r="B4531" s="380" t="s">
        <v>21725</v>
      </c>
      <c r="C4531" s="376" t="s">
        <v>3602</v>
      </c>
      <c r="D4531" s="376" t="s">
        <v>3603</v>
      </c>
      <c r="E4531" s="376" t="s">
        <v>6627</v>
      </c>
      <c r="F4531" s="487"/>
    </row>
    <row r="4532" ht="15.75" customHeight="1">
      <c r="A4532" s="376">
        <v>7140.0</v>
      </c>
      <c r="B4532" s="380" t="s">
        <v>21727</v>
      </c>
      <c r="C4532" s="376" t="s">
        <v>3602</v>
      </c>
      <c r="D4532" s="376" t="s">
        <v>3603</v>
      </c>
      <c r="E4532" s="376" t="s">
        <v>3854</v>
      </c>
      <c r="F4532" s="488"/>
    </row>
    <row r="4533" ht="15.75" customHeight="1">
      <c r="A4533" s="376">
        <v>7141.0</v>
      </c>
      <c r="B4533" s="380" t="s">
        <v>21730</v>
      </c>
      <c r="C4533" s="376" t="s">
        <v>3602</v>
      </c>
      <c r="D4533" s="376" t="s">
        <v>3603</v>
      </c>
      <c r="E4533" s="376" t="s">
        <v>13513</v>
      </c>
      <c r="F4533" s="487"/>
    </row>
    <row r="4534" ht="15.75" customHeight="1">
      <c r="A4534" s="376">
        <v>7143.0</v>
      </c>
      <c r="B4534" s="380" t="s">
        <v>21732</v>
      </c>
      <c r="C4534" s="376" t="s">
        <v>3602</v>
      </c>
      <c r="D4534" s="376" t="s">
        <v>3603</v>
      </c>
      <c r="E4534" s="376" t="s">
        <v>8157</v>
      </c>
      <c r="F4534" s="488"/>
    </row>
    <row r="4535" ht="15.75" customHeight="1">
      <c r="A4535" s="376">
        <v>7144.0</v>
      </c>
      <c r="B4535" s="380" t="s">
        <v>21736</v>
      </c>
      <c r="C4535" s="376" t="s">
        <v>3602</v>
      </c>
      <c r="D4535" s="376" t="s">
        <v>3603</v>
      </c>
      <c r="E4535" s="376" t="s">
        <v>21738</v>
      </c>
      <c r="F4535" s="487"/>
    </row>
    <row r="4536" ht="15.75" customHeight="1">
      <c r="A4536" s="376">
        <v>7145.0</v>
      </c>
      <c r="B4536" s="380" t="s">
        <v>21739</v>
      </c>
      <c r="C4536" s="376" t="s">
        <v>3602</v>
      </c>
      <c r="D4536" s="376" t="s">
        <v>3603</v>
      </c>
      <c r="E4536" s="376" t="s">
        <v>21741</v>
      </c>
      <c r="F4536" s="488"/>
    </row>
    <row r="4537" ht="15.75" customHeight="1">
      <c r="A4537" s="376">
        <v>7142.0</v>
      </c>
      <c r="B4537" s="380" t="s">
        <v>21744</v>
      </c>
      <c r="C4537" s="376" t="s">
        <v>3602</v>
      </c>
      <c r="D4537" s="376" t="s">
        <v>3603</v>
      </c>
      <c r="E4537" s="376" t="s">
        <v>13681</v>
      </c>
      <c r="F4537" s="487"/>
    </row>
    <row r="4538" ht="15.75" customHeight="1">
      <c r="A4538" s="376">
        <v>3593.0</v>
      </c>
      <c r="B4538" s="380" t="s">
        <v>21748</v>
      </c>
      <c r="C4538" s="376" t="s">
        <v>3602</v>
      </c>
      <c r="D4538" s="376" t="s">
        <v>3603</v>
      </c>
      <c r="E4538" s="376" t="s">
        <v>21749</v>
      </c>
      <c r="F4538" s="488"/>
    </row>
    <row r="4539" ht="15.75" customHeight="1">
      <c r="A4539" s="376">
        <v>3588.0</v>
      </c>
      <c r="B4539" s="380" t="s">
        <v>21751</v>
      </c>
      <c r="C4539" s="376" t="s">
        <v>3602</v>
      </c>
      <c r="D4539" s="376" t="s">
        <v>3603</v>
      </c>
      <c r="E4539" s="376" t="s">
        <v>21753</v>
      </c>
      <c r="F4539" s="487"/>
    </row>
    <row r="4540" ht="15.75" customHeight="1">
      <c r="A4540" s="376">
        <v>3585.0</v>
      </c>
      <c r="B4540" s="380" t="s">
        <v>21754</v>
      </c>
      <c r="C4540" s="376" t="s">
        <v>3602</v>
      </c>
      <c r="D4540" s="376" t="s">
        <v>3603</v>
      </c>
      <c r="E4540" s="376" t="s">
        <v>21756</v>
      </c>
      <c r="F4540" s="488"/>
    </row>
    <row r="4541" ht="15.75" customHeight="1">
      <c r="A4541" s="376">
        <v>3587.0</v>
      </c>
      <c r="B4541" s="380" t="s">
        <v>21759</v>
      </c>
      <c r="C4541" s="376" t="s">
        <v>3602</v>
      </c>
      <c r="D4541" s="376" t="s">
        <v>3603</v>
      </c>
      <c r="E4541" s="376" t="s">
        <v>21760</v>
      </c>
      <c r="F4541" s="487"/>
    </row>
    <row r="4542" ht="15.75" customHeight="1">
      <c r="A4542" s="376">
        <v>3590.0</v>
      </c>
      <c r="B4542" s="380" t="s">
        <v>21763</v>
      </c>
      <c r="C4542" s="376" t="s">
        <v>3602</v>
      </c>
      <c r="D4542" s="376" t="s">
        <v>3603</v>
      </c>
      <c r="E4542" s="376" t="s">
        <v>21765</v>
      </c>
      <c r="F4542" s="488"/>
    </row>
    <row r="4543" ht="15.75" customHeight="1">
      <c r="A4543" s="376">
        <v>3589.0</v>
      </c>
      <c r="B4543" s="380" t="s">
        <v>21769</v>
      </c>
      <c r="C4543" s="376" t="s">
        <v>3602</v>
      </c>
      <c r="D4543" s="376" t="s">
        <v>3603</v>
      </c>
      <c r="E4543" s="376" t="s">
        <v>21770</v>
      </c>
      <c r="F4543" s="487"/>
    </row>
    <row r="4544" ht="15.75" customHeight="1">
      <c r="A4544" s="376">
        <v>3586.0</v>
      </c>
      <c r="B4544" s="380" t="s">
        <v>21773</v>
      </c>
      <c r="C4544" s="376" t="s">
        <v>3602</v>
      </c>
      <c r="D4544" s="376" t="s">
        <v>3603</v>
      </c>
      <c r="E4544" s="376" t="s">
        <v>15824</v>
      </c>
      <c r="F4544" s="488"/>
    </row>
    <row r="4545" ht="15.75" customHeight="1">
      <c r="A4545" s="376">
        <v>3592.0</v>
      </c>
      <c r="B4545" s="380" t="s">
        <v>21777</v>
      </c>
      <c r="C4545" s="376" t="s">
        <v>3602</v>
      </c>
      <c r="D4545" s="376" t="s">
        <v>3603</v>
      </c>
      <c r="E4545" s="376" t="s">
        <v>21780</v>
      </c>
      <c r="F4545" s="487"/>
    </row>
    <row r="4546" ht="15.75" customHeight="1">
      <c r="A4546" s="376">
        <v>3591.0</v>
      </c>
      <c r="B4546" s="380" t="s">
        <v>21781</v>
      </c>
      <c r="C4546" s="376" t="s">
        <v>3602</v>
      </c>
      <c r="D4546" s="376" t="s">
        <v>3603</v>
      </c>
      <c r="E4546" s="376" t="s">
        <v>21782</v>
      </c>
      <c r="F4546" s="488"/>
    </row>
    <row r="4547" ht="15.75" customHeight="1">
      <c r="A4547" s="376">
        <v>40396.0</v>
      </c>
      <c r="B4547" s="380" t="s">
        <v>21785</v>
      </c>
      <c r="C4547" s="376" t="s">
        <v>3602</v>
      </c>
      <c r="D4547" s="376" t="s">
        <v>3603</v>
      </c>
      <c r="E4547" s="376" t="s">
        <v>21787</v>
      </c>
      <c r="F4547" s="487"/>
    </row>
    <row r="4548" ht="15.75" customHeight="1">
      <c r="A4548" s="376">
        <v>40395.0</v>
      </c>
      <c r="B4548" s="380" t="s">
        <v>21788</v>
      </c>
      <c r="C4548" s="376" t="s">
        <v>3602</v>
      </c>
      <c r="D4548" s="376" t="s">
        <v>3603</v>
      </c>
      <c r="E4548" s="376" t="s">
        <v>21791</v>
      </c>
      <c r="F4548" s="488"/>
    </row>
    <row r="4549" ht="15.75" customHeight="1">
      <c r="A4549" s="376">
        <v>40392.0</v>
      </c>
      <c r="B4549" s="380" t="s">
        <v>21793</v>
      </c>
      <c r="C4549" s="376" t="s">
        <v>3602</v>
      </c>
      <c r="D4549" s="376" t="s">
        <v>3603</v>
      </c>
      <c r="E4549" s="376" t="s">
        <v>21795</v>
      </c>
      <c r="F4549" s="487"/>
    </row>
    <row r="4550" ht="15.75" customHeight="1">
      <c r="A4550" s="376">
        <v>40394.0</v>
      </c>
      <c r="B4550" s="380" t="s">
        <v>21798</v>
      </c>
      <c r="C4550" s="376" t="s">
        <v>3602</v>
      </c>
      <c r="D4550" s="376" t="s">
        <v>3603</v>
      </c>
      <c r="E4550" s="376" t="s">
        <v>21799</v>
      </c>
      <c r="F4550" s="488"/>
    </row>
    <row r="4551" ht="15.75" customHeight="1">
      <c r="A4551" s="376">
        <v>40398.0</v>
      </c>
      <c r="B4551" s="380" t="s">
        <v>21802</v>
      </c>
      <c r="C4551" s="376" t="s">
        <v>3602</v>
      </c>
      <c r="D4551" s="376" t="s">
        <v>3603</v>
      </c>
      <c r="E4551" s="376" t="s">
        <v>21803</v>
      </c>
      <c r="F4551" s="487"/>
    </row>
    <row r="4552" ht="15.75" customHeight="1">
      <c r="A4552" s="376">
        <v>40397.0</v>
      </c>
      <c r="B4552" s="380" t="s">
        <v>21804</v>
      </c>
      <c r="C4552" s="376" t="s">
        <v>3602</v>
      </c>
      <c r="D4552" s="376" t="s">
        <v>3603</v>
      </c>
      <c r="E4552" s="376" t="s">
        <v>15965</v>
      </c>
      <c r="F4552" s="488"/>
    </row>
    <row r="4553" ht="15.75" customHeight="1">
      <c r="A4553" s="376">
        <v>40393.0</v>
      </c>
      <c r="B4553" s="380" t="s">
        <v>21807</v>
      </c>
      <c r="C4553" s="376" t="s">
        <v>3602</v>
      </c>
      <c r="D4553" s="376" t="s">
        <v>3603</v>
      </c>
      <c r="E4553" s="376" t="s">
        <v>19542</v>
      </c>
      <c r="F4553" s="487"/>
    </row>
    <row r="4554" ht="15.75" customHeight="1">
      <c r="A4554" s="376">
        <v>40399.0</v>
      </c>
      <c r="B4554" s="380" t="s">
        <v>21809</v>
      </c>
      <c r="C4554" s="376" t="s">
        <v>3602</v>
      </c>
      <c r="D4554" s="376" t="s">
        <v>3603</v>
      </c>
      <c r="E4554" s="376" t="s">
        <v>21810</v>
      </c>
      <c r="F4554" s="488"/>
    </row>
    <row r="4555" ht="15.75" customHeight="1">
      <c r="A4555" s="376">
        <v>39322.0</v>
      </c>
      <c r="B4555" s="380" t="s">
        <v>21813</v>
      </c>
      <c r="C4555" s="376" t="s">
        <v>3602</v>
      </c>
      <c r="D4555" s="376" t="s">
        <v>3629</v>
      </c>
      <c r="E4555" s="376" t="s">
        <v>11309</v>
      </c>
      <c r="F4555" s="487"/>
    </row>
    <row r="4556" ht="15.75" customHeight="1">
      <c r="A4556" s="376">
        <v>39289.0</v>
      </c>
      <c r="B4556" s="380" t="s">
        <v>21815</v>
      </c>
      <c r="C4556" s="376" t="s">
        <v>3602</v>
      </c>
      <c r="D4556" s="376" t="s">
        <v>3629</v>
      </c>
      <c r="E4556" s="376" t="s">
        <v>19811</v>
      </c>
      <c r="F4556" s="488"/>
    </row>
    <row r="4557" ht="15.75" customHeight="1">
      <c r="A4557" s="376">
        <v>39290.0</v>
      </c>
      <c r="B4557" s="380" t="s">
        <v>21819</v>
      </c>
      <c r="C4557" s="376" t="s">
        <v>3602</v>
      </c>
      <c r="D4557" s="376" t="s">
        <v>3629</v>
      </c>
      <c r="E4557" s="376" t="s">
        <v>18651</v>
      </c>
      <c r="F4557" s="487"/>
    </row>
    <row r="4558" ht="15.75" customHeight="1">
      <c r="A4558" s="376">
        <v>39291.0</v>
      </c>
      <c r="B4558" s="380" t="s">
        <v>21821</v>
      </c>
      <c r="C4558" s="376" t="s">
        <v>3602</v>
      </c>
      <c r="D4558" s="376" t="s">
        <v>3629</v>
      </c>
      <c r="E4558" s="376" t="s">
        <v>21824</v>
      </c>
      <c r="F4558" s="488"/>
    </row>
    <row r="4559" ht="15.75" customHeight="1">
      <c r="A4559" s="376">
        <v>20174.0</v>
      </c>
      <c r="B4559" s="380" t="s">
        <v>21826</v>
      </c>
      <c r="C4559" s="376" t="s">
        <v>3602</v>
      </c>
      <c r="D4559" s="376" t="s">
        <v>3603</v>
      </c>
      <c r="E4559" s="376" t="s">
        <v>21147</v>
      </c>
      <c r="F4559" s="487"/>
    </row>
    <row r="4560" ht="15.75" customHeight="1">
      <c r="A4560" s="376">
        <v>41892.0</v>
      </c>
      <c r="B4560" s="380" t="s">
        <v>21831</v>
      </c>
      <c r="C4560" s="376" t="s">
        <v>3602</v>
      </c>
      <c r="D4560" s="376" t="s">
        <v>3629</v>
      </c>
      <c r="E4560" s="376" t="s">
        <v>21833</v>
      </c>
      <c r="F4560" s="488"/>
    </row>
    <row r="4561" ht="15.75" customHeight="1">
      <c r="A4561" s="376">
        <v>7048.0</v>
      </c>
      <c r="B4561" s="380" t="s">
        <v>21835</v>
      </c>
      <c r="C4561" s="376" t="s">
        <v>3602</v>
      </c>
      <c r="D4561" s="376" t="s">
        <v>3629</v>
      </c>
      <c r="E4561" s="376" t="s">
        <v>21837</v>
      </c>
      <c r="F4561" s="487"/>
    </row>
    <row r="4562" ht="15.75" customHeight="1">
      <c r="A4562" s="376">
        <v>7088.0</v>
      </c>
      <c r="B4562" s="380" t="s">
        <v>21839</v>
      </c>
      <c r="C4562" s="376" t="s">
        <v>3602</v>
      </c>
      <c r="D4562" s="376" t="s">
        <v>3629</v>
      </c>
      <c r="E4562" s="376" t="s">
        <v>5930</v>
      </c>
      <c r="F4562" s="488"/>
    </row>
    <row r="4563" ht="15.75" customHeight="1">
      <c r="A4563" s="376">
        <v>20179.0</v>
      </c>
      <c r="B4563" s="380" t="s">
        <v>21842</v>
      </c>
      <c r="C4563" s="376" t="s">
        <v>3602</v>
      </c>
      <c r="D4563" s="376" t="s">
        <v>3603</v>
      </c>
      <c r="E4563" s="376" t="s">
        <v>12892</v>
      </c>
      <c r="F4563" s="487"/>
    </row>
    <row r="4564" ht="15.75" customHeight="1">
      <c r="A4564" s="376">
        <v>20178.0</v>
      </c>
      <c r="B4564" s="380" t="s">
        <v>21846</v>
      </c>
      <c r="C4564" s="376" t="s">
        <v>3602</v>
      </c>
      <c r="D4564" s="376" t="s">
        <v>3603</v>
      </c>
      <c r="E4564" s="376" t="s">
        <v>5399</v>
      </c>
      <c r="F4564" s="488"/>
    </row>
    <row r="4565" ht="15.75" customHeight="1">
      <c r="A4565" s="376">
        <v>20180.0</v>
      </c>
      <c r="B4565" s="380" t="s">
        <v>21849</v>
      </c>
      <c r="C4565" s="376" t="s">
        <v>3602</v>
      </c>
      <c r="D4565" s="376" t="s">
        <v>3603</v>
      </c>
      <c r="E4565" s="376" t="s">
        <v>21851</v>
      </c>
      <c r="F4565" s="487"/>
    </row>
    <row r="4566" ht="15.75" customHeight="1">
      <c r="A4566" s="376">
        <v>20181.0</v>
      </c>
      <c r="B4566" s="380" t="s">
        <v>21852</v>
      </c>
      <c r="C4566" s="376" t="s">
        <v>3602</v>
      </c>
      <c r="D4566" s="376" t="s">
        <v>3603</v>
      </c>
      <c r="E4566" s="376" t="s">
        <v>21855</v>
      </c>
      <c r="F4566" s="488"/>
    </row>
    <row r="4567" ht="15.75" customHeight="1">
      <c r="A4567" s="376">
        <v>20177.0</v>
      </c>
      <c r="B4567" s="380" t="s">
        <v>21857</v>
      </c>
      <c r="C4567" s="376" t="s">
        <v>3602</v>
      </c>
      <c r="D4567" s="376" t="s">
        <v>3603</v>
      </c>
      <c r="E4567" s="376" t="s">
        <v>8708</v>
      </c>
      <c r="F4567" s="487"/>
    </row>
    <row r="4568" ht="15.75" customHeight="1">
      <c r="A4568" s="376">
        <v>7082.0</v>
      </c>
      <c r="B4568" s="380" t="s">
        <v>21860</v>
      </c>
      <c r="C4568" s="376" t="s">
        <v>3602</v>
      </c>
      <c r="D4568" s="376" t="s">
        <v>3629</v>
      </c>
      <c r="E4568" s="376" t="s">
        <v>21862</v>
      </c>
      <c r="F4568" s="488"/>
    </row>
    <row r="4569" ht="15.75" customHeight="1">
      <c r="A4569" s="376">
        <v>42707.0</v>
      </c>
      <c r="B4569" s="380" t="s">
        <v>21864</v>
      </c>
      <c r="C4569" s="376" t="s">
        <v>3602</v>
      </c>
      <c r="D4569" s="376" t="s">
        <v>3629</v>
      </c>
      <c r="E4569" s="376" t="s">
        <v>21866</v>
      </c>
      <c r="F4569" s="487"/>
    </row>
    <row r="4570" ht="15.75" customHeight="1">
      <c r="A4570" s="376">
        <v>7069.0</v>
      </c>
      <c r="B4570" s="380" t="s">
        <v>21868</v>
      </c>
      <c r="C4570" s="376" t="s">
        <v>3602</v>
      </c>
      <c r="D4570" s="376" t="s">
        <v>3629</v>
      </c>
      <c r="E4570" s="376" t="s">
        <v>21869</v>
      </c>
      <c r="F4570" s="488"/>
    </row>
    <row r="4571" ht="15.75" customHeight="1">
      <c r="A4571" s="376">
        <v>42708.0</v>
      </c>
      <c r="B4571" s="380" t="s">
        <v>21872</v>
      </c>
      <c r="C4571" s="376" t="s">
        <v>3602</v>
      </c>
      <c r="D4571" s="376" t="s">
        <v>3629</v>
      </c>
      <c r="E4571" s="376" t="s">
        <v>21874</v>
      </c>
      <c r="F4571" s="487"/>
    </row>
    <row r="4572" ht="15.75" customHeight="1">
      <c r="A4572" s="376">
        <v>7070.0</v>
      </c>
      <c r="B4572" s="380" t="s">
        <v>21876</v>
      </c>
      <c r="C4572" s="376" t="s">
        <v>3602</v>
      </c>
      <c r="D4572" s="376" t="s">
        <v>3629</v>
      </c>
      <c r="E4572" s="376" t="s">
        <v>21878</v>
      </c>
      <c r="F4572" s="488"/>
    </row>
    <row r="4573" ht="15.75" customHeight="1">
      <c r="A4573" s="376">
        <v>42709.0</v>
      </c>
      <c r="B4573" s="380" t="s">
        <v>21880</v>
      </c>
      <c r="C4573" s="376" t="s">
        <v>3602</v>
      </c>
      <c r="D4573" s="376" t="s">
        <v>3629</v>
      </c>
      <c r="E4573" s="376" t="s">
        <v>21882</v>
      </c>
      <c r="F4573" s="487"/>
    </row>
    <row r="4574" ht="15.75" customHeight="1">
      <c r="A4574" s="376">
        <v>42710.0</v>
      </c>
      <c r="B4574" s="380" t="s">
        <v>21885</v>
      </c>
      <c r="C4574" s="376" t="s">
        <v>3602</v>
      </c>
      <c r="D4574" s="376" t="s">
        <v>3629</v>
      </c>
      <c r="E4574" s="376" t="s">
        <v>21886</v>
      </c>
      <c r="F4574" s="488"/>
    </row>
    <row r="4575" ht="15.75" customHeight="1">
      <c r="A4575" s="376">
        <v>42716.0</v>
      </c>
      <c r="B4575" s="380" t="s">
        <v>21889</v>
      </c>
      <c r="C4575" s="376" t="s">
        <v>3602</v>
      </c>
      <c r="D4575" s="376" t="s">
        <v>3629</v>
      </c>
      <c r="E4575" s="376" t="s">
        <v>21891</v>
      </c>
      <c r="F4575" s="487"/>
    </row>
    <row r="4576" ht="15.75" customHeight="1">
      <c r="A4576" s="376">
        <v>20172.0</v>
      </c>
      <c r="B4576" s="380" t="s">
        <v>21892</v>
      </c>
      <c r="C4576" s="376" t="s">
        <v>3602</v>
      </c>
      <c r="D4576" s="376" t="s">
        <v>3629</v>
      </c>
      <c r="E4576" s="376" t="s">
        <v>21895</v>
      </c>
      <c r="F4576" s="488"/>
    </row>
    <row r="4577" ht="15.75" customHeight="1">
      <c r="A4577" s="376">
        <v>40945.0</v>
      </c>
      <c r="B4577" s="380" t="s">
        <v>21897</v>
      </c>
      <c r="C4577" s="376" t="s">
        <v>3637</v>
      </c>
      <c r="D4577" s="376" t="s">
        <v>3603</v>
      </c>
      <c r="E4577" s="376" t="s">
        <v>21899</v>
      </c>
      <c r="F4577" s="487"/>
    </row>
    <row r="4578" ht="15.75" customHeight="1">
      <c r="A4578" s="376">
        <v>40946.0</v>
      </c>
      <c r="B4578" s="380" t="s">
        <v>21902</v>
      </c>
      <c r="C4578" s="376" t="s">
        <v>4564</v>
      </c>
      <c r="D4578" s="376" t="s">
        <v>3603</v>
      </c>
      <c r="E4578" s="376" t="s">
        <v>21903</v>
      </c>
      <c r="F4578" s="488"/>
    </row>
    <row r="4579" ht="15.75" customHeight="1">
      <c r="A4579" s="376">
        <v>7153.0</v>
      </c>
      <c r="B4579" s="380" t="s">
        <v>21906</v>
      </c>
      <c r="C4579" s="376" t="s">
        <v>3637</v>
      </c>
      <c r="D4579" s="376" t="s">
        <v>3603</v>
      </c>
      <c r="E4579" s="376" t="s">
        <v>18499</v>
      </c>
      <c r="F4579" s="487"/>
    </row>
    <row r="4580" ht="15.75" customHeight="1">
      <c r="A4580" s="376">
        <v>41089.0</v>
      </c>
      <c r="B4580" s="380" t="s">
        <v>21908</v>
      </c>
      <c r="C4580" s="376" t="s">
        <v>4564</v>
      </c>
      <c r="D4580" s="376" t="s">
        <v>3603</v>
      </c>
      <c r="E4580" s="376" t="s">
        <v>21911</v>
      </c>
      <c r="F4580" s="488"/>
    </row>
    <row r="4581" ht="15.75" customHeight="1">
      <c r="A4581" s="376">
        <v>40943.0</v>
      </c>
      <c r="B4581" s="380" t="s">
        <v>21913</v>
      </c>
      <c r="C4581" s="376" t="s">
        <v>3637</v>
      </c>
      <c r="D4581" s="376" t="s">
        <v>3603</v>
      </c>
      <c r="E4581" s="376" t="s">
        <v>21915</v>
      </c>
      <c r="F4581" s="487"/>
    </row>
    <row r="4582" ht="15.75" customHeight="1">
      <c r="A4582" s="376">
        <v>40944.0</v>
      </c>
      <c r="B4582" s="380" t="s">
        <v>21917</v>
      </c>
      <c r="C4582" s="376" t="s">
        <v>4564</v>
      </c>
      <c r="D4582" s="376" t="s">
        <v>3603</v>
      </c>
      <c r="E4582" s="376" t="s">
        <v>21918</v>
      </c>
      <c r="F4582" s="488"/>
    </row>
    <row r="4583" ht="15.75" customHeight="1">
      <c r="A4583" s="376">
        <v>6175.0</v>
      </c>
      <c r="B4583" s="380" t="s">
        <v>21921</v>
      </c>
      <c r="C4583" s="376" t="s">
        <v>3637</v>
      </c>
      <c r="D4583" s="376" t="s">
        <v>3603</v>
      </c>
      <c r="E4583" s="376" t="s">
        <v>21923</v>
      </c>
      <c r="F4583" s="487"/>
    </row>
    <row r="4584" ht="15.75" customHeight="1">
      <c r="A4584" s="376">
        <v>41092.0</v>
      </c>
      <c r="B4584" s="380" t="s">
        <v>21924</v>
      </c>
      <c r="C4584" s="376" t="s">
        <v>4564</v>
      </c>
      <c r="D4584" s="376" t="s">
        <v>3603</v>
      </c>
      <c r="E4584" s="376" t="s">
        <v>21927</v>
      </c>
      <c r="F4584" s="488"/>
    </row>
    <row r="4585" ht="15.75" customHeight="1">
      <c r="A4585" s="376">
        <v>37712.0</v>
      </c>
      <c r="B4585" s="380" t="s">
        <v>21928</v>
      </c>
      <c r="C4585" s="376" t="s">
        <v>3627</v>
      </c>
      <c r="D4585" s="376" t="s">
        <v>3629</v>
      </c>
      <c r="E4585" s="376" t="s">
        <v>21929</v>
      </c>
      <c r="F4585" s="487"/>
    </row>
    <row r="4586" ht="15.75" customHeight="1">
      <c r="A4586" s="376">
        <v>34547.0</v>
      </c>
      <c r="B4586" s="380" t="s">
        <v>21930</v>
      </c>
      <c r="C4586" s="376" t="s">
        <v>3730</v>
      </c>
      <c r="D4586" s="376" t="s">
        <v>3603</v>
      </c>
      <c r="E4586" s="376" t="s">
        <v>18421</v>
      </c>
      <c r="F4586" s="488"/>
    </row>
    <row r="4587" ht="15.75" customHeight="1">
      <c r="A4587" s="376">
        <v>34548.0</v>
      </c>
      <c r="B4587" s="380" t="s">
        <v>21933</v>
      </c>
      <c r="C4587" s="376" t="s">
        <v>3730</v>
      </c>
      <c r="D4587" s="376" t="s">
        <v>3603</v>
      </c>
      <c r="E4587" s="376" t="s">
        <v>7364</v>
      </c>
      <c r="F4587" s="487"/>
    </row>
    <row r="4588" ht="15.75" customHeight="1">
      <c r="A4588" s="376">
        <v>34558.0</v>
      </c>
      <c r="B4588" s="380" t="s">
        <v>21934</v>
      </c>
      <c r="C4588" s="376" t="s">
        <v>3730</v>
      </c>
      <c r="D4588" s="376" t="s">
        <v>3603</v>
      </c>
      <c r="E4588" s="376" t="s">
        <v>17622</v>
      </c>
      <c r="F4588" s="488"/>
    </row>
    <row r="4589" ht="15.75" customHeight="1">
      <c r="A4589" s="376">
        <v>34550.0</v>
      </c>
      <c r="B4589" s="380" t="s">
        <v>21937</v>
      </c>
      <c r="C4589" s="376" t="s">
        <v>3730</v>
      </c>
      <c r="D4589" s="376" t="s">
        <v>3603</v>
      </c>
      <c r="E4589" s="376" t="s">
        <v>3098</v>
      </c>
      <c r="F4589" s="487"/>
    </row>
    <row r="4590" ht="15.75" customHeight="1">
      <c r="A4590" s="376">
        <v>34557.0</v>
      </c>
      <c r="B4590" s="380" t="s">
        <v>21940</v>
      </c>
      <c r="C4590" s="376" t="s">
        <v>3730</v>
      </c>
      <c r="D4590" s="376" t="s">
        <v>3603</v>
      </c>
      <c r="E4590" s="376" t="s">
        <v>6732</v>
      </c>
      <c r="F4590" s="488"/>
    </row>
    <row r="4591" ht="15.75" customHeight="1">
      <c r="A4591" s="376">
        <v>37411.0</v>
      </c>
      <c r="B4591" s="380" t="s">
        <v>21943</v>
      </c>
      <c r="C4591" s="376" t="s">
        <v>3627</v>
      </c>
      <c r="D4591" s="376" t="s">
        <v>3603</v>
      </c>
      <c r="E4591" s="376" t="s">
        <v>9179</v>
      </c>
      <c r="F4591" s="487"/>
    </row>
    <row r="4592" ht="15.75" customHeight="1">
      <c r="A4592" s="376">
        <v>39508.0</v>
      </c>
      <c r="B4592" s="380" t="s">
        <v>21946</v>
      </c>
      <c r="C4592" s="376" t="s">
        <v>3627</v>
      </c>
      <c r="D4592" s="376" t="s">
        <v>3603</v>
      </c>
      <c r="E4592" s="376" t="s">
        <v>8229</v>
      </c>
      <c r="F4592" s="488"/>
    </row>
    <row r="4593" ht="15.75" customHeight="1">
      <c r="A4593" s="376">
        <v>39507.0</v>
      </c>
      <c r="B4593" s="380" t="s">
        <v>21950</v>
      </c>
      <c r="C4593" s="376" t="s">
        <v>3627</v>
      </c>
      <c r="D4593" s="376" t="s">
        <v>3603</v>
      </c>
      <c r="E4593" s="376" t="s">
        <v>4255</v>
      </c>
      <c r="F4593" s="487"/>
    </row>
    <row r="4594" ht="15.75" customHeight="1">
      <c r="A4594" s="376">
        <v>7155.0</v>
      </c>
      <c r="B4594" s="380" t="s">
        <v>21952</v>
      </c>
      <c r="C4594" s="376" t="s">
        <v>3627</v>
      </c>
      <c r="D4594" s="376" t="s">
        <v>3603</v>
      </c>
      <c r="E4594" s="376" t="s">
        <v>21953</v>
      </c>
      <c r="F4594" s="488"/>
    </row>
    <row r="4595" ht="15.75" customHeight="1">
      <c r="A4595" s="376">
        <v>42406.0</v>
      </c>
      <c r="B4595" s="380" t="s">
        <v>21956</v>
      </c>
      <c r="C4595" s="376" t="s">
        <v>3627</v>
      </c>
      <c r="D4595" s="376" t="s">
        <v>3603</v>
      </c>
      <c r="E4595" s="376" t="s">
        <v>16461</v>
      </c>
      <c r="F4595" s="487"/>
    </row>
    <row r="4596" ht="15.75" customHeight="1">
      <c r="A4596" s="376">
        <v>7156.0</v>
      </c>
      <c r="B4596" s="380" t="s">
        <v>21958</v>
      </c>
      <c r="C4596" s="376" t="s">
        <v>3627</v>
      </c>
      <c r="D4596" s="376" t="s">
        <v>3653</v>
      </c>
      <c r="E4596" s="376" t="s">
        <v>21960</v>
      </c>
      <c r="F4596" s="488"/>
    </row>
    <row r="4597" ht="15.75" customHeight="1">
      <c r="A4597" s="376">
        <v>43127.0</v>
      </c>
      <c r="B4597" s="380" t="s">
        <v>21962</v>
      </c>
      <c r="C4597" s="376" t="s">
        <v>3627</v>
      </c>
      <c r="D4597" s="376" t="s">
        <v>3603</v>
      </c>
      <c r="E4597" s="376" t="s">
        <v>16087</v>
      </c>
      <c r="F4597" s="487"/>
    </row>
    <row r="4598" ht="15.75" customHeight="1">
      <c r="A4598" s="376">
        <v>10917.0</v>
      </c>
      <c r="B4598" s="380" t="s">
        <v>21965</v>
      </c>
      <c r="C4598" s="376" t="s">
        <v>3627</v>
      </c>
      <c r="D4598" s="376" t="s">
        <v>3603</v>
      </c>
      <c r="E4598" s="376" t="s">
        <v>13937</v>
      </c>
      <c r="F4598" s="488"/>
    </row>
    <row r="4599" ht="15.75" customHeight="1">
      <c r="A4599" s="376">
        <v>21141.0</v>
      </c>
      <c r="B4599" s="380" t="s">
        <v>21968</v>
      </c>
      <c r="C4599" s="376" t="s">
        <v>3627</v>
      </c>
      <c r="D4599" s="376" t="s">
        <v>3603</v>
      </c>
      <c r="E4599" s="376" t="s">
        <v>16759</v>
      </c>
      <c r="F4599" s="487"/>
    </row>
    <row r="4600" ht="15.75" customHeight="1">
      <c r="A4600" s="376">
        <v>39509.0</v>
      </c>
      <c r="B4600" s="380" t="s">
        <v>21970</v>
      </c>
      <c r="C4600" s="376" t="s">
        <v>3627</v>
      </c>
      <c r="D4600" s="376" t="s">
        <v>3603</v>
      </c>
      <c r="E4600" s="376" t="s">
        <v>4238</v>
      </c>
      <c r="F4600" s="488"/>
    </row>
    <row r="4601" ht="15.75" customHeight="1">
      <c r="A4601" s="376">
        <v>25988.0</v>
      </c>
      <c r="B4601" s="380" t="s">
        <v>21974</v>
      </c>
      <c r="C4601" s="376" t="s">
        <v>3627</v>
      </c>
      <c r="D4601" s="376" t="s">
        <v>3629</v>
      </c>
      <c r="E4601" s="376" t="s">
        <v>21977</v>
      </c>
      <c r="F4601" s="487"/>
    </row>
    <row r="4602" ht="15.75" customHeight="1">
      <c r="A4602" s="376">
        <v>7167.0</v>
      </c>
      <c r="B4602" s="380" t="s">
        <v>21978</v>
      </c>
      <c r="C4602" s="376" t="s">
        <v>3627</v>
      </c>
      <c r="D4602" s="376" t="s">
        <v>3603</v>
      </c>
      <c r="E4602" s="376" t="s">
        <v>5305</v>
      </c>
      <c r="F4602" s="488"/>
    </row>
    <row r="4603" ht="15.75" customHeight="1">
      <c r="A4603" s="376">
        <v>10928.0</v>
      </c>
      <c r="B4603" s="380" t="s">
        <v>21982</v>
      </c>
      <c r="C4603" s="376" t="s">
        <v>3627</v>
      </c>
      <c r="D4603" s="376" t="s">
        <v>3603</v>
      </c>
      <c r="E4603" s="376" t="s">
        <v>2719</v>
      </c>
      <c r="F4603" s="487"/>
    </row>
    <row r="4604" ht="15.75" customHeight="1">
      <c r="A4604" s="376">
        <v>10933.0</v>
      </c>
      <c r="B4604" s="380" t="s">
        <v>21984</v>
      </c>
      <c r="C4604" s="376" t="s">
        <v>3627</v>
      </c>
      <c r="D4604" s="376" t="s">
        <v>3603</v>
      </c>
      <c r="E4604" s="376" t="s">
        <v>7079</v>
      </c>
      <c r="F4604" s="488"/>
    </row>
    <row r="4605" ht="15.75" customHeight="1">
      <c r="A4605" s="376">
        <v>7158.0</v>
      </c>
      <c r="B4605" s="380" t="s">
        <v>21986</v>
      </c>
      <c r="C4605" s="376" t="s">
        <v>3627</v>
      </c>
      <c r="D4605" s="376" t="s">
        <v>3653</v>
      </c>
      <c r="E4605" s="376" t="s">
        <v>21988</v>
      </c>
      <c r="F4605" s="487"/>
    </row>
    <row r="4606" ht="15.75" customHeight="1">
      <c r="A4606" s="376">
        <v>10927.0</v>
      </c>
      <c r="B4606" s="380" t="s">
        <v>21990</v>
      </c>
      <c r="C4606" s="376" t="s">
        <v>3627</v>
      </c>
      <c r="D4606" s="376" t="s">
        <v>3603</v>
      </c>
      <c r="E4606" s="376" t="s">
        <v>7776</v>
      </c>
      <c r="F4606" s="488"/>
    </row>
    <row r="4607" ht="15.75" customHeight="1">
      <c r="A4607" s="376">
        <v>7162.0</v>
      </c>
      <c r="B4607" s="380" t="s">
        <v>21993</v>
      </c>
      <c r="C4607" s="376" t="s">
        <v>3627</v>
      </c>
      <c r="D4607" s="376" t="s">
        <v>3603</v>
      </c>
      <c r="E4607" s="376" t="s">
        <v>8661</v>
      </c>
      <c r="F4607" s="487"/>
    </row>
    <row r="4608" ht="15.75" customHeight="1">
      <c r="A4608" s="376">
        <v>10932.0</v>
      </c>
      <c r="B4608" s="380" t="s">
        <v>21995</v>
      </c>
      <c r="C4608" s="376" t="s">
        <v>3627</v>
      </c>
      <c r="D4608" s="376" t="s">
        <v>3603</v>
      </c>
      <c r="E4608" s="376" t="s">
        <v>21997</v>
      </c>
      <c r="F4608" s="488"/>
    </row>
    <row r="4609" ht="15.75" customHeight="1">
      <c r="A4609" s="376">
        <v>10937.0</v>
      </c>
      <c r="B4609" s="380" t="s">
        <v>21999</v>
      </c>
      <c r="C4609" s="376" t="s">
        <v>3627</v>
      </c>
      <c r="D4609" s="376" t="s">
        <v>3603</v>
      </c>
      <c r="E4609" s="376" t="s">
        <v>11712</v>
      </c>
      <c r="F4609" s="487"/>
    </row>
    <row r="4610" ht="15.75" customHeight="1">
      <c r="A4610" s="376">
        <v>10935.0</v>
      </c>
      <c r="B4610" s="380" t="s">
        <v>22001</v>
      </c>
      <c r="C4610" s="376" t="s">
        <v>3627</v>
      </c>
      <c r="D4610" s="376" t="s">
        <v>3603</v>
      </c>
      <c r="E4610" s="376" t="s">
        <v>2892</v>
      </c>
      <c r="F4610" s="488"/>
    </row>
    <row r="4611" ht="15.75" customHeight="1">
      <c r="A4611" s="376">
        <v>10931.0</v>
      </c>
      <c r="B4611" s="380" t="s">
        <v>22004</v>
      </c>
      <c r="C4611" s="376" t="s">
        <v>3627</v>
      </c>
      <c r="D4611" s="376" t="s">
        <v>3603</v>
      </c>
      <c r="E4611" s="376" t="s">
        <v>13510</v>
      </c>
      <c r="F4611" s="487"/>
    </row>
    <row r="4612" ht="15.75" customHeight="1">
      <c r="A4612" s="376">
        <v>7164.0</v>
      </c>
      <c r="B4612" s="380" t="s">
        <v>22007</v>
      </c>
      <c r="C4612" s="376" t="s">
        <v>3627</v>
      </c>
      <c r="D4612" s="376" t="s">
        <v>3603</v>
      </c>
      <c r="E4612" s="376" t="s">
        <v>22008</v>
      </c>
      <c r="F4612" s="488"/>
    </row>
    <row r="4613" ht="15.75" customHeight="1">
      <c r="A4613" s="376">
        <v>36887.0</v>
      </c>
      <c r="B4613" s="380" t="s">
        <v>22012</v>
      </c>
      <c r="C4613" s="376" t="s">
        <v>3627</v>
      </c>
      <c r="D4613" s="376" t="s">
        <v>3603</v>
      </c>
      <c r="E4613" s="376" t="s">
        <v>13493</v>
      </c>
      <c r="F4613" s="487"/>
    </row>
    <row r="4614" ht="15.75" customHeight="1">
      <c r="A4614" s="376">
        <v>34630.0</v>
      </c>
      <c r="B4614" s="380" t="s">
        <v>22015</v>
      </c>
      <c r="C4614" s="376" t="s">
        <v>3602</v>
      </c>
      <c r="D4614" s="376" t="s">
        <v>3629</v>
      </c>
      <c r="E4614" s="376" t="s">
        <v>22016</v>
      </c>
      <c r="F4614" s="488"/>
    </row>
    <row r="4615" ht="15.75" customHeight="1">
      <c r="A4615" s="376">
        <v>7161.0</v>
      </c>
      <c r="B4615" s="380" t="s">
        <v>22019</v>
      </c>
      <c r="C4615" s="376" t="s">
        <v>3627</v>
      </c>
      <c r="D4615" s="376" t="s">
        <v>3603</v>
      </c>
      <c r="E4615" s="376" t="s">
        <v>5028</v>
      </c>
      <c r="F4615" s="487"/>
    </row>
    <row r="4616" ht="15.75" customHeight="1">
      <c r="A4616" s="376">
        <v>7170.0</v>
      </c>
      <c r="B4616" s="380" t="s">
        <v>22021</v>
      </c>
      <c r="C4616" s="376" t="s">
        <v>3627</v>
      </c>
      <c r="D4616" s="376" t="s">
        <v>3653</v>
      </c>
      <c r="E4616" s="376" t="s">
        <v>6285</v>
      </c>
      <c r="F4616" s="488"/>
    </row>
    <row r="4617" ht="15.75" customHeight="1">
      <c r="A4617" s="376">
        <v>37524.0</v>
      </c>
      <c r="B4617" s="380" t="s">
        <v>22024</v>
      </c>
      <c r="C4617" s="376" t="s">
        <v>3730</v>
      </c>
      <c r="D4617" s="376" t="s">
        <v>3603</v>
      </c>
      <c r="E4617" s="376" t="s">
        <v>7422</v>
      </c>
      <c r="F4617" s="487"/>
    </row>
    <row r="4618" ht="15.75" customHeight="1">
      <c r="A4618" s="376">
        <v>37525.0</v>
      </c>
      <c r="B4618" s="380" t="s">
        <v>22030</v>
      </c>
      <c r="C4618" s="376" t="s">
        <v>3730</v>
      </c>
      <c r="D4618" s="376" t="s">
        <v>3603</v>
      </c>
      <c r="E4618" s="376" t="s">
        <v>13787</v>
      </c>
      <c r="F4618" s="488"/>
    </row>
    <row r="4619" ht="15.75" customHeight="1">
      <c r="A4619" s="376">
        <v>36789.0</v>
      </c>
      <c r="B4619" s="380" t="s">
        <v>22033</v>
      </c>
      <c r="C4619" s="376" t="s">
        <v>3602</v>
      </c>
      <c r="D4619" s="376" t="s">
        <v>3603</v>
      </c>
      <c r="E4619" s="376" t="s">
        <v>5497</v>
      </c>
      <c r="F4619" s="487"/>
    </row>
    <row r="4620" ht="15.75" customHeight="1">
      <c r="A4620" s="376">
        <v>7173.0</v>
      </c>
      <c r="B4620" s="380" t="s">
        <v>22036</v>
      </c>
      <c r="C4620" s="376" t="s">
        <v>6018</v>
      </c>
      <c r="D4620" s="376" t="s">
        <v>3653</v>
      </c>
      <c r="E4620" s="376" t="s">
        <v>22039</v>
      </c>
      <c r="F4620" s="488"/>
    </row>
    <row r="4621" ht="15.75" customHeight="1">
      <c r="A4621" s="376">
        <v>7175.0</v>
      </c>
      <c r="B4621" s="380" t="s">
        <v>22041</v>
      </c>
      <c r="C4621" s="376" t="s">
        <v>3602</v>
      </c>
      <c r="D4621" s="376" t="s">
        <v>3603</v>
      </c>
      <c r="E4621" s="376" t="s">
        <v>7708</v>
      </c>
      <c r="F4621" s="487"/>
    </row>
    <row r="4622" ht="15.75" customHeight="1">
      <c r="A4622" s="376">
        <v>40865.0</v>
      </c>
      <c r="B4622" s="380" t="s">
        <v>22045</v>
      </c>
      <c r="C4622" s="376" t="s">
        <v>3602</v>
      </c>
      <c r="D4622" s="376" t="s">
        <v>3603</v>
      </c>
      <c r="E4622" s="376" t="s">
        <v>5353</v>
      </c>
      <c r="F4622" s="488"/>
    </row>
    <row r="4623" ht="15.75" customHeight="1">
      <c r="A4623" s="376">
        <v>7184.0</v>
      </c>
      <c r="B4623" s="380" t="s">
        <v>22048</v>
      </c>
      <c r="C4623" s="376" t="s">
        <v>3627</v>
      </c>
      <c r="D4623" s="376" t="s">
        <v>3653</v>
      </c>
      <c r="E4623" s="376" t="s">
        <v>14788</v>
      </c>
      <c r="F4623" s="487"/>
    </row>
    <row r="4624" ht="15.75" customHeight="1">
      <c r="A4624" s="376">
        <v>34458.0</v>
      </c>
      <c r="B4624" s="380" t="s">
        <v>22050</v>
      </c>
      <c r="C4624" s="376" t="s">
        <v>3602</v>
      </c>
      <c r="D4624" s="376" t="s">
        <v>3603</v>
      </c>
      <c r="E4624" s="376" t="s">
        <v>22052</v>
      </c>
      <c r="F4624" s="488"/>
    </row>
    <row r="4625" ht="15.75" customHeight="1">
      <c r="A4625" s="376">
        <v>34464.0</v>
      </c>
      <c r="B4625" s="380" t="s">
        <v>22054</v>
      </c>
      <c r="C4625" s="376" t="s">
        <v>3602</v>
      </c>
      <c r="D4625" s="376" t="s">
        <v>3603</v>
      </c>
      <c r="E4625" s="376" t="s">
        <v>22056</v>
      </c>
      <c r="F4625" s="487"/>
    </row>
    <row r="4626" ht="15.75" customHeight="1">
      <c r="A4626" s="376">
        <v>34468.0</v>
      </c>
      <c r="B4626" s="380" t="s">
        <v>22057</v>
      </c>
      <c r="C4626" s="376" t="s">
        <v>3602</v>
      </c>
      <c r="D4626" s="376" t="s">
        <v>3603</v>
      </c>
      <c r="E4626" s="376" t="s">
        <v>22060</v>
      </c>
      <c r="F4626" s="488"/>
    </row>
    <row r="4627" ht="15.75" customHeight="1">
      <c r="A4627" s="376">
        <v>34473.0</v>
      </c>
      <c r="B4627" s="380" t="s">
        <v>22061</v>
      </c>
      <c r="C4627" s="376" t="s">
        <v>3602</v>
      </c>
      <c r="D4627" s="376" t="s">
        <v>3603</v>
      </c>
      <c r="E4627" s="376" t="s">
        <v>18340</v>
      </c>
      <c r="F4627" s="487"/>
    </row>
    <row r="4628" ht="15.75" customHeight="1">
      <c r="A4628" s="376">
        <v>34480.0</v>
      </c>
      <c r="B4628" s="380" t="s">
        <v>22064</v>
      </c>
      <c r="C4628" s="376" t="s">
        <v>3602</v>
      </c>
      <c r="D4628" s="376" t="s">
        <v>3603</v>
      </c>
      <c r="E4628" s="376" t="s">
        <v>22066</v>
      </c>
      <c r="F4628" s="488"/>
    </row>
    <row r="4629" ht="15.75" customHeight="1">
      <c r="A4629" s="376">
        <v>34486.0</v>
      </c>
      <c r="B4629" s="380" t="s">
        <v>22071</v>
      </c>
      <c r="C4629" s="376" t="s">
        <v>3602</v>
      </c>
      <c r="D4629" s="376" t="s">
        <v>3603</v>
      </c>
      <c r="E4629" s="376" t="s">
        <v>22072</v>
      </c>
      <c r="F4629" s="487"/>
    </row>
    <row r="4630" ht="15.75" customHeight="1">
      <c r="A4630" s="376">
        <v>7202.0</v>
      </c>
      <c r="B4630" s="380" t="s">
        <v>22075</v>
      </c>
      <c r="C4630" s="376" t="s">
        <v>3627</v>
      </c>
      <c r="D4630" s="376" t="s">
        <v>3603</v>
      </c>
      <c r="E4630" s="376" t="s">
        <v>22076</v>
      </c>
      <c r="F4630" s="488"/>
    </row>
    <row r="4631" ht="15.75" customHeight="1">
      <c r="A4631" s="376">
        <v>7190.0</v>
      </c>
      <c r="B4631" s="380" t="s">
        <v>22077</v>
      </c>
      <c r="C4631" s="376" t="s">
        <v>3602</v>
      </c>
      <c r="D4631" s="376" t="s">
        <v>3603</v>
      </c>
      <c r="E4631" s="376" t="s">
        <v>2649</v>
      </c>
      <c r="F4631" s="487"/>
    </row>
    <row r="4632" ht="15.75" customHeight="1">
      <c r="A4632" s="376">
        <v>34417.0</v>
      </c>
      <c r="B4632" s="380" t="s">
        <v>22080</v>
      </c>
      <c r="C4632" s="376" t="s">
        <v>3602</v>
      </c>
      <c r="D4632" s="376" t="s">
        <v>3603</v>
      </c>
      <c r="E4632" s="376" t="s">
        <v>22081</v>
      </c>
      <c r="F4632" s="488"/>
    </row>
    <row r="4633" ht="15.75" customHeight="1">
      <c r="A4633" s="376">
        <v>7191.0</v>
      </c>
      <c r="B4633" s="380" t="s">
        <v>22084</v>
      </c>
      <c r="C4633" s="376" t="s">
        <v>3602</v>
      </c>
      <c r="D4633" s="376" t="s">
        <v>3603</v>
      </c>
      <c r="E4633" s="376" t="s">
        <v>4326</v>
      </c>
      <c r="F4633" s="487"/>
    </row>
    <row r="4634" ht="15.75" customHeight="1">
      <c r="A4634" s="376">
        <v>7213.0</v>
      </c>
      <c r="B4634" s="380" t="s">
        <v>22084</v>
      </c>
      <c r="C4634" s="376" t="s">
        <v>3627</v>
      </c>
      <c r="D4634" s="376" t="s">
        <v>3603</v>
      </c>
      <c r="E4634" s="376" t="s">
        <v>7818</v>
      </c>
      <c r="F4634" s="488"/>
    </row>
    <row r="4635" ht="15.75" customHeight="1">
      <c r="A4635" s="376">
        <v>7195.0</v>
      </c>
      <c r="B4635" s="380" t="s">
        <v>22087</v>
      </c>
      <c r="C4635" s="376" t="s">
        <v>3602</v>
      </c>
      <c r="D4635" s="376" t="s">
        <v>3603</v>
      </c>
      <c r="E4635" s="376" t="s">
        <v>4407</v>
      </c>
      <c r="F4635" s="487"/>
    </row>
    <row r="4636" ht="15.75" customHeight="1">
      <c r="A4636" s="376">
        <v>7186.0</v>
      </c>
      <c r="B4636" s="380" t="s">
        <v>22090</v>
      </c>
      <c r="C4636" s="376" t="s">
        <v>3602</v>
      </c>
      <c r="D4636" s="376" t="s">
        <v>3653</v>
      </c>
      <c r="E4636" s="376" t="s">
        <v>22093</v>
      </c>
      <c r="F4636" s="488"/>
    </row>
    <row r="4637" ht="15.75" customHeight="1">
      <c r="A4637" s="376">
        <v>7194.0</v>
      </c>
      <c r="B4637" s="380" t="s">
        <v>22094</v>
      </c>
      <c r="C4637" s="376" t="s">
        <v>3627</v>
      </c>
      <c r="D4637" s="376" t="s">
        <v>3603</v>
      </c>
      <c r="E4637" s="376" t="s">
        <v>22097</v>
      </c>
      <c r="F4637" s="487"/>
    </row>
    <row r="4638" ht="15.75" customHeight="1">
      <c r="A4638" s="376">
        <v>7207.0</v>
      </c>
      <c r="B4638" s="380" t="s">
        <v>22094</v>
      </c>
      <c r="C4638" s="376" t="s">
        <v>3602</v>
      </c>
      <c r="D4638" s="376" t="s">
        <v>3603</v>
      </c>
      <c r="E4638" s="376" t="s">
        <v>22099</v>
      </c>
      <c r="F4638" s="488"/>
    </row>
    <row r="4639" ht="15.75" customHeight="1">
      <c r="A4639" s="376">
        <v>7197.0</v>
      </c>
      <c r="B4639" s="380" t="s">
        <v>22103</v>
      </c>
      <c r="C4639" s="376" t="s">
        <v>3602</v>
      </c>
      <c r="D4639" s="376" t="s">
        <v>3603</v>
      </c>
      <c r="E4639" s="376" t="s">
        <v>22104</v>
      </c>
      <c r="F4639" s="487"/>
    </row>
    <row r="4640" ht="15.75" customHeight="1">
      <c r="A4640" s="376">
        <v>7192.0</v>
      </c>
      <c r="B4640" s="380" t="s">
        <v>22106</v>
      </c>
      <c r="C4640" s="376" t="s">
        <v>3602</v>
      </c>
      <c r="D4640" s="376" t="s">
        <v>3603</v>
      </c>
      <c r="E4640" s="376" t="s">
        <v>22107</v>
      </c>
      <c r="F4640" s="488"/>
    </row>
    <row r="4641" ht="15.75" customHeight="1">
      <c r="A4641" s="376">
        <v>7193.0</v>
      </c>
      <c r="B4641" s="380" t="s">
        <v>22110</v>
      </c>
      <c r="C4641" s="376" t="s">
        <v>3602</v>
      </c>
      <c r="D4641" s="376" t="s">
        <v>3603</v>
      </c>
      <c r="E4641" s="376" t="s">
        <v>22111</v>
      </c>
      <c r="F4641" s="487"/>
    </row>
    <row r="4642" ht="15.75" customHeight="1">
      <c r="A4642" s="376">
        <v>7189.0</v>
      </c>
      <c r="B4642" s="380" t="s">
        <v>22113</v>
      </c>
      <c r="C4642" s="376" t="s">
        <v>3602</v>
      </c>
      <c r="D4642" s="376" t="s">
        <v>3603</v>
      </c>
      <c r="E4642" s="376" t="s">
        <v>22115</v>
      </c>
      <c r="F4642" s="488"/>
    </row>
    <row r="4643" ht="15.75" customHeight="1">
      <c r="A4643" s="376">
        <v>7198.0</v>
      </c>
      <c r="B4643" s="380" t="s">
        <v>22116</v>
      </c>
      <c r="C4643" s="376" t="s">
        <v>3627</v>
      </c>
      <c r="D4643" s="376" t="s">
        <v>3603</v>
      </c>
      <c r="E4643" s="376" t="s">
        <v>22117</v>
      </c>
      <c r="F4643" s="487"/>
    </row>
    <row r="4644" ht="15.75" customHeight="1">
      <c r="A4644" s="376">
        <v>34402.0</v>
      </c>
      <c r="B4644" s="380" t="s">
        <v>22116</v>
      </c>
      <c r="C4644" s="376" t="s">
        <v>3602</v>
      </c>
      <c r="D4644" s="376" t="s">
        <v>3603</v>
      </c>
      <c r="E4644" s="376" t="s">
        <v>22119</v>
      </c>
      <c r="F4644" s="488"/>
    </row>
    <row r="4645" ht="15.75" customHeight="1">
      <c r="A4645" s="376">
        <v>7245.0</v>
      </c>
      <c r="B4645" s="380" t="s">
        <v>22121</v>
      </c>
      <c r="C4645" s="376" t="s">
        <v>3602</v>
      </c>
      <c r="D4645" s="376" t="s">
        <v>3603</v>
      </c>
      <c r="E4645" s="376" t="s">
        <v>22122</v>
      </c>
      <c r="F4645" s="487"/>
    </row>
    <row r="4646" ht="15.75" customHeight="1">
      <c r="A4646" s="376">
        <v>34425.0</v>
      </c>
      <c r="B4646" s="380" t="s">
        <v>22124</v>
      </c>
      <c r="C4646" s="376" t="s">
        <v>3602</v>
      </c>
      <c r="D4646" s="376" t="s">
        <v>3603</v>
      </c>
      <c r="E4646" s="376" t="s">
        <v>22126</v>
      </c>
      <c r="F4646" s="488"/>
    </row>
    <row r="4647" ht="15.75" customHeight="1">
      <c r="A4647" s="376">
        <v>7223.0</v>
      </c>
      <c r="B4647" s="380" t="s">
        <v>22128</v>
      </c>
      <c r="C4647" s="376" t="s">
        <v>3602</v>
      </c>
      <c r="D4647" s="376" t="s">
        <v>3603</v>
      </c>
      <c r="E4647" s="376" t="s">
        <v>22129</v>
      </c>
      <c r="F4647" s="487"/>
    </row>
    <row r="4648" ht="15.75" customHeight="1">
      <c r="A4648" s="376">
        <v>7234.0</v>
      </c>
      <c r="B4648" s="380" t="s">
        <v>22132</v>
      </c>
      <c r="C4648" s="376" t="s">
        <v>3602</v>
      </c>
      <c r="D4648" s="376" t="s">
        <v>3603</v>
      </c>
      <c r="E4648" s="376" t="s">
        <v>22134</v>
      </c>
      <c r="F4648" s="488"/>
    </row>
    <row r="4649" ht="15.75" customHeight="1">
      <c r="A4649" s="376">
        <v>7224.0</v>
      </c>
      <c r="B4649" s="380" t="s">
        <v>22135</v>
      </c>
      <c r="C4649" s="376" t="s">
        <v>3602</v>
      </c>
      <c r="D4649" s="376" t="s">
        <v>3603</v>
      </c>
      <c r="E4649" s="376" t="s">
        <v>22136</v>
      </c>
      <c r="F4649" s="487"/>
    </row>
    <row r="4650" ht="15.75" customHeight="1">
      <c r="A4650" s="376">
        <v>7221.0</v>
      </c>
      <c r="B4650" s="380" t="s">
        <v>22140</v>
      </c>
      <c r="C4650" s="376" t="s">
        <v>3627</v>
      </c>
      <c r="D4650" s="376" t="s">
        <v>3603</v>
      </c>
      <c r="E4650" s="376" t="s">
        <v>12493</v>
      </c>
      <c r="F4650" s="488"/>
    </row>
    <row r="4651" ht="15.75" customHeight="1">
      <c r="A4651" s="376">
        <v>7210.0</v>
      </c>
      <c r="B4651" s="380" t="s">
        <v>22140</v>
      </c>
      <c r="C4651" s="376" t="s">
        <v>3602</v>
      </c>
      <c r="D4651" s="376" t="s">
        <v>3603</v>
      </c>
      <c r="E4651" s="376" t="s">
        <v>22142</v>
      </c>
      <c r="F4651" s="487"/>
    </row>
    <row r="4652" ht="15.75" customHeight="1">
      <c r="A4652" s="376">
        <v>7225.0</v>
      </c>
      <c r="B4652" s="380" t="s">
        <v>22144</v>
      </c>
      <c r="C4652" s="376" t="s">
        <v>3602</v>
      </c>
      <c r="D4652" s="376" t="s">
        <v>3603</v>
      </c>
      <c r="E4652" s="376" t="s">
        <v>22145</v>
      </c>
      <c r="F4652" s="488"/>
    </row>
    <row r="4653" ht="15.75" customHeight="1">
      <c r="A4653" s="376">
        <v>7226.0</v>
      </c>
      <c r="B4653" s="380" t="s">
        <v>22147</v>
      </c>
      <c r="C4653" s="376" t="s">
        <v>3602</v>
      </c>
      <c r="D4653" s="376" t="s">
        <v>3603</v>
      </c>
      <c r="E4653" s="376" t="s">
        <v>22150</v>
      </c>
      <c r="F4653" s="487"/>
    </row>
    <row r="4654" ht="15.75" customHeight="1">
      <c r="A4654" s="376">
        <v>7236.0</v>
      </c>
      <c r="B4654" s="380" t="s">
        <v>22151</v>
      </c>
      <c r="C4654" s="376" t="s">
        <v>3602</v>
      </c>
      <c r="D4654" s="376" t="s">
        <v>3603</v>
      </c>
      <c r="E4654" s="376" t="s">
        <v>22152</v>
      </c>
      <c r="F4654" s="488"/>
    </row>
    <row r="4655" ht="15.75" customHeight="1">
      <c r="A4655" s="376">
        <v>7227.0</v>
      </c>
      <c r="B4655" s="380" t="s">
        <v>22155</v>
      </c>
      <c r="C4655" s="376" t="s">
        <v>3602</v>
      </c>
      <c r="D4655" s="376" t="s">
        <v>3603</v>
      </c>
      <c r="E4655" s="376" t="s">
        <v>22157</v>
      </c>
      <c r="F4655" s="487"/>
    </row>
    <row r="4656" ht="15.75" customHeight="1">
      <c r="A4656" s="376">
        <v>7212.0</v>
      </c>
      <c r="B4656" s="380" t="s">
        <v>22158</v>
      </c>
      <c r="C4656" s="376" t="s">
        <v>3602</v>
      </c>
      <c r="D4656" s="376" t="s">
        <v>3603</v>
      </c>
      <c r="E4656" s="376" t="s">
        <v>22160</v>
      </c>
      <c r="F4656" s="488"/>
    </row>
    <row r="4657" ht="15.75" customHeight="1">
      <c r="A4657" s="376">
        <v>7229.0</v>
      </c>
      <c r="B4657" s="380" t="s">
        <v>22163</v>
      </c>
      <c r="C4657" s="376" t="s">
        <v>3602</v>
      </c>
      <c r="D4657" s="376" t="s">
        <v>3603</v>
      </c>
      <c r="E4657" s="376" t="s">
        <v>22164</v>
      </c>
      <c r="F4657" s="487"/>
    </row>
    <row r="4658" ht="15.75" customHeight="1">
      <c r="A4658" s="376">
        <v>7230.0</v>
      </c>
      <c r="B4658" s="380" t="s">
        <v>22165</v>
      </c>
      <c r="C4658" s="376" t="s">
        <v>3602</v>
      </c>
      <c r="D4658" s="376" t="s">
        <v>3603</v>
      </c>
      <c r="E4658" s="376" t="s">
        <v>22166</v>
      </c>
      <c r="F4658" s="488"/>
    </row>
    <row r="4659" ht="15.75" customHeight="1">
      <c r="A4659" s="376">
        <v>7231.0</v>
      </c>
      <c r="B4659" s="380" t="s">
        <v>22170</v>
      </c>
      <c r="C4659" s="376" t="s">
        <v>3602</v>
      </c>
      <c r="D4659" s="376" t="s">
        <v>3603</v>
      </c>
      <c r="E4659" s="376" t="s">
        <v>22171</v>
      </c>
      <c r="F4659" s="487"/>
    </row>
    <row r="4660" ht="15.75" customHeight="1">
      <c r="A4660" s="376">
        <v>7220.0</v>
      </c>
      <c r="B4660" s="380" t="s">
        <v>22173</v>
      </c>
      <c r="C4660" s="376" t="s">
        <v>3602</v>
      </c>
      <c r="D4660" s="376" t="s">
        <v>3603</v>
      </c>
      <c r="E4660" s="376" t="s">
        <v>22174</v>
      </c>
      <c r="F4660" s="488"/>
    </row>
    <row r="4661" ht="15.75" customHeight="1">
      <c r="A4661" s="376">
        <v>34447.0</v>
      </c>
      <c r="B4661" s="380" t="s">
        <v>22176</v>
      </c>
      <c r="C4661" s="376" t="s">
        <v>3602</v>
      </c>
      <c r="D4661" s="376" t="s">
        <v>3603</v>
      </c>
      <c r="E4661" s="376" t="s">
        <v>22177</v>
      </c>
      <c r="F4661" s="487"/>
    </row>
    <row r="4662" ht="15.75" customHeight="1">
      <c r="A4662" s="376">
        <v>7233.0</v>
      </c>
      <c r="B4662" s="380" t="s">
        <v>22179</v>
      </c>
      <c r="C4662" s="376" t="s">
        <v>3602</v>
      </c>
      <c r="D4662" s="376" t="s">
        <v>3603</v>
      </c>
      <c r="E4662" s="376" t="s">
        <v>22181</v>
      </c>
      <c r="F4662" s="488"/>
    </row>
    <row r="4663" ht="15.75" customHeight="1">
      <c r="A4663" s="376">
        <v>42172.0</v>
      </c>
      <c r="B4663" s="380" t="s">
        <v>22182</v>
      </c>
      <c r="C4663" s="376" t="s">
        <v>3627</v>
      </c>
      <c r="D4663" s="376" t="s">
        <v>3603</v>
      </c>
      <c r="E4663" s="376" t="s">
        <v>22184</v>
      </c>
      <c r="F4663" s="487"/>
    </row>
    <row r="4664" ht="15.75" customHeight="1">
      <c r="A4664" s="376">
        <v>25007.0</v>
      </c>
      <c r="B4664" s="380" t="s">
        <v>22185</v>
      </c>
      <c r="C4664" s="376" t="s">
        <v>3627</v>
      </c>
      <c r="D4664" s="376" t="s">
        <v>3653</v>
      </c>
      <c r="E4664" s="376" t="s">
        <v>22188</v>
      </c>
      <c r="F4664" s="488"/>
    </row>
    <row r="4665" ht="15.75" customHeight="1">
      <c r="A4665" s="376">
        <v>43071.0</v>
      </c>
      <c r="B4665" s="380" t="s">
        <v>22190</v>
      </c>
      <c r="C4665" s="376" t="s">
        <v>3627</v>
      </c>
      <c r="D4665" s="376" t="s">
        <v>3603</v>
      </c>
      <c r="E4665" s="376" t="s">
        <v>22192</v>
      </c>
      <c r="F4665" s="487"/>
    </row>
    <row r="4666" ht="15.75" customHeight="1">
      <c r="A4666" s="376">
        <v>39520.0</v>
      </c>
      <c r="B4666" s="380" t="s">
        <v>22193</v>
      </c>
      <c r="C4666" s="376" t="s">
        <v>3627</v>
      </c>
      <c r="D4666" s="376" t="s">
        <v>3603</v>
      </c>
      <c r="E4666" s="376" t="s">
        <v>22194</v>
      </c>
      <c r="F4666" s="488"/>
    </row>
    <row r="4667" ht="15.75" customHeight="1">
      <c r="A4667" s="376">
        <v>39521.0</v>
      </c>
      <c r="B4667" s="380" t="s">
        <v>22196</v>
      </c>
      <c r="C4667" s="376" t="s">
        <v>3627</v>
      </c>
      <c r="D4667" s="376" t="s">
        <v>3603</v>
      </c>
      <c r="E4667" s="376" t="s">
        <v>22197</v>
      </c>
      <c r="F4667" s="487"/>
    </row>
    <row r="4668" ht="15.75" customHeight="1">
      <c r="A4668" s="376">
        <v>39522.0</v>
      </c>
      <c r="B4668" s="380" t="s">
        <v>22198</v>
      </c>
      <c r="C4668" s="376" t="s">
        <v>3627</v>
      </c>
      <c r="D4668" s="376" t="s">
        <v>3603</v>
      </c>
      <c r="E4668" s="376" t="s">
        <v>22199</v>
      </c>
      <c r="F4668" s="488"/>
    </row>
    <row r="4669" ht="15.75" customHeight="1">
      <c r="A4669" s="376">
        <v>7243.0</v>
      </c>
      <c r="B4669" s="380" t="s">
        <v>22202</v>
      </c>
      <c r="C4669" s="376" t="s">
        <v>3627</v>
      </c>
      <c r="D4669" s="376" t="s">
        <v>3603</v>
      </c>
      <c r="E4669" s="376" t="s">
        <v>22203</v>
      </c>
      <c r="F4669" s="487"/>
    </row>
    <row r="4670" ht="15.75" customHeight="1">
      <c r="A4670" s="376">
        <v>11067.0</v>
      </c>
      <c r="B4670" s="380" t="s">
        <v>22204</v>
      </c>
      <c r="C4670" s="376" t="s">
        <v>3602</v>
      </c>
      <c r="D4670" s="376" t="s">
        <v>3603</v>
      </c>
      <c r="E4670" s="376" t="s">
        <v>22205</v>
      </c>
      <c r="F4670" s="488"/>
    </row>
    <row r="4671" ht="15.75" customHeight="1">
      <c r="A4671" s="376">
        <v>11068.0</v>
      </c>
      <c r="B4671" s="380" t="s">
        <v>22206</v>
      </c>
      <c r="C4671" s="376" t="s">
        <v>3602</v>
      </c>
      <c r="D4671" s="376" t="s">
        <v>3603</v>
      </c>
      <c r="E4671" s="376" t="s">
        <v>22208</v>
      </c>
      <c r="F4671" s="487"/>
    </row>
    <row r="4672" ht="15.75" customHeight="1">
      <c r="A4672" s="376">
        <v>7246.0</v>
      </c>
      <c r="B4672" s="380" t="s">
        <v>22211</v>
      </c>
      <c r="C4672" s="376" t="s">
        <v>3602</v>
      </c>
      <c r="D4672" s="376" t="s">
        <v>3603</v>
      </c>
      <c r="E4672" s="376" t="s">
        <v>19191</v>
      </c>
      <c r="F4672" s="488"/>
    </row>
    <row r="4673" ht="15.75" customHeight="1">
      <c r="A4673" s="376">
        <v>12869.0</v>
      </c>
      <c r="B4673" s="380" t="s">
        <v>22215</v>
      </c>
      <c r="C4673" s="376" t="s">
        <v>3637</v>
      </c>
      <c r="D4673" s="376" t="s">
        <v>3603</v>
      </c>
      <c r="E4673" s="376" t="s">
        <v>22217</v>
      </c>
      <c r="F4673" s="487"/>
    </row>
    <row r="4674" ht="15.75" customHeight="1">
      <c r="A4674" s="376">
        <v>41097.0</v>
      </c>
      <c r="B4674" s="380" t="s">
        <v>22219</v>
      </c>
      <c r="C4674" s="376" t="s">
        <v>4564</v>
      </c>
      <c r="D4674" s="376" t="s">
        <v>3603</v>
      </c>
      <c r="E4674" s="376" t="s">
        <v>22221</v>
      </c>
      <c r="F4674" s="488"/>
    </row>
    <row r="4675" ht="15.75" customHeight="1">
      <c r="A4675" s="376">
        <v>1574.0</v>
      </c>
      <c r="B4675" s="380" t="s">
        <v>22223</v>
      </c>
      <c r="C4675" s="376" t="s">
        <v>3602</v>
      </c>
      <c r="D4675" s="376" t="s">
        <v>3603</v>
      </c>
      <c r="E4675" s="376" t="s">
        <v>6841</v>
      </c>
      <c r="F4675" s="487"/>
    </row>
    <row r="4676" ht="15.75" customHeight="1">
      <c r="A4676" s="376">
        <v>1581.0</v>
      </c>
      <c r="B4676" s="380" t="s">
        <v>22226</v>
      </c>
      <c r="C4676" s="376" t="s">
        <v>3602</v>
      </c>
      <c r="D4676" s="376" t="s">
        <v>3603</v>
      </c>
      <c r="E4676" s="376" t="s">
        <v>6846</v>
      </c>
      <c r="F4676" s="488"/>
    </row>
    <row r="4677" ht="15.75" customHeight="1">
      <c r="A4677" s="376">
        <v>1575.0</v>
      </c>
      <c r="B4677" s="380" t="s">
        <v>22229</v>
      </c>
      <c r="C4677" s="376" t="s">
        <v>3602</v>
      </c>
      <c r="D4677" s="376" t="s">
        <v>3603</v>
      </c>
      <c r="E4677" s="376" t="s">
        <v>5977</v>
      </c>
      <c r="F4677" s="487"/>
    </row>
    <row r="4678" ht="15.75" customHeight="1">
      <c r="A4678" s="376">
        <v>1570.0</v>
      </c>
      <c r="B4678" s="380" t="s">
        <v>22232</v>
      </c>
      <c r="C4678" s="376" t="s">
        <v>3602</v>
      </c>
      <c r="D4678" s="376" t="s">
        <v>3603</v>
      </c>
      <c r="E4678" s="376" t="s">
        <v>6030</v>
      </c>
      <c r="F4678" s="488"/>
    </row>
    <row r="4679" ht="15.75" customHeight="1">
      <c r="A4679" s="376">
        <v>1576.0</v>
      </c>
      <c r="B4679" s="380" t="s">
        <v>22234</v>
      </c>
      <c r="C4679" s="376" t="s">
        <v>3602</v>
      </c>
      <c r="D4679" s="376" t="s">
        <v>3603</v>
      </c>
      <c r="E4679" s="376" t="s">
        <v>10089</v>
      </c>
      <c r="F4679" s="487"/>
    </row>
    <row r="4680" ht="15.75" customHeight="1">
      <c r="A4680" s="376">
        <v>1577.0</v>
      </c>
      <c r="B4680" s="380" t="s">
        <v>22238</v>
      </c>
      <c r="C4680" s="376" t="s">
        <v>3602</v>
      </c>
      <c r="D4680" s="376" t="s">
        <v>3603</v>
      </c>
      <c r="E4680" s="376" t="s">
        <v>3798</v>
      </c>
      <c r="F4680" s="488"/>
    </row>
    <row r="4681" ht="15.75" customHeight="1">
      <c r="A4681" s="376">
        <v>1571.0</v>
      </c>
      <c r="B4681" s="380" t="s">
        <v>22241</v>
      </c>
      <c r="C4681" s="376" t="s">
        <v>3602</v>
      </c>
      <c r="D4681" s="376" t="s">
        <v>3603</v>
      </c>
      <c r="E4681" s="376" t="s">
        <v>6022</v>
      </c>
      <c r="F4681" s="487"/>
    </row>
    <row r="4682" ht="15.75" customHeight="1">
      <c r="A4682" s="376">
        <v>1578.0</v>
      </c>
      <c r="B4682" s="380" t="s">
        <v>22243</v>
      </c>
      <c r="C4682" s="376" t="s">
        <v>3602</v>
      </c>
      <c r="D4682" s="376" t="s">
        <v>3603</v>
      </c>
      <c r="E4682" s="376" t="s">
        <v>3873</v>
      </c>
      <c r="F4682" s="488"/>
    </row>
    <row r="4683" ht="15.75" customHeight="1">
      <c r="A4683" s="376">
        <v>1573.0</v>
      </c>
      <c r="B4683" s="380" t="s">
        <v>22246</v>
      </c>
      <c r="C4683" s="376" t="s">
        <v>3602</v>
      </c>
      <c r="D4683" s="376" t="s">
        <v>3603</v>
      </c>
      <c r="E4683" s="376" t="s">
        <v>5537</v>
      </c>
      <c r="F4683" s="487"/>
    </row>
    <row r="4684" ht="15.75" customHeight="1">
      <c r="A4684" s="376">
        <v>1579.0</v>
      </c>
      <c r="B4684" s="380" t="s">
        <v>22248</v>
      </c>
      <c r="C4684" s="376" t="s">
        <v>3602</v>
      </c>
      <c r="D4684" s="376" t="s">
        <v>3603</v>
      </c>
      <c r="E4684" s="376" t="s">
        <v>11778</v>
      </c>
      <c r="F4684" s="488"/>
    </row>
    <row r="4685" ht="15.75" customHeight="1">
      <c r="A4685" s="376">
        <v>1580.0</v>
      </c>
      <c r="B4685" s="380" t="s">
        <v>22250</v>
      </c>
      <c r="C4685" s="376" t="s">
        <v>3602</v>
      </c>
      <c r="D4685" s="376" t="s">
        <v>3603</v>
      </c>
      <c r="E4685" s="376" t="s">
        <v>2708</v>
      </c>
      <c r="F4685" s="487"/>
    </row>
    <row r="4686" ht="15.75" customHeight="1">
      <c r="A4686" s="376">
        <v>7571.0</v>
      </c>
      <c r="B4686" s="380" t="s">
        <v>22253</v>
      </c>
      <c r="C4686" s="376" t="s">
        <v>3602</v>
      </c>
      <c r="D4686" s="376" t="s">
        <v>3603</v>
      </c>
      <c r="E4686" s="376" t="s">
        <v>4017</v>
      </c>
      <c r="F4686" s="488"/>
    </row>
    <row r="4687" ht="15.75" customHeight="1">
      <c r="A4687" s="376">
        <v>39321.0</v>
      </c>
      <c r="B4687" s="380" t="s">
        <v>22255</v>
      </c>
      <c r="C4687" s="376" t="s">
        <v>3602</v>
      </c>
      <c r="D4687" s="376" t="s">
        <v>3603</v>
      </c>
      <c r="E4687" s="376" t="s">
        <v>8692</v>
      </c>
      <c r="F4687" s="487"/>
    </row>
    <row r="4688" ht="15.75" customHeight="1">
      <c r="A4688" s="376">
        <v>39319.0</v>
      </c>
      <c r="B4688" s="380" t="s">
        <v>22257</v>
      </c>
      <c r="C4688" s="376" t="s">
        <v>3602</v>
      </c>
      <c r="D4688" s="376" t="s">
        <v>3603</v>
      </c>
      <c r="E4688" s="376" t="s">
        <v>12459</v>
      </c>
      <c r="F4688" s="488"/>
    </row>
    <row r="4689" ht="15.75" customHeight="1">
      <c r="A4689" s="376">
        <v>39320.0</v>
      </c>
      <c r="B4689" s="380" t="s">
        <v>22260</v>
      </c>
      <c r="C4689" s="376" t="s">
        <v>3602</v>
      </c>
      <c r="D4689" s="376" t="s">
        <v>3603</v>
      </c>
      <c r="E4689" s="376" t="s">
        <v>13675</v>
      </c>
      <c r="F4689" s="487"/>
    </row>
    <row r="4690" ht="15.75" customHeight="1">
      <c r="A4690" s="376">
        <v>1591.0</v>
      </c>
      <c r="B4690" s="380" t="s">
        <v>22261</v>
      </c>
      <c r="C4690" s="376" t="s">
        <v>3602</v>
      </c>
      <c r="D4690" s="376" t="s">
        <v>3603</v>
      </c>
      <c r="E4690" s="376" t="s">
        <v>22263</v>
      </c>
      <c r="F4690" s="488"/>
    </row>
    <row r="4691" ht="15.75" customHeight="1">
      <c r="A4691" s="376">
        <v>1547.0</v>
      </c>
      <c r="B4691" s="380" t="s">
        <v>22266</v>
      </c>
      <c r="C4691" s="376" t="s">
        <v>3602</v>
      </c>
      <c r="D4691" s="376" t="s">
        <v>3603</v>
      </c>
      <c r="E4691" s="376" t="s">
        <v>22267</v>
      </c>
      <c r="F4691" s="487"/>
    </row>
    <row r="4692" ht="15.75" customHeight="1">
      <c r="A4692" s="376">
        <v>38196.0</v>
      </c>
      <c r="B4692" s="380" t="s">
        <v>22268</v>
      </c>
      <c r="C4692" s="376" t="s">
        <v>3602</v>
      </c>
      <c r="D4692" s="376" t="s">
        <v>3603</v>
      </c>
      <c r="E4692" s="376" t="s">
        <v>6167</v>
      </c>
      <c r="F4692" s="488"/>
    </row>
    <row r="4693" ht="15.75" customHeight="1">
      <c r="A4693" s="376">
        <v>1543.0</v>
      </c>
      <c r="B4693" s="380" t="s">
        <v>22270</v>
      </c>
      <c r="C4693" s="376" t="s">
        <v>3602</v>
      </c>
      <c r="D4693" s="376" t="s">
        <v>3603</v>
      </c>
      <c r="E4693" s="376" t="s">
        <v>6223</v>
      </c>
      <c r="F4693" s="487"/>
    </row>
    <row r="4694" ht="15.75" customHeight="1">
      <c r="A4694" s="376">
        <v>1585.0</v>
      </c>
      <c r="B4694" s="380" t="s">
        <v>22272</v>
      </c>
      <c r="C4694" s="376" t="s">
        <v>3602</v>
      </c>
      <c r="D4694" s="376" t="s">
        <v>3603</v>
      </c>
      <c r="E4694" s="376" t="s">
        <v>3873</v>
      </c>
      <c r="F4694" s="488"/>
    </row>
    <row r="4695" ht="15.75" customHeight="1">
      <c r="A4695" s="376">
        <v>1593.0</v>
      </c>
      <c r="B4695" s="380" t="s">
        <v>22273</v>
      </c>
      <c r="C4695" s="376" t="s">
        <v>3602</v>
      </c>
      <c r="D4695" s="376" t="s">
        <v>3603</v>
      </c>
      <c r="E4695" s="376" t="s">
        <v>22274</v>
      </c>
      <c r="F4695" s="487"/>
    </row>
    <row r="4696" ht="15.75" customHeight="1">
      <c r="A4696" s="376">
        <v>11838.0</v>
      </c>
      <c r="B4696" s="380" t="s">
        <v>22276</v>
      </c>
      <c r="C4696" s="376" t="s">
        <v>3602</v>
      </c>
      <c r="D4696" s="376" t="s">
        <v>3603</v>
      </c>
      <c r="E4696" s="376" t="s">
        <v>22278</v>
      </c>
      <c r="F4696" s="488"/>
    </row>
    <row r="4697" ht="15.75" customHeight="1">
      <c r="A4697" s="376">
        <v>1594.0</v>
      </c>
      <c r="B4697" s="380" t="s">
        <v>22280</v>
      </c>
      <c r="C4697" s="376" t="s">
        <v>3602</v>
      </c>
      <c r="D4697" s="376" t="s">
        <v>3603</v>
      </c>
      <c r="E4697" s="376" t="s">
        <v>6162</v>
      </c>
      <c r="F4697" s="487"/>
    </row>
    <row r="4698" ht="15.75" customHeight="1">
      <c r="A4698" s="376">
        <v>1586.0</v>
      </c>
      <c r="B4698" s="380" t="s">
        <v>22282</v>
      </c>
      <c r="C4698" s="376" t="s">
        <v>3602</v>
      </c>
      <c r="D4698" s="376" t="s">
        <v>3603</v>
      </c>
      <c r="E4698" s="376" t="s">
        <v>6505</v>
      </c>
      <c r="F4698" s="488"/>
    </row>
    <row r="4699" ht="15.75" customHeight="1">
      <c r="A4699" s="376">
        <v>11839.0</v>
      </c>
      <c r="B4699" s="380" t="s">
        <v>22284</v>
      </c>
      <c r="C4699" s="376" t="s">
        <v>3602</v>
      </c>
      <c r="D4699" s="376" t="s">
        <v>3603</v>
      </c>
      <c r="E4699" s="376" t="s">
        <v>22285</v>
      </c>
      <c r="F4699" s="487"/>
    </row>
    <row r="4700" ht="15.75" customHeight="1">
      <c r="A4700" s="376">
        <v>1587.0</v>
      </c>
      <c r="B4700" s="380" t="s">
        <v>22286</v>
      </c>
      <c r="C4700" s="376" t="s">
        <v>3602</v>
      </c>
      <c r="D4700" s="376" t="s">
        <v>3603</v>
      </c>
      <c r="E4700" s="376" t="s">
        <v>22288</v>
      </c>
      <c r="F4700" s="488"/>
    </row>
    <row r="4701" ht="15.75" customHeight="1">
      <c r="A4701" s="376">
        <v>1545.0</v>
      </c>
      <c r="B4701" s="380" t="s">
        <v>22289</v>
      </c>
      <c r="C4701" s="376" t="s">
        <v>3602</v>
      </c>
      <c r="D4701" s="376" t="s">
        <v>3603</v>
      </c>
      <c r="E4701" s="376" t="s">
        <v>4378</v>
      </c>
      <c r="F4701" s="487"/>
    </row>
    <row r="4702" ht="15.75" customHeight="1">
      <c r="A4702" s="376">
        <v>1588.0</v>
      </c>
      <c r="B4702" s="380" t="s">
        <v>22291</v>
      </c>
      <c r="C4702" s="376" t="s">
        <v>3602</v>
      </c>
      <c r="D4702" s="376" t="s">
        <v>3603</v>
      </c>
      <c r="E4702" s="376" t="s">
        <v>22292</v>
      </c>
      <c r="F4702" s="488"/>
    </row>
    <row r="4703" ht="15.75" customHeight="1">
      <c r="A4703" s="376">
        <v>1535.0</v>
      </c>
      <c r="B4703" s="380" t="s">
        <v>22293</v>
      </c>
      <c r="C4703" s="376" t="s">
        <v>3602</v>
      </c>
      <c r="D4703" s="376" t="s">
        <v>3603</v>
      </c>
      <c r="E4703" s="376" t="s">
        <v>5009</v>
      </c>
      <c r="F4703" s="487"/>
    </row>
    <row r="4704" ht="15.75" customHeight="1">
      <c r="A4704" s="376">
        <v>1589.0</v>
      </c>
      <c r="B4704" s="380" t="s">
        <v>22295</v>
      </c>
      <c r="C4704" s="376" t="s">
        <v>3602</v>
      </c>
      <c r="D4704" s="376" t="s">
        <v>3603</v>
      </c>
      <c r="E4704" s="376" t="s">
        <v>4508</v>
      </c>
      <c r="F4704" s="488"/>
    </row>
    <row r="4705" ht="15.75" customHeight="1">
      <c r="A4705" s="376">
        <v>1546.0</v>
      </c>
      <c r="B4705" s="380" t="s">
        <v>22298</v>
      </c>
      <c r="C4705" s="376" t="s">
        <v>3602</v>
      </c>
      <c r="D4705" s="376" t="s">
        <v>3603</v>
      </c>
      <c r="E4705" s="376" t="s">
        <v>22299</v>
      </c>
      <c r="F4705" s="487"/>
    </row>
    <row r="4706" ht="15.75" customHeight="1">
      <c r="A4706" s="376">
        <v>1590.0</v>
      </c>
      <c r="B4706" s="380" t="s">
        <v>22300</v>
      </c>
      <c r="C4706" s="376" t="s">
        <v>3602</v>
      </c>
      <c r="D4706" s="376" t="s">
        <v>3603</v>
      </c>
      <c r="E4706" s="376" t="s">
        <v>10679</v>
      </c>
      <c r="F4706" s="488"/>
    </row>
    <row r="4707" ht="15.75" customHeight="1">
      <c r="A4707" s="376">
        <v>1542.0</v>
      </c>
      <c r="B4707" s="380" t="s">
        <v>22303</v>
      </c>
      <c r="C4707" s="376" t="s">
        <v>3602</v>
      </c>
      <c r="D4707" s="376" t="s">
        <v>3603</v>
      </c>
      <c r="E4707" s="376" t="s">
        <v>8543</v>
      </c>
      <c r="F4707" s="487"/>
    </row>
    <row r="4708" ht="15.75" customHeight="1">
      <c r="A4708" s="376">
        <v>38415.0</v>
      </c>
      <c r="B4708" s="380" t="s">
        <v>22304</v>
      </c>
      <c r="C4708" s="376" t="s">
        <v>3602</v>
      </c>
      <c r="D4708" s="376" t="s">
        <v>3603</v>
      </c>
      <c r="E4708" s="376" t="s">
        <v>22306</v>
      </c>
      <c r="F4708" s="488"/>
    </row>
    <row r="4709" ht="15.75" customHeight="1">
      <c r="A4709" s="376">
        <v>38414.0</v>
      </c>
      <c r="B4709" s="380" t="s">
        <v>22308</v>
      </c>
      <c r="C4709" s="376" t="s">
        <v>3602</v>
      </c>
      <c r="D4709" s="376" t="s">
        <v>3603</v>
      </c>
      <c r="E4709" s="376" t="s">
        <v>22310</v>
      </c>
      <c r="F4709" s="487"/>
    </row>
    <row r="4710" ht="15.75" customHeight="1">
      <c r="A4710" s="376">
        <v>38128.0</v>
      </c>
      <c r="B4710" s="380" t="s">
        <v>22311</v>
      </c>
      <c r="C4710" s="376" t="s">
        <v>3745</v>
      </c>
      <c r="D4710" s="376" t="s">
        <v>3653</v>
      </c>
      <c r="E4710" s="376" t="s">
        <v>7081</v>
      </c>
      <c r="F4710" s="488"/>
    </row>
    <row r="4711" ht="15.75" customHeight="1">
      <c r="A4711" s="376">
        <v>7253.0</v>
      </c>
      <c r="B4711" s="380" t="s">
        <v>22314</v>
      </c>
      <c r="C4711" s="376" t="s">
        <v>4550</v>
      </c>
      <c r="D4711" s="376" t="s">
        <v>3603</v>
      </c>
      <c r="E4711" s="376" t="s">
        <v>22315</v>
      </c>
      <c r="F4711" s="487"/>
    </row>
    <row r="4712" ht="15.75" customHeight="1">
      <c r="A4712" s="376">
        <v>4806.0</v>
      </c>
      <c r="B4712" s="380" t="s">
        <v>22316</v>
      </c>
      <c r="C4712" s="376" t="s">
        <v>3730</v>
      </c>
      <c r="D4712" s="376" t="s">
        <v>3603</v>
      </c>
      <c r="E4712" s="376" t="s">
        <v>4516</v>
      </c>
      <c r="F4712" s="488"/>
    </row>
    <row r="4713" ht="15.75" customHeight="1">
      <c r="A4713" s="376">
        <v>34401.0</v>
      </c>
      <c r="B4713" s="380" t="s">
        <v>22318</v>
      </c>
      <c r="C4713" s="376" t="s">
        <v>3602</v>
      </c>
      <c r="D4713" s="376" t="s">
        <v>3603</v>
      </c>
      <c r="E4713" s="376" t="s">
        <v>5977</v>
      </c>
      <c r="F4713" s="487"/>
    </row>
    <row r="4714" ht="15.75" customHeight="1">
      <c r="A4714" s="376">
        <v>7258.0</v>
      </c>
      <c r="B4714" s="380" t="s">
        <v>22321</v>
      </c>
      <c r="C4714" s="376" t="s">
        <v>3602</v>
      </c>
      <c r="D4714" s="376" t="s">
        <v>3603</v>
      </c>
      <c r="E4714" s="376" t="s">
        <v>22323</v>
      </c>
      <c r="F4714" s="488"/>
    </row>
    <row r="4715" ht="15.75" customHeight="1">
      <c r="A4715" s="376">
        <v>7260.0</v>
      </c>
      <c r="B4715" s="380" t="s">
        <v>22325</v>
      </c>
      <c r="C4715" s="376" t="s">
        <v>3602</v>
      </c>
      <c r="D4715" s="376" t="s">
        <v>3603</v>
      </c>
      <c r="E4715" s="376" t="s">
        <v>6627</v>
      </c>
      <c r="F4715" s="487"/>
    </row>
    <row r="4716" ht="15.75" customHeight="1">
      <c r="A4716" s="376">
        <v>7256.0</v>
      </c>
      <c r="B4716" s="380" t="s">
        <v>22327</v>
      </c>
      <c r="C4716" s="376" t="s">
        <v>3602</v>
      </c>
      <c r="D4716" s="376" t="s">
        <v>3603</v>
      </c>
      <c r="E4716" s="376" t="s">
        <v>4209</v>
      </c>
      <c r="F4716" s="488"/>
    </row>
    <row r="4717" ht="15.75" customHeight="1">
      <c r="A4717" s="376">
        <v>34400.0</v>
      </c>
      <c r="B4717" s="380" t="s">
        <v>22329</v>
      </c>
      <c r="C4717" s="376" t="s">
        <v>3602</v>
      </c>
      <c r="D4717" s="376" t="s">
        <v>3603</v>
      </c>
      <c r="E4717" s="376" t="s">
        <v>12481</v>
      </c>
      <c r="F4717" s="487"/>
    </row>
    <row r="4718" ht="15.75" customHeight="1">
      <c r="A4718" s="376">
        <v>10617.0</v>
      </c>
      <c r="B4718" s="380" t="s">
        <v>22331</v>
      </c>
      <c r="C4718" s="376" t="s">
        <v>3602</v>
      </c>
      <c r="D4718" s="376" t="s">
        <v>3603</v>
      </c>
      <c r="E4718" s="376" t="s">
        <v>11285</v>
      </c>
      <c r="F4718" s="488"/>
    </row>
    <row r="4719" ht="15.75" customHeight="1">
      <c r="A4719" s="376">
        <v>7274.0</v>
      </c>
      <c r="B4719" s="380" t="s">
        <v>22332</v>
      </c>
      <c r="C4719" s="376" t="s">
        <v>3602</v>
      </c>
      <c r="D4719" s="376" t="s">
        <v>3629</v>
      </c>
      <c r="E4719" s="376" t="s">
        <v>22334</v>
      </c>
      <c r="F4719" s="487"/>
    </row>
    <row r="4720" ht="15.75" customHeight="1">
      <c r="A4720" s="376">
        <v>11663.0</v>
      </c>
      <c r="B4720" s="380" t="s">
        <v>22337</v>
      </c>
      <c r="C4720" s="376" t="s">
        <v>3602</v>
      </c>
      <c r="D4720" s="376" t="s">
        <v>3629</v>
      </c>
      <c r="E4720" s="376" t="s">
        <v>22338</v>
      </c>
      <c r="F4720" s="488"/>
    </row>
    <row r="4721" ht="15.75" customHeight="1">
      <c r="A4721" s="376">
        <v>154.0</v>
      </c>
      <c r="B4721" s="380" t="s">
        <v>22339</v>
      </c>
      <c r="C4721" s="376" t="s">
        <v>3993</v>
      </c>
      <c r="D4721" s="376" t="s">
        <v>3603</v>
      </c>
      <c r="E4721" s="376" t="s">
        <v>22341</v>
      </c>
      <c r="F4721" s="487"/>
    </row>
    <row r="4722" ht="15.75" customHeight="1">
      <c r="A4722" s="376">
        <v>38121.0</v>
      </c>
      <c r="B4722" s="380" t="s">
        <v>22343</v>
      </c>
      <c r="C4722" s="376" t="s">
        <v>3993</v>
      </c>
      <c r="D4722" s="376" t="s">
        <v>3603</v>
      </c>
      <c r="E4722" s="376" t="s">
        <v>22345</v>
      </c>
      <c r="F4722" s="488"/>
    </row>
    <row r="4723" ht="15.75" customHeight="1">
      <c r="A4723" s="376">
        <v>7343.0</v>
      </c>
      <c r="B4723" s="380" t="s">
        <v>22346</v>
      </c>
      <c r="C4723" s="376" t="s">
        <v>3993</v>
      </c>
      <c r="D4723" s="376" t="s">
        <v>3603</v>
      </c>
      <c r="E4723" s="376" t="s">
        <v>22348</v>
      </c>
      <c r="F4723" s="487"/>
    </row>
    <row r="4724" ht="15.75" customHeight="1">
      <c r="A4724" s="376">
        <v>7287.0</v>
      </c>
      <c r="B4724" s="380" t="s">
        <v>22350</v>
      </c>
      <c r="C4724" s="376" t="s">
        <v>13275</v>
      </c>
      <c r="D4724" s="376" t="s">
        <v>3603</v>
      </c>
      <c r="E4724" s="376" t="s">
        <v>22352</v>
      </c>
      <c r="F4724" s="488"/>
    </row>
    <row r="4725" ht="15.75" customHeight="1">
      <c r="A4725" s="376">
        <v>7350.0</v>
      </c>
      <c r="B4725" s="380" t="s">
        <v>22353</v>
      </c>
      <c r="C4725" s="376" t="s">
        <v>3993</v>
      </c>
      <c r="D4725" s="376" t="s">
        <v>3603</v>
      </c>
      <c r="E4725" s="376" t="s">
        <v>22354</v>
      </c>
      <c r="F4725" s="487"/>
    </row>
    <row r="4726" ht="15.75" customHeight="1">
      <c r="A4726" s="376">
        <v>7348.0</v>
      </c>
      <c r="B4726" s="380" t="s">
        <v>22356</v>
      </c>
      <c r="C4726" s="376" t="s">
        <v>3993</v>
      </c>
      <c r="D4726" s="376" t="s">
        <v>3603</v>
      </c>
      <c r="E4726" s="376" t="s">
        <v>22358</v>
      </c>
      <c r="F4726" s="488"/>
    </row>
    <row r="4727" ht="15.75" customHeight="1">
      <c r="A4727" s="376">
        <v>7347.0</v>
      </c>
      <c r="B4727" s="380" t="s">
        <v>22356</v>
      </c>
      <c r="C4727" s="376" t="s">
        <v>13275</v>
      </c>
      <c r="D4727" s="376" t="s">
        <v>3603</v>
      </c>
      <c r="E4727" s="376" t="s">
        <v>22360</v>
      </c>
      <c r="F4727" s="487"/>
    </row>
    <row r="4728" ht="15.75" customHeight="1">
      <c r="A4728" s="376">
        <v>7355.0</v>
      </c>
      <c r="B4728" s="380" t="s">
        <v>22362</v>
      </c>
      <c r="C4728" s="376" t="s">
        <v>13275</v>
      </c>
      <c r="D4728" s="376" t="s">
        <v>3603</v>
      </c>
      <c r="E4728" s="376" t="s">
        <v>22364</v>
      </c>
      <c r="F4728" s="488"/>
    </row>
    <row r="4729" ht="15.75" customHeight="1">
      <c r="A4729" s="376">
        <v>7356.0</v>
      </c>
      <c r="B4729" s="380" t="s">
        <v>22366</v>
      </c>
      <c r="C4729" s="376" t="s">
        <v>3993</v>
      </c>
      <c r="D4729" s="376" t="s">
        <v>3603</v>
      </c>
      <c r="E4729" s="376" t="s">
        <v>16774</v>
      </c>
      <c r="F4729" s="487"/>
    </row>
    <row r="4730" ht="15.75" customHeight="1">
      <c r="A4730" s="376">
        <v>7313.0</v>
      </c>
      <c r="B4730" s="380" t="s">
        <v>22368</v>
      </c>
      <c r="C4730" s="376" t="s">
        <v>3993</v>
      </c>
      <c r="D4730" s="376" t="s">
        <v>3603</v>
      </c>
      <c r="E4730" s="376" t="s">
        <v>13503</v>
      </c>
      <c r="F4730" s="488"/>
    </row>
    <row r="4731" ht="15.75" customHeight="1">
      <c r="A4731" s="376">
        <v>7319.0</v>
      </c>
      <c r="B4731" s="380" t="s">
        <v>22371</v>
      </c>
      <c r="C4731" s="376" t="s">
        <v>3993</v>
      </c>
      <c r="D4731" s="376" t="s">
        <v>3603</v>
      </c>
      <c r="E4731" s="376" t="s">
        <v>8634</v>
      </c>
      <c r="F4731" s="487"/>
    </row>
    <row r="4732" ht="15.75" customHeight="1">
      <c r="A4732" s="376">
        <v>38119.0</v>
      </c>
      <c r="B4732" s="380" t="s">
        <v>22374</v>
      </c>
      <c r="C4732" s="376" t="s">
        <v>3993</v>
      </c>
      <c r="D4732" s="376" t="s">
        <v>3603</v>
      </c>
      <c r="E4732" s="376" t="s">
        <v>22376</v>
      </c>
      <c r="F4732" s="488"/>
    </row>
    <row r="4733" ht="15.75" customHeight="1">
      <c r="A4733" s="376">
        <v>7314.0</v>
      </c>
      <c r="B4733" s="380" t="s">
        <v>22377</v>
      </c>
      <c r="C4733" s="376" t="s">
        <v>3993</v>
      </c>
      <c r="D4733" s="376" t="s">
        <v>3603</v>
      </c>
      <c r="E4733" s="376" t="s">
        <v>22379</v>
      </c>
      <c r="F4733" s="487"/>
    </row>
    <row r="4734" ht="15.75" customHeight="1">
      <c r="A4734" s="376">
        <v>38131.0</v>
      </c>
      <c r="B4734" s="380" t="s">
        <v>22382</v>
      </c>
      <c r="C4734" s="376" t="s">
        <v>3993</v>
      </c>
      <c r="D4734" s="376" t="s">
        <v>3603</v>
      </c>
      <c r="E4734" s="376" t="s">
        <v>22383</v>
      </c>
      <c r="F4734" s="488"/>
    </row>
    <row r="4735" ht="15.75" customHeight="1">
      <c r="A4735" s="376">
        <v>7304.0</v>
      </c>
      <c r="B4735" s="380" t="s">
        <v>22386</v>
      </c>
      <c r="C4735" s="376" t="s">
        <v>3993</v>
      </c>
      <c r="D4735" s="376" t="s">
        <v>3603</v>
      </c>
      <c r="E4735" s="376" t="s">
        <v>22388</v>
      </c>
      <c r="F4735" s="487"/>
    </row>
    <row r="4736" ht="15.75" customHeight="1">
      <c r="A4736" s="376">
        <v>7293.0</v>
      </c>
      <c r="B4736" s="380" t="s">
        <v>22389</v>
      </c>
      <c r="C4736" s="376" t="s">
        <v>3993</v>
      </c>
      <c r="D4736" s="376" t="s">
        <v>3603</v>
      </c>
      <c r="E4736" s="376" t="s">
        <v>22392</v>
      </c>
      <c r="F4736" s="488"/>
    </row>
    <row r="4737" ht="15.75" customHeight="1">
      <c r="A4737" s="376">
        <v>7311.0</v>
      </c>
      <c r="B4737" s="380" t="s">
        <v>22393</v>
      </c>
      <c r="C4737" s="376" t="s">
        <v>3993</v>
      </c>
      <c r="D4737" s="376" t="s">
        <v>3603</v>
      </c>
      <c r="E4737" s="376" t="s">
        <v>3280</v>
      </c>
      <c r="F4737" s="487"/>
    </row>
    <row r="4738" ht="15.75" customHeight="1">
      <c r="A4738" s="376">
        <v>7292.0</v>
      </c>
      <c r="B4738" s="380" t="s">
        <v>22396</v>
      </c>
      <c r="C4738" s="376" t="s">
        <v>3993</v>
      </c>
      <c r="D4738" s="376" t="s">
        <v>3653</v>
      </c>
      <c r="E4738" s="376" t="s">
        <v>15905</v>
      </c>
      <c r="F4738" s="488"/>
    </row>
    <row r="4739" ht="15.75" customHeight="1">
      <c r="A4739" s="376">
        <v>7288.0</v>
      </c>
      <c r="B4739" s="380" t="s">
        <v>22397</v>
      </c>
      <c r="C4739" s="376" t="s">
        <v>3993</v>
      </c>
      <c r="D4739" s="376" t="s">
        <v>3603</v>
      </c>
      <c r="E4739" s="376" t="s">
        <v>22399</v>
      </c>
      <c r="F4739" s="487"/>
    </row>
    <row r="4740" ht="15.75" customHeight="1">
      <c r="A4740" s="376">
        <v>35693.0</v>
      </c>
      <c r="B4740" s="380" t="s">
        <v>22401</v>
      </c>
      <c r="C4740" s="376" t="s">
        <v>3993</v>
      </c>
      <c r="D4740" s="376" t="s">
        <v>3603</v>
      </c>
      <c r="E4740" s="376" t="s">
        <v>22402</v>
      </c>
      <c r="F4740" s="488"/>
    </row>
    <row r="4741" ht="15.75" customHeight="1">
      <c r="A4741" s="376">
        <v>35692.0</v>
      </c>
      <c r="B4741" s="380" t="s">
        <v>22405</v>
      </c>
      <c r="C4741" s="376" t="s">
        <v>3993</v>
      </c>
      <c r="D4741" s="376" t="s">
        <v>3603</v>
      </c>
      <c r="E4741" s="376" t="s">
        <v>22407</v>
      </c>
      <c r="F4741" s="487"/>
    </row>
    <row r="4742" ht="15.75" customHeight="1">
      <c r="A4742" s="376">
        <v>7344.0</v>
      </c>
      <c r="B4742" s="380" t="s">
        <v>22409</v>
      </c>
      <c r="C4742" s="376" t="s">
        <v>13275</v>
      </c>
      <c r="D4742" s="376" t="s">
        <v>3653</v>
      </c>
      <c r="E4742" s="376" t="s">
        <v>11734</v>
      </c>
      <c r="F4742" s="488"/>
    </row>
    <row r="4743" ht="15.75" customHeight="1">
      <c r="A4743" s="376">
        <v>7345.0</v>
      </c>
      <c r="B4743" s="380" t="s">
        <v>22412</v>
      </c>
      <c r="C4743" s="376" t="s">
        <v>3993</v>
      </c>
      <c r="D4743" s="376" t="s">
        <v>3603</v>
      </c>
      <c r="E4743" s="376" t="s">
        <v>22414</v>
      </c>
      <c r="F4743" s="487"/>
    </row>
    <row r="4744" ht="15.75" customHeight="1">
      <c r="A4744" s="376">
        <v>35691.0</v>
      </c>
      <c r="B4744" s="380" t="s">
        <v>22415</v>
      </c>
      <c r="C4744" s="376" t="s">
        <v>3993</v>
      </c>
      <c r="D4744" s="376" t="s">
        <v>3603</v>
      </c>
      <c r="E4744" s="376" t="s">
        <v>22416</v>
      </c>
      <c r="F4744" s="488"/>
    </row>
    <row r="4745" ht="15.75" customHeight="1">
      <c r="A4745" s="376">
        <v>7342.0</v>
      </c>
      <c r="B4745" s="380" t="s">
        <v>22417</v>
      </c>
      <c r="C4745" s="376" t="s">
        <v>3745</v>
      </c>
      <c r="D4745" s="376" t="s">
        <v>3603</v>
      </c>
      <c r="E4745" s="376" t="s">
        <v>4996</v>
      </c>
      <c r="F4745" s="487"/>
    </row>
    <row r="4746" ht="15.75" customHeight="1">
      <c r="A4746" s="376">
        <v>7306.0</v>
      </c>
      <c r="B4746" s="380" t="s">
        <v>22420</v>
      </c>
      <c r="C4746" s="376" t="s">
        <v>3993</v>
      </c>
      <c r="D4746" s="376" t="s">
        <v>3603</v>
      </c>
      <c r="E4746" s="376" t="s">
        <v>22421</v>
      </c>
      <c r="F4746" s="488"/>
    </row>
    <row r="4747" ht="15.75" customHeight="1">
      <c r="A4747" s="376">
        <v>39574.0</v>
      </c>
      <c r="B4747" s="380" t="s">
        <v>22422</v>
      </c>
      <c r="C4747" s="376" t="s">
        <v>3602</v>
      </c>
      <c r="D4747" s="376" t="s">
        <v>3603</v>
      </c>
      <c r="E4747" s="376" t="s">
        <v>3943</v>
      </c>
      <c r="F4747" s="487"/>
    </row>
    <row r="4748" ht="15.75" customHeight="1">
      <c r="A4748" s="376">
        <v>11060.0</v>
      </c>
      <c r="B4748" s="380" t="s">
        <v>22425</v>
      </c>
      <c r="C4748" s="376" t="s">
        <v>3602</v>
      </c>
      <c r="D4748" s="376" t="s">
        <v>3603</v>
      </c>
      <c r="E4748" s="376" t="s">
        <v>22426</v>
      </c>
      <c r="F4748" s="488"/>
    </row>
    <row r="4749" ht="15.75" customHeight="1">
      <c r="A4749" s="376">
        <v>37401.0</v>
      </c>
      <c r="B4749" s="380" t="s">
        <v>22429</v>
      </c>
      <c r="C4749" s="376" t="s">
        <v>3602</v>
      </c>
      <c r="D4749" s="376" t="s">
        <v>3603</v>
      </c>
      <c r="E4749" s="376" t="s">
        <v>17880</v>
      </c>
      <c r="F4749" s="487"/>
    </row>
    <row r="4750" ht="15.75" customHeight="1">
      <c r="A4750" s="376">
        <v>7525.0</v>
      </c>
      <c r="B4750" s="380" t="s">
        <v>22433</v>
      </c>
      <c r="C4750" s="376" t="s">
        <v>3602</v>
      </c>
      <c r="D4750" s="376" t="s">
        <v>3603</v>
      </c>
      <c r="E4750" s="376" t="s">
        <v>22435</v>
      </c>
      <c r="F4750" s="488"/>
    </row>
    <row r="4751" ht="15.75" customHeight="1">
      <c r="A4751" s="376">
        <v>7524.0</v>
      </c>
      <c r="B4751" s="380" t="s">
        <v>22438</v>
      </c>
      <c r="C4751" s="376" t="s">
        <v>3602</v>
      </c>
      <c r="D4751" s="376" t="s">
        <v>3603</v>
      </c>
      <c r="E4751" s="376" t="s">
        <v>22439</v>
      </c>
      <c r="F4751" s="487"/>
    </row>
    <row r="4752" ht="15.75" customHeight="1">
      <c r="A4752" s="376">
        <v>38105.0</v>
      </c>
      <c r="B4752" s="380" t="s">
        <v>22442</v>
      </c>
      <c r="C4752" s="376" t="s">
        <v>3602</v>
      </c>
      <c r="D4752" s="376" t="s">
        <v>3603</v>
      </c>
      <c r="E4752" s="376" t="s">
        <v>8270</v>
      </c>
      <c r="F4752" s="488"/>
    </row>
    <row r="4753" ht="15.75" customHeight="1">
      <c r="A4753" s="376">
        <v>38084.0</v>
      </c>
      <c r="B4753" s="380" t="s">
        <v>22444</v>
      </c>
      <c r="C4753" s="376" t="s">
        <v>3602</v>
      </c>
      <c r="D4753" s="376" t="s">
        <v>3603</v>
      </c>
      <c r="E4753" s="376" t="s">
        <v>21643</v>
      </c>
      <c r="F4753" s="487"/>
    </row>
    <row r="4754" ht="15.75" customHeight="1">
      <c r="A4754" s="376">
        <v>38103.0</v>
      </c>
      <c r="B4754" s="380" t="s">
        <v>22447</v>
      </c>
      <c r="C4754" s="376" t="s">
        <v>3602</v>
      </c>
      <c r="D4754" s="376" t="s">
        <v>3603</v>
      </c>
      <c r="E4754" s="376" t="s">
        <v>13137</v>
      </c>
      <c r="F4754" s="488"/>
    </row>
    <row r="4755" ht="15.75" customHeight="1">
      <c r="A4755" s="376">
        <v>38082.0</v>
      </c>
      <c r="B4755" s="380" t="s">
        <v>22449</v>
      </c>
      <c r="C4755" s="376" t="s">
        <v>3602</v>
      </c>
      <c r="D4755" s="376" t="s">
        <v>3603</v>
      </c>
      <c r="E4755" s="376" t="s">
        <v>7301</v>
      </c>
      <c r="F4755" s="487"/>
    </row>
    <row r="4756" ht="15.75" customHeight="1">
      <c r="A4756" s="376">
        <v>38104.0</v>
      </c>
      <c r="B4756" s="380" t="s">
        <v>22451</v>
      </c>
      <c r="C4756" s="376" t="s">
        <v>3602</v>
      </c>
      <c r="D4756" s="376" t="s">
        <v>3603</v>
      </c>
      <c r="E4756" s="376" t="s">
        <v>22452</v>
      </c>
      <c r="F4756" s="488"/>
    </row>
    <row r="4757" ht="15.75" customHeight="1">
      <c r="A4757" s="376">
        <v>38083.0</v>
      </c>
      <c r="B4757" s="380" t="s">
        <v>22455</v>
      </c>
      <c r="C4757" s="376" t="s">
        <v>3602</v>
      </c>
      <c r="D4757" s="376" t="s">
        <v>3603</v>
      </c>
      <c r="E4757" s="376" t="s">
        <v>6745</v>
      </c>
      <c r="F4757" s="487"/>
    </row>
    <row r="4758" ht="15.75" customHeight="1">
      <c r="A4758" s="376">
        <v>38101.0</v>
      </c>
      <c r="B4758" s="380" t="s">
        <v>22457</v>
      </c>
      <c r="C4758" s="376" t="s">
        <v>3602</v>
      </c>
      <c r="D4758" s="376" t="s">
        <v>3603</v>
      </c>
      <c r="E4758" s="376" t="s">
        <v>7497</v>
      </c>
      <c r="F4758" s="488"/>
    </row>
    <row r="4759" ht="15.75" customHeight="1">
      <c r="A4759" s="376">
        <v>7528.0</v>
      </c>
      <c r="B4759" s="380" t="s">
        <v>22459</v>
      </c>
      <c r="C4759" s="376" t="s">
        <v>3602</v>
      </c>
      <c r="D4759" s="376" t="s">
        <v>3653</v>
      </c>
      <c r="E4759" s="376" t="s">
        <v>9450</v>
      </c>
      <c r="F4759" s="487"/>
    </row>
    <row r="4760" ht="15.75" customHeight="1">
      <c r="A4760" s="376">
        <v>12147.0</v>
      </c>
      <c r="B4760" s="380" t="s">
        <v>22461</v>
      </c>
      <c r="C4760" s="376" t="s">
        <v>3602</v>
      </c>
      <c r="D4760" s="376" t="s">
        <v>3603</v>
      </c>
      <c r="E4760" s="376" t="s">
        <v>16176</v>
      </c>
      <c r="F4760" s="488"/>
    </row>
    <row r="4761" ht="15.75" customHeight="1">
      <c r="A4761" s="376">
        <v>38075.0</v>
      </c>
      <c r="B4761" s="380" t="s">
        <v>22463</v>
      </c>
      <c r="C4761" s="376" t="s">
        <v>3602</v>
      </c>
      <c r="D4761" s="376" t="s">
        <v>3603</v>
      </c>
      <c r="E4761" s="376" t="s">
        <v>22466</v>
      </c>
      <c r="F4761" s="487"/>
    </row>
    <row r="4762" ht="15.75" customHeight="1">
      <c r="A4762" s="376">
        <v>38102.0</v>
      </c>
      <c r="B4762" s="380" t="s">
        <v>22468</v>
      </c>
      <c r="C4762" s="376" t="s">
        <v>3602</v>
      </c>
      <c r="D4762" s="376" t="s">
        <v>3603</v>
      </c>
      <c r="E4762" s="376" t="s">
        <v>22469</v>
      </c>
      <c r="F4762" s="488"/>
    </row>
    <row r="4763" ht="15.75" customHeight="1">
      <c r="A4763" s="376">
        <v>38076.0</v>
      </c>
      <c r="B4763" s="380" t="s">
        <v>22471</v>
      </c>
      <c r="C4763" s="376" t="s">
        <v>3602</v>
      </c>
      <c r="D4763" s="376" t="s">
        <v>3603</v>
      </c>
      <c r="E4763" s="376" t="s">
        <v>22473</v>
      </c>
      <c r="F4763" s="487"/>
    </row>
    <row r="4764" ht="15.75" customHeight="1">
      <c r="A4764" s="376">
        <v>7592.0</v>
      </c>
      <c r="B4764" s="380" t="s">
        <v>22474</v>
      </c>
      <c r="C4764" s="376" t="s">
        <v>3637</v>
      </c>
      <c r="D4764" s="376" t="s">
        <v>3653</v>
      </c>
      <c r="E4764" s="376" t="s">
        <v>8727</v>
      </c>
      <c r="F4764" s="488"/>
    </row>
    <row r="4765" ht="15.75" customHeight="1">
      <c r="A4765" s="376">
        <v>40820.0</v>
      </c>
      <c r="B4765" s="380" t="s">
        <v>22478</v>
      </c>
      <c r="C4765" s="376" t="s">
        <v>4564</v>
      </c>
      <c r="D4765" s="376" t="s">
        <v>3603</v>
      </c>
      <c r="E4765" s="376" t="s">
        <v>22479</v>
      </c>
      <c r="F4765" s="487"/>
    </row>
    <row r="4766" ht="15.75" customHeight="1">
      <c r="A4766" s="376">
        <v>11762.0</v>
      </c>
      <c r="B4766" s="380" t="s">
        <v>22480</v>
      </c>
      <c r="C4766" s="376" t="s">
        <v>3602</v>
      </c>
      <c r="D4766" s="376" t="s">
        <v>3603</v>
      </c>
      <c r="E4766" s="376" t="s">
        <v>22483</v>
      </c>
      <c r="F4766" s="488"/>
    </row>
    <row r="4767" ht="15.75" customHeight="1">
      <c r="A4767" s="376">
        <v>13418.0</v>
      </c>
      <c r="B4767" s="380" t="s">
        <v>22484</v>
      </c>
      <c r="C4767" s="376" t="s">
        <v>3602</v>
      </c>
      <c r="D4767" s="376" t="s">
        <v>3603</v>
      </c>
      <c r="E4767" s="376" t="s">
        <v>6869</v>
      </c>
      <c r="F4767" s="487"/>
    </row>
    <row r="4768" ht="15.75" customHeight="1">
      <c r="A4768" s="376">
        <v>13984.0</v>
      </c>
      <c r="B4768" s="380" t="s">
        <v>22485</v>
      </c>
      <c r="C4768" s="376" t="s">
        <v>3602</v>
      </c>
      <c r="D4768" s="376" t="s">
        <v>3603</v>
      </c>
      <c r="E4768" s="376" t="s">
        <v>22488</v>
      </c>
      <c r="F4768" s="488"/>
    </row>
    <row r="4769" ht="15.75" customHeight="1">
      <c r="A4769" s="376">
        <v>11772.0</v>
      </c>
      <c r="B4769" s="380" t="s">
        <v>22489</v>
      </c>
      <c r="C4769" s="376" t="s">
        <v>3602</v>
      </c>
      <c r="D4769" s="376" t="s">
        <v>3603</v>
      </c>
      <c r="E4769" s="376" t="s">
        <v>22491</v>
      </c>
      <c r="F4769" s="487"/>
    </row>
    <row r="4770" ht="15.75" customHeight="1">
      <c r="A4770" s="376">
        <v>36795.0</v>
      </c>
      <c r="B4770" s="380" t="s">
        <v>22494</v>
      </c>
      <c r="C4770" s="376" t="s">
        <v>3602</v>
      </c>
      <c r="D4770" s="376" t="s">
        <v>3603</v>
      </c>
      <c r="E4770" s="376" t="s">
        <v>22495</v>
      </c>
      <c r="F4770" s="488"/>
    </row>
    <row r="4771" ht="15.75" customHeight="1">
      <c r="A4771" s="376">
        <v>36796.0</v>
      </c>
      <c r="B4771" s="380" t="s">
        <v>22496</v>
      </c>
      <c r="C4771" s="376" t="s">
        <v>3602</v>
      </c>
      <c r="D4771" s="376" t="s">
        <v>3603</v>
      </c>
      <c r="E4771" s="376" t="s">
        <v>22499</v>
      </c>
      <c r="F4771" s="487"/>
    </row>
    <row r="4772" ht="15.75" customHeight="1">
      <c r="A4772" s="376">
        <v>36791.0</v>
      </c>
      <c r="B4772" s="380" t="s">
        <v>22500</v>
      </c>
      <c r="C4772" s="376" t="s">
        <v>3602</v>
      </c>
      <c r="D4772" s="376" t="s">
        <v>3603</v>
      </c>
      <c r="E4772" s="376" t="s">
        <v>22501</v>
      </c>
      <c r="F4772" s="488"/>
    </row>
    <row r="4773" ht="15.75" customHeight="1">
      <c r="A4773" s="376">
        <v>13415.0</v>
      </c>
      <c r="B4773" s="380" t="s">
        <v>22504</v>
      </c>
      <c r="C4773" s="376" t="s">
        <v>3602</v>
      </c>
      <c r="D4773" s="376" t="s">
        <v>3653</v>
      </c>
      <c r="E4773" s="376" t="s">
        <v>22505</v>
      </c>
      <c r="F4773" s="487"/>
    </row>
    <row r="4774" ht="15.75" customHeight="1">
      <c r="A4774" s="376">
        <v>36792.0</v>
      </c>
      <c r="B4774" s="380" t="s">
        <v>22506</v>
      </c>
      <c r="C4774" s="376" t="s">
        <v>3602</v>
      </c>
      <c r="D4774" s="376" t="s">
        <v>3603</v>
      </c>
      <c r="E4774" s="376" t="s">
        <v>22509</v>
      </c>
      <c r="F4774" s="488"/>
    </row>
    <row r="4775" ht="15.75" customHeight="1">
      <c r="A4775" s="376">
        <v>11773.0</v>
      </c>
      <c r="B4775" s="380" t="s">
        <v>22513</v>
      </c>
      <c r="C4775" s="376" t="s">
        <v>3602</v>
      </c>
      <c r="D4775" s="376" t="s">
        <v>3603</v>
      </c>
      <c r="E4775" s="376" t="s">
        <v>22514</v>
      </c>
      <c r="F4775" s="487"/>
    </row>
    <row r="4776" ht="15.75" customHeight="1">
      <c r="A4776" s="376">
        <v>11775.0</v>
      </c>
      <c r="B4776" s="380" t="s">
        <v>22515</v>
      </c>
      <c r="C4776" s="376" t="s">
        <v>3602</v>
      </c>
      <c r="D4776" s="376" t="s">
        <v>3603</v>
      </c>
      <c r="E4776" s="376" t="s">
        <v>5540</v>
      </c>
      <c r="F4776" s="488"/>
    </row>
    <row r="4777" ht="15.75" customHeight="1">
      <c r="A4777" s="376">
        <v>13983.0</v>
      </c>
      <c r="B4777" s="380" t="s">
        <v>22518</v>
      </c>
      <c r="C4777" s="376" t="s">
        <v>3602</v>
      </c>
      <c r="D4777" s="376" t="s">
        <v>3603</v>
      </c>
      <c r="E4777" s="376" t="s">
        <v>7927</v>
      </c>
      <c r="F4777" s="487"/>
    </row>
    <row r="4778" ht="15.75" customHeight="1">
      <c r="A4778" s="376">
        <v>13416.0</v>
      </c>
      <c r="B4778" s="380" t="s">
        <v>22521</v>
      </c>
      <c r="C4778" s="376" t="s">
        <v>3602</v>
      </c>
      <c r="D4778" s="376" t="s">
        <v>3603</v>
      </c>
      <c r="E4778" s="376" t="s">
        <v>22523</v>
      </c>
      <c r="F4778" s="488"/>
    </row>
    <row r="4779" ht="15.75" customHeight="1">
      <c r="A4779" s="376">
        <v>13417.0</v>
      </c>
      <c r="B4779" s="380" t="s">
        <v>22525</v>
      </c>
      <c r="C4779" s="376" t="s">
        <v>3602</v>
      </c>
      <c r="D4779" s="376" t="s">
        <v>3603</v>
      </c>
      <c r="E4779" s="376" t="s">
        <v>22527</v>
      </c>
      <c r="F4779" s="487"/>
    </row>
    <row r="4780" ht="15.75" customHeight="1">
      <c r="A4780" s="376">
        <v>7604.0</v>
      </c>
      <c r="B4780" s="380" t="s">
        <v>22528</v>
      </c>
      <c r="C4780" s="376" t="s">
        <v>3602</v>
      </c>
      <c r="D4780" s="376" t="s">
        <v>3603</v>
      </c>
      <c r="E4780" s="376" t="s">
        <v>8211</v>
      </c>
      <c r="F4780" s="488"/>
    </row>
    <row r="4781" ht="15.75" customHeight="1">
      <c r="A4781" s="376">
        <v>11763.0</v>
      </c>
      <c r="B4781" s="380" t="s">
        <v>22530</v>
      </c>
      <c r="C4781" s="376" t="s">
        <v>3602</v>
      </c>
      <c r="D4781" s="376" t="s">
        <v>3603</v>
      </c>
      <c r="E4781" s="376" t="s">
        <v>22531</v>
      </c>
      <c r="F4781" s="487"/>
    </row>
    <row r="4782" ht="15.75" customHeight="1">
      <c r="A4782" s="376">
        <v>11764.0</v>
      </c>
      <c r="B4782" s="380" t="s">
        <v>22533</v>
      </c>
      <c r="C4782" s="376" t="s">
        <v>3602</v>
      </c>
      <c r="D4782" s="376" t="s">
        <v>3603</v>
      </c>
      <c r="E4782" s="376" t="s">
        <v>19457</v>
      </c>
      <c r="F4782" s="488"/>
    </row>
    <row r="4783" ht="15.75" customHeight="1">
      <c r="A4783" s="376">
        <v>11829.0</v>
      </c>
      <c r="B4783" s="380" t="s">
        <v>22535</v>
      </c>
      <c r="C4783" s="376" t="s">
        <v>3602</v>
      </c>
      <c r="D4783" s="376" t="s">
        <v>3603</v>
      </c>
      <c r="E4783" s="376" t="s">
        <v>13932</v>
      </c>
      <c r="F4783" s="487"/>
    </row>
    <row r="4784" ht="15.75" customHeight="1">
      <c r="A4784" s="376">
        <v>11825.0</v>
      </c>
      <c r="B4784" s="380" t="s">
        <v>22537</v>
      </c>
      <c r="C4784" s="376" t="s">
        <v>3602</v>
      </c>
      <c r="D4784" s="376" t="s">
        <v>3603</v>
      </c>
      <c r="E4784" s="376" t="s">
        <v>21149</v>
      </c>
      <c r="F4784" s="488"/>
    </row>
    <row r="4785" ht="15.75" customHeight="1">
      <c r="A4785" s="376">
        <v>11767.0</v>
      </c>
      <c r="B4785" s="380" t="s">
        <v>22540</v>
      </c>
      <c r="C4785" s="376" t="s">
        <v>3602</v>
      </c>
      <c r="D4785" s="376" t="s">
        <v>3603</v>
      </c>
      <c r="E4785" s="376" t="s">
        <v>22541</v>
      </c>
      <c r="F4785" s="487"/>
    </row>
    <row r="4786" ht="15.75" customHeight="1">
      <c r="A4786" s="376">
        <v>11830.0</v>
      </c>
      <c r="B4786" s="380" t="s">
        <v>22544</v>
      </c>
      <c r="C4786" s="376" t="s">
        <v>3602</v>
      </c>
      <c r="D4786" s="376" t="s">
        <v>3603</v>
      </c>
      <c r="E4786" s="376" t="s">
        <v>22546</v>
      </c>
      <c r="F4786" s="488"/>
    </row>
    <row r="4787" ht="15.75" customHeight="1">
      <c r="A4787" s="376">
        <v>11766.0</v>
      </c>
      <c r="B4787" s="380" t="s">
        <v>22547</v>
      </c>
      <c r="C4787" s="376" t="s">
        <v>3602</v>
      </c>
      <c r="D4787" s="376" t="s">
        <v>3603</v>
      </c>
      <c r="E4787" s="376" t="s">
        <v>22548</v>
      </c>
      <c r="F4787" s="487"/>
    </row>
    <row r="4788" ht="15.75" customHeight="1">
      <c r="A4788" s="376">
        <v>11765.0</v>
      </c>
      <c r="B4788" s="380" t="s">
        <v>22551</v>
      </c>
      <c r="C4788" s="376" t="s">
        <v>3602</v>
      </c>
      <c r="D4788" s="376" t="s">
        <v>3603</v>
      </c>
      <c r="E4788" s="376" t="s">
        <v>22552</v>
      </c>
      <c r="F4788" s="488"/>
    </row>
    <row r="4789" ht="15.75" customHeight="1">
      <c r="A4789" s="376">
        <v>11824.0</v>
      </c>
      <c r="B4789" s="380" t="s">
        <v>22554</v>
      </c>
      <c r="C4789" s="376" t="s">
        <v>3602</v>
      </c>
      <c r="D4789" s="376" t="s">
        <v>3603</v>
      </c>
      <c r="E4789" s="376" t="s">
        <v>15848</v>
      </c>
      <c r="F4789" s="487"/>
    </row>
    <row r="4790" ht="15.75" customHeight="1">
      <c r="A4790" s="376">
        <v>11777.0</v>
      </c>
      <c r="B4790" s="380" t="s">
        <v>22557</v>
      </c>
      <c r="C4790" s="376" t="s">
        <v>3602</v>
      </c>
      <c r="D4790" s="376" t="s">
        <v>3603</v>
      </c>
      <c r="E4790" s="376" t="s">
        <v>22559</v>
      </c>
      <c r="F4790" s="488"/>
    </row>
    <row r="4791" ht="15.75" customHeight="1">
      <c r="A4791" s="376">
        <v>7602.0</v>
      </c>
      <c r="B4791" s="380" t="s">
        <v>22562</v>
      </c>
      <c r="C4791" s="376" t="s">
        <v>3602</v>
      </c>
      <c r="D4791" s="376" t="s">
        <v>3603</v>
      </c>
      <c r="E4791" s="376" t="s">
        <v>6918</v>
      </c>
      <c r="F4791" s="487"/>
    </row>
    <row r="4792" ht="15.75" customHeight="1">
      <c r="A4792" s="376">
        <v>7603.0</v>
      </c>
      <c r="B4792" s="380" t="s">
        <v>22564</v>
      </c>
      <c r="C4792" s="376" t="s">
        <v>3602</v>
      </c>
      <c r="D4792" s="376" t="s">
        <v>3603</v>
      </c>
      <c r="E4792" s="376" t="s">
        <v>7297</v>
      </c>
      <c r="F4792" s="488"/>
    </row>
    <row r="4793" ht="15.75" customHeight="1">
      <c r="A4793" s="376">
        <v>11826.0</v>
      </c>
      <c r="B4793" s="380" t="s">
        <v>22566</v>
      </c>
      <c r="C4793" s="376" t="s">
        <v>3602</v>
      </c>
      <c r="D4793" s="376" t="s">
        <v>3603</v>
      </c>
      <c r="E4793" s="376" t="s">
        <v>11155</v>
      </c>
      <c r="F4793" s="487"/>
    </row>
    <row r="4794" ht="15.75" customHeight="1">
      <c r="A4794" s="376">
        <v>7606.0</v>
      </c>
      <c r="B4794" s="380" t="s">
        <v>22569</v>
      </c>
      <c r="C4794" s="376" t="s">
        <v>3602</v>
      </c>
      <c r="D4794" s="376" t="s">
        <v>3603</v>
      </c>
      <c r="E4794" s="376" t="s">
        <v>8704</v>
      </c>
      <c r="F4794" s="488"/>
    </row>
    <row r="4795" ht="15.75" customHeight="1">
      <c r="A4795" s="376">
        <v>40329.0</v>
      </c>
      <c r="B4795" s="380" t="s">
        <v>22571</v>
      </c>
      <c r="C4795" s="376" t="s">
        <v>3602</v>
      </c>
      <c r="D4795" s="376" t="s">
        <v>3653</v>
      </c>
      <c r="E4795" s="376" t="s">
        <v>4612</v>
      </c>
      <c r="F4795" s="487"/>
    </row>
    <row r="4796" ht="15.75" customHeight="1">
      <c r="A4796" s="376">
        <v>11823.0</v>
      </c>
      <c r="B4796" s="380" t="s">
        <v>22573</v>
      </c>
      <c r="C4796" s="376" t="s">
        <v>3602</v>
      </c>
      <c r="D4796" s="376" t="s">
        <v>3603</v>
      </c>
      <c r="E4796" s="376" t="s">
        <v>4890</v>
      </c>
      <c r="F4796" s="488"/>
    </row>
    <row r="4797" ht="15.75" customHeight="1">
      <c r="A4797" s="376">
        <v>11822.0</v>
      </c>
      <c r="B4797" s="380" t="s">
        <v>22576</v>
      </c>
      <c r="C4797" s="376" t="s">
        <v>3602</v>
      </c>
      <c r="D4797" s="376" t="s">
        <v>3603</v>
      </c>
      <c r="E4797" s="376" t="s">
        <v>22578</v>
      </c>
      <c r="F4797" s="487"/>
    </row>
    <row r="4798" ht="15.75" customHeight="1">
      <c r="A4798" s="376">
        <v>11831.0</v>
      </c>
      <c r="B4798" s="380" t="s">
        <v>22579</v>
      </c>
      <c r="C4798" s="376" t="s">
        <v>3602</v>
      </c>
      <c r="D4798" s="376" t="s">
        <v>3603</v>
      </c>
      <c r="E4798" s="376" t="s">
        <v>20506</v>
      </c>
      <c r="F4798" s="488"/>
    </row>
    <row r="4799" ht="15.75" customHeight="1">
      <c r="A4799" s="376">
        <v>7613.0</v>
      </c>
      <c r="B4799" s="380" t="s">
        <v>22583</v>
      </c>
      <c r="C4799" s="376" t="s">
        <v>3602</v>
      </c>
      <c r="D4799" s="376" t="s">
        <v>3629</v>
      </c>
      <c r="E4799" s="376" t="s">
        <v>22585</v>
      </c>
      <c r="F4799" s="487"/>
    </row>
    <row r="4800" ht="15.75" customHeight="1">
      <c r="A4800" s="376">
        <v>7619.0</v>
      </c>
      <c r="B4800" s="380" t="s">
        <v>22588</v>
      </c>
      <c r="C4800" s="376" t="s">
        <v>3602</v>
      </c>
      <c r="D4800" s="376" t="s">
        <v>3629</v>
      </c>
      <c r="E4800" s="376" t="s">
        <v>22589</v>
      </c>
      <c r="F4800" s="488"/>
    </row>
    <row r="4801" ht="15.75" customHeight="1">
      <c r="A4801" s="376">
        <v>12076.0</v>
      </c>
      <c r="B4801" s="380" t="s">
        <v>22592</v>
      </c>
      <c r="C4801" s="376" t="s">
        <v>3602</v>
      </c>
      <c r="D4801" s="376" t="s">
        <v>3629</v>
      </c>
      <c r="E4801" s="376" t="s">
        <v>22594</v>
      </c>
      <c r="F4801" s="487"/>
    </row>
    <row r="4802" ht="15.75" customHeight="1">
      <c r="A4802" s="376">
        <v>7614.0</v>
      </c>
      <c r="B4802" s="380" t="s">
        <v>22596</v>
      </c>
      <c r="C4802" s="376" t="s">
        <v>3602</v>
      </c>
      <c r="D4802" s="376" t="s">
        <v>3629</v>
      </c>
      <c r="E4802" s="376" t="s">
        <v>22598</v>
      </c>
      <c r="F4802" s="488"/>
    </row>
    <row r="4803" ht="15.75" customHeight="1">
      <c r="A4803" s="376">
        <v>7618.0</v>
      </c>
      <c r="B4803" s="380" t="s">
        <v>22599</v>
      </c>
      <c r="C4803" s="376" t="s">
        <v>3602</v>
      </c>
      <c r="D4803" s="376" t="s">
        <v>3629</v>
      </c>
      <c r="E4803" s="376" t="s">
        <v>22601</v>
      </c>
      <c r="F4803" s="487"/>
    </row>
    <row r="4804" ht="15.75" customHeight="1">
      <c r="A4804" s="376">
        <v>7620.0</v>
      </c>
      <c r="B4804" s="380" t="s">
        <v>22603</v>
      </c>
      <c r="C4804" s="376" t="s">
        <v>3602</v>
      </c>
      <c r="D4804" s="376" t="s">
        <v>3629</v>
      </c>
      <c r="E4804" s="376" t="s">
        <v>22604</v>
      </c>
      <c r="F4804" s="488"/>
    </row>
    <row r="4805" ht="15.75" customHeight="1">
      <c r="A4805" s="376">
        <v>7610.0</v>
      </c>
      <c r="B4805" s="380" t="s">
        <v>22607</v>
      </c>
      <c r="C4805" s="376" t="s">
        <v>3602</v>
      </c>
      <c r="D4805" s="376" t="s">
        <v>3629</v>
      </c>
      <c r="E4805" s="376" t="s">
        <v>22608</v>
      </c>
      <c r="F4805" s="487"/>
    </row>
    <row r="4806" ht="15.75" customHeight="1">
      <c r="A4806" s="376">
        <v>7615.0</v>
      </c>
      <c r="B4806" s="380" t="s">
        <v>22609</v>
      </c>
      <c r="C4806" s="376" t="s">
        <v>3602</v>
      </c>
      <c r="D4806" s="376" t="s">
        <v>3629</v>
      </c>
      <c r="E4806" s="376" t="s">
        <v>22612</v>
      </c>
      <c r="F4806" s="488"/>
    </row>
    <row r="4807" ht="15.75" customHeight="1">
      <c r="A4807" s="376">
        <v>7617.0</v>
      </c>
      <c r="B4807" s="380" t="s">
        <v>22613</v>
      </c>
      <c r="C4807" s="376" t="s">
        <v>3602</v>
      </c>
      <c r="D4807" s="376" t="s">
        <v>3629</v>
      </c>
      <c r="E4807" s="376" t="s">
        <v>22614</v>
      </c>
      <c r="F4807" s="487"/>
    </row>
    <row r="4808" ht="15.75" customHeight="1">
      <c r="A4808" s="376">
        <v>7616.0</v>
      </c>
      <c r="B4808" s="380" t="s">
        <v>22617</v>
      </c>
      <c r="C4808" s="376" t="s">
        <v>3602</v>
      </c>
      <c r="D4808" s="376" t="s">
        <v>3629</v>
      </c>
      <c r="E4808" s="376" t="s">
        <v>22618</v>
      </c>
      <c r="F4808" s="488"/>
    </row>
    <row r="4809" ht="15.75" customHeight="1">
      <c r="A4809" s="376">
        <v>7611.0</v>
      </c>
      <c r="B4809" s="380" t="s">
        <v>22620</v>
      </c>
      <c r="C4809" s="376" t="s">
        <v>3602</v>
      </c>
      <c r="D4809" s="376" t="s">
        <v>3629</v>
      </c>
      <c r="E4809" s="376" t="s">
        <v>22622</v>
      </c>
      <c r="F4809" s="487"/>
    </row>
    <row r="4810" ht="15.75" customHeight="1">
      <c r="A4810" s="376">
        <v>7612.0</v>
      </c>
      <c r="B4810" s="380" t="s">
        <v>22623</v>
      </c>
      <c r="C4810" s="376" t="s">
        <v>3602</v>
      </c>
      <c r="D4810" s="376" t="s">
        <v>3629</v>
      </c>
      <c r="E4810" s="376" t="s">
        <v>22625</v>
      </c>
      <c r="F4810" s="488"/>
    </row>
    <row r="4811" ht="15.75" customHeight="1">
      <c r="A4811" s="376">
        <v>37371.0</v>
      </c>
      <c r="B4811" s="380" t="s">
        <v>22627</v>
      </c>
      <c r="C4811" s="376" t="s">
        <v>3637</v>
      </c>
      <c r="D4811" s="376" t="s">
        <v>3653</v>
      </c>
      <c r="E4811" s="376" t="s">
        <v>5023</v>
      </c>
      <c r="F4811" s="487"/>
    </row>
    <row r="4812" ht="15.75" customHeight="1">
      <c r="A4812" s="376">
        <v>40861.0</v>
      </c>
      <c r="B4812" s="380" t="s">
        <v>22631</v>
      </c>
      <c r="C4812" s="376" t="s">
        <v>4564</v>
      </c>
      <c r="D4812" s="376" t="s">
        <v>3653</v>
      </c>
      <c r="E4812" s="376" t="s">
        <v>13329</v>
      </c>
      <c r="F4812" s="488"/>
    </row>
    <row r="4813" ht="15.75" customHeight="1">
      <c r="A4813" s="376">
        <v>36510.0</v>
      </c>
      <c r="B4813" s="380" t="s">
        <v>22634</v>
      </c>
      <c r="C4813" s="376" t="s">
        <v>3602</v>
      </c>
      <c r="D4813" s="376" t="s">
        <v>3629</v>
      </c>
      <c r="E4813" s="376" t="s">
        <v>22636</v>
      </c>
      <c r="F4813" s="487"/>
    </row>
    <row r="4814" ht="15.75" customHeight="1">
      <c r="A4814" s="376">
        <v>25020.0</v>
      </c>
      <c r="B4814" s="380" t="s">
        <v>22637</v>
      </c>
      <c r="C4814" s="376" t="s">
        <v>3602</v>
      </c>
      <c r="D4814" s="376" t="s">
        <v>3629</v>
      </c>
      <c r="E4814" s="376" t="s">
        <v>22640</v>
      </c>
      <c r="F4814" s="488"/>
    </row>
    <row r="4815" ht="15.75" customHeight="1">
      <c r="A4815" s="376">
        <v>7622.0</v>
      </c>
      <c r="B4815" s="380" t="s">
        <v>22642</v>
      </c>
      <c r="C4815" s="376" t="s">
        <v>3602</v>
      </c>
      <c r="D4815" s="376" t="s">
        <v>3629</v>
      </c>
      <c r="E4815" s="376" t="s">
        <v>22643</v>
      </c>
      <c r="F4815" s="487"/>
    </row>
    <row r="4816" ht="15.75" customHeight="1">
      <c r="A4816" s="376">
        <v>7624.0</v>
      </c>
      <c r="B4816" s="380" t="s">
        <v>22645</v>
      </c>
      <c r="C4816" s="376" t="s">
        <v>3602</v>
      </c>
      <c r="D4816" s="376" t="s">
        <v>3629</v>
      </c>
      <c r="E4816" s="376" t="s">
        <v>22648</v>
      </c>
      <c r="F4816" s="488"/>
    </row>
    <row r="4817" ht="15.75" customHeight="1">
      <c r="A4817" s="376">
        <v>7625.0</v>
      </c>
      <c r="B4817" s="380" t="s">
        <v>22652</v>
      </c>
      <c r="C4817" s="376" t="s">
        <v>3602</v>
      </c>
      <c r="D4817" s="376" t="s">
        <v>3629</v>
      </c>
      <c r="E4817" s="376" t="s">
        <v>22653</v>
      </c>
      <c r="F4817" s="487"/>
    </row>
    <row r="4818" ht="15.75" customHeight="1">
      <c r="A4818" s="376">
        <v>7623.0</v>
      </c>
      <c r="B4818" s="380" t="s">
        <v>22656</v>
      </c>
      <c r="C4818" s="376" t="s">
        <v>3602</v>
      </c>
      <c r="D4818" s="376" t="s">
        <v>3629</v>
      </c>
      <c r="E4818" s="376" t="s">
        <v>22640</v>
      </c>
      <c r="F4818" s="488"/>
    </row>
    <row r="4819" ht="15.75" customHeight="1">
      <c r="A4819" s="376">
        <v>36508.0</v>
      </c>
      <c r="B4819" s="380" t="s">
        <v>22658</v>
      </c>
      <c r="C4819" s="376" t="s">
        <v>3602</v>
      </c>
      <c r="D4819" s="376" t="s">
        <v>3629</v>
      </c>
      <c r="E4819" s="376" t="s">
        <v>22660</v>
      </c>
      <c r="F4819" s="487"/>
    </row>
    <row r="4820" ht="15.75" customHeight="1">
      <c r="A4820" s="376">
        <v>36509.0</v>
      </c>
      <c r="B4820" s="380" t="s">
        <v>22661</v>
      </c>
      <c r="C4820" s="376" t="s">
        <v>3602</v>
      </c>
      <c r="D4820" s="376" t="s">
        <v>3629</v>
      </c>
      <c r="E4820" s="376" t="s">
        <v>22662</v>
      </c>
      <c r="F4820" s="488"/>
    </row>
    <row r="4821" ht="15.75" customHeight="1">
      <c r="A4821" s="376">
        <v>13238.0</v>
      </c>
      <c r="B4821" s="380" t="s">
        <v>22665</v>
      </c>
      <c r="C4821" s="376" t="s">
        <v>3602</v>
      </c>
      <c r="D4821" s="376" t="s">
        <v>3629</v>
      </c>
      <c r="E4821" s="376" t="s">
        <v>22666</v>
      </c>
      <c r="F4821" s="487"/>
    </row>
    <row r="4822" ht="15.75" customHeight="1">
      <c r="A4822" s="376">
        <v>36511.0</v>
      </c>
      <c r="B4822" s="380" t="s">
        <v>22667</v>
      </c>
      <c r="C4822" s="376" t="s">
        <v>3602</v>
      </c>
      <c r="D4822" s="376" t="s">
        <v>3629</v>
      </c>
      <c r="E4822" s="376" t="s">
        <v>22668</v>
      </c>
      <c r="F4822" s="488"/>
    </row>
    <row r="4823" ht="15.75" customHeight="1">
      <c r="A4823" s="376">
        <v>36515.0</v>
      </c>
      <c r="B4823" s="380" t="s">
        <v>22670</v>
      </c>
      <c r="C4823" s="376" t="s">
        <v>3602</v>
      </c>
      <c r="D4823" s="376" t="s">
        <v>3629</v>
      </c>
      <c r="E4823" s="376" t="s">
        <v>22673</v>
      </c>
      <c r="F4823" s="487"/>
    </row>
    <row r="4824" ht="15.75" customHeight="1">
      <c r="A4824" s="376">
        <v>10598.0</v>
      </c>
      <c r="B4824" s="380" t="s">
        <v>22674</v>
      </c>
      <c r="C4824" s="376" t="s">
        <v>3602</v>
      </c>
      <c r="D4824" s="376" t="s">
        <v>3629</v>
      </c>
      <c r="E4824" s="376" t="s">
        <v>22676</v>
      </c>
      <c r="F4824" s="488"/>
    </row>
    <row r="4825" ht="15.75" customHeight="1">
      <c r="A4825" s="376">
        <v>7640.0</v>
      </c>
      <c r="B4825" s="380" t="s">
        <v>22678</v>
      </c>
      <c r="C4825" s="376" t="s">
        <v>3602</v>
      </c>
      <c r="D4825" s="376" t="s">
        <v>3629</v>
      </c>
      <c r="E4825" s="376" t="s">
        <v>22680</v>
      </c>
      <c r="F4825" s="487"/>
    </row>
    <row r="4826" ht="15.75" customHeight="1">
      <c r="A4826" s="376">
        <v>36513.0</v>
      </c>
      <c r="B4826" s="380" t="s">
        <v>22681</v>
      </c>
      <c r="C4826" s="376" t="s">
        <v>3602</v>
      </c>
      <c r="D4826" s="376" t="s">
        <v>3629</v>
      </c>
      <c r="E4826" s="376" t="s">
        <v>22683</v>
      </c>
      <c r="F4826" s="488"/>
    </row>
    <row r="4827" ht="15.75" customHeight="1">
      <c r="A4827" s="376">
        <v>36514.0</v>
      </c>
      <c r="B4827" s="380" t="s">
        <v>22686</v>
      </c>
      <c r="C4827" s="376" t="s">
        <v>3602</v>
      </c>
      <c r="D4827" s="376" t="s">
        <v>3629</v>
      </c>
      <c r="E4827" s="376" t="s">
        <v>22687</v>
      </c>
      <c r="F4827" s="487"/>
    </row>
    <row r="4828" ht="15.75" customHeight="1">
      <c r="A4828" s="376">
        <v>36149.0</v>
      </c>
      <c r="B4828" s="380" t="s">
        <v>22688</v>
      </c>
      <c r="C4828" s="376" t="s">
        <v>3602</v>
      </c>
      <c r="D4828" s="376" t="s">
        <v>3603</v>
      </c>
      <c r="E4828" s="376" t="s">
        <v>22691</v>
      </c>
      <c r="F4828" s="488"/>
    </row>
    <row r="4829" ht="15.75" customHeight="1">
      <c r="A4829" s="376">
        <v>42407.0</v>
      </c>
      <c r="B4829" s="380" t="s">
        <v>22693</v>
      </c>
      <c r="C4829" s="376" t="s">
        <v>3730</v>
      </c>
      <c r="D4829" s="376" t="s">
        <v>3603</v>
      </c>
      <c r="E4829" s="376" t="s">
        <v>4506</v>
      </c>
      <c r="F4829" s="487"/>
    </row>
    <row r="4830" ht="15.75" customHeight="1">
      <c r="A4830" s="490">
        <v>11581.0</v>
      </c>
      <c r="B4830" s="380" t="s">
        <v>22697</v>
      </c>
      <c r="C4830" s="376" t="s">
        <v>3730</v>
      </c>
      <c r="D4830" s="376" t="s">
        <v>3603</v>
      </c>
      <c r="E4830" s="376" t="s">
        <v>8149</v>
      </c>
      <c r="F4830" s="488"/>
    </row>
    <row r="4831" ht="15.75" customHeight="1">
      <c r="A4831" s="376">
        <v>11580.0</v>
      </c>
      <c r="B4831" s="380" t="s">
        <v>22700</v>
      </c>
      <c r="C4831" s="376" t="s">
        <v>3730</v>
      </c>
      <c r="D4831" s="376" t="s">
        <v>3603</v>
      </c>
      <c r="E4831" s="376" t="s">
        <v>11376</v>
      </c>
      <c r="F4831" s="487"/>
    </row>
    <row r="4832" ht="15.75" customHeight="1">
      <c r="A4832" s="376">
        <v>38177.0</v>
      </c>
      <c r="B4832" s="380" t="s">
        <v>22702</v>
      </c>
      <c r="C4832" s="376" t="s">
        <v>3602</v>
      </c>
      <c r="D4832" s="376" t="s">
        <v>3603</v>
      </c>
      <c r="E4832" s="376" t="s">
        <v>16392</v>
      </c>
      <c r="F4832" s="488"/>
    </row>
    <row r="4833" ht="15.75" customHeight="1">
      <c r="A4833" s="376">
        <v>10743.0</v>
      </c>
      <c r="B4833" s="380" t="s">
        <v>22704</v>
      </c>
      <c r="C4833" s="376" t="s">
        <v>3602</v>
      </c>
      <c r="D4833" s="376" t="s">
        <v>3629</v>
      </c>
      <c r="E4833" s="376" t="s">
        <v>22707</v>
      </c>
      <c r="F4833" s="487"/>
    </row>
    <row r="4834" ht="15.75" customHeight="1">
      <c r="A4834" s="376">
        <v>39848.0</v>
      </c>
      <c r="B4834" s="380" t="s">
        <v>22709</v>
      </c>
      <c r="C4834" s="376" t="s">
        <v>3730</v>
      </c>
      <c r="D4834" s="376" t="s">
        <v>3629</v>
      </c>
      <c r="E4834" s="376" t="s">
        <v>5470</v>
      </c>
      <c r="F4834" s="488"/>
    </row>
    <row r="4835" ht="15.75" customHeight="1">
      <c r="A4835" s="376">
        <v>20999.0</v>
      </c>
      <c r="B4835" s="380" t="s">
        <v>22712</v>
      </c>
      <c r="C4835" s="376" t="s">
        <v>3730</v>
      </c>
      <c r="D4835" s="376" t="s">
        <v>3603</v>
      </c>
      <c r="E4835" s="376" t="s">
        <v>15685</v>
      </c>
      <c r="F4835" s="487"/>
    </row>
    <row r="4836" ht="15.75" customHeight="1">
      <c r="A4836" s="376">
        <v>21001.0</v>
      </c>
      <c r="B4836" s="380" t="s">
        <v>22715</v>
      </c>
      <c r="C4836" s="376" t="s">
        <v>3730</v>
      </c>
      <c r="D4836" s="376" t="s">
        <v>3653</v>
      </c>
      <c r="E4836" s="376" t="s">
        <v>22716</v>
      </c>
      <c r="F4836" s="488"/>
    </row>
    <row r="4837" ht="15.75" customHeight="1">
      <c r="A4837" s="376">
        <v>21003.0</v>
      </c>
      <c r="B4837" s="380" t="s">
        <v>22719</v>
      </c>
      <c r="C4837" s="376" t="s">
        <v>3730</v>
      </c>
      <c r="D4837" s="376" t="s">
        <v>3603</v>
      </c>
      <c r="E4837" s="376" t="s">
        <v>22720</v>
      </c>
      <c r="F4837" s="487"/>
    </row>
    <row r="4838" ht="15.75" customHeight="1">
      <c r="A4838" s="376">
        <v>21006.0</v>
      </c>
      <c r="B4838" s="380" t="s">
        <v>22722</v>
      </c>
      <c r="C4838" s="376" t="s">
        <v>3730</v>
      </c>
      <c r="D4838" s="376" t="s">
        <v>3603</v>
      </c>
      <c r="E4838" s="376" t="s">
        <v>22126</v>
      </c>
      <c r="F4838" s="488"/>
    </row>
    <row r="4839" ht="15.75" customHeight="1">
      <c r="A4839" s="376">
        <v>21019.0</v>
      </c>
      <c r="B4839" s="380" t="s">
        <v>22724</v>
      </c>
      <c r="C4839" s="376" t="s">
        <v>3730</v>
      </c>
      <c r="D4839" s="376" t="s">
        <v>3603</v>
      </c>
      <c r="E4839" s="376" t="s">
        <v>2679</v>
      </c>
      <c r="F4839" s="487"/>
    </row>
    <row r="4840" ht="15.75" customHeight="1">
      <c r="A4840" s="376">
        <v>21021.0</v>
      </c>
      <c r="B4840" s="380" t="s">
        <v>22727</v>
      </c>
      <c r="C4840" s="376" t="s">
        <v>3730</v>
      </c>
      <c r="D4840" s="376" t="s">
        <v>3603</v>
      </c>
      <c r="E4840" s="376" t="s">
        <v>22728</v>
      </c>
      <c r="F4840" s="488"/>
    </row>
    <row r="4841" ht="15.75" customHeight="1">
      <c r="A4841" s="376">
        <v>21024.0</v>
      </c>
      <c r="B4841" s="380" t="s">
        <v>22731</v>
      </c>
      <c r="C4841" s="376" t="s">
        <v>3730</v>
      </c>
      <c r="D4841" s="376" t="s">
        <v>3603</v>
      </c>
      <c r="E4841" s="376" t="s">
        <v>22733</v>
      </c>
      <c r="F4841" s="487"/>
    </row>
    <row r="4842" ht="15.75" customHeight="1">
      <c r="A4842" s="376">
        <v>40624.0</v>
      </c>
      <c r="B4842" s="380" t="s">
        <v>22735</v>
      </c>
      <c r="C4842" s="376" t="s">
        <v>3730</v>
      </c>
      <c r="D4842" s="376" t="s">
        <v>3603</v>
      </c>
      <c r="E4842" s="376" t="s">
        <v>22737</v>
      </c>
      <c r="F4842" s="488"/>
    </row>
    <row r="4843" ht="15.75" customHeight="1">
      <c r="A4843" s="376">
        <v>13127.0</v>
      </c>
      <c r="B4843" s="380" t="s">
        <v>22738</v>
      </c>
      <c r="C4843" s="376" t="s">
        <v>3730</v>
      </c>
      <c r="D4843" s="376" t="s">
        <v>3603</v>
      </c>
      <c r="E4843" s="376" t="s">
        <v>8723</v>
      </c>
      <c r="F4843" s="487"/>
    </row>
    <row r="4844" ht="15.75" customHeight="1">
      <c r="A4844" s="376">
        <v>13137.0</v>
      </c>
      <c r="B4844" s="380" t="s">
        <v>22741</v>
      </c>
      <c r="C4844" s="376" t="s">
        <v>3730</v>
      </c>
      <c r="D4844" s="376" t="s">
        <v>3603</v>
      </c>
      <c r="E4844" s="376" t="s">
        <v>8661</v>
      </c>
      <c r="F4844" s="488"/>
    </row>
    <row r="4845" ht="15.75" customHeight="1">
      <c r="A4845" s="376">
        <v>20989.0</v>
      </c>
      <c r="B4845" s="380" t="s">
        <v>22745</v>
      </c>
      <c r="C4845" s="376" t="s">
        <v>3730</v>
      </c>
      <c r="D4845" s="376" t="s">
        <v>3603</v>
      </c>
      <c r="E4845" s="376" t="s">
        <v>22746</v>
      </c>
      <c r="F4845" s="487"/>
    </row>
    <row r="4846" ht="15.75" customHeight="1">
      <c r="A4846" s="376">
        <v>21147.0</v>
      </c>
      <c r="B4846" s="380" t="s">
        <v>22749</v>
      </c>
      <c r="C4846" s="376" t="s">
        <v>3730</v>
      </c>
      <c r="D4846" s="376" t="s">
        <v>3603</v>
      </c>
      <c r="E4846" s="376" t="s">
        <v>22750</v>
      </c>
      <c r="F4846" s="488"/>
    </row>
    <row r="4847" ht="15.75" customHeight="1">
      <c r="A4847" s="376">
        <v>21148.0</v>
      </c>
      <c r="B4847" s="380" t="s">
        <v>22753</v>
      </c>
      <c r="C4847" s="376" t="s">
        <v>3730</v>
      </c>
      <c r="D4847" s="376" t="s">
        <v>3653</v>
      </c>
      <c r="E4847" s="376" t="s">
        <v>18576</v>
      </c>
      <c r="F4847" s="487"/>
    </row>
    <row r="4848" ht="15.75" customHeight="1">
      <c r="A4848" s="376">
        <v>20984.0</v>
      </c>
      <c r="B4848" s="380" t="s">
        <v>22755</v>
      </c>
      <c r="C4848" s="376" t="s">
        <v>3730</v>
      </c>
      <c r="D4848" s="376" t="s">
        <v>3603</v>
      </c>
      <c r="E4848" s="376" t="s">
        <v>22757</v>
      </c>
      <c r="F4848" s="488"/>
    </row>
    <row r="4849" ht="15.75" customHeight="1">
      <c r="A4849" s="376">
        <v>13042.0</v>
      </c>
      <c r="B4849" s="380" t="s">
        <v>22758</v>
      </c>
      <c r="C4849" s="376" t="s">
        <v>3730</v>
      </c>
      <c r="D4849" s="376" t="s">
        <v>3603</v>
      </c>
      <c r="E4849" s="376" t="s">
        <v>22760</v>
      </c>
      <c r="F4849" s="487"/>
    </row>
    <row r="4850" ht="15.75" customHeight="1">
      <c r="A4850" s="376">
        <v>21150.0</v>
      </c>
      <c r="B4850" s="380" t="s">
        <v>22763</v>
      </c>
      <c r="C4850" s="376" t="s">
        <v>3730</v>
      </c>
      <c r="D4850" s="376" t="s">
        <v>3603</v>
      </c>
      <c r="E4850" s="376" t="s">
        <v>22764</v>
      </c>
      <c r="F4850" s="488"/>
    </row>
    <row r="4851" ht="15.75" customHeight="1">
      <c r="A4851" s="376">
        <v>13141.0</v>
      </c>
      <c r="B4851" s="380" t="s">
        <v>22766</v>
      </c>
      <c r="C4851" s="376" t="s">
        <v>3730</v>
      </c>
      <c r="D4851" s="376" t="s">
        <v>3603</v>
      </c>
      <c r="E4851" s="376" t="s">
        <v>22768</v>
      </c>
      <c r="F4851" s="487"/>
    </row>
    <row r="4852" ht="15.75" customHeight="1">
      <c r="A4852" s="376">
        <v>21151.0</v>
      </c>
      <c r="B4852" s="380" t="s">
        <v>22769</v>
      </c>
      <c r="C4852" s="376" t="s">
        <v>3730</v>
      </c>
      <c r="D4852" s="376" t="s">
        <v>3603</v>
      </c>
      <c r="E4852" s="376" t="s">
        <v>22771</v>
      </c>
      <c r="F4852" s="488"/>
    </row>
    <row r="4853" ht="15.75" customHeight="1">
      <c r="A4853" s="376">
        <v>13142.0</v>
      </c>
      <c r="B4853" s="380" t="s">
        <v>22774</v>
      </c>
      <c r="C4853" s="376" t="s">
        <v>3730</v>
      </c>
      <c r="D4853" s="376" t="s">
        <v>3603</v>
      </c>
      <c r="E4853" s="376" t="s">
        <v>22775</v>
      </c>
      <c r="F4853" s="487"/>
    </row>
    <row r="4854" ht="15.75" customHeight="1">
      <c r="A4854" s="376">
        <v>20994.0</v>
      </c>
      <c r="B4854" s="380" t="s">
        <v>22777</v>
      </c>
      <c r="C4854" s="376" t="s">
        <v>3730</v>
      </c>
      <c r="D4854" s="376" t="s">
        <v>3603</v>
      </c>
      <c r="E4854" s="376" t="s">
        <v>22779</v>
      </c>
      <c r="F4854" s="488"/>
    </row>
    <row r="4855" ht="15.75" customHeight="1">
      <c r="A4855" s="376">
        <v>7672.0</v>
      </c>
      <c r="B4855" s="380" t="s">
        <v>22781</v>
      </c>
      <c r="C4855" s="376" t="s">
        <v>3730</v>
      </c>
      <c r="D4855" s="376" t="s">
        <v>3603</v>
      </c>
      <c r="E4855" s="376" t="s">
        <v>22782</v>
      </c>
      <c r="F4855" s="487"/>
    </row>
    <row r="4856" ht="15.75" customHeight="1">
      <c r="A4856" s="376">
        <v>20995.0</v>
      </c>
      <c r="B4856" s="380" t="s">
        <v>22785</v>
      </c>
      <c r="C4856" s="376" t="s">
        <v>3730</v>
      </c>
      <c r="D4856" s="376" t="s">
        <v>3603</v>
      </c>
      <c r="E4856" s="376" t="s">
        <v>22786</v>
      </c>
      <c r="F4856" s="488"/>
    </row>
    <row r="4857" ht="15.75" customHeight="1">
      <c r="A4857" s="376">
        <v>7690.0</v>
      </c>
      <c r="B4857" s="380" t="s">
        <v>22788</v>
      </c>
      <c r="C4857" s="376" t="s">
        <v>3730</v>
      </c>
      <c r="D4857" s="376" t="s">
        <v>3603</v>
      </c>
      <c r="E4857" s="376" t="s">
        <v>22790</v>
      </c>
      <c r="F4857" s="487"/>
    </row>
    <row r="4858" ht="15.75" customHeight="1">
      <c r="A4858" s="376">
        <v>20980.0</v>
      </c>
      <c r="B4858" s="380" t="s">
        <v>22791</v>
      </c>
      <c r="C4858" s="376" t="s">
        <v>3730</v>
      </c>
      <c r="D4858" s="376" t="s">
        <v>3603</v>
      </c>
      <c r="E4858" s="376" t="s">
        <v>22793</v>
      </c>
      <c r="F4858" s="488"/>
    </row>
    <row r="4859" ht="15.75" customHeight="1">
      <c r="A4859" s="376">
        <v>7661.0</v>
      </c>
      <c r="B4859" s="380" t="s">
        <v>22795</v>
      </c>
      <c r="C4859" s="376" t="s">
        <v>3730</v>
      </c>
      <c r="D4859" s="376" t="s">
        <v>3603</v>
      </c>
      <c r="E4859" s="376" t="s">
        <v>22796</v>
      </c>
      <c r="F4859" s="487"/>
    </row>
    <row r="4860" ht="15.75" customHeight="1">
      <c r="A4860" s="376">
        <v>21016.0</v>
      </c>
      <c r="B4860" s="380" t="s">
        <v>22799</v>
      </c>
      <c r="C4860" s="376" t="s">
        <v>3730</v>
      </c>
      <c r="D4860" s="376" t="s">
        <v>3603</v>
      </c>
      <c r="E4860" s="376" t="s">
        <v>4089</v>
      </c>
      <c r="F4860" s="488"/>
    </row>
    <row r="4861" ht="15.75" customHeight="1">
      <c r="A4861" s="376">
        <v>21008.0</v>
      </c>
      <c r="B4861" s="380" t="s">
        <v>22801</v>
      </c>
      <c r="C4861" s="376" t="s">
        <v>3730</v>
      </c>
      <c r="D4861" s="376" t="s">
        <v>3603</v>
      </c>
      <c r="E4861" s="376" t="s">
        <v>12139</v>
      </c>
      <c r="F4861" s="487"/>
    </row>
    <row r="4862" ht="15.75" customHeight="1">
      <c r="A4862" s="376">
        <v>21009.0</v>
      </c>
      <c r="B4862" s="380" t="s">
        <v>22804</v>
      </c>
      <c r="C4862" s="376" t="s">
        <v>3730</v>
      </c>
      <c r="D4862" s="376" t="s">
        <v>3603</v>
      </c>
      <c r="E4862" s="376" t="s">
        <v>14834</v>
      </c>
      <c r="F4862" s="488"/>
    </row>
    <row r="4863" ht="15.75" customHeight="1">
      <c r="A4863" s="376">
        <v>21010.0</v>
      </c>
      <c r="B4863" s="380" t="s">
        <v>22807</v>
      </c>
      <c r="C4863" s="376" t="s">
        <v>3730</v>
      </c>
      <c r="D4863" s="376" t="s">
        <v>3653</v>
      </c>
      <c r="E4863" s="376" t="s">
        <v>10107</v>
      </c>
      <c r="F4863" s="487"/>
    </row>
    <row r="4864" ht="15.75" customHeight="1">
      <c r="A4864" s="490">
        <v>21011.0</v>
      </c>
      <c r="B4864" s="380" t="s">
        <v>22811</v>
      </c>
      <c r="C4864" s="376" t="s">
        <v>3730</v>
      </c>
      <c r="D4864" s="376" t="s">
        <v>3603</v>
      </c>
      <c r="E4864" s="376" t="s">
        <v>5136</v>
      </c>
      <c r="F4864" s="488"/>
    </row>
    <row r="4865" ht="15.75" customHeight="1">
      <c r="A4865" s="376">
        <v>21012.0</v>
      </c>
      <c r="B4865" s="380" t="s">
        <v>22813</v>
      </c>
      <c r="C4865" s="376" t="s">
        <v>3730</v>
      </c>
      <c r="D4865" s="376" t="s">
        <v>3603</v>
      </c>
      <c r="E4865" s="376" t="s">
        <v>22816</v>
      </c>
      <c r="F4865" s="487"/>
    </row>
    <row r="4866" ht="15.75" customHeight="1">
      <c r="A4866" s="376">
        <v>21013.0</v>
      </c>
      <c r="B4866" s="380" t="s">
        <v>22817</v>
      </c>
      <c r="C4866" s="376" t="s">
        <v>3730</v>
      </c>
      <c r="D4866" s="376" t="s">
        <v>3603</v>
      </c>
      <c r="E4866" s="376" t="s">
        <v>22818</v>
      </c>
      <c r="F4866" s="488"/>
    </row>
    <row r="4867" ht="15.75" customHeight="1">
      <c r="A4867" s="376">
        <v>21014.0</v>
      </c>
      <c r="B4867" s="380" t="s">
        <v>22820</v>
      </c>
      <c r="C4867" s="376" t="s">
        <v>3730</v>
      </c>
      <c r="D4867" s="376" t="s">
        <v>3603</v>
      </c>
      <c r="E4867" s="376" t="s">
        <v>22823</v>
      </c>
      <c r="F4867" s="487"/>
    </row>
    <row r="4868" ht="15.75" customHeight="1">
      <c r="A4868" s="376">
        <v>21015.0</v>
      </c>
      <c r="B4868" s="380" t="s">
        <v>22824</v>
      </c>
      <c r="C4868" s="376" t="s">
        <v>3730</v>
      </c>
      <c r="D4868" s="376" t="s">
        <v>3603</v>
      </c>
      <c r="E4868" s="376" t="s">
        <v>4777</v>
      </c>
      <c r="F4868" s="488"/>
    </row>
    <row r="4869" ht="15.75" customHeight="1">
      <c r="A4869" s="376">
        <v>7697.0</v>
      </c>
      <c r="B4869" s="380" t="s">
        <v>22828</v>
      </c>
      <c r="C4869" s="376" t="s">
        <v>3730</v>
      </c>
      <c r="D4869" s="376" t="s">
        <v>3603</v>
      </c>
      <c r="E4869" s="376" t="s">
        <v>22830</v>
      </c>
      <c r="F4869" s="487"/>
    </row>
    <row r="4870" ht="15.75" customHeight="1">
      <c r="A4870" s="376">
        <v>7698.0</v>
      </c>
      <c r="B4870" s="380" t="s">
        <v>22833</v>
      </c>
      <c r="C4870" s="376" t="s">
        <v>3730</v>
      </c>
      <c r="D4870" s="376" t="s">
        <v>3603</v>
      </c>
      <c r="E4870" s="376" t="s">
        <v>21760</v>
      </c>
      <c r="F4870" s="488"/>
    </row>
    <row r="4871" ht="15.75" customHeight="1">
      <c r="A4871" s="376">
        <v>7691.0</v>
      </c>
      <c r="B4871" s="380" t="s">
        <v>22835</v>
      </c>
      <c r="C4871" s="376" t="s">
        <v>3730</v>
      </c>
      <c r="D4871" s="376" t="s">
        <v>3603</v>
      </c>
      <c r="E4871" s="376" t="s">
        <v>15537</v>
      </c>
      <c r="F4871" s="487"/>
    </row>
    <row r="4872" ht="15.75" customHeight="1">
      <c r="A4872" s="376">
        <v>40626.0</v>
      </c>
      <c r="B4872" s="380" t="s">
        <v>22838</v>
      </c>
      <c r="C4872" s="376" t="s">
        <v>3730</v>
      </c>
      <c r="D4872" s="376" t="s">
        <v>3603</v>
      </c>
      <c r="E4872" s="376" t="s">
        <v>8615</v>
      </c>
      <c r="F4872" s="488"/>
    </row>
    <row r="4873" ht="15.75" customHeight="1">
      <c r="A4873" s="376">
        <v>7701.0</v>
      </c>
      <c r="B4873" s="380" t="s">
        <v>22842</v>
      </c>
      <c r="C4873" s="376" t="s">
        <v>3730</v>
      </c>
      <c r="D4873" s="376" t="s">
        <v>3603</v>
      </c>
      <c r="E4873" s="376" t="s">
        <v>22843</v>
      </c>
      <c r="F4873" s="487"/>
    </row>
    <row r="4874" ht="15.75" customHeight="1">
      <c r="A4874" s="376">
        <v>7696.0</v>
      </c>
      <c r="B4874" s="380" t="s">
        <v>22846</v>
      </c>
      <c r="C4874" s="376" t="s">
        <v>3730</v>
      </c>
      <c r="D4874" s="376" t="s">
        <v>3603</v>
      </c>
      <c r="E4874" s="376" t="s">
        <v>19823</v>
      </c>
      <c r="F4874" s="488"/>
    </row>
    <row r="4875" ht="15.75" customHeight="1">
      <c r="A4875" s="376">
        <v>7700.0</v>
      </c>
      <c r="B4875" s="380" t="s">
        <v>22848</v>
      </c>
      <c r="C4875" s="376" t="s">
        <v>3730</v>
      </c>
      <c r="D4875" s="376" t="s">
        <v>3603</v>
      </c>
      <c r="E4875" s="376" t="s">
        <v>22851</v>
      </c>
      <c r="F4875" s="487"/>
    </row>
    <row r="4876" ht="15.75" customHeight="1">
      <c r="A4876" s="376">
        <v>7694.0</v>
      </c>
      <c r="B4876" s="380" t="s">
        <v>22852</v>
      </c>
      <c r="C4876" s="376" t="s">
        <v>3730</v>
      </c>
      <c r="D4876" s="376" t="s">
        <v>3603</v>
      </c>
      <c r="E4876" s="376" t="s">
        <v>22854</v>
      </c>
      <c r="F4876" s="488"/>
    </row>
    <row r="4877" ht="15.75" customHeight="1">
      <c r="A4877" s="376">
        <v>7693.0</v>
      </c>
      <c r="B4877" s="380" t="s">
        <v>22857</v>
      </c>
      <c r="C4877" s="376" t="s">
        <v>3730</v>
      </c>
      <c r="D4877" s="376" t="s">
        <v>3603</v>
      </c>
      <c r="E4877" s="376" t="s">
        <v>22858</v>
      </c>
      <c r="F4877" s="487"/>
    </row>
    <row r="4878" ht="15.75" customHeight="1">
      <c r="A4878" s="376">
        <v>7692.0</v>
      </c>
      <c r="B4878" s="380" t="s">
        <v>22860</v>
      </c>
      <c r="C4878" s="376" t="s">
        <v>3730</v>
      </c>
      <c r="D4878" s="376" t="s">
        <v>3603</v>
      </c>
      <c r="E4878" s="376" t="s">
        <v>22863</v>
      </c>
      <c r="F4878" s="488"/>
    </row>
    <row r="4879" ht="15.75" customHeight="1">
      <c r="A4879" s="376">
        <v>7695.0</v>
      </c>
      <c r="B4879" s="380" t="s">
        <v>22864</v>
      </c>
      <c r="C4879" s="376" t="s">
        <v>3730</v>
      </c>
      <c r="D4879" s="376" t="s">
        <v>3603</v>
      </c>
      <c r="E4879" s="376" t="s">
        <v>22866</v>
      </c>
      <c r="F4879" s="487"/>
    </row>
    <row r="4880" ht="15.75" customHeight="1">
      <c r="A4880" s="376">
        <v>13356.0</v>
      </c>
      <c r="B4880" s="380" t="s">
        <v>22868</v>
      </c>
      <c r="C4880" s="376" t="s">
        <v>3730</v>
      </c>
      <c r="D4880" s="376" t="s">
        <v>3603</v>
      </c>
      <c r="E4880" s="376" t="s">
        <v>22869</v>
      </c>
      <c r="F4880" s="488"/>
    </row>
    <row r="4881" ht="15.75" customHeight="1">
      <c r="A4881" s="376">
        <v>36365.0</v>
      </c>
      <c r="B4881" s="380" t="s">
        <v>22872</v>
      </c>
      <c r="C4881" s="376" t="s">
        <v>3730</v>
      </c>
      <c r="D4881" s="376" t="s">
        <v>3629</v>
      </c>
      <c r="E4881" s="376" t="s">
        <v>22874</v>
      </c>
      <c r="F4881" s="487"/>
    </row>
    <row r="4882" ht="15.75" customHeight="1">
      <c r="A4882" s="376">
        <v>41930.0</v>
      </c>
      <c r="B4882" s="380" t="s">
        <v>22876</v>
      </c>
      <c r="C4882" s="376" t="s">
        <v>3730</v>
      </c>
      <c r="D4882" s="376" t="s">
        <v>3629</v>
      </c>
      <c r="E4882" s="376" t="s">
        <v>22878</v>
      </c>
      <c r="F4882" s="488"/>
    </row>
    <row r="4883" ht="15.75" customHeight="1">
      <c r="A4883" s="376">
        <v>41931.0</v>
      </c>
      <c r="B4883" s="380" t="s">
        <v>22880</v>
      </c>
      <c r="C4883" s="376" t="s">
        <v>3730</v>
      </c>
      <c r="D4883" s="376" t="s">
        <v>3629</v>
      </c>
      <c r="E4883" s="376" t="s">
        <v>22882</v>
      </c>
      <c r="F4883" s="487"/>
    </row>
    <row r="4884" ht="15.75" customHeight="1">
      <c r="A4884" s="376">
        <v>41932.0</v>
      </c>
      <c r="B4884" s="380" t="s">
        <v>22883</v>
      </c>
      <c r="C4884" s="376" t="s">
        <v>3730</v>
      </c>
      <c r="D4884" s="376" t="s">
        <v>3629</v>
      </c>
      <c r="E4884" s="376" t="s">
        <v>22885</v>
      </c>
      <c r="F4884" s="488"/>
    </row>
    <row r="4885" ht="15.75" customHeight="1">
      <c r="A4885" s="376">
        <v>41933.0</v>
      </c>
      <c r="B4885" s="380" t="s">
        <v>22887</v>
      </c>
      <c r="C4885" s="376" t="s">
        <v>3730</v>
      </c>
      <c r="D4885" s="376" t="s">
        <v>3629</v>
      </c>
      <c r="E4885" s="376" t="s">
        <v>22888</v>
      </c>
      <c r="F4885" s="487"/>
    </row>
    <row r="4886" ht="15.75" customHeight="1">
      <c r="A4886" s="376">
        <v>41934.0</v>
      </c>
      <c r="B4886" s="380" t="s">
        <v>22891</v>
      </c>
      <c r="C4886" s="376" t="s">
        <v>3730</v>
      </c>
      <c r="D4886" s="376" t="s">
        <v>3629</v>
      </c>
      <c r="E4886" s="376" t="s">
        <v>22892</v>
      </c>
      <c r="F4886" s="488"/>
    </row>
    <row r="4887" ht="15.75" customHeight="1">
      <c r="A4887" s="376">
        <v>41936.0</v>
      </c>
      <c r="B4887" s="380" t="s">
        <v>22894</v>
      </c>
      <c r="C4887" s="376" t="s">
        <v>3730</v>
      </c>
      <c r="D4887" s="376" t="s">
        <v>3629</v>
      </c>
      <c r="E4887" s="376" t="s">
        <v>14788</v>
      </c>
      <c r="F4887" s="487"/>
    </row>
    <row r="4888" ht="15.75" customHeight="1">
      <c r="A4888" s="376">
        <v>7720.0</v>
      </c>
      <c r="B4888" s="380" t="s">
        <v>22896</v>
      </c>
      <c r="C4888" s="376" t="s">
        <v>3730</v>
      </c>
      <c r="D4888" s="376" t="s">
        <v>3603</v>
      </c>
      <c r="E4888" s="376" t="s">
        <v>22898</v>
      </c>
      <c r="F4888" s="488"/>
    </row>
    <row r="4889" ht="15.75" customHeight="1">
      <c r="A4889" s="376">
        <v>40335.0</v>
      </c>
      <c r="B4889" s="380" t="s">
        <v>22901</v>
      </c>
      <c r="C4889" s="376" t="s">
        <v>3730</v>
      </c>
      <c r="D4889" s="376" t="s">
        <v>3603</v>
      </c>
      <c r="E4889" s="376" t="s">
        <v>22902</v>
      </c>
      <c r="F4889" s="487"/>
    </row>
    <row r="4890" ht="15.75" customHeight="1">
      <c r="A4890" s="376">
        <v>7740.0</v>
      </c>
      <c r="B4890" s="380" t="s">
        <v>22905</v>
      </c>
      <c r="C4890" s="376" t="s">
        <v>3730</v>
      </c>
      <c r="D4890" s="376" t="s">
        <v>3603</v>
      </c>
      <c r="E4890" s="376" t="s">
        <v>22906</v>
      </c>
      <c r="F4890" s="488"/>
    </row>
    <row r="4891" ht="15.75" customHeight="1">
      <c r="A4891" s="376">
        <v>7741.0</v>
      </c>
      <c r="B4891" s="380" t="s">
        <v>22908</v>
      </c>
      <c r="C4891" s="376" t="s">
        <v>3730</v>
      </c>
      <c r="D4891" s="376" t="s">
        <v>3603</v>
      </c>
      <c r="E4891" s="376" t="s">
        <v>22910</v>
      </c>
      <c r="F4891" s="487"/>
    </row>
    <row r="4892" ht="15.75" customHeight="1">
      <c r="A4892" s="376">
        <v>7774.0</v>
      </c>
      <c r="B4892" s="380" t="s">
        <v>22911</v>
      </c>
      <c r="C4892" s="376" t="s">
        <v>3730</v>
      </c>
      <c r="D4892" s="376" t="s">
        <v>3603</v>
      </c>
      <c r="E4892" s="376" t="s">
        <v>22912</v>
      </c>
      <c r="F4892" s="488"/>
    </row>
    <row r="4893" ht="15.75" customHeight="1">
      <c r="A4893" s="376">
        <v>7744.0</v>
      </c>
      <c r="B4893" s="380" t="s">
        <v>22915</v>
      </c>
      <c r="C4893" s="376" t="s">
        <v>3730</v>
      </c>
      <c r="D4893" s="376" t="s">
        <v>3603</v>
      </c>
      <c r="E4893" s="376" t="s">
        <v>22916</v>
      </c>
      <c r="F4893" s="487"/>
    </row>
    <row r="4894" ht="15.75" customHeight="1">
      <c r="A4894" s="376">
        <v>7773.0</v>
      </c>
      <c r="B4894" s="380" t="s">
        <v>22919</v>
      </c>
      <c r="C4894" s="376" t="s">
        <v>3730</v>
      </c>
      <c r="D4894" s="376" t="s">
        <v>3603</v>
      </c>
      <c r="E4894" s="376" t="s">
        <v>22920</v>
      </c>
      <c r="F4894" s="488"/>
    </row>
    <row r="4895" ht="15.75" customHeight="1">
      <c r="A4895" s="376">
        <v>7754.0</v>
      </c>
      <c r="B4895" s="380" t="s">
        <v>22921</v>
      </c>
      <c r="C4895" s="376" t="s">
        <v>3730</v>
      </c>
      <c r="D4895" s="376" t="s">
        <v>3603</v>
      </c>
      <c r="E4895" s="376" t="s">
        <v>22923</v>
      </c>
      <c r="F4895" s="487"/>
    </row>
    <row r="4896" ht="15.75" customHeight="1">
      <c r="A4896" s="376">
        <v>7735.0</v>
      </c>
      <c r="B4896" s="380" t="s">
        <v>22925</v>
      </c>
      <c r="C4896" s="376" t="s">
        <v>3730</v>
      </c>
      <c r="D4896" s="376" t="s">
        <v>3603</v>
      </c>
      <c r="E4896" s="376" t="s">
        <v>22926</v>
      </c>
      <c r="F4896" s="488"/>
    </row>
    <row r="4897" ht="15.75" customHeight="1">
      <c r="A4897" s="376">
        <v>7755.0</v>
      </c>
      <c r="B4897" s="380" t="s">
        <v>22929</v>
      </c>
      <c r="C4897" s="376" t="s">
        <v>3730</v>
      </c>
      <c r="D4897" s="376" t="s">
        <v>3603</v>
      </c>
      <c r="E4897" s="376" t="s">
        <v>22931</v>
      </c>
      <c r="F4897" s="487"/>
    </row>
    <row r="4898" ht="15.75" customHeight="1">
      <c r="A4898" s="376">
        <v>7776.0</v>
      </c>
      <c r="B4898" s="380" t="s">
        <v>22933</v>
      </c>
      <c r="C4898" s="376" t="s">
        <v>3730</v>
      </c>
      <c r="D4898" s="376" t="s">
        <v>3603</v>
      </c>
      <c r="E4898" s="376" t="s">
        <v>22935</v>
      </c>
      <c r="F4898" s="488"/>
    </row>
    <row r="4899" ht="15.75" customHeight="1">
      <c r="A4899" s="376">
        <v>7743.0</v>
      </c>
      <c r="B4899" s="380" t="s">
        <v>22936</v>
      </c>
      <c r="C4899" s="376" t="s">
        <v>3730</v>
      </c>
      <c r="D4899" s="376" t="s">
        <v>3603</v>
      </c>
      <c r="E4899" s="376" t="s">
        <v>22939</v>
      </c>
      <c r="F4899" s="487"/>
    </row>
    <row r="4900" ht="15.75" customHeight="1">
      <c r="A4900" s="376">
        <v>7733.0</v>
      </c>
      <c r="B4900" s="380" t="s">
        <v>22940</v>
      </c>
      <c r="C4900" s="376" t="s">
        <v>3730</v>
      </c>
      <c r="D4900" s="376" t="s">
        <v>3603</v>
      </c>
      <c r="E4900" s="376" t="s">
        <v>22942</v>
      </c>
      <c r="F4900" s="488"/>
    </row>
    <row r="4901" ht="15.75" customHeight="1">
      <c r="A4901" s="376">
        <v>7775.0</v>
      </c>
      <c r="B4901" s="380" t="s">
        <v>22944</v>
      </c>
      <c r="C4901" s="376" t="s">
        <v>3730</v>
      </c>
      <c r="D4901" s="376" t="s">
        <v>3603</v>
      </c>
      <c r="E4901" s="376" t="s">
        <v>22945</v>
      </c>
      <c r="F4901" s="487"/>
    </row>
    <row r="4902" ht="15.75" customHeight="1">
      <c r="A4902" s="376">
        <v>7734.0</v>
      </c>
      <c r="B4902" s="380" t="s">
        <v>22948</v>
      </c>
      <c r="C4902" s="376" t="s">
        <v>3730</v>
      </c>
      <c r="D4902" s="376" t="s">
        <v>3603</v>
      </c>
      <c r="E4902" s="376" t="s">
        <v>22949</v>
      </c>
      <c r="F4902" s="488"/>
    </row>
    <row r="4903" ht="15.75" customHeight="1">
      <c r="A4903" s="376">
        <v>7753.0</v>
      </c>
      <c r="B4903" s="380" t="s">
        <v>22952</v>
      </c>
      <c r="C4903" s="376" t="s">
        <v>3730</v>
      </c>
      <c r="D4903" s="376" t="s">
        <v>3603</v>
      </c>
      <c r="E4903" s="376" t="s">
        <v>22954</v>
      </c>
      <c r="F4903" s="487"/>
    </row>
    <row r="4904" ht="15.75" customHeight="1">
      <c r="A4904" s="376">
        <v>13256.0</v>
      </c>
      <c r="B4904" s="380" t="s">
        <v>22955</v>
      </c>
      <c r="C4904" s="376" t="s">
        <v>3730</v>
      </c>
      <c r="D4904" s="376" t="s">
        <v>3603</v>
      </c>
      <c r="E4904" s="376" t="s">
        <v>22957</v>
      </c>
      <c r="F4904" s="488"/>
    </row>
    <row r="4905" ht="15.75" customHeight="1">
      <c r="A4905" s="376">
        <v>7757.0</v>
      </c>
      <c r="B4905" s="380" t="s">
        <v>22959</v>
      </c>
      <c r="C4905" s="376" t="s">
        <v>3730</v>
      </c>
      <c r="D4905" s="376" t="s">
        <v>3603</v>
      </c>
      <c r="E4905" s="376" t="s">
        <v>22960</v>
      </c>
      <c r="F4905" s="487"/>
    </row>
    <row r="4906" ht="15.75" customHeight="1">
      <c r="A4906" s="376">
        <v>7758.0</v>
      </c>
      <c r="B4906" s="380" t="s">
        <v>22961</v>
      </c>
      <c r="C4906" s="376" t="s">
        <v>3730</v>
      </c>
      <c r="D4906" s="376" t="s">
        <v>3603</v>
      </c>
      <c r="E4906" s="376" t="s">
        <v>22963</v>
      </c>
      <c r="F4906" s="488"/>
    </row>
    <row r="4907" ht="15.75" customHeight="1">
      <c r="A4907" s="376">
        <v>7759.0</v>
      </c>
      <c r="B4907" s="380" t="s">
        <v>22965</v>
      </c>
      <c r="C4907" s="376" t="s">
        <v>3730</v>
      </c>
      <c r="D4907" s="376" t="s">
        <v>3603</v>
      </c>
      <c r="E4907" s="376" t="s">
        <v>22967</v>
      </c>
      <c r="F4907" s="487"/>
    </row>
    <row r="4908" ht="15.75" customHeight="1">
      <c r="A4908" s="376">
        <v>40334.0</v>
      </c>
      <c r="B4908" s="380" t="s">
        <v>22969</v>
      </c>
      <c r="C4908" s="376" t="s">
        <v>3730</v>
      </c>
      <c r="D4908" s="376" t="s">
        <v>3603</v>
      </c>
      <c r="E4908" s="376" t="s">
        <v>22970</v>
      </c>
      <c r="F4908" s="488"/>
    </row>
    <row r="4909" ht="15.75" customHeight="1">
      <c r="A4909" s="376">
        <v>7745.0</v>
      </c>
      <c r="B4909" s="380" t="s">
        <v>22973</v>
      </c>
      <c r="C4909" s="376" t="s">
        <v>3730</v>
      </c>
      <c r="D4909" s="376" t="s">
        <v>3603</v>
      </c>
      <c r="E4909" s="376" t="s">
        <v>22974</v>
      </c>
      <c r="F4909" s="487"/>
    </row>
    <row r="4910" ht="15.75" customHeight="1">
      <c r="A4910" s="376">
        <v>7714.0</v>
      </c>
      <c r="B4910" s="380" t="s">
        <v>22977</v>
      </c>
      <c r="C4910" s="376" t="s">
        <v>3730</v>
      </c>
      <c r="D4910" s="376" t="s">
        <v>3603</v>
      </c>
      <c r="E4910" s="376" t="s">
        <v>22978</v>
      </c>
      <c r="F4910" s="488"/>
    </row>
    <row r="4911" ht="15.75" customHeight="1">
      <c r="A4911" s="376">
        <v>7725.0</v>
      </c>
      <c r="B4911" s="380" t="s">
        <v>22980</v>
      </c>
      <c r="C4911" s="376" t="s">
        <v>3730</v>
      </c>
      <c r="D4911" s="376" t="s">
        <v>3653</v>
      </c>
      <c r="E4911" s="376" t="s">
        <v>22983</v>
      </c>
      <c r="F4911" s="487"/>
    </row>
    <row r="4912" ht="15.75" customHeight="1">
      <c r="A4912" s="376">
        <v>7742.0</v>
      </c>
      <c r="B4912" s="380" t="s">
        <v>22984</v>
      </c>
      <c r="C4912" s="376" t="s">
        <v>3730</v>
      </c>
      <c r="D4912" s="376" t="s">
        <v>3603</v>
      </c>
      <c r="E4912" s="376" t="s">
        <v>22986</v>
      </c>
      <c r="F4912" s="488"/>
    </row>
    <row r="4913" ht="15.75" customHeight="1">
      <c r="A4913" s="376">
        <v>7750.0</v>
      </c>
      <c r="B4913" s="380" t="s">
        <v>22988</v>
      </c>
      <c r="C4913" s="376" t="s">
        <v>3730</v>
      </c>
      <c r="D4913" s="376" t="s">
        <v>3603</v>
      </c>
      <c r="E4913" s="376" t="s">
        <v>22989</v>
      </c>
      <c r="F4913" s="487"/>
    </row>
    <row r="4914" ht="15.75" customHeight="1">
      <c r="A4914" s="376">
        <v>7756.0</v>
      </c>
      <c r="B4914" s="380" t="s">
        <v>22992</v>
      </c>
      <c r="C4914" s="376" t="s">
        <v>3730</v>
      </c>
      <c r="D4914" s="376" t="s">
        <v>3603</v>
      </c>
      <c r="E4914" s="376" t="s">
        <v>22994</v>
      </c>
      <c r="F4914" s="488"/>
    </row>
    <row r="4915" ht="15.75" customHeight="1">
      <c r="A4915" s="376">
        <v>7765.0</v>
      </c>
      <c r="B4915" s="380" t="s">
        <v>22996</v>
      </c>
      <c r="C4915" s="376" t="s">
        <v>3730</v>
      </c>
      <c r="D4915" s="376" t="s">
        <v>3603</v>
      </c>
      <c r="E4915" s="376" t="s">
        <v>22998</v>
      </c>
      <c r="F4915" s="487"/>
    </row>
    <row r="4916" ht="15.75" customHeight="1">
      <c r="A4916" s="376">
        <v>12569.0</v>
      </c>
      <c r="B4916" s="380" t="s">
        <v>23000</v>
      </c>
      <c r="C4916" s="376" t="s">
        <v>3730</v>
      </c>
      <c r="D4916" s="376" t="s">
        <v>3603</v>
      </c>
      <c r="E4916" s="376" t="s">
        <v>23003</v>
      </c>
      <c r="F4916" s="488"/>
    </row>
    <row r="4917" ht="15.75" customHeight="1">
      <c r="A4917" s="376">
        <v>7766.0</v>
      </c>
      <c r="B4917" s="380" t="s">
        <v>23004</v>
      </c>
      <c r="C4917" s="376" t="s">
        <v>3730</v>
      </c>
      <c r="D4917" s="376" t="s">
        <v>3603</v>
      </c>
      <c r="E4917" s="376" t="s">
        <v>23005</v>
      </c>
      <c r="F4917" s="487"/>
    </row>
    <row r="4918" ht="15.75" customHeight="1">
      <c r="A4918" s="376">
        <v>7767.0</v>
      </c>
      <c r="B4918" s="380" t="s">
        <v>23008</v>
      </c>
      <c r="C4918" s="376" t="s">
        <v>3730</v>
      </c>
      <c r="D4918" s="376" t="s">
        <v>3603</v>
      </c>
      <c r="E4918" s="376" t="s">
        <v>23009</v>
      </c>
      <c r="F4918" s="488"/>
    </row>
    <row r="4919" ht="15.75" customHeight="1">
      <c r="A4919" s="376">
        <v>7727.0</v>
      </c>
      <c r="B4919" s="380" t="s">
        <v>23011</v>
      </c>
      <c r="C4919" s="376" t="s">
        <v>3730</v>
      </c>
      <c r="D4919" s="376" t="s">
        <v>3603</v>
      </c>
      <c r="E4919" s="376" t="s">
        <v>23013</v>
      </c>
      <c r="F4919" s="487"/>
    </row>
    <row r="4920" ht="15.75" customHeight="1">
      <c r="A4920" s="376">
        <v>7760.0</v>
      </c>
      <c r="B4920" s="380" t="s">
        <v>23014</v>
      </c>
      <c r="C4920" s="376" t="s">
        <v>3730</v>
      </c>
      <c r="D4920" s="376" t="s">
        <v>3603</v>
      </c>
      <c r="E4920" s="376" t="s">
        <v>23017</v>
      </c>
      <c r="F4920" s="488"/>
    </row>
    <row r="4921" ht="15.75" customHeight="1">
      <c r="A4921" s="376">
        <v>7761.0</v>
      </c>
      <c r="B4921" s="380" t="s">
        <v>23019</v>
      </c>
      <c r="C4921" s="376" t="s">
        <v>3730</v>
      </c>
      <c r="D4921" s="376" t="s">
        <v>3603</v>
      </c>
      <c r="E4921" s="376" t="s">
        <v>23021</v>
      </c>
      <c r="F4921" s="487"/>
    </row>
    <row r="4922" ht="15.75" customHeight="1">
      <c r="A4922" s="376">
        <v>7752.0</v>
      </c>
      <c r="B4922" s="380" t="s">
        <v>23023</v>
      </c>
      <c r="C4922" s="376" t="s">
        <v>3730</v>
      </c>
      <c r="D4922" s="376" t="s">
        <v>3603</v>
      </c>
      <c r="E4922" s="376" t="s">
        <v>23025</v>
      </c>
      <c r="F4922" s="488"/>
    </row>
    <row r="4923" ht="15.75" customHeight="1">
      <c r="A4923" s="376">
        <v>7762.0</v>
      </c>
      <c r="B4923" s="380" t="s">
        <v>23027</v>
      </c>
      <c r="C4923" s="376" t="s">
        <v>3730</v>
      </c>
      <c r="D4923" s="376" t="s">
        <v>3603</v>
      </c>
      <c r="E4923" s="376" t="s">
        <v>22854</v>
      </c>
      <c r="F4923" s="487"/>
    </row>
    <row r="4924" ht="15.75" customHeight="1">
      <c r="A4924" s="376">
        <v>7722.0</v>
      </c>
      <c r="B4924" s="380" t="s">
        <v>23030</v>
      </c>
      <c r="C4924" s="376" t="s">
        <v>3730</v>
      </c>
      <c r="D4924" s="376" t="s">
        <v>3603</v>
      </c>
      <c r="E4924" s="376" t="s">
        <v>13590</v>
      </c>
      <c r="F4924" s="488"/>
    </row>
    <row r="4925" ht="15.75" customHeight="1">
      <c r="A4925" s="376">
        <v>7763.0</v>
      </c>
      <c r="B4925" s="380" t="s">
        <v>23033</v>
      </c>
      <c r="C4925" s="376" t="s">
        <v>3730</v>
      </c>
      <c r="D4925" s="376" t="s">
        <v>3603</v>
      </c>
      <c r="E4925" s="376" t="s">
        <v>4584</v>
      </c>
      <c r="F4925" s="487"/>
    </row>
    <row r="4926" ht="15.75" customHeight="1">
      <c r="A4926" s="376">
        <v>7764.0</v>
      </c>
      <c r="B4926" s="380" t="s">
        <v>23036</v>
      </c>
      <c r="C4926" s="376" t="s">
        <v>3730</v>
      </c>
      <c r="D4926" s="376" t="s">
        <v>3603</v>
      </c>
      <c r="E4926" s="376" t="s">
        <v>23038</v>
      </c>
      <c r="F4926" s="488"/>
    </row>
    <row r="4927" ht="15.75" customHeight="1">
      <c r="A4927" s="376">
        <v>12572.0</v>
      </c>
      <c r="B4927" s="380" t="s">
        <v>23039</v>
      </c>
      <c r="C4927" s="376" t="s">
        <v>3730</v>
      </c>
      <c r="D4927" s="376" t="s">
        <v>3603</v>
      </c>
      <c r="E4927" s="376" t="s">
        <v>23040</v>
      </c>
      <c r="F4927" s="487"/>
    </row>
    <row r="4928" ht="15.75" customHeight="1">
      <c r="A4928" s="376">
        <v>12573.0</v>
      </c>
      <c r="B4928" s="380" t="s">
        <v>23043</v>
      </c>
      <c r="C4928" s="376" t="s">
        <v>3730</v>
      </c>
      <c r="D4928" s="376" t="s">
        <v>3603</v>
      </c>
      <c r="E4928" s="376" t="s">
        <v>23045</v>
      </c>
      <c r="F4928" s="488"/>
    </row>
    <row r="4929" ht="15.75" customHeight="1">
      <c r="A4929" s="376">
        <v>12574.0</v>
      </c>
      <c r="B4929" s="380" t="s">
        <v>23048</v>
      </c>
      <c r="C4929" s="376" t="s">
        <v>3730</v>
      </c>
      <c r="D4929" s="376" t="s">
        <v>3603</v>
      </c>
      <c r="E4929" s="376" t="s">
        <v>23050</v>
      </c>
      <c r="F4929" s="487"/>
    </row>
    <row r="4930" ht="15.75" customHeight="1">
      <c r="A4930" s="376">
        <v>12575.0</v>
      </c>
      <c r="B4930" s="380" t="s">
        <v>23051</v>
      </c>
      <c r="C4930" s="376" t="s">
        <v>3730</v>
      </c>
      <c r="D4930" s="376" t="s">
        <v>3603</v>
      </c>
      <c r="E4930" s="376" t="s">
        <v>23054</v>
      </c>
      <c r="F4930" s="488"/>
    </row>
    <row r="4931" ht="15.75" customHeight="1">
      <c r="A4931" s="376">
        <v>12576.0</v>
      </c>
      <c r="B4931" s="380" t="s">
        <v>23055</v>
      </c>
      <c r="C4931" s="376" t="s">
        <v>3730</v>
      </c>
      <c r="D4931" s="376" t="s">
        <v>3603</v>
      </c>
      <c r="E4931" s="376" t="s">
        <v>23057</v>
      </c>
      <c r="F4931" s="487"/>
    </row>
    <row r="4932" ht="15.75" customHeight="1">
      <c r="A4932" s="376">
        <v>12577.0</v>
      </c>
      <c r="B4932" s="380" t="s">
        <v>23060</v>
      </c>
      <c r="C4932" s="376" t="s">
        <v>3730</v>
      </c>
      <c r="D4932" s="376" t="s">
        <v>3603</v>
      </c>
      <c r="E4932" s="376" t="s">
        <v>23061</v>
      </c>
      <c r="F4932" s="488"/>
    </row>
    <row r="4933" ht="15.75" customHeight="1">
      <c r="A4933" s="376">
        <v>12578.0</v>
      </c>
      <c r="B4933" s="380" t="s">
        <v>23064</v>
      </c>
      <c r="C4933" s="376" t="s">
        <v>3730</v>
      </c>
      <c r="D4933" s="376" t="s">
        <v>3603</v>
      </c>
      <c r="E4933" s="376" t="s">
        <v>23066</v>
      </c>
      <c r="F4933" s="487"/>
    </row>
    <row r="4934" ht="15.75" customHeight="1">
      <c r="A4934" s="376">
        <v>12579.0</v>
      </c>
      <c r="B4934" s="380" t="s">
        <v>23068</v>
      </c>
      <c r="C4934" s="376" t="s">
        <v>3730</v>
      </c>
      <c r="D4934" s="376" t="s">
        <v>3603</v>
      </c>
      <c r="E4934" s="376" t="s">
        <v>23071</v>
      </c>
      <c r="F4934" s="488"/>
    </row>
    <row r="4935" ht="15.75" customHeight="1">
      <c r="A4935" s="376">
        <v>12580.0</v>
      </c>
      <c r="B4935" s="380" t="s">
        <v>23072</v>
      </c>
      <c r="C4935" s="376" t="s">
        <v>3730</v>
      </c>
      <c r="D4935" s="376" t="s">
        <v>3603</v>
      </c>
      <c r="E4935" s="376" t="s">
        <v>23075</v>
      </c>
      <c r="F4935" s="487"/>
    </row>
    <row r="4936" ht="15.75" customHeight="1">
      <c r="A4936" s="376">
        <v>12581.0</v>
      </c>
      <c r="B4936" s="380" t="s">
        <v>23076</v>
      </c>
      <c r="C4936" s="376" t="s">
        <v>3730</v>
      </c>
      <c r="D4936" s="376" t="s">
        <v>3603</v>
      </c>
      <c r="E4936" s="376" t="s">
        <v>3624</v>
      </c>
      <c r="F4936" s="488"/>
    </row>
    <row r="4937" ht="15.75" customHeight="1">
      <c r="A4937" s="376">
        <v>41785.0</v>
      </c>
      <c r="B4937" s="380" t="s">
        <v>23079</v>
      </c>
      <c r="C4937" s="376" t="s">
        <v>3730</v>
      </c>
      <c r="D4937" s="376" t="s">
        <v>3629</v>
      </c>
      <c r="E4937" s="376" t="s">
        <v>23081</v>
      </c>
      <c r="F4937" s="487"/>
    </row>
    <row r="4938" ht="15.75" customHeight="1">
      <c r="A4938" s="376">
        <v>41781.0</v>
      </c>
      <c r="B4938" s="380" t="s">
        <v>23082</v>
      </c>
      <c r="C4938" s="376" t="s">
        <v>3730</v>
      </c>
      <c r="D4938" s="376" t="s">
        <v>3629</v>
      </c>
      <c r="E4938" s="376" t="s">
        <v>23085</v>
      </c>
      <c r="F4938" s="488"/>
    </row>
    <row r="4939" ht="15.75" customHeight="1">
      <c r="A4939" s="376">
        <v>41783.0</v>
      </c>
      <c r="B4939" s="380" t="s">
        <v>23086</v>
      </c>
      <c r="C4939" s="376" t="s">
        <v>3730</v>
      </c>
      <c r="D4939" s="376" t="s">
        <v>3629</v>
      </c>
      <c r="E4939" s="376" t="s">
        <v>23087</v>
      </c>
      <c r="F4939" s="487"/>
    </row>
    <row r="4940" ht="15.75" customHeight="1">
      <c r="A4940" s="376">
        <v>41786.0</v>
      </c>
      <c r="B4940" s="380" t="s">
        <v>23090</v>
      </c>
      <c r="C4940" s="376" t="s">
        <v>3730</v>
      </c>
      <c r="D4940" s="376" t="s">
        <v>3629</v>
      </c>
      <c r="E4940" s="376" t="s">
        <v>23092</v>
      </c>
      <c r="F4940" s="488"/>
    </row>
    <row r="4941" ht="15.75" customHeight="1">
      <c r="A4941" s="376">
        <v>41779.0</v>
      </c>
      <c r="B4941" s="380" t="s">
        <v>23095</v>
      </c>
      <c r="C4941" s="376" t="s">
        <v>3730</v>
      </c>
      <c r="D4941" s="376" t="s">
        <v>3629</v>
      </c>
      <c r="E4941" s="376" t="s">
        <v>23097</v>
      </c>
      <c r="F4941" s="487"/>
    </row>
    <row r="4942" ht="15.75" customHeight="1">
      <c r="A4942" s="376">
        <v>41780.0</v>
      </c>
      <c r="B4942" s="380" t="s">
        <v>23099</v>
      </c>
      <c r="C4942" s="376" t="s">
        <v>3730</v>
      </c>
      <c r="D4942" s="376" t="s">
        <v>3629</v>
      </c>
      <c r="E4942" s="376" t="s">
        <v>23101</v>
      </c>
      <c r="F4942" s="488"/>
    </row>
    <row r="4943" ht="15.75" customHeight="1">
      <c r="A4943" s="376">
        <v>41782.0</v>
      </c>
      <c r="B4943" s="380" t="s">
        <v>23103</v>
      </c>
      <c r="C4943" s="376" t="s">
        <v>3730</v>
      </c>
      <c r="D4943" s="376" t="s">
        <v>3629</v>
      </c>
      <c r="E4943" s="376" t="s">
        <v>12105</v>
      </c>
      <c r="F4943" s="487"/>
    </row>
    <row r="4944" ht="15.75" customHeight="1">
      <c r="A4944" s="376">
        <v>38130.0</v>
      </c>
      <c r="B4944" s="380" t="s">
        <v>23106</v>
      </c>
      <c r="C4944" s="376" t="s">
        <v>3730</v>
      </c>
      <c r="D4944" s="376" t="s">
        <v>3603</v>
      </c>
      <c r="E4944" s="376" t="s">
        <v>20159</v>
      </c>
      <c r="F4944" s="488"/>
    </row>
    <row r="4945" ht="15.75" customHeight="1">
      <c r="A4945" s="376">
        <v>21123.0</v>
      </c>
      <c r="B4945" s="380" t="s">
        <v>23109</v>
      </c>
      <c r="C4945" s="376" t="s">
        <v>3730</v>
      </c>
      <c r="D4945" s="376" t="s">
        <v>3653</v>
      </c>
      <c r="E4945" s="376" t="s">
        <v>8915</v>
      </c>
      <c r="F4945" s="487"/>
    </row>
    <row r="4946" ht="15.75" customHeight="1">
      <c r="A4946" s="376">
        <v>21124.0</v>
      </c>
      <c r="B4946" s="380" t="s">
        <v>23111</v>
      </c>
      <c r="C4946" s="376" t="s">
        <v>3730</v>
      </c>
      <c r="D4946" s="376" t="s">
        <v>3603</v>
      </c>
      <c r="E4946" s="376" t="s">
        <v>12657</v>
      </c>
      <c r="F4946" s="488"/>
    </row>
    <row r="4947" ht="15.75" customHeight="1">
      <c r="A4947" s="376">
        <v>21125.0</v>
      </c>
      <c r="B4947" s="380" t="s">
        <v>23114</v>
      </c>
      <c r="C4947" s="376" t="s">
        <v>3730</v>
      </c>
      <c r="D4947" s="376" t="s">
        <v>3603</v>
      </c>
      <c r="E4947" s="376" t="s">
        <v>5876</v>
      </c>
      <c r="F4947" s="487"/>
    </row>
    <row r="4948" ht="15.75" customHeight="1">
      <c r="A4948" s="376">
        <v>38028.0</v>
      </c>
      <c r="B4948" s="380" t="s">
        <v>23118</v>
      </c>
      <c r="C4948" s="376" t="s">
        <v>3730</v>
      </c>
      <c r="D4948" s="376" t="s">
        <v>3603</v>
      </c>
      <c r="E4948" s="376" t="s">
        <v>7724</v>
      </c>
      <c r="F4948" s="488"/>
    </row>
    <row r="4949" ht="15.75" customHeight="1">
      <c r="A4949" s="376">
        <v>38029.0</v>
      </c>
      <c r="B4949" s="380" t="s">
        <v>23121</v>
      </c>
      <c r="C4949" s="376" t="s">
        <v>3730</v>
      </c>
      <c r="D4949" s="376" t="s">
        <v>3603</v>
      </c>
      <c r="E4949" s="376" t="s">
        <v>23122</v>
      </c>
      <c r="F4949" s="487"/>
    </row>
    <row r="4950" ht="15.75" customHeight="1">
      <c r="A4950" s="376">
        <v>38030.0</v>
      </c>
      <c r="B4950" s="380" t="s">
        <v>23123</v>
      </c>
      <c r="C4950" s="376" t="s">
        <v>3730</v>
      </c>
      <c r="D4950" s="376" t="s">
        <v>3603</v>
      </c>
      <c r="E4950" s="376" t="s">
        <v>23124</v>
      </c>
      <c r="F4950" s="488"/>
    </row>
    <row r="4951" ht="15.75" customHeight="1">
      <c r="A4951" s="376">
        <v>38031.0</v>
      </c>
      <c r="B4951" s="380" t="s">
        <v>23125</v>
      </c>
      <c r="C4951" s="376" t="s">
        <v>3730</v>
      </c>
      <c r="D4951" s="376" t="s">
        <v>3603</v>
      </c>
      <c r="E4951" s="376" t="s">
        <v>23128</v>
      </c>
      <c r="F4951" s="487"/>
    </row>
    <row r="4952" ht="15.75" customHeight="1">
      <c r="A4952" s="376">
        <v>39735.0</v>
      </c>
      <c r="B4952" s="380" t="s">
        <v>23129</v>
      </c>
      <c r="C4952" s="376" t="s">
        <v>3730</v>
      </c>
      <c r="D4952" s="376" t="s">
        <v>3603</v>
      </c>
      <c r="E4952" s="376" t="s">
        <v>23130</v>
      </c>
      <c r="F4952" s="488"/>
    </row>
    <row r="4953" ht="15.75" customHeight="1">
      <c r="A4953" s="376">
        <v>39734.0</v>
      </c>
      <c r="B4953" s="380" t="s">
        <v>23133</v>
      </c>
      <c r="C4953" s="376" t="s">
        <v>3730</v>
      </c>
      <c r="D4953" s="376" t="s">
        <v>3603</v>
      </c>
      <c r="E4953" s="376" t="s">
        <v>23134</v>
      </c>
      <c r="F4953" s="487"/>
    </row>
    <row r="4954" ht="15.75" customHeight="1">
      <c r="A4954" s="376">
        <v>39736.0</v>
      </c>
      <c r="B4954" s="380" t="s">
        <v>23135</v>
      </c>
      <c r="C4954" s="376" t="s">
        <v>3730</v>
      </c>
      <c r="D4954" s="376" t="s">
        <v>3603</v>
      </c>
      <c r="E4954" s="376" t="s">
        <v>23137</v>
      </c>
      <c r="F4954" s="488"/>
    </row>
    <row r="4955" ht="15.75" customHeight="1">
      <c r="A4955" s="376">
        <v>39737.0</v>
      </c>
      <c r="B4955" s="380" t="s">
        <v>23140</v>
      </c>
      <c r="C4955" s="376" t="s">
        <v>3730</v>
      </c>
      <c r="D4955" s="376" t="s">
        <v>3603</v>
      </c>
      <c r="E4955" s="376" t="s">
        <v>23141</v>
      </c>
      <c r="F4955" s="487"/>
    </row>
    <row r="4956" ht="15.75" customHeight="1">
      <c r="A4956" s="376">
        <v>39738.0</v>
      </c>
      <c r="B4956" s="380" t="s">
        <v>23144</v>
      </c>
      <c r="C4956" s="376" t="s">
        <v>3730</v>
      </c>
      <c r="D4956" s="376" t="s">
        <v>3603</v>
      </c>
      <c r="E4956" s="376" t="s">
        <v>17416</v>
      </c>
      <c r="F4956" s="488"/>
    </row>
    <row r="4957" ht="15.75" customHeight="1">
      <c r="A4957" s="376">
        <v>39739.0</v>
      </c>
      <c r="B4957" s="380" t="s">
        <v>23147</v>
      </c>
      <c r="C4957" s="376" t="s">
        <v>3730</v>
      </c>
      <c r="D4957" s="376" t="s">
        <v>3603</v>
      </c>
      <c r="E4957" s="376" t="s">
        <v>23149</v>
      </c>
      <c r="F4957" s="487"/>
    </row>
    <row r="4958" ht="15.75" customHeight="1">
      <c r="A4958" s="376">
        <v>39733.0</v>
      </c>
      <c r="B4958" s="380" t="s">
        <v>23151</v>
      </c>
      <c r="C4958" s="376" t="s">
        <v>3730</v>
      </c>
      <c r="D4958" s="376" t="s">
        <v>3603</v>
      </c>
      <c r="E4958" s="376" t="s">
        <v>11735</v>
      </c>
      <c r="F4958" s="488"/>
    </row>
    <row r="4959" ht="15.75" customHeight="1">
      <c r="A4959" s="376">
        <v>39854.0</v>
      </c>
      <c r="B4959" s="380" t="s">
        <v>23153</v>
      </c>
      <c r="C4959" s="376" t="s">
        <v>3730</v>
      </c>
      <c r="D4959" s="376" t="s">
        <v>3603</v>
      </c>
      <c r="E4959" s="376" t="s">
        <v>23155</v>
      </c>
      <c r="F4959" s="380"/>
    </row>
    <row r="4960" ht="15.75" customHeight="1">
      <c r="A4960" s="376">
        <v>39740.0</v>
      </c>
      <c r="B4960" s="380" t="s">
        <v>23157</v>
      </c>
      <c r="C4960" s="376" t="s">
        <v>3730</v>
      </c>
      <c r="D4960" s="376" t="s">
        <v>3603</v>
      </c>
      <c r="E4960" s="376" t="s">
        <v>23158</v>
      </c>
      <c r="F4960" s="380"/>
    </row>
    <row r="4961" ht="15.75" customHeight="1">
      <c r="A4961" s="376">
        <v>39741.0</v>
      </c>
      <c r="B4961" s="380" t="s">
        <v>23161</v>
      </c>
      <c r="C4961" s="376" t="s">
        <v>3730</v>
      </c>
      <c r="D4961" s="376" t="s">
        <v>3603</v>
      </c>
      <c r="E4961" s="376" t="s">
        <v>5559</v>
      </c>
      <c r="F4961" s="380"/>
    </row>
    <row r="4962" ht="15.75" customHeight="1">
      <c r="A4962" s="376">
        <v>39853.0</v>
      </c>
      <c r="B4962" s="380" t="s">
        <v>23163</v>
      </c>
      <c r="C4962" s="376" t="s">
        <v>3730</v>
      </c>
      <c r="D4962" s="376" t="s">
        <v>3603</v>
      </c>
      <c r="E4962" s="376" t="s">
        <v>9555</v>
      </c>
      <c r="F4962" s="380"/>
    </row>
    <row r="4963" ht="15.75" customHeight="1">
      <c r="A4963" s="376">
        <v>39742.0</v>
      </c>
      <c r="B4963" s="380" t="s">
        <v>23167</v>
      </c>
      <c r="C4963" s="376" t="s">
        <v>3730</v>
      </c>
      <c r="D4963" s="376" t="s">
        <v>3603</v>
      </c>
      <c r="E4963" s="376" t="s">
        <v>23168</v>
      </c>
      <c r="F4963" s="380"/>
    </row>
    <row r="4964" ht="15.75" customHeight="1">
      <c r="A4964" s="376">
        <v>39749.0</v>
      </c>
      <c r="B4964" s="380" t="s">
        <v>23169</v>
      </c>
      <c r="C4964" s="376" t="s">
        <v>3730</v>
      </c>
      <c r="D4964" s="376" t="s">
        <v>3629</v>
      </c>
      <c r="E4964" s="376" t="s">
        <v>23172</v>
      </c>
      <c r="F4964" s="380"/>
    </row>
    <row r="4965" ht="15.75" customHeight="1">
      <c r="A4965" s="376">
        <v>39751.0</v>
      </c>
      <c r="B4965" s="380" t="s">
        <v>23173</v>
      </c>
      <c r="C4965" s="376" t="s">
        <v>3730</v>
      </c>
      <c r="D4965" s="376" t="s">
        <v>3629</v>
      </c>
      <c r="E4965" s="376" t="s">
        <v>23174</v>
      </c>
      <c r="F4965" s="380"/>
    </row>
    <row r="4966" ht="15.75" customHeight="1">
      <c r="A4966" s="376">
        <v>39750.0</v>
      </c>
      <c r="B4966" s="380" t="s">
        <v>23176</v>
      </c>
      <c r="C4966" s="376" t="s">
        <v>3730</v>
      </c>
      <c r="D4966" s="376" t="s">
        <v>3629</v>
      </c>
      <c r="E4966" s="376" t="s">
        <v>23179</v>
      </c>
      <c r="F4966" s="380"/>
    </row>
    <row r="4967" ht="15.75" customHeight="1">
      <c r="A4967" s="376">
        <v>39747.0</v>
      </c>
      <c r="B4967" s="380" t="s">
        <v>23180</v>
      </c>
      <c r="C4967" s="376" t="s">
        <v>3730</v>
      </c>
      <c r="D4967" s="376" t="s">
        <v>3629</v>
      </c>
      <c r="E4967" s="376" t="s">
        <v>23182</v>
      </c>
      <c r="F4967" s="380"/>
    </row>
    <row r="4968" ht="15.75" customHeight="1">
      <c r="A4968" s="376">
        <v>39753.0</v>
      </c>
      <c r="B4968" s="380" t="s">
        <v>23185</v>
      </c>
      <c r="C4968" s="376" t="s">
        <v>3730</v>
      </c>
      <c r="D4968" s="376" t="s">
        <v>3629</v>
      </c>
      <c r="E4968" s="376" t="s">
        <v>23186</v>
      </c>
      <c r="F4968" s="380"/>
    </row>
    <row r="4969" ht="15.75" customHeight="1">
      <c r="A4969" s="376">
        <v>39754.0</v>
      </c>
      <c r="B4969" s="380" t="s">
        <v>23188</v>
      </c>
      <c r="C4969" s="376" t="s">
        <v>3730</v>
      </c>
      <c r="D4969" s="376" t="s">
        <v>3629</v>
      </c>
      <c r="E4969" s="376" t="s">
        <v>23191</v>
      </c>
      <c r="F4969" s="380"/>
    </row>
    <row r="4970" ht="15.75" customHeight="1">
      <c r="A4970" s="376">
        <v>39748.0</v>
      </c>
      <c r="B4970" s="380" t="s">
        <v>23192</v>
      </c>
      <c r="C4970" s="376" t="s">
        <v>3730</v>
      </c>
      <c r="D4970" s="376" t="s">
        <v>3629</v>
      </c>
      <c r="E4970" s="376" t="s">
        <v>23195</v>
      </c>
      <c r="F4970" s="380"/>
    </row>
    <row r="4971" ht="15.75" customHeight="1">
      <c r="A4971" s="376">
        <v>39755.0</v>
      </c>
      <c r="B4971" s="380" t="s">
        <v>23197</v>
      </c>
      <c r="C4971" s="376" t="s">
        <v>3730</v>
      </c>
      <c r="D4971" s="376" t="s">
        <v>3629</v>
      </c>
      <c r="E4971" s="376" t="s">
        <v>23198</v>
      </c>
      <c r="F4971" s="380"/>
    </row>
    <row r="4972" ht="15.75" customHeight="1">
      <c r="A4972" s="376">
        <v>12742.0</v>
      </c>
      <c r="B4972" s="380" t="s">
        <v>23200</v>
      </c>
      <c r="C4972" s="376" t="s">
        <v>3730</v>
      </c>
      <c r="D4972" s="376" t="s">
        <v>3629</v>
      </c>
      <c r="E4972" s="376" t="s">
        <v>23203</v>
      </c>
      <c r="F4972" s="380"/>
    </row>
    <row r="4973" ht="15.75" customHeight="1">
      <c r="A4973" s="376">
        <v>12713.0</v>
      </c>
      <c r="B4973" s="380" t="s">
        <v>23204</v>
      </c>
      <c r="C4973" s="376" t="s">
        <v>3730</v>
      </c>
      <c r="D4973" s="376" t="s">
        <v>3629</v>
      </c>
      <c r="E4973" s="376" t="s">
        <v>23206</v>
      </c>
      <c r="F4973" s="380"/>
    </row>
    <row r="4974" ht="15.75" customHeight="1">
      <c r="A4974" s="376">
        <v>12743.0</v>
      </c>
      <c r="B4974" s="380" t="s">
        <v>23208</v>
      </c>
      <c r="C4974" s="376" t="s">
        <v>3730</v>
      </c>
      <c r="D4974" s="376" t="s">
        <v>3629</v>
      </c>
      <c r="E4974" s="376" t="s">
        <v>5484</v>
      </c>
      <c r="F4974" s="380"/>
    </row>
    <row r="4975" ht="15.75" customHeight="1">
      <c r="A4975" s="376">
        <v>12744.0</v>
      </c>
      <c r="B4975" s="380" t="s">
        <v>23210</v>
      </c>
      <c r="C4975" s="376" t="s">
        <v>3730</v>
      </c>
      <c r="D4975" s="376" t="s">
        <v>3629</v>
      </c>
      <c r="E4975" s="376" t="s">
        <v>23211</v>
      </c>
      <c r="F4975" s="380"/>
    </row>
    <row r="4976" ht="15.75" customHeight="1">
      <c r="A4976" s="376">
        <v>12745.0</v>
      </c>
      <c r="B4976" s="380" t="s">
        <v>23214</v>
      </c>
      <c r="C4976" s="376" t="s">
        <v>3730</v>
      </c>
      <c r="D4976" s="376" t="s">
        <v>3629</v>
      </c>
      <c r="E4976" s="376" t="s">
        <v>23216</v>
      </c>
      <c r="F4976" s="380"/>
    </row>
    <row r="4977" ht="15.75" customHeight="1">
      <c r="A4977" s="376">
        <v>12746.0</v>
      </c>
      <c r="B4977" s="380" t="s">
        <v>23217</v>
      </c>
      <c r="C4977" s="376" t="s">
        <v>3730</v>
      </c>
      <c r="D4977" s="376" t="s">
        <v>3629</v>
      </c>
      <c r="E4977" s="376" t="s">
        <v>23219</v>
      </c>
      <c r="F4977" s="380"/>
    </row>
    <row r="4978" ht="15.75" customHeight="1">
      <c r="A4978" s="376">
        <v>12747.0</v>
      </c>
      <c r="B4978" s="380" t="s">
        <v>23222</v>
      </c>
      <c r="C4978" s="376" t="s">
        <v>3730</v>
      </c>
      <c r="D4978" s="376" t="s">
        <v>3629</v>
      </c>
      <c r="E4978" s="376" t="s">
        <v>23223</v>
      </c>
      <c r="F4978" s="380"/>
    </row>
    <row r="4979" ht="15.75" customHeight="1">
      <c r="A4979" s="376">
        <v>12748.0</v>
      </c>
      <c r="B4979" s="380" t="s">
        <v>23226</v>
      </c>
      <c r="C4979" s="376" t="s">
        <v>3730</v>
      </c>
      <c r="D4979" s="376" t="s">
        <v>3629</v>
      </c>
      <c r="E4979" s="376" t="s">
        <v>23228</v>
      </c>
      <c r="F4979" s="380"/>
    </row>
    <row r="4980" ht="15.75" customHeight="1">
      <c r="A4980" s="376">
        <v>12749.0</v>
      </c>
      <c r="B4980" s="380" t="s">
        <v>23229</v>
      </c>
      <c r="C4980" s="376" t="s">
        <v>3730</v>
      </c>
      <c r="D4980" s="376" t="s">
        <v>3629</v>
      </c>
      <c r="E4980" s="376" t="s">
        <v>23231</v>
      </c>
      <c r="F4980" s="380"/>
    </row>
    <row r="4981" ht="15.75" customHeight="1">
      <c r="A4981" s="376">
        <v>39726.0</v>
      </c>
      <c r="B4981" s="380" t="s">
        <v>23233</v>
      </c>
      <c r="C4981" s="376" t="s">
        <v>3730</v>
      </c>
      <c r="D4981" s="376" t="s">
        <v>3629</v>
      </c>
      <c r="E4981" s="376" t="s">
        <v>23235</v>
      </c>
      <c r="F4981" s="380"/>
    </row>
    <row r="4982" ht="15.75" customHeight="1">
      <c r="A4982" s="376">
        <v>39728.0</v>
      </c>
      <c r="B4982" s="380" t="s">
        <v>23236</v>
      </c>
      <c r="C4982" s="376" t="s">
        <v>3730</v>
      </c>
      <c r="D4982" s="376" t="s">
        <v>3629</v>
      </c>
      <c r="E4982" s="376" t="s">
        <v>23239</v>
      </c>
      <c r="F4982" s="380"/>
    </row>
    <row r="4983" ht="15.75" customHeight="1">
      <c r="A4983" s="376">
        <v>39727.0</v>
      </c>
      <c r="B4983" s="380" t="s">
        <v>23240</v>
      </c>
      <c r="C4983" s="376" t="s">
        <v>3730</v>
      </c>
      <c r="D4983" s="376" t="s">
        <v>3629</v>
      </c>
      <c r="E4983" s="376" t="s">
        <v>23241</v>
      </c>
      <c r="F4983" s="380"/>
    </row>
    <row r="4984" ht="15.75" customHeight="1">
      <c r="A4984" s="376">
        <v>39724.0</v>
      </c>
      <c r="B4984" s="380" t="s">
        <v>23245</v>
      </c>
      <c r="C4984" s="376" t="s">
        <v>3730</v>
      </c>
      <c r="D4984" s="376" t="s">
        <v>3629</v>
      </c>
      <c r="E4984" s="376" t="s">
        <v>23246</v>
      </c>
      <c r="F4984" s="380"/>
    </row>
    <row r="4985" ht="15.75" customHeight="1">
      <c r="A4985" s="376">
        <v>39729.0</v>
      </c>
      <c r="B4985" s="380" t="s">
        <v>23249</v>
      </c>
      <c r="C4985" s="376" t="s">
        <v>3730</v>
      </c>
      <c r="D4985" s="376" t="s">
        <v>3629</v>
      </c>
      <c r="E4985" s="376" t="s">
        <v>23250</v>
      </c>
      <c r="F4985" s="380"/>
    </row>
    <row r="4986" ht="15.75" customHeight="1">
      <c r="A4986" s="376">
        <v>39730.0</v>
      </c>
      <c r="B4986" s="380" t="s">
        <v>23251</v>
      </c>
      <c r="C4986" s="376" t="s">
        <v>3730</v>
      </c>
      <c r="D4986" s="376" t="s">
        <v>3629</v>
      </c>
      <c r="E4986" s="376" t="s">
        <v>23252</v>
      </c>
      <c r="F4986" s="380"/>
    </row>
    <row r="4987" ht="15.75" customHeight="1">
      <c r="A4987" s="376">
        <v>39731.0</v>
      </c>
      <c r="B4987" s="380" t="s">
        <v>23255</v>
      </c>
      <c r="C4987" s="376" t="s">
        <v>3730</v>
      </c>
      <c r="D4987" s="376" t="s">
        <v>3629</v>
      </c>
      <c r="E4987" s="376" t="s">
        <v>23257</v>
      </c>
      <c r="F4987" s="380"/>
    </row>
    <row r="4988" ht="15.75" customHeight="1">
      <c r="A4988" s="376">
        <v>39725.0</v>
      </c>
      <c r="B4988" s="380" t="s">
        <v>23259</v>
      </c>
      <c r="C4988" s="376" t="s">
        <v>3730</v>
      </c>
      <c r="D4988" s="376" t="s">
        <v>3629</v>
      </c>
      <c r="E4988" s="376" t="s">
        <v>23261</v>
      </c>
      <c r="F4988" s="380"/>
    </row>
    <row r="4989" ht="15.75" customHeight="1">
      <c r="A4989" s="376">
        <v>39732.0</v>
      </c>
      <c r="B4989" s="380" t="s">
        <v>23263</v>
      </c>
      <c r="C4989" s="376" t="s">
        <v>3730</v>
      </c>
      <c r="D4989" s="376" t="s">
        <v>3629</v>
      </c>
      <c r="E4989" s="376" t="s">
        <v>23265</v>
      </c>
      <c r="F4989" s="380"/>
    </row>
    <row r="4990" ht="15.75" customHeight="1">
      <c r="A4990" s="376">
        <v>39660.0</v>
      </c>
      <c r="B4990" s="380" t="s">
        <v>23266</v>
      </c>
      <c r="C4990" s="376" t="s">
        <v>3730</v>
      </c>
      <c r="D4990" s="376" t="s">
        <v>3629</v>
      </c>
      <c r="E4990" s="376" t="s">
        <v>23269</v>
      </c>
      <c r="F4990" s="380"/>
    </row>
    <row r="4991" ht="15.75" customHeight="1">
      <c r="A4991" s="376">
        <v>39662.0</v>
      </c>
      <c r="B4991" s="380" t="s">
        <v>23271</v>
      </c>
      <c r="C4991" s="376" t="s">
        <v>3730</v>
      </c>
      <c r="D4991" s="376" t="s">
        <v>3629</v>
      </c>
      <c r="E4991" s="376" t="s">
        <v>13947</v>
      </c>
      <c r="F4991" s="380"/>
    </row>
    <row r="4992" ht="15.75" customHeight="1">
      <c r="A4992" s="376">
        <v>39661.0</v>
      </c>
      <c r="B4992" s="380" t="s">
        <v>23274</v>
      </c>
      <c r="C4992" s="376" t="s">
        <v>3730</v>
      </c>
      <c r="D4992" s="376" t="s">
        <v>3629</v>
      </c>
      <c r="E4992" s="376" t="s">
        <v>6966</v>
      </c>
      <c r="F4992" s="380"/>
    </row>
    <row r="4993" ht="15.75" customHeight="1">
      <c r="A4993" s="376">
        <v>39666.0</v>
      </c>
      <c r="B4993" s="380" t="s">
        <v>23277</v>
      </c>
      <c r="C4993" s="376" t="s">
        <v>3730</v>
      </c>
      <c r="D4993" s="376" t="s">
        <v>3629</v>
      </c>
      <c r="E4993" s="376" t="s">
        <v>23279</v>
      </c>
      <c r="F4993" s="380"/>
    </row>
    <row r="4994" ht="15.75" customHeight="1">
      <c r="A4994" s="376">
        <v>39664.0</v>
      </c>
      <c r="B4994" s="380" t="s">
        <v>23281</v>
      </c>
      <c r="C4994" s="376" t="s">
        <v>3730</v>
      </c>
      <c r="D4994" s="376" t="s">
        <v>3629</v>
      </c>
      <c r="E4994" s="376" t="s">
        <v>23283</v>
      </c>
      <c r="F4994" s="380"/>
    </row>
    <row r="4995" ht="15.75" customHeight="1">
      <c r="A4995" s="376">
        <v>39663.0</v>
      </c>
      <c r="B4995" s="380" t="s">
        <v>23284</v>
      </c>
      <c r="C4995" s="376" t="s">
        <v>3730</v>
      </c>
      <c r="D4995" s="376" t="s">
        <v>3629</v>
      </c>
      <c r="E4995" s="376" t="s">
        <v>3053</v>
      </c>
      <c r="F4995" s="380"/>
    </row>
    <row r="4996" ht="15.75" customHeight="1">
      <c r="A4996" s="376">
        <v>39665.0</v>
      </c>
      <c r="B4996" s="380" t="s">
        <v>23287</v>
      </c>
      <c r="C4996" s="376" t="s">
        <v>3730</v>
      </c>
      <c r="D4996" s="376" t="s">
        <v>3629</v>
      </c>
      <c r="E4996" s="376" t="s">
        <v>6529</v>
      </c>
      <c r="F4996" s="380"/>
    </row>
    <row r="4997" ht="15.75" customHeight="1">
      <c r="A4997" s="376">
        <v>39752.0</v>
      </c>
      <c r="B4997" s="380" t="s">
        <v>23290</v>
      </c>
      <c r="C4997" s="376" t="s">
        <v>3730</v>
      </c>
      <c r="D4997" s="376" t="s">
        <v>3629</v>
      </c>
      <c r="E4997" s="376" t="s">
        <v>23292</v>
      </c>
      <c r="F4997" s="380"/>
    </row>
    <row r="4998" ht="15.75" customHeight="1">
      <c r="A4998" s="376">
        <v>12583.0</v>
      </c>
      <c r="B4998" s="380" t="s">
        <v>23293</v>
      </c>
      <c r="C4998" s="376" t="s">
        <v>3730</v>
      </c>
      <c r="D4998" s="376" t="s">
        <v>3603</v>
      </c>
      <c r="E4998" s="376" t="s">
        <v>23295</v>
      </c>
      <c r="F4998" s="380"/>
    </row>
    <row r="4999" ht="15.75" customHeight="1">
      <c r="A4999" s="376">
        <v>12584.0</v>
      </c>
      <c r="B4999" s="380" t="s">
        <v>23298</v>
      </c>
      <c r="C4999" s="376" t="s">
        <v>3730</v>
      </c>
      <c r="D4999" s="376" t="s">
        <v>3603</v>
      </c>
      <c r="E4999" s="376" t="s">
        <v>23299</v>
      </c>
      <c r="F4999" s="380"/>
    </row>
    <row r="5000" ht="15.75" customHeight="1">
      <c r="A5000" s="376">
        <v>13159.0</v>
      </c>
      <c r="B5000" s="380" t="s">
        <v>23303</v>
      </c>
      <c r="C5000" s="376" t="s">
        <v>3730</v>
      </c>
      <c r="D5000" s="376" t="s">
        <v>3603</v>
      </c>
      <c r="E5000" s="376" t="s">
        <v>11460</v>
      </c>
      <c r="F5000" s="380"/>
    </row>
    <row r="5001" ht="15.75" customHeight="1">
      <c r="A5001" s="376">
        <v>13168.0</v>
      </c>
      <c r="B5001" s="380" t="s">
        <v>23305</v>
      </c>
      <c r="C5001" s="376" t="s">
        <v>3730</v>
      </c>
      <c r="D5001" s="376" t="s">
        <v>3603</v>
      </c>
      <c r="E5001" s="376" t="s">
        <v>23308</v>
      </c>
      <c r="F5001" s="380"/>
    </row>
    <row r="5002" ht="15.75" customHeight="1">
      <c r="A5002" s="376">
        <v>13173.0</v>
      </c>
      <c r="B5002" s="380" t="s">
        <v>23309</v>
      </c>
      <c r="C5002" s="376" t="s">
        <v>3730</v>
      </c>
      <c r="D5002" s="376" t="s">
        <v>3603</v>
      </c>
      <c r="E5002" s="376" t="s">
        <v>23312</v>
      </c>
      <c r="F5002" s="380"/>
    </row>
    <row r="5003" ht="15.75" customHeight="1">
      <c r="A5003" s="376">
        <v>37449.0</v>
      </c>
      <c r="B5003" s="380" t="s">
        <v>23313</v>
      </c>
      <c r="C5003" s="376" t="s">
        <v>3730</v>
      </c>
      <c r="D5003" s="376" t="s">
        <v>3603</v>
      </c>
      <c r="E5003" s="376" t="s">
        <v>23314</v>
      </c>
      <c r="F5003" s="380"/>
    </row>
    <row r="5004" ht="15.75" customHeight="1">
      <c r="A5004" s="376">
        <v>37450.0</v>
      </c>
      <c r="B5004" s="380" t="s">
        <v>23318</v>
      </c>
      <c r="C5004" s="376" t="s">
        <v>3730</v>
      </c>
      <c r="D5004" s="376" t="s">
        <v>3603</v>
      </c>
      <c r="E5004" s="376" t="s">
        <v>23319</v>
      </c>
      <c r="F5004" s="380"/>
    </row>
    <row r="5005" ht="15.75" customHeight="1">
      <c r="A5005" s="376">
        <v>37451.0</v>
      </c>
      <c r="B5005" s="380" t="s">
        <v>23322</v>
      </c>
      <c r="C5005" s="376" t="s">
        <v>3730</v>
      </c>
      <c r="D5005" s="376" t="s">
        <v>3603</v>
      </c>
      <c r="E5005" s="376" t="s">
        <v>23323</v>
      </c>
      <c r="F5005" s="380"/>
    </row>
    <row r="5006" ht="15.75" customHeight="1">
      <c r="A5006" s="376">
        <v>37452.0</v>
      </c>
      <c r="B5006" s="380" t="s">
        <v>23324</v>
      </c>
      <c r="C5006" s="376" t="s">
        <v>3730</v>
      </c>
      <c r="D5006" s="376" t="s">
        <v>3603</v>
      </c>
      <c r="E5006" s="376" t="s">
        <v>23325</v>
      </c>
      <c r="F5006" s="380"/>
    </row>
    <row r="5007" ht="15.75" customHeight="1">
      <c r="A5007" s="376">
        <v>37453.0</v>
      </c>
      <c r="B5007" s="380" t="s">
        <v>23326</v>
      </c>
      <c r="C5007" s="376" t="s">
        <v>3730</v>
      </c>
      <c r="D5007" s="376" t="s">
        <v>3603</v>
      </c>
      <c r="E5007" s="376" t="s">
        <v>23328</v>
      </c>
      <c r="F5007" s="380"/>
    </row>
    <row r="5008" ht="15.75" customHeight="1">
      <c r="A5008" s="376">
        <v>7778.0</v>
      </c>
      <c r="B5008" s="380" t="s">
        <v>23331</v>
      </c>
      <c r="C5008" s="376" t="s">
        <v>3730</v>
      </c>
      <c r="D5008" s="376" t="s">
        <v>3603</v>
      </c>
      <c r="E5008" s="376" t="s">
        <v>23332</v>
      </c>
      <c r="F5008" s="380"/>
    </row>
    <row r="5009" ht="15.75" customHeight="1">
      <c r="A5009" s="376">
        <v>7796.0</v>
      </c>
      <c r="B5009" s="380" t="s">
        <v>23334</v>
      </c>
      <c r="C5009" s="376" t="s">
        <v>3730</v>
      </c>
      <c r="D5009" s="376" t="s">
        <v>3653</v>
      </c>
      <c r="E5009" s="376" t="s">
        <v>21862</v>
      </c>
      <c r="F5009" s="380"/>
    </row>
    <row r="5010" ht="15.75" customHeight="1">
      <c r="A5010" s="376">
        <v>7781.0</v>
      </c>
      <c r="B5010" s="380" t="s">
        <v>23337</v>
      </c>
      <c r="C5010" s="376" t="s">
        <v>3730</v>
      </c>
      <c r="D5010" s="376" t="s">
        <v>3603</v>
      </c>
      <c r="E5010" s="376" t="s">
        <v>23338</v>
      </c>
      <c r="F5010" s="380"/>
    </row>
    <row r="5011" ht="15.75" customHeight="1">
      <c r="A5011" s="376">
        <v>7795.0</v>
      </c>
      <c r="B5011" s="380" t="s">
        <v>23341</v>
      </c>
      <c r="C5011" s="376" t="s">
        <v>3730</v>
      </c>
      <c r="D5011" s="376" t="s">
        <v>3603</v>
      </c>
      <c r="E5011" s="376" t="s">
        <v>23343</v>
      </c>
      <c r="F5011" s="380"/>
    </row>
    <row r="5012" ht="15.75" customHeight="1">
      <c r="A5012" s="376">
        <v>7791.0</v>
      </c>
      <c r="B5012" s="380" t="s">
        <v>23344</v>
      </c>
      <c r="C5012" s="376" t="s">
        <v>3730</v>
      </c>
      <c r="D5012" s="376" t="s">
        <v>3603</v>
      </c>
      <c r="E5012" s="376" t="s">
        <v>23347</v>
      </c>
      <c r="F5012" s="380"/>
    </row>
    <row r="5013" ht="15.75" customHeight="1">
      <c r="A5013" s="376">
        <v>7783.0</v>
      </c>
      <c r="B5013" s="380" t="s">
        <v>23348</v>
      </c>
      <c r="C5013" s="376" t="s">
        <v>3730</v>
      </c>
      <c r="D5013" s="376" t="s">
        <v>3603</v>
      </c>
      <c r="E5013" s="376" t="s">
        <v>23349</v>
      </c>
      <c r="F5013" s="380"/>
    </row>
    <row r="5014" ht="15.75" customHeight="1">
      <c r="A5014" s="376">
        <v>7790.0</v>
      </c>
      <c r="B5014" s="380" t="s">
        <v>23350</v>
      </c>
      <c r="C5014" s="376" t="s">
        <v>3730</v>
      </c>
      <c r="D5014" s="376" t="s">
        <v>3603</v>
      </c>
      <c r="E5014" s="376" t="s">
        <v>6283</v>
      </c>
      <c r="F5014" s="380"/>
    </row>
    <row r="5015" ht="15.75" customHeight="1">
      <c r="A5015" s="376">
        <v>7785.0</v>
      </c>
      <c r="B5015" s="380" t="s">
        <v>23353</v>
      </c>
      <c r="C5015" s="376" t="s">
        <v>3730</v>
      </c>
      <c r="D5015" s="376" t="s">
        <v>3603</v>
      </c>
      <c r="E5015" s="376" t="s">
        <v>8002</v>
      </c>
      <c r="F5015" s="380"/>
    </row>
    <row r="5016" ht="15.75" customHeight="1">
      <c r="A5016" s="376">
        <v>7792.0</v>
      </c>
      <c r="B5016" s="380" t="s">
        <v>23355</v>
      </c>
      <c r="C5016" s="376" t="s">
        <v>3730</v>
      </c>
      <c r="D5016" s="376" t="s">
        <v>3603</v>
      </c>
      <c r="E5016" s="376" t="s">
        <v>23357</v>
      </c>
      <c r="F5016" s="380"/>
    </row>
    <row r="5017" ht="15.75" customHeight="1">
      <c r="A5017" s="376">
        <v>7793.0</v>
      </c>
      <c r="B5017" s="380" t="s">
        <v>23359</v>
      </c>
      <c r="C5017" s="376" t="s">
        <v>3730</v>
      </c>
      <c r="D5017" s="376" t="s">
        <v>3603</v>
      </c>
      <c r="E5017" s="376" t="s">
        <v>23361</v>
      </c>
      <c r="F5017" s="380"/>
    </row>
    <row r="5018" ht="15.75" customHeight="1">
      <c r="A5018" s="376">
        <v>12613.0</v>
      </c>
      <c r="B5018" s="380" t="s">
        <v>23362</v>
      </c>
      <c r="C5018" s="376" t="s">
        <v>3602</v>
      </c>
      <c r="D5018" s="376" t="s">
        <v>3603</v>
      </c>
      <c r="E5018" s="376" t="s">
        <v>8692</v>
      </c>
      <c r="F5018" s="380"/>
    </row>
    <row r="5019" ht="15.75" customHeight="1">
      <c r="A5019" s="376">
        <v>1031.0</v>
      </c>
      <c r="B5019" s="380" t="s">
        <v>23365</v>
      </c>
      <c r="C5019" s="376" t="s">
        <v>3602</v>
      </c>
      <c r="D5019" s="376" t="s">
        <v>3603</v>
      </c>
      <c r="E5019" s="376" t="s">
        <v>23367</v>
      </c>
      <c r="F5019" s="380"/>
    </row>
    <row r="5020" ht="15.75" customHeight="1">
      <c r="A5020" s="376">
        <v>39707.0</v>
      </c>
      <c r="B5020" s="380" t="s">
        <v>23368</v>
      </c>
      <c r="C5020" s="376" t="s">
        <v>3730</v>
      </c>
      <c r="D5020" s="376" t="s">
        <v>3603</v>
      </c>
      <c r="E5020" s="376" t="s">
        <v>6101</v>
      </c>
      <c r="F5020" s="380"/>
    </row>
    <row r="5021" ht="15.75" customHeight="1">
      <c r="A5021" s="376">
        <v>39708.0</v>
      </c>
      <c r="B5021" s="380" t="s">
        <v>23370</v>
      </c>
      <c r="C5021" s="376" t="s">
        <v>3730</v>
      </c>
      <c r="D5021" s="376" t="s">
        <v>3603</v>
      </c>
      <c r="E5021" s="376" t="s">
        <v>10789</v>
      </c>
      <c r="F5021" s="380"/>
    </row>
    <row r="5022" ht="15.75" customHeight="1">
      <c r="A5022" s="376">
        <v>39710.0</v>
      </c>
      <c r="B5022" s="380" t="s">
        <v>23373</v>
      </c>
      <c r="C5022" s="376" t="s">
        <v>3730</v>
      </c>
      <c r="D5022" s="376" t="s">
        <v>3603</v>
      </c>
      <c r="E5022" s="376" t="s">
        <v>4786</v>
      </c>
      <c r="F5022" s="380"/>
    </row>
    <row r="5023" ht="15.75" customHeight="1">
      <c r="A5023" s="376">
        <v>39709.0</v>
      </c>
      <c r="B5023" s="380" t="s">
        <v>23376</v>
      </c>
      <c r="C5023" s="376" t="s">
        <v>3730</v>
      </c>
      <c r="D5023" s="376" t="s">
        <v>3603</v>
      </c>
      <c r="E5023" s="376" t="s">
        <v>4724</v>
      </c>
      <c r="F5023" s="380"/>
    </row>
    <row r="5024" ht="15.75" customHeight="1">
      <c r="A5024" s="376">
        <v>39711.0</v>
      </c>
      <c r="B5024" s="380" t="s">
        <v>23378</v>
      </c>
      <c r="C5024" s="376" t="s">
        <v>3730</v>
      </c>
      <c r="D5024" s="376" t="s">
        <v>3603</v>
      </c>
      <c r="E5024" s="376" t="s">
        <v>6103</v>
      </c>
      <c r="F5024" s="380"/>
    </row>
    <row r="5025" ht="15.75" customHeight="1">
      <c r="A5025" s="376">
        <v>39712.0</v>
      </c>
      <c r="B5025" s="380" t="s">
        <v>23379</v>
      </c>
      <c r="C5025" s="376" t="s">
        <v>3730</v>
      </c>
      <c r="D5025" s="376" t="s">
        <v>3653</v>
      </c>
      <c r="E5025" s="376" t="s">
        <v>7237</v>
      </c>
      <c r="F5025" s="380"/>
    </row>
    <row r="5026" ht="15.75" customHeight="1">
      <c r="A5026" s="376">
        <v>39713.0</v>
      </c>
      <c r="B5026" s="380" t="s">
        <v>23382</v>
      </c>
      <c r="C5026" s="376" t="s">
        <v>3730</v>
      </c>
      <c r="D5026" s="376" t="s">
        <v>3603</v>
      </c>
      <c r="E5026" s="376" t="s">
        <v>6022</v>
      </c>
      <c r="F5026" s="380"/>
    </row>
    <row r="5027" ht="15.75" customHeight="1">
      <c r="A5027" s="376">
        <v>39714.0</v>
      </c>
      <c r="B5027" s="380" t="s">
        <v>23383</v>
      </c>
      <c r="C5027" s="376" t="s">
        <v>3730</v>
      </c>
      <c r="D5027" s="376" t="s">
        <v>3603</v>
      </c>
      <c r="E5027" s="376" t="s">
        <v>6133</v>
      </c>
      <c r="F5027" s="380"/>
    </row>
    <row r="5028" ht="15.75" customHeight="1">
      <c r="A5028" s="376">
        <v>39715.0</v>
      </c>
      <c r="B5028" s="380" t="s">
        <v>23387</v>
      </c>
      <c r="C5028" s="376" t="s">
        <v>3730</v>
      </c>
      <c r="D5028" s="376" t="s">
        <v>3603</v>
      </c>
      <c r="E5028" s="376" t="s">
        <v>8194</v>
      </c>
      <c r="F5028" s="380"/>
    </row>
    <row r="5029" ht="15.75" customHeight="1">
      <c r="A5029" s="376">
        <v>39716.0</v>
      </c>
      <c r="B5029" s="380" t="s">
        <v>23389</v>
      </c>
      <c r="C5029" s="376" t="s">
        <v>3730</v>
      </c>
      <c r="D5029" s="376" t="s">
        <v>3603</v>
      </c>
      <c r="E5029" s="376" t="s">
        <v>3860</v>
      </c>
      <c r="F5029" s="380"/>
    </row>
    <row r="5030" ht="15.75" customHeight="1">
      <c r="A5030" s="376">
        <v>39718.0</v>
      </c>
      <c r="B5030" s="380" t="s">
        <v>23392</v>
      </c>
      <c r="C5030" s="376" t="s">
        <v>3730</v>
      </c>
      <c r="D5030" s="376" t="s">
        <v>3603</v>
      </c>
      <c r="E5030" s="376" t="s">
        <v>10089</v>
      </c>
      <c r="F5030" s="380"/>
    </row>
    <row r="5031" ht="15.75" customHeight="1">
      <c r="A5031" s="376">
        <v>9813.0</v>
      </c>
      <c r="B5031" s="380" t="s">
        <v>23396</v>
      </c>
      <c r="C5031" s="376" t="s">
        <v>3730</v>
      </c>
      <c r="D5031" s="376" t="s">
        <v>3629</v>
      </c>
      <c r="E5031" s="376" t="s">
        <v>11285</v>
      </c>
      <c r="F5031" s="380"/>
    </row>
    <row r="5032" ht="15.75" customHeight="1">
      <c r="A5032" s="376">
        <v>9815.0</v>
      </c>
      <c r="B5032" s="380" t="s">
        <v>23398</v>
      </c>
      <c r="C5032" s="376" t="s">
        <v>3730</v>
      </c>
      <c r="D5032" s="376" t="s">
        <v>3629</v>
      </c>
      <c r="E5032" s="376" t="s">
        <v>9682</v>
      </c>
      <c r="F5032" s="380"/>
    </row>
    <row r="5033" ht="15.75" customHeight="1">
      <c r="A5033" s="376">
        <v>25876.0</v>
      </c>
      <c r="B5033" s="380" t="s">
        <v>23401</v>
      </c>
      <c r="C5033" s="376" t="s">
        <v>3730</v>
      </c>
      <c r="D5033" s="376" t="s">
        <v>3629</v>
      </c>
      <c r="E5033" s="376" t="s">
        <v>23402</v>
      </c>
      <c r="F5033" s="380"/>
    </row>
    <row r="5034" ht="15.75" customHeight="1">
      <c r="A5034" s="376">
        <v>25888.0</v>
      </c>
      <c r="B5034" s="380" t="s">
        <v>23405</v>
      </c>
      <c r="C5034" s="376" t="s">
        <v>3730</v>
      </c>
      <c r="D5034" s="376" t="s">
        <v>3629</v>
      </c>
      <c r="E5034" s="376" t="s">
        <v>23407</v>
      </c>
      <c r="F5034" s="380"/>
    </row>
    <row r="5035" ht="15.75" customHeight="1">
      <c r="A5035" s="376">
        <v>25874.0</v>
      </c>
      <c r="B5035" s="380" t="s">
        <v>23409</v>
      </c>
      <c r="C5035" s="376" t="s">
        <v>3730</v>
      </c>
      <c r="D5035" s="376" t="s">
        <v>3629</v>
      </c>
      <c r="E5035" s="376" t="s">
        <v>23411</v>
      </c>
      <c r="F5035" s="380"/>
    </row>
    <row r="5036" ht="15.75" customHeight="1">
      <c r="A5036" s="376">
        <v>25877.0</v>
      </c>
      <c r="B5036" s="380" t="s">
        <v>23412</v>
      </c>
      <c r="C5036" s="376" t="s">
        <v>3730</v>
      </c>
      <c r="D5036" s="376" t="s">
        <v>3629</v>
      </c>
      <c r="E5036" s="376" t="s">
        <v>23413</v>
      </c>
      <c r="F5036" s="380"/>
    </row>
    <row r="5037" ht="15.75" customHeight="1">
      <c r="A5037" s="376">
        <v>25878.0</v>
      </c>
      <c r="B5037" s="380" t="s">
        <v>23415</v>
      </c>
      <c r="C5037" s="376" t="s">
        <v>3730</v>
      </c>
      <c r="D5037" s="376" t="s">
        <v>3629</v>
      </c>
      <c r="E5037" s="376" t="s">
        <v>23417</v>
      </c>
      <c r="F5037" s="380"/>
    </row>
    <row r="5038" ht="15.75" customHeight="1">
      <c r="A5038" s="376">
        <v>25879.0</v>
      </c>
      <c r="B5038" s="380" t="s">
        <v>23418</v>
      </c>
      <c r="C5038" s="376" t="s">
        <v>3730</v>
      </c>
      <c r="D5038" s="376" t="s">
        <v>3629</v>
      </c>
      <c r="E5038" s="376" t="s">
        <v>23419</v>
      </c>
      <c r="F5038" s="380"/>
    </row>
    <row r="5039" ht="15.75" customHeight="1">
      <c r="A5039" s="376">
        <v>25887.0</v>
      </c>
      <c r="B5039" s="380" t="s">
        <v>23422</v>
      </c>
      <c r="C5039" s="376" t="s">
        <v>3730</v>
      </c>
      <c r="D5039" s="376" t="s">
        <v>3629</v>
      </c>
      <c r="E5039" s="376" t="s">
        <v>23424</v>
      </c>
      <c r="F5039" s="380"/>
    </row>
    <row r="5040" ht="15.75" customHeight="1">
      <c r="A5040" s="376">
        <v>25880.0</v>
      </c>
      <c r="B5040" s="380" t="s">
        <v>23425</v>
      </c>
      <c r="C5040" s="376" t="s">
        <v>3730</v>
      </c>
      <c r="D5040" s="376" t="s">
        <v>3629</v>
      </c>
      <c r="E5040" s="376" t="s">
        <v>23426</v>
      </c>
      <c r="F5040" s="380"/>
    </row>
    <row r="5041" ht="15.75" customHeight="1">
      <c r="A5041" s="376">
        <v>25881.0</v>
      </c>
      <c r="B5041" s="380" t="s">
        <v>23428</v>
      </c>
      <c r="C5041" s="376" t="s">
        <v>3730</v>
      </c>
      <c r="D5041" s="376" t="s">
        <v>3629</v>
      </c>
      <c r="E5041" s="376" t="s">
        <v>23430</v>
      </c>
      <c r="F5041" s="380"/>
    </row>
    <row r="5042" ht="15.75" customHeight="1">
      <c r="A5042" s="376">
        <v>25882.0</v>
      </c>
      <c r="B5042" s="380" t="s">
        <v>23431</v>
      </c>
      <c r="C5042" s="376" t="s">
        <v>3730</v>
      </c>
      <c r="D5042" s="376" t="s">
        <v>3629</v>
      </c>
      <c r="E5042" s="376" t="s">
        <v>23433</v>
      </c>
      <c r="F5042" s="380"/>
    </row>
    <row r="5043" ht="15.75" customHeight="1">
      <c r="A5043" s="376">
        <v>25883.0</v>
      </c>
      <c r="B5043" s="380" t="s">
        <v>23435</v>
      </c>
      <c r="C5043" s="376" t="s">
        <v>3730</v>
      </c>
      <c r="D5043" s="376" t="s">
        <v>3629</v>
      </c>
      <c r="E5043" s="376" t="s">
        <v>19801</v>
      </c>
      <c r="F5043" s="380"/>
    </row>
    <row r="5044" ht="15.75" customHeight="1">
      <c r="A5044" s="376">
        <v>25884.0</v>
      </c>
      <c r="B5044" s="380" t="s">
        <v>23438</v>
      </c>
      <c r="C5044" s="376" t="s">
        <v>3730</v>
      </c>
      <c r="D5044" s="376" t="s">
        <v>3629</v>
      </c>
      <c r="E5044" s="376" t="s">
        <v>23439</v>
      </c>
      <c r="F5044" s="380"/>
    </row>
    <row r="5045" ht="15.75" customHeight="1">
      <c r="A5045" s="376">
        <v>25885.0</v>
      </c>
      <c r="B5045" s="380" t="s">
        <v>23441</v>
      </c>
      <c r="C5045" s="376" t="s">
        <v>3730</v>
      </c>
      <c r="D5045" s="376" t="s">
        <v>3629</v>
      </c>
      <c r="E5045" s="376" t="s">
        <v>23444</v>
      </c>
      <c r="F5045" s="380"/>
    </row>
    <row r="5046" ht="15.75" customHeight="1">
      <c r="A5046" s="376">
        <v>25889.0</v>
      </c>
      <c r="B5046" s="380" t="s">
        <v>23445</v>
      </c>
      <c r="C5046" s="376" t="s">
        <v>3730</v>
      </c>
      <c r="D5046" s="376" t="s">
        <v>3629</v>
      </c>
      <c r="E5046" s="376" t="s">
        <v>23447</v>
      </c>
      <c r="F5046" s="380"/>
    </row>
    <row r="5047" ht="15.75" customHeight="1">
      <c r="A5047" s="376">
        <v>25886.0</v>
      </c>
      <c r="B5047" s="380" t="s">
        <v>23449</v>
      </c>
      <c r="C5047" s="376" t="s">
        <v>3730</v>
      </c>
      <c r="D5047" s="376" t="s">
        <v>3629</v>
      </c>
      <c r="E5047" s="376" t="s">
        <v>16437</v>
      </c>
      <c r="F5047" s="380"/>
    </row>
    <row r="5048" ht="15.75" customHeight="1">
      <c r="A5048" s="376">
        <v>25875.0</v>
      </c>
      <c r="B5048" s="380" t="s">
        <v>23451</v>
      </c>
      <c r="C5048" s="376" t="s">
        <v>3730</v>
      </c>
      <c r="D5048" s="376" t="s">
        <v>3629</v>
      </c>
      <c r="E5048" s="376" t="s">
        <v>23453</v>
      </c>
      <c r="F5048" s="380"/>
    </row>
    <row r="5049" ht="15.75" customHeight="1">
      <c r="A5049" s="376">
        <v>9876.0</v>
      </c>
      <c r="B5049" s="380" t="s">
        <v>23455</v>
      </c>
      <c r="C5049" s="376" t="s">
        <v>3730</v>
      </c>
      <c r="D5049" s="376" t="s">
        <v>3603</v>
      </c>
      <c r="E5049" s="376" t="s">
        <v>7481</v>
      </c>
      <c r="F5049" s="380"/>
    </row>
    <row r="5050" ht="15.75" customHeight="1">
      <c r="A5050" s="376">
        <v>9877.0</v>
      </c>
      <c r="B5050" s="380" t="s">
        <v>23457</v>
      </c>
      <c r="C5050" s="376" t="s">
        <v>3730</v>
      </c>
      <c r="D5050" s="376" t="s">
        <v>3603</v>
      </c>
      <c r="E5050" s="376" t="s">
        <v>23459</v>
      </c>
      <c r="F5050" s="380"/>
    </row>
    <row r="5051" ht="15.75" customHeight="1">
      <c r="A5051" s="376">
        <v>9878.0</v>
      </c>
      <c r="B5051" s="380" t="s">
        <v>23461</v>
      </c>
      <c r="C5051" s="376" t="s">
        <v>3730</v>
      </c>
      <c r="D5051" s="376" t="s">
        <v>3603</v>
      </c>
      <c r="E5051" s="376" t="s">
        <v>23462</v>
      </c>
      <c r="F5051" s="380"/>
    </row>
    <row r="5052" ht="15.75" customHeight="1">
      <c r="A5052" s="376">
        <v>9879.0</v>
      </c>
      <c r="B5052" s="380" t="s">
        <v>23465</v>
      </c>
      <c r="C5052" s="376" t="s">
        <v>3730</v>
      </c>
      <c r="D5052" s="376" t="s">
        <v>3603</v>
      </c>
      <c r="E5052" s="376" t="s">
        <v>23467</v>
      </c>
      <c r="F5052" s="380"/>
    </row>
    <row r="5053" ht="15.75" customHeight="1">
      <c r="A5053" s="376">
        <v>42001.0</v>
      </c>
      <c r="B5053" s="380" t="s">
        <v>23468</v>
      </c>
      <c r="C5053" s="376" t="s">
        <v>3730</v>
      </c>
      <c r="D5053" s="376" t="s">
        <v>3603</v>
      </c>
      <c r="E5053" s="376" t="s">
        <v>12145</v>
      </c>
      <c r="F5053" s="380"/>
    </row>
    <row r="5054" ht="15.75" customHeight="1">
      <c r="A5054" s="376">
        <v>41998.0</v>
      </c>
      <c r="B5054" s="380" t="s">
        <v>23471</v>
      </c>
      <c r="C5054" s="376" t="s">
        <v>3730</v>
      </c>
      <c r="D5054" s="376" t="s">
        <v>3603</v>
      </c>
      <c r="E5054" s="376" t="s">
        <v>23473</v>
      </c>
      <c r="F5054" s="380"/>
    </row>
    <row r="5055" ht="15.75" customHeight="1">
      <c r="A5055" s="376">
        <v>41999.0</v>
      </c>
      <c r="B5055" s="380" t="s">
        <v>23474</v>
      </c>
      <c r="C5055" s="376" t="s">
        <v>3730</v>
      </c>
      <c r="D5055" s="376" t="s">
        <v>3603</v>
      </c>
      <c r="E5055" s="376" t="s">
        <v>23475</v>
      </c>
      <c r="F5055" s="380"/>
    </row>
    <row r="5056" ht="15.75" customHeight="1">
      <c r="A5056" s="376">
        <v>42000.0</v>
      </c>
      <c r="B5056" s="380" t="s">
        <v>23478</v>
      </c>
      <c r="C5056" s="376" t="s">
        <v>3730</v>
      </c>
      <c r="D5056" s="376" t="s">
        <v>3603</v>
      </c>
      <c r="E5056" s="376" t="s">
        <v>23479</v>
      </c>
      <c r="F5056" s="380"/>
    </row>
    <row r="5057" ht="15.75" customHeight="1">
      <c r="A5057" s="376">
        <v>38053.0</v>
      </c>
      <c r="B5057" s="380" t="s">
        <v>23480</v>
      </c>
      <c r="C5057" s="376" t="s">
        <v>3730</v>
      </c>
      <c r="D5057" s="376" t="s">
        <v>3629</v>
      </c>
      <c r="E5057" s="376" t="s">
        <v>13584</v>
      </c>
      <c r="F5057" s="380"/>
    </row>
    <row r="5058" ht="15.75" customHeight="1">
      <c r="A5058" s="376">
        <v>38054.0</v>
      </c>
      <c r="B5058" s="380" t="s">
        <v>23484</v>
      </c>
      <c r="C5058" s="376" t="s">
        <v>3730</v>
      </c>
      <c r="D5058" s="376" t="s">
        <v>3629</v>
      </c>
      <c r="E5058" s="376" t="s">
        <v>23485</v>
      </c>
      <c r="F5058" s="380"/>
    </row>
    <row r="5059" ht="15.75" customHeight="1">
      <c r="A5059" s="376">
        <v>38052.0</v>
      </c>
      <c r="B5059" s="380" t="s">
        <v>23487</v>
      </c>
      <c r="C5059" s="376" t="s">
        <v>3730</v>
      </c>
      <c r="D5059" s="376" t="s">
        <v>3629</v>
      </c>
      <c r="E5059" s="376" t="s">
        <v>23489</v>
      </c>
      <c r="F5059" s="380"/>
    </row>
    <row r="5060" ht="15.75" customHeight="1">
      <c r="A5060" s="376">
        <v>38051.0</v>
      </c>
      <c r="B5060" s="380" t="s">
        <v>23490</v>
      </c>
      <c r="C5060" s="376" t="s">
        <v>3730</v>
      </c>
      <c r="D5060" s="376" t="s">
        <v>3629</v>
      </c>
      <c r="E5060" s="376" t="s">
        <v>7469</v>
      </c>
      <c r="F5060" s="380"/>
    </row>
    <row r="5061" ht="15.75" customHeight="1">
      <c r="A5061" s="376">
        <v>38787.0</v>
      </c>
      <c r="B5061" s="380" t="s">
        <v>23492</v>
      </c>
      <c r="C5061" s="376" t="s">
        <v>3730</v>
      </c>
      <c r="D5061" s="376" t="s">
        <v>3629</v>
      </c>
      <c r="E5061" s="376" t="s">
        <v>8220</v>
      </c>
      <c r="F5061" s="380"/>
    </row>
    <row r="5062" ht="15.75" customHeight="1">
      <c r="A5062" s="376">
        <v>38825.0</v>
      </c>
      <c r="B5062" s="380" t="s">
        <v>23494</v>
      </c>
      <c r="C5062" s="376" t="s">
        <v>3730</v>
      </c>
      <c r="D5062" s="376" t="s">
        <v>3629</v>
      </c>
      <c r="E5062" s="376" t="s">
        <v>8197</v>
      </c>
      <c r="F5062" s="380"/>
    </row>
    <row r="5063" ht="15.75" customHeight="1">
      <c r="A5063" s="376">
        <v>38826.0</v>
      </c>
      <c r="B5063" s="380" t="s">
        <v>23495</v>
      </c>
      <c r="C5063" s="376" t="s">
        <v>3730</v>
      </c>
      <c r="D5063" s="376" t="s">
        <v>3629</v>
      </c>
      <c r="E5063" s="376" t="s">
        <v>15567</v>
      </c>
      <c r="F5063" s="380"/>
    </row>
    <row r="5064" ht="15.75" customHeight="1">
      <c r="A5064" s="376">
        <v>38827.0</v>
      </c>
      <c r="B5064" s="380" t="s">
        <v>23496</v>
      </c>
      <c r="C5064" s="376" t="s">
        <v>3730</v>
      </c>
      <c r="D5064" s="376" t="s">
        <v>3629</v>
      </c>
      <c r="E5064" s="376" t="s">
        <v>23498</v>
      </c>
      <c r="F5064" s="380"/>
    </row>
    <row r="5065" ht="15.75" customHeight="1">
      <c r="A5065" s="376">
        <v>38830.0</v>
      </c>
      <c r="B5065" s="380" t="s">
        <v>23500</v>
      </c>
      <c r="C5065" s="376" t="s">
        <v>3730</v>
      </c>
      <c r="D5065" s="376" t="s">
        <v>3629</v>
      </c>
      <c r="E5065" s="376" t="s">
        <v>18277</v>
      </c>
      <c r="F5065" s="380"/>
    </row>
    <row r="5066" ht="15.75" customHeight="1">
      <c r="A5066" s="376">
        <v>38828.0</v>
      </c>
      <c r="B5066" s="380" t="s">
        <v>23503</v>
      </c>
      <c r="C5066" s="376" t="s">
        <v>3730</v>
      </c>
      <c r="D5066" s="376" t="s">
        <v>3629</v>
      </c>
      <c r="E5066" s="376" t="s">
        <v>14005</v>
      </c>
      <c r="F5066" s="380"/>
    </row>
    <row r="5067" ht="15.75" customHeight="1">
      <c r="A5067" s="376">
        <v>38829.0</v>
      </c>
      <c r="B5067" s="380" t="s">
        <v>23504</v>
      </c>
      <c r="C5067" s="376" t="s">
        <v>3730</v>
      </c>
      <c r="D5067" s="376" t="s">
        <v>3629</v>
      </c>
      <c r="E5067" s="376" t="s">
        <v>5896</v>
      </c>
      <c r="F5067" s="380"/>
    </row>
    <row r="5068" ht="15.75" customHeight="1">
      <c r="A5068" s="376">
        <v>38831.0</v>
      </c>
      <c r="B5068" s="380" t="s">
        <v>23507</v>
      </c>
      <c r="C5068" s="376" t="s">
        <v>3730</v>
      </c>
      <c r="D5068" s="376" t="s">
        <v>3629</v>
      </c>
      <c r="E5068" s="376" t="s">
        <v>20516</v>
      </c>
      <c r="F5068" s="380"/>
    </row>
    <row r="5069" ht="15.75" customHeight="1">
      <c r="A5069" s="376">
        <v>36274.0</v>
      </c>
      <c r="B5069" s="380" t="s">
        <v>23509</v>
      </c>
      <c r="C5069" s="376" t="s">
        <v>3730</v>
      </c>
      <c r="D5069" s="376" t="s">
        <v>3629</v>
      </c>
      <c r="E5069" s="376" t="s">
        <v>8197</v>
      </c>
      <c r="F5069" s="380"/>
    </row>
    <row r="5070" ht="15.75" customHeight="1">
      <c r="A5070" s="376">
        <v>36278.0</v>
      </c>
      <c r="B5070" s="380" t="s">
        <v>23511</v>
      </c>
      <c r="C5070" s="376" t="s">
        <v>3730</v>
      </c>
      <c r="D5070" s="376" t="s">
        <v>3629</v>
      </c>
      <c r="E5070" s="376" t="s">
        <v>6365</v>
      </c>
      <c r="F5070" s="380"/>
    </row>
    <row r="5071" ht="15.75" customHeight="1">
      <c r="A5071" s="376">
        <v>38977.0</v>
      </c>
      <c r="B5071" s="380" t="s">
        <v>23514</v>
      </c>
      <c r="C5071" s="376" t="s">
        <v>3730</v>
      </c>
      <c r="D5071" s="376" t="s">
        <v>3629</v>
      </c>
      <c r="E5071" s="376" t="s">
        <v>23516</v>
      </c>
      <c r="F5071" s="380"/>
    </row>
    <row r="5072" ht="15.75" customHeight="1">
      <c r="A5072" s="376">
        <v>38971.0</v>
      </c>
      <c r="B5072" s="380" t="s">
        <v>23517</v>
      </c>
      <c r="C5072" s="376" t="s">
        <v>3730</v>
      </c>
      <c r="D5072" s="376" t="s">
        <v>3629</v>
      </c>
      <c r="E5072" s="376" t="s">
        <v>14410</v>
      </c>
      <c r="F5072" s="380"/>
    </row>
    <row r="5073" ht="15.75" customHeight="1">
      <c r="A5073" s="376">
        <v>38972.0</v>
      </c>
      <c r="B5073" s="380" t="s">
        <v>23520</v>
      </c>
      <c r="C5073" s="376" t="s">
        <v>3730</v>
      </c>
      <c r="D5073" s="376" t="s">
        <v>3629</v>
      </c>
      <c r="E5073" s="376" t="s">
        <v>8697</v>
      </c>
      <c r="F5073" s="380"/>
    </row>
    <row r="5074" ht="15.75" customHeight="1">
      <c r="A5074" s="376">
        <v>38973.0</v>
      </c>
      <c r="B5074" s="380" t="s">
        <v>23522</v>
      </c>
      <c r="C5074" s="376" t="s">
        <v>3730</v>
      </c>
      <c r="D5074" s="376" t="s">
        <v>3629</v>
      </c>
      <c r="E5074" s="376" t="s">
        <v>23524</v>
      </c>
      <c r="F5074" s="380"/>
    </row>
    <row r="5075" ht="15.75" customHeight="1">
      <c r="A5075" s="376">
        <v>38974.0</v>
      </c>
      <c r="B5075" s="380" t="s">
        <v>23527</v>
      </c>
      <c r="C5075" s="376" t="s">
        <v>3730</v>
      </c>
      <c r="D5075" s="376" t="s">
        <v>3629</v>
      </c>
      <c r="E5075" s="376" t="s">
        <v>16486</v>
      </c>
      <c r="F5075" s="380"/>
    </row>
    <row r="5076" ht="15.75" customHeight="1">
      <c r="A5076" s="376">
        <v>38975.0</v>
      </c>
      <c r="B5076" s="380" t="s">
        <v>23528</v>
      </c>
      <c r="C5076" s="376" t="s">
        <v>3730</v>
      </c>
      <c r="D5076" s="376" t="s">
        <v>3629</v>
      </c>
      <c r="E5076" s="376" t="s">
        <v>17254</v>
      </c>
      <c r="F5076" s="380"/>
    </row>
    <row r="5077" ht="15.75" customHeight="1">
      <c r="A5077" s="376">
        <v>38976.0</v>
      </c>
      <c r="B5077" s="380" t="s">
        <v>23532</v>
      </c>
      <c r="C5077" s="376" t="s">
        <v>3730</v>
      </c>
      <c r="D5077" s="376" t="s">
        <v>3629</v>
      </c>
      <c r="E5077" s="376" t="s">
        <v>23533</v>
      </c>
      <c r="F5077" s="380"/>
    </row>
    <row r="5078" ht="15.75" customHeight="1">
      <c r="A5078" s="376">
        <v>38986.0</v>
      </c>
      <c r="B5078" s="380" t="s">
        <v>23535</v>
      </c>
      <c r="C5078" s="376" t="s">
        <v>3730</v>
      </c>
      <c r="D5078" s="376" t="s">
        <v>3629</v>
      </c>
      <c r="E5078" s="376" t="s">
        <v>23538</v>
      </c>
      <c r="F5078" s="380"/>
    </row>
    <row r="5079" ht="15.75" customHeight="1">
      <c r="A5079" s="376">
        <v>38978.0</v>
      </c>
      <c r="B5079" s="380" t="s">
        <v>23539</v>
      </c>
      <c r="C5079" s="376" t="s">
        <v>3730</v>
      </c>
      <c r="D5079" s="376" t="s">
        <v>3629</v>
      </c>
      <c r="E5079" s="376" t="s">
        <v>8197</v>
      </c>
      <c r="F5079" s="380"/>
    </row>
    <row r="5080" ht="15.75" customHeight="1">
      <c r="A5080" s="376">
        <v>38979.0</v>
      </c>
      <c r="B5080" s="380" t="s">
        <v>23543</v>
      </c>
      <c r="C5080" s="376" t="s">
        <v>3730</v>
      </c>
      <c r="D5080" s="376" t="s">
        <v>3629</v>
      </c>
      <c r="E5080" s="376" t="s">
        <v>6365</v>
      </c>
      <c r="F5080" s="380"/>
    </row>
    <row r="5081" ht="15.75" customHeight="1">
      <c r="A5081" s="376">
        <v>38980.0</v>
      </c>
      <c r="B5081" s="380" t="s">
        <v>23545</v>
      </c>
      <c r="C5081" s="376" t="s">
        <v>3730</v>
      </c>
      <c r="D5081" s="376" t="s">
        <v>3629</v>
      </c>
      <c r="E5081" s="376" t="s">
        <v>23548</v>
      </c>
      <c r="F5081" s="380"/>
    </row>
    <row r="5082" ht="15.75" customHeight="1">
      <c r="A5082" s="376">
        <v>38981.0</v>
      </c>
      <c r="B5082" s="380" t="s">
        <v>23549</v>
      </c>
      <c r="C5082" s="376" t="s">
        <v>3730</v>
      </c>
      <c r="D5082" s="376" t="s">
        <v>3629</v>
      </c>
      <c r="E5082" s="376" t="s">
        <v>13343</v>
      </c>
      <c r="F5082" s="380"/>
    </row>
    <row r="5083" ht="15.75" customHeight="1">
      <c r="A5083" s="376">
        <v>38982.0</v>
      </c>
      <c r="B5083" s="380" t="s">
        <v>23552</v>
      </c>
      <c r="C5083" s="376" t="s">
        <v>3730</v>
      </c>
      <c r="D5083" s="376" t="s">
        <v>3629</v>
      </c>
      <c r="E5083" s="376" t="s">
        <v>21658</v>
      </c>
      <c r="F5083" s="380"/>
    </row>
    <row r="5084" ht="15.75" customHeight="1">
      <c r="A5084" s="376">
        <v>38983.0</v>
      </c>
      <c r="B5084" s="380" t="s">
        <v>23555</v>
      </c>
      <c r="C5084" s="376" t="s">
        <v>3730</v>
      </c>
      <c r="D5084" s="376" t="s">
        <v>3629</v>
      </c>
      <c r="E5084" s="376" t="s">
        <v>16369</v>
      </c>
      <c r="F5084" s="380"/>
    </row>
    <row r="5085" ht="15.75" customHeight="1">
      <c r="A5085" s="376">
        <v>38984.0</v>
      </c>
      <c r="B5085" s="380" t="s">
        <v>23557</v>
      </c>
      <c r="C5085" s="376" t="s">
        <v>3730</v>
      </c>
      <c r="D5085" s="376" t="s">
        <v>3629</v>
      </c>
      <c r="E5085" s="376" t="s">
        <v>23560</v>
      </c>
      <c r="F5085" s="380"/>
    </row>
    <row r="5086" ht="15.75" customHeight="1">
      <c r="A5086" s="376">
        <v>38985.0</v>
      </c>
      <c r="B5086" s="380" t="s">
        <v>23562</v>
      </c>
      <c r="C5086" s="376" t="s">
        <v>3730</v>
      </c>
      <c r="D5086" s="376" t="s">
        <v>3629</v>
      </c>
      <c r="E5086" s="376" t="s">
        <v>23563</v>
      </c>
      <c r="F5086" s="380"/>
    </row>
    <row r="5087" ht="15.75" customHeight="1">
      <c r="A5087" s="376">
        <v>9836.0</v>
      </c>
      <c r="B5087" s="380" t="s">
        <v>23566</v>
      </c>
      <c r="C5087" s="376" t="s">
        <v>3730</v>
      </c>
      <c r="D5087" s="376" t="s">
        <v>3653</v>
      </c>
      <c r="E5087" s="376" t="s">
        <v>18476</v>
      </c>
      <c r="F5087" s="380"/>
    </row>
    <row r="5088" ht="15.75" customHeight="1">
      <c r="A5088" s="376">
        <v>20065.0</v>
      </c>
      <c r="B5088" s="380" t="s">
        <v>23568</v>
      </c>
      <c r="C5088" s="376" t="s">
        <v>3730</v>
      </c>
      <c r="D5088" s="376" t="s">
        <v>3603</v>
      </c>
      <c r="E5088" s="376" t="s">
        <v>23571</v>
      </c>
      <c r="F5088" s="380"/>
    </row>
    <row r="5089" ht="15.75" customHeight="1">
      <c r="A5089" s="376">
        <v>9835.0</v>
      </c>
      <c r="B5089" s="380" t="s">
        <v>23572</v>
      </c>
      <c r="C5089" s="376" t="s">
        <v>3730</v>
      </c>
      <c r="D5089" s="376" t="s">
        <v>3603</v>
      </c>
      <c r="E5089" s="376" t="s">
        <v>6092</v>
      </c>
      <c r="F5089" s="380"/>
    </row>
    <row r="5090" ht="15.75" customHeight="1">
      <c r="A5090" s="376">
        <v>38032.0</v>
      </c>
      <c r="B5090" s="380" t="s">
        <v>23574</v>
      </c>
      <c r="C5090" s="376" t="s">
        <v>3730</v>
      </c>
      <c r="D5090" s="376" t="s">
        <v>3629</v>
      </c>
      <c r="E5090" s="376" t="s">
        <v>17851</v>
      </c>
      <c r="F5090" s="380"/>
    </row>
    <row r="5091" ht="15.75" customHeight="1">
      <c r="A5091" s="376">
        <v>38033.0</v>
      </c>
      <c r="B5091" s="380" t="s">
        <v>23576</v>
      </c>
      <c r="C5091" s="376" t="s">
        <v>3730</v>
      </c>
      <c r="D5091" s="376" t="s">
        <v>3629</v>
      </c>
      <c r="E5091" s="376" t="s">
        <v>23578</v>
      </c>
      <c r="F5091" s="380"/>
    </row>
    <row r="5092" ht="15.75" customHeight="1">
      <c r="A5092" s="376">
        <v>38034.0</v>
      </c>
      <c r="B5092" s="380" t="s">
        <v>23581</v>
      </c>
      <c r="C5092" s="376" t="s">
        <v>3730</v>
      </c>
      <c r="D5092" s="376" t="s">
        <v>3629</v>
      </c>
      <c r="E5092" s="376" t="s">
        <v>5862</v>
      </c>
      <c r="F5092" s="380"/>
    </row>
    <row r="5093" ht="15.75" customHeight="1">
      <c r="A5093" s="376">
        <v>38035.0</v>
      </c>
      <c r="B5093" s="380" t="s">
        <v>23582</v>
      </c>
      <c r="C5093" s="376" t="s">
        <v>3730</v>
      </c>
      <c r="D5093" s="376" t="s">
        <v>3629</v>
      </c>
      <c r="E5093" s="376" t="s">
        <v>23585</v>
      </c>
      <c r="F5093" s="380"/>
    </row>
    <row r="5094" ht="15.75" customHeight="1">
      <c r="A5094" s="376">
        <v>38036.0</v>
      </c>
      <c r="B5094" s="380" t="s">
        <v>23587</v>
      </c>
      <c r="C5094" s="376" t="s">
        <v>3730</v>
      </c>
      <c r="D5094" s="376" t="s">
        <v>3629</v>
      </c>
      <c r="E5094" s="376" t="s">
        <v>23588</v>
      </c>
      <c r="F5094" s="380"/>
    </row>
    <row r="5095" ht="15.75" customHeight="1">
      <c r="A5095" s="376">
        <v>38037.0</v>
      </c>
      <c r="B5095" s="380" t="s">
        <v>23589</v>
      </c>
      <c r="C5095" s="376" t="s">
        <v>3730</v>
      </c>
      <c r="D5095" s="376" t="s">
        <v>3629</v>
      </c>
      <c r="E5095" s="376" t="s">
        <v>23590</v>
      </c>
      <c r="F5095" s="380"/>
    </row>
    <row r="5096" ht="15.75" customHeight="1">
      <c r="A5096" s="376">
        <v>9850.0</v>
      </c>
      <c r="B5096" s="380" t="s">
        <v>23591</v>
      </c>
      <c r="C5096" s="376" t="s">
        <v>3730</v>
      </c>
      <c r="D5096" s="376" t="s">
        <v>3629</v>
      </c>
      <c r="E5096" s="376" t="s">
        <v>23592</v>
      </c>
      <c r="F5096" s="380"/>
    </row>
    <row r="5097" ht="15.75" customHeight="1">
      <c r="A5097" s="376">
        <v>9853.0</v>
      </c>
      <c r="B5097" s="380" t="s">
        <v>23595</v>
      </c>
      <c r="C5097" s="376" t="s">
        <v>3730</v>
      </c>
      <c r="D5097" s="376" t="s">
        <v>3629</v>
      </c>
      <c r="E5097" s="376" t="s">
        <v>23596</v>
      </c>
      <c r="F5097" s="380"/>
    </row>
    <row r="5098" ht="15.75" customHeight="1">
      <c r="A5098" s="376">
        <v>9854.0</v>
      </c>
      <c r="B5098" s="380" t="s">
        <v>23598</v>
      </c>
      <c r="C5098" s="376" t="s">
        <v>3730</v>
      </c>
      <c r="D5098" s="376" t="s">
        <v>3629</v>
      </c>
      <c r="E5098" s="376" t="s">
        <v>23599</v>
      </c>
      <c r="F5098" s="380"/>
    </row>
    <row r="5099" ht="15.75" customHeight="1">
      <c r="A5099" s="376">
        <v>9851.0</v>
      </c>
      <c r="B5099" s="380" t="s">
        <v>23600</v>
      </c>
      <c r="C5099" s="376" t="s">
        <v>3730</v>
      </c>
      <c r="D5099" s="376" t="s">
        <v>3629</v>
      </c>
      <c r="E5099" s="376" t="s">
        <v>23601</v>
      </c>
      <c r="F5099" s="380"/>
    </row>
    <row r="5100" ht="15.75" customHeight="1">
      <c r="A5100" s="376">
        <v>9855.0</v>
      </c>
      <c r="B5100" s="380" t="s">
        <v>23602</v>
      </c>
      <c r="C5100" s="376" t="s">
        <v>3730</v>
      </c>
      <c r="D5100" s="376" t="s">
        <v>3629</v>
      </c>
      <c r="E5100" s="376" t="s">
        <v>23603</v>
      </c>
      <c r="F5100" s="380"/>
    </row>
    <row r="5101" ht="15.75" customHeight="1">
      <c r="A5101" s="376">
        <v>9825.0</v>
      </c>
      <c r="B5101" s="380" t="s">
        <v>23605</v>
      </c>
      <c r="C5101" s="376" t="s">
        <v>3730</v>
      </c>
      <c r="D5101" s="376" t="s">
        <v>3629</v>
      </c>
      <c r="E5101" s="376" t="s">
        <v>23607</v>
      </c>
      <c r="F5101" s="380"/>
    </row>
    <row r="5102" ht="15.75" customHeight="1">
      <c r="A5102" s="376">
        <v>9828.0</v>
      </c>
      <c r="B5102" s="380" t="s">
        <v>23609</v>
      </c>
      <c r="C5102" s="376" t="s">
        <v>3730</v>
      </c>
      <c r="D5102" s="376" t="s">
        <v>3629</v>
      </c>
      <c r="E5102" s="376" t="s">
        <v>23612</v>
      </c>
      <c r="F5102" s="380"/>
    </row>
    <row r="5103" ht="15.75" customHeight="1">
      <c r="A5103" s="376">
        <v>9829.0</v>
      </c>
      <c r="B5103" s="380" t="s">
        <v>23613</v>
      </c>
      <c r="C5103" s="376" t="s">
        <v>3730</v>
      </c>
      <c r="D5103" s="376" t="s">
        <v>3629</v>
      </c>
      <c r="E5103" s="376" t="s">
        <v>23616</v>
      </c>
      <c r="F5103" s="380"/>
    </row>
    <row r="5104" ht="15.75" customHeight="1">
      <c r="A5104" s="376">
        <v>9826.0</v>
      </c>
      <c r="B5104" s="380" t="s">
        <v>23618</v>
      </c>
      <c r="C5104" s="376" t="s">
        <v>3730</v>
      </c>
      <c r="D5104" s="376" t="s">
        <v>3629</v>
      </c>
      <c r="E5104" s="376" t="s">
        <v>23619</v>
      </c>
      <c r="F5104" s="380"/>
    </row>
    <row r="5105" ht="15.75" customHeight="1">
      <c r="A5105" s="376">
        <v>9827.0</v>
      </c>
      <c r="B5105" s="380" t="s">
        <v>23622</v>
      </c>
      <c r="C5105" s="376" t="s">
        <v>3730</v>
      </c>
      <c r="D5105" s="376" t="s">
        <v>3629</v>
      </c>
      <c r="E5105" s="376" t="s">
        <v>23624</v>
      </c>
      <c r="F5105" s="380"/>
    </row>
    <row r="5106" ht="15.75" customHeight="1">
      <c r="A5106" s="376">
        <v>36374.0</v>
      </c>
      <c r="B5106" s="380" t="s">
        <v>23625</v>
      </c>
      <c r="C5106" s="376" t="s">
        <v>3730</v>
      </c>
      <c r="D5106" s="376" t="s">
        <v>3629</v>
      </c>
      <c r="E5106" s="376" t="s">
        <v>8357</v>
      </c>
      <c r="F5106" s="380"/>
    </row>
    <row r="5107" ht="15.75" customHeight="1">
      <c r="A5107" s="376">
        <v>36084.0</v>
      </c>
      <c r="B5107" s="380" t="s">
        <v>23629</v>
      </c>
      <c r="C5107" s="376" t="s">
        <v>3730</v>
      </c>
      <c r="D5107" s="376" t="s">
        <v>3629</v>
      </c>
      <c r="E5107" s="376" t="s">
        <v>23630</v>
      </c>
      <c r="F5107" s="380"/>
    </row>
    <row r="5108" ht="15.75" customHeight="1">
      <c r="A5108" s="376">
        <v>36373.0</v>
      </c>
      <c r="B5108" s="380" t="s">
        <v>23631</v>
      </c>
      <c r="C5108" s="376" t="s">
        <v>3730</v>
      </c>
      <c r="D5108" s="376" t="s">
        <v>3629</v>
      </c>
      <c r="E5108" s="376" t="s">
        <v>20400</v>
      </c>
      <c r="F5108" s="380"/>
    </row>
    <row r="5109" ht="15.75" customHeight="1">
      <c r="A5109" s="376">
        <v>36377.0</v>
      </c>
      <c r="B5109" s="380" t="s">
        <v>23635</v>
      </c>
      <c r="C5109" s="376" t="s">
        <v>3730</v>
      </c>
      <c r="D5109" s="376" t="s">
        <v>3629</v>
      </c>
      <c r="E5109" s="376" t="s">
        <v>23636</v>
      </c>
      <c r="F5109" s="380"/>
    </row>
    <row r="5110" ht="15.75" customHeight="1">
      <c r="A5110" s="376">
        <v>36375.0</v>
      </c>
      <c r="B5110" s="380" t="s">
        <v>23639</v>
      </c>
      <c r="C5110" s="376" t="s">
        <v>3730</v>
      </c>
      <c r="D5110" s="376" t="s">
        <v>3629</v>
      </c>
      <c r="E5110" s="376" t="s">
        <v>13991</v>
      </c>
      <c r="F5110" s="380"/>
    </row>
    <row r="5111" ht="15.75" customHeight="1">
      <c r="A5111" s="376">
        <v>36376.0</v>
      </c>
      <c r="B5111" s="380" t="s">
        <v>23641</v>
      </c>
      <c r="C5111" s="376" t="s">
        <v>3730</v>
      </c>
      <c r="D5111" s="376" t="s">
        <v>3629</v>
      </c>
      <c r="E5111" s="376" t="s">
        <v>23644</v>
      </c>
      <c r="F5111" s="380"/>
    </row>
    <row r="5112" ht="15.75" customHeight="1">
      <c r="A5112" s="376">
        <v>36380.0</v>
      </c>
      <c r="B5112" s="380" t="s">
        <v>23647</v>
      </c>
      <c r="C5112" s="376" t="s">
        <v>3730</v>
      </c>
      <c r="D5112" s="376" t="s">
        <v>3629</v>
      </c>
      <c r="E5112" s="376" t="s">
        <v>23649</v>
      </c>
      <c r="F5112" s="380"/>
    </row>
    <row r="5113" ht="15.75" customHeight="1">
      <c r="A5113" s="376">
        <v>36378.0</v>
      </c>
      <c r="B5113" s="380" t="s">
        <v>23650</v>
      </c>
      <c r="C5113" s="376" t="s">
        <v>3730</v>
      </c>
      <c r="D5113" s="376" t="s">
        <v>3629</v>
      </c>
      <c r="E5113" s="376" t="s">
        <v>17719</v>
      </c>
      <c r="F5113" s="380"/>
    </row>
    <row r="5114" ht="15.75" customHeight="1">
      <c r="A5114" s="376">
        <v>36379.0</v>
      </c>
      <c r="B5114" s="380" t="s">
        <v>23653</v>
      </c>
      <c r="C5114" s="376" t="s">
        <v>3730</v>
      </c>
      <c r="D5114" s="376" t="s">
        <v>3629</v>
      </c>
      <c r="E5114" s="376" t="s">
        <v>23654</v>
      </c>
      <c r="F5114" s="380"/>
    </row>
    <row r="5115" ht="15.75" customHeight="1">
      <c r="A5115" s="376">
        <v>9859.0</v>
      </c>
      <c r="B5115" s="380" t="s">
        <v>23657</v>
      </c>
      <c r="C5115" s="376" t="s">
        <v>3730</v>
      </c>
      <c r="D5115" s="376" t="s">
        <v>3603</v>
      </c>
      <c r="E5115" s="376" t="s">
        <v>5535</v>
      </c>
      <c r="F5115" s="380"/>
    </row>
    <row r="5116" ht="15.75" customHeight="1">
      <c r="A5116" s="376">
        <v>9838.0</v>
      </c>
      <c r="B5116" s="380" t="s">
        <v>23658</v>
      </c>
      <c r="C5116" s="376" t="s">
        <v>3730</v>
      </c>
      <c r="D5116" s="376" t="s">
        <v>3603</v>
      </c>
      <c r="E5116" s="376" t="s">
        <v>23661</v>
      </c>
      <c r="F5116" s="380"/>
    </row>
    <row r="5117" ht="15.75" customHeight="1">
      <c r="A5117" s="376">
        <v>9837.0</v>
      </c>
      <c r="B5117" s="380" t="s">
        <v>23663</v>
      </c>
      <c r="C5117" s="376" t="s">
        <v>3730</v>
      </c>
      <c r="D5117" s="376" t="s">
        <v>3603</v>
      </c>
      <c r="E5117" s="376" t="s">
        <v>23664</v>
      </c>
      <c r="F5117" s="380"/>
    </row>
    <row r="5118" ht="15.75" customHeight="1">
      <c r="A5118" s="376">
        <v>9833.0</v>
      </c>
      <c r="B5118" s="380" t="s">
        <v>23666</v>
      </c>
      <c r="C5118" s="376" t="s">
        <v>3730</v>
      </c>
      <c r="D5118" s="376" t="s">
        <v>3629</v>
      </c>
      <c r="E5118" s="376" t="s">
        <v>10679</v>
      </c>
      <c r="F5118" s="380"/>
    </row>
    <row r="5119" ht="15.75" customHeight="1">
      <c r="A5119" s="376">
        <v>9830.0</v>
      </c>
      <c r="B5119" s="380" t="s">
        <v>23668</v>
      </c>
      <c r="C5119" s="376" t="s">
        <v>3730</v>
      </c>
      <c r="D5119" s="376" t="s">
        <v>3629</v>
      </c>
      <c r="E5119" s="376" t="s">
        <v>23489</v>
      </c>
      <c r="F5119" s="380"/>
    </row>
    <row r="5120" ht="15.75" customHeight="1">
      <c r="A5120" s="376">
        <v>9834.0</v>
      </c>
      <c r="B5120" s="380" t="s">
        <v>23671</v>
      </c>
      <c r="C5120" s="376" t="s">
        <v>3730</v>
      </c>
      <c r="D5120" s="376" t="s">
        <v>3629</v>
      </c>
      <c r="E5120" s="376" t="s">
        <v>23673</v>
      </c>
      <c r="F5120" s="380"/>
    </row>
    <row r="5121" ht="15.75" customHeight="1">
      <c r="A5121" s="376">
        <v>9863.0</v>
      </c>
      <c r="B5121" s="380" t="s">
        <v>23674</v>
      </c>
      <c r="C5121" s="376" t="s">
        <v>3730</v>
      </c>
      <c r="D5121" s="376" t="s">
        <v>3603</v>
      </c>
      <c r="E5121" s="376" t="s">
        <v>12997</v>
      </c>
      <c r="F5121" s="380"/>
    </row>
    <row r="5122" ht="15.75" customHeight="1">
      <c r="A5122" s="376">
        <v>9860.0</v>
      </c>
      <c r="B5122" s="380" t="s">
        <v>23678</v>
      </c>
      <c r="C5122" s="376" t="s">
        <v>3730</v>
      </c>
      <c r="D5122" s="376" t="s">
        <v>3603</v>
      </c>
      <c r="E5122" s="376" t="s">
        <v>23679</v>
      </c>
      <c r="F5122" s="380"/>
    </row>
    <row r="5123" ht="15.75" customHeight="1">
      <c r="A5123" s="376">
        <v>9862.0</v>
      </c>
      <c r="B5123" s="380" t="s">
        <v>23681</v>
      </c>
      <c r="C5123" s="376" t="s">
        <v>3730</v>
      </c>
      <c r="D5123" s="376" t="s">
        <v>3603</v>
      </c>
      <c r="E5123" s="376" t="s">
        <v>23684</v>
      </c>
      <c r="F5123" s="380"/>
    </row>
    <row r="5124" ht="15.75" customHeight="1">
      <c r="A5124" s="376">
        <v>9861.0</v>
      </c>
      <c r="B5124" s="380" t="s">
        <v>23685</v>
      </c>
      <c r="C5124" s="376" t="s">
        <v>3730</v>
      </c>
      <c r="D5124" s="376" t="s">
        <v>3603</v>
      </c>
      <c r="E5124" s="376" t="s">
        <v>5618</v>
      </c>
      <c r="F5124" s="380"/>
    </row>
    <row r="5125" ht="15.75" customHeight="1">
      <c r="A5125" s="376">
        <v>9856.0</v>
      </c>
      <c r="B5125" s="380" t="s">
        <v>23688</v>
      </c>
      <c r="C5125" s="376" t="s">
        <v>3730</v>
      </c>
      <c r="D5125" s="376" t="s">
        <v>3603</v>
      </c>
      <c r="E5125" s="376" t="s">
        <v>13823</v>
      </c>
      <c r="F5125" s="380"/>
    </row>
    <row r="5126" ht="15.75" customHeight="1">
      <c r="A5126" s="376">
        <v>9866.0</v>
      </c>
      <c r="B5126" s="380" t="s">
        <v>23690</v>
      </c>
      <c r="C5126" s="376" t="s">
        <v>3730</v>
      </c>
      <c r="D5126" s="376" t="s">
        <v>3603</v>
      </c>
      <c r="E5126" s="376" t="s">
        <v>4367</v>
      </c>
      <c r="F5126" s="380"/>
    </row>
    <row r="5127" ht="15.75" customHeight="1">
      <c r="A5127" s="376">
        <v>9857.0</v>
      </c>
      <c r="B5127" s="380" t="s">
        <v>23693</v>
      </c>
      <c r="C5127" s="376" t="s">
        <v>3730</v>
      </c>
      <c r="D5127" s="376" t="s">
        <v>3603</v>
      </c>
      <c r="E5127" s="376" t="s">
        <v>23695</v>
      </c>
      <c r="F5127" s="380"/>
    </row>
    <row r="5128" ht="15.75" customHeight="1">
      <c r="A5128" s="376">
        <v>9864.0</v>
      </c>
      <c r="B5128" s="380" t="s">
        <v>23696</v>
      </c>
      <c r="C5128" s="376" t="s">
        <v>3730</v>
      </c>
      <c r="D5128" s="376" t="s">
        <v>3603</v>
      </c>
      <c r="E5128" s="376" t="s">
        <v>23697</v>
      </c>
      <c r="F5128" s="380"/>
    </row>
    <row r="5129" ht="15.75" customHeight="1">
      <c r="A5129" s="376">
        <v>9865.0</v>
      </c>
      <c r="B5129" s="380" t="s">
        <v>23698</v>
      </c>
      <c r="C5129" s="376" t="s">
        <v>3730</v>
      </c>
      <c r="D5129" s="376" t="s">
        <v>3603</v>
      </c>
      <c r="E5129" s="376" t="s">
        <v>23701</v>
      </c>
      <c r="F5129" s="380"/>
    </row>
    <row r="5130" ht="15.75" customHeight="1">
      <c r="A5130" s="376">
        <v>9858.0</v>
      </c>
      <c r="B5130" s="380" t="s">
        <v>23703</v>
      </c>
      <c r="C5130" s="376" t="s">
        <v>3730</v>
      </c>
      <c r="D5130" s="376" t="s">
        <v>3603</v>
      </c>
      <c r="E5130" s="376" t="s">
        <v>20780</v>
      </c>
      <c r="F5130" s="380"/>
    </row>
    <row r="5131" ht="15.75" customHeight="1">
      <c r="A5131" s="376">
        <v>9841.0</v>
      </c>
      <c r="B5131" s="380" t="s">
        <v>23705</v>
      </c>
      <c r="C5131" s="376" t="s">
        <v>3730</v>
      </c>
      <c r="D5131" s="376" t="s">
        <v>3603</v>
      </c>
      <c r="E5131" s="376" t="s">
        <v>6529</v>
      </c>
      <c r="F5131" s="380"/>
    </row>
    <row r="5132" ht="15.75" customHeight="1">
      <c r="A5132" s="376">
        <v>9840.0</v>
      </c>
      <c r="B5132" s="380" t="s">
        <v>23708</v>
      </c>
      <c r="C5132" s="376" t="s">
        <v>3730</v>
      </c>
      <c r="D5132" s="376" t="s">
        <v>3603</v>
      </c>
      <c r="E5132" s="376" t="s">
        <v>23709</v>
      </c>
      <c r="F5132" s="380"/>
    </row>
    <row r="5133" ht="15.75" customHeight="1">
      <c r="A5133" s="376">
        <v>20067.0</v>
      </c>
      <c r="B5133" s="380" t="s">
        <v>23712</v>
      </c>
      <c r="C5133" s="376" t="s">
        <v>3730</v>
      </c>
      <c r="D5133" s="376" t="s">
        <v>3603</v>
      </c>
      <c r="E5133" s="376" t="s">
        <v>20137</v>
      </c>
      <c r="F5133" s="380"/>
    </row>
    <row r="5134" ht="15.75" customHeight="1">
      <c r="A5134" s="376">
        <v>20068.0</v>
      </c>
      <c r="B5134" s="380" t="s">
        <v>23714</v>
      </c>
      <c r="C5134" s="376" t="s">
        <v>3730</v>
      </c>
      <c r="D5134" s="376" t="s">
        <v>3603</v>
      </c>
      <c r="E5134" s="376" t="s">
        <v>10921</v>
      </c>
      <c r="F5134" s="380"/>
    </row>
    <row r="5135" ht="15.75" customHeight="1">
      <c r="A5135" s="376">
        <v>9839.0</v>
      </c>
      <c r="B5135" s="380" t="s">
        <v>23718</v>
      </c>
      <c r="C5135" s="376" t="s">
        <v>3730</v>
      </c>
      <c r="D5135" s="376" t="s">
        <v>3603</v>
      </c>
      <c r="E5135" s="376" t="s">
        <v>4153</v>
      </c>
      <c r="F5135" s="380"/>
    </row>
    <row r="5136" ht="15.75" customHeight="1">
      <c r="A5136" s="376">
        <v>9870.0</v>
      </c>
      <c r="B5136" s="380" t="s">
        <v>23721</v>
      </c>
      <c r="C5136" s="376" t="s">
        <v>3730</v>
      </c>
      <c r="D5136" s="376" t="s">
        <v>3603</v>
      </c>
      <c r="E5136" s="376" t="s">
        <v>23723</v>
      </c>
      <c r="F5136" s="380"/>
    </row>
    <row r="5137" ht="15.75" customHeight="1">
      <c r="A5137" s="376">
        <v>9867.0</v>
      </c>
      <c r="B5137" s="380" t="s">
        <v>23724</v>
      </c>
      <c r="C5137" s="376" t="s">
        <v>3730</v>
      </c>
      <c r="D5137" s="376" t="s">
        <v>3603</v>
      </c>
      <c r="E5137" s="376" t="s">
        <v>3179</v>
      </c>
      <c r="F5137" s="380"/>
    </row>
    <row r="5138" ht="15.75" customHeight="1">
      <c r="A5138" s="376">
        <v>9868.0</v>
      </c>
      <c r="B5138" s="380" t="s">
        <v>23727</v>
      </c>
      <c r="C5138" s="376" t="s">
        <v>3730</v>
      </c>
      <c r="D5138" s="376" t="s">
        <v>3653</v>
      </c>
      <c r="E5138" s="376" t="s">
        <v>5660</v>
      </c>
      <c r="F5138" s="380"/>
    </row>
    <row r="5139" ht="15.75" customHeight="1">
      <c r="A5139" s="376">
        <v>9869.0</v>
      </c>
      <c r="B5139" s="380" t="s">
        <v>23728</v>
      </c>
      <c r="C5139" s="376" t="s">
        <v>3730</v>
      </c>
      <c r="D5139" s="376" t="s">
        <v>3603</v>
      </c>
      <c r="E5139" s="376" t="s">
        <v>7497</v>
      </c>
      <c r="F5139" s="380"/>
    </row>
    <row r="5140" ht="15.75" customHeight="1">
      <c r="A5140" s="376">
        <v>9874.0</v>
      </c>
      <c r="B5140" s="380" t="s">
        <v>23729</v>
      </c>
      <c r="C5140" s="376" t="s">
        <v>3730</v>
      </c>
      <c r="D5140" s="376" t="s">
        <v>3603</v>
      </c>
      <c r="E5140" s="376" t="s">
        <v>5880</v>
      </c>
      <c r="F5140" s="380"/>
    </row>
    <row r="5141" ht="15.75" customHeight="1">
      <c r="A5141" s="376">
        <v>9875.0</v>
      </c>
      <c r="B5141" s="380" t="s">
        <v>23731</v>
      </c>
      <c r="C5141" s="376" t="s">
        <v>3730</v>
      </c>
      <c r="D5141" s="376" t="s">
        <v>3603</v>
      </c>
      <c r="E5141" s="376" t="s">
        <v>23732</v>
      </c>
      <c r="F5141" s="380"/>
    </row>
    <row r="5142" ht="15.75" customHeight="1">
      <c r="A5142" s="376">
        <v>9873.0</v>
      </c>
      <c r="B5142" s="380" t="s">
        <v>23734</v>
      </c>
      <c r="C5142" s="376" t="s">
        <v>3730</v>
      </c>
      <c r="D5142" s="376" t="s">
        <v>3603</v>
      </c>
      <c r="E5142" s="376" t="s">
        <v>23736</v>
      </c>
      <c r="F5142" s="380"/>
    </row>
    <row r="5143" ht="15.75" customHeight="1">
      <c r="A5143" s="376">
        <v>9871.0</v>
      </c>
      <c r="B5143" s="380" t="s">
        <v>23738</v>
      </c>
      <c r="C5143" s="376" t="s">
        <v>3730</v>
      </c>
      <c r="D5143" s="376" t="s">
        <v>3603</v>
      </c>
      <c r="E5143" s="376" t="s">
        <v>23739</v>
      </c>
      <c r="F5143" s="380"/>
    </row>
    <row r="5144" ht="15.75" customHeight="1">
      <c r="A5144" s="376">
        <v>9872.0</v>
      </c>
      <c r="B5144" s="380" t="s">
        <v>23740</v>
      </c>
      <c r="C5144" s="376" t="s">
        <v>3730</v>
      </c>
      <c r="D5144" s="376" t="s">
        <v>3603</v>
      </c>
      <c r="E5144" s="376" t="s">
        <v>20970</v>
      </c>
      <c r="F5144" s="380"/>
    </row>
    <row r="5145" ht="15.75" customHeight="1">
      <c r="A5145" s="376">
        <v>7667.0</v>
      </c>
      <c r="B5145" s="380" t="s">
        <v>23743</v>
      </c>
      <c r="C5145" s="376" t="s">
        <v>3730</v>
      </c>
      <c r="D5145" s="376" t="s">
        <v>3603</v>
      </c>
      <c r="E5145" s="376" t="s">
        <v>23744</v>
      </c>
      <c r="F5145" s="380"/>
    </row>
    <row r="5146" ht="15.75" customHeight="1">
      <c r="A5146" s="376">
        <v>7660.0</v>
      </c>
      <c r="B5146" s="380" t="s">
        <v>23745</v>
      </c>
      <c r="C5146" s="376" t="s">
        <v>3730</v>
      </c>
      <c r="D5146" s="376" t="s">
        <v>3603</v>
      </c>
      <c r="E5146" s="376" t="s">
        <v>23746</v>
      </c>
      <c r="F5146" s="380"/>
    </row>
    <row r="5147" ht="15.75" customHeight="1">
      <c r="A5147" s="376">
        <v>7676.0</v>
      </c>
      <c r="B5147" s="380" t="s">
        <v>23748</v>
      </c>
      <c r="C5147" s="376" t="s">
        <v>3730</v>
      </c>
      <c r="D5147" s="376" t="s">
        <v>3603</v>
      </c>
      <c r="E5147" s="376" t="s">
        <v>23749</v>
      </c>
      <c r="F5147" s="380"/>
    </row>
    <row r="5148" ht="15.75" customHeight="1">
      <c r="A5148" s="376">
        <v>12426.0</v>
      </c>
      <c r="B5148" s="380" t="s">
        <v>23751</v>
      </c>
      <c r="C5148" s="376" t="s">
        <v>3602</v>
      </c>
      <c r="D5148" s="376" t="s">
        <v>3603</v>
      </c>
      <c r="E5148" s="376" t="s">
        <v>22443</v>
      </c>
      <c r="F5148" s="380"/>
    </row>
    <row r="5149" ht="15.75" customHeight="1">
      <c r="A5149" s="376">
        <v>12425.0</v>
      </c>
      <c r="B5149" s="380" t="s">
        <v>23753</v>
      </c>
      <c r="C5149" s="376" t="s">
        <v>3602</v>
      </c>
      <c r="D5149" s="376" t="s">
        <v>3603</v>
      </c>
      <c r="E5149" s="376" t="s">
        <v>23755</v>
      </c>
      <c r="F5149" s="380"/>
    </row>
    <row r="5150" ht="15.75" customHeight="1">
      <c r="A5150" s="376">
        <v>12427.0</v>
      </c>
      <c r="B5150" s="380" t="s">
        <v>23757</v>
      </c>
      <c r="C5150" s="376" t="s">
        <v>3602</v>
      </c>
      <c r="D5150" s="376" t="s">
        <v>3603</v>
      </c>
      <c r="E5150" s="376" t="s">
        <v>23758</v>
      </c>
      <c r="F5150" s="380"/>
    </row>
    <row r="5151" ht="15.75" customHeight="1">
      <c r="A5151" s="376">
        <v>12428.0</v>
      </c>
      <c r="B5151" s="380" t="s">
        <v>23761</v>
      </c>
      <c r="C5151" s="376" t="s">
        <v>3602</v>
      </c>
      <c r="D5151" s="376" t="s">
        <v>3603</v>
      </c>
      <c r="E5151" s="376" t="s">
        <v>23763</v>
      </c>
      <c r="F5151" s="380"/>
    </row>
    <row r="5152" ht="15.75" customHeight="1">
      <c r="A5152" s="376">
        <v>12430.0</v>
      </c>
      <c r="B5152" s="380" t="s">
        <v>23766</v>
      </c>
      <c r="C5152" s="376" t="s">
        <v>3602</v>
      </c>
      <c r="D5152" s="376" t="s">
        <v>3603</v>
      </c>
      <c r="E5152" s="376" t="s">
        <v>23769</v>
      </c>
      <c r="F5152" s="380"/>
    </row>
    <row r="5153" ht="15.75" customHeight="1">
      <c r="A5153" s="376">
        <v>12429.0</v>
      </c>
      <c r="B5153" s="380" t="s">
        <v>23771</v>
      </c>
      <c r="C5153" s="376" t="s">
        <v>3602</v>
      </c>
      <c r="D5153" s="376" t="s">
        <v>3603</v>
      </c>
      <c r="E5153" s="376" t="s">
        <v>23774</v>
      </c>
      <c r="F5153" s="380"/>
    </row>
    <row r="5154" ht="15.75" customHeight="1">
      <c r="A5154" s="376">
        <v>12431.0</v>
      </c>
      <c r="B5154" s="380" t="s">
        <v>23775</v>
      </c>
      <c r="C5154" s="376" t="s">
        <v>3602</v>
      </c>
      <c r="D5154" s="376" t="s">
        <v>3603</v>
      </c>
      <c r="E5154" s="376" t="s">
        <v>23778</v>
      </c>
      <c r="F5154" s="380"/>
    </row>
    <row r="5155" ht="15.75" customHeight="1">
      <c r="A5155" s="376">
        <v>12432.0</v>
      </c>
      <c r="B5155" s="380" t="s">
        <v>23781</v>
      </c>
      <c r="C5155" s="376" t="s">
        <v>3602</v>
      </c>
      <c r="D5155" s="376" t="s">
        <v>3603</v>
      </c>
      <c r="E5155" s="376" t="s">
        <v>23782</v>
      </c>
      <c r="F5155" s="380"/>
    </row>
    <row r="5156" ht="15.75" customHeight="1">
      <c r="A5156" s="376">
        <v>12434.0</v>
      </c>
      <c r="B5156" s="380" t="s">
        <v>23786</v>
      </c>
      <c r="C5156" s="376" t="s">
        <v>3602</v>
      </c>
      <c r="D5156" s="376" t="s">
        <v>3603</v>
      </c>
      <c r="E5156" s="376" t="s">
        <v>23789</v>
      </c>
      <c r="F5156" s="380"/>
    </row>
    <row r="5157" ht="15.75" customHeight="1">
      <c r="A5157" s="376">
        <v>12433.0</v>
      </c>
      <c r="B5157" s="380" t="s">
        <v>23790</v>
      </c>
      <c r="C5157" s="376" t="s">
        <v>3602</v>
      </c>
      <c r="D5157" s="376" t="s">
        <v>3603</v>
      </c>
      <c r="E5157" s="376" t="s">
        <v>23793</v>
      </c>
      <c r="F5157" s="380"/>
    </row>
    <row r="5158" ht="15.75" customHeight="1">
      <c r="A5158" s="376">
        <v>12435.0</v>
      </c>
      <c r="B5158" s="380" t="s">
        <v>23795</v>
      </c>
      <c r="C5158" s="376" t="s">
        <v>3602</v>
      </c>
      <c r="D5158" s="376" t="s">
        <v>3603</v>
      </c>
      <c r="E5158" s="376" t="s">
        <v>23798</v>
      </c>
      <c r="F5158" s="380"/>
    </row>
    <row r="5159" ht="15.75" customHeight="1">
      <c r="A5159" s="376">
        <v>12437.0</v>
      </c>
      <c r="B5159" s="380" t="s">
        <v>23800</v>
      </c>
      <c r="C5159" s="376" t="s">
        <v>3602</v>
      </c>
      <c r="D5159" s="376" t="s">
        <v>3603</v>
      </c>
      <c r="E5159" s="376" t="s">
        <v>23801</v>
      </c>
      <c r="F5159" s="380"/>
    </row>
    <row r="5160" ht="15.75" customHeight="1">
      <c r="A5160" s="376">
        <v>12439.0</v>
      </c>
      <c r="B5160" s="380" t="s">
        <v>23802</v>
      </c>
      <c r="C5160" s="376" t="s">
        <v>3602</v>
      </c>
      <c r="D5160" s="376" t="s">
        <v>3603</v>
      </c>
      <c r="E5160" s="376" t="s">
        <v>16264</v>
      </c>
      <c r="F5160" s="380"/>
    </row>
    <row r="5161" ht="15.75" customHeight="1">
      <c r="A5161" s="376">
        <v>12438.0</v>
      </c>
      <c r="B5161" s="380" t="s">
        <v>23805</v>
      </c>
      <c r="C5161" s="376" t="s">
        <v>3602</v>
      </c>
      <c r="D5161" s="376" t="s">
        <v>3603</v>
      </c>
      <c r="E5161" s="376" t="s">
        <v>23807</v>
      </c>
      <c r="F5161" s="380"/>
    </row>
    <row r="5162" ht="15.75" customHeight="1">
      <c r="A5162" s="376">
        <v>12436.0</v>
      </c>
      <c r="B5162" s="380" t="s">
        <v>23809</v>
      </c>
      <c r="C5162" s="376" t="s">
        <v>3602</v>
      </c>
      <c r="D5162" s="376" t="s">
        <v>3603</v>
      </c>
      <c r="E5162" s="376" t="s">
        <v>23811</v>
      </c>
      <c r="F5162" s="380"/>
    </row>
    <row r="5163" ht="15.75" customHeight="1">
      <c r="A5163" s="376">
        <v>36357.0</v>
      </c>
      <c r="B5163" s="380" t="s">
        <v>23812</v>
      </c>
      <c r="C5163" s="376" t="s">
        <v>3602</v>
      </c>
      <c r="D5163" s="376" t="s">
        <v>3629</v>
      </c>
      <c r="E5163" s="376" t="s">
        <v>23813</v>
      </c>
      <c r="F5163" s="380"/>
    </row>
    <row r="5164" ht="15.75" customHeight="1">
      <c r="A5164" s="376">
        <v>12424.0</v>
      </c>
      <c r="B5164" s="380" t="s">
        <v>23815</v>
      </c>
      <c r="C5164" s="376" t="s">
        <v>3602</v>
      </c>
      <c r="D5164" s="376" t="s">
        <v>3603</v>
      </c>
      <c r="E5164" s="376" t="s">
        <v>23818</v>
      </c>
      <c r="F5164" s="380"/>
    </row>
    <row r="5165" ht="15.75" customHeight="1">
      <c r="A5165" s="376">
        <v>12440.0</v>
      </c>
      <c r="B5165" s="380" t="s">
        <v>23821</v>
      </c>
      <c r="C5165" s="376" t="s">
        <v>3602</v>
      </c>
      <c r="D5165" s="376" t="s">
        <v>3603</v>
      </c>
      <c r="E5165" s="376" t="s">
        <v>23823</v>
      </c>
      <c r="F5165" s="380"/>
    </row>
    <row r="5166" ht="15.75" customHeight="1">
      <c r="A5166" s="376">
        <v>9884.0</v>
      </c>
      <c r="B5166" s="380" t="s">
        <v>23825</v>
      </c>
      <c r="C5166" s="376" t="s">
        <v>3602</v>
      </c>
      <c r="D5166" s="376" t="s">
        <v>3603</v>
      </c>
      <c r="E5166" s="376" t="s">
        <v>23828</v>
      </c>
      <c r="F5166" s="380"/>
    </row>
    <row r="5167" ht="15.75" customHeight="1">
      <c r="A5167" s="376">
        <v>9888.0</v>
      </c>
      <c r="B5167" s="380" t="s">
        <v>23829</v>
      </c>
      <c r="C5167" s="376" t="s">
        <v>3602</v>
      </c>
      <c r="D5167" s="376" t="s">
        <v>3603</v>
      </c>
      <c r="E5167" s="376" t="s">
        <v>23831</v>
      </c>
      <c r="F5167" s="380"/>
    </row>
    <row r="5168" ht="15.75" customHeight="1">
      <c r="A5168" s="376">
        <v>9883.0</v>
      </c>
      <c r="B5168" s="380" t="s">
        <v>23834</v>
      </c>
      <c r="C5168" s="376" t="s">
        <v>3602</v>
      </c>
      <c r="D5168" s="376" t="s">
        <v>3603</v>
      </c>
      <c r="E5168" s="376" t="s">
        <v>23835</v>
      </c>
      <c r="F5168" s="380"/>
    </row>
    <row r="5169" ht="15.75" customHeight="1">
      <c r="A5169" s="376">
        <v>9886.0</v>
      </c>
      <c r="B5169" s="380" t="s">
        <v>23837</v>
      </c>
      <c r="C5169" s="376" t="s">
        <v>3602</v>
      </c>
      <c r="D5169" s="376" t="s">
        <v>3603</v>
      </c>
      <c r="E5169" s="376" t="s">
        <v>23840</v>
      </c>
      <c r="F5169" s="380"/>
    </row>
    <row r="5170" ht="15.75" customHeight="1">
      <c r="A5170" s="376">
        <v>9889.0</v>
      </c>
      <c r="B5170" s="380" t="s">
        <v>23841</v>
      </c>
      <c r="C5170" s="376" t="s">
        <v>3602</v>
      </c>
      <c r="D5170" s="376" t="s">
        <v>3603</v>
      </c>
      <c r="E5170" s="376" t="s">
        <v>23843</v>
      </c>
      <c r="F5170" s="380"/>
    </row>
    <row r="5171" ht="15.75" customHeight="1">
      <c r="A5171" s="376">
        <v>9887.0</v>
      </c>
      <c r="B5171" s="380" t="s">
        <v>23846</v>
      </c>
      <c r="C5171" s="376" t="s">
        <v>3602</v>
      </c>
      <c r="D5171" s="376" t="s">
        <v>3603</v>
      </c>
      <c r="E5171" s="376" t="s">
        <v>23847</v>
      </c>
      <c r="F5171" s="380"/>
    </row>
    <row r="5172" ht="15.75" customHeight="1">
      <c r="A5172" s="376">
        <v>9885.0</v>
      </c>
      <c r="B5172" s="380" t="s">
        <v>23849</v>
      </c>
      <c r="C5172" s="376" t="s">
        <v>3602</v>
      </c>
      <c r="D5172" s="376" t="s">
        <v>3603</v>
      </c>
      <c r="E5172" s="376" t="s">
        <v>23852</v>
      </c>
      <c r="F5172" s="380"/>
    </row>
    <row r="5173" ht="15.75" customHeight="1">
      <c r="A5173" s="376">
        <v>9890.0</v>
      </c>
      <c r="B5173" s="380" t="s">
        <v>23853</v>
      </c>
      <c r="C5173" s="376" t="s">
        <v>3602</v>
      </c>
      <c r="D5173" s="376" t="s">
        <v>3603</v>
      </c>
      <c r="E5173" s="376" t="s">
        <v>23854</v>
      </c>
      <c r="F5173" s="380"/>
    </row>
    <row r="5174" ht="15.75" customHeight="1">
      <c r="A5174" s="376">
        <v>9891.0</v>
      </c>
      <c r="B5174" s="380" t="s">
        <v>23857</v>
      </c>
      <c r="C5174" s="376" t="s">
        <v>3602</v>
      </c>
      <c r="D5174" s="376" t="s">
        <v>3603</v>
      </c>
      <c r="E5174" s="376" t="s">
        <v>23859</v>
      </c>
      <c r="F5174" s="380"/>
    </row>
    <row r="5175" ht="15.75" customHeight="1">
      <c r="A5175" s="376">
        <v>39292.0</v>
      </c>
      <c r="B5175" s="380" t="s">
        <v>23860</v>
      </c>
      <c r="C5175" s="376" t="s">
        <v>3602</v>
      </c>
      <c r="D5175" s="376" t="s">
        <v>3629</v>
      </c>
      <c r="E5175" s="376" t="s">
        <v>12017</v>
      </c>
      <c r="F5175" s="380"/>
    </row>
    <row r="5176" ht="15.75" customHeight="1">
      <c r="A5176" s="376">
        <v>39293.0</v>
      </c>
      <c r="B5176" s="380" t="s">
        <v>23863</v>
      </c>
      <c r="C5176" s="376" t="s">
        <v>3602</v>
      </c>
      <c r="D5176" s="376" t="s">
        <v>3629</v>
      </c>
      <c r="E5176" s="376" t="s">
        <v>23630</v>
      </c>
      <c r="F5176" s="380"/>
    </row>
    <row r="5177" ht="15.75" customHeight="1">
      <c r="A5177" s="376">
        <v>39294.0</v>
      </c>
      <c r="B5177" s="380" t="s">
        <v>23866</v>
      </c>
      <c r="C5177" s="376" t="s">
        <v>3602</v>
      </c>
      <c r="D5177" s="376" t="s">
        <v>3629</v>
      </c>
      <c r="E5177" s="376" t="s">
        <v>23630</v>
      </c>
      <c r="F5177" s="380"/>
    </row>
    <row r="5178" ht="15.75" customHeight="1">
      <c r="A5178" s="376">
        <v>39295.0</v>
      </c>
      <c r="B5178" s="380" t="s">
        <v>23869</v>
      </c>
      <c r="C5178" s="376" t="s">
        <v>3602</v>
      </c>
      <c r="D5178" s="376" t="s">
        <v>3629</v>
      </c>
      <c r="E5178" s="376" t="s">
        <v>6379</v>
      </c>
      <c r="F5178" s="380"/>
    </row>
    <row r="5179" ht="15.75" customHeight="1">
      <c r="A5179" s="376">
        <v>36313.0</v>
      </c>
      <c r="B5179" s="380" t="s">
        <v>23870</v>
      </c>
      <c r="C5179" s="376" t="s">
        <v>3602</v>
      </c>
      <c r="D5179" s="376" t="s">
        <v>3629</v>
      </c>
      <c r="E5179" s="376" t="s">
        <v>21308</v>
      </c>
      <c r="F5179" s="380"/>
    </row>
    <row r="5180" ht="15.75" customHeight="1">
      <c r="A5180" s="376">
        <v>36316.0</v>
      </c>
      <c r="B5180" s="380" t="s">
        <v>23874</v>
      </c>
      <c r="C5180" s="376" t="s">
        <v>3602</v>
      </c>
      <c r="D5180" s="376" t="s">
        <v>3629</v>
      </c>
      <c r="E5180" s="376" t="s">
        <v>23875</v>
      </c>
      <c r="F5180" s="380"/>
    </row>
    <row r="5181" ht="15.75" customHeight="1">
      <c r="A5181" s="376">
        <v>64.0</v>
      </c>
      <c r="B5181" s="380" t="s">
        <v>23876</v>
      </c>
      <c r="C5181" s="376" t="s">
        <v>3602</v>
      </c>
      <c r="D5181" s="376" t="s">
        <v>3629</v>
      </c>
      <c r="E5181" s="376" t="s">
        <v>3887</v>
      </c>
      <c r="F5181" s="380"/>
    </row>
    <row r="5182" ht="15.75" customHeight="1">
      <c r="A5182" s="376">
        <v>37423.0</v>
      </c>
      <c r="B5182" s="380" t="s">
        <v>23879</v>
      </c>
      <c r="C5182" s="376" t="s">
        <v>3602</v>
      </c>
      <c r="D5182" s="376" t="s">
        <v>3629</v>
      </c>
      <c r="E5182" s="376" t="s">
        <v>23881</v>
      </c>
      <c r="F5182" s="380"/>
    </row>
    <row r="5183" ht="15.75" customHeight="1">
      <c r="A5183" s="376">
        <v>39296.0</v>
      </c>
      <c r="B5183" s="380" t="s">
        <v>23882</v>
      </c>
      <c r="C5183" s="376" t="s">
        <v>3602</v>
      </c>
      <c r="D5183" s="376" t="s">
        <v>3629</v>
      </c>
      <c r="E5183" s="376" t="s">
        <v>8592</v>
      </c>
      <c r="F5183" s="380"/>
    </row>
    <row r="5184" ht="15.75" customHeight="1">
      <c r="A5184" s="376">
        <v>39297.0</v>
      </c>
      <c r="B5184" s="380" t="s">
        <v>23885</v>
      </c>
      <c r="C5184" s="376" t="s">
        <v>3602</v>
      </c>
      <c r="D5184" s="376" t="s">
        <v>3629</v>
      </c>
      <c r="E5184" s="376" t="s">
        <v>3068</v>
      </c>
      <c r="F5184" s="380"/>
    </row>
    <row r="5185" ht="15.75" customHeight="1">
      <c r="A5185" s="376">
        <v>39298.0</v>
      </c>
      <c r="B5185" s="380" t="s">
        <v>23887</v>
      </c>
      <c r="C5185" s="376" t="s">
        <v>3602</v>
      </c>
      <c r="D5185" s="376" t="s">
        <v>3629</v>
      </c>
      <c r="E5185" s="376" t="s">
        <v>6422</v>
      </c>
      <c r="F5185" s="380"/>
    </row>
    <row r="5186" ht="15.75" customHeight="1">
      <c r="A5186" s="376">
        <v>39299.0</v>
      </c>
      <c r="B5186" s="380" t="s">
        <v>23888</v>
      </c>
      <c r="C5186" s="376" t="s">
        <v>3602</v>
      </c>
      <c r="D5186" s="376" t="s">
        <v>3629</v>
      </c>
      <c r="E5186" s="376" t="s">
        <v>21201</v>
      </c>
      <c r="F5186" s="380"/>
    </row>
    <row r="5187" ht="15.75" customHeight="1">
      <c r="A5187" s="376">
        <v>9892.0</v>
      </c>
      <c r="B5187" s="380" t="s">
        <v>23891</v>
      </c>
      <c r="C5187" s="376" t="s">
        <v>3602</v>
      </c>
      <c r="D5187" s="376" t="s">
        <v>3603</v>
      </c>
      <c r="E5187" s="376" t="s">
        <v>23893</v>
      </c>
      <c r="F5187" s="380"/>
    </row>
    <row r="5188" ht="15.75" customHeight="1">
      <c r="A5188" s="376">
        <v>9893.0</v>
      </c>
      <c r="B5188" s="380" t="s">
        <v>23894</v>
      </c>
      <c r="C5188" s="376" t="s">
        <v>3602</v>
      </c>
      <c r="D5188" s="376" t="s">
        <v>3603</v>
      </c>
      <c r="E5188" s="376" t="s">
        <v>23896</v>
      </c>
      <c r="F5188" s="380"/>
    </row>
    <row r="5189" ht="15.75" customHeight="1">
      <c r="A5189" s="376">
        <v>9901.0</v>
      </c>
      <c r="B5189" s="380" t="s">
        <v>23898</v>
      </c>
      <c r="C5189" s="376" t="s">
        <v>3602</v>
      </c>
      <c r="D5189" s="376" t="s">
        <v>3603</v>
      </c>
      <c r="E5189" s="376" t="s">
        <v>8274</v>
      </c>
      <c r="F5189" s="380"/>
    </row>
    <row r="5190" ht="15.75" customHeight="1">
      <c r="A5190" s="376">
        <v>9896.0</v>
      </c>
      <c r="B5190" s="380" t="s">
        <v>23900</v>
      </c>
      <c r="C5190" s="376" t="s">
        <v>3602</v>
      </c>
      <c r="D5190" s="376" t="s">
        <v>3603</v>
      </c>
      <c r="E5190" s="376" t="s">
        <v>6794</v>
      </c>
      <c r="F5190" s="380"/>
    </row>
    <row r="5191" ht="15.75" customHeight="1">
      <c r="A5191" s="376">
        <v>9900.0</v>
      </c>
      <c r="B5191" s="380" t="s">
        <v>23902</v>
      </c>
      <c r="C5191" s="376" t="s">
        <v>3602</v>
      </c>
      <c r="D5191" s="376" t="s">
        <v>3603</v>
      </c>
      <c r="E5191" s="376" t="s">
        <v>7716</v>
      </c>
      <c r="F5191" s="380"/>
    </row>
    <row r="5192" ht="15.75" customHeight="1">
      <c r="A5192" s="376">
        <v>9898.0</v>
      </c>
      <c r="B5192" s="380" t="s">
        <v>23905</v>
      </c>
      <c r="C5192" s="376" t="s">
        <v>3602</v>
      </c>
      <c r="D5192" s="376" t="s">
        <v>3603</v>
      </c>
      <c r="E5192" s="376" t="s">
        <v>23906</v>
      </c>
      <c r="F5192" s="380"/>
    </row>
    <row r="5193" ht="15.75" customHeight="1">
      <c r="A5193" s="376">
        <v>9899.0</v>
      </c>
      <c r="B5193" s="380" t="s">
        <v>23907</v>
      </c>
      <c r="C5193" s="376" t="s">
        <v>3602</v>
      </c>
      <c r="D5193" s="376" t="s">
        <v>3603</v>
      </c>
      <c r="E5193" s="376" t="s">
        <v>23367</v>
      </c>
      <c r="F5193" s="380"/>
    </row>
    <row r="5194" ht="15.75" customHeight="1">
      <c r="A5194" s="376">
        <v>9902.0</v>
      </c>
      <c r="B5194" s="380" t="s">
        <v>23908</v>
      </c>
      <c r="C5194" s="376" t="s">
        <v>3602</v>
      </c>
      <c r="D5194" s="376" t="s">
        <v>3603</v>
      </c>
      <c r="E5194" s="376" t="s">
        <v>23911</v>
      </c>
      <c r="F5194" s="380"/>
    </row>
    <row r="5195" ht="15.75" customHeight="1">
      <c r="A5195" s="376">
        <v>9908.0</v>
      </c>
      <c r="B5195" s="380" t="s">
        <v>23912</v>
      </c>
      <c r="C5195" s="376" t="s">
        <v>3602</v>
      </c>
      <c r="D5195" s="376" t="s">
        <v>3603</v>
      </c>
      <c r="E5195" s="376" t="s">
        <v>23914</v>
      </c>
      <c r="F5195" s="380"/>
    </row>
    <row r="5196" ht="15.75" customHeight="1">
      <c r="A5196" s="376">
        <v>9905.0</v>
      </c>
      <c r="B5196" s="380" t="s">
        <v>23917</v>
      </c>
      <c r="C5196" s="376" t="s">
        <v>3602</v>
      </c>
      <c r="D5196" s="376" t="s">
        <v>3603</v>
      </c>
      <c r="E5196" s="376" t="s">
        <v>7882</v>
      </c>
      <c r="F5196" s="380"/>
    </row>
    <row r="5197" ht="15.75" customHeight="1">
      <c r="A5197" s="376">
        <v>9906.0</v>
      </c>
      <c r="B5197" s="380" t="s">
        <v>23918</v>
      </c>
      <c r="C5197" s="376" t="s">
        <v>3602</v>
      </c>
      <c r="D5197" s="376" t="s">
        <v>3603</v>
      </c>
      <c r="E5197" s="376" t="s">
        <v>7280</v>
      </c>
      <c r="F5197" s="380"/>
    </row>
    <row r="5198" ht="15.75" customHeight="1">
      <c r="A5198" s="376">
        <v>9895.0</v>
      </c>
      <c r="B5198" s="380" t="s">
        <v>23922</v>
      </c>
      <c r="C5198" s="376" t="s">
        <v>3602</v>
      </c>
      <c r="D5198" s="376" t="s">
        <v>3603</v>
      </c>
      <c r="E5198" s="376" t="s">
        <v>7749</v>
      </c>
      <c r="F5198" s="380"/>
    </row>
    <row r="5199" ht="15.75" customHeight="1">
      <c r="A5199" s="376">
        <v>9894.0</v>
      </c>
      <c r="B5199" s="380" t="s">
        <v>23923</v>
      </c>
      <c r="C5199" s="376" t="s">
        <v>3602</v>
      </c>
      <c r="D5199" s="376" t="s">
        <v>3603</v>
      </c>
      <c r="E5199" s="376" t="s">
        <v>23925</v>
      </c>
      <c r="F5199" s="380"/>
    </row>
    <row r="5200" ht="15.75" customHeight="1">
      <c r="A5200" s="376">
        <v>9897.0</v>
      </c>
      <c r="B5200" s="380" t="s">
        <v>23928</v>
      </c>
      <c r="C5200" s="376" t="s">
        <v>3602</v>
      </c>
      <c r="D5200" s="376" t="s">
        <v>3603</v>
      </c>
      <c r="E5200" s="376" t="s">
        <v>23673</v>
      </c>
      <c r="F5200" s="380"/>
    </row>
    <row r="5201" ht="15.75" customHeight="1">
      <c r="A5201" s="376">
        <v>9910.0</v>
      </c>
      <c r="B5201" s="380" t="s">
        <v>23929</v>
      </c>
      <c r="C5201" s="376" t="s">
        <v>3602</v>
      </c>
      <c r="D5201" s="376" t="s">
        <v>3603</v>
      </c>
      <c r="E5201" s="376" t="s">
        <v>23932</v>
      </c>
      <c r="F5201" s="380"/>
    </row>
    <row r="5202" ht="15.75" customHeight="1">
      <c r="A5202" s="376">
        <v>9909.0</v>
      </c>
      <c r="B5202" s="380" t="s">
        <v>23934</v>
      </c>
      <c r="C5202" s="376" t="s">
        <v>3602</v>
      </c>
      <c r="D5202" s="376" t="s">
        <v>3603</v>
      </c>
      <c r="E5202" s="376" t="s">
        <v>23935</v>
      </c>
      <c r="F5202" s="380"/>
    </row>
    <row r="5203" ht="15.75" customHeight="1">
      <c r="A5203" s="376">
        <v>9907.0</v>
      </c>
      <c r="B5203" s="380" t="s">
        <v>23937</v>
      </c>
      <c r="C5203" s="376" t="s">
        <v>3602</v>
      </c>
      <c r="D5203" s="376" t="s">
        <v>3603</v>
      </c>
      <c r="E5203" s="376" t="s">
        <v>23940</v>
      </c>
      <c r="F5203" s="380"/>
    </row>
    <row r="5204" ht="15.75" customHeight="1">
      <c r="A5204" s="376">
        <v>20973.0</v>
      </c>
      <c r="B5204" s="380" t="s">
        <v>23941</v>
      </c>
      <c r="C5204" s="376" t="s">
        <v>3602</v>
      </c>
      <c r="D5204" s="376" t="s">
        <v>3603</v>
      </c>
      <c r="E5204" s="376" t="s">
        <v>23943</v>
      </c>
      <c r="F5204" s="380"/>
    </row>
    <row r="5205" ht="15.75" customHeight="1">
      <c r="A5205" s="376">
        <v>20974.0</v>
      </c>
      <c r="B5205" s="380" t="s">
        <v>23945</v>
      </c>
      <c r="C5205" s="376" t="s">
        <v>3602</v>
      </c>
      <c r="D5205" s="376" t="s">
        <v>3603</v>
      </c>
      <c r="E5205" s="376" t="s">
        <v>23946</v>
      </c>
      <c r="F5205" s="380"/>
    </row>
    <row r="5206" ht="15.75" customHeight="1">
      <c r="A5206" s="376">
        <v>37989.0</v>
      </c>
      <c r="B5206" s="380" t="s">
        <v>23948</v>
      </c>
      <c r="C5206" s="376" t="s">
        <v>3602</v>
      </c>
      <c r="D5206" s="376" t="s">
        <v>3603</v>
      </c>
      <c r="E5206" s="376" t="s">
        <v>16515</v>
      </c>
      <c r="F5206" s="380"/>
    </row>
    <row r="5207" ht="15.75" customHeight="1">
      <c r="A5207" s="376">
        <v>37990.0</v>
      </c>
      <c r="B5207" s="380" t="s">
        <v>23951</v>
      </c>
      <c r="C5207" s="376" t="s">
        <v>3602</v>
      </c>
      <c r="D5207" s="376" t="s">
        <v>3603</v>
      </c>
      <c r="E5207" s="376" t="s">
        <v>23953</v>
      </c>
      <c r="F5207" s="380"/>
    </row>
    <row r="5208" ht="15.75" customHeight="1">
      <c r="A5208" s="376">
        <v>37991.0</v>
      </c>
      <c r="B5208" s="380" t="s">
        <v>23954</v>
      </c>
      <c r="C5208" s="376" t="s">
        <v>3602</v>
      </c>
      <c r="D5208" s="376" t="s">
        <v>3603</v>
      </c>
      <c r="E5208" s="376" t="s">
        <v>8427</v>
      </c>
      <c r="F5208" s="380"/>
    </row>
    <row r="5209" ht="15.75" customHeight="1">
      <c r="A5209" s="376">
        <v>37992.0</v>
      </c>
      <c r="B5209" s="380" t="s">
        <v>23957</v>
      </c>
      <c r="C5209" s="376" t="s">
        <v>3602</v>
      </c>
      <c r="D5209" s="376" t="s">
        <v>3603</v>
      </c>
      <c r="E5209" s="376" t="s">
        <v>21566</v>
      </c>
      <c r="F5209" s="380"/>
    </row>
    <row r="5210" ht="15.75" customHeight="1">
      <c r="A5210" s="376">
        <v>37993.0</v>
      </c>
      <c r="B5210" s="380" t="s">
        <v>23959</v>
      </c>
      <c r="C5210" s="376" t="s">
        <v>3602</v>
      </c>
      <c r="D5210" s="376" t="s">
        <v>3603</v>
      </c>
      <c r="E5210" s="376" t="s">
        <v>23962</v>
      </c>
      <c r="F5210" s="380"/>
    </row>
    <row r="5211" ht="15.75" customHeight="1">
      <c r="A5211" s="376">
        <v>37994.0</v>
      </c>
      <c r="B5211" s="380" t="s">
        <v>23964</v>
      </c>
      <c r="C5211" s="376" t="s">
        <v>3602</v>
      </c>
      <c r="D5211" s="376" t="s">
        <v>3603</v>
      </c>
      <c r="E5211" s="376" t="s">
        <v>23965</v>
      </c>
      <c r="F5211" s="380"/>
    </row>
    <row r="5212" ht="15.75" customHeight="1">
      <c r="A5212" s="376">
        <v>37995.0</v>
      </c>
      <c r="B5212" s="380" t="s">
        <v>23968</v>
      </c>
      <c r="C5212" s="376" t="s">
        <v>3602</v>
      </c>
      <c r="D5212" s="376" t="s">
        <v>3603</v>
      </c>
      <c r="E5212" s="376" t="s">
        <v>23970</v>
      </c>
      <c r="F5212" s="380"/>
    </row>
    <row r="5213" ht="15.75" customHeight="1">
      <c r="A5213" s="376">
        <v>37996.0</v>
      </c>
      <c r="B5213" s="380" t="s">
        <v>23971</v>
      </c>
      <c r="C5213" s="376" t="s">
        <v>3602</v>
      </c>
      <c r="D5213" s="376" t="s">
        <v>3603</v>
      </c>
      <c r="E5213" s="376" t="s">
        <v>23974</v>
      </c>
      <c r="F5213" s="380"/>
    </row>
    <row r="5214" ht="15.75" customHeight="1">
      <c r="A5214" s="376">
        <v>13883.0</v>
      </c>
      <c r="B5214" s="380" t="s">
        <v>23976</v>
      </c>
      <c r="C5214" s="376" t="s">
        <v>3602</v>
      </c>
      <c r="D5214" s="376" t="s">
        <v>3629</v>
      </c>
      <c r="E5214" s="376" t="s">
        <v>23978</v>
      </c>
      <c r="F5214" s="380"/>
    </row>
    <row r="5215" ht="15.75" customHeight="1">
      <c r="A5215" s="376">
        <v>38604.0</v>
      </c>
      <c r="B5215" s="380" t="s">
        <v>23981</v>
      </c>
      <c r="C5215" s="376" t="s">
        <v>3602</v>
      </c>
      <c r="D5215" s="376" t="s">
        <v>3629</v>
      </c>
      <c r="E5215" s="376" t="s">
        <v>23982</v>
      </c>
      <c r="F5215" s="380"/>
    </row>
    <row r="5216" ht="15.75" customHeight="1">
      <c r="A5216" s="376">
        <v>10601.0</v>
      </c>
      <c r="B5216" s="380" t="s">
        <v>23984</v>
      </c>
      <c r="C5216" s="376" t="s">
        <v>3602</v>
      </c>
      <c r="D5216" s="376" t="s">
        <v>3629</v>
      </c>
      <c r="E5216" s="376" t="s">
        <v>23987</v>
      </c>
      <c r="F5216" s="380"/>
    </row>
    <row r="5217" ht="15.75" customHeight="1">
      <c r="A5217" s="376">
        <v>26034.0</v>
      </c>
      <c r="B5217" s="380" t="s">
        <v>23988</v>
      </c>
      <c r="C5217" s="376" t="s">
        <v>3602</v>
      </c>
      <c r="D5217" s="376" t="s">
        <v>3629</v>
      </c>
      <c r="E5217" s="376" t="s">
        <v>23989</v>
      </c>
      <c r="F5217" s="380"/>
    </row>
    <row r="5218" ht="15.75" customHeight="1">
      <c r="A5218" s="376">
        <v>13894.0</v>
      </c>
      <c r="B5218" s="380" t="s">
        <v>23990</v>
      </c>
      <c r="C5218" s="376" t="s">
        <v>3602</v>
      </c>
      <c r="D5218" s="376" t="s">
        <v>3629</v>
      </c>
      <c r="E5218" s="376" t="s">
        <v>23993</v>
      </c>
      <c r="F5218" s="380"/>
    </row>
    <row r="5219" ht="15.75" customHeight="1">
      <c r="A5219" s="376">
        <v>13895.0</v>
      </c>
      <c r="B5219" s="380" t="s">
        <v>23994</v>
      </c>
      <c r="C5219" s="376" t="s">
        <v>3602</v>
      </c>
      <c r="D5219" s="376" t="s">
        <v>3629</v>
      </c>
      <c r="E5219" s="376" t="s">
        <v>23995</v>
      </c>
      <c r="F5219" s="380"/>
    </row>
    <row r="5220" ht="15.75" customHeight="1">
      <c r="A5220" s="376">
        <v>13892.0</v>
      </c>
      <c r="B5220" s="380" t="s">
        <v>23998</v>
      </c>
      <c r="C5220" s="376" t="s">
        <v>3602</v>
      </c>
      <c r="D5220" s="376" t="s">
        <v>3629</v>
      </c>
      <c r="E5220" s="376" t="s">
        <v>23999</v>
      </c>
      <c r="F5220" s="380"/>
    </row>
    <row r="5221" ht="15.75" customHeight="1">
      <c r="A5221" s="376">
        <v>9914.0</v>
      </c>
      <c r="B5221" s="380" t="s">
        <v>24001</v>
      </c>
      <c r="C5221" s="376" t="s">
        <v>3602</v>
      </c>
      <c r="D5221" s="376" t="s">
        <v>3629</v>
      </c>
      <c r="E5221" s="376" t="s">
        <v>24002</v>
      </c>
      <c r="F5221" s="380"/>
    </row>
    <row r="5222" ht="15.75" customHeight="1">
      <c r="A5222" s="376">
        <v>36485.0</v>
      </c>
      <c r="B5222" s="380" t="s">
        <v>24005</v>
      </c>
      <c r="C5222" s="376" t="s">
        <v>3602</v>
      </c>
      <c r="D5222" s="376" t="s">
        <v>3629</v>
      </c>
      <c r="E5222" s="376" t="s">
        <v>24006</v>
      </c>
      <c r="F5222" s="380"/>
    </row>
    <row r="5223" ht="15.75" customHeight="1">
      <c r="A5223" s="376">
        <v>9912.0</v>
      </c>
      <c r="B5223" s="380" t="s">
        <v>24007</v>
      </c>
      <c r="C5223" s="376" t="s">
        <v>3602</v>
      </c>
      <c r="D5223" s="376" t="s">
        <v>3629</v>
      </c>
      <c r="E5223" s="376" t="s">
        <v>24009</v>
      </c>
      <c r="F5223" s="380"/>
    </row>
    <row r="5224" ht="15.75" customHeight="1">
      <c r="A5224" s="376">
        <v>9921.0</v>
      </c>
      <c r="B5224" s="380" t="s">
        <v>24012</v>
      </c>
      <c r="C5224" s="376" t="s">
        <v>3602</v>
      </c>
      <c r="D5224" s="376" t="s">
        <v>3629</v>
      </c>
      <c r="E5224" s="376" t="s">
        <v>24013</v>
      </c>
      <c r="F5224" s="380"/>
    </row>
    <row r="5225" ht="15.75" customHeight="1">
      <c r="A5225" s="376">
        <v>21112.0</v>
      </c>
      <c r="B5225" s="380" t="s">
        <v>24014</v>
      </c>
      <c r="C5225" s="376" t="s">
        <v>3602</v>
      </c>
      <c r="D5225" s="376" t="s">
        <v>3603</v>
      </c>
      <c r="E5225" s="376" t="s">
        <v>24017</v>
      </c>
      <c r="F5225" s="380"/>
    </row>
    <row r="5226" ht="15.75" customHeight="1">
      <c r="A5226" s="376">
        <v>10228.0</v>
      </c>
      <c r="B5226" s="380" t="s">
        <v>24019</v>
      </c>
      <c r="C5226" s="376" t="s">
        <v>3602</v>
      </c>
      <c r="D5226" s="376" t="s">
        <v>3653</v>
      </c>
      <c r="E5226" s="376" t="s">
        <v>24021</v>
      </c>
      <c r="F5226" s="380"/>
    </row>
    <row r="5227" ht="15.75" customHeight="1">
      <c r="A5227" s="376">
        <v>11781.0</v>
      </c>
      <c r="B5227" s="380" t="s">
        <v>24023</v>
      </c>
      <c r="C5227" s="376" t="s">
        <v>3602</v>
      </c>
      <c r="D5227" s="376" t="s">
        <v>3603</v>
      </c>
      <c r="E5227" s="376" t="s">
        <v>24024</v>
      </c>
      <c r="F5227" s="380"/>
    </row>
    <row r="5228" ht="15.75" customHeight="1">
      <c r="A5228" s="376">
        <v>11746.0</v>
      </c>
      <c r="B5228" s="380" t="s">
        <v>24026</v>
      </c>
      <c r="C5228" s="376" t="s">
        <v>3602</v>
      </c>
      <c r="D5228" s="376" t="s">
        <v>3603</v>
      </c>
      <c r="E5228" s="376" t="s">
        <v>24028</v>
      </c>
      <c r="F5228" s="380"/>
    </row>
    <row r="5229" ht="15.75" customHeight="1">
      <c r="A5229" s="376">
        <v>11751.0</v>
      </c>
      <c r="B5229" s="380" t="s">
        <v>24029</v>
      </c>
      <c r="C5229" s="376" t="s">
        <v>3602</v>
      </c>
      <c r="D5229" s="376" t="s">
        <v>3603</v>
      </c>
      <c r="E5229" s="376" t="s">
        <v>24030</v>
      </c>
      <c r="F5229" s="380"/>
    </row>
    <row r="5230" ht="15.75" customHeight="1">
      <c r="A5230" s="376">
        <v>11750.0</v>
      </c>
      <c r="B5230" s="380" t="s">
        <v>24033</v>
      </c>
      <c r="C5230" s="376" t="s">
        <v>3602</v>
      </c>
      <c r="D5230" s="376" t="s">
        <v>3603</v>
      </c>
      <c r="E5230" s="376" t="s">
        <v>24035</v>
      </c>
      <c r="F5230" s="380"/>
    </row>
    <row r="5231" ht="15.75" customHeight="1">
      <c r="A5231" s="376">
        <v>11748.0</v>
      </c>
      <c r="B5231" s="380" t="s">
        <v>24038</v>
      </c>
      <c r="C5231" s="376" t="s">
        <v>3602</v>
      </c>
      <c r="D5231" s="376" t="s">
        <v>3603</v>
      </c>
      <c r="E5231" s="376" t="s">
        <v>24040</v>
      </c>
      <c r="F5231" s="380"/>
    </row>
    <row r="5232" ht="15.75" customHeight="1">
      <c r="A5232" s="376">
        <v>11747.0</v>
      </c>
      <c r="B5232" s="380" t="s">
        <v>24041</v>
      </c>
      <c r="C5232" s="376" t="s">
        <v>3602</v>
      </c>
      <c r="D5232" s="376" t="s">
        <v>3603</v>
      </c>
      <c r="E5232" s="376" t="s">
        <v>24043</v>
      </c>
      <c r="F5232" s="380"/>
    </row>
    <row r="5233" ht="15.75" customHeight="1">
      <c r="A5233" s="376">
        <v>11749.0</v>
      </c>
      <c r="B5233" s="380" t="s">
        <v>24046</v>
      </c>
      <c r="C5233" s="376" t="s">
        <v>3602</v>
      </c>
      <c r="D5233" s="376" t="s">
        <v>3603</v>
      </c>
      <c r="E5233" s="376" t="s">
        <v>5935</v>
      </c>
      <c r="F5233" s="380"/>
    </row>
    <row r="5234" ht="15.75" customHeight="1">
      <c r="A5234" s="376">
        <v>10236.0</v>
      </c>
      <c r="B5234" s="380" t="s">
        <v>24047</v>
      </c>
      <c r="C5234" s="376" t="s">
        <v>3602</v>
      </c>
      <c r="D5234" s="376" t="s">
        <v>3603</v>
      </c>
      <c r="E5234" s="376" t="s">
        <v>24049</v>
      </c>
      <c r="F5234" s="380"/>
    </row>
    <row r="5235" ht="15.75" customHeight="1">
      <c r="A5235" s="376">
        <v>10233.0</v>
      </c>
      <c r="B5235" s="380" t="s">
        <v>24052</v>
      </c>
      <c r="C5235" s="376" t="s">
        <v>3602</v>
      </c>
      <c r="D5235" s="376" t="s">
        <v>3603</v>
      </c>
      <c r="E5235" s="376" t="s">
        <v>24053</v>
      </c>
      <c r="F5235" s="380"/>
    </row>
    <row r="5236" ht="15.75" customHeight="1">
      <c r="A5236" s="376">
        <v>10234.0</v>
      </c>
      <c r="B5236" s="380" t="s">
        <v>24054</v>
      </c>
      <c r="C5236" s="376" t="s">
        <v>3602</v>
      </c>
      <c r="D5236" s="376" t="s">
        <v>3603</v>
      </c>
      <c r="E5236" s="376" t="s">
        <v>24056</v>
      </c>
      <c r="F5236" s="380"/>
    </row>
    <row r="5237" ht="15.75" customHeight="1">
      <c r="A5237" s="376">
        <v>10231.0</v>
      </c>
      <c r="B5237" s="380" t="s">
        <v>24059</v>
      </c>
      <c r="C5237" s="376" t="s">
        <v>3602</v>
      </c>
      <c r="D5237" s="376" t="s">
        <v>3603</v>
      </c>
      <c r="E5237" s="376" t="s">
        <v>24060</v>
      </c>
      <c r="F5237" s="380"/>
    </row>
    <row r="5238" ht="15.75" customHeight="1">
      <c r="A5238" s="376">
        <v>10232.0</v>
      </c>
      <c r="B5238" s="380" t="s">
        <v>24061</v>
      </c>
      <c r="C5238" s="376" t="s">
        <v>3602</v>
      </c>
      <c r="D5238" s="376" t="s">
        <v>3603</v>
      </c>
      <c r="E5238" s="376" t="s">
        <v>24063</v>
      </c>
      <c r="F5238" s="380"/>
    </row>
    <row r="5239" ht="15.75" customHeight="1">
      <c r="A5239" s="376">
        <v>10229.0</v>
      </c>
      <c r="B5239" s="380" t="s">
        <v>24065</v>
      </c>
      <c r="C5239" s="376" t="s">
        <v>3602</v>
      </c>
      <c r="D5239" s="376" t="s">
        <v>3653</v>
      </c>
      <c r="E5239" s="376" t="s">
        <v>13300</v>
      </c>
      <c r="F5239" s="380"/>
    </row>
    <row r="5240" ht="15.75" customHeight="1">
      <c r="A5240" s="376">
        <v>10235.0</v>
      </c>
      <c r="B5240" s="380" t="s">
        <v>24067</v>
      </c>
      <c r="C5240" s="376" t="s">
        <v>3602</v>
      </c>
      <c r="D5240" s="376" t="s">
        <v>3603</v>
      </c>
      <c r="E5240" s="376" t="s">
        <v>14082</v>
      </c>
      <c r="F5240" s="380"/>
    </row>
    <row r="5241" ht="15.75" customHeight="1">
      <c r="A5241" s="376">
        <v>10230.0</v>
      </c>
      <c r="B5241" s="380" t="s">
        <v>24071</v>
      </c>
      <c r="C5241" s="376" t="s">
        <v>3602</v>
      </c>
      <c r="D5241" s="376" t="s">
        <v>3603</v>
      </c>
      <c r="E5241" s="376" t="s">
        <v>24072</v>
      </c>
      <c r="F5241" s="380"/>
    </row>
    <row r="5242" ht="15.75" customHeight="1">
      <c r="A5242" s="376">
        <v>10409.0</v>
      </c>
      <c r="B5242" s="380" t="s">
        <v>24073</v>
      </c>
      <c r="C5242" s="376" t="s">
        <v>3602</v>
      </c>
      <c r="D5242" s="376" t="s">
        <v>3603</v>
      </c>
      <c r="E5242" s="376" t="s">
        <v>24076</v>
      </c>
      <c r="F5242" s="380"/>
    </row>
    <row r="5243" ht="15.75" customHeight="1">
      <c r="A5243" s="376">
        <v>10411.0</v>
      </c>
      <c r="B5243" s="380" t="s">
        <v>24078</v>
      </c>
      <c r="C5243" s="376" t="s">
        <v>3602</v>
      </c>
      <c r="D5243" s="376" t="s">
        <v>3603</v>
      </c>
      <c r="E5243" s="376" t="s">
        <v>24079</v>
      </c>
      <c r="F5243" s="380"/>
    </row>
    <row r="5244" ht="15.75" customHeight="1">
      <c r="A5244" s="376">
        <v>10404.0</v>
      </c>
      <c r="B5244" s="380" t="s">
        <v>24081</v>
      </c>
      <c r="C5244" s="376" t="s">
        <v>3602</v>
      </c>
      <c r="D5244" s="376" t="s">
        <v>3603</v>
      </c>
      <c r="E5244" s="376" t="s">
        <v>24083</v>
      </c>
      <c r="F5244" s="380"/>
    </row>
    <row r="5245" ht="15.75" customHeight="1">
      <c r="A5245" s="376">
        <v>10410.0</v>
      </c>
      <c r="B5245" s="380" t="s">
        <v>24084</v>
      </c>
      <c r="C5245" s="376" t="s">
        <v>3602</v>
      </c>
      <c r="D5245" s="376" t="s">
        <v>3603</v>
      </c>
      <c r="E5245" s="376" t="s">
        <v>24085</v>
      </c>
      <c r="F5245" s="380"/>
    </row>
    <row r="5246" ht="15.75" customHeight="1">
      <c r="A5246" s="376">
        <v>10405.0</v>
      </c>
      <c r="B5246" s="380" t="s">
        <v>24088</v>
      </c>
      <c r="C5246" s="376" t="s">
        <v>3602</v>
      </c>
      <c r="D5246" s="376" t="s">
        <v>3603</v>
      </c>
      <c r="E5246" s="376" t="s">
        <v>24089</v>
      </c>
      <c r="F5246" s="380"/>
    </row>
    <row r="5247" ht="15.75" customHeight="1">
      <c r="A5247" s="376">
        <v>10408.0</v>
      </c>
      <c r="B5247" s="380" t="s">
        <v>24090</v>
      </c>
      <c r="C5247" s="376" t="s">
        <v>3602</v>
      </c>
      <c r="D5247" s="376" t="s">
        <v>3603</v>
      </c>
      <c r="E5247" s="376" t="s">
        <v>24091</v>
      </c>
      <c r="F5247" s="380"/>
    </row>
    <row r="5248" ht="15.75" customHeight="1">
      <c r="A5248" s="376">
        <v>10412.0</v>
      </c>
      <c r="B5248" s="380" t="s">
        <v>24092</v>
      </c>
      <c r="C5248" s="376" t="s">
        <v>3602</v>
      </c>
      <c r="D5248" s="376" t="s">
        <v>3603</v>
      </c>
      <c r="E5248" s="376" t="s">
        <v>24095</v>
      </c>
      <c r="F5248" s="380"/>
    </row>
    <row r="5249" ht="15.75" customHeight="1">
      <c r="A5249" s="376">
        <v>10406.0</v>
      </c>
      <c r="B5249" s="380" t="s">
        <v>24097</v>
      </c>
      <c r="C5249" s="376" t="s">
        <v>3602</v>
      </c>
      <c r="D5249" s="376" t="s">
        <v>3603</v>
      </c>
      <c r="E5249" s="376" t="s">
        <v>24098</v>
      </c>
      <c r="F5249" s="380"/>
    </row>
    <row r="5250" ht="15.75" customHeight="1">
      <c r="A5250" s="376">
        <v>10407.0</v>
      </c>
      <c r="B5250" s="380" t="s">
        <v>24101</v>
      </c>
      <c r="C5250" s="376" t="s">
        <v>3602</v>
      </c>
      <c r="D5250" s="376" t="s">
        <v>3603</v>
      </c>
      <c r="E5250" s="376" t="s">
        <v>24102</v>
      </c>
      <c r="F5250" s="380"/>
    </row>
    <row r="5251" ht="15.75" customHeight="1">
      <c r="A5251" s="376">
        <v>10416.0</v>
      </c>
      <c r="B5251" s="380" t="s">
        <v>24103</v>
      </c>
      <c r="C5251" s="376" t="s">
        <v>3602</v>
      </c>
      <c r="D5251" s="376" t="s">
        <v>3603</v>
      </c>
      <c r="E5251" s="376" t="s">
        <v>24104</v>
      </c>
      <c r="F5251" s="380"/>
    </row>
    <row r="5252" ht="15.75" customHeight="1">
      <c r="A5252" s="376">
        <v>10419.0</v>
      </c>
      <c r="B5252" s="380" t="s">
        <v>24106</v>
      </c>
      <c r="C5252" s="376" t="s">
        <v>3602</v>
      </c>
      <c r="D5252" s="376" t="s">
        <v>3603</v>
      </c>
      <c r="E5252" s="376" t="s">
        <v>24108</v>
      </c>
      <c r="F5252" s="380"/>
    </row>
    <row r="5253" ht="15.75" customHeight="1">
      <c r="A5253" s="376">
        <v>21092.0</v>
      </c>
      <c r="B5253" s="380" t="s">
        <v>24109</v>
      </c>
      <c r="C5253" s="376" t="s">
        <v>3602</v>
      </c>
      <c r="D5253" s="376" t="s">
        <v>3603</v>
      </c>
      <c r="E5253" s="376" t="s">
        <v>24110</v>
      </c>
      <c r="F5253" s="380"/>
    </row>
    <row r="5254" ht="15.75" customHeight="1">
      <c r="A5254" s="376">
        <v>10418.0</v>
      </c>
      <c r="B5254" s="380" t="s">
        <v>24113</v>
      </c>
      <c r="C5254" s="376" t="s">
        <v>3602</v>
      </c>
      <c r="D5254" s="376" t="s">
        <v>3603</v>
      </c>
      <c r="E5254" s="376" t="s">
        <v>24114</v>
      </c>
      <c r="F5254" s="380"/>
    </row>
    <row r="5255" ht="15.75" customHeight="1">
      <c r="A5255" s="376">
        <v>12657.0</v>
      </c>
      <c r="B5255" s="380" t="s">
        <v>24116</v>
      </c>
      <c r="C5255" s="376" t="s">
        <v>3602</v>
      </c>
      <c r="D5255" s="376" t="s">
        <v>3603</v>
      </c>
      <c r="E5255" s="376" t="s">
        <v>24119</v>
      </c>
      <c r="F5255" s="380"/>
    </row>
    <row r="5256" ht="15.75" customHeight="1">
      <c r="A5256" s="376">
        <v>10417.0</v>
      </c>
      <c r="B5256" s="380" t="s">
        <v>24120</v>
      </c>
      <c r="C5256" s="376" t="s">
        <v>3602</v>
      </c>
      <c r="D5256" s="376" t="s">
        <v>3603</v>
      </c>
      <c r="E5256" s="376" t="s">
        <v>24121</v>
      </c>
      <c r="F5256" s="380"/>
    </row>
    <row r="5257" ht="15.75" customHeight="1">
      <c r="A5257" s="376">
        <v>10413.0</v>
      </c>
      <c r="B5257" s="380" t="s">
        <v>24124</v>
      </c>
      <c r="C5257" s="376" t="s">
        <v>3602</v>
      </c>
      <c r="D5257" s="376" t="s">
        <v>3603</v>
      </c>
      <c r="E5257" s="376" t="s">
        <v>24126</v>
      </c>
      <c r="F5257" s="380"/>
    </row>
    <row r="5258" ht="15.75" customHeight="1">
      <c r="A5258" s="376">
        <v>10414.0</v>
      </c>
      <c r="B5258" s="380" t="s">
        <v>24127</v>
      </c>
      <c r="C5258" s="376" t="s">
        <v>3602</v>
      </c>
      <c r="D5258" s="376" t="s">
        <v>3603</v>
      </c>
      <c r="E5258" s="376" t="s">
        <v>24129</v>
      </c>
      <c r="F5258" s="380"/>
    </row>
    <row r="5259" ht="15.75" customHeight="1">
      <c r="A5259" s="376">
        <v>10415.0</v>
      </c>
      <c r="B5259" s="380" t="s">
        <v>24131</v>
      </c>
      <c r="C5259" s="376" t="s">
        <v>3602</v>
      </c>
      <c r="D5259" s="376" t="s">
        <v>3603</v>
      </c>
      <c r="E5259" s="376" t="s">
        <v>24133</v>
      </c>
      <c r="F5259" s="380"/>
    </row>
    <row r="5260" ht="15.75" customHeight="1">
      <c r="A5260" s="376">
        <v>38643.0</v>
      </c>
      <c r="B5260" s="380" t="s">
        <v>24134</v>
      </c>
      <c r="C5260" s="376" t="s">
        <v>3602</v>
      </c>
      <c r="D5260" s="376" t="s">
        <v>3603</v>
      </c>
      <c r="E5260" s="376" t="s">
        <v>15930</v>
      </c>
      <c r="F5260" s="380"/>
    </row>
    <row r="5261" ht="15.75" customHeight="1">
      <c r="A5261" s="376">
        <v>6157.0</v>
      </c>
      <c r="B5261" s="380" t="s">
        <v>24138</v>
      </c>
      <c r="C5261" s="376" t="s">
        <v>3602</v>
      </c>
      <c r="D5261" s="376" t="s">
        <v>3603</v>
      </c>
      <c r="E5261" s="376" t="s">
        <v>19805</v>
      </c>
      <c r="F5261" s="380"/>
    </row>
    <row r="5262" ht="15.75" customHeight="1">
      <c r="A5262" s="376">
        <v>37588.0</v>
      </c>
      <c r="B5262" s="380" t="s">
        <v>24140</v>
      </c>
      <c r="C5262" s="376" t="s">
        <v>3602</v>
      </c>
      <c r="D5262" s="376" t="s">
        <v>3603</v>
      </c>
      <c r="E5262" s="376" t="s">
        <v>4241</v>
      </c>
      <c r="F5262" s="380"/>
    </row>
    <row r="5263" ht="15.75" customHeight="1">
      <c r="A5263" s="376">
        <v>6152.0</v>
      </c>
      <c r="B5263" s="380" t="s">
        <v>24143</v>
      </c>
      <c r="C5263" s="376" t="s">
        <v>3602</v>
      </c>
      <c r="D5263" s="376" t="s">
        <v>3603</v>
      </c>
      <c r="E5263" s="376" t="s">
        <v>7231</v>
      </c>
      <c r="F5263" s="380"/>
    </row>
    <row r="5264" ht="15.75" customHeight="1">
      <c r="A5264" s="376">
        <v>6158.0</v>
      </c>
      <c r="B5264" s="380" t="s">
        <v>24145</v>
      </c>
      <c r="C5264" s="376" t="s">
        <v>3602</v>
      </c>
      <c r="D5264" s="376" t="s">
        <v>3603</v>
      </c>
      <c r="E5264" s="376" t="s">
        <v>4227</v>
      </c>
      <c r="F5264" s="380"/>
    </row>
    <row r="5265" ht="15.75" customHeight="1">
      <c r="A5265" s="376">
        <v>6153.0</v>
      </c>
      <c r="B5265" s="380" t="s">
        <v>24148</v>
      </c>
      <c r="C5265" s="376" t="s">
        <v>3602</v>
      </c>
      <c r="D5265" s="376" t="s">
        <v>3603</v>
      </c>
      <c r="E5265" s="376" t="s">
        <v>5379</v>
      </c>
      <c r="F5265" s="380"/>
    </row>
    <row r="5266" ht="15.75" customHeight="1">
      <c r="A5266" s="376">
        <v>6156.0</v>
      </c>
      <c r="B5266" s="380" t="s">
        <v>24150</v>
      </c>
      <c r="C5266" s="376" t="s">
        <v>3602</v>
      </c>
      <c r="D5266" s="376" t="s">
        <v>3603</v>
      </c>
      <c r="E5266" s="376" t="s">
        <v>20544</v>
      </c>
      <c r="F5266" s="380"/>
    </row>
    <row r="5267" ht="15.75" customHeight="1">
      <c r="A5267" s="376">
        <v>6154.0</v>
      </c>
      <c r="B5267" s="380" t="s">
        <v>24153</v>
      </c>
      <c r="C5267" s="376" t="s">
        <v>3602</v>
      </c>
      <c r="D5267" s="376" t="s">
        <v>3603</v>
      </c>
      <c r="E5267" s="376" t="s">
        <v>13509</v>
      </c>
      <c r="F5267" s="380"/>
    </row>
    <row r="5268" ht="15.75" customHeight="1">
      <c r="A5268" s="376">
        <v>6155.0</v>
      </c>
      <c r="B5268" s="380" t="s">
        <v>24156</v>
      </c>
      <c r="C5268" s="376" t="s">
        <v>3602</v>
      </c>
      <c r="D5268" s="376" t="s">
        <v>3603</v>
      </c>
      <c r="E5268" s="376" t="s">
        <v>16491</v>
      </c>
      <c r="F5268" s="380"/>
    </row>
    <row r="5269" ht="15.75" customHeight="1">
      <c r="A5269" s="376">
        <v>3115.0</v>
      </c>
      <c r="B5269" s="380" t="s">
        <v>24158</v>
      </c>
      <c r="C5269" s="376" t="s">
        <v>3602</v>
      </c>
      <c r="D5269" s="376" t="s">
        <v>3603</v>
      </c>
      <c r="E5269" s="376" t="s">
        <v>24161</v>
      </c>
      <c r="F5269" s="380"/>
    </row>
    <row r="5270" ht="15.75" customHeight="1">
      <c r="A5270" s="376">
        <v>3116.0</v>
      </c>
      <c r="B5270" s="380" t="s">
        <v>24163</v>
      </c>
      <c r="C5270" s="376" t="s">
        <v>3602</v>
      </c>
      <c r="D5270" s="376" t="s">
        <v>3603</v>
      </c>
      <c r="E5270" s="376" t="s">
        <v>16501</v>
      </c>
      <c r="F5270" s="380"/>
    </row>
    <row r="5271" ht="15.75" customHeight="1">
      <c r="A5271" s="376">
        <v>38166.0</v>
      </c>
      <c r="B5271" s="380" t="s">
        <v>24166</v>
      </c>
      <c r="C5271" s="376" t="s">
        <v>3602</v>
      </c>
      <c r="D5271" s="376" t="s">
        <v>3603</v>
      </c>
      <c r="E5271" s="376" t="s">
        <v>24168</v>
      </c>
      <c r="F5271" s="380"/>
    </row>
    <row r="5272" ht="15.75" customHeight="1">
      <c r="A5272" s="376">
        <v>38108.0</v>
      </c>
      <c r="B5272" s="380" t="s">
        <v>24170</v>
      </c>
      <c r="C5272" s="376" t="s">
        <v>3602</v>
      </c>
      <c r="D5272" s="376" t="s">
        <v>3603</v>
      </c>
      <c r="E5272" s="376" t="s">
        <v>24171</v>
      </c>
      <c r="F5272" s="380"/>
    </row>
    <row r="5273" ht="15.75" customHeight="1">
      <c r="A5273" s="376">
        <v>38087.0</v>
      </c>
      <c r="B5273" s="380" t="s">
        <v>24174</v>
      </c>
      <c r="C5273" s="376" t="s">
        <v>3602</v>
      </c>
      <c r="D5273" s="376" t="s">
        <v>3603</v>
      </c>
      <c r="E5273" s="376" t="s">
        <v>24176</v>
      </c>
      <c r="F5273" s="380"/>
    </row>
    <row r="5274" ht="15.75" customHeight="1">
      <c r="A5274" s="376">
        <v>38109.0</v>
      </c>
      <c r="B5274" s="380" t="s">
        <v>24177</v>
      </c>
      <c r="C5274" s="376" t="s">
        <v>3602</v>
      </c>
      <c r="D5274" s="376" t="s">
        <v>3603</v>
      </c>
      <c r="E5274" s="376" t="s">
        <v>24180</v>
      </c>
      <c r="F5274" s="380"/>
    </row>
    <row r="5275" ht="15.75" customHeight="1">
      <c r="A5275" s="376">
        <v>38088.0</v>
      </c>
      <c r="B5275" s="380" t="s">
        <v>24182</v>
      </c>
      <c r="C5275" s="376" t="s">
        <v>3602</v>
      </c>
      <c r="D5275" s="376" t="s">
        <v>3603</v>
      </c>
      <c r="E5275" s="376" t="s">
        <v>24183</v>
      </c>
      <c r="F5275" s="380"/>
    </row>
    <row r="5276" ht="15.75" customHeight="1">
      <c r="A5276" s="376">
        <v>38110.0</v>
      </c>
      <c r="B5276" s="380" t="s">
        <v>24185</v>
      </c>
      <c r="C5276" s="376" t="s">
        <v>3602</v>
      </c>
      <c r="D5276" s="376" t="s">
        <v>3603</v>
      </c>
      <c r="E5276" s="376" t="s">
        <v>24187</v>
      </c>
      <c r="F5276" s="380"/>
    </row>
    <row r="5277" ht="15.75" customHeight="1">
      <c r="A5277" s="376">
        <v>38089.0</v>
      </c>
      <c r="B5277" s="380" t="s">
        <v>24189</v>
      </c>
      <c r="C5277" s="376" t="s">
        <v>3602</v>
      </c>
      <c r="D5277" s="376" t="s">
        <v>3603</v>
      </c>
      <c r="E5277" s="376" t="s">
        <v>24190</v>
      </c>
      <c r="F5277" s="380"/>
    </row>
    <row r="5278" ht="15.75" customHeight="1">
      <c r="A5278" s="376">
        <v>38111.0</v>
      </c>
      <c r="B5278" s="380" t="s">
        <v>24193</v>
      </c>
      <c r="C5278" s="376" t="s">
        <v>3602</v>
      </c>
      <c r="D5278" s="376" t="s">
        <v>3603</v>
      </c>
      <c r="E5278" s="376" t="s">
        <v>8156</v>
      </c>
      <c r="F5278" s="380"/>
    </row>
    <row r="5279" ht="15.75" customHeight="1">
      <c r="A5279" s="376">
        <v>38090.0</v>
      </c>
      <c r="B5279" s="380" t="s">
        <v>24197</v>
      </c>
      <c r="C5279" s="376" t="s">
        <v>3602</v>
      </c>
      <c r="D5279" s="376" t="s">
        <v>3603</v>
      </c>
      <c r="E5279" s="376" t="s">
        <v>24198</v>
      </c>
      <c r="F5279" s="380"/>
    </row>
    <row r="5280" ht="15.75" customHeight="1">
      <c r="A5280" s="376">
        <v>11786.0</v>
      </c>
      <c r="B5280" s="380" t="s">
        <v>24199</v>
      </c>
      <c r="C5280" s="376" t="s">
        <v>3602</v>
      </c>
      <c r="D5280" s="376" t="s">
        <v>3603</v>
      </c>
      <c r="E5280" s="376" t="s">
        <v>24202</v>
      </c>
      <c r="F5280" s="380"/>
    </row>
    <row r="5281" ht="15.75" customHeight="1">
      <c r="A5281" s="376">
        <v>13726.0</v>
      </c>
      <c r="B5281" s="380" t="s">
        <v>24204</v>
      </c>
      <c r="C5281" s="376" t="s">
        <v>3602</v>
      </c>
      <c r="D5281" s="376" t="s">
        <v>3629</v>
      </c>
      <c r="E5281" s="376" t="s">
        <v>24207</v>
      </c>
      <c r="F5281" s="380"/>
    </row>
    <row r="5282" ht="15.75" customHeight="1">
      <c r="A5282" s="376">
        <v>38400.0</v>
      </c>
      <c r="B5282" s="380" t="s">
        <v>24209</v>
      </c>
      <c r="C5282" s="376" t="s">
        <v>3602</v>
      </c>
      <c r="D5282" s="376" t="s">
        <v>3603</v>
      </c>
      <c r="E5282" s="376" t="s">
        <v>22800</v>
      </c>
      <c r="F5282" s="380"/>
    </row>
    <row r="5283" ht="15.0" customHeight="1">
      <c r="A5283" s="481">
        <v>12627.0</v>
      </c>
      <c r="B5283" s="482" t="s">
        <v>24211</v>
      </c>
      <c r="C5283" s="376" t="s">
        <v>3602</v>
      </c>
      <c r="D5283" s="376" t="s">
        <v>3629</v>
      </c>
      <c r="E5283" s="376" t="s">
        <v>8036</v>
      </c>
      <c r="F5283" s="380"/>
    </row>
    <row r="5284" ht="15.0" customHeight="1">
      <c r="A5284" s="481">
        <v>6138.0</v>
      </c>
      <c r="B5284" s="482" t="s">
        <v>24214</v>
      </c>
      <c r="C5284" s="376" t="s">
        <v>3602</v>
      </c>
      <c r="D5284" s="376" t="s">
        <v>3603</v>
      </c>
      <c r="E5284" s="376" t="s">
        <v>14403</v>
      </c>
      <c r="F5284" s="380"/>
    </row>
    <row r="5285" ht="15.0" customHeight="1">
      <c r="A5285" s="481">
        <v>39996.0</v>
      </c>
      <c r="B5285" s="482" t="s">
        <v>24218</v>
      </c>
      <c r="C5285" s="376" t="s">
        <v>3730</v>
      </c>
      <c r="D5285" s="376" t="s">
        <v>3603</v>
      </c>
      <c r="E5285" s="376" t="s">
        <v>6732</v>
      </c>
      <c r="F5285" s="380"/>
    </row>
    <row r="5286" ht="15.0" customHeight="1">
      <c r="A5286" s="481">
        <v>10478.0</v>
      </c>
      <c r="B5286" s="482" t="s">
        <v>24220</v>
      </c>
      <c r="C5286" s="376" t="s">
        <v>3993</v>
      </c>
      <c r="D5286" s="376" t="s">
        <v>3603</v>
      </c>
      <c r="E5286" s="376" t="s">
        <v>21289</v>
      </c>
      <c r="F5286" s="380"/>
    </row>
    <row r="5287" ht="15.0" customHeight="1">
      <c r="A5287" s="481">
        <v>40514.0</v>
      </c>
      <c r="B5287" s="482" t="s">
        <v>24222</v>
      </c>
      <c r="C5287" s="376" t="s">
        <v>3993</v>
      </c>
      <c r="D5287" s="376" t="s">
        <v>3653</v>
      </c>
      <c r="E5287" s="376" t="s">
        <v>24224</v>
      </c>
      <c r="F5287" s="380"/>
    </row>
    <row r="5288" ht="15.0" customHeight="1">
      <c r="A5288" s="481">
        <v>10475.0</v>
      </c>
      <c r="B5288" s="482" t="s">
        <v>24226</v>
      </c>
      <c r="C5288" s="376" t="s">
        <v>3993</v>
      </c>
      <c r="D5288" s="376" t="s">
        <v>3603</v>
      </c>
      <c r="E5288" s="376" t="s">
        <v>24227</v>
      </c>
      <c r="F5288" s="380"/>
    </row>
    <row r="5289" ht="15.0" customHeight="1">
      <c r="A5289" s="481">
        <v>10481.0</v>
      </c>
      <c r="B5289" s="482" t="s">
        <v>24229</v>
      </c>
      <c r="C5289" s="376" t="s">
        <v>3993</v>
      </c>
      <c r="D5289" s="376" t="s">
        <v>3603</v>
      </c>
      <c r="E5289" s="376" t="s">
        <v>8187</v>
      </c>
      <c r="F5289" s="380"/>
    </row>
    <row r="5290" ht="15.0" customHeight="1">
      <c r="A5290" s="481">
        <v>4031.0</v>
      </c>
      <c r="B5290" s="482" t="s">
        <v>24231</v>
      </c>
      <c r="C5290" s="376" t="s">
        <v>3627</v>
      </c>
      <c r="D5290" s="376" t="s">
        <v>3603</v>
      </c>
      <c r="E5290" s="376" t="s">
        <v>11220</v>
      </c>
      <c r="F5290" s="380"/>
    </row>
    <row r="5291" ht="15.0" customHeight="1">
      <c r="A5291" s="481">
        <v>4030.0</v>
      </c>
      <c r="B5291" s="482" t="s">
        <v>24234</v>
      </c>
      <c r="C5291" s="376" t="s">
        <v>3627</v>
      </c>
      <c r="D5291" s="376" t="s">
        <v>3603</v>
      </c>
      <c r="E5291" s="376" t="s">
        <v>15139</v>
      </c>
      <c r="F5291" s="380"/>
    </row>
    <row r="5292" ht="15.0" customHeight="1">
      <c r="A5292" s="481">
        <v>39399.0</v>
      </c>
      <c r="B5292" s="482" t="s">
        <v>24238</v>
      </c>
      <c r="C5292" s="376" t="s">
        <v>3602</v>
      </c>
      <c r="D5292" s="376" t="s">
        <v>3603</v>
      </c>
      <c r="E5292" s="376" t="s">
        <v>24241</v>
      </c>
      <c r="F5292" s="380"/>
    </row>
    <row r="5293" ht="15.0" customHeight="1">
      <c r="A5293" s="481">
        <v>39400.0</v>
      </c>
      <c r="B5293" s="482" t="s">
        <v>24242</v>
      </c>
      <c r="C5293" s="376" t="s">
        <v>3602</v>
      </c>
      <c r="D5293" s="376" t="s">
        <v>3603</v>
      </c>
      <c r="E5293" s="376" t="s">
        <v>24245</v>
      </c>
      <c r="F5293" s="380"/>
    </row>
    <row r="5294" ht="15.0" customHeight="1">
      <c r="A5294" s="481">
        <v>39401.0</v>
      </c>
      <c r="B5294" s="482" t="s">
        <v>24247</v>
      </c>
      <c r="C5294" s="376" t="s">
        <v>3602</v>
      </c>
      <c r="D5294" s="376" t="s">
        <v>3603</v>
      </c>
      <c r="E5294" s="376" t="s">
        <v>24249</v>
      </c>
      <c r="F5294" s="380"/>
    </row>
    <row r="5295" ht="15.0" customHeight="1">
      <c r="A5295" s="481">
        <v>11652.0</v>
      </c>
      <c r="B5295" s="482" t="s">
        <v>24252</v>
      </c>
      <c r="C5295" s="376" t="s">
        <v>3602</v>
      </c>
      <c r="D5295" s="376" t="s">
        <v>3653</v>
      </c>
      <c r="E5295" s="376" t="s">
        <v>24253</v>
      </c>
      <c r="F5295" s="380"/>
    </row>
    <row r="5296" ht="15.0" customHeight="1">
      <c r="A5296" s="481">
        <v>13896.0</v>
      </c>
      <c r="B5296" s="482" t="s">
        <v>24255</v>
      </c>
      <c r="C5296" s="376" t="s">
        <v>3602</v>
      </c>
      <c r="D5296" s="376" t="s">
        <v>3603</v>
      </c>
      <c r="E5296" s="376" t="s">
        <v>24258</v>
      </c>
      <c r="F5296" s="380"/>
    </row>
    <row r="5297" ht="15.0" customHeight="1">
      <c r="A5297" s="481">
        <v>13475.0</v>
      </c>
      <c r="B5297" s="482" t="s">
        <v>24259</v>
      </c>
      <c r="C5297" s="376" t="s">
        <v>3602</v>
      </c>
      <c r="D5297" s="376" t="s">
        <v>3603</v>
      </c>
      <c r="E5297" s="376" t="s">
        <v>24262</v>
      </c>
      <c r="F5297" s="380"/>
    </row>
    <row r="5298" ht="15.0" customHeight="1">
      <c r="A5298" s="481">
        <v>25971.0</v>
      </c>
      <c r="B5298" s="482" t="s">
        <v>24264</v>
      </c>
      <c r="C5298" s="376" t="s">
        <v>3602</v>
      </c>
      <c r="D5298" s="376" t="s">
        <v>3629</v>
      </c>
      <c r="E5298" s="376" t="s">
        <v>24265</v>
      </c>
      <c r="F5298" s="380"/>
    </row>
    <row r="5299" ht="15.0" customHeight="1">
      <c r="A5299" s="481">
        <v>25970.0</v>
      </c>
      <c r="B5299" s="482" t="s">
        <v>24268</v>
      </c>
      <c r="C5299" s="376" t="s">
        <v>3602</v>
      </c>
      <c r="D5299" s="376" t="s">
        <v>3629</v>
      </c>
      <c r="E5299" s="376" t="s">
        <v>24270</v>
      </c>
      <c r="F5299" s="380"/>
    </row>
    <row r="5300" ht="15.0" customHeight="1">
      <c r="A5300" s="481">
        <v>13476.0</v>
      </c>
      <c r="B5300" s="482" t="s">
        <v>24273</v>
      </c>
      <c r="C5300" s="376" t="s">
        <v>3602</v>
      </c>
      <c r="D5300" s="376" t="s">
        <v>3629</v>
      </c>
      <c r="E5300" s="376" t="s">
        <v>24275</v>
      </c>
      <c r="F5300" s="380"/>
    </row>
    <row r="5301" ht="15.0" customHeight="1">
      <c r="A5301" s="481">
        <v>10488.0</v>
      </c>
      <c r="B5301" s="482" t="s">
        <v>24276</v>
      </c>
      <c r="C5301" s="376" t="s">
        <v>3602</v>
      </c>
      <c r="D5301" s="376" t="s">
        <v>3629</v>
      </c>
      <c r="E5301" s="376" t="s">
        <v>24278</v>
      </c>
      <c r="F5301" s="380"/>
    </row>
    <row r="5302" ht="15.0" customHeight="1">
      <c r="A5302" s="481">
        <v>13606.0</v>
      </c>
      <c r="B5302" s="482" t="s">
        <v>24281</v>
      </c>
      <c r="C5302" s="376" t="s">
        <v>3602</v>
      </c>
      <c r="D5302" s="376" t="s">
        <v>3629</v>
      </c>
      <c r="E5302" s="376" t="s">
        <v>24282</v>
      </c>
      <c r="F5302" s="380"/>
    </row>
    <row r="5303" ht="15.0" customHeight="1">
      <c r="A5303" s="481">
        <v>10489.0</v>
      </c>
      <c r="B5303" s="482" t="s">
        <v>24284</v>
      </c>
      <c r="C5303" s="376" t="s">
        <v>3637</v>
      </c>
      <c r="D5303" s="376" t="s">
        <v>3603</v>
      </c>
      <c r="E5303" s="376" t="s">
        <v>24287</v>
      </c>
      <c r="F5303" s="380"/>
    </row>
    <row r="5304" ht="15.0" customHeight="1">
      <c r="A5304" s="481">
        <v>41073.0</v>
      </c>
      <c r="B5304" s="482" t="s">
        <v>24288</v>
      </c>
      <c r="C5304" s="376" t="s">
        <v>4564</v>
      </c>
      <c r="D5304" s="376" t="s">
        <v>3603</v>
      </c>
      <c r="E5304" s="376" t="s">
        <v>24292</v>
      </c>
      <c r="F5304" s="380"/>
    </row>
    <row r="5305" ht="15.0" customHeight="1">
      <c r="A5305" s="481">
        <v>34391.0</v>
      </c>
      <c r="B5305" s="482" t="s">
        <v>24293</v>
      </c>
      <c r="C5305" s="376" t="s">
        <v>3627</v>
      </c>
      <c r="D5305" s="376" t="s">
        <v>3603</v>
      </c>
      <c r="E5305" s="376" t="s">
        <v>24296</v>
      </c>
      <c r="F5305" s="380"/>
    </row>
    <row r="5306" ht="15.0" customHeight="1">
      <c r="A5306" s="481">
        <v>10496.0</v>
      </c>
      <c r="B5306" s="482" t="s">
        <v>24298</v>
      </c>
      <c r="C5306" s="376" t="s">
        <v>3627</v>
      </c>
      <c r="D5306" s="376" t="s">
        <v>3603</v>
      </c>
      <c r="E5306" s="376" t="s">
        <v>24299</v>
      </c>
      <c r="F5306" s="380"/>
    </row>
    <row r="5307" ht="15.0" customHeight="1">
      <c r="A5307" s="481">
        <v>10497.0</v>
      </c>
      <c r="B5307" s="482" t="s">
        <v>24302</v>
      </c>
      <c r="C5307" s="376" t="s">
        <v>3627</v>
      </c>
      <c r="D5307" s="376" t="s">
        <v>3603</v>
      </c>
      <c r="E5307" s="376" t="s">
        <v>24304</v>
      </c>
      <c r="F5307" s="380"/>
    </row>
    <row r="5308" ht="15.0" customHeight="1">
      <c r="A5308" s="481">
        <v>10504.0</v>
      </c>
      <c r="B5308" s="482" t="s">
        <v>24305</v>
      </c>
      <c r="C5308" s="376" t="s">
        <v>3627</v>
      </c>
      <c r="D5308" s="376" t="s">
        <v>3603</v>
      </c>
      <c r="E5308" s="376" t="s">
        <v>24307</v>
      </c>
      <c r="F5308" s="380"/>
    </row>
    <row r="5309" ht="15.0" customHeight="1">
      <c r="A5309" s="481">
        <v>34390.0</v>
      </c>
      <c r="B5309" s="482" t="s">
        <v>24310</v>
      </c>
      <c r="C5309" s="376" t="s">
        <v>3627</v>
      </c>
      <c r="D5309" s="376" t="s">
        <v>3603</v>
      </c>
      <c r="E5309" s="376" t="s">
        <v>24311</v>
      </c>
      <c r="F5309" s="380"/>
    </row>
    <row r="5310" ht="15.0" customHeight="1">
      <c r="A5310" s="481">
        <v>34389.0</v>
      </c>
      <c r="B5310" s="482" t="s">
        <v>24313</v>
      </c>
      <c r="C5310" s="376" t="s">
        <v>3627</v>
      </c>
      <c r="D5310" s="376" t="s">
        <v>3603</v>
      </c>
      <c r="E5310" s="376" t="s">
        <v>24316</v>
      </c>
      <c r="F5310" s="380"/>
    </row>
    <row r="5311" ht="15.0" customHeight="1">
      <c r="A5311" s="481">
        <v>34388.0</v>
      </c>
      <c r="B5311" s="482" t="s">
        <v>24317</v>
      </c>
      <c r="C5311" s="376" t="s">
        <v>3627</v>
      </c>
      <c r="D5311" s="376" t="s">
        <v>3603</v>
      </c>
      <c r="E5311" s="376" t="s">
        <v>24319</v>
      </c>
      <c r="F5311" s="380"/>
    </row>
    <row r="5312" ht="15.0" customHeight="1">
      <c r="A5312" s="481">
        <v>34387.0</v>
      </c>
      <c r="B5312" s="482" t="s">
        <v>24322</v>
      </c>
      <c r="C5312" s="376" t="s">
        <v>3627</v>
      </c>
      <c r="D5312" s="376" t="s">
        <v>3603</v>
      </c>
      <c r="E5312" s="376" t="s">
        <v>24323</v>
      </c>
      <c r="F5312" s="380"/>
    </row>
    <row r="5313" ht="15.0" customHeight="1">
      <c r="A5313" s="481">
        <v>11188.0</v>
      </c>
      <c r="B5313" s="482" t="s">
        <v>24326</v>
      </c>
      <c r="C5313" s="376" t="s">
        <v>3627</v>
      </c>
      <c r="D5313" s="376" t="s">
        <v>3603</v>
      </c>
      <c r="E5313" s="376" t="s">
        <v>24328</v>
      </c>
      <c r="F5313" s="380"/>
    </row>
    <row r="5314" ht="15.0" customHeight="1">
      <c r="A5314" s="481">
        <v>11189.0</v>
      </c>
      <c r="B5314" s="482" t="s">
        <v>24329</v>
      </c>
      <c r="C5314" s="376" t="s">
        <v>3627</v>
      </c>
      <c r="D5314" s="376" t="s">
        <v>3603</v>
      </c>
      <c r="E5314" s="376" t="s">
        <v>24332</v>
      </c>
      <c r="F5314" s="380"/>
    </row>
    <row r="5315" ht="15.0" customHeight="1">
      <c r="A5315" s="481">
        <v>21107.0</v>
      </c>
      <c r="B5315" s="482" t="s">
        <v>24334</v>
      </c>
      <c r="C5315" s="376" t="s">
        <v>3627</v>
      </c>
      <c r="D5315" s="376" t="s">
        <v>3603</v>
      </c>
      <c r="E5315" s="376" t="s">
        <v>24335</v>
      </c>
      <c r="F5315" s="380"/>
    </row>
    <row r="5316" ht="15.0" customHeight="1">
      <c r="A5316" s="481">
        <v>34386.0</v>
      </c>
      <c r="B5316" s="482" t="s">
        <v>24338</v>
      </c>
      <c r="C5316" s="376" t="s">
        <v>3627</v>
      </c>
      <c r="D5316" s="376" t="s">
        <v>3603</v>
      </c>
      <c r="E5316" s="376" t="s">
        <v>24340</v>
      </c>
      <c r="F5316" s="380"/>
    </row>
    <row r="5317" ht="15.0" customHeight="1">
      <c r="A5317" s="481">
        <v>10490.0</v>
      </c>
      <c r="B5317" s="482" t="s">
        <v>24341</v>
      </c>
      <c r="C5317" s="376" t="s">
        <v>3627</v>
      </c>
      <c r="D5317" s="376" t="s">
        <v>3653</v>
      </c>
      <c r="E5317" s="376" t="s">
        <v>24344</v>
      </c>
      <c r="F5317" s="380"/>
    </row>
    <row r="5318" ht="15.0" customHeight="1">
      <c r="A5318" s="481">
        <v>10492.0</v>
      </c>
      <c r="B5318" s="482" t="s">
        <v>24345</v>
      </c>
      <c r="C5318" s="376" t="s">
        <v>3627</v>
      </c>
      <c r="D5318" s="376" t="s">
        <v>3603</v>
      </c>
      <c r="E5318" s="376" t="s">
        <v>24346</v>
      </c>
      <c r="F5318" s="380"/>
    </row>
    <row r="5319" ht="15.0" customHeight="1">
      <c r="A5319" s="481">
        <v>10493.0</v>
      </c>
      <c r="B5319" s="482" t="s">
        <v>24350</v>
      </c>
      <c r="C5319" s="376" t="s">
        <v>3627</v>
      </c>
      <c r="D5319" s="376" t="s">
        <v>3603</v>
      </c>
      <c r="E5319" s="376" t="s">
        <v>24316</v>
      </c>
      <c r="F5319" s="380"/>
    </row>
    <row r="5320" ht="15.0" customHeight="1">
      <c r="A5320" s="481">
        <v>10491.0</v>
      </c>
      <c r="B5320" s="482" t="s">
        <v>24353</v>
      </c>
      <c r="C5320" s="376" t="s">
        <v>3627</v>
      </c>
      <c r="D5320" s="376" t="s">
        <v>3603</v>
      </c>
      <c r="E5320" s="376" t="s">
        <v>24355</v>
      </c>
      <c r="F5320" s="380"/>
    </row>
    <row r="5321" ht="15.0" customHeight="1">
      <c r="A5321" s="481">
        <v>34385.0</v>
      </c>
      <c r="B5321" s="482" t="s">
        <v>24356</v>
      </c>
      <c r="C5321" s="376" t="s">
        <v>3627</v>
      </c>
      <c r="D5321" s="376" t="s">
        <v>3603</v>
      </c>
      <c r="E5321" s="376" t="s">
        <v>24357</v>
      </c>
      <c r="F5321" s="380"/>
    </row>
    <row r="5322" ht="15.0" customHeight="1">
      <c r="A5322" s="481">
        <v>10499.0</v>
      </c>
      <c r="B5322" s="482" t="s">
        <v>24360</v>
      </c>
      <c r="C5322" s="376" t="s">
        <v>3627</v>
      </c>
      <c r="D5322" s="376" t="s">
        <v>3603</v>
      </c>
      <c r="E5322" s="376" t="s">
        <v>24362</v>
      </c>
      <c r="F5322" s="380"/>
    </row>
    <row r="5323" ht="15.0" customHeight="1">
      <c r="A5323" s="481">
        <v>34384.0</v>
      </c>
      <c r="B5323" s="482" t="s">
        <v>24363</v>
      </c>
      <c r="C5323" s="376" t="s">
        <v>3627</v>
      </c>
      <c r="D5323" s="376" t="s">
        <v>3603</v>
      </c>
      <c r="E5323" s="376" t="s">
        <v>24340</v>
      </c>
      <c r="F5323" s="380"/>
    </row>
    <row r="5324" ht="15.0" customHeight="1">
      <c r="A5324" s="481">
        <v>11185.0</v>
      </c>
      <c r="B5324" s="482" t="s">
        <v>24366</v>
      </c>
      <c r="C5324" s="376" t="s">
        <v>3627</v>
      </c>
      <c r="D5324" s="376" t="s">
        <v>3603</v>
      </c>
      <c r="E5324" s="376" t="s">
        <v>24368</v>
      </c>
      <c r="F5324" s="380"/>
    </row>
    <row r="5325" ht="15.0" customHeight="1">
      <c r="A5325" s="481">
        <v>10507.0</v>
      </c>
      <c r="B5325" s="482" t="s">
        <v>24369</v>
      </c>
      <c r="C5325" s="376" t="s">
        <v>3627</v>
      </c>
      <c r="D5325" s="376" t="s">
        <v>3603</v>
      </c>
      <c r="E5325" s="376" t="s">
        <v>18681</v>
      </c>
      <c r="F5325" s="380"/>
    </row>
    <row r="5326" ht="15.0" customHeight="1">
      <c r="A5326" s="481">
        <v>10505.0</v>
      </c>
      <c r="B5326" s="482" t="s">
        <v>24373</v>
      </c>
      <c r="C5326" s="376" t="s">
        <v>3627</v>
      </c>
      <c r="D5326" s="376" t="s">
        <v>3603</v>
      </c>
      <c r="E5326" s="376" t="s">
        <v>24374</v>
      </c>
      <c r="F5326" s="380"/>
    </row>
    <row r="5327" ht="15.0" customHeight="1">
      <c r="A5327" s="481">
        <v>10506.0</v>
      </c>
      <c r="B5327" s="482" t="s">
        <v>24375</v>
      </c>
      <c r="C5327" s="376" t="s">
        <v>3627</v>
      </c>
      <c r="D5327" s="376" t="s">
        <v>3603</v>
      </c>
      <c r="E5327" s="376" t="s">
        <v>24377</v>
      </c>
      <c r="F5327" s="380"/>
    </row>
    <row r="5328" ht="15.0" customHeight="1">
      <c r="A5328" s="481">
        <v>5031.0</v>
      </c>
      <c r="B5328" s="482" t="s">
        <v>24379</v>
      </c>
      <c r="C5328" s="376" t="s">
        <v>3627</v>
      </c>
      <c r="D5328" s="376" t="s">
        <v>3653</v>
      </c>
      <c r="E5328" s="376" t="s">
        <v>24382</v>
      </c>
      <c r="F5328" s="380"/>
    </row>
    <row r="5329" ht="15.0" customHeight="1">
      <c r="A5329" s="481">
        <v>10502.0</v>
      </c>
      <c r="B5329" s="482" t="s">
        <v>24383</v>
      </c>
      <c r="C5329" s="376" t="s">
        <v>3627</v>
      </c>
      <c r="D5329" s="376" t="s">
        <v>3603</v>
      </c>
      <c r="E5329" s="376" t="s">
        <v>24385</v>
      </c>
      <c r="F5329" s="380"/>
    </row>
    <row r="5330" ht="15.0" customHeight="1">
      <c r="A5330" s="481">
        <v>10501.0</v>
      </c>
      <c r="B5330" s="482" t="s">
        <v>24387</v>
      </c>
      <c r="C5330" s="376" t="s">
        <v>3627</v>
      </c>
      <c r="D5330" s="376" t="s">
        <v>3603</v>
      </c>
      <c r="E5330" s="376" t="s">
        <v>24388</v>
      </c>
      <c r="F5330" s="380"/>
    </row>
    <row r="5331" ht="15.0" customHeight="1">
      <c r="A5331" s="481">
        <v>10503.0</v>
      </c>
      <c r="B5331" s="482" t="s">
        <v>24390</v>
      </c>
      <c r="C5331" s="376" t="s">
        <v>3627</v>
      </c>
      <c r="D5331" s="376" t="s">
        <v>3603</v>
      </c>
      <c r="E5331" s="376" t="s">
        <v>24393</v>
      </c>
      <c r="F5331" s="380"/>
    </row>
    <row r="5332" ht="15.0" customHeight="1">
      <c r="A5332" s="481">
        <v>40270.0</v>
      </c>
      <c r="B5332" s="482" t="s">
        <v>24394</v>
      </c>
      <c r="C5332" s="376" t="s">
        <v>3730</v>
      </c>
      <c r="D5332" s="376" t="s">
        <v>3629</v>
      </c>
      <c r="E5332" s="376" t="s">
        <v>4343</v>
      </c>
      <c r="F5332" s="380"/>
    </row>
    <row r="5333" ht="15.0" customHeight="1">
      <c r="A5333" s="481">
        <v>20213.0</v>
      </c>
      <c r="B5333" s="482" t="s">
        <v>24397</v>
      </c>
      <c r="C5333" s="376" t="s">
        <v>3730</v>
      </c>
      <c r="D5333" s="376" t="s">
        <v>3603</v>
      </c>
      <c r="E5333" s="376" t="s">
        <v>16231</v>
      </c>
      <c r="F5333" s="380"/>
    </row>
    <row r="5334" ht="15.0" customHeight="1">
      <c r="A5334" s="481">
        <v>20211.0</v>
      </c>
      <c r="B5334" s="482" t="s">
        <v>24399</v>
      </c>
      <c r="C5334" s="376" t="s">
        <v>3730</v>
      </c>
      <c r="D5334" s="376" t="s">
        <v>3603</v>
      </c>
      <c r="E5334" s="376" t="s">
        <v>7635</v>
      </c>
      <c r="F5334" s="380"/>
    </row>
    <row r="5335" ht="15.0" customHeight="1">
      <c r="A5335" s="481">
        <v>4472.0</v>
      </c>
      <c r="B5335" s="482" t="s">
        <v>24402</v>
      </c>
      <c r="C5335" s="376" t="s">
        <v>3730</v>
      </c>
      <c r="D5335" s="376" t="s">
        <v>3603</v>
      </c>
      <c r="E5335" s="376" t="s">
        <v>11249</v>
      </c>
      <c r="F5335" s="380"/>
    </row>
    <row r="5336" ht="15.0" customHeight="1">
      <c r="A5336" s="481">
        <v>35272.0</v>
      </c>
      <c r="B5336" s="482" t="s">
        <v>24404</v>
      </c>
      <c r="C5336" s="376" t="s">
        <v>3730</v>
      </c>
      <c r="D5336" s="376" t="s">
        <v>3603</v>
      </c>
      <c r="E5336" s="376" t="s">
        <v>24406</v>
      </c>
      <c r="F5336" s="380"/>
    </row>
    <row r="5337" ht="15.0" customHeight="1">
      <c r="A5337" s="481">
        <v>4448.0</v>
      </c>
      <c r="B5337" s="482" t="s">
        <v>24408</v>
      </c>
      <c r="C5337" s="376" t="s">
        <v>3730</v>
      </c>
      <c r="D5337" s="376" t="s">
        <v>3603</v>
      </c>
      <c r="E5337" s="376" t="s">
        <v>9659</v>
      </c>
      <c r="F5337" s="380"/>
    </row>
    <row r="5338" ht="15.0" customHeight="1">
      <c r="A5338" s="481">
        <v>4425.0</v>
      </c>
      <c r="B5338" s="482" t="s">
        <v>24410</v>
      </c>
      <c r="C5338" s="376" t="s">
        <v>3730</v>
      </c>
      <c r="D5338" s="376" t="s">
        <v>3603</v>
      </c>
      <c r="E5338" s="376" t="s">
        <v>8731</v>
      </c>
      <c r="F5338" s="380"/>
    </row>
    <row r="5339" ht="15.0" customHeight="1">
      <c r="A5339" s="481">
        <v>4481.0</v>
      </c>
      <c r="B5339" s="482" t="s">
        <v>24414</v>
      </c>
      <c r="C5339" s="376" t="s">
        <v>3730</v>
      </c>
      <c r="D5339" s="376" t="s">
        <v>3603</v>
      </c>
      <c r="E5339" s="376" t="s">
        <v>8503</v>
      </c>
      <c r="F5339" s="380"/>
    </row>
    <row r="5340" ht="15.0" customHeight="1">
      <c r="A5340" s="481">
        <v>34345.0</v>
      </c>
      <c r="B5340" s="482" t="s">
        <v>24415</v>
      </c>
      <c r="C5340" s="376" t="s">
        <v>3637</v>
      </c>
      <c r="D5340" s="376" t="s">
        <v>3603</v>
      </c>
      <c r="E5340" s="376" t="s">
        <v>6554</v>
      </c>
      <c r="F5340" s="380"/>
    </row>
    <row r="5341" ht="15.0" customHeight="1">
      <c r="A5341" s="481">
        <v>41096.0</v>
      </c>
      <c r="B5341" s="482" t="s">
        <v>24417</v>
      </c>
      <c r="C5341" s="376" t="s">
        <v>4564</v>
      </c>
      <c r="D5341" s="376" t="s">
        <v>3603</v>
      </c>
      <c r="E5341" s="376" t="s">
        <v>24420</v>
      </c>
      <c r="F5341" s="380"/>
    </row>
    <row r="5342" ht="15.0" customHeight="1">
      <c r="A5342" s="481">
        <v>41776.0</v>
      </c>
      <c r="B5342" s="482" t="s">
        <v>24422</v>
      </c>
      <c r="C5342" s="376" t="s">
        <v>3637</v>
      </c>
      <c r="D5342" s="376" t="s">
        <v>3603</v>
      </c>
      <c r="E5342" s="376" t="s">
        <v>3519</v>
      </c>
      <c r="F5342" s="380"/>
    </row>
    <row r="5343" ht="15.0" customHeight="1">
      <c r="A5343" s="481">
        <v>4487.0</v>
      </c>
      <c r="B5343" s="482" t="s">
        <v>24426</v>
      </c>
      <c r="C5343" s="376" t="s">
        <v>3730</v>
      </c>
      <c r="D5343" s="376" t="s">
        <v>3603</v>
      </c>
      <c r="E5343" s="376" t="s">
        <v>6410</v>
      </c>
      <c r="F5343" s="380"/>
    </row>
    <row r="5344" ht="15.0" customHeight="1">
      <c r="A5344" s="481">
        <v>11157.0</v>
      </c>
      <c r="B5344" s="482" t="s">
        <v>24429</v>
      </c>
      <c r="C5344" s="376" t="s">
        <v>13275</v>
      </c>
      <c r="D5344" s="376" t="s">
        <v>3603</v>
      </c>
      <c r="E5344" s="376" t="s">
        <v>24430</v>
      </c>
      <c r="F5344" s="380"/>
    </row>
  </sheetData>
  <mergeCells count="1">
    <mergeCell ref="A3:F3"/>
  </mergeCells>
  <printOptions/>
  <pageMargins bottom="0.787401575" footer="0.0" header="0.0" left="0.511811024" right="0.511811024" top="0.7874015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33.0"/>
    <col customWidth="1" min="3" max="3" width="8.71"/>
    <col customWidth="1" min="4" max="4" width="13.14"/>
    <col customWidth="1" min="5" max="5" width="18.0"/>
    <col customWidth="1" min="6" max="6" width="10.29"/>
    <col customWidth="1" min="7" max="7" width="9.29"/>
    <col customWidth="1" min="8" max="8" width="10.29"/>
    <col customWidth="1" min="9" max="9" width="20.57"/>
    <col customWidth="1" min="10" max="12" width="9.29"/>
    <col customWidth="1" min="13" max="13" width="16.0"/>
    <col customWidth="1" min="14" max="16" width="9.29"/>
    <col customWidth="1" min="17" max="17" width="10.29"/>
    <col customWidth="1" min="18" max="18" width="11.14"/>
    <col customWidth="1" min="19" max="26" width="8.71"/>
  </cols>
  <sheetData>
    <row r="1" ht="15.0" customHeight="1">
      <c r="A1" s="492" t="str">
        <f>[14]RESUMO!B1</f>
        <v>#ERROR!</v>
      </c>
      <c r="B1" s="8"/>
      <c r="C1" s="8"/>
      <c r="D1" s="8"/>
      <c r="E1" s="8"/>
      <c r="F1" s="8"/>
      <c r="G1" s="8"/>
      <c r="H1" s="8"/>
      <c r="I1" s="8"/>
      <c r="J1" s="8"/>
      <c r="K1" s="8"/>
      <c r="L1" s="8"/>
      <c r="M1" s="8"/>
      <c r="N1" s="8"/>
      <c r="O1" s="8"/>
      <c r="P1" s="8"/>
      <c r="Q1" s="10"/>
    </row>
    <row r="2" ht="15.0" customHeight="1">
      <c r="A2" s="493"/>
      <c r="Q2" s="494"/>
    </row>
    <row r="3" ht="18.75" customHeight="1">
      <c r="A3" s="493"/>
      <c r="Q3" s="494"/>
    </row>
    <row r="4" ht="18.75" customHeight="1">
      <c r="A4" s="493"/>
      <c r="Q4" s="494"/>
    </row>
    <row r="5">
      <c r="A5" s="495"/>
      <c r="B5" s="496"/>
      <c r="C5" s="496"/>
      <c r="D5" s="496"/>
      <c r="E5" s="496"/>
      <c r="F5" s="496"/>
      <c r="G5" s="496"/>
      <c r="H5" s="496"/>
      <c r="I5" s="496"/>
      <c r="J5" s="496"/>
      <c r="K5" s="496"/>
      <c r="L5" s="496"/>
      <c r="M5" s="496"/>
      <c r="N5" s="496"/>
      <c r="O5" s="496"/>
      <c r="P5" s="496"/>
      <c r="Q5" s="497"/>
    </row>
    <row r="6">
      <c r="A6" s="498" t="s">
        <v>6807</v>
      </c>
      <c r="B6" s="499"/>
      <c r="C6" s="499"/>
      <c r="D6" s="499"/>
      <c r="E6" s="499"/>
      <c r="F6" s="499"/>
      <c r="G6" s="499"/>
      <c r="H6" s="499"/>
      <c r="I6" s="499"/>
      <c r="J6" s="499"/>
      <c r="K6" s="499"/>
      <c r="L6" s="499"/>
      <c r="M6" s="499"/>
      <c r="N6" s="499"/>
      <c r="O6" s="499"/>
      <c r="P6" s="499"/>
      <c r="Q6" s="500"/>
    </row>
    <row r="7" ht="15.75" customHeight="1">
      <c r="A7" s="501" t="s">
        <v>5</v>
      </c>
      <c r="B7" s="502" t="s">
        <v>6842</v>
      </c>
      <c r="C7" s="502" t="s">
        <v>18</v>
      </c>
      <c r="D7" s="503" t="s">
        <v>6852</v>
      </c>
      <c r="E7" s="504" t="s">
        <v>6861</v>
      </c>
      <c r="F7" s="278"/>
      <c r="G7" s="278"/>
      <c r="H7" s="278"/>
      <c r="I7" s="278"/>
      <c r="J7" s="278"/>
      <c r="K7" s="278"/>
      <c r="L7" s="278"/>
      <c r="M7" s="278"/>
      <c r="N7" s="280"/>
      <c r="O7" s="505"/>
      <c r="P7" s="505"/>
      <c r="Q7" s="506" t="s">
        <v>6886</v>
      </c>
    </row>
    <row r="8" ht="45.75" customHeight="1">
      <c r="A8" s="232"/>
      <c r="B8" s="233"/>
      <c r="C8" s="233"/>
      <c r="D8" s="507"/>
      <c r="E8" s="508" t="s">
        <v>6907</v>
      </c>
      <c r="F8" s="509" t="s">
        <v>6914</v>
      </c>
      <c r="G8" s="509" t="s">
        <v>6925</v>
      </c>
      <c r="H8" s="509" t="s">
        <v>23</v>
      </c>
      <c r="I8" s="508" t="s">
        <v>6931</v>
      </c>
      <c r="J8" s="509" t="s">
        <v>6932</v>
      </c>
      <c r="K8" s="509" t="s">
        <v>6925</v>
      </c>
      <c r="L8" s="509" t="s">
        <v>23</v>
      </c>
      <c r="M8" s="508" t="s">
        <v>6939</v>
      </c>
      <c r="N8" s="509" t="s">
        <v>6943</v>
      </c>
      <c r="O8" s="509" t="s">
        <v>6925</v>
      </c>
      <c r="P8" s="509" t="s">
        <v>23</v>
      </c>
      <c r="Q8" s="510"/>
    </row>
    <row r="9" ht="122.25" customHeight="1">
      <c r="A9" s="511" t="s">
        <v>6952</v>
      </c>
      <c r="B9" s="512" t="str">
        <f>'ARQ-COMP'!E226</f>
        <v>MANUTENÇÃO DE AR-CONDICIONADO SPLIT - SERVIÇOS A SEREM REALIZADOS: VERIFICAÇÃO DO FUNCIONAMENTO CORRETO DOS APARELHOS EXISTENTES, TROCA E/OU LIMPEZA DOS FILTROS DE AR, HIGIENIZAR TODOS AS SAÍDAS DE AR, ANALISAR TODAS AS CONEXÕES E CONFERIR AS CONDIÇÕES DA PEÇAS METÁLICAS E TUBULAÇÕES. </v>
      </c>
      <c r="C9" s="513" t="s">
        <v>433</v>
      </c>
      <c r="D9" s="514">
        <v>1.0</v>
      </c>
      <c r="E9" s="515" t="s">
        <v>6993</v>
      </c>
      <c r="F9" s="516">
        <v>3890.0</v>
      </c>
      <c r="G9" s="516">
        <v>0.0</v>
      </c>
      <c r="H9" s="516">
        <f t="shared" ref="H9:H15" si="1">F9+G9</f>
        <v>3890</v>
      </c>
      <c r="I9" s="515" t="s">
        <v>7019</v>
      </c>
      <c r="J9" s="516">
        <v>4520.0</v>
      </c>
      <c r="K9" s="516">
        <v>0.0</v>
      </c>
      <c r="L9" s="516">
        <f>J9</f>
        <v>4520</v>
      </c>
      <c r="M9" s="515" t="s">
        <v>7027</v>
      </c>
      <c r="N9" s="516">
        <v>4330.0</v>
      </c>
      <c r="O9" s="516">
        <v>0.0</v>
      </c>
      <c r="P9" s="516">
        <f>N9</f>
        <v>4330</v>
      </c>
      <c r="Q9" s="517">
        <f t="shared" ref="Q9:Q15" si="2">AVERAGE(H9,L9,P9)</f>
        <v>4246.666667</v>
      </c>
      <c r="R9" s="166"/>
    </row>
    <row r="10">
      <c r="A10" s="511" t="s">
        <v>7051</v>
      </c>
      <c r="B10" s="512" t="str">
        <f>'ARQ-COMP'!E239</f>
        <v>DUTO FLEXÍVEL DE 150 MM PARA AR-CONDICIONADO </v>
      </c>
      <c r="C10" s="513" t="s">
        <v>7061</v>
      </c>
      <c r="D10" s="514">
        <v>1.0</v>
      </c>
      <c r="E10" s="515" t="s">
        <v>7064</v>
      </c>
      <c r="F10" s="516">
        <v>12.0</v>
      </c>
      <c r="G10" s="516">
        <v>21.49</v>
      </c>
      <c r="H10" s="516">
        <f t="shared" si="1"/>
        <v>33.49</v>
      </c>
      <c r="I10" s="515" t="s">
        <v>7071</v>
      </c>
      <c r="J10" s="516">
        <f>127/10</f>
        <v>12.7</v>
      </c>
      <c r="K10" s="516">
        <v>22.0</v>
      </c>
      <c r="L10" s="516">
        <f t="shared" ref="L10:L15" si="3">J10+K10</f>
        <v>34.7</v>
      </c>
      <c r="M10" s="515" t="s">
        <v>7084</v>
      </c>
      <c r="N10" s="516">
        <f>46/4</f>
        <v>11.5</v>
      </c>
      <c r="O10" s="516">
        <v>23.25</v>
      </c>
      <c r="P10" s="516">
        <f t="shared" ref="P10:P15" si="4">N10+O10</f>
        <v>34.75</v>
      </c>
      <c r="Q10" s="517">
        <f t="shared" si="2"/>
        <v>34.31333333</v>
      </c>
      <c r="R10" s="166"/>
    </row>
    <row r="11">
      <c r="A11" s="511" t="s">
        <v>7103</v>
      </c>
      <c r="B11" s="512" t="s">
        <v>7107</v>
      </c>
      <c r="C11" s="513" t="s">
        <v>433</v>
      </c>
      <c r="D11" s="514">
        <v>1.0</v>
      </c>
      <c r="E11" s="515" t="s">
        <v>7113</v>
      </c>
      <c r="F11" s="516">
        <v>6270.85</v>
      </c>
      <c r="G11" s="516">
        <v>642.71</v>
      </c>
      <c r="H11" s="516">
        <f t="shared" si="1"/>
        <v>6913.56</v>
      </c>
      <c r="I11" s="515" t="s">
        <v>7120</v>
      </c>
      <c r="J11" s="516">
        <v>4581.0</v>
      </c>
      <c r="K11" s="516">
        <v>699.0</v>
      </c>
      <c r="L11" s="516">
        <f t="shared" si="3"/>
        <v>5280</v>
      </c>
      <c r="M11" s="515" t="s">
        <v>7064</v>
      </c>
      <c r="N11" s="516">
        <v>5161.11</v>
      </c>
      <c r="O11" s="516">
        <v>89.9</v>
      </c>
      <c r="P11" s="516">
        <f t="shared" si="4"/>
        <v>5251.01</v>
      </c>
      <c r="Q11" s="517">
        <f t="shared" si="2"/>
        <v>5814.856667</v>
      </c>
      <c r="R11" s="166"/>
    </row>
    <row r="12" ht="78.75" customHeight="1">
      <c r="A12" s="511" t="s">
        <v>7139</v>
      </c>
      <c r="B12" s="512" t="s">
        <v>7141</v>
      </c>
      <c r="C12" s="513" t="s">
        <v>433</v>
      </c>
      <c r="D12" s="514">
        <v>1.0</v>
      </c>
      <c r="E12" s="515" t="s">
        <v>7064</v>
      </c>
      <c r="F12" s="516">
        <v>1357.03</v>
      </c>
      <c r="G12" s="516">
        <v>0.0</v>
      </c>
      <c r="H12" s="516">
        <f t="shared" si="1"/>
        <v>1357.03</v>
      </c>
      <c r="I12" s="515" t="s">
        <v>7151</v>
      </c>
      <c r="J12" s="516">
        <v>1375.6</v>
      </c>
      <c r="K12" s="516">
        <v>0.0</v>
      </c>
      <c r="L12" s="516">
        <f t="shared" si="3"/>
        <v>1375.6</v>
      </c>
      <c r="M12" s="515" t="s">
        <v>7158</v>
      </c>
      <c r="N12" s="516">
        <v>1330.09</v>
      </c>
      <c r="O12" s="516">
        <v>0.0</v>
      </c>
      <c r="P12" s="516">
        <f t="shared" si="4"/>
        <v>1330.09</v>
      </c>
      <c r="Q12" s="517">
        <f t="shared" si="2"/>
        <v>1354.24</v>
      </c>
      <c r="R12" s="166"/>
    </row>
    <row r="13">
      <c r="A13" s="511" t="s">
        <v>7167</v>
      </c>
      <c r="B13" s="512" t="s">
        <v>7170</v>
      </c>
      <c r="C13" s="513" t="s">
        <v>433</v>
      </c>
      <c r="D13" s="514">
        <v>1.0</v>
      </c>
      <c r="E13" s="515" t="s">
        <v>7120</v>
      </c>
      <c r="F13" s="516">
        <v>969.03</v>
      </c>
      <c r="G13" s="516">
        <v>0.0</v>
      </c>
      <c r="H13" s="516">
        <f t="shared" si="1"/>
        <v>969.03</v>
      </c>
      <c r="I13" s="515" t="s">
        <v>7064</v>
      </c>
      <c r="J13" s="516">
        <v>997.49</v>
      </c>
      <c r="K13" s="516">
        <v>0.0</v>
      </c>
      <c r="L13" s="516">
        <f t="shared" si="3"/>
        <v>997.49</v>
      </c>
      <c r="M13" s="515" t="s">
        <v>7120</v>
      </c>
      <c r="N13" s="516">
        <v>1099.0</v>
      </c>
      <c r="O13" s="516">
        <v>0.0</v>
      </c>
      <c r="P13" s="516">
        <f t="shared" si="4"/>
        <v>1099</v>
      </c>
      <c r="Q13" s="517">
        <f t="shared" si="2"/>
        <v>1021.84</v>
      </c>
      <c r="R13" s="166"/>
    </row>
    <row r="14">
      <c r="A14" s="511" t="s">
        <v>7193</v>
      </c>
      <c r="B14" s="512" t="s">
        <v>7196</v>
      </c>
      <c r="C14" s="513" t="s">
        <v>433</v>
      </c>
      <c r="D14" s="514">
        <v>1.0</v>
      </c>
      <c r="E14" s="515" t="s">
        <v>7200</v>
      </c>
      <c r="F14" s="516">
        <v>75.0</v>
      </c>
      <c r="G14" s="516">
        <v>0.0</v>
      </c>
      <c r="H14" s="516">
        <f t="shared" si="1"/>
        <v>75</v>
      </c>
      <c r="I14" s="515" t="s">
        <v>7084</v>
      </c>
      <c r="J14" s="516">
        <v>85.9</v>
      </c>
      <c r="K14" s="516">
        <v>0.0</v>
      </c>
      <c r="L14" s="516">
        <f t="shared" si="3"/>
        <v>85.9</v>
      </c>
      <c r="M14" s="515" t="s">
        <v>7064</v>
      </c>
      <c r="N14" s="516">
        <v>139.9</v>
      </c>
      <c r="O14" s="516">
        <v>0.0</v>
      </c>
      <c r="P14" s="516">
        <f t="shared" si="4"/>
        <v>139.9</v>
      </c>
      <c r="Q14" s="517">
        <f t="shared" si="2"/>
        <v>100.2666667</v>
      </c>
      <c r="R14" s="166"/>
    </row>
    <row r="15">
      <c r="A15" s="511" t="s">
        <v>7223</v>
      </c>
      <c r="B15" s="512" t="s">
        <v>7224</v>
      </c>
      <c r="C15" s="513" t="s">
        <v>433</v>
      </c>
      <c r="D15" s="514">
        <v>1.0</v>
      </c>
      <c r="E15" s="515" t="s">
        <v>7228</v>
      </c>
      <c r="F15" s="516">
        <v>469.9</v>
      </c>
      <c r="G15" s="516">
        <v>0.0</v>
      </c>
      <c r="H15" s="516">
        <f t="shared" si="1"/>
        <v>469.9</v>
      </c>
      <c r="I15" s="515" t="s">
        <v>7235</v>
      </c>
      <c r="J15" s="516">
        <v>529.0</v>
      </c>
      <c r="K15" s="516">
        <v>0.0</v>
      </c>
      <c r="L15" s="516">
        <f t="shared" si="3"/>
        <v>529</v>
      </c>
      <c r="M15" s="515" t="s">
        <v>7243</v>
      </c>
      <c r="N15" s="516">
        <v>509.99</v>
      </c>
      <c r="O15" s="516">
        <v>0.0</v>
      </c>
      <c r="P15" s="516">
        <f t="shared" si="4"/>
        <v>509.99</v>
      </c>
      <c r="Q15" s="517">
        <f t="shared" si="2"/>
        <v>502.9633333</v>
      </c>
      <c r="R15" s="166"/>
    </row>
    <row r="18">
      <c r="O18" s="518"/>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1:Q5"/>
    <mergeCell ref="A6:Q6"/>
    <mergeCell ref="A7:A8"/>
    <mergeCell ref="B7:B8"/>
    <mergeCell ref="C7:C8"/>
    <mergeCell ref="D7:D8"/>
    <mergeCell ref="E7:N7"/>
    <mergeCell ref="Q7:Q8"/>
  </mergeCells>
  <printOptions horizontalCentered="1"/>
  <pageMargins bottom="0.3937007874015748" footer="0.0" header="0.0" left="0.31496062992125984" right="0.11811023622047245" top="0.3937007874015748"/>
  <pageSetup paperSize="9" scale="64"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57"/>
    <col customWidth="1" min="2" max="2" width="20.71"/>
    <col customWidth="1" min="3" max="3" width="28.71"/>
    <col customWidth="1" min="4" max="4" width="9.71"/>
    <col customWidth="1" min="5" max="10" width="12.71"/>
    <col customWidth="1" min="11" max="14" width="15.71"/>
    <col customWidth="1" min="15" max="15" width="14.57"/>
    <col customWidth="1" min="16" max="26" width="8.71"/>
  </cols>
  <sheetData>
    <row r="1" ht="12.75" customHeight="1">
      <c r="A1" s="14"/>
      <c r="B1" s="14"/>
      <c r="C1" s="14"/>
      <c r="D1" s="14"/>
      <c r="E1" s="14"/>
      <c r="F1" s="14"/>
      <c r="G1" s="14"/>
      <c r="H1" s="14"/>
      <c r="I1" s="14"/>
      <c r="J1" s="14"/>
      <c r="K1" s="138"/>
      <c r="L1" s="138"/>
      <c r="M1" s="138"/>
      <c r="N1" s="138"/>
      <c r="O1" s="138"/>
      <c r="P1" s="138"/>
      <c r="Q1" s="138"/>
      <c r="R1" s="138"/>
      <c r="S1" s="138"/>
      <c r="T1" s="138"/>
      <c r="U1" s="138"/>
      <c r="V1" s="138"/>
      <c r="W1" s="138"/>
      <c r="X1" s="138"/>
      <c r="Y1" s="138"/>
      <c r="Z1" s="138"/>
    </row>
    <row r="2" ht="12.75" customHeight="1">
      <c r="A2" s="519" t="str">
        <f>GLOBAL!A1</f>
        <v>PREFEITURA MUNICIPAL DE VIANA</v>
      </c>
      <c r="B2" s="6"/>
      <c r="C2" s="6"/>
      <c r="D2" s="6"/>
      <c r="E2" s="6"/>
      <c r="F2" s="6"/>
      <c r="G2" s="6"/>
      <c r="H2" s="6"/>
      <c r="I2" s="6"/>
      <c r="J2" s="9"/>
      <c r="K2" s="138"/>
      <c r="L2" s="138"/>
      <c r="M2" s="138"/>
      <c r="N2" s="138"/>
      <c r="O2" s="138"/>
      <c r="P2" s="138"/>
      <c r="Q2" s="138"/>
      <c r="R2" s="138"/>
      <c r="S2" s="138"/>
      <c r="T2" s="138"/>
      <c r="U2" s="138"/>
      <c r="V2" s="138"/>
      <c r="W2" s="138"/>
      <c r="X2" s="138"/>
      <c r="Y2" s="138"/>
      <c r="Z2" s="138"/>
    </row>
    <row r="3" ht="12.75" customHeight="1">
      <c r="A3" s="520" t="str">
        <f>GLOBAL!C2</f>
        <v>OBRA: REFORMA DO TEATRO MUNICIPAL DE VIANA</v>
      </c>
      <c r="B3" s="6"/>
      <c r="C3" s="6"/>
      <c r="D3" s="6"/>
      <c r="E3" s="6"/>
      <c r="F3" s="6"/>
      <c r="G3" s="6"/>
      <c r="H3" s="6"/>
      <c r="I3" s="6"/>
      <c r="J3" s="9"/>
      <c r="K3" s="138"/>
      <c r="L3" s="138"/>
      <c r="M3" s="138"/>
      <c r="N3" s="138"/>
      <c r="O3" s="138"/>
      <c r="P3" s="138"/>
      <c r="Q3" s="138"/>
      <c r="R3" s="138"/>
      <c r="S3" s="138"/>
      <c r="T3" s="138"/>
      <c r="U3" s="138"/>
      <c r="V3" s="138"/>
      <c r="W3" s="138"/>
      <c r="X3" s="138"/>
      <c r="Y3" s="138"/>
      <c r="Z3" s="138"/>
    </row>
    <row r="4" ht="12.75" customHeight="1">
      <c r="A4" s="520" t="str">
        <f>GLOBAL!C3</f>
        <v/>
      </c>
      <c r="B4" s="6"/>
      <c r="C4" s="6"/>
      <c r="D4" s="6"/>
      <c r="E4" s="6"/>
      <c r="F4" s="6"/>
      <c r="G4" s="6"/>
      <c r="H4" s="6"/>
      <c r="I4" s="6"/>
      <c r="J4" s="9"/>
      <c r="K4" s="138"/>
      <c r="L4" s="138"/>
      <c r="M4" s="138"/>
      <c r="N4" s="138"/>
      <c r="O4" s="138"/>
      <c r="P4" s="138"/>
      <c r="Q4" s="138"/>
      <c r="R4" s="138"/>
      <c r="S4" s="138"/>
      <c r="T4" s="138"/>
      <c r="U4" s="138"/>
      <c r="V4" s="138"/>
      <c r="W4" s="138"/>
      <c r="X4" s="138"/>
      <c r="Y4" s="138"/>
      <c r="Z4" s="138"/>
    </row>
    <row r="5" ht="12.75" customHeight="1">
      <c r="A5" s="14"/>
      <c r="B5" s="14"/>
      <c r="C5" s="14"/>
      <c r="D5" s="14"/>
      <c r="E5" s="14"/>
      <c r="F5" s="14"/>
      <c r="G5" s="14"/>
      <c r="H5" s="14"/>
      <c r="I5" s="14"/>
      <c r="J5" s="14"/>
      <c r="K5" s="138"/>
      <c r="L5" s="138"/>
      <c r="M5" s="138"/>
      <c r="N5" s="138"/>
      <c r="O5" s="138"/>
      <c r="P5" s="138"/>
      <c r="Q5" s="138"/>
      <c r="R5" s="138"/>
      <c r="S5" s="138"/>
      <c r="T5" s="138"/>
      <c r="U5" s="138"/>
      <c r="V5" s="138"/>
      <c r="W5" s="138"/>
      <c r="X5" s="138"/>
      <c r="Y5" s="138"/>
      <c r="Z5" s="138"/>
    </row>
    <row r="6" ht="15.0" customHeight="1">
      <c r="A6" s="521"/>
      <c r="B6" s="522"/>
      <c r="C6" s="14"/>
      <c r="D6" s="14"/>
      <c r="E6" s="522"/>
      <c r="F6" s="14"/>
      <c r="G6" s="523"/>
      <c r="H6" s="523"/>
      <c r="I6" s="524" t="s">
        <v>7477</v>
      </c>
      <c r="J6" s="23"/>
      <c r="K6" s="525"/>
      <c r="L6" s="526"/>
      <c r="M6" s="526"/>
      <c r="N6" s="138"/>
      <c r="O6" s="138"/>
      <c r="P6" s="138"/>
      <c r="Q6" s="138"/>
      <c r="R6" s="138"/>
      <c r="S6" s="138"/>
      <c r="T6" s="138"/>
      <c r="U6" s="138"/>
      <c r="V6" s="138"/>
      <c r="W6" s="138"/>
      <c r="X6" s="138"/>
      <c r="Y6" s="138"/>
      <c r="Z6" s="138"/>
    </row>
    <row r="7" ht="15.0" customHeight="1">
      <c r="A7" s="521"/>
      <c r="B7" s="522"/>
      <c r="C7" s="527" t="s">
        <v>7502</v>
      </c>
      <c r="D7" s="6"/>
      <c r="E7" s="6"/>
      <c r="F7" s="6"/>
      <c r="G7" s="6"/>
      <c r="H7" s="23"/>
      <c r="I7" s="528" t="s">
        <v>7511</v>
      </c>
      <c r="J7" s="213"/>
      <c r="K7" s="525"/>
      <c r="L7" s="526"/>
      <c r="M7" s="526"/>
      <c r="N7" s="138"/>
      <c r="O7" s="138"/>
      <c r="P7" s="138"/>
      <c r="Q7" s="138"/>
      <c r="R7" s="138"/>
      <c r="S7" s="138"/>
      <c r="T7" s="138"/>
      <c r="U7" s="138"/>
      <c r="V7" s="138"/>
      <c r="W7" s="138"/>
      <c r="X7" s="138"/>
      <c r="Y7" s="138"/>
      <c r="Z7" s="138"/>
    </row>
    <row r="8" ht="12.75" customHeight="1">
      <c r="A8" s="521"/>
      <c r="B8" s="522"/>
      <c r="C8" s="522"/>
      <c r="D8" s="522"/>
      <c r="E8" s="522"/>
      <c r="F8" s="522"/>
      <c r="G8" s="522"/>
      <c r="H8" s="522"/>
      <c r="I8" s="522"/>
      <c r="J8" s="522"/>
      <c r="K8" s="525"/>
      <c r="L8" s="526"/>
      <c r="M8" s="526"/>
      <c r="N8" s="138"/>
      <c r="O8" s="138"/>
      <c r="P8" s="138"/>
      <c r="Q8" s="138"/>
      <c r="R8" s="138"/>
      <c r="S8" s="138"/>
      <c r="T8" s="138"/>
      <c r="U8" s="138"/>
      <c r="V8" s="138"/>
      <c r="W8" s="138"/>
      <c r="X8" s="138"/>
      <c r="Y8" s="138"/>
      <c r="Z8" s="138"/>
    </row>
    <row r="9" ht="12.75" customHeight="1">
      <c r="A9" s="521"/>
      <c r="B9" s="529" t="s">
        <v>7540</v>
      </c>
      <c r="C9" s="529" t="s">
        <v>7548</v>
      </c>
      <c r="D9" s="14"/>
      <c r="E9" s="14"/>
      <c r="F9" s="14"/>
      <c r="G9" s="530"/>
      <c r="H9" s="530"/>
      <c r="I9" s="530"/>
      <c r="J9" s="531"/>
      <c r="K9" s="532"/>
      <c r="L9" s="23"/>
      <c r="M9" s="532"/>
      <c r="N9" s="6"/>
      <c r="O9" s="23"/>
      <c r="P9" s="138"/>
      <c r="Q9" s="138"/>
      <c r="R9" s="138"/>
      <c r="S9" s="138"/>
      <c r="T9" s="138"/>
      <c r="U9" s="138"/>
      <c r="V9" s="138"/>
      <c r="W9" s="138"/>
      <c r="X9" s="138"/>
      <c r="Y9" s="138"/>
      <c r="Z9" s="138"/>
    </row>
    <row r="10" ht="12.75" customHeight="1">
      <c r="A10" s="521"/>
      <c r="B10" s="533">
        <v>0.0</v>
      </c>
      <c r="C10" s="534" t="s">
        <v>0</v>
      </c>
      <c r="D10" s="535"/>
      <c r="E10" s="535"/>
      <c r="F10" s="535"/>
      <c r="G10" s="536"/>
      <c r="H10" s="536"/>
      <c r="I10" s="536"/>
      <c r="J10" s="537"/>
      <c r="K10" s="538"/>
      <c r="L10" s="213"/>
      <c r="M10" s="538"/>
      <c r="N10" s="539"/>
      <c r="O10" s="213"/>
      <c r="P10" s="138"/>
      <c r="Q10" s="138"/>
      <c r="R10" s="138"/>
      <c r="S10" s="138"/>
      <c r="T10" s="138"/>
      <c r="U10" s="138"/>
      <c r="V10" s="138"/>
      <c r="W10" s="138"/>
      <c r="X10" s="138"/>
      <c r="Y10" s="138"/>
      <c r="Z10" s="138"/>
    </row>
    <row r="11" ht="12.75" customHeight="1">
      <c r="A11" s="521"/>
      <c r="B11" s="530"/>
      <c r="C11" s="14"/>
      <c r="D11" s="14"/>
      <c r="E11" s="14"/>
      <c r="F11" s="14"/>
      <c r="G11" s="530"/>
      <c r="H11" s="530"/>
      <c r="I11" s="530"/>
      <c r="J11" s="530"/>
      <c r="K11" s="530"/>
      <c r="L11" s="540"/>
      <c r="M11" s="540"/>
      <c r="N11" s="530"/>
      <c r="O11" s="530"/>
      <c r="P11" s="138"/>
      <c r="Q11" s="138"/>
      <c r="R11" s="138"/>
      <c r="S11" s="138"/>
      <c r="T11" s="138"/>
      <c r="U11" s="138"/>
      <c r="V11" s="138"/>
      <c r="W11" s="138"/>
      <c r="X11" s="138"/>
      <c r="Y11" s="138"/>
      <c r="Z11" s="138"/>
    </row>
    <row r="12" ht="12.75" customHeight="1">
      <c r="A12" s="521"/>
      <c r="B12" s="529" t="s">
        <v>7673</v>
      </c>
      <c r="C12" s="14"/>
      <c r="D12" s="14"/>
      <c r="E12" s="14"/>
      <c r="F12" s="14"/>
      <c r="G12" s="530"/>
      <c r="H12" s="530"/>
      <c r="I12" s="541" t="s">
        <v>7684</v>
      </c>
      <c r="J12" s="23"/>
      <c r="K12" s="532"/>
      <c r="L12" s="23"/>
      <c r="M12" s="532"/>
      <c r="N12" s="6"/>
      <c r="O12" s="23"/>
      <c r="P12" s="138"/>
      <c r="Q12" s="138"/>
      <c r="R12" s="138"/>
      <c r="S12" s="138"/>
      <c r="T12" s="138"/>
      <c r="U12" s="138"/>
      <c r="V12" s="138"/>
      <c r="W12" s="138"/>
      <c r="X12" s="138"/>
      <c r="Y12" s="138"/>
      <c r="Z12" s="138"/>
    </row>
    <row r="13" ht="12.75" customHeight="1">
      <c r="A13" s="521"/>
      <c r="B13" s="534" t="str">
        <f>GLOBAL!C2</f>
        <v>OBRA: REFORMA DO TEATRO MUNICIPAL DE VIANA</v>
      </c>
      <c r="C13" s="535"/>
      <c r="D13" s="535"/>
      <c r="E13" s="535"/>
      <c r="F13" s="535"/>
      <c r="G13" s="542"/>
      <c r="H13" s="542"/>
      <c r="I13" s="543" t="s">
        <v>7719</v>
      </c>
      <c r="J13" s="213"/>
      <c r="K13" s="544"/>
      <c r="L13" s="213"/>
      <c r="M13" s="544"/>
      <c r="N13" s="539"/>
      <c r="O13" s="213"/>
      <c r="P13" s="138"/>
      <c r="Q13" s="138"/>
      <c r="R13" s="138"/>
      <c r="S13" s="138"/>
      <c r="T13" s="138"/>
      <c r="U13" s="138"/>
      <c r="V13" s="138"/>
      <c r="W13" s="138"/>
      <c r="X13" s="138"/>
      <c r="Y13" s="138"/>
      <c r="Z13" s="138"/>
    </row>
    <row r="14" ht="15.0" customHeight="1">
      <c r="A14" s="521"/>
      <c r="B14" s="530"/>
      <c r="C14" s="530"/>
      <c r="D14" s="530"/>
      <c r="E14" s="545"/>
      <c r="F14" s="530"/>
      <c r="G14" s="530"/>
      <c r="H14" s="530"/>
      <c r="I14" s="530"/>
      <c r="J14" s="530"/>
      <c r="K14" s="525"/>
      <c r="L14" s="526"/>
      <c r="M14" s="526"/>
      <c r="N14" s="138"/>
      <c r="O14" s="138"/>
      <c r="P14" s="138"/>
      <c r="Q14" s="138"/>
      <c r="R14" s="138"/>
      <c r="S14" s="138"/>
      <c r="T14" s="138"/>
      <c r="U14" s="138"/>
      <c r="V14" s="138"/>
      <c r="W14" s="138"/>
      <c r="X14" s="138"/>
      <c r="Y14" s="138"/>
      <c r="Z14" s="138"/>
    </row>
    <row r="15" ht="18.0" customHeight="1">
      <c r="A15" s="521"/>
      <c r="B15" s="546" t="s">
        <v>7768</v>
      </c>
      <c r="C15" s="45"/>
      <c r="D15" s="45"/>
      <c r="E15" s="45"/>
      <c r="F15" s="45"/>
      <c r="G15" s="45"/>
      <c r="H15" s="47"/>
      <c r="I15" s="547">
        <v>1.0</v>
      </c>
      <c r="J15" s="47"/>
      <c r="K15" s="525"/>
      <c r="L15" s="526"/>
      <c r="M15" s="526"/>
      <c r="N15" s="138"/>
      <c r="O15" s="138"/>
      <c r="P15" s="138"/>
      <c r="Q15" s="138"/>
      <c r="R15" s="138"/>
      <c r="S15" s="138"/>
      <c r="T15" s="138"/>
      <c r="U15" s="138"/>
      <c r="V15" s="138"/>
      <c r="W15" s="138"/>
      <c r="X15" s="138"/>
      <c r="Y15" s="138"/>
      <c r="Z15" s="138"/>
    </row>
    <row r="16" ht="18.0" customHeight="1">
      <c r="A16" s="521"/>
      <c r="B16" s="546" t="s">
        <v>7798</v>
      </c>
      <c r="C16" s="45"/>
      <c r="D16" s="45"/>
      <c r="E16" s="45"/>
      <c r="F16" s="45"/>
      <c r="G16" s="45"/>
      <c r="H16" s="47"/>
      <c r="I16" s="547">
        <v>0.05</v>
      </c>
      <c r="J16" s="47"/>
      <c r="K16" s="525"/>
      <c r="L16" s="526"/>
      <c r="M16" s="526"/>
      <c r="N16" s="138"/>
      <c r="O16" s="138"/>
      <c r="P16" s="138"/>
      <c r="Q16" s="138"/>
      <c r="R16" s="138"/>
      <c r="S16" s="138"/>
      <c r="T16" s="138"/>
      <c r="U16" s="138"/>
      <c r="V16" s="138"/>
      <c r="W16" s="138"/>
      <c r="X16" s="138"/>
      <c r="Y16" s="138"/>
      <c r="Z16" s="138"/>
    </row>
    <row r="17" ht="15.0" customHeight="1">
      <c r="A17" s="521"/>
      <c r="B17" s="530"/>
      <c r="C17" s="530"/>
      <c r="D17" s="530"/>
      <c r="E17" s="545"/>
      <c r="F17" s="530"/>
      <c r="G17" s="530"/>
      <c r="H17" s="530"/>
      <c r="I17" s="530"/>
      <c r="J17" s="530"/>
      <c r="K17" s="525"/>
      <c r="L17" s="526"/>
      <c r="M17" s="526"/>
      <c r="N17" s="138"/>
      <c r="O17" s="138"/>
      <c r="P17" s="138"/>
      <c r="Q17" s="138"/>
      <c r="R17" s="138"/>
      <c r="S17" s="138"/>
      <c r="T17" s="138"/>
      <c r="U17" s="138"/>
      <c r="V17" s="138"/>
      <c r="W17" s="138"/>
      <c r="X17" s="138"/>
      <c r="Y17" s="138"/>
      <c r="Z17" s="138"/>
    </row>
    <row r="18" ht="12.75" customHeight="1">
      <c r="A18" s="521"/>
      <c r="B18" s="548" t="s">
        <v>7833</v>
      </c>
      <c r="C18" s="549"/>
      <c r="D18" s="550"/>
      <c r="E18" s="551" t="s">
        <v>7846</v>
      </c>
      <c r="F18" s="551" t="s">
        <v>7854</v>
      </c>
      <c r="G18" s="551" t="s">
        <v>7857</v>
      </c>
      <c r="H18" s="552" t="s">
        <v>7860</v>
      </c>
      <c r="I18" s="45"/>
      <c r="J18" s="47"/>
      <c r="K18" s="553" t="s">
        <v>7871</v>
      </c>
      <c r="L18" s="554" t="s">
        <v>7876</v>
      </c>
      <c r="M18" s="554" t="s">
        <v>7878</v>
      </c>
      <c r="N18" s="138"/>
      <c r="O18" s="138"/>
      <c r="P18" s="138"/>
      <c r="Q18" s="138"/>
      <c r="R18" s="138"/>
      <c r="S18" s="138"/>
      <c r="T18" s="138"/>
      <c r="U18" s="138"/>
      <c r="V18" s="138"/>
      <c r="W18" s="138"/>
      <c r="X18" s="138"/>
      <c r="Y18" s="138"/>
      <c r="Z18" s="138"/>
    </row>
    <row r="19" ht="12.75" customHeight="1">
      <c r="A19" s="521"/>
      <c r="B19" s="555"/>
      <c r="C19" s="496"/>
      <c r="D19" s="556"/>
      <c r="E19" s="233"/>
      <c r="F19" s="233"/>
      <c r="G19" s="233"/>
      <c r="H19" s="557" t="s">
        <v>7897</v>
      </c>
      <c r="I19" s="557" t="s">
        <v>7903</v>
      </c>
      <c r="J19" s="557" t="s">
        <v>7906</v>
      </c>
      <c r="K19" s="553"/>
      <c r="L19" s="554"/>
      <c r="M19" s="554"/>
      <c r="N19" s="138"/>
      <c r="O19" s="138"/>
      <c r="P19" s="138"/>
      <c r="Q19" s="138"/>
      <c r="R19" s="138"/>
      <c r="S19" s="138"/>
      <c r="T19" s="138"/>
      <c r="U19" s="138"/>
      <c r="V19" s="138"/>
      <c r="W19" s="138"/>
      <c r="X19" s="138"/>
      <c r="Y19" s="138"/>
      <c r="Z19" s="138"/>
    </row>
    <row r="20" ht="30.0" customHeight="1">
      <c r="A20" s="521"/>
      <c r="B20" s="546" t="s">
        <v>7917</v>
      </c>
      <c r="C20" s="45"/>
      <c r="D20" s="47"/>
      <c r="E20" s="558" t="s">
        <v>7920</v>
      </c>
      <c r="F20" s="559">
        <v>0.0271</v>
      </c>
      <c r="G20" s="560" t="s">
        <v>7936</v>
      </c>
      <c r="H20" s="560">
        <v>0.038</v>
      </c>
      <c r="I20" s="560">
        <v>0.0401</v>
      </c>
      <c r="J20" s="560">
        <v>0.0467</v>
      </c>
      <c r="K20" s="561" t="str">
        <f t="shared" ref="K20:K24" si="2">IF(OR(F20&lt;L20,F20&gt;M20),"NÃO","SIM")</f>
        <v>#REF!</v>
      </c>
      <c r="L20" s="562" t="str">
        <f t="shared" ref="L20:M20" si="1">#REF!</f>
        <v>#REF!</v>
      </c>
      <c r="M20" s="563" t="str">
        <f t="shared" si="1"/>
        <v>#REF!</v>
      </c>
      <c r="N20" s="138"/>
      <c r="O20" s="138"/>
      <c r="P20" s="138"/>
      <c r="Q20" s="138"/>
      <c r="R20" s="138"/>
      <c r="S20" s="138"/>
      <c r="T20" s="138"/>
      <c r="U20" s="138"/>
      <c r="V20" s="138"/>
      <c r="W20" s="138"/>
      <c r="X20" s="138"/>
      <c r="Y20" s="138"/>
      <c r="Z20" s="138"/>
    </row>
    <row r="21" ht="30.0" customHeight="1">
      <c r="A21" s="521"/>
      <c r="B21" s="546" t="s">
        <v>7983</v>
      </c>
      <c r="C21" s="45"/>
      <c r="D21" s="47"/>
      <c r="E21" s="558" t="s">
        <v>7988</v>
      </c>
      <c r="F21" s="559">
        <v>0.008</v>
      </c>
      <c r="G21" s="560" t="s">
        <v>7936</v>
      </c>
      <c r="H21" s="560">
        <v>0.0032</v>
      </c>
      <c r="I21" s="560">
        <v>0.004</v>
      </c>
      <c r="J21" s="560">
        <v>0.0074</v>
      </c>
      <c r="K21" s="561" t="str">
        <f t="shared" si="2"/>
        <v>#REF!</v>
      </c>
      <c r="L21" s="564" t="str">
        <f t="shared" ref="L21:M21" si="3">#REF!</f>
        <v>#REF!</v>
      </c>
      <c r="M21" s="565" t="str">
        <f t="shared" si="3"/>
        <v>#REF!</v>
      </c>
      <c r="N21" s="138"/>
      <c r="O21" s="138"/>
      <c r="P21" s="138"/>
      <c r="Q21" s="138"/>
      <c r="R21" s="138"/>
      <c r="S21" s="138"/>
      <c r="T21" s="138"/>
      <c r="U21" s="138"/>
      <c r="V21" s="138"/>
      <c r="W21" s="138"/>
      <c r="X21" s="138"/>
      <c r="Y21" s="138"/>
      <c r="Z21" s="138"/>
    </row>
    <row r="22" ht="30.0" customHeight="1">
      <c r="A22" s="521"/>
      <c r="B22" s="546" t="s">
        <v>8020</v>
      </c>
      <c r="C22" s="45"/>
      <c r="D22" s="47"/>
      <c r="E22" s="558" t="s">
        <v>8025</v>
      </c>
      <c r="F22" s="559">
        <v>0.0099</v>
      </c>
      <c r="G22" s="560" t="s">
        <v>7936</v>
      </c>
      <c r="H22" s="560">
        <v>0.005</v>
      </c>
      <c r="I22" s="560">
        <v>0.0056</v>
      </c>
      <c r="J22" s="560">
        <v>0.0097</v>
      </c>
      <c r="K22" s="561" t="str">
        <f t="shared" si="2"/>
        <v>#REF!</v>
      </c>
      <c r="L22" s="564" t="str">
        <f t="shared" ref="L22:M22" si="4">#REF!</f>
        <v>#REF!</v>
      </c>
      <c r="M22" s="565" t="str">
        <f t="shared" si="4"/>
        <v>#REF!</v>
      </c>
      <c r="N22" s="138"/>
      <c r="O22" s="138"/>
      <c r="P22" s="138"/>
      <c r="Q22" s="138"/>
      <c r="R22" s="138"/>
      <c r="S22" s="138"/>
      <c r="T22" s="138"/>
      <c r="U22" s="138"/>
      <c r="V22" s="138"/>
      <c r="W22" s="138"/>
      <c r="X22" s="138"/>
      <c r="Y22" s="138"/>
      <c r="Z22" s="138"/>
    </row>
    <row r="23" ht="30.0" customHeight="1">
      <c r="A23" s="521"/>
      <c r="B23" s="546" t="s">
        <v>8049</v>
      </c>
      <c r="C23" s="45"/>
      <c r="D23" s="47"/>
      <c r="E23" s="558" t="s">
        <v>8054</v>
      </c>
      <c r="F23" s="559">
        <v>0.006</v>
      </c>
      <c r="G23" s="560" t="s">
        <v>7936</v>
      </c>
      <c r="H23" s="560">
        <v>0.0102</v>
      </c>
      <c r="I23" s="560">
        <v>0.0111</v>
      </c>
      <c r="J23" s="560">
        <v>0.0121</v>
      </c>
      <c r="K23" s="561" t="str">
        <f t="shared" si="2"/>
        <v>#REF!</v>
      </c>
      <c r="L23" s="564" t="str">
        <f t="shared" ref="L23:M23" si="5">#REF!</f>
        <v>#REF!</v>
      </c>
      <c r="M23" s="565" t="str">
        <f t="shared" si="5"/>
        <v>#REF!</v>
      </c>
      <c r="N23" s="138"/>
      <c r="O23" s="138"/>
      <c r="P23" s="138"/>
      <c r="Q23" s="138"/>
      <c r="R23" s="138"/>
      <c r="S23" s="138"/>
      <c r="T23" s="138"/>
      <c r="U23" s="138"/>
      <c r="V23" s="138"/>
      <c r="W23" s="138"/>
      <c r="X23" s="138"/>
      <c r="Y23" s="138"/>
      <c r="Z23" s="138"/>
    </row>
    <row r="24" ht="30.0" customHeight="1">
      <c r="A24" s="521"/>
      <c r="B24" s="546" t="s">
        <v>8072</v>
      </c>
      <c r="C24" s="45"/>
      <c r="D24" s="47"/>
      <c r="E24" s="558" t="s">
        <v>1979</v>
      </c>
      <c r="F24" s="559">
        <v>0.0545</v>
      </c>
      <c r="G24" s="560" t="s">
        <v>7936</v>
      </c>
      <c r="H24" s="560">
        <v>0.0664</v>
      </c>
      <c r="I24" s="560">
        <v>0.073</v>
      </c>
      <c r="J24" s="560">
        <v>0.0869</v>
      </c>
      <c r="K24" s="561" t="str">
        <f t="shared" si="2"/>
        <v>#REF!</v>
      </c>
      <c r="L24" s="566" t="str">
        <f t="shared" ref="L24:M24" si="6">#REF!</f>
        <v>#REF!</v>
      </c>
      <c r="M24" s="567" t="str">
        <f t="shared" si="6"/>
        <v>#REF!</v>
      </c>
      <c r="N24" s="138"/>
      <c r="O24" s="138"/>
      <c r="P24" s="138"/>
      <c r="Q24" s="138"/>
      <c r="R24" s="138"/>
      <c r="S24" s="138"/>
      <c r="T24" s="138"/>
      <c r="U24" s="138"/>
      <c r="V24" s="138"/>
      <c r="W24" s="138"/>
      <c r="X24" s="138"/>
      <c r="Y24" s="138"/>
      <c r="Z24" s="138"/>
    </row>
    <row r="25" ht="30.0" customHeight="1">
      <c r="A25" s="521"/>
      <c r="B25" s="546" t="s">
        <v>8108</v>
      </c>
      <c r="C25" s="45"/>
      <c r="D25" s="47"/>
      <c r="E25" s="558" t="s">
        <v>8112</v>
      </c>
      <c r="F25" s="559">
        <v>0.0365</v>
      </c>
      <c r="G25" s="560" t="s">
        <v>7936</v>
      </c>
      <c r="H25" s="560">
        <v>0.0365</v>
      </c>
      <c r="I25" s="560">
        <v>0.0365</v>
      </c>
      <c r="J25" s="560">
        <v>0.0365</v>
      </c>
      <c r="K25" s="561"/>
      <c r="L25" s="568" t="s">
        <v>8119</v>
      </c>
      <c r="M25" s="550"/>
      <c r="N25" s="138"/>
      <c r="O25" s="138"/>
      <c r="P25" s="138"/>
      <c r="Q25" s="138"/>
      <c r="R25" s="138"/>
      <c r="S25" s="138"/>
      <c r="T25" s="138"/>
      <c r="U25" s="138"/>
      <c r="V25" s="138"/>
      <c r="W25" s="138"/>
      <c r="X25" s="138"/>
      <c r="Y25" s="138"/>
      <c r="Z25" s="138"/>
    </row>
    <row r="26" ht="30.0" customHeight="1">
      <c r="A26" s="521"/>
      <c r="B26" s="546" t="s">
        <v>8128</v>
      </c>
      <c r="C26" s="45"/>
      <c r="D26" s="47"/>
      <c r="E26" s="558" t="s">
        <v>8130</v>
      </c>
      <c r="F26" s="560">
        <v>0.05</v>
      </c>
      <c r="G26" s="560" t="s">
        <v>7936</v>
      </c>
      <c r="H26" s="560">
        <v>0.0</v>
      </c>
      <c r="I26" s="560">
        <v>0.025</v>
      </c>
      <c r="J26" s="560">
        <v>0.05</v>
      </c>
      <c r="K26" s="561"/>
      <c r="L26" s="569"/>
      <c r="M26" s="570"/>
      <c r="N26" s="138"/>
      <c r="O26" s="138"/>
      <c r="P26" s="138"/>
      <c r="Q26" s="138"/>
      <c r="R26" s="138"/>
      <c r="S26" s="138"/>
      <c r="T26" s="138"/>
      <c r="U26" s="138"/>
      <c r="V26" s="138"/>
      <c r="W26" s="138"/>
      <c r="X26" s="138"/>
      <c r="Y26" s="138"/>
      <c r="Z26" s="138"/>
    </row>
    <row r="27" ht="30.0" customHeight="1">
      <c r="A27" s="521"/>
      <c r="B27" s="571" t="s">
        <v>8150</v>
      </c>
      <c r="C27" s="45"/>
      <c r="D27" s="47"/>
      <c r="E27" s="558" t="s">
        <v>8162</v>
      </c>
      <c r="F27" s="560">
        <v>0.045</v>
      </c>
      <c r="G27" s="572" t="s">
        <v>8167</v>
      </c>
      <c r="H27" s="560">
        <v>0.0</v>
      </c>
      <c r="I27" s="560">
        <v>0.045</v>
      </c>
      <c r="J27" s="560">
        <v>0.045</v>
      </c>
      <c r="K27" s="561"/>
      <c r="L27" s="569"/>
      <c r="M27" s="570"/>
      <c r="N27" s="138"/>
      <c r="O27" s="138"/>
      <c r="P27" s="138"/>
      <c r="Q27" s="138"/>
      <c r="R27" s="138"/>
      <c r="S27" s="138"/>
      <c r="T27" s="138"/>
      <c r="U27" s="138"/>
      <c r="V27" s="138"/>
      <c r="W27" s="138"/>
      <c r="X27" s="138"/>
      <c r="Y27" s="138"/>
      <c r="Z27" s="138"/>
    </row>
    <row r="28" ht="30.0" customHeight="1">
      <c r="A28" s="521"/>
      <c r="B28" s="546" t="s">
        <v>8186</v>
      </c>
      <c r="C28" s="45"/>
      <c r="D28" s="47"/>
      <c r="E28" s="558" t="s">
        <v>8192</v>
      </c>
      <c r="F28" s="560">
        <v>0.2135</v>
      </c>
      <c r="G28" s="572" t="s">
        <v>8167</v>
      </c>
      <c r="H28" s="560">
        <v>0.196</v>
      </c>
      <c r="I28" s="560">
        <v>0.2097</v>
      </c>
      <c r="J28" s="560">
        <v>0.2423</v>
      </c>
      <c r="K28" s="561"/>
      <c r="L28" s="555"/>
      <c r="M28" s="556"/>
      <c r="N28" s="138"/>
      <c r="O28" s="138"/>
      <c r="P28" s="138"/>
      <c r="Q28" s="138"/>
      <c r="R28" s="138"/>
      <c r="S28" s="138"/>
      <c r="T28" s="138"/>
      <c r="U28" s="138"/>
      <c r="V28" s="138"/>
      <c r="W28" s="138"/>
      <c r="X28" s="138"/>
      <c r="Y28" s="138"/>
      <c r="Z28" s="138"/>
    </row>
    <row r="29" ht="34.5" customHeight="1">
      <c r="A29" s="521"/>
      <c r="B29" s="573" t="s">
        <v>8214</v>
      </c>
      <c r="C29" s="45"/>
      <c r="D29" s="574"/>
      <c r="E29" s="575" t="s">
        <v>8230</v>
      </c>
      <c r="F29" s="576">
        <v>0.2764</v>
      </c>
      <c r="G29" s="577" t="s">
        <v>8167</v>
      </c>
      <c r="H29" s="578"/>
      <c r="I29" s="45"/>
      <c r="J29" s="47"/>
      <c r="K29" s="561" t="str">
        <f>IF(#REF!=" - Fornecimento de Materiais e Equipamentos (Aquisição direta)","SIM",IF(OR(AI8&lt;#REF!,AI8&gt;#REF!),"NÃO","SIM"))</f>
        <v>#REF!</v>
      </c>
      <c r="L29" s="579"/>
      <c r="M29" s="579"/>
      <c r="N29" s="138"/>
      <c r="O29" s="138"/>
      <c r="P29" s="138"/>
      <c r="Q29" s="138"/>
      <c r="R29" s="138"/>
      <c r="S29" s="138"/>
      <c r="T29" s="138"/>
      <c r="U29" s="138"/>
      <c r="V29" s="138"/>
      <c r="W29" s="138"/>
      <c r="X29" s="138"/>
      <c r="Y29" s="138"/>
      <c r="Z29" s="138"/>
    </row>
    <row r="30" ht="12.75" customHeight="1">
      <c r="A30" s="521"/>
      <c r="B30" s="522"/>
      <c r="C30" s="522"/>
      <c r="D30" s="522"/>
      <c r="E30" s="522"/>
      <c r="F30" s="522"/>
      <c r="G30" s="522"/>
      <c r="H30" s="522"/>
      <c r="I30" s="522"/>
      <c r="J30" s="522"/>
      <c r="K30" s="525"/>
      <c r="L30" s="579"/>
      <c r="M30" s="579"/>
      <c r="N30" s="138"/>
      <c r="O30" s="138"/>
      <c r="P30" s="138"/>
      <c r="Q30" s="138"/>
      <c r="R30" s="138"/>
      <c r="S30" s="138"/>
      <c r="T30" s="138"/>
      <c r="U30" s="138"/>
      <c r="V30" s="138"/>
      <c r="W30" s="138"/>
      <c r="X30" s="138"/>
      <c r="Y30" s="138"/>
      <c r="Z30" s="138"/>
    </row>
    <row r="31" ht="12.75" customHeight="1">
      <c r="A31" s="521"/>
      <c r="B31" s="580" t="s">
        <v>8303</v>
      </c>
      <c r="C31" s="6"/>
      <c r="D31" s="6"/>
      <c r="E31" s="6"/>
      <c r="F31" s="6"/>
      <c r="G31" s="6"/>
      <c r="H31" s="6"/>
      <c r="I31" s="6"/>
      <c r="J31" s="9"/>
      <c r="K31" s="525"/>
      <c r="L31" s="581"/>
      <c r="M31" s="581"/>
      <c r="N31" s="138"/>
      <c r="O31" s="138"/>
      <c r="P31" s="138"/>
      <c r="Q31" s="138"/>
      <c r="R31" s="138"/>
      <c r="S31" s="138"/>
      <c r="T31" s="138"/>
      <c r="U31" s="138"/>
      <c r="V31" s="138"/>
      <c r="W31" s="138"/>
      <c r="X31" s="138"/>
      <c r="Y31" s="138"/>
      <c r="Z31" s="138"/>
    </row>
    <row r="32" ht="12.75" customHeight="1">
      <c r="A32" s="521"/>
      <c r="B32" s="522"/>
      <c r="C32" s="522"/>
      <c r="D32" s="522"/>
      <c r="E32" s="522"/>
      <c r="F32" s="522"/>
      <c r="G32" s="522"/>
      <c r="H32" s="522"/>
      <c r="I32" s="522"/>
      <c r="J32" s="522"/>
      <c r="K32" s="525"/>
      <c r="L32" s="526"/>
      <c r="M32" s="526"/>
      <c r="N32" s="138"/>
      <c r="O32" s="138"/>
      <c r="P32" s="138"/>
      <c r="Q32" s="138"/>
      <c r="R32" s="138"/>
      <c r="S32" s="138"/>
      <c r="T32" s="138"/>
      <c r="U32" s="138"/>
      <c r="V32" s="138"/>
      <c r="W32" s="138"/>
      <c r="X32" s="138"/>
      <c r="Y32" s="138"/>
      <c r="Z32" s="138"/>
    </row>
    <row r="33" ht="12.75" customHeight="1">
      <c r="A33" s="582"/>
      <c r="B33" s="583"/>
      <c r="C33" s="583"/>
      <c r="D33" s="583"/>
      <c r="E33" s="583"/>
      <c r="F33" s="583"/>
      <c r="G33" s="584"/>
      <c r="H33" s="584"/>
      <c r="I33" s="584"/>
      <c r="J33" s="584"/>
      <c r="K33" s="526"/>
      <c r="L33" s="526"/>
      <c r="M33" s="526"/>
      <c r="N33" s="138"/>
      <c r="O33" s="138"/>
      <c r="P33" s="138"/>
      <c r="Q33" s="138"/>
      <c r="R33" s="138"/>
      <c r="S33" s="138"/>
      <c r="T33" s="138"/>
      <c r="U33" s="138"/>
      <c r="V33" s="138"/>
      <c r="W33" s="138"/>
      <c r="X33" s="138"/>
      <c r="Y33" s="138"/>
      <c r="Z33" s="138"/>
    </row>
    <row r="34" ht="12.75" customHeight="1">
      <c r="A34" s="582"/>
      <c r="B34" s="583"/>
      <c r="C34" s="583"/>
      <c r="D34" s="583"/>
      <c r="E34" s="583"/>
      <c r="F34" s="583"/>
      <c r="G34" s="583"/>
      <c r="H34" s="583"/>
      <c r="I34" s="583"/>
      <c r="J34" s="583"/>
      <c r="K34" s="526"/>
      <c r="L34" s="526"/>
      <c r="M34" s="526"/>
      <c r="N34" s="138"/>
      <c r="O34" s="138"/>
      <c r="P34" s="138"/>
      <c r="Q34" s="138"/>
      <c r="R34" s="138"/>
      <c r="S34" s="138"/>
      <c r="T34" s="138"/>
      <c r="U34" s="138"/>
      <c r="V34" s="138"/>
      <c r="W34" s="138"/>
      <c r="X34" s="138"/>
      <c r="Y34" s="138"/>
      <c r="Z34" s="138"/>
    </row>
    <row r="35" ht="12.75" customHeight="1">
      <c r="A35" s="582"/>
      <c r="B35" s="583"/>
      <c r="C35" s="583"/>
      <c r="D35" s="583"/>
      <c r="E35" s="583"/>
      <c r="F35" s="583"/>
      <c r="G35" s="583"/>
      <c r="H35" s="583"/>
      <c r="I35" s="583"/>
      <c r="J35" s="583"/>
      <c r="K35" s="526"/>
      <c r="L35" s="526"/>
      <c r="M35" s="526"/>
      <c r="N35" s="138"/>
      <c r="O35" s="138"/>
      <c r="P35" s="138"/>
      <c r="Q35" s="138"/>
      <c r="R35" s="138"/>
      <c r="S35" s="138"/>
      <c r="T35" s="138"/>
      <c r="U35" s="138"/>
      <c r="V35" s="138"/>
      <c r="W35" s="138"/>
      <c r="X35" s="138"/>
      <c r="Y35" s="138"/>
      <c r="Z35" s="138"/>
    </row>
    <row r="36" ht="12.75" customHeight="1">
      <c r="A36" s="582"/>
      <c r="B36" s="583"/>
      <c r="C36" s="583"/>
      <c r="D36" s="583"/>
      <c r="E36" s="583"/>
      <c r="F36" s="583"/>
      <c r="G36" s="583"/>
      <c r="H36" s="583"/>
      <c r="I36" s="583"/>
      <c r="J36" s="583"/>
      <c r="K36" s="526"/>
      <c r="L36" s="526"/>
      <c r="M36" s="526"/>
      <c r="N36" s="138"/>
      <c r="O36" s="138"/>
      <c r="P36" s="138"/>
      <c r="Q36" s="138"/>
      <c r="R36" s="138"/>
      <c r="S36" s="138"/>
      <c r="T36" s="138"/>
      <c r="U36" s="138"/>
      <c r="V36" s="138"/>
      <c r="W36" s="138"/>
      <c r="X36" s="138"/>
      <c r="Y36" s="138"/>
      <c r="Z36" s="138"/>
    </row>
    <row r="37" ht="12.75" customHeight="1">
      <c r="A37" s="582"/>
      <c r="B37" s="585" t="s">
        <v>8430</v>
      </c>
      <c r="C37" s="549"/>
      <c r="D37" s="549"/>
      <c r="E37" s="549"/>
      <c r="F37" s="549"/>
      <c r="G37" s="549"/>
      <c r="H37" s="549"/>
      <c r="I37" s="549"/>
      <c r="J37" s="550"/>
      <c r="K37" s="526"/>
      <c r="L37" s="526"/>
      <c r="M37" s="526"/>
      <c r="N37" s="138"/>
      <c r="O37" s="138"/>
      <c r="P37" s="138"/>
      <c r="Q37" s="138"/>
      <c r="R37" s="138"/>
      <c r="S37" s="138"/>
      <c r="T37" s="138"/>
      <c r="U37" s="138"/>
      <c r="V37" s="138"/>
      <c r="W37" s="138"/>
      <c r="X37" s="138"/>
      <c r="Y37" s="138"/>
      <c r="Z37" s="138"/>
    </row>
    <row r="38" ht="12.75" customHeight="1">
      <c r="A38" s="582"/>
      <c r="B38" s="569"/>
      <c r="J38" s="570"/>
      <c r="K38" s="526"/>
      <c r="L38" s="526"/>
      <c r="M38" s="526"/>
      <c r="N38" s="138"/>
      <c r="O38" s="138"/>
      <c r="P38" s="138"/>
      <c r="Q38" s="138"/>
      <c r="R38" s="138"/>
      <c r="S38" s="138"/>
      <c r="T38" s="138"/>
      <c r="U38" s="138"/>
      <c r="V38" s="138"/>
      <c r="W38" s="138"/>
      <c r="X38" s="138"/>
      <c r="Y38" s="138"/>
      <c r="Z38" s="138"/>
    </row>
    <row r="39" ht="12.75" customHeight="1">
      <c r="A39" s="582"/>
      <c r="B39" s="555"/>
      <c r="C39" s="496"/>
      <c r="D39" s="496"/>
      <c r="E39" s="496"/>
      <c r="F39" s="496"/>
      <c r="G39" s="496"/>
      <c r="H39" s="496"/>
      <c r="I39" s="496"/>
      <c r="J39" s="556"/>
      <c r="K39" s="526"/>
      <c r="L39" s="526"/>
      <c r="M39" s="526"/>
      <c r="N39" s="138"/>
      <c r="O39" s="138"/>
      <c r="P39" s="138"/>
      <c r="Q39" s="138"/>
      <c r="R39" s="138"/>
      <c r="S39" s="138"/>
      <c r="T39" s="138"/>
      <c r="U39" s="138"/>
      <c r="V39" s="138"/>
      <c r="W39" s="138"/>
      <c r="X39" s="138"/>
      <c r="Y39" s="138"/>
      <c r="Z39" s="138"/>
    </row>
    <row r="40" ht="12.75" customHeight="1">
      <c r="A40" s="582"/>
      <c r="B40" s="583"/>
      <c r="C40" s="583"/>
      <c r="D40" s="583"/>
      <c r="E40" s="583"/>
      <c r="F40" s="583"/>
      <c r="G40" s="583"/>
      <c r="H40" s="583"/>
      <c r="I40" s="583"/>
      <c r="J40" s="583"/>
      <c r="K40" s="526"/>
      <c r="L40" s="526"/>
      <c r="M40" s="526"/>
      <c r="N40" s="138"/>
      <c r="O40" s="138"/>
      <c r="P40" s="138"/>
      <c r="Q40" s="138"/>
      <c r="R40" s="138"/>
      <c r="S40" s="138"/>
      <c r="T40" s="138"/>
      <c r="U40" s="138"/>
      <c r="V40" s="138"/>
      <c r="W40" s="138"/>
      <c r="X40" s="138"/>
      <c r="Y40" s="138"/>
      <c r="Z40" s="138"/>
    </row>
    <row r="41" ht="12.75" customHeight="1">
      <c r="A41" s="582"/>
      <c r="B41" s="586" t="s">
        <v>8492</v>
      </c>
      <c r="C41" s="587"/>
      <c r="D41" s="587"/>
      <c r="E41" s="587"/>
      <c r="F41" s="587"/>
      <c r="G41" s="540"/>
      <c r="H41" s="540"/>
      <c r="I41" s="540"/>
      <c r="J41" s="540"/>
      <c r="K41" s="526"/>
      <c r="L41" s="526"/>
      <c r="M41" s="526"/>
      <c r="N41" s="138"/>
      <c r="O41" s="138"/>
      <c r="P41" s="138"/>
      <c r="Q41" s="138"/>
      <c r="R41" s="138"/>
      <c r="S41" s="138"/>
      <c r="T41" s="138"/>
      <c r="U41" s="138"/>
      <c r="V41" s="138"/>
      <c r="W41" s="138"/>
      <c r="X41" s="138"/>
      <c r="Y41" s="138"/>
      <c r="Z41" s="138"/>
    </row>
    <row r="42" ht="61.5" customHeight="1">
      <c r="A42" s="582"/>
      <c r="B42" s="588"/>
      <c r="C42" s="45"/>
      <c r="D42" s="45"/>
      <c r="E42" s="45"/>
      <c r="F42" s="45"/>
      <c r="G42" s="45"/>
      <c r="H42" s="45"/>
      <c r="I42" s="45"/>
      <c r="J42" s="47"/>
      <c r="K42" s="526"/>
      <c r="L42" s="526"/>
      <c r="M42" s="526"/>
      <c r="N42" s="138"/>
      <c r="O42" s="138"/>
      <c r="P42" s="138"/>
      <c r="Q42" s="138"/>
      <c r="R42" s="138"/>
      <c r="S42" s="138"/>
      <c r="T42" s="138"/>
      <c r="U42" s="138"/>
      <c r="V42" s="138"/>
      <c r="W42" s="138"/>
      <c r="X42" s="138"/>
      <c r="Y42" s="138"/>
      <c r="Z42" s="138"/>
    </row>
    <row r="43" ht="12.75" customHeight="1">
      <c r="A43" s="582"/>
      <c r="B43" s="589"/>
      <c r="C43" s="540"/>
      <c r="D43" s="540"/>
      <c r="E43" s="540"/>
      <c r="F43" s="540"/>
      <c r="G43" s="540"/>
      <c r="H43" s="540"/>
      <c r="I43" s="540"/>
      <c r="J43" s="540"/>
      <c r="K43" s="526"/>
      <c r="L43" s="526"/>
      <c r="M43" s="526"/>
      <c r="N43" s="138"/>
      <c r="O43" s="138"/>
      <c r="P43" s="138"/>
      <c r="Q43" s="138"/>
      <c r="R43" s="138"/>
      <c r="S43" s="138"/>
      <c r="T43" s="138"/>
      <c r="U43" s="138"/>
      <c r="V43" s="138"/>
      <c r="W43" s="138"/>
      <c r="X43" s="138"/>
      <c r="Y43" s="138"/>
      <c r="Z43" s="138"/>
    </row>
    <row r="44" ht="12.75" customHeight="1">
      <c r="A44" s="582"/>
      <c r="B44" s="589" t="s">
        <v>8568</v>
      </c>
      <c r="C44" s="540"/>
      <c r="D44" s="540"/>
      <c r="E44" s="540"/>
      <c r="F44" s="540"/>
      <c r="G44" s="540"/>
      <c r="H44" s="540"/>
      <c r="I44" s="540" t="s">
        <v>8577</v>
      </c>
      <c r="J44" s="590">
        <v>43903.0</v>
      </c>
      <c r="K44" s="526"/>
      <c r="L44" s="526"/>
      <c r="M44" s="526"/>
      <c r="N44" s="138"/>
      <c r="O44" s="138"/>
      <c r="P44" s="138"/>
      <c r="Q44" s="138"/>
      <c r="R44" s="138"/>
      <c r="S44" s="138"/>
      <c r="T44" s="138"/>
      <c r="U44" s="138"/>
      <c r="V44" s="138"/>
      <c r="W44" s="138"/>
      <c r="X44" s="138"/>
      <c r="Y44" s="138"/>
      <c r="Z44" s="138"/>
    </row>
    <row r="45" ht="12.75" customHeight="1">
      <c r="A45" s="582"/>
      <c r="B45" s="589"/>
      <c r="C45" s="540"/>
      <c r="D45" s="540"/>
      <c r="E45" s="540"/>
      <c r="F45" s="540"/>
      <c r="G45" s="540"/>
      <c r="H45" s="540"/>
      <c r="I45" s="540"/>
      <c r="J45" s="540"/>
      <c r="K45" s="526"/>
      <c r="L45" s="526"/>
      <c r="M45" s="526"/>
      <c r="N45" s="138"/>
      <c r="O45" s="138"/>
      <c r="P45" s="138"/>
      <c r="Q45" s="138"/>
      <c r="R45" s="138"/>
      <c r="S45" s="138"/>
      <c r="T45" s="138"/>
      <c r="U45" s="138"/>
      <c r="V45" s="138"/>
      <c r="W45" s="138"/>
      <c r="X45" s="138"/>
      <c r="Y45" s="138"/>
      <c r="Z45" s="138"/>
    </row>
    <row r="46" ht="12.75" customHeight="1">
      <c r="A46" s="582"/>
      <c r="B46" s="589"/>
      <c r="C46" s="540"/>
      <c r="D46" s="540"/>
      <c r="E46" s="540"/>
      <c r="F46" s="540"/>
      <c r="G46" s="540"/>
      <c r="H46" s="540"/>
      <c r="I46" s="540"/>
      <c r="J46" s="540"/>
      <c r="K46" s="526"/>
      <c r="L46" s="526"/>
      <c r="M46" s="526"/>
      <c r="N46" s="138"/>
      <c r="O46" s="138"/>
      <c r="P46" s="138"/>
      <c r="Q46" s="138"/>
      <c r="R46" s="138"/>
      <c r="S46" s="138"/>
      <c r="T46" s="138"/>
      <c r="U46" s="138"/>
      <c r="V46" s="138"/>
      <c r="W46" s="138"/>
      <c r="X46" s="138"/>
      <c r="Y46" s="138"/>
      <c r="Z46" s="138"/>
    </row>
    <row r="47" ht="12.75" customHeight="1">
      <c r="A47" s="582"/>
      <c r="B47" s="589"/>
      <c r="C47" s="540"/>
      <c r="D47" s="540"/>
      <c r="E47" s="540"/>
      <c r="F47" s="540"/>
      <c r="G47" s="540"/>
      <c r="H47" s="540"/>
      <c r="I47" s="540"/>
      <c r="J47" s="540"/>
      <c r="K47" s="526"/>
      <c r="L47" s="526"/>
      <c r="M47" s="526"/>
      <c r="N47" s="138"/>
      <c r="O47" s="138"/>
      <c r="P47" s="138"/>
      <c r="Q47" s="138"/>
      <c r="R47" s="138"/>
      <c r="S47" s="138"/>
      <c r="T47" s="138"/>
      <c r="U47" s="138"/>
      <c r="V47" s="138"/>
      <c r="W47" s="138"/>
      <c r="X47" s="138"/>
      <c r="Y47" s="138"/>
      <c r="Z47" s="138"/>
    </row>
    <row r="48" ht="12.75" customHeight="1">
      <c r="A48" s="582"/>
      <c r="B48" s="591"/>
      <c r="C48" s="592"/>
      <c r="D48" s="540"/>
      <c r="E48" s="540"/>
      <c r="F48" s="540"/>
      <c r="G48" s="592"/>
      <c r="H48" s="592"/>
      <c r="I48" s="592"/>
      <c r="J48" s="592"/>
      <c r="K48" s="526"/>
      <c r="L48" s="526"/>
      <c r="M48" s="526"/>
      <c r="N48" s="138"/>
      <c r="O48" s="138"/>
      <c r="P48" s="138"/>
      <c r="Q48" s="138"/>
      <c r="R48" s="138"/>
      <c r="S48" s="138"/>
      <c r="T48" s="138"/>
      <c r="U48" s="138"/>
      <c r="V48" s="138"/>
      <c r="W48" s="138"/>
      <c r="X48" s="138"/>
      <c r="Y48" s="138"/>
      <c r="Z48" s="138"/>
    </row>
    <row r="49" ht="15.0" customHeight="1">
      <c r="A49" s="582"/>
      <c r="B49" s="593" t="s">
        <v>8671</v>
      </c>
      <c r="C49" s="594"/>
      <c r="D49" s="522"/>
      <c r="E49" s="540"/>
      <c r="F49" s="540"/>
      <c r="G49" s="580" t="s">
        <v>8691</v>
      </c>
      <c r="H49" s="6"/>
      <c r="I49" s="6"/>
      <c r="J49" s="9"/>
      <c r="K49" s="526"/>
      <c r="L49" s="526"/>
      <c r="M49" s="526"/>
      <c r="N49" s="138"/>
      <c r="O49" s="138"/>
      <c r="P49" s="138"/>
      <c r="Q49" s="138"/>
      <c r="R49" s="138"/>
      <c r="S49" s="138"/>
      <c r="T49" s="138"/>
      <c r="U49" s="138"/>
      <c r="V49" s="138"/>
      <c r="W49" s="138"/>
      <c r="X49" s="138"/>
      <c r="Y49" s="138"/>
      <c r="Z49" s="138"/>
    </row>
    <row r="50" ht="18.0" customHeight="1">
      <c r="A50" s="582"/>
      <c r="B50" s="595" t="s">
        <v>8715</v>
      </c>
      <c r="C50" s="6"/>
      <c r="D50" s="9"/>
      <c r="E50" s="540"/>
      <c r="F50" s="540"/>
      <c r="G50" s="595" t="s">
        <v>8729</v>
      </c>
      <c r="H50" s="6"/>
      <c r="I50" s="6"/>
      <c r="J50" s="9"/>
      <c r="K50" s="526"/>
      <c r="L50" s="526"/>
      <c r="M50" s="526"/>
      <c r="N50" s="138"/>
      <c r="O50" s="138"/>
      <c r="P50" s="138"/>
      <c r="Q50" s="138"/>
      <c r="R50" s="138"/>
      <c r="S50" s="138"/>
      <c r="T50" s="138"/>
      <c r="U50" s="138"/>
      <c r="V50" s="138"/>
      <c r="W50" s="138"/>
      <c r="X50" s="138"/>
      <c r="Y50" s="138"/>
      <c r="Z50" s="138"/>
    </row>
    <row r="51" ht="18.0" customHeight="1">
      <c r="A51" s="582"/>
      <c r="B51" s="595" t="s">
        <v>8741</v>
      </c>
      <c r="C51" s="6"/>
      <c r="D51" s="9"/>
      <c r="E51" s="540"/>
      <c r="F51" s="540"/>
      <c r="G51" s="595" t="s">
        <v>8746</v>
      </c>
      <c r="H51" s="6"/>
      <c r="I51" s="6"/>
      <c r="J51" s="9"/>
      <c r="K51" s="526"/>
      <c r="L51" s="526"/>
      <c r="M51" s="526"/>
      <c r="N51" s="138"/>
      <c r="O51" s="138"/>
      <c r="P51" s="138"/>
      <c r="Q51" s="138"/>
      <c r="R51" s="138"/>
      <c r="S51" s="138"/>
      <c r="T51" s="138"/>
      <c r="U51" s="138"/>
      <c r="V51" s="138"/>
      <c r="W51" s="138"/>
      <c r="X51" s="138"/>
      <c r="Y51" s="138"/>
      <c r="Z51" s="138"/>
    </row>
    <row r="52" ht="18.0" customHeight="1">
      <c r="A52" s="582"/>
      <c r="B52" s="522" t="s">
        <v>8760</v>
      </c>
      <c r="C52" s="596"/>
      <c r="D52" s="597"/>
      <c r="E52" s="598"/>
      <c r="F52" s="598"/>
      <c r="G52" s="522" t="s">
        <v>8780</v>
      </c>
      <c r="H52" s="596"/>
      <c r="I52" s="597"/>
      <c r="J52" s="597"/>
      <c r="K52" s="526"/>
      <c r="L52" s="526"/>
      <c r="M52" s="526"/>
      <c r="N52" s="138"/>
      <c r="O52" s="138"/>
      <c r="P52" s="138"/>
      <c r="Q52" s="138"/>
      <c r="R52" s="138"/>
      <c r="S52" s="138"/>
      <c r="T52" s="138"/>
      <c r="U52" s="138"/>
      <c r="V52" s="138"/>
      <c r="W52" s="138"/>
      <c r="X52" s="138"/>
      <c r="Y52" s="138"/>
      <c r="Z52" s="138"/>
    </row>
    <row r="53" ht="12.75" customHeight="1">
      <c r="A53" s="521"/>
      <c r="B53" s="14"/>
      <c r="C53" s="14"/>
      <c r="D53" s="14"/>
      <c r="E53" s="521"/>
      <c r="F53" s="521"/>
      <c r="G53" s="521"/>
      <c r="H53" s="521"/>
      <c r="I53" s="521"/>
      <c r="J53" s="521"/>
      <c r="K53" s="525"/>
      <c r="L53" s="526"/>
      <c r="M53" s="526"/>
      <c r="N53" s="138"/>
      <c r="O53" s="138"/>
      <c r="P53" s="138"/>
      <c r="Q53" s="138"/>
      <c r="R53" s="138"/>
      <c r="S53" s="138"/>
      <c r="T53" s="138"/>
      <c r="U53" s="138"/>
      <c r="V53" s="138"/>
      <c r="W53" s="138"/>
      <c r="X53" s="138"/>
      <c r="Y53" s="138"/>
      <c r="Z53" s="138"/>
    </row>
    <row r="54" ht="12.75" customHeight="1">
      <c r="A54" s="581"/>
      <c r="B54" s="581"/>
      <c r="C54" s="581"/>
      <c r="D54" s="581"/>
      <c r="E54" s="581"/>
      <c r="F54" s="581"/>
      <c r="G54" s="581"/>
      <c r="H54" s="581"/>
      <c r="I54" s="581"/>
      <c r="J54" s="581"/>
      <c r="K54" s="525"/>
      <c r="L54" s="526"/>
      <c r="M54" s="526"/>
      <c r="N54" s="138"/>
      <c r="O54" s="138"/>
      <c r="P54" s="138"/>
      <c r="Q54" s="138"/>
      <c r="R54" s="138"/>
      <c r="S54" s="138"/>
      <c r="T54" s="138"/>
      <c r="U54" s="138"/>
      <c r="V54" s="138"/>
      <c r="W54" s="138"/>
      <c r="X54" s="138"/>
      <c r="Y54" s="138"/>
      <c r="Z54" s="138"/>
    </row>
    <row r="55" ht="12.75" customHeight="1">
      <c r="A55" s="581"/>
      <c r="B55" s="581"/>
      <c r="C55" s="581"/>
      <c r="D55" s="581"/>
      <c r="E55" s="581"/>
      <c r="F55" s="581"/>
      <c r="G55" s="581"/>
      <c r="H55" s="581"/>
      <c r="I55" s="581"/>
      <c r="J55" s="581"/>
      <c r="K55" s="525"/>
      <c r="L55" s="526"/>
      <c r="M55" s="526"/>
      <c r="N55" s="138"/>
      <c r="O55" s="138"/>
      <c r="P55" s="138"/>
      <c r="Q55" s="138"/>
      <c r="R55" s="138"/>
      <c r="S55" s="138"/>
      <c r="T55" s="138"/>
      <c r="U55" s="138"/>
      <c r="V55" s="138"/>
      <c r="W55" s="138"/>
      <c r="X55" s="138"/>
      <c r="Y55" s="138"/>
      <c r="Z55" s="138"/>
    </row>
    <row r="56" ht="12.75" customHeight="1">
      <c r="A56" s="581"/>
      <c r="B56" s="581"/>
      <c r="C56" s="581"/>
      <c r="D56" s="581"/>
      <c r="E56" s="581"/>
      <c r="F56" s="581"/>
      <c r="G56" s="581"/>
      <c r="H56" s="581"/>
      <c r="I56" s="581"/>
      <c r="J56" s="581"/>
      <c r="K56" s="525"/>
      <c r="L56" s="526"/>
      <c r="M56" s="526"/>
      <c r="N56" s="138"/>
      <c r="O56" s="138"/>
      <c r="P56" s="138"/>
      <c r="Q56" s="138"/>
      <c r="R56" s="138"/>
      <c r="S56" s="138"/>
      <c r="T56" s="138"/>
      <c r="U56" s="138"/>
      <c r="V56" s="138"/>
      <c r="W56" s="138"/>
      <c r="X56" s="138"/>
      <c r="Y56" s="138"/>
      <c r="Z56" s="138"/>
    </row>
    <row r="57" ht="12.75" customHeight="1">
      <c r="A57" s="581"/>
      <c r="B57" s="581"/>
      <c r="C57" s="581"/>
      <c r="D57" s="581"/>
      <c r="E57" s="581"/>
      <c r="F57" s="581"/>
      <c r="G57" s="581"/>
      <c r="H57" s="581"/>
      <c r="I57" s="581"/>
      <c r="J57" s="581"/>
      <c r="K57" s="525"/>
      <c r="L57" s="526"/>
      <c r="M57" s="526"/>
      <c r="N57" s="138"/>
      <c r="O57" s="138"/>
      <c r="P57" s="138"/>
      <c r="Q57" s="138"/>
      <c r="R57" s="138"/>
      <c r="S57" s="138"/>
      <c r="T57" s="138"/>
      <c r="U57" s="138"/>
      <c r="V57" s="138"/>
      <c r="W57" s="138"/>
      <c r="X57" s="138"/>
      <c r="Y57" s="138"/>
      <c r="Z57" s="138"/>
    </row>
    <row r="58" ht="12.75" customHeight="1">
      <c r="A58" s="581"/>
      <c r="B58" s="581"/>
      <c r="C58" s="581"/>
      <c r="D58" s="581"/>
      <c r="E58" s="581"/>
      <c r="F58" s="581"/>
      <c r="G58" s="581"/>
      <c r="H58" s="581"/>
      <c r="I58" s="581"/>
      <c r="J58" s="581"/>
      <c r="K58" s="525"/>
      <c r="L58" s="526"/>
      <c r="M58" s="526"/>
      <c r="N58" s="138"/>
      <c r="O58" s="138"/>
      <c r="P58" s="138"/>
      <c r="Q58" s="138"/>
      <c r="R58" s="138"/>
      <c r="S58" s="138"/>
      <c r="T58" s="138"/>
      <c r="U58" s="138"/>
      <c r="V58" s="138"/>
      <c r="W58" s="138"/>
      <c r="X58" s="138"/>
      <c r="Y58" s="138"/>
      <c r="Z58" s="138"/>
    </row>
    <row r="59" ht="12.75" customHeight="1">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row>
    <row r="60" ht="12.75" customHeight="1">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row>
    <row r="61" ht="12.75" customHeight="1">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row>
    <row r="62" ht="12.75" customHeight="1">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row>
    <row r="63" ht="12.75" customHeight="1">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row>
    <row r="64" ht="12.75" customHeight="1">
      <c r="A64" s="138"/>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row>
    <row r="65" ht="12.75" customHeight="1">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row>
    <row r="66" ht="12.75" customHeight="1">
      <c r="A66" s="138"/>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row>
    <row r="67" ht="12.75" customHeight="1">
      <c r="A67" s="138"/>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c r="Z67" s="138"/>
    </row>
    <row r="68" ht="12.75" customHeight="1">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row>
    <row r="69" ht="12.75" customHeight="1">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138"/>
    </row>
    <row r="70" ht="12.75" customHeight="1">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row>
    <row r="71" ht="12.75" customHeight="1">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row>
    <row r="72" ht="12.75" customHeight="1">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row>
    <row r="73" ht="12.75" customHeight="1">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row>
    <row r="74" ht="12.75" customHeight="1">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row>
    <row r="75" ht="12.75" customHeight="1">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row>
    <row r="76" ht="12.75" customHeight="1">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row>
    <row r="77" ht="12.75" customHeight="1">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row>
    <row r="78" ht="12.75" customHeight="1">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row>
    <row r="79" ht="12.75" customHeight="1">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row>
    <row r="80" ht="12.75" customHeight="1">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row>
    <row r="81" ht="12.75" customHeight="1">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row>
    <row r="82" ht="12.75" customHeight="1">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row>
    <row r="83" ht="12.75" customHeight="1">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row>
    <row r="84" ht="12.75" customHeight="1">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row>
    <row r="85" ht="12.75" customHeight="1">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row>
    <row r="86" ht="12.75" customHeight="1">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row>
    <row r="87" ht="12.75" customHeight="1">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row>
    <row r="88" ht="12.75" customHeight="1">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row>
    <row r="89" ht="12.75" customHeight="1">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row>
    <row r="90" ht="12.75" customHeight="1">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row>
    <row r="91" ht="12.75" customHeight="1">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row>
    <row r="92" ht="12.75" customHeight="1">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row>
    <row r="93" ht="12.75" customHeight="1">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row>
    <row r="94" ht="12.75" customHeight="1">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row>
    <row r="95" ht="12.75" customHeight="1">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row>
    <row r="96" ht="12.75" customHeight="1">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row>
    <row r="97" ht="12.75" customHeight="1">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row>
    <row r="98" ht="12.75" customHeight="1">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row>
    <row r="99" ht="12.75" customHeight="1">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c r="Z99" s="138"/>
    </row>
    <row r="100" ht="12.75" customHeight="1">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row>
    <row r="101" ht="12.75" customHeight="1">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row>
    <row r="102" ht="12.75" customHeight="1">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row>
    <row r="103" ht="12.75" customHeight="1">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row>
    <row r="104" ht="12.75" customHeight="1">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row>
    <row r="105" ht="12.75" customHeight="1">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row>
    <row r="106" ht="12.75" customHeight="1">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row>
    <row r="107" ht="12.75" customHeight="1">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row>
    <row r="108" ht="12.75" customHeight="1">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row>
    <row r="109" ht="12.75" customHeight="1">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row>
    <row r="110" ht="12.75" customHeight="1">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row>
    <row r="111" ht="12.75" customHeight="1">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row>
    <row r="112" ht="12.75" customHeight="1">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row>
    <row r="113" ht="12.75" customHeight="1">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row>
    <row r="114" ht="12.75" customHeight="1">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row>
    <row r="115" ht="12.75" customHeight="1">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row>
    <row r="116" ht="12.75" customHeight="1">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row>
    <row r="117" ht="12.75" customHeight="1">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row>
    <row r="118" ht="12.75" customHeight="1">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row>
    <row r="119" ht="12.75" customHeight="1">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row>
    <row r="120" ht="12.75" customHeight="1">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row>
    <row r="121" ht="12.75" customHeight="1">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row>
    <row r="122" ht="12.75" customHeight="1">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row>
    <row r="123" ht="12.75" customHeight="1">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row>
    <row r="124" ht="12.75" customHeight="1">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row>
    <row r="125" ht="12.75" customHeight="1">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ht="12.75" customHeight="1">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ht="12.75" customHeight="1">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ht="12.75" customHeight="1">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ht="12.75" customHeight="1">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ht="12.75" customHeight="1">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ht="12.75" customHeight="1">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ht="12.75" customHeight="1">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ht="12.75" customHeight="1">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ht="12.75" customHeight="1">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ht="12.75" customHeight="1">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ht="12.75" customHeight="1">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ht="12.75" customHeight="1">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ht="12.75" customHeight="1">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ht="12.75" customHeight="1">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ht="12.75" customHeight="1">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ht="12.75" customHeight="1">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ht="12.75" customHeight="1">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ht="12.75" customHeight="1">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ht="12.75" customHeight="1">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ht="12.75" customHeight="1">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ht="12.75" customHeight="1">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ht="12.75" customHeight="1">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ht="12.75" customHeight="1">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ht="12.75" customHeight="1">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ht="12.75" customHeight="1">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ht="12.75" customHeight="1">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ht="12.75" customHeight="1">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ht="12.75" customHeight="1">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ht="12.75" customHeight="1">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ht="12.75" customHeight="1">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ht="12.75" customHeight="1">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ht="12.75" customHeight="1">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ht="12.75" customHeight="1">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ht="12.75" customHeight="1">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ht="12.75" customHeight="1">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ht="12.75" customHeight="1">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ht="12.75" customHeight="1">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ht="12.75" customHeight="1">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ht="12.75" customHeight="1">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ht="12.75" customHeight="1">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ht="12.75" customHeight="1">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ht="12.75" customHeight="1">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ht="12.75" customHeight="1">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ht="12.75" customHeight="1">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ht="12.75" customHeight="1">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ht="12.75" customHeight="1">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ht="12.75" customHeight="1">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ht="12.75" customHeight="1">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ht="12.75" customHeight="1">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ht="12.75" customHeight="1">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ht="12.75" customHeight="1">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ht="12.75" customHeight="1">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ht="12.75" customHeight="1">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ht="12.75" customHeight="1">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ht="12.75" customHeight="1">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ht="12.75" customHeight="1">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ht="12.75" customHeight="1">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ht="12.75" customHeight="1">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ht="12.75" customHeight="1">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ht="12.75" customHeight="1">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ht="12.75" customHeight="1">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ht="12.75" customHeight="1">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ht="12.75" customHeight="1">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ht="12.75" customHeight="1">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ht="12.75" customHeight="1">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ht="12.75" customHeight="1">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ht="12.75" customHeight="1">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ht="12.75" customHeight="1">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ht="12.75" customHeight="1">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ht="12.75" customHeight="1">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ht="12.75" customHeight="1">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ht="12.75" customHeight="1">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ht="12.75" customHeight="1">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ht="12.75" customHeight="1">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ht="12.75" customHeight="1">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ht="12.75" customHeight="1">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ht="12.75" customHeight="1">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ht="12.75" customHeight="1">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ht="12.75" customHeight="1">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ht="12.75" customHeight="1">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ht="12.75" customHeight="1">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ht="12.75" customHeight="1">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ht="12.75" customHeight="1">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ht="12.75" customHeight="1">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ht="12.75" customHeight="1">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ht="12.75" customHeight="1">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ht="12.75" customHeight="1">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ht="12.75" customHeight="1">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ht="12.75" customHeight="1">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ht="12.75" customHeight="1">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ht="12.75" customHeight="1">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ht="12.75" customHeight="1">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ht="12.75" customHeight="1">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ht="12.75" customHeight="1">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ht="12.75" customHeight="1">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ht="12.75" customHeight="1">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ht="12.75" customHeight="1">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ht="12.75" customHeight="1">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ht="12.75" customHeight="1">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ht="12.75" customHeight="1">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ht="12.75" customHeight="1">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ht="12.75" customHeight="1">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ht="12.75" customHeight="1">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ht="12.75" customHeight="1">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ht="12.75" customHeight="1">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ht="12.75" customHeight="1">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ht="12.75" customHeight="1">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ht="12.75" customHeight="1">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ht="12.75" customHeight="1">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ht="12.75" customHeight="1">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ht="12.75" customHeight="1">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ht="12.75" customHeight="1">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ht="12.75" customHeight="1">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ht="12.75" customHeight="1">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ht="12.75" customHeight="1">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ht="12.75" customHeight="1">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ht="12.75" customHeight="1">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ht="12.75" customHeight="1">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ht="12.75" customHeight="1">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ht="12.75" customHeight="1">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ht="12.75" customHeight="1">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ht="12.75" customHeight="1">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ht="12.75" customHeight="1">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ht="12.75" customHeight="1">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ht="12.75" customHeight="1">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ht="12.75" customHeight="1">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ht="12.75" customHeight="1">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ht="12.75" customHeight="1">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ht="12.75" customHeight="1">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ht="12.75" customHeight="1">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ht="12.75" customHeight="1">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ht="12.75" customHeight="1">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ht="12.75" customHeight="1">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ht="12.75" customHeight="1">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ht="12.75" customHeight="1">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ht="12.75" customHeight="1">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ht="12.75" customHeight="1">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ht="12.75" customHeight="1">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ht="12.75" customHeight="1">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ht="12.75" customHeight="1">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ht="12.75" customHeight="1">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ht="12.75" customHeight="1">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ht="12.75" customHeight="1">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ht="12.75" customHeight="1">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ht="12.75" customHeight="1">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ht="12.75" customHeight="1">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ht="12.75" customHeight="1">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ht="12.75" customHeight="1">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ht="12.75" customHeight="1">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ht="12.75" customHeight="1">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ht="12.75" customHeight="1">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ht="12.75" customHeight="1">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ht="12.75" customHeight="1">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ht="12.75" customHeight="1">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ht="12.75" customHeight="1">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ht="12.75" customHeight="1">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ht="12.75" customHeight="1">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ht="12.75" customHeight="1">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ht="12.75" customHeight="1">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ht="12.75" customHeight="1">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ht="12.75" customHeight="1">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ht="12.75" customHeight="1">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ht="12.75" customHeight="1">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ht="12.75" customHeight="1">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ht="12.75" customHeight="1">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ht="12.75" customHeight="1">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ht="12.75" customHeight="1">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ht="12.75" customHeight="1">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ht="12.75" customHeight="1">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ht="12.75" customHeight="1">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ht="12.75" customHeight="1">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ht="12.75" customHeight="1">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ht="12.75" customHeight="1">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ht="12.75" customHeight="1">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ht="12.75" customHeight="1">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ht="12.75" customHeight="1">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ht="12.75" customHeight="1">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ht="12.75" customHeight="1">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ht="12.75" customHeight="1">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ht="12.75" customHeight="1">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ht="12.75" customHeight="1">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ht="12.75" customHeight="1">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ht="12.75" customHeight="1">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ht="12.75" customHeight="1">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row>
    <row r="310" ht="12.75" customHeight="1">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row>
    <row r="311" ht="12.75" customHeight="1">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row>
    <row r="312" ht="12.75" customHeight="1">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row>
    <row r="313" ht="12.75" customHeight="1">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row>
    <row r="314" ht="12.75" customHeight="1">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row>
    <row r="315" ht="12.75" customHeight="1">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row>
    <row r="316" ht="12.75" customHeight="1">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row>
    <row r="317" ht="12.75" customHeight="1">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row>
    <row r="318" ht="12.75" customHeight="1">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row>
    <row r="319" ht="12.75" customHeight="1">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row>
    <row r="320" ht="12.75" customHeight="1">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row>
    <row r="321" ht="12.75" customHeight="1">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row>
    <row r="322" ht="12.75" customHeight="1">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row>
    <row r="323" ht="12.75" customHeight="1">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row>
    <row r="324" ht="12.75" customHeight="1">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c r="Z324" s="138"/>
    </row>
    <row r="325" ht="12.75" customHeight="1">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row>
    <row r="326" ht="12.75" customHeight="1">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row>
    <row r="327" ht="12.75" customHeight="1">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row>
    <row r="328" ht="12.75" customHeight="1">
      <c r="A328" s="138"/>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c r="Z328" s="138"/>
    </row>
    <row r="329" ht="12.75" customHeight="1">
      <c r="A329" s="138"/>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c r="Z329" s="138"/>
    </row>
    <row r="330" ht="12.75" customHeight="1">
      <c r="A330" s="138"/>
      <c r="B330" s="138"/>
      <c r="C330" s="138"/>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c r="Z330" s="138"/>
    </row>
    <row r="331" ht="12.75" customHeight="1">
      <c r="A331" s="138"/>
      <c r="B331" s="138"/>
      <c r="C331" s="138"/>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row>
    <row r="332" ht="12.75" customHeight="1">
      <c r="A332" s="138"/>
      <c r="B332" s="138"/>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row>
    <row r="333" ht="12.75" customHeight="1">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c r="Z333" s="138"/>
    </row>
    <row r="334" ht="12.75" customHeight="1">
      <c r="A334" s="138"/>
      <c r="B334" s="138"/>
      <c r="C334" s="138"/>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c r="Z334" s="138"/>
    </row>
    <row r="335" ht="12.75" customHeight="1">
      <c r="A335" s="138"/>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c r="Z335" s="138"/>
    </row>
    <row r="336" ht="12.75" customHeight="1">
      <c r="A336" s="138"/>
      <c r="B336" s="138"/>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c r="Z336" s="138"/>
    </row>
    <row r="337" ht="12.75" customHeight="1">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c r="Z337" s="138"/>
    </row>
    <row r="338" ht="12.75" customHeight="1">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c r="Z338" s="138"/>
    </row>
    <row r="339" ht="12.75" customHeight="1">
      <c r="A339" s="138"/>
      <c r="B339" s="138"/>
      <c r="C339" s="138"/>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c r="Z339" s="138"/>
    </row>
    <row r="340" ht="12.75" customHeight="1">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row>
    <row r="341" ht="12.75" customHeight="1">
      <c r="A341" s="138"/>
      <c r="B341" s="138"/>
      <c r="C341" s="138"/>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row>
    <row r="342" ht="12.75" customHeight="1">
      <c r="A342" s="138"/>
      <c r="B342" s="138"/>
      <c r="C342" s="138"/>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c r="Z342" s="138"/>
    </row>
    <row r="343" ht="12.75" customHeight="1">
      <c r="A343" s="138"/>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c r="Z343" s="138"/>
    </row>
    <row r="344" ht="12.75" customHeight="1">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c r="Z344" s="138"/>
    </row>
    <row r="345" ht="12.75" customHeight="1">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c r="Z345" s="138"/>
    </row>
    <row r="346" ht="12.75" customHeight="1">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c r="Z346" s="138"/>
    </row>
    <row r="347" ht="12.75" customHeight="1">
      <c r="A347" s="138"/>
      <c r="B347" s="138"/>
      <c r="C347" s="138"/>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c r="Z347" s="138"/>
    </row>
    <row r="348" ht="12.75" customHeight="1">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row>
    <row r="349" ht="12.75" customHeight="1">
      <c r="A349" s="138"/>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row>
    <row r="350" ht="12.75" customHeight="1">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c r="Z350" s="138"/>
    </row>
    <row r="351" ht="12.75" customHeight="1">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c r="Z351" s="138"/>
    </row>
    <row r="352" ht="12.75" customHeight="1">
      <c r="A352" s="138"/>
      <c r="B352" s="138"/>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c r="Z352" s="138"/>
    </row>
    <row r="353" ht="12.75" customHeight="1">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c r="Z353" s="138"/>
    </row>
    <row r="354" ht="12.75" customHeight="1">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row>
    <row r="355" ht="12.75" customHeight="1">
      <c r="A355" s="138"/>
      <c r="B355" s="138"/>
      <c r="C355" s="138"/>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c r="Z355" s="138"/>
    </row>
    <row r="356" ht="12.75" customHeight="1">
      <c r="A356" s="138"/>
      <c r="B356" s="138"/>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row>
    <row r="357" ht="12.75" customHeight="1">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row>
    <row r="358" ht="12.75" customHeight="1">
      <c r="A358" s="138"/>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c r="Z358" s="138"/>
    </row>
    <row r="359" ht="12.75" customHeight="1">
      <c r="A359" s="138"/>
      <c r="B359" s="138"/>
      <c r="C359" s="138"/>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c r="Z359" s="138"/>
    </row>
    <row r="360" ht="12.75" customHeight="1">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row>
    <row r="361" ht="12.75" customHeight="1">
      <c r="A361" s="138"/>
      <c r="B361" s="138"/>
      <c r="C361" s="138"/>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c r="Z361" s="138"/>
    </row>
    <row r="362" ht="12.75" customHeight="1">
      <c r="A362" s="138"/>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row>
    <row r="363" ht="12.75" customHeight="1">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row>
    <row r="364" ht="12.75" customHeight="1">
      <c r="A364" s="138"/>
      <c r="B364" s="138"/>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c r="Z364" s="138"/>
    </row>
    <row r="365" ht="12.75" customHeight="1">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c r="Z365" s="138"/>
    </row>
    <row r="366" ht="12.75" customHeight="1">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c r="Z366" s="138"/>
    </row>
    <row r="367" ht="12.75" customHeight="1">
      <c r="A367" s="138"/>
      <c r="B367" s="138"/>
      <c r="C367" s="138"/>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c r="Z367" s="138"/>
    </row>
    <row r="368" ht="12.75" customHeight="1">
      <c r="A368" s="138"/>
      <c r="B368" s="138"/>
      <c r="C368" s="138"/>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c r="Z368" s="138"/>
    </row>
    <row r="369" ht="12.75" customHeight="1">
      <c r="A369" s="138"/>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c r="Z369" s="138"/>
    </row>
    <row r="370" ht="12.75" customHeight="1">
      <c r="A370" s="138"/>
      <c r="B370" s="138"/>
      <c r="C370" s="138"/>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c r="Z370" s="138"/>
    </row>
    <row r="371" ht="12.75" customHeight="1">
      <c r="A371" s="138"/>
      <c r="B371" s="138"/>
      <c r="C371" s="138"/>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c r="Z371" s="138"/>
    </row>
    <row r="372" ht="12.75" customHeight="1">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c r="Z372" s="138"/>
    </row>
    <row r="373" ht="12.75" customHeight="1">
      <c r="A373" s="138"/>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c r="Z373" s="138"/>
    </row>
    <row r="374" ht="12.75" customHeight="1">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row>
    <row r="375" ht="12.75" customHeight="1">
      <c r="A375" s="138"/>
      <c r="B375" s="138"/>
      <c r="C375" s="138"/>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c r="Z375" s="138"/>
    </row>
    <row r="376" ht="12.75" customHeight="1">
      <c r="A376" s="138"/>
      <c r="B376" s="138"/>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c r="Z376" s="138"/>
    </row>
    <row r="377" ht="12.75" customHeight="1">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row>
    <row r="378" ht="12.75" customHeight="1">
      <c r="A378" s="138"/>
      <c r="B378" s="138"/>
      <c r="C378" s="138"/>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c r="Z378" s="138"/>
    </row>
    <row r="379" ht="12.75" customHeight="1">
      <c r="A379" s="138"/>
      <c r="B379" s="138"/>
      <c r="C379" s="138"/>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c r="Z379" s="138"/>
    </row>
    <row r="380" ht="12.75" customHeight="1">
      <c r="A380" s="138"/>
      <c r="B380" s="138"/>
      <c r="C380" s="138"/>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c r="Z380" s="138"/>
    </row>
    <row r="381" ht="12.75" customHeight="1">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c r="Z381" s="138"/>
    </row>
    <row r="382" ht="12.75" customHeight="1">
      <c r="A382" s="138"/>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c r="Z382" s="138"/>
    </row>
    <row r="383" ht="12.75" customHeight="1">
      <c r="A383" s="138"/>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row>
    <row r="384" ht="12.75" customHeight="1">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c r="Z384" s="138"/>
    </row>
    <row r="385" ht="12.75" customHeight="1">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c r="Z385" s="138"/>
    </row>
    <row r="386" ht="12.75" customHeight="1">
      <c r="A386" s="138"/>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row>
    <row r="387" ht="12.75" customHeight="1">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c r="Z387" s="138"/>
    </row>
    <row r="388" ht="12.75" customHeight="1">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c r="Z388" s="138"/>
    </row>
    <row r="389" ht="12.75" customHeight="1">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row>
    <row r="390" ht="12.75" customHeight="1">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c r="Z390" s="138"/>
    </row>
    <row r="391" ht="12.75" customHeight="1">
      <c r="A391" s="138"/>
      <c r="B391" s="138"/>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c r="Z391" s="138"/>
    </row>
    <row r="392" ht="12.75" customHeight="1">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row>
    <row r="393" ht="12.75" customHeight="1">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c r="Z393" s="138"/>
    </row>
    <row r="394" ht="12.75" customHeight="1">
      <c r="A394" s="138"/>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c r="Z394" s="138"/>
    </row>
    <row r="395" ht="12.75" customHeight="1">
      <c r="A395" s="138"/>
      <c r="B395" s="138"/>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c r="Z395" s="138"/>
    </row>
    <row r="396" ht="12.75" customHeight="1">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c r="Z396" s="138"/>
    </row>
    <row r="397" ht="12.75" customHeight="1">
      <c r="A397" s="138"/>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c r="Z397" s="138"/>
    </row>
    <row r="398" ht="12.75" customHeight="1">
      <c r="A398" s="138"/>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c r="Z398" s="138"/>
    </row>
    <row r="399" ht="12.75" customHeight="1">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c r="Z399" s="138"/>
    </row>
    <row r="400" ht="12.75" customHeight="1">
      <c r="A400" s="138"/>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c r="Z400" s="138"/>
    </row>
    <row r="401" ht="12.75" customHeight="1">
      <c r="A401" s="138"/>
      <c r="B401" s="138"/>
      <c r="C401" s="138"/>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c r="Z401" s="138"/>
    </row>
    <row r="402" ht="12.75" customHeight="1">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row>
    <row r="403" ht="12.75" customHeight="1">
      <c r="A403" s="138"/>
      <c r="B403" s="138"/>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c r="Z403" s="138"/>
    </row>
    <row r="404" ht="12.75" customHeight="1">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row>
    <row r="405" ht="12.75" customHeight="1">
      <c r="A405" s="138"/>
      <c r="B405" s="138"/>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c r="Z405" s="138"/>
    </row>
    <row r="406" ht="12.75" customHeight="1">
      <c r="A406" s="138"/>
      <c r="B406" s="138"/>
      <c r="C406" s="138"/>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c r="Z406" s="138"/>
    </row>
    <row r="407" ht="12.75" customHeight="1">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c r="Z407" s="138"/>
    </row>
    <row r="408" ht="12.75" customHeight="1">
      <c r="A408" s="138"/>
      <c r="B408" s="138"/>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c r="Z408" s="138"/>
    </row>
    <row r="409" ht="12.75" customHeight="1">
      <c r="A409" s="138"/>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row>
    <row r="410" ht="12.75" customHeight="1">
      <c r="A410" s="138"/>
      <c r="B410" s="138"/>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c r="Z410" s="138"/>
    </row>
    <row r="411" ht="12.75" customHeight="1">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c r="Z411" s="138"/>
    </row>
    <row r="412" ht="12.75" customHeight="1">
      <c r="A412" s="138"/>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c r="Z412" s="138"/>
    </row>
    <row r="413" ht="12.75" customHeight="1">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c r="Z413" s="138"/>
    </row>
    <row r="414" ht="12.75" customHeight="1">
      <c r="A414" s="138"/>
      <c r="B414" s="138"/>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c r="Z414" s="138"/>
    </row>
    <row r="415" ht="12.75" customHeight="1">
      <c r="A415" s="138"/>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c r="Z415" s="138"/>
    </row>
    <row r="416" ht="12.75" customHeight="1">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row>
    <row r="417" ht="12.75" customHeight="1">
      <c r="A417" s="138"/>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c r="Z417" s="138"/>
    </row>
    <row r="418" ht="12.75" customHeight="1">
      <c r="A418" s="138"/>
      <c r="B418" s="138"/>
      <c r="C418" s="138"/>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c r="Z418" s="138"/>
    </row>
    <row r="419" ht="12.75" customHeight="1">
      <c r="A419" s="138"/>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c r="Z419" s="138"/>
    </row>
    <row r="420" ht="12.75" customHeight="1">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row>
    <row r="421" ht="12.75" customHeight="1">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c r="Z421" s="138"/>
    </row>
    <row r="422" ht="12.75" customHeight="1">
      <c r="A422" s="138"/>
      <c r="B422" s="138"/>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c r="Z422" s="138"/>
    </row>
    <row r="423" ht="12.75" customHeight="1">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c r="Z423" s="138"/>
    </row>
    <row r="424" ht="12.75" customHeight="1">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c r="Z424" s="138"/>
    </row>
    <row r="425" ht="12.75" customHeight="1">
      <c r="A425" s="138"/>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c r="Z425" s="138"/>
    </row>
    <row r="426" ht="12.75" customHeight="1">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row>
    <row r="427" ht="12.75" customHeight="1">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row>
    <row r="428" ht="12.75" customHeight="1">
      <c r="A428" s="138"/>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c r="Z428" s="138"/>
    </row>
    <row r="429" ht="12.75" customHeight="1">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row>
    <row r="430" ht="12.75" customHeight="1">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c r="Z430" s="138"/>
    </row>
    <row r="431" ht="12.75" customHeight="1">
      <c r="A431" s="138"/>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c r="Z431" s="138"/>
    </row>
    <row r="432" ht="12.75" customHeight="1">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c r="Z432" s="138"/>
    </row>
    <row r="433" ht="12.75" customHeight="1">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c r="Z433" s="138"/>
    </row>
    <row r="434" ht="12.75" customHeight="1">
      <c r="A434" s="138"/>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c r="Z434" s="138"/>
    </row>
    <row r="435" ht="12.75" customHeight="1">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c r="Z435" s="138"/>
    </row>
    <row r="436" ht="12.75" customHeight="1">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c r="Z436" s="138"/>
    </row>
    <row r="437" ht="12.75" customHeight="1">
      <c r="A437" s="138"/>
      <c r="B437" s="138"/>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c r="Z437" s="138"/>
    </row>
    <row r="438" ht="12.75" customHeight="1">
      <c r="A438" s="138"/>
      <c r="B438" s="138"/>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c r="Z438" s="138"/>
    </row>
    <row r="439" ht="12.75" customHeight="1">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c r="Z439" s="138"/>
    </row>
    <row r="440" ht="12.75" customHeight="1">
      <c r="A440" s="138"/>
      <c r="B440" s="138"/>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row>
    <row r="441" ht="12.75" customHeight="1">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c r="Z441" s="138"/>
    </row>
    <row r="442" ht="12.75" customHeight="1">
      <c r="A442" s="138"/>
      <c r="B442" s="138"/>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c r="Z442" s="138"/>
    </row>
    <row r="443" ht="12.75" customHeight="1">
      <c r="A443" s="138"/>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c r="Z443" s="138"/>
    </row>
    <row r="444" ht="12.75" customHeight="1">
      <c r="A444" s="138"/>
      <c r="B444" s="138"/>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c r="Z444" s="138"/>
    </row>
    <row r="445" ht="12.75" customHeight="1">
      <c r="A445" s="138"/>
      <c r="B445" s="138"/>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c r="Z445" s="138"/>
    </row>
    <row r="446" ht="12.75" customHeight="1">
      <c r="A446" s="138"/>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c r="Z446" s="138"/>
    </row>
    <row r="447" ht="12.75" customHeight="1">
      <c r="A447" s="138"/>
      <c r="B447" s="138"/>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c r="Z447" s="138"/>
    </row>
    <row r="448" ht="12.75" customHeight="1">
      <c r="A448" s="138"/>
      <c r="B448" s="138"/>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c r="Z448" s="138"/>
    </row>
    <row r="449" ht="12.75" customHeight="1">
      <c r="A449" s="138"/>
      <c r="B449" s="138"/>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c r="Z449" s="138"/>
    </row>
    <row r="450" ht="12.75" customHeight="1">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c r="Z450" s="138"/>
    </row>
    <row r="451" ht="12.75" customHeight="1">
      <c r="A451" s="138"/>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c r="Z451" s="138"/>
    </row>
    <row r="452" ht="12.75" customHeight="1">
      <c r="A452" s="138"/>
      <c r="B452" s="138"/>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c r="Z452" s="138"/>
    </row>
    <row r="453" ht="12.75" customHeight="1">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c r="Z453" s="138"/>
    </row>
    <row r="454" ht="12.75" customHeight="1">
      <c r="A454" s="138"/>
      <c r="B454" s="138"/>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c r="Z454" s="138"/>
    </row>
    <row r="455" ht="12.75" customHeight="1">
      <c r="A455" s="138"/>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c r="Z455" s="138"/>
    </row>
    <row r="456" ht="12.75" customHeight="1">
      <c r="A456" s="138"/>
      <c r="B456" s="138"/>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c r="Z456" s="138"/>
    </row>
    <row r="457" ht="12.75" customHeight="1">
      <c r="A457" s="138"/>
      <c r="B457" s="138"/>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c r="Z457" s="138"/>
    </row>
    <row r="458" ht="12.75" customHeight="1">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c r="Z458" s="138"/>
    </row>
    <row r="459" ht="12.75" customHeight="1">
      <c r="A459" s="138"/>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c r="Z459" s="138"/>
    </row>
    <row r="460" ht="12.75" customHeight="1">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c r="Z460" s="138"/>
    </row>
    <row r="461" ht="12.75" customHeight="1">
      <c r="A461" s="138"/>
      <c r="B461" s="138"/>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row>
    <row r="462" ht="12.75" customHeight="1">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row>
    <row r="463" ht="12.75" customHeight="1">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c r="Z463" s="138"/>
    </row>
    <row r="464" ht="12.75" customHeight="1">
      <c r="A464" s="138"/>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c r="Z464" s="138"/>
    </row>
    <row r="465" ht="12.75" customHeight="1">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row>
    <row r="466" ht="12.75" customHeight="1">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row>
    <row r="467" ht="12.75" customHeight="1">
      <c r="A467" s="138"/>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row>
    <row r="468" ht="12.75" customHeight="1">
      <c r="A468" s="138"/>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row>
    <row r="469" ht="12.75" customHeight="1">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c r="Z469" s="138"/>
    </row>
    <row r="470" ht="12.75" customHeight="1">
      <c r="A470" s="138"/>
      <c r="B470" s="138"/>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c r="Z470" s="138"/>
    </row>
    <row r="471" ht="12.75" customHeight="1">
      <c r="A471" s="138"/>
      <c r="B471" s="138"/>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c r="Z471" s="138"/>
    </row>
    <row r="472" ht="12.75" customHeight="1">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c r="Z472" s="138"/>
    </row>
    <row r="473" ht="12.75" customHeight="1">
      <c r="A473" s="138"/>
      <c r="B473" s="138"/>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c r="Z473" s="138"/>
    </row>
    <row r="474" ht="12.75" customHeight="1">
      <c r="A474" s="138"/>
      <c r="B474" s="138"/>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c r="Z474" s="138"/>
    </row>
    <row r="475" ht="12.75" customHeight="1">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c r="Z475" s="138"/>
    </row>
    <row r="476" ht="12.75" customHeight="1">
      <c r="A476" s="138"/>
      <c r="B476" s="138"/>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c r="Z476" s="138"/>
    </row>
    <row r="477" ht="12.75" customHeight="1">
      <c r="A477" s="138"/>
      <c r="B477" s="138"/>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c r="Z477" s="138"/>
    </row>
    <row r="478" ht="12.75" customHeight="1">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c r="Z478" s="138"/>
    </row>
    <row r="479" ht="12.75" customHeight="1">
      <c r="A479" s="138"/>
      <c r="B479" s="138"/>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c r="Z479" s="138"/>
    </row>
    <row r="480" ht="12.75" customHeight="1">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c r="Z480" s="138"/>
    </row>
    <row r="481" ht="12.75" customHeight="1">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c r="Z481" s="138"/>
    </row>
    <row r="482" ht="12.75" customHeight="1">
      <c r="A482" s="138"/>
      <c r="B482" s="138"/>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c r="Z482" s="138"/>
    </row>
    <row r="483" ht="12.75" customHeight="1">
      <c r="A483" s="138"/>
      <c r="B483" s="138"/>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c r="Z483" s="138"/>
    </row>
    <row r="484" ht="12.75" customHeight="1">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c r="Z484" s="138"/>
    </row>
    <row r="485" ht="12.75" customHeight="1">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c r="Z485" s="138"/>
    </row>
    <row r="486" ht="12.75" customHeight="1">
      <c r="A486" s="138"/>
      <c r="B486" s="138"/>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c r="Z486" s="138"/>
    </row>
    <row r="487" ht="12.75" customHeight="1">
      <c r="A487" s="138"/>
      <c r="B487" s="138"/>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c r="Z487" s="138"/>
    </row>
    <row r="488" ht="12.75" customHeight="1">
      <c r="A488" s="138"/>
      <c r="B488" s="138"/>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c r="Z488" s="138"/>
    </row>
    <row r="489" ht="12.75" customHeight="1">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c r="Z489" s="138"/>
    </row>
    <row r="490" ht="12.75" customHeight="1">
      <c r="A490" s="138"/>
      <c r="B490" s="138"/>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c r="Z490" s="138"/>
    </row>
    <row r="491" ht="12.75" customHeight="1">
      <c r="A491" s="138"/>
      <c r="B491" s="138"/>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c r="Z491" s="138"/>
    </row>
    <row r="492" ht="12.75" customHeight="1">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c r="Z492" s="138"/>
    </row>
    <row r="493" ht="12.75" customHeight="1">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c r="Z493" s="138"/>
    </row>
    <row r="494" ht="12.75" customHeight="1">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row>
    <row r="495" ht="12.75" customHeight="1">
      <c r="A495" s="138"/>
      <c r="B495" s="138"/>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c r="Z495" s="138"/>
    </row>
    <row r="496" ht="12.75" customHeight="1">
      <c r="A496" s="138"/>
      <c r="B496" s="138"/>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c r="Z496" s="138"/>
    </row>
    <row r="497" ht="12.75" customHeight="1">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c r="Z497" s="138"/>
    </row>
    <row r="498" ht="12.75" customHeight="1">
      <c r="A498" s="138"/>
      <c r="B498" s="138"/>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c r="Z498" s="138"/>
    </row>
    <row r="499" ht="12.75" customHeight="1">
      <c r="A499" s="138"/>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c r="Z499" s="138"/>
    </row>
    <row r="500" ht="12.75" customHeight="1">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c r="Z500" s="138"/>
    </row>
    <row r="501" ht="12.75" customHeight="1">
      <c r="A501" s="138"/>
      <c r="B501" s="138"/>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c r="Z501" s="138"/>
    </row>
    <row r="502" ht="12.75" customHeight="1">
      <c r="A502" s="138"/>
      <c r="B502" s="138"/>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c r="Z502" s="138"/>
    </row>
    <row r="503" ht="12.75" customHeight="1">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c r="Z503" s="138"/>
    </row>
    <row r="504" ht="12.75" customHeight="1">
      <c r="A504" s="138"/>
      <c r="B504" s="138"/>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c r="Z504" s="138"/>
    </row>
    <row r="505" ht="12.75" customHeight="1">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c r="Z505" s="138"/>
    </row>
    <row r="506" ht="12.75" customHeight="1">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c r="Z506" s="138"/>
    </row>
    <row r="507" ht="12.75" customHeight="1">
      <c r="A507" s="138"/>
      <c r="B507" s="138"/>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c r="Z507" s="138"/>
    </row>
    <row r="508" ht="12.75" customHeight="1">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c r="Z508" s="138"/>
    </row>
    <row r="509" ht="12.75" customHeight="1">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c r="Z509" s="138"/>
    </row>
    <row r="510" ht="12.75" customHeight="1">
      <c r="A510" s="138"/>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c r="Z510" s="138"/>
    </row>
    <row r="511" ht="12.75" customHeight="1">
      <c r="A511" s="138"/>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c r="Z511" s="138"/>
    </row>
    <row r="512" ht="12.75" customHeight="1">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c r="Z512" s="138"/>
    </row>
    <row r="513" ht="12.75" customHeight="1">
      <c r="A513" s="138"/>
      <c r="B513" s="138"/>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c r="Z513" s="138"/>
    </row>
    <row r="514" ht="12.75" customHeight="1">
      <c r="A514" s="138"/>
      <c r="B514" s="138"/>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c r="Z514" s="138"/>
    </row>
    <row r="515" ht="12.75" customHeight="1">
      <c r="A515" s="138"/>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c r="Z515" s="138"/>
    </row>
    <row r="516" ht="12.75" customHeight="1">
      <c r="A516" s="138"/>
      <c r="B516" s="138"/>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c r="Z516" s="138"/>
    </row>
    <row r="517" ht="12.75" customHeight="1">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c r="Z517" s="138"/>
    </row>
    <row r="518" ht="12.75" customHeight="1">
      <c r="A518" s="138"/>
      <c r="B518" s="138"/>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c r="Z518" s="138"/>
    </row>
    <row r="519" ht="12.75" customHeight="1">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c r="Z519" s="138"/>
    </row>
    <row r="520" ht="12.75" customHeight="1">
      <c r="A520" s="138"/>
      <c r="B520" s="138"/>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c r="Z520" s="138"/>
    </row>
    <row r="521" ht="12.75" customHeight="1">
      <c r="A521" s="138"/>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c r="Z521" s="138"/>
    </row>
    <row r="522" ht="12.75" customHeight="1">
      <c r="A522" s="138"/>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c r="Z522" s="138"/>
    </row>
    <row r="523" ht="12.75" customHeight="1">
      <c r="A523" s="138"/>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c r="Z523" s="138"/>
    </row>
    <row r="524" ht="12.75" customHeight="1">
      <c r="A524" s="138"/>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c r="Z524" s="138"/>
    </row>
    <row r="525" ht="12.75" customHeight="1">
      <c r="A525" s="138"/>
      <c r="B525" s="138"/>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c r="Z525" s="138"/>
    </row>
    <row r="526" ht="12.75" customHeight="1">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c r="Z526" s="138"/>
    </row>
    <row r="527" ht="12.75" customHeight="1">
      <c r="A527" s="138"/>
      <c r="B527" s="138"/>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c r="Z527" s="138"/>
    </row>
    <row r="528" ht="12.75" customHeight="1">
      <c r="A528" s="138"/>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c r="Z528" s="138"/>
    </row>
    <row r="529" ht="12.75" customHeight="1">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c r="Z529" s="138"/>
    </row>
    <row r="530" ht="12.75" customHeight="1">
      <c r="A530" s="138"/>
      <c r="B530" s="138"/>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c r="Z530" s="138"/>
    </row>
    <row r="531" ht="12.75" customHeight="1">
      <c r="A531" s="138"/>
      <c r="B531" s="138"/>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c r="Z531" s="138"/>
    </row>
    <row r="532" ht="12.75" customHeight="1">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c r="Z532" s="138"/>
    </row>
    <row r="533" ht="12.75" customHeight="1">
      <c r="A533" s="138"/>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c r="Z533" s="138"/>
    </row>
    <row r="534" ht="12.75" customHeight="1">
      <c r="A534" s="138"/>
      <c r="B534" s="138"/>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c r="Z534" s="138"/>
    </row>
    <row r="535" ht="12.75" customHeight="1">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c r="Z535" s="138"/>
    </row>
    <row r="536" ht="12.75" customHeight="1">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c r="Z536" s="138"/>
    </row>
    <row r="537" ht="12.75" customHeight="1">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c r="Z537" s="138"/>
    </row>
    <row r="538" ht="12.75" customHeight="1">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c r="Z538" s="138"/>
    </row>
    <row r="539" ht="12.75" customHeight="1">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c r="Z539" s="138"/>
    </row>
    <row r="540" ht="12.75" customHeight="1">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c r="Z540" s="138"/>
    </row>
    <row r="541" ht="12.75" customHeight="1">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c r="Z541" s="138"/>
    </row>
    <row r="542" ht="12.75" customHeight="1">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c r="Z542" s="138"/>
    </row>
    <row r="543" ht="12.75" customHeight="1">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c r="Z543" s="138"/>
    </row>
    <row r="544" ht="12.75" customHeight="1">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c r="Z544" s="138"/>
    </row>
    <row r="545" ht="12.75" customHeight="1">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c r="Z545" s="138"/>
    </row>
    <row r="546" ht="12.75" customHeight="1">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c r="Z546" s="138"/>
    </row>
    <row r="547" ht="12.75" customHeight="1">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c r="Z547" s="138"/>
    </row>
    <row r="548" ht="12.75" customHeight="1">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row>
    <row r="549" ht="12.75" customHeight="1">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c r="Z549" s="138"/>
    </row>
    <row r="550" ht="12.75" customHeight="1">
      <c r="A550" s="138"/>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c r="Z550" s="138"/>
    </row>
    <row r="551" ht="12.75" customHeight="1">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c r="Z551" s="138"/>
    </row>
    <row r="552" ht="12.75" customHeight="1">
      <c r="A552" s="138"/>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c r="Z552" s="138"/>
    </row>
    <row r="553" ht="12.75" customHeight="1">
      <c r="A553" s="138"/>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c r="Z553" s="138"/>
    </row>
    <row r="554" ht="12.75" customHeight="1">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c r="Z554" s="138"/>
    </row>
    <row r="555" ht="12.75" customHeight="1">
      <c r="A555" s="138"/>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c r="Z555" s="138"/>
    </row>
    <row r="556" ht="12.75" customHeight="1">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c r="Z556" s="138"/>
    </row>
    <row r="557" ht="12.75" customHeight="1">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c r="Z557" s="138"/>
    </row>
    <row r="558" ht="12.75" customHeight="1">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c r="Z558" s="138"/>
    </row>
    <row r="559" ht="12.75" customHeight="1">
      <c r="A559" s="138"/>
      <c r="B559" s="138"/>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c r="Z559" s="138"/>
    </row>
    <row r="560" ht="12.75" customHeight="1">
      <c r="A560" s="138"/>
      <c r="B560" s="138"/>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c r="Z560" s="138"/>
    </row>
    <row r="561" ht="12.75" customHeight="1">
      <c r="A561" s="138"/>
      <c r="B561" s="138"/>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c r="Z561" s="138"/>
    </row>
    <row r="562" ht="12.75" customHeight="1">
      <c r="A562" s="138"/>
      <c r="B562" s="138"/>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c r="Z562" s="138"/>
    </row>
    <row r="563" ht="12.75" customHeight="1">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c r="Z563" s="138"/>
    </row>
    <row r="564" ht="12.75" customHeight="1">
      <c r="A564" s="138"/>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c r="Z564" s="138"/>
    </row>
    <row r="565" ht="12.75" customHeight="1">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c r="Z565" s="138"/>
    </row>
    <row r="566" ht="12.75" customHeight="1">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c r="Z566" s="138"/>
    </row>
    <row r="567" ht="12.75" customHeight="1">
      <c r="A567" s="138"/>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c r="Z567" s="138"/>
    </row>
    <row r="568" ht="12.75" customHeight="1">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c r="Z568" s="138"/>
    </row>
    <row r="569" ht="12.75" customHeight="1">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c r="Z569" s="138"/>
    </row>
    <row r="570" ht="12.75" customHeight="1">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c r="Z570" s="138"/>
    </row>
    <row r="571" ht="12.75" customHeight="1">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c r="Z571" s="138"/>
    </row>
    <row r="572" ht="12.75" customHeight="1">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c r="Z572" s="138"/>
    </row>
    <row r="573" ht="12.75" customHeight="1">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c r="Z573" s="138"/>
    </row>
    <row r="574" ht="12.75" customHeight="1">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c r="Z574" s="138"/>
    </row>
    <row r="575" ht="12.75" customHeight="1">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c r="Z575" s="138"/>
    </row>
    <row r="576" ht="12.75" customHeight="1">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c r="Z576" s="138"/>
    </row>
    <row r="577" ht="12.75" customHeight="1">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c r="Z577" s="138"/>
    </row>
    <row r="578" ht="12.75" customHeight="1">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c r="Z578" s="138"/>
    </row>
    <row r="579" ht="12.75" customHeight="1">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c r="Z579" s="138"/>
    </row>
    <row r="580" ht="12.75" customHeight="1">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c r="Z580" s="138"/>
    </row>
    <row r="581" ht="12.75" customHeight="1">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c r="Z581" s="138"/>
    </row>
    <row r="582" ht="12.75" customHeight="1">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c r="Z582" s="138"/>
    </row>
    <row r="583" ht="12.75" customHeight="1">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c r="Z583" s="138"/>
    </row>
    <row r="584" ht="12.75" customHeight="1">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c r="Z584" s="138"/>
    </row>
    <row r="585" ht="12.75" customHeight="1">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c r="Z585" s="138"/>
    </row>
    <row r="586" ht="12.75" customHeight="1">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c r="Z586" s="138"/>
    </row>
    <row r="587" ht="12.75" customHeight="1">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c r="Z587" s="138"/>
    </row>
    <row r="588" ht="12.75" customHeight="1">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c r="Z588" s="138"/>
    </row>
    <row r="589" ht="12.75" customHeight="1">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c r="Z589" s="138"/>
    </row>
    <row r="590" ht="12.75" customHeight="1">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c r="Z590" s="138"/>
    </row>
    <row r="591" ht="12.75" customHeight="1">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c r="Z591" s="138"/>
    </row>
    <row r="592" ht="12.75" customHeight="1">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c r="Z592" s="138"/>
    </row>
    <row r="593" ht="12.75" customHeight="1">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c r="Z593" s="138"/>
    </row>
    <row r="594" ht="12.75" customHeight="1">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c r="Z594" s="138"/>
    </row>
    <row r="595" ht="12.75" customHeight="1">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c r="Z595" s="138"/>
    </row>
    <row r="596" ht="12.75" customHeight="1">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c r="Z596" s="138"/>
    </row>
    <row r="597" ht="12.75" customHeight="1">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c r="Z597" s="138"/>
    </row>
    <row r="598" ht="12.75" customHeight="1">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c r="Z598" s="138"/>
    </row>
    <row r="599" ht="12.75" customHeight="1">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c r="Z599" s="138"/>
    </row>
    <row r="600" ht="12.75" customHeight="1">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c r="Z600" s="138"/>
    </row>
    <row r="601" ht="12.75" customHeight="1">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c r="Z601" s="138"/>
    </row>
    <row r="602" ht="12.75" customHeight="1">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row>
    <row r="603" ht="12.75" customHeight="1">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c r="Z603" s="138"/>
    </row>
    <row r="604" ht="12.75" customHeight="1">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c r="Z604" s="138"/>
    </row>
    <row r="605" ht="12.75" customHeight="1">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c r="Z605" s="138"/>
    </row>
    <row r="606" ht="12.75" customHeight="1">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c r="Z606" s="138"/>
    </row>
    <row r="607" ht="12.75" customHeight="1">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c r="Z607" s="138"/>
    </row>
    <row r="608" ht="12.75" customHeight="1">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c r="Z608" s="138"/>
    </row>
    <row r="609" ht="12.75" customHeight="1">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c r="Z609" s="138"/>
    </row>
    <row r="610" ht="12.75" customHeight="1">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c r="Z610" s="138"/>
    </row>
    <row r="611" ht="12.75" customHeight="1">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c r="Z611" s="138"/>
    </row>
    <row r="612" ht="12.75" customHeight="1">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c r="Z612" s="138"/>
    </row>
    <row r="613" ht="12.75" customHeight="1">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c r="Z613" s="138"/>
    </row>
    <row r="614" ht="12.75" customHeight="1">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c r="Z614" s="138"/>
    </row>
    <row r="615" ht="12.75" customHeight="1">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c r="Z615" s="138"/>
    </row>
    <row r="616" ht="12.75" customHeight="1">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c r="Z616" s="138"/>
    </row>
    <row r="617" ht="12.75" customHeight="1">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c r="Z617" s="138"/>
    </row>
    <row r="618" ht="12.75" customHeight="1">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c r="Z618" s="138"/>
    </row>
    <row r="619" ht="12.75" customHeight="1">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c r="Z619" s="138"/>
    </row>
    <row r="620" ht="12.75" customHeight="1">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c r="Z620" s="138"/>
    </row>
    <row r="621" ht="12.75" customHeight="1">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c r="Z621" s="138"/>
    </row>
    <row r="622" ht="12.75" customHeight="1">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c r="Z622" s="138"/>
    </row>
    <row r="623" ht="12.75" customHeight="1">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c r="Z623" s="138"/>
    </row>
    <row r="624" ht="12.75" customHeight="1">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c r="Z624" s="138"/>
    </row>
    <row r="625" ht="12.75" customHeight="1">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c r="Z625" s="138"/>
    </row>
    <row r="626" ht="12.75" customHeight="1">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c r="Z626" s="138"/>
    </row>
    <row r="627" ht="12.75" customHeight="1">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c r="Z627" s="138"/>
    </row>
    <row r="628" ht="12.75" customHeight="1">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c r="Z628" s="138"/>
    </row>
    <row r="629" ht="12.75" customHeight="1">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c r="Z629" s="138"/>
    </row>
    <row r="630" ht="12.75" customHeight="1">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c r="Z630" s="138"/>
    </row>
    <row r="631" ht="12.75" customHeight="1">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c r="Z631" s="138"/>
    </row>
    <row r="632" ht="12.75" customHeight="1">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c r="Z632" s="138"/>
    </row>
    <row r="633" ht="12.75" customHeight="1">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c r="Z633" s="138"/>
    </row>
    <row r="634" ht="12.75" customHeight="1">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c r="Z634" s="138"/>
    </row>
    <row r="635" ht="12.75" customHeight="1">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c r="Z635" s="138"/>
    </row>
    <row r="636" ht="12.75" customHeight="1">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c r="Z636" s="138"/>
    </row>
    <row r="637" ht="12.75" customHeight="1">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c r="Z637" s="138"/>
    </row>
    <row r="638" ht="12.75" customHeight="1">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c r="Z638" s="138"/>
    </row>
    <row r="639" ht="12.75" customHeight="1">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c r="Z639" s="138"/>
    </row>
    <row r="640" ht="12.75" customHeight="1">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c r="Z640" s="138"/>
    </row>
    <row r="641" ht="12.75" customHeight="1">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c r="Z641" s="138"/>
    </row>
    <row r="642" ht="12.75" customHeight="1">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c r="Z642" s="138"/>
    </row>
    <row r="643" ht="12.75" customHeight="1">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c r="Z643" s="138"/>
    </row>
    <row r="644" ht="12.75" customHeight="1">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c r="Z644" s="138"/>
    </row>
    <row r="645" ht="12.75" customHeight="1">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c r="Z645" s="138"/>
    </row>
    <row r="646" ht="12.75" customHeight="1">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c r="Z646" s="138"/>
    </row>
    <row r="647" ht="12.75" customHeight="1">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c r="Z647" s="138"/>
    </row>
    <row r="648" ht="12.75" customHeight="1">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c r="Z648" s="138"/>
    </row>
    <row r="649" ht="12.75" customHeight="1">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c r="Z649" s="138"/>
    </row>
    <row r="650" ht="12.75" customHeight="1">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c r="Z650" s="138"/>
    </row>
    <row r="651" ht="12.75" customHeight="1">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c r="Z651" s="138"/>
    </row>
    <row r="652" ht="12.75" customHeight="1">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c r="Z652" s="138"/>
    </row>
    <row r="653" ht="12.75" customHeight="1">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c r="Z653" s="138"/>
    </row>
    <row r="654" ht="12.75" customHeight="1">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c r="Z654" s="138"/>
    </row>
    <row r="655" ht="12.75" customHeight="1">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c r="Z655" s="138"/>
    </row>
    <row r="656" ht="12.75" customHeight="1">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c r="Z656" s="138"/>
    </row>
    <row r="657" ht="12.75" customHeight="1">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c r="Z657" s="138"/>
    </row>
    <row r="658" ht="12.75" customHeight="1">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c r="Z658" s="138"/>
    </row>
    <row r="659" ht="12.75" customHeight="1">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c r="Z659" s="138"/>
    </row>
    <row r="660" ht="12.75" customHeight="1">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c r="Z660" s="138"/>
    </row>
    <row r="661" ht="12.75" customHeight="1">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c r="Z661" s="138"/>
    </row>
    <row r="662" ht="12.75" customHeight="1">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c r="Z662" s="138"/>
    </row>
    <row r="663" ht="12.75" customHeight="1">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c r="Z663" s="138"/>
    </row>
    <row r="664" ht="12.75" customHeight="1">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c r="Z664" s="138"/>
    </row>
    <row r="665" ht="12.75" customHeight="1">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c r="Z665" s="138"/>
    </row>
    <row r="666" ht="12.75" customHeight="1">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c r="Z666" s="138"/>
    </row>
    <row r="667" ht="12.75" customHeight="1">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c r="Z667" s="138"/>
    </row>
    <row r="668" ht="12.75" customHeight="1">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c r="Z668" s="138"/>
    </row>
    <row r="669" ht="12.75" customHeight="1">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c r="Z669" s="138"/>
    </row>
    <row r="670" ht="12.75" customHeight="1">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c r="Z670" s="138"/>
    </row>
    <row r="671" ht="12.75" customHeight="1">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c r="Z671" s="138"/>
    </row>
    <row r="672" ht="12.75" customHeight="1">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c r="Z672" s="138"/>
    </row>
    <row r="673" ht="12.75" customHeight="1">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c r="Z673" s="138"/>
    </row>
    <row r="674" ht="12.75" customHeight="1">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c r="Z674" s="138"/>
    </row>
    <row r="675" ht="12.75" customHeight="1">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c r="Z675" s="138"/>
    </row>
    <row r="676" ht="12.75" customHeight="1">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c r="Z676" s="138"/>
    </row>
    <row r="677" ht="12.75" customHeight="1">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c r="Z677" s="138"/>
    </row>
    <row r="678" ht="12.75" customHeight="1">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c r="Z678" s="138"/>
    </row>
    <row r="679" ht="12.75" customHeight="1">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c r="Z679" s="138"/>
    </row>
    <row r="680" ht="12.75" customHeight="1">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c r="Z680" s="138"/>
    </row>
    <row r="681" ht="12.75" customHeight="1">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c r="Z681" s="138"/>
    </row>
    <row r="682" ht="12.75" customHeight="1">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c r="Z682" s="138"/>
    </row>
    <row r="683" ht="12.75" customHeight="1">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c r="Z683" s="138"/>
    </row>
    <row r="684" ht="12.75" customHeight="1">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c r="Z684" s="138"/>
    </row>
    <row r="685" ht="12.75" customHeight="1">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c r="Z685" s="138"/>
    </row>
    <row r="686" ht="12.75" customHeight="1">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c r="Z686" s="138"/>
    </row>
    <row r="687" ht="12.75" customHeight="1">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c r="Z687" s="138"/>
    </row>
    <row r="688" ht="12.75" customHeight="1">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c r="Z688" s="138"/>
    </row>
    <row r="689" ht="12.75" customHeight="1">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c r="Z689" s="138"/>
    </row>
    <row r="690" ht="12.75" customHeight="1">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c r="Z690" s="138"/>
    </row>
    <row r="691" ht="12.75" customHeight="1">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c r="Z691" s="138"/>
    </row>
    <row r="692" ht="12.75" customHeight="1">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c r="Z692" s="138"/>
    </row>
    <row r="693" ht="12.75" customHeight="1">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c r="Z693" s="138"/>
    </row>
    <row r="694" ht="12.75" customHeight="1">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c r="Z694" s="138"/>
    </row>
    <row r="695" ht="12.75" customHeight="1">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c r="Z695" s="138"/>
    </row>
    <row r="696" ht="12.75" customHeight="1">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c r="Z696" s="138"/>
    </row>
    <row r="697" ht="12.75" customHeight="1">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c r="Z697" s="138"/>
    </row>
    <row r="698" ht="12.75" customHeight="1">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c r="Z698" s="138"/>
    </row>
    <row r="699" ht="12.75" customHeight="1">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c r="Z699" s="138"/>
    </row>
    <row r="700" ht="12.75" customHeight="1">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c r="Z700" s="138"/>
    </row>
    <row r="701" ht="12.75" customHeight="1">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c r="Z701" s="138"/>
    </row>
    <row r="702" ht="12.75" customHeight="1">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c r="Z702" s="138"/>
    </row>
    <row r="703" ht="12.75" customHeight="1">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c r="Z703" s="138"/>
    </row>
    <row r="704" ht="12.75" customHeight="1">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c r="Z704" s="138"/>
    </row>
    <row r="705" ht="12.75" customHeight="1">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c r="Z705" s="138"/>
    </row>
    <row r="706" ht="12.75" customHeight="1">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c r="Z706" s="138"/>
    </row>
    <row r="707" ht="12.75" customHeight="1">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c r="Z707" s="138"/>
    </row>
    <row r="708" ht="12.75" customHeight="1">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c r="Z708" s="138"/>
    </row>
    <row r="709" ht="12.75" customHeight="1">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c r="Z709" s="138"/>
    </row>
    <row r="710" ht="12.75" customHeight="1">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c r="Z710" s="138"/>
    </row>
    <row r="711" ht="12.75" customHeight="1">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c r="Z711" s="138"/>
    </row>
    <row r="712" ht="12.75" customHeight="1">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c r="Z712" s="138"/>
    </row>
    <row r="713" ht="12.75" customHeight="1">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c r="Z713" s="138"/>
    </row>
    <row r="714" ht="12.75" customHeight="1">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c r="Z714" s="138"/>
    </row>
    <row r="715" ht="12.75" customHeight="1">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c r="Z715" s="138"/>
    </row>
    <row r="716" ht="12.75" customHeight="1">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c r="Z716" s="138"/>
    </row>
    <row r="717" ht="12.75" customHeight="1">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c r="Z717" s="138"/>
    </row>
    <row r="718" ht="12.75" customHeight="1">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c r="Z718" s="138"/>
    </row>
    <row r="719" ht="12.75" customHeight="1">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c r="Z719" s="138"/>
    </row>
    <row r="720" ht="12.75" customHeight="1">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c r="Z720" s="138"/>
    </row>
    <row r="721" ht="12.75" customHeight="1">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c r="Z721" s="138"/>
    </row>
    <row r="722" ht="12.75" customHeight="1">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c r="Z722" s="138"/>
    </row>
    <row r="723" ht="12.75" customHeight="1">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c r="Z723" s="138"/>
    </row>
    <row r="724" ht="12.75" customHeight="1">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c r="Z724" s="138"/>
    </row>
    <row r="725" ht="12.75" customHeight="1">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c r="Z725" s="138"/>
    </row>
    <row r="726" ht="12.75" customHeight="1">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c r="Z726" s="138"/>
    </row>
    <row r="727" ht="12.75" customHeight="1">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c r="Z727" s="138"/>
    </row>
    <row r="728" ht="12.75" customHeight="1">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c r="Z728" s="138"/>
    </row>
    <row r="729" ht="12.75" customHeight="1">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c r="Z729" s="138"/>
    </row>
    <row r="730" ht="12.75" customHeight="1">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c r="Z730" s="138"/>
    </row>
    <row r="731" ht="12.75" customHeight="1">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c r="Z731" s="138"/>
    </row>
    <row r="732" ht="12.75" customHeight="1">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c r="Z732" s="138"/>
    </row>
    <row r="733" ht="12.75" customHeight="1">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c r="Z733" s="138"/>
    </row>
    <row r="734" ht="12.75" customHeight="1">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c r="Z734" s="138"/>
    </row>
    <row r="735" ht="12.75" customHeight="1">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c r="Z735" s="138"/>
    </row>
    <row r="736" ht="12.75" customHeight="1">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c r="Z736" s="138"/>
    </row>
    <row r="737" ht="12.75" customHeight="1">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c r="Z737" s="138"/>
    </row>
    <row r="738" ht="12.75" customHeight="1">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c r="Z738" s="138"/>
    </row>
    <row r="739" ht="12.75" customHeight="1">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c r="Z739" s="138"/>
    </row>
    <row r="740" ht="12.75" customHeight="1">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c r="Z740" s="138"/>
    </row>
    <row r="741" ht="12.75" customHeight="1">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c r="Z741" s="138"/>
    </row>
    <row r="742" ht="12.75" customHeight="1">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c r="Z742" s="138"/>
    </row>
    <row r="743" ht="12.75" customHeight="1">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c r="Z743" s="138"/>
    </row>
    <row r="744" ht="12.75" customHeight="1">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c r="Z744" s="138"/>
    </row>
    <row r="745" ht="12.75" customHeight="1">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c r="Z745" s="138"/>
    </row>
    <row r="746" ht="12.75" customHeight="1">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c r="Z746" s="138"/>
    </row>
    <row r="747" ht="12.75" customHeight="1">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c r="Z747" s="138"/>
    </row>
    <row r="748" ht="12.75" customHeight="1">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c r="Z748" s="138"/>
    </row>
    <row r="749" ht="12.75" customHeight="1">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c r="Z749" s="138"/>
    </row>
    <row r="750" ht="12.75" customHeight="1">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c r="Z750" s="138"/>
    </row>
    <row r="751" ht="12.75" customHeight="1">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c r="Z751" s="138"/>
    </row>
    <row r="752" ht="12.75" customHeight="1">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c r="Z752" s="138"/>
    </row>
    <row r="753" ht="12.75" customHeight="1">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c r="Z753" s="138"/>
    </row>
    <row r="754" ht="12.75" customHeight="1">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c r="Z754" s="138"/>
    </row>
    <row r="755" ht="12.75" customHeight="1">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c r="Z755" s="138"/>
    </row>
    <row r="756" ht="12.75" customHeight="1">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c r="Z756" s="138"/>
    </row>
    <row r="757" ht="12.75" customHeight="1">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c r="Z757" s="138"/>
    </row>
    <row r="758" ht="12.75" customHeight="1">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c r="Z758" s="138"/>
    </row>
    <row r="759" ht="12.75" customHeight="1">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c r="Z759" s="138"/>
    </row>
    <row r="760" ht="12.75" customHeight="1">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c r="Z760" s="138"/>
    </row>
    <row r="761" ht="12.75" customHeight="1">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c r="Z761" s="138"/>
    </row>
    <row r="762" ht="12.75" customHeight="1">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c r="Z762" s="138"/>
    </row>
    <row r="763" ht="12.75" customHeight="1">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c r="Z763" s="138"/>
    </row>
    <row r="764" ht="12.75" customHeight="1">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row>
    <row r="765" ht="12.75" customHeight="1">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c r="Z765" s="138"/>
    </row>
    <row r="766" ht="12.75" customHeight="1">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c r="Z766" s="138"/>
    </row>
    <row r="767" ht="12.75" customHeight="1">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c r="Z767" s="138"/>
    </row>
    <row r="768" ht="12.75" customHeight="1">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c r="Z768" s="138"/>
    </row>
    <row r="769" ht="12.75" customHeight="1">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c r="Z769" s="138"/>
    </row>
    <row r="770" ht="12.75" customHeight="1">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c r="Z770" s="138"/>
    </row>
    <row r="771" ht="12.75" customHeight="1">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c r="Z771" s="138"/>
    </row>
    <row r="772" ht="12.75" customHeight="1">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c r="Z772" s="138"/>
    </row>
    <row r="773" ht="12.75" customHeight="1">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c r="Z773" s="138"/>
    </row>
    <row r="774" ht="12.75" customHeight="1">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c r="Z774" s="138"/>
    </row>
    <row r="775" ht="12.75" customHeight="1">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c r="Z775" s="138"/>
    </row>
    <row r="776" ht="12.75" customHeight="1">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c r="Z776" s="138"/>
    </row>
    <row r="777" ht="12.75" customHeight="1">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c r="Z777" s="138"/>
    </row>
    <row r="778" ht="12.75" customHeight="1">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c r="Z778" s="138"/>
    </row>
    <row r="779" ht="12.75" customHeight="1">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c r="Z779" s="138"/>
    </row>
    <row r="780" ht="12.75" customHeight="1">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c r="Z780" s="138"/>
    </row>
    <row r="781" ht="12.75" customHeight="1">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c r="Z781" s="138"/>
    </row>
    <row r="782" ht="12.75" customHeight="1">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row>
    <row r="783" ht="12.75" customHeight="1">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row>
    <row r="784" ht="12.75" customHeight="1">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c r="Z784" s="138"/>
    </row>
    <row r="785" ht="12.75" customHeight="1">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c r="Z785" s="138"/>
    </row>
    <row r="786" ht="12.75" customHeight="1">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c r="Z786" s="138"/>
    </row>
    <row r="787" ht="12.75" customHeight="1">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c r="Z787" s="138"/>
    </row>
    <row r="788" ht="12.75" customHeight="1">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c r="Z788" s="138"/>
    </row>
    <row r="789" ht="12.75" customHeight="1">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c r="Z789" s="138"/>
    </row>
    <row r="790" ht="12.75" customHeight="1">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c r="Z790" s="138"/>
    </row>
    <row r="791" ht="12.75" customHeight="1">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c r="Z791" s="138"/>
    </row>
    <row r="792" ht="12.75" customHeight="1">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c r="Z792" s="138"/>
    </row>
    <row r="793" ht="12.75" customHeight="1">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c r="Z793" s="138"/>
    </row>
    <row r="794" ht="12.75" customHeight="1">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c r="Z794" s="138"/>
    </row>
    <row r="795" ht="12.75" customHeight="1">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c r="Z795" s="138"/>
    </row>
    <row r="796" ht="12.75" customHeight="1">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c r="Z796" s="138"/>
    </row>
    <row r="797" ht="12.75" customHeight="1">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c r="Z797" s="138"/>
    </row>
    <row r="798" ht="12.75" customHeight="1">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c r="Z798" s="138"/>
    </row>
    <row r="799" ht="12.75" customHeight="1">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c r="Z799" s="138"/>
    </row>
    <row r="800" ht="12.75" customHeight="1">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c r="Z800" s="138"/>
    </row>
    <row r="801" ht="12.75" customHeight="1">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c r="Z801" s="138"/>
    </row>
    <row r="802" ht="12.75" customHeight="1">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c r="Z802" s="138"/>
    </row>
    <row r="803" ht="12.75" customHeight="1">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c r="Z803" s="138"/>
    </row>
    <row r="804" ht="12.75" customHeight="1">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c r="Z804" s="138"/>
    </row>
    <row r="805" ht="12.75" customHeight="1">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c r="Z805" s="138"/>
    </row>
    <row r="806" ht="12.75" customHeight="1">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c r="Z806" s="138"/>
    </row>
    <row r="807" ht="12.75" customHeight="1">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c r="Z807" s="138"/>
    </row>
    <row r="808" ht="12.75" customHeight="1">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c r="Z808" s="138"/>
    </row>
    <row r="809" ht="12.75" customHeight="1">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c r="Z809" s="138"/>
    </row>
    <row r="810" ht="12.75" customHeight="1">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c r="Z810" s="138"/>
    </row>
    <row r="811" ht="12.75" customHeight="1">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c r="Z811" s="138"/>
    </row>
    <row r="812" ht="12.75" customHeight="1">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c r="Z812" s="138"/>
    </row>
    <row r="813" ht="12.75" customHeight="1">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c r="Z813" s="138"/>
    </row>
    <row r="814" ht="12.75" customHeight="1">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c r="Z814" s="138"/>
    </row>
    <row r="815" ht="12.75" customHeight="1">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c r="Z815" s="138"/>
    </row>
    <row r="816" ht="12.75" customHeight="1">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c r="Z816" s="138"/>
    </row>
    <row r="817" ht="12.75" customHeight="1">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c r="Z817" s="138"/>
    </row>
    <row r="818" ht="12.75" customHeight="1">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c r="Z818" s="138"/>
    </row>
    <row r="819" ht="12.75" customHeight="1">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c r="Z819" s="138"/>
    </row>
    <row r="820" ht="12.75" customHeight="1">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c r="Z820" s="138"/>
    </row>
    <row r="821" ht="12.75" customHeight="1">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c r="Z821" s="138"/>
    </row>
    <row r="822" ht="12.75" customHeight="1">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c r="Z822" s="138"/>
    </row>
    <row r="823" ht="12.75" customHeight="1">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c r="Z823" s="138"/>
    </row>
    <row r="824" ht="12.75" customHeight="1">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c r="Z824" s="138"/>
    </row>
    <row r="825" ht="12.75" customHeight="1">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c r="Z825" s="138"/>
    </row>
    <row r="826" ht="12.75" customHeight="1">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c r="Z826" s="138"/>
    </row>
    <row r="827" ht="12.75" customHeight="1">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c r="Z827" s="138"/>
    </row>
    <row r="828" ht="12.75" customHeight="1">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c r="Z828" s="138"/>
    </row>
    <row r="829" ht="12.75" customHeight="1">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c r="Z829" s="138"/>
    </row>
    <row r="830" ht="12.75" customHeight="1">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c r="Z830" s="138"/>
    </row>
    <row r="831" ht="12.75" customHeight="1">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c r="Z831" s="138"/>
    </row>
    <row r="832" ht="12.75" customHeight="1">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c r="Z832" s="138"/>
    </row>
    <row r="833" ht="12.75" customHeight="1">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c r="Z833" s="138"/>
    </row>
    <row r="834" ht="12.75" customHeight="1">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c r="Z834" s="138"/>
    </row>
    <row r="835" ht="12.75" customHeight="1">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c r="Z835" s="138"/>
    </row>
    <row r="836" ht="12.75" customHeight="1">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c r="Z836" s="138"/>
    </row>
    <row r="837" ht="12.75" customHeight="1">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c r="Z837" s="138"/>
    </row>
    <row r="838" ht="12.75" customHeight="1">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c r="Z838" s="138"/>
    </row>
    <row r="839" ht="12.75" customHeight="1">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c r="Z839" s="138"/>
    </row>
    <row r="840" ht="12.75" customHeight="1">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c r="Z840" s="138"/>
    </row>
    <row r="841" ht="12.75" customHeight="1">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c r="Z841" s="138"/>
    </row>
    <row r="842" ht="12.75" customHeight="1">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c r="Z842" s="138"/>
    </row>
    <row r="843" ht="12.75" customHeight="1">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c r="Z843" s="138"/>
    </row>
    <row r="844" ht="12.75" customHeight="1">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c r="Z844" s="138"/>
    </row>
    <row r="845" ht="12.75" customHeight="1">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c r="Z845" s="138"/>
    </row>
    <row r="846" ht="12.75" customHeight="1">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c r="Z846" s="138"/>
    </row>
    <row r="847" ht="12.75" customHeight="1">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c r="Z847" s="138"/>
    </row>
    <row r="848" ht="12.75" customHeight="1">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c r="Z848" s="138"/>
    </row>
    <row r="849" ht="12.75" customHeight="1">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c r="Z849" s="138"/>
    </row>
    <row r="850" ht="12.75" customHeight="1">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c r="Z850" s="138"/>
    </row>
    <row r="851" ht="12.75" customHeight="1">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c r="Z851" s="138"/>
    </row>
    <row r="852" ht="12.75" customHeight="1">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c r="Z852" s="138"/>
    </row>
    <row r="853" ht="12.75" customHeight="1">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c r="Z853" s="138"/>
    </row>
    <row r="854" ht="12.75" customHeight="1">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c r="Z854" s="138"/>
    </row>
    <row r="855" ht="12.75" customHeight="1">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c r="Z855" s="138"/>
    </row>
    <row r="856" ht="12.75" customHeight="1">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c r="Z856" s="138"/>
    </row>
    <row r="857" ht="12.75" customHeight="1">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c r="Z857" s="138"/>
    </row>
    <row r="858" ht="12.75" customHeight="1">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c r="Z858" s="138"/>
    </row>
    <row r="859" ht="12.75" customHeight="1">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c r="Z859" s="138"/>
    </row>
    <row r="860" ht="12.75" customHeight="1">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c r="Z860" s="138"/>
    </row>
    <row r="861" ht="12.75" customHeight="1">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c r="Z861" s="138"/>
    </row>
    <row r="862" ht="12.75" customHeight="1">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c r="Z862" s="138"/>
    </row>
    <row r="863" ht="12.75" customHeight="1">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c r="Z863" s="138"/>
    </row>
    <row r="864" ht="12.75" customHeight="1">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c r="Z864" s="138"/>
    </row>
    <row r="865" ht="12.75" customHeight="1">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c r="Z865" s="138"/>
    </row>
    <row r="866" ht="12.75" customHeight="1">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c r="Z866" s="138"/>
    </row>
    <row r="867" ht="12.75" customHeight="1">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c r="Z867" s="138"/>
    </row>
    <row r="868" ht="12.75" customHeight="1">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c r="Z868" s="138"/>
    </row>
    <row r="869" ht="12.75" customHeight="1">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c r="Z869" s="138"/>
    </row>
    <row r="870" ht="12.75" customHeight="1">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c r="Z870" s="138"/>
    </row>
    <row r="871" ht="12.75" customHeight="1">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c r="Z871" s="138"/>
    </row>
    <row r="872" ht="12.75" customHeight="1">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c r="Z872" s="138"/>
    </row>
    <row r="873" ht="12.75" customHeight="1">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c r="Z873" s="138"/>
    </row>
    <row r="874" ht="12.75" customHeight="1">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c r="Z874" s="138"/>
    </row>
    <row r="875" ht="12.75" customHeight="1">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c r="Z875" s="138"/>
    </row>
    <row r="876" ht="12.75" customHeight="1">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c r="Z876" s="138"/>
    </row>
    <row r="877" ht="12.75" customHeight="1">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c r="Z877" s="138"/>
    </row>
    <row r="878" ht="12.75" customHeight="1">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c r="Z878" s="138"/>
    </row>
    <row r="879" ht="12.75" customHeight="1">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c r="Z879" s="138"/>
    </row>
    <row r="880" ht="12.75" customHeight="1">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c r="Z880" s="138"/>
    </row>
    <row r="881" ht="12.75" customHeight="1">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c r="Z881" s="138"/>
    </row>
    <row r="882" ht="12.75" customHeight="1">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c r="Z882" s="138"/>
    </row>
    <row r="883" ht="12.75" customHeight="1">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c r="Z883" s="138"/>
    </row>
    <row r="884" ht="12.75" customHeight="1">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c r="Z884" s="138"/>
    </row>
    <row r="885" ht="12.75" customHeight="1">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c r="Z885" s="138"/>
    </row>
    <row r="886" ht="12.75" customHeight="1">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c r="Z886" s="138"/>
    </row>
    <row r="887" ht="12.75" customHeight="1">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c r="Z887" s="138"/>
    </row>
    <row r="888" ht="12.75" customHeight="1">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c r="Z888" s="138"/>
    </row>
    <row r="889" ht="12.75" customHeight="1">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c r="Z889" s="138"/>
    </row>
    <row r="890" ht="12.75" customHeight="1">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c r="Z890" s="138"/>
    </row>
    <row r="891" ht="12.75" customHeight="1">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c r="Z891" s="138"/>
    </row>
    <row r="892" ht="12.75" customHeight="1">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c r="Z892" s="138"/>
    </row>
    <row r="893" ht="12.75" customHeight="1">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c r="Z893" s="138"/>
    </row>
    <row r="894" ht="12.75" customHeight="1">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c r="Z894" s="138"/>
    </row>
    <row r="895" ht="12.75" customHeight="1">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c r="Z895" s="138"/>
    </row>
    <row r="896" ht="12.75" customHeight="1">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c r="Z896" s="138"/>
    </row>
    <row r="897" ht="12.75" customHeight="1">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c r="Z897" s="138"/>
    </row>
    <row r="898" ht="12.75" customHeight="1">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c r="Z898" s="138"/>
    </row>
    <row r="899" ht="12.75" customHeight="1">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c r="Z899" s="138"/>
    </row>
    <row r="900" ht="12.75" customHeight="1">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c r="Z900" s="138"/>
    </row>
    <row r="901" ht="12.75" customHeight="1">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c r="Z901" s="138"/>
    </row>
    <row r="902" ht="12.75" customHeight="1">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c r="Z902" s="138"/>
    </row>
    <row r="903" ht="12.75" customHeight="1">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c r="Z903" s="138"/>
    </row>
    <row r="904" ht="12.75" customHeight="1">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c r="Z904" s="138"/>
    </row>
    <row r="905" ht="12.75" customHeight="1">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c r="Z905" s="138"/>
    </row>
    <row r="906" ht="12.75" customHeight="1">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c r="Z906" s="138"/>
    </row>
    <row r="907" ht="12.75" customHeight="1">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c r="Z907" s="138"/>
    </row>
    <row r="908" ht="12.75" customHeight="1">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c r="Z908" s="138"/>
    </row>
    <row r="909" ht="12.75" customHeight="1">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c r="Z909" s="138"/>
    </row>
    <row r="910" ht="12.75" customHeight="1">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c r="Z910" s="138"/>
    </row>
    <row r="911" ht="12.75" customHeight="1">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c r="Z911" s="138"/>
    </row>
    <row r="912" ht="12.75" customHeight="1">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c r="Z912" s="138"/>
    </row>
    <row r="913" ht="12.75" customHeight="1">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c r="Z913" s="138"/>
    </row>
    <row r="914" ht="12.75" customHeight="1">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c r="Z914" s="138"/>
    </row>
    <row r="915" ht="12.75" customHeight="1">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c r="Z915" s="138"/>
    </row>
    <row r="916" ht="12.75" customHeight="1">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c r="Z916" s="138"/>
    </row>
    <row r="917" ht="12.75" customHeight="1">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c r="Z917" s="138"/>
    </row>
    <row r="918" ht="12.75" customHeight="1">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c r="Z918" s="138"/>
    </row>
    <row r="919" ht="12.75" customHeight="1">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c r="Z919" s="138"/>
    </row>
    <row r="920" ht="12.75" customHeight="1">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c r="Z920" s="138"/>
    </row>
    <row r="921" ht="12.75" customHeight="1">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c r="Z921" s="138"/>
    </row>
    <row r="922" ht="12.75" customHeight="1">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c r="Z922" s="138"/>
    </row>
    <row r="923" ht="12.75" customHeight="1">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c r="Z923" s="138"/>
    </row>
    <row r="924" ht="12.75" customHeight="1">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c r="Z924" s="138"/>
    </row>
    <row r="925" ht="12.75" customHeight="1">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c r="Z925" s="138"/>
    </row>
    <row r="926" ht="12.75" customHeight="1">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c r="Z926" s="138"/>
    </row>
    <row r="927" ht="12.75" customHeight="1">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c r="Z927" s="138"/>
    </row>
    <row r="928" ht="12.75" customHeight="1">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c r="Z928" s="138"/>
    </row>
    <row r="929" ht="12.75" customHeight="1">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c r="Z929" s="138"/>
    </row>
    <row r="930" ht="12.75" customHeight="1">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c r="Z930" s="138"/>
    </row>
    <row r="931" ht="12.75" customHeight="1">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c r="Z931" s="138"/>
    </row>
    <row r="932" ht="12.75" customHeight="1">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c r="Z932" s="138"/>
    </row>
    <row r="933" ht="12.75" customHeight="1">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c r="Z933" s="138"/>
    </row>
    <row r="934" ht="12.75" customHeight="1">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c r="Z934" s="138"/>
    </row>
    <row r="935" ht="12.75" customHeight="1">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c r="Z935" s="138"/>
    </row>
    <row r="936" ht="12.75" customHeight="1">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c r="Z936" s="138"/>
    </row>
    <row r="937" ht="12.75" customHeight="1">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c r="Z937" s="138"/>
    </row>
    <row r="938" ht="12.75" customHeight="1">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c r="Z938" s="138"/>
    </row>
    <row r="939" ht="12.75" customHeight="1">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c r="Z939" s="138"/>
    </row>
    <row r="940" ht="12.75" customHeight="1">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c r="Z940" s="138"/>
    </row>
    <row r="941" ht="12.75" customHeight="1">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c r="Z941" s="138"/>
    </row>
    <row r="942" ht="12.75" customHeight="1">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c r="Z942" s="138"/>
    </row>
    <row r="943" ht="12.75" customHeight="1">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c r="Z943" s="138"/>
    </row>
    <row r="944" ht="12.75" customHeight="1">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c r="Z944" s="138"/>
    </row>
    <row r="945" ht="12.75" customHeight="1">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c r="Z945" s="138"/>
    </row>
    <row r="946" ht="12.75" customHeight="1">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c r="Z946" s="138"/>
    </row>
    <row r="947" ht="12.75" customHeight="1">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c r="Z947" s="138"/>
    </row>
    <row r="948" ht="12.75" customHeight="1">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c r="Z948" s="138"/>
    </row>
    <row r="949" ht="12.75" customHeight="1">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c r="Z949" s="138"/>
    </row>
    <row r="950" ht="12.75" customHeight="1">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c r="Z950" s="138"/>
    </row>
    <row r="951" ht="12.75" customHeight="1">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c r="Z951" s="138"/>
    </row>
    <row r="952" ht="12.75" customHeight="1">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c r="Z952" s="138"/>
    </row>
    <row r="953" ht="12.75" customHeight="1">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c r="Z953" s="138"/>
    </row>
    <row r="954" ht="12.75" customHeight="1">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c r="Z954" s="138"/>
    </row>
    <row r="955" ht="12.75" customHeight="1">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c r="Z955" s="138"/>
    </row>
    <row r="956" ht="12.75" customHeight="1">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c r="Z956" s="138"/>
    </row>
    <row r="957" ht="12.75" customHeight="1">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c r="Z957" s="138"/>
    </row>
    <row r="958" ht="12.75" customHeight="1">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c r="Z958" s="138"/>
    </row>
    <row r="959" ht="12.75" customHeight="1">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c r="Z959" s="138"/>
    </row>
    <row r="960" ht="12.75" customHeight="1">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c r="Z960" s="138"/>
    </row>
    <row r="961" ht="12.75" customHeight="1">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c r="Z961" s="138"/>
    </row>
    <row r="962" ht="12.75" customHeight="1">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c r="Z962" s="138"/>
    </row>
    <row r="963" ht="12.75" customHeight="1">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c r="Z963" s="138"/>
    </row>
    <row r="964" ht="12.75" customHeight="1">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c r="Z964" s="138"/>
    </row>
    <row r="965" ht="12.75" customHeight="1">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c r="Z965" s="138"/>
    </row>
    <row r="966" ht="12.75" customHeight="1">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c r="Z966" s="138"/>
    </row>
    <row r="967" ht="12.75" customHeight="1">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c r="Z967" s="138"/>
    </row>
    <row r="968" ht="12.75" customHeight="1">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c r="Z968" s="138"/>
    </row>
    <row r="969" ht="12.75" customHeight="1">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c r="Z969" s="138"/>
    </row>
    <row r="970" ht="12.75" customHeight="1">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c r="Z970" s="138"/>
    </row>
    <row r="971" ht="12.75" customHeight="1">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c r="Z971" s="138"/>
    </row>
    <row r="972" ht="12.75" customHeight="1">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c r="Z972" s="138"/>
    </row>
    <row r="973" ht="12.75" customHeight="1">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c r="Z973" s="138"/>
    </row>
    <row r="974" ht="12.75" customHeight="1">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c r="Z974" s="138"/>
    </row>
    <row r="975" ht="12.75" customHeight="1">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c r="Z975" s="138"/>
    </row>
    <row r="976" ht="12.75" customHeight="1">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c r="Z976" s="138"/>
    </row>
    <row r="977" ht="12.75" customHeight="1">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c r="Z977" s="138"/>
    </row>
    <row r="978" ht="12.75" customHeight="1">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c r="Z978" s="138"/>
    </row>
    <row r="979" ht="12.75" customHeight="1">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c r="Z979" s="138"/>
    </row>
    <row r="980" ht="12.75" customHeight="1">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c r="Z980" s="138"/>
    </row>
    <row r="981" ht="12.75" customHeight="1">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c r="Z981" s="138"/>
    </row>
    <row r="982" ht="12.75" customHeight="1">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c r="Z982" s="138"/>
    </row>
    <row r="983" ht="12.75" customHeight="1">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c r="Z983" s="138"/>
    </row>
    <row r="984" ht="12.75" customHeight="1">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c r="Z984" s="138"/>
    </row>
    <row r="985" ht="12.75" customHeight="1">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c r="Z985" s="138"/>
    </row>
    <row r="986" ht="12.75" customHeight="1">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c r="Z986" s="138"/>
    </row>
    <row r="987" ht="12.75" customHeight="1">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c r="Z987" s="138"/>
    </row>
    <row r="988" ht="12.75" customHeight="1">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c r="Z988" s="138"/>
    </row>
    <row r="989" ht="12.75" customHeight="1">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c r="Z989" s="138"/>
    </row>
    <row r="990" ht="12.75" customHeight="1">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c r="Z990" s="138"/>
    </row>
    <row r="991" ht="12.75" customHeight="1">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c r="Z991" s="138"/>
    </row>
    <row r="992" ht="12.75" customHeight="1">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c r="Z992" s="138"/>
    </row>
    <row r="993" ht="12.75" customHeight="1">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c r="Z993" s="138"/>
    </row>
    <row r="994" ht="12.75" customHeight="1">
      <c r="A994" s="138"/>
      <c r="B994" s="138"/>
      <c r="C994" s="138"/>
      <c r="D994" s="138"/>
      <c r="E994" s="138"/>
      <c r="F994" s="138"/>
      <c r="G994" s="138"/>
      <c r="H994" s="138"/>
      <c r="I994" s="138"/>
      <c r="J994" s="138"/>
      <c r="K994" s="138"/>
      <c r="L994" s="138"/>
      <c r="M994" s="138"/>
      <c r="N994" s="138"/>
      <c r="O994" s="138"/>
      <c r="P994" s="138"/>
      <c r="Q994" s="138"/>
      <c r="R994" s="138"/>
      <c r="S994" s="138"/>
      <c r="T994" s="138"/>
      <c r="U994" s="138"/>
      <c r="V994" s="138"/>
      <c r="W994" s="138"/>
      <c r="X994" s="138"/>
      <c r="Y994" s="138"/>
      <c r="Z994" s="138"/>
    </row>
    <row r="995" ht="12.75" customHeight="1">
      <c r="A995" s="138"/>
      <c r="B995" s="138"/>
      <c r="C995" s="138"/>
      <c r="D995" s="138"/>
      <c r="E995" s="138"/>
      <c r="F995" s="138"/>
      <c r="G995" s="138"/>
      <c r="H995" s="138"/>
      <c r="I995" s="138"/>
      <c r="J995" s="138"/>
      <c r="K995" s="138"/>
      <c r="L995" s="138"/>
      <c r="M995" s="138"/>
      <c r="N995" s="138"/>
      <c r="O995" s="138"/>
      <c r="P995" s="138"/>
      <c r="Q995" s="138"/>
      <c r="R995" s="138"/>
      <c r="S995" s="138"/>
      <c r="T995" s="138"/>
      <c r="U995" s="138"/>
      <c r="V995" s="138"/>
      <c r="W995" s="138"/>
      <c r="X995" s="138"/>
      <c r="Y995" s="138"/>
      <c r="Z995" s="138"/>
    </row>
    <row r="996" ht="12.75" customHeight="1">
      <c r="A996" s="138"/>
      <c r="B996" s="138"/>
      <c r="C996" s="138"/>
      <c r="D996" s="138"/>
      <c r="E996" s="138"/>
      <c r="F996" s="138"/>
      <c r="G996" s="138"/>
      <c r="H996" s="138"/>
      <c r="I996" s="138"/>
      <c r="J996" s="138"/>
      <c r="K996" s="138"/>
      <c r="L996" s="138"/>
      <c r="M996" s="138"/>
      <c r="N996" s="138"/>
      <c r="O996" s="138"/>
      <c r="P996" s="138"/>
      <c r="Q996" s="138"/>
      <c r="R996" s="138"/>
      <c r="S996" s="138"/>
      <c r="T996" s="138"/>
      <c r="U996" s="138"/>
      <c r="V996" s="138"/>
      <c r="W996" s="138"/>
      <c r="X996" s="138"/>
      <c r="Y996" s="138"/>
      <c r="Z996" s="138"/>
    </row>
    <row r="997" ht="12.75" customHeight="1">
      <c r="A997" s="138"/>
      <c r="B997" s="138"/>
      <c r="C997" s="138"/>
      <c r="D997" s="138"/>
      <c r="E997" s="138"/>
      <c r="F997" s="138"/>
      <c r="G997" s="138"/>
      <c r="H997" s="138"/>
      <c r="I997" s="138"/>
      <c r="J997" s="138"/>
      <c r="K997" s="138"/>
      <c r="L997" s="138"/>
      <c r="M997" s="138"/>
      <c r="N997" s="138"/>
      <c r="O997" s="138"/>
      <c r="P997" s="138"/>
      <c r="Q997" s="138"/>
      <c r="R997" s="138"/>
      <c r="S997" s="138"/>
      <c r="T997" s="138"/>
      <c r="U997" s="138"/>
      <c r="V997" s="138"/>
      <c r="W997" s="138"/>
      <c r="X997" s="138"/>
      <c r="Y997" s="138"/>
      <c r="Z997" s="138"/>
    </row>
    <row r="998" ht="12.75" customHeight="1">
      <c r="A998" s="138"/>
      <c r="B998" s="138"/>
      <c r="C998" s="138"/>
      <c r="D998" s="138"/>
      <c r="E998" s="138"/>
      <c r="F998" s="138"/>
      <c r="G998" s="138"/>
      <c r="H998" s="138"/>
      <c r="I998" s="138"/>
      <c r="J998" s="138"/>
      <c r="K998" s="138"/>
      <c r="L998" s="138"/>
      <c r="M998" s="138"/>
      <c r="N998" s="138"/>
      <c r="O998" s="138"/>
      <c r="P998" s="138"/>
      <c r="Q998" s="138"/>
      <c r="R998" s="138"/>
      <c r="S998" s="138"/>
      <c r="T998" s="138"/>
      <c r="U998" s="138"/>
      <c r="V998" s="138"/>
      <c r="W998" s="138"/>
      <c r="X998" s="138"/>
      <c r="Y998" s="138"/>
      <c r="Z998" s="138"/>
    </row>
    <row r="999" ht="12.75" customHeight="1">
      <c r="A999" s="138"/>
      <c r="B999" s="138"/>
      <c r="C999" s="138"/>
      <c r="D999" s="138"/>
      <c r="E999" s="138"/>
      <c r="F999" s="138"/>
      <c r="G999" s="138"/>
      <c r="H999" s="138"/>
      <c r="I999" s="138"/>
      <c r="J999" s="138"/>
      <c r="K999" s="138"/>
      <c r="L999" s="138"/>
      <c r="M999" s="138"/>
      <c r="N999" s="138"/>
      <c r="O999" s="138"/>
      <c r="P999" s="138"/>
      <c r="Q999" s="138"/>
      <c r="R999" s="138"/>
      <c r="S999" s="138"/>
      <c r="T999" s="138"/>
      <c r="U999" s="138"/>
      <c r="V999" s="138"/>
      <c r="W999" s="138"/>
      <c r="X999" s="138"/>
      <c r="Y999" s="138"/>
      <c r="Z999" s="138"/>
    </row>
    <row r="1000" ht="12.75" customHeight="1">
      <c r="A1000" s="138"/>
      <c r="B1000" s="138"/>
      <c r="C1000" s="138"/>
      <c r="D1000" s="138"/>
      <c r="E1000" s="138"/>
      <c r="F1000" s="138"/>
      <c r="G1000" s="138"/>
      <c r="H1000" s="138"/>
      <c r="I1000" s="138"/>
      <c r="J1000" s="138"/>
      <c r="K1000" s="138"/>
      <c r="L1000" s="138"/>
      <c r="M1000" s="138"/>
      <c r="N1000" s="138"/>
      <c r="O1000" s="138"/>
      <c r="P1000" s="138"/>
      <c r="Q1000" s="138"/>
      <c r="R1000" s="138"/>
      <c r="S1000" s="138"/>
      <c r="T1000" s="138"/>
      <c r="U1000" s="138"/>
      <c r="V1000" s="138"/>
      <c r="W1000" s="138"/>
      <c r="X1000" s="138"/>
      <c r="Y1000" s="138"/>
      <c r="Z1000" s="138"/>
    </row>
  </sheetData>
  <mergeCells count="46">
    <mergeCell ref="A2:J2"/>
    <mergeCell ref="A3:J3"/>
    <mergeCell ref="A4:J4"/>
    <mergeCell ref="I6:J6"/>
    <mergeCell ref="C7:H7"/>
    <mergeCell ref="I7:J7"/>
    <mergeCell ref="M9:O9"/>
    <mergeCell ref="K9:L9"/>
    <mergeCell ref="K10:L10"/>
    <mergeCell ref="M10:O10"/>
    <mergeCell ref="I12:J12"/>
    <mergeCell ref="K12:L12"/>
    <mergeCell ref="M12:O12"/>
    <mergeCell ref="I13:J13"/>
    <mergeCell ref="G18:G19"/>
    <mergeCell ref="H18:J18"/>
    <mergeCell ref="L25:M28"/>
    <mergeCell ref="H29:J29"/>
    <mergeCell ref="K13:L13"/>
    <mergeCell ref="M13:O13"/>
    <mergeCell ref="B15:H15"/>
    <mergeCell ref="I15:J15"/>
    <mergeCell ref="B16:H16"/>
    <mergeCell ref="I16:J16"/>
    <mergeCell ref="B18:D19"/>
    <mergeCell ref="E18:E19"/>
    <mergeCell ref="F18:F19"/>
    <mergeCell ref="B20:D20"/>
    <mergeCell ref="B21:D21"/>
    <mergeCell ref="B22:D22"/>
    <mergeCell ref="B23:D23"/>
    <mergeCell ref="B24:D24"/>
    <mergeCell ref="B29:D29"/>
    <mergeCell ref="B49:C49"/>
    <mergeCell ref="B50:D50"/>
    <mergeCell ref="B51:D51"/>
    <mergeCell ref="G49:J49"/>
    <mergeCell ref="G50:J50"/>
    <mergeCell ref="G51:J51"/>
    <mergeCell ref="B25:D25"/>
    <mergeCell ref="B26:D26"/>
    <mergeCell ref="B27:D27"/>
    <mergeCell ref="B28:D28"/>
    <mergeCell ref="B31:J31"/>
    <mergeCell ref="B37:J39"/>
    <mergeCell ref="B42:J42"/>
  </mergeCells>
  <printOptions horizontalCentered="1"/>
  <pageMargins bottom="0.7874015748031497" footer="0.0" header="0.0" left="0.5118110236220472" right="0.5118110236220472" top="0.7874015748031497"/>
  <pageSetup paperSize="9" scale="66" orientation="portrait"/>
  <headerFooter>
    <oddFooter>&amp;RFERNANDA RODRIGUES DA SILVAENGª CIVIL CREA n° 038888/D</oddFooter>
  </headerFooter>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2.57"/>
    <col customWidth="1" min="2" max="3" width="15.71"/>
    <col customWidth="1" min="4" max="4" width="58.14"/>
    <col customWidth="1" min="5" max="5" width="8.0"/>
    <col customWidth="1" min="6" max="6" width="10.43"/>
    <col customWidth="1" min="7" max="8" width="14.14"/>
    <col customWidth="1" min="9" max="9" width="9.14"/>
    <col customWidth="1" min="10" max="10" width="16.0"/>
    <col customWidth="1" min="11" max="11" width="13.43"/>
    <col customWidth="1" min="12" max="19" width="9.14"/>
    <col customWidth="1" min="20" max="26" width="8.71"/>
  </cols>
  <sheetData>
    <row r="1" ht="79.5" customHeight="1">
      <c r="A1" s="1" t="s">
        <v>0</v>
      </c>
      <c r="B1" s="6"/>
      <c r="C1" s="6"/>
      <c r="D1" s="6"/>
      <c r="E1" s="6"/>
      <c r="F1" s="6"/>
      <c r="G1" s="6"/>
      <c r="H1" s="6"/>
      <c r="I1" s="9"/>
      <c r="J1" s="11"/>
      <c r="K1" s="11"/>
      <c r="L1" s="11"/>
      <c r="M1" s="11"/>
      <c r="N1" s="11"/>
      <c r="O1" s="11"/>
      <c r="P1" s="11"/>
      <c r="Q1" s="11"/>
      <c r="R1" s="11"/>
      <c r="S1" s="11"/>
      <c r="T1" s="11"/>
      <c r="U1" s="11"/>
      <c r="V1" s="11"/>
      <c r="W1" s="11"/>
      <c r="X1" s="11"/>
      <c r="Y1" s="11"/>
      <c r="Z1" s="11"/>
    </row>
    <row r="2" ht="12.75" customHeight="1">
      <c r="A2" s="13"/>
      <c r="B2" s="14"/>
      <c r="C2" s="16" t="s">
        <v>1</v>
      </c>
      <c r="D2" s="14"/>
      <c r="E2" s="22" t="s">
        <v>17800</v>
      </c>
      <c r="F2" s="6"/>
      <c r="G2" s="9"/>
      <c r="H2" s="457"/>
      <c r="I2" s="11"/>
      <c r="J2" s="11"/>
      <c r="K2" s="11"/>
      <c r="L2" s="11"/>
      <c r="M2" s="11"/>
      <c r="N2" s="11"/>
      <c r="O2" s="11"/>
      <c r="P2" s="11"/>
      <c r="Q2" s="11"/>
      <c r="R2" s="11"/>
      <c r="S2" s="11"/>
      <c r="T2" s="11"/>
      <c r="U2" s="11"/>
      <c r="V2" s="11"/>
      <c r="W2" s="11"/>
      <c r="X2" s="11"/>
      <c r="Y2" s="11"/>
      <c r="Z2" s="11"/>
    </row>
    <row r="3" ht="42.75" customHeight="1">
      <c r="A3" s="13"/>
      <c r="B3" s="25"/>
      <c r="C3" s="25"/>
      <c r="D3" s="27"/>
      <c r="E3" s="32" t="s">
        <v>17824</v>
      </c>
      <c r="F3" s="6"/>
      <c r="G3" s="9"/>
      <c r="H3" s="457"/>
      <c r="I3" s="11"/>
      <c r="J3" s="11"/>
      <c r="K3" s="11"/>
      <c r="L3" s="11"/>
      <c r="M3" s="11"/>
      <c r="N3" s="11"/>
      <c r="O3" s="11"/>
      <c r="P3" s="11"/>
      <c r="Q3" s="11"/>
      <c r="R3" s="11"/>
      <c r="S3" s="11"/>
      <c r="T3" s="11"/>
      <c r="U3" s="11"/>
      <c r="V3" s="11"/>
      <c r="W3" s="11"/>
      <c r="X3" s="11"/>
      <c r="Y3" s="11"/>
      <c r="Z3" s="11"/>
    </row>
    <row r="4" ht="24.75" customHeight="1">
      <c r="A4" s="34" t="s">
        <v>4</v>
      </c>
      <c r="B4" s="6"/>
      <c r="C4" s="6"/>
      <c r="D4" s="6"/>
      <c r="E4" s="6"/>
      <c r="F4" s="6"/>
      <c r="G4" s="6"/>
      <c r="H4" s="6"/>
      <c r="I4" s="9"/>
      <c r="J4" s="11"/>
      <c r="K4" s="11"/>
      <c r="L4" s="11"/>
      <c r="M4" s="11"/>
      <c r="N4" s="11"/>
      <c r="O4" s="11"/>
      <c r="P4" s="11"/>
      <c r="Q4" s="11"/>
      <c r="R4" s="11"/>
      <c r="S4" s="11"/>
      <c r="T4" s="11"/>
      <c r="U4" s="11"/>
      <c r="V4" s="11"/>
      <c r="W4" s="11"/>
      <c r="X4" s="11"/>
      <c r="Y4" s="11"/>
      <c r="Z4" s="11"/>
    </row>
    <row r="5" ht="12.75" customHeight="1">
      <c r="A5" s="36" t="s">
        <v>5</v>
      </c>
      <c r="B5" s="38" t="s">
        <v>6</v>
      </c>
      <c r="C5" s="41" t="s">
        <v>8</v>
      </c>
      <c r="D5" s="41" t="s">
        <v>9</v>
      </c>
      <c r="E5" s="36" t="s">
        <v>10</v>
      </c>
      <c r="F5" s="46" t="s">
        <v>11</v>
      </c>
      <c r="G5" s="55" t="s">
        <v>16</v>
      </c>
      <c r="H5" s="55" t="s">
        <v>24</v>
      </c>
      <c r="I5" s="59"/>
      <c r="J5" s="63"/>
      <c r="K5" s="63"/>
      <c r="L5" s="63"/>
      <c r="M5" s="63"/>
      <c r="N5" s="63"/>
      <c r="O5" s="63"/>
      <c r="P5" s="63"/>
      <c r="Q5" s="63"/>
      <c r="R5" s="63"/>
      <c r="S5" s="63"/>
      <c r="T5" s="63"/>
      <c r="U5" s="63"/>
      <c r="V5" s="63"/>
      <c r="W5" s="63"/>
      <c r="X5" s="63"/>
      <c r="Y5" s="63"/>
      <c r="Z5" s="63"/>
    </row>
    <row r="6" ht="12.75" customHeight="1">
      <c r="A6" s="102"/>
      <c r="B6" s="406"/>
      <c r="C6" s="165"/>
      <c r="D6" s="407"/>
      <c r="E6" s="165"/>
      <c r="F6" s="122"/>
      <c r="G6" s="130"/>
      <c r="H6" s="162"/>
      <c r="I6" s="93"/>
      <c r="J6" s="95"/>
      <c r="K6" s="93"/>
      <c r="L6" s="93"/>
      <c r="M6" s="93"/>
      <c r="N6" s="93"/>
      <c r="O6" s="93"/>
      <c r="P6" s="93"/>
      <c r="Q6" s="93"/>
      <c r="R6" s="93"/>
      <c r="S6" s="93"/>
      <c r="T6" s="93"/>
      <c r="U6" s="93"/>
      <c r="V6" s="93"/>
      <c r="W6" s="93"/>
      <c r="X6" s="93"/>
      <c r="Y6" s="93"/>
      <c r="Z6" s="93"/>
    </row>
    <row r="7" ht="12.75" customHeight="1">
      <c r="A7" s="599" t="s">
        <v>1474</v>
      </c>
      <c r="B7" s="600"/>
      <c r="C7" s="599"/>
      <c r="D7" s="599"/>
      <c r="E7" s="599"/>
      <c r="F7" s="599"/>
      <c r="G7" s="601">
        <v>346701.4100000001</v>
      </c>
      <c r="H7" s="601"/>
      <c r="I7" s="93"/>
      <c r="J7" s="95"/>
      <c r="K7" s="93"/>
      <c r="L7" s="93"/>
      <c r="M7" s="93"/>
      <c r="N7" s="93"/>
      <c r="O7" s="93"/>
      <c r="P7" s="93"/>
      <c r="Q7" s="93"/>
      <c r="R7" s="93"/>
      <c r="S7" s="93"/>
      <c r="T7" s="93"/>
      <c r="U7" s="93"/>
      <c r="V7" s="93"/>
      <c r="W7" s="93"/>
      <c r="X7" s="93"/>
      <c r="Y7" s="93"/>
      <c r="Z7" s="93"/>
    </row>
    <row r="8" ht="12.75" customHeight="1">
      <c r="A8" s="151" t="s">
        <v>190</v>
      </c>
      <c r="B8" s="152" t="s">
        <v>47</v>
      </c>
      <c r="C8" s="153" t="s">
        <v>17978</v>
      </c>
      <c r="D8" s="602" t="s">
        <v>17979</v>
      </c>
      <c r="E8" s="151" t="s">
        <v>1711</v>
      </c>
      <c r="F8" s="155">
        <v>138.88</v>
      </c>
      <c r="G8" s="603">
        <v>29784.2</v>
      </c>
      <c r="H8" s="604">
        <f t="shared" ref="H8:H143" si="1">G8/$G$7</f>
        <v>0.0859073518</v>
      </c>
      <c r="I8" s="137"/>
      <c r="J8" s="605"/>
      <c r="K8" s="11"/>
      <c r="L8" s="11"/>
      <c r="M8" s="11"/>
      <c r="N8" s="11"/>
      <c r="O8" s="11"/>
      <c r="P8" s="11"/>
      <c r="Q8" s="11"/>
      <c r="R8" s="11"/>
      <c r="S8" s="11"/>
      <c r="T8" s="11"/>
      <c r="U8" s="11"/>
      <c r="V8" s="11"/>
      <c r="W8" s="11"/>
      <c r="X8" s="11"/>
      <c r="Y8" s="11"/>
      <c r="Z8" s="11"/>
    </row>
    <row r="9" ht="12.75" customHeight="1">
      <c r="A9" s="104" t="s">
        <v>1452</v>
      </c>
      <c r="B9" s="103" t="s">
        <v>243</v>
      </c>
      <c r="C9" s="104" t="s">
        <v>1453</v>
      </c>
      <c r="D9" s="112" t="s">
        <v>1455</v>
      </c>
      <c r="E9" s="102" t="s">
        <v>433</v>
      </c>
      <c r="F9" s="122">
        <v>1.0</v>
      </c>
      <c r="G9" s="606">
        <v>15830.27</v>
      </c>
      <c r="H9" s="607">
        <f t="shared" si="1"/>
        <v>0.04565966432</v>
      </c>
      <c r="I9" s="93"/>
      <c r="J9" s="95"/>
      <c r="K9" s="93"/>
      <c r="L9" s="93"/>
      <c r="M9" s="93"/>
      <c r="N9" s="93"/>
      <c r="O9" s="93"/>
      <c r="P9" s="93"/>
      <c r="Q9" s="93"/>
      <c r="R9" s="93"/>
      <c r="S9" s="93"/>
      <c r="T9" s="93"/>
      <c r="U9" s="93"/>
      <c r="V9" s="93"/>
      <c r="W9" s="93"/>
      <c r="X9" s="93"/>
      <c r="Y9" s="93"/>
      <c r="Z9" s="93"/>
    </row>
    <row r="10" ht="12.75" customHeight="1">
      <c r="A10" s="151" t="s">
        <v>353</v>
      </c>
      <c r="B10" s="152" t="s">
        <v>243</v>
      </c>
      <c r="C10" s="153" t="s">
        <v>816</v>
      </c>
      <c r="D10" s="602" t="s">
        <v>1292</v>
      </c>
      <c r="E10" s="151" t="s">
        <v>433</v>
      </c>
      <c r="F10" s="155">
        <v>1.0</v>
      </c>
      <c r="G10" s="156">
        <v>15181.3</v>
      </c>
      <c r="H10" s="604">
        <f t="shared" si="1"/>
        <v>0.04378782307</v>
      </c>
      <c r="I10" s="11"/>
      <c r="J10" s="605"/>
      <c r="K10" s="11"/>
      <c r="L10" s="11"/>
      <c r="M10" s="11"/>
      <c r="N10" s="11"/>
      <c r="O10" s="11"/>
      <c r="P10" s="11"/>
      <c r="Q10" s="11"/>
      <c r="R10" s="11"/>
      <c r="S10" s="11"/>
      <c r="T10" s="11"/>
      <c r="U10" s="11"/>
      <c r="V10" s="11"/>
      <c r="W10" s="11"/>
      <c r="X10" s="11"/>
      <c r="Y10" s="11"/>
      <c r="Z10" s="11"/>
    </row>
    <row r="11" ht="12.75" customHeight="1">
      <c r="A11" s="102" t="s">
        <v>758</v>
      </c>
      <c r="B11" s="103" t="s">
        <v>243</v>
      </c>
      <c r="C11" s="104" t="s">
        <v>759</v>
      </c>
      <c r="D11" s="112" t="s">
        <v>1121</v>
      </c>
      <c r="E11" s="102" t="s">
        <v>433</v>
      </c>
      <c r="F11" s="122">
        <v>2.0</v>
      </c>
      <c r="G11" s="130">
        <v>14888.04</v>
      </c>
      <c r="H11" s="607">
        <f t="shared" si="1"/>
        <v>0.04294196554</v>
      </c>
      <c r="I11" s="11"/>
      <c r="J11" s="95"/>
      <c r="K11" s="11"/>
      <c r="L11" s="11"/>
      <c r="M11" s="11"/>
      <c r="N11" s="11"/>
      <c r="O11" s="11"/>
      <c r="P11" s="11"/>
      <c r="Q11" s="11"/>
      <c r="R11" s="11"/>
      <c r="S11" s="11"/>
      <c r="T11" s="11"/>
      <c r="U11" s="11"/>
      <c r="V11" s="11"/>
      <c r="W11" s="11"/>
      <c r="X11" s="11"/>
      <c r="Y11" s="11"/>
      <c r="Z11" s="11"/>
    </row>
    <row r="12" ht="12.75" customHeight="1">
      <c r="A12" s="102" t="s">
        <v>58</v>
      </c>
      <c r="B12" s="103" t="s">
        <v>47</v>
      </c>
      <c r="C12" s="104" t="s">
        <v>3576</v>
      </c>
      <c r="D12" s="112" t="s">
        <v>3577</v>
      </c>
      <c r="E12" s="102" t="s">
        <v>1711</v>
      </c>
      <c r="F12" s="122">
        <v>14.5</v>
      </c>
      <c r="G12" s="130">
        <v>13242.71</v>
      </c>
      <c r="H12" s="608">
        <f t="shared" si="1"/>
        <v>0.03819629692</v>
      </c>
      <c r="I12" s="11"/>
      <c r="J12" s="95"/>
      <c r="K12" s="11"/>
      <c r="L12" s="11"/>
      <c r="M12" s="11"/>
      <c r="N12" s="11"/>
      <c r="O12" s="11"/>
      <c r="P12" s="11"/>
      <c r="Q12" s="11"/>
      <c r="R12" s="11"/>
      <c r="S12" s="11"/>
      <c r="T12" s="11"/>
      <c r="U12" s="11"/>
      <c r="V12" s="11"/>
      <c r="W12" s="11"/>
      <c r="X12" s="11"/>
      <c r="Y12" s="11"/>
      <c r="Z12" s="11"/>
    </row>
    <row r="13" ht="12.75" customHeight="1">
      <c r="A13" s="151" t="s">
        <v>208</v>
      </c>
      <c r="B13" s="152" t="s">
        <v>47</v>
      </c>
      <c r="C13" s="153" t="s">
        <v>18144</v>
      </c>
      <c r="D13" s="602" t="s">
        <v>18147</v>
      </c>
      <c r="E13" s="151" t="s">
        <v>1711</v>
      </c>
      <c r="F13" s="155">
        <v>69.74</v>
      </c>
      <c r="G13" s="156">
        <v>13003.72</v>
      </c>
      <c r="H13" s="604">
        <f t="shared" si="1"/>
        <v>0.03750697178</v>
      </c>
      <c r="I13" s="11"/>
      <c r="J13" s="95"/>
      <c r="K13" s="11"/>
      <c r="L13" s="11"/>
      <c r="M13" s="11"/>
      <c r="N13" s="11"/>
      <c r="O13" s="11"/>
      <c r="P13" s="11"/>
      <c r="Q13" s="11"/>
      <c r="R13" s="11"/>
      <c r="S13" s="11"/>
      <c r="T13" s="11"/>
      <c r="U13" s="11"/>
      <c r="V13" s="11"/>
      <c r="W13" s="11"/>
      <c r="X13" s="11"/>
      <c r="Y13" s="11"/>
      <c r="Z13" s="11"/>
    </row>
    <row r="14" ht="12.75" customHeight="1">
      <c r="A14" s="102" t="s">
        <v>57</v>
      </c>
      <c r="B14" s="103" t="s">
        <v>47</v>
      </c>
      <c r="C14" s="104" t="s">
        <v>3588</v>
      </c>
      <c r="D14" s="112" t="s">
        <v>3589</v>
      </c>
      <c r="E14" s="102" t="s">
        <v>1711</v>
      </c>
      <c r="F14" s="122">
        <v>24.2</v>
      </c>
      <c r="G14" s="130">
        <v>11081.66</v>
      </c>
      <c r="H14" s="608">
        <f t="shared" si="1"/>
        <v>0.03196312354</v>
      </c>
      <c r="I14" s="11"/>
      <c r="J14" s="95"/>
      <c r="K14" s="11"/>
      <c r="L14" s="11"/>
      <c r="M14" s="11"/>
      <c r="N14" s="11"/>
      <c r="O14" s="11"/>
      <c r="P14" s="11"/>
      <c r="Q14" s="11"/>
      <c r="R14" s="11"/>
      <c r="S14" s="11"/>
      <c r="T14" s="11"/>
      <c r="U14" s="11"/>
      <c r="V14" s="11"/>
      <c r="W14" s="11"/>
      <c r="X14" s="11"/>
      <c r="Y14" s="11"/>
      <c r="Z14" s="11"/>
    </row>
    <row r="15" ht="12.75" customHeight="1">
      <c r="A15" s="151" t="s">
        <v>256</v>
      </c>
      <c r="B15" s="152" t="s">
        <v>47</v>
      </c>
      <c r="C15" s="153" t="s">
        <v>18190</v>
      </c>
      <c r="D15" s="602" t="s">
        <v>18192</v>
      </c>
      <c r="E15" s="151" t="s">
        <v>1711</v>
      </c>
      <c r="F15" s="155">
        <v>69.74</v>
      </c>
      <c r="G15" s="156">
        <v>10785.29</v>
      </c>
      <c r="H15" s="604">
        <f t="shared" si="1"/>
        <v>0.03110829575</v>
      </c>
      <c r="I15" s="11"/>
      <c r="J15" s="95"/>
      <c r="K15" s="11"/>
      <c r="L15" s="11"/>
      <c r="M15" s="11"/>
      <c r="N15" s="11"/>
      <c r="O15" s="11"/>
      <c r="P15" s="11"/>
      <c r="Q15" s="11"/>
      <c r="R15" s="11"/>
      <c r="S15" s="11"/>
      <c r="T15" s="11"/>
      <c r="U15" s="11"/>
      <c r="V15" s="11"/>
      <c r="W15" s="11"/>
      <c r="X15" s="11"/>
      <c r="Y15" s="11"/>
      <c r="Z15" s="11"/>
    </row>
    <row r="16" ht="12.75" customHeight="1">
      <c r="A16" s="185" t="s">
        <v>177</v>
      </c>
      <c r="B16" s="186" t="s">
        <v>243</v>
      </c>
      <c r="C16" s="187" t="s">
        <v>244</v>
      </c>
      <c r="D16" s="112" t="s">
        <v>572</v>
      </c>
      <c r="E16" s="185" t="s">
        <v>518</v>
      </c>
      <c r="F16" s="122">
        <v>65.07</v>
      </c>
      <c r="G16" s="189">
        <v>10172.39</v>
      </c>
      <c r="H16" s="608">
        <f t="shared" si="1"/>
        <v>0.02934049215</v>
      </c>
      <c r="I16" s="11"/>
      <c r="J16" s="95"/>
      <c r="K16" s="11"/>
      <c r="L16" s="11"/>
      <c r="M16" s="11"/>
      <c r="N16" s="11"/>
      <c r="O16" s="11"/>
      <c r="P16" s="11"/>
      <c r="Q16" s="11"/>
      <c r="R16" s="11"/>
      <c r="S16" s="11"/>
      <c r="T16" s="11"/>
      <c r="U16" s="11"/>
      <c r="V16" s="11"/>
      <c r="W16" s="11"/>
      <c r="X16" s="11"/>
      <c r="Y16" s="11"/>
      <c r="Z16" s="11"/>
    </row>
    <row r="17" ht="12.75" customHeight="1">
      <c r="A17" s="163" t="s">
        <v>162</v>
      </c>
      <c r="B17" s="103" t="s">
        <v>47</v>
      </c>
      <c r="C17" s="104" t="s">
        <v>18228</v>
      </c>
      <c r="D17" s="112" t="s">
        <v>18231</v>
      </c>
      <c r="E17" s="102" t="s">
        <v>1711</v>
      </c>
      <c r="F17" s="122">
        <v>96.9</v>
      </c>
      <c r="G17" s="130">
        <v>9952.6</v>
      </c>
      <c r="H17" s="608">
        <f t="shared" si="1"/>
        <v>0.02870654607</v>
      </c>
      <c r="I17" s="11"/>
      <c r="J17" s="95"/>
      <c r="K17" s="11"/>
      <c r="L17" s="11"/>
      <c r="M17" s="11"/>
      <c r="N17" s="11"/>
      <c r="O17" s="11"/>
      <c r="P17" s="11"/>
      <c r="Q17" s="11"/>
      <c r="R17" s="11"/>
      <c r="S17" s="11"/>
      <c r="T17" s="11"/>
      <c r="U17" s="11"/>
      <c r="V17" s="11"/>
      <c r="W17" s="11"/>
      <c r="X17" s="11"/>
      <c r="Y17" s="11"/>
      <c r="Z17" s="11"/>
    </row>
    <row r="18" ht="12.75" customHeight="1">
      <c r="A18" s="185" t="s">
        <v>205</v>
      </c>
      <c r="B18" s="186" t="s">
        <v>243</v>
      </c>
      <c r="C18" s="187" t="s">
        <v>266</v>
      </c>
      <c r="D18" s="112" t="s">
        <v>771</v>
      </c>
      <c r="E18" s="185" t="s">
        <v>518</v>
      </c>
      <c r="F18" s="122">
        <v>63.1</v>
      </c>
      <c r="G18" s="189">
        <v>9187.36</v>
      </c>
      <c r="H18" s="608">
        <f t="shared" si="1"/>
        <v>0.02649934421</v>
      </c>
      <c r="I18" s="11"/>
      <c r="J18" s="95"/>
      <c r="K18" s="11"/>
      <c r="L18" s="11"/>
      <c r="M18" s="11"/>
      <c r="N18" s="11"/>
      <c r="O18" s="11"/>
      <c r="P18" s="11"/>
      <c r="Q18" s="11"/>
      <c r="R18" s="11"/>
      <c r="S18" s="11"/>
      <c r="T18" s="11"/>
      <c r="U18" s="11"/>
      <c r="V18" s="11"/>
      <c r="W18" s="11"/>
      <c r="X18" s="11"/>
      <c r="Y18" s="11"/>
      <c r="Z18" s="11"/>
    </row>
    <row r="19" ht="12.75" customHeight="1">
      <c r="A19" s="163" t="s">
        <v>161</v>
      </c>
      <c r="B19" s="103" t="s">
        <v>47</v>
      </c>
      <c r="C19" s="104" t="s">
        <v>18269</v>
      </c>
      <c r="D19" s="112" t="s">
        <v>18271</v>
      </c>
      <c r="E19" s="102" t="s">
        <v>1711</v>
      </c>
      <c r="F19" s="122">
        <v>96.9</v>
      </c>
      <c r="G19" s="130">
        <v>9025.27</v>
      </c>
      <c r="H19" s="608">
        <f t="shared" si="1"/>
        <v>0.02603182375</v>
      </c>
      <c r="I19" s="11"/>
      <c r="J19" s="95"/>
      <c r="K19" s="11"/>
      <c r="L19" s="11"/>
      <c r="M19" s="11"/>
      <c r="N19" s="11"/>
      <c r="O19" s="11"/>
      <c r="P19" s="11"/>
      <c r="Q19" s="11"/>
      <c r="R19" s="11"/>
      <c r="S19" s="11"/>
      <c r="T19" s="11"/>
      <c r="U19" s="11"/>
      <c r="V19" s="11"/>
      <c r="W19" s="11"/>
      <c r="X19" s="11"/>
      <c r="Y19" s="11"/>
      <c r="Z19" s="11"/>
    </row>
    <row r="20" ht="12.75" customHeight="1">
      <c r="A20" s="185" t="s">
        <v>225</v>
      </c>
      <c r="B20" s="186" t="s">
        <v>47</v>
      </c>
      <c r="C20" s="187" t="s">
        <v>18290</v>
      </c>
      <c r="D20" s="112" t="s">
        <v>18298</v>
      </c>
      <c r="E20" s="185" t="s">
        <v>1711</v>
      </c>
      <c r="F20" s="122">
        <v>253.09</v>
      </c>
      <c r="G20" s="189">
        <v>9025.19</v>
      </c>
      <c r="H20" s="608">
        <f t="shared" si="1"/>
        <v>0.02603159301</v>
      </c>
      <c r="I20" s="93"/>
      <c r="J20" s="95"/>
      <c r="K20" s="93"/>
      <c r="L20" s="93"/>
      <c r="M20" s="93"/>
      <c r="N20" s="93"/>
      <c r="O20" s="93"/>
      <c r="P20" s="93"/>
      <c r="Q20" s="93"/>
      <c r="R20" s="93"/>
      <c r="S20" s="93"/>
      <c r="T20" s="93"/>
      <c r="U20" s="93"/>
      <c r="V20" s="93"/>
      <c r="W20" s="93"/>
      <c r="X20" s="93"/>
      <c r="Y20" s="93"/>
      <c r="Z20" s="93"/>
    </row>
    <row r="21" ht="12.75" customHeight="1">
      <c r="A21" s="185" t="s">
        <v>236</v>
      </c>
      <c r="B21" s="186" t="s">
        <v>47</v>
      </c>
      <c r="C21" s="187" t="s">
        <v>18325</v>
      </c>
      <c r="D21" s="112" t="s">
        <v>18328</v>
      </c>
      <c r="E21" s="185" t="s">
        <v>1711</v>
      </c>
      <c r="F21" s="122">
        <v>313.92</v>
      </c>
      <c r="G21" s="189">
        <v>8730.12</v>
      </c>
      <c r="H21" s="608">
        <f t="shared" si="1"/>
        <v>0.02518051484</v>
      </c>
      <c r="I21" s="11"/>
      <c r="J21" s="95"/>
      <c r="K21" s="11"/>
      <c r="L21" s="11"/>
      <c r="M21" s="11"/>
      <c r="N21" s="11"/>
      <c r="O21" s="11"/>
      <c r="P21" s="11"/>
      <c r="Q21" s="11"/>
      <c r="R21" s="11"/>
      <c r="S21" s="11"/>
      <c r="T21" s="11"/>
      <c r="U21" s="11"/>
      <c r="V21" s="11"/>
      <c r="W21" s="11"/>
      <c r="X21" s="11"/>
      <c r="Y21" s="11"/>
      <c r="Z21" s="11"/>
    </row>
    <row r="22" ht="12.75" customHeight="1">
      <c r="A22" s="185" t="s">
        <v>167</v>
      </c>
      <c r="B22" s="186" t="s">
        <v>47</v>
      </c>
      <c r="C22" s="187" t="s">
        <v>18346</v>
      </c>
      <c r="D22" s="112" t="s">
        <v>18348</v>
      </c>
      <c r="E22" s="185" t="s">
        <v>1711</v>
      </c>
      <c r="F22" s="122">
        <v>476.63</v>
      </c>
      <c r="G22" s="189">
        <v>7478.32</v>
      </c>
      <c r="H22" s="608">
        <f t="shared" si="1"/>
        <v>0.02156991516</v>
      </c>
      <c r="I22" s="11"/>
      <c r="J22" s="95"/>
      <c r="K22" s="11"/>
      <c r="L22" s="11"/>
      <c r="M22" s="11"/>
      <c r="N22" s="11"/>
      <c r="O22" s="11"/>
      <c r="P22" s="11"/>
      <c r="Q22" s="11"/>
      <c r="R22" s="11"/>
      <c r="S22" s="11"/>
      <c r="T22" s="11"/>
      <c r="U22" s="11"/>
      <c r="V22" s="11"/>
      <c r="W22" s="11"/>
      <c r="X22" s="11"/>
      <c r="Y22" s="11"/>
      <c r="Z22" s="11"/>
    </row>
    <row r="23" ht="12.75" customHeight="1">
      <c r="A23" s="185" t="s">
        <v>211</v>
      </c>
      <c r="B23" s="186" t="s">
        <v>47</v>
      </c>
      <c r="C23" s="187" t="s">
        <v>18368</v>
      </c>
      <c r="D23" s="112" t="s">
        <v>18370</v>
      </c>
      <c r="E23" s="185" t="s">
        <v>1711</v>
      </c>
      <c r="F23" s="122">
        <v>65.13</v>
      </c>
      <c r="G23" s="189">
        <v>7283.49</v>
      </c>
      <c r="H23" s="608">
        <f t="shared" si="1"/>
        <v>0.02100796187</v>
      </c>
      <c r="I23" s="11"/>
      <c r="J23" s="95"/>
      <c r="K23" s="11"/>
      <c r="L23" s="11"/>
      <c r="M23" s="11"/>
      <c r="N23" s="11"/>
      <c r="O23" s="11"/>
      <c r="P23" s="11"/>
      <c r="Q23" s="11"/>
      <c r="R23" s="11"/>
      <c r="S23" s="11"/>
      <c r="T23" s="11"/>
      <c r="U23" s="11"/>
      <c r="V23" s="11"/>
      <c r="W23" s="11"/>
      <c r="X23" s="11"/>
      <c r="Y23" s="11"/>
      <c r="Z23" s="11"/>
    </row>
    <row r="24" ht="12.75" customHeight="1">
      <c r="A24" s="185" t="s">
        <v>170</v>
      </c>
      <c r="B24" s="186" t="s">
        <v>47</v>
      </c>
      <c r="C24" s="187" t="s">
        <v>18386</v>
      </c>
      <c r="D24" s="112" t="s">
        <v>18388</v>
      </c>
      <c r="E24" s="185" t="s">
        <v>1711</v>
      </c>
      <c r="F24" s="122">
        <v>476.63</v>
      </c>
      <c r="G24" s="189">
        <v>6858.71</v>
      </c>
      <c r="H24" s="608">
        <f t="shared" si="1"/>
        <v>0.01978275773</v>
      </c>
      <c r="I24" s="159"/>
      <c r="J24" s="95"/>
      <c r="K24" s="159"/>
      <c r="L24" s="159"/>
      <c r="M24" s="159"/>
      <c r="N24" s="159"/>
      <c r="O24" s="159"/>
      <c r="P24" s="159"/>
      <c r="Q24" s="159"/>
      <c r="R24" s="159"/>
      <c r="S24" s="159"/>
      <c r="T24" s="159"/>
      <c r="U24" s="159"/>
      <c r="V24" s="159"/>
      <c r="W24" s="159"/>
      <c r="X24" s="159"/>
      <c r="Y24" s="159"/>
      <c r="Z24" s="159"/>
    </row>
    <row r="25" ht="12.75" customHeight="1">
      <c r="A25" s="102" t="s">
        <v>62</v>
      </c>
      <c r="B25" s="103" t="s">
        <v>47</v>
      </c>
      <c r="C25" s="104" t="s">
        <v>18412</v>
      </c>
      <c r="D25" s="112" t="s">
        <v>18413</v>
      </c>
      <c r="E25" s="102" t="s">
        <v>1711</v>
      </c>
      <c r="F25" s="122">
        <v>97.02</v>
      </c>
      <c r="G25" s="130">
        <v>6057.93</v>
      </c>
      <c r="H25" s="608">
        <f t="shared" si="1"/>
        <v>0.01747304691</v>
      </c>
      <c r="I25" s="11"/>
      <c r="J25" s="95"/>
      <c r="K25" s="11"/>
      <c r="L25" s="11"/>
      <c r="M25" s="11"/>
      <c r="N25" s="11"/>
      <c r="O25" s="11"/>
      <c r="P25" s="11"/>
      <c r="Q25" s="11"/>
      <c r="R25" s="11"/>
      <c r="S25" s="11"/>
      <c r="T25" s="11"/>
      <c r="U25" s="11"/>
      <c r="V25" s="11"/>
      <c r="W25" s="11"/>
      <c r="X25" s="11"/>
      <c r="Y25" s="11"/>
      <c r="Z25" s="11"/>
    </row>
    <row r="26" ht="12.75" customHeight="1">
      <c r="A26" s="163" t="s">
        <v>157</v>
      </c>
      <c r="B26" s="103" t="s">
        <v>69</v>
      </c>
      <c r="C26" s="104">
        <v>30206.0</v>
      </c>
      <c r="D26" s="112" t="s">
        <v>18432</v>
      </c>
      <c r="E26" s="102" t="s">
        <v>1666</v>
      </c>
      <c r="F26" s="122">
        <v>48.45</v>
      </c>
      <c r="G26" s="130">
        <v>6025.73</v>
      </c>
      <c r="H26" s="608">
        <f t="shared" si="1"/>
        <v>0.0173801716</v>
      </c>
      <c r="I26" s="93"/>
      <c r="J26" s="95"/>
      <c r="K26" s="93"/>
      <c r="L26" s="93"/>
      <c r="M26" s="93"/>
      <c r="N26" s="93"/>
      <c r="O26" s="93"/>
      <c r="P26" s="93"/>
      <c r="Q26" s="93"/>
      <c r="R26" s="93"/>
      <c r="S26" s="93"/>
      <c r="T26" s="93"/>
      <c r="U26" s="93"/>
      <c r="V26" s="93"/>
      <c r="W26" s="93"/>
      <c r="X26" s="93"/>
      <c r="Y26" s="93"/>
      <c r="Z26" s="93"/>
    </row>
    <row r="27" ht="12.75" customHeight="1">
      <c r="A27" s="609" t="s">
        <v>391</v>
      </c>
      <c r="B27" s="186" t="s">
        <v>47</v>
      </c>
      <c r="C27" s="186" t="s">
        <v>16650</v>
      </c>
      <c r="D27" s="610" t="s">
        <v>16651</v>
      </c>
      <c r="E27" s="611" t="s">
        <v>1662</v>
      </c>
      <c r="F27" s="612">
        <v>46.0</v>
      </c>
      <c r="G27" s="424">
        <v>5785.88</v>
      </c>
      <c r="H27" s="608">
        <f t="shared" si="1"/>
        <v>0.01668836593</v>
      </c>
      <c r="I27" s="93"/>
      <c r="J27" s="95"/>
      <c r="K27" s="93"/>
      <c r="L27" s="93"/>
      <c r="M27" s="93"/>
      <c r="N27" s="93"/>
      <c r="O27" s="93"/>
      <c r="P27" s="93"/>
      <c r="Q27" s="93"/>
      <c r="R27" s="93"/>
      <c r="S27" s="93"/>
      <c r="T27" s="93"/>
      <c r="U27" s="93"/>
      <c r="V27" s="93"/>
      <c r="W27" s="93"/>
      <c r="X27" s="93"/>
      <c r="Y27" s="93"/>
      <c r="Z27" s="93"/>
    </row>
    <row r="28" ht="12.75" customHeight="1">
      <c r="A28" s="102" t="s">
        <v>725</v>
      </c>
      <c r="B28" s="103" t="s">
        <v>243</v>
      </c>
      <c r="C28" s="104" t="s">
        <v>726</v>
      </c>
      <c r="D28" s="112" t="s">
        <v>1069</v>
      </c>
      <c r="E28" s="102" t="s">
        <v>433</v>
      </c>
      <c r="F28" s="122">
        <v>1.0</v>
      </c>
      <c r="G28" s="130">
        <v>5420.45</v>
      </c>
      <c r="H28" s="608">
        <f t="shared" si="1"/>
        <v>0.01563434657</v>
      </c>
      <c r="I28" s="190"/>
      <c r="J28" s="613"/>
      <c r="K28" s="190"/>
      <c r="L28" s="190"/>
      <c r="M28" s="190"/>
      <c r="N28" s="190"/>
      <c r="O28" s="190"/>
      <c r="P28" s="190"/>
      <c r="Q28" s="190"/>
      <c r="R28" s="190"/>
      <c r="S28" s="190"/>
      <c r="T28" s="190"/>
      <c r="U28" s="190"/>
      <c r="V28" s="190"/>
      <c r="W28" s="190"/>
      <c r="X28" s="190"/>
      <c r="Y28" s="190"/>
      <c r="Z28" s="190"/>
    </row>
    <row r="29" ht="12.75" customHeight="1">
      <c r="A29" s="102" t="s">
        <v>349</v>
      </c>
      <c r="B29" s="103" t="s">
        <v>243</v>
      </c>
      <c r="C29" s="104" t="s">
        <v>770</v>
      </c>
      <c r="D29" s="112" t="s">
        <v>1156</v>
      </c>
      <c r="E29" s="102" t="s">
        <v>433</v>
      </c>
      <c r="F29" s="122">
        <v>3.0</v>
      </c>
      <c r="G29" s="130">
        <v>5251.41</v>
      </c>
      <c r="H29" s="608">
        <f t="shared" si="1"/>
        <v>0.01514678005</v>
      </c>
      <c r="I29" s="190"/>
      <c r="J29" s="613"/>
      <c r="K29" s="190"/>
      <c r="L29" s="190"/>
      <c r="M29" s="190"/>
      <c r="N29" s="190"/>
      <c r="O29" s="190"/>
      <c r="P29" s="190"/>
      <c r="Q29" s="190"/>
      <c r="R29" s="190"/>
      <c r="S29" s="190"/>
      <c r="T29" s="190"/>
      <c r="U29" s="190"/>
      <c r="V29" s="190"/>
      <c r="W29" s="190"/>
      <c r="X29" s="190"/>
      <c r="Y29" s="190"/>
      <c r="Z29" s="190"/>
    </row>
    <row r="30" ht="12.75" customHeight="1">
      <c r="A30" s="185" t="s">
        <v>337</v>
      </c>
      <c r="B30" s="186" t="s">
        <v>47</v>
      </c>
      <c r="C30" s="187" t="s">
        <v>11904</v>
      </c>
      <c r="D30" s="89" t="s">
        <v>11906</v>
      </c>
      <c r="E30" s="185" t="s">
        <v>1711</v>
      </c>
      <c r="F30" s="122">
        <v>8.1</v>
      </c>
      <c r="G30" s="189">
        <v>5035.53</v>
      </c>
      <c r="H30" s="608">
        <f t="shared" si="1"/>
        <v>0.01452411168</v>
      </c>
      <c r="I30" s="190"/>
      <c r="J30" s="613"/>
      <c r="K30" s="190"/>
      <c r="L30" s="190"/>
      <c r="M30" s="190"/>
      <c r="N30" s="190"/>
      <c r="O30" s="190"/>
      <c r="P30" s="190"/>
      <c r="Q30" s="190"/>
      <c r="R30" s="190"/>
      <c r="S30" s="190"/>
      <c r="T30" s="190"/>
      <c r="U30" s="190"/>
      <c r="V30" s="190"/>
      <c r="W30" s="190"/>
      <c r="X30" s="190"/>
      <c r="Y30" s="190"/>
      <c r="Z30" s="190"/>
    </row>
    <row r="31" ht="12.75" customHeight="1">
      <c r="A31" s="102" t="s">
        <v>417</v>
      </c>
      <c r="B31" s="186" t="s">
        <v>69</v>
      </c>
      <c r="C31" s="104">
        <v>200401.0</v>
      </c>
      <c r="D31" s="112" t="s">
        <v>18610</v>
      </c>
      <c r="E31" s="102" t="s">
        <v>1711</v>
      </c>
      <c r="F31" s="122">
        <v>436.99</v>
      </c>
      <c r="G31" s="130">
        <v>4404.86</v>
      </c>
      <c r="H31" s="608">
        <f t="shared" si="1"/>
        <v>0.01270505361</v>
      </c>
      <c r="I31" s="190"/>
      <c r="J31" s="613"/>
      <c r="K31" s="190"/>
      <c r="L31" s="190"/>
      <c r="M31" s="190"/>
      <c r="N31" s="190"/>
      <c r="O31" s="190"/>
      <c r="P31" s="190"/>
      <c r="Q31" s="190"/>
      <c r="R31" s="190"/>
      <c r="S31" s="190"/>
      <c r="T31" s="190"/>
      <c r="U31" s="190"/>
      <c r="V31" s="190"/>
      <c r="W31" s="190"/>
      <c r="X31" s="190"/>
      <c r="Y31" s="190"/>
      <c r="Z31" s="190"/>
    </row>
    <row r="32" ht="12.75" customHeight="1">
      <c r="A32" s="185" t="s">
        <v>249</v>
      </c>
      <c r="B32" s="186" t="s">
        <v>47</v>
      </c>
      <c r="C32" s="187" t="s">
        <v>18644</v>
      </c>
      <c r="D32" s="112" t="s">
        <v>18647</v>
      </c>
      <c r="E32" s="185" t="s">
        <v>1711</v>
      </c>
      <c r="F32" s="122">
        <v>313.92</v>
      </c>
      <c r="G32" s="189">
        <v>3986.78</v>
      </c>
      <c r="H32" s="608">
        <f t="shared" si="1"/>
        <v>0.01149917446</v>
      </c>
      <c r="I32" s="190"/>
      <c r="J32" s="613"/>
      <c r="K32" s="190"/>
      <c r="L32" s="190"/>
      <c r="M32" s="190"/>
      <c r="N32" s="190"/>
      <c r="O32" s="190"/>
      <c r="P32" s="190"/>
      <c r="Q32" s="190"/>
      <c r="R32" s="190"/>
      <c r="S32" s="190"/>
      <c r="T32" s="190"/>
      <c r="U32" s="190"/>
      <c r="V32" s="190"/>
      <c r="W32" s="190"/>
      <c r="X32" s="190"/>
      <c r="Y32" s="190"/>
      <c r="Z32" s="190"/>
    </row>
    <row r="33" ht="12.75" customHeight="1">
      <c r="A33" s="163" t="s">
        <v>104</v>
      </c>
      <c r="B33" s="103" t="s">
        <v>118</v>
      </c>
      <c r="C33" s="104" t="s">
        <v>151</v>
      </c>
      <c r="D33" s="112" t="s">
        <v>517</v>
      </c>
      <c r="E33" s="102" t="s">
        <v>518</v>
      </c>
      <c r="F33" s="122">
        <v>137.2</v>
      </c>
      <c r="G33" s="130">
        <v>3881.39</v>
      </c>
      <c r="H33" s="608">
        <f t="shared" si="1"/>
        <v>0.01119519531</v>
      </c>
      <c r="I33" s="190"/>
      <c r="J33" s="613"/>
      <c r="K33" s="190"/>
      <c r="L33" s="190"/>
      <c r="M33" s="190"/>
      <c r="N33" s="190"/>
      <c r="O33" s="190"/>
      <c r="P33" s="190"/>
      <c r="Q33" s="190"/>
      <c r="R33" s="190"/>
      <c r="S33" s="190"/>
      <c r="T33" s="190"/>
      <c r="U33" s="190"/>
      <c r="V33" s="190"/>
      <c r="W33" s="190"/>
      <c r="X33" s="190"/>
      <c r="Y33" s="190"/>
      <c r="Z33" s="190"/>
    </row>
    <row r="34" ht="12.75" customHeight="1">
      <c r="A34" s="185" t="s">
        <v>180</v>
      </c>
      <c r="B34" s="186" t="s">
        <v>243</v>
      </c>
      <c r="C34" s="187" t="s">
        <v>248</v>
      </c>
      <c r="D34" s="112" t="s">
        <v>647</v>
      </c>
      <c r="E34" s="185" t="s">
        <v>518</v>
      </c>
      <c r="F34" s="122">
        <v>31.4</v>
      </c>
      <c r="G34" s="189">
        <v>3573.01</v>
      </c>
      <c r="H34" s="608">
        <f t="shared" si="1"/>
        <v>0.01030572676</v>
      </c>
      <c r="I34" s="190"/>
      <c r="J34" s="613"/>
      <c r="K34" s="190"/>
      <c r="L34" s="190"/>
      <c r="M34" s="190"/>
      <c r="N34" s="190"/>
      <c r="O34" s="190"/>
      <c r="P34" s="190"/>
      <c r="Q34" s="190"/>
      <c r="R34" s="190"/>
      <c r="S34" s="190"/>
      <c r="T34" s="190"/>
      <c r="U34" s="190"/>
      <c r="V34" s="190"/>
      <c r="W34" s="190"/>
      <c r="X34" s="190"/>
      <c r="Y34" s="190"/>
      <c r="Z34" s="190"/>
    </row>
    <row r="35" ht="12.75" customHeight="1">
      <c r="A35" s="614" t="s">
        <v>1303</v>
      </c>
      <c r="B35" s="186" t="s">
        <v>69</v>
      </c>
      <c r="C35" s="187">
        <v>160608.0</v>
      </c>
      <c r="D35" s="89" t="s">
        <v>18770</v>
      </c>
      <c r="E35" s="185" t="s">
        <v>433</v>
      </c>
      <c r="F35" s="122">
        <v>9.0</v>
      </c>
      <c r="G35" s="189">
        <v>2988.18</v>
      </c>
      <c r="H35" s="608">
        <f t="shared" si="1"/>
        <v>0.008618886205</v>
      </c>
      <c r="I35" s="190"/>
      <c r="J35" s="613"/>
      <c r="K35" s="190"/>
      <c r="L35" s="190"/>
      <c r="M35" s="190"/>
      <c r="N35" s="190"/>
      <c r="O35" s="190"/>
      <c r="P35" s="190"/>
      <c r="Q35" s="190"/>
      <c r="R35" s="190"/>
      <c r="S35" s="190"/>
      <c r="T35" s="190"/>
      <c r="U35" s="190"/>
      <c r="V35" s="190"/>
      <c r="W35" s="190"/>
      <c r="X35" s="190"/>
      <c r="Y35" s="190"/>
      <c r="Z35" s="190"/>
    </row>
    <row r="36" ht="12.75" customHeight="1">
      <c r="A36" s="614" t="s">
        <v>1319</v>
      </c>
      <c r="B36" s="186" t="s">
        <v>47</v>
      </c>
      <c r="C36" s="187" t="s">
        <v>18051</v>
      </c>
      <c r="D36" s="89" t="s">
        <v>18052</v>
      </c>
      <c r="E36" s="185" t="s">
        <v>722</v>
      </c>
      <c r="F36" s="122">
        <v>20.0</v>
      </c>
      <c r="G36" s="189">
        <v>2847.2</v>
      </c>
      <c r="H36" s="608">
        <f t="shared" si="1"/>
        <v>0.008212253882</v>
      </c>
      <c r="I36" s="190"/>
      <c r="J36" s="613"/>
      <c r="K36" s="190"/>
      <c r="L36" s="190"/>
      <c r="M36" s="190"/>
      <c r="N36" s="190"/>
      <c r="O36" s="190"/>
      <c r="P36" s="190"/>
      <c r="Q36" s="190"/>
      <c r="R36" s="190"/>
      <c r="S36" s="190"/>
      <c r="T36" s="190"/>
      <c r="U36" s="190"/>
      <c r="V36" s="190"/>
      <c r="W36" s="190"/>
      <c r="X36" s="190"/>
      <c r="Y36" s="190"/>
      <c r="Z36" s="190"/>
    </row>
    <row r="37" ht="12.75" customHeight="1">
      <c r="A37" s="163" t="s">
        <v>150</v>
      </c>
      <c r="B37" s="103" t="s">
        <v>47</v>
      </c>
      <c r="C37" s="104" t="s">
        <v>18832</v>
      </c>
      <c r="D37" s="112" t="s">
        <v>18835</v>
      </c>
      <c r="E37" s="102" t="s">
        <v>18838</v>
      </c>
      <c r="F37" s="122">
        <v>1877.25</v>
      </c>
      <c r="G37" s="130">
        <v>2834.65</v>
      </c>
      <c r="H37" s="608">
        <f t="shared" si="1"/>
        <v>0.008176055586</v>
      </c>
      <c r="I37" s="190"/>
      <c r="J37" s="613"/>
      <c r="K37" s="190"/>
      <c r="L37" s="190"/>
      <c r="M37" s="190"/>
      <c r="N37" s="190"/>
      <c r="O37" s="190"/>
      <c r="P37" s="190"/>
      <c r="Q37" s="190"/>
      <c r="R37" s="190"/>
      <c r="S37" s="190"/>
      <c r="T37" s="190"/>
      <c r="U37" s="190"/>
      <c r="V37" s="190"/>
      <c r="W37" s="190"/>
      <c r="X37" s="190"/>
      <c r="Y37" s="190"/>
      <c r="Z37" s="190"/>
    </row>
    <row r="38" ht="12.75" customHeight="1">
      <c r="A38" s="185" t="s">
        <v>254</v>
      </c>
      <c r="B38" s="186" t="s">
        <v>69</v>
      </c>
      <c r="C38" s="187">
        <v>90511.0</v>
      </c>
      <c r="D38" s="112" t="s">
        <v>18867</v>
      </c>
      <c r="E38" s="185" t="s">
        <v>1711</v>
      </c>
      <c r="F38" s="122">
        <v>64.49</v>
      </c>
      <c r="G38" s="189">
        <v>2728.57</v>
      </c>
      <c r="H38" s="608">
        <f t="shared" si="1"/>
        <v>0.007870086251</v>
      </c>
      <c r="I38" s="190"/>
      <c r="J38" s="613"/>
      <c r="K38" s="190"/>
      <c r="L38" s="190"/>
      <c r="M38" s="190"/>
      <c r="N38" s="190"/>
      <c r="O38" s="190"/>
      <c r="P38" s="190"/>
      <c r="Q38" s="190"/>
      <c r="R38" s="190"/>
      <c r="S38" s="190"/>
      <c r="T38" s="190"/>
      <c r="U38" s="190"/>
      <c r="V38" s="190"/>
      <c r="W38" s="190"/>
      <c r="X38" s="190"/>
      <c r="Y38" s="190"/>
      <c r="Z38" s="190"/>
    </row>
    <row r="39" ht="28.5" customHeight="1">
      <c r="A39" s="185" t="s">
        <v>171</v>
      </c>
      <c r="B39" s="186" t="s">
        <v>69</v>
      </c>
      <c r="C39" s="187">
        <v>100203.0</v>
      </c>
      <c r="D39" s="112" t="s">
        <v>18907</v>
      </c>
      <c r="E39" s="185" t="s">
        <v>1711</v>
      </c>
      <c r="F39" s="122">
        <v>57.06</v>
      </c>
      <c r="G39" s="189">
        <v>2658.43</v>
      </c>
      <c r="H39" s="608">
        <f t="shared" si="1"/>
        <v>0.007667779603</v>
      </c>
      <c r="I39" s="190"/>
      <c r="J39" s="613"/>
      <c r="K39" s="190"/>
      <c r="L39" s="190"/>
      <c r="M39" s="190"/>
      <c r="N39" s="190"/>
      <c r="O39" s="190"/>
      <c r="P39" s="190"/>
      <c r="Q39" s="190"/>
      <c r="R39" s="190"/>
      <c r="S39" s="190"/>
      <c r="T39" s="190"/>
      <c r="U39" s="190"/>
      <c r="V39" s="190"/>
      <c r="W39" s="190"/>
      <c r="X39" s="190"/>
      <c r="Y39" s="190"/>
      <c r="Z39" s="190"/>
    </row>
    <row r="40" ht="12.75" customHeight="1">
      <c r="A40" s="185" t="s">
        <v>377</v>
      </c>
      <c r="B40" s="186" t="s">
        <v>47</v>
      </c>
      <c r="C40" s="187" t="s">
        <v>18933</v>
      </c>
      <c r="D40" s="112" t="s">
        <v>18936</v>
      </c>
      <c r="E40" s="185" t="s">
        <v>1711</v>
      </c>
      <c r="F40" s="122">
        <v>90.3</v>
      </c>
      <c r="G40" s="189">
        <v>2644.89</v>
      </c>
      <c r="H40" s="608">
        <f t="shared" si="1"/>
        <v>0.007628725825</v>
      </c>
      <c r="I40" s="190"/>
      <c r="J40" s="613"/>
      <c r="K40" s="190"/>
      <c r="L40" s="190"/>
      <c r="M40" s="190"/>
      <c r="N40" s="190"/>
      <c r="O40" s="190"/>
      <c r="P40" s="190"/>
      <c r="Q40" s="190"/>
      <c r="R40" s="190"/>
      <c r="S40" s="190"/>
      <c r="T40" s="190"/>
      <c r="U40" s="190"/>
      <c r="V40" s="190"/>
      <c r="W40" s="190"/>
      <c r="X40" s="190"/>
      <c r="Y40" s="190"/>
      <c r="Z40" s="190"/>
    </row>
    <row r="41" ht="12.75" customHeight="1">
      <c r="A41" s="102" t="s">
        <v>352</v>
      </c>
      <c r="B41" s="103" t="s">
        <v>243</v>
      </c>
      <c r="C41" s="104" t="s">
        <v>798</v>
      </c>
      <c r="D41" s="112" t="s">
        <v>1255</v>
      </c>
      <c r="E41" s="102" t="s">
        <v>433</v>
      </c>
      <c r="F41" s="122">
        <v>4.0</v>
      </c>
      <c r="G41" s="130">
        <v>2611.76</v>
      </c>
      <c r="H41" s="608">
        <f t="shared" si="1"/>
        <v>0.007533168094</v>
      </c>
      <c r="I41" s="190"/>
      <c r="J41" s="613"/>
      <c r="K41" s="190"/>
      <c r="L41" s="190"/>
      <c r="M41" s="190"/>
      <c r="N41" s="190"/>
      <c r="O41" s="190"/>
      <c r="P41" s="190"/>
      <c r="Q41" s="190"/>
      <c r="R41" s="190"/>
      <c r="S41" s="190"/>
      <c r="T41" s="190"/>
      <c r="U41" s="190"/>
      <c r="V41" s="190"/>
      <c r="W41" s="190"/>
      <c r="X41" s="190"/>
      <c r="Y41" s="190"/>
      <c r="Z41" s="190"/>
    </row>
    <row r="42" ht="12.75" customHeight="1">
      <c r="A42" s="611" t="s">
        <v>264</v>
      </c>
      <c r="B42" s="186" t="s">
        <v>47</v>
      </c>
      <c r="C42" s="186" t="s">
        <v>11123</v>
      </c>
      <c r="D42" s="615" t="s">
        <v>11125</v>
      </c>
      <c r="E42" s="611" t="s">
        <v>1662</v>
      </c>
      <c r="F42" s="612">
        <v>7.0</v>
      </c>
      <c r="G42" s="424">
        <v>2578.87</v>
      </c>
      <c r="H42" s="608">
        <f t="shared" si="1"/>
        <v>0.007438302602</v>
      </c>
      <c r="I42" s="93"/>
      <c r="J42" s="95"/>
      <c r="K42" s="93"/>
      <c r="L42" s="93"/>
      <c r="M42" s="93"/>
      <c r="N42" s="93"/>
      <c r="O42" s="93"/>
      <c r="P42" s="93"/>
      <c r="Q42" s="93"/>
      <c r="R42" s="93"/>
      <c r="S42" s="93"/>
      <c r="T42" s="93"/>
      <c r="U42" s="93"/>
      <c r="V42" s="93"/>
      <c r="W42" s="93"/>
      <c r="X42" s="93"/>
      <c r="Y42" s="93"/>
      <c r="Z42" s="93"/>
    </row>
    <row r="43" ht="30.75" customHeight="1">
      <c r="A43" s="185" t="s">
        <v>269</v>
      </c>
      <c r="B43" s="186" t="s">
        <v>47</v>
      </c>
      <c r="C43" s="187" t="s">
        <v>11708</v>
      </c>
      <c r="D43" s="112" t="s">
        <v>11709</v>
      </c>
      <c r="E43" s="185" t="s">
        <v>722</v>
      </c>
      <c r="F43" s="122">
        <v>26.0</v>
      </c>
      <c r="G43" s="189">
        <v>2545.14</v>
      </c>
      <c r="H43" s="608">
        <f t="shared" si="1"/>
        <v>0.007341014275</v>
      </c>
      <c r="I43" s="190"/>
      <c r="J43" s="613"/>
      <c r="K43" s="190"/>
      <c r="L43" s="190"/>
      <c r="M43" s="190"/>
      <c r="N43" s="190"/>
      <c r="O43" s="190"/>
      <c r="P43" s="190"/>
      <c r="Q43" s="190"/>
      <c r="R43" s="190"/>
      <c r="S43" s="190"/>
      <c r="T43" s="190"/>
      <c r="U43" s="190"/>
      <c r="V43" s="190"/>
      <c r="W43" s="190"/>
      <c r="X43" s="190"/>
      <c r="Y43" s="190"/>
      <c r="Z43" s="190"/>
    </row>
    <row r="44" ht="12.75" customHeight="1">
      <c r="A44" s="185" t="s">
        <v>329</v>
      </c>
      <c r="B44" s="186" t="s">
        <v>118</v>
      </c>
      <c r="C44" s="187" t="s">
        <v>330</v>
      </c>
      <c r="D44" s="112" t="s">
        <v>820</v>
      </c>
      <c r="E44" s="185" t="s">
        <v>433</v>
      </c>
      <c r="F44" s="122">
        <v>3.0</v>
      </c>
      <c r="G44" s="189">
        <v>2349.72</v>
      </c>
      <c r="H44" s="608">
        <f t="shared" si="1"/>
        <v>0.006777359227</v>
      </c>
      <c r="I44" s="190"/>
      <c r="J44" s="613"/>
      <c r="K44" s="190"/>
      <c r="L44" s="190"/>
      <c r="M44" s="190"/>
      <c r="N44" s="190"/>
      <c r="O44" s="190"/>
      <c r="P44" s="190"/>
      <c r="Q44" s="190"/>
      <c r="R44" s="190"/>
      <c r="S44" s="190"/>
      <c r="T44" s="190"/>
      <c r="U44" s="190"/>
      <c r="V44" s="190"/>
      <c r="W44" s="190"/>
      <c r="X44" s="190"/>
      <c r="Y44" s="190"/>
      <c r="Z44" s="190"/>
    </row>
    <row r="45" ht="12.75" customHeight="1">
      <c r="A45" s="163" t="s">
        <v>108</v>
      </c>
      <c r="B45" s="103" t="s">
        <v>47</v>
      </c>
      <c r="C45" s="104" t="s">
        <v>19085</v>
      </c>
      <c r="D45" s="112" t="s">
        <v>19086</v>
      </c>
      <c r="E45" s="102" t="s">
        <v>1666</v>
      </c>
      <c r="F45" s="122">
        <v>22.67</v>
      </c>
      <c r="G45" s="130">
        <v>2347.93</v>
      </c>
      <c r="H45" s="608">
        <f t="shared" si="1"/>
        <v>0.006772196283</v>
      </c>
      <c r="I45" s="190"/>
      <c r="J45" s="613"/>
      <c r="K45" s="190"/>
      <c r="L45" s="190"/>
      <c r="M45" s="190"/>
      <c r="N45" s="190"/>
      <c r="O45" s="190"/>
      <c r="P45" s="190"/>
      <c r="Q45" s="190"/>
      <c r="R45" s="190"/>
      <c r="S45" s="190"/>
      <c r="T45" s="190"/>
      <c r="U45" s="190"/>
      <c r="V45" s="190"/>
      <c r="W45" s="190"/>
      <c r="X45" s="190"/>
      <c r="Y45" s="190"/>
      <c r="Z45" s="190"/>
    </row>
    <row r="46" ht="12.75" customHeight="1">
      <c r="A46" s="616" t="s">
        <v>362</v>
      </c>
      <c r="B46" s="186" t="s">
        <v>47</v>
      </c>
      <c r="C46" s="187" t="s">
        <v>15593</v>
      </c>
      <c r="D46" s="617" t="s">
        <v>15594</v>
      </c>
      <c r="E46" s="185" t="s">
        <v>722</v>
      </c>
      <c r="F46" s="122">
        <v>600.0</v>
      </c>
      <c r="G46" s="189">
        <v>2346.0</v>
      </c>
      <c r="H46" s="608">
        <f t="shared" si="1"/>
        <v>0.006766629533</v>
      </c>
      <c r="I46" s="190"/>
      <c r="J46" s="613"/>
      <c r="K46" s="190"/>
      <c r="L46" s="190"/>
      <c r="M46" s="190"/>
      <c r="N46" s="190"/>
      <c r="O46" s="190"/>
      <c r="P46" s="190"/>
      <c r="Q46" s="190"/>
      <c r="R46" s="190"/>
      <c r="S46" s="190"/>
      <c r="T46" s="190"/>
      <c r="U46" s="190"/>
      <c r="V46" s="190"/>
      <c r="W46" s="190"/>
      <c r="X46" s="190"/>
      <c r="Y46" s="190"/>
      <c r="Z46" s="190"/>
    </row>
    <row r="47" ht="12.75" customHeight="1">
      <c r="A47" s="185" t="s">
        <v>199</v>
      </c>
      <c r="B47" s="186" t="s">
        <v>47</v>
      </c>
      <c r="C47" s="187" t="s">
        <v>14839</v>
      </c>
      <c r="D47" s="112" t="s">
        <v>14841</v>
      </c>
      <c r="E47" s="185" t="s">
        <v>1711</v>
      </c>
      <c r="F47" s="122">
        <v>57.06</v>
      </c>
      <c r="G47" s="189">
        <v>2190.53</v>
      </c>
      <c r="H47" s="608">
        <f t="shared" si="1"/>
        <v>0.006318203321</v>
      </c>
      <c r="I47" s="190"/>
      <c r="J47" s="613"/>
      <c r="K47" s="190"/>
      <c r="L47" s="190"/>
      <c r="M47" s="190"/>
      <c r="N47" s="190"/>
      <c r="O47" s="190"/>
      <c r="P47" s="190"/>
      <c r="Q47" s="190"/>
      <c r="R47" s="190"/>
      <c r="S47" s="190"/>
      <c r="T47" s="190"/>
      <c r="U47" s="190"/>
      <c r="V47" s="190"/>
      <c r="W47" s="190"/>
      <c r="X47" s="190"/>
      <c r="Y47" s="190"/>
      <c r="Z47" s="190"/>
    </row>
    <row r="48" ht="12.75" customHeight="1">
      <c r="A48" s="102" t="s">
        <v>744</v>
      </c>
      <c r="B48" s="103" t="s">
        <v>243</v>
      </c>
      <c r="C48" s="104" t="s">
        <v>745</v>
      </c>
      <c r="D48" s="112" t="s">
        <v>1087</v>
      </c>
      <c r="E48" s="102" t="s">
        <v>722</v>
      </c>
      <c r="F48" s="122">
        <v>32.0</v>
      </c>
      <c r="G48" s="130">
        <v>2172.8</v>
      </c>
      <c r="H48" s="608">
        <f t="shared" si="1"/>
        <v>0.006267064215</v>
      </c>
      <c r="I48" s="190"/>
      <c r="J48" s="613"/>
      <c r="K48" s="190"/>
      <c r="L48" s="190"/>
      <c r="M48" s="190"/>
      <c r="N48" s="190"/>
      <c r="O48" s="190"/>
      <c r="P48" s="190"/>
      <c r="Q48" s="190"/>
      <c r="R48" s="190"/>
      <c r="S48" s="190"/>
      <c r="T48" s="190"/>
      <c r="U48" s="190"/>
      <c r="V48" s="190"/>
      <c r="W48" s="190"/>
      <c r="X48" s="190"/>
      <c r="Y48" s="190"/>
      <c r="Z48" s="190"/>
    </row>
    <row r="49" ht="12.75" customHeight="1">
      <c r="A49" s="616" t="s">
        <v>360</v>
      </c>
      <c r="B49" s="186" t="s">
        <v>47</v>
      </c>
      <c r="C49" s="187" t="s">
        <v>15123</v>
      </c>
      <c r="D49" s="618" t="s">
        <v>15124</v>
      </c>
      <c r="E49" s="185" t="s">
        <v>722</v>
      </c>
      <c r="F49" s="122">
        <v>200.0</v>
      </c>
      <c r="G49" s="189">
        <v>1938.0</v>
      </c>
      <c r="H49" s="608">
        <f t="shared" si="1"/>
        <v>0.005589824397</v>
      </c>
      <c r="I49" s="190"/>
      <c r="J49" s="613"/>
      <c r="K49" s="190"/>
      <c r="L49" s="190"/>
      <c r="M49" s="190"/>
      <c r="N49" s="190"/>
      <c r="O49" s="190"/>
      <c r="P49" s="190"/>
      <c r="Q49" s="190"/>
      <c r="R49" s="190"/>
      <c r="S49" s="190"/>
      <c r="T49" s="190"/>
      <c r="U49" s="190"/>
      <c r="V49" s="190"/>
      <c r="W49" s="190"/>
      <c r="X49" s="190"/>
      <c r="Y49" s="190"/>
      <c r="Z49" s="190"/>
    </row>
    <row r="50" ht="12.75" customHeight="1">
      <c r="A50" s="614" t="s">
        <v>1171</v>
      </c>
      <c r="B50" s="186" t="s">
        <v>69</v>
      </c>
      <c r="C50" s="187">
        <v>160613.0</v>
      </c>
      <c r="D50" s="89" t="s">
        <v>19290</v>
      </c>
      <c r="E50" s="185" t="s">
        <v>433</v>
      </c>
      <c r="F50" s="122">
        <v>9.0</v>
      </c>
      <c r="G50" s="189">
        <v>1785.06</v>
      </c>
      <c r="H50" s="608">
        <f t="shared" si="1"/>
        <v>0.00514869553</v>
      </c>
      <c r="I50" s="190"/>
      <c r="J50" s="613"/>
      <c r="K50" s="190"/>
      <c r="L50" s="190"/>
      <c r="M50" s="190"/>
      <c r="N50" s="190"/>
      <c r="O50" s="190"/>
      <c r="P50" s="190"/>
      <c r="Q50" s="190"/>
      <c r="R50" s="190"/>
      <c r="S50" s="190"/>
      <c r="T50" s="190"/>
      <c r="U50" s="190"/>
      <c r="V50" s="190"/>
      <c r="W50" s="190"/>
      <c r="X50" s="190"/>
      <c r="Y50" s="190"/>
      <c r="Z50" s="190"/>
    </row>
    <row r="51" ht="12.75" customHeight="1">
      <c r="A51" s="609" t="s">
        <v>372</v>
      </c>
      <c r="B51" s="186" t="s">
        <v>47</v>
      </c>
      <c r="C51" s="186" t="s">
        <v>16050</v>
      </c>
      <c r="D51" s="610" t="s">
        <v>16051</v>
      </c>
      <c r="E51" s="611" t="s">
        <v>1662</v>
      </c>
      <c r="F51" s="612">
        <v>4.0</v>
      </c>
      <c r="G51" s="424">
        <v>1781.56</v>
      </c>
      <c r="H51" s="608">
        <f t="shared" si="1"/>
        <v>0.005138600388</v>
      </c>
      <c r="I51" s="93"/>
      <c r="J51" s="95"/>
      <c r="K51" s="93"/>
      <c r="L51" s="93"/>
      <c r="M51" s="93"/>
      <c r="N51" s="93"/>
      <c r="O51" s="93"/>
      <c r="P51" s="93"/>
      <c r="Q51" s="93"/>
      <c r="R51" s="93"/>
      <c r="S51" s="93"/>
      <c r="T51" s="93"/>
      <c r="U51" s="93"/>
      <c r="V51" s="93"/>
      <c r="W51" s="93"/>
      <c r="X51" s="93"/>
      <c r="Y51" s="93"/>
      <c r="Z51" s="93"/>
    </row>
    <row r="52" ht="12.75" customHeight="1">
      <c r="A52" s="102" t="s">
        <v>45</v>
      </c>
      <c r="B52" s="103" t="s">
        <v>47</v>
      </c>
      <c r="C52" s="104" t="s">
        <v>3762</v>
      </c>
      <c r="D52" s="112" t="s">
        <v>3763</v>
      </c>
      <c r="E52" s="102" t="s">
        <v>1711</v>
      </c>
      <c r="F52" s="122">
        <v>5.12</v>
      </c>
      <c r="G52" s="130">
        <v>1762.87</v>
      </c>
      <c r="H52" s="608">
        <f t="shared" si="1"/>
        <v>0.005084692329</v>
      </c>
      <c r="I52" s="190"/>
      <c r="J52" s="613"/>
      <c r="K52" s="190"/>
      <c r="L52" s="190"/>
      <c r="M52" s="190"/>
      <c r="N52" s="190"/>
      <c r="O52" s="190"/>
      <c r="P52" s="190"/>
      <c r="Q52" s="190"/>
      <c r="R52" s="190"/>
      <c r="S52" s="190"/>
      <c r="T52" s="190"/>
      <c r="U52" s="190"/>
      <c r="V52" s="190"/>
      <c r="W52" s="190"/>
      <c r="X52" s="190"/>
      <c r="Y52" s="190"/>
      <c r="Z52" s="190"/>
    </row>
    <row r="53" ht="12.75" customHeight="1">
      <c r="A53" s="614" t="s">
        <v>1241</v>
      </c>
      <c r="B53" s="186" t="s">
        <v>47</v>
      </c>
      <c r="C53" s="187" t="s">
        <v>17344</v>
      </c>
      <c r="D53" s="89" t="s">
        <v>17346</v>
      </c>
      <c r="E53" s="185" t="s">
        <v>1662</v>
      </c>
      <c r="F53" s="122">
        <v>3.0</v>
      </c>
      <c r="G53" s="189">
        <v>1761.96</v>
      </c>
      <c r="H53" s="608">
        <f t="shared" si="1"/>
        <v>0.005082067592</v>
      </c>
      <c r="I53" s="190"/>
      <c r="J53" s="613"/>
      <c r="K53" s="190"/>
      <c r="L53" s="190"/>
      <c r="M53" s="190"/>
      <c r="N53" s="190"/>
      <c r="O53" s="190"/>
      <c r="P53" s="190"/>
      <c r="Q53" s="190"/>
      <c r="R53" s="190"/>
      <c r="S53" s="190"/>
      <c r="T53" s="190"/>
      <c r="U53" s="190"/>
      <c r="V53" s="190"/>
      <c r="W53" s="190"/>
      <c r="X53" s="190"/>
      <c r="Y53" s="190"/>
      <c r="Z53" s="190"/>
    </row>
    <row r="54" ht="12.75" customHeight="1">
      <c r="A54" s="185" t="s">
        <v>333</v>
      </c>
      <c r="B54" s="186" t="s">
        <v>47</v>
      </c>
      <c r="C54" s="187" t="s">
        <v>11113</v>
      </c>
      <c r="D54" s="112" t="s">
        <v>11115</v>
      </c>
      <c r="E54" s="185" t="s">
        <v>1662</v>
      </c>
      <c r="F54" s="122">
        <v>5.0</v>
      </c>
      <c r="G54" s="189">
        <v>1724.65</v>
      </c>
      <c r="H54" s="608">
        <f t="shared" si="1"/>
        <v>0.004974453378</v>
      </c>
      <c r="I54" s="190"/>
      <c r="J54" s="613"/>
      <c r="K54" s="190"/>
      <c r="L54" s="190"/>
      <c r="M54" s="190"/>
      <c r="N54" s="190"/>
      <c r="O54" s="190"/>
      <c r="P54" s="190"/>
      <c r="Q54" s="190"/>
      <c r="R54" s="190"/>
      <c r="S54" s="190"/>
      <c r="T54" s="190"/>
      <c r="U54" s="190"/>
      <c r="V54" s="190"/>
      <c r="W54" s="190"/>
      <c r="X54" s="190"/>
      <c r="Y54" s="190"/>
      <c r="Z54" s="190"/>
    </row>
    <row r="55" ht="12.75" customHeight="1">
      <c r="A55" s="163" t="s">
        <v>140</v>
      </c>
      <c r="B55" s="103" t="s">
        <v>47</v>
      </c>
      <c r="C55" s="104" t="s">
        <v>19411</v>
      </c>
      <c r="D55" s="112" t="s">
        <v>19413</v>
      </c>
      <c r="E55" s="102" t="s">
        <v>1711</v>
      </c>
      <c r="F55" s="122">
        <v>155.58</v>
      </c>
      <c r="G55" s="130">
        <v>1622.7</v>
      </c>
      <c r="H55" s="608">
        <f t="shared" si="1"/>
        <v>0.00468039631</v>
      </c>
      <c r="I55" s="190"/>
      <c r="J55" s="613"/>
      <c r="K55" s="190"/>
      <c r="L55" s="190"/>
      <c r="M55" s="190"/>
      <c r="N55" s="190"/>
      <c r="O55" s="190"/>
      <c r="P55" s="190"/>
      <c r="Q55" s="190"/>
      <c r="R55" s="190"/>
      <c r="S55" s="190"/>
      <c r="T55" s="190"/>
      <c r="U55" s="190"/>
      <c r="V55" s="190"/>
      <c r="W55" s="190"/>
      <c r="X55" s="190"/>
      <c r="Y55" s="190"/>
      <c r="Z55" s="190"/>
    </row>
    <row r="56" ht="12.75" customHeight="1">
      <c r="A56" s="163" t="s">
        <v>139</v>
      </c>
      <c r="B56" s="103" t="s">
        <v>47</v>
      </c>
      <c r="C56" s="104" t="s">
        <v>19425</v>
      </c>
      <c r="D56" s="112" t="s">
        <v>19427</v>
      </c>
      <c r="E56" s="102" t="s">
        <v>1666</v>
      </c>
      <c r="F56" s="122">
        <v>66.33</v>
      </c>
      <c r="G56" s="130">
        <v>1574.67</v>
      </c>
      <c r="H56" s="608">
        <f t="shared" si="1"/>
        <v>0.004541862117</v>
      </c>
      <c r="I56" s="190"/>
      <c r="J56" s="613"/>
      <c r="K56" s="190"/>
      <c r="L56" s="190"/>
      <c r="M56" s="190"/>
      <c r="N56" s="190"/>
      <c r="O56" s="190"/>
      <c r="P56" s="190"/>
      <c r="Q56" s="190"/>
      <c r="R56" s="190"/>
      <c r="S56" s="190"/>
      <c r="T56" s="190"/>
      <c r="U56" s="190"/>
      <c r="V56" s="190"/>
      <c r="W56" s="190"/>
      <c r="X56" s="190"/>
      <c r="Y56" s="190"/>
      <c r="Z56" s="190"/>
    </row>
    <row r="57" ht="12.75" customHeight="1">
      <c r="A57" s="185" t="s">
        <v>271</v>
      </c>
      <c r="B57" s="186" t="s">
        <v>47</v>
      </c>
      <c r="C57" s="187" t="s">
        <v>11933</v>
      </c>
      <c r="D57" s="112" t="s">
        <v>11935</v>
      </c>
      <c r="E57" s="185" t="s">
        <v>1711</v>
      </c>
      <c r="F57" s="122">
        <v>4.88</v>
      </c>
      <c r="G57" s="189">
        <v>1517.53</v>
      </c>
      <c r="H57" s="608">
        <f t="shared" si="1"/>
        <v>0.004377051711</v>
      </c>
      <c r="I57" s="190"/>
      <c r="J57" s="613"/>
      <c r="K57" s="190"/>
      <c r="L57" s="190"/>
      <c r="M57" s="190"/>
      <c r="N57" s="190"/>
      <c r="O57" s="190"/>
      <c r="P57" s="190"/>
      <c r="Q57" s="190"/>
      <c r="R57" s="190"/>
      <c r="S57" s="190"/>
      <c r="T57" s="190"/>
      <c r="U57" s="190"/>
      <c r="V57" s="190"/>
      <c r="W57" s="190"/>
      <c r="X57" s="190"/>
      <c r="Y57" s="190"/>
      <c r="Z57" s="190"/>
    </row>
    <row r="58" ht="12.75" customHeight="1">
      <c r="A58" s="163" t="s">
        <v>131</v>
      </c>
      <c r="B58" s="103" t="s">
        <v>47</v>
      </c>
      <c r="C58" s="104" t="s">
        <v>19464</v>
      </c>
      <c r="D58" s="112" t="s">
        <v>19468</v>
      </c>
      <c r="E58" s="102" t="s">
        <v>1711</v>
      </c>
      <c r="F58" s="122">
        <v>350.7</v>
      </c>
      <c r="G58" s="130">
        <v>1406.31</v>
      </c>
      <c r="H58" s="608">
        <f t="shared" si="1"/>
        <v>0.004056256939</v>
      </c>
      <c r="I58" s="190"/>
      <c r="J58" s="613"/>
      <c r="K58" s="190"/>
      <c r="L58" s="190"/>
      <c r="M58" s="190"/>
      <c r="N58" s="190"/>
      <c r="O58" s="190"/>
      <c r="P58" s="190"/>
      <c r="Q58" s="190"/>
      <c r="R58" s="190"/>
      <c r="S58" s="190"/>
      <c r="T58" s="190"/>
      <c r="U58" s="190"/>
      <c r="V58" s="190"/>
      <c r="W58" s="190"/>
      <c r="X58" s="190"/>
      <c r="Y58" s="190"/>
      <c r="Z58" s="190"/>
    </row>
    <row r="59" ht="12.75" customHeight="1">
      <c r="A59" s="185" t="s">
        <v>222</v>
      </c>
      <c r="B59" s="186" t="s">
        <v>69</v>
      </c>
      <c r="C59" s="187">
        <v>130222.0</v>
      </c>
      <c r="D59" s="112" t="s">
        <v>19496</v>
      </c>
      <c r="E59" s="185" t="s">
        <v>1711</v>
      </c>
      <c r="F59" s="122">
        <v>12.0</v>
      </c>
      <c r="G59" s="189">
        <v>1393.8</v>
      </c>
      <c r="H59" s="608">
        <f t="shared" si="1"/>
        <v>0.004020174017</v>
      </c>
      <c r="I59" s="190"/>
      <c r="J59" s="613"/>
      <c r="K59" s="190"/>
      <c r="L59" s="190"/>
      <c r="M59" s="190"/>
      <c r="N59" s="190"/>
      <c r="O59" s="190"/>
      <c r="P59" s="190"/>
      <c r="Q59" s="190"/>
      <c r="R59" s="190"/>
      <c r="S59" s="190"/>
      <c r="T59" s="190"/>
      <c r="U59" s="190"/>
      <c r="V59" s="190"/>
      <c r="W59" s="190"/>
      <c r="X59" s="190"/>
      <c r="Y59" s="190"/>
      <c r="Z59" s="190"/>
    </row>
    <row r="60" ht="12.75" customHeight="1">
      <c r="A60" s="185" t="s">
        <v>169</v>
      </c>
      <c r="B60" s="186" t="s">
        <v>47</v>
      </c>
      <c r="C60" s="187" t="s">
        <v>19525</v>
      </c>
      <c r="D60" s="112" t="s">
        <v>19528</v>
      </c>
      <c r="E60" s="185" t="s">
        <v>1711</v>
      </c>
      <c r="F60" s="122">
        <v>476.63</v>
      </c>
      <c r="G60" s="189">
        <v>1391.76</v>
      </c>
      <c r="H60" s="608">
        <f t="shared" si="1"/>
        <v>0.004014289991</v>
      </c>
      <c r="I60" s="159"/>
      <c r="J60" s="95"/>
      <c r="K60" s="159"/>
      <c r="L60" s="159"/>
      <c r="M60" s="159"/>
      <c r="N60" s="159"/>
      <c r="O60" s="159"/>
      <c r="P60" s="159"/>
      <c r="Q60" s="159"/>
      <c r="R60" s="159"/>
      <c r="S60" s="159"/>
      <c r="T60" s="159"/>
      <c r="U60" s="159"/>
      <c r="V60" s="159"/>
      <c r="W60" s="159"/>
      <c r="X60" s="159"/>
      <c r="Y60" s="159"/>
      <c r="Z60" s="159"/>
    </row>
    <row r="61" ht="12.75" customHeight="1">
      <c r="A61" s="185" t="s">
        <v>247</v>
      </c>
      <c r="B61" s="186" t="s">
        <v>47</v>
      </c>
      <c r="C61" s="187" t="s">
        <v>19552</v>
      </c>
      <c r="D61" s="112" t="s">
        <v>19554</v>
      </c>
      <c r="E61" s="185" t="s">
        <v>1711</v>
      </c>
      <c r="F61" s="122">
        <v>313.92</v>
      </c>
      <c r="G61" s="189">
        <v>1337.3</v>
      </c>
      <c r="H61" s="608">
        <f t="shared" si="1"/>
        <v>0.00385720958</v>
      </c>
      <c r="I61" s="11"/>
      <c r="J61" s="95"/>
      <c r="K61" s="11"/>
      <c r="L61" s="11"/>
      <c r="M61" s="11"/>
      <c r="N61" s="11"/>
      <c r="O61" s="11"/>
      <c r="P61" s="11"/>
      <c r="Q61" s="11"/>
      <c r="R61" s="11"/>
      <c r="S61" s="11"/>
      <c r="T61" s="11"/>
      <c r="U61" s="11"/>
      <c r="V61" s="11"/>
      <c r="W61" s="11"/>
      <c r="X61" s="11"/>
      <c r="Y61" s="11"/>
      <c r="Z61" s="11"/>
    </row>
    <row r="62" ht="12.75" customHeight="1">
      <c r="A62" s="185" t="s">
        <v>331</v>
      </c>
      <c r="B62" s="186" t="s">
        <v>69</v>
      </c>
      <c r="C62" s="187">
        <v>170519.0</v>
      </c>
      <c r="D62" s="619" t="s">
        <v>19578</v>
      </c>
      <c r="E62" s="185" t="s">
        <v>433</v>
      </c>
      <c r="F62" s="122">
        <v>5.0</v>
      </c>
      <c r="G62" s="189">
        <v>1312.8</v>
      </c>
      <c r="H62" s="608">
        <f t="shared" si="1"/>
        <v>0.003786543585</v>
      </c>
      <c r="I62" s="93"/>
      <c r="J62" s="95"/>
      <c r="K62" s="93"/>
      <c r="L62" s="93"/>
      <c r="M62" s="93"/>
      <c r="N62" s="93"/>
      <c r="O62" s="93"/>
      <c r="P62" s="93"/>
      <c r="Q62" s="93"/>
      <c r="R62" s="93"/>
      <c r="S62" s="93"/>
      <c r="T62" s="93"/>
      <c r="U62" s="93"/>
      <c r="V62" s="93"/>
      <c r="W62" s="93"/>
      <c r="X62" s="93"/>
      <c r="Y62" s="93"/>
      <c r="Z62" s="93"/>
    </row>
    <row r="63" ht="12.75" customHeight="1">
      <c r="A63" s="620" t="s">
        <v>112</v>
      </c>
      <c r="B63" s="103" t="s">
        <v>69</v>
      </c>
      <c r="C63" s="103">
        <v>10246.0</v>
      </c>
      <c r="D63" s="615" t="s">
        <v>19639</v>
      </c>
      <c r="E63" s="621" t="s">
        <v>1711</v>
      </c>
      <c r="F63" s="612">
        <v>419.57</v>
      </c>
      <c r="G63" s="413">
        <v>1296.47</v>
      </c>
      <c r="H63" s="608">
        <f t="shared" si="1"/>
        <v>0.003739442536</v>
      </c>
      <c r="I63" s="93"/>
      <c r="J63" s="95"/>
      <c r="K63" s="93"/>
      <c r="L63" s="93"/>
      <c r="M63" s="93"/>
      <c r="N63" s="93"/>
      <c r="O63" s="93"/>
      <c r="P63" s="93"/>
      <c r="Q63" s="93"/>
      <c r="R63" s="93"/>
      <c r="S63" s="93"/>
      <c r="T63" s="93"/>
      <c r="U63" s="93"/>
      <c r="V63" s="93"/>
      <c r="W63" s="93"/>
      <c r="X63" s="93"/>
      <c r="Y63" s="93"/>
      <c r="Z63" s="93"/>
    </row>
    <row r="64" ht="12.75" customHeight="1">
      <c r="A64" s="622" t="s">
        <v>366</v>
      </c>
      <c r="B64" s="186" t="s">
        <v>47</v>
      </c>
      <c r="C64" s="187" t="s">
        <v>16012</v>
      </c>
      <c r="D64" s="89" t="s">
        <v>16013</v>
      </c>
      <c r="E64" s="185" t="s">
        <v>1662</v>
      </c>
      <c r="F64" s="268">
        <v>20.0</v>
      </c>
      <c r="G64" s="189">
        <v>1291.0</v>
      </c>
      <c r="H64" s="608">
        <f t="shared" si="1"/>
        <v>0.003723665272</v>
      </c>
      <c r="I64" s="190"/>
      <c r="J64" s="613"/>
      <c r="K64" s="190"/>
      <c r="L64" s="190"/>
      <c r="M64" s="190"/>
      <c r="N64" s="190"/>
      <c r="O64" s="190"/>
      <c r="P64" s="190"/>
      <c r="Q64" s="190"/>
      <c r="R64" s="190"/>
      <c r="S64" s="190"/>
      <c r="T64" s="190"/>
      <c r="U64" s="190"/>
      <c r="V64" s="190"/>
      <c r="W64" s="190"/>
      <c r="X64" s="190"/>
      <c r="Y64" s="190"/>
      <c r="Z64" s="190"/>
    </row>
    <row r="65" ht="12.75" customHeight="1">
      <c r="A65" s="622" t="s">
        <v>363</v>
      </c>
      <c r="B65" s="186" t="s">
        <v>47</v>
      </c>
      <c r="C65" s="187" t="s">
        <v>15603</v>
      </c>
      <c r="D65" s="617" t="s">
        <v>15604</v>
      </c>
      <c r="E65" s="185" t="s">
        <v>722</v>
      </c>
      <c r="F65" s="268">
        <v>225.0</v>
      </c>
      <c r="G65" s="189">
        <v>1219.5</v>
      </c>
      <c r="H65" s="608">
        <f t="shared" si="1"/>
        <v>0.00351743594</v>
      </c>
      <c r="I65" s="190"/>
      <c r="J65" s="613"/>
      <c r="K65" s="190"/>
      <c r="L65" s="190"/>
      <c r="M65" s="190"/>
      <c r="N65" s="190"/>
      <c r="O65" s="190"/>
      <c r="P65" s="190"/>
      <c r="Q65" s="190"/>
      <c r="R65" s="190"/>
      <c r="S65" s="190"/>
      <c r="T65" s="190"/>
      <c r="U65" s="190"/>
      <c r="V65" s="190"/>
      <c r="W65" s="190"/>
      <c r="X65" s="190"/>
      <c r="Y65" s="190"/>
      <c r="Z65" s="190"/>
    </row>
    <row r="66" ht="12.75" customHeight="1">
      <c r="A66" s="623" t="s">
        <v>1188</v>
      </c>
      <c r="B66" s="186" t="s">
        <v>47</v>
      </c>
      <c r="C66" s="187" t="s">
        <v>17327</v>
      </c>
      <c r="D66" s="89" t="s">
        <v>17328</v>
      </c>
      <c r="E66" s="185" t="s">
        <v>1662</v>
      </c>
      <c r="F66" s="268">
        <v>1.0</v>
      </c>
      <c r="G66" s="189">
        <v>1202.41</v>
      </c>
      <c r="H66" s="608">
        <f t="shared" si="1"/>
        <v>0.003468142803</v>
      </c>
      <c r="I66" s="190"/>
      <c r="J66" s="613"/>
      <c r="K66" s="190"/>
      <c r="L66" s="190"/>
      <c r="M66" s="190"/>
      <c r="N66" s="190"/>
      <c r="O66" s="190"/>
      <c r="P66" s="190"/>
      <c r="Q66" s="190"/>
      <c r="R66" s="190"/>
      <c r="S66" s="190"/>
      <c r="T66" s="190"/>
      <c r="U66" s="190"/>
      <c r="V66" s="190"/>
      <c r="W66" s="190"/>
      <c r="X66" s="190"/>
      <c r="Y66" s="190"/>
      <c r="Z66" s="190"/>
    </row>
    <row r="67" ht="12.75" customHeight="1">
      <c r="A67" s="267" t="s">
        <v>262</v>
      </c>
      <c r="B67" s="186" t="s">
        <v>47</v>
      </c>
      <c r="C67" s="187" t="s">
        <v>11119</v>
      </c>
      <c r="D67" s="112" t="s">
        <v>11120</v>
      </c>
      <c r="E67" s="185" t="s">
        <v>1662</v>
      </c>
      <c r="F67" s="268">
        <v>3.0</v>
      </c>
      <c r="G67" s="189">
        <v>1115.37</v>
      </c>
      <c r="H67" s="608">
        <f t="shared" si="1"/>
        <v>0.003217091041</v>
      </c>
      <c r="I67" s="190"/>
      <c r="J67" s="613"/>
      <c r="K67" s="190"/>
      <c r="L67" s="190"/>
      <c r="M67" s="190"/>
      <c r="N67" s="190"/>
      <c r="O67" s="190"/>
      <c r="P67" s="190"/>
      <c r="Q67" s="190"/>
      <c r="R67" s="190"/>
      <c r="S67" s="190"/>
      <c r="T67" s="190"/>
      <c r="U67" s="190"/>
      <c r="V67" s="190"/>
      <c r="W67" s="190"/>
      <c r="X67" s="190"/>
      <c r="Y67" s="190"/>
      <c r="Z67" s="190"/>
    </row>
    <row r="68" ht="12.75" customHeight="1">
      <c r="A68" s="623" t="s">
        <v>1262</v>
      </c>
      <c r="B68" s="186" t="s">
        <v>69</v>
      </c>
      <c r="C68" s="187">
        <v>160612.0</v>
      </c>
      <c r="D68" s="89" t="s">
        <v>19812</v>
      </c>
      <c r="E68" s="185" t="s">
        <v>433</v>
      </c>
      <c r="F68" s="268">
        <v>35.0</v>
      </c>
      <c r="G68" s="189">
        <v>1090.6</v>
      </c>
      <c r="H68" s="608">
        <f t="shared" si="1"/>
        <v>0.003145646278</v>
      </c>
      <c r="I68" s="190"/>
      <c r="J68" s="613"/>
      <c r="K68" s="190"/>
      <c r="L68" s="190"/>
      <c r="M68" s="190"/>
      <c r="N68" s="190"/>
      <c r="O68" s="190"/>
      <c r="P68" s="190"/>
      <c r="Q68" s="190"/>
      <c r="R68" s="190"/>
      <c r="S68" s="190"/>
      <c r="T68" s="190"/>
      <c r="U68" s="190"/>
      <c r="V68" s="190"/>
      <c r="W68" s="190"/>
      <c r="X68" s="190"/>
      <c r="Y68" s="190"/>
      <c r="Z68" s="190"/>
    </row>
    <row r="69" ht="12.75" customHeight="1">
      <c r="A69" s="267" t="s">
        <v>251</v>
      </c>
      <c r="B69" s="186" t="s">
        <v>47</v>
      </c>
      <c r="C69" s="187" t="s">
        <v>14451</v>
      </c>
      <c r="D69" s="112" t="s">
        <v>14452</v>
      </c>
      <c r="E69" s="185" t="s">
        <v>1711</v>
      </c>
      <c r="F69" s="268">
        <v>13.55</v>
      </c>
      <c r="G69" s="189">
        <v>1088.88</v>
      </c>
      <c r="H69" s="608">
        <f t="shared" si="1"/>
        <v>0.003140685237</v>
      </c>
      <c r="I69" s="190"/>
      <c r="J69" s="613"/>
      <c r="K69" s="190"/>
      <c r="L69" s="190"/>
      <c r="M69" s="190"/>
      <c r="N69" s="190"/>
      <c r="O69" s="190"/>
      <c r="P69" s="190"/>
      <c r="Q69" s="190"/>
      <c r="R69" s="190"/>
      <c r="S69" s="190"/>
      <c r="T69" s="190"/>
      <c r="U69" s="190"/>
      <c r="V69" s="190"/>
      <c r="W69" s="190"/>
      <c r="X69" s="190"/>
      <c r="Y69" s="190"/>
      <c r="Z69" s="190"/>
    </row>
    <row r="70" ht="12.75" customHeight="1">
      <c r="A70" s="267" t="s">
        <v>182</v>
      </c>
      <c r="B70" s="186" t="s">
        <v>47</v>
      </c>
      <c r="C70" s="187" t="s">
        <v>19864</v>
      </c>
      <c r="D70" s="112" t="s">
        <v>19866</v>
      </c>
      <c r="E70" s="185" t="s">
        <v>1711</v>
      </c>
      <c r="F70" s="268">
        <v>6.97</v>
      </c>
      <c r="G70" s="189">
        <v>1086.69</v>
      </c>
      <c r="H70" s="608">
        <f t="shared" si="1"/>
        <v>0.003134368562</v>
      </c>
      <c r="I70" s="190"/>
      <c r="J70" s="613"/>
      <c r="K70" s="190"/>
      <c r="L70" s="190"/>
      <c r="M70" s="190"/>
      <c r="N70" s="190"/>
      <c r="O70" s="190"/>
      <c r="P70" s="190"/>
      <c r="Q70" s="190"/>
      <c r="R70" s="190"/>
      <c r="S70" s="190"/>
      <c r="T70" s="190"/>
      <c r="U70" s="190"/>
      <c r="V70" s="190"/>
      <c r="W70" s="190"/>
      <c r="X70" s="190"/>
      <c r="Y70" s="190"/>
      <c r="Z70" s="190"/>
    </row>
    <row r="71" ht="12.75" customHeight="1">
      <c r="A71" s="267" t="s">
        <v>336</v>
      </c>
      <c r="B71" s="186" t="s">
        <v>118</v>
      </c>
      <c r="C71" s="187" t="s">
        <v>629</v>
      </c>
      <c r="D71" s="89" t="s">
        <v>1019</v>
      </c>
      <c r="E71" s="185" t="s">
        <v>1020</v>
      </c>
      <c r="F71" s="268">
        <v>2.0</v>
      </c>
      <c r="G71" s="189">
        <v>1068.2</v>
      </c>
      <c r="H71" s="608">
        <f t="shared" si="1"/>
        <v>0.003081037369</v>
      </c>
      <c r="I71" s="190"/>
      <c r="J71" s="613"/>
      <c r="K71" s="190"/>
      <c r="L71" s="190"/>
      <c r="M71" s="190"/>
      <c r="N71" s="190"/>
      <c r="O71" s="190"/>
      <c r="P71" s="190"/>
      <c r="Q71" s="190"/>
      <c r="R71" s="190"/>
      <c r="S71" s="190"/>
      <c r="T71" s="190"/>
      <c r="U71" s="190"/>
      <c r="V71" s="190"/>
      <c r="W71" s="190"/>
      <c r="X71" s="190"/>
      <c r="Y71" s="190"/>
      <c r="Z71" s="190"/>
    </row>
    <row r="72" ht="12.75" customHeight="1">
      <c r="A72" s="623" t="s">
        <v>1223</v>
      </c>
      <c r="B72" s="186" t="s">
        <v>47</v>
      </c>
      <c r="C72" s="187" t="s">
        <v>17367</v>
      </c>
      <c r="D72" s="89" t="s">
        <v>17368</v>
      </c>
      <c r="E72" s="185" t="s">
        <v>1662</v>
      </c>
      <c r="F72" s="268">
        <v>5.0</v>
      </c>
      <c r="G72" s="189">
        <v>1066.8</v>
      </c>
      <c r="H72" s="608">
        <f t="shared" si="1"/>
        <v>0.003076999312</v>
      </c>
      <c r="I72" s="190"/>
      <c r="J72" s="613"/>
      <c r="K72" s="190"/>
      <c r="L72" s="190"/>
      <c r="M72" s="190"/>
      <c r="N72" s="190"/>
      <c r="O72" s="190"/>
      <c r="P72" s="190"/>
      <c r="Q72" s="190"/>
      <c r="R72" s="190"/>
      <c r="S72" s="190"/>
      <c r="T72" s="190"/>
      <c r="U72" s="190"/>
      <c r="V72" s="190"/>
      <c r="W72" s="190"/>
      <c r="X72" s="190"/>
      <c r="Y72" s="190"/>
      <c r="Z72" s="190"/>
    </row>
    <row r="73" ht="12.75" customHeight="1">
      <c r="A73" s="267" t="s">
        <v>342</v>
      </c>
      <c r="B73" s="186" t="s">
        <v>47</v>
      </c>
      <c r="C73" s="187" t="s">
        <v>11840</v>
      </c>
      <c r="D73" s="89" t="s">
        <v>11841</v>
      </c>
      <c r="E73" s="185" t="s">
        <v>1711</v>
      </c>
      <c r="F73" s="268">
        <v>4.32</v>
      </c>
      <c r="G73" s="189">
        <v>988.29</v>
      </c>
      <c r="H73" s="608">
        <f t="shared" si="1"/>
        <v>0.002850550853</v>
      </c>
      <c r="I73" s="190"/>
      <c r="J73" s="613"/>
      <c r="K73" s="190"/>
      <c r="L73" s="190"/>
      <c r="M73" s="190"/>
      <c r="N73" s="190"/>
      <c r="O73" s="190"/>
      <c r="P73" s="190"/>
      <c r="Q73" s="190"/>
      <c r="R73" s="190"/>
      <c r="S73" s="190"/>
      <c r="T73" s="190"/>
      <c r="U73" s="190"/>
      <c r="V73" s="190"/>
      <c r="W73" s="190"/>
      <c r="X73" s="190"/>
      <c r="Y73" s="190"/>
      <c r="Z73" s="190"/>
    </row>
    <row r="74" ht="12.75" customHeight="1">
      <c r="A74" s="611" t="s">
        <v>267</v>
      </c>
      <c r="B74" s="186" t="s">
        <v>47</v>
      </c>
      <c r="C74" s="186" t="s">
        <v>11656</v>
      </c>
      <c r="D74" s="615" t="s">
        <v>11657</v>
      </c>
      <c r="E74" s="611" t="s">
        <v>1711</v>
      </c>
      <c r="F74" s="612">
        <v>1.32</v>
      </c>
      <c r="G74" s="424">
        <v>956.95</v>
      </c>
      <c r="H74" s="608">
        <f t="shared" si="1"/>
        <v>0.002760156066</v>
      </c>
      <c r="I74" s="93"/>
      <c r="J74" s="95"/>
      <c r="K74" s="93"/>
      <c r="L74" s="93"/>
      <c r="M74" s="93"/>
      <c r="N74" s="93"/>
      <c r="O74" s="93"/>
      <c r="P74" s="93"/>
      <c r="Q74" s="93"/>
      <c r="R74" s="93"/>
      <c r="S74" s="93"/>
      <c r="T74" s="93"/>
      <c r="U74" s="93"/>
      <c r="V74" s="93"/>
      <c r="W74" s="93"/>
      <c r="X74" s="93"/>
      <c r="Y74" s="93"/>
      <c r="Z74" s="93"/>
    </row>
    <row r="75" ht="12.75" customHeight="1">
      <c r="A75" s="623" t="s">
        <v>1207</v>
      </c>
      <c r="B75" s="186" t="s">
        <v>47</v>
      </c>
      <c r="C75" s="187" t="s">
        <v>17354</v>
      </c>
      <c r="D75" s="89" t="s">
        <v>17356</v>
      </c>
      <c r="E75" s="185" t="s">
        <v>1662</v>
      </c>
      <c r="F75" s="268">
        <v>5.0</v>
      </c>
      <c r="G75" s="189">
        <v>947.15</v>
      </c>
      <c r="H75" s="608">
        <f t="shared" si="1"/>
        <v>0.002731889668</v>
      </c>
      <c r="I75" s="190"/>
      <c r="J75" s="613"/>
      <c r="K75" s="190"/>
      <c r="L75" s="190"/>
      <c r="M75" s="190"/>
      <c r="N75" s="190"/>
      <c r="O75" s="190"/>
      <c r="P75" s="190"/>
      <c r="Q75" s="190"/>
      <c r="R75" s="190"/>
      <c r="S75" s="190"/>
      <c r="T75" s="190"/>
      <c r="U75" s="190"/>
      <c r="V75" s="190"/>
      <c r="W75" s="190"/>
      <c r="X75" s="190"/>
      <c r="Y75" s="190"/>
      <c r="Z75" s="190"/>
    </row>
    <row r="76" ht="12.75" customHeight="1">
      <c r="A76" s="267" t="s">
        <v>194</v>
      </c>
      <c r="B76" s="186" t="s">
        <v>47</v>
      </c>
      <c r="C76" s="187" t="s">
        <v>20042</v>
      </c>
      <c r="D76" s="112" t="s">
        <v>20043</v>
      </c>
      <c r="E76" s="185" t="s">
        <v>722</v>
      </c>
      <c r="F76" s="268">
        <v>17.2</v>
      </c>
      <c r="G76" s="189">
        <v>903.17</v>
      </c>
      <c r="H76" s="608">
        <f t="shared" si="1"/>
        <v>0.002605036997</v>
      </c>
      <c r="I76" s="190"/>
      <c r="J76" s="613"/>
      <c r="K76" s="190"/>
      <c r="L76" s="190"/>
      <c r="M76" s="190"/>
      <c r="N76" s="190"/>
      <c r="O76" s="190"/>
      <c r="P76" s="190"/>
      <c r="Q76" s="190"/>
      <c r="R76" s="190"/>
      <c r="S76" s="190"/>
      <c r="T76" s="190"/>
      <c r="U76" s="190"/>
      <c r="V76" s="190"/>
      <c r="W76" s="190"/>
      <c r="X76" s="190"/>
      <c r="Y76" s="190"/>
      <c r="Z76" s="190"/>
    </row>
    <row r="77" ht="12.75" customHeight="1">
      <c r="A77" s="624" t="s">
        <v>117</v>
      </c>
      <c r="B77" s="103" t="s">
        <v>118</v>
      </c>
      <c r="C77" s="104" t="s">
        <v>119</v>
      </c>
      <c r="D77" s="112" t="s">
        <v>470</v>
      </c>
      <c r="E77" s="102" t="s">
        <v>433</v>
      </c>
      <c r="F77" s="268">
        <v>9.0</v>
      </c>
      <c r="G77" s="130">
        <v>832.59</v>
      </c>
      <c r="H77" s="608">
        <f t="shared" si="1"/>
        <v>0.002401461246</v>
      </c>
      <c r="I77" s="190"/>
      <c r="J77" s="613"/>
      <c r="K77" s="190"/>
      <c r="L77" s="190"/>
      <c r="M77" s="190"/>
      <c r="N77" s="190"/>
      <c r="O77" s="190"/>
      <c r="P77" s="190"/>
      <c r="Q77" s="190"/>
      <c r="R77" s="190"/>
      <c r="S77" s="190"/>
      <c r="T77" s="190"/>
      <c r="U77" s="190"/>
      <c r="V77" s="190"/>
      <c r="W77" s="190"/>
      <c r="X77" s="190"/>
      <c r="Y77" s="190"/>
      <c r="Z77" s="190"/>
    </row>
    <row r="78" ht="12.75" customHeight="1">
      <c r="A78" s="185" t="s">
        <v>322</v>
      </c>
      <c r="B78" s="186" t="s">
        <v>69</v>
      </c>
      <c r="C78" s="187">
        <v>170353.0</v>
      </c>
      <c r="D78" s="89" t="s">
        <v>20115</v>
      </c>
      <c r="E78" s="185" t="s">
        <v>433</v>
      </c>
      <c r="F78" s="122">
        <v>2.0</v>
      </c>
      <c r="G78" s="189">
        <v>808.52</v>
      </c>
      <c r="H78" s="608">
        <f t="shared" si="1"/>
        <v>0.002332035511</v>
      </c>
      <c r="I78" s="159"/>
      <c r="J78" s="95"/>
      <c r="K78" s="159"/>
      <c r="L78" s="159"/>
      <c r="M78" s="159"/>
      <c r="N78" s="159"/>
      <c r="O78" s="159"/>
      <c r="P78" s="159"/>
      <c r="Q78" s="159"/>
      <c r="R78" s="159"/>
      <c r="S78" s="159"/>
      <c r="T78" s="159"/>
      <c r="U78" s="159"/>
      <c r="V78" s="159"/>
      <c r="W78" s="159"/>
      <c r="X78" s="159"/>
      <c r="Y78" s="159"/>
      <c r="Z78" s="159"/>
    </row>
    <row r="79" ht="12.75" customHeight="1">
      <c r="A79" s="185" t="s">
        <v>317</v>
      </c>
      <c r="B79" s="186" t="s">
        <v>47</v>
      </c>
      <c r="C79" s="187" t="s">
        <v>20151</v>
      </c>
      <c r="D79" s="89" t="s">
        <v>20155</v>
      </c>
      <c r="E79" s="185" t="s">
        <v>1662</v>
      </c>
      <c r="F79" s="122">
        <v>1.0</v>
      </c>
      <c r="G79" s="189">
        <v>798.11</v>
      </c>
      <c r="H79" s="608">
        <f t="shared" si="1"/>
        <v>0.002302009675</v>
      </c>
      <c r="I79" s="159"/>
      <c r="J79" s="95"/>
      <c r="K79" s="159"/>
      <c r="L79" s="159"/>
      <c r="M79" s="159"/>
      <c r="N79" s="159"/>
      <c r="O79" s="159"/>
      <c r="P79" s="159"/>
      <c r="Q79" s="159"/>
      <c r="R79" s="159"/>
      <c r="S79" s="159"/>
      <c r="T79" s="159"/>
      <c r="U79" s="159"/>
      <c r="V79" s="159"/>
      <c r="W79" s="159"/>
      <c r="X79" s="159"/>
      <c r="Y79" s="159"/>
      <c r="Z79" s="159"/>
    </row>
    <row r="80" ht="12.75" customHeight="1">
      <c r="A80" s="185" t="s">
        <v>323</v>
      </c>
      <c r="B80" s="186" t="s">
        <v>69</v>
      </c>
      <c r="C80" s="187">
        <v>170354.0</v>
      </c>
      <c r="D80" s="89" t="s">
        <v>20185</v>
      </c>
      <c r="E80" s="185" t="s">
        <v>433</v>
      </c>
      <c r="F80" s="122">
        <v>1.0</v>
      </c>
      <c r="G80" s="189">
        <v>784.03</v>
      </c>
      <c r="H80" s="608">
        <f t="shared" si="1"/>
        <v>0.00226139836</v>
      </c>
      <c r="I80" s="93"/>
      <c r="J80" s="95"/>
      <c r="K80" s="93"/>
      <c r="L80" s="93"/>
      <c r="M80" s="93"/>
      <c r="N80" s="93"/>
      <c r="O80" s="93"/>
      <c r="P80" s="93"/>
      <c r="Q80" s="93"/>
      <c r="R80" s="93"/>
      <c r="S80" s="93"/>
      <c r="T80" s="93"/>
      <c r="U80" s="93"/>
      <c r="V80" s="93"/>
      <c r="W80" s="93"/>
      <c r="X80" s="93"/>
      <c r="Y80" s="93"/>
      <c r="Z80" s="93"/>
    </row>
    <row r="81" ht="12.75" customHeight="1">
      <c r="A81" s="185" t="s">
        <v>173</v>
      </c>
      <c r="B81" s="186" t="s">
        <v>47</v>
      </c>
      <c r="C81" s="187" t="s">
        <v>9294</v>
      </c>
      <c r="D81" s="112" t="s">
        <v>9295</v>
      </c>
      <c r="E81" s="185" t="s">
        <v>1711</v>
      </c>
      <c r="F81" s="122">
        <v>74.1</v>
      </c>
      <c r="G81" s="189">
        <v>770.64</v>
      </c>
      <c r="H81" s="608">
        <f t="shared" si="1"/>
        <v>0.002222777231</v>
      </c>
      <c r="I81" s="93"/>
      <c r="J81" s="95"/>
      <c r="K81" s="93"/>
      <c r="L81" s="93"/>
      <c r="M81" s="93"/>
      <c r="N81" s="93"/>
      <c r="O81" s="93"/>
      <c r="P81" s="93"/>
      <c r="Q81" s="93"/>
      <c r="R81" s="93"/>
      <c r="S81" s="93"/>
      <c r="T81" s="93"/>
      <c r="U81" s="93"/>
      <c r="V81" s="93"/>
      <c r="W81" s="93"/>
      <c r="X81" s="93"/>
      <c r="Y81" s="93"/>
      <c r="Z81" s="93"/>
    </row>
    <row r="82" ht="12.75" customHeight="1">
      <c r="A82" s="405" t="s">
        <v>60</v>
      </c>
      <c r="B82" s="103" t="s">
        <v>69</v>
      </c>
      <c r="C82" s="104">
        <v>200576.0</v>
      </c>
      <c r="D82" s="112" t="s">
        <v>20247</v>
      </c>
      <c r="E82" s="102" t="s">
        <v>433</v>
      </c>
      <c r="F82" s="268">
        <v>1.0</v>
      </c>
      <c r="G82" s="130">
        <v>745.49</v>
      </c>
      <c r="H82" s="608">
        <f t="shared" si="1"/>
        <v>0.002150236424</v>
      </c>
      <c r="I82" s="190"/>
      <c r="J82" s="613"/>
      <c r="K82" s="190"/>
      <c r="L82" s="190"/>
      <c r="M82" s="190"/>
      <c r="N82" s="190"/>
      <c r="O82" s="190"/>
      <c r="P82" s="190"/>
      <c r="Q82" s="190"/>
      <c r="R82" s="190"/>
      <c r="S82" s="190"/>
      <c r="T82" s="190"/>
      <c r="U82" s="190"/>
      <c r="V82" s="190"/>
      <c r="W82" s="190"/>
      <c r="X82" s="190"/>
      <c r="Y82" s="190"/>
      <c r="Z82" s="190"/>
    </row>
    <row r="83" ht="12.75" customHeight="1">
      <c r="A83" s="267" t="s">
        <v>276</v>
      </c>
      <c r="B83" s="186" t="s">
        <v>47</v>
      </c>
      <c r="C83" s="187" t="s">
        <v>20288</v>
      </c>
      <c r="D83" s="112" t="s">
        <v>20291</v>
      </c>
      <c r="E83" s="185" t="s">
        <v>1711</v>
      </c>
      <c r="F83" s="268">
        <v>34.1</v>
      </c>
      <c r="G83" s="189">
        <v>740.65</v>
      </c>
      <c r="H83" s="608">
        <f t="shared" si="1"/>
        <v>0.002136276285</v>
      </c>
      <c r="I83" s="190"/>
      <c r="J83" s="613"/>
      <c r="K83" s="190"/>
      <c r="L83" s="190"/>
      <c r="M83" s="190"/>
      <c r="N83" s="190"/>
      <c r="O83" s="190"/>
      <c r="P83" s="190"/>
      <c r="Q83" s="190"/>
      <c r="R83" s="190"/>
      <c r="S83" s="190"/>
      <c r="T83" s="190"/>
      <c r="U83" s="190"/>
      <c r="V83" s="190"/>
      <c r="W83" s="190"/>
      <c r="X83" s="190"/>
      <c r="Y83" s="190"/>
      <c r="Z83" s="190"/>
    </row>
    <row r="84" ht="12.75" customHeight="1">
      <c r="A84" s="405" t="s">
        <v>702</v>
      </c>
      <c r="B84" s="103" t="s">
        <v>69</v>
      </c>
      <c r="C84" s="104">
        <v>170220.0</v>
      </c>
      <c r="D84" s="112" t="s">
        <v>20324</v>
      </c>
      <c r="E84" s="102" t="s">
        <v>1711</v>
      </c>
      <c r="F84" s="268">
        <v>1.97</v>
      </c>
      <c r="G84" s="130">
        <v>730.77</v>
      </c>
      <c r="H84" s="608">
        <f t="shared" si="1"/>
        <v>0.002107779141</v>
      </c>
      <c r="I84" s="190"/>
      <c r="J84" s="613"/>
      <c r="K84" s="190"/>
      <c r="L84" s="190"/>
      <c r="M84" s="190"/>
      <c r="N84" s="190"/>
      <c r="O84" s="190"/>
      <c r="P84" s="190"/>
      <c r="Q84" s="190"/>
      <c r="R84" s="190"/>
      <c r="S84" s="190"/>
      <c r="T84" s="190"/>
      <c r="U84" s="190"/>
      <c r="V84" s="190"/>
      <c r="W84" s="190"/>
      <c r="X84" s="190"/>
      <c r="Y84" s="190"/>
      <c r="Z84" s="190"/>
    </row>
    <row r="85" ht="12.75" customHeight="1">
      <c r="A85" s="267" t="s">
        <v>219</v>
      </c>
      <c r="B85" s="186" t="s">
        <v>47</v>
      </c>
      <c r="C85" s="187" t="s">
        <v>20357</v>
      </c>
      <c r="D85" s="112" t="s">
        <v>20359</v>
      </c>
      <c r="E85" s="185" t="s">
        <v>722</v>
      </c>
      <c r="F85" s="268">
        <v>5.45</v>
      </c>
      <c r="G85" s="189">
        <v>651.38</v>
      </c>
      <c r="H85" s="608">
        <f t="shared" si="1"/>
        <v>0.001878792474</v>
      </c>
      <c r="I85" s="190"/>
      <c r="J85" s="613"/>
      <c r="K85" s="190"/>
      <c r="L85" s="190"/>
      <c r="M85" s="190"/>
      <c r="N85" s="190"/>
      <c r="O85" s="190"/>
      <c r="P85" s="190"/>
      <c r="Q85" s="190"/>
      <c r="R85" s="190"/>
      <c r="S85" s="190"/>
      <c r="T85" s="190"/>
      <c r="U85" s="190"/>
      <c r="V85" s="190"/>
      <c r="W85" s="190"/>
      <c r="X85" s="190"/>
      <c r="Y85" s="190"/>
      <c r="Z85" s="190"/>
    </row>
    <row r="86" ht="12.75" customHeight="1">
      <c r="A86" s="622" t="s">
        <v>365</v>
      </c>
      <c r="B86" s="186" t="s">
        <v>47</v>
      </c>
      <c r="C86" s="187" t="s">
        <v>15635</v>
      </c>
      <c r="D86" s="617" t="s">
        <v>15636</v>
      </c>
      <c r="E86" s="185" t="s">
        <v>722</v>
      </c>
      <c r="F86" s="268">
        <v>90.0</v>
      </c>
      <c r="G86" s="189">
        <v>626.4</v>
      </c>
      <c r="H86" s="608">
        <f t="shared" si="1"/>
        <v>0.001806742003</v>
      </c>
      <c r="I86" s="190"/>
      <c r="J86" s="613"/>
      <c r="K86" s="190"/>
      <c r="L86" s="190"/>
      <c r="M86" s="190"/>
      <c r="N86" s="190"/>
      <c r="O86" s="190"/>
      <c r="P86" s="190"/>
      <c r="Q86" s="190"/>
      <c r="R86" s="190"/>
      <c r="S86" s="190"/>
      <c r="T86" s="190"/>
      <c r="U86" s="190"/>
      <c r="V86" s="190"/>
      <c r="W86" s="190"/>
      <c r="X86" s="190"/>
      <c r="Y86" s="190"/>
      <c r="Z86" s="190"/>
    </row>
    <row r="87" ht="32.25" customHeight="1">
      <c r="A87" s="267" t="s">
        <v>320</v>
      </c>
      <c r="B87" s="186" t="s">
        <v>69</v>
      </c>
      <c r="C87" s="187">
        <v>170220.0</v>
      </c>
      <c r="D87" s="89" t="s">
        <v>20324</v>
      </c>
      <c r="E87" s="185" t="s">
        <v>1711</v>
      </c>
      <c r="F87" s="268">
        <v>1.65</v>
      </c>
      <c r="G87" s="189">
        <v>612.07</v>
      </c>
      <c r="H87" s="608">
        <f t="shared" si="1"/>
        <v>0.001765409607</v>
      </c>
      <c r="I87" s="190"/>
      <c r="J87" s="613"/>
      <c r="K87" s="190"/>
      <c r="L87" s="190"/>
      <c r="M87" s="190"/>
      <c r="N87" s="190"/>
      <c r="O87" s="190"/>
      <c r="P87" s="190"/>
      <c r="Q87" s="190"/>
      <c r="R87" s="190"/>
      <c r="S87" s="190"/>
      <c r="T87" s="190"/>
      <c r="U87" s="190"/>
      <c r="V87" s="190"/>
      <c r="W87" s="190"/>
      <c r="X87" s="190"/>
      <c r="Y87" s="190"/>
      <c r="Z87" s="190"/>
    </row>
    <row r="88" ht="30.0" customHeight="1">
      <c r="A88" s="622" t="s">
        <v>375</v>
      </c>
      <c r="B88" s="186" t="s">
        <v>47</v>
      </c>
      <c r="C88" s="187" t="s">
        <v>16058</v>
      </c>
      <c r="D88" s="617" t="s">
        <v>16059</v>
      </c>
      <c r="E88" s="185" t="s">
        <v>1662</v>
      </c>
      <c r="F88" s="268">
        <v>1.0</v>
      </c>
      <c r="G88" s="189">
        <v>592.06</v>
      </c>
      <c r="H88" s="608">
        <f t="shared" si="1"/>
        <v>0.001707694238</v>
      </c>
      <c r="I88" s="190"/>
      <c r="J88" s="613"/>
      <c r="K88" s="190"/>
      <c r="L88" s="190"/>
      <c r="M88" s="190"/>
      <c r="N88" s="190"/>
      <c r="O88" s="190"/>
      <c r="P88" s="190"/>
      <c r="Q88" s="190"/>
      <c r="R88" s="190"/>
      <c r="S88" s="190"/>
      <c r="T88" s="190"/>
      <c r="U88" s="190"/>
      <c r="V88" s="190"/>
      <c r="W88" s="190"/>
      <c r="X88" s="190"/>
      <c r="Y88" s="190"/>
      <c r="Z88" s="190"/>
    </row>
    <row r="89" ht="12.75" customHeight="1">
      <c r="A89" s="623" t="s">
        <v>1282</v>
      </c>
      <c r="B89" s="186" t="s">
        <v>69</v>
      </c>
      <c r="C89" s="187">
        <v>160663.0</v>
      </c>
      <c r="D89" s="89" t="s">
        <v>20480</v>
      </c>
      <c r="E89" s="185" t="s">
        <v>433</v>
      </c>
      <c r="F89" s="268">
        <v>1.0</v>
      </c>
      <c r="G89" s="189">
        <v>584.66</v>
      </c>
      <c r="H89" s="608">
        <f t="shared" si="1"/>
        <v>0.001686350223</v>
      </c>
      <c r="I89" s="190"/>
      <c r="J89" s="613"/>
      <c r="K89" s="190"/>
      <c r="L89" s="190"/>
      <c r="M89" s="190"/>
      <c r="N89" s="190"/>
      <c r="O89" s="190"/>
      <c r="P89" s="190"/>
      <c r="Q89" s="190"/>
      <c r="R89" s="190"/>
      <c r="S89" s="190"/>
      <c r="T89" s="190"/>
      <c r="U89" s="190"/>
      <c r="V89" s="190"/>
      <c r="W89" s="190"/>
      <c r="X89" s="190"/>
      <c r="Y89" s="190"/>
      <c r="Z89" s="190"/>
    </row>
    <row r="90" ht="12.75" customHeight="1">
      <c r="A90" s="185" t="s">
        <v>176</v>
      </c>
      <c r="B90" s="625" t="s">
        <v>47</v>
      </c>
      <c r="C90" s="626" t="s">
        <v>20526</v>
      </c>
      <c r="D90" s="627" t="s">
        <v>20534</v>
      </c>
      <c r="E90" s="628" t="s">
        <v>1711</v>
      </c>
      <c r="F90" s="629">
        <v>7.8</v>
      </c>
      <c r="G90" s="189">
        <v>575.56</v>
      </c>
      <c r="H90" s="608">
        <f t="shared" si="1"/>
        <v>0.001660102853</v>
      </c>
      <c r="I90" s="93"/>
      <c r="J90" s="95"/>
      <c r="K90" s="93"/>
      <c r="L90" s="93"/>
      <c r="M90" s="93"/>
      <c r="N90" s="93"/>
      <c r="O90" s="93"/>
      <c r="P90" s="93"/>
      <c r="Q90" s="93"/>
      <c r="R90" s="93"/>
      <c r="S90" s="93"/>
      <c r="T90" s="93"/>
      <c r="U90" s="93"/>
      <c r="V90" s="93"/>
      <c r="W90" s="93"/>
      <c r="X90" s="93"/>
      <c r="Y90" s="93"/>
      <c r="Z90" s="93"/>
    </row>
    <row r="91" ht="12.75" customHeight="1">
      <c r="A91" s="267" t="s">
        <v>273</v>
      </c>
      <c r="B91" s="186" t="s">
        <v>47</v>
      </c>
      <c r="C91" s="187" t="s">
        <v>11897</v>
      </c>
      <c r="D91" s="112" t="s">
        <v>11898</v>
      </c>
      <c r="E91" s="185" t="s">
        <v>1711</v>
      </c>
      <c r="F91" s="268">
        <v>1.32</v>
      </c>
      <c r="G91" s="189">
        <v>571.23</v>
      </c>
      <c r="H91" s="608">
        <f t="shared" si="1"/>
        <v>0.00164761372</v>
      </c>
      <c r="I91" s="190"/>
      <c r="J91" s="613"/>
      <c r="K91" s="190"/>
      <c r="L91" s="190"/>
      <c r="M91" s="190"/>
      <c r="N91" s="190"/>
      <c r="O91" s="190"/>
      <c r="P91" s="190"/>
      <c r="Q91" s="190"/>
      <c r="R91" s="190"/>
      <c r="S91" s="190"/>
      <c r="T91" s="190"/>
      <c r="U91" s="190"/>
      <c r="V91" s="190"/>
      <c r="W91" s="190"/>
      <c r="X91" s="190"/>
      <c r="Y91" s="190"/>
      <c r="Z91" s="190"/>
    </row>
    <row r="92" ht="12.75" customHeight="1">
      <c r="A92" s="267" t="s">
        <v>207</v>
      </c>
      <c r="B92" s="186" t="s">
        <v>47</v>
      </c>
      <c r="C92" s="187" t="s">
        <v>20607</v>
      </c>
      <c r="D92" s="112" t="s">
        <v>20612</v>
      </c>
      <c r="E92" s="185" t="s">
        <v>1711</v>
      </c>
      <c r="F92" s="268">
        <v>7.8</v>
      </c>
      <c r="G92" s="189">
        <v>564.88</v>
      </c>
      <c r="H92" s="608">
        <f t="shared" si="1"/>
        <v>0.001629298248</v>
      </c>
      <c r="I92" s="190"/>
      <c r="J92" s="613"/>
      <c r="K92" s="190"/>
      <c r="L92" s="190"/>
      <c r="M92" s="190"/>
      <c r="N92" s="190"/>
      <c r="O92" s="190"/>
      <c r="P92" s="190"/>
      <c r="Q92" s="190"/>
      <c r="R92" s="190"/>
      <c r="S92" s="190"/>
      <c r="T92" s="190"/>
      <c r="U92" s="190"/>
      <c r="V92" s="190"/>
      <c r="W92" s="190"/>
      <c r="X92" s="190"/>
      <c r="Y92" s="190"/>
      <c r="Z92" s="190"/>
    </row>
    <row r="93" ht="12.75" customHeight="1">
      <c r="A93" s="267" t="s">
        <v>188</v>
      </c>
      <c r="B93" s="186" t="s">
        <v>47</v>
      </c>
      <c r="C93" s="187" t="s">
        <v>20652</v>
      </c>
      <c r="D93" s="112" t="s">
        <v>20654</v>
      </c>
      <c r="E93" s="185" t="s">
        <v>1711</v>
      </c>
      <c r="F93" s="268">
        <v>15.6</v>
      </c>
      <c r="G93" s="189">
        <v>548.34</v>
      </c>
      <c r="H93" s="608">
        <f t="shared" si="1"/>
        <v>0.001581591491</v>
      </c>
      <c r="I93" s="190"/>
      <c r="J93" s="613"/>
      <c r="K93" s="190"/>
      <c r="L93" s="190"/>
      <c r="M93" s="190"/>
      <c r="N93" s="190"/>
      <c r="O93" s="190"/>
      <c r="P93" s="190"/>
      <c r="Q93" s="190"/>
      <c r="R93" s="190"/>
      <c r="S93" s="190"/>
      <c r="T93" s="190"/>
      <c r="U93" s="190"/>
      <c r="V93" s="190"/>
      <c r="W93" s="190"/>
      <c r="X93" s="190"/>
      <c r="Y93" s="190"/>
      <c r="Z93" s="190"/>
    </row>
    <row r="94" ht="12.75" customHeight="1">
      <c r="A94" s="267" t="s">
        <v>367</v>
      </c>
      <c r="B94" s="186" t="s">
        <v>118</v>
      </c>
      <c r="C94" s="187" t="s">
        <v>368</v>
      </c>
      <c r="D94" s="112" t="s">
        <v>1481</v>
      </c>
      <c r="E94" s="185" t="s">
        <v>433</v>
      </c>
      <c r="F94" s="268">
        <v>1.0</v>
      </c>
      <c r="G94" s="189">
        <v>537.87</v>
      </c>
      <c r="H94" s="608">
        <f t="shared" si="1"/>
        <v>0.001551392595</v>
      </c>
      <c r="I94" s="190"/>
      <c r="J94" s="613"/>
      <c r="K94" s="190"/>
      <c r="L94" s="190"/>
      <c r="M94" s="190"/>
      <c r="N94" s="190"/>
      <c r="O94" s="190"/>
      <c r="P94" s="190"/>
      <c r="Q94" s="190"/>
      <c r="R94" s="190"/>
      <c r="S94" s="190"/>
      <c r="T94" s="190"/>
      <c r="U94" s="190"/>
      <c r="V94" s="190"/>
      <c r="W94" s="190"/>
      <c r="X94" s="190"/>
      <c r="Y94" s="190"/>
      <c r="Z94" s="190"/>
    </row>
    <row r="95" ht="12.75" customHeight="1">
      <c r="A95" s="267" t="s">
        <v>327</v>
      </c>
      <c r="B95" s="186" t="s">
        <v>118</v>
      </c>
      <c r="C95" s="187" t="s">
        <v>592</v>
      </c>
      <c r="D95" s="89" t="s">
        <v>984</v>
      </c>
      <c r="E95" s="185" t="s">
        <v>433</v>
      </c>
      <c r="F95" s="268">
        <v>8.0</v>
      </c>
      <c r="G95" s="189">
        <v>475.12</v>
      </c>
      <c r="H95" s="608">
        <f t="shared" si="1"/>
        <v>0.001370401118</v>
      </c>
      <c r="I95" s="190"/>
      <c r="J95" s="613"/>
      <c r="K95" s="190"/>
      <c r="L95" s="190"/>
      <c r="M95" s="190"/>
      <c r="N95" s="190"/>
      <c r="O95" s="190"/>
      <c r="P95" s="190"/>
      <c r="Q95" s="190"/>
      <c r="R95" s="190"/>
      <c r="S95" s="190"/>
      <c r="T95" s="190"/>
      <c r="U95" s="190"/>
      <c r="V95" s="190"/>
      <c r="W95" s="190"/>
      <c r="X95" s="190"/>
      <c r="Y95" s="190"/>
      <c r="Z95" s="190"/>
    </row>
    <row r="96" ht="12.75" customHeight="1">
      <c r="A96" s="624" t="s">
        <v>136</v>
      </c>
      <c r="B96" s="103" t="s">
        <v>69</v>
      </c>
      <c r="C96" s="104">
        <v>10208.0</v>
      </c>
      <c r="D96" s="112" t="s">
        <v>20739</v>
      </c>
      <c r="E96" s="102" t="s">
        <v>1711</v>
      </c>
      <c r="F96" s="268">
        <v>57.06</v>
      </c>
      <c r="G96" s="130">
        <v>466.75</v>
      </c>
      <c r="H96" s="608">
        <f t="shared" si="1"/>
        <v>0.001346259307</v>
      </c>
      <c r="I96" s="190"/>
      <c r="J96" s="613"/>
      <c r="K96" s="190"/>
      <c r="L96" s="190"/>
      <c r="M96" s="190"/>
      <c r="N96" s="190"/>
      <c r="O96" s="190"/>
      <c r="P96" s="190"/>
      <c r="Q96" s="190"/>
      <c r="R96" s="190"/>
      <c r="S96" s="190"/>
      <c r="T96" s="190"/>
      <c r="U96" s="190"/>
      <c r="V96" s="190"/>
      <c r="W96" s="190"/>
      <c r="X96" s="190"/>
      <c r="Y96" s="190"/>
      <c r="Z96" s="190"/>
    </row>
    <row r="97" ht="12.75" customHeight="1">
      <c r="A97" s="622" t="s">
        <v>381</v>
      </c>
      <c r="B97" s="186" t="s">
        <v>47</v>
      </c>
      <c r="C97" s="187" t="s">
        <v>16380</v>
      </c>
      <c r="D97" s="89" t="s">
        <v>16381</v>
      </c>
      <c r="E97" s="185" t="s">
        <v>1662</v>
      </c>
      <c r="F97" s="268">
        <v>13.0</v>
      </c>
      <c r="G97" s="189">
        <v>443.17</v>
      </c>
      <c r="H97" s="608">
        <f t="shared" si="1"/>
        <v>0.001278246893</v>
      </c>
      <c r="I97" s="190"/>
      <c r="J97" s="613"/>
      <c r="K97" s="190"/>
      <c r="L97" s="190"/>
      <c r="M97" s="190"/>
      <c r="N97" s="190"/>
      <c r="O97" s="190"/>
      <c r="P97" s="190"/>
      <c r="Q97" s="190"/>
      <c r="R97" s="190"/>
      <c r="S97" s="190"/>
      <c r="T97" s="190"/>
      <c r="U97" s="190"/>
      <c r="V97" s="190"/>
      <c r="W97" s="190"/>
      <c r="X97" s="190"/>
      <c r="Y97" s="190"/>
      <c r="Z97" s="190"/>
    </row>
    <row r="98" ht="12.75" customHeight="1">
      <c r="A98" s="267" t="s">
        <v>324</v>
      </c>
      <c r="B98" s="186" t="s">
        <v>47</v>
      </c>
      <c r="C98" s="187" t="s">
        <v>20816</v>
      </c>
      <c r="D98" s="89" t="s">
        <v>20820</v>
      </c>
      <c r="E98" s="185" t="s">
        <v>1662</v>
      </c>
      <c r="F98" s="268">
        <v>8.0</v>
      </c>
      <c r="G98" s="189">
        <v>423.36</v>
      </c>
      <c r="H98" s="608">
        <f t="shared" si="1"/>
        <v>0.001221108388</v>
      </c>
      <c r="I98" s="190"/>
      <c r="J98" s="613"/>
      <c r="K98" s="190"/>
      <c r="L98" s="190"/>
      <c r="M98" s="190"/>
      <c r="N98" s="190"/>
      <c r="O98" s="190"/>
      <c r="P98" s="190"/>
      <c r="Q98" s="190"/>
      <c r="R98" s="190"/>
      <c r="S98" s="190"/>
      <c r="T98" s="190"/>
      <c r="U98" s="190"/>
      <c r="V98" s="190"/>
      <c r="W98" s="190"/>
      <c r="X98" s="190"/>
      <c r="Y98" s="190"/>
      <c r="Z98" s="190"/>
    </row>
    <row r="99" ht="12.75" customHeight="1">
      <c r="A99" s="622" t="s">
        <v>390</v>
      </c>
      <c r="B99" s="186" t="s">
        <v>47</v>
      </c>
      <c r="C99" s="187" t="s">
        <v>16724</v>
      </c>
      <c r="D99" s="617" t="s">
        <v>16726</v>
      </c>
      <c r="E99" s="185" t="s">
        <v>1662</v>
      </c>
      <c r="F99" s="268">
        <v>10.0</v>
      </c>
      <c r="G99" s="189">
        <v>419.9</v>
      </c>
      <c r="H99" s="608">
        <f t="shared" si="1"/>
        <v>0.001211128619</v>
      </c>
      <c r="I99" s="190"/>
      <c r="J99" s="613"/>
      <c r="K99" s="190"/>
      <c r="L99" s="190"/>
      <c r="M99" s="190"/>
      <c r="N99" s="190"/>
      <c r="O99" s="190"/>
      <c r="P99" s="190"/>
      <c r="Q99" s="190"/>
      <c r="R99" s="190"/>
      <c r="S99" s="190"/>
      <c r="T99" s="190"/>
      <c r="U99" s="190"/>
      <c r="V99" s="190"/>
      <c r="W99" s="190"/>
      <c r="X99" s="190"/>
      <c r="Y99" s="190"/>
      <c r="Z99" s="190"/>
    </row>
    <row r="100" ht="12.75" customHeight="1">
      <c r="A100" s="185" t="s">
        <v>265</v>
      </c>
      <c r="B100" s="625" t="s">
        <v>47</v>
      </c>
      <c r="C100" s="626" t="s">
        <v>11128</v>
      </c>
      <c r="D100" s="627" t="s">
        <v>11129</v>
      </c>
      <c r="E100" s="628" t="s">
        <v>1662</v>
      </c>
      <c r="F100" s="629">
        <v>1.0</v>
      </c>
      <c r="G100" s="189">
        <v>385.55</v>
      </c>
      <c r="H100" s="608">
        <f t="shared" si="1"/>
        <v>0.00111205201</v>
      </c>
      <c r="I100" s="93"/>
      <c r="J100" s="95"/>
      <c r="K100" s="93"/>
      <c r="L100" s="93"/>
      <c r="M100" s="93"/>
      <c r="N100" s="93"/>
      <c r="O100" s="93"/>
      <c r="P100" s="93"/>
      <c r="Q100" s="93"/>
      <c r="R100" s="93"/>
      <c r="S100" s="93"/>
      <c r="T100" s="93"/>
      <c r="U100" s="93"/>
      <c r="V100" s="93"/>
      <c r="W100" s="93"/>
      <c r="X100" s="93"/>
      <c r="Y100" s="93"/>
      <c r="Z100" s="93"/>
    </row>
    <row r="101" ht="12.75" customHeight="1">
      <c r="A101" s="622" t="s">
        <v>385</v>
      </c>
      <c r="B101" s="186" t="s">
        <v>47</v>
      </c>
      <c r="C101" s="187" t="s">
        <v>16496</v>
      </c>
      <c r="D101" s="89" t="s">
        <v>16498</v>
      </c>
      <c r="E101" s="185" t="s">
        <v>1662</v>
      </c>
      <c r="F101" s="268">
        <v>8.0</v>
      </c>
      <c r="G101" s="189">
        <v>377.68</v>
      </c>
      <c r="H101" s="608">
        <f t="shared" si="1"/>
        <v>0.001089352362</v>
      </c>
      <c r="I101" s="190"/>
      <c r="J101" s="613"/>
      <c r="K101" s="190"/>
      <c r="L101" s="190"/>
      <c r="M101" s="190"/>
      <c r="N101" s="190"/>
      <c r="O101" s="190"/>
      <c r="P101" s="190"/>
      <c r="Q101" s="190"/>
      <c r="R101" s="190"/>
      <c r="S101" s="190"/>
      <c r="T101" s="190"/>
      <c r="U101" s="190"/>
      <c r="V101" s="190"/>
      <c r="W101" s="190"/>
      <c r="X101" s="190"/>
      <c r="Y101" s="190"/>
      <c r="Z101" s="190"/>
    </row>
    <row r="102" ht="12.75" customHeight="1">
      <c r="A102" s="624" t="s">
        <v>126</v>
      </c>
      <c r="B102" s="103" t="s">
        <v>69</v>
      </c>
      <c r="C102" s="104">
        <v>10214.0</v>
      </c>
      <c r="D102" s="112" t="s">
        <v>20930</v>
      </c>
      <c r="E102" s="102" t="s">
        <v>1711</v>
      </c>
      <c r="F102" s="268">
        <v>27.75</v>
      </c>
      <c r="G102" s="130">
        <v>362.97</v>
      </c>
      <c r="H102" s="608">
        <f t="shared" si="1"/>
        <v>0.001046923922</v>
      </c>
      <c r="I102" s="190"/>
      <c r="J102" s="613"/>
      <c r="K102" s="190"/>
      <c r="L102" s="190"/>
      <c r="M102" s="190"/>
      <c r="N102" s="190"/>
      <c r="O102" s="190"/>
      <c r="P102" s="190"/>
      <c r="Q102" s="190"/>
      <c r="R102" s="190"/>
      <c r="S102" s="190"/>
      <c r="T102" s="190"/>
      <c r="U102" s="190"/>
      <c r="V102" s="190"/>
      <c r="W102" s="190"/>
      <c r="X102" s="190"/>
      <c r="Y102" s="190"/>
      <c r="Z102" s="190"/>
    </row>
    <row r="103" ht="12.75" customHeight="1">
      <c r="A103" s="267" t="s">
        <v>428</v>
      </c>
      <c r="B103" s="186" t="s">
        <v>47</v>
      </c>
      <c r="C103" s="187" t="s">
        <v>20963</v>
      </c>
      <c r="D103" s="89" t="s">
        <v>20965</v>
      </c>
      <c r="E103" s="185" t="s">
        <v>722</v>
      </c>
      <c r="F103" s="268">
        <v>15.0</v>
      </c>
      <c r="G103" s="189">
        <v>359.4</v>
      </c>
      <c r="H103" s="608">
        <f t="shared" si="1"/>
        <v>0.001036626877</v>
      </c>
      <c r="I103" s="190"/>
      <c r="J103" s="613"/>
      <c r="K103" s="190"/>
      <c r="L103" s="190"/>
      <c r="M103" s="190"/>
      <c r="N103" s="190"/>
      <c r="O103" s="190"/>
      <c r="P103" s="190"/>
      <c r="Q103" s="190"/>
      <c r="R103" s="190"/>
      <c r="S103" s="190"/>
      <c r="T103" s="190"/>
      <c r="U103" s="190"/>
      <c r="V103" s="190"/>
      <c r="W103" s="190"/>
      <c r="X103" s="190"/>
      <c r="Y103" s="190"/>
      <c r="Z103" s="190"/>
    </row>
    <row r="104" ht="12.75" customHeight="1">
      <c r="A104" s="624" t="s">
        <v>109</v>
      </c>
      <c r="B104" s="103" t="s">
        <v>118</v>
      </c>
      <c r="C104" s="104" t="s">
        <v>155</v>
      </c>
      <c r="D104" s="112" t="s">
        <v>551</v>
      </c>
      <c r="E104" s="102" t="s">
        <v>518</v>
      </c>
      <c r="F104" s="268">
        <v>53.28</v>
      </c>
      <c r="G104" s="130">
        <v>292.51</v>
      </c>
      <c r="H104" s="608">
        <f t="shared" si="1"/>
        <v>0.0008436942901</v>
      </c>
      <c r="I104" s="190"/>
      <c r="J104" s="613"/>
      <c r="K104" s="190"/>
      <c r="L104" s="190"/>
      <c r="M104" s="190"/>
      <c r="N104" s="190"/>
      <c r="O104" s="190"/>
      <c r="P104" s="190"/>
      <c r="Q104" s="190"/>
      <c r="R104" s="190"/>
      <c r="S104" s="190"/>
      <c r="T104" s="190"/>
      <c r="U104" s="190"/>
      <c r="V104" s="190"/>
      <c r="W104" s="190"/>
      <c r="X104" s="190"/>
      <c r="Y104" s="190"/>
      <c r="Z104" s="190"/>
    </row>
    <row r="105" ht="12.75" customHeight="1">
      <c r="A105" s="622" t="s">
        <v>841</v>
      </c>
      <c r="B105" s="186" t="s">
        <v>47</v>
      </c>
      <c r="C105" s="187" t="s">
        <v>15091</v>
      </c>
      <c r="D105" s="618" t="s">
        <v>15092</v>
      </c>
      <c r="E105" s="185" t="s">
        <v>722</v>
      </c>
      <c r="F105" s="268">
        <v>30.0</v>
      </c>
      <c r="G105" s="189">
        <v>290.7</v>
      </c>
      <c r="H105" s="608">
        <f t="shared" si="1"/>
        <v>0.0008384736595</v>
      </c>
      <c r="I105" s="190"/>
      <c r="J105" s="613"/>
      <c r="K105" s="190"/>
      <c r="L105" s="190"/>
      <c r="M105" s="190"/>
      <c r="N105" s="190"/>
      <c r="O105" s="190"/>
      <c r="P105" s="190"/>
      <c r="Q105" s="190"/>
      <c r="R105" s="190"/>
      <c r="S105" s="190"/>
      <c r="T105" s="190"/>
      <c r="U105" s="190"/>
      <c r="V105" s="190"/>
      <c r="W105" s="190"/>
      <c r="X105" s="190"/>
      <c r="Y105" s="190"/>
      <c r="Z105" s="190"/>
    </row>
    <row r="106" ht="12.75" customHeight="1">
      <c r="A106" s="622" t="s">
        <v>388</v>
      </c>
      <c r="B106" s="186" t="s">
        <v>47</v>
      </c>
      <c r="C106" s="187" t="s">
        <v>16655</v>
      </c>
      <c r="D106" s="617" t="s">
        <v>16656</v>
      </c>
      <c r="E106" s="185" t="s">
        <v>1662</v>
      </c>
      <c r="F106" s="268">
        <v>3.0</v>
      </c>
      <c r="G106" s="189">
        <v>287.85</v>
      </c>
      <c r="H106" s="608">
        <f t="shared" si="1"/>
        <v>0.0008302533295</v>
      </c>
      <c r="I106" s="190"/>
      <c r="J106" s="613"/>
      <c r="K106" s="190"/>
      <c r="L106" s="190"/>
      <c r="M106" s="190"/>
      <c r="N106" s="190"/>
      <c r="O106" s="190"/>
      <c r="P106" s="190"/>
      <c r="Q106" s="190"/>
      <c r="R106" s="190"/>
      <c r="S106" s="190"/>
      <c r="T106" s="190"/>
      <c r="U106" s="190"/>
      <c r="V106" s="190"/>
      <c r="W106" s="190"/>
      <c r="X106" s="190"/>
      <c r="Y106" s="190"/>
      <c r="Z106" s="190"/>
    </row>
    <row r="107" ht="12.75" customHeight="1">
      <c r="A107" s="623" t="s">
        <v>1358</v>
      </c>
      <c r="B107" s="186" t="s">
        <v>47</v>
      </c>
      <c r="C107" s="187" t="s">
        <v>21095</v>
      </c>
      <c r="D107" s="89" t="s">
        <v>21098</v>
      </c>
      <c r="E107" s="185" t="s">
        <v>1662</v>
      </c>
      <c r="F107" s="268">
        <v>1.0</v>
      </c>
      <c r="G107" s="189">
        <v>280.59</v>
      </c>
      <c r="H107" s="608">
        <f t="shared" si="1"/>
        <v>0.0008093131205</v>
      </c>
      <c r="I107" s="190"/>
      <c r="J107" s="613"/>
      <c r="K107" s="190"/>
      <c r="L107" s="190"/>
      <c r="M107" s="190"/>
      <c r="N107" s="190"/>
      <c r="O107" s="190"/>
      <c r="P107" s="190"/>
      <c r="Q107" s="190"/>
      <c r="R107" s="190"/>
      <c r="S107" s="190"/>
      <c r="T107" s="190"/>
      <c r="U107" s="190"/>
      <c r="V107" s="190"/>
      <c r="W107" s="190"/>
      <c r="X107" s="190"/>
      <c r="Y107" s="190"/>
      <c r="Z107" s="190"/>
    </row>
    <row r="108" ht="12.75" customHeight="1">
      <c r="A108" s="267" t="s">
        <v>293</v>
      </c>
      <c r="B108" s="186" t="s">
        <v>47</v>
      </c>
      <c r="C108" s="187" t="s">
        <v>17675</v>
      </c>
      <c r="D108" s="89" t="s">
        <v>17676</v>
      </c>
      <c r="E108" s="185" t="s">
        <v>722</v>
      </c>
      <c r="F108" s="268">
        <v>10.0</v>
      </c>
      <c r="G108" s="189">
        <v>274.2</v>
      </c>
      <c r="H108" s="608">
        <f t="shared" si="1"/>
        <v>0.0007908822753</v>
      </c>
      <c r="I108" s="190"/>
      <c r="J108" s="613"/>
      <c r="K108" s="190"/>
      <c r="L108" s="190"/>
      <c r="M108" s="190"/>
      <c r="N108" s="190"/>
      <c r="O108" s="190"/>
      <c r="P108" s="190"/>
      <c r="Q108" s="190"/>
      <c r="R108" s="190"/>
      <c r="S108" s="190"/>
      <c r="T108" s="190"/>
      <c r="U108" s="190"/>
      <c r="V108" s="190"/>
      <c r="W108" s="190"/>
      <c r="X108" s="190"/>
      <c r="Y108" s="190"/>
      <c r="Z108" s="190"/>
    </row>
    <row r="109" ht="12.75" customHeight="1">
      <c r="A109" s="267" t="s">
        <v>318</v>
      </c>
      <c r="B109" s="186" t="s">
        <v>47</v>
      </c>
      <c r="C109" s="187" t="s">
        <v>21151</v>
      </c>
      <c r="D109" s="89" t="s">
        <v>21153</v>
      </c>
      <c r="E109" s="185" t="s">
        <v>1662</v>
      </c>
      <c r="F109" s="268">
        <v>2.0</v>
      </c>
      <c r="G109" s="189">
        <v>272.98</v>
      </c>
      <c r="H109" s="608">
        <f t="shared" si="1"/>
        <v>0.0007873633972</v>
      </c>
      <c r="I109" s="190"/>
      <c r="J109" s="613"/>
      <c r="K109" s="190"/>
      <c r="L109" s="190"/>
      <c r="M109" s="190"/>
      <c r="N109" s="190"/>
      <c r="O109" s="190"/>
      <c r="P109" s="190"/>
      <c r="Q109" s="190"/>
      <c r="R109" s="190"/>
      <c r="S109" s="190"/>
      <c r="T109" s="190"/>
      <c r="U109" s="190"/>
      <c r="V109" s="190"/>
      <c r="W109" s="190"/>
      <c r="X109" s="190"/>
      <c r="Y109" s="190"/>
      <c r="Z109" s="190"/>
    </row>
    <row r="110" ht="12.75" customHeight="1">
      <c r="A110" s="622" t="s">
        <v>358</v>
      </c>
      <c r="B110" s="186" t="s">
        <v>47</v>
      </c>
      <c r="C110" s="187" t="s">
        <v>21178</v>
      </c>
      <c r="D110" s="618" t="s">
        <v>21181</v>
      </c>
      <c r="E110" s="185" t="s">
        <v>722</v>
      </c>
      <c r="F110" s="268">
        <v>40.0</v>
      </c>
      <c r="G110" s="189">
        <v>270.0</v>
      </c>
      <c r="H110" s="608">
        <f t="shared" si="1"/>
        <v>0.0007787681048</v>
      </c>
      <c r="I110" s="190"/>
      <c r="J110" s="613"/>
      <c r="K110" s="190"/>
      <c r="L110" s="190"/>
      <c r="M110" s="190"/>
      <c r="N110" s="190"/>
      <c r="O110" s="190"/>
      <c r="P110" s="190"/>
      <c r="Q110" s="190"/>
      <c r="R110" s="190"/>
      <c r="S110" s="190"/>
      <c r="T110" s="190"/>
      <c r="U110" s="190"/>
      <c r="V110" s="190"/>
      <c r="W110" s="190"/>
      <c r="X110" s="190"/>
      <c r="Y110" s="190"/>
      <c r="Z110" s="190"/>
    </row>
    <row r="111" ht="37.5" customHeight="1">
      <c r="A111" s="623" t="s">
        <v>1339</v>
      </c>
      <c r="B111" s="186" t="s">
        <v>47</v>
      </c>
      <c r="C111" s="187" t="s">
        <v>20887</v>
      </c>
      <c r="D111" s="89" t="s">
        <v>20889</v>
      </c>
      <c r="E111" s="185" t="s">
        <v>1662</v>
      </c>
      <c r="F111" s="268">
        <v>2.0</v>
      </c>
      <c r="G111" s="189">
        <v>267.08</v>
      </c>
      <c r="H111" s="608">
        <f t="shared" si="1"/>
        <v>0.000770345872</v>
      </c>
      <c r="I111" s="190"/>
      <c r="J111" s="613"/>
      <c r="K111" s="190"/>
      <c r="L111" s="190"/>
      <c r="M111" s="190"/>
      <c r="N111" s="190"/>
      <c r="O111" s="190"/>
      <c r="P111" s="190"/>
      <c r="Q111" s="190"/>
      <c r="R111" s="190"/>
      <c r="S111" s="190"/>
      <c r="T111" s="190"/>
      <c r="U111" s="190"/>
      <c r="V111" s="190"/>
      <c r="W111" s="190"/>
      <c r="X111" s="190"/>
      <c r="Y111" s="190"/>
      <c r="Z111" s="190"/>
    </row>
    <row r="112" ht="12.75" customHeight="1">
      <c r="A112" s="267" t="s">
        <v>311</v>
      </c>
      <c r="B112" s="186" t="s">
        <v>47</v>
      </c>
      <c r="C112" s="187" t="s">
        <v>17787</v>
      </c>
      <c r="D112" s="89" t="s">
        <v>17788</v>
      </c>
      <c r="E112" s="185" t="s">
        <v>722</v>
      </c>
      <c r="F112" s="268">
        <v>5.0</v>
      </c>
      <c r="G112" s="189">
        <v>265.55</v>
      </c>
      <c r="H112" s="608">
        <f t="shared" si="1"/>
        <v>0.0007659328527</v>
      </c>
      <c r="I112" s="190"/>
      <c r="J112" s="613"/>
      <c r="K112" s="190"/>
      <c r="L112" s="190"/>
      <c r="M112" s="190"/>
      <c r="N112" s="190"/>
      <c r="O112" s="190"/>
      <c r="P112" s="190"/>
      <c r="Q112" s="190"/>
      <c r="R112" s="190"/>
      <c r="S112" s="190"/>
      <c r="T112" s="190"/>
      <c r="U112" s="190"/>
      <c r="V112" s="190"/>
      <c r="W112" s="190"/>
      <c r="X112" s="190"/>
      <c r="Y112" s="190"/>
      <c r="Z112" s="190"/>
    </row>
    <row r="113" ht="30.0" customHeight="1">
      <c r="A113" s="624" t="s">
        <v>94</v>
      </c>
      <c r="B113" s="103" t="s">
        <v>47</v>
      </c>
      <c r="C113" s="104" t="s">
        <v>21262</v>
      </c>
      <c r="D113" s="112" t="s">
        <v>21264</v>
      </c>
      <c r="E113" s="102" t="s">
        <v>1666</v>
      </c>
      <c r="F113" s="268">
        <v>5.9</v>
      </c>
      <c r="G113" s="130">
        <v>261.49</v>
      </c>
      <c r="H113" s="608">
        <f t="shared" si="1"/>
        <v>0.0007542224879</v>
      </c>
      <c r="I113" s="190"/>
      <c r="J113" s="613"/>
      <c r="K113" s="190"/>
      <c r="L113" s="190"/>
      <c r="M113" s="190"/>
      <c r="N113" s="190"/>
      <c r="O113" s="190"/>
      <c r="P113" s="190"/>
      <c r="Q113" s="190"/>
      <c r="R113" s="190"/>
      <c r="S113" s="190"/>
      <c r="T113" s="190"/>
      <c r="U113" s="190"/>
      <c r="V113" s="190"/>
      <c r="W113" s="190"/>
      <c r="X113" s="190"/>
      <c r="Y113" s="190"/>
      <c r="Z113" s="190"/>
    </row>
    <row r="114" ht="12.75" customHeight="1">
      <c r="A114" s="267" t="s">
        <v>316</v>
      </c>
      <c r="B114" s="186" t="s">
        <v>69</v>
      </c>
      <c r="C114" s="187">
        <v>140706.0</v>
      </c>
      <c r="D114" s="89" t="s">
        <v>21292</v>
      </c>
      <c r="E114" s="185" t="s">
        <v>21295</v>
      </c>
      <c r="F114" s="268">
        <v>3.0</v>
      </c>
      <c r="G114" s="189">
        <v>233.07</v>
      </c>
      <c r="H114" s="608">
        <f t="shared" si="1"/>
        <v>0.000672249934</v>
      </c>
      <c r="I114" s="190"/>
      <c r="J114" s="613"/>
      <c r="K114" s="190"/>
      <c r="L114" s="190"/>
      <c r="M114" s="190"/>
      <c r="N114" s="190"/>
      <c r="O114" s="190"/>
      <c r="P114" s="190"/>
      <c r="Q114" s="190"/>
      <c r="R114" s="190"/>
      <c r="S114" s="190"/>
      <c r="T114" s="190"/>
      <c r="U114" s="190"/>
      <c r="V114" s="190"/>
      <c r="W114" s="190"/>
      <c r="X114" s="190"/>
      <c r="Y114" s="190"/>
      <c r="Z114" s="190"/>
    </row>
    <row r="115" ht="12.75" customHeight="1">
      <c r="A115" s="102" t="s">
        <v>416</v>
      </c>
      <c r="B115" s="186" t="s">
        <v>47</v>
      </c>
      <c r="C115" s="104" t="s">
        <v>21320</v>
      </c>
      <c r="D115" s="112" t="s">
        <v>21321</v>
      </c>
      <c r="E115" s="102" t="s">
        <v>1711</v>
      </c>
      <c r="F115" s="122">
        <v>72.91</v>
      </c>
      <c r="G115" s="130">
        <v>223.1</v>
      </c>
      <c r="H115" s="608">
        <f t="shared" si="1"/>
        <v>0.0006434932007</v>
      </c>
      <c r="I115" s="159"/>
      <c r="J115" s="95"/>
      <c r="K115" s="159"/>
      <c r="L115" s="159"/>
      <c r="M115" s="159"/>
      <c r="N115" s="159"/>
      <c r="O115" s="159"/>
      <c r="P115" s="159"/>
      <c r="Q115" s="159"/>
      <c r="R115" s="159"/>
      <c r="S115" s="159"/>
      <c r="T115" s="159"/>
      <c r="U115" s="159"/>
      <c r="V115" s="159"/>
      <c r="W115" s="159"/>
      <c r="X115" s="159"/>
      <c r="Y115" s="159"/>
      <c r="Z115" s="159"/>
    </row>
    <row r="116" ht="12.75" customHeight="1">
      <c r="A116" s="622" t="s">
        <v>379</v>
      </c>
      <c r="B116" s="186" t="s">
        <v>47</v>
      </c>
      <c r="C116" s="187" t="s">
        <v>16361</v>
      </c>
      <c r="D116" s="89" t="s">
        <v>16362</v>
      </c>
      <c r="E116" s="185" t="s">
        <v>1662</v>
      </c>
      <c r="F116" s="122">
        <v>5.0</v>
      </c>
      <c r="G116" s="189">
        <v>217.0</v>
      </c>
      <c r="H116" s="608">
        <f t="shared" si="1"/>
        <v>0.0006258988102</v>
      </c>
      <c r="I116" s="11"/>
      <c r="J116" s="95"/>
      <c r="K116" s="11"/>
      <c r="L116" s="11"/>
      <c r="M116" s="11"/>
      <c r="N116" s="11"/>
      <c r="O116" s="11"/>
      <c r="P116" s="11"/>
      <c r="Q116" s="11"/>
      <c r="R116" s="11"/>
      <c r="S116" s="11"/>
      <c r="T116" s="11"/>
      <c r="U116" s="11"/>
      <c r="V116" s="11"/>
      <c r="W116" s="11"/>
      <c r="X116" s="11"/>
      <c r="Y116" s="11"/>
      <c r="Z116" s="11"/>
    </row>
    <row r="117" ht="12.75" customHeight="1">
      <c r="A117" s="185" t="s">
        <v>319</v>
      </c>
      <c r="B117" s="625" t="s">
        <v>47</v>
      </c>
      <c r="C117" s="626" t="s">
        <v>21365</v>
      </c>
      <c r="D117" s="630" t="s">
        <v>21366</v>
      </c>
      <c r="E117" s="628" t="s">
        <v>1662</v>
      </c>
      <c r="F117" s="629">
        <v>1.0</v>
      </c>
      <c r="G117" s="189">
        <v>210.52</v>
      </c>
      <c r="H117" s="608">
        <f t="shared" si="1"/>
        <v>0.0006072083756</v>
      </c>
      <c r="I117" s="93"/>
      <c r="J117" s="95"/>
      <c r="K117" s="93"/>
      <c r="L117" s="93"/>
      <c r="M117" s="93"/>
      <c r="N117" s="93"/>
      <c r="O117" s="93"/>
      <c r="P117" s="93"/>
      <c r="Q117" s="93"/>
      <c r="R117" s="93"/>
      <c r="S117" s="93"/>
      <c r="T117" s="93"/>
      <c r="U117" s="93"/>
      <c r="V117" s="93"/>
      <c r="W117" s="93"/>
      <c r="X117" s="93"/>
      <c r="Y117" s="93"/>
      <c r="Z117" s="93"/>
    </row>
    <row r="118" ht="12.75" customHeight="1">
      <c r="A118" s="185" t="s">
        <v>185</v>
      </c>
      <c r="B118" s="625" t="s">
        <v>69</v>
      </c>
      <c r="C118" s="626">
        <v>50202.0</v>
      </c>
      <c r="D118" s="627" t="s">
        <v>21405</v>
      </c>
      <c r="E118" s="628" t="s">
        <v>1711</v>
      </c>
      <c r="F118" s="629">
        <v>2.2</v>
      </c>
      <c r="G118" s="189">
        <v>201.26</v>
      </c>
      <c r="H118" s="608">
        <f t="shared" si="1"/>
        <v>0.000580499514</v>
      </c>
      <c r="I118" s="93"/>
      <c r="J118" s="95"/>
      <c r="K118" s="93"/>
      <c r="L118" s="93"/>
      <c r="M118" s="93"/>
      <c r="N118" s="93"/>
      <c r="O118" s="93"/>
      <c r="P118" s="93"/>
      <c r="Q118" s="93"/>
      <c r="R118" s="93"/>
      <c r="S118" s="93"/>
      <c r="T118" s="93"/>
      <c r="U118" s="93"/>
      <c r="V118" s="93"/>
      <c r="W118" s="93"/>
      <c r="X118" s="93"/>
      <c r="Y118" s="93"/>
      <c r="Z118" s="93"/>
    </row>
    <row r="119" ht="12.75" customHeight="1">
      <c r="A119" s="631" t="s">
        <v>400</v>
      </c>
      <c r="B119" s="420" t="s">
        <v>47</v>
      </c>
      <c r="C119" s="187" t="s">
        <v>17671</v>
      </c>
      <c r="D119" s="427" t="s">
        <v>17672</v>
      </c>
      <c r="E119" s="422" t="s">
        <v>722</v>
      </c>
      <c r="F119" s="268">
        <v>10.0</v>
      </c>
      <c r="G119" s="424">
        <v>195.0</v>
      </c>
      <c r="H119" s="608">
        <f t="shared" si="1"/>
        <v>0.0005624436313</v>
      </c>
      <c r="I119" s="11"/>
      <c r="J119" s="95"/>
      <c r="K119" s="11"/>
      <c r="L119" s="11"/>
      <c r="M119" s="11"/>
      <c r="N119" s="11"/>
      <c r="O119" s="11"/>
      <c r="P119" s="11"/>
      <c r="Q119" s="11"/>
      <c r="R119" s="11"/>
      <c r="S119" s="11"/>
      <c r="T119" s="11"/>
      <c r="U119" s="11"/>
      <c r="V119" s="11"/>
      <c r="W119" s="11"/>
      <c r="X119" s="11"/>
      <c r="Y119" s="11"/>
      <c r="Z119" s="11"/>
    </row>
    <row r="120" ht="12.75" customHeight="1">
      <c r="A120" s="408" t="s">
        <v>410</v>
      </c>
      <c r="B120" s="420" t="s">
        <v>47</v>
      </c>
      <c r="C120" s="104" t="s">
        <v>21443</v>
      </c>
      <c r="D120" s="410" t="s">
        <v>21445</v>
      </c>
      <c r="E120" s="411" t="s">
        <v>1711</v>
      </c>
      <c r="F120" s="268">
        <v>19.65</v>
      </c>
      <c r="G120" s="413">
        <v>182.16</v>
      </c>
      <c r="H120" s="608">
        <f t="shared" si="1"/>
        <v>0.0005254088814</v>
      </c>
      <c r="I120" s="11"/>
      <c r="J120" s="95"/>
      <c r="K120" s="11"/>
      <c r="L120" s="11"/>
      <c r="M120" s="11"/>
      <c r="N120" s="11"/>
      <c r="O120" s="11"/>
      <c r="P120" s="11"/>
      <c r="Q120" s="11"/>
      <c r="R120" s="11"/>
      <c r="S120" s="11"/>
      <c r="T120" s="11"/>
      <c r="U120" s="11"/>
      <c r="V120" s="11"/>
      <c r="W120" s="11"/>
      <c r="X120" s="11"/>
      <c r="Y120" s="11"/>
      <c r="Z120" s="11"/>
    </row>
    <row r="121" ht="12.75" customHeight="1">
      <c r="A121" s="631" t="s">
        <v>314</v>
      </c>
      <c r="B121" s="420" t="s">
        <v>69</v>
      </c>
      <c r="C121" s="187">
        <v>140710.0</v>
      </c>
      <c r="D121" s="427" t="s">
        <v>21462</v>
      </c>
      <c r="E121" s="422" t="s">
        <v>433</v>
      </c>
      <c r="F121" s="268">
        <v>1.0</v>
      </c>
      <c r="G121" s="424">
        <v>173.79</v>
      </c>
      <c r="H121" s="608">
        <f t="shared" si="1"/>
        <v>0.0005012670701</v>
      </c>
      <c r="I121" s="11"/>
      <c r="J121" s="95"/>
      <c r="K121" s="11"/>
      <c r="L121" s="11"/>
      <c r="M121" s="11"/>
      <c r="N121" s="11"/>
      <c r="O121" s="11"/>
      <c r="P121" s="11"/>
      <c r="Q121" s="11"/>
      <c r="R121" s="11"/>
      <c r="S121" s="11"/>
      <c r="T121" s="11"/>
      <c r="U121" s="11"/>
      <c r="V121" s="11"/>
      <c r="W121" s="11"/>
      <c r="X121" s="11"/>
      <c r="Y121" s="11"/>
      <c r="Z121" s="11"/>
    </row>
    <row r="122" ht="12.75" customHeight="1">
      <c r="A122" s="631" t="s">
        <v>278</v>
      </c>
      <c r="B122" s="420" t="s">
        <v>47</v>
      </c>
      <c r="C122" s="187" t="s">
        <v>21478</v>
      </c>
      <c r="D122" s="410" t="s">
        <v>21482</v>
      </c>
      <c r="E122" s="422" t="s">
        <v>1711</v>
      </c>
      <c r="F122" s="268">
        <v>8.23</v>
      </c>
      <c r="G122" s="424">
        <v>163.37</v>
      </c>
      <c r="H122" s="608">
        <f t="shared" si="1"/>
        <v>0.0004712123899</v>
      </c>
      <c r="I122" s="11"/>
      <c r="J122" s="95"/>
      <c r="K122" s="11"/>
      <c r="L122" s="11"/>
      <c r="M122" s="11"/>
      <c r="N122" s="11"/>
      <c r="O122" s="11"/>
      <c r="P122" s="11"/>
      <c r="Q122" s="11"/>
      <c r="R122" s="11"/>
      <c r="S122" s="11"/>
      <c r="T122" s="11"/>
      <c r="U122" s="11"/>
      <c r="V122" s="11"/>
      <c r="W122" s="11"/>
      <c r="X122" s="11"/>
      <c r="Y122" s="11"/>
      <c r="Z122" s="11"/>
    </row>
    <row r="123" ht="12.75" customHeight="1">
      <c r="A123" s="631" t="s">
        <v>232</v>
      </c>
      <c r="B123" s="420" t="s">
        <v>47</v>
      </c>
      <c r="C123" s="187" t="s">
        <v>21501</v>
      </c>
      <c r="D123" s="410" t="s">
        <v>21502</v>
      </c>
      <c r="E123" s="422" t="s">
        <v>722</v>
      </c>
      <c r="F123" s="268">
        <v>59.25</v>
      </c>
      <c r="G123" s="424">
        <v>162.35</v>
      </c>
      <c r="H123" s="608">
        <f t="shared" si="1"/>
        <v>0.0004682703771</v>
      </c>
      <c r="I123" s="11"/>
      <c r="J123" s="95"/>
      <c r="K123" s="11"/>
      <c r="L123" s="11"/>
      <c r="M123" s="11"/>
      <c r="N123" s="11"/>
      <c r="O123" s="11"/>
      <c r="P123" s="11"/>
      <c r="Q123" s="11"/>
      <c r="R123" s="11"/>
      <c r="S123" s="11"/>
      <c r="T123" s="11"/>
      <c r="U123" s="11"/>
      <c r="V123" s="11"/>
      <c r="W123" s="11"/>
      <c r="X123" s="11"/>
      <c r="Y123" s="11"/>
      <c r="Z123" s="11"/>
    </row>
    <row r="124" ht="12.75" customHeight="1">
      <c r="A124" s="631" t="s">
        <v>296</v>
      </c>
      <c r="B124" s="420" t="s">
        <v>47</v>
      </c>
      <c r="C124" s="187" t="s">
        <v>21521</v>
      </c>
      <c r="D124" s="427" t="s">
        <v>21522</v>
      </c>
      <c r="E124" s="422" t="s">
        <v>1662</v>
      </c>
      <c r="F124" s="268">
        <v>4.0</v>
      </c>
      <c r="G124" s="424">
        <v>159.56</v>
      </c>
      <c r="H124" s="608">
        <f t="shared" si="1"/>
        <v>0.0004602231067</v>
      </c>
      <c r="I124" s="11"/>
      <c r="J124" s="95"/>
      <c r="K124" s="11"/>
      <c r="L124" s="11"/>
      <c r="M124" s="11"/>
      <c r="N124" s="11"/>
      <c r="O124" s="11"/>
      <c r="P124" s="11"/>
      <c r="Q124" s="11"/>
      <c r="R124" s="11"/>
      <c r="S124" s="11"/>
      <c r="T124" s="11"/>
      <c r="U124" s="11"/>
      <c r="V124" s="11"/>
      <c r="W124" s="11"/>
      <c r="X124" s="11"/>
      <c r="Y124" s="11"/>
      <c r="Z124" s="11"/>
    </row>
    <row r="125" ht="30.0" customHeight="1">
      <c r="A125" s="419" t="s">
        <v>383</v>
      </c>
      <c r="B125" s="420" t="s">
        <v>47</v>
      </c>
      <c r="C125" s="187" t="s">
        <v>16435</v>
      </c>
      <c r="D125" s="427" t="s">
        <v>16436</v>
      </c>
      <c r="E125" s="422" t="s">
        <v>1662</v>
      </c>
      <c r="F125" s="268">
        <v>3.0</v>
      </c>
      <c r="G125" s="424">
        <v>149.37</v>
      </c>
      <c r="H125" s="608">
        <f t="shared" si="1"/>
        <v>0.0004308318215</v>
      </c>
      <c r="I125" s="11"/>
      <c r="J125" s="95"/>
      <c r="K125" s="11"/>
      <c r="L125" s="11"/>
      <c r="M125" s="11"/>
      <c r="N125" s="11"/>
      <c r="O125" s="11"/>
      <c r="P125" s="11"/>
      <c r="Q125" s="11"/>
      <c r="R125" s="11"/>
      <c r="S125" s="11"/>
      <c r="T125" s="11"/>
      <c r="U125" s="11"/>
      <c r="V125" s="11"/>
      <c r="W125" s="11"/>
      <c r="X125" s="11"/>
      <c r="Y125" s="11"/>
      <c r="Z125" s="11"/>
    </row>
    <row r="126" ht="12.75" customHeight="1">
      <c r="A126" s="631" t="s">
        <v>332</v>
      </c>
      <c r="B126" s="420" t="s">
        <v>47</v>
      </c>
      <c r="C126" s="187" t="s">
        <v>21556</v>
      </c>
      <c r="D126" s="427" t="s">
        <v>21558</v>
      </c>
      <c r="E126" s="422" t="s">
        <v>1662</v>
      </c>
      <c r="F126" s="268">
        <v>4.0</v>
      </c>
      <c r="G126" s="424">
        <v>147.16</v>
      </c>
      <c r="H126" s="608">
        <f t="shared" si="1"/>
        <v>0.0004244574604</v>
      </c>
      <c r="I126" s="11"/>
      <c r="J126" s="95"/>
      <c r="K126" s="11"/>
      <c r="L126" s="11"/>
      <c r="M126" s="11"/>
      <c r="N126" s="11"/>
      <c r="O126" s="11"/>
      <c r="P126" s="11"/>
      <c r="Q126" s="11"/>
      <c r="R126" s="11"/>
      <c r="S126" s="11"/>
      <c r="T126" s="11"/>
      <c r="U126" s="11"/>
      <c r="V126" s="11"/>
      <c r="W126" s="11"/>
      <c r="X126" s="11"/>
      <c r="Y126" s="11"/>
      <c r="Z126" s="11"/>
    </row>
    <row r="127" ht="12.75" customHeight="1">
      <c r="A127" s="102" t="s">
        <v>351</v>
      </c>
      <c r="B127" s="103" t="s">
        <v>243</v>
      </c>
      <c r="C127" s="104" t="s">
        <v>786</v>
      </c>
      <c r="D127" s="112" t="s">
        <v>1220</v>
      </c>
      <c r="E127" s="102" t="s">
        <v>433</v>
      </c>
      <c r="F127" s="122">
        <v>1.0</v>
      </c>
      <c r="G127" s="130">
        <v>138.94</v>
      </c>
      <c r="H127" s="608">
        <f t="shared" si="1"/>
        <v>0.0004007482981</v>
      </c>
      <c r="I127" s="159"/>
      <c r="J127" s="95"/>
      <c r="K127" s="159"/>
      <c r="L127" s="159"/>
      <c r="M127" s="159"/>
      <c r="N127" s="159"/>
      <c r="O127" s="159"/>
      <c r="P127" s="159"/>
      <c r="Q127" s="159"/>
      <c r="R127" s="159"/>
      <c r="S127" s="159"/>
      <c r="T127" s="159"/>
      <c r="U127" s="159"/>
      <c r="V127" s="159"/>
      <c r="W127" s="159"/>
      <c r="X127" s="159"/>
      <c r="Y127" s="159"/>
      <c r="Z127" s="159"/>
    </row>
    <row r="128" ht="15.0" customHeight="1">
      <c r="A128" s="185" t="s">
        <v>304</v>
      </c>
      <c r="B128" s="625" t="s">
        <v>47</v>
      </c>
      <c r="C128" s="626" t="s">
        <v>21611</v>
      </c>
      <c r="D128" s="427" t="s">
        <v>21614</v>
      </c>
      <c r="E128" s="422" t="s">
        <v>722</v>
      </c>
      <c r="F128" s="268">
        <v>5.0</v>
      </c>
      <c r="G128" s="424">
        <v>130.15</v>
      </c>
      <c r="H128" s="608">
        <f t="shared" si="1"/>
        <v>0.0003753950698</v>
      </c>
      <c r="I128" s="11"/>
      <c r="J128" s="95"/>
      <c r="K128" s="11"/>
      <c r="L128" s="11"/>
      <c r="M128" s="11"/>
      <c r="N128" s="11"/>
      <c r="O128" s="11"/>
      <c r="P128" s="11"/>
      <c r="Q128" s="11"/>
      <c r="R128" s="11"/>
      <c r="S128" s="11"/>
      <c r="T128" s="11"/>
      <c r="U128" s="11"/>
      <c r="V128" s="11"/>
      <c r="W128" s="11"/>
      <c r="X128" s="11"/>
      <c r="Y128" s="11"/>
      <c r="Z128" s="11"/>
    </row>
    <row r="129" ht="12.75" customHeight="1">
      <c r="A129" s="616" t="s">
        <v>387</v>
      </c>
      <c r="B129" s="625" t="s">
        <v>47</v>
      </c>
      <c r="C129" s="626" t="s">
        <v>16514</v>
      </c>
      <c r="D129" s="427" t="s">
        <v>16516</v>
      </c>
      <c r="E129" s="628" t="s">
        <v>1662</v>
      </c>
      <c r="F129" s="629">
        <v>2.0</v>
      </c>
      <c r="G129" s="189">
        <v>125.48</v>
      </c>
      <c r="H129" s="608">
        <f t="shared" si="1"/>
        <v>0.0003619252659</v>
      </c>
      <c r="I129" s="93"/>
      <c r="J129" s="95"/>
      <c r="K129" s="93"/>
      <c r="L129" s="93"/>
      <c r="M129" s="93"/>
      <c r="N129" s="93"/>
      <c r="O129" s="93"/>
      <c r="P129" s="93"/>
      <c r="Q129" s="93"/>
      <c r="R129" s="93"/>
      <c r="S129" s="93"/>
      <c r="T129" s="93"/>
      <c r="U129" s="93"/>
      <c r="V129" s="93"/>
      <c r="W129" s="93"/>
      <c r="X129" s="93"/>
      <c r="Y129" s="93"/>
      <c r="Z129" s="93"/>
    </row>
    <row r="130" ht="12.75" customHeight="1">
      <c r="A130" s="631" t="s">
        <v>302</v>
      </c>
      <c r="B130" s="420" t="s">
        <v>47</v>
      </c>
      <c r="C130" s="420" t="s">
        <v>19175</v>
      </c>
      <c r="D130" s="427" t="s">
        <v>19176</v>
      </c>
      <c r="E130" s="422" t="s">
        <v>1662</v>
      </c>
      <c r="F130" s="268">
        <v>5.0</v>
      </c>
      <c r="G130" s="424">
        <v>111.25</v>
      </c>
      <c r="H130" s="608">
        <f t="shared" si="1"/>
        <v>0.0003208813024</v>
      </c>
      <c r="I130" s="190"/>
      <c r="J130" s="613"/>
      <c r="K130" s="190"/>
      <c r="L130" s="190"/>
      <c r="M130" s="190"/>
      <c r="N130" s="190"/>
      <c r="O130" s="190"/>
      <c r="P130" s="190"/>
      <c r="Q130" s="190"/>
      <c r="R130" s="190"/>
      <c r="S130" s="190"/>
      <c r="T130" s="190"/>
      <c r="U130" s="190"/>
      <c r="V130" s="190"/>
      <c r="W130" s="190"/>
      <c r="X130" s="190"/>
      <c r="Y130" s="190"/>
      <c r="Z130" s="190"/>
    </row>
    <row r="131" ht="12.75" customHeight="1">
      <c r="A131" s="419" t="s">
        <v>356</v>
      </c>
      <c r="B131" s="420" t="s">
        <v>47</v>
      </c>
      <c r="C131" s="420" t="s">
        <v>15095</v>
      </c>
      <c r="D131" s="421" t="s">
        <v>15096</v>
      </c>
      <c r="E131" s="422" t="s">
        <v>722</v>
      </c>
      <c r="F131" s="268">
        <v>10.0</v>
      </c>
      <c r="G131" s="424">
        <v>109.9</v>
      </c>
      <c r="H131" s="608">
        <f t="shared" si="1"/>
        <v>0.0003169874619</v>
      </c>
      <c r="I131" s="190"/>
      <c r="J131" s="613"/>
      <c r="K131" s="190"/>
      <c r="L131" s="190"/>
      <c r="M131" s="190"/>
      <c r="N131" s="190"/>
      <c r="O131" s="190"/>
      <c r="P131" s="190"/>
      <c r="Q131" s="190"/>
      <c r="R131" s="190"/>
      <c r="S131" s="190"/>
      <c r="T131" s="190"/>
      <c r="U131" s="190"/>
      <c r="V131" s="190"/>
      <c r="W131" s="190"/>
      <c r="X131" s="190"/>
      <c r="Y131" s="190"/>
      <c r="Z131" s="190"/>
    </row>
    <row r="132" ht="12.75" customHeight="1">
      <c r="A132" s="631" t="s">
        <v>315</v>
      </c>
      <c r="B132" s="420" t="s">
        <v>69</v>
      </c>
      <c r="C132" s="420">
        <v>140705.0</v>
      </c>
      <c r="D132" s="427" t="s">
        <v>21723</v>
      </c>
      <c r="E132" s="422" t="s">
        <v>21295</v>
      </c>
      <c r="F132" s="268">
        <v>1.0</v>
      </c>
      <c r="G132" s="424">
        <v>103.98</v>
      </c>
      <c r="H132" s="608">
        <f t="shared" si="1"/>
        <v>0.0002999122501</v>
      </c>
      <c r="I132" s="190"/>
      <c r="J132" s="613"/>
      <c r="K132" s="190"/>
      <c r="L132" s="190"/>
      <c r="M132" s="190"/>
      <c r="N132" s="190"/>
      <c r="O132" s="190"/>
      <c r="P132" s="190"/>
      <c r="Q132" s="190"/>
      <c r="R132" s="190"/>
      <c r="S132" s="190"/>
      <c r="T132" s="190"/>
      <c r="U132" s="190"/>
      <c r="V132" s="190"/>
      <c r="W132" s="190"/>
      <c r="X132" s="190"/>
      <c r="Y132" s="190"/>
      <c r="Z132" s="190"/>
    </row>
    <row r="133" ht="12.75" customHeight="1">
      <c r="A133" s="631" t="s">
        <v>306</v>
      </c>
      <c r="B133" s="420" t="s">
        <v>47</v>
      </c>
      <c r="C133" s="420" t="s">
        <v>17771</v>
      </c>
      <c r="D133" s="427" t="s">
        <v>17772</v>
      </c>
      <c r="E133" s="422" t="s">
        <v>722</v>
      </c>
      <c r="F133" s="268">
        <v>5.0</v>
      </c>
      <c r="G133" s="424">
        <v>91.75</v>
      </c>
      <c r="H133" s="608">
        <f t="shared" si="1"/>
        <v>0.0002646369393</v>
      </c>
      <c r="I133" s="190"/>
      <c r="J133" s="613"/>
      <c r="K133" s="190"/>
      <c r="L133" s="190"/>
      <c r="M133" s="190"/>
      <c r="N133" s="190"/>
      <c r="O133" s="190"/>
      <c r="P133" s="190"/>
      <c r="Q133" s="190"/>
      <c r="R133" s="190"/>
      <c r="S133" s="190"/>
      <c r="T133" s="190"/>
      <c r="U133" s="190"/>
      <c r="V133" s="190"/>
      <c r="W133" s="190"/>
      <c r="X133" s="190"/>
      <c r="Y133" s="190"/>
      <c r="Z133" s="190"/>
    </row>
    <row r="134" ht="12.75" customHeight="1">
      <c r="A134" s="631" t="s">
        <v>313</v>
      </c>
      <c r="B134" s="420" t="s">
        <v>69</v>
      </c>
      <c r="C134" s="420">
        <v>140711.0</v>
      </c>
      <c r="D134" s="427" t="s">
        <v>21775</v>
      </c>
      <c r="E134" s="422" t="s">
        <v>433</v>
      </c>
      <c r="F134" s="268">
        <v>1.0</v>
      </c>
      <c r="G134" s="424">
        <v>85.61</v>
      </c>
      <c r="H134" s="608">
        <f t="shared" si="1"/>
        <v>0.0002469271758</v>
      </c>
      <c r="I134" s="190"/>
      <c r="J134" s="613"/>
      <c r="K134" s="190"/>
      <c r="L134" s="190"/>
      <c r="M134" s="190"/>
      <c r="N134" s="190"/>
      <c r="O134" s="190"/>
      <c r="P134" s="190"/>
      <c r="Q134" s="190"/>
      <c r="R134" s="190"/>
      <c r="S134" s="190"/>
      <c r="T134" s="190"/>
      <c r="U134" s="190"/>
      <c r="V134" s="190"/>
      <c r="W134" s="190"/>
      <c r="X134" s="190"/>
      <c r="Y134" s="190"/>
      <c r="Z134" s="190"/>
    </row>
    <row r="135" ht="12.75" customHeight="1">
      <c r="A135" s="631" t="s">
        <v>308</v>
      </c>
      <c r="B135" s="420" t="s">
        <v>47</v>
      </c>
      <c r="C135" s="420" t="s">
        <v>17782</v>
      </c>
      <c r="D135" s="427" t="s">
        <v>17783</v>
      </c>
      <c r="E135" s="422" t="s">
        <v>722</v>
      </c>
      <c r="F135" s="268">
        <v>2.0</v>
      </c>
      <c r="G135" s="424">
        <v>83.3</v>
      </c>
      <c r="H135" s="608">
        <f t="shared" si="1"/>
        <v>0.000240264382</v>
      </c>
      <c r="I135" s="190"/>
      <c r="J135" s="613"/>
      <c r="K135" s="190"/>
      <c r="L135" s="190"/>
      <c r="M135" s="190"/>
      <c r="N135" s="190"/>
      <c r="O135" s="190"/>
      <c r="P135" s="190"/>
      <c r="Q135" s="190"/>
      <c r="R135" s="190"/>
      <c r="S135" s="190"/>
      <c r="T135" s="190"/>
      <c r="U135" s="190"/>
      <c r="V135" s="190"/>
      <c r="W135" s="190"/>
      <c r="X135" s="190"/>
      <c r="Y135" s="190"/>
      <c r="Z135" s="190"/>
    </row>
    <row r="136" ht="12.75" customHeight="1">
      <c r="A136" s="631" t="s">
        <v>183</v>
      </c>
      <c r="B136" s="420" t="s">
        <v>47</v>
      </c>
      <c r="C136" s="420" t="s">
        <v>21827</v>
      </c>
      <c r="D136" s="410" t="s">
        <v>21829</v>
      </c>
      <c r="E136" s="422" t="s">
        <v>1711</v>
      </c>
      <c r="F136" s="268">
        <v>15.6</v>
      </c>
      <c r="G136" s="424">
        <v>72.85</v>
      </c>
      <c r="H136" s="608">
        <f t="shared" si="1"/>
        <v>0.000210123172</v>
      </c>
      <c r="I136" s="190"/>
      <c r="J136" s="613"/>
      <c r="K136" s="190"/>
      <c r="L136" s="190"/>
      <c r="M136" s="190"/>
      <c r="N136" s="190"/>
      <c r="O136" s="190"/>
      <c r="P136" s="190"/>
      <c r="Q136" s="190"/>
      <c r="R136" s="190"/>
      <c r="S136" s="190"/>
      <c r="T136" s="190"/>
      <c r="U136" s="190"/>
      <c r="V136" s="190"/>
      <c r="W136" s="190"/>
      <c r="X136" s="190"/>
      <c r="Y136" s="190"/>
      <c r="Z136" s="190"/>
    </row>
    <row r="137" ht="12.75" customHeight="1">
      <c r="A137" s="631" t="s">
        <v>298</v>
      </c>
      <c r="B137" s="420" t="s">
        <v>47</v>
      </c>
      <c r="C137" s="420" t="s">
        <v>18789</v>
      </c>
      <c r="D137" s="427" t="s">
        <v>18790</v>
      </c>
      <c r="E137" s="422" t="s">
        <v>1662</v>
      </c>
      <c r="F137" s="268">
        <v>5.0</v>
      </c>
      <c r="G137" s="424">
        <v>72.7</v>
      </c>
      <c r="H137" s="608">
        <f t="shared" si="1"/>
        <v>0.000209690523</v>
      </c>
      <c r="I137" s="190"/>
      <c r="J137" s="613"/>
      <c r="K137" s="190"/>
      <c r="L137" s="190"/>
      <c r="M137" s="190"/>
      <c r="N137" s="190"/>
      <c r="O137" s="190"/>
      <c r="P137" s="190"/>
      <c r="Q137" s="190"/>
      <c r="R137" s="190"/>
      <c r="S137" s="190"/>
      <c r="T137" s="190"/>
      <c r="U137" s="190"/>
      <c r="V137" s="190"/>
      <c r="W137" s="190"/>
      <c r="X137" s="190"/>
      <c r="Y137" s="190"/>
      <c r="Z137" s="190"/>
    </row>
    <row r="138" ht="12.75" customHeight="1">
      <c r="A138" s="631" t="s">
        <v>203</v>
      </c>
      <c r="B138" s="420" t="s">
        <v>243</v>
      </c>
      <c r="C138" s="420" t="s">
        <v>263</v>
      </c>
      <c r="D138" s="410" t="s">
        <v>721</v>
      </c>
      <c r="E138" s="422" t="s">
        <v>722</v>
      </c>
      <c r="F138" s="268">
        <v>2.25</v>
      </c>
      <c r="G138" s="424">
        <v>57.24</v>
      </c>
      <c r="H138" s="608">
        <f t="shared" si="1"/>
        <v>0.0001650988382</v>
      </c>
      <c r="I138" s="190"/>
      <c r="J138" s="613"/>
      <c r="K138" s="190"/>
      <c r="L138" s="190"/>
      <c r="M138" s="190"/>
      <c r="N138" s="190"/>
      <c r="O138" s="190"/>
      <c r="P138" s="190"/>
      <c r="Q138" s="190"/>
      <c r="R138" s="190"/>
      <c r="S138" s="190"/>
      <c r="T138" s="190"/>
      <c r="U138" s="190"/>
      <c r="V138" s="190"/>
      <c r="W138" s="190"/>
      <c r="X138" s="190"/>
      <c r="Y138" s="190"/>
      <c r="Z138" s="190"/>
    </row>
    <row r="139" ht="12.75" customHeight="1">
      <c r="A139" s="631" t="s">
        <v>300</v>
      </c>
      <c r="B139" s="420" t="s">
        <v>47</v>
      </c>
      <c r="C139" s="420" t="s">
        <v>18903</v>
      </c>
      <c r="D139" s="427" t="s">
        <v>18904</v>
      </c>
      <c r="E139" s="422" t="s">
        <v>1662</v>
      </c>
      <c r="F139" s="268">
        <v>5.0</v>
      </c>
      <c r="G139" s="424">
        <v>46.8</v>
      </c>
      <c r="H139" s="608">
        <f t="shared" si="1"/>
        <v>0.0001349864715</v>
      </c>
      <c r="I139" s="190"/>
      <c r="J139" s="613"/>
      <c r="K139" s="190"/>
      <c r="L139" s="190"/>
      <c r="M139" s="190"/>
      <c r="N139" s="190"/>
      <c r="O139" s="190"/>
      <c r="P139" s="190"/>
      <c r="Q139" s="190"/>
      <c r="R139" s="190"/>
      <c r="S139" s="190"/>
      <c r="T139" s="190"/>
      <c r="U139" s="190"/>
      <c r="V139" s="190"/>
      <c r="W139" s="190"/>
      <c r="X139" s="190"/>
      <c r="Y139" s="190"/>
      <c r="Z139" s="190"/>
    </row>
    <row r="140" ht="12.75" customHeight="1">
      <c r="A140" s="631" t="s">
        <v>334</v>
      </c>
      <c r="B140" s="420" t="s">
        <v>47</v>
      </c>
      <c r="C140" s="420" t="s">
        <v>14856</v>
      </c>
      <c r="D140" s="427" t="s">
        <v>14858</v>
      </c>
      <c r="E140" s="422" t="s">
        <v>1662</v>
      </c>
      <c r="F140" s="268">
        <v>4.0</v>
      </c>
      <c r="G140" s="424">
        <v>28.04</v>
      </c>
      <c r="H140" s="608">
        <f t="shared" si="1"/>
        <v>0.00008087650985</v>
      </c>
      <c r="I140" s="190"/>
      <c r="J140" s="613"/>
      <c r="K140" s="190"/>
      <c r="L140" s="190"/>
      <c r="M140" s="190"/>
      <c r="N140" s="190"/>
      <c r="O140" s="190"/>
      <c r="P140" s="190"/>
      <c r="Q140" s="190"/>
      <c r="R140" s="190"/>
      <c r="S140" s="190"/>
      <c r="T140" s="190"/>
      <c r="U140" s="190"/>
      <c r="V140" s="190"/>
      <c r="W140" s="190"/>
      <c r="X140" s="190"/>
      <c r="Y140" s="190"/>
      <c r="Z140" s="190"/>
    </row>
    <row r="141" ht="12.75" customHeight="1">
      <c r="A141" s="631" t="s">
        <v>397</v>
      </c>
      <c r="B141" s="420" t="s">
        <v>47</v>
      </c>
      <c r="C141" s="420" t="s">
        <v>21947</v>
      </c>
      <c r="D141" s="427" t="s">
        <v>21948</v>
      </c>
      <c r="E141" s="422" t="s">
        <v>722</v>
      </c>
      <c r="F141" s="268">
        <v>2.0</v>
      </c>
      <c r="G141" s="424">
        <v>23.48</v>
      </c>
      <c r="H141" s="608">
        <f t="shared" si="1"/>
        <v>0.00006772398186</v>
      </c>
      <c r="I141" s="190"/>
      <c r="J141" s="613"/>
      <c r="K141" s="190"/>
      <c r="L141" s="190"/>
      <c r="M141" s="190"/>
      <c r="N141" s="190"/>
      <c r="O141" s="190"/>
      <c r="P141" s="190"/>
      <c r="Q141" s="190"/>
      <c r="R141" s="190"/>
      <c r="S141" s="190"/>
      <c r="T141" s="190"/>
      <c r="U141" s="190"/>
      <c r="V141" s="190"/>
      <c r="W141" s="190"/>
      <c r="X141" s="190"/>
      <c r="Y141" s="190"/>
      <c r="Z141" s="190"/>
    </row>
    <row r="142" ht="12.75" customHeight="1">
      <c r="A142" s="631" t="s">
        <v>301</v>
      </c>
      <c r="B142" s="420" t="s">
        <v>47</v>
      </c>
      <c r="C142" s="420" t="s">
        <v>18915</v>
      </c>
      <c r="D142" s="427" t="s">
        <v>18916</v>
      </c>
      <c r="E142" s="422" t="s">
        <v>1662</v>
      </c>
      <c r="F142" s="268">
        <v>2.0</v>
      </c>
      <c r="G142" s="424">
        <v>22.32</v>
      </c>
      <c r="H142" s="608">
        <f t="shared" si="1"/>
        <v>0.00006437816333</v>
      </c>
      <c r="I142" s="190"/>
      <c r="J142" s="613"/>
      <c r="K142" s="190"/>
      <c r="L142" s="190"/>
      <c r="M142" s="190"/>
      <c r="N142" s="190"/>
      <c r="O142" s="190"/>
      <c r="P142" s="190"/>
      <c r="Q142" s="190"/>
      <c r="R142" s="190"/>
      <c r="S142" s="190"/>
      <c r="T142" s="190"/>
      <c r="U142" s="190"/>
      <c r="V142" s="190"/>
      <c r="W142" s="190"/>
      <c r="X142" s="190"/>
      <c r="Y142" s="190"/>
      <c r="Z142" s="190"/>
    </row>
    <row r="143" ht="12.75" customHeight="1">
      <c r="A143" s="631" t="s">
        <v>187</v>
      </c>
      <c r="B143" s="420" t="s">
        <v>243</v>
      </c>
      <c r="C143" s="420" t="s">
        <v>250</v>
      </c>
      <c r="D143" s="410" t="s">
        <v>686</v>
      </c>
      <c r="E143" s="422" t="s">
        <v>433</v>
      </c>
      <c r="F143" s="268">
        <v>1.0</v>
      </c>
      <c r="G143" s="424">
        <v>17.08</v>
      </c>
      <c r="H143" s="608">
        <f t="shared" si="1"/>
        <v>0.00004926429344</v>
      </c>
      <c r="I143" s="190"/>
      <c r="J143" s="613"/>
      <c r="K143" s="190"/>
      <c r="L143" s="190"/>
      <c r="M143" s="190"/>
      <c r="N143" s="190"/>
      <c r="O143" s="190"/>
      <c r="P143" s="190"/>
      <c r="Q143" s="190"/>
      <c r="R143" s="190"/>
      <c r="S143" s="190"/>
      <c r="T143" s="190"/>
      <c r="U143" s="190"/>
      <c r="V143" s="190"/>
      <c r="W143" s="190"/>
      <c r="X143" s="190"/>
      <c r="Y143" s="190"/>
      <c r="Z143" s="190"/>
    </row>
    <row r="144" ht="12.75" customHeight="1">
      <c r="A144" s="632" t="s">
        <v>1474</v>
      </c>
      <c r="B144" s="172"/>
      <c r="C144" s="172"/>
      <c r="D144" s="172"/>
      <c r="E144" s="172"/>
      <c r="F144" s="172"/>
      <c r="G144" s="633"/>
      <c r="H144" s="601">
        <v>346701.4100000001</v>
      </c>
      <c r="I144" s="93"/>
      <c r="J144" s="95"/>
      <c r="K144" s="93"/>
      <c r="L144" s="93"/>
      <c r="M144" s="93"/>
      <c r="N144" s="93"/>
      <c r="O144" s="93"/>
      <c r="P144" s="93"/>
      <c r="Q144" s="93"/>
      <c r="R144" s="93"/>
      <c r="S144" s="93"/>
      <c r="T144" s="93"/>
      <c r="U144" s="93"/>
      <c r="V144" s="93"/>
      <c r="W144" s="93"/>
      <c r="X144" s="93"/>
      <c r="Y144" s="93"/>
      <c r="Z144" s="93"/>
    </row>
    <row r="145" ht="19.5" customHeight="1">
      <c r="A145" s="634"/>
      <c r="B145" s="635"/>
      <c r="C145" s="635"/>
      <c r="D145" s="636"/>
      <c r="E145" s="637"/>
      <c r="F145" s="638"/>
      <c r="G145" s="639"/>
      <c r="H145" s="640"/>
      <c r="I145" s="440"/>
      <c r="J145" s="95"/>
      <c r="K145" s="440"/>
      <c r="L145" s="440"/>
      <c r="M145" s="440"/>
      <c r="N145" s="440"/>
      <c r="O145" s="440"/>
      <c r="P145" s="440"/>
      <c r="Q145" s="440"/>
      <c r="R145" s="440"/>
      <c r="S145" s="440"/>
      <c r="T145" s="440"/>
      <c r="U145" s="440"/>
      <c r="V145" s="440"/>
      <c r="W145" s="440"/>
      <c r="X145" s="440"/>
      <c r="Y145" s="440"/>
      <c r="Z145" s="440"/>
    </row>
    <row r="146" ht="19.5" customHeight="1">
      <c r="A146" s="443"/>
      <c r="B146" s="443"/>
      <c r="C146" s="443"/>
      <c r="D146" s="443"/>
      <c r="E146" s="443"/>
      <c r="F146" s="443"/>
      <c r="G146" s="444"/>
      <c r="H146" s="445"/>
      <c r="I146" s="440"/>
      <c r="J146" s="446"/>
      <c r="K146" s="440"/>
      <c r="L146" s="440"/>
      <c r="M146" s="440"/>
      <c r="N146" s="440"/>
      <c r="O146" s="440"/>
      <c r="P146" s="440"/>
      <c r="Q146" s="440"/>
      <c r="R146" s="440"/>
      <c r="S146" s="440"/>
      <c r="T146" s="440"/>
      <c r="U146" s="440"/>
      <c r="V146" s="440"/>
      <c r="W146" s="440"/>
      <c r="X146" s="440"/>
      <c r="Y146" s="440"/>
      <c r="Z146" s="440"/>
    </row>
    <row r="147" ht="12.75" customHeight="1">
      <c r="A147" s="447" t="s">
        <v>1482</v>
      </c>
      <c r="B147" s="6"/>
      <c r="C147" s="6"/>
      <c r="D147" s="6"/>
      <c r="E147" s="6"/>
      <c r="F147" s="6"/>
      <c r="G147" s="6"/>
      <c r="H147" s="9"/>
      <c r="I147" s="440"/>
      <c r="J147" s="446"/>
      <c r="K147" s="440"/>
      <c r="L147" s="440"/>
      <c r="M147" s="440"/>
      <c r="N147" s="440"/>
      <c r="O147" s="440"/>
      <c r="P147" s="440"/>
      <c r="Q147" s="440"/>
      <c r="R147" s="440"/>
      <c r="S147" s="440"/>
      <c r="T147" s="440"/>
      <c r="U147" s="440"/>
      <c r="V147" s="440"/>
      <c r="W147" s="440"/>
      <c r="X147" s="440"/>
      <c r="Y147" s="440"/>
      <c r="Z147" s="440"/>
    </row>
    <row r="148" ht="12.75" customHeight="1">
      <c r="A148" s="17" t="s">
        <v>421</v>
      </c>
      <c r="B148" s="6"/>
      <c r="C148" s="6"/>
      <c r="D148" s="6"/>
      <c r="E148" s="6"/>
      <c r="F148" s="6"/>
      <c r="G148" s="6"/>
      <c r="H148" s="9"/>
      <c r="I148" s="440"/>
      <c r="J148" s="446"/>
      <c r="K148" s="440"/>
      <c r="L148" s="440"/>
      <c r="M148" s="440"/>
      <c r="N148" s="440"/>
      <c r="O148" s="440"/>
      <c r="P148" s="440"/>
      <c r="Q148" s="440"/>
      <c r="R148" s="440"/>
      <c r="S148" s="440"/>
      <c r="T148" s="440"/>
      <c r="U148" s="440"/>
      <c r="V148" s="440"/>
      <c r="W148" s="440"/>
      <c r="X148" s="440"/>
      <c r="Y148" s="440"/>
      <c r="Z148" s="440"/>
    </row>
    <row r="149" ht="12.75" customHeight="1">
      <c r="A149" s="17"/>
      <c r="B149" s="6"/>
      <c r="C149" s="6"/>
      <c r="D149" s="6"/>
      <c r="E149" s="6"/>
      <c r="F149" s="6"/>
      <c r="G149" s="6"/>
      <c r="H149" s="9"/>
      <c r="I149" s="440"/>
      <c r="J149" s="440"/>
      <c r="K149" s="440"/>
      <c r="L149" s="440"/>
      <c r="M149" s="440"/>
      <c r="N149" s="440"/>
      <c r="O149" s="440"/>
      <c r="P149" s="440"/>
      <c r="Q149" s="440"/>
      <c r="R149" s="440"/>
      <c r="S149" s="440"/>
      <c r="T149" s="440"/>
      <c r="U149" s="440"/>
      <c r="V149" s="440"/>
      <c r="W149" s="440"/>
      <c r="X149" s="440"/>
      <c r="Y149" s="440"/>
      <c r="Z149" s="440"/>
    </row>
    <row r="150" ht="12.75" customHeight="1">
      <c r="A150" s="17"/>
      <c r="B150" s="6"/>
      <c r="C150" s="6"/>
      <c r="D150" s="6"/>
      <c r="E150" s="6"/>
      <c r="F150" s="6"/>
      <c r="G150" s="6"/>
      <c r="H150" s="9"/>
      <c r="I150" s="440"/>
      <c r="J150" s="446"/>
      <c r="K150" s="440"/>
      <c r="L150" s="440"/>
      <c r="M150" s="440"/>
      <c r="N150" s="440"/>
      <c r="O150" s="440"/>
      <c r="P150" s="440"/>
      <c r="Q150" s="440"/>
      <c r="R150" s="440"/>
      <c r="S150" s="440"/>
      <c r="T150" s="440"/>
      <c r="U150" s="440"/>
      <c r="V150" s="440"/>
      <c r="W150" s="440"/>
      <c r="X150" s="440"/>
      <c r="Y150" s="440"/>
      <c r="Z150" s="440"/>
    </row>
    <row r="151" ht="19.5" customHeight="1">
      <c r="A151" s="449"/>
      <c r="B151" s="449"/>
      <c r="C151" s="449"/>
      <c r="D151" s="449"/>
      <c r="E151" s="449"/>
      <c r="F151" s="449"/>
      <c r="G151" s="450"/>
      <c r="H151" s="450"/>
      <c r="I151" s="440"/>
      <c r="J151" s="440"/>
      <c r="K151" s="440"/>
      <c r="L151" s="440"/>
      <c r="M151" s="440"/>
      <c r="N151" s="440"/>
      <c r="O151" s="440"/>
      <c r="P151" s="440"/>
      <c r="Q151" s="440"/>
      <c r="R151" s="440"/>
      <c r="S151" s="440"/>
      <c r="T151" s="440"/>
      <c r="U151" s="440"/>
      <c r="V151" s="440"/>
      <c r="W151" s="440"/>
      <c r="X151" s="440"/>
      <c r="Y151" s="440"/>
      <c r="Z151" s="440"/>
    </row>
    <row r="152" ht="19.5" customHeight="1">
      <c r="A152" s="451"/>
      <c r="B152" s="451"/>
      <c r="C152" s="451"/>
      <c r="D152" s="451"/>
      <c r="E152" s="451"/>
      <c r="F152" s="451"/>
      <c r="G152" s="452"/>
      <c r="H152" s="453"/>
      <c r="I152" s="440"/>
      <c r="J152" s="440"/>
      <c r="K152" s="440"/>
      <c r="L152" s="440"/>
      <c r="M152" s="440"/>
      <c r="N152" s="440"/>
      <c r="O152" s="440"/>
      <c r="P152" s="440"/>
      <c r="Q152" s="440"/>
      <c r="R152" s="440"/>
      <c r="S152" s="440"/>
      <c r="T152" s="440"/>
      <c r="U152" s="440"/>
      <c r="V152" s="440"/>
      <c r="W152" s="440"/>
      <c r="X152" s="440"/>
      <c r="Y152" s="440"/>
      <c r="Z152" s="440"/>
    </row>
    <row r="153" ht="12.75" customHeight="1">
      <c r="A153" s="13"/>
      <c r="B153" s="13"/>
      <c r="C153" s="13"/>
      <c r="D153" s="454"/>
      <c r="E153" s="455"/>
      <c r="F153" s="456"/>
      <c r="G153" s="95"/>
      <c r="H153" s="457"/>
      <c r="I153" s="11"/>
      <c r="J153" s="11"/>
      <c r="K153" s="11"/>
      <c r="L153" s="11"/>
      <c r="M153" s="11"/>
      <c r="N153" s="11"/>
      <c r="O153" s="11"/>
      <c r="P153" s="11"/>
      <c r="Q153" s="11"/>
      <c r="R153" s="11"/>
      <c r="S153" s="11"/>
      <c r="T153" s="11"/>
      <c r="U153" s="11"/>
      <c r="V153" s="11"/>
      <c r="W153" s="11"/>
      <c r="X153" s="11"/>
      <c r="Y153" s="11"/>
      <c r="Z153" s="11"/>
    </row>
    <row r="154" ht="12.75" customHeight="1">
      <c r="A154" s="13"/>
      <c r="B154" s="13"/>
      <c r="C154" s="13"/>
      <c r="D154" s="454"/>
      <c r="E154" s="455"/>
      <c r="F154" s="456"/>
      <c r="G154" s="95"/>
      <c r="H154" s="457"/>
      <c r="I154" s="11"/>
      <c r="J154" s="11"/>
      <c r="K154" s="11"/>
      <c r="L154" s="11"/>
      <c r="M154" s="11"/>
      <c r="N154" s="11"/>
      <c r="O154" s="11"/>
      <c r="P154" s="11"/>
      <c r="Q154" s="11"/>
      <c r="R154" s="11"/>
      <c r="S154" s="11"/>
      <c r="T154" s="11"/>
      <c r="U154" s="11"/>
      <c r="V154" s="11"/>
      <c r="W154" s="11"/>
      <c r="X154" s="11"/>
      <c r="Y154" s="11"/>
      <c r="Z154" s="11"/>
    </row>
    <row r="155" ht="12.75" customHeight="1">
      <c r="A155" s="13"/>
      <c r="B155" s="13"/>
      <c r="C155" s="13"/>
      <c r="D155" s="454"/>
      <c r="E155" s="455"/>
      <c r="F155" s="456"/>
      <c r="G155" s="95"/>
      <c r="H155" s="457"/>
      <c r="I155" s="11"/>
      <c r="J155" s="11"/>
      <c r="K155" s="11"/>
      <c r="L155" s="11"/>
      <c r="M155" s="11"/>
      <c r="N155" s="11"/>
      <c r="O155" s="11"/>
      <c r="P155" s="11"/>
      <c r="Q155" s="11"/>
      <c r="R155" s="11"/>
      <c r="S155" s="11"/>
      <c r="T155" s="11"/>
      <c r="U155" s="11"/>
      <c r="V155" s="11"/>
      <c r="W155" s="11"/>
      <c r="X155" s="11"/>
      <c r="Y155" s="11"/>
      <c r="Z155" s="11"/>
    </row>
    <row r="156" ht="12.75" customHeight="1">
      <c r="A156" s="13"/>
      <c r="B156" s="13"/>
      <c r="C156" s="13"/>
      <c r="D156" s="454"/>
      <c r="E156" s="455"/>
      <c r="F156" s="456"/>
      <c r="G156" s="95"/>
      <c r="H156" s="457"/>
      <c r="I156" s="11"/>
      <c r="J156" s="11"/>
      <c r="K156" s="11"/>
      <c r="L156" s="11"/>
      <c r="M156" s="11"/>
      <c r="N156" s="11"/>
      <c r="O156" s="11"/>
      <c r="P156" s="11"/>
      <c r="Q156" s="11"/>
      <c r="R156" s="11"/>
      <c r="S156" s="11"/>
      <c r="T156" s="11"/>
      <c r="U156" s="11"/>
      <c r="V156" s="11"/>
      <c r="W156" s="11"/>
      <c r="X156" s="11"/>
      <c r="Y156" s="11"/>
      <c r="Z156" s="11"/>
    </row>
    <row r="157" ht="12.75" customHeight="1">
      <c r="A157" s="13"/>
      <c r="B157" s="13"/>
      <c r="C157" s="13"/>
      <c r="D157" s="454"/>
      <c r="E157" s="455"/>
      <c r="F157" s="456"/>
      <c r="G157" s="95"/>
      <c r="H157" s="457"/>
      <c r="I157" s="11"/>
      <c r="J157" s="11"/>
      <c r="K157" s="11"/>
      <c r="L157" s="11"/>
      <c r="M157" s="11"/>
      <c r="N157" s="11"/>
      <c r="O157" s="11"/>
      <c r="P157" s="11"/>
      <c r="Q157" s="11"/>
      <c r="R157" s="11"/>
      <c r="S157" s="11"/>
      <c r="T157" s="11"/>
      <c r="U157" s="11"/>
      <c r="V157" s="11"/>
      <c r="W157" s="11"/>
      <c r="X157" s="11"/>
      <c r="Y157" s="11"/>
      <c r="Z157" s="11"/>
    </row>
    <row r="158" ht="12.75" customHeight="1">
      <c r="A158" s="13"/>
      <c r="B158" s="13"/>
      <c r="C158" s="13"/>
      <c r="D158" s="454"/>
      <c r="E158" s="455"/>
      <c r="F158" s="456"/>
      <c r="G158" s="95"/>
      <c r="H158" s="457"/>
      <c r="I158" s="11"/>
      <c r="J158" s="11"/>
      <c r="K158" s="11"/>
      <c r="L158" s="11"/>
      <c r="M158" s="11"/>
      <c r="N158" s="11"/>
      <c r="O158" s="11"/>
      <c r="P158" s="11"/>
      <c r="Q158" s="11"/>
      <c r="R158" s="11"/>
      <c r="S158" s="11"/>
      <c r="T158" s="11"/>
      <c r="U158" s="11"/>
      <c r="V158" s="11"/>
      <c r="W158" s="11"/>
      <c r="X158" s="11"/>
      <c r="Y158" s="11"/>
      <c r="Z158" s="11"/>
    </row>
    <row r="159" ht="12.75" customHeight="1">
      <c r="A159" s="13"/>
      <c r="B159" s="13"/>
      <c r="C159" s="13"/>
      <c r="D159" s="454"/>
      <c r="E159" s="455"/>
      <c r="F159" s="456"/>
      <c r="G159" s="95"/>
      <c r="H159" s="457"/>
      <c r="I159" s="11"/>
      <c r="J159" s="11"/>
      <c r="K159" s="11"/>
      <c r="L159" s="11"/>
      <c r="M159" s="11"/>
      <c r="N159" s="11"/>
      <c r="O159" s="11"/>
      <c r="P159" s="11"/>
      <c r="Q159" s="11"/>
      <c r="R159" s="11"/>
      <c r="S159" s="11"/>
      <c r="T159" s="11"/>
      <c r="U159" s="11"/>
      <c r="V159" s="11"/>
      <c r="W159" s="11"/>
      <c r="X159" s="11"/>
      <c r="Y159" s="11"/>
      <c r="Z159" s="11"/>
    </row>
    <row r="160" ht="12.75" customHeight="1">
      <c r="A160" s="13"/>
      <c r="B160" s="13"/>
      <c r="C160" s="13"/>
      <c r="D160" s="454"/>
      <c r="E160" s="455"/>
      <c r="F160" s="456"/>
      <c r="G160" s="95"/>
      <c r="H160" s="457"/>
      <c r="I160" s="11"/>
      <c r="J160" s="11"/>
      <c r="K160" s="11"/>
      <c r="L160" s="11"/>
      <c r="M160" s="11"/>
      <c r="N160" s="11"/>
      <c r="O160" s="11"/>
      <c r="P160" s="11"/>
      <c r="Q160" s="11"/>
      <c r="R160" s="11"/>
      <c r="S160" s="11"/>
      <c r="T160" s="11"/>
      <c r="U160" s="11"/>
      <c r="V160" s="11"/>
      <c r="W160" s="11"/>
      <c r="X160" s="11"/>
      <c r="Y160" s="11"/>
      <c r="Z160" s="11"/>
    </row>
    <row r="161" ht="12.75" customHeight="1">
      <c r="A161" s="13"/>
      <c r="B161" s="13"/>
      <c r="C161" s="13"/>
      <c r="D161" s="454"/>
      <c r="E161" s="455"/>
      <c r="F161" s="456"/>
      <c r="G161" s="95"/>
      <c r="H161" s="457"/>
      <c r="I161" s="11"/>
      <c r="J161" s="11"/>
      <c r="K161" s="11"/>
      <c r="L161" s="11"/>
      <c r="M161" s="11"/>
      <c r="N161" s="11"/>
      <c r="O161" s="11"/>
      <c r="P161" s="11"/>
      <c r="Q161" s="11"/>
      <c r="R161" s="11"/>
      <c r="S161" s="11"/>
      <c r="T161" s="11"/>
      <c r="U161" s="11"/>
      <c r="V161" s="11"/>
      <c r="W161" s="11"/>
      <c r="X161" s="11"/>
      <c r="Y161" s="11"/>
      <c r="Z161" s="11"/>
    </row>
    <row r="162" ht="12.75" customHeight="1">
      <c r="A162" s="13"/>
      <c r="B162" s="13"/>
      <c r="C162" s="13"/>
      <c r="D162" s="454"/>
      <c r="E162" s="455"/>
      <c r="F162" s="456"/>
      <c r="G162" s="95"/>
      <c r="H162" s="457"/>
      <c r="I162" s="11"/>
      <c r="J162" s="11"/>
      <c r="K162" s="11"/>
      <c r="L162" s="11"/>
      <c r="M162" s="11"/>
      <c r="N162" s="11"/>
      <c r="O162" s="11"/>
      <c r="P162" s="11"/>
      <c r="Q162" s="11"/>
      <c r="R162" s="11"/>
      <c r="S162" s="11"/>
      <c r="T162" s="11"/>
      <c r="U162" s="11"/>
      <c r="V162" s="11"/>
      <c r="W162" s="11"/>
      <c r="X162" s="11"/>
      <c r="Y162" s="11"/>
      <c r="Z162" s="11"/>
    </row>
    <row r="163" ht="12.75" customHeight="1">
      <c r="A163" s="13"/>
      <c r="B163" s="13"/>
      <c r="C163" s="13"/>
      <c r="D163" s="454"/>
      <c r="E163" s="455"/>
      <c r="F163" s="456"/>
      <c r="G163" s="95"/>
      <c r="H163" s="457"/>
      <c r="I163" s="11"/>
      <c r="J163" s="11"/>
      <c r="K163" s="11"/>
      <c r="L163" s="11"/>
      <c r="M163" s="11"/>
      <c r="N163" s="11"/>
      <c r="O163" s="11"/>
      <c r="P163" s="11"/>
      <c r="Q163" s="11"/>
      <c r="R163" s="11"/>
      <c r="S163" s="11"/>
      <c r="T163" s="11"/>
      <c r="U163" s="11"/>
      <c r="V163" s="11"/>
      <c r="W163" s="11"/>
      <c r="X163" s="11"/>
      <c r="Y163" s="11"/>
      <c r="Z163" s="11"/>
    </row>
    <row r="164" ht="12.75" customHeight="1">
      <c r="A164" s="13"/>
      <c r="B164" s="13"/>
      <c r="C164" s="13"/>
      <c r="D164" s="454"/>
      <c r="E164" s="455"/>
      <c r="F164" s="456"/>
      <c r="G164" s="95"/>
      <c r="H164" s="457"/>
      <c r="I164" s="11"/>
      <c r="J164" s="11"/>
      <c r="K164" s="11"/>
      <c r="L164" s="11"/>
      <c r="M164" s="11"/>
      <c r="N164" s="11"/>
      <c r="O164" s="11"/>
      <c r="P164" s="11"/>
      <c r="Q164" s="11"/>
      <c r="R164" s="11"/>
      <c r="S164" s="11"/>
      <c r="T164" s="11"/>
      <c r="U164" s="11"/>
      <c r="V164" s="11"/>
      <c r="W164" s="11"/>
      <c r="X164" s="11"/>
      <c r="Y164" s="11"/>
      <c r="Z164" s="11"/>
    </row>
    <row r="165" ht="12.75" customHeight="1">
      <c r="A165" s="13"/>
      <c r="B165" s="13"/>
      <c r="C165" s="13"/>
      <c r="D165" s="454"/>
      <c r="E165" s="455"/>
      <c r="F165" s="456"/>
      <c r="G165" s="95"/>
      <c r="H165" s="457"/>
      <c r="I165" s="11"/>
      <c r="J165" s="11"/>
      <c r="K165" s="11"/>
      <c r="L165" s="11"/>
      <c r="M165" s="11"/>
      <c r="N165" s="11"/>
      <c r="O165" s="11"/>
      <c r="P165" s="11"/>
      <c r="Q165" s="11"/>
      <c r="R165" s="11"/>
      <c r="S165" s="11"/>
      <c r="T165" s="11"/>
      <c r="U165" s="11"/>
      <c r="V165" s="11"/>
      <c r="W165" s="11"/>
      <c r="X165" s="11"/>
      <c r="Y165" s="11"/>
      <c r="Z165" s="11"/>
    </row>
    <row r="166" ht="12.75" customHeight="1">
      <c r="A166" s="13"/>
      <c r="B166" s="13"/>
      <c r="C166" s="13"/>
      <c r="D166" s="454"/>
      <c r="E166" s="455"/>
      <c r="F166" s="456"/>
      <c r="G166" s="95"/>
      <c r="H166" s="457"/>
      <c r="I166" s="11"/>
      <c r="J166" s="11"/>
      <c r="K166" s="11"/>
      <c r="L166" s="11"/>
      <c r="M166" s="11"/>
      <c r="N166" s="11"/>
      <c r="O166" s="11"/>
      <c r="P166" s="11"/>
      <c r="Q166" s="11"/>
      <c r="R166" s="11"/>
      <c r="S166" s="11"/>
      <c r="T166" s="11"/>
      <c r="U166" s="11"/>
      <c r="V166" s="11"/>
      <c r="W166" s="11"/>
      <c r="X166" s="11"/>
      <c r="Y166" s="11"/>
      <c r="Z166" s="11"/>
    </row>
    <row r="167" ht="12.75" customHeight="1">
      <c r="A167" s="13"/>
      <c r="B167" s="13"/>
      <c r="C167" s="13"/>
      <c r="D167" s="454"/>
      <c r="E167" s="455"/>
      <c r="F167" s="456"/>
      <c r="G167" s="95"/>
      <c r="H167" s="457"/>
      <c r="I167" s="11"/>
      <c r="J167" s="11"/>
      <c r="K167" s="11"/>
      <c r="L167" s="11"/>
      <c r="M167" s="11"/>
      <c r="N167" s="11"/>
      <c r="O167" s="11"/>
      <c r="P167" s="11"/>
      <c r="Q167" s="11"/>
      <c r="R167" s="11"/>
      <c r="S167" s="11"/>
      <c r="T167" s="11"/>
      <c r="U167" s="11"/>
      <c r="V167" s="11"/>
      <c r="W167" s="11"/>
      <c r="X167" s="11"/>
      <c r="Y167" s="11"/>
      <c r="Z167" s="11"/>
    </row>
    <row r="168" ht="12.75" customHeight="1">
      <c r="A168" s="13"/>
      <c r="B168" s="13"/>
      <c r="C168" s="13"/>
      <c r="D168" s="454"/>
      <c r="E168" s="455"/>
      <c r="F168" s="456"/>
      <c r="G168" s="95"/>
      <c r="H168" s="457"/>
      <c r="I168" s="11"/>
      <c r="J168" s="11"/>
      <c r="K168" s="11"/>
      <c r="L168" s="11"/>
      <c r="M168" s="11"/>
      <c r="N168" s="11"/>
      <c r="O168" s="11"/>
      <c r="P168" s="11"/>
      <c r="Q168" s="11"/>
      <c r="R168" s="11"/>
      <c r="S168" s="11"/>
      <c r="T168" s="11"/>
      <c r="U168" s="11"/>
      <c r="V168" s="11"/>
      <c r="W168" s="11"/>
      <c r="X168" s="11"/>
      <c r="Y168" s="11"/>
      <c r="Z168" s="11"/>
    </row>
    <row r="169" ht="12.75" customHeight="1">
      <c r="A169" s="13"/>
      <c r="B169" s="13"/>
      <c r="C169" s="13"/>
      <c r="D169" s="454"/>
      <c r="E169" s="455"/>
      <c r="F169" s="456"/>
      <c r="G169" s="95"/>
      <c r="H169" s="457"/>
      <c r="I169" s="11"/>
      <c r="J169" s="11"/>
      <c r="K169" s="11"/>
      <c r="L169" s="11"/>
      <c r="M169" s="11"/>
      <c r="N169" s="11"/>
      <c r="O169" s="11"/>
      <c r="P169" s="11"/>
      <c r="Q169" s="11"/>
      <c r="R169" s="11"/>
      <c r="S169" s="11"/>
      <c r="T169" s="11"/>
      <c r="U169" s="11"/>
      <c r="V169" s="11"/>
      <c r="W169" s="11"/>
      <c r="X169" s="11"/>
      <c r="Y169" s="11"/>
      <c r="Z169" s="11"/>
    </row>
    <row r="170" ht="12.75" customHeight="1">
      <c r="A170" s="13"/>
      <c r="B170" s="13"/>
      <c r="C170" s="13"/>
      <c r="D170" s="454"/>
      <c r="E170" s="455"/>
      <c r="F170" s="456"/>
      <c r="G170" s="95"/>
      <c r="H170" s="457"/>
      <c r="I170" s="11"/>
      <c r="J170" s="11"/>
      <c r="K170" s="11"/>
      <c r="L170" s="11"/>
      <c r="M170" s="11"/>
      <c r="N170" s="11"/>
      <c r="O170" s="11"/>
      <c r="P170" s="11"/>
      <c r="Q170" s="11"/>
      <c r="R170" s="11"/>
      <c r="S170" s="11"/>
      <c r="T170" s="11"/>
      <c r="U170" s="11"/>
      <c r="V170" s="11"/>
      <c r="W170" s="11"/>
      <c r="X170" s="11"/>
      <c r="Y170" s="11"/>
      <c r="Z170" s="11"/>
    </row>
    <row r="171" ht="12.75" customHeight="1">
      <c r="A171" s="13"/>
      <c r="B171" s="13"/>
      <c r="C171" s="13"/>
      <c r="D171" s="454"/>
      <c r="E171" s="455"/>
      <c r="F171" s="456"/>
      <c r="G171" s="95"/>
      <c r="H171" s="457"/>
      <c r="I171" s="11"/>
      <c r="J171" s="11"/>
      <c r="K171" s="11"/>
      <c r="L171" s="11"/>
      <c r="M171" s="11"/>
      <c r="N171" s="11"/>
      <c r="O171" s="11"/>
      <c r="P171" s="11"/>
      <c r="Q171" s="11"/>
      <c r="R171" s="11"/>
      <c r="S171" s="11"/>
      <c r="T171" s="11"/>
      <c r="U171" s="11"/>
      <c r="V171" s="11"/>
      <c r="W171" s="11"/>
      <c r="X171" s="11"/>
      <c r="Y171" s="11"/>
      <c r="Z171" s="11"/>
    </row>
    <row r="172" ht="12.75" customHeight="1">
      <c r="A172" s="13"/>
      <c r="B172" s="13"/>
      <c r="C172" s="13"/>
      <c r="D172" s="454"/>
      <c r="E172" s="455"/>
      <c r="F172" s="456"/>
      <c r="G172" s="95"/>
      <c r="H172" s="457"/>
      <c r="I172" s="11"/>
      <c r="J172" s="11"/>
      <c r="K172" s="11"/>
      <c r="L172" s="11"/>
      <c r="M172" s="11"/>
      <c r="N172" s="11"/>
      <c r="O172" s="11"/>
      <c r="P172" s="11"/>
      <c r="Q172" s="11"/>
      <c r="R172" s="11"/>
      <c r="S172" s="11"/>
      <c r="T172" s="11"/>
      <c r="U172" s="11"/>
      <c r="V172" s="11"/>
      <c r="W172" s="11"/>
      <c r="X172" s="11"/>
      <c r="Y172" s="11"/>
      <c r="Z172" s="11"/>
    </row>
    <row r="173" ht="12.75" customHeight="1">
      <c r="A173" s="13"/>
      <c r="B173" s="13"/>
      <c r="C173" s="13"/>
      <c r="D173" s="454"/>
      <c r="E173" s="455"/>
      <c r="F173" s="456"/>
      <c r="G173" s="95"/>
      <c r="H173" s="457"/>
      <c r="I173" s="11"/>
      <c r="J173" s="11"/>
      <c r="K173" s="11"/>
      <c r="L173" s="11"/>
      <c r="M173" s="11"/>
      <c r="N173" s="11"/>
      <c r="O173" s="11"/>
      <c r="P173" s="11"/>
      <c r="Q173" s="11"/>
      <c r="R173" s="11"/>
      <c r="S173" s="11"/>
      <c r="T173" s="11"/>
      <c r="U173" s="11"/>
      <c r="V173" s="11"/>
      <c r="W173" s="11"/>
      <c r="X173" s="11"/>
      <c r="Y173" s="11"/>
      <c r="Z173" s="11"/>
    </row>
    <row r="174" ht="12.75" customHeight="1">
      <c r="A174" s="13"/>
      <c r="B174" s="13"/>
      <c r="C174" s="13"/>
      <c r="D174" s="454"/>
      <c r="E174" s="455"/>
      <c r="F174" s="456"/>
      <c r="G174" s="95"/>
      <c r="H174" s="457"/>
      <c r="I174" s="11"/>
      <c r="J174" s="11"/>
      <c r="K174" s="11"/>
      <c r="L174" s="11"/>
      <c r="M174" s="11"/>
      <c r="N174" s="11"/>
      <c r="O174" s="11"/>
      <c r="P174" s="11"/>
      <c r="Q174" s="11"/>
      <c r="R174" s="11"/>
      <c r="S174" s="11"/>
      <c r="T174" s="11"/>
      <c r="U174" s="11"/>
      <c r="V174" s="11"/>
      <c r="W174" s="11"/>
      <c r="X174" s="11"/>
      <c r="Y174" s="11"/>
      <c r="Z174" s="11"/>
    </row>
    <row r="175" ht="12.75" customHeight="1">
      <c r="A175" s="13"/>
      <c r="B175" s="13"/>
      <c r="C175" s="13"/>
      <c r="D175" s="454"/>
      <c r="E175" s="455"/>
      <c r="F175" s="456"/>
      <c r="G175" s="95"/>
      <c r="H175" s="457"/>
      <c r="I175" s="11"/>
      <c r="J175" s="11"/>
      <c r="K175" s="11"/>
      <c r="L175" s="11"/>
      <c r="M175" s="11"/>
      <c r="N175" s="11"/>
      <c r="O175" s="11"/>
      <c r="P175" s="11"/>
      <c r="Q175" s="11"/>
      <c r="R175" s="11"/>
      <c r="S175" s="11"/>
      <c r="T175" s="11"/>
      <c r="U175" s="11"/>
      <c r="V175" s="11"/>
      <c r="W175" s="11"/>
      <c r="X175" s="11"/>
      <c r="Y175" s="11"/>
      <c r="Z175" s="11"/>
    </row>
    <row r="176" ht="12.75" customHeight="1">
      <c r="A176" s="13"/>
      <c r="B176" s="13"/>
      <c r="C176" s="13"/>
      <c r="D176" s="454"/>
      <c r="E176" s="455"/>
      <c r="F176" s="456"/>
      <c r="G176" s="95"/>
      <c r="H176" s="457"/>
      <c r="I176" s="11"/>
      <c r="J176" s="11"/>
      <c r="K176" s="11"/>
      <c r="L176" s="11"/>
      <c r="M176" s="11"/>
      <c r="N176" s="11"/>
      <c r="O176" s="11"/>
      <c r="P176" s="11"/>
      <c r="Q176" s="11"/>
      <c r="R176" s="11"/>
      <c r="S176" s="11"/>
      <c r="T176" s="11"/>
      <c r="U176" s="11"/>
      <c r="V176" s="11"/>
      <c r="W176" s="11"/>
      <c r="X176" s="11"/>
      <c r="Y176" s="11"/>
      <c r="Z176" s="11"/>
    </row>
    <row r="177" ht="12.75" customHeight="1">
      <c r="A177" s="13"/>
      <c r="B177" s="13"/>
      <c r="C177" s="13"/>
      <c r="D177" s="454"/>
      <c r="E177" s="455"/>
      <c r="F177" s="456"/>
      <c r="G177" s="95"/>
      <c r="H177" s="457"/>
      <c r="I177" s="11"/>
      <c r="J177" s="11"/>
      <c r="K177" s="11"/>
      <c r="L177" s="11"/>
      <c r="M177" s="11"/>
      <c r="N177" s="11"/>
      <c r="O177" s="11"/>
      <c r="P177" s="11"/>
      <c r="Q177" s="11"/>
      <c r="R177" s="11"/>
      <c r="S177" s="11"/>
      <c r="T177" s="11"/>
      <c r="U177" s="11"/>
      <c r="V177" s="11"/>
      <c r="W177" s="11"/>
      <c r="X177" s="11"/>
      <c r="Y177" s="11"/>
      <c r="Z177" s="11"/>
    </row>
    <row r="178" ht="12.75" customHeight="1">
      <c r="A178" s="13"/>
      <c r="B178" s="13"/>
      <c r="C178" s="13"/>
      <c r="D178" s="454"/>
      <c r="E178" s="455"/>
      <c r="F178" s="456"/>
      <c r="G178" s="95"/>
      <c r="H178" s="457"/>
      <c r="I178" s="11"/>
      <c r="J178" s="11"/>
      <c r="K178" s="11"/>
      <c r="L178" s="11"/>
      <c r="M178" s="11"/>
      <c r="N178" s="11"/>
      <c r="O178" s="11"/>
      <c r="P178" s="11"/>
      <c r="Q178" s="11"/>
      <c r="R178" s="11"/>
      <c r="S178" s="11"/>
      <c r="T178" s="11"/>
      <c r="U178" s="11"/>
      <c r="V178" s="11"/>
      <c r="W178" s="11"/>
      <c r="X178" s="11"/>
      <c r="Y178" s="11"/>
      <c r="Z178" s="11"/>
    </row>
    <row r="179" ht="12.75" customHeight="1">
      <c r="A179" s="13"/>
      <c r="B179" s="13"/>
      <c r="C179" s="13"/>
      <c r="D179" s="454"/>
      <c r="E179" s="455"/>
      <c r="F179" s="456"/>
      <c r="G179" s="95"/>
      <c r="H179" s="457"/>
      <c r="I179" s="11"/>
      <c r="J179" s="11"/>
      <c r="K179" s="11"/>
      <c r="L179" s="11"/>
      <c r="M179" s="11"/>
      <c r="N179" s="11"/>
      <c r="O179" s="11"/>
      <c r="P179" s="11"/>
      <c r="Q179" s="11"/>
      <c r="R179" s="11"/>
      <c r="S179" s="11"/>
      <c r="T179" s="11"/>
      <c r="U179" s="11"/>
      <c r="V179" s="11"/>
      <c r="W179" s="11"/>
      <c r="X179" s="11"/>
      <c r="Y179" s="11"/>
      <c r="Z179" s="11"/>
    </row>
    <row r="180" ht="12.75" customHeight="1">
      <c r="A180" s="13"/>
      <c r="B180" s="13"/>
      <c r="C180" s="13"/>
      <c r="D180" s="454"/>
      <c r="E180" s="455"/>
      <c r="F180" s="456"/>
      <c r="G180" s="95"/>
      <c r="H180" s="457"/>
      <c r="I180" s="11"/>
      <c r="J180" s="11"/>
      <c r="K180" s="11"/>
      <c r="L180" s="11"/>
      <c r="M180" s="11"/>
      <c r="N180" s="11"/>
      <c r="O180" s="11"/>
      <c r="P180" s="11"/>
      <c r="Q180" s="11"/>
      <c r="R180" s="11"/>
      <c r="S180" s="11"/>
      <c r="T180" s="11"/>
      <c r="U180" s="11"/>
      <c r="V180" s="11"/>
      <c r="W180" s="11"/>
      <c r="X180" s="11"/>
      <c r="Y180" s="11"/>
      <c r="Z180" s="11"/>
    </row>
    <row r="181" ht="12.75" customHeight="1">
      <c r="A181" s="13"/>
      <c r="B181" s="13"/>
      <c r="C181" s="13"/>
      <c r="D181" s="454"/>
      <c r="E181" s="455"/>
      <c r="F181" s="456"/>
      <c r="G181" s="95"/>
      <c r="H181" s="457"/>
      <c r="I181" s="11"/>
      <c r="J181" s="11"/>
      <c r="K181" s="11"/>
      <c r="L181" s="11"/>
      <c r="M181" s="11"/>
      <c r="N181" s="11"/>
      <c r="O181" s="11"/>
      <c r="P181" s="11"/>
      <c r="Q181" s="11"/>
      <c r="R181" s="11"/>
      <c r="S181" s="11"/>
      <c r="T181" s="11"/>
      <c r="U181" s="11"/>
      <c r="V181" s="11"/>
      <c r="W181" s="11"/>
      <c r="X181" s="11"/>
      <c r="Y181" s="11"/>
      <c r="Z181" s="11"/>
    </row>
    <row r="182" ht="12.75" customHeight="1">
      <c r="A182" s="13"/>
      <c r="B182" s="13"/>
      <c r="C182" s="13"/>
      <c r="D182" s="454"/>
      <c r="E182" s="455"/>
      <c r="F182" s="456"/>
      <c r="G182" s="95"/>
      <c r="H182" s="457"/>
      <c r="I182" s="11"/>
      <c r="J182" s="11"/>
      <c r="K182" s="11"/>
      <c r="L182" s="11"/>
      <c r="M182" s="11"/>
      <c r="N182" s="11"/>
      <c r="O182" s="11"/>
      <c r="P182" s="11"/>
      <c r="Q182" s="11"/>
      <c r="R182" s="11"/>
      <c r="S182" s="11"/>
      <c r="T182" s="11"/>
      <c r="U182" s="11"/>
      <c r="V182" s="11"/>
      <c r="W182" s="11"/>
      <c r="X182" s="11"/>
      <c r="Y182" s="11"/>
      <c r="Z182" s="11"/>
    </row>
    <row r="183" ht="12.75" customHeight="1">
      <c r="A183" s="13"/>
      <c r="B183" s="13"/>
      <c r="C183" s="13"/>
      <c r="D183" s="454"/>
      <c r="E183" s="455"/>
      <c r="F183" s="456"/>
      <c r="G183" s="95"/>
      <c r="H183" s="457"/>
      <c r="I183" s="11"/>
      <c r="J183" s="11"/>
      <c r="K183" s="11"/>
      <c r="L183" s="11"/>
      <c r="M183" s="11"/>
      <c r="N183" s="11"/>
      <c r="O183" s="11"/>
      <c r="P183" s="11"/>
      <c r="Q183" s="11"/>
      <c r="R183" s="11"/>
      <c r="S183" s="11"/>
      <c r="T183" s="11"/>
      <c r="U183" s="11"/>
      <c r="V183" s="11"/>
      <c r="W183" s="11"/>
      <c r="X183" s="11"/>
      <c r="Y183" s="11"/>
      <c r="Z183" s="11"/>
    </row>
    <row r="184" ht="12.75" customHeight="1">
      <c r="A184" s="13"/>
      <c r="B184" s="13"/>
      <c r="C184" s="13"/>
      <c r="D184" s="454"/>
      <c r="E184" s="455"/>
      <c r="F184" s="456"/>
      <c r="G184" s="95"/>
      <c r="H184" s="457"/>
      <c r="I184" s="11"/>
      <c r="J184" s="11"/>
      <c r="K184" s="11"/>
      <c r="L184" s="11"/>
      <c r="M184" s="11"/>
      <c r="N184" s="11"/>
      <c r="O184" s="11"/>
      <c r="P184" s="11"/>
      <c r="Q184" s="11"/>
      <c r="R184" s="11"/>
      <c r="S184" s="11"/>
      <c r="T184" s="11"/>
      <c r="U184" s="11"/>
      <c r="V184" s="11"/>
      <c r="W184" s="11"/>
      <c r="X184" s="11"/>
      <c r="Y184" s="11"/>
      <c r="Z184" s="11"/>
    </row>
    <row r="185" ht="12.75" customHeight="1">
      <c r="A185" s="13"/>
      <c r="B185" s="13"/>
      <c r="C185" s="13"/>
      <c r="D185" s="454"/>
      <c r="E185" s="455"/>
      <c r="F185" s="456"/>
      <c r="G185" s="95"/>
      <c r="H185" s="457"/>
      <c r="I185" s="11"/>
      <c r="J185" s="11"/>
      <c r="K185" s="11"/>
      <c r="L185" s="11"/>
      <c r="M185" s="11"/>
      <c r="N185" s="11"/>
      <c r="O185" s="11"/>
      <c r="P185" s="11"/>
      <c r="Q185" s="11"/>
      <c r="R185" s="11"/>
      <c r="S185" s="11"/>
      <c r="T185" s="11"/>
      <c r="U185" s="11"/>
      <c r="V185" s="11"/>
      <c r="W185" s="11"/>
      <c r="X185" s="11"/>
      <c r="Y185" s="11"/>
      <c r="Z185" s="11"/>
    </row>
    <row r="186" ht="12.75" customHeight="1">
      <c r="A186" s="13"/>
      <c r="B186" s="13"/>
      <c r="C186" s="13"/>
      <c r="D186" s="454"/>
      <c r="E186" s="455"/>
      <c r="F186" s="456"/>
      <c r="G186" s="95"/>
      <c r="H186" s="457"/>
      <c r="I186" s="11"/>
      <c r="J186" s="11"/>
      <c r="K186" s="11"/>
      <c r="L186" s="11"/>
      <c r="M186" s="11"/>
      <c r="N186" s="11"/>
      <c r="O186" s="11"/>
      <c r="P186" s="11"/>
      <c r="Q186" s="11"/>
      <c r="R186" s="11"/>
      <c r="S186" s="11"/>
      <c r="T186" s="11"/>
      <c r="U186" s="11"/>
      <c r="V186" s="11"/>
      <c r="W186" s="11"/>
      <c r="X186" s="11"/>
      <c r="Y186" s="11"/>
      <c r="Z186" s="11"/>
    </row>
    <row r="187" ht="12.75" customHeight="1">
      <c r="A187" s="13"/>
      <c r="B187" s="13"/>
      <c r="C187" s="13"/>
      <c r="D187" s="454"/>
      <c r="E187" s="455"/>
      <c r="F187" s="456"/>
      <c r="G187" s="95"/>
      <c r="H187" s="457"/>
      <c r="I187" s="11"/>
      <c r="J187" s="11"/>
      <c r="K187" s="11"/>
      <c r="L187" s="11"/>
      <c r="M187" s="11"/>
      <c r="N187" s="11"/>
      <c r="O187" s="11"/>
      <c r="P187" s="11"/>
      <c r="Q187" s="11"/>
      <c r="R187" s="11"/>
      <c r="S187" s="11"/>
      <c r="T187" s="11"/>
      <c r="U187" s="11"/>
      <c r="V187" s="11"/>
      <c r="W187" s="11"/>
      <c r="X187" s="11"/>
      <c r="Y187" s="11"/>
      <c r="Z187" s="11"/>
    </row>
    <row r="188" ht="12.75" customHeight="1">
      <c r="A188" s="13"/>
      <c r="B188" s="13"/>
      <c r="C188" s="13"/>
      <c r="D188" s="454"/>
      <c r="E188" s="455"/>
      <c r="F188" s="456"/>
      <c r="G188" s="95"/>
      <c r="H188" s="457"/>
      <c r="I188" s="11"/>
      <c r="J188" s="11"/>
      <c r="K188" s="11"/>
      <c r="L188" s="11"/>
      <c r="M188" s="11"/>
      <c r="N188" s="11"/>
      <c r="O188" s="11"/>
      <c r="P188" s="11"/>
      <c r="Q188" s="11"/>
      <c r="R188" s="11"/>
      <c r="S188" s="11"/>
      <c r="T188" s="11"/>
      <c r="U188" s="11"/>
      <c r="V188" s="11"/>
      <c r="W188" s="11"/>
      <c r="X188" s="11"/>
      <c r="Y188" s="11"/>
      <c r="Z188" s="11"/>
    </row>
    <row r="189" ht="12.75" customHeight="1">
      <c r="A189" s="13"/>
      <c r="B189" s="13"/>
      <c r="C189" s="13"/>
      <c r="D189" s="454"/>
      <c r="E189" s="455"/>
      <c r="F189" s="456"/>
      <c r="G189" s="95"/>
      <c r="H189" s="457"/>
      <c r="I189" s="11"/>
      <c r="J189" s="11"/>
      <c r="K189" s="11"/>
      <c r="L189" s="11"/>
      <c r="M189" s="11"/>
      <c r="N189" s="11"/>
      <c r="O189" s="11"/>
      <c r="P189" s="11"/>
      <c r="Q189" s="11"/>
      <c r="R189" s="11"/>
      <c r="S189" s="11"/>
      <c r="T189" s="11"/>
      <c r="U189" s="11"/>
      <c r="V189" s="11"/>
      <c r="W189" s="11"/>
      <c r="X189" s="11"/>
      <c r="Y189" s="11"/>
      <c r="Z189" s="11"/>
    </row>
    <row r="190" ht="12.75" customHeight="1">
      <c r="A190" s="13"/>
      <c r="B190" s="13"/>
      <c r="C190" s="13"/>
      <c r="D190" s="454"/>
      <c r="E190" s="455"/>
      <c r="F190" s="456"/>
      <c r="G190" s="95"/>
      <c r="H190" s="457"/>
      <c r="I190" s="11"/>
      <c r="J190" s="11"/>
      <c r="K190" s="11"/>
      <c r="L190" s="11"/>
      <c r="M190" s="11"/>
      <c r="N190" s="11"/>
      <c r="O190" s="11"/>
      <c r="P190" s="11"/>
      <c r="Q190" s="11"/>
      <c r="R190" s="11"/>
      <c r="S190" s="11"/>
      <c r="T190" s="11"/>
      <c r="U190" s="11"/>
      <c r="V190" s="11"/>
      <c r="W190" s="11"/>
      <c r="X190" s="11"/>
      <c r="Y190" s="11"/>
      <c r="Z190" s="11"/>
    </row>
    <row r="191" ht="12.75" customHeight="1">
      <c r="A191" s="13"/>
      <c r="B191" s="13"/>
      <c r="C191" s="13"/>
      <c r="D191" s="454"/>
      <c r="E191" s="455"/>
      <c r="F191" s="456"/>
      <c r="G191" s="95"/>
      <c r="H191" s="457"/>
      <c r="I191" s="11"/>
      <c r="J191" s="11"/>
      <c r="K191" s="11"/>
      <c r="L191" s="11"/>
      <c r="M191" s="11"/>
      <c r="N191" s="11"/>
      <c r="O191" s="11"/>
      <c r="P191" s="11"/>
      <c r="Q191" s="11"/>
      <c r="R191" s="11"/>
      <c r="S191" s="11"/>
      <c r="T191" s="11"/>
      <c r="U191" s="11"/>
      <c r="V191" s="11"/>
      <c r="W191" s="11"/>
      <c r="X191" s="11"/>
      <c r="Y191" s="11"/>
      <c r="Z191" s="11"/>
    </row>
    <row r="192" ht="12.75" customHeight="1">
      <c r="A192" s="13"/>
      <c r="B192" s="13"/>
      <c r="C192" s="13"/>
      <c r="D192" s="454"/>
      <c r="E192" s="455"/>
      <c r="F192" s="456"/>
      <c r="G192" s="95"/>
      <c r="H192" s="457"/>
      <c r="I192" s="11"/>
      <c r="J192" s="11"/>
      <c r="K192" s="11"/>
      <c r="L192" s="11"/>
      <c r="M192" s="11"/>
      <c r="N192" s="11"/>
      <c r="O192" s="11"/>
      <c r="P192" s="11"/>
      <c r="Q192" s="11"/>
      <c r="R192" s="11"/>
      <c r="S192" s="11"/>
      <c r="T192" s="11"/>
      <c r="U192" s="11"/>
      <c r="V192" s="11"/>
      <c r="W192" s="11"/>
      <c r="X192" s="11"/>
      <c r="Y192" s="11"/>
      <c r="Z192" s="11"/>
    </row>
    <row r="193" ht="12.75" customHeight="1">
      <c r="A193" s="13"/>
      <c r="B193" s="13"/>
      <c r="C193" s="13"/>
      <c r="D193" s="454"/>
      <c r="E193" s="455"/>
      <c r="F193" s="456"/>
      <c r="G193" s="95"/>
      <c r="H193" s="457"/>
      <c r="I193" s="11"/>
      <c r="J193" s="11"/>
      <c r="K193" s="11"/>
      <c r="L193" s="11"/>
      <c r="M193" s="11"/>
      <c r="N193" s="11"/>
      <c r="O193" s="11"/>
      <c r="P193" s="11"/>
      <c r="Q193" s="11"/>
      <c r="R193" s="11"/>
      <c r="S193" s="11"/>
      <c r="T193" s="11"/>
      <c r="U193" s="11"/>
      <c r="V193" s="11"/>
      <c r="W193" s="11"/>
      <c r="X193" s="11"/>
      <c r="Y193" s="11"/>
      <c r="Z193" s="11"/>
    </row>
    <row r="194" ht="12.75" customHeight="1">
      <c r="A194" s="13"/>
      <c r="B194" s="13"/>
      <c r="C194" s="13"/>
      <c r="D194" s="454"/>
      <c r="E194" s="455"/>
      <c r="F194" s="456"/>
      <c r="G194" s="95"/>
      <c r="H194" s="457"/>
      <c r="I194" s="11"/>
      <c r="J194" s="11"/>
      <c r="K194" s="11"/>
      <c r="L194" s="11"/>
      <c r="M194" s="11"/>
      <c r="N194" s="11"/>
      <c r="O194" s="11"/>
      <c r="P194" s="11"/>
      <c r="Q194" s="11"/>
      <c r="R194" s="11"/>
      <c r="S194" s="11"/>
      <c r="T194" s="11"/>
      <c r="U194" s="11"/>
      <c r="V194" s="11"/>
      <c r="W194" s="11"/>
      <c r="X194" s="11"/>
      <c r="Y194" s="11"/>
      <c r="Z194" s="11"/>
    </row>
    <row r="195" ht="12.75" customHeight="1">
      <c r="A195" s="13"/>
      <c r="B195" s="13"/>
      <c r="C195" s="13"/>
      <c r="D195" s="454"/>
      <c r="E195" s="455"/>
      <c r="F195" s="456"/>
      <c r="G195" s="95"/>
      <c r="H195" s="457"/>
      <c r="I195" s="11"/>
      <c r="J195" s="11"/>
      <c r="K195" s="11"/>
      <c r="L195" s="11"/>
      <c r="M195" s="11"/>
      <c r="N195" s="11"/>
      <c r="O195" s="11"/>
      <c r="P195" s="11"/>
      <c r="Q195" s="11"/>
      <c r="R195" s="11"/>
      <c r="S195" s="11"/>
      <c r="T195" s="11"/>
      <c r="U195" s="11"/>
      <c r="V195" s="11"/>
      <c r="W195" s="11"/>
      <c r="X195" s="11"/>
      <c r="Y195" s="11"/>
      <c r="Z195" s="11"/>
    </row>
    <row r="196" ht="12.75" customHeight="1">
      <c r="A196" s="13"/>
      <c r="B196" s="13"/>
      <c r="C196" s="13"/>
      <c r="D196" s="454"/>
      <c r="E196" s="455"/>
      <c r="F196" s="456"/>
      <c r="G196" s="95"/>
      <c r="H196" s="457"/>
      <c r="I196" s="11"/>
      <c r="J196" s="11"/>
      <c r="K196" s="11"/>
      <c r="L196" s="11"/>
      <c r="M196" s="11"/>
      <c r="N196" s="11"/>
      <c r="O196" s="11"/>
      <c r="P196" s="11"/>
      <c r="Q196" s="11"/>
      <c r="R196" s="11"/>
      <c r="S196" s="11"/>
      <c r="T196" s="11"/>
      <c r="U196" s="11"/>
      <c r="V196" s="11"/>
      <c r="W196" s="11"/>
      <c r="X196" s="11"/>
      <c r="Y196" s="11"/>
      <c r="Z196" s="11"/>
    </row>
    <row r="197" ht="12.75" customHeight="1">
      <c r="A197" s="13"/>
      <c r="B197" s="13"/>
      <c r="C197" s="13"/>
      <c r="D197" s="454"/>
      <c r="E197" s="455"/>
      <c r="F197" s="456"/>
      <c r="G197" s="95"/>
      <c r="H197" s="457"/>
      <c r="I197" s="11"/>
      <c r="J197" s="11"/>
      <c r="K197" s="11"/>
      <c r="L197" s="11"/>
      <c r="M197" s="11"/>
      <c r="N197" s="11"/>
      <c r="O197" s="11"/>
      <c r="P197" s="11"/>
      <c r="Q197" s="11"/>
      <c r="R197" s="11"/>
      <c r="S197" s="11"/>
      <c r="T197" s="11"/>
      <c r="U197" s="11"/>
      <c r="V197" s="11"/>
      <c r="W197" s="11"/>
      <c r="X197" s="11"/>
      <c r="Y197" s="11"/>
      <c r="Z197" s="11"/>
    </row>
    <row r="198" ht="12.75" customHeight="1">
      <c r="A198" s="13"/>
      <c r="B198" s="13"/>
      <c r="C198" s="13"/>
      <c r="D198" s="454"/>
      <c r="E198" s="455"/>
      <c r="F198" s="456"/>
      <c r="G198" s="95"/>
      <c r="H198" s="457"/>
      <c r="I198" s="11"/>
      <c r="J198" s="11"/>
      <c r="K198" s="11"/>
      <c r="L198" s="11"/>
      <c r="M198" s="11"/>
      <c r="N198" s="11"/>
      <c r="O198" s="11"/>
      <c r="P198" s="11"/>
      <c r="Q198" s="11"/>
      <c r="R198" s="11"/>
      <c r="S198" s="11"/>
      <c r="T198" s="11"/>
      <c r="U198" s="11"/>
      <c r="V198" s="11"/>
      <c r="W198" s="11"/>
      <c r="X198" s="11"/>
      <c r="Y198" s="11"/>
      <c r="Z198" s="11"/>
    </row>
    <row r="199" ht="12.75" customHeight="1">
      <c r="A199" s="13"/>
      <c r="B199" s="13"/>
      <c r="C199" s="13"/>
      <c r="D199" s="454"/>
      <c r="E199" s="455"/>
      <c r="F199" s="456"/>
      <c r="G199" s="95"/>
      <c r="H199" s="457"/>
      <c r="I199" s="11"/>
      <c r="J199" s="11"/>
      <c r="K199" s="11"/>
      <c r="L199" s="11"/>
      <c r="M199" s="11"/>
      <c r="N199" s="11"/>
      <c r="O199" s="11"/>
      <c r="P199" s="11"/>
      <c r="Q199" s="11"/>
      <c r="R199" s="11"/>
      <c r="S199" s="11"/>
      <c r="T199" s="11"/>
      <c r="U199" s="11"/>
      <c r="V199" s="11"/>
      <c r="W199" s="11"/>
      <c r="X199" s="11"/>
      <c r="Y199" s="11"/>
      <c r="Z199" s="11"/>
    </row>
    <row r="200" ht="12.75" customHeight="1">
      <c r="A200" s="13"/>
      <c r="B200" s="13"/>
      <c r="C200" s="13"/>
      <c r="D200" s="454"/>
      <c r="E200" s="455"/>
      <c r="F200" s="456"/>
      <c r="G200" s="95"/>
      <c r="H200" s="457"/>
      <c r="I200" s="11"/>
      <c r="J200" s="11"/>
      <c r="K200" s="11"/>
      <c r="L200" s="11"/>
      <c r="M200" s="11"/>
      <c r="N200" s="11"/>
      <c r="O200" s="11"/>
      <c r="P200" s="11"/>
      <c r="Q200" s="11"/>
      <c r="R200" s="11"/>
      <c r="S200" s="11"/>
      <c r="T200" s="11"/>
      <c r="U200" s="11"/>
      <c r="V200" s="11"/>
      <c r="W200" s="11"/>
      <c r="X200" s="11"/>
      <c r="Y200" s="11"/>
      <c r="Z200" s="11"/>
    </row>
    <row r="201" ht="12.75" customHeight="1">
      <c r="A201" s="13"/>
      <c r="B201" s="13"/>
      <c r="C201" s="13"/>
      <c r="D201" s="454"/>
      <c r="E201" s="455"/>
      <c r="F201" s="456"/>
      <c r="G201" s="95"/>
      <c r="H201" s="457"/>
      <c r="I201" s="11"/>
      <c r="J201" s="11"/>
      <c r="K201" s="11"/>
      <c r="L201" s="11"/>
      <c r="M201" s="11"/>
      <c r="N201" s="11"/>
      <c r="O201" s="11"/>
      <c r="P201" s="11"/>
      <c r="Q201" s="11"/>
      <c r="R201" s="11"/>
      <c r="S201" s="11"/>
      <c r="T201" s="11"/>
      <c r="U201" s="11"/>
      <c r="V201" s="11"/>
      <c r="W201" s="11"/>
      <c r="X201" s="11"/>
      <c r="Y201" s="11"/>
      <c r="Z201" s="11"/>
    </row>
    <row r="202" ht="12.75" customHeight="1">
      <c r="A202" s="13"/>
      <c r="B202" s="13"/>
      <c r="C202" s="13"/>
      <c r="D202" s="454"/>
      <c r="E202" s="455"/>
      <c r="F202" s="456"/>
      <c r="G202" s="95"/>
      <c r="H202" s="457"/>
      <c r="I202" s="11"/>
      <c r="J202" s="11"/>
      <c r="K202" s="11"/>
      <c r="L202" s="11"/>
      <c r="M202" s="11"/>
      <c r="N202" s="11"/>
      <c r="O202" s="11"/>
      <c r="P202" s="11"/>
      <c r="Q202" s="11"/>
      <c r="R202" s="11"/>
      <c r="S202" s="11"/>
      <c r="T202" s="11"/>
      <c r="U202" s="11"/>
      <c r="V202" s="11"/>
      <c r="W202" s="11"/>
      <c r="X202" s="11"/>
      <c r="Y202" s="11"/>
      <c r="Z202" s="11"/>
    </row>
    <row r="203" ht="12.75" customHeight="1">
      <c r="A203" s="13"/>
      <c r="B203" s="13"/>
      <c r="C203" s="13"/>
      <c r="D203" s="454"/>
      <c r="E203" s="455"/>
      <c r="F203" s="456"/>
      <c r="G203" s="95"/>
      <c r="H203" s="457"/>
      <c r="I203" s="11"/>
      <c r="J203" s="11"/>
      <c r="K203" s="11"/>
      <c r="L203" s="11"/>
      <c r="M203" s="11"/>
      <c r="N203" s="11"/>
      <c r="O203" s="11"/>
      <c r="P203" s="11"/>
      <c r="Q203" s="11"/>
      <c r="R203" s="11"/>
      <c r="S203" s="11"/>
      <c r="T203" s="11"/>
      <c r="U203" s="11"/>
      <c r="V203" s="11"/>
      <c r="W203" s="11"/>
      <c r="X203" s="11"/>
      <c r="Y203" s="11"/>
      <c r="Z203" s="11"/>
    </row>
    <row r="204" ht="12.75" customHeight="1">
      <c r="A204" s="13"/>
      <c r="B204" s="13"/>
      <c r="C204" s="13"/>
      <c r="D204" s="454"/>
      <c r="E204" s="455"/>
      <c r="F204" s="456"/>
      <c r="G204" s="95"/>
      <c r="H204" s="457"/>
      <c r="I204" s="11"/>
      <c r="J204" s="11"/>
      <c r="K204" s="11"/>
      <c r="L204" s="11"/>
      <c r="M204" s="11"/>
      <c r="N204" s="11"/>
      <c r="O204" s="11"/>
      <c r="P204" s="11"/>
      <c r="Q204" s="11"/>
      <c r="R204" s="11"/>
      <c r="S204" s="11"/>
      <c r="T204" s="11"/>
      <c r="U204" s="11"/>
      <c r="V204" s="11"/>
      <c r="W204" s="11"/>
      <c r="X204" s="11"/>
      <c r="Y204" s="11"/>
      <c r="Z204" s="11"/>
    </row>
    <row r="205" ht="12.75" customHeight="1">
      <c r="A205" s="13"/>
      <c r="B205" s="13"/>
      <c r="C205" s="13"/>
      <c r="D205" s="454"/>
      <c r="E205" s="455"/>
      <c r="F205" s="456"/>
      <c r="G205" s="95"/>
      <c r="H205" s="457"/>
      <c r="I205" s="11"/>
      <c r="J205" s="11"/>
      <c r="K205" s="11"/>
      <c r="L205" s="11"/>
      <c r="M205" s="11"/>
      <c r="N205" s="11"/>
      <c r="O205" s="11"/>
      <c r="P205" s="11"/>
      <c r="Q205" s="11"/>
      <c r="R205" s="11"/>
      <c r="S205" s="11"/>
      <c r="T205" s="11"/>
      <c r="U205" s="11"/>
      <c r="V205" s="11"/>
      <c r="W205" s="11"/>
      <c r="X205" s="11"/>
      <c r="Y205" s="11"/>
      <c r="Z205" s="11"/>
    </row>
    <row r="206" ht="12.75" customHeight="1">
      <c r="A206" s="13"/>
      <c r="B206" s="13"/>
      <c r="C206" s="13"/>
      <c r="D206" s="454"/>
      <c r="E206" s="455"/>
      <c r="F206" s="456"/>
      <c r="G206" s="95"/>
      <c r="H206" s="457"/>
      <c r="I206" s="11"/>
      <c r="J206" s="11"/>
      <c r="K206" s="11"/>
      <c r="L206" s="11"/>
      <c r="M206" s="11"/>
      <c r="N206" s="11"/>
      <c r="O206" s="11"/>
      <c r="P206" s="11"/>
      <c r="Q206" s="11"/>
      <c r="R206" s="11"/>
      <c r="S206" s="11"/>
      <c r="T206" s="11"/>
      <c r="U206" s="11"/>
      <c r="V206" s="11"/>
      <c r="W206" s="11"/>
      <c r="X206" s="11"/>
      <c r="Y206" s="11"/>
      <c r="Z206" s="11"/>
    </row>
    <row r="207" ht="12.75" customHeight="1">
      <c r="A207" s="13"/>
      <c r="B207" s="13"/>
      <c r="C207" s="13"/>
      <c r="D207" s="454"/>
      <c r="E207" s="455"/>
      <c r="F207" s="456"/>
      <c r="G207" s="95"/>
      <c r="H207" s="457"/>
      <c r="I207" s="11"/>
      <c r="J207" s="11"/>
      <c r="K207" s="11"/>
      <c r="L207" s="11"/>
      <c r="M207" s="11"/>
      <c r="N207" s="11"/>
      <c r="O207" s="11"/>
      <c r="P207" s="11"/>
      <c r="Q207" s="11"/>
      <c r="R207" s="11"/>
      <c r="S207" s="11"/>
      <c r="T207" s="11"/>
      <c r="U207" s="11"/>
      <c r="V207" s="11"/>
      <c r="W207" s="11"/>
      <c r="X207" s="11"/>
      <c r="Y207" s="11"/>
      <c r="Z207" s="11"/>
    </row>
    <row r="208" ht="12.75" customHeight="1">
      <c r="A208" s="13"/>
      <c r="B208" s="13"/>
      <c r="C208" s="13"/>
      <c r="D208" s="454"/>
      <c r="E208" s="455"/>
      <c r="F208" s="456"/>
      <c r="G208" s="95"/>
      <c r="H208" s="457"/>
      <c r="I208" s="11"/>
      <c r="J208" s="11"/>
      <c r="K208" s="11"/>
      <c r="L208" s="11"/>
      <c r="M208" s="11"/>
      <c r="N208" s="11"/>
      <c r="O208" s="11"/>
      <c r="P208" s="11"/>
      <c r="Q208" s="11"/>
      <c r="R208" s="11"/>
      <c r="S208" s="11"/>
      <c r="T208" s="11"/>
      <c r="U208" s="11"/>
      <c r="V208" s="11"/>
      <c r="W208" s="11"/>
      <c r="X208" s="11"/>
      <c r="Y208" s="11"/>
      <c r="Z208" s="11"/>
    </row>
    <row r="209" ht="12.75" customHeight="1">
      <c r="A209" s="13"/>
      <c r="B209" s="13"/>
      <c r="C209" s="13"/>
      <c r="D209" s="454"/>
      <c r="E209" s="455"/>
      <c r="F209" s="456"/>
      <c r="G209" s="95"/>
      <c r="H209" s="457"/>
      <c r="I209" s="11"/>
      <c r="J209" s="11"/>
      <c r="K209" s="11"/>
      <c r="L209" s="11"/>
      <c r="M209" s="11"/>
      <c r="N209" s="11"/>
      <c r="O209" s="11"/>
      <c r="P209" s="11"/>
      <c r="Q209" s="11"/>
      <c r="R209" s="11"/>
      <c r="S209" s="11"/>
      <c r="T209" s="11"/>
      <c r="U209" s="11"/>
      <c r="V209" s="11"/>
      <c r="W209" s="11"/>
      <c r="X209" s="11"/>
      <c r="Y209" s="11"/>
      <c r="Z209" s="11"/>
    </row>
    <row r="210" ht="12.75" customHeight="1">
      <c r="A210" s="13"/>
      <c r="B210" s="13"/>
      <c r="C210" s="13"/>
      <c r="D210" s="454"/>
      <c r="E210" s="455"/>
      <c r="F210" s="456"/>
      <c r="G210" s="95"/>
      <c r="H210" s="457"/>
      <c r="I210" s="11"/>
      <c r="J210" s="11"/>
      <c r="K210" s="11"/>
      <c r="L210" s="11"/>
      <c r="M210" s="11"/>
      <c r="N210" s="11"/>
      <c r="O210" s="11"/>
      <c r="P210" s="11"/>
      <c r="Q210" s="11"/>
      <c r="R210" s="11"/>
      <c r="S210" s="11"/>
      <c r="T210" s="11"/>
      <c r="U210" s="11"/>
      <c r="V210" s="11"/>
      <c r="W210" s="11"/>
      <c r="X210" s="11"/>
      <c r="Y210" s="11"/>
      <c r="Z210" s="11"/>
    </row>
    <row r="211" ht="12.75" customHeight="1">
      <c r="A211" s="13"/>
      <c r="B211" s="13"/>
      <c r="C211" s="13"/>
      <c r="D211" s="454"/>
      <c r="E211" s="455"/>
      <c r="F211" s="456"/>
      <c r="G211" s="95"/>
      <c r="H211" s="457"/>
      <c r="I211" s="11"/>
      <c r="J211" s="11"/>
      <c r="K211" s="11"/>
      <c r="L211" s="11"/>
      <c r="M211" s="11"/>
      <c r="N211" s="11"/>
      <c r="O211" s="11"/>
      <c r="P211" s="11"/>
      <c r="Q211" s="11"/>
      <c r="R211" s="11"/>
      <c r="S211" s="11"/>
      <c r="T211" s="11"/>
      <c r="U211" s="11"/>
      <c r="V211" s="11"/>
      <c r="W211" s="11"/>
      <c r="X211" s="11"/>
      <c r="Y211" s="11"/>
      <c r="Z211" s="11"/>
    </row>
    <row r="212" ht="12.75" customHeight="1">
      <c r="A212" s="13"/>
      <c r="B212" s="13"/>
      <c r="C212" s="13"/>
      <c r="D212" s="454"/>
      <c r="E212" s="455"/>
      <c r="F212" s="456"/>
      <c r="G212" s="95"/>
      <c r="H212" s="457"/>
      <c r="I212" s="11"/>
      <c r="J212" s="11"/>
      <c r="K212" s="11"/>
      <c r="L212" s="11"/>
      <c r="M212" s="11"/>
      <c r="N212" s="11"/>
      <c r="O212" s="11"/>
      <c r="P212" s="11"/>
      <c r="Q212" s="11"/>
      <c r="R212" s="11"/>
      <c r="S212" s="11"/>
      <c r="T212" s="11"/>
      <c r="U212" s="11"/>
      <c r="V212" s="11"/>
      <c r="W212" s="11"/>
      <c r="X212" s="11"/>
      <c r="Y212" s="11"/>
      <c r="Z212" s="11"/>
    </row>
    <row r="213" ht="12.75" customHeight="1">
      <c r="A213" s="13"/>
      <c r="B213" s="13"/>
      <c r="C213" s="13"/>
      <c r="D213" s="454"/>
      <c r="E213" s="455"/>
      <c r="F213" s="456"/>
      <c r="G213" s="95"/>
      <c r="H213" s="457"/>
      <c r="I213" s="11"/>
      <c r="J213" s="11"/>
      <c r="K213" s="11"/>
      <c r="L213" s="11"/>
      <c r="M213" s="11"/>
      <c r="N213" s="11"/>
      <c r="O213" s="11"/>
      <c r="P213" s="11"/>
      <c r="Q213" s="11"/>
      <c r="R213" s="11"/>
      <c r="S213" s="11"/>
      <c r="T213" s="11"/>
      <c r="U213" s="11"/>
      <c r="V213" s="11"/>
      <c r="W213" s="11"/>
      <c r="X213" s="11"/>
      <c r="Y213" s="11"/>
      <c r="Z213" s="11"/>
    </row>
    <row r="214" ht="12.75" customHeight="1">
      <c r="A214" s="13"/>
      <c r="B214" s="13"/>
      <c r="C214" s="13"/>
      <c r="D214" s="454"/>
      <c r="E214" s="455"/>
      <c r="F214" s="456"/>
      <c r="G214" s="95"/>
      <c r="H214" s="457"/>
      <c r="I214" s="11"/>
      <c r="J214" s="11"/>
      <c r="K214" s="11"/>
      <c r="L214" s="11"/>
      <c r="M214" s="11"/>
      <c r="N214" s="11"/>
      <c r="O214" s="11"/>
      <c r="P214" s="11"/>
      <c r="Q214" s="11"/>
      <c r="R214" s="11"/>
      <c r="S214" s="11"/>
      <c r="T214" s="11"/>
      <c r="U214" s="11"/>
      <c r="V214" s="11"/>
      <c r="W214" s="11"/>
      <c r="X214" s="11"/>
      <c r="Y214" s="11"/>
      <c r="Z214" s="11"/>
    </row>
    <row r="215" ht="12.75" customHeight="1">
      <c r="A215" s="13"/>
      <c r="B215" s="13"/>
      <c r="C215" s="13"/>
      <c r="D215" s="454"/>
      <c r="E215" s="455"/>
      <c r="F215" s="456"/>
      <c r="G215" s="95"/>
      <c r="H215" s="457"/>
      <c r="I215" s="11"/>
      <c r="J215" s="11"/>
      <c r="K215" s="11"/>
      <c r="L215" s="11"/>
      <c r="M215" s="11"/>
      <c r="N215" s="11"/>
      <c r="O215" s="11"/>
      <c r="P215" s="11"/>
      <c r="Q215" s="11"/>
      <c r="R215" s="11"/>
      <c r="S215" s="11"/>
      <c r="T215" s="11"/>
      <c r="U215" s="11"/>
      <c r="V215" s="11"/>
      <c r="W215" s="11"/>
      <c r="X215" s="11"/>
      <c r="Y215" s="11"/>
      <c r="Z215" s="11"/>
    </row>
    <row r="216" ht="12.75" customHeight="1">
      <c r="A216" s="13"/>
      <c r="B216" s="13"/>
      <c r="C216" s="13"/>
      <c r="D216" s="454"/>
      <c r="E216" s="455"/>
      <c r="F216" s="456"/>
      <c r="G216" s="95"/>
      <c r="H216" s="457"/>
      <c r="I216" s="11"/>
      <c r="J216" s="11"/>
      <c r="K216" s="11"/>
      <c r="L216" s="11"/>
      <c r="M216" s="11"/>
      <c r="N216" s="11"/>
      <c r="O216" s="11"/>
      <c r="P216" s="11"/>
      <c r="Q216" s="11"/>
      <c r="R216" s="11"/>
      <c r="S216" s="11"/>
      <c r="T216" s="11"/>
      <c r="U216" s="11"/>
      <c r="V216" s="11"/>
      <c r="W216" s="11"/>
      <c r="X216" s="11"/>
      <c r="Y216" s="11"/>
      <c r="Z216" s="11"/>
    </row>
    <row r="217" ht="12.75" customHeight="1">
      <c r="A217" s="13"/>
      <c r="B217" s="13"/>
      <c r="C217" s="13"/>
      <c r="D217" s="454"/>
      <c r="E217" s="455"/>
      <c r="F217" s="456"/>
      <c r="G217" s="95"/>
      <c r="H217" s="457"/>
      <c r="I217" s="11"/>
      <c r="J217" s="11"/>
      <c r="K217" s="11"/>
      <c r="L217" s="11"/>
      <c r="M217" s="11"/>
      <c r="N217" s="11"/>
      <c r="O217" s="11"/>
      <c r="P217" s="11"/>
      <c r="Q217" s="11"/>
      <c r="R217" s="11"/>
      <c r="S217" s="11"/>
      <c r="T217" s="11"/>
      <c r="U217" s="11"/>
      <c r="V217" s="11"/>
      <c r="W217" s="11"/>
      <c r="X217" s="11"/>
      <c r="Y217" s="11"/>
      <c r="Z217" s="11"/>
    </row>
    <row r="218" ht="12.75" customHeight="1">
      <c r="A218" s="13"/>
      <c r="B218" s="13"/>
      <c r="C218" s="13"/>
      <c r="D218" s="454"/>
      <c r="E218" s="455"/>
      <c r="F218" s="456"/>
      <c r="G218" s="95"/>
      <c r="H218" s="457"/>
      <c r="I218" s="11"/>
      <c r="J218" s="11"/>
      <c r="K218" s="11"/>
      <c r="L218" s="11"/>
      <c r="M218" s="11"/>
      <c r="N218" s="11"/>
      <c r="O218" s="11"/>
      <c r="P218" s="11"/>
      <c r="Q218" s="11"/>
      <c r="R218" s="11"/>
      <c r="S218" s="11"/>
      <c r="T218" s="11"/>
      <c r="U218" s="11"/>
      <c r="V218" s="11"/>
      <c r="W218" s="11"/>
      <c r="X218" s="11"/>
      <c r="Y218" s="11"/>
      <c r="Z218" s="11"/>
    </row>
    <row r="219" ht="12.75" customHeight="1">
      <c r="A219" s="13"/>
      <c r="B219" s="13"/>
      <c r="C219" s="13"/>
      <c r="D219" s="454"/>
      <c r="E219" s="455"/>
      <c r="F219" s="456"/>
      <c r="G219" s="95"/>
      <c r="H219" s="457"/>
      <c r="I219" s="11"/>
      <c r="J219" s="11"/>
      <c r="K219" s="11"/>
      <c r="L219" s="11"/>
      <c r="M219" s="11"/>
      <c r="N219" s="11"/>
      <c r="O219" s="11"/>
      <c r="P219" s="11"/>
      <c r="Q219" s="11"/>
      <c r="R219" s="11"/>
      <c r="S219" s="11"/>
      <c r="T219" s="11"/>
      <c r="U219" s="11"/>
      <c r="V219" s="11"/>
      <c r="W219" s="11"/>
      <c r="X219" s="11"/>
      <c r="Y219" s="11"/>
      <c r="Z219" s="11"/>
    </row>
    <row r="220" ht="12.75" customHeight="1">
      <c r="A220" s="13"/>
      <c r="B220" s="13"/>
      <c r="C220" s="13"/>
      <c r="D220" s="454"/>
      <c r="E220" s="455"/>
      <c r="F220" s="456"/>
      <c r="G220" s="95"/>
      <c r="H220" s="457"/>
      <c r="I220" s="11"/>
      <c r="J220" s="11"/>
      <c r="K220" s="11"/>
      <c r="L220" s="11"/>
      <c r="M220" s="11"/>
      <c r="N220" s="11"/>
      <c r="O220" s="11"/>
      <c r="P220" s="11"/>
      <c r="Q220" s="11"/>
      <c r="R220" s="11"/>
      <c r="S220" s="11"/>
      <c r="T220" s="11"/>
      <c r="U220" s="11"/>
      <c r="V220" s="11"/>
      <c r="W220" s="11"/>
      <c r="X220" s="11"/>
      <c r="Y220" s="11"/>
      <c r="Z220" s="11"/>
    </row>
    <row r="221" ht="12.75" customHeight="1">
      <c r="A221" s="13"/>
      <c r="B221" s="13"/>
      <c r="C221" s="13"/>
      <c r="D221" s="454"/>
      <c r="E221" s="455"/>
      <c r="F221" s="456"/>
      <c r="G221" s="95"/>
      <c r="H221" s="457"/>
      <c r="I221" s="11"/>
      <c r="J221" s="11"/>
      <c r="K221" s="11"/>
      <c r="L221" s="11"/>
      <c r="M221" s="11"/>
      <c r="N221" s="11"/>
      <c r="O221" s="11"/>
      <c r="P221" s="11"/>
      <c r="Q221" s="11"/>
      <c r="R221" s="11"/>
      <c r="S221" s="11"/>
      <c r="T221" s="11"/>
      <c r="U221" s="11"/>
      <c r="V221" s="11"/>
      <c r="W221" s="11"/>
      <c r="X221" s="11"/>
      <c r="Y221" s="11"/>
      <c r="Z221" s="11"/>
    </row>
    <row r="222" ht="12.75" customHeight="1">
      <c r="A222" s="13"/>
      <c r="B222" s="13"/>
      <c r="C222" s="13"/>
      <c r="D222" s="454"/>
      <c r="E222" s="455"/>
      <c r="F222" s="456"/>
      <c r="G222" s="95"/>
      <c r="H222" s="457"/>
      <c r="I222" s="11"/>
      <c r="J222" s="11"/>
      <c r="K222" s="11"/>
      <c r="L222" s="11"/>
      <c r="M222" s="11"/>
      <c r="N222" s="11"/>
      <c r="O222" s="11"/>
      <c r="P222" s="11"/>
      <c r="Q222" s="11"/>
      <c r="R222" s="11"/>
      <c r="S222" s="11"/>
      <c r="T222" s="11"/>
      <c r="U222" s="11"/>
      <c r="V222" s="11"/>
      <c r="W222" s="11"/>
      <c r="X222" s="11"/>
      <c r="Y222" s="11"/>
      <c r="Z222" s="11"/>
    </row>
    <row r="223" ht="12.75" customHeight="1">
      <c r="A223" s="13"/>
      <c r="B223" s="13"/>
      <c r="C223" s="13"/>
      <c r="D223" s="454"/>
      <c r="E223" s="455"/>
      <c r="F223" s="456"/>
      <c r="G223" s="95"/>
      <c r="H223" s="457"/>
      <c r="I223" s="11"/>
      <c r="J223" s="11"/>
      <c r="K223" s="11"/>
      <c r="L223" s="11"/>
      <c r="M223" s="11"/>
      <c r="N223" s="11"/>
      <c r="O223" s="11"/>
      <c r="P223" s="11"/>
      <c r="Q223" s="11"/>
      <c r="R223" s="11"/>
      <c r="S223" s="11"/>
      <c r="T223" s="11"/>
      <c r="U223" s="11"/>
      <c r="V223" s="11"/>
      <c r="W223" s="11"/>
      <c r="X223" s="11"/>
      <c r="Y223" s="11"/>
      <c r="Z223" s="11"/>
    </row>
    <row r="224" ht="12.75" customHeight="1">
      <c r="A224" s="13"/>
      <c r="B224" s="13"/>
      <c r="C224" s="13"/>
      <c r="D224" s="454"/>
      <c r="E224" s="455"/>
      <c r="F224" s="456"/>
      <c r="G224" s="95"/>
      <c r="H224" s="457"/>
      <c r="I224" s="11"/>
      <c r="J224" s="11"/>
      <c r="K224" s="11"/>
      <c r="L224" s="11"/>
      <c r="M224" s="11"/>
      <c r="N224" s="11"/>
      <c r="O224" s="11"/>
      <c r="P224" s="11"/>
      <c r="Q224" s="11"/>
      <c r="R224" s="11"/>
      <c r="S224" s="11"/>
      <c r="T224" s="11"/>
      <c r="U224" s="11"/>
      <c r="V224" s="11"/>
      <c r="W224" s="11"/>
      <c r="X224" s="11"/>
      <c r="Y224" s="11"/>
      <c r="Z224" s="11"/>
    </row>
    <row r="225" ht="12.75" customHeight="1">
      <c r="A225" s="13"/>
      <c r="B225" s="13"/>
      <c r="C225" s="13"/>
      <c r="D225" s="454"/>
      <c r="E225" s="455"/>
      <c r="F225" s="456"/>
      <c r="G225" s="95"/>
      <c r="H225" s="457"/>
      <c r="I225" s="11"/>
      <c r="J225" s="11"/>
      <c r="K225" s="11"/>
      <c r="L225" s="11"/>
      <c r="M225" s="11"/>
      <c r="N225" s="11"/>
      <c r="O225" s="11"/>
      <c r="P225" s="11"/>
      <c r="Q225" s="11"/>
      <c r="R225" s="11"/>
      <c r="S225" s="11"/>
      <c r="T225" s="11"/>
      <c r="U225" s="11"/>
      <c r="V225" s="11"/>
      <c r="W225" s="11"/>
      <c r="X225" s="11"/>
      <c r="Y225" s="11"/>
      <c r="Z225" s="11"/>
    </row>
    <row r="226" ht="12.75" customHeight="1">
      <c r="A226" s="13"/>
      <c r="B226" s="13"/>
      <c r="C226" s="13"/>
      <c r="D226" s="454"/>
      <c r="E226" s="455"/>
      <c r="F226" s="456"/>
      <c r="G226" s="95"/>
      <c r="H226" s="457"/>
      <c r="I226" s="11"/>
      <c r="J226" s="11"/>
      <c r="K226" s="11"/>
      <c r="L226" s="11"/>
      <c r="M226" s="11"/>
      <c r="N226" s="11"/>
      <c r="O226" s="11"/>
      <c r="P226" s="11"/>
      <c r="Q226" s="11"/>
      <c r="R226" s="11"/>
      <c r="S226" s="11"/>
      <c r="T226" s="11"/>
      <c r="U226" s="11"/>
      <c r="V226" s="11"/>
      <c r="W226" s="11"/>
      <c r="X226" s="11"/>
      <c r="Y226" s="11"/>
      <c r="Z226" s="11"/>
    </row>
    <row r="227" ht="12.75" customHeight="1">
      <c r="A227" s="13"/>
      <c r="B227" s="13"/>
      <c r="C227" s="13"/>
      <c r="D227" s="454"/>
      <c r="E227" s="455"/>
      <c r="F227" s="456"/>
      <c r="G227" s="95"/>
      <c r="H227" s="457"/>
      <c r="I227" s="11"/>
      <c r="J227" s="11"/>
      <c r="K227" s="11"/>
      <c r="L227" s="11"/>
      <c r="M227" s="11"/>
      <c r="N227" s="11"/>
      <c r="O227" s="11"/>
      <c r="P227" s="11"/>
      <c r="Q227" s="11"/>
      <c r="R227" s="11"/>
      <c r="S227" s="11"/>
      <c r="T227" s="11"/>
      <c r="U227" s="11"/>
      <c r="V227" s="11"/>
      <c r="W227" s="11"/>
      <c r="X227" s="11"/>
      <c r="Y227" s="11"/>
      <c r="Z227" s="11"/>
    </row>
    <row r="228" ht="12.75" customHeight="1">
      <c r="A228" s="13"/>
      <c r="B228" s="13"/>
      <c r="C228" s="13"/>
      <c r="D228" s="454"/>
      <c r="E228" s="455"/>
      <c r="F228" s="456"/>
      <c r="G228" s="95"/>
      <c r="H228" s="457"/>
      <c r="I228" s="11"/>
      <c r="J228" s="11"/>
      <c r="K228" s="11"/>
      <c r="L228" s="11"/>
      <c r="M228" s="11"/>
      <c r="N228" s="11"/>
      <c r="O228" s="11"/>
      <c r="P228" s="11"/>
      <c r="Q228" s="11"/>
      <c r="R228" s="11"/>
      <c r="S228" s="11"/>
      <c r="T228" s="11"/>
      <c r="U228" s="11"/>
      <c r="V228" s="11"/>
      <c r="W228" s="11"/>
      <c r="X228" s="11"/>
      <c r="Y228" s="11"/>
      <c r="Z228" s="11"/>
    </row>
    <row r="229" ht="12.75" customHeight="1">
      <c r="A229" s="13"/>
      <c r="B229" s="13"/>
      <c r="C229" s="13"/>
      <c r="D229" s="454"/>
      <c r="E229" s="455"/>
      <c r="F229" s="456"/>
      <c r="G229" s="95"/>
      <c r="H229" s="457"/>
      <c r="I229" s="11"/>
      <c r="J229" s="11"/>
      <c r="K229" s="11"/>
      <c r="L229" s="11"/>
      <c r="M229" s="11"/>
      <c r="N229" s="11"/>
      <c r="O229" s="11"/>
      <c r="P229" s="11"/>
      <c r="Q229" s="11"/>
      <c r="R229" s="11"/>
      <c r="S229" s="11"/>
      <c r="T229" s="11"/>
      <c r="U229" s="11"/>
      <c r="V229" s="11"/>
      <c r="W229" s="11"/>
      <c r="X229" s="11"/>
      <c r="Y229" s="11"/>
      <c r="Z229" s="11"/>
    </row>
    <row r="230" ht="12.75" customHeight="1">
      <c r="A230" s="13"/>
      <c r="B230" s="13"/>
      <c r="C230" s="13"/>
      <c r="D230" s="454"/>
      <c r="E230" s="455"/>
      <c r="F230" s="456"/>
      <c r="G230" s="95"/>
      <c r="H230" s="457"/>
      <c r="I230" s="11"/>
      <c r="J230" s="11"/>
      <c r="K230" s="11"/>
      <c r="L230" s="11"/>
      <c r="M230" s="11"/>
      <c r="N230" s="11"/>
      <c r="O230" s="11"/>
      <c r="P230" s="11"/>
      <c r="Q230" s="11"/>
      <c r="R230" s="11"/>
      <c r="S230" s="11"/>
      <c r="T230" s="11"/>
      <c r="U230" s="11"/>
      <c r="V230" s="11"/>
      <c r="W230" s="11"/>
      <c r="X230" s="11"/>
      <c r="Y230" s="11"/>
      <c r="Z230" s="11"/>
    </row>
    <row r="231" ht="12.75" customHeight="1">
      <c r="A231" s="13"/>
      <c r="B231" s="13"/>
      <c r="C231" s="13"/>
      <c r="D231" s="454"/>
      <c r="E231" s="455"/>
      <c r="F231" s="456"/>
      <c r="G231" s="95"/>
      <c r="H231" s="457"/>
      <c r="I231" s="11"/>
      <c r="J231" s="11"/>
      <c r="K231" s="11"/>
      <c r="L231" s="11"/>
      <c r="M231" s="11"/>
      <c r="N231" s="11"/>
      <c r="O231" s="11"/>
      <c r="P231" s="11"/>
      <c r="Q231" s="11"/>
      <c r="R231" s="11"/>
      <c r="S231" s="11"/>
      <c r="T231" s="11"/>
      <c r="U231" s="11"/>
      <c r="V231" s="11"/>
      <c r="W231" s="11"/>
      <c r="X231" s="11"/>
      <c r="Y231" s="11"/>
      <c r="Z231" s="11"/>
    </row>
    <row r="232" ht="12.75" customHeight="1">
      <c r="A232" s="13"/>
      <c r="B232" s="13"/>
      <c r="C232" s="13"/>
      <c r="D232" s="454"/>
      <c r="E232" s="455"/>
      <c r="F232" s="456"/>
      <c r="G232" s="95"/>
      <c r="H232" s="457"/>
      <c r="I232" s="11"/>
      <c r="J232" s="11"/>
      <c r="K232" s="11"/>
      <c r="L232" s="11"/>
      <c r="M232" s="11"/>
      <c r="N232" s="11"/>
      <c r="O232" s="11"/>
      <c r="P232" s="11"/>
      <c r="Q232" s="11"/>
      <c r="R232" s="11"/>
      <c r="S232" s="11"/>
      <c r="T232" s="11"/>
      <c r="U232" s="11"/>
      <c r="V232" s="11"/>
      <c r="W232" s="11"/>
      <c r="X232" s="11"/>
      <c r="Y232" s="11"/>
      <c r="Z232" s="11"/>
    </row>
    <row r="233" ht="12.75" customHeight="1">
      <c r="A233" s="13"/>
      <c r="B233" s="13"/>
      <c r="C233" s="13"/>
      <c r="D233" s="454"/>
      <c r="E233" s="455"/>
      <c r="F233" s="456"/>
      <c r="G233" s="95"/>
      <c r="H233" s="457"/>
      <c r="I233" s="11"/>
      <c r="J233" s="11"/>
      <c r="K233" s="11"/>
      <c r="L233" s="11"/>
      <c r="M233" s="11"/>
      <c r="N233" s="11"/>
      <c r="O233" s="11"/>
      <c r="P233" s="11"/>
      <c r="Q233" s="11"/>
      <c r="R233" s="11"/>
      <c r="S233" s="11"/>
      <c r="T233" s="11"/>
      <c r="U233" s="11"/>
      <c r="V233" s="11"/>
      <c r="W233" s="11"/>
      <c r="X233" s="11"/>
      <c r="Y233" s="11"/>
      <c r="Z233" s="11"/>
    </row>
    <row r="234" ht="12.75" customHeight="1">
      <c r="A234" s="13"/>
      <c r="B234" s="13"/>
      <c r="C234" s="13"/>
      <c r="D234" s="454"/>
      <c r="E234" s="455"/>
      <c r="F234" s="456"/>
      <c r="G234" s="95"/>
      <c r="H234" s="457"/>
      <c r="I234" s="11"/>
      <c r="J234" s="11"/>
      <c r="K234" s="11"/>
      <c r="L234" s="11"/>
      <c r="M234" s="11"/>
      <c r="N234" s="11"/>
      <c r="O234" s="11"/>
      <c r="P234" s="11"/>
      <c r="Q234" s="11"/>
      <c r="R234" s="11"/>
      <c r="S234" s="11"/>
      <c r="T234" s="11"/>
      <c r="U234" s="11"/>
      <c r="V234" s="11"/>
      <c r="W234" s="11"/>
      <c r="X234" s="11"/>
      <c r="Y234" s="11"/>
      <c r="Z234" s="11"/>
    </row>
    <row r="235" ht="12.75" customHeight="1">
      <c r="A235" s="13"/>
      <c r="B235" s="13"/>
      <c r="C235" s="13"/>
      <c r="D235" s="454"/>
      <c r="E235" s="455"/>
      <c r="F235" s="456"/>
      <c r="G235" s="95"/>
      <c r="H235" s="457"/>
      <c r="I235" s="11"/>
      <c r="J235" s="11"/>
      <c r="K235" s="11"/>
      <c r="L235" s="11"/>
      <c r="M235" s="11"/>
      <c r="N235" s="11"/>
      <c r="O235" s="11"/>
      <c r="P235" s="11"/>
      <c r="Q235" s="11"/>
      <c r="R235" s="11"/>
      <c r="S235" s="11"/>
      <c r="T235" s="11"/>
      <c r="U235" s="11"/>
      <c r="V235" s="11"/>
      <c r="W235" s="11"/>
      <c r="X235" s="11"/>
      <c r="Y235" s="11"/>
      <c r="Z235" s="11"/>
    </row>
    <row r="236" ht="12.75" customHeight="1">
      <c r="A236" s="13"/>
      <c r="B236" s="13"/>
      <c r="C236" s="13"/>
      <c r="D236" s="454"/>
      <c r="E236" s="455"/>
      <c r="F236" s="456"/>
      <c r="G236" s="95"/>
      <c r="H236" s="457"/>
      <c r="I236" s="11"/>
      <c r="J236" s="11"/>
      <c r="K236" s="11"/>
      <c r="L236" s="11"/>
      <c r="M236" s="11"/>
      <c r="N236" s="11"/>
      <c r="O236" s="11"/>
      <c r="P236" s="11"/>
      <c r="Q236" s="11"/>
      <c r="R236" s="11"/>
      <c r="S236" s="11"/>
      <c r="T236" s="11"/>
      <c r="U236" s="11"/>
      <c r="V236" s="11"/>
      <c r="W236" s="11"/>
      <c r="X236" s="11"/>
      <c r="Y236" s="11"/>
      <c r="Z236" s="11"/>
    </row>
    <row r="237" ht="12.75" customHeight="1">
      <c r="A237" s="13"/>
      <c r="B237" s="13"/>
      <c r="C237" s="13"/>
      <c r="D237" s="454"/>
      <c r="E237" s="455"/>
      <c r="F237" s="456"/>
      <c r="G237" s="95"/>
      <c r="H237" s="457"/>
      <c r="I237" s="11"/>
      <c r="J237" s="11"/>
      <c r="K237" s="11"/>
      <c r="L237" s="11"/>
      <c r="M237" s="11"/>
      <c r="N237" s="11"/>
      <c r="O237" s="11"/>
      <c r="P237" s="11"/>
      <c r="Q237" s="11"/>
      <c r="R237" s="11"/>
      <c r="S237" s="11"/>
      <c r="T237" s="11"/>
      <c r="U237" s="11"/>
      <c r="V237" s="11"/>
      <c r="W237" s="11"/>
      <c r="X237" s="11"/>
      <c r="Y237" s="11"/>
      <c r="Z237" s="11"/>
    </row>
    <row r="238" ht="12.75" customHeight="1">
      <c r="A238" s="13"/>
      <c r="B238" s="13"/>
      <c r="C238" s="13"/>
      <c r="D238" s="454"/>
      <c r="E238" s="455"/>
      <c r="F238" s="456"/>
      <c r="G238" s="95"/>
      <c r="H238" s="457"/>
      <c r="I238" s="11"/>
      <c r="J238" s="11"/>
      <c r="K238" s="11"/>
      <c r="L238" s="11"/>
      <c r="M238" s="11"/>
      <c r="N238" s="11"/>
      <c r="O238" s="11"/>
      <c r="P238" s="11"/>
      <c r="Q238" s="11"/>
      <c r="R238" s="11"/>
      <c r="S238" s="11"/>
      <c r="T238" s="11"/>
      <c r="U238" s="11"/>
      <c r="V238" s="11"/>
      <c r="W238" s="11"/>
      <c r="X238" s="11"/>
      <c r="Y238" s="11"/>
      <c r="Z238" s="11"/>
    </row>
    <row r="239" ht="12.75" customHeight="1">
      <c r="A239" s="13"/>
      <c r="B239" s="13"/>
      <c r="C239" s="13"/>
      <c r="D239" s="454"/>
      <c r="E239" s="455"/>
      <c r="F239" s="456"/>
      <c r="G239" s="95"/>
      <c r="H239" s="457"/>
      <c r="I239" s="11"/>
      <c r="J239" s="11"/>
      <c r="K239" s="11"/>
      <c r="L239" s="11"/>
      <c r="M239" s="11"/>
      <c r="N239" s="11"/>
      <c r="O239" s="11"/>
      <c r="P239" s="11"/>
      <c r="Q239" s="11"/>
      <c r="R239" s="11"/>
      <c r="S239" s="11"/>
      <c r="T239" s="11"/>
      <c r="U239" s="11"/>
      <c r="V239" s="11"/>
      <c r="W239" s="11"/>
      <c r="X239" s="11"/>
      <c r="Y239" s="11"/>
      <c r="Z239" s="11"/>
    </row>
    <row r="240" ht="12.75" customHeight="1">
      <c r="A240" s="13"/>
      <c r="B240" s="13"/>
      <c r="C240" s="13"/>
      <c r="D240" s="454"/>
      <c r="E240" s="455"/>
      <c r="F240" s="456"/>
      <c r="G240" s="95"/>
      <c r="H240" s="457"/>
      <c r="I240" s="11"/>
      <c r="J240" s="11"/>
      <c r="K240" s="11"/>
      <c r="L240" s="11"/>
      <c r="M240" s="11"/>
      <c r="N240" s="11"/>
      <c r="O240" s="11"/>
      <c r="P240" s="11"/>
      <c r="Q240" s="11"/>
      <c r="R240" s="11"/>
      <c r="S240" s="11"/>
      <c r="T240" s="11"/>
      <c r="U240" s="11"/>
      <c r="V240" s="11"/>
      <c r="W240" s="11"/>
      <c r="X240" s="11"/>
      <c r="Y240" s="11"/>
      <c r="Z240" s="11"/>
    </row>
    <row r="241" ht="12.75" customHeight="1">
      <c r="A241" s="13"/>
      <c r="B241" s="13"/>
      <c r="C241" s="13"/>
      <c r="D241" s="454"/>
      <c r="E241" s="455"/>
      <c r="F241" s="456"/>
      <c r="G241" s="95"/>
      <c r="H241" s="457"/>
      <c r="I241" s="11"/>
      <c r="J241" s="11"/>
      <c r="K241" s="11"/>
      <c r="L241" s="11"/>
      <c r="M241" s="11"/>
      <c r="N241" s="11"/>
      <c r="O241" s="11"/>
      <c r="P241" s="11"/>
      <c r="Q241" s="11"/>
      <c r="R241" s="11"/>
      <c r="S241" s="11"/>
      <c r="T241" s="11"/>
      <c r="U241" s="11"/>
      <c r="V241" s="11"/>
      <c r="W241" s="11"/>
      <c r="X241" s="11"/>
      <c r="Y241" s="11"/>
      <c r="Z241" s="11"/>
    </row>
    <row r="242" ht="12.75" customHeight="1">
      <c r="A242" s="13"/>
      <c r="B242" s="13"/>
      <c r="C242" s="13"/>
      <c r="D242" s="454"/>
      <c r="E242" s="455"/>
      <c r="F242" s="456"/>
      <c r="G242" s="95"/>
      <c r="H242" s="457"/>
      <c r="I242" s="11"/>
      <c r="J242" s="11"/>
      <c r="K242" s="11"/>
      <c r="L242" s="11"/>
      <c r="M242" s="11"/>
      <c r="N242" s="11"/>
      <c r="O242" s="11"/>
      <c r="P242" s="11"/>
      <c r="Q242" s="11"/>
      <c r="R242" s="11"/>
      <c r="S242" s="11"/>
      <c r="T242" s="11"/>
      <c r="U242" s="11"/>
      <c r="V242" s="11"/>
      <c r="W242" s="11"/>
      <c r="X242" s="11"/>
      <c r="Y242" s="11"/>
      <c r="Z242" s="11"/>
    </row>
    <row r="243" ht="12.75" customHeight="1">
      <c r="A243" s="13"/>
      <c r="B243" s="13"/>
      <c r="C243" s="13"/>
      <c r="D243" s="454"/>
      <c r="E243" s="455"/>
      <c r="F243" s="456"/>
      <c r="G243" s="95"/>
      <c r="H243" s="457"/>
      <c r="I243" s="11"/>
      <c r="J243" s="11"/>
      <c r="K243" s="11"/>
      <c r="L243" s="11"/>
      <c r="M243" s="11"/>
      <c r="N243" s="11"/>
      <c r="O243" s="11"/>
      <c r="P243" s="11"/>
      <c r="Q243" s="11"/>
      <c r="R243" s="11"/>
      <c r="S243" s="11"/>
      <c r="T243" s="11"/>
      <c r="U243" s="11"/>
      <c r="V243" s="11"/>
      <c r="W243" s="11"/>
      <c r="X243" s="11"/>
      <c r="Y243" s="11"/>
      <c r="Z243" s="11"/>
    </row>
    <row r="244" ht="12.75" customHeight="1">
      <c r="A244" s="13"/>
      <c r="B244" s="13"/>
      <c r="C244" s="13"/>
      <c r="D244" s="454"/>
      <c r="E244" s="455"/>
      <c r="F244" s="456"/>
      <c r="G244" s="95"/>
      <c r="H244" s="457"/>
      <c r="I244" s="11"/>
      <c r="J244" s="11"/>
      <c r="K244" s="11"/>
      <c r="L244" s="11"/>
      <c r="M244" s="11"/>
      <c r="N244" s="11"/>
      <c r="O244" s="11"/>
      <c r="P244" s="11"/>
      <c r="Q244" s="11"/>
      <c r="R244" s="11"/>
      <c r="S244" s="11"/>
      <c r="T244" s="11"/>
      <c r="U244" s="11"/>
      <c r="V244" s="11"/>
      <c r="W244" s="11"/>
      <c r="X244" s="11"/>
      <c r="Y244" s="11"/>
      <c r="Z244" s="11"/>
    </row>
    <row r="245" ht="12.75" customHeight="1">
      <c r="A245" s="13"/>
      <c r="B245" s="13"/>
      <c r="C245" s="13"/>
      <c r="D245" s="454"/>
      <c r="E245" s="455"/>
      <c r="F245" s="456"/>
      <c r="G245" s="95"/>
      <c r="H245" s="457"/>
      <c r="I245" s="11"/>
      <c r="J245" s="11"/>
      <c r="K245" s="11"/>
      <c r="L245" s="11"/>
      <c r="M245" s="11"/>
      <c r="N245" s="11"/>
      <c r="O245" s="11"/>
      <c r="P245" s="11"/>
      <c r="Q245" s="11"/>
      <c r="R245" s="11"/>
      <c r="S245" s="11"/>
      <c r="T245" s="11"/>
      <c r="U245" s="11"/>
      <c r="V245" s="11"/>
      <c r="W245" s="11"/>
      <c r="X245" s="11"/>
      <c r="Y245" s="11"/>
      <c r="Z245" s="11"/>
    </row>
    <row r="246" ht="12.75" customHeight="1">
      <c r="A246" s="13"/>
      <c r="B246" s="13"/>
      <c r="C246" s="13"/>
      <c r="D246" s="454"/>
      <c r="E246" s="455"/>
      <c r="F246" s="456"/>
      <c r="G246" s="95"/>
      <c r="H246" s="457"/>
      <c r="I246" s="11"/>
      <c r="J246" s="11"/>
      <c r="K246" s="11"/>
      <c r="L246" s="11"/>
      <c r="M246" s="11"/>
      <c r="N246" s="11"/>
      <c r="O246" s="11"/>
      <c r="P246" s="11"/>
      <c r="Q246" s="11"/>
      <c r="R246" s="11"/>
      <c r="S246" s="11"/>
      <c r="T246" s="11"/>
      <c r="U246" s="11"/>
      <c r="V246" s="11"/>
      <c r="W246" s="11"/>
      <c r="X246" s="11"/>
      <c r="Y246" s="11"/>
      <c r="Z246" s="11"/>
    </row>
    <row r="247" ht="12.75" customHeight="1">
      <c r="A247" s="13"/>
      <c r="B247" s="13"/>
      <c r="C247" s="13"/>
      <c r="D247" s="454"/>
      <c r="E247" s="455"/>
      <c r="F247" s="456"/>
      <c r="G247" s="95"/>
      <c r="H247" s="457"/>
      <c r="I247" s="11"/>
      <c r="J247" s="11"/>
      <c r="K247" s="11"/>
      <c r="L247" s="11"/>
      <c r="M247" s="11"/>
      <c r="N247" s="11"/>
      <c r="O247" s="11"/>
      <c r="P247" s="11"/>
      <c r="Q247" s="11"/>
      <c r="R247" s="11"/>
      <c r="S247" s="11"/>
      <c r="T247" s="11"/>
      <c r="U247" s="11"/>
      <c r="V247" s="11"/>
      <c r="W247" s="11"/>
      <c r="X247" s="11"/>
      <c r="Y247" s="11"/>
      <c r="Z247" s="11"/>
    </row>
    <row r="248" ht="12.75" customHeight="1">
      <c r="A248" s="13"/>
      <c r="B248" s="13"/>
      <c r="C248" s="13"/>
      <c r="D248" s="454"/>
      <c r="E248" s="455"/>
      <c r="F248" s="456"/>
      <c r="G248" s="95"/>
      <c r="H248" s="457"/>
      <c r="I248" s="11"/>
      <c r="J248" s="11"/>
      <c r="K248" s="11"/>
      <c r="L248" s="11"/>
      <c r="M248" s="11"/>
      <c r="N248" s="11"/>
      <c r="O248" s="11"/>
      <c r="P248" s="11"/>
      <c r="Q248" s="11"/>
      <c r="R248" s="11"/>
      <c r="S248" s="11"/>
      <c r="T248" s="11"/>
      <c r="U248" s="11"/>
      <c r="V248" s="11"/>
      <c r="W248" s="11"/>
      <c r="X248" s="11"/>
      <c r="Y248" s="11"/>
      <c r="Z248" s="11"/>
    </row>
    <row r="249" ht="12.75" customHeight="1">
      <c r="A249" s="13"/>
      <c r="B249" s="13"/>
      <c r="C249" s="13"/>
      <c r="D249" s="454"/>
      <c r="E249" s="455"/>
      <c r="F249" s="456"/>
      <c r="G249" s="95"/>
      <c r="H249" s="457"/>
      <c r="I249" s="11"/>
      <c r="J249" s="11"/>
      <c r="K249" s="11"/>
      <c r="L249" s="11"/>
      <c r="M249" s="11"/>
      <c r="N249" s="11"/>
      <c r="O249" s="11"/>
      <c r="P249" s="11"/>
      <c r="Q249" s="11"/>
      <c r="R249" s="11"/>
      <c r="S249" s="11"/>
      <c r="T249" s="11"/>
      <c r="U249" s="11"/>
      <c r="V249" s="11"/>
      <c r="W249" s="11"/>
      <c r="X249" s="11"/>
      <c r="Y249" s="11"/>
      <c r="Z249" s="11"/>
    </row>
    <row r="250" ht="12.75" customHeight="1">
      <c r="A250" s="13"/>
      <c r="B250" s="13"/>
      <c r="C250" s="13"/>
      <c r="D250" s="454"/>
      <c r="E250" s="455"/>
      <c r="F250" s="456"/>
      <c r="G250" s="95"/>
      <c r="H250" s="457"/>
      <c r="I250" s="11"/>
      <c r="J250" s="11"/>
      <c r="K250" s="11"/>
      <c r="L250" s="11"/>
      <c r="M250" s="11"/>
      <c r="N250" s="11"/>
      <c r="O250" s="11"/>
      <c r="P250" s="11"/>
      <c r="Q250" s="11"/>
      <c r="R250" s="11"/>
      <c r="S250" s="11"/>
      <c r="T250" s="11"/>
      <c r="U250" s="11"/>
      <c r="V250" s="11"/>
      <c r="W250" s="11"/>
      <c r="X250" s="11"/>
      <c r="Y250" s="11"/>
      <c r="Z250" s="11"/>
    </row>
    <row r="251" ht="12.75" customHeight="1">
      <c r="A251" s="13"/>
      <c r="B251" s="13"/>
      <c r="C251" s="13"/>
      <c r="D251" s="454"/>
      <c r="E251" s="455"/>
      <c r="F251" s="456"/>
      <c r="G251" s="95"/>
      <c r="H251" s="457"/>
      <c r="I251" s="11"/>
      <c r="J251" s="11"/>
      <c r="K251" s="11"/>
      <c r="L251" s="11"/>
      <c r="M251" s="11"/>
      <c r="N251" s="11"/>
      <c r="O251" s="11"/>
      <c r="P251" s="11"/>
      <c r="Q251" s="11"/>
      <c r="R251" s="11"/>
      <c r="S251" s="11"/>
      <c r="T251" s="11"/>
      <c r="U251" s="11"/>
      <c r="V251" s="11"/>
      <c r="W251" s="11"/>
      <c r="X251" s="11"/>
      <c r="Y251" s="11"/>
      <c r="Z251" s="11"/>
    </row>
    <row r="252" ht="12.75" customHeight="1">
      <c r="A252" s="13"/>
      <c r="B252" s="13"/>
      <c r="C252" s="13"/>
      <c r="D252" s="454"/>
      <c r="E252" s="455"/>
      <c r="F252" s="456"/>
      <c r="G252" s="95"/>
      <c r="H252" s="457"/>
      <c r="I252" s="11"/>
      <c r="J252" s="11"/>
      <c r="K252" s="11"/>
      <c r="L252" s="11"/>
      <c r="M252" s="11"/>
      <c r="N252" s="11"/>
      <c r="O252" s="11"/>
      <c r="P252" s="11"/>
      <c r="Q252" s="11"/>
      <c r="R252" s="11"/>
      <c r="S252" s="11"/>
      <c r="T252" s="11"/>
      <c r="U252" s="11"/>
      <c r="V252" s="11"/>
      <c r="W252" s="11"/>
      <c r="X252" s="11"/>
      <c r="Y252" s="11"/>
      <c r="Z252" s="11"/>
    </row>
    <row r="253" ht="12.75" customHeight="1">
      <c r="A253" s="13"/>
      <c r="B253" s="13"/>
      <c r="C253" s="13"/>
      <c r="D253" s="454"/>
      <c r="E253" s="455"/>
      <c r="F253" s="456"/>
      <c r="G253" s="95"/>
      <c r="H253" s="457"/>
      <c r="I253" s="11"/>
      <c r="J253" s="11"/>
      <c r="K253" s="11"/>
      <c r="L253" s="11"/>
      <c r="M253" s="11"/>
      <c r="N253" s="11"/>
      <c r="O253" s="11"/>
      <c r="P253" s="11"/>
      <c r="Q253" s="11"/>
      <c r="R253" s="11"/>
      <c r="S253" s="11"/>
      <c r="T253" s="11"/>
      <c r="U253" s="11"/>
      <c r="V253" s="11"/>
      <c r="W253" s="11"/>
      <c r="X253" s="11"/>
      <c r="Y253" s="11"/>
      <c r="Z253" s="11"/>
    </row>
    <row r="254" ht="12.75" customHeight="1">
      <c r="A254" s="13"/>
      <c r="B254" s="13"/>
      <c r="C254" s="13"/>
      <c r="D254" s="454"/>
      <c r="E254" s="455"/>
      <c r="F254" s="456"/>
      <c r="G254" s="95"/>
      <c r="H254" s="457"/>
      <c r="I254" s="11"/>
      <c r="J254" s="11"/>
      <c r="K254" s="11"/>
      <c r="L254" s="11"/>
      <c r="M254" s="11"/>
      <c r="N254" s="11"/>
      <c r="O254" s="11"/>
      <c r="P254" s="11"/>
      <c r="Q254" s="11"/>
      <c r="R254" s="11"/>
      <c r="S254" s="11"/>
      <c r="T254" s="11"/>
      <c r="U254" s="11"/>
      <c r="V254" s="11"/>
      <c r="W254" s="11"/>
      <c r="X254" s="11"/>
      <c r="Y254" s="11"/>
      <c r="Z254" s="11"/>
    </row>
    <row r="255" ht="12.75" customHeight="1">
      <c r="A255" s="13"/>
      <c r="B255" s="13"/>
      <c r="C255" s="13"/>
      <c r="D255" s="454"/>
      <c r="E255" s="455"/>
      <c r="F255" s="456"/>
      <c r="G255" s="95"/>
      <c r="H255" s="457"/>
      <c r="I255" s="11"/>
      <c r="J255" s="11"/>
      <c r="K255" s="11"/>
      <c r="L255" s="11"/>
      <c r="M255" s="11"/>
      <c r="N255" s="11"/>
      <c r="O255" s="11"/>
      <c r="P255" s="11"/>
      <c r="Q255" s="11"/>
      <c r="R255" s="11"/>
      <c r="S255" s="11"/>
      <c r="T255" s="11"/>
      <c r="U255" s="11"/>
      <c r="V255" s="11"/>
      <c r="W255" s="11"/>
      <c r="X255" s="11"/>
      <c r="Y255" s="11"/>
      <c r="Z255" s="11"/>
    </row>
    <row r="256" ht="12.75" customHeight="1">
      <c r="A256" s="13"/>
      <c r="B256" s="13"/>
      <c r="C256" s="13"/>
      <c r="D256" s="454"/>
      <c r="E256" s="455"/>
      <c r="F256" s="456"/>
      <c r="G256" s="95"/>
      <c r="H256" s="457"/>
      <c r="I256" s="11"/>
      <c r="J256" s="11"/>
      <c r="K256" s="11"/>
      <c r="L256" s="11"/>
      <c r="M256" s="11"/>
      <c r="N256" s="11"/>
      <c r="O256" s="11"/>
      <c r="P256" s="11"/>
      <c r="Q256" s="11"/>
      <c r="R256" s="11"/>
      <c r="S256" s="11"/>
      <c r="T256" s="11"/>
      <c r="U256" s="11"/>
      <c r="V256" s="11"/>
      <c r="W256" s="11"/>
      <c r="X256" s="11"/>
      <c r="Y256" s="11"/>
      <c r="Z256" s="11"/>
    </row>
    <row r="257" ht="12.75" customHeight="1">
      <c r="A257" s="13"/>
      <c r="B257" s="13"/>
      <c r="C257" s="13"/>
      <c r="D257" s="454"/>
      <c r="E257" s="455"/>
      <c r="F257" s="456"/>
      <c r="G257" s="95"/>
      <c r="H257" s="457"/>
      <c r="I257" s="11"/>
      <c r="J257" s="11"/>
      <c r="K257" s="11"/>
      <c r="L257" s="11"/>
      <c r="M257" s="11"/>
      <c r="N257" s="11"/>
      <c r="O257" s="11"/>
      <c r="P257" s="11"/>
      <c r="Q257" s="11"/>
      <c r="R257" s="11"/>
      <c r="S257" s="11"/>
      <c r="T257" s="11"/>
      <c r="U257" s="11"/>
      <c r="V257" s="11"/>
      <c r="W257" s="11"/>
      <c r="X257" s="11"/>
      <c r="Y257" s="11"/>
      <c r="Z257" s="11"/>
    </row>
    <row r="258" ht="12.75" customHeight="1">
      <c r="A258" s="13"/>
      <c r="B258" s="13"/>
      <c r="C258" s="13"/>
      <c r="D258" s="454"/>
      <c r="E258" s="455"/>
      <c r="F258" s="456"/>
      <c r="G258" s="95"/>
      <c r="H258" s="457"/>
      <c r="I258" s="11"/>
      <c r="J258" s="11"/>
      <c r="K258" s="11"/>
      <c r="L258" s="11"/>
      <c r="M258" s="11"/>
      <c r="N258" s="11"/>
      <c r="O258" s="11"/>
      <c r="P258" s="11"/>
      <c r="Q258" s="11"/>
      <c r="R258" s="11"/>
      <c r="S258" s="11"/>
      <c r="T258" s="11"/>
      <c r="U258" s="11"/>
      <c r="V258" s="11"/>
      <c r="W258" s="11"/>
      <c r="X258" s="11"/>
      <c r="Y258" s="11"/>
      <c r="Z258" s="11"/>
    </row>
    <row r="259" ht="12.75" customHeight="1">
      <c r="A259" s="13"/>
      <c r="B259" s="13"/>
      <c r="C259" s="13"/>
      <c r="D259" s="454"/>
      <c r="E259" s="455"/>
      <c r="F259" s="456"/>
      <c r="G259" s="95"/>
      <c r="H259" s="457"/>
      <c r="I259" s="11"/>
      <c r="J259" s="11"/>
      <c r="K259" s="11"/>
      <c r="L259" s="11"/>
      <c r="M259" s="11"/>
      <c r="N259" s="11"/>
      <c r="O259" s="11"/>
      <c r="P259" s="11"/>
      <c r="Q259" s="11"/>
      <c r="R259" s="11"/>
      <c r="S259" s="11"/>
      <c r="T259" s="11"/>
      <c r="U259" s="11"/>
      <c r="V259" s="11"/>
      <c r="W259" s="11"/>
      <c r="X259" s="11"/>
      <c r="Y259" s="11"/>
      <c r="Z259" s="11"/>
    </row>
    <row r="260" ht="12.75" customHeight="1">
      <c r="A260" s="13"/>
      <c r="B260" s="13"/>
      <c r="C260" s="13"/>
      <c r="D260" s="454"/>
      <c r="E260" s="455"/>
      <c r="F260" s="456"/>
      <c r="G260" s="95"/>
      <c r="H260" s="457"/>
      <c r="I260" s="11"/>
      <c r="J260" s="11"/>
      <c r="K260" s="11"/>
      <c r="L260" s="11"/>
      <c r="M260" s="11"/>
      <c r="N260" s="11"/>
      <c r="O260" s="11"/>
      <c r="P260" s="11"/>
      <c r="Q260" s="11"/>
      <c r="R260" s="11"/>
      <c r="S260" s="11"/>
      <c r="T260" s="11"/>
      <c r="U260" s="11"/>
      <c r="V260" s="11"/>
      <c r="W260" s="11"/>
      <c r="X260" s="11"/>
      <c r="Y260" s="11"/>
      <c r="Z260" s="11"/>
    </row>
    <row r="261" ht="12.75" customHeight="1">
      <c r="A261" s="13"/>
      <c r="B261" s="13"/>
      <c r="C261" s="13"/>
      <c r="D261" s="454"/>
      <c r="E261" s="455"/>
      <c r="F261" s="456"/>
      <c r="G261" s="95"/>
      <c r="H261" s="457"/>
      <c r="I261" s="11"/>
      <c r="J261" s="11"/>
      <c r="K261" s="11"/>
      <c r="L261" s="11"/>
      <c r="M261" s="11"/>
      <c r="N261" s="11"/>
      <c r="O261" s="11"/>
      <c r="P261" s="11"/>
      <c r="Q261" s="11"/>
      <c r="R261" s="11"/>
      <c r="S261" s="11"/>
      <c r="T261" s="11"/>
      <c r="U261" s="11"/>
      <c r="V261" s="11"/>
      <c r="W261" s="11"/>
      <c r="X261" s="11"/>
      <c r="Y261" s="11"/>
      <c r="Z261" s="11"/>
    </row>
    <row r="262" ht="12.75" customHeight="1">
      <c r="A262" s="13"/>
      <c r="B262" s="13"/>
      <c r="C262" s="13"/>
      <c r="D262" s="454"/>
      <c r="E262" s="455"/>
      <c r="F262" s="456"/>
      <c r="G262" s="95"/>
      <c r="H262" s="457"/>
      <c r="I262" s="11"/>
      <c r="J262" s="11"/>
      <c r="K262" s="11"/>
      <c r="L262" s="11"/>
      <c r="M262" s="11"/>
      <c r="N262" s="11"/>
      <c r="O262" s="11"/>
      <c r="P262" s="11"/>
      <c r="Q262" s="11"/>
      <c r="R262" s="11"/>
      <c r="S262" s="11"/>
      <c r="T262" s="11"/>
      <c r="U262" s="11"/>
      <c r="V262" s="11"/>
      <c r="W262" s="11"/>
      <c r="X262" s="11"/>
      <c r="Y262" s="11"/>
      <c r="Z262" s="11"/>
    </row>
    <row r="263" ht="12.75" customHeight="1">
      <c r="A263" s="13"/>
      <c r="B263" s="13"/>
      <c r="C263" s="13"/>
      <c r="D263" s="454"/>
      <c r="E263" s="455"/>
      <c r="F263" s="456"/>
      <c r="G263" s="95"/>
      <c r="H263" s="457"/>
      <c r="I263" s="11"/>
      <c r="J263" s="11"/>
      <c r="K263" s="11"/>
      <c r="L263" s="11"/>
      <c r="M263" s="11"/>
      <c r="N263" s="11"/>
      <c r="O263" s="11"/>
      <c r="P263" s="11"/>
      <c r="Q263" s="11"/>
      <c r="R263" s="11"/>
      <c r="S263" s="11"/>
      <c r="T263" s="11"/>
      <c r="U263" s="11"/>
      <c r="V263" s="11"/>
      <c r="W263" s="11"/>
      <c r="X263" s="11"/>
      <c r="Y263" s="11"/>
      <c r="Z263" s="11"/>
    </row>
    <row r="264" ht="12.75" customHeight="1">
      <c r="A264" s="13"/>
      <c r="B264" s="13"/>
      <c r="C264" s="13"/>
      <c r="D264" s="454"/>
      <c r="E264" s="455"/>
      <c r="F264" s="456"/>
      <c r="G264" s="95"/>
      <c r="H264" s="457"/>
      <c r="I264" s="11"/>
      <c r="J264" s="11"/>
      <c r="K264" s="11"/>
      <c r="L264" s="11"/>
      <c r="M264" s="11"/>
      <c r="N264" s="11"/>
      <c r="O264" s="11"/>
      <c r="P264" s="11"/>
      <c r="Q264" s="11"/>
      <c r="R264" s="11"/>
      <c r="S264" s="11"/>
      <c r="T264" s="11"/>
      <c r="U264" s="11"/>
      <c r="V264" s="11"/>
      <c r="W264" s="11"/>
      <c r="X264" s="11"/>
      <c r="Y264" s="11"/>
      <c r="Z264" s="11"/>
    </row>
    <row r="265" ht="12.75" customHeight="1">
      <c r="A265" s="13"/>
      <c r="B265" s="13"/>
      <c r="C265" s="13"/>
      <c r="D265" s="454"/>
      <c r="E265" s="455"/>
      <c r="F265" s="456"/>
      <c r="G265" s="95"/>
      <c r="H265" s="457"/>
      <c r="I265" s="11"/>
      <c r="J265" s="11"/>
      <c r="K265" s="11"/>
      <c r="L265" s="11"/>
      <c r="M265" s="11"/>
      <c r="N265" s="11"/>
      <c r="O265" s="11"/>
      <c r="P265" s="11"/>
      <c r="Q265" s="11"/>
      <c r="R265" s="11"/>
      <c r="S265" s="11"/>
      <c r="T265" s="11"/>
      <c r="U265" s="11"/>
      <c r="V265" s="11"/>
      <c r="W265" s="11"/>
      <c r="X265" s="11"/>
      <c r="Y265" s="11"/>
      <c r="Z265" s="11"/>
    </row>
    <row r="266" ht="12.75" customHeight="1">
      <c r="A266" s="13"/>
      <c r="B266" s="13"/>
      <c r="C266" s="13"/>
      <c r="D266" s="454"/>
      <c r="E266" s="455"/>
      <c r="F266" s="456"/>
      <c r="G266" s="95"/>
      <c r="H266" s="457"/>
      <c r="I266" s="11"/>
      <c r="J266" s="11"/>
      <c r="K266" s="11"/>
      <c r="L266" s="11"/>
      <c r="M266" s="11"/>
      <c r="N266" s="11"/>
      <c r="O266" s="11"/>
      <c r="P266" s="11"/>
      <c r="Q266" s="11"/>
      <c r="R266" s="11"/>
      <c r="S266" s="11"/>
      <c r="T266" s="11"/>
      <c r="U266" s="11"/>
      <c r="V266" s="11"/>
      <c r="W266" s="11"/>
      <c r="X266" s="11"/>
      <c r="Y266" s="11"/>
      <c r="Z266" s="11"/>
    </row>
    <row r="267" ht="12.75" customHeight="1">
      <c r="A267" s="13"/>
      <c r="B267" s="13"/>
      <c r="C267" s="13"/>
      <c r="D267" s="454"/>
      <c r="E267" s="455"/>
      <c r="F267" s="456"/>
      <c r="G267" s="95"/>
      <c r="H267" s="457"/>
      <c r="I267" s="11"/>
      <c r="J267" s="11"/>
      <c r="K267" s="11"/>
      <c r="L267" s="11"/>
      <c r="M267" s="11"/>
      <c r="N267" s="11"/>
      <c r="O267" s="11"/>
      <c r="P267" s="11"/>
      <c r="Q267" s="11"/>
      <c r="R267" s="11"/>
      <c r="S267" s="11"/>
      <c r="T267" s="11"/>
      <c r="U267" s="11"/>
      <c r="V267" s="11"/>
      <c r="W267" s="11"/>
      <c r="X267" s="11"/>
      <c r="Y267" s="11"/>
      <c r="Z267" s="11"/>
    </row>
    <row r="268" ht="12.75" customHeight="1">
      <c r="A268" s="13"/>
      <c r="B268" s="13"/>
      <c r="C268" s="13"/>
      <c r="D268" s="454"/>
      <c r="E268" s="455"/>
      <c r="F268" s="456"/>
      <c r="G268" s="95"/>
      <c r="H268" s="457"/>
      <c r="I268" s="11"/>
      <c r="J268" s="11"/>
      <c r="K268" s="11"/>
      <c r="L268" s="11"/>
      <c r="M268" s="11"/>
      <c r="N268" s="11"/>
      <c r="O268" s="11"/>
      <c r="P268" s="11"/>
      <c r="Q268" s="11"/>
      <c r="R268" s="11"/>
      <c r="S268" s="11"/>
      <c r="T268" s="11"/>
      <c r="U268" s="11"/>
      <c r="V268" s="11"/>
      <c r="W268" s="11"/>
      <c r="X268" s="11"/>
      <c r="Y268" s="11"/>
      <c r="Z268" s="11"/>
    </row>
    <row r="269" ht="12.75" customHeight="1">
      <c r="A269" s="13"/>
      <c r="B269" s="13"/>
      <c r="C269" s="13"/>
      <c r="D269" s="454"/>
      <c r="E269" s="455"/>
      <c r="F269" s="456"/>
      <c r="G269" s="95"/>
      <c r="H269" s="457"/>
      <c r="I269" s="11"/>
      <c r="J269" s="11"/>
      <c r="K269" s="11"/>
      <c r="L269" s="11"/>
      <c r="M269" s="11"/>
      <c r="N269" s="11"/>
      <c r="O269" s="11"/>
      <c r="P269" s="11"/>
      <c r="Q269" s="11"/>
      <c r="R269" s="11"/>
      <c r="S269" s="11"/>
      <c r="T269" s="11"/>
      <c r="U269" s="11"/>
      <c r="V269" s="11"/>
      <c r="W269" s="11"/>
      <c r="X269" s="11"/>
      <c r="Y269" s="11"/>
      <c r="Z269" s="11"/>
    </row>
    <row r="270" ht="12.75" customHeight="1">
      <c r="A270" s="13"/>
      <c r="B270" s="13"/>
      <c r="C270" s="13"/>
      <c r="D270" s="454"/>
      <c r="E270" s="455"/>
      <c r="F270" s="456"/>
      <c r="G270" s="95"/>
      <c r="H270" s="457"/>
      <c r="I270" s="11"/>
      <c r="J270" s="11"/>
      <c r="K270" s="11"/>
      <c r="L270" s="11"/>
      <c r="M270" s="11"/>
      <c r="N270" s="11"/>
      <c r="O270" s="11"/>
      <c r="P270" s="11"/>
      <c r="Q270" s="11"/>
      <c r="R270" s="11"/>
      <c r="S270" s="11"/>
      <c r="T270" s="11"/>
      <c r="U270" s="11"/>
      <c r="V270" s="11"/>
      <c r="W270" s="11"/>
      <c r="X270" s="11"/>
      <c r="Y270" s="11"/>
      <c r="Z270" s="11"/>
    </row>
    <row r="271" ht="12.75" customHeight="1">
      <c r="A271" s="13"/>
      <c r="B271" s="13"/>
      <c r="C271" s="13"/>
      <c r="D271" s="454"/>
      <c r="E271" s="455"/>
      <c r="F271" s="456"/>
      <c r="G271" s="95"/>
      <c r="H271" s="457"/>
      <c r="I271" s="11"/>
      <c r="J271" s="11"/>
      <c r="K271" s="11"/>
      <c r="L271" s="11"/>
      <c r="M271" s="11"/>
      <c r="N271" s="11"/>
      <c r="O271" s="11"/>
      <c r="P271" s="11"/>
      <c r="Q271" s="11"/>
      <c r="R271" s="11"/>
      <c r="S271" s="11"/>
      <c r="T271" s="11"/>
      <c r="U271" s="11"/>
      <c r="V271" s="11"/>
      <c r="W271" s="11"/>
      <c r="X271" s="11"/>
      <c r="Y271" s="11"/>
      <c r="Z271" s="11"/>
    </row>
    <row r="272" ht="12.75" customHeight="1">
      <c r="A272" s="13"/>
      <c r="B272" s="13"/>
      <c r="C272" s="13"/>
      <c r="D272" s="454"/>
      <c r="E272" s="455"/>
      <c r="F272" s="456"/>
      <c r="G272" s="95"/>
      <c r="H272" s="457"/>
      <c r="I272" s="11"/>
      <c r="J272" s="11"/>
      <c r="K272" s="11"/>
      <c r="L272" s="11"/>
      <c r="M272" s="11"/>
      <c r="N272" s="11"/>
      <c r="O272" s="11"/>
      <c r="P272" s="11"/>
      <c r="Q272" s="11"/>
      <c r="R272" s="11"/>
      <c r="S272" s="11"/>
      <c r="T272" s="11"/>
      <c r="U272" s="11"/>
      <c r="V272" s="11"/>
      <c r="W272" s="11"/>
      <c r="X272" s="11"/>
      <c r="Y272" s="11"/>
      <c r="Z272" s="11"/>
    </row>
    <row r="273" ht="12.75" customHeight="1">
      <c r="A273" s="13"/>
      <c r="B273" s="13"/>
      <c r="C273" s="13"/>
      <c r="D273" s="454"/>
      <c r="E273" s="455"/>
      <c r="F273" s="456"/>
      <c r="G273" s="95"/>
      <c r="H273" s="457"/>
      <c r="I273" s="11"/>
      <c r="J273" s="11"/>
      <c r="K273" s="11"/>
      <c r="L273" s="11"/>
      <c r="M273" s="11"/>
      <c r="N273" s="11"/>
      <c r="O273" s="11"/>
      <c r="P273" s="11"/>
      <c r="Q273" s="11"/>
      <c r="R273" s="11"/>
      <c r="S273" s="11"/>
      <c r="T273" s="11"/>
      <c r="U273" s="11"/>
      <c r="V273" s="11"/>
      <c r="W273" s="11"/>
      <c r="X273" s="11"/>
      <c r="Y273" s="11"/>
      <c r="Z273" s="11"/>
    </row>
    <row r="274" ht="12.75" customHeight="1">
      <c r="A274" s="13"/>
      <c r="B274" s="13"/>
      <c r="C274" s="13"/>
      <c r="D274" s="454"/>
      <c r="E274" s="455"/>
      <c r="F274" s="456"/>
      <c r="G274" s="95"/>
      <c r="H274" s="457"/>
      <c r="I274" s="11"/>
      <c r="J274" s="11"/>
      <c r="K274" s="11"/>
      <c r="L274" s="11"/>
      <c r="M274" s="11"/>
      <c r="N274" s="11"/>
      <c r="O274" s="11"/>
      <c r="P274" s="11"/>
      <c r="Q274" s="11"/>
      <c r="R274" s="11"/>
      <c r="S274" s="11"/>
      <c r="T274" s="11"/>
      <c r="U274" s="11"/>
      <c r="V274" s="11"/>
      <c r="W274" s="11"/>
      <c r="X274" s="11"/>
      <c r="Y274" s="11"/>
      <c r="Z274" s="11"/>
    </row>
    <row r="275" ht="12.75" customHeight="1">
      <c r="A275" s="13"/>
      <c r="B275" s="13"/>
      <c r="C275" s="13"/>
      <c r="D275" s="454"/>
      <c r="E275" s="455"/>
      <c r="F275" s="456"/>
      <c r="G275" s="95"/>
      <c r="H275" s="457"/>
      <c r="I275" s="11"/>
      <c r="J275" s="11"/>
      <c r="K275" s="11"/>
      <c r="L275" s="11"/>
      <c r="M275" s="11"/>
      <c r="N275" s="11"/>
      <c r="O275" s="11"/>
      <c r="P275" s="11"/>
      <c r="Q275" s="11"/>
      <c r="R275" s="11"/>
      <c r="S275" s="11"/>
      <c r="T275" s="11"/>
      <c r="U275" s="11"/>
      <c r="V275" s="11"/>
      <c r="W275" s="11"/>
      <c r="X275" s="11"/>
      <c r="Y275" s="11"/>
      <c r="Z275" s="11"/>
    </row>
    <row r="276" ht="12.75" customHeight="1">
      <c r="A276" s="13"/>
      <c r="B276" s="13"/>
      <c r="C276" s="13"/>
      <c r="D276" s="454"/>
      <c r="E276" s="455"/>
      <c r="F276" s="456"/>
      <c r="G276" s="95"/>
      <c r="H276" s="457"/>
      <c r="I276" s="11"/>
      <c r="J276" s="11"/>
      <c r="K276" s="11"/>
      <c r="L276" s="11"/>
      <c r="M276" s="11"/>
      <c r="N276" s="11"/>
      <c r="O276" s="11"/>
      <c r="P276" s="11"/>
      <c r="Q276" s="11"/>
      <c r="R276" s="11"/>
      <c r="S276" s="11"/>
      <c r="T276" s="11"/>
      <c r="U276" s="11"/>
      <c r="V276" s="11"/>
      <c r="W276" s="11"/>
      <c r="X276" s="11"/>
      <c r="Y276" s="11"/>
      <c r="Z276" s="11"/>
    </row>
    <row r="277" ht="12.75" customHeight="1">
      <c r="A277" s="13"/>
      <c r="B277" s="13"/>
      <c r="C277" s="13"/>
      <c r="D277" s="454"/>
      <c r="E277" s="455"/>
      <c r="F277" s="456"/>
      <c r="G277" s="95"/>
      <c r="H277" s="457"/>
      <c r="I277" s="11"/>
      <c r="J277" s="11"/>
      <c r="K277" s="11"/>
      <c r="L277" s="11"/>
      <c r="M277" s="11"/>
      <c r="N277" s="11"/>
      <c r="O277" s="11"/>
      <c r="P277" s="11"/>
      <c r="Q277" s="11"/>
      <c r="R277" s="11"/>
      <c r="S277" s="11"/>
      <c r="T277" s="11"/>
      <c r="U277" s="11"/>
      <c r="V277" s="11"/>
      <c r="W277" s="11"/>
      <c r="X277" s="11"/>
      <c r="Y277" s="11"/>
      <c r="Z277" s="11"/>
    </row>
    <row r="278" ht="12.75" customHeight="1">
      <c r="A278" s="13"/>
      <c r="B278" s="13"/>
      <c r="C278" s="13"/>
      <c r="D278" s="454"/>
      <c r="E278" s="455"/>
      <c r="F278" s="456"/>
      <c r="G278" s="95"/>
      <c r="H278" s="457"/>
      <c r="I278" s="11"/>
      <c r="J278" s="11"/>
      <c r="K278" s="11"/>
      <c r="L278" s="11"/>
      <c r="M278" s="11"/>
      <c r="N278" s="11"/>
      <c r="O278" s="11"/>
      <c r="P278" s="11"/>
      <c r="Q278" s="11"/>
      <c r="R278" s="11"/>
      <c r="S278" s="11"/>
      <c r="T278" s="11"/>
      <c r="U278" s="11"/>
      <c r="V278" s="11"/>
      <c r="W278" s="11"/>
      <c r="X278" s="11"/>
      <c r="Y278" s="11"/>
      <c r="Z278" s="11"/>
    </row>
    <row r="279" ht="12.75" customHeight="1">
      <c r="A279" s="13"/>
      <c r="B279" s="13"/>
      <c r="C279" s="13"/>
      <c r="D279" s="454"/>
      <c r="E279" s="455"/>
      <c r="F279" s="456"/>
      <c r="G279" s="95"/>
      <c r="H279" s="457"/>
      <c r="I279" s="11"/>
      <c r="J279" s="11"/>
      <c r="K279" s="11"/>
      <c r="L279" s="11"/>
      <c r="M279" s="11"/>
      <c r="N279" s="11"/>
      <c r="O279" s="11"/>
      <c r="P279" s="11"/>
      <c r="Q279" s="11"/>
      <c r="R279" s="11"/>
      <c r="S279" s="11"/>
      <c r="T279" s="11"/>
      <c r="U279" s="11"/>
      <c r="V279" s="11"/>
      <c r="W279" s="11"/>
      <c r="X279" s="11"/>
      <c r="Y279" s="11"/>
      <c r="Z279" s="11"/>
    </row>
    <row r="280" ht="12.75" customHeight="1">
      <c r="A280" s="13"/>
      <c r="B280" s="13"/>
      <c r="C280" s="13"/>
      <c r="D280" s="454"/>
      <c r="E280" s="455"/>
      <c r="F280" s="456"/>
      <c r="G280" s="95"/>
      <c r="H280" s="457"/>
      <c r="I280" s="11"/>
      <c r="J280" s="11"/>
      <c r="K280" s="11"/>
      <c r="L280" s="11"/>
      <c r="M280" s="11"/>
      <c r="N280" s="11"/>
      <c r="O280" s="11"/>
      <c r="P280" s="11"/>
      <c r="Q280" s="11"/>
      <c r="R280" s="11"/>
      <c r="S280" s="11"/>
      <c r="T280" s="11"/>
      <c r="U280" s="11"/>
      <c r="V280" s="11"/>
      <c r="W280" s="11"/>
      <c r="X280" s="11"/>
      <c r="Y280" s="11"/>
      <c r="Z280" s="11"/>
    </row>
    <row r="281" ht="12.75" customHeight="1">
      <c r="A281" s="13"/>
      <c r="B281" s="13"/>
      <c r="C281" s="13"/>
      <c r="D281" s="454"/>
      <c r="E281" s="455"/>
      <c r="F281" s="456"/>
      <c r="G281" s="95"/>
      <c r="H281" s="457"/>
      <c r="I281" s="11"/>
      <c r="J281" s="11"/>
      <c r="K281" s="11"/>
      <c r="L281" s="11"/>
      <c r="M281" s="11"/>
      <c r="N281" s="11"/>
      <c r="O281" s="11"/>
      <c r="P281" s="11"/>
      <c r="Q281" s="11"/>
      <c r="R281" s="11"/>
      <c r="S281" s="11"/>
      <c r="T281" s="11"/>
      <c r="U281" s="11"/>
      <c r="V281" s="11"/>
      <c r="W281" s="11"/>
      <c r="X281" s="11"/>
      <c r="Y281" s="11"/>
      <c r="Z281" s="11"/>
    </row>
    <row r="282" ht="12.75" customHeight="1">
      <c r="A282" s="13"/>
      <c r="B282" s="13"/>
      <c r="C282" s="13"/>
      <c r="D282" s="454"/>
      <c r="E282" s="455"/>
      <c r="F282" s="456"/>
      <c r="G282" s="95"/>
      <c r="H282" s="457"/>
      <c r="I282" s="11"/>
      <c r="J282" s="11"/>
      <c r="K282" s="11"/>
      <c r="L282" s="11"/>
      <c r="M282" s="11"/>
      <c r="N282" s="11"/>
      <c r="O282" s="11"/>
      <c r="P282" s="11"/>
      <c r="Q282" s="11"/>
      <c r="R282" s="11"/>
      <c r="S282" s="11"/>
      <c r="T282" s="11"/>
      <c r="U282" s="11"/>
      <c r="V282" s="11"/>
      <c r="W282" s="11"/>
      <c r="X282" s="11"/>
      <c r="Y282" s="11"/>
      <c r="Z282" s="11"/>
    </row>
    <row r="283" ht="12.75" customHeight="1">
      <c r="A283" s="13"/>
      <c r="B283" s="13"/>
      <c r="C283" s="13"/>
      <c r="D283" s="454"/>
      <c r="E283" s="455"/>
      <c r="F283" s="456"/>
      <c r="G283" s="95"/>
      <c r="H283" s="457"/>
      <c r="I283" s="11"/>
      <c r="J283" s="11"/>
      <c r="K283" s="11"/>
      <c r="L283" s="11"/>
      <c r="M283" s="11"/>
      <c r="N283" s="11"/>
      <c r="O283" s="11"/>
      <c r="P283" s="11"/>
      <c r="Q283" s="11"/>
      <c r="R283" s="11"/>
      <c r="S283" s="11"/>
      <c r="T283" s="11"/>
      <c r="U283" s="11"/>
      <c r="V283" s="11"/>
      <c r="W283" s="11"/>
      <c r="X283" s="11"/>
      <c r="Y283" s="11"/>
      <c r="Z283" s="11"/>
    </row>
    <row r="284" ht="12.75" customHeight="1">
      <c r="A284" s="13"/>
      <c r="B284" s="13"/>
      <c r="C284" s="13"/>
      <c r="D284" s="454"/>
      <c r="E284" s="455"/>
      <c r="F284" s="456"/>
      <c r="G284" s="95"/>
      <c r="H284" s="457"/>
      <c r="I284" s="11"/>
      <c r="J284" s="11"/>
      <c r="K284" s="11"/>
      <c r="L284" s="11"/>
      <c r="M284" s="11"/>
      <c r="N284" s="11"/>
      <c r="O284" s="11"/>
      <c r="P284" s="11"/>
      <c r="Q284" s="11"/>
      <c r="R284" s="11"/>
      <c r="S284" s="11"/>
      <c r="T284" s="11"/>
      <c r="U284" s="11"/>
      <c r="V284" s="11"/>
      <c r="W284" s="11"/>
      <c r="X284" s="11"/>
      <c r="Y284" s="11"/>
      <c r="Z284" s="11"/>
    </row>
    <row r="285" ht="12.75" customHeight="1">
      <c r="A285" s="13"/>
      <c r="B285" s="13"/>
      <c r="C285" s="13"/>
      <c r="D285" s="454"/>
      <c r="E285" s="455"/>
      <c r="F285" s="456"/>
      <c r="G285" s="95"/>
      <c r="H285" s="457"/>
      <c r="I285" s="11"/>
      <c r="J285" s="11"/>
      <c r="K285" s="11"/>
      <c r="L285" s="11"/>
      <c r="M285" s="11"/>
      <c r="N285" s="11"/>
      <c r="O285" s="11"/>
      <c r="P285" s="11"/>
      <c r="Q285" s="11"/>
      <c r="R285" s="11"/>
      <c r="S285" s="11"/>
      <c r="T285" s="11"/>
      <c r="U285" s="11"/>
      <c r="V285" s="11"/>
      <c r="W285" s="11"/>
      <c r="X285" s="11"/>
      <c r="Y285" s="11"/>
      <c r="Z285" s="11"/>
    </row>
    <row r="286" ht="12.75" customHeight="1">
      <c r="A286" s="13"/>
      <c r="B286" s="13"/>
      <c r="C286" s="13"/>
      <c r="D286" s="454"/>
      <c r="E286" s="455"/>
      <c r="F286" s="456"/>
      <c r="G286" s="95"/>
      <c r="H286" s="457"/>
      <c r="I286" s="11"/>
      <c r="J286" s="11"/>
      <c r="K286" s="11"/>
      <c r="L286" s="11"/>
      <c r="M286" s="11"/>
      <c r="N286" s="11"/>
      <c r="O286" s="11"/>
      <c r="P286" s="11"/>
      <c r="Q286" s="11"/>
      <c r="R286" s="11"/>
      <c r="S286" s="11"/>
      <c r="T286" s="11"/>
      <c r="U286" s="11"/>
      <c r="V286" s="11"/>
      <c r="W286" s="11"/>
      <c r="X286" s="11"/>
      <c r="Y286" s="11"/>
      <c r="Z286" s="11"/>
    </row>
    <row r="287" ht="12.75" customHeight="1">
      <c r="A287" s="13"/>
      <c r="B287" s="13"/>
      <c r="C287" s="13"/>
      <c r="D287" s="454"/>
      <c r="E287" s="455"/>
      <c r="F287" s="456"/>
      <c r="G287" s="95"/>
      <c r="H287" s="457"/>
      <c r="I287" s="11"/>
      <c r="J287" s="11"/>
      <c r="K287" s="11"/>
      <c r="L287" s="11"/>
      <c r="M287" s="11"/>
      <c r="N287" s="11"/>
      <c r="O287" s="11"/>
      <c r="P287" s="11"/>
      <c r="Q287" s="11"/>
      <c r="R287" s="11"/>
      <c r="S287" s="11"/>
      <c r="T287" s="11"/>
      <c r="U287" s="11"/>
      <c r="V287" s="11"/>
      <c r="W287" s="11"/>
      <c r="X287" s="11"/>
      <c r="Y287" s="11"/>
      <c r="Z287" s="11"/>
    </row>
    <row r="288" ht="12.75" customHeight="1">
      <c r="A288" s="13"/>
      <c r="B288" s="13"/>
      <c r="C288" s="13"/>
      <c r="D288" s="454"/>
      <c r="E288" s="455"/>
      <c r="F288" s="456"/>
      <c r="G288" s="95"/>
      <c r="H288" s="457"/>
      <c r="I288" s="11"/>
      <c r="J288" s="11"/>
      <c r="K288" s="11"/>
      <c r="L288" s="11"/>
      <c r="M288" s="11"/>
      <c r="N288" s="11"/>
      <c r="O288" s="11"/>
      <c r="P288" s="11"/>
      <c r="Q288" s="11"/>
      <c r="R288" s="11"/>
      <c r="S288" s="11"/>
      <c r="T288" s="11"/>
      <c r="U288" s="11"/>
      <c r="V288" s="11"/>
      <c r="W288" s="11"/>
      <c r="X288" s="11"/>
      <c r="Y288" s="11"/>
      <c r="Z288" s="11"/>
    </row>
    <row r="289" ht="12.75" customHeight="1">
      <c r="A289" s="13"/>
      <c r="B289" s="13"/>
      <c r="C289" s="13"/>
      <c r="D289" s="454"/>
      <c r="E289" s="455"/>
      <c r="F289" s="456"/>
      <c r="G289" s="95"/>
      <c r="H289" s="457"/>
      <c r="I289" s="11"/>
      <c r="J289" s="11"/>
      <c r="K289" s="11"/>
      <c r="L289" s="11"/>
      <c r="M289" s="11"/>
      <c r="N289" s="11"/>
      <c r="O289" s="11"/>
      <c r="P289" s="11"/>
      <c r="Q289" s="11"/>
      <c r="R289" s="11"/>
      <c r="S289" s="11"/>
      <c r="T289" s="11"/>
      <c r="U289" s="11"/>
      <c r="V289" s="11"/>
      <c r="W289" s="11"/>
      <c r="X289" s="11"/>
      <c r="Y289" s="11"/>
      <c r="Z289" s="11"/>
    </row>
    <row r="290" ht="12.75" customHeight="1">
      <c r="A290" s="13"/>
      <c r="B290" s="13"/>
      <c r="C290" s="13"/>
      <c r="D290" s="454"/>
      <c r="E290" s="455"/>
      <c r="F290" s="456"/>
      <c r="G290" s="95"/>
      <c r="H290" s="457"/>
      <c r="I290" s="11"/>
      <c r="J290" s="11"/>
      <c r="K290" s="11"/>
      <c r="L290" s="11"/>
      <c r="M290" s="11"/>
      <c r="N290" s="11"/>
      <c r="O290" s="11"/>
      <c r="P290" s="11"/>
      <c r="Q290" s="11"/>
      <c r="R290" s="11"/>
      <c r="S290" s="11"/>
      <c r="T290" s="11"/>
      <c r="U290" s="11"/>
      <c r="V290" s="11"/>
      <c r="W290" s="11"/>
      <c r="X290" s="11"/>
      <c r="Y290" s="11"/>
      <c r="Z290" s="11"/>
    </row>
    <row r="291" ht="12.75" customHeight="1">
      <c r="A291" s="13"/>
      <c r="B291" s="13"/>
      <c r="C291" s="13"/>
      <c r="D291" s="454"/>
      <c r="E291" s="455"/>
      <c r="F291" s="456"/>
      <c r="G291" s="95"/>
      <c r="H291" s="457"/>
      <c r="I291" s="11"/>
      <c r="J291" s="11"/>
      <c r="K291" s="11"/>
      <c r="L291" s="11"/>
      <c r="M291" s="11"/>
      <c r="N291" s="11"/>
      <c r="O291" s="11"/>
      <c r="P291" s="11"/>
      <c r="Q291" s="11"/>
      <c r="R291" s="11"/>
      <c r="S291" s="11"/>
      <c r="T291" s="11"/>
      <c r="U291" s="11"/>
      <c r="V291" s="11"/>
      <c r="W291" s="11"/>
      <c r="X291" s="11"/>
      <c r="Y291" s="11"/>
      <c r="Z291" s="11"/>
    </row>
    <row r="292" ht="12.75" customHeight="1">
      <c r="A292" s="13"/>
      <c r="B292" s="13"/>
      <c r="C292" s="13"/>
      <c r="D292" s="454"/>
      <c r="E292" s="455"/>
      <c r="F292" s="456"/>
      <c r="G292" s="95"/>
      <c r="H292" s="457"/>
      <c r="I292" s="11"/>
      <c r="J292" s="11"/>
      <c r="K292" s="11"/>
      <c r="L292" s="11"/>
      <c r="M292" s="11"/>
      <c r="N292" s="11"/>
      <c r="O292" s="11"/>
      <c r="P292" s="11"/>
      <c r="Q292" s="11"/>
      <c r="R292" s="11"/>
      <c r="S292" s="11"/>
      <c r="T292" s="11"/>
      <c r="U292" s="11"/>
      <c r="V292" s="11"/>
      <c r="W292" s="11"/>
      <c r="X292" s="11"/>
      <c r="Y292" s="11"/>
      <c r="Z292" s="11"/>
    </row>
    <row r="293" ht="12.75" customHeight="1">
      <c r="A293" s="13"/>
      <c r="B293" s="13"/>
      <c r="C293" s="13"/>
      <c r="D293" s="454"/>
      <c r="E293" s="455"/>
      <c r="F293" s="456"/>
      <c r="G293" s="95"/>
      <c r="H293" s="457"/>
      <c r="I293" s="11"/>
      <c r="J293" s="11"/>
      <c r="K293" s="11"/>
      <c r="L293" s="11"/>
      <c r="M293" s="11"/>
      <c r="N293" s="11"/>
      <c r="O293" s="11"/>
      <c r="P293" s="11"/>
      <c r="Q293" s="11"/>
      <c r="R293" s="11"/>
      <c r="S293" s="11"/>
      <c r="T293" s="11"/>
      <c r="U293" s="11"/>
      <c r="V293" s="11"/>
      <c r="W293" s="11"/>
      <c r="X293" s="11"/>
      <c r="Y293" s="11"/>
      <c r="Z293" s="11"/>
    </row>
    <row r="294" ht="12.75" customHeight="1">
      <c r="A294" s="13"/>
      <c r="B294" s="13"/>
      <c r="C294" s="13"/>
      <c r="D294" s="454"/>
      <c r="E294" s="455"/>
      <c r="F294" s="456"/>
      <c r="G294" s="95"/>
      <c r="H294" s="457"/>
      <c r="I294" s="11"/>
      <c r="J294" s="11"/>
      <c r="K294" s="11"/>
      <c r="L294" s="11"/>
      <c r="M294" s="11"/>
      <c r="N294" s="11"/>
      <c r="O294" s="11"/>
      <c r="P294" s="11"/>
      <c r="Q294" s="11"/>
      <c r="R294" s="11"/>
      <c r="S294" s="11"/>
      <c r="T294" s="11"/>
      <c r="U294" s="11"/>
      <c r="V294" s="11"/>
      <c r="W294" s="11"/>
      <c r="X294" s="11"/>
      <c r="Y294" s="11"/>
      <c r="Z294" s="11"/>
    </row>
    <row r="295" ht="12.75" customHeight="1">
      <c r="A295" s="13"/>
      <c r="B295" s="13"/>
      <c r="C295" s="13"/>
      <c r="D295" s="454"/>
      <c r="E295" s="455"/>
      <c r="F295" s="456"/>
      <c r="G295" s="95"/>
      <c r="H295" s="457"/>
      <c r="I295" s="11"/>
      <c r="J295" s="11"/>
      <c r="K295" s="11"/>
      <c r="L295" s="11"/>
      <c r="M295" s="11"/>
      <c r="N295" s="11"/>
      <c r="O295" s="11"/>
      <c r="P295" s="11"/>
      <c r="Q295" s="11"/>
      <c r="R295" s="11"/>
      <c r="S295" s="11"/>
      <c r="T295" s="11"/>
      <c r="U295" s="11"/>
      <c r="V295" s="11"/>
      <c r="W295" s="11"/>
      <c r="X295" s="11"/>
      <c r="Y295" s="11"/>
      <c r="Z295" s="11"/>
    </row>
    <row r="296" ht="12.75" customHeight="1">
      <c r="A296" s="13"/>
      <c r="B296" s="13"/>
      <c r="C296" s="13"/>
      <c r="D296" s="454"/>
      <c r="E296" s="455"/>
      <c r="F296" s="456"/>
      <c r="G296" s="95"/>
      <c r="H296" s="457"/>
      <c r="I296" s="11"/>
      <c r="J296" s="11"/>
      <c r="K296" s="11"/>
      <c r="L296" s="11"/>
      <c r="M296" s="11"/>
      <c r="N296" s="11"/>
      <c r="O296" s="11"/>
      <c r="P296" s="11"/>
      <c r="Q296" s="11"/>
      <c r="R296" s="11"/>
      <c r="S296" s="11"/>
      <c r="T296" s="11"/>
      <c r="U296" s="11"/>
      <c r="V296" s="11"/>
      <c r="W296" s="11"/>
      <c r="X296" s="11"/>
      <c r="Y296" s="11"/>
      <c r="Z296" s="11"/>
    </row>
    <row r="297" ht="12.75" customHeight="1">
      <c r="A297" s="13"/>
      <c r="B297" s="13"/>
      <c r="C297" s="13"/>
      <c r="D297" s="454"/>
      <c r="E297" s="455"/>
      <c r="F297" s="456"/>
      <c r="G297" s="95"/>
      <c r="H297" s="457"/>
      <c r="I297" s="11"/>
      <c r="J297" s="11"/>
      <c r="K297" s="11"/>
      <c r="L297" s="11"/>
      <c r="M297" s="11"/>
      <c r="N297" s="11"/>
      <c r="O297" s="11"/>
      <c r="P297" s="11"/>
      <c r="Q297" s="11"/>
      <c r="R297" s="11"/>
      <c r="S297" s="11"/>
      <c r="T297" s="11"/>
      <c r="U297" s="11"/>
      <c r="V297" s="11"/>
      <c r="W297" s="11"/>
      <c r="X297" s="11"/>
      <c r="Y297" s="11"/>
      <c r="Z297" s="11"/>
    </row>
    <row r="298" ht="12.75" customHeight="1">
      <c r="A298" s="13"/>
      <c r="B298" s="13"/>
      <c r="C298" s="13"/>
      <c r="D298" s="454"/>
      <c r="E298" s="455"/>
      <c r="F298" s="456"/>
      <c r="G298" s="95"/>
      <c r="H298" s="457"/>
      <c r="I298" s="11"/>
      <c r="J298" s="11"/>
      <c r="K298" s="11"/>
      <c r="L298" s="11"/>
      <c r="M298" s="11"/>
      <c r="N298" s="11"/>
      <c r="O298" s="11"/>
      <c r="P298" s="11"/>
      <c r="Q298" s="11"/>
      <c r="R298" s="11"/>
      <c r="S298" s="11"/>
      <c r="T298" s="11"/>
      <c r="U298" s="11"/>
      <c r="V298" s="11"/>
      <c r="W298" s="11"/>
      <c r="X298" s="11"/>
      <c r="Y298" s="11"/>
      <c r="Z298" s="11"/>
    </row>
    <row r="299" ht="12.75" customHeight="1">
      <c r="A299" s="13"/>
      <c r="B299" s="13"/>
      <c r="C299" s="13"/>
      <c r="D299" s="454"/>
      <c r="E299" s="455"/>
      <c r="F299" s="456"/>
      <c r="G299" s="95"/>
      <c r="H299" s="457"/>
      <c r="I299" s="11"/>
      <c r="J299" s="11"/>
      <c r="K299" s="11"/>
      <c r="L299" s="11"/>
      <c r="M299" s="11"/>
      <c r="N299" s="11"/>
      <c r="O299" s="11"/>
      <c r="P299" s="11"/>
      <c r="Q299" s="11"/>
      <c r="R299" s="11"/>
      <c r="S299" s="11"/>
      <c r="T299" s="11"/>
      <c r="U299" s="11"/>
      <c r="V299" s="11"/>
      <c r="W299" s="11"/>
      <c r="X299" s="11"/>
      <c r="Y299" s="11"/>
      <c r="Z299" s="11"/>
    </row>
    <row r="300" ht="12.75" customHeight="1">
      <c r="A300" s="13"/>
      <c r="B300" s="13"/>
      <c r="C300" s="13"/>
      <c r="D300" s="454"/>
      <c r="E300" s="455"/>
      <c r="F300" s="456"/>
      <c r="G300" s="95"/>
      <c r="H300" s="457"/>
      <c r="I300" s="11"/>
      <c r="J300" s="11"/>
      <c r="K300" s="11"/>
      <c r="L300" s="11"/>
      <c r="M300" s="11"/>
      <c r="N300" s="11"/>
      <c r="O300" s="11"/>
      <c r="P300" s="11"/>
      <c r="Q300" s="11"/>
      <c r="R300" s="11"/>
      <c r="S300" s="11"/>
      <c r="T300" s="11"/>
      <c r="U300" s="11"/>
      <c r="V300" s="11"/>
      <c r="W300" s="11"/>
      <c r="X300" s="11"/>
      <c r="Y300" s="11"/>
      <c r="Z300" s="11"/>
    </row>
    <row r="301" ht="12.75" customHeight="1">
      <c r="A301" s="13"/>
      <c r="B301" s="13"/>
      <c r="C301" s="13"/>
      <c r="D301" s="454"/>
      <c r="E301" s="455"/>
      <c r="F301" s="456"/>
      <c r="G301" s="95"/>
      <c r="H301" s="457"/>
      <c r="I301" s="11"/>
      <c r="J301" s="11"/>
      <c r="K301" s="11"/>
      <c r="L301" s="11"/>
      <c r="M301" s="11"/>
      <c r="N301" s="11"/>
      <c r="O301" s="11"/>
      <c r="P301" s="11"/>
      <c r="Q301" s="11"/>
      <c r="R301" s="11"/>
      <c r="S301" s="11"/>
      <c r="T301" s="11"/>
      <c r="U301" s="11"/>
      <c r="V301" s="11"/>
      <c r="W301" s="11"/>
      <c r="X301" s="11"/>
      <c r="Y301" s="11"/>
      <c r="Z301" s="11"/>
    </row>
    <row r="302" ht="12.75" customHeight="1">
      <c r="A302" s="13"/>
      <c r="B302" s="13"/>
      <c r="C302" s="13"/>
      <c r="D302" s="454"/>
      <c r="E302" s="455"/>
      <c r="F302" s="456"/>
      <c r="G302" s="95"/>
      <c r="H302" s="457"/>
      <c r="I302" s="11"/>
      <c r="J302" s="11"/>
      <c r="K302" s="11"/>
      <c r="L302" s="11"/>
      <c r="M302" s="11"/>
      <c r="N302" s="11"/>
      <c r="O302" s="11"/>
      <c r="P302" s="11"/>
      <c r="Q302" s="11"/>
      <c r="R302" s="11"/>
      <c r="S302" s="11"/>
      <c r="T302" s="11"/>
      <c r="U302" s="11"/>
      <c r="V302" s="11"/>
      <c r="W302" s="11"/>
      <c r="X302" s="11"/>
      <c r="Y302" s="11"/>
      <c r="Z302" s="11"/>
    </row>
    <row r="303" ht="12.75" customHeight="1">
      <c r="A303" s="13"/>
      <c r="B303" s="13"/>
      <c r="C303" s="13"/>
      <c r="D303" s="454"/>
      <c r="E303" s="455"/>
      <c r="F303" s="456"/>
      <c r="G303" s="95"/>
      <c r="H303" s="457"/>
      <c r="I303" s="11"/>
      <c r="J303" s="11"/>
      <c r="K303" s="11"/>
      <c r="L303" s="11"/>
      <c r="M303" s="11"/>
      <c r="N303" s="11"/>
      <c r="O303" s="11"/>
      <c r="P303" s="11"/>
      <c r="Q303" s="11"/>
      <c r="R303" s="11"/>
      <c r="S303" s="11"/>
      <c r="T303" s="11"/>
      <c r="U303" s="11"/>
      <c r="V303" s="11"/>
      <c r="W303" s="11"/>
      <c r="X303" s="11"/>
      <c r="Y303" s="11"/>
      <c r="Z303" s="11"/>
    </row>
    <row r="304" ht="12.75" customHeight="1">
      <c r="A304" s="13"/>
      <c r="B304" s="13"/>
      <c r="C304" s="13"/>
      <c r="D304" s="454"/>
      <c r="E304" s="455"/>
      <c r="F304" s="456"/>
      <c r="G304" s="95"/>
      <c r="H304" s="457"/>
      <c r="I304" s="11"/>
      <c r="J304" s="11"/>
      <c r="K304" s="11"/>
      <c r="L304" s="11"/>
      <c r="M304" s="11"/>
      <c r="N304" s="11"/>
      <c r="O304" s="11"/>
      <c r="P304" s="11"/>
      <c r="Q304" s="11"/>
      <c r="R304" s="11"/>
      <c r="S304" s="11"/>
      <c r="T304" s="11"/>
      <c r="U304" s="11"/>
      <c r="V304" s="11"/>
      <c r="W304" s="11"/>
      <c r="X304" s="11"/>
      <c r="Y304" s="11"/>
      <c r="Z304" s="11"/>
    </row>
    <row r="305" ht="12.75" customHeight="1">
      <c r="A305" s="13"/>
      <c r="B305" s="13"/>
      <c r="C305" s="13"/>
      <c r="D305" s="454"/>
      <c r="E305" s="455"/>
      <c r="F305" s="456"/>
      <c r="G305" s="95"/>
      <c r="H305" s="457"/>
      <c r="I305" s="11"/>
      <c r="J305" s="11"/>
      <c r="K305" s="11"/>
      <c r="L305" s="11"/>
      <c r="M305" s="11"/>
      <c r="N305" s="11"/>
      <c r="O305" s="11"/>
      <c r="P305" s="11"/>
      <c r="Q305" s="11"/>
      <c r="R305" s="11"/>
      <c r="S305" s="11"/>
      <c r="T305" s="11"/>
      <c r="U305" s="11"/>
      <c r="V305" s="11"/>
      <c r="W305" s="11"/>
      <c r="X305" s="11"/>
      <c r="Y305" s="11"/>
      <c r="Z305" s="11"/>
    </row>
    <row r="306" ht="12.75" customHeight="1">
      <c r="A306" s="13"/>
      <c r="B306" s="13"/>
      <c r="C306" s="13"/>
      <c r="D306" s="454"/>
      <c r="E306" s="455"/>
      <c r="F306" s="456"/>
      <c r="G306" s="95"/>
      <c r="H306" s="457"/>
      <c r="I306" s="11"/>
      <c r="J306" s="11"/>
      <c r="K306" s="11"/>
      <c r="L306" s="11"/>
      <c r="M306" s="11"/>
      <c r="N306" s="11"/>
      <c r="O306" s="11"/>
      <c r="P306" s="11"/>
      <c r="Q306" s="11"/>
      <c r="R306" s="11"/>
      <c r="S306" s="11"/>
      <c r="T306" s="11"/>
      <c r="U306" s="11"/>
      <c r="V306" s="11"/>
      <c r="W306" s="11"/>
      <c r="X306" s="11"/>
      <c r="Y306" s="11"/>
      <c r="Z306" s="11"/>
    </row>
    <row r="307" ht="12.75" customHeight="1">
      <c r="A307" s="13"/>
      <c r="B307" s="13"/>
      <c r="C307" s="13"/>
      <c r="D307" s="454"/>
      <c r="E307" s="455"/>
      <c r="F307" s="456"/>
      <c r="G307" s="95"/>
      <c r="H307" s="457"/>
      <c r="I307" s="11"/>
      <c r="J307" s="11"/>
      <c r="K307" s="11"/>
      <c r="L307" s="11"/>
      <c r="M307" s="11"/>
      <c r="N307" s="11"/>
      <c r="O307" s="11"/>
      <c r="P307" s="11"/>
      <c r="Q307" s="11"/>
      <c r="R307" s="11"/>
      <c r="S307" s="11"/>
      <c r="T307" s="11"/>
      <c r="U307" s="11"/>
      <c r="V307" s="11"/>
      <c r="W307" s="11"/>
      <c r="X307" s="11"/>
      <c r="Y307" s="11"/>
      <c r="Z307" s="11"/>
    </row>
    <row r="308" ht="12.75" customHeight="1">
      <c r="A308" s="13"/>
      <c r="B308" s="13"/>
      <c r="C308" s="13"/>
      <c r="D308" s="454"/>
      <c r="E308" s="455"/>
      <c r="F308" s="456"/>
      <c r="G308" s="95"/>
      <c r="H308" s="457"/>
      <c r="I308" s="11"/>
      <c r="J308" s="11"/>
      <c r="K308" s="11"/>
      <c r="L308" s="11"/>
      <c r="M308" s="11"/>
      <c r="N308" s="11"/>
      <c r="O308" s="11"/>
      <c r="P308" s="11"/>
      <c r="Q308" s="11"/>
      <c r="R308" s="11"/>
      <c r="S308" s="11"/>
      <c r="T308" s="11"/>
      <c r="U308" s="11"/>
      <c r="V308" s="11"/>
      <c r="W308" s="11"/>
      <c r="X308" s="11"/>
      <c r="Y308" s="11"/>
      <c r="Z308" s="11"/>
    </row>
    <row r="309" ht="12.75" customHeight="1">
      <c r="A309" s="13"/>
      <c r="B309" s="13"/>
      <c r="C309" s="13"/>
      <c r="D309" s="454"/>
      <c r="E309" s="455"/>
      <c r="F309" s="456"/>
      <c r="G309" s="95"/>
      <c r="H309" s="457"/>
      <c r="I309" s="11"/>
      <c r="J309" s="11"/>
      <c r="K309" s="11"/>
      <c r="L309" s="11"/>
      <c r="M309" s="11"/>
      <c r="N309" s="11"/>
      <c r="O309" s="11"/>
      <c r="P309" s="11"/>
      <c r="Q309" s="11"/>
      <c r="R309" s="11"/>
      <c r="S309" s="11"/>
      <c r="T309" s="11"/>
      <c r="U309" s="11"/>
      <c r="V309" s="11"/>
      <c r="W309" s="11"/>
      <c r="X309" s="11"/>
      <c r="Y309" s="11"/>
      <c r="Z309" s="11"/>
    </row>
    <row r="310" ht="12.75" customHeight="1">
      <c r="A310" s="13"/>
      <c r="B310" s="13"/>
      <c r="C310" s="13"/>
      <c r="D310" s="454"/>
      <c r="E310" s="455"/>
      <c r="F310" s="456"/>
      <c r="G310" s="95"/>
      <c r="H310" s="457"/>
      <c r="I310" s="11"/>
      <c r="J310" s="11"/>
      <c r="K310" s="11"/>
      <c r="L310" s="11"/>
      <c r="M310" s="11"/>
      <c r="N310" s="11"/>
      <c r="O310" s="11"/>
      <c r="P310" s="11"/>
      <c r="Q310" s="11"/>
      <c r="R310" s="11"/>
      <c r="S310" s="11"/>
      <c r="T310" s="11"/>
      <c r="U310" s="11"/>
      <c r="V310" s="11"/>
      <c r="W310" s="11"/>
      <c r="X310" s="11"/>
      <c r="Y310" s="11"/>
      <c r="Z310" s="11"/>
    </row>
    <row r="311" ht="12.75" customHeight="1">
      <c r="A311" s="13"/>
      <c r="B311" s="13"/>
      <c r="C311" s="13"/>
      <c r="D311" s="454"/>
      <c r="E311" s="455"/>
      <c r="F311" s="456"/>
      <c r="G311" s="95"/>
      <c r="H311" s="457"/>
      <c r="I311" s="11"/>
      <c r="J311" s="11"/>
      <c r="K311" s="11"/>
      <c r="L311" s="11"/>
      <c r="M311" s="11"/>
      <c r="N311" s="11"/>
      <c r="O311" s="11"/>
      <c r="P311" s="11"/>
      <c r="Q311" s="11"/>
      <c r="R311" s="11"/>
      <c r="S311" s="11"/>
      <c r="T311" s="11"/>
      <c r="U311" s="11"/>
      <c r="V311" s="11"/>
      <c r="W311" s="11"/>
      <c r="X311" s="11"/>
      <c r="Y311" s="11"/>
      <c r="Z311" s="11"/>
    </row>
    <row r="312" ht="12.75" customHeight="1">
      <c r="A312" s="13"/>
      <c r="B312" s="13"/>
      <c r="C312" s="13"/>
      <c r="D312" s="454"/>
      <c r="E312" s="455"/>
      <c r="F312" s="456"/>
      <c r="G312" s="95"/>
      <c r="H312" s="457"/>
      <c r="I312" s="11"/>
      <c r="J312" s="11"/>
      <c r="K312" s="11"/>
      <c r="L312" s="11"/>
      <c r="M312" s="11"/>
      <c r="N312" s="11"/>
      <c r="O312" s="11"/>
      <c r="P312" s="11"/>
      <c r="Q312" s="11"/>
      <c r="R312" s="11"/>
      <c r="S312" s="11"/>
      <c r="T312" s="11"/>
      <c r="U312" s="11"/>
      <c r="V312" s="11"/>
      <c r="W312" s="11"/>
      <c r="X312" s="11"/>
      <c r="Y312" s="11"/>
      <c r="Z312" s="11"/>
    </row>
    <row r="313" ht="12.75" customHeight="1">
      <c r="A313" s="13"/>
      <c r="B313" s="13"/>
      <c r="C313" s="13"/>
      <c r="D313" s="454"/>
      <c r="E313" s="455"/>
      <c r="F313" s="456"/>
      <c r="G313" s="95"/>
      <c r="H313" s="457"/>
      <c r="I313" s="11"/>
      <c r="J313" s="11"/>
      <c r="K313" s="11"/>
      <c r="L313" s="11"/>
      <c r="M313" s="11"/>
      <c r="N313" s="11"/>
      <c r="O313" s="11"/>
      <c r="P313" s="11"/>
      <c r="Q313" s="11"/>
      <c r="R313" s="11"/>
      <c r="S313" s="11"/>
      <c r="T313" s="11"/>
      <c r="U313" s="11"/>
      <c r="V313" s="11"/>
      <c r="W313" s="11"/>
      <c r="X313" s="11"/>
      <c r="Y313" s="11"/>
      <c r="Z313" s="11"/>
    </row>
    <row r="314" ht="12.75" customHeight="1">
      <c r="A314" s="13"/>
      <c r="B314" s="13"/>
      <c r="C314" s="13"/>
      <c r="D314" s="454"/>
      <c r="E314" s="455"/>
      <c r="F314" s="456"/>
      <c r="G314" s="95"/>
      <c r="H314" s="457"/>
      <c r="I314" s="11"/>
      <c r="J314" s="11"/>
      <c r="K314" s="11"/>
      <c r="L314" s="11"/>
      <c r="M314" s="11"/>
      <c r="N314" s="11"/>
      <c r="O314" s="11"/>
      <c r="P314" s="11"/>
      <c r="Q314" s="11"/>
      <c r="R314" s="11"/>
      <c r="S314" s="11"/>
      <c r="T314" s="11"/>
      <c r="U314" s="11"/>
      <c r="V314" s="11"/>
      <c r="W314" s="11"/>
      <c r="X314" s="11"/>
      <c r="Y314" s="11"/>
      <c r="Z314" s="11"/>
    </row>
    <row r="315" ht="12.75" customHeight="1">
      <c r="A315" s="13"/>
      <c r="B315" s="13"/>
      <c r="C315" s="13"/>
      <c r="D315" s="454"/>
      <c r="E315" s="455"/>
      <c r="F315" s="456"/>
      <c r="G315" s="95"/>
      <c r="H315" s="457"/>
      <c r="I315" s="11"/>
      <c r="J315" s="11"/>
      <c r="K315" s="11"/>
      <c r="L315" s="11"/>
      <c r="M315" s="11"/>
      <c r="N315" s="11"/>
      <c r="O315" s="11"/>
      <c r="P315" s="11"/>
      <c r="Q315" s="11"/>
      <c r="R315" s="11"/>
      <c r="S315" s="11"/>
      <c r="T315" s="11"/>
      <c r="U315" s="11"/>
      <c r="V315" s="11"/>
      <c r="W315" s="11"/>
      <c r="X315" s="11"/>
      <c r="Y315" s="11"/>
      <c r="Z315" s="11"/>
    </row>
    <row r="316" ht="12.75" customHeight="1">
      <c r="A316" s="13"/>
      <c r="B316" s="13"/>
      <c r="C316" s="13"/>
      <c r="D316" s="454"/>
      <c r="E316" s="455"/>
      <c r="F316" s="456"/>
      <c r="G316" s="95"/>
      <c r="H316" s="457"/>
      <c r="I316" s="11"/>
      <c r="J316" s="11"/>
      <c r="K316" s="11"/>
      <c r="L316" s="11"/>
      <c r="M316" s="11"/>
      <c r="N316" s="11"/>
      <c r="O316" s="11"/>
      <c r="P316" s="11"/>
      <c r="Q316" s="11"/>
      <c r="R316" s="11"/>
      <c r="S316" s="11"/>
      <c r="T316" s="11"/>
      <c r="U316" s="11"/>
      <c r="V316" s="11"/>
      <c r="W316" s="11"/>
      <c r="X316" s="11"/>
      <c r="Y316" s="11"/>
      <c r="Z316" s="11"/>
    </row>
    <row r="317" ht="12.75" customHeight="1">
      <c r="A317" s="13"/>
      <c r="B317" s="13"/>
      <c r="C317" s="13"/>
      <c r="D317" s="454"/>
      <c r="E317" s="455"/>
      <c r="F317" s="456"/>
      <c r="G317" s="95"/>
      <c r="H317" s="457"/>
      <c r="I317" s="11"/>
      <c r="J317" s="11"/>
      <c r="K317" s="11"/>
      <c r="L317" s="11"/>
      <c r="M317" s="11"/>
      <c r="N317" s="11"/>
      <c r="O317" s="11"/>
      <c r="P317" s="11"/>
      <c r="Q317" s="11"/>
      <c r="R317" s="11"/>
      <c r="S317" s="11"/>
      <c r="T317" s="11"/>
      <c r="U317" s="11"/>
      <c r="V317" s="11"/>
      <c r="W317" s="11"/>
      <c r="X317" s="11"/>
      <c r="Y317" s="11"/>
      <c r="Z317" s="11"/>
    </row>
    <row r="318" ht="12.75" customHeight="1">
      <c r="A318" s="13"/>
      <c r="B318" s="13"/>
      <c r="C318" s="13"/>
      <c r="D318" s="454"/>
      <c r="E318" s="455"/>
      <c r="F318" s="456"/>
      <c r="G318" s="95"/>
      <c r="H318" s="457"/>
      <c r="I318" s="11"/>
      <c r="J318" s="11"/>
      <c r="K318" s="11"/>
      <c r="L318" s="11"/>
      <c r="M318" s="11"/>
      <c r="N318" s="11"/>
      <c r="O318" s="11"/>
      <c r="P318" s="11"/>
      <c r="Q318" s="11"/>
      <c r="R318" s="11"/>
      <c r="S318" s="11"/>
      <c r="T318" s="11"/>
      <c r="U318" s="11"/>
      <c r="V318" s="11"/>
      <c r="W318" s="11"/>
      <c r="X318" s="11"/>
      <c r="Y318" s="11"/>
      <c r="Z318" s="11"/>
    </row>
    <row r="319" ht="12.75" customHeight="1">
      <c r="A319" s="13"/>
      <c r="B319" s="13"/>
      <c r="C319" s="13"/>
      <c r="D319" s="454"/>
      <c r="E319" s="455"/>
      <c r="F319" s="456"/>
      <c r="G319" s="95"/>
      <c r="H319" s="457"/>
      <c r="I319" s="11"/>
      <c r="J319" s="11"/>
      <c r="K319" s="11"/>
      <c r="L319" s="11"/>
      <c r="M319" s="11"/>
      <c r="N319" s="11"/>
      <c r="O319" s="11"/>
      <c r="P319" s="11"/>
      <c r="Q319" s="11"/>
      <c r="R319" s="11"/>
      <c r="S319" s="11"/>
      <c r="T319" s="11"/>
      <c r="U319" s="11"/>
      <c r="V319" s="11"/>
      <c r="W319" s="11"/>
      <c r="X319" s="11"/>
      <c r="Y319" s="11"/>
      <c r="Z319" s="11"/>
    </row>
    <row r="320" ht="12.75" customHeight="1">
      <c r="A320" s="13"/>
      <c r="B320" s="13"/>
      <c r="C320" s="13"/>
      <c r="D320" s="454"/>
      <c r="E320" s="455"/>
      <c r="F320" s="456"/>
      <c r="G320" s="95"/>
      <c r="H320" s="457"/>
      <c r="I320" s="11"/>
      <c r="J320" s="11"/>
      <c r="K320" s="11"/>
      <c r="L320" s="11"/>
      <c r="M320" s="11"/>
      <c r="N320" s="11"/>
      <c r="O320" s="11"/>
      <c r="P320" s="11"/>
      <c r="Q320" s="11"/>
      <c r="R320" s="11"/>
      <c r="S320" s="11"/>
      <c r="T320" s="11"/>
      <c r="U320" s="11"/>
      <c r="V320" s="11"/>
      <c r="W320" s="11"/>
      <c r="X320" s="11"/>
      <c r="Y320" s="11"/>
      <c r="Z320" s="11"/>
    </row>
    <row r="321" ht="12.75" customHeight="1">
      <c r="A321" s="13"/>
      <c r="B321" s="13"/>
      <c r="C321" s="13"/>
      <c r="D321" s="454"/>
      <c r="E321" s="455"/>
      <c r="F321" s="456"/>
      <c r="G321" s="95"/>
      <c r="H321" s="457"/>
      <c r="I321" s="11"/>
      <c r="J321" s="11"/>
      <c r="K321" s="11"/>
      <c r="L321" s="11"/>
      <c r="M321" s="11"/>
      <c r="N321" s="11"/>
      <c r="O321" s="11"/>
      <c r="P321" s="11"/>
      <c r="Q321" s="11"/>
      <c r="R321" s="11"/>
      <c r="S321" s="11"/>
      <c r="T321" s="11"/>
      <c r="U321" s="11"/>
      <c r="V321" s="11"/>
      <c r="W321" s="11"/>
      <c r="X321" s="11"/>
      <c r="Y321" s="11"/>
      <c r="Z321" s="11"/>
    </row>
    <row r="322" ht="12.75" customHeight="1">
      <c r="A322" s="13"/>
      <c r="B322" s="13"/>
      <c r="C322" s="13"/>
      <c r="D322" s="454"/>
      <c r="E322" s="455"/>
      <c r="F322" s="456"/>
      <c r="G322" s="95"/>
      <c r="H322" s="457"/>
      <c r="I322" s="11"/>
      <c r="J322" s="11"/>
      <c r="K322" s="11"/>
      <c r="L322" s="11"/>
      <c r="M322" s="11"/>
      <c r="N322" s="11"/>
      <c r="O322" s="11"/>
      <c r="P322" s="11"/>
      <c r="Q322" s="11"/>
      <c r="R322" s="11"/>
      <c r="S322" s="11"/>
      <c r="T322" s="11"/>
      <c r="U322" s="11"/>
      <c r="V322" s="11"/>
      <c r="W322" s="11"/>
      <c r="X322" s="11"/>
      <c r="Y322" s="11"/>
      <c r="Z322" s="11"/>
    </row>
    <row r="323" ht="12.75" customHeight="1">
      <c r="A323" s="13"/>
      <c r="B323" s="13"/>
      <c r="C323" s="13"/>
      <c r="D323" s="454"/>
      <c r="E323" s="455"/>
      <c r="F323" s="456"/>
      <c r="G323" s="95"/>
      <c r="H323" s="457"/>
      <c r="I323" s="11"/>
      <c r="J323" s="11"/>
      <c r="K323" s="11"/>
      <c r="L323" s="11"/>
      <c r="M323" s="11"/>
      <c r="N323" s="11"/>
      <c r="O323" s="11"/>
      <c r="P323" s="11"/>
      <c r="Q323" s="11"/>
      <c r="R323" s="11"/>
      <c r="S323" s="11"/>
      <c r="T323" s="11"/>
      <c r="U323" s="11"/>
      <c r="V323" s="11"/>
      <c r="W323" s="11"/>
      <c r="X323" s="11"/>
      <c r="Y323" s="11"/>
      <c r="Z323" s="11"/>
    </row>
    <row r="324" ht="12.75" customHeight="1">
      <c r="A324" s="13"/>
      <c r="B324" s="13"/>
      <c r="C324" s="13"/>
      <c r="D324" s="454"/>
      <c r="E324" s="455"/>
      <c r="F324" s="456"/>
      <c r="G324" s="95"/>
      <c r="H324" s="457"/>
      <c r="I324" s="11"/>
      <c r="J324" s="11"/>
      <c r="K324" s="11"/>
      <c r="L324" s="11"/>
      <c r="M324" s="11"/>
      <c r="N324" s="11"/>
      <c r="O324" s="11"/>
      <c r="P324" s="11"/>
      <c r="Q324" s="11"/>
      <c r="R324" s="11"/>
      <c r="S324" s="11"/>
      <c r="T324" s="11"/>
      <c r="U324" s="11"/>
      <c r="V324" s="11"/>
      <c r="W324" s="11"/>
      <c r="X324" s="11"/>
      <c r="Y324" s="11"/>
      <c r="Z324" s="11"/>
    </row>
    <row r="325" ht="12.75" customHeight="1">
      <c r="A325" s="13"/>
      <c r="B325" s="13"/>
      <c r="C325" s="13"/>
      <c r="D325" s="454"/>
      <c r="E325" s="455"/>
      <c r="F325" s="456"/>
      <c r="G325" s="95"/>
      <c r="H325" s="457"/>
      <c r="I325" s="11"/>
      <c r="J325" s="11"/>
      <c r="K325" s="11"/>
      <c r="L325" s="11"/>
      <c r="M325" s="11"/>
      <c r="N325" s="11"/>
      <c r="O325" s="11"/>
      <c r="P325" s="11"/>
      <c r="Q325" s="11"/>
      <c r="R325" s="11"/>
      <c r="S325" s="11"/>
      <c r="T325" s="11"/>
      <c r="U325" s="11"/>
      <c r="V325" s="11"/>
      <c r="W325" s="11"/>
      <c r="X325" s="11"/>
      <c r="Y325" s="11"/>
      <c r="Z325" s="11"/>
    </row>
    <row r="326" ht="12.75" customHeight="1">
      <c r="A326" s="13"/>
      <c r="B326" s="13"/>
      <c r="C326" s="13"/>
      <c r="D326" s="454"/>
      <c r="E326" s="455"/>
      <c r="F326" s="456"/>
      <c r="G326" s="95"/>
      <c r="H326" s="457"/>
      <c r="I326" s="11"/>
      <c r="J326" s="11"/>
      <c r="K326" s="11"/>
      <c r="L326" s="11"/>
      <c r="M326" s="11"/>
      <c r="N326" s="11"/>
      <c r="O326" s="11"/>
      <c r="P326" s="11"/>
      <c r="Q326" s="11"/>
      <c r="R326" s="11"/>
      <c r="S326" s="11"/>
      <c r="T326" s="11"/>
      <c r="U326" s="11"/>
      <c r="V326" s="11"/>
      <c r="W326" s="11"/>
      <c r="X326" s="11"/>
      <c r="Y326" s="11"/>
      <c r="Z326" s="11"/>
    </row>
    <row r="327" ht="12.75" customHeight="1">
      <c r="A327" s="13"/>
      <c r="B327" s="13"/>
      <c r="C327" s="13"/>
      <c r="D327" s="454"/>
      <c r="E327" s="455"/>
      <c r="F327" s="456"/>
      <c r="G327" s="95"/>
      <c r="H327" s="457"/>
      <c r="I327" s="11"/>
      <c r="J327" s="11"/>
      <c r="K327" s="11"/>
      <c r="L327" s="11"/>
      <c r="M327" s="11"/>
      <c r="N327" s="11"/>
      <c r="O327" s="11"/>
      <c r="P327" s="11"/>
      <c r="Q327" s="11"/>
      <c r="R327" s="11"/>
      <c r="S327" s="11"/>
      <c r="T327" s="11"/>
      <c r="U327" s="11"/>
      <c r="V327" s="11"/>
      <c r="W327" s="11"/>
      <c r="X327" s="11"/>
      <c r="Y327" s="11"/>
      <c r="Z327" s="11"/>
    </row>
    <row r="328" ht="12.75" customHeight="1">
      <c r="A328" s="13"/>
      <c r="B328" s="13"/>
      <c r="C328" s="13"/>
      <c r="D328" s="454"/>
      <c r="E328" s="455"/>
      <c r="F328" s="456"/>
      <c r="G328" s="95"/>
      <c r="H328" s="457"/>
      <c r="I328" s="11"/>
      <c r="J328" s="11"/>
      <c r="K328" s="11"/>
      <c r="L328" s="11"/>
      <c r="M328" s="11"/>
      <c r="N328" s="11"/>
      <c r="O328" s="11"/>
      <c r="P328" s="11"/>
      <c r="Q328" s="11"/>
      <c r="R328" s="11"/>
      <c r="S328" s="11"/>
      <c r="T328" s="11"/>
      <c r="U328" s="11"/>
      <c r="V328" s="11"/>
      <c r="W328" s="11"/>
      <c r="X328" s="11"/>
      <c r="Y328" s="11"/>
      <c r="Z328" s="11"/>
    </row>
    <row r="329" ht="12.75" customHeight="1">
      <c r="A329" s="13"/>
      <c r="B329" s="13"/>
      <c r="C329" s="13"/>
      <c r="D329" s="454"/>
      <c r="E329" s="455"/>
      <c r="F329" s="456"/>
      <c r="G329" s="95"/>
      <c r="H329" s="457"/>
      <c r="I329" s="11"/>
      <c r="J329" s="11"/>
      <c r="K329" s="11"/>
      <c r="L329" s="11"/>
      <c r="M329" s="11"/>
      <c r="N329" s="11"/>
      <c r="O329" s="11"/>
      <c r="P329" s="11"/>
      <c r="Q329" s="11"/>
      <c r="R329" s="11"/>
      <c r="S329" s="11"/>
      <c r="T329" s="11"/>
      <c r="U329" s="11"/>
      <c r="V329" s="11"/>
      <c r="W329" s="11"/>
      <c r="X329" s="11"/>
      <c r="Y329" s="11"/>
      <c r="Z329" s="11"/>
    </row>
    <row r="330" ht="12.75" customHeight="1">
      <c r="A330" s="13"/>
      <c r="B330" s="13"/>
      <c r="C330" s="13"/>
      <c r="D330" s="454"/>
      <c r="E330" s="455"/>
      <c r="F330" s="456"/>
      <c r="G330" s="95"/>
      <c r="H330" s="457"/>
      <c r="I330" s="11"/>
      <c r="J330" s="11"/>
      <c r="K330" s="11"/>
      <c r="L330" s="11"/>
      <c r="M330" s="11"/>
      <c r="N330" s="11"/>
      <c r="O330" s="11"/>
      <c r="P330" s="11"/>
      <c r="Q330" s="11"/>
      <c r="R330" s="11"/>
      <c r="S330" s="11"/>
      <c r="T330" s="11"/>
      <c r="U330" s="11"/>
      <c r="V330" s="11"/>
      <c r="W330" s="11"/>
      <c r="X330" s="11"/>
      <c r="Y330" s="11"/>
      <c r="Z330" s="11"/>
    </row>
    <row r="331" ht="12.75" customHeight="1">
      <c r="A331" s="13"/>
      <c r="B331" s="13"/>
      <c r="C331" s="13"/>
      <c r="D331" s="454"/>
      <c r="E331" s="455"/>
      <c r="F331" s="456"/>
      <c r="G331" s="95"/>
      <c r="H331" s="457"/>
      <c r="I331" s="11"/>
      <c r="J331" s="11"/>
      <c r="K331" s="11"/>
      <c r="L331" s="11"/>
      <c r="M331" s="11"/>
      <c r="N331" s="11"/>
      <c r="O331" s="11"/>
      <c r="P331" s="11"/>
      <c r="Q331" s="11"/>
      <c r="R331" s="11"/>
      <c r="S331" s="11"/>
      <c r="T331" s="11"/>
      <c r="U331" s="11"/>
      <c r="V331" s="11"/>
      <c r="W331" s="11"/>
      <c r="X331" s="11"/>
      <c r="Y331" s="11"/>
      <c r="Z331" s="11"/>
    </row>
    <row r="332" ht="12.75" customHeight="1">
      <c r="A332" s="13"/>
      <c r="B332" s="13"/>
      <c r="C332" s="13"/>
      <c r="D332" s="454"/>
      <c r="E332" s="455"/>
      <c r="F332" s="456"/>
      <c r="G332" s="95"/>
      <c r="H332" s="457"/>
      <c r="I332" s="11"/>
      <c r="J332" s="11"/>
      <c r="K332" s="11"/>
      <c r="L332" s="11"/>
      <c r="M332" s="11"/>
      <c r="N332" s="11"/>
      <c r="O332" s="11"/>
      <c r="P332" s="11"/>
      <c r="Q332" s="11"/>
      <c r="R332" s="11"/>
      <c r="S332" s="11"/>
      <c r="T332" s="11"/>
      <c r="U332" s="11"/>
      <c r="V332" s="11"/>
      <c r="W332" s="11"/>
      <c r="X332" s="11"/>
      <c r="Y332" s="11"/>
      <c r="Z332" s="11"/>
    </row>
    <row r="333" ht="12.75" customHeight="1">
      <c r="A333" s="13"/>
      <c r="B333" s="13"/>
      <c r="C333" s="13"/>
      <c r="D333" s="454"/>
      <c r="E333" s="455"/>
      <c r="F333" s="456"/>
      <c r="G333" s="95"/>
      <c r="H333" s="457"/>
      <c r="I333" s="11"/>
      <c r="J333" s="11"/>
      <c r="K333" s="11"/>
      <c r="L333" s="11"/>
      <c r="M333" s="11"/>
      <c r="N333" s="11"/>
      <c r="O333" s="11"/>
      <c r="P333" s="11"/>
      <c r="Q333" s="11"/>
      <c r="R333" s="11"/>
      <c r="S333" s="11"/>
      <c r="T333" s="11"/>
      <c r="U333" s="11"/>
      <c r="V333" s="11"/>
      <c r="W333" s="11"/>
      <c r="X333" s="11"/>
      <c r="Y333" s="11"/>
      <c r="Z333" s="11"/>
    </row>
    <row r="334" ht="12.75" customHeight="1">
      <c r="A334" s="13"/>
      <c r="B334" s="13"/>
      <c r="C334" s="13"/>
      <c r="D334" s="454"/>
      <c r="E334" s="455"/>
      <c r="F334" s="456"/>
      <c r="G334" s="95"/>
      <c r="H334" s="457"/>
      <c r="I334" s="11"/>
      <c r="J334" s="11"/>
      <c r="K334" s="11"/>
      <c r="L334" s="11"/>
      <c r="M334" s="11"/>
      <c r="N334" s="11"/>
      <c r="O334" s="11"/>
      <c r="P334" s="11"/>
      <c r="Q334" s="11"/>
      <c r="R334" s="11"/>
      <c r="S334" s="11"/>
      <c r="T334" s="11"/>
      <c r="U334" s="11"/>
      <c r="V334" s="11"/>
      <c r="W334" s="11"/>
      <c r="X334" s="11"/>
      <c r="Y334" s="11"/>
      <c r="Z334" s="11"/>
    </row>
    <row r="335" ht="12.75" customHeight="1">
      <c r="A335" s="13"/>
      <c r="B335" s="13"/>
      <c r="C335" s="13"/>
      <c r="D335" s="454"/>
      <c r="E335" s="455"/>
      <c r="F335" s="456"/>
      <c r="G335" s="95"/>
      <c r="H335" s="457"/>
      <c r="I335" s="11"/>
      <c r="J335" s="11"/>
      <c r="K335" s="11"/>
      <c r="L335" s="11"/>
      <c r="M335" s="11"/>
      <c r="N335" s="11"/>
      <c r="O335" s="11"/>
      <c r="P335" s="11"/>
      <c r="Q335" s="11"/>
      <c r="R335" s="11"/>
      <c r="S335" s="11"/>
      <c r="T335" s="11"/>
      <c r="U335" s="11"/>
      <c r="V335" s="11"/>
      <c r="W335" s="11"/>
      <c r="X335" s="11"/>
      <c r="Y335" s="11"/>
      <c r="Z335" s="11"/>
    </row>
    <row r="336" ht="12.75" customHeight="1">
      <c r="A336" s="13"/>
      <c r="B336" s="13"/>
      <c r="C336" s="13"/>
      <c r="D336" s="454"/>
      <c r="E336" s="455"/>
      <c r="F336" s="456"/>
      <c r="G336" s="95"/>
      <c r="H336" s="457"/>
      <c r="I336" s="11"/>
      <c r="J336" s="11"/>
      <c r="K336" s="11"/>
      <c r="L336" s="11"/>
      <c r="M336" s="11"/>
      <c r="N336" s="11"/>
      <c r="O336" s="11"/>
      <c r="P336" s="11"/>
      <c r="Q336" s="11"/>
      <c r="R336" s="11"/>
      <c r="S336" s="11"/>
      <c r="T336" s="11"/>
      <c r="U336" s="11"/>
      <c r="V336" s="11"/>
      <c r="W336" s="11"/>
      <c r="X336" s="11"/>
      <c r="Y336" s="11"/>
      <c r="Z336" s="11"/>
    </row>
    <row r="337" ht="12.75" customHeight="1">
      <c r="A337" s="13"/>
      <c r="B337" s="13"/>
      <c r="C337" s="13"/>
      <c r="D337" s="454"/>
      <c r="E337" s="455"/>
      <c r="F337" s="456"/>
      <c r="G337" s="95"/>
      <c r="H337" s="457"/>
      <c r="I337" s="11"/>
      <c r="J337" s="11"/>
      <c r="K337" s="11"/>
      <c r="L337" s="11"/>
      <c r="M337" s="11"/>
      <c r="N337" s="11"/>
      <c r="O337" s="11"/>
      <c r="P337" s="11"/>
      <c r="Q337" s="11"/>
      <c r="R337" s="11"/>
      <c r="S337" s="11"/>
      <c r="T337" s="11"/>
      <c r="U337" s="11"/>
      <c r="V337" s="11"/>
      <c r="W337" s="11"/>
      <c r="X337" s="11"/>
      <c r="Y337" s="11"/>
      <c r="Z337" s="11"/>
    </row>
    <row r="338" ht="12.75" customHeight="1">
      <c r="A338" s="13"/>
      <c r="B338" s="13"/>
      <c r="C338" s="13"/>
      <c r="D338" s="454"/>
      <c r="E338" s="455"/>
      <c r="F338" s="456"/>
      <c r="G338" s="95"/>
      <c r="H338" s="457"/>
      <c r="I338" s="11"/>
      <c r="J338" s="11"/>
      <c r="K338" s="11"/>
      <c r="L338" s="11"/>
      <c r="M338" s="11"/>
      <c r="N338" s="11"/>
      <c r="O338" s="11"/>
      <c r="P338" s="11"/>
      <c r="Q338" s="11"/>
      <c r="R338" s="11"/>
      <c r="S338" s="11"/>
      <c r="T338" s="11"/>
      <c r="U338" s="11"/>
      <c r="V338" s="11"/>
      <c r="W338" s="11"/>
      <c r="X338" s="11"/>
      <c r="Y338" s="11"/>
      <c r="Z338" s="11"/>
    </row>
    <row r="339" ht="12.75" customHeight="1">
      <c r="A339" s="13"/>
      <c r="B339" s="13"/>
      <c r="C339" s="13"/>
      <c r="D339" s="454"/>
      <c r="E339" s="455"/>
      <c r="F339" s="456"/>
      <c r="G339" s="95"/>
      <c r="H339" s="457"/>
      <c r="I339" s="11"/>
      <c r="J339" s="11"/>
      <c r="K339" s="11"/>
      <c r="L339" s="11"/>
      <c r="M339" s="11"/>
      <c r="N339" s="11"/>
      <c r="O339" s="11"/>
      <c r="P339" s="11"/>
      <c r="Q339" s="11"/>
      <c r="R339" s="11"/>
      <c r="S339" s="11"/>
      <c r="T339" s="11"/>
      <c r="U339" s="11"/>
      <c r="V339" s="11"/>
      <c r="W339" s="11"/>
      <c r="X339" s="11"/>
      <c r="Y339" s="11"/>
      <c r="Z339" s="11"/>
    </row>
    <row r="340" ht="12.75" customHeight="1">
      <c r="A340" s="13"/>
      <c r="B340" s="13"/>
      <c r="C340" s="13"/>
      <c r="D340" s="454"/>
      <c r="E340" s="455"/>
      <c r="F340" s="456"/>
      <c r="G340" s="95"/>
      <c r="H340" s="457"/>
      <c r="I340" s="11"/>
      <c r="J340" s="11"/>
      <c r="K340" s="11"/>
      <c r="L340" s="11"/>
      <c r="M340" s="11"/>
      <c r="N340" s="11"/>
      <c r="O340" s="11"/>
      <c r="P340" s="11"/>
      <c r="Q340" s="11"/>
      <c r="R340" s="11"/>
      <c r="S340" s="11"/>
      <c r="T340" s="11"/>
      <c r="U340" s="11"/>
      <c r="V340" s="11"/>
      <c r="W340" s="11"/>
      <c r="X340" s="11"/>
      <c r="Y340" s="11"/>
      <c r="Z340" s="11"/>
    </row>
    <row r="341" ht="12.75" customHeight="1">
      <c r="A341" s="13"/>
      <c r="B341" s="13"/>
      <c r="C341" s="13"/>
      <c r="D341" s="454"/>
      <c r="E341" s="455"/>
      <c r="F341" s="456"/>
      <c r="G341" s="95"/>
      <c r="H341" s="457"/>
      <c r="I341" s="11"/>
      <c r="J341" s="11"/>
      <c r="K341" s="11"/>
      <c r="L341" s="11"/>
      <c r="M341" s="11"/>
      <c r="N341" s="11"/>
      <c r="O341" s="11"/>
      <c r="P341" s="11"/>
      <c r="Q341" s="11"/>
      <c r="R341" s="11"/>
      <c r="S341" s="11"/>
      <c r="T341" s="11"/>
      <c r="U341" s="11"/>
      <c r="V341" s="11"/>
      <c r="W341" s="11"/>
      <c r="X341" s="11"/>
      <c r="Y341" s="11"/>
      <c r="Z341" s="11"/>
    </row>
    <row r="342" ht="12.75" customHeight="1">
      <c r="A342" s="13"/>
      <c r="B342" s="13"/>
      <c r="C342" s="13"/>
      <c r="D342" s="454"/>
      <c r="E342" s="455"/>
      <c r="F342" s="456"/>
      <c r="G342" s="95"/>
      <c r="H342" s="457"/>
      <c r="I342" s="11"/>
      <c r="J342" s="11"/>
      <c r="K342" s="11"/>
      <c r="L342" s="11"/>
      <c r="M342" s="11"/>
      <c r="N342" s="11"/>
      <c r="O342" s="11"/>
      <c r="P342" s="11"/>
      <c r="Q342" s="11"/>
      <c r="R342" s="11"/>
      <c r="S342" s="11"/>
      <c r="T342" s="11"/>
      <c r="U342" s="11"/>
      <c r="V342" s="11"/>
      <c r="W342" s="11"/>
      <c r="X342" s="11"/>
      <c r="Y342" s="11"/>
      <c r="Z342" s="11"/>
    </row>
    <row r="343" ht="12.75" customHeight="1">
      <c r="A343" s="13"/>
      <c r="B343" s="13"/>
      <c r="C343" s="13"/>
      <c r="D343" s="454"/>
      <c r="E343" s="455"/>
      <c r="F343" s="456"/>
      <c r="G343" s="95"/>
      <c r="H343" s="457"/>
      <c r="I343" s="11"/>
      <c r="J343" s="11"/>
      <c r="K343" s="11"/>
      <c r="L343" s="11"/>
      <c r="M343" s="11"/>
      <c r="N343" s="11"/>
      <c r="O343" s="11"/>
      <c r="P343" s="11"/>
      <c r="Q343" s="11"/>
      <c r="R343" s="11"/>
      <c r="S343" s="11"/>
      <c r="T343" s="11"/>
      <c r="U343" s="11"/>
      <c r="V343" s="11"/>
      <c r="W343" s="11"/>
      <c r="X343" s="11"/>
      <c r="Y343" s="11"/>
      <c r="Z343" s="11"/>
    </row>
    <row r="344" ht="12.75" customHeight="1">
      <c r="A344" s="13"/>
      <c r="B344" s="13"/>
      <c r="C344" s="13"/>
      <c r="D344" s="454"/>
      <c r="E344" s="455"/>
      <c r="F344" s="456"/>
      <c r="G344" s="95"/>
      <c r="H344" s="457"/>
      <c r="I344" s="11"/>
      <c r="J344" s="11"/>
      <c r="K344" s="11"/>
      <c r="L344" s="11"/>
      <c r="M344" s="11"/>
      <c r="N344" s="11"/>
      <c r="O344" s="11"/>
      <c r="P344" s="11"/>
      <c r="Q344" s="11"/>
      <c r="R344" s="11"/>
      <c r="S344" s="11"/>
      <c r="T344" s="11"/>
      <c r="U344" s="11"/>
      <c r="V344" s="11"/>
      <c r="W344" s="11"/>
      <c r="X344" s="11"/>
      <c r="Y344" s="11"/>
      <c r="Z344" s="11"/>
    </row>
    <row r="345" ht="12.75" customHeight="1">
      <c r="A345" s="13"/>
      <c r="B345" s="13"/>
      <c r="C345" s="13"/>
      <c r="D345" s="454"/>
      <c r="E345" s="455"/>
      <c r="F345" s="456"/>
      <c r="G345" s="95"/>
      <c r="H345" s="457"/>
      <c r="I345" s="11"/>
      <c r="J345" s="11"/>
      <c r="K345" s="11"/>
      <c r="L345" s="11"/>
      <c r="M345" s="11"/>
      <c r="N345" s="11"/>
      <c r="O345" s="11"/>
      <c r="P345" s="11"/>
      <c r="Q345" s="11"/>
      <c r="R345" s="11"/>
      <c r="S345" s="11"/>
      <c r="T345" s="11"/>
      <c r="U345" s="11"/>
      <c r="V345" s="11"/>
      <c r="W345" s="11"/>
      <c r="X345" s="11"/>
      <c r="Y345" s="11"/>
      <c r="Z345" s="11"/>
    </row>
    <row r="346" ht="12.75" customHeight="1">
      <c r="A346" s="13"/>
      <c r="B346" s="13"/>
      <c r="C346" s="13"/>
      <c r="D346" s="454"/>
      <c r="E346" s="455"/>
      <c r="F346" s="456"/>
      <c r="G346" s="95"/>
      <c r="H346" s="457"/>
      <c r="I346" s="11"/>
      <c r="J346" s="11"/>
      <c r="K346" s="11"/>
      <c r="L346" s="11"/>
      <c r="M346" s="11"/>
      <c r="N346" s="11"/>
      <c r="O346" s="11"/>
      <c r="P346" s="11"/>
      <c r="Q346" s="11"/>
      <c r="R346" s="11"/>
      <c r="S346" s="11"/>
      <c r="T346" s="11"/>
      <c r="U346" s="11"/>
      <c r="V346" s="11"/>
      <c r="W346" s="11"/>
      <c r="X346" s="11"/>
      <c r="Y346" s="11"/>
      <c r="Z346" s="11"/>
    </row>
    <row r="347" ht="12.75" customHeight="1">
      <c r="A347" s="13"/>
      <c r="B347" s="13"/>
      <c r="C347" s="13"/>
      <c r="D347" s="454"/>
      <c r="E347" s="455"/>
      <c r="F347" s="456"/>
      <c r="G347" s="95"/>
      <c r="H347" s="457"/>
      <c r="I347" s="11"/>
      <c r="J347" s="11"/>
      <c r="K347" s="11"/>
      <c r="L347" s="11"/>
      <c r="M347" s="11"/>
      <c r="N347" s="11"/>
      <c r="O347" s="11"/>
      <c r="P347" s="11"/>
      <c r="Q347" s="11"/>
      <c r="R347" s="11"/>
      <c r="S347" s="11"/>
      <c r="T347" s="11"/>
      <c r="U347" s="11"/>
      <c r="V347" s="11"/>
      <c r="W347" s="11"/>
      <c r="X347" s="11"/>
      <c r="Y347" s="11"/>
      <c r="Z347" s="11"/>
    </row>
    <row r="348" ht="12.75" customHeight="1">
      <c r="A348" s="13"/>
      <c r="B348" s="13"/>
      <c r="C348" s="13"/>
      <c r="D348" s="454"/>
      <c r="E348" s="455"/>
      <c r="F348" s="456"/>
      <c r="G348" s="95"/>
      <c r="H348" s="457"/>
      <c r="I348" s="11"/>
      <c r="J348" s="11"/>
      <c r="K348" s="11"/>
      <c r="L348" s="11"/>
      <c r="M348" s="11"/>
      <c r="N348" s="11"/>
      <c r="O348" s="11"/>
      <c r="P348" s="11"/>
      <c r="Q348" s="11"/>
      <c r="R348" s="11"/>
      <c r="S348" s="11"/>
      <c r="T348" s="11"/>
      <c r="U348" s="11"/>
      <c r="V348" s="11"/>
      <c r="W348" s="11"/>
      <c r="X348" s="11"/>
      <c r="Y348" s="11"/>
      <c r="Z348" s="11"/>
    </row>
    <row r="349" ht="12.75" customHeight="1">
      <c r="A349" s="13"/>
      <c r="B349" s="13"/>
      <c r="C349" s="13"/>
      <c r="D349" s="454"/>
      <c r="E349" s="455"/>
      <c r="F349" s="456"/>
      <c r="G349" s="95"/>
      <c r="H349" s="457"/>
      <c r="I349" s="11"/>
      <c r="J349" s="11"/>
      <c r="K349" s="11"/>
      <c r="L349" s="11"/>
      <c r="M349" s="11"/>
      <c r="N349" s="11"/>
      <c r="O349" s="11"/>
      <c r="P349" s="11"/>
      <c r="Q349" s="11"/>
      <c r="R349" s="11"/>
      <c r="S349" s="11"/>
      <c r="T349" s="11"/>
      <c r="U349" s="11"/>
      <c r="V349" s="11"/>
      <c r="W349" s="11"/>
      <c r="X349" s="11"/>
      <c r="Y349" s="11"/>
      <c r="Z349" s="11"/>
    </row>
    <row r="350" ht="12.75" customHeight="1">
      <c r="A350" s="13"/>
      <c r="B350" s="13"/>
      <c r="C350" s="13"/>
      <c r="D350" s="454"/>
      <c r="E350" s="455"/>
      <c r="F350" s="456"/>
      <c r="G350" s="95"/>
      <c r="H350" s="457"/>
      <c r="I350" s="11"/>
      <c r="J350" s="11"/>
      <c r="K350" s="11"/>
      <c r="L350" s="11"/>
      <c r="M350" s="11"/>
      <c r="N350" s="11"/>
      <c r="O350" s="11"/>
      <c r="P350" s="11"/>
      <c r="Q350" s="11"/>
      <c r="R350" s="11"/>
      <c r="S350" s="11"/>
      <c r="T350" s="11"/>
      <c r="U350" s="11"/>
      <c r="V350" s="11"/>
      <c r="W350" s="11"/>
      <c r="X350" s="11"/>
      <c r="Y350" s="11"/>
      <c r="Z350" s="11"/>
    </row>
    <row r="351" ht="12.75" customHeight="1">
      <c r="A351" s="13"/>
      <c r="B351" s="13"/>
      <c r="C351" s="13"/>
      <c r="D351" s="454"/>
      <c r="E351" s="455"/>
      <c r="F351" s="456"/>
      <c r="G351" s="95"/>
      <c r="H351" s="457"/>
      <c r="I351" s="11"/>
      <c r="J351" s="11"/>
      <c r="K351" s="11"/>
      <c r="L351" s="11"/>
      <c r="M351" s="11"/>
      <c r="N351" s="11"/>
      <c r="O351" s="11"/>
      <c r="P351" s="11"/>
      <c r="Q351" s="11"/>
      <c r="R351" s="11"/>
      <c r="S351" s="11"/>
      <c r="T351" s="11"/>
      <c r="U351" s="11"/>
      <c r="V351" s="11"/>
      <c r="W351" s="11"/>
      <c r="X351" s="11"/>
      <c r="Y351" s="11"/>
      <c r="Z351" s="11"/>
    </row>
    <row r="352" ht="12.75" customHeight="1">
      <c r="A352" s="13"/>
      <c r="B352" s="13"/>
      <c r="C352" s="13"/>
      <c r="D352" s="454"/>
      <c r="E352" s="455"/>
      <c r="F352" s="456"/>
      <c r="G352" s="95"/>
      <c r="H352" s="457"/>
      <c r="I352" s="11"/>
      <c r="J352" s="11"/>
      <c r="K352" s="11"/>
      <c r="L352" s="11"/>
      <c r="M352" s="11"/>
      <c r="N352" s="11"/>
      <c r="O352" s="11"/>
      <c r="P352" s="11"/>
      <c r="Q352" s="11"/>
      <c r="R352" s="11"/>
      <c r="S352" s="11"/>
      <c r="T352" s="11"/>
      <c r="U352" s="11"/>
      <c r="V352" s="11"/>
      <c r="W352" s="11"/>
      <c r="X352" s="11"/>
      <c r="Y352" s="11"/>
      <c r="Z352" s="11"/>
    </row>
    <row r="353" ht="12.75" customHeight="1">
      <c r="A353" s="13"/>
      <c r="B353" s="13"/>
      <c r="C353" s="13"/>
      <c r="D353" s="454"/>
      <c r="E353" s="455"/>
      <c r="F353" s="456"/>
      <c r="G353" s="95"/>
      <c r="H353" s="457"/>
      <c r="I353" s="11"/>
      <c r="J353" s="11"/>
      <c r="K353" s="11"/>
      <c r="L353" s="11"/>
      <c r="M353" s="11"/>
      <c r="N353" s="11"/>
      <c r="O353" s="11"/>
      <c r="P353" s="11"/>
      <c r="Q353" s="11"/>
      <c r="R353" s="11"/>
      <c r="S353" s="11"/>
      <c r="T353" s="11"/>
      <c r="U353" s="11"/>
      <c r="V353" s="11"/>
      <c r="W353" s="11"/>
      <c r="X353" s="11"/>
      <c r="Y353" s="11"/>
      <c r="Z353" s="11"/>
    </row>
    <row r="354" ht="12.75" customHeight="1">
      <c r="A354" s="13"/>
      <c r="B354" s="13"/>
      <c r="C354" s="13"/>
      <c r="D354" s="454"/>
      <c r="E354" s="455"/>
      <c r="F354" s="456"/>
      <c r="G354" s="95"/>
      <c r="H354" s="457"/>
      <c r="I354" s="11"/>
      <c r="J354" s="11"/>
      <c r="K354" s="11"/>
      <c r="L354" s="11"/>
      <c r="M354" s="11"/>
      <c r="N354" s="11"/>
      <c r="O354" s="11"/>
      <c r="P354" s="11"/>
      <c r="Q354" s="11"/>
      <c r="R354" s="11"/>
      <c r="S354" s="11"/>
      <c r="T354" s="11"/>
      <c r="U354" s="11"/>
      <c r="V354" s="11"/>
      <c r="W354" s="11"/>
      <c r="X354" s="11"/>
      <c r="Y354" s="11"/>
      <c r="Z354" s="11"/>
    </row>
    <row r="355" ht="12.75" customHeight="1">
      <c r="A355" s="13"/>
      <c r="B355" s="13"/>
      <c r="C355" s="13"/>
      <c r="D355" s="454"/>
      <c r="E355" s="455"/>
      <c r="F355" s="456"/>
      <c r="G355" s="95"/>
      <c r="H355" s="457"/>
      <c r="I355" s="11"/>
      <c r="J355" s="11"/>
      <c r="K355" s="11"/>
      <c r="L355" s="11"/>
      <c r="M355" s="11"/>
      <c r="N355" s="11"/>
      <c r="O355" s="11"/>
      <c r="P355" s="11"/>
      <c r="Q355" s="11"/>
      <c r="R355" s="11"/>
      <c r="S355" s="11"/>
      <c r="T355" s="11"/>
      <c r="U355" s="11"/>
      <c r="V355" s="11"/>
      <c r="W355" s="11"/>
      <c r="X355" s="11"/>
      <c r="Y355" s="11"/>
      <c r="Z355" s="11"/>
    </row>
    <row r="356" ht="12.75" customHeight="1">
      <c r="A356" s="13"/>
      <c r="B356" s="13"/>
      <c r="C356" s="13"/>
      <c r="D356" s="454"/>
      <c r="E356" s="455"/>
      <c r="F356" s="456"/>
      <c r="G356" s="95"/>
      <c r="H356" s="457"/>
      <c r="I356" s="11"/>
      <c r="J356" s="11"/>
      <c r="K356" s="11"/>
      <c r="L356" s="11"/>
      <c r="M356" s="11"/>
      <c r="N356" s="11"/>
      <c r="O356" s="11"/>
      <c r="P356" s="11"/>
      <c r="Q356" s="11"/>
      <c r="R356" s="11"/>
      <c r="S356" s="11"/>
      <c r="T356" s="11"/>
      <c r="U356" s="11"/>
      <c r="V356" s="11"/>
      <c r="W356" s="11"/>
      <c r="X356" s="11"/>
      <c r="Y356" s="11"/>
      <c r="Z356" s="11"/>
    </row>
    <row r="357" ht="12.75" customHeight="1">
      <c r="A357" s="13"/>
      <c r="B357" s="13"/>
      <c r="C357" s="13"/>
      <c r="D357" s="454"/>
      <c r="E357" s="455"/>
      <c r="F357" s="456"/>
      <c r="G357" s="95"/>
      <c r="H357" s="457"/>
      <c r="I357" s="11"/>
      <c r="J357" s="11"/>
      <c r="K357" s="11"/>
      <c r="L357" s="11"/>
      <c r="M357" s="11"/>
      <c r="N357" s="11"/>
      <c r="O357" s="11"/>
      <c r="P357" s="11"/>
      <c r="Q357" s="11"/>
      <c r="R357" s="11"/>
      <c r="S357" s="11"/>
      <c r="T357" s="11"/>
      <c r="U357" s="11"/>
      <c r="V357" s="11"/>
      <c r="W357" s="11"/>
      <c r="X357" s="11"/>
      <c r="Y357" s="11"/>
      <c r="Z357" s="11"/>
    </row>
    <row r="358" ht="12.75" customHeight="1">
      <c r="A358" s="13"/>
      <c r="B358" s="13"/>
      <c r="C358" s="13"/>
      <c r="D358" s="454"/>
      <c r="E358" s="455"/>
      <c r="F358" s="456"/>
      <c r="G358" s="95"/>
      <c r="H358" s="457"/>
      <c r="I358" s="11"/>
      <c r="J358" s="11"/>
      <c r="K358" s="11"/>
      <c r="L358" s="11"/>
      <c r="M358" s="11"/>
      <c r="N358" s="11"/>
      <c r="O358" s="11"/>
      <c r="P358" s="11"/>
      <c r="Q358" s="11"/>
      <c r="R358" s="11"/>
      <c r="S358" s="11"/>
      <c r="T358" s="11"/>
      <c r="U358" s="11"/>
      <c r="V358" s="11"/>
      <c r="W358" s="11"/>
      <c r="X358" s="11"/>
      <c r="Y358" s="11"/>
      <c r="Z358" s="11"/>
    </row>
    <row r="359" ht="12.75" customHeight="1">
      <c r="A359" s="13"/>
      <c r="B359" s="13"/>
      <c r="C359" s="13"/>
      <c r="D359" s="454"/>
      <c r="E359" s="455"/>
      <c r="F359" s="456"/>
      <c r="G359" s="95"/>
      <c r="H359" s="457"/>
      <c r="I359" s="11"/>
      <c r="J359" s="11"/>
      <c r="K359" s="11"/>
      <c r="L359" s="11"/>
      <c r="M359" s="11"/>
      <c r="N359" s="11"/>
      <c r="O359" s="11"/>
      <c r="P359" s="11"/>
      <c r="Q359" s="11"/>
      <c r="R359" s="11"/>
      <c r="S359" s="11"/>
      <c r="T359" s="11"/>
      <c r="U359" s="11"/>
      <c r="V359" s="11"/>
      <c r="W359" s="11"/>
      <c r="X359" s="11"/>
      <c r="Y359" s="11"/>
      <c r="Z359" s="11"/>
    </row>
    <row r="360" ht="12.75" customHeight="1">
      <c r="A360" s="13"/>
      <c r="B360" s="13"/>
      <c r="C360" s="13"/>
      <c r="D360" s="454"/>
      <c r="E360" s="455"/>
      <c r="F360" s="456"/>
      <c r="G360" s="95"/>
      <c r="H360" s="457"/>
      <c r="I360" s="11"/>
      <c r="J360" s="11"/>
      <c r="K360" s="11"/>
      <c r="L360" s="11"/>
      <c r="M360" s="11"/>
      <c r="N360" s="11"/>
      <c r="O360" s="11"/>
      <c r="P360" s="11"/>
      <c r="Q360" s="11"/>
      <c r="R360" s="11"/>
      <c r="S360" s="11"/>
      <c r="T360" s="11"/>
      <c r="U360" s="11"/>
      <c r="V360" s="11"/>
      <c r="W360" s="11"/>
      <c r="X360" s="11"/>
      <c r="Y360" s="11"/>
      <c r="Z360" s="11"/>
    </row>
    <row r="361" ht="12.75" customHeight="1">
      <c r="A361" s="13"/>
      <c r="B361" s="13"/>
      <c r="C361" s="13"/>
      <c r="D361" s="454"/>
      <c r="E361" s="455"/>
      <c r="F361" s="456"/>
      <c r="G361" s="95"/>
      <c r="H361" s="457"/>
      <c r="I361" s="11"/>
      <c r="J361" s="11"/>
      <c r="K361" s="11"/>
      <c r="L361" s="11"/>
      <c r="M361" s="11"/>
      <c r="N361" s="11"/>
      <c r="O361" s="11"/>
      <c r="P361" s="11"/>
      <c r="Q361" s="11"/>
      <c r="R361" s="11"/>
      <c r="S361" s="11"/>
      <c r="T361" s="11"/>
      <c r="U361" s="11"/>
      <c r="V361" s="11"/>
      <c r="W361" s="11"/>
      <c r="X361" s="11"/>
      <c r="Y361" s="11"/>
      <c r="Z361" s="11"/>
    </row>
    <row r="362" ht="12.75" customHeight="1">
      <c r="A362" s="13"/>
      <c r="B362" s="13"/>
      <c r="C362" s="13"/>
      <c r="D362" s="454"/>
      <c r="E362" s="455"/>
      <c r="F362" s="456"/>
      <c r="G362" s="95"/>
      <c r="H362" s="457"/>
      <c r="I362" s="11"/>
      <c r="J362" s="11"/>
      <c r="K362" s="11"/>
      <c r="L362" s="11"/>
      <c r="M362" s="11"/>
      <c r="N362" s="11"/>
      <c r="O362" s="11"/>
      <c r="P362" s="11"/>
      <c r="Q362" s="11"/>
      <c r="R362" s="11"/>
      <c r="S362" s="11"/>
      <c r="T362" s="11"/>
      <c r="U362" s="11"/>
      <c r="V362" s="11"/>
      <c r="W362" s="11"/>
      <c r="X362" s="11"/>
      <c r="Y362" s="11"/>
      <c r="Z362" s="11"/>
    </row>
    <row r="363" ht="12.75" customHeight="1">
      <c r="A363" s="13"/>
      <c r="B363" s="13"/>
      <c r="C363" s="13"/>
      <c r="D363" s="454"/>
      <c r="E363" s="455"/>
      <c r="F363" s="456"/>
      <c r="G363" s="95"/>
      <c r="H363" s="457"/>
      <c r="I363" s="11"/>
      <c r="J363" s="11"/>
      <c r="K363" s="11"/>
      <c r="L363" s="11"/>
      <c r="M363" s="11"/>
      <c r="N363" s="11"/>
      <c r="O363" s="11"/>
      <c r="P363" s="11"/>
      <c r="Q363" s="11"/>
      <c r="R363" s="11"/>
      <c r="S363" s="11"/>
      <c r="T363" s="11"/>
      <c r="U363" s="11"/>
      <c r="V363" s="11"/>
      <c r="W363" s="11"/>
      <c r="X363" s="11"/>
      <c r="Y363" s="11"/>
      <c r="Z363" s="11"/>
    </row>
    <row r="364" ht="12.75" customHeight="1">
      <c r="A364" s="13"/>
      <c r="B364" s="13"/>
      <c r="C364" s="13"/>
      <c r="D364" s="454"/>
      <c r="E364" s="455"/>
      <c r="F364" s="456"/>
      <c r="G364" s="95"/>
      <c r="H364" s="457"/>
      <c r="I364" s="11"/>
      <c r="J364" s="11"/>
      <c r="K364" s="11"/>
      <c r="L364" s="11"/>
      <c r="M364" s="11"/>
      <c r="N364" s="11"/>
      <c r="O364" s="11"/>
      <c r="P364" s="11"/>
      <c r="Q364" s="11"/>
      <c r="R364" s="11"/>
      <c r="S364" s="11"/>
      <c r="T364" s="11"/>
      <c r="U364" s="11"/>
      <c r="V364" s="11"/>
      <c r="W364" s="11"/>
      <c r="X364" s="11"/>
      <c r="Y364" s="11"/>
      <c r="Z364" s="11"/>
    </row>
    <row r="365" ht="12.75" customHeight="1">
      <c r="A365" s="13"/>
      <c r="B365" s="13"/>
      <c r="C365" s="13"/>
      <c r="D365" s="454"/>
      <c r="E365" s="455"/>
      <c r="F365" s="456"/>
      <c r="G365" s="95"/>
      <c r="H365" s="457"/>
      <c r="I365" s="11"/>
      <c r="J365" s="11"/>
      <c r="K365" s="11"/>
      <c r="L365" s="11"/>
      <c r="M365" s="11"/>
      <c r="N365" s="11"/>
      <c r="O365" s="11"/>
      <c r="P365" s="11"/>
      <c r="Q365" s="11"/>
      <c r="R365" s="11"/>
      <c r="S365" s="11"/>
      <c r="T365" s="11"/>
      <c r="U365" s="11"/>
      <c r="V365" s="11"/>
      <c r="W365" s="11"/>
      <c r="X365" s="11"/>
      <c r="Y365" s="11"/>
      <c r="Z365" s="11"/>
    </row>
    <row r="366" ht="12.75" customHeight="1">
      <c r="A366" s="13"/>
      <c r="B366" s="13"/>
      <c r="C366" s="13"/>
      <c r="D366" s="454"/>
      <c r="E366" s="455"/>
      <c r="F366" s="456"/>
      <c r="G366" s="95"/>
      <c r="H366" s="457"/>
      <c r="I366" s="11"/>
      <c r="J366" s="11"/>
      <c r="K366" s="11"/>
      <c r="L366" s="11"/>
      <c r="M366" s="11"/>
      <c r="N366" s="11"/>
      <c r="O366" s="11"/>
      <c r="P366" s="11"/>
      <c r="Q366" s="11"/>
      <c r="R366" s="11"/>
      <c r="S366" s="11"/>
      <c r="T366" s="11"/>
      <c r="U366" s="11"/>
      <c r="V366" s="11"/>
      <c r="W366" s="11"/>
      <c r="X366" s="11"/>
      <c r="Y366" s="11"/>
      <c r="Z366" s="11"/>
    </row>
    <row r="367" ht="12.75" customHeight="1">
      <c r="A367" s="13"/>
      <c r="B367" s="13"/>
      <c r="C367" s="13"/>
      <c r="D367" s="454"/>
      <c r="E367" s="455"/>
      <c r="F367" s="456"/>
      <c r="G367" s="95"/>
      <c r="H367" s="457"/>
      <c r="I367" s="11"/>
      <c r="J367" s="11"/>
      <c r="K367" s="11"/>
      <c r="L367" s="11"/>
      <c r="M367" s="11"/>
      <c r="N367" s="11"/>
      <c r="O367" s="11"/>
      <c r="P367" s="11"/>
      <c r="Q367" s="11"/>
      <c r="R367" s="11"/>
      <c r="S367" s="11"/>
      <c r="T367" s="11"/>
      <c r="U367" s="11"/>
      <c r="V367" s="11"/>
      <c r="W367" s="11"/>
      <c r="X367" s="11"/>
      <c r="Y367" s="11"/>
      <c r="Z367" s="11"/>
    </row>
    <row r="368" ht="12.75" customHeight="1">
      <c r="A368" s="13"/>
      <c r="B368" s="13"/>
      <c r="C368" s="13"/>
      <c r="D368" s="454"/>
      <c r="E368" s="455"/>
      <c r="F368" s="456"/>
      <c r="G368" s="95"/>
      <c r="H368" s="457"/>
      <c r="I368" s="11"/>
      <c r="J368" s="11"/>
      <c r="K368" s="11"/>
      <c r="L368" s="11"/>
      <c r="M368" s="11"/>
      <c r="N368" s="11"/>
      <c r="O368" s="11"/>
      <c r="P368" s="11"/>
      <c r="Q368" s="11"/>
      <c r="R368" s="11"/>
      <c r="S368" s="11"/>
      <c r="T368" s="11"/>
      <c r="U368" s="11"/>
      <c r="V368" s="11"/>
      <c r="W368" s="11"/>
      <c r="X368" s="11"/>
      <c r="Y368" s="11"/>
      <c r="Z368" s="11"/>
    </row>
    <row r="369" ht="12.75" customHeight="1">
      <c r="A369" s="13"/>
      <c r="B369" s="13"/>
      <c r="C369" s="13"/>
      <c r="D369" s="454"/>
      <c r="E369" s="455"/>
      <c r="F369" s="456"/>
      <c r="G369" s="95"/>
      <c r="H369" s="457"/>
      <c r="I369" s="11"/>
      <c r="J369" s="11"/>
      <c r="K369" s="11"/>
      <c r="L369" s="11"/>
      <c r="M369" s="11"/>
      <c r="N369" s="11"/>
      <c r="O369" s="11"/>
      <c r="P369" s="11"/>
      <c r="Q369" s="11"/>
      <c r="R369" s="11"/>
      <c r="S369" s="11"/>
      <c r="T369" s="11"/>
      <c r="U369" s="11"/>
      <c r="V369" s="11"/>
      <c r="W369" s="11"/>
      <c r="X369" s="11"/>
      <c r="Y369" s="11"/>
      <c r="Z369" s="11"/>
    </row>
    <row r="370" ht="12.75" customHeight="1">
      <c r="A370" s="13"/>
      <c r="B370" s="13"/>
      <c r="C370" s="13"/>
      <c r="D370" s="454"/>
      <c r="E370" s="455"/>
      <c r="F370" s="456"/>
      <c r="G370" s="95"/>
      <c r="H370" s="457"/>
      <c r="I370" s="11"/>
      <c r="J370" s="11"/>
      <c r="K370" s="11"/>
      <c r="L370" s="11"/>
      <c r="M370" s="11"/>
      <c r="N370" s="11"/>
      <c r="O370" s="11"/>
      <c r="P370" s="11"/>
      <c r="Q370" s="11"/>
      <c r="R370" s="11"/>
      <c r="S370" s="11"/>
      <c r="T370" s="11"/>
      <c r="U370" s="11"/>
      <c r="V370" s="11"/>
      <c r="W370" s="11"/>
      <c r="X370" s="11"/>
      <c r="Y370" s="11"/>
      <c r="Z370" s="11"/>
    </row>
    <row r="371" ht="12.75" customHeight="1">
      <c r="A371" s="13"/>
      <c r="B371" s="13"/>
      <c r="C371" s="13"/>
      <c r="D371" s="454"/>
      <c r="E371" s="455"/>
      <c r="F371" s="456"/>
      <c r="G371" s="95"/>
      <c r="H371" s="457"/>
      <c r="I371" s="11"/>
      <c r="J371" s="11"/>
      <c r="K371" s="11"/>
      <c r="L371" s="11"/>
      <c r="M371" s="11"/>
      <c r="N371" s="11"/>
      <c r="O371" s="11"/>
      <c r="P371" s="11"/>
      <c r="Q371" s="11"/>
      <c r="R371" s="11"/>
      <c r="S371" s="11"/>
      <c r="T371" s="11"/>
      <c r="U371" s="11"/>
      <c r="V371" s="11"/>
      <c r="W371" s="11"/>
      <c r="X371" s="11"/>
      <c r="Y371" s="11"/>
      <c r="Z371" s="11"/>
    </row>
    <row r="372" ht="12.75" customHeight="1">
      <c r="A372" s="13"/>
      <c r="B372" s="13"/>
      <c r="C372" s="13"/>
      <c r="D372" s="454"/>
      <c r="E372" s="455"/>
      <c r="F372" s="456"/>
      <c r="G372" s="95"/>
      <c r="H372" s="457"/>
      <c r="I372" s="11"/>
      <c r="J372" s="11"/>
      <c r="K372" s="11"/>
      <c r="L372" s="11"/>
      <c r="M372" s="11"/>
      <c r="N372" s="11"/>
      <c r="O372" s="11"/>
      <c r="P372" s="11"/>
      <c r="Q372" s="11"/>
      <c r="R372" s="11"/>
      <c r="S372" s="11"/>
      <c r="T372" s="11"/>
      <c r="U372" s="11"/>
      <c r="V372" s="11"/>
      <c r="W372" s="11"/>
      <c r="X372" s="11"/>
      <c r="Y372" s="11"/>
      <c r="Z372" s="11"/>
    </row>
    <row r="373" ht="12.75" customHeight="1">
      <c r="A373" s="13"/>
      <c r="B373" s="13"/>
      <c r="C373" s="13"/>
      <c r="D373" s="454"/>
      <c r="E373" s="455"/>
      <c r="F373" s="456"/>
      <c r="G373" s="95"/>
      <c r="H373" s="457"/>
      <c r="I373" s="11"/>
      <c r="J373" s="11"/>
      <c r="K373" s="11"/>
      <c r="L373" s="11"/>
      <c r="M373" s="11"/>
      <c r="N373" s="11"/>
      <c r="O373" s="11"/>
      <c r="P373" s="11"/>
      <c r="Q373" s="11"/>
      <c r="R373" s="11"/>
      <c r="S373" s="11"/>
      <c r="T373" s="11"/>
      <c r="U373" s="11"/>
      <c r="V373" s="11"/>
      <c r="W373" s="11"/>
      <c r="X373" s="11"/>
      <c r="Y373" s="11"/>
      <c r="Z373" s="11"/>
    </row>
    <row r="374" ht="12.75" customHeight="1">
      <c r="A374" s="13"/>
      <c r="B374" s="13"/>
      <c r="C374" s="13"/>
      <c r="D374" s="454"/>
      <c r="E374" s="455"/>
      <c r="F374" s="456"/>
      <c r="G374" s="95"/>
      <c r="H374" s="457"/>
      <c r="I374" s="11"/>
      <c r="J374" s="11"/>
      <c r="K374" s="11"/>
      <c r="L374" s="11"/>
      <c r="M374" s="11"/>
      <c r="N374" s="11"/>
      <c r="O374" s="11"/>
      <c r="P374" s="11"/>
      <c r="Q374" s="11"/>
      <c r="R374" s="11"/>
      <c r="S374" s="11"/>
      <c r="T374" s="11"/>
      <c r="U374" s="11"/>
      <c r="V374" s="11"/>
      <c r="W374" s="11"/>
      <c r="X374" s="11"/>
      <c r="Y374" s="11"/>
      <c r="Z374" s="11"/>
    </row>
    <row r="375" ht="12.75" customHeight="1">
      <c r="A375" s="13"/>
      <c r="B375" s="13"/>
      <c r="C375" s="13"/>
      <c r="D375" s="454"/>
      <c r="E375" s="455"/>
      <c r="F375" s="456"/>
      <c r="G375" s="95"/>
      <c r="H375" s="457"/>
      <c r="I375" s="11"/>
      <c r="J375" s="11"/>
      <c r="K375" s="11"/>
      <c r="L375" s="11"/>
      <c r="M375" s="11"/>
      <c r="N375" s="11"/>
      <c r="O375" s="11"/>
      <c r="P375" s="11"/>
      <c r="Q375" s="11"/>
      <c r="R375" s="11"/>
      <c r="S375" s="11"/>
      <c r="T375" s="11"/>
      <c r="U375" s="11"/>
      <c r="V375" s="11"/>
      <c r="W375" s="11"/>
      <c r="X375" s="11"/>
      <c r="Y375" s="11"/>
      <c r="Z375" s="11"/>
    </row>
    <row r="376" ht="12.75" customHeight="1">
      <c r="A376" s="13"/>
      <c r="B376" s="13"/>
      <c r="C376" s="13"/>
      <c r="D376" s="454"/>
      <c r="E376" s="455"/>
      <c r="F376" s="456"/>
      <c r="G376" s="95"/>
      <c r="H376" s="457"/>
      <c r="I376" s="11"/>
      <c r="J376" s="11"/>
      <c r="K376" s="11"/>
      <c r="L376" s="11"/>
      <c r="M376" s="11"/>
      <c r="N376" s="11"/>
      <c r="O376" s="11"/>
      <c r="P376" s="11"/>
      <c r="Q376" s="11"/>
      <c r="R376" s="11"/>
      <c r="S376" s="11"/>
      <c r="T376" s="11"/>
      <c r="U376" s="11"/>
      <c r="V376" s="11"/>
      <c r="W376" s="11"/>
      <c r="X376" s="11"/>
      <c r="Y376" s="11"/>
      <c r="Z376" s="11"/>
    </row>
    <row r="377" ht="12.75" customHeight="1">
      <c r="A377" s="13"/>
      <c r="B377" s="13"/>
      <c r="C377" s="13"/>
      <c r="D377" s="454"/>
      <c r="E377" s="455"/>
      <c r="F377" s="456"/>
      <c r="G377" s="95"/>
      <c r="H377" s="457"/>
      <c r="I377" s="11"/>
      <c r="J377" s="11"/>
      <c r="K377" s="11"/>
      <c r="L377" s="11"/>
      <c r="M377" s="11"/>
      <c r="N377" s="11"/>
      <c r="O377" s="11"/>
      <c r="P377" s="11"/>
      <c r="Q377" s="11"/>
      <c r="R377" s="11"/>
      <c r="S377" s="11"/>
      <c r="T377" s="11"/>
      <c r="U377" s="11"/>
      <c r="V377" s="11"/>
      <c r="W377" s="11"/>
      <c r="X377" s="11"/>
      <c r="Y377" s="11"/>
      <c r="Z377" s="11"/>
    </row>
    <row r="378" ht="12.75" customHeight="1">
      <c r="A378" s="13"/>
      <c r="B378" s="13"/>
      <c r="C378" s="13"/>
      <c r="D378" s="454"/>
      <c r="E378" s="455"/>
      <c r="F378" s="456"/>
      <c r="G378" s="95"/>
      <c r="H378" s="457"/>
      <c r="I378" s="11"/>
      <c r="J378" s="11"/>
      <c r="K378" s="11"/>
      <c r="L378" s="11"/>
      <c r="M378" s="11"/>
      <c r="N378" s="11"/>
      <c r="O378" s="11"/>
      <c r="P378" s="11"/>
      <c r="Q378" s="11"/>
      <c r="R378" s="11"/>
      <c r="S378" s="11"/>
      <c r="T378" s="11"/>
      <c r="U378" s="11"/>
      <c r="V378" s="11"/>
      <c r="W378" s="11"/>
      <c r="X378" s="11"/>
      <c r="Y378" s="11"/>
      <c r="Z378" s="11"/>
    </row>
    <row r="379" ht="12.75" customHeight="1">
      <c r="A379" s="13"/>
      <c r="B379" s="13"/>
      <c r="C379" s="13"/>
      <c r="D379" s="454"/>
      <c r="E379" s="455"/>
      <c r="F379" s="456"/>
      <c r="G379" s="95"/>
      <c r="H379" s="457"/>
      <c r="I379" s="11"/>
      <c r="J379" s="11"/>
      <c r="K379" s="11"/>
      <c r="L379" s="11"/>
      <c r="M379" s="11"/>
      <c r="N379" s="11"/>
      <c r="O379" s="11"/>
      <c r="P379" s="11"/>
      <c r="Q379" s="11"/>
      <c r="R379" s="11"/>
      <c r="S379" s="11"/>
      <c r="T379" s="11"/>
      <c r="U379" s="11"/>
      <c r="V379" s="11"/>
      <c r="W379" s="11"/>
      <c r="X379" s="11"/>
      <c r="Y379" s="11"/>
      <c r="Z379" s="11"/>
    </row>
    <row r="380" ht="12.75" customHeight="1">
      <c r="A380" s="13"/>
      <c r="B380" s="13"/>
      <c r="C380" s="13"/>
      <c r="D380" s="454"/>
      <c r="E380" s="455"/>
      <c r="F380" s="456"/>
      <c r="G380" s="95"/>
      <c r="H380" s="457"/>
      <c r="I380" s="11"/>
      <c r="J380" s="11"/>
      <c r="K380" s="11"/>
      <c r="L380" s="11"/>
      <c r="M380" s="11"/>
      <c r="N380" s="11"/>
      <c r="O380" s="11"/>
      <c r="P380" s="11"/>
      <c r="Q380" s="11"/>
      <c r="R380" s="11"/>
      <c r="S380" s="11"/>
      <c r="T380" s="11"/>
      <c r="U380" s="11"/>
      <c r="V380" s="11"/>
      <c r="W380" s="11"/>
      <c r="X380" s="11"/>
      <c r="Y380" s="11"/>
      <c r="Z380" s="11"/>
    </row>
    <row r="381" ht="12.75" customHeight="1">
      <c r="A381" s="13"/>
      <c r="B381" s="13"/>
      <c r="C381" s="13"/>
      <c r="D381" s="454"/>
      <c r="E381" s="455"/>
      <c r="F381" s="456"/>
      <c r="G381" s="95"/>
      <c r="H381" s="457"/>
      <c r="I381" s="11"/>
      <c r="J381" s="11"/>
      <c r="K381" s="11"/>
      <c r="L381" s="11"/>
      <c r="M381" s="11"/>
      <c r="N381" s="11"/>
      <c r="O381" s="11"/>
      <c r="P381" s="11"/>
      <c r="Q381" s="11"/>
      <c r="R381" s="11"/>
      <c r="S381" s="11"/>
      <c r="T381" s="11"/>
      <c r="U381" s="11"/>
      <c r="V381" s="11"/>
      <c r="W381" s="11"/>
      <c r="X381" s="11"/>
      <c r="Y381" s="11"/>
      <c r="Z381" s="11"/>
    </row>
    <row r="382" ht="12.75" customHeight="1">
      <c r="A382" s="13"/>
      <c r="B382" s="13"/>
      <c r="C382" s="13"/>
      <c r="D382" s="454"/>
      <c r="E382" s="455"/>
      <c r="F382" s="456"/>
      <c r="G382" s="95"/>
      <c r="H382" s="457"/>
      <c r="I382" s="11"/>
      <c r="J382" s="11"/>
      <c r="K382" s="11"/>
      <c r="L382" s="11"/>
      <c r="M382" s="11"/>
      <c r="N382" s="11"/>
      <c r="O382" s="11"/>
      <c r="P382" s="11"/>
      <c r="Q382" s="11"/>
      <c r="R382" s="11"/>
      <c r="S382" s="11"/>
      <c r="T382" s="11"/>
      <c r="U382" s="11"/>
      <c r="V382" s="11"/>
      <c r="W382" s="11"/>
      <c r="X382" s="11"/>
      <c r="Y382" s="11"/>
      <c r="Z382" s="11"/>
    </row>
    <row r="383" ht="12.75" customHeight="1">
      <c r="A383" s="13"/>
      <c r="B383" s="13"/>
      <c r="C383" s="13"/>
      <c r="D383" s="454"/>
      <c r="E383" s="455"/>
      <c r="F383" s="456"/>
      <c r="G383" s="95"/>
      <c r="H383" s="457"/>
      <c r="I383" s="11"/>
      <c r="J383" s="11"/>
      <c r="K383" s="11"/>
      <c r="L383" s="11"/>
      <c r="M383" s="11"/>
      <c r="N383" s="11"/>
      <c r="O383" s="11"/>
      <c r="P383" s="11"/>
      <c r="Q383" s="11"/>
      <c r="R383" s="11"/>
      <c r="S383" s="11"/>
      <c r="T383" s="11"/>
      <c r="U383" s="11"/>
      <c r="V383" s="11"/>
      <c r="W383" s="11"/>
      <c r="X383" s="11"/>
      <c r="Y383" s="11"/>
      <c r="Z383" s="11"/>
    </row>
    <row r="384" ht="12.75" customHeight="1">
      <c r="A384" s="13"/>
      <c r="B384" s="13"/>
      <c r="C384" s="13"/>
      <c r="D384" s="454"/>
      <c r="E384" s="455"/>
      <c r="F384" s="456"/>
      <c r="G384" s="95"/>
      <c r="H384" s="457"/>
      <c r="I384" s="11"/>
      <c r="J384" s="11"/>
      <c r="K384" s="11"/>
      <c r="L384" s="11"/>
      <c r="M384" s="11"/>
      <c r="N384" s="11"/>
      <c r="O384" s="11"/>
      <c r="P384" s="11"/>
      <c r="Q384" s="11"/>
      <c r="R384" s="11"/>
      <c r="S384" s="11"/>
      <c r="T384" s="11"/>
      <c r="U384" s="11"/>
      <c r="V384" s="11"/>
      <c r="W384" s="11"/>
      <c r="X384" s="11"/>
      <c r="Y384" s="11"/>
      <c r="Z384" s="11"/>
    </row>
    <row r="385" ht="12.75" customHeight="1">
      <c r="A385" s="13"/>
      <c r="B385" s="13"/>
      <c r="C385" s="13"/>
      <c r="D385" s="454"/>
      <c r="E385" s="455"/>
      <c r="F385" s="456"/>
      <c r="G385" s="95"/>
      <c r="H385" s="457"/>
      <c r="I385" s="11"/>
      <c r="J385" s="11"/>
      <c r="K385" s="11"/>
      <c r="L385" s="11"/>
      <c r="M385" s="11"/>
      <c r="N385" s="11"/>
      <c r="O385" s="11"/>
      <c r="P385" s="11"/>
      <c r="Q385" s="11"/>
      <c r="R385" s="11"/>
      <c r="S385" s="11"/>
      <c r="T385" s="11"/>
      <c r="U385" s="11"/>
      <c r="V385" s="11"/>
      <c r="W385" s="11"/>
      <c r="X385" s="11"/>
      <c r="Y385" s="11"/>
      <c r="Z385" s="11"/>
    </row>
    <row r="386" ht="12.75" customHeight="1">
      <c r="A386" s="13"/>
      <c r="B386" s="13"/>
      <c r="C386" s="13"/>
      <c r="D386" s="454"/>
      <c r="E386" s="455"/>
      <c r="F386" s="456"/>
      <c r="G386" s="95"/>
      <c r="H386" s="457"/>
      <c r="I386" s="11"/>
      <c r="J386" s="11"/>
      <c r="K386" s="11"/>
      <c r="L386" s="11"/>
      <c r="M386" s="11"/>
      <c r="N386" s="11"/>
      <c r="O386" s="11"/>
      <c r="P386" s="11"/>
      <c r="Q386" s="11"/>
      <c r="R386" s="11"/>
      <c r="S386" s="11"/>
      <c r="T386" s="11"/>
      <c r="U386" s="11"/>
      <c r="V386" s="11"/>
      <c r="W386" s="11"/>
      <c r="X386" s="11"/>
      <c r="Y386" s="11"/>
      <c r="Z386" s="11"/>
    </row>
    <row r="387" ht="12.75" customHeight="1">
      <c r="A387" s="13"/>
      <c r="B387" s="13"/>
      <c r="C387" s="13"/>
      <c r="D387" s="454"/>
      <c r="E387" s="455"/>
      <c r="F387" s="456"/>
      <c r="G387" s="95"/>
      <c r="H387" s="457"/>
      <c r="I387" s="11"/>
      <c r="J387" s="11"/>
      <c r="K387" s="11"/>
      <c r="L387" s="11"/>
      <c r="M387" s="11"/>
      <c r="N387" s="11"/>
      <c r="O387" s="11"/>
      <c r="P387" s="11"/>
      <c r="Q387" s="11"/>
      <c r="R387" s="11"/>
      <c r="S387" s="11"/>
      <c r="T387" s="11"/>
      <c r="U387" s="11"/>
      <c r="V387" s="11"/>
      <c r="W387" s="11"/>
      <c r="X387" s="11"/>
      <c r="Y387" s="11"/>
      <c r="Z387" s="11"/>
    </row>
    <row r="388" ht="12.75" customHeight="1">
      <c r="A388" s="13"/>
      <c r="B388" s="13"/>
      <c r="C388" s="13"/>
      <c r="D388" s="454"/>
      <c r="E388" s="455"/>
      <c r="F388" s="456"/>
      <c r="G388" s="95"/>
      <c r="H388" s="457"/>
      <c r="I388" s="11"/>
      <c r="J388" s="11"/>
      <c r="K388" s="11"/>
      <c r="L388" s="11"/>
      <c r="M388" s="11"/>
      <c r="N388" s="11"/>
      <c r="O388" s="11"/>
      <c r="P388" s="11"/>
      <c r="Q388" s="11"/>
      <c r="R388" s="11"/>
      <c r="S388" s="11"/>
      <c r="T388" s="11"/>
      <c r="U388" s="11"/>
      <c r="V388" s="11"/>
      <c r="W388" s="11"/>
      <c r="X388" s="11"/>
      <c r="Y388" s="11"/>
      <c r="Z388" s="11"/>
    </row>
    <row r="389" ht="12.75" customHeight="1">
      <c r="A389" s="13"/>
      <c r="B389" s="13"/>
      <c r="C389" s="13"/>
      <c r="D389" s="454"/>
      <c r="E389" s="455"/>
      <c r="F389" s="456"/>
      <c r="G389" s="95"/>
      <c r="H389" s="457"/>
      <c r="I389" s="11"/>
      <c r="J389" s="11"/>
      <c r="K389" s="11"/>
      <c r="L389" s="11"/>
      <c r="M389" s="11"/>
      <c r="N389" s="11"/>
      <c r="O389" s="11"/>
      <c r="P389" s="11"/>
      <c r="Q389" s="11"/>
      <c r="R389" s="11"/>
      <c r="S389" s="11"/>
      <c r="T389" s="11"/>
      <c r="U389" s="11"/>
      <c r="V389" s="11"/>
      <c r="W389" s="11"/>
      <c r="X389" s="11"/>
      <c r="Y389" s="11"/>
      <c r="Z389" s="11"/>
    </row>
    <row r="390" ht="12.75" customHeight="1">
      <c r="A390" s="13"/>
      <c r="B390" s="13"/>
      <c r="C390" s="13"/>
      <c r="D390" s="454"/>
      <c r="E390" s="455"/>
      <c r="F390" s="456"/>
      <c r="G390" s="95"/>
      <c r="H390" s="457"/>
      <c r="I390" s="11"/>
      <c r="J390" s="11"/>
      <c r="K390" s="11"/>
      <c r="L390" s="11"/>
      <c r="M390" s="11"/>
      <c r="N390" s="11"/>
      <c r="O390" s="11"/>
      <c r="P390" s="11"/>
      <c r="Q390" s="11"/>
      <c r="R390" s="11"/>
      <c r="S390" s="11"/>
      <c r="T390" s="11"/>
      <c r="U390" s="11"/>
      <c r="V390" s="11"/>
      <c r="W390" s="11"/>
      <c r="X390" s="11"/>
      <c r="Y390" s="11"/>
      <c r="Z390" s="11"/>
    </row>
    <row r="391" ht="12.75" customHeight="1">
      <c r="A391" s="13"/>
      <c r="B391" s="13"/>
      <c r="C391" s="13"/>
      <c r="D391" s="454"/>
      <c r="E391" s="455"/>
      <c r="F391" s="456"/>
      <c r="G391" s="95"/>
      <c r="H391" s="457"/>
      <c r="I391" s="11"/>
      <c r="J391" s="11"/>
      <c r="K391" s="11"/>
      <c r="L391" s="11"/>
      <c r="M391" s="11"/>
      <c r="N391" s="11"/>
      <c r="O391" s="11"/>
      <c r="P391" s="11"/>
      <c r="Q391" s="11"/>
      <c r="R391" s="11"/>
      <c r="S391" s="11"/>
      <c r="T391" s="11"/>
      <c r="U391" s="11"/>
      <c r="V391" s="11"/>
      <c r="W391" s="11"/>
      <c r="X391" s="11"/>
      <c r="Y391" s="11"/>
      <c r="Z391" s="11"/>
    </row>
    <row r="392" ht="12.75" customHeight="1">
      <c r="A392" s="13"/>
      <c r="B392" s="13"/>
      <c r="C392" s="13"/>
      <c r="D392" s="454"/>
      <c r="E392" s="455"/>
      <c r="F392" s="456"/>
      <c r="G392" s="95"/>
      <c r="H392" s="457"/>
      <c r="I392" s="11"/>
      <c r="J392" s="11"/>
      <c r="K392" s="11"/>
      <c r="L392" s="11"/>
      <c r="M392" s="11"/>
      <c r="N392" s="11"/>
      <c r="O392" s="11"/>
      <c r="P392" s="11"/>
      <c r="Q392" s="11"/>
      <c r="R392" s="11"/>
      <c r="S392" s="11"/>
      <c r="T392" s="11"/>
      <c r="U392" s="11"/>
      <c r="V392" s="11"/>
      <c r="W392" s="11"/>
      <c r="X392" s="11"/>
      <c r="Y392" s="11"/>
      <c r="Z392" s="11"/>
    </row>
    <row r="393" ht="12.75" customHeight="1">
      <c r="A393" s="13"/>
      <c r="B393" s="13"/>
      <c r="C393" s="13"/>
      <c r="D393" s="454"/>
      <c r="E393" s="455"/>
      <c r="F393" s="456"/>
      <c r="G393" s="95"/>
      <c r="H393" s="457"/>
      <c r="I393" s="11"/>
      <c r="J393" s="11"/>
      <c r="K393" s="11"/>
      <c r="L393" s="11"/>
      <c r="M393" s="11"/>
      <c r="N393" s="11"/>
      <c r="O393" s="11"/>
      <c r="P393" s="11"/>
      <c r="Q393" s="11"/>
      <c r="R393" s="11"/>
      <c r="S393" s="11"/>
      <c r="T393" s="11"/>
      <c r="U393" s="11"/>
      <c r="V393" s="11"/>
      <c r="W393" s="11"/>
      <c r="X393" s="11"/>
      <c r="Y393" s="11"/>
      <c r="Z393" s="11"/>
    </row>
    <row r="394" ht="12.75" customHeight="1">
      <c r="A394" s="13"/>
      <c r="B394" s="13"/>
      <c r="C394" s="13"/>
      <c r="D394" s="454"/>
      <c r="E394" s="455"/>
      <c r="F394" s="456"/>
      <c r="G394" s="95"/>
      <c r="H394" s="457"/>
      <c r="I394" s="11"/>
      <c r="J394" s="11"/>
      <c r="K394" s="11"/>
      <c r="L394" s="11"/>
      <c r="M394" s="11"/>
      <c r="N394" s="11"/>
      <c r="O394" s="11"/>
      <c r="P394" s="11"/>
      <c r="Q394" s="11"/>
      <c r="R394" s="11"/>
      <c r="S394" s="11"/>
      <c r="T394" s="11"/>
      <c r="U394" s="11"/>
      <c r="V394" s="11"/>
      <c r="W394" s="11"/>
      <c r="X394" s="11"/>
      <c r="Y394" s="11"/>
      <c r="Z394" s="11"/>
    </row>
    <row r="395" ht="12.75" customHeight="1">
      <c r="A395" s="13"/>
      <c r="B395" s="13"/>
      <c r="C395" s="13"/>
      <c r="D395" s="454"/>
      <c r="E395" s="455"/>
      <c r="F395" s="456"/>
      <c r="G395" s="95"/>
      <c r="H395" s="457"/>
      <c r="I395" s="11"/>
      <c r="J395" s="11"/>
      <c r="K395" s="11"/>
      <c r="L395" s="11"/>
      <c r="M395" s="11"/>
      <c r="N395" s="11"/>
      <c r="O395" s="11"/>
      <c r="P395" s="11"/>
      <c r="Q395" s="11"/>
      <c r="R395" s="11"/>
      <c r="S395" s="11"/>
      <c r="T395" s="11"/>
      <c r="U395" s="11"/>
      <c r="V395" s="11"/>
      <c r="W395" s="11"/>
      <c r="X395" s="11"/>
      <c r="Y395" s="11"/>
      <c r="Z395" s="11"/>
    </row>
    <row r="396" ht="12.75" customHeight="1">
      <c r="A396" s="13"/>
      <c r="B396" s="13"/>
      <c r="C396" s="13"/>
      <c r="D396" s="454"/>
      <c r="E396" s="455"/>
      <c r="F396" s="456"/>
      <c r="G396" s="95"/>
      <c r="H396" s="457"/>
      <c r="I396" s="11"/>
      <c r="J396" s="11"/>
      <c r="K396" s="11"/>
      <c r="L396" s="11"/>
      <c r="M396" s="11"/>
      <c r="N396" s="11"/>
      <c r="O396" s="11"/>
      <c r="P396" s="11"/>
      <c r="Q396" s="11"/>
      <c r="R396" s="11"/>
      <c r="S396" s="11"/>
      <c r="T396" s="11"/>
      <c r="U396" s="11"/>
      <c r="V396" s="11"/>
      <c r="W396" s="11"/>
      <c r="X396" s="11"/>
      <c r="Y396" s="11"/>
      <c r="Z396" s="11"/>
    </row>
    <row r="397" ht="12.75" customHeight="1">
      <c r="A397" s="13"/>
      <c r="B397" s="13"/>
      <c r="C397" s="13"/>
      <c r="D397" s="454"/>
      <c r="E397" s="455"/>
      <c r="F397" s="456"/>
      <c r="G397" s="95"/>
      <c r="H397" s="457"/>
      <c r="I397" s="11"/>
      <c r="J397" s="11"/>
      <c r="K397" s="11"/>
      <c r="L397" s="11"/>
      <c r="M397" s="11"/>
      <c r="N397" s="11"/>
      <c r="O397" s="11"/>
      <c r="P397" s="11"/>
      <c r="Q397" s="11"/>
      <c r="R397" s="11"/>
      <c r="S397" s="11"/>
      <c r="T397" s="11"/>
      <c r="U397" s="11"/>
      <c r="V397" s="11"/>
      <c r="W397" s="11"/>
      <c r="X397" s="11"/>
      <c r="Y397" s="11"/>
      <c r="Z397" s="11"/>
    </row>
    <row r="398" ht="12.75" customHeight="1">
      <c r="A398" s="13"/>
      <c r="B398" s="13"/>
      <c r="C398" s="13"/>
      <c r="D398" s="454"/>
      <c r="E398" s="455"/>
      <c r="F398" s="456"/>
      <c r="G398" s="95"/>
      <c r="H398" s="457"/>
      <c r="I398" s="11"/>
      <c r="J398" s="11"/>
      <c r="K398" s="11"/>
      <c r="L398" s="11"/>
      <c r="M398" s="11"/>
      <c r="N398" s="11"/>
      <c r="O398" s="11"/>
      <c r="P398" s="11"/>
      <c r="Q398" s="11"/>
      <c r="R398" s="11"/>
      <c r="S398" s="11"/>
      <c r="T398" s="11"/>
      <c r="U398" s="11"/>
      <c r="V398" s="11"/>
      <c r="W398" s="11"/>
      <c r="X398" s="11"/>
      <c r="Y398" s="11"/>
      <c r="Z398" s="11"/>
    </row>
    <row r="399" ht="12.75" customHeight="1">
      <c r="A399" s="13"/>
      <c r="B399" s="13"/>
      <c r="C399" s="13"/>
      <c r="D399" s="454"/>
      <c r="E399" s="455"/>
      <c r="F399" s="456"/>
      <c r="G399" s="95"/>
      <c r="H399" s="457"/>
      <c r="I399" s="11"/>
      <c r="J399" s="11"/>
      <c r="K399" s="11"/>
      <c r="L399" s="11"/>
      <c r="M399" s="11"/>
      <c r="N399" s="11"/>
      <c r="O399" s="11"/>
      <c r="P399" s="11"/>
      <c r="Q399" s="11"/>
      <c r="R399" s="11"/>
      <c r="S399" s="11"/>
      <c r="T399" s="11"/>
      <c r="U399" s="11"/>
      <c r="V399" s="11"/>
      <c r="W399" s="11"/>
      <c r="X399" s="11"/>
      <c r="Y399" s="11"/>
      <c r="Z399" s="11"/>
    </row>
    <row r="400" ht="12.75" customHeight="1">
      <c r="A400" s="13"/>
      <c r="B400" s="13"/>
      <c r="C400" s="13"/>
      <c r="D400" s="454"/>
      <c r="E400" s="455"/>
      <c r="F400" s="456"/>
      <c r="G400" s="95"/>
      <c r="H400" s="457"/>
      <c r="I400" s="11"/>
      <c r="J400" s="11"/>
      <c r="K400" s="11"/>
      <c r="L400" s="11"/>
      <c r="M400" s="11"/>
      <c r="N400" s="11"/>
      <c r="O400" s="11"/>
      <c r="P400" s="11"/>
      <c r="Q400" s="11"/>
      <c r="R400" s="11"/>
      <c r="S400" s="11"/>
      <c r="T400" s="11"/>
      <c r="U400" s="11"/>
      <c r="V400" s="11"/>
      <c r="W400" s="11"/>
      <c r="X400" s="11"/>
      <c r="Y400" s="11"/>
      <c r="Z400" s="11"/>
    </row>
    <row r="401" ht="12.75" customHeight="1">
      <c r="A401" s="13"/>
      <c r="B401" s="13"/>
      <c r="C401" s="13"/>
      <c r="D401" s="454"/>
      <c r="E401" s="455"/>
      <c r="F401" s="456"/>
      <c r="G401" s="95"/>
      <c r="H401" s="457"/>
      <c r="I401" s="11"/>
      <c r="J401" s="11"/>
      <c r="K401" s="11"/>
      <c r="L401" s="11"/>
      <c r="M401" s="11"/>
      <c r="N401" s="11"/>
      <c r="O401" s="11"/>
      <c r="P401" s="11"/>
      <c r="Q401" s="11"/>
      <c r="R401" s="11"/>
      <c r="S401" s="11"/>
      <c r="T401" s="11"/>
      <c r="U401" s="11"/>
      <c r="V401" s="11"/>
      <c r="W401" s="11"/>
      <c r="X401" s="11"/>
      <c r="Y401" s="11"/>
      <c r="Z401" s="11"/>
    </row>
    <row r="402" ht="12.75" customHeight="1">
      <c r="A402" s="13"/>
      <c r="B402" s="13"/>
      <c r="C402" s="13"/>
      <c r="D402" s="454"/>
      <c r="E402" s="455"/>
      <c r="F402" s="456"/>
      <c r="G402" s="95"/>
      <c r="H402" s="457"/>
      <c r="I402" s="11"/>
      <c r="J402" s="11"/>
      <c r="K402" s="11"/>
      <c r="L402" s="11"/>
      <c r="M402" s="11"/>
      <c r="N402" s="11"/>
      <c r="O402" s="11"/>
      <c r="P402" s="11"/>
      <c r="Q402" s="11"/>
      <c r="R402" s="11"/>
      <c r="S402" s="11"/>
      <c r="T402" s="11"/>
      <c r="U402" s="11"/>
      <c r="V402" s="11"/>
      <c r="W402" s="11"/>
      <c r="X402" s="11"/>
      <c r="Y402" s="11"/>
      <c r="Z402" s="11"/>
    </row>
    <row r="403" ht="12.75" customHeight="1">
      <c r="A403" s="13"/>
      <c r="B403" s="13"/>
      <c r="C403" s="13"/>
      <c r="D403" s="454"/>
      <c r="E403" s="455"/>
      <c r="F403" s="456"/>
      <c r="G403" s="95"/>
      <c r="H403" s="457"/>
      <c r="I403" s="11"/>
      <c r="J403" s="11"/>
      <c r="K403" s="11"/>
      <c r="L403" s="11"/>
      <c r="M403" s="11"/>
      <c r="N403" s="11"/>
      <c r="O403" s="11"/>
      <c r="P403" s="11"/>
      <c r="Q403" s="11"/>
      <c r="R403" s="11"/>
      <c r="S403" s="11"/>
      <c r="T403" s="11"/>
      <c r="U403" s="11"/>
      <c r="V403" s="11"/>
      <c r="W403" s="11"/>
      <c r="X403" s="11"/>
      <c r="Y403" s="11"/>
      <c r="Z403" s="11"/>
    </row>
    <row r="404" ht="12.75" customHeight="1">
      <c r="A404" s="13"/>
      <c r="B404" s="13"/>
      <c r="C404" s="13"/>
      <c r="D404" s="454"/>
      <c r="E404" s="455"/>
      <c r="F404" s="456"/>
      <c r="G404" s="95"/>
      <c r="H404" s="457"/>
      <c r="I404" s="11"/>
      <c r="J404" s="11"/>
      <c r="K404" s="11"/>
      <c r="L404" s="11"/>
      <c r="M404" s="11"/>
      <c r="N404" s="11"/>
      <c r="O404" s="11"/>
      <c r="P404" s="11"/>
      <c r="Q404" s="11"/>
      <c r="R404" s="11"/>
      <c r="S404" s="11"/>
      <c r="T404" s="11"/>
      <c r="U404" s="11"/>
      <c r="V404" s="11"/>
      <c r="W404" s="11"/>
      <c r="X404" s="11"/>
      <c r="Y404" s="11"/>
      <c r="Z404" s="11"/>
    </row>
    <row r="405" ht="12.75" customHeight="1">
      <c r="A405" s="13"/>
      <c r="B405" s="13"/>
      <c r="C405" s="13"/>
      <c r="D405" s="454"/>
      <c r="E405" s="455"/>
      <c r="F405" s="456"/>
      <c r="G405" s="95"/>
      <c r="H405" s="457"/>
      <c r="I405" s="11"/>
      <c r="J405" s="11"/>
      <c r="K405" s="11"/>
      <c r="L405" s="11"/>
      <c r="M405" s="11"/>
      <c r="N405" s="11"/>
      <c r="O405" s="11"/>
      <c r="P405" s="11"/>
      <c r="Q405" s="11"/>
      <c r="R405" s="11"/>
      <c r="S405" s="11"/>
      <c r="T405" s="11"/>
      <c r="U405" s="11"/>
      <c r="V405" s="11"/>
      <c r="W405" s="11"/>
      <c r="X405" s="11"/>
      <c r="Y405" s="11"/>
      <c r="Z405" s="11"/>
    </row>
    <row r="406" ht="12.75" customHeight="1">
      <c r="A406" s="13"/>
      <c r="B406" s="13"/>
      <c r="C406" s="13"/>
      <c r="D406" s="454"/>
      <c r="E406" s="455"/>
      <c r="F406" s="456"/>
      <c r="G406" s="95"/>
      <c r="H406" s="457"/>
      <c r="I406" s="11"/>
      <c r="J406" s="11"/>
      <c r="K406" s="11"/>
      <c r="L406" s="11"/>
      <c r="M406" s="11"/>
      <c r="N406" s="11"/>
      <c r="O406" s="11"/>
      <c r="P406" s="11"/>
      <c r="Q406" s="11"/>
      <c r="R406" s="11"/>
      <c r="S406" s="11"/>
      <c r="T406" s="11"/>
      <c r="U406" s="11"/>
      <c r="V406" s="11"/>
      <c r="W406" s="11"/>
      <c r="X406" s="11"/>
      <c r="Y406" s="11"/>
      <c r="Z406" s="11"/>
    </row>
    <row r="407" ht="12.75" customHeight="1">
      <c r="A407" s="13"/>
      <c r="B407" s="13"/>
      <c r="C407" s="13"/>
      <c r="D407" s="454"/>
      <c r="E407" s="455"/>
      <c r="F407" s="456"/>
      <c r="G407" s="95"/>
      <c r="H407" s="457"/>
      <c r="I407" s="11"/>
      <c r="J407" s="11"/>
      <c r="K407" s="11"/>
      <c r="L407" s="11"/>
      <c r="M407" s="11"/>
      <c r="N407" s="11"/>
      <c r="O407" s="11"/>
      <c r="P407" s="11"/>
      <c r="Q407" s="11"/>
      <c r="R407" s="11"/>
      <c r="S407" s="11"/>
      <c r="T407" s="11"/>
      <c r="U407" s="11"/>
      <c r="V407" s="11"/>
      <c r="W407" s="11"/>
      <c r="X407" s="11"/>
      <c r="Y407" s="11"/>
      <c r="Z407" s="11"/>
    </row>
    <row r="408" ht="12.75" customHeight="1">
      <c r="A408" s="13"/>
      <c r="B408" s="13"/>
      <c r="C408" s="13"/>
      <c r="D408" s="454"/>
      <c r="E408" s="455"/>
      <c r="F408" s="456"/>
      <c r="G408" s="95"/>
      <c r="H408" s="457"/>
      <c r="I408" s="11"/>
      <c r="J408" s="11"/>
      <c r="K408" s="11"/>
      <c r="L408" s="11"/>
      <c r="M408" s="11"/>
      <c r="N408" s="11"/>
      <c r="O408" s="11"/>
      <c r="P408" s="11"/>
      <c r="Q408" s="11"/>
      <c r="R408" s="11"/>
      <c r="S408" s="11"/>
      <c r="T408" s="11"/>
      <c r="U408" s="11"/>
      <c r="V408" s="11"/>
      <c r="W408" s="11"/>
      <c r="X408" s="11"/>
      <c r="Y408" s="11"/>
      <c r="Z408" s="11"/>
    </row>
    <row r="409" ht="12.75" customHeight="1">
      <c r="A409" s="13"/>
      <c r="B409" s="13"/>
      <c r="C409" s="13"/>
      <c r="D409" s="454"/>
      <c r="E409" s="455"/>
      <c r="F409" s="456"/>
      <c r="G409" s="95"/>
      <c r="H409" s="457"/>
      <c r="I409" s="11"/>
      <c r="J409" s="11"/>
      <c r="K409" s="11"/>
      <c r="L409" s="11"/>
      <c r="M409" s="11"/>
      <c r="N409" s="11"/>
      <c r="O409" s="11"/>
      <c r="P409" s="11"/>
      <c r="Q409" s="11"/>
      <c r="R409" s="11"/>
      <c r="S409" s="11"/>
      <c r="T409" s="11"/>
      <c r="U409" s="11"/>
      <c r="V409" s="11"/>
      <c r="W409" s="11"/>
      <c r="X409" s="11"/>
      <c r="Y409" s="11"/>
      <c r="Z409" s="11"/>
    </row>
    <row r="410" ht="12.75" customHeight="1">
      <c r="A410" s="13"/>
      <c r="B410" s="13"/>
      <c r="C410" s="13"/>
      <c r="D410" s="454"/>
      <c r="E410" s="455"/>
      <c r="F410" s="456"/>
      <c r="G410" s="95"/>
      <c r="H410" s="457"/>
      <c r="I410" s="11"/>
      <c r="J410" s="11"/>
      <c r="K410" s="11"/>
      <c r="L410" s="11"/>
      <c r="M410" s="11"/>
      <c r="N410" s="11"/>
      <c r="O410" s="11"/>
      <c r="P410" s="11"/>
      <c r="Q410" s="11"/>
      <c r="R410" s="11"/>
      <c r="S410" s="11"/>
      <c r="T410" s="11"/>
      <c r="U410" s="11"/>
      <c r="V410" s="11"/>
      <c r="W410" s="11"/>
      <c r="X410" s="11"/>
      <c r="Y410" s="11"/>
      <c r="Z410" s="11"/>
    </row>
    <row r="411" ht="12.75" customHeight="1">
      <c r="A411" s="13"/>
      <c r="B411" s="13"/>
      <c r="C411" s="13"/>
      <c r="D411" s="454"/>
      <c r="E411" s="455"/>
      <c r="F411" s="456"/>
      <c r="G411" s="95"/>
      <c r="H411" s="457"/>
      <c r="I411" s="11"/>
      <c r="J411" s="11"/>
      <c r="K411" s="11"/>
      <c r="L411" s="11"/>
      <c r="M411" s="11"/>
      <c r="N411" s="11"/>
      <c r="O411" s="11"/>
      <c r="P411" s="11"/>
      <c r="Q411" s="11"/>
      <c r="R411" s="11"/>
      <c r="S411" s="11"/>
      <c r="T411" s="11"/>
      <c r="U411" s="11"/>
      <c r="V411" s="11"/>
      <c r="W411" s="11"/>
      <c r="X411" s="11"/>
      <c r="Y411" s="11"/>
      <c r="Z411" s="11"/>
    </row>
    <row r="412" ht="12.75" customHeight="1">
      <c r="A412" s="13"/>
      <c r="B412" s="13"/>
      <c r="C412" s="13"/>
      <c r="D412" s="454"/>
      <c r="E412" s="455"/>
      <c r="F412" s="456"/>
      <c r="G412" s="95"/>
      <c r="H412" s="457"/>
      <c r="I412" s="11"/>
      <c r="J412" s="11"/>
      <c r="K412" s="11"/>
      <c r="L412" s="11"/>
      <c r="M412" s="11"/>
      <c r="N412" s="11"/>
      <c r="O412" s="11"/>
      <c r="P412" s="11"/>
      <c r="Q412" s="11"/>
      <c r="R412" s="11"/>
      <c r="S412" s="11"/>
      <c r="T412" s="11"/>
      <c r="U412" s="11"/>
      <c r="V412" s="11"/>
      <c r="W412" s="11"/>
      <c r="X412" s="11"/>
      <c r="Y412" s="11"/>
      <c r="Z412" s="11"/>
    </row>
    <row r="413" ht="12.75" customHeight="1">
      <c r="A413" s="13"/>
      <c r="B413" s="13"/>
      <c r="C413" s="13"/>
      <c r="D413" s="454"/>
      <c r="E413" s="455"/>
      <c r="F413" s="456"/>
      <c r="G413" s="95"/>
      <c r="H413" s="457"/>
      <c r="I413" s="11"/>
      <c r="J413" s="11"/>
      <c r="K413" s="11"/>
      <c r="L413" s="11"/>
      <c r="M413" s="11"/>
      <c r="N413" s="11"/>
      <c r="O413" s="11"/>
      <c r="P413" s="11"/>
      <c r="Q413" s="11"/>
      <c r="R413" s="11"/>
      <c r="S413" s="11"/>
      <c r="T413" s="11"/>
      <c r="U413" s="11"/>
      <c r="V413" s="11"/>
      <c r="W413" s="11"/>
      <c r="X413" s="11"/>
      <c r="Y413" s="11"/>
      <c r="Z413" s="11"/>
    </row>
    <row r="414" ht="12.75" customHeight="1">
      <c r="A414" s="13"/>
      <c r="B414" s="13"/>
      <c r="C414" s="13"/>
      <c r="D414" s="454"/>
      <c r="E414" s="455"/>
      <c r="F414" s="456"/>
      <c r="G414" s="95"/>
      <c r="H414" s="457"/>
      <c r="I414" s="11"/>
      <c r="J414" s="11"/>
      <c r="K414" s="11"/>
      <c r="L414" s="11"/>
      <c r="M414" s="11"/>
      <c r="N414" s="11"/>
      <c r="O414" s="11"/>
      <c r="P414" s="11"/>
      <c r="Q414" s="11"/>
      <c r="R414" s="11"/>
      <c r="S414" s="11"/>
      <c r="T414" s="11"/>
      <c r="U414" s="11"/>
      <c r="V414" s="11"/>
      <c r="W414" s="11"/>
      <c r="X414" s="11"/>
      <c r="Y414" s="11"/>
      <c r="Z414" s="11"/>
    </row>
    <row r="415" ht="12.75" customHeight="1">
      <c r="A415" s="13"/>
      <c r="B415" s="13"/>
      <c r="C415" s="13"/>
      <c r="D415" s="454"/>
      <c r="E415" s="455"/>
      <c r="F415" s="456"/>
      <c r="G415" s="95"/>
      <c r="H415" s="457"/>
      <c r="I415" s="11"/>
      <c r="J415" s="11"/>
      <c r="K415" s="11"/>
      <c r="L415" s="11"/>
      <c r="M415" s="11"/>
      <c r="N415" s="11"/>
      <c r="O415" s="11"/>
      <c r="P415" s="11"/>
      <c r="Q415" s="11"/>
      <c r="R415" s="11"/>
      <c r="S415" s="11"/>
      <c r="T415" s="11"/>
      <c r="U415" s="11"/>
      <c r="V415" s="11"/>
      <c r="W415" s="11"/>
      <c r="X415" s="11"/>
      <c r="Y415" s="11"/>
      <c r="Z415" s="11"/>
    </row>
    <row r="416" ht="12.75" customHeight="1">
      <c r="A416" s="13"/>
      <c r="B416" s="13"/>
      <c r="C416" s="13"/>
      <c r="D416" s="454"/>
      <c r="E416" s="455"/>
      <c r="F416" s="456"/>
      <c r="G416" s="95"/>
      <c r="H416" s="457"/>
      <c r="I416" s="11"/>
      <c r="J416" s="11"/>
      <c r="K416" s="11"/>
      <c r="L416" s="11"/>
      <c r="M416" s="11"/>
      <c r="N416" s="11"/>
      <c r="O416" s="11"/>
      <c r="P416" s="11"/>
      <c r="Q416" s="11"/>
      <c r="R416" s="11"/>
      <c r="S416" s="11"/>
      <c r="T416" s="11"/>
      <c r="U416" s="11"/>
      <c r="V416" s="11"/>
      <c r="W416" s="11"/>
      <c r="X416" s="11"/>
      <c r="Y416" s="11"/>
      <c r="Z416" s="11"/>
    </row>
    <row r="417" ht="12.75" customHeight="1">
      <c r="A417" s="13"/>
      <c r="B417" s="13"/>
      <c r="C417" s="13"/>
      <c r="D417" s="454"/>
      <c r="E417" s="455"/>
      <c r="F417" s="456"/>
      <c r="G417" s="95"/>
      <c r="H417" s="457"/>
      <c r="I417" s="11"/>
      <c r="J417" s="11"/>
      <c r="K417" s="11"/>
      <c r="L417" s="11"/>
      <c r="M417" s="11"/>
      <c r="N417" s="11"/>
      <c r="O417" s="11"/>
      <c r="P417" s="11"/>
      <c r="Q417" s="11"/>
      <c r="R417" s="11"/>
      <c r="S417" s="11"/>
      <c r="T417" s="11"/>
      <c r="U417" s="11"/>
      <c r="V417" s="11"/>
      <c r="W417" s="11"/>
      <c r="X417" s="11"/>
      <c r="Y417" s="11"/>
      <c r="Z417" s="11"/>
    </row>
    <row r="418" ht="12.75" customHeight="1">
      <c r="A418" s="13"/>
      <c r="B418" s="13"/>
      <c r="C418" s="13"/>
      <c r="D418" s="454"/>
      <c r="E418" s="455"/>
      <c r="F418" s="456"/>
      <c r="G418" s="95"/>
      <c r="H418" s="457"/>
      <c r="I418" s="11"/>
      <c r="J418" s="11"/>
      <c r="K418" s="11"/>
      <c r="L418" s="11"/>
      <c r="M418" s="11"/>
      <c r="N418" s="11"/>
      <c r="O418" s="11"/>
      <c r="P418" s="11"/>
      <c r="Q418" s="11"/>
      <c r="R418" s="11"/>
      <c r="S418" s="11"/>
      <c r="T418" s="11"/>
      <c r="U418" s="11"/>
      <c r="V418" s="11"/>
      <c r="W418" s="11"/>
      <c r="X418" s="11"/>
      <c r="Y418" s="11"/>
      <c r="Z418" s="11"/>
    </row>
    <row r="419" ht="12.75" customHeight="1">
      <c r="A419" s="13"/>
      <c r="B419" s="13"/>
      <c r="C419" s="13"/>
      <c r="D419" s="454"/>
      <c r="E419" s="455"/>
      <c r="F419" s="456"/>
      <c r="G419" s="95"/>
      <c r="H419" s="457"/>
      <c r="I419" s="11"/>
      <c r="J419" s="11"/>
      <c r="K419" s="11"/>
      <c r="L419" s="11"/>
      <c r="M419" s="11"/>
      <c r="N419" s="11"/>
      <c r="O419" s="11"/>
      <c r="P419" s="11"/>
      <c r="Q419" s="11"/>
      <c r="R419" s="11"/>
      <c r="S419" s="11"/>
      <c r="T419" s="11"/>
      <c r="U419" s="11"/>
      <c r="V419" s="11"/>
      <c r="W419" s="11"/>
      <c r="X419" s="11"/>
      <c r="Y419" s="11"/>
      <c r="Z419" s="11"/>
    </row>
    <row r="420" ht="12.75" customHeight="1">
      <c r="A420" s="13"/>
      <c r="B420" s="13"/>
      <c r="C420" s="13"/>
      <c r="D420" s="454"/>
      <c r="E420" s="455"/>
      <c r="F420" s="456"/>
      <c r="G420" s="95"/>
      <c r="H420" s="457"/>
      <c r="I420" s="11"/>
      <c r="J420" s="11"/>
      <c r="K420" s="11"/>
      <c r="L420" s="11"/>
      <c r="M420" s="11"/>
      <c r="N420" s="11"/>
      <c r="O420" s="11"/>
      <c r="P420" s="11"/>
      <c r="Q420" s="11"/>
      <c r="R420" s="11"/>
      <c r="S420" s="11"/>
      <c r="T420" s="11"/>
      <c r="U420" s="11"/>
      <c r="V420" s="11"/>
      <c r="W420" s="11"/>
      <c r="X420" s="11"/>
      <c r="Y420" s="11"/>
      <c r="Z420" s="11"/>
    </row>
    <row r="421" ht="12.75" customHeight="1">
      <c r="A421" s="13"/>
      <c r="B421" s="13"/>
      <c r="C421" s="13"/>
      <c r="D421" s="454"/>
      <c r="E421" s="455"/>
      <c r="F421" s="456"/>
      <c r="G421" s="95"/>
      <c r="H421" s="457"/>
      <c r="I421" s="11"/>
      <c r="J421" s="11"/>
      <c r="K421" s="11"/>
      <c r="L421" s="11"/>
      <c r="M421" s="11"/>
      <c r="N421" s="11"/>
      <c r="O421" s="11"/>
      <c r="P421" s="11"/>
      <c r="Q421" s="11"/>
      <c r="R421" s="11"/>
      <c r="S421" s="11"/>
      <c r="T421" s="11"/>
      <c r="U421" s="11"/>
      <c r="V421" s="11"/>
      <c r="W421" s="11"/>
      <c r="X421" s="11"/>
      <c r="Y421" s="11"/>
      <c r="Z421" s="11"/>
    </row>
    <row r="422" ht="12.75" customHeight="1">
      <c r="A422" s="13"/>
      <c r="B422" s="13"/>
      <c r="C422" s="13"/>
      <c r="D422" s="454"/>
      <c r="E422" s="455"/>
      <c r="F422" s="456"/>
      <c r="G422" s="95"/>
      <c r="H422" s="457"/>
      <c r="I422" s="11"/>
      <c r="J422" s="11"/>
      <c r="K422" s="11"/>
      <c r="L422" s="11"/>
      <c r="M422" s="11"/>
      <c r="N422" s="11"/>
      <c r="O422" s="11"/>
      <c r="P422" s="11"/>
      <c r="Q422" s="11"/>
      <c r="R422" s="11"/>
      <c r="S422" s="11"/>
      <c r="T422" s="11"/>
      <c r="U422" s="11"/>
      <c r="V422" s="11"/>
      <c r="W422" s="11"/>
      <c r="X422" s="11"/>
      <c r="Y422" s="11"/>
      <c r="Z422" s="11"/>
    </row>
    <row r="423" ht="12.75" customHeight="1">
      <c r="A423" s="13"/>
      <c r="B423" s="13"/>
      <c r="C423" s="13"/>
      <c r="D423" s="454"/>
      <c r="E423" s="455"/>
      <c r="F423" s="456"/>
      <c r="G423" s="95"/>
      <c r="H423" s="457"/>
      <c r="I423" s="11"/>
      <c r="J423" s="11"/>
      <c r="K423" s="11"/>
      <c r="L423" s="11"/>
      <c r="M423" s="11"/>
      <c r="N423" s="11"/>
      <c r="O423" s="11"/>
      <c r="P423" s="11"/>
      <c r="Q423" s="11"/>
      <c r="R423" s="11"/>
      <c r="S423" s="11"/>
      <c r="T423" s="11"/>
      <c r="U423" s="11"/>
      <c r="V423" s="11"/>
      <c r="W423" s="11"/>
      <c r="X423" s="11"/>
      <c r="Y423" s="11"/>
      <c r="Z423" s="11"/>
    </row>
    <row r="424" ht="12.75" customHeight="1">
      <c r="A424" s="13"/>
      <c r="B424" s="13"/>
      <c r="C424" s="13"/>
      <c r="D424" s="454"/>
      <c r="E424" s="455"/>
      <c r="F424" s="456"/>
      <c r="G424" s="95"/>
      <c r="H424" s="457"/>
      <c r="I424" s="11"/>
      <c r="J424" s="11"/>
      <c r="K424" s="11"/>
      <c r="L424" s="11"/>
      <c r="M424" s="11"/>
      <c r="N424" s="11"/>
      <c r="O424" s="11"/>
      <c r="P424" s="11"/>
      <c r="Q424" s="11"/>
      <c r="R424" s="11"/>
      <c r="S424" s="11"/>
      <c r="T424" s="11"/>
      <c r="U424" s="11"/>
      <c r="V424" s="11"/>
      <c r="W424" s="11"/>
      <c r="X424" s="11"/>
      <c r="Y424" s="11"/>
      <c r="Z424" s="11"/>
    </row>
    <row r="425" ht="12.75" customHeight="1">
      <c r="A425" s="13"/>
      <c r="B425" s="13"/>
      <c r="C425" s="13"/>
      <c r="D425" s="454"/>
      <c r="E425" s="455"/>
      <c r="F425" s="456"/>
      <c r="G425" s="95"/>
      <c r="H425" s="457"/>
      <c r="I425" s="11"/>
      <c r="J425" s="11"/>
      <c r="K425" s="11"/>
      <c r="L425" s="11"/>
      <c r="M425" s="11"/>
      <c r="N425" s="11"/>
      <c r="O425" s="11"/>
      <c r="P425" s="11"/>
      <c r="Q425" s="11"/>
      <c r="R425" s="11"/>
      <c r="S425" s="11"/>
      <c r="T425" s="11"/>
      <c r="U425" s="11"/>
      <c r="V425" s="11"/>
      <c r="W425" s="11"/>
      <c r="X425" s="11"/>
      <c r="Y425" s="11"/>
      <c r="Z425" s="11"/>
    </row>
    <row r="426" ht="12.75" customHeight="1">
      <c r="A426" s="13"/>
      <c r="B426" s="13"/>
      <c r="C426" s="13"/>
      <c r="D426" s="454"/>
      <c r="E426" s="455"/>
      <c r="F426" s="456"/>
      <c r="G426" s="95"/>
      <c r="H426" s="457"/>
      <c r="I426" s="11"/>
      <c r="J426" s="11"/>
      <c r="K426" s="11"/>
      <c r="L426" s="11"/>
      <c r="M426" s="11"/>
      <c r="N426" s="11"/>
      <c r="O426" s="11"/>
      <c r="P426" s="11"/>
      <c r="Q426" s="11"/>
      <c r="R426" s="11"/>
      <c r="S426" s="11"/>
      <c r="T426" s="11"/>
      <c r="U426" s="11"/>
      <c r="V426" s="11"/>
      <c r="W426" s="11"/>
      <c r="X426" s="11"/>
      <c r="Y426" s="11"/>
      <c r="Z426" s="11"/>
    </row>
    <row r="427" ht="12.75" customHeight="1">
      <c r="A427" s="13"/>
      <c r="B427" s="13"/>
      <c r="C427" s="13"/>
      <c r="D427" s="454"/>
      <c r="E427" s="455"/>
      <c r="F427" s="456"/>
      <c r="G427" s="95"/>
      <c r="H427" s="457"/>
      <c r="I427" s="11"/>
      <c r="J427" s="11"/>
      <c r="K427" s="11"/>
      <c r="L427" s="11"/>
      <c r="M427" s="11"/>
      <c r="N427" s="11"/>
      <c r="O427" s="11"/>
      <c r="P427" s="11"/>
      <c r="Q427" s="11"/>
      <c r="R427" s="11"/>
      <c r="S427" s="11"/>
      <c r="T427" s="11"/>
      <c r="U427" s="11"/>
      <c r="V427" s="11"/>
      <c r="W427" s="11"/>
      <c r="X427" s="11"/>
      <c r="Y427" s="11"/>
      <c r="Z427" s="11"/>
    </row>
    <row r="428" ht="12.75" customHeight="1">
      <c r="A428" s="13"/>
      <c r="B428" s="13"/>
      <c r="C428" s="13"/>
      <c r="D428" s="454"/>
      <c r="E428" s="455"/>
      <c r="F428" s="456"/>
      <c r="G428" s="95"/>
      <c r="H428" s="457"/>
      <c r="I428" s="11"/>
      <c r="J428" s="11"/>
      <c r="K428" s="11"/>
      <c r="L428" s="11"/>
      <c r="M428" s="11"/>
      <c r="N428" s="11"/>
      <c r="O428" s="11"/>
      <c r="P428" s="11"/>
      <c r="Q428" s="11"/>
      <c r="R428" s="11"/>
      <c r="S428" s="11"/>
      <c r="T428" s="11"/>
      <c r="U428" s="11"/>
      <c r="V428" s="11"/>
      <c r="W428" s="11"/>
      <c r="X428" s="11"/>
      <c r="Y428" s="11"/>
      <c r="Z428" s="11"/>
    </row>
    <row r="429" ht="12.75" customHeight="1">
      <c r="A429" s="13"/>
      <c r="B429" s="13"/>
      <c r="C429" s="13"/>
      <c r="D429" s="454"/>
      <c r="E429" s="455"/>
      <c r="F429" s="456"/>
      <c r="G429" s="95"/>
      <c r="H429" s="457"/>
      <c r="I429" s="11"/>
      <c r="J429" s="11"/>
      <c r="K429" s="11"/>
      <c r="L429" s="11"/>
      <c r="M429" s="11"/>
      <c r="N429" s="11"/>
      <c r="O429" s="11"/>
      <c r="P429" s="11"/>
      <c r="Q429" s="11"/>
      <c r="R429" s="11"/>
      <c r="S429" s="11"/>
      <c r="T429" s="11"/>
      <c r="U429" s="11"/>
      <c r="V429" s="11"/>
      <c r="W429" s="11"/>
      <c r="X429" s="11"/>
      <c r="Y429" s="11"/>
      <c r="Z429" s="11"/>
    </row>
    <row r="430" ht="12.75" customHeight="1">
      <c r="A430" s="13"/>
      <c r="B430" s="13"/>
      <c r="C430" s="13"/>
      <c r="D430" s="454"/>
      <c r="E430" s="455"/>
      <c r="F430" s="456"/>
      <c r="G430" s="95"/>
      <c r="H430" s="457"/>
      <c r="I430" s="11"/>
      <c r="J430" s="11"/>
      <c r="K430" s="11"/>
      <c r="L430" s="11"/>
      <c r="M430" s="11"/>
      <c r="N430" s="11"/>
      <c r="O430" s="11"/>
      <c r="P430" s="11"/>
      <c r="Q430" s="11"/>
      <c r="R430" s="11"/>
      <c r="S430" s="11"/>
      <c r="T430" s="11"/>
      <c r="U430" s="11"/>
      <c r="V430" s="11"/>
      <c r="W430" s="11"/>
      <c r="X430" s="11"/>
      <c r="Y430" s="11"/>
      <c r="Z430" s="11"/>
    </row>
    <row r="431" ht="12.75" customHeight="1">
      <c r="A431" s="13"/>
      <c r="B431" s="13"/>
      <c r="C431" s="13"/>
      <c r="D431" s="454"/>
      <c r="E431" s="455"/>
      <c r="F431" s="456"/>
      <c r="G431" s="95"/>
      <c r="H431" s="457"/>
      <c r="I431" s="11"/>
      <c r="J431" s="11"/>
      <c r="K431" s="11"/>
      <c r="L431" s="11"/>
      <c r="M431" s="11"/>
      <c r="N431" s="11"/>
      <c r="O431" s="11"/>
      <c r="P431" s="11"/>
      <c r="Q431" s="11"/>
      <c r="R431" s="11"/>
      <c r="S431" s="11"/>
      <c r="T431" s="11"/>
      <c r="U431" s="11"/>
      <c r="V431" s="11"/>
      <c r="W431" s="11"/>
      <c r="X431" s="11"/>
      <c r="Y431" s="11"/>
      <c r="Z431" s="11"/>
    </row>
    <row r="432" ht="12.75" customHeight="1">
      <c r="A432" s="13"/>
      <c r="B432" s="13"/>
      <c r="C432" s="13"/>
      <c r="D432" s="454"/>
      <c r="E432" s="455"/>
      <c r="F432" s="456"/>
      <c r="G432" s="95"/>
      <c r="H432" s="457"/>
      <c r="I432" s="11"/>
      <c r="J432" s="11"/>
      <c r="K432" s="11"/>
      <c r="L432" s="11"/>
      <c r="M432" s="11"/>
      <c r="N432" s="11"/>
      <c r="O432" s="11"/>
      <c r="P432" s="11"/>
      <c r="Q432" s="11"/>
      <c r="R432" s="11"/>
      <c r="S432" s="11"/>
      <c r="T432" s="11"/>
      <c r="U432" s="11"/>
      <c r="V432" s="11"/>
      <c r="W432" s="11"/>
      <c r="X432" s="11"/>
      <c r="Y432" s="11"/>
      <c r="Z432" s="11"/>
    </row>
    <row r="433" ht="12.75" customHeight="1">
      <c r="A433" s="13"/>
      <c r="B433" s="13"/>
      <c r="C433" s="13"/>
      <c r="D433" s="454"/>
      <c r="E433" s="455"/>
      <c r="F433" s="456"/>
      <c r="G433" s="95"/>
      <c r="H433" s="457"/>
      <c r="I433" s="11"/>
      <c r="J433" s="11"/>
      <c r="K433" s="11"/>
      <c r="L433" s="11"/>
      <c r="M433" s="11"/>
      <c r="N433" s="11"/>
      <c r="O433" s="11"/>
      <c r="P433" s="11"/>
      <c r="Q433" s="11"/>
      <c r="R433" s="11"/>
      <c r="S433" s="11"/>
      <c r="T433" s="11"/>
      <c r="U433" s="11"/>
      <c r="V433" s="11"/>
      <c r="W433" s="11"/>
      <c r="X433" s="11"/>
      <c r="Y433" s="11"/>
      <c r="Z433" s="11"/>
    </row>
    <row r="434" ht="12.75" customHeight="1">
      <c r="A434" s="13"/>
      <c r="B434" s="13"/>
      <c r="C434" s="13"/>
      <c r="D434" s="454"/>
      <c r="E434" s="455"/>
      <c r="F434" s="456"/>
      <c r="G434" s="95"/>
      <c r="H434" s="457"/>
      <c r="I434" s="11"/>
      <c r="J434" s="11"/>
      <c r="K434" s="11"/>
      <c r="L434" s="11"/>
      <c r="M434" s="11"/>
      <c r="N434" s="11"/>
      <c r="O434" s="11"/>
      <c r="P434" s="11"/>
      <c r="Q434" s="11"/>
      <c r="R434" s="11"/>
      <c r="S434" s="11"/>
      <c r="T434" s="11"/>
      <c r="U434" s="11"/>
      <c r="V434" s="11"/>
      <c r="W434" s="11"/>
      <c r="X434" s="11"/>
      <c r="Y434" s="11"/>
      <c r="Z434" s="11"/>
    </row>
    <row r="435" ht="12.75" customHeight="1">
      <c r="A435" s="13"/>
      <c r="B435" s="13"/>
      <c r="C435" s="13"/>
      <c r="D435" s="454"/>
      <c r="E435" s="455"/>
      <c r="F435" s="456"/>
      <c r="G435" s="95"/>
      <c r="H435" s="457"/>
      <c r="I435" s="11"/>
      <c r="J435" s="11"/>
      <c r="K435" s="11"/>
      <c r="L435" s="11"/>
      <c r="M435" s="11"/>
      <c r="N435" s="11"/>
      <c r="O435" s="11"/>
      <c r="P435" s="11"/>
      <c r="Q435" s="11"/>
      <c r="R435" s="11"/>
      <c r="S435" s="11"/>
      <c r="T435" s="11"/>
      <c r="U435" s="11"/>
      <c r="V435" s="11"/>
      <c r="W435" s="11"/>
      <c r="X435" s="11"/>
      <c r="Y435" s="11"/>
      <c r="Z435" s="11"/>
    </row>
    <row r="436" ht="12.75" customHeight="1">
      <c r="A436" s="13"/>
      <c r="B436" s="13"/>
      <c r="C436" s="13"/>
      <c r="D436" s="454"/>
      <c r="E436" s="455"/>
      <c r="F436" s="456"/>
      <c r="G436" s="95"/>
      <c r="H436" s="457"/>
      <c r="I436" s="11"/>
      <c r="J436" s="11"/>
      <c r="K436" s="11"/>
      <c r="L436" s="11"/>
      <c r="M436" s="11"/>
      <c r="N436" s="11"/>
      <c r="O436" s="11"/>
      <c r="P436" s="11"/>
      <c r="Q436" s="11"/>
      <c r="R436" s="11"/>
      <c r="S436" s="11"/>
      <c r="T436" s="11"/>
      <c r="U436" s="11"/>
      <c r="V436" s="11"/>
      <c r="W436" s="11"/>
      <c r="X436" s="11"/>
      <c r="Y436" s="11"/>
      <c r="Z436" s="11"/>
    </row>
    <row r="437" ht="12.75" customHeight="1">
      <c r="A437" s="13"/>
      <c r="B437" s="13"/>
      <c r="C437" s="13"/>
      <c r="D437" s="454"/>
      <c r="E437" s="455"/>
      <c r="F437" s="456"/>
      <c r="G437" s="95"/>
      <c r="H437" s="457"/>
      <c r="I437" s="11"/>
      <c r="J437" s="11"/>
      <c r="K437" s="11"/>
      <c r="L437" s="11"/>
      <c r="M437" s="11"/>
      <c r="N437" s="11"/>
      <c r="O437" s="11"/>
      <c r="P437" s="11"/>
      <c r="Q437" s="11"/>
      <c r="R437" s="11"/>
      <c r="S437" s="11"/>
      <c r="T437" s="11"/>
      <c r="U437" s="11"/>
      <c r="V437" s="11"/>
      <c r="W437" s="11"/>
      <c r="X437" s="11"/>
      <c r="Y437" s="11"/>
      <c r="Z437" s="11"/>
    </row>
    <row r="438" ht="12.75" customHeight="1">
      <c r="A438" s="13"/>
      <c r="B438" s="13"/>
      <c r="C438" s="13"/>
      <c r="D438" s="454"/>
      <c r="E438" s="455"/>
      <c r="F438" s="456"/>
      <c r="G438" s="95"/>
      <c r="H438" s="457"/>
      <c r="I438" s="11"/>
      <c r="J438" s="11"/>
      <c r="K438" s="11"/>
      <c r="L438" s="11"/>
      <c r="M438" s="11"/>
      <c r="N438" s="11"/>
      <c r="O438" s="11"/>
      <c r="P438" s="11"/>
      <c r="Q438" s="11"/>
      <c r="R438" s="11"/>
      <c r="S438" s="11"/>
      <c r="T438" s="11"/>
      <c r="U438" s="11"/>
      <c r="V438" s="11"/>
      <c r="W438" s="11"/>
      <c r="X438" s="11"/>
      <c r="Y438" s="11"/>
      <c r="Z438" s="11"/>
    </row>
    <row r="439" ht="12.75" customHeight="1">
      <c r="A439" s="13"/>
      <c r="B439" s="13"/>
      <c r="C439" s="13"/>
      <c r="D439" s="454"/>
      <c r="E439" s="455"/>
      <c r="F439" s="456"/>
      <c r="G439" s="95"/>
      <c r="H439" s="457"/>
      <c r="I439" s="11"/>
      <c r="J439" s="11"/>
      <c r="K439" s="11"/>
      <c r="L439" s="11"/>
      <c r="M439" s="11"/>
      <c r="N439" s="11"/>
      <c r="O439" s="11"/>
      <c r="P439" s="11"/>
      <c r="Q439" s="11"/>
      <c r="R439" s="11"/>
      <c r="S439" s="11"/>
      <c r="T439" s="11"/>
      <c r="U439" s="11"/>
      <c r="V439" s="11"/>
      <c r="W439" s="11"/>
      <c r="X439" s="11"/>
      <c r="Y439" s="11"/>
      <c r="Z439" s="11"/>
    </row>
    <row r="440" ht="12.75" customHeight="1">
      <c r="A440" s="13"/>
      <c r="B440" s="13"/>
      <c r="C440" s="13"/>
      <c r="D440" s="454"/>
      <c r="E440" s="455"/>
      <c r="F440" s="456"/>
      <c r="G440" s="95"/>
      <c r="H440" s="457"/>
      <c r="I440" s="11"/>
      <c r="J440" s="11"/>
      <c r="K440" s="11"/>
      <c r="L440" s="11"/>
      <c r="M440" s="11"/>
      <c r="N440" s="11"/>
      <c r="O440" s="11"/>
      <c r="P440" s="11"/>
      <c r="Q440" s="11"/>
      <c r="R440" s="11"/>
      <c r="S440" s="11"/>
      <c r="T440" s="11"/>
      <c r="U440" s="11"/>
      <c r="V440" s="11"/>
      <c r="W440" s="11"/>
      <c r="X440" s="11"/>
      <c r="Y440" s="11"/>
      <c r="Z440" s="11"/>
    </row>
    <row r="441" ht="12.75" customHeight="1">
      <c r="A441" s="13"/>
      <c r="B441" s="13"/>
      <c r="C441" s="13"/>
      <c r="D441" s="454"/>
      <c r="E441" s="455"/>
      <c r="F441" s="456"/>
      <c r="G441" s="95"/>
      <c r="H441" s="457"/>
      <c r="I441" s="11"/>
      <c r="J441" s="11"/>
      <c r="K441" s="11"/>
      <c r="L441" s="11"/>
      <c r="M441" s="11"/>
      <c r="N441" s="11"/>
      <c r="O441" s="11"/>
      <c r="P441" s="11"/>
      <c r="Q441" s="11"/>
      <c r="R441" s="11"/>
      <c r="S441" s="11"/>
      <c r="T441" s="11"/>
      <c r="U441" s="11"/>
      <c r="V441" s="11"/>
      <c r="W441" s="11"/>
      <c r="X441" s="11"/>
      <c r="Y441" s="11"/>
      <c r="Z441" s="11"/>
    </row>
    <row r="442" ht="12.75" customHeight="1">
      <c r="A442" s="13"/>
      <c r="B442" s="13"/>
      <c r="C442" s="13"/>
      <c r="D442" s="454"/>
      <c r="E442" s="455"/>
      <c r="F442" s="456"/>
      <c r="G442" s="95"/>
      <c r="H442" s="457"/>
      <c r="I442" s="11"/>
      <c r="J442" s="11"/>
      <c r="K442" s="11"/>
      <c r="L442" s="11"/>
      <c r="M442" s="11"/>
      <c r="N442" s="11"/>
      <c r="O442" s="11"/>
      <c r="P442" s="11"/>
      <c r="Q442" s="11"/>
      <c r="R442" s="11"/>
      <c r="S442" s="11"/>
      <c r="T442" s="11"/>
      <c r="U442" s="11"/>
      <c r="V442" s="11"/>
      <c r="W442" s="11"/>
      <c r="X442" s="11"/>
      <c r="Y442" s="11"/>
      <c r="Z442" s="11"/>
    </row>
    <row r="443" ht="12.75" customHeight="1">
      <c r="A443" s="13"/>
      <c r="B443" s="13"/>
      <c r="C443" s="13"/>
      <c r="D443" s="454"/>
      <c r="E443" s="455"/>
      <c r="F443" s="456"/>
      <c r="G443" s="95"/>
      <c r="H443" s="457"/>
      <c r="I443" s="11"/>
      <c r="J443" s="11"/>
      <c r="K443" s="11"/>
      <c r="L443" s="11"/>
      <c r="M443" s="11"/>
      <c r="N443" s="11"/>
      <c r="O443" s="11"/>
      <c r="P443" s="11"/>
      <c r="Q443" s="11"/>
      <c r="R443" s="11"/>
      <c r="S443" s="11"/>
      <c r="T443" s="11"/>
      <c r="U443" s="11"/>
      <c r="V443" s="11"/>
      <c r="W443" s="11"/>
      <c r="X443" s="11"/>
      <c r="Y443" s="11"/>
      <c r="Z443" s="11"/>
    </row>
    <row r="444" ht="12.75" customHeight="1">
      <c r="A444" s="13"/>
      <c r="B444" s="13"/>
      <c r="C444" s="13"/>
      <c r="D444" s="454"/>
      <c r="E444" s="455"/>
      <c r="F444" s="456"/>
      <c r="G444" s="95"/>
      <c r="H444" s="457"/>
      <c r="I444" s="11"/>
      <c r="J444" s="11"/>
      <c r="K444" s="11"/>
      <c r="L444" s="11"/>
      <c r="M444" s="11"/>
      <c r="N444" s="11"/>
      <c r="O444" s="11"/>
      <c r="P444" s="11"/>
      <c r="Q444" s="11"/>
      <c r="R444" s="11"/>
      <c r="S444" s="11"/>
      <c r="T444" s="11"/>
      <c r="U444" s="11"/>
      <c r="V444" s="11"/>
      <c r="W444" s="11"/>
      <c r="X444" s="11"/>
      <c r="Y444" s="11"/>
      <c r="Z444" s="11"/>
    </row>
    <row r="445" ht="12.75" customHeight="1">
      <c r="A445" s="13"/>
      <c r="B445" s="13"/>
      <c r="C445" s="13"/>
      <c r="D445" s="454"/>
      <c r="E445" s="455"/>
      <c r="F445" s="456"/>
      <c r="G445" s="95"/>
      <c r="H445" s="457"/>
      <c r="I445" s="11"/>
      <c r="J445" s="11"/>
      <c r="K445" s="11"/>
      <c r="L445" s="11"/>
      <c r="M445" s="11"/>
      <c r="N445" s="11"/>
      <c r="O445" s="11"/>
      <c r="P445" s="11"/>
      <c r="Q445" s="11"/>
      <c r="R445" s="11"/>
      <c r="S445" s="11"/>
      <c r="T445" s="11"/>
      <c r="U445" s="11"/>
      <c r="V445" s="11"/>
      <c r="W445" s="11"/>
      <c r="X445" s="11"/>
      <c r="Y445" s="11"/>
      <c r="Z445" s="11"/>
    </row>
    <row r="446" ht="12.75" customHeight="1">
      <c r="A446" s="13"/>
      <c r="B446" s="13"/>
      <c r="C446" s="13"/>
      <c r="D446" s="454"/>
      <c r="E446" s="455"/>
      <c r="F446" s="456"/>
      <c r="G446" s="95"/>
      <c r="H446" s="457"/>
      <c r="I446" s="11"/>
      <c r="J446" s="11"/>
      <c r="K446" s="11"/>
      <c r="L446" s="11"/>
      <c r="M446" s="11"/>
      <c r="N446" s="11"/>
      <c r="O446" s="11"/>
      <c r="P446" s="11"/>
      <c r="Q446" s="11"/>
      <c r="R446" s="11"/>
      <c r="S446" s="11"/>
      <c r="T446" s="11"/>
      <c r="U446" s="11"/>
      <c r="V446" s="11"/>
      <c r="W446" s="11"/>
      <c r="X446" s="11"/>
      <c r="Y446" s="11"/>
      <c r="Z446" s="11"/>
    </row>
    <row r="447" ht="12.75" customHeight="1">
      <c r="A447" s="13"/>
      <c r="B447" s="13"/>
      <c r="C447" s="13"/>
      <c r="D447" s="454"/>
      <c r="E447" s="455"/>
      <c r="F447" s="456"/>
      <c r="G447" s="95"/>
      <c r="H447" s="457"/>
      <c r="I447" s="11"/>
      <c r="J447" s="11"/>
      <c r="K447" s="11"/>
      <c r="L447" s="11"/>
      <c r="M447" s="11"/>
      <c r="N447" s="11"/>
      <c r="O447" s="11"/>
      <c r="P447" s="11"/>
      <c r="Q447" s="11"/>
      <c r="R447" s="11"/>
      <c r="S447" s="11"/>
      <c r="T447" s="11"/>
      <c r="U447" s="11"/>
      <c r="V447" s="11"/>
      <c r="W447" s="11"/>
      <c r="X447" s="11"/>
      <c r="Y447" s="11"/>
      <c r="Z447" s="11"/>
    </row>
    <row r="448" ht="12.75" customHeight="1">
      <c r="A448" s="13"/>
      <c r="B448" s="13"/>
      <c r="C448" s="13"/>
      <c r="D448" s="454"/>
      <c r="E448" s="455"/>
      <c r="F448" s="456"/>
      <c r="G448" s="95"/>
      <c r="H448" s="457"/>
      <c r="I448" s="11"/>
      <c r="J448" s="11"/>
      <c r="K448" s="11"/>
      <c r="L448" s="11"/>
      <c r="M448" s="11"/>
      <c r="N448" s="11"/>
      <c r="O448" s="11"/>
      <c r="P448" s="11"/>
      <c r="Q448" s="11"/>
      <c r="R448" s="11"/>
      <c r="S448" s="11"/>
      <c r="T448" s="11"/>
      <c r="U448" s="11"/>
      <c r="V448" s="11"/>
      <c r="W448" s="11"/>
      <c r="X448" s="11"/>
      <c r="Y448" s="11"/>
      <c r="Z448" s="11"/>
    </row>
    <row r="449" ht="12.75" customHeight="1">
      <c r="A449" s="13"/>
      <c r="B449" s="13"/>
      <c r="C449" s="13"/>
      <c r="D449" s="454"/>
      <c r="E449" s="455"/>
      <c r="F449" s="456"/>
      <c r="G449" s="95"/>
      <c r="H449" s="457"/>
      <c r="I449" s="11"/>
      <c r="J449" s="11"/>
      <c r="K449" s="11"/>
      <c r="L449" s="11"/>
      <c r="M449" s="11"/>
      <c r="N449" s="11"/>
      <c r="O449" s="11"/>
      <c r="P449" s="11"/>
      <c r="Q449" s="11"/>
      <c r="R449" s="11"/>
      <c r="S449" s="11"/>
      <c r="T449" s="11"/>
      <c r="U449" s="11"/>
      <c r="V449" s="11"/>
      <c r="W449" s="11"/>
      <c r="X449" s="11"/>
      <c r="Y449" s="11"/>
      <c r="Z449" s="11"/>
    </row>
    <row r="450" ht="12.75" customHeight="1">
      <c r="A450" s="13"/>
      <c r="B450" s="13"/>
      <c r="C450" s="13"/>
      <c r="D450" s="454"/>
      <c r="E450" s="455"/>
      <c r="F450" s="456"/>
      <c r="G450" s="95"/>
      <c r="H450" s="457"/>
      <c r="I450" s="11"/>
      <c r="J450" s="11"/>
      <c r="K450" s="11"/>
      <c r="L450" s="11"/>
      <c r="M450" s="11"/>
      <c r="N450" s="11"/>
      <c r="O450" s="11"/>
      <c r="P450" s="11"/>
      <c r="Q450" s="11"/>
      <c r="R450" s="11"/>
      <c r="S450" s="11"/>
      <c r="T450" s="11"/>
      <c r="U450" s="11"/>
      <c r="V450" s="11"/>
      <c r="W450" s="11"/>
      <c r="X450" s="11"/>
      <c r="Y450" s="11"/>
      <c r="Z450" s="11"/>
    </row>
    <row r="451" ht="12.75" customHeight="1">
      <c r="A451" s="13"/>
      <c r="B451" s="13"/>
      <c r="C451" s="13"/>
      <c r="D451" s="454"/>
      <c r="E451" s="455"/>
      <c r="F451" s="456"/>
      <c r="G451" s="95"/>
      <c r="H451" s="457"/>
      <c r="I451" s="11"/>
      <c r="J451" s="11"/>
      <c r="K451" s="11"/>
      <c r="L451" s="11"/>
      <c r="M451" s="11"/>
      <c r="N451" s="11"/>
      <c r="O451" s="11"/>
      <c r="P451" s="11"/>
      <c r="Q451" s="11"/>
      <c r="R451" s="11"/>
      <c r="S451" s="11"/>
      <c r="T451" s="11"/>
      <c r="U451" s="11"/>
      <c r="V451" s="11"/>
      <c r="W451" s="11"/>
      <c r="X451" s="11"/>
      <c r="Y451" s="11"/>
      <c r="Z451" s="11"/>
    </row>
    <row r="452" ht="12.75" customHeight="1">
      <c r="A452" s="13"/>
      <c r="B452" s="13"/>
      <c r="C452" s="13"/>
      <c r="D452" s="454"/>
      <c r="E452" s="455"/>
      <c r="F452" s="456"/>
      <c r="G452" s="95"/>
      <c r="H452" s="457"/>
      <c r="I452" s="11"/>
      <c r="J452" s="11"/>
      <c r="K452" s="11"/>
      <c r="L452" s="11"/>
      <c r="M452" s="11"/>
      <c r="N452" s="11"/>
      <c r="O452" s="11"/>
      <c r="P452" s="11"/>
      <c r="Q452" s="11"/>
      <c r="R452" s="11"/>
      <c r="S452" s="11"/>
      <c r="T452" s="11"/>
      <c r="U452" s="11"/>
      <c r="V452" s="11"/>
      <c r="W452" s="11"/>
      <c r="X452" s="11"/>
      <c r="Y452" s="11"/>
      <c r="Z452" s="11"/>
    </row>
    <row r="453" ht="12.75" customHeight="1">
      <c r="A453" s="13"/>
      <c r="B453" s="13"/>
      <c r="C453" s="13"/>
      <c r="D453" s="454"/>
      <c r="E453" s="455"/>
      <c r="F453" s="456"/>
      <c r="G453" s="95"/>
      <c r="H453" s="457"/>
      <c r="I453" s="11"/>
      <c r="J453" s="11"/>
      <c r="K453" s="11"/>
      <c r="L453" s="11"/>
      <c r="M453" s="11"/>
      <c r="N453" s="11"/>
      <c r="O453" s="11"/>
      <c r="P453" s="11"/>
      <c r="Q453" s="11"/>
      <c r="R453" s="11"/>
      <c r="S453" s="11"/>
      <c r="T453" s="11"/>
      <c r="U453" s="11"/>
      <c r="V453" s="11"/>
      <c r="W453" s="11"/>
      <c r="X453" s="11"/>
      <c r="Y453" s="11"/>
      <c r="Z453" s="11"/>
    </row>
    <row r="454" ht="12.75" customHeight="1">
      <c r="A454" s="13"/>
      <c r="B454" s="13"/>
      <c r="C454" s="13"/>
      <c r="D454" s="454"/>
      <c r="E454" s="455"/>
      <c r="F454" s="456"/>
      <c r="G454" s="95"/>
      <c r="H454" s="457"/>
      <c r="I454" s="11"/>
      <c r="J454" s="11"/>
      <c r="K454" s="11"/>
      <c r="L454" s="11"/>
      <c r="M454" s="11"/>
      <c r="N454" s="11"/>
      <c r="O454" s="11"/>
      <c r="P454" s="11"/>
      <c r="Q454" s="11"/>
      <c r="R454" s="11"/>
      <c r="S454" s="11"/>
      <c r="T454" s="11"/>
      <c r="U454" s="11"/>
      <c r="V454" s="11"/>
      <c r="W454" s="11"/>
      <c r="X454" s="11"/>
      <c r="Y454" s="11"/>
      <c r="Z454" s="11"/>
    </row>
    <row r="455" ht="12.75" customHeight="1">
      <c r="A455" s="13"/>
      <c r="B455" s="13"/>
      <c r="C455" s="13"/>
      <c r="D455" s="454"/>
      <c r="E455" s="455"/>
      <c r="F455" s="456"/>
      <c r="G455" s="95"/>
      <c r="H455" s="457"/>
      <c r="I455" s="11"/>
      <c r="J455" s="11"/>
      <c r="K455" s="11"/>
      <c r="L455" s="11"/>
      <c r="M455" s="11"/>
      <c r="N455" s="11"/>
      <c r="O455" s="11"/>
      <c r="P455" s="11"/>
      <c r="Q455" s="11"/>
      <c r="R455" s="11"/>
      <c r="S455" s="11"/>
      <c r="T455" s="11"/>
      <c r="U455" s="11"/>
      <c r="V455" s="11"/>
      <c r="W455" s="11"/>
      <c r="X455" s="11"/>
      <c r="Y455" s="11"/>
      <c r="Z455" s="11"/>
    </row>
    <row r="456" ht="12.75" customHeight="1">
      <c r="A456" s="13"/>
      <c r="B456" s="13"/>
      <c r="C456" s="13"/>
      <c r="D456" s="454"/>
      <c r="E456" s="455"/>
      <c r="F456" s="456"/>
      <c r="G456" s="95"/>
      <c r="H456" s="457"/>
      <c r="I456" s="11"/>
      <c r="J456" s="11"/>
      <c r="K456" s="11"/>
      <c r="L456" s="11"/>
      <c r="M456" s="11"/>
      <c r="N456" s="11"/>
      <c r="O456" s="11"/>
      <c r="P456" s="11"/>
      <c r="Q456" s="11"/>
      <c r="R456" s="11"/>
      <c r="S456" s="11"/>
      <c r="T456" s="11"/>
      <c r="U456" s="11"/>
      <c r="V456" s="11"/>
      <c r="W456" s="11"/>
      <c r="X456" s="11"/>
      <c r="Y456" s="11"/>
      <c r="Z456" s="11"/>
    </row>
    <row r="457" ht="12.75" customHeight="1">
      <c r="A457" s="13"/>
      <c r="B457" s="13"/>
      <c r="C457" s="13"/>
      <c r="D457" s="454"/>
      <c r="E457" s="455"/>
      <c r="F457" s="456"/>
      <c r="G457" s="95"/>
      <c r="H457" s="457"/>
      <c r="I457" s="11"/>
      <c r="J457" s="11"/>
      <c r="K457" s="11"/>
      <c r="L457" s="11"/>
      <c r="M457" s="11"/>
      <c r="N457" s="11"/>
      <c r="O457" s="11"/>
      <c r="P457" s="11"/>
      <c r="Q457" s="11"/>
      <c r="R457" s="11"/>
      <c r="S457" s="11"/>
      <c r="T457" s="11"/>
      <c r="U457" s="11"/>
      <c r="V457" s="11"/>
      <c r="W457" s="11"/>
      <c r="X457" s="11"/>
      <c r="Y457" s="11"/>
      <c r="Z457" s="11"/>
    </row>
    <row r="458" ht="12.75" customHeight="1">
      <c r="A458" s="13"/>
      <c r="B458" s="13"/>
      <c r="C458" s="13"/>
      <c r="D458" s="454"/>
      <c r="E458" s="455"/>
      <c r="F458" s="456"/>
      <c r="G458" s="95"/>
      <c r="H458" s="457"/>
      <c r="I458" s="11"/>
      <c r="J458" s="11"/>
      <c r="K458" s="11"/>
      <c r="L458" s="11"/>
      <c r="M458" s="11"/>
      <c r="N458" s="11"/>
      <c r="O458" s="11"/>
      <c r="P458" s="11"/>
      <c r="Q458" s="11"/>
      <c r="R458" s="11"/>
      <c r="S458" s="11"/>
      <c r="T458" s="11"/>
      <c r="U458" s="11"/>
      <c r="V458" s="11"/>
      <c r="W458" s="11"/>
      <c r="X458" s="11"/>
      <c r="Y458" s="11"/>
      <c r="Z458" s="11"/>
    </row>
    <row r="459" ht="12.75" customHeight="1">
      <c r="A459" s="13"/>
      <c r="B459" s="13"/>
      <c r="C459" s="13"/>
      <c r="D459" s="454"/>
      <c r="E459" s="455"/>
      <c r="F459" s="456"/>
      <c r="G459" s="95"/>
      <c r="H459" s="457"/>
      <c r="I459" s="11"/>
      <c r="J459" s="11"/>
      <c r="K459" s="11"/>
      <c r="L459" s="11"/>
      <c r="M459" s="11"/>
      <c r="N459" s="11"/>
      <c r="O459" s="11"/>
      <c r="P459" s="11"/>
      <c r="Q459" s="11"/>
      <c r="R459" s="11"/>
      <c r="S459" s="11"/>
      <c r="T459" s="11"/>
      <c r="U459" s="11"/>
      <c r="V459" s="11"/>
      <c r="W459" s="11"/>
      <c r="X459" s="11"/>
      <c r="Y459" s="11"/>
      <c r="Z459" s="11"/>
    </row>
    <row r="460" ht="12.75" customHeight="1">
      <c r="A460" s="13"/>
      <c r="B460" s="13"/>
      <c r="C460" s="13"/>
      <c r="D460" s="454"/>
      <c r="E460" s="455"/>
      <c r="F460" s="456"/>
      <c r="G460" s="95"/>
      <c r="H460" s="457"/>
      <c r="I460" s="11"/>
      <c r="J460" s="11"/>
      <c r="K460" s="11"/>
      <c r="L460" s="11"/>
      <c r="M460" s="11"/>
      <c r="N460" s="11"/>
      <c r="O460" s="11"/>
      <c r="P460" s="11"/>
      <c r="Q460" s="11"/>
      <c r="R460" s="11"/>
      <c r="S460" s="11"/>
      <c r="T460" s="11"/>
      <c r="U460" s="11"/>
      <c r="V460" s="11"/>
      <c r="W460" s="11"/>
      <c r="X460" s="11"/>
      <c r="Y460" s="11"/>
      <c r="Z460" s="11"/>
    </row>
    <row r="461" ht="12.75" customHeight="1">
      <c r="A461" s="13"/>
      <c r="B461" s="13"/>
      <c r="C461" s="13"/>
      <c r="D461" s="454"/>
      <c r="E461" s="455"/>
      <c r="F461" s="456"/>
      <c r="G461" s="95"/>
      <c r="H461" s="457"/>
      <c r="I461" s="11"/>
      <c r="J461" s="11"/>
      <c r="K461" s="11"/>
      <c r="L461" s="11"/>
      <c r="M461" s="11"/>
      <c r="N461" s="11"/>
      <c r="O461" s="11"/>
      <c r="P461" s="11"/>
      <c r="Q461" s="11"/>
      <c r="R461" s="11"/>
      <c r="S461" s="11"/>
      <c r="T461" s="11"/>
      <c r="U461" s="11"/>
      <c r="V461" s="11"/>
      <c r="W461" s="11"/>
      <c r="X461" s="11"/>
      <c r="Y461" s="11"/>
      <c r="Z461" s="11"/>
    </row>
    <row r="462" ht="12.75" customHeight="1">
      <c r="A462" s="13"/>
      <c r="B462" s="13"/>
      <c r="C462" s="13"/>
      <c r="D462" s="454"/>
      <c r="E462" s="455"/>
      <c r="F462" s="456"/>
      <c r="G462" s="95"/>
      <c r="H462" s="457"/>
      <c r="I462" s="11"/>
      <c r="J462" s="11"/>
      <c r="K462" s="11"/>
      <c r="L462" s="11"/>
      <c r="M462" s="11"/>
      <c r="N462" s="11"/>
      <c r="O462" s="11"/>
      <c r="P462" s="11"/>
      <c r="Q462" s="11"/>
      <c r="R462" s="11"/>
      <c r="S462" s="11"/>
      <c r="T462" s="11"/>
      <c r="U462" s="11"/>
      <c r="V462" s="11"/>
      <c r="W462" s="11"/>
      <c r="X462" s="11"/>
      <c r="Y462" s="11"/>
      <c r="Z462" s="11"/>
    </row>
    <row r="463" ht="12.75" customHeight="1">
      <c r="A463" s="13"/>
      <c r="B463" s="13"/>
      <c r="C463" s="13"/>
      <c r="D463" s="454"/>
      <c r="E463" s="455"/>
      <c r="F463" s="456"/>
      <c r="G463" s="95"/>
      <c r="H463" s="457"/>
      <c r="I463" s="11"/>
      <c r="J463" s="11"/>
      <c r="K463" s="11"/>
      <c r="L463" s="11"/>
      <c r="M463" s="11"/>
      <c r="N463" s="11"/>
      <c r="O463" s="11"/>
      <c r="P463" s="11"/>
      <c r="Q463" s="11"/>
      <c r="R463" s="11"/>
      <c r="S463" s="11"/>
      <c r="T463" s="11"/>
      <c r="U463" s="11"/>
      <c r="V463" s="11"/>
      <c r="W463" s="11"/>
      <c r="X463" s="11"/>
      <c r="Y463" s="11"/>
      <c r="Z463" s="11"/>
    </row>
    <row r="464" ht="12.75" customHeight="1">
      <c r="A464" s="13"/>
      <c r="B464" s="13"/>
      <c r="C464" s="13"/>
      <c r="D464" s="454"/>
      <c r="E464" s="455"/>
      <c r="F464" s="456"/>
      <c r="G464" s="95"/>
      <c r="H464" s="457"/>
      <c r="I464" s="11"/>
      <c r="J464" s="11"/>
      <c r="K464" s="11"/>
      <c r="L464" s="11"/>
      <c r="M464" s="11"/>
      <c r="N464" s="11"/>
      <c r="O464" s="11"/>
      <c r="P464" s="11"/>
      <c r="Q464" s="11"/>
      <c r="R464" s="11"/>
      <c r="S464" s="11"/>
      <c r="T464" s="11"/>
      <c r="U464" s="11"/>
      <c r="V464" s="11"/>
      <c r="W464" s="11"/>
      <c r="X464" s="11"/>
      <c r="Y464" s="11"/>
      <c r="Z464" s="11"/>
    </row>
    <row r="465" ht="12.75" customHeight="1">
      <c r="A465" s="13"/>
      <c r="B465" s="13"/>
      <c r="C465" s="13"/>
      <c r="D465" s="454"/>
      <c r="E465" s="455"/>
      <c r="F465" s="456"/>
      <c r="G465" s="95"/>
      <c r="H465" s="457"/>
      <c r="I465" s="11"/>
      <c r="J465" s="11"/>
      <c r="K465" s="11"/>
      <c r="L465" s="11"/>
      <c r="M465" s="11"/>
      <c r="N465" s="11"/>
      <c r="O465" s="11"/>
      <c r="P465" s="11"/>
      <c r="Q465" s="11"/>
      <c r="R465" s="11"/>
      <c r="S465" s="11"/>
      <c r="T465" s="11"/>
      <c r="U465" s="11"/>
      <c r="V465" s="11"/>
      <c r="W465" s="11"/>
      <c r="X465" s="11"/>
      <c r="Y465" s="11"/>
      <c r="Z465" s="11"/>
    </row>
    <row r="466" ht="12.75" customHeight="1">
      <c r="A466" s="13"/>
      <c r="B466" s="13"/>
      <c r="C466" s="13"/>
      <c r="D466" s="454"/>
      <c r="E466" s="455"/>
      <c r="F466" s="456"/>
      <c r="G466" s="95"/>
      <c r="H466" s="457"/>
      <c r="I466" s="11"/>
      <c r="J466" s="11"/>
      <c r="K466" s="11"/>
      <c r="L466" s="11"/>
      <c r="M466" s="11"/>
      <c r="N466" s="11"/>
      <c r="O466" s="11"/>
      <c r="P466" s="11"/>
      <c r="Q466" s="11"/>
      <c r="R466" s="11"/>
      <c r="S466" s="11"/>
      <c r="T466" s="11"/>
      <c r="U466" s="11"/>
      <c r="V466" s="11"/>
      <c r="W466" s="11"/>
      <c r="X466" s="11"/>
      <c r="Y466" s="11"/>
      <c r="Z466" s="11"/>
    </row>
    <row r="467" ht="12.75" customHeight="1">
      <c r="A467" s="13"/>
      <c r="B467" s="13"/>
      <c r="C467" s="13"/>
      <c r="D467" s="454"/>
      <c r="E467" s="455"/>
      <c r="F467" s="456"/>
      <c r="G467" s="95"/>
      <c r="H467" s="457"/>
      <c r="I467" s="11"/>
      <c r="J467" s="11"/>
      <c r="K467" s="11"/>
      <c r="L467" s="11"/>
      <c r="M467" s="11"/>
      <c r="N467" s="11"/>
      <c r="O467" s="11"/>
      <c r="P467" s="11"/>
      <c r="Q467" s="11"/>
      <c r="R467" s="11"/>
      <c r="S467" s="11"/>
      <c r="T467" s="11"/>
      <c r="U467" s="11"/>
      <c r="V467" s="11"/>
      <c r="W467" s="11"/>
      <c r="X467" s="11"/>
      <c r="Y467" s="11"/>
      <c r="Z467" s="11"/>
    </row>
    <row r="468" ht="12.75" customHeight="1">
      <c r="A468" s="13"/>
      <c r="B468" s="13"/>
      <c r="C468" s="13"/>
      <c r="D468" s="454"/>
      <c r="E468" s="455"/>
      <c r="F468" s="456"/>
      <c r="G468" s="95"/>
      <c r="H468" s="457"/>
      <c r="I468" s="11"/>
      <c r="J468" s="11"/>
      <c r="K468" s="11"/>
      <c r="L468" s="11"/>
      <c r="M468" s="11"/>
      <c r="N468" s="11"/>
      <c r="O468" s="11"/>
      <c r="P468" s="11"/>
      <c r="Q468" s="11"/>
      <c r="R468" s="11"/>
      <c r="S468" s="11"/>
      <c r="T468" s="11"/>
      <c r="U468" s="11"/>
      <c r="V468" s="11"/>
      <c r="W468" s="11"/>
      <c r="X468" s="11"/>
      <c r="Y468" s="11"/>
      <c r="Z468" s="11"/>
    </row>
    <row r="469" ht="12.75" customHeight="1">
      <c r="A469" s="13"/>
      <c r="B469" s="13"/>
      <c r="C469" s="13"/>
      <c r="D469" s="454"/>
      <c r="E469" s="455"/>
      <c r="F469" s="456"/>
      <c r="G469" s="95"/>
      <c r="H469" s="457"/>
      <c r="I469" s="11"/>
      <c r="J469" s="11"/>
      <c r="K469" s="11"/>
      <c r="L469" s="11"/>
      <c r="M469" s="11"/>
      <c r="N469" s="11"/>
      <c r="O469" s="11"/>
      <c r="P469" s="11"/>
      <c r="Q469" s="11"/>
      <c r="R469" s="11"/>
      <c r="S469" s="11"/>
      <c r="T469" s="11"/>
      <c r="U469" s="11"/>
      <c r="V469" s="11"/>
      <c r="W469" s="11"/>
      <c r="X469" s="11"/>
      <c r="Y469" s="11"/>
      <c r="Z469" s="11"/>
    </row>
    <row r="470" ht="12.75" customHeight="1">
      <c r="A470" s="13"/>
      <c r="B470" s="13"/>
      <c r="C470" s="13"/>
      <c r="D470" s="454"/>
      <c r="E470" s="455"/>
      <c r="F470" s="456"/>
      <c r="G470" s="95"/>
      <c r="H470" s="457"/>
      <c r="I470" s="11"/>
      <c r="J470" s="11"/>
      <c r="K470" s="11"/>
      <c r="L470" s="11"/>
      <c r="M470" s="11"/>
      <c r="N470" s="11"/>
      <c r="O470" s="11"/>
      <c r="P470" s="11"/>
      <c r="Q470" s="11"/>
      <c r="R470" s="11"/>
      <c r="S470" s="11"/>
      <c r="T470" s="11"/>
      <c r="U470" s="11"/>
      <c r="V470" s="11"/>
      <c r="W470" s="11"/>
      <c r="X470" s="11"/>
      <c r="Y470" s="11"/>
      <c r="Z470" s="11"/>
    </row>
    <row r="471" ht="12.75" customHeight="1">
      <c r="A471" s="13"/>
      <c r="B471" s="13"/>
      <c r="C471" s="13"/>
      <c r="D471" s="454"/>
      <c r="E471" s="455"/>
      <c r="F471" s="456"/>
      <c r="G471" s="95"/>
      <c r="H471" s="457"/>
      <c r="I471" s="11"/>
      <c r="J471" s="11"/>
      <c r="K471" s="11"/>
      <c r="L471" s="11"/>
      <c r="M471" s="11"/>
      <c r="N471" s="11"/>
      <c r="O471" s="11"/>
      <c r="P471" s="11"/>
      <c r="Q471" s="11"/>
      <c r="R471" s="11"/>
      <c r="S471" s="11"/>
      <c r="T471" s="11"/>
      <c r="U471" s="11"/>
      <c r="V471" s="11"/>
      <c r="W471" s="11"/>
      <c r="X471" s="11"/>
      <c r="Y471" s="11"/>
      <c r="Z471" s="11"/>
    </row>
    <row r="472" ht="12.75" customHeight="1">
      <c r="A472" s="13"/>
      <c r="B472" s="13"/>
      <c r="C472" s="13"/>
      <c r="D472" s="454"/>
      <c r="E472" s="455"/>
      <c r="F472" s="456"/>
      <c r="G472" s="95"/>
      <c r="H472" s="457"/>
      <c r="I472" s="11"/>
      <c r="J472" s="11"/>
      <c r="K472" s="11"/>
      <c r="L472" s="11"/>
      <c r="M472" s="11"/>
      <c r="N472" s="11"/>
      <c r="O472" s="11"/>
      <c r="P472" s="11"/>
      <c r="Q472" s="11"/>
      <c r="R472" s="11"/>
      <c r="S472" s="11"/>
      <c r="T472" s="11"/>
      <c r="U472" s="11"/>
      <c r="V472" s="11"/>
      <c r="W472" s="11"/>
      <c r="X472" s="11"/>
      <c r="Y472" s="11"/>
      <c r="Z472" s="11"/>
    </row>
    <row r="473" ht="12.75" customHeight="1">
      <c r="A473" s="13"/>
      <c r="B473" s="13"/>
      <c r="C473" s="13"/>
      <c r="D473" s="454"/>
      <c r="E473" s="455"/>
      <c r="F473" s="456"/>
      <c r="G473" s="95"/>
      <c r="H473" s="457"/>
      <c r="I473" s="11"/>
      <c r="J473" s="11"/>
      <c r="K473" s="11"/>
      <c r="L473" s="11"/>
      <c r="M473" s="11"/>
      <c r="N473" s="11"/>
      <c r="O473" s="11"/>
      <c r="P473" s="11"/>
      <c r="Q473" s="11"/>
      <c r="R473" s="11"/>
      <c r="S473" s="11"/>
      <c r="T473" s="11"/>
      <c r="U473" s="11"/>
      <c r="V473" s="11"/>
      <c r="W473" s="11"/>
      <c r="X473" s="11"/>
      <c r="Y473" s="11"/>
      <c r="Z473" s="11"/>
    </row>
    <row r="474" ht="12.75" customHeight="1">
      <c r="A474" s="13"/>
      <c r="B474" s="13"/>
      <c r="C474" s="13"/>
      <c r="D474" s="454"/>
      <c r="E474" s="455"/>
      <c r="F474" s="456"/>
      <c r="G474" s="95"/>
      <c r="H474" s="457"/>
      <c r="I474" s="11"/>
      <c r="J474" s="11"/>
      <c r="K474" s="11"/>
      <c r="L474" s="11"/>
      <c r="M474" s="11"/>
      <c r="N474" s="11"/>
      <c r="O474" s="11"/>
      <c r="P474" s="11"/>
      <c r="Q474" s="11"/>
      <c r="R474" s="11"/>
      <c r="S474" s="11"/>
      <c r="T474" s="11"/>
      <c r="U474" s="11"/>
      <c r="V474" s="11"/>
      <c r="W474" s="11"/>
      <c r="X474" s="11"/>
      <c r="Y474" s="11"/>
      <c r="Z474" s="11"/>
    </row>
    <row r="475" ht="12.75" customHeight="1">
      <c r="A475" s="13"/>
      <c r="B475" s="13"/>
      <c r="C475" s="13"/>
      <c r="D475" s="454"/>
      <c r="E475" s="455"/>
      <c r="F475" s="456"/>
      <c r="G475" s="95"/>
      <c r="H475" s="457"/>
      <c r="I475" s="11"/>
      <c r="J475" s="11"/>
      <c r="K475" s="11"/>
      <c r="L475" s="11"/>
      <c r="M475" s="11"/>
      <c r="N475" s="11"/>
      <c r="O475" s="11"/>
      <c r="P475" s="11"/>
      <c r="Q475" s="11"/>
      <c r="R475" s="11"/>
      <c r="S475" s="11"/>
      <c r="T475" s="11"/>
      <c r="U475" s="11"/>
      <c r="V475" s="11"/>
      <c r="W475" s="11"/>
      <c r="X475" s="11"/>
      <c r="Y475" s="11"/>
      <c r="Z475" s="11"/>
    </row>
    <row r="476" ht="12.75" customHeight="1">
      <c r="A476" s="13"/>
      <c r="B476" s="13"/>
      <c r="C476" s="13"/>
      <c r="D476" s="454"/>
      <c r="E476" s="455"/>
      <c r="F476" s="456"/>
      <c r="G476" s="95"/>
      <c r="H476" s="457"/>
      <c r="I476" s="11"/>
      <c r="J476" s="11"/>
      <c r="K476" s="11"/>
      <c r="L476" s="11"/>
      <c r="M476" s="11"/>
      <c r="N476" s="11"/>
      <c r="O476" s="11"/>
      <c r="P476" s="11"/>
      <c r="Q476" s="11"/>
      <c r="R476" s="11"/>
      <c r="S476" s="11"/>
      <c r="T476" s="11"/>
      <c r="U476" s="11"/>
      <c r="V476" s="11"/>
      <c r="W476" s="11"/>
      <c r="X476" s="11"/>
      <c r="Y476" s="11"/>
      <c r="Z476" s="11"/>
    </row>
    <row r="477" ht="12.75" customHeight="1">
      <c r="A477" s="13"/>
      <c r="B477" s="13"/>
      <c r="C477" s="13"/>
      <c r="D477" s="454"/>
      <c r="E477" s="455"/>
      <c r="F477" s="456"/>
      <c r="G477" s="95"/>
      <c r="H477" s="457"/>
      <c r="I477" s="11"/>
      <c r="J477" s="11"/>
      <c r="K477" s="11"/>
      <c r="L477" s="11"/>
      <c r="M477" s="11"/>
      <c r="N477" s="11"/>
      <c r="O477" s="11"/>
      <c r="P477" s="11"/>
      <c r="Q477" s="11"/>
      <c r="R477" s="11"/>
      <c r="S477" s="11"/>
      <c r="T477" s="11"/>
      <c r="U477" s="11"/>
      <c r="V477" s="11"/>
      <c r="W477" s="11"/>
      <c r="X477" s="11"/>
      <c r="Y477" s="11"/>
      <c r="Z477" s="11"/>
    </row>
    <row r="478" ht="12.75" customHeight="1">
      <c r="A478" s="13"/>
      <c r="B478" s="13"/>
      <c r="C478" s="13"/>
      <c r="D478" s="454"/>
      <c r="E478" s="455"/>
      <c r="F478" s="456"/>
      <c r="G478" s="95"/>
      <c r="H478" s="457"/>
      <c r="I478" s="11"/>
      <c r="J478" s="11"/>
      <c r="K478" s="11"/>
      <c r="L478" s="11"/>
      <c r="M478" s="11"/>
      <c r="N478" s="11"/>
      <c r="O478" s="11"/>
      <c r="P478" s="11"/>
      <c r="Q478" s="11"/>
      <c r="R478" s="11"/>
      <c r="S478" s="11"/>
      <c r="T478" s="11"/>
      <c r="U478" s="11"/>
      <c r="V478" s="11"/>
      <c r="W478" s="11"/>
      <c r="X478" s="11"/>
      <c r="Y478" s="11"/>
      <c r="Z478" s="11"/>
    </row>
    <row r="479" ht="12.75" customHeight="1">
      <c r="A479" s="13"/>
      <c r="B479" s="13"/>
      <c r="C479" s="13"/>
      <c r="D479" s="454"/>
      <c r="E479" s="455"/>
      <c r="F479" s="456"/>
      <c r="G479" s="95"/>
      <c r="H479" s="457"/>
      <c r="I479" s="11"/>
      <c r="J479" s="11"/>
      <c r="K479" s="11"/>
      <c r="L479" s="11"/>
      <c r="M479" s="11"/>
      <c r="N479" s="11"/>
      <c r="O479" s="11"/>
      <c r="P479" s="11"/>
      <c r="Q479" s="11"/>
      <c r="R479" s="11"/>
      <c r="S479" s="11"/>
      <c r="T479" s="11"/>
      <c r="U479" s="11"/>
      <c r="V479" s="11"/>
      <c r="W479" s="11"/>
      <c r="X479" s="11"/>
      <c r="Y479" s="11"/>
      <c r="Z479" s="11"/>
    </row>
    <row r="480" ht="12.75" customHeight="1">
      <c r="A480" s="13"/>
      <c r="B480" s="13"/>
      <c r="C480" s="13"/>
      <c r="D480" s="454"/>
      <c r="E480" s="455"/>
      <c r="F480" s="456"/>
      <c r="G480" s="95"/>
      <c r="H480" s="457"/>
      <c r="I480" s="11"/>
      <c r="J480" s="11"/>
      <c r="K480" s="11"/>
      <c r="L480" s="11"/>
      <c r="M480" s="11"/>
      <c r="N480" s="11"/>
      <c r="O480" s="11"/>
      <c r="P480" s="11"/>
      <c r="Q480" s="11"/>
      <c r="R480" s="11"/>
      <c r="S480" s="11"/>
      <c r="T480" s="11"/>
      <c r="U480" s="11"/>
      <c r="V480" s="11"/>
      <c r="W480" s="11"/>
      <c r="X480" s="11"/>
      <c r="Y480" s="11"/>
      <c r="Z480" s="11"/>
    </row>
    <row r="481" ht="12.75" customHeight="1">
      <c r="A481" s="13"/>
      <c r="B481" s="13"/>
      <c r="C481" s="13"/>
      <c r="D481" s="454"/>
      <c r="E481" s="455"/>
      <c r="F481" s="456"/>
      <c r="G481" s="95"/>
      <c r="H481" s="457"/>
      <c r="I481" s="11"/>
      <c r="J481" s="11"/>
      <c r="K481" s="11"/>
      <c r="L481" s="11"/>
      <c r="M481" s="11"/>
      <c r="N481" s="11"/>
      <c r="O481" s="11"/>
      <c r="P481" s="11"/>
      <c r="Q481" s="11"/>
      <c r="R481" s="11"/>
      <c r="S481" s="11"/>
      <c r="T481" s="11"/>
      <c r="U481" s="11"/>
      <c r="V481" s="11"/>
      <c r="W481" s="11"/>
      <c r="X481" s="11"/>
      <c r="Y481" s="11"/>
      <c r="Z481" s="11"/>
    </row>
    <row r="482" ht="12.75" customHeight="1">
      <c r="A482" s="13"/>
      <c r="B482" s="13"/>
      <c r="C482" s="13"/>
      <c r="D482" s="454"/>
      <c r="E482" s="455"/>
      <c r="F482" s="456"/>
      <c r="G482" s="95"/>
      <c r="H482" s="457"/>
      <c r="I482" s="11"/>
      <c r="J482" s="11"/>
      <c r="K482" s="11"/>
      <c r="L482" s="11"/>
      <c r="M482" s="11"/>
      <c r="N482" s="11"/>
      <c r="O482" s="11"/>
      <c r="P482" s="11"/>
      <c r="Q482" s="11"/>
      <c r="R482" s="11"/>
      <c r="S482" s="11"/>
      <c r="T482" s="11"/>
      <c r="U482" s="11"/>
      <c r="V482" s="11"/>
      <c r="W482" s="11"/>
      <c r="X482" s="11"/>
      <c r="Y482" s="11"/>
      <c r="Z482" s="11"/>
    </row>
    <row r="483" ht="12.75" customHeight="1">
      <c r="A483" s="13"/>
      <c r="B483" s="13"/>
      <c r="C483" s="13"/>
      <c r="D483" s="454"/>
      <c r="E483" s="455"/>
      <c r="F483" s="456"/>
      <c r="G483" s="95"/>
      <c r="H483" s="457"/>
      <c r="I483" s="11"/>
      <c r="J483" s="11"/>
      <c r="K483" s="11"/>
      <c r="L483" s="11"/>
      <c r="M483" s="11"/>
      <c r="N483" s="11"/>
      <c r="O483" s="11"/>
      <c r="P483" s="11"/>
      <c r="Q483" s="11"/>
      <c r="R483" s="11"/>
      <c r="S483" s="11"/>
      <c r="T483" s="11"/>
      <c r="U483" s="11"/>
      <c r="V483" s="11"/>
      <c r="W483" s="11"/>
      <c r="X483" s="11"/>
      <c r="Y483" s="11"/>
      <c r="Z483" s="11"/>
    </row>
    <row r="484" ht="12.75" customHeight="1">
      <c r="A484" s="13"/>
      <c r="B484" s="13"/>
      <c r="C484" s="13"/>
      <c r="D484" s="454"/>
      <c r="E484" s="455"/>
      <c r="F484" s="456"/>
      <c r="G484" s="95"/>
      <c r="H484" s="457"/>
      <c r="I484" s="11"/>
      <c r="J484" s="11"/>
      <c r="K484" s="11"/>
      <c r="L484" s="11"/>
      <c r="M484" s="11"/>
      <c r="N484" s="11"/>
      <c r="O484" s="11"/>
      <c r="P484" s="11"/>
      <c r="Q484" s="11"/>
      <c r="R484" s="11"/>
      <c r="S484" s="11"/>
      <c r="T484" s="11"/>
      <c r="U484" s="11"/>
      <c r="V484" s="11"/>
      <c r="W484" s="11"/>
      <c r="X484" s="11"/>
      <c r="Y484" s="11"/>
      <c r="Z484" s="11"/>
    </row>
    <row r="485" ht="12.75" customHeight="1">
      <c r="A485" s="13"/>
      <c r="B485" s="13"/>
      <c r="C485" s="13"/>
      <c r="D485" s="454"/>
      <c r="E485" s="455"/>
      <c r="F485" s="456"/>
      <c r="G485" s="95"/>
      <c r="H485" s="457"/>
      <c r="I485" s="11"/>
      <c r="J485" s="11"/>
      <c r="K485" s="11"/>
      <c r="L485" s="11"/>
      <c r="M485" s="11"/>
      <c r="N485" s="11"/>
      <c r="O485" s="11"/>
      <c r="P485" s="11"/>
      <c r="Q485" s="11"/>
      <c r="R485" s="11"/>
      <c r="S485" s="11"/>
      <c r="T485" s="11"/>
      <c r="U485" s="11"/>
      <c r="V485" s="11"/>
      <c r="W485" s="11"/>
      <c r="X485" s="11"/>
      <c r="Y485" s="11"/>
      <c r="Z485" s="11"/>
    </row>
    <row r="486" ht="12.75" customHeight="1">
      <c r="A486" s="13"/>
      <c r="B486" s="13"/>
      <c r="C486" s="13"/>
      <c r="D486" s="454"/>
      <c r="E486" s="455"/>
      <c r="F486" s="456"/>
      <c r="G486" s="95"/>
      <c r="H486" s="457"/>
      <c r="I486" s="11"/>
      <c r="J486" s="11"/>
      <c r="K486" s="11"/>
      <c r="L486" s="11"/>
      <c r="M486" s="11"/>
      <c r="N486" s="11"/>
      <c r="O486" s="11"/>
      <c r="P486" s="11"/>
      <c r="Q486" s="11"/>
      <c r="R486" s="11"/>
      <c r="S486" s="11"/>
      <c r="T486" s="11"/>
      <c r="U486" s="11"/>
      <c r="V486" s="11"/>
      <c r="W486" s="11"/>
      <c r="X486" s="11"/>
      <c r="Y486" s="11"/>
      <c r="Z486" s="11"/>
    </row>
    <row r="487" ht="12.75" customHeight="1">
      <c r="A487" s="13"/>
      <c r="B487" s="13"/>
      <c r="C487" s="13"/>
      <c r="D487" s="454"/>
      <c r="E487" s="455"/>
      <c r="F487" s="456"/>
      <c r="G487" s="95"/>
      <c r="H487" s="457"/>
      <c r="I487" s="11"/>
      <c r="J487" s="11"/>
      <c r="K487" s="11"/>
      <c r="L487" s="11"/>
      <c r="M487" s="11"/>
      <c r="N487" s="11"/>
      <c r="O487" s="11"/>
      <c r="P487" s="11"/>
      <c r="Q487" s="11"/>
      <c r="R487" s="11"/>
      <c r="S487" s="11"/>
      <c r="T487" s="11"/>
      <c r="U487" s="11"/>
      <c r="V487" s="11"/>
      <c r="W487" s="11"/>
      <c r="X487" s="11"/>
      <c r="Y487" s="11"/>
      <c r="Z487" s="11"/>
    </row>
    <row r="488" ht="12.75" customHeight="1">
      <c r="A488" s="13"/>
      <c r="B488" s="13"/>
      <c r="C488" s="13"/>
      <c r="D488" s="454"/>
      <c r="E488" s="455"/>
      <c r="F488" s="456"/>
      <c r="G488" s="95"/>
      <c r="H488" s="457"/>
      <c r="I488" s="11"/>
      <c r="J488" s="11"/>
      <c r="K488" s="11"/>
      <c r="L488" s="11"/>
      <c r="M488" s="11"/>
      <c r="N488" s="11"/>
      <c r="O488" s="11"/>
      <c r="P488" s="11"/>
      <c r="Q488" s="11"/>
      <c r="R488" s="11"/>
      <c r="S488" s="11"/>
      <c r="T488" s="11"/>
      <c r="U488" s="11"/>
      <c r="V488" s="11"/>
      <c r="W488" s="11"/>
      <c r="X488" s="11"/>
      <c r="Y488" s="11"/>
      <c r="Z488" s="11"/>
    </row>
    <row r="489" ht="12.75" customHeight="1">
      <c r="A489" s="13"/>
      <c r="B489" s="13"/>
      <c r="C489" s="13"/>
      <c r="D489" s="454"/>
      <c r="E489" s="455"/>
      <c r="F489" s="456"/>
      <c r="G489" s="95"/>
      <c r="H489" s="457"/>
      <c r="I489" s="11"/>
      <c r="J489" s="11"/>
      <c r="K489" s="11"/>
      <c r="L489" s="11"/>
      <c r="M489" s="11"/>
      <c r="N489" s="11"/>
      <c r="O489" s="11"/>
      <c r="P489" s="11"/>
      <c r="Q489" s="11"/>
      <c r="R489" s="11"/>
      <c r="S489" s="11"/>
      <c r="T489" s="11"/>
      <c r="U489" s="11"/>
      <c r="V489" s="11"/>
      <c r="W489" s="11"/>
      <c r="X489" s="11"/>
      <c r="Y489" s="11"/>
      <c r="Z489" s="11"/>
    </row>
    <row r="490" ht="12.75" customHeight="1">
      <c r="A490" s="13"/>
      <c r="B490" s="13"/>
      <c r="C490" s="13"/>
      <c r="D490" s="454"/>
      <c r="E490" s="455"/>
      <c r="F490" s="456"/>
      <c r="G490" s="95"/>
      <c r="H490" s="457"/>
      <c r="I490" s="11"/>
      <c r="J490" s="11"/>
      <c r="K490" s="11"/>
      <c r="L490" s="11"/>
      <c r="M490" s="11"/>
      <c r="N490" s="11"/>
      <c r="O490" s="11"/>
      <c r="P490" s="11"/>
      <c r="Q490" s="11"/>
      <c r="R490" s="11"/>
      <c r="S490" s="11"/>
      <c r="T490" s="11"/>
      <c r="U490" s="11"/>
      <c r="V490" s="11"/>
      <c r="W490" s="11"/>
      <c r="X490" s="11"/>
      <c r="Y490" s="11"/>
      <c r="Z490" s="11"/>
    </row>
    <row r="491" ht="12.75" customHeight="1">
      <c r="A491" s="13"/>
      <c r="B491" s="13"/>
      <c r="C491" s="13"/>
      <c r="D491" s="454"/>
      <c r="E491" s="455"/>
      <c r="F491" s="456"/>
      <c r="G491" s="95"/>
      <c r="H491" s="457"/>
      <c r="I491" s="11"/>
      <c r="J491" s="11"/>
      <c r="K491" s="11"/>
      <c r="L491" s="11"/>
      <c r="M491" s="11"/>
      <c r="N491" s="11"/>
      <c r="O491" s="11"/>
      <c r="P491" s="11"/>
      <c r="Q491" s="11"/>
      <c r="R491" s="11"/>
      <c r="S491" s="11"/>
      <c r="T491" s="11"/>
      <c r="U491" s="11"/>
      <c r="V491" s="11"/>
      <c r="W491" s="11"/>
      <c r="X491" s="11"/>
      <c r="Y491" s="11"/>
      <c r="Z491" s="11"/>
    </row>
    <row r="492" ht="12.75" customHeight="1">
      <c r="A492" s="13"/>
      <c r="B492" s="13"/>
      <c r="C492" s="13"/>
      <c r="D492" s="454"/>
      <c r="E492" s="455"/>
      <c r="F492" s="456"/>
      <c r="G492" s="95"/>
      <c r="H492" s="457"/>
      <c r="I492" s="11"/>
      <c r="J492" s="11"/>
      <c r="K492" s="11"/>
      <c r="L492" s="11"/>
      <c r="M492" s="11"/>
      <c r="N492" s="11"/>
      <c r="O492" s="11"/>
      <c r="P492" s="11"/>
      <c r="Q492" s="11"/>
      <c r="R492" s="11"/>
      <c r="S492" s="11"/>
      <c r="T492" s="11"/>
      <c r="U492" s="11"/>
      <c r="V492" s="11"/>
      <c r="W492" s="11"/>
      <c r="X492" s="11"/>
      <c r="Y492" s="11"/>
      <c r="Z492" s="11"/>
    </row>
    <row r="493" ht="12.75" customHeight="1">
      <c r="A493" s="13"/>
      <c r="B493" s="13"/>
      <c r="C493" s="13"/>
      <c r="D493" s="454"/>
      <c r="E493" s="455"/>
      <c r="F493" s="456"/>
      <c r="G493" s="95"/>
      <c r="H493" s="457"/>
      <c r="I493" s="11"/>
      <c r="J493" s="11"/>
      <c r="K493" s="11"/>
      <c r="L493" s="11"/>
      <c r="M493" s="11"/>
      <c r="N493" s="11"/>
      <c r="O493" s="11"/>
      <c r="P493" s="11"/>
      <c r="Q493" s="11"/>
      <c r="R493" s="11"/>
      <c r="S493" s="11"/>
      <c r="T493" s="11"/>
      <c r="U493" s="11"/>
      <c r="V493" s="11"/>
      <c r="W493" s="11"/>
      <c r="X493" s="11"/>
      <c r="Y493" s="11"/>
      <c r="Z493" s="11"/>
    </row>
    <row r="494" ht="12.75" customHeight="1">
      <c r="A494" s="13"/>
      <c r="B494" s="13"/>
      <c r="C494" s="13"/>
      <c r="D494" s="454"/>
      <c r="E494" s="455"/>
      <c r="F494" s="456"/>
      <c r="G494" s="95"/>
      <c r="H494" s="457"/>
      <c r="I494" s="11"/>
      <c r="J494" s="11"/>
      <c r="K494" s="11"/>
      <c r="L494" s="11"/>
      <c r="M494" s="11"/>
      <c r="N494" s="11"/>
      <c r="O494" s="11"/>
      <c r="P494" s="11"/>
      <c r="Q494" s="11"/>
      <c r="R494" s="11"/>
      <c r="S494" s="11"/>
      <c r="T494" s="11"/>
      <c r="U494" s="11"/>
      <c r="V494" s="11"/>
      <c r="W494" s="11"/>
      <c r="X494" s="11"/>
      <c r="Y494" s="11"/>
      <c r="Z494" s="11"/>
    </row>
    <row r="495" ht="12.75" customHeight="1">
      <c r="A495" s="13"/>
      <c r="B495" s="13"/>
      <c r="C495" s="13"/>
      <c r="D495" s="454"/>
      <c r="E495" s="455"/>
      <c r="F495" s="456"/>
      <c r="G495" s="95"/>
      <c r="H495" s="457"/>
      <c r="I495" s="11"/>
      <c r="J495" s="11"/>
      <c r="K495" s="11"/>
      <c r="L495" s="11"/>
      <c r="M495" s="11"/>
      <c r="N495" s="11"/>
      <c r="O495" s="11"/>
      <c r="P495" s="11"/>
      <c r="Q495" s="11"/>
      <c r="R495" s="11"/>
      <c r="S495" s="11"/>
      <c r="T495" s="11"/>
      <c r="U495" s="11"/>
      <c r="V495" s="11"/>
      <c r="W495" s="11"/>
      <c r="X495" s="11"/>
      <c r="Y495" s="11"/>
      <c r="Z495" s="11"/>
    </row>
    <row r="496" ht="12.75" customHeight="1">
      <c r="A496" s="13"/>
      <c r="B496" s="13"/>
      <c r="C496" s="13"/>
      <c r="D496" s="454"/>
      <c r="E496" s="455"/>
      <c r="F496" s="456"/>
      <c r="G496" s="95"/>
      <c r="H496" s="457"/>
      <c r="I496" s="11"/>
      <c r="J496" s="11"/>
      <c r="K496" s="11"/>
      <c r="L496" s="11"/>
      <c r="M496" s="11"/>
      <c r="N496" s="11"/>
      <c r="O496" s="11"/>
      <c r="P496" s="11"/>
      <c r="Q496" s="11"/>
      <c r="R496" s="11"/>
      <c r="S496" s="11"/>
      <c r="T496" s="11"/>
      <c r="U496" s="11"/>
      <c r="V496" s="11"/>
      <c r="W496" s="11"/>
      <c r="X496" s="11"/>
      <c r="Y496" s="11"/>
      <c r="Z496" s="11"/>
    </row>
    <row r="497" ht="12.75" customHeight="1">
      <c r="A497" s="13"/>
      <c r="B497" s="13"/>
      <c r="C497" s="13"/>
      <c r="D497" s="454"/>
      <c r="E497" s="455"/>
      <c r="F497" s="456"/>
      <c r="G497" s="95"/>
      <c r="H497" s="457"/>
      <c r="I497" s="11"/>
      <c r="J497" s="11"/>
      <c r="K497" s="11"/>
      <c r="L497" s="11"/>
      <c r="M497" s="11"/>
      <c r="N497" s="11"/>
      <c r="O497" s="11"/>
      <c r="P497" s="11"/>
      <c r="Q497" s="11"/>
      <c r="R497" s="11"/>
      <c r="S497" s="11"/>
      <c r="T497" s="11"/>
      <c r="U497" s="11"/>
      <c r="V497" s="11"/>
      <c r="W497" s="11"/>
      <c r="X497" s="11"/>
      <c r="Y497" s="11"/>
      <c r="Z497" s="11"/>
    </row>
    <row r="498" ht="12.75" customHeight="1">
      <c r="A498" s="13"/>
      <c r="B498" s="13"/>
      <c r="C498" s="13"/>
      <c r="D498" s="454"/>
      <c r="E498" s="455"/>
      <c r="F498" s="456"/>
      <c r="G498" s="95"/>
      <c r="H498" s="457"/>
      <c r="I498" s="11"/>
      <c r="J498" s="11"/>
      <c r="K498" s="11"/>
      <c r="L498" s="11"/>
      <c r="M498" s="11"/>
      <c r="N498" s="11"/>
      <c r="O498" s="11"/>
      <c r="P498" s="11"/>
      <c r="Q498" s="11"/>
      <c r="R498" s="11"/>
      <c r="S498" s="11"/>
      <c r="T498" s="11"/>
      <c r="U498" s="11"/>
      <c r="V498" s="11"/>
      <c r="W498" s="11"/>
      <c r="X498" s="11"/>
      <c r="Y498" s="11"/>
      <c r="Z498" s="11"/>
    </row>
    <row r="499" ht="12.75" customHeight="1">
      <c r="A499" s="13"/>
      <c r="B499" s="13"/>
      <c r="C499" s="13"/>
      <c r="D499" s="454"/>
      <c r="E499" s="455"/>
      <c r="F499" s="456"/>
      <c r="G499" s="95"/>
      <c r="H499" s="457"/>
      <c r="I499" s="11"/>
      <c r="J499" s="11"/>
      <c r="K499" s="11"/>
      <c r="L499" s="11"/>
      <c r="M499" s="11"/>
      <c r="N499" s="11"/>
      <c r="O499" s="11"/>
      <c r="P499" s="11"/>
      <c r="Q499" s="11"/>
      <c r="R499" s="11"/>
      <c r="S499" s="11"/>
      <c r="T499" s="11"/>
      <c r="U499" s="11"/>
      <c r="V499" s="11"/>
      <c r="W499" s="11"/>
      <c r="X499" s="11"/>
      <c r="Y499" s="11"/>
      <c r="Z499" s="11"/>
    </row>
    <row r="500" ht="12.75" customHeight="1">
      <c r="A500" s="13"/>
      <c r="B500" s="13"/>
      <c r="C500" s="13"/>
      <c r="D500" s="454"/>
      <c r="E500" s="455"/>
      <c r="F500" s="456"/>
      <c r="G500" s="95"/>
      <c r="H500" s="457"/>
      <c r="I500" s="11"/>
      <c r="J500" s="11"/>
      <c r="K500" s="11"/>
      <c r="L500" s="11"/>
      <c r="M500" s="11"/>
      <c r="N500" s="11"/>
      <c r="O500" s="11"/>
      <c r="P500" s="11"/>
      <c r="Q500" s="11"/>
      <c r="R500" s="11"/>
      <c r="S500" s="11"/>
      <c r="T500" s="11"/>
      <c r="U500" s="11"/>
      <c r="V500" s="11"/>
      <c r="W500" s="11"/>
      <c r="X500" s="11"/>
      <c r="Y500" s="11"/>
      <c r="Z500" s="11"/>
    </row>
    <row r="501" ht="12.75" customHeight="1">
      <c r="A501" s="13"/>
      <c r="B501" s="13"/>
      <c r="C501" s="13"/>
      <c r="D501" s="454"/>
      <c r="E501" s="455"/>
      <c r="F501" s="456"/>
      <c r="G501" s="95"/>
      <c r="H501" s="457"/>
      <c r="I501" s="11"/>
      <c r="J501" s="11"/>
      <c r="K501" s="11"/>
      <c r="L501" s="11"/>
      <c r="M501" s="11"/>
      <c r="N501" s="11"/>
      <c r="O501" s="11"/>
      <c r="P501" s="11"/>
      <c r="Q501" s="11"/>
      <c r="R501" s="11"/>
      <c r="S501" s="11"/>
      <c r="T501" s="11"/>
      <c r="U501" s="11"/>
      <c r="V501" s="11"/>
      <c r="W501" s="11"/>
      <c r="X501" s="11"/>
      <c r="Y501" s="11"/>
      <c r="Z501" s="11"/>
    </row>
    <row r="502" ht="12.75" customHeight="1">
      <c r="A502" s="13"/>
      <c r="B502" s="13"/>
      <c r="C502" s="13"/>
      <c r="D502" s="454"/>
      <c r="E502" s="455"/>
      <c r="F502" s="456"/>
      <c r="G502" s="95"/>
      <c r="H502" s="457"/>
      <c r="I502" s="11"/>
      <c r="J502" s="11"/>
      <c r="K502" s="11"/>
      <c r="L502" s="11"/>
      <c r="M502" s="11"/>
      <c r="N502" s="11"/>
      <c r="O502" s="11"/>
      <c r="P502" s="11"/>
      <c r="Q502" s="11"/>
      <c r="R502" s="11"/>
      <c r="S502" s="11"/>
      <c r="T502" s="11"/>
      <c r="U502" s="11"/>
      <c r="V502" s="11"/>
      <c r="W502" s="11"/>
      <c r="X502" s="11"/>
      <c r="Y502" s="11"/>
      <c r="Z502" s="11"/>
    </row>
    <row r="503" ht="12.75" customHeight="1">
      <c r="A503" s="13"/>
      <c r="B503" s="13"/>
      <c r="C503" s="13"/>
      <c r="D503" s="454"/>
      <c r="E503" s="455"/>
      <c r="F503" s="456"/>
      <c r="G503" s="95"/>
      <c r="H503" s="457"/>
      <c r="I503" s="11"/>
      <c r="J503" s="11"/>
      <c r="K503" s="11"/>
      <c r="L503" s="11"/>
      <c r="M503" s="11"/>
      <c r="N503" s="11"/>
      <c r="O503" s="11"/>
      <c r="P503" s="11"/>
      <c r="Q503" s="11"/>
      <c r="R503" s="11"/>
      <c r="S503" s="11"/>
      <c r="T503" s="11"/>
      <c r="U503" s="11"/>
      <c r="V503" s="11"/>
      <c r="W503" s="11"/>
      <c r="X503" s="11"/>
      <c r="Y503" s="11"/>
      <c r="Z503" s="11"/>
    </row>
    <row r="504" ht="12.75" customHeight="1">
      <c r="A504" s="13"/>
      <c r="B504" s="13"/>
      <c r="C504" s="13"/>
      <c r="D504" s="454"/>
      <c r="E504" s="455"/>
      <c r="F504" s="456"/>
      <c r="G504" s="95"/>
      <c r="H504" s="457"/>
      <c r="I504" s="11"/>
      <c r="J504" s="11"/>
      <c r="K504" s="11"/>
      <c r="L504" s="11"/>
      <c r="M504" s="11"/>
      <c r="N504" s="11"/>
      <c r="O504" s="11"/>
      <c r="P504" s="11"/>
      <c r="Q504" s="11"/>
      <c r="R504" s="11"/>
      <c r="S504" s="11"/>
      <c r="T504" s="11"/>
      <c r="U504" s="11"/>
      <c r="V504" s="11"/>
      <c r="W504" s="11"/>
      <c r="X504" s="11"/>
      <c r="Y504" s="11"/>
      <c r="Z504" s="11"/>
    </row>
    <row r="505" ht="12.75" customHeight="1">
      <c r="A505" s="13"/>
      <c r="B505" s="13"/>
      <c r="C505" s="13"/>
      <c r="D505" s="454"/>
      <c r="E505" s="455"/>
      <c r="F505" s="456"/>
      <c r="G505" s="95"/>
      <c r="H505" s="457"/>
      <c r="I505" s="11"/>
      <c r="J505" s="11"/>
      <c r="K505" s="11"/>
      <c r="L505" s="11"/>
      <c r="M505" s="11"/>
      <c r="N505" s="11"/>
      <c r="O505" s="11"/>
      <c r="P505" s="11"/>
      <c r="Q505" s="11"/>
      <c r="R505" s="11"/>
      <c r="S505" s="11"/>
      <c r="T505" s="11"/>
      <c r="U505" s="11"/>
      <c r="V505" s="11"/>
      <c r="W505" s="11"/>
      <c r="X505" s="11"/>
      <c r="Y505" s="11"/>
      <c r="Z505" s="11"/>
    </row>
    <row r="506" ht="12.75" customHeight="1">
      <c r="A506" s="13"/>
      <c r="B506" s="13"/>
      <c r="C506" s="13"/>
      <c r="D506" s="454"/>
      <c r="E506" s="455"/>
      <c r="F506" s="456"/>
      <c r="G506" s="95"/>
      <c r="H506" s="457"/>
      <c r="I506" s="11"/>
      <c r="J506" s="11"/>
      <c r="K506" s="11"/>
      <c r="L506" s="11"/>
      <c r="M506" s="11"/>
      <c r="N506" s="11"/>
      <c r="O506" s="11"/>
      <c r="P506" s="11"/>
      <c r="Q506" s="11"/>
      <c r="R506" s="11"/>
      <c r="S506" s="11"/>
      <c r="T506" s="11"/>
      <c r="U506" s="11"/>
      <c r="V506" s="11"/>
      <c r="W506" s="11"/>
      <c r="X506" s="11"/>
      <c r="Y506" s="11"/>
      <c r="Z506" s="11"/>
    </row>
    <row r="507" ht="12.75" customHeight="1">
      <c r="A507" s="13"/>
      <c r="B507" s="13"/>
      <c r="C507" s="13"/>
      <c r="D507" s="454"/>
      <c r="E507" s="455"/>
      <c r="F507" s="456"/>
      <c r="G507" s="95"/>
      <c r="H507" s="457"/>
      <c r="I507" s="11"/>
      <c r="J507" s="11"/>
      <c r="K507" s="11"/>
      <c r="L507" s="11"/>
      <c r="M507" s="11"/>
      <c r="N507" s="11"/>
      <c r="O507" s="11"/>
      <c r="P507" s="11"/>
      <c r="Q507" s="11"/>
      <c r="R507" s="11"/>
      <c r="S507" s="11"/>
      <c r="T507" s="11"/>
      <c r="U507" s="11"/>
      <c r="V507" s="11"/>
      <c r="W507" s="11"/>
      <c r="X507" s="11"/>
      <c r="Y507" s="11"/>
      <c r="Z507" s="11"/>
    </row>
    <row r="508" ht="12.75" customHeight="1">
      <c r="A508" s="13"/>
      <c r="B508" s="13"/>
      <c r="C508" s="13"/>
      <c r="D508" s="454"/>
      <c r="E508" s="455"/>
      <c r="F508" s="456"/>
      <c r="G508" s="95"/>
      <c r="H508" s="457"/>
      <c r="I508" s="11"/>
      <c r="J508" s="11"/>
      <c r="K508" s="11"/>
      <c r="L508" s="11"/>
      <c r="M508" s="11"/>
      <c r="N508" s="11"/>
      <c r="O508" s="11"/>
      <c r="P508" s="11"/>
      <c r="Q508" s="11"/>
      <c r="R508" s="11"/>
      <c r="S508" s="11"/>
      <c r="T508" s="11"/>
      <c r="U508" s="11"/>
      <c r="V508" s="11"/>
      <c r="W508" s="11"/>
      <c r="X508" s="11"/>
      <c r="Y508" s="11"/>
      <c r="Z508" s="11"/>
    </row>
    <row r="509" ht="12.75" customHeight="1">
      <c r="A509" s="13"/>
      <c r="B509" s="13"/>
      <c r="C509" s="13"/>
      <c r="D509" s="454"/>
      <c r="E509" s="455"/>
      <c r="F509" s="456"/>
      <c r="G509" s="95"/>
      <c r="H509" s="457"/>
      <c r="I509" s="11"/>
      <c r="J509" s="11"/>
      <c r="K509" s="11"/>
      <c r="L509" s="11"/>
      <c r="M509" s="11"/>
      <c r="N509" s="11"/>
      <c r="O509" s="11"/>
      <c r="P509" s="11"/>
      <c r="Q509" s="11"/>
      <c r="R509" s="11"/>
      <c r="S509" s="11"/>
      <c r="T509" s="11"/>
      <c r="U509" s="11"/>
      <c r="V509" s="11"/>
      <c r="W509" s="11"/>
      <c r="X509" s="11"/>
      <c r="Y509" s="11"/>
      <c r="Z509" s="11"/>
    </row>
    <row r="510" ht="12.75" customHeight="1">
      <c r="A510" s="13"/>
      <c r="B510" s="13"/>
      <c r="C510" s="13"/>
      <c r="D510" s="454"/>
      <c r="E510" s="455"/>
      <c r="F510" s="456"/>
      <c r="G510" s="95"/>
      <c r="H510" s="457"/>
      <c r="I510" s="11"/>
      <c r="J510" s="11"/>
      <c r="K510" s="11"/>
      <c r="L510" s="11"/>
      <c r="M510" s="11"/>
      <c r="N510" s="11"/>
      <c r="O510" s="11"/>
      <c r="P510" s="11"/>
      <c r="Q510" s="11"/>
      <c r="R510" s="11"/>
      <c r="S510" s="11"/>
      <c r="T510" s="11"/>
      <c r="U510" s="11"/>
      <c r="V510" s="11"/>
      <c r="W510" s="11"/>
      <c r="X510" s="11"/>
      <c r="Y510" s="11"/>
      <c r="Z510" s="11"/>
    </row>
    <row r="511" ht="12.75" customHeight="1">
      <c r="A511" s="13"/>
      <c r="B511" s="13"/>
      <c r="C511" s="13"/>
      <c r="D511" s="454"/>
      <c r="E511" s="455"/>
      <c r="F511" s="456"/>
      <c r="G511" s="95"/>
      <c r="H511" s="457"/>
      <c r="I511" s="11"/>
      <c r="J511" s="11"/>
      <c r="K511" s="11"/>
      <c r="L511" s="11"/>
      <c r="M511" s="11"/>
      <c r="N511" s="11"/>
      <c r="O511" s="11"/>
      <c r="P511" s="11"/>
      <c r="Q511" s="11"/>
      <c r="R511" s="11"/>
      <c r="S511" s="11"/>
      <c r="T511" s="11"/>
      <c r="U511" s="11"/>
      <c r="V511" s="11"/>
      <c r="W511" s="11"/>
      <c r="X511" s="11"/>
      <c r="Y511" s="11"/>
      <c r="Z511" s="11"/>
    </row>
    <row r="512" ht="12.75" customHeight="1">
      <c r="A512" s="13"/>
      <c r="B512" s="13"/>
      <c r="C512" s="13"/>
      <c r="D512" s="454"/>
      <c r="E512" s="455"/>
      <c r="F512" s="456"/>
      <c r="G512" s="95"/>
      <c r="H512" s="457"/>
      <c r="I512" s="11"/>
      <c r="J512" s="11"/>
      <c r="K512" s="11"/>
      <c r="L512" s="11"/>
      <c r="M512" s="11"/>
      <c r="N512" s="11"/>
      <c r="O512" s="11"/>
      <c r="P512" s="11"/>
      <c r="Q512" s="11"/>
      <c r="R512" s="11"/>
      <c r="S512" s="11"/>
      <c r="T512" s="11"/>
      <c r="U512" s="11"/>
      <c r="V512" s="11"/>
      <c r="W512" s="11"/>
      <c r="X512" s="11"/>
      <c r="Y512" s="11"/>
      <c r="Z512" s="11"/>
    </row>
    <row r="513" ht="12.75" customHeight="1">
      <c r="A513" s="13"/>
      <c r="B513" s="13"/>
      <c r="C513" s="13"/>
      <c r="D513" s="454"/>
      <c r="E513" s="455"/>
      <c r="F513" s="456"/>
      <c r="G513" s="95"/>
      <c r="H513" s="457"/>
      <c r="I513" s="11"/>
      <c r="J513" s="11"/>
      <c r="K513" s="11"/>
      <c r="L513" s="11"/>
      <c r="M513" s="11"/>
      <c r="N513" s="11"/>
      <c r="O513" s="11"/>
      <c r="P513" s="11"/>
      <c r="Q513" s="11"/>
      <c r="R513" s="11"/>
      <c r="S513" s="11"/>
      <c r="T513" s="11"/>
      <c r="U513" s="11"/>
      <c r="V513" s="11"/>
      <c r="W513" s="11"/>
      <c r="X513" s="11"/>
      <c r="Y513" s="11"/>
      <c r="Z513" s="11"/>
    </row>
    <row r="514" ht="12.75" customHeight="1">
      <c r="A514" s="13"/>
      <c r="B514" s="13"/>
      <c r="C514" s="13"/>
      <c r="D514" s="454"/>
      <c r="E514" s="455"/>
      <c r="F514" s="456"/>
      <c r="G514" s="95"/>
      <c r="H514" s="457"/>
      <c r="I514" s="11"/>
      <c r="J514" s="11"/>
      <c r="K514" s="11"/>
      <c r="L514" s="11"/>
      <c r="M514" s="11"/>
      <c r="N514" s="11"/>
      <c r="O514" s="11"/>
      <c r="P514" s="11"/>
      <c r="Q514" s="11"/>
      <c r="R514" s="11"/>
      <c r="S514" s="11"/>
      <c r="T514" s="11"/>
      <c r="U514" s="11"/>
      <c r="V514" s="11"/>
      <c r="W514" s="11"/>
      <c r="X514" s="11"/>
      <c r="Y514" s="11"/>
      <c r="Z514" s="11"/>
    </row>
    <row r="515" ht="12.75" customHeight="1">
      <c r="A515" s="13"/>
      <c r="B515" s="13"/>
      <c r="C515" s="13"/>
      <c r="D515" s="454"/>
      <c r="E515" s="455"/>
      <c r="F515" s="456"/>
      <c r="G515" s="95"/>
      <c r="H515" s="457"/>
      <c r="I515" s="11"/>
      <c r="J515" s="11"/>
      <c r="K515" s="11"/>
      <c r="L515" s="11"/>
      <c r="M515" s="11"/>
      <c r="N515" s="11"/>
      <c r="O515" s="11"/>
      <c r="P515" s="11"/>
      <c r="Q515" s="11"/>
      <c r="R515" s="11"/>
      <c r="S515" s="11"/>
      <c r="T515" s="11"/>
      <c r="U515" s="11"/>
      <c r="V515" s="11"/>
      <c r="W515" s="11"/>
      <c r="X515" s="11"/>
      <c r="Y515" s="11"/>
      <c r="Z515" s="11"/>
    </row>
    <row r="516" ht="12.75" customHeight="1">
      <c r="A516" s="13"/>
      <c r="B516" s="13"/>
      <c r="C516" s="13"/>
      <c r="D516" s="454"/>
      <c r="E516" s="455"/>
      <c r="F516" s="456"/>
      <c r="G516" s="95"/>
      <c r="H516" s="457"/>
      <c r="I516" s="11"/>
      <c r="J516" s="11"/>
      <c r="K516" s="11"/>
      <c r="L516" s="11"/>
      <c r="M516" s="11"/>
      <c r="N516" s="11"/>
      <c r="O516" s="11"/>
      <c r="P516" s="11"/>
      <c r="Q516" s="11"/>
      <c r="R516" s="11"/>
      <c r="S516" s="11"/>
      <c r="T516" s="11"/>
      <c r="U516" s="11"/>
      <c r="V516" s="11"/>
      <c r="W516" s="11"/>
      <c r="X516" s="11"/>
      <c r="Y516" s="11"/>
      <c r="Z516" s="11"/>
    </row>
    <row r="517" ht="12.75" customHeight="1">
      <c r="A517" s="13"/>
      <c r="B517" s="13"/>
      <c r="C517" s="13"/>
      <c r="D517" s="454"/>
      <c r="E517" s="455"/>
      <c r="F517" s="456"/>
      <c r="G517" s="95"/>
      <c r="H517" s="457"/>
      <c r="I517" s="11"/>
      <c r="J517" s="11"/>
      <c r="K517" s="11"/>
      <c r="L517" s="11"/>
      <c r="M517" s="11"/>
      <c r="N517" s="11"/>
      <c r="O517" s="11"/>
      <c r="P517" s="11"/>
      <c r="Q517" s="11"/>
      <c r="R517" s="11"/>
      <c r="S517" s="11"/>
      <c r="T517" s="11"/>
      <c r="U517" s="11"/>
      <c r="V517" s="11"/>
      <c r="W517" s="11"/>
      <c r="X517" s="11"/>
      <c r="Y517" s="11"/>
      <c r="Z517" s="11"/>
    </row>
    <row r="518" ht="12.75" customHeight="1">
      <c r="A518" s="13"/>
      <c r="B518" s="13"/>
      <c r="C518" s="13"/>
      <c r="D518" s="454"/>
      <c r="E518" s="455"/>
      <c r="F518" s="456"/>
      <c r="G518" s="95"/>
      <c r="H518" s="457"/>
      <c r="I518" s="11"/>
      <c r="J518" s="11"/>
      <c r="K518" s="11"/>
      <c r="L518" s="11"/>
      <c r="M518" s="11"/>
      <c r="N518" s="11"/>
      <c r="O518" s="11"/>
      <c r="P518" s="11"/>
      <c r="Q518" s="11"/>
      <c r="R518" s="11"/>
      <c r="S518" s="11"/>
      <c r="T518" s="11"/>
      <c r="U518" s="11"/>
      <c r="V518" s="11"/>
      <c r="W518" s="11"/>
      <c r="X518" s="11"/>
      <c r="Y518" s="11"/>
      <c r="Z518" s="11"/>
    </row>
    <row r="519" ht="12.75" customHeight="1">
      <c r="A519" s="13"/>
      <c r="B519" s="13"/>
      <c r="C519" s="13"/>
      <c r="D519" s="454"/>
      <c r="E519" s="455"/>
      <c r="F519" s="456"/>
      <c r="G519" s="95"/>
      <c r="H519" s="457"/>
      <c r="I519" s="11"/>
      <c r="J519" s="11"/>
      <c r="K519" s="11"/>
      <c r="L519" s="11"/>
      <c r="M519" s="11"/>
      <c r="N519" s="11"/>
      <c r="O519" s="11"/>
      <c r="P519" s="11"/>
      <c r="Q519" s="11"/>
      <c r="R519" s="11"/>
      <c r="S519" s="11"/>
      <c r="T519" s="11"/>
      <c r="U519" s="11"/>
      <c r="V519" s="11"/>
      <c r="W519" s="11"/>
      <c r="X519" s="11"/>
      <c r="Y519" s="11"/>
      <c r="Z519" s="11"/>
    </row>
    <row r="520" ht="12.75" customHeight="1">
      <c r="A520" s="13"/>
      <c r="B520" s="13"/>
      <c r="C520" s="13"/>
      <c r="D520" s="454"/>
      <c r="E520" s="455"/>
      <c r="F520" s="456"/>
      <c r="G520" s="95"/>
      <c r="H520" s="457"/>
      <c r="I520" s="11"/>
      <c r="J520" s="11"/>
      <c r="K520" s="11"/>
      <c r="L520" s="11"/>
      <c r="M520" s="11"/>
      <c r="N520" s="11"/>
      <c r="O520" s="11"/>
      <c r="P520" s="11"/>
      <c r="Q520" s="11"/>
      <c r="R520" s="11"/>
      <c r="S520" s="11"/>
      <c r="T520" s="11"/>
      <c r="U520" s="11"/>
      <c r="V520" s="11"/>
      <c r="W520" s="11"/>
      <c r="X520" s="11"/>
      <c r="Y520" s="11"/>
      <c r="Z520" s="11"/>
    </row>
    <row r="521" ht="12.75" customHeight="1">
      <c r="A521" s="13"/>
      <c r="B521" s="13"/>
      <c r="C521" s="13"/>
      <c r="D521" s="454"/>
      <c r="E521" s="455"/>
      <c r="F521" s="456"/>
      <c r="G521" s="95"/>
      <c r="H521" s="457"/>
      <c r="I521" s="11"/>
      <c r="J521" s="11"/>
      <c r="K521" s="11"/>
      <c r="L521" s="11"/>
      <c r="M521" s="11"/>
      <c r="N521" s="11"/>
      <c r="O521" s="11"/>
      <c r="P521" s="11"/>
      <c r="Q521" s="11"/>
      <c r="R521" s="11"/>
      <c r="S521" s="11"/>
      <c r="T521" s="11"/>
      <c r="U521" s="11"/>
      <c r="V521" s="11"/>
      <c r="W521" s="11"/>
      <c r="X521" s="11"/>
      <c r="Y521" s="11"/>
      <c r="Z521" s="11"/>
    </row>
    <row r="522" ht="12.75" customHeight="1">
      <c r="A522" s="13"/>
      <c r="B522" s="13"/>
      <c r="C522" s="13"/>
      <c r="D522" s="454"/>
      <c r="E522" s="455"/>
      <c r="F522" s="456"/>
      <c r="G522" s="95"/>
      <c r="H522" s="457"/>
      <c r="I522" s="11"/>
      <c r="J522" s="11"/>
      <c r="K522" s="11"/>
      <c r="L522" s="11"/>
      <c r="M522" s="11"/>
      <c r="N522" s="11"/>
      <c r="O522" s="11"/>
      <c r="P522" s="11"/>
      <c r="Q522" s="11"/>
      <c r="R522" s="11"/>
      <c r="S522" s="11"/>
      <c r="T522" s="11"/>
      <c r="U522" s="11"/>
      <c r="V522" s="11"/>
      <c r="W522" s="11"/>
      <c r="X522" s="11"/>
      <c r="Y522" s="11"/>
      <c r="Z522" s="11"/>
    </row>
    <row r="523" ht="12.75" customHeight="1">
      <c r="A523" s="13"/>
      <c r="B523" s="13"/>
      <c r="C523" s="13"/>
      <c r="D523" s="454"/>
      <c r="E523" s="455"/>
      <c r="F523" s="456"/>
      <c r="G523" s="95"/>
      <c r="H523" s="457"/>
      <c r="I523" s="11"/>
      <c r="J523" s="11"/>
      <c r="K523" s="11"/>
      <c r="L523" s="11"/>
      <c r="M523" s="11"/>
      <c r="N523" s="11"/>
      <c r="O523" s="11"/>
      <c r="P523" s="11"/>
      <c r="Q523" s="11"/>
      <c r="R523" s="11"/>
      <c r="S523" s="11"/>
      <c r="T523" s="11"/>
      <c r="U523" s="11"/>
      <c r="V523" s="11"/>
      <c r="W523" s="11"/>
      <c r="X523" s="11"/>
      <c r="Y523" s="11"/>
      <c r="Z523" s="11"/>
    </row>
    <row r="524" ht="12.75" customHeight="1">
      <c r="A524" s="13"/>
      <c r="B524" s="13"/>
      <c r="C524" s="13"/>
      <c r="D524" s="454"/>
      <c r="E524" s="455"/>
      <c r="F524" s="456"/>
      <c r="G524" s="95"/>
      <c r="H524" s="457"/>
      <c r="I524" s="11"/>
      <c r="J524" s="11"/>
      <c r="K524" s="11"/>
      <c r="L524" s="11"/>
      <c r="M524" s="11"/>
      <c r="N524" s="11"/>
      <c r="O524" s="11"/>
      <c r="P524" s="11"/>
      <c r="Q524" s="11"/>
      <c r="R524" s="11"/>
      <c r="S524" s="11"/>
      <c r="T524" s="11"/>
      <c r="U524" s="11"/>
      <c r="V524" s="11"/>
      <c r="W524" s="11"/>
      <c r="X524" s="11"/>
      <c r="Y524" s="11"/>
      <c r="Z524" s="11"/>
    </row>
    <row r="525" ht="12.75" customHeight="1">
      <c r="A525" s="13"/>
      <c r="B525" s="13"/>
      <c r="C525" s="13"/>
      <c r="D525" s="454"/>
      <c r="E525" s="455"/>
      <c r="F525" s="456"/>
      <c r="G525" s="95"/>
      <c r="H525" s="457"/>
      <c r="I525" s="11"/>
      <c r="J525" s="11"/>
      <c r="K525" s="11"/>
      <c r="L525" s="11"/>
      <c r="M525" s="11"/>
      <c r="N525" s="11"/>
      <c r="O525" s="11"/>
      <c r="P525" s="11"/>
      <c r="Q525" s="11"/>
      <c r="R525" s="11"/>
      <c r="S525" s="11"/>
      <c r="T525" s="11"/>
      <c r="U525" s="11"/>
      <c r="V525" s="11"/>
      <c r="W525" s="11"/>
      <c r="X525" s="11"/>
      <c r="Y525" s="11"/>
      <c r="Z525" s="11"/>
    </row>
    <row r="526" ht="12.75" customHeight="1">
      <c r="A526" s="13"/>
      <c r="B526" s="13"/>
      <c r="C526" s="13"/>
      <c r="D526" s="454"/>
      <c r="E526" s="455"/>
      <c r="F526" s="456"/>
      <c r="G526" s="95"/>
      <c r="H526" s="457"/>
      <c r="I526" s="11"/>
      <c r="J526" s="11"/>
      <c r="K526" s="11"/>
      <c r="L526" s="11"/>
      <c r="M526" s="11"/>
      <c r="N526" s="11"/>
      <c r="O526" s="11"/>
      <c r="P526" s="11"/>
      <c r="Q526" s="11"/>
      <c r="R526" s="11"/>
      <c r="S526" s="11"/>
      <c r="T526" s="11"/>
      <c r="U526" s="11"/>
      <c r="V526" s="11"/>
      <c r="W526" s="11"/>
      <c r="X526" s="11"/>
      <c r="Y526" s="11"/>
      <c r="Z526" s="11"/>
    </row>
    <row r="527" ht="12.75" customHeight="1">
      <c r="A527" s="13"/>
      <c r="B527" s="13"/>
      <c r="C527" s="13"/>
      <c r="D527" s="454"/>
      <c r="E527" s="455"/>
      <c r="F527" s="456"/>
      <c r="G527" s="95"/>
      <c r="H527" s="457"/>
      <c r="I527" s="11"/>
      <c r="J527" s="11"/>
      <c r="K527" s="11"/>
      <c r="L527" s="11"/>
      <c r="M527" s="11"/>
      <c r="N527" s="11"/>
      <c r="O527" s="11"/>
      <c r="P527" s="11"/>
      <c r="Q527" s="11"/>
      <c r="R527" s="11"/>
      <c r="S527" s="11"/>
      <c r="T527" s="11"/>
      <c r="U527" s="11"/>
      <c r="V527" s="11"/>
      <c r="W527" s="11"/>
      <c r="X527" s="11"/>
      <c r="Y527" s="11"/>
      <c r="Z527" s="11"/>
    </row>
    <row r="528" ht="12.75" customHeight="1">
      <c r="A528" s="13"/>
      <c r="B528" s="13"/>
      <c r="C528" s="13"/>
      <c r="D528" s="454"/>
      <c r="E528" s="455"/>
      <c r="F528" s="456"/>
      <c r="G528" s="95"/>
      <c r="H528" s="457"/>
      <c r="I528" s="11"/>
      <c r="J528" s="11"/>
      <c r="K528" s="11"/>
      <c r="L528" s="11"/>
      <c r="M528" s="11"/>
      <c r="N528" s="11"/>
      <c r="O528" s="11"/>
      <c r="P528" s="11"/>
      <c r="Q528" s="11"/>
      <c r="R528" s="11"/>
      <c r="S528" s="11"/>
      <c r="T528" s="11"/>
      <c r="U528" s="11"/>
      <c r="V528" s="11"/>
      <c r="W528" s="11"/>
      <c r="X528" s="11"/>
      <c r="Y528" s="11"/>
      <c r="Z528" s="11"/>
    </row>
    <row r="529" ht="12.75" customHeight="1">
      <c r="A529" s="13"/>
      <c r="B529" s="13"/>
      <c r="C529" s="13"/>
      <c r="D529" s="454"/>
      <c r="E529" s="455"/>
      <c r="F529" s="456"/>
      <c r="G529" s="95"/>
      <c r="H529" s="457"/>
      <c r="I529" s="11"/>
      <c r="J529" s="11"/>
      <c r="K529" s="11"/>
      <c r="L529" s="11"/>
      <c r="M529" s="11"/>
      <c r="N529" s="11"/>
      <c r="O529" s="11"/>
      <c r="P529" s="11"/>
      <c r="Q529" s="11"/>
      <c r="R529" s="11"/>
      <c r="S529" s="11"/>
      <c r="T529" s="11"/>
      <c r="U529" s="11"/>
      <c r="V529" s="11"/>
      <c r="W529" s="11"/>
      <c r="X529" s="11"/>
      <c r="Y529" s="11"/>
      <c r="Z529" s="11"/>
    </row>
    <row r="530" ht="12.75" customHeight="1">
      <c r="A530" s="13"/>
      <c r="B530" s="13"/>
      <c r="C530" s="13"/>
      <c r="D530" s="454"/>
      <c r="E530" s="455"/>
      <c r="F530" s="456"/>
      <c r="G530" s="95"/>
      <c r="H530" s="457"/>
      <c r="I530" s="11"/>
      <c r="J530" s="11"/>
      <c r="K530" s="11"/>
      <c r="L530" s="11"/>
      <c r="M530" s="11"/>
      <c r="N530" s="11"/>
      <c r="O530" s="11"/>
      <c r="P530" s="11"/>
      <c r="Q530" s="11"/>
      <c r="R530" s="11"/>
      <c r="S530" s="11"/>
      <c r="T530" s="11"/>
      <c r="U530" s="11"/>
      <c r="V530" s="11"/>
      <c r="W530" s="11"/>
      <c r="X530" s="11"/>
      <c r="Y530" s="11"/>
      <c r="Z530" s="11"/>
    </row>
    <row r="531" ht="12.75" customHeight="1">
      <c r="A531" s="13"/>
      <c r="B531" s="13"/>
      <c r="C531" s="13"/>
      <c r="D531" s="454"/>
      <c r="E531" s="455"/>
      <c r="F531" s="456"/>
      <c r="G531" s="95"/>
      <c r="H531" s="457"/>
      <c r="I531" s="11"/>
      <c r="J531" s="11"/>
      <c r="K531" s="11"/>
      <c r="L531" s="11"/>
      <c r="M531" s="11"/>
      <c r="N531" s="11"/>
      <c r="O531" s="11"/>
      <c r="P531" s="11"/>
      <c r="Q531" s="11"/>
      <c r="R531" s="11"/>
      <c r="S531" s="11"/>
      <c r="T531" s="11"/>
      <c r="U531" s="11"/>
      <c r="V531" s="11"/>
      <c r="W531" s="11"/>
      <c r="X531" s="11"/>
      <c r="Y531" s="11"/>
      <c r="Z531" s="11"/>
    </row>
    <row r="532" ht="12.75" customHeight="1">
      <c r="A532" s="13"/>
      <c r="B532" s="13"/>
      <c r="C532" s="13"/>
      <c r="D532" s="454"/>
      <c r="E532" s="455"/>
      <c r="F532" s="456"/>
      <c r="G532" s="95"/>
      <c r="H532" s="457"/>
      <c r="I532" s="11"/>
      <c r="J532" s="11"/>
      <c r="K532" s="11"/>
      <c r="L532" s="11"/>
      <c r="M532" s="11"/>
      <c r="N532" s="11"/>
      <c r="O532" s="11"/>
      <c r="P532" s="11"/>
      <c r="Q532" s="11"/>
      <c r="R532" s="11"/>
      <c r="S532" s="11"/>
      <c r="T532" s="11"/>
      <c r="U532" s="11"/>
      <c r="V532" s="11"/>
      <c r="W532" s="11"/>
      <c r="X532" s="11"/>
      <c r="Y532" s="11"/>
      <c r="Z532" s="11"/>
    </row>
    <row r="533" ht="12.75" customHeight="1">
      <c r="A533" s="13"/>
      <c r="B533" s="13"/>
      <c r="C533" s="13"/>
      <c r="D533" s="454"/>
      <c r="E533" s="455"/>
      <c r="F533" s="456"/>
      <c r="G533" s="95"/>
      <c r="H533" s="457"/>
      <c r="I533" s="11"/>
      <c r="J533" s="11"/>
      <c r="K533" s="11"/>
      <c r="L533" s="11"/>
      <c r="M533" s="11"/>
      <c r="N533" s="11"/>
      <c r="O533" s="11"/>
      <c r="P533" s="11"/>
      <c r="Q533" s="11"/>
      <c r="R533" s="11"/>
      <c r="S533" s="11"/>
      <c r="T533" s="11"/>
      <c r="U533" s="11"/>
      <c r="V533" s="11"/>
      <c r="W533" s="11"/>
      <c r="X533" s="11"/>
      <c r="Y533" s="11"/>
      <c r="Z533" s="11"/>
    </row>
    <row r="534" ht="12.75" customHeight="1">
      <c r="A534" s="13"/>
      <c r="B534" s="13"/>
      <c r="C534" s="13"/>
      <c r="D534" s="454"/>
      <c r="E534" s="455"/>
      <c r="F534" s="456"/>
      <c r="G534" s="95"/>
      <c r="H534" s="457"/>
      <c r="I534" s="11"/>
      <c r="J534" s="11"/>
      <c r="K534" s="11"/>
      <c r="L534" s="11"/>
      <c r="M534" s="11"/>
      <c r="N534" s="11"/>
      <c r="O534" s="11"/>
      <c r="P534" s="11"/>
      <c r="Q534" s="11"/>
      <c r="R534" s="11"/>
      <c r="S534" s="11"/>
      <c r="T534" s="11"/>
      <c r="U534" s="11"/>
      <c r="V534" s="11"/>
      <c r="W534" s="11"/>
      <c r="X534" s="11"/>
      <c r="Y534" s="11"/>
      <c r="Z534" s="11"/>
    </row>
    <row r="535" ht="12.75" customHeight="1">
      <c r="A535" s="13"/>
      <c r="B535" s="13"/>
      <c r="C535" s="13"/>
      <c r="D535" s="454"/>
      <c r="E535" s="455"/>
      <c r="F535" s="456"/>
      <c r="G535" s="95"/>
      <c r="H535" s="457"/>
      <c r="I535" s="11"/>
      <c r="J535" s="11"/>
      <c r="K535" s="11"/>
      <c r="L535" s="11"/>
      <c r="M535" s="11"/>
      <c r="N535" s="11"/>
      <c r="O535" s="11"/>
      <c r="P535" s="11"/>
      <c r="Q535" s="11"/>
      <c r="R535" s="11"/>
      <c r="S535" s="11"/>
      <c r="T535" s="11"/>
      <c r="U535" s="11"/>
      <c r="V535" s="11"/>
      <c r="W535" s="11"/>
      <c r="X535" s="11"/>
      <c r="Y535" s="11"/>
      <c r="Z535" s="11"/>
    </row>
    <row r="536" ht="12.75" customHeight="1">
      <c r="A536" s="13"/>
      <c r="B536" s="13"/>
      <c r="C536" s="13"/>
      <c r="D536" s="454"/>
      <c r="E536" s="455"/>
      <c r="F536" s="456"/>
      <c r="G536" s="95"/>
      <c r="H536" s="457"/>
      <c r="I536" s="11"/>
      <c r="J536" s="11"/>
      <c r="K536" s="11"/>
      <c r="L536" s="11"/>
      <c r="M536" s="11"/>
      <c r="N536" s="11"/>
      <c r="O536" s="11"/>
      <c r="P536" s="11"/>
      <c r="Q536" s="11"/>
      <c r="R536" s="11"/>
      <c r="S536" s="11"/>
      <c r="T536" s="11"/>
      <c r="U536" s="11"/>
      <c r="V536" s="11"/>
      <c r="W536" s="11"/>
      <c r="X536" s="11"/>
      <c r="Y536" s="11"/>
      <c r="Z536" s="11"/>
    </row>
    <row r="537" ht="12.75" customHeight="1">
      <c r="A537" s="13"/>
      <c r="B537" s="13"/>
      <c r="C537" s="13"/>
      <c r="D537" s="454"/>
      <c r="E537" s="455"/>
      <c r="F537" s="456"/>
      <c r="G537" s="95"/>
      <c r="H537" s="457"/>
      <c r="I537" s="11"/>
      <c r="J537" s="11"/>
      <c r="K537" s="11"/>
      <c r="L537" s="11"/>
      <c r="M537" s="11"/>
      <c r="N537" s="11"/>
      <c r="O537" s="11"/>
      <c r="P537" s="11"/>
      <c r="Q537" s="11"/>
      <c r="R537" s="11"/>
      <c r="S537" s="11"/>
      <c r="T537" s="11"/>
      <c r="U537" s="11"/>
      <c r="V537" s="11"/>
      <c r="W537" s="11"/>
      <c r="X537" s="11"/>
      <c r="Y537" s="11"/>
      <c r="Z537" s="11"/>
    </row>
    <row r="538" ht="12.75" customHeight="1">
      <c r="A538" s="13"/>
      <c r="B538" s="13"/>
      <c r="C538" s="13"/>
      <c r="D538" s="454"/>
      <c r="E538" s="455"/>
      <c r="F538" s="456"/>
      <c r="G538" s="95"/>
      <c r="H538" s="457"/>
      <c r="I538" s="11"/>
      <c r="J538" s="11"/>
      <c r="K538" s="11"/>
      <c r="L538" s="11"/>
      <c r="M538" s="11"/>
      <c r="N538" s="11"/>
      <c r="O538" s="11"/>
      <c r="P538" s="11"/>
      <c r="Q538" s="11"/>
      <c r="R538" s="11"/>
      <c r="S538" s="11"/>
      <c r="T538" s="11"/>
      <c r="U538" s="11"/>
      <c r="V538" s="11"/>
      <c r="W538" s="11"/>
      <c r="X538" s="11"/>
      <c r="Y538" s="11"/>
      <c r="Z538" s="11"/>
    </row>
    <row r="539" ht="12.75" customHeight="1">
      <c r="A539" s="13"/>
      <c r="B539" s="13"/>
      <c r="C539" s="13"/>
      <c r="D539" s="454"/>
      <c r="E539" s="455"/>
      <c r="F539" s="456"/>
      <c r="G539" s="95"/>
      <c r="H539" s="457"/>
      <c r="I539" s="11"/>
      <c r="J539" s="11"/>
      <c r="K539" s="11"/>
      <c r="L539" s="11"/>
      <c r="M539" s="11"/>
      <c r="N539" s="11"/>
      <c r="O539" s="11"/>
      <c r="P539" s="11"/>
      <c r="Q539" s="11"/>
      <c r="R539" s="11"/>
      <c r="S539" s="11"/>
      <c r="T539" s="11"/>
      <c r="U539" s="11"/>
      <c r="V539" s="11"/>
      <c r="W539" s="11"/>
      <c r="X539" s="11"/>
      <c r="Y539" s="11"/>
      <c r="Z539" s="11"/>
    </row>
    <row r="540" ht="12.75" customHeight="1">
      <c r="A540" s="13"/>
      <c r="B540" s="13"/>
      <c r="C540" s="13"/>
      <c r="D540" s="454"/>
      <c r="E540" s="455"/>
      <c r="F540" s="456"/>
      <c r="G540" s="95"/>
      <c r="H540" s="457"/>
      <c r="I540" s="11"/>
      <c r="J540" s="11"/>
      <c r="K540" s="11"/>
      <c r="L540" s="11"/>
      <c r="M540" s="11"/>
      <c r="N540" s="11"/>
      <c r="O540" s="11"/>
      <c r="P540" s="11"/>
      <c r="Q540" s="11"/>
      <c r="R540" s="11"/>
      <c r="S540" s="11"/>
      <c r="T540" s="11"/>
      <c r="U540" s="11"/>
      <c r="V540" s="11"/>
      <c r="W540" s="11"/>
      <c r="X540" s="11"/>
      <c r="Y540" s="11"/>
      <c r="Z540" s="11"/>
    </row>
    <row r="541" ht="12.75" customHeight="1">
      <c r="A541" s="13"/>
      <c r="B541" s="13"/>
      <c r="C541" s="13"/>
      <c r="D541" s="454"/>
      <c r="E541" s="455"/>
      <c r="F541" s="456"/>
      <c r="G541" s="95"/>
      <c r="H541" s="457"/>
      <c r="I541" s="11"/>
      <c r="J541" s="11"/>
      <c r="K541" s="11"/>
      <c r="L541" s="11"/>
      <c r="M541" s="11"/>
      <c r="N541" s="11"/>
      <c r="O541" s="11"/>
      <c r="P541" s="11"/>
      <c r="Q541" s="11"/>
      <c r="R541" s="11"/>
      <c r="S541" s="11"/>
      <c r="T541" s="11"/>
      <c r="U541" s="11"/>
      <c r="V541" s="11"/>
      <c r="W541" s="11"/>
      <c r="X541" s="11"/>
      <c r="Y541" s="11"/>
      <c r="Z541" s="11"/>
    </row>
    <row r="542" ht="12.75" customHeight="1">
      <c r="A542" s="13"/>
      <c r="B542" s="13"/>
      <c r="C542" s="13"/>
      <c r="D542" s="454"/>
      <c r="E542" s="455"/>
      <c r="F542" s="456"/>
      <c r="G542" s="95"/>
      <c r="H542" s="457"/>
      <c r="I542" s="11"/>
      <c r="J542" s="11"/>
      <c r="K542" s="11"/>
      <c r="L542" s="11"/>
      <c r="M542" s="11"/>
      <c r="N542" s="11"/>
      <c r="O542" s="11"/>
      <c r="P542" s="11"/>
      <c r="Q542" s="11"/>
      <c r="R542" s="11"/>
      <c r="S542" s="11"/>
      <c r="T542" s="11"/>
      <c r="U542" s="11"/>
      <c r="V542" s="11"/>
      <c r="W542" s="11"/>
      <c r="X542" s="11"/>
      <c r="Y542" s="11"/>
      <c r="Z542" s="11"/>
    </row>
    <row r="543" ht="12.75" customHeight="1">
      <c r="A543" s="13"/>
      <c r="B543" s="13"/>
      <c r="C543" s="13"/>
      <c r="D543" s="454"/>
      <c r="E543" s="455"/>
      <c r="F543" s="456"/>
      <c r="G543" s="95"/>
      <c r="H543" s="457"/>
      <c r="I543" s="11"/>
      <c r="J543" s="11"/>
      <c r="K543" s="11"/>
      <c r="L543" s="11"/>
      <c r="M543" s="11"/>
      <c r="N543" s="11"/>
      <c r="O543" s="11"/>
      <c r="P543" s="11"/>
      <c r="Q543" s="11"/>
      <c r="R543" s="11"/>
      <c r="S543" s="11"/>
      <c r="T543" s="11"/>
      <c r="U543" s="11"/>
      <c r="V543" s="11"/>
      <c r="W543" s="11"/>
      <c r="X543" s="11"/>
      <c r="Y543" s="11"/>
      <c r="Z543" s="11"/>
    </row>
    <row r="544" ht="12.75" customHeight="1">
      <c r="A544" s="13"/>
      <c r="B544" s="13"/>
      <c r="C544" s="13"/>
      <c r="D544" s="454"/>
      <c r="E544" s="455"/>
      <c r="F544" s="456"/>
      <c r="G544" s="95"/>
      <c r="H544" s="457"/>
      <c r="I544" s="11"/>
      <c r="J544" s="11"/>
      <c r="K544" s="11"/>
      <c r="L544" s="11"/>
      <c r="M544" s="11"/>
      <c r="N544" s="11"/>
      <c r="O544" s="11"/>
      <c r="P544" s="11"/>
      <c r="Q544" s="11"/>
      <c r="R544" s="11"/>
      <c r="S544" s="11"/>
      <c r="T544" s="11"/>
      <c r="U544" s="11"/>
      <c r="V544" s="11"/>
      <c r="W544" s="11"/>
      <c r="X544" s="11"/>
      <c r="Y544" s="11"/>
      <c r="Z544" s="11"/>
    </row>
    <row r="545" ht="12.75" customHeight="1">
      <c r="A545" s="13"/>
      <c r="B545" s="13"/>
      <c r="C545" s="13"/>
      <c r="D545" s="454"/>
      <c r="E545" s="455"/>
      <c r="F545" s="456"/>
      <c r="G545" s="95"/>
      <c r="H545" s="457"/>
      <c r="I545" s="11"/>
      <c r="J545" s="11"/>
      <c r="K545" s="11"/>
      <c r="L545" s="11"/>
      <c r="M545" s="11"/>
      <c r="N545" s="11"/>
      <c r="O545" s="11"/>
      <c r="P545" s="11"/>
      <c r="Q545" s="11"/>
      <c r="R545" s="11"/>
      <c r="S545" s="11"/>
      <c r="T545" s="11"/>
      <c r="U545" s="11"/>
      <c r="V545" s="11"/>
      <c r="W545" s="11"/>
      <c r="X545" s="11"/>
      <c r="Y545" s="11"/>
      <c r="Z545" s="11"/>
    </row>
    <row r="546" ht="12.75" customHeight="1">
      <c r="A546" s="13"/>
      <c r="B546" s="13"/>
      <c r="C546" s="13"/>
      <c r="D546" s="454"/>
      <c r="E546" s="455"/>
      <c r="F546" s="456"/>
      <c r="G546" s="95"/>
      <c r="H546" s="457"/>
      <c r="I546" s="11"/>
      <c r="J546" s="11"/>
      <c r="K546" s="11"/>
      <c r="L546" s="11"/>
      <c r="M546" s="11"/>
      <c r="N546" s="11"/>
      <c r="O546" s="11"/>
      <c r="P546" s="11"/>
      <c r="Q546" s="11"/>
      <c r="R546" s="11"/>
      <c r="S546" s="11"/>
      <c r="T546" s="11"/>
      <c r="U546" s="11"/>
      <c r="V546" s="11"/>
      <c r="W546" s="11"/>
      <c r="X546" s="11"/>
      <c r="Y546" s="11"/>
      <c r="Z546" s="11"/>
    </row>
    <row r="547" ht="12.75" customHeight="1">
      <c r="A547" s="13"/>
      <c r="B547" s="13"/>
      <c r="C547" s="13"/>
      <c r="D547" s="454"/>
      <c r="E547" s="455"/>
      <c r="F547" s="456"/>
      <c r="G547" s="95"/>
      <c r="H547" s="457"/>
      <c r="I547" s="11"/>
      <c r="J547" s="11"/>
      <c r="K547" s="11"/>
      <c r="L547" s="11"/>
      <c r="M547" s="11"/>
      <c r="N547" s="11"/>
      <c r="O547" s="11"/>
      <c r="P547" s="11"/>
      <c r="Q547" s="11"/>
      <c r="R547" s="11"/>
      <c r="S547" s="11"/>
      <c r="T547" s="11"/>
      <c r="U547" s="11"/>
      <c r="V547" s="11"/>
      <c r="W547" s="11"/>
      <c r="X547" s="11"/>
      <c r="Y547" s="11"/>
      <c r="Z547" s="11"/>
    </row>
    <row r="548" ht="12.75" customHeight="1">
      <c r="A548" s="13"/>
      <c r="B548" s="13"/>
      <c r="C548" s="13"/>
      <c r="D548" s="454"/>
      <c r="E548" s="455"/>
      <c r="F548" s="456"/>
      <c r="G548" s="95"/>
      <c r="H548" s="457"/>
      <c r="I548" s="11"/>
      <c r="J548" s="11"/>
      <c r="K548" s="11"/>
      <c r="L548" s="11"/>
      <c r="M548" s="11"/>
      <c r="N548" s="11"/>
      <c r="O548" s="11"/>
      <c r="P548" s="11"/>
      <c r="Q548" s="11"/>
      <c r="R548" s="11"/>
      <c r="S548" s="11"/>
      <c r="T548" s="11"/>
      <c r="U548" s="11"/>
      <c r="V548" s="11"/>
      <c r="W548" s="11"/>
      <c r="X548" s="11"/>
      <c r="Y548" s="11"/>
      <c r="Z548" s="11"/>
    </row>
    <row r="549" ht="12.75" customHeight="1">
      <c r="A549" s="13"/>
      <c r="B549" s="13"/>
      <c r="C549" s="13"/>
      <c r="D549" s="454"/>
      <c r="E549" s="455"/>
      <c r="F549" s="456"/>
      <c r="G549" s="95"/>
      <c r="H549" s="457"/>
      <c r="I549" s="11"/>
      <c r="J549" s="11"/>
      <c r="K549" s="11"/>
      <c r="L549" s="11"/>
      <c r="M549" s="11"/>
      <c r="N549" s="11"/>
      <c r="O549" s="11"/>
      <c r="P549" s="11"/>
      <c r="Q549" s="11"/>
      <c r="R549" s="11"/>
      <c r="S549" s="11"/>
      <c r="T549" s="11"/>
      <c r="U549" s="11"/>
      <c r="V549" s="11"/>
      <c r="W549" s="11"/>
      <c r="X549" s="11"/>
      <c r="Y549" s="11"/>
      <c r="Z549" s="11"/>
    </row>
    <row r="550" ht="12.75" customHeight="1">
      <c r="A550" s="13"/>
      <c r="B550" s="13"/>
      <c r="C550" s="13"/>
      <c r="D550" s="454"/>
      <c r="E550" s="455"/>
      <c r="F550" s="456"/>
      <c r="G550" s="95"/>
      <c r="H550" s="457"/>
      <c r="I550" s="11"/>
      <c r="J550" s="11"/>
      <c r="K550" s="11"/>
      <c r="L550" s="11"/>
      <c r="M550" s="11"/>
      <c r="N550" s="11"/>
      <c r="O550" s="11"/>
      <c r="P550" s="11"/>
      <c r="Q550" s="11"/>
      <c r="R550" s="11"/>
      <c r="S550" s="11"/>
      <c r="T550" s="11"/>
      <c r="U550" s="11"/>
      <c r="V550" s="11"/>
      <c r="W550" s="11"/>
      <c r="X550" s="11"/>
      <c r="Y550" s="11"/>
      <c r="Z550" s="11"/>
    </row>
    <row r="551" ht="12.75" customHeight="1">
      <c r="A551" s="13"/>
      <c r="B551" s="13"/>
      <c r="C551" s="13"/>
      <c r="D551" s="454"/>
      <c r="E551" s="455"/>
      <c r="F551" s="456"/>
      <c r="G551" s="95"/>
      <c r="H551" s="457"/>
      <c r="I551" s="11"/>
      <c r="J551" s="11"/>
      <c r="K551" s="11"/>
      <c r="L551" s="11"/>
      <c r="M551" s="11"/>
      <c r="N551" s="11"/>
      <c r="O551" s="11"/>
      <c r="P551" s="11"/>
      <c r="Q551" s="11"/>
      <c r="R551" s="11"/>
      <c r="S551" s="11"/>
      <c r="T551" s="11"/>
      <c r="U551" s="11"/>
      <c r="V551" s="11"/>
      <c r="W551" s="11"/>
      <c r="X551" s="11"/>
      <c r="Y551" s="11"/>
      <c r="Z551" s="11"/>
    </row>
    <row r="552" ht="12.75" customHeight="1">
      <c r="A552" s="13"/>
      <c r="B552" s="13"/>
      <c r="C552" s="13"/>
      <c r="D552" s="454"/>
      <c r="E552" s="455"/>
      <c r="F552" s="456"/>
      <c r="G552" s="95"/>
      <c r="H552" s="457"/>
      <c r="I552" s="11"/>
      <c r="J552" s="11"/>
      <c r="K552" s="11"/>
      <c r="L552" s="11"/>
      <c r="M552" s="11"/>
      <c r="N552" s="11"/>
      <c r="O552" s="11"/>
      <c r="P552" s="11"/>
      <c r="Q552" s="11"/>
      <c r="R552" s="11"/>
      <c r="S552" s="11"/>
      <c r="T552" s="11"/>
      <c r="U552" s="11"/>
      <c r="V552" s="11"/>
      <c r="W552" s="11"/>
      <c r="X552" s="11"/>
      <c r="Y552" s="11"/>
      <c r="Z552" s="11"/>
    </row>
    <row r="553" ht="12.75" customHeight="1">
      <c r="A553" s="13"/>
      <c r="B553" s="13"/>
      <c r="C553" s="13"/>
      <c r="D553" s="454"/>
      <c r="E553" s="455"/>
      <c r="F553" s="456"/>
      <c r="G553" s="95"/>
      <c r="H553" s="457"/>
      <c r="I553" s="11"/>
      <c r="J553" s="11"/>
      <c r="K553" s="11"/>
      <c r="L553" s="11"/>
      <c r="M553" s="11"/>
      <c r="N553" s="11"/>
      <c r="O553" s="11"/>
      <c r="P553" s="11"/>
      <c r="Q553" s="11"/>
      <c r="R553" s="11"/>
      <c r="S553" s="11"/>
      <c r="T553" s="11"/>
      <c r="U553" s="11"/>
      <c r="V553" s="11"/>
      <c r="W553" s="11"/>
      <c r="X553" s="11"/>
      <c r="Y553" s="11"/>
      <c r="Z553" s="11"/>
    </row>
    <row r="554" ht="12.75" customHeight="1">
      <c r="A554" s="13"/>
      <c r="B554" s="13"/>
      <c r="C554" s="13"/>
      <c r="D554" s="454"/>
      <c r="E554" s="455"/>
      <c r="F554" s="456"/>
      <c r="G554" s="95"/>
      <c r="H554" s="457"/>
      <c r="I554" s="11"/>
      <c r="J554" s="11"/>
      <c r="K554" s="11"/>
      <c r="L554" s="11"/>
      <c r="M554" s="11"/>
      <c r="N554" s="11"/>
      <c r="O554" s="11"/>
      <c r="P554" s="11"/>
      <c r="Q554" s="11"/>
      <c r="R554" s="11"/>
      <c r="S554" s="11"/>
      <c r="T554" s="11"/>
      <c r="U554" s="11"/>
      <c r="V554" s="11"/>
      <c r="W554" s="11"/>
      <c r="X554" s="11"/>
      <c r="Y554" s="11"/>
      <c r="Z554" s="11"/>
    </row>
    <row r="555" ht="12.75" customHeight="1">
      <c r="A555" s="13"/>
      <c r="B555" s="13"/>
      <c r="C555" s="13"/>
      <c r="D555" s="454"/>
      <c r="E555" s="455"/>
      <c r="F555" s="456"/>
      <c r="G555" s="95"/>
      <c r="H555" s="457"/>
      <c r="I555" s="11"/>
      <c r="J555" s="11"/>
      <c r="K555" s="11"/>
      <c r="L555" s="11"/>
      <c r="M555" s="11"/>
      <c r="N555" s="11"/>
      <c r="O555" s="11"/>
      <c r="P555" s="11"/>
      <c r="Q555" s="11"/>
      <c r="R555" s="11"/>
      <c r="S555" s="11"/>
      <c r="T555" s="11"/>
      <c r="U555" s="11"/>
      <c r="V555" s="11"/>
      <c r="W555" s="11"/>
      <c r="X555" s="11"/>
      <c r="Y555" s="11"/>
      <c r="Z555" s="11"/>
    </row>
    <row r="556" ht="12.75" customHeight="1">
      <c r="A556" s="13"/>
      <c r="B556" s="13"/>
      <c r="C556" s="13"/>
      <c r="D556" s="454"/>
      <c r="E556" s="455"/>
      <c r="F556" s="456"/>
      <c r="G556" s="95"/>
      <c r="H556" s="457"/>
      <c r="I556" s="11"/>
      <c r="J556" s="11"/>
      <c r="K556" s="11"/>
      <c r="L556" s="11"/>
      <c r="M556" s="11"/>
      <c r="N556" s="11"/>
      <c r="O556" s="11"/>
      <c r="P556" s="11"/>
      <c r="Q556" s="11"/>
      <c r="R556" s="11"/>
      <c r="S556" s="11"/>
      <c r="T556" s="11"/>
      <c r="U556" s="11"/>
      <c r="V556" s="11"/>
      <c r="W556" s="11"/>
      <c r="X556" s="11"/>
      <c r="Y556" s="11"/>
      <c r="Z556" s="11"/>
    </row>
    <row r="557" ht="12.75" customHeight="1">
      <c r="A557" s="13"/>
      <c r="B557" s="13"/>
      <c r="C557" s="13"/>
      <c r="D557" s="454"/>
      <c r="E557" s="455"/>
      <c r="F557" s="456"/>
      <c r="G557" s="95"/>
      <c r="H557" s="457"/>
      <c r="I557" s="11"/>
      <c r="J557" s="11"/>
      <c r="K557" s="11"/>
      <c r="L557" s="11"/>
      <c r="M557" s="11"/>
      <c r="N557" s="11"/>
      <c r="O557" s="11"/>
      <c r="P557" s="11"/>
      <c r="Q557" s="11"/>
      <c r="R557" s="11"/>
      <c r="S557" s="11"/>
      <c r="T557" s="11"/>
      <c r="U557" s="11"/>
      <c r="V557" s="11"/>
      <c r="W557" s="11"/>
      <c r="X557" s="11"/>
      <c r="Y557" s="11"/>
      <c r="Z557" s="11"/>
    </row>
    <row r="558" ht="12.75" customHeight="1">
      <c r="A558" s="13"/>
      <c r="B558" s="13"/>
      <c r="C558" s="13"/>
      <c r="D558" s="454"/>
      <c r="E558" s="455"/>
      <c r="F558" s="456"/>
      <c r="G558" s="95"/>
      <c r="H558" s="457"/>
      <c r="I558" s="11"/>
      <c r="J558" s="11"/>
      <c r="K558" s="11"/>
      <c r="L558" s="11"/>
      <c r="M558" s="11"/>
      <c r="N558" s="11"/>
      <c r="O558" s="11"/>
      <c r="P558" s="11"/>
      <c r="Q558" s="11"/>
      <c r="R558" s="11"/>
      <c r="S558" s="11"/>
      <c r="T558" s="11"/>
      <c r="U558" s="11"/>
      <c r="V558" s="11"/>
      <c r="W558" s="11"/>
      <c r="X558" s="11"/>
      <c r="Y558" s="11"/>
      <c r="Z558" s="11"/>
    </row>
    <row r="559" ht="12.75" customHeight="1">
      <c r="A559" s="13"/>
      <c r="B559" s="13"/>
      <c r="C559" s="13"/>
      <c r="D559" s="454"/>
      <c r="E559" s="455"/>
      <c r="F559" s="456"/>
      <c r="G559" s="95"/>
      <c r="H559" s="457"/>
      <c r="I559" s="11"/>
      <c r="J559" s="11"/>
      <c r="K559" s="11"/>
      <c r="L559" s="11"/>
      <c r="M559" s="11"/>
      <c r="N559" s="11"/>
      <c r="O559" s="11"/>
      <c r="P559" s="11"/>
      <c r="Q559" s="11"/>
      <c r="R559" s="11"/>
      <c r="S559" s="11"/>
      <c r="T559" s="11"/>
      <c r="U559" s="11"/>
      <c r="V559" s="11"/>
      <c r="W559" s="11"/>
      <c r="X559" s="11"/>
      <c r="Y559" s="11"/>
      <c r="Z559" s="11"/>
    </row>
    <row r="560" ht="12.75" customHeight="1">
      <c r="A560" s="13"/>
      <c r="B560" s="13"/>
      <c r="C560" s="13"/>
      <c r="D560" s="454"/>
      <c r="E560" s="455"/>
      <c r="F560" s="456"/>
      <c r="G560" s="95"/>
      <c r="H560" s="457"/>
      <c r="I560" s="11"/>
      <c r="J560" s="11"/>
      <c r="K560" s="11"/>
      <c r="L560" s="11"/>
      <c r="M560" s="11"/>
      <c r="N560" s="11"/>
      <c r="O560" s="11"/>
      <c r="P560" s="11"/>
      <c r="Q560" s="11"/>
      <c r="R560" s="11"/>
      <c r="S560" s="11"/>
      <c r="T560" s="11"/>
      <c r="U560" s="11"/>
      <c r="V560" s="11"/>
      <c r="W560" s="11"/>
      <c r="X560" s="11"/>
      <c r="Y560" s="11"/>
      <c r="Z560" s="11"/>
    </row>
    <row r="561" ht="12.75" customHeight="1">
      <c r="A561" s="13"/>
      <c r="B561" s="13"/>
      <c r="C561" s="13"/>
      <c r="D561" s="454"/>
      <c r="E561" s="455"/>
      <c r="F561" s="456"/>
      <c r="G561" s="95"/>
      <c r="H561" s="457"/>
      <c r="I561" s="11"/>
      <c r="J561" s="11"/>
      <c r="K561" s="11"/>
      <c r="L561" s="11"/>
      <c r="M561" s="11"/>
      <c r="N561" s="11"/>
      <c r="O561" s="11"/>
      <c r="P561" s="11"/>
      <c r="Q561" s="11"/>
      <c r="R561" s="11"/>
      <c r="S561" s="11"/>
      <c r="T561" s="11"/>
      <c r="U561" s="11"/>
      <c r="V561" s="11"/>
      <c r="W561" s="11"/>
      <c r="X561" s="11"/>
      <c r="Y561" s="11"/>
      <c r="Z561" s="11"/>
    </row>
    <row r="562" ht="12.75" customHeight="1">
      <c r="A562" s="13"/>
      <c r="B562" s="13"/>
      <c r="C562" s="13"/>
      <c r="D562" s="454"/>
      <c r="E562" s="455"/>
      <c r="F562" s="456"/>
      <c r="G562" s="95"/>
      <c r="H562" s="457"/>
      <c r="I562" s="11"/>
      <c r="J562" s="11"/>
      <c r="K562" s="11"/>
      <c r="L562" s="11"/>
      <c r="M562" s="11"/>
      <c r="N562" s="11"/>
      <c r="O562" s="11"/>
      <c r="P562" s="11"/>
      <c r="Q562" s="11"/>
      <c r="R562" s="11"/>
      <c r="S562" s="11"/>
      <c r="T562" s="11"/>
      <c r="U562" s="11"/>
      <c r="V562" s="11"/>
      <c r="W562" s="11"/>
      <c r="X562" s="11"/>
      <c r="Y562" s="11"/>
      <c r="Z562" s="11"/>
    </row>
    <row r="563" ht="12.75" customHeight="1">
      <c r="A563" s="13"/>
      <c r="B563" s="13"/>
      <c r="C563" s="13"/>
      <c r="D563" s="454"/>
      <c r="E563" s="455"/>
      <c r="F563" s="456"/>
      <c r="G563" s="95"/>
      <c r="H563" s="457"/>
      <c r="I563" s="11"/>
      <c r="J563" s="11"/>
      <c r="K563" s="11"/>
      <c r="L563" s="11"/>
      <c r="M563" s="11"/>
      <c r="N563" s="11"/>
      <c r="O563" s="11"/>
      <c r="P563" s="11"/>
      <c r="Q563" s="11"/>
      <c r="R563" s="11"/>
      <c r="S563" s="11"/>
      <c r="T563" s="11"/>
      <c r="U563" s="11"/>
      <c r="V563" s="11"/>
      <c r="W563" s="11"/>
      <c r="X563" s="11"/>
      <c r="Y563" s="11"/>
      <c r="Z563" s="11"/>
    </row>
    <row r="564" ht="12.75" customHeight="1">
      <c r="A564" s="13"/>
      <c r="B564" s="13"/>
      <c r="C564" s="13"/>
      <c r="D564" s="454"/>
      <c r="E564" s="455"/>
      <c r="F564" s="456"/>
      <c r="G564" s="95"/>
      <c r="H564" s="457"/>
      <c r="I564" s="11"/>
      <c r="J564" s="11"/>
      <c r="K564" s="11"/>
      <c r="L564" s="11"/>
      <c r="M564" s="11"/>
      <c r="N564" s="11"/>
      <c r="O564" s="11"/>
      <c r="P564" s="11"/>
      <c r="Q564" s="11"/>
      <c r="R564" s="11"/>
      <c r="S564" s="11"/>
      <c r="T564" s="11"/>
      <c r="U564" s="11"/>
      <c r="V564" s="11"/>
      <c r="W564" s="11"/>
      <c r="X564" s="11"/>
      <c r="Y564" s="11"/>
      <c r="Z564" s="11"/>
    </row>
    <row r="565" ht="12.75" customHeight="1">
      <c r="A565" s="13"/>
      <c r="B565" s="13"/>
      <c r="C565" s="13"/>
      <c r="D565" s="454"/>
      <c r="E565" s="455"/>
      <c r="F565" s="456"/>
      <c r="G565" s="95"/>
      <c r="H565" s="457"/>
      <c r="I565" s="11"/>
      <c r="J565" s="11"/>
      <c r="K565" s="11"/>
      <c r="L565" s="11"/>
      <c r="M565" s="11"/>
      <c r="N565" s="11"/>
      <c r="O565" s="11"/>
      <c r="P565" s="11"/>
      <c r="Q565" s="11"/>
      <c r="R565" s="11"/>
      <c r="S565" s="11"/>
      <c r="T565" s="11"/>
      <c r="U565" s="11"/>
      <c r="V565" s="11"/>
      <c r="W565" s="11"/>
      <c r="X565" s="11"/>
      <c r="Y565" s="11"/>
      <c r="Z565" s="11"/>
    </row>
    <row r="566" ht="12.75" customHeight="1">
      <c r="A566" s="13"/>
      <c r="B566" s="13"/>
      <c r="C566" s="13"/>
      <c r="D566" s="454"/>
      <c r="E566" s="455"/>
      <c r="F566" s="456"/>
      <c r="G566" s="95"/>
      <c r="H566" s="457"/>
      <c r="I566" s="11"/>
      <c r="J566" s="11"/>
      <c r="K566" s="11"/>
      <c r="L566" s="11"/>
      <c r="M566" s="11"/>
      <c r="N566" s="11"/>
      <c r="O566" s="11"/>
      <c r="P566" s="11"/>
      <c r="Q566" s="11"/>
      <c r="R566" s="11"/>
      <c r="S566" s="11"/>
      <c r="T566" s="11"/>
      <c r="U566" s="11"/>
      <c r="V566" s="11"/>
      <c r="W566" s="11"/>
      <c r="X566" s="11"/>
      <c r="Y566" s="11"/>
      <c r="Z566" s="11"/>
    </row>
    <row r="567" ht="12.75" customHeight="1">
      <c r="A567" s="13"/>
      <c r="B567" s="13"/>
      <c r="C567" s="13"/>
      <c r="D567" s="454"/>
      <c r="E567" s="455"/>
      <c r="F567" s="456"/>
      <c r="G567" s="95"/>
      <c r="H567" s="457"/>
      <c r="I567" s="11"/>
      <c r="J567" s="11"/>
      <c r="K567" s="11"/>
      <c r="L567" s="11"/>
      <c r="M567" s="11"/>
      <c r="N567" s="11"/>
      <c r="O567" s="11"/>
      <c r="P567" s="11"/>
      <c r="Q567" s="11"/>
      <c r="R567" s="11"/>
      <c r="S567" s="11"/>
      <c r="T567" s="11"/>
      <c r="U567" s="11"/>
      <c r="V567" s="11"/>
      <c r="W567" s="11"/>
      <c r="X567" s="11"/>
      <c r="Y567" s="11"/>
      <c r="Z567" s="11"/>
    </row>
    <row r="568" ht="12.75" customHeight="1">
      <c r="A568" s="13"/>
      <c r="B568" s="13"/>
      <c r="C568" s="13"/>
      <c r="D568" s="454"/>
      <c r="E568" s="455"/>
      <c r="F568" s="456"/>
      <c r="G568" s="95"/>
      <c r="H568" s="457"/>
      <c r="I568" s="11"/>
      <c r="J568" s="11"/>
      <c r="K568" s="11"/>
      <c r="L568" s="11"/>
      <c r="M568" s="11"/>
      <c r="N568" s="11"/>
      <c r="O568" s="11"/>
      <c r="P568" s="11"/>
      <c r="Q568" s="11"/>
      <c r="R568" s="11"/>
      <c r="S568" s="11"/>
      <c r="T568" s="11"/>
      <c r="U568" s="11"/>
      <c r="V568" s="11"/>
      <c r="W568" s="11"/>
      <c r="X568" s="11"/>
      <c r="Y568" s="11"/>
      <c r="Z568" s="11"/>
    </row>
    <row r="569" ht="12.75" customHeight="1">
      <c r="A569" s="13"/>
      <c r="B569" s="13"/>
      <c r="C569" s="13"/>
      <c r="D569" s="454"/>
      <c r="E569" s="455"/>
      <c r="F569" s="456"/>
      <c r="G569" s="95"/>
      <c r="H569" s="457"/>
      <c r="I569" s="11"/>
      <c r="J569" s="11"/>
      <c r="K569" s="11"/>
      <c r="L569" s="11"/>
      <c r="M569" s="11"/>
      <c r="N569" s="11"/>
      <c r="O569" s="11"/>
      <c r="P569" s="11"/>
      <c r="Q569" s="11"/>
      <c r="R569" s="11"/>
      <c r="S569" s="11"/>
      <c r="T569" s="11"/>
      <c r="U569" s="11"/>
      <c r="V569" s="11"/>
      <c r="W569" s="11"/>
      <c r="X569" s="11"/>
      <c r="Y569" s="11"/>
      <c r="Z569" s="11"/>
    </row>
    <row r="570" ht="12.75" customHeight="1">
      <c r="A570" s="13"/>
      <c r="B570" s="13"/>
      <c r="C570" s="13"/>
      <c r="D570" s="454"/>
      <c r="E570" s="455"/>
      <c r="F570" s="456"/>
      <c r="G570" s="95"/>
      <c r="H570" s="457"/>
      <c r="I570" s="11"/>
      <c r="J570" s="11"/>
      <c r="K570" s="11"/>
      <c r="L570" s="11"/>
      <c r="M570" s="11"/>
      <c r="N570" s="11"/>
      <c r="O570" s="11"/>
      <c r="P570" s="11"/>
      <c r="Q570" s="11"/>
      <c r="R570" s="11"/>
      <c r="S570" s="11"/>
      <c r="T570" s="11"/>
      <c r="U570" s="11"/>
      <c r="V570" s="11"/>
      <c r="W570" s="11"/>
      <c r="X570" s="11"/>
      <c r="Y570" s="11"/>
      <c r="Z570" s="11"/>
    </row>
    <row r="571" ht="12.75" customHeight="1">
      <c r="A571" s="13"/>
      <c r="B571" s="13"/>
      <c r="C571" s="13"/>
      <c r="D571" s="454"/>
      <c r="E571" s="455"/>
      <c r="F571" s="456"/>
      <c r="G571" s="95"/>
      <c r="H571" s="457"/>
      <c r="I571" s="11"/>
      <c r="J571" s="11"/>
      <c r="K571" s="11"/>
      <c r="L571" s="11"/>
      <c r="M571" s="11"/>
      <c r="N571" s="11"/>
      <c r="O571" s="11"/>
      <c r="P571" s="11"/>
      <c r="Q571" s="11"/>
      <c r="R571" s="11"/>
      <c r="S571" s="11"/>
      <c r="T571" s="11"/>
      <c r="U571" s="11"/>
      <c r="V571" s="11"/>
      <c r="W571" s="11"/>
      <c r="X571" s="11"/>
      <c r="Y571" s="11"/>
      <c r="Z571" s="11"/>
    </row>
    <row r="572" ht="12.75" customHeight="1">
      <c r="A572" s="13"/>
      <c r="B572" s="13"/>
      <c r="C572" s="13"/>
      <c r="D572" s="454"/>
      <c r="E572" s="455"/>
      <c r="F572" s="456"/>
      <c r="G572" s="95"/>
      <c r="H572" s="457"/>
      <c r="I572" s="11"/>
      <c r="J572" s="11"/>
      <c r="K572" s="11"/>
      <c r="L572" s="11"/>
      <c r="M572" s="11"/>
      <c r="N572" s="11"/>
      <c r="O572" s="11"/>
      <c r="P572" s="11"/>
      <c r="Q572" s="11"/>
      <c r="R572" s="11"/>
      <c r="S572" s="11"/>
      <c r="T572" s="11"/>
      <c r="U572" s="11"/>
      <c r="V572" s="11"/>
      <c r="W572" s="11"/>
      <c r="X572" s="11"/>
      <c r="Y572" s="11"/>
      <c r="Z572" s="11"/>
    </row>
    <row r="573" ht="12.75" customHeight="1">
      <c r="A573" s="13"/>
      <c r="B573" s="13"/>
      <c r="C573" s="13"/>
      <c r="D573" s="454"/>
      <c r="E573" s="455"/>
      <c r="F573" s="456"/>
      <c r="G573" s="95"/>
      <c r="H573" s="457"/>
      <c r="I573" s="11"/>
      <c r="J573" s="11"/>
      <c r="K573" s="11"/>
      <c r="L573" s="11"/>
      <c r="M573" s="11"/>
      <c r="N573" s="11"/>
      <c r="O573" s="11"/>
      <c r="P573" s="11"/>
      <c r="Q573" s="11"/>
      <c r="R573" s="11"/>
      <c r="S573" s="11"/>
      <c r="T573" s="11"/>
      <c r="U573" s="11"/>
      <c r="V573" s="11"/>
      <c r="W573" s="11"/>
      <c r="X573" s="11"/>
      <c r="Y573" s="11"/>
      <c r="Z573" s="11"/>
    </row>
    <row r="574" ht="12.75" customHeight="1">
      <c r="A574" s="13"/>
      <c r="B574" s="13"/>
      <c r="C574" s="13"/>
      <c r="D574" s="454"/>
      <c r="E574" s="455"/>
      <c r="F574" s="456"/>
      <c r="G574" s="95"/>
      <c r="H574" s="457"/>
      <c r="I574" s="11"/>
      <c r="J574" s="11"/>
      <c r="K574" s="11"/>
      <c r="L574" s="11"/>
      <c r="M574" s="11"/>
      <c r="N574" s="11"/>
      <c r="O574" s="11"/>
      <c r="P574" s="11"/>
      <c r="Q574" s="11"/>
      <c r="R574" s="11"/>
      <c r="S574" s="11"/>
      <c r="T574" s="11"/>
      <c r="U574" s="11"/>
      <c r="V574" s="11"/>
      <c r="W574" s="11"/>
      <c r="X574" s="11"/>
      <c r="Y574" s="11"/>
      <c r="Z574" s="11"/>
    </row>
    <row r="575" ht="12.75" customHeight="1">
      <c r="A575" s="13"/>
      <c r="B575" s="13"/>
      <c r="C575" s="13"/>
      <c r="D575" s="454"/>
      <c r="E575" s="455"/>
      <c r="F575" s="456"/>
      <c r="G575" s="95"/>
      <c r="H575" s="457"/>
      <c r="I575" s="11"/>
      <c r="J575" s="11"/>
      <c r="K575" s="11"/>
      <c r="L575" s="11"/>
      <c r="M575" s="11"/>
      <c r="N575" s="11"/>
      <c r="O575" s="11"/>
      <c r="P575" s="11"/>
      <c r="Q575" s="11"/>
      <c r="R575" s="11"/>
      <c r="S575" s="11"/>
      <c r="T575" s="11"/>
      <c r="U575" s="11"/>
      <c r="V575" s="11"/>
      <c r="W575" s="11"/>
      <c r="X575" s="11"/>
      <c r="Y575" s="11"/>
      <c r="Z575" s="11"/>
    </row>
    <row r="576" ht="12.75" customHeight="1">
      <c r="A576" s="13"/>
      <c r="B576" s="13"/>
      <c r="C576" s="13"/>
      <c r="D576" s="454"/>
      <c r="E576" s="455"/>
      <c r="F576" s="456"/>
      <c r="G576" s="95"/>
      <c r="H576" s="457"/>
      <c r="I576" s="11"/>
      <c r="J576" s="11"/>
      <c r="K576" s="11"/>
      <c r="L576" s="11"/>
      <c r="M576" s="11"/>
      <c r="N576" s="11"/>
      <c r="O576" s="11"/>
      <c r="P576" s="11"/>
      <c r="Q576" s="11"/>
      <c r="R576" s="11"/>
      <c r="S576" s="11"/>
      <c r="T576" s="11"/>
      <c r="U576" s="11"/>
      <c r="V576" s="11"/>
      <c r="W576" s="11"/>
      <c r="X576" s="11"/>
      <c r="Y576" s="11"/>
      <c r="Z576" s="11"/>
    </row>
    <row r="577" ht="12.75" customHeight="1">
      <c r="A577" s="13"/>
      <c r="B577" s="13"/>
      <c r="C577" s="13"/>
      <c r="D577" s="454"/>
      <c r="E577" s="455"/>
      <c r="F577" s="456"/>
      <c r="G577" s="95"/>
      <c r="H577" s="457"/>
      <c r="I577" s="11"/>
      <c r="J577" s="11"/>
      <c r="K577" s="11"/>
      <c r="L577" s="11"/>
      <c r="M577" s="11"/>
      <c r="N577" s="11"/>
      <c r="O577" s="11"/>
      <c r="P577" s="11"/>
      <c r="Q577" s="11"/>
      <c r="R577" s="11"/>
      <c r="S577" s="11"/>
      <c r="T577" s="11"/>
      <c r="U577" s="11"/>
      <c r="V577" s="11"/>
      <c r="W577" s="11"/>
      <c r="X577" s="11"/>
      <c r="Y577" s="11"/>
      <c r="Z577" s="11"/>
    </row>
    <row r="578" ht="12.75" customHeight="1">
      <c r="A578" s="13"/>
      <c r="B578" s="13"/>
      <c r="C578" s="13"/>
      <c r="D578" s="454"/>
      <c r="E578" s="455"/>
      <c r="F578" s="456"/>
      <c r="G578" s="95"/>
      <c r="H578" s="457"/>
      <c r="I578" s="11"/>
      <c r="J578" s="11"/>
      <c r="K578" s="11"/>
      <c r="L578" s="11"/>
      <c r="M578" s="11"/>
      <c r="N578" s="11"/>
      <c r="O578" s="11"/>
      <c r="P578" s="11"/>
      <c r="Q578" s="11"/>
      <c r="R578" s="11"/>
      <c r="S578" s="11"/>
      <c r="T578" s="11"/>
      <c r="U578" s="11"/>
      <c r="V578" s="11"/>
      <c r="W578" s="11"/>
      <c r="X578" s="11"/>
      <c r="Y578" s="11"/>
      <c r="Z578" s="11"/>
    </row>
    <row r="579" ht="12.75" customHeight="1">
      <c r="A579" s="13"/>
      <c r="B579" s="13"/>
      <c r="C579" s="13"/>
      <c r="D579" s="454"/>
      <c r="E579" s="455"/>
      <c r="F579" s="456"/>
      <c r="G579" s="95"/>
      <c r="H579" s="457"/>
      <c r="I579" s="11"/>
      <c r="J579" s="11"/>
      <c r="K579" s="11"/>
      <c r="L579" s="11"/>
      <c r="M579" s="11"/>
      <c r="N579" s="11"/>
      <c r="O579" s="11"/>
      <c r="P579" s="11"/>
      <c r="Q579" s="11"/>
      <c r="R579" s="11"/>
      <c r="S579" s="11"/>
      <c r="T579" s="11"/>
      <c r="U579" s="11"/>
      <c r="V579" s="11"/>
      <c r="W579" s="11"/>
      <c r="X579" s="11"/>
      <c r="Y579" s="11"/>
      <c r="Z579" s="11"/>
    </row>
    <row r="580" ht="12.75" customHeight="1">
      <c r="A580" s="13"/>
      <c r="B580" s="13"/>
      <c r="C580" s="13"/>
      <c r="D580" s="454"/>
      <c r="E580" s="455"/>
      <c r="F580" s="456"/>
      <c r="G580" s="95"/>
      <c r="H580" s="457"/>
      <c r="I580" s="11"/>
      <c r="J580" s="11"/>
      <c r="K580" s="11"/>
      <c r="L580" s="11"/>
      <c r="M580" s="11"/>
      <c r="N580" s="11"/>
      <c r="O580" s="11"/>
      <c r="P580" s="11"/>
      <c r="Q580" s="11"/>
      <c r="R580" s="11"/>
      <c r="S580" s="11"/>
      <c r="T580" s="11"/>
      <c r="U580" s="11"/>
      <c r="V580" s="11"/>
      <c r="W580" s="11"/>
      <c r="X580" s="11"/>
      <c r="Y580" s="11"/>
      <c r="Z580" s="11"/>
    </row>
    <row r="581" ht="12.75" customHeight="1">
      <c r="A581" s="13"/>
      <c r="B581" s="13"/>
      <c r="C581" s="13"/>
      <c r="D581" s="454"/>
      <c r="E581" s="455"/>
      <c r="F581" s="456"/>
      <c r="G581" s="95"/>
      <c r="H581" s="457"/>
      <c r="I581" s="11"/>
      <c r="J581" s="11"/>
      <c r="K581" s="11"/>
      <c r="L581" s="11"/>
      <c r="M581" s="11"/>
      <c r="N581" s="11"/>
      <c r="O581" s="11"/>
      <c r="P581" s="11"/>
      <c r="Q581" s="11"/>
      <c r="R581" s="11"/>
      <c r="S581" s="11"/>
      <c r="T581" s="11"/>
      <c r="U581" s="11"/>
      <c r="V581" s="11"/>
      <c r="W581" s="11"/>
      <c r="X581" s="11"/>
      <c r="Y581" s="11"/>
      <c r="Z581" s="11"/>
    </row>
    <row r="582" ht="12.75" customHeight="1">
      <c r="A582" s="13"/>
      <c r="B582" s="13"/>
      <c r="C582" s="13"/>
      <c r="D582" s="454"/>
      <c r="E582" s="455"/>
      <c r="F582" s="456"/>
      <c r="G582" s="95"/>
      <c r="H582" s="457"/>
      <c r="I582" s="11"/>
      <c r="J582" s="11"/>
      <c r="K582" s="11"/>
      <c r="L582" s="11"/>
      <c r="M582" s="11"/>
      <c r="N582" s="11"/>
      <c r="O582" s="11"/>
      <c r="P582" s="11"/>
      <c r="Q582" s="11"/>
      <c r="R582" s="11"/>
      <c r="S582" s="11"/>
      <c r="T582" s="11"/>
      <c r="U582" s="11"/>
      <c r="V582" s="11"/>
      <c r="W582" s="11"/>
      <c r="X582" s="11"/>
      <c r="Y582" s="11"/>
      <c r="Z582" s="11"/>
    </row>
    <row r="583" ht="12.75" customHeight="1">
      <c r="A583" s="13"/>
      <c r="B583" s="13"/>
      <c r="C583" s="13"/>
      <c r="D583" s="454"/>
      <c r="E583" s="455"/>
      <c r="F583" s="456"/>
      <c r="G583" s="95"/>
      <c r="H583" s="457"/>
      <c r="I583" s="11"/>
      <c r="J583" s="11"/>
      <c r="K583" s="11"/>
      <c r="L583" s="11"/>
      <c r="M583" s="11"/>
      <c r="N583" s="11"/>
      <c r="O583" s="11"/>
      <c r="P583" s="11"/>
      <c r="Q583" s="11"/>
      <c r="R583" s="11"/>
      <c r="S583" s="11"/>
      <c r="T583" s="11"/>
      <c r="U583" s="11"/>
      <c r="V583" s="11"/>
      <c r="W583" s="11"/>
      <c r="X583" s="11"/>
      <c r="Y583" s="11"/>
      <c r="Z583" s="11"/>
    </row>
    <row r="584" ht="12.75" customHeight="1">
      <c r="A584" s="13"/>
      <c r="B584" s="13"/>
      <c r="C584" s="13"/>
      <c r="D584" s="454"/>
      <c r="E584" s="455"/>
      <c r="F584" s="456"/>
      <c r="G584" s="95"/>
      <c r="H584" s="457"/>
      <c r="I584" s="11"/>
      <c r="J584" s="11"/>
      <c r="K584" s="11"/>
      <c r="L584" s="11"/>
      <c r="M584" s="11"/>
      <c r="N584" s="11"/>
      <c r="O584" s="11"/>
      <c r="P584" s="11"/>
      <c r="Q584" s="11"/>
      <c r="R584" s="11"/>
      <c r="S584" s="11"/>
      <c r="T584" s="11"/>
      <c r="U584" s="11"/>
      <c r="V584" s="11"/>
      <c r="W584" s="11"/>
      <c r="X584" s="11"/>
      <c r="Y584" s="11"/>
      <c r="Z584" s="11"/>
    </row>
    <row r="585" ht="12.75" customHeight="1">
      <c r="A585" s="13"/>
      <c r="B585" s="13"/>
      <c r="C585" s="13"/>
      <c r="D585" s="454"/>
      <c r="E585" s="455"/>
      <c r="F585" s="456"/>
      <c r="G585" s="95"/>
      <c r="H585" s="457"/>
      <c r="I585" s="11"/>
      <c r="J585" s="11"/>
      <c r="K585" s="11"/>
      <c r="L585" s="11"/>
      <c r="M585" s="11"/>
      <c r="N585" s="11"/>
      <c r="O585" s="11"/>
      <c r="P585" s="11"/>
      <c r="Q585" s="11"/>
      <c r="R585" s="11"/>
      <c r="S585" s="11"/>
      <c r="T585" s="11"/>
      <c r="U585" s="11"/>
      <c r="V585" s="11"/>
      <c r="W585" s="11"/>
      <c r="X585" s="11"/>
      <c r="Y585" s="11"/>
      <c r="Z585" s="11"/>
    </row>
    <row r="586" ht="12.75" customHeight="1">
      <c r="A586" s="13"/>
      <c r="B586" s="13"/>
      <c r="C586" s="13"/>
      <c r="D586" s="454"/>
      <c r="E586" s="455"/>
      <c r="F586" s="456"/>
      <c r="G586" s="95"/>
      <c r="H586" s="457"/>
      <c r="I586" s="11"/>
      <c r="J586" s="11"/>
      <c r="K586" s="11"/>
      <c r="L586" s="11"/>
      <c r="M586" s="11"/>
      <c r="N586" s="11"/>
      <c r="O586" s="11"/>
      <c r="P586" s="11"/>
      <c r="Q586" s="11"/>
      <c r="R586" s="11"/>
      <c r="S586" s="11"/>
      <c r="T586" s="11"/>
      <c r="U586" s="11"/>
      <c r="V586" s="11"/>
      <c r="W586" s="11"/>
      <c r="X586" s="11"/>
      <c r="Y586" s="11"/>
      <c r="Z586" s="11"/>
    </row>
    <row r="587" ht="12.75" customHeight="1">
      <c r="A587" s="13"/>
      <c r="B587" s="13"/>
      <c r="C587" s="13"/>
      <c r="D587" s="454"/>
      <c r="E587" s="455"/>
      <c r="F587" s="456"/>
      <c r="G587" s="95"/>
      <c r="H587" s="457"/>
      <c r="I587" s="11"/>
      <c r="J587" s="11"/>
      <c r="K587" s="11"/>
      <c r="L587" s="11"/>
      <c r="M587" s="11"/>
      <c r="N587" s="11"/>
      <c r="O587" s="11"/>
      <c r="P587" s="11"/>
      <c r="Q587" s="11"/>
      <c r="R587" s="11"/>
      <c r="S587" s="11"/>
      <c r="T587" s="11"/>
      <c r="U587" s="11"/>
      <c r="V587" s="11"/>
      <c r="W587" s="11"/>
      <c r="X587" s="11"/>
      <c r="Y587" s="11"/>
      <c r="Z587" s="11"/>
    </row>
    <row r="588" ht="12.75" customHeight="1">
      <c r="A588" s="13"/>
      <c r="B588" s="13"/>
      <c r="C588" s="13"/>
      <c r="D588" s="454"/>
      <c r="E588" s="455"/>
      <c r="F588" s="456"/>
      <c r="G588" s="95"/>
      <c r="H588" s="457"/>
      <c r="I588" s="11"/>
      <c r="J588" s="11"/>
      <c r="K588" s="11"/>
      <c r="L588" s="11"/>
      <c r="M588" s="11"/>
      <c r="N588" s="11"/>
      <c r="O588" s="11"/>
      <c r="P588" s="11"/>
      <c r="Q588" s="11"/>
      <c r="R588" s="11"/>
      <c r="S588" s="11"/>
      <c r="T588" s="11"/>
      <c r="U588" s="11"/>
      <c r="V588" s="11"/>
      <c r="W588" s="11"/>
      <c r="X588" s="11"/>
      <c r="Y588" s="11"/>
      <c r="Z588" s="11"/>
    </row>
    <row r="589" ht="12.75" customHeight="1">
      <c r="A589" s="13"/>
      <c r="B589" s="13"/>
      <c r="C589" s="13"/>
      <c r="D589" s="454"/>
      <c r="E589" s="455"/>
      <c r="F589" s="456"/>
      <c r="G589" s="95"/>
      <c r="H589" s="457"/>
      <c r="I589" s="11"/>
      <c r="J589" s="11"/>
      <c r="K589" s="11"/>
      <c r="L589" s="11"/>
      <c r="M589" s="11"/>
      <c r="N589" s="11"/>
      <c r="O589" s="11"/>
      <c r="P589" s="11"/>
      <c r="Q589" s="11"/>
      <c r="R589" s="11"/>
      <c r="S589" s="11"/>
      <c r="T589" s="11"/>
      <c r="U589" s="11"/>
      <c r="V589" s="11"/>
      <c r="W589" s="11"/>
      <c r="X589" s="11"/>
      <c r="Y589" s="11"/>
      <c r="Z589" s="11"/>
    </row>
    <row r="590" ht="12.75" customHeight="1">
      <c r="A590" s="13"/>
      <c r="B590" s="13"/>
      <c r="C590" s="13"/>
      <c r="D590" s="454"/>
      <c r="E590" s="455"/>
      <c r="F590" s="456"/>
      <c r="G590" s="95"/>
      <c r="H590" s="457"/>
      <c r="I590" s="11"/>
      <c r="J590" s="11"/>
      <c r="K590" s="11"/>
      <c r="L590" s="11"/>
      <c r="M590" s="11"/>
      <c r="N590" s="11"/>
      <c r="O590" s="11"/>
      <c r="P590" s="11"/>
      <c r="Q590" s="11"/>
      <c r="R590" s="11"/>
      <c r="S590" s="11"/>
      <c r="T590" s="11"/>
      <c r="U590" s="11"/>
      <c r="V590" s="11"/>
      <c r="W590" s="11"/>
      <c r="X590" s="11"/>
      <c r="Y590" s="11"/>
      <c r="Z590" s="11"/>
    </row>
    <row r="591" ht="12.75" customHeight="1">
      <c r="A591" s="13"/>
      <c r="B591" s="13"/>
      <c r="C591" s="13"/>
      <c r="D591" s="454"/>
      <c r="E591" s="455"/>
      <c r="F591" s="456"/>
      <c r="G591" s="95"/>
      <c r="H591" s="457"/>
      <c r="I591" s="11"/>
      <c r="J591" s="11"/>
      <c r="K591" s="11"/>
      <c r="L591" s="11"/>
      <c r="M591" s="11"/>
      <c r="N591" s="11"/>
      <c r="O591" s="11"/>
      <c r="P591" s="11"/>
      <c r="Q591" s="11"/>
      <c r="R591" s="11"/>
      <c r="S591" s="11"/>
      <c r="T591" s="11"/>
      <c r="U591" s="11"/>
      <c r="V591" s="11"/>
      <c r="W591" s="11"/>
      <c r="X591" s="11"/>
      <c r="Y591" s="11"/>
      <c r="Z591" s="11"/>
    </row>
    <row r="592" ht="12.75" customHeight="1">
      <c r="A592" s="13"/>
      <c r="B592" s="13"/>
      <c r="C592" s="13"/>
      <c r="D592" s="454"/>
      <c r="E592" s="455"/>
      <c r="F592" s="456"/>
      <c r="G592" s="95"/>
      <c r="H592" s="457"/>
      <c r="I592" s="11"/>
      <c r="J592" s="11"/>
      <c r="K592" s="11"/>
      <c r="L592" s="11"/>
      <c r="M592" s="11"/>
      <c r="N592" s="11"/>
      <c r="O592" s="11"/>
      <c r="P592" s="11"/>
      <c r="Q592" s="11"/>
      <c r="R592" s="11"/>
      <c r="S592" s="11"/>
      <c r="T592" s="11"/>
      <c r="U592" s="11"/>
      <c r="V592" s="11"/>
      <c r="W592" s="11"/>
      <c r="X592" s="11"/>
      <c r="Y592" s="11"/>
      <c r="Z592" s="11"/>
    </row>
    <row r="593" ht="12.75" customHeight="1">
      <c r="A593" s="13"/>
      <c r="B593" s="13"/>
      <c r="C593" s="13"/>
      <c r="D593" s="454"/>
      <c r="E593" s="455"/>
      <c r="F593" s="456"/>
      <c r="G593" s="95"/>
      <c r="H593" s="457"/>
      <c r="I593" s="11"/>
      <c r="J593" s="11"/>
      <c r="K593" s="11"/>
      <c r="L593" s="11"/>
      <c r="M593" s="11"/>
      <c r="N593" s="11"/>
      <c r="O593" s="11"/>
      <c r="P593" s="11"/>
      <c r="Q593" s="11"/>
      <c r="R593" s="11"/>
      <c r="S593" s="11"/>
      <c r="T593" s="11"/>
      <c r="U593" s="11"/>
      <c r="V593" s="11"/>
      <c r="W593" s="11"/>
      <c r="X593" s="11"/>
      <c r="Y593" s="11"/>
      <c r="Z593" s="11"/>
    </row>
    <row r="594" ht="12.75" customHeight="1">
      <c r="A594" s="13"/>
      <c r="B594" s="13"/>
      <c r="C594" s="13"/>
      <c r="D594" s="454"/>
      <c r="E594" s="455"/>
      <c r="F594" s="456"/>
      <c r="G594" s="95"/>
      <c r="H594" s="457"/>
      <c r="I594" s="11"/>
      <c r="J594" s="11"/>
      <c r="K594" s="11"/>
      <c r="L594" s="11"/>
      <c r="M594" s="11"/>
      <c r="N594" s="11"/>
      <c r="O594" s="11"/>
      <c r="P594" s="11"/>
      <c r="Q594" s="11"/>
      <c r="R594" s="11"/>
      <c r="S594" s="11"/>
      <c r="T594" s="11"/>
      <c r="U594" s="11"/>
      <c r="V594" s="11"/>
      <c r="W594" s="11"/>
      <c r="X594" s="11"/>
      <c r="Y594" s="11"/>
      <c r="Z594" s="11"/>
    </row>
    <row r="595" ht="12.75" customHeight="1">
      <c r="A595" s="13"/>
      <c r="B595" s="13"/>
      <c r="C595" s="13"/>
      <c r="D595" s="454"/>
      <c r="E595" s="455"/>
      <c r="F595" s="456"/>
      <c r="G595" s="95"/>
      <c r="H595" s="457"/>
      <c r="I595" s="11"/>
      <c r="J595" s="11"/>
      <c r="K595" s="11"/>
      <c r="L595" s="11"/>
      <c r="M595" s="11"/>
      <c r="N595" s="11"/>
      <c r="O595" s="11"/>
      <c r="P595" s="11"/>
      <c r="Q595" s="11"/>
      <c r="R595" s="11"/>
      <c r="S595" s="11"/>
      <c r="T595" s="11"/>
      <c r="U595" s="11"/>
      <c r="V595" s="11"/>
      <c r="W595" s="11"/>
      <c r="X595" s="11"/>
      <c r="Y595" s="11"/>
      <c r="Z595" s="11"/>
    </row>
    <row r="596" ht="12.75" customHeight="1">
      <c r="A596" s="13"/>
      <c r="B596" s="13"/>
      <c r="C596" s="13"/>
      <c r="D596" s="454"/>
      <c r="E596" s="455"/>
      <c r="F596" s="456"/>
      <c r="G596" s="95"/>
      <c r="H596" s="457"/>
      <c r="I596" s="11"/>
      <c r="J596" s="11"/>
      <c r="K596" s="11"/>
      <c r="L596" s="11"/>
      <c r="M596" s="11"/>
      <c r="N596" s="11"/>
      <c r="O596" s="11"/>
      <c r="P596" s="11"/>
      <c r="Q596" s="11"/>
      <c r="R596" s="11"/>
      <c r="S596" s="11"/>
      <c r="T596" s="11"/>
      <c r="U596" s="11"/>
      <c r="V596" s="11"/>
      <c r="W596" s="11"/>
      <c r="X596" s="11"/>
      <c r="Y596" s="11"/>
      <c r="Z596" s="11"/>
    </row>
    <row r="597" ht="12.75" customHeight="1">
      <c r="A597" s="13"/>
      <c r="B597" s="13"/>
      <c r="C597" s="13"/>
      <c r="D597" s="454"/>
      <c r="E597" s="455"/>
      <c r="F597" s="456"/>
      <c r="G597" s="95"/>
      <c r="H597" s="457"/>
      <c r="I597" s="11"/>
      <c r="J597" s="11"/>
      <c r="K597" s="11"/>
      <c r="L597" s="11"/>
      <c r="M597" s="11"/>
      <c r="N597" s="11"/>
      <c r="O597" s="11"/>
      <c r="P597" s="11"/>
      <c r="Q597" s="11"/>
      <c r="R597" s="11"/>
      <c r="S597" s="11"/>
      <c r="T597" s="11"/>
      <c r="U597" s="11"/>
      <c r="V597" s="11"/>
      <c r="W597" s="11"/>
      <c r="X597" s="11"/>
      <c r="Y597" s="11"/>
      <c r="Z597" s="11"/>
    </row>
    <row r="598" ht="12.75" customHeight="1">
      <c r="A598" s="13"/>
      <c r="B598" s="13"/>
      <c r="C598" s="13"/>
      <c r="D598" s="454"/>
      <c r="E598" s="455"/>
      <c r="F598" s="456"/>
      <c r="G598" s="95"/>
      <c r="H598" s="457"/>
      <c r="I598" s="11"/>
      <c r="J598" s="11"/>
      <c r="K598" s="11"/>
      <c r="L598" s="11"/>
      <c r="M598" s="11"/>
      <c r="N598" s="11"/>
      <c r="O598" s="11"/>
      <c r="P598" s="11"/>
      <c r="Q598" s="11"/>
      <c r="R598" s="11"/>
      <c r="S598" s="11"/>
      <c r="T598" s="11"/>
      <c r="U598" s="11"/>
      <c r="V598" s="11"/>
      <c r="W598" s="11"/>
      <c r="X598" s="11"/>
      <c r="Y598" s="11"/>
      <c r="Z598" s="11"/>
    </row>
    <row r="599" ht="12.75" customHeight="1">
      <c r="A599" s="13"/>
      <c r="B599" s="13"/>
      <c r="C599" s="13"/>
      <c r="D599" s="454"/>
      <c r="E599" s="455"/>
      <c r="F599" s="456"/>
      <c r="G599" s="95"/>
      <c r="H599" s="457"/>
      <c r="I599" s="11"/>
      <c r="J599" s="11"/>
      <c r="K599" s="11"/>
      <c r="L599" s="11"/>
      <c r="M599" s="11"/>
      <c r="N599" s="11"/>
      <c r="O599" s="11"/>
      <c r="P599" s="11"/>
      <c r="Q599" s="11"/>
      <c r="R599" s="11"/>
      <c r="S599" s="11"/>
      <c r="T599" s="11"/>
      <c r="U599" s="11"/>
      <c r="V599" s="11"/>
      <c r="W599" s="11"/>
      <c r="X599" s="11"/>
      <c r="Y599" s="11"/>
      <c r="Z599" s="11"/>
    </row>
    <row r="600" ht="12.75" customHeight="1">
      <c r="A600" s="13"/>
      <c r="B600" s="13"/>
      <c r="C600" s="13"/>
      <c r="D600" s="454"/>
      <c r="E600" s="455"/>
      <c r="F600" s="456"/>
      <c r="G600" s="95"/>
      <c r="H600" s="457"/>
      <c r="I600" s="11"/>
      <c r="J600" s="11"/>
      <c r="K600" s="11"/>
      <c r="L600" s="11"/>
      <c r="M600" s="11"/>
      <c r="N600" s="11"/>
      <c r="O600" s="11"/>
      <c r="P600" s="11"/>
      <c r="Q600" s="11"/>
      <c r="R600" s="11"/>
      <c r="S600" s="11"/>
      <c r="T600" s="11"/>
      <c r="U600" s="11"/>
      <c r="V600" s="11"/>
      <c r="W600" s="11"/>
      <c r="X600" s="11"/>
      <c r="Y600" s="11"/>
      <c r="Z600" s="11"/>
    </row>
    <row r="601" ht="12.75" customHeight="1">
      <c r="A601" s="13"/>
      <c r="B601" s="13"/>
      <c r="C601" s="13"/>
      <c r="D601" s="454"/>
      <c r="E601" s="455"/>
      <c r="F601" s="456"/>
      <c r="G601" s="95"/>
      <c r="H601" s="457"/>
      <c r="I601" s="11"/>
      <c r="J601" s="11"/>
      <c r="K601" s="11"/>
      <c r="L601" s="11"/>
      <c r="M601" s="11"/>
      <c r="N601" s="11"/>
      <c r="O601" s="11"/>
      <c r="P601" s="11"/>
      <c r="Q601" s="11"/>
      <c r="R601" s="11"/>
      <c r="S601" s="11"/>
      <c r="T601" s="11"/>
      <c r="U601" s="11"/>
      <c r="V601" s="11"/>
      <c r="W601" s="11"/>
      <c r="X601" s="11"/>
      <c r="Y601" s="11"/>
      <c r="Z601" s="11"/>
    </row>
    <row r="602" ht="12.75" customHeight="1">
      <c r="A602" s="13"/>
      <c r="B602" s="13"/>
      <c r="C602" s="13"/>
      <c r="D602" s="454"/>
      <c r="E602" s="455"/>
      <c r="F602" s="456"/>
      <c r="G602" s="95"/>
      <c r="H602" s="457"/>
      <c r="I602" s="11"/>
      <c r="J602" s="11"/>
      <c r="K602" s="11"/>
      <c r="L602" s="11"/>
      <c r="M602" s="11"/>
      <c r="N602" s="11"/>
      <c r="O602" s="11"/>
      <c r="P602" s="11"/>
      <c r="Q602" s="11"/>
      <c r="R602" s="11"/>
      <c r="S602" s="11"/>
      <c r="T602" s="11"/>
      <c r="U602" s="11"/>
      <c r="V602" s="11"/>
      <c r="W602" s="11"/>
      <c r="X602" s="11"/>
      <c r="Y602" s="11"/>
      <c r="Z602" s="11"/>
    </row>
    <row r="603" ht="12.75" customHeight="1">
      <c r="A603" s="13"/>
      <c r="B603" s="13"/>
      <c r="C603" s="13"/>
      <c r="D603" s="454"/>
      <c r="E603" s="455"/>
      <c r="F603" s="456"/>
      <c r="G603" s="95"/>
      <c r="H603" s="457"/>
      <c r="I603" s="11"/>
      <c r="J603" s="11"/>
      <c r="K603" s="11"/>
      <c r="L603" s="11"/>
      <c r="M603" s="11"/>
      <c r="N603" s="11"/>
      <c r="O603" s="11"/>
      <c r="P603" s="11"/>
      <c r="Q603" s="11"/>
      <c r="R603" s="11"/>
      <c r="S603" s="11"/>
      <c r="T603" s="11"/>
      <c r="U603" s="11"/>
      <c r="V603" s="11"/>
      <c r="W603" s="11"/>
      <c r="X603" s="11"/>
      <c r="Y603" s="11"/>
      <c r="Z603" s="11"/>
    </row>
    <row r="604" ht="12.75" customHeight="1">
      <c r="A604" s="13"/>
      <c r="B604" s="13"/>
      <c r="C604" s="13"/>
      <c r="D604" s="454"/>
      <c r="E604" s="455"/>
      <c r="F604" s="456"/>
      <c r="G604" s="95"/>
      <c r="H604" s="457"/>
      <c r="I604" s="11"/>
      <c r="J604" s="11"/>
      <c r="K604" s="11"/>
      <c r="L604" s="11"/>
      <c r="M604" s="11"/>
      <c r="N604" s="11"/>
      <c r="O604" s="11"/>
      <c r="P604" s="11"/>
      <c r="Q604" s="11"/>
      <c r="R604" s="11"/>
      <c r="S604" s="11"/>
      <c r="T604" s="11"/>
      <c r="U604" s="11"/>
      <c r="V604" s="11"/>
      <c r="W604" s="11"/>
      <c r="X604" s="11"/>
      <c r="Y604" s="11"/>
      <c r="Z604" s="11"/>
    </row>
    <row r="605" ht="12.75" customHeight="1">
      <c r="A605" s="13"/>
      <c r="B605" s="13"/>
      <c r="C605" s="13"/>
      <c r="D605" s="454"/>
      <c r="E605" s="455"/>
      <c r="F605" s="456"/>
      <c r="G605" s="95"/>
      <c r="H605" s="457"/>
      <c r="I605" s="11"/>
      <c r="J605" s="11"/>
      <c r="K605" s="11"/>
      <c r="L605" s="11"/>
      <c r="M605" s="11"/>
      <c r="N605" s="11"/>
      <c r="O605" s="11"/>
      <c r="P605" s="11"/>
      <c r="Q605" s="11"/>
      <c r="R605" s="11"/>
      <c r="S605" s="11"/>
      <c r="T605" s="11"/>
      <c r="U605" s="11"/>
      <c r="V605" s="11"/>
      <c r="W605" s="11"/>
      <c r="X605" s="11"/>
      <c r="Y605" s="11"/>
      <c r="Z605" s="11"/>
    </row>
    <row r="606" ht="12.75" customHeight="1">
      <c r="A606" s="13"/>
      <c r="B606" s="13"/>
      <c r="C606" s="13"/>
      <c r="D606" s="454"/>
      <c r="E606" s="455"/>
      <c r="F606" s="456"/>
      <c r="G606" s="95"/>
      <c r="H606" s="457"/>
      <c r="I606" s="11"/>
      <c r="J606" s="11"/>
      <c r="K606" s="11"/>
      <c r="L606" s="11"/>
      <c r="M606" s="11"/>
      <c r="N606" s="11"/>
      <c r="O606" s="11"/>
      <c r="P606" s="11"/>
      <c r="Q606" s="11"/>
      <c r="R606" s="11"/>
      <c r="S606" s="11"/>
      <c r="T606" s="11"/>
      <c r="U606" s="11"/>
      <c r="V606" s="11"/>
      <c r="W606" s="11"/>
      <c r="X606" s="11"/>
      <c r="Y606" s="11"/>
      <c r="Z606" s="11"/>
    </row>
    <row r="607" ht="12.75" customHeight="1">
      <c r="A607" s="13"/>
      <c r="B607" s="13"/>
      <c r="C607" s="13"/>
      <c r="D607" s="454"/>
      <c r="E607" s="455"/>
      <c r="F607" s="456"/>
      <c r="G607" s="95"/>
      <c r="H607" s="457"/>
      <c r="I607" s="11"/>
      <c r="J607" s="11"/>
      <c r="K607" s="11"/>
      <c r="L607" s="11"/>
      <c r="M607" s="11"/>
      <c r="N607" s="11"/>
      <c r="O607" s="11"/>
      <c r="P607" s="11"/>
      <c r="Q607" s="11"/>
      <c r="R607" s="11"/>
      <c r="S607" s="11"/>
      <c r="T607" s="11"/>
      <c r="U607" s="11"/>
      <c r="V607" s="11"/>
      <c r="W607" s="11"/>
      <c r="X607" s="11"/>
      <c r="Y607" s="11"/>
      <c r="Z607" s="11"/>
    </row>
    <row r="608" ht="12.75" customHeight="1">
      <c r="A608" s="13"/>
      <c r="B608" s="13"/>
      <c r="C608" s="13"/>
      <c r="D608" s="454"/>
      <c r="E608" s="455"/>
      <c r="F608" s="456"/>
      <c r="G608" s="95"/>
      <c r="H608" s="457"/>
      <c r="I608" s="11"/>
      <c r="J608" s="11"/>
      <c r="K608" s="11"/>
      <c r="L608" s="11"/>
      <c r="M608" s="11"/>
      <c r="N608" s="11"/>
      <c r="O608" s="11"/>
      <c r="P608" s="11"/>
      <c r="Q608" s="11"/>
      <c r="R608" s="11"/>
      <c r="S608" s="11"/>
      <c r="T608" s="11"/>
      <c r="U608" s="11"/>
      <c r="V608" s="11"/>
      <c r="W608" s="11"/>
      <c r="X608" s="11"/>
      <c r="Y608" s="11"/>
      <c r="Z608" s="11"/>
    </row>
    <row r="609" ht="12.75" customHeight="1">
      <c r="A609" s="13"/>
      <c r="B609" s="13"/>
      <c r="C609" s="13"/>
      <c r="D609" s="454"/>
      <c r="E609" s="455"/>
      <c r="F609" s="456"/>
      <c r="G609" s="95"/>
      <c r="H609" s="457"/>
      <c r="I609" s="11"/>
      <c r="J609" s="11"/>
      <c r="K609" s="11"/>
      <c r="L609" s="11"/>
      <c r="M609" s="11"/>
      <c r="N609" s="11"/>
      <c r="O609" s="11"/>
      <c r="P609" s="11"/>
      <c r="Q609" s="11"/>
      <c r="R609" s="11"/>
      <c r="S609" s="11"/>
      <c r="T609" s="11"/>
      <c r="U609" s="11"/>
      <c r="V609" s="11"/>
      <c r="W609" s="11"/>
      <c r="X609" s="11"/>
      <c r="Y609" s="11"/>
      <c r="Z609" s="11"/>
    </row>
    <row r="610" ht="12.75" customHeight="1">
      <c r="A610" s="13"/>
      <c r="B610" s="13"/>
      <c r="C610" s="13"/>
      <c r="D610" s="454"/>
      <c r="E610" s="455"/>
      <c r="F610" s="456"/>
      <c r="G610" s="95"/>
      <c r="H610" s="457"/>
      <c r="I610" s="11"/>
      <c r="J610" s="11"/>
      <c r="K610" s="11"/>
      <c r="L610" s="11"/>
      <c r="M610" s="11"/>
      <c r="N610" s="11"/>
      <c r="O610" s="11"/>
      <c r="P610" s="11"/>
      <c r="Q610" s="11"/>
      <c r="R610" s="11"/>
      <c r="S610" s="11"/>
      <c r="T610" s="11"/>
      <c r="U610" s="11"/>
      <c r="V610" s="11"/>
      <c r="W610" s="11"/>
      <c r="X610" s="11"/>
      <c r="Y610" s="11"/>
      <c r="Z610" s="11"/>
    </row>
    <row r="611" ht="12.75" customHeight="1">
      <c r="A611" s="13"/>
      <c r="B611" s="13"/>
      <c r="C611" s="13"/>
      <c r="D611" s="454"/>
      <c r="E611" s="455"/>
      <c r="F611" s="456"/>
      <c r="G611" s="95"/>
      <c r="H611" s="457"/>
      <c r="I611" s="11"/>
      <c r="J611" s="11"/>
      <c r="K611" s="11"/>
      <c r="L611" s="11"/>
      <c r="M611" s="11"/>
      <c r="N611" s="11"/>
      <c r="O611" s="11"/>
      <c r="P611" s="11"/>
      <c r="Q611" s="11"/>
      <c r="R611" s="11"/>
      <c r="S611" s="11"/>
      <c r="T611" s="11"/>
      <c r="U611" s="11"/>
      <c r="V611" s="11"/>
      <c r="W611" s="11"/>
      <c r="X611" s="11"/>
      <c r="Y611" s="11"/>
      <c r="Z611" s="11"/>
    </row>
    <row r="612" ht="12.75" customHeight="1">
      <c r="A612" s="13"/>
      <c r="B612" s="13"/>
      <c r="C612" s="13"/>
      <c r="D612" s="454"/>
      <c r="E612" s="455"/>
      <c r="F612" s="456"/>
      <c r="G612" s="95"/>
      <c r="H612" s="457"/>
      <c r="I612" s="11"/>
      <c r="J612" s="11"/>
      <c r="K612" s="11"/>
      <c r="L612" s="11"/>
      <c r="M612" s="11"/>
      <c r="N612" s="11"/>
      <c r="O612" s="11"/>
      <c r="P612" s="11"/>
      <c r="Q612" s="11"/>
      <c r="R612" s="11"/>
      <c r="S612" s="11"/>
      <c r="T612" s="11"/>
      <c r="U612" s="11"/>
      <c r="V612" s="11"/>
      <c r="W612" s="11"/>
      <c r="X612" s="11"/>
      <c r="Y612" s="11"/>
      <c r="Z612" s="11"/>
    </row>
    <row r="613" ht="12.75" customHeight="1">
      <c r="A613" s="13"/>
      <c r="B613" s="13"/>
      <c r="C613" s="13"/>
      <c r="D613" s="454"/>
      <c r="E613" s="455"/>
      <c r="F613" s="456"/>
      <c r="G613" s="95"/>
      <c r="H613" s="457"/>
      <c r="I613" s="11"/>
      <c r="J613" s="11"/>
      <c r="K613" s="11"/>
      <c r="L613" s="11"/>
      <c r="M613" s="11"/>
      <c r="N613" s="11"/>
      <c r="O613" s="11"/>
      <c r="P613" s="11"/>
      <c r="Q613" s="11"/>
      <c r="R613" s="11"/>
      <c r="S613" s="11"/>
      <c r="T613" s="11"/>
      <c r="U613" s="11"/>
      <c r="V613" s="11"/>
      <c r="W613" s="11"/>
      <c r="X613" s="11"/>
      <c r="Y613" s="11"/>
      <c r="Z613" s="11"/>
    </row>
    <row r="614" ht="12.75" customHeight="1">
      <c r="A614" s="13"/>
      <c r="B614" s="13"/>
      <c r="C614" s="13"/>
      <c r="D614" s="454"/>
      <c r="E614" s="455"/>
      <c r="F614" s="456"/>
      <c r="G614" s="95"/>
      <c r="H614" s="457"/>
      <c r="I614" s="11"/>
      <c r="J614" s="11"/>
      <c r="K614" s="11"/>
      <c r="L614" s="11"/>
      <c r="M614" s="11"/>
      <c r="N614" s="11"/>
      <c r="O614" s="11"/>
      <c r="P614" s="11"/>
      <c r="Q614" s="11"/>
      <c r="R614" s="11"/>
      <c r="S614" s="11"/>
      <c r="T614" s="11"/>
      <c r="U614" s="11"/>
      <c r="V614" s="11"/>
      <c r="W614" s="11"/>
      <c r="X614" s="11"/>
      <c r="Y614" s="11"/>
      <c r="Z614" s="11"/>
    </row>
    <row r="615" ht="12.75" customHeight="1">
      <c r="A615" s="13"/>
      <c r="B615" s="13"/>
      <c r="C615" s="13"/>
      <c r="D615" s="454"/>
      <c r="E615" s="455"/>
      <c r="F615" s="456"/>
      <c r="G615" s="95"/>
      <c r="H615" s="457"/>
      <c r="I615" s="11"/>
      <c r="J615" s="11"/>
      <c r="K615" s="11"/>
      <c r="L615" s="11"/>
      <c r="M615" s="11"/>
      <c r="N615" s="11"/>
      <c r="O615" s="11"/>
      <c r="P615" s="11"/>
      <c r="Q615" s="11"/>
      <c r="R615" s="11"/>
      <c r="S615" s="11"/>
      <c r="T615" s="11"/>
      <c r="U615" s="11"/>
      <c r="V615" s="11"/>
      <c r="W615" s="11"/>
      <c r="X615" s="11"/>
      <c r="Y615" s="11"/>
      <c r="Z615" s="11"/>
    </row>
    <row r="616" ht="12.75" customHeight="1">
      <c r="A616" s="13"/>
      <c r="B616" s="13"/>
      <c r="C616" s="13"/>
      <c r="D616" s="454"/>
      <c r="E616" s="455"/>
      <c r="F616" s="456"/>
      <c r="G616" s="95"/>
      <c r="H616" s="457"/>
      <c r="I616" s="11"/>
      <c r="J616" s="11"/>
      <c r="K616" s="11"/>
      <c r="L616" s="11"/>
      <c r="M616" s="11"/>
      <c r="N616" s="11"/>
      <c r="O616" s="11"/>
      <c r="P616" s="11"/>
      <c r="Q616" s="11"/>
      <c r="R616" s="11"/>
      <c r="S616" s="11"/>
      <c r="T616" s="11"/>
      <c r="U616" s="11"/>
      <c r="V616" s="11"/>
      <c r="W616" s="11"/>
      <c r="X616" s="11"/>
      <c r="Y616" s="11"/>
      <c r="Z616" s="11"/>
    </row>
    <row r="617" ht="12.75" customHeight="1">
      <c r="A617" s="13"/>
      <c r="B617" s="13"/>
      <c r="C617" s="13"/>
      <c r="D617" s="454"/>
      <c r="E617" s="455"/>
      <c r="F617" s="456"/>
      <c r="G617" s="95"/>
      <c r="H617" s="457"/>
      <c r="I617" s="11"/>
      <c r="J617" s="11"/>
      <c r="K617" s="11"/>
      <c r="L617" s="11"/>
      <c r="M617" s="11"/>
      <c r="N617" s="11"/>
      <c r="O617" s="11"/>
      <c r="P617" s="11"/>
      <c r="Q617" s="11"/>
      <c r="R617" s="11"/>
      <c r="S617" s="11"/>
      <c r="T617" s="11"/>
      <c r="U617" s="11"/>
      <c r="V617" s="11"/>
      <c r="W617" s="11"/>
      <c r="X617" s="11"/>
      <c r="Y617" s="11"/>
      <c r="Z617" s="11"/>
    </row>
    <row r="618" ht="12.75" customHeight="1">
      <c r="A618" s="13"/>
      <c r="B618" s="13"/>
      <c r="C618" s="13"/>
      <c r="D618" s="454"/>
      <c r="E618" s="455"/>
      <c r="F618" s="456"/>
      <c r="G618" s="95"/>
      <c r="H618" s="457"/>
      <c r="I618" s="11"/>
      <c r="J618" s="11"/>
      <c r="K618" s="11"/>
      <c r="L618" s="11"/>
      <c r="M618" s="11"/>
      <c r="N618" s="11"/>
      <c r="O618" s="11"/>
      <c r="P618" s="11"/>
      <c r="Q618" s="11"/>
      <c r="R618" s="11"/>
      <c r="S618" s="11"/>
      <c r="T618" s="11"/>
      <c r="U618" s="11"/>
      <c r="V618" s="11"/>
      <c r="W618" s="11"/>
      <c r="X618" s="11"/>
      <c r="Y618" s="11"/>
      <c r="Z618" s="11"/>
    </row>
    <row r="619" ht="12.75" customHeight="1">
      <c r="A619" s="13"/>
      <c r="B619" s="13"/>
      <c r="C619" s="13"/>
      <c r="D619" s="454"/>
      <c r="E619" s="455"/>
      <c r="F619" s="456"/>
      <c r="G619" s="95"/>
      <c r="H619" s="457"/>
      <c r="I619" s="11"/>
      <c r="J619" s="11"/>
      <c r="K619" s="11"/>
      <c r="L619" s="11"/>
      <c r="M619" s="11"/>
      <c r="N619" s="11"/>
      <c r="O619" s="11"/>
      <c r="P619" s="11"/>
      <c r="Q619" s="11"/>
      <c r="R619" s="11"/>
      <c r="S619" s="11"/>
      <c r="T619" s="11"/>
      <c r="U619" s="11"/>
      <c r="V619" s="11"/>
      <c r="W619" s="11"/>
      <c r="X619" s="11"/>
      <c r="Y619" s="11"/>
      <c r="Z619" s="11"/>
    </row>
    <row r="620" ht="12.75" customHeight="1">
      <c r="A620" s="13"/>
      <c r="B620" s="13"/>
      <c r="C620" s="13"/>
      <c r="D620" s="454"/>
      <c r="E620" s="455"/>
      <c r="F620" s="456"/>
      <c r="G620" s="95"/>
      <c r="H620" s="457"/>
      <c r="I620" s="11"/>
      <c r="J620" s="11"/>
      <c r="K620" s="11"/>
      <c r="L620" s="11"/>
      <c r="M620" s="11"/>
      <c r="N620" s="11"/>
      <c r="O620" s="11"/>
      <c r="P620" s="11"/>
      <c r="Q620" s="11"/>
      <c r="R620" s="11"/>
      <c r="S620" s="11"/>
      <c r="T620" s="11"/>
      <c r="U620" s="11"/>
      <c r="V620" s="11"/>
      <c r="W620" s="11"/>
      <c r="X620" s="11"/>
      <c r="Y620" s="11"/>
      <c r="Z620" s="11"/>
    </row>
    <row r="621" ht="12.75" customHeight="1">
      <c r="A621" s="13"/>
      <c r="B621" s="13"/>
      <c r="C621" s="13"/>
      <c r="D621" s="454"/>
      <c r="E621" s="455"/>
      <c r="F621" s="456"/>
      <c r="G621" s="95"/>
      <c r="H621" s="457"/>
      <c r="I621" s="11"/>
      <c r="J621" s="11"/>
      <c r="K621" s="11"/>
      <c r="L621" s="11"/>
      <c r="M621" s="11"/>
      <c r="N621" s="11"/>
      <c r="O621" s="11"/>
      <c r="P621" s="11"/>
      <c r="Q621" s="11"/>
      <c r="R621" s="11"/>
      <c r="S621" s="11"/>
      <c r="T621" s="11"/>
      <c r="U621" s="11"/>
      <c r="V621" s="11"/>
      <c r="W621" s="11"/>
      <c r="X621" s="11"/>
      <c r="Y621" s="11"/>
      <c r="Z621" s="11"/>
    </row>
    <row r="622" ht="12.75" customHeight="1">
      <c r="A622" s="13"/>
      <c r="B622" s="13"/>
      <c r="C622" s="13"/>
      <c r="D622" s="454"/>
      <c r="E622" s="455"/>
      <c r="F622" s="456"/>
      <c r="G622" s="95"/>
      <c r="H622" s="457"/>
      <c r="I622" s="11"/>
      <c r="J622" s="11"/>
      <c r="K622" s="11"/>
      <c r="L622" s="11"/>
      <c r="M622" s="11"/>
      <c r="N622" s="11"/>
      <c r="O622" s="11"/>
      <c r="P622" s="11"/>
      <c r="Q622" s="11"/>
      <c r="R622" s="11"/>
      <c r="S622" s="11"/>
      <c r="T622" s="11"/>
      <c r="U622" s="11"/>
      <c r="V622" s="11"/>
      <c r="W622" s="11"/>
      <c r="X622" s="11"/>
      <c r="Y622" s="11"/>
      <c r="Z622" s="11"/>
    </row>
    <row r="623" ht="12.75" customHeight="1">
      <c r="A623" s="13"/>
      <c r="B623" s="13"/>
      <c r="C623" s="13"/>
      <c r="D623" s="454"/>
      <c r="E623" s="455"/>
      <c r="F623" s="456"/>
      <c r="G623" s="95"/>
      <c r="H623" s="457"/>
      <c r="I623" s="11"/>
      <c r="J623" s="11"/>
      <c r="K623" s="11"/>
      <c r="L623" s="11"/>
      <c r="M623" s="11"/>
      <c r="N623" s="11"/>
      <c r="O623" s="11"/>
      <c r="P623" s="11"/>
      <c r="Q623" s="11"/>
      <c r="R623" s="11"/>
      <c r="S623" s="11"/>
      <c r="T623" s="11"/>
      <c r="U623" s="11"/>
      <c r="V623" s="11"/>
      <c r="W623" s="11"/>
      <c r="X623" s="11"/>
      <c r="Y623" s="11"/>
      <c r="Z623" s="11"/>
    </row>
    <row r="624" ht="12.75" customHeight="1">
      <c r="A624" s="13"/>
      <c r="B624" s="13"/>
      <c r="C624" s="13"/>
      <c r="D624" s="454"/>
      <c r="E624" s="455"/>
      <c r="F624" s="456"/>
      <c r="G624" s="95"/>
      <c r="H624" s="457"/>
      <c r="I624" s="11"/>
      <c r="J624" s="11"/>
      <c r="K624" s="11"/>
      <c r="L624" s="11"/>
      <c r="M624" s="11"/>
      <c r="N624" s="11"/>
      <c r="O624" s="11"/>
      <c r="P624" s="11"/>
      <c r="Q624" s="11"/>
      <c r="R624" s="11"/>
      <c r="S624" s="11"/>
      <c r="T624" s="11"/>
      <c r="U624" s="11"/>
      <c r="V624" s="11"/>
      <c r="W624" s="11"/>
      <c r="X624" s="11"/>
      <c r="Y624" s="11"/>
      <c r="Z624" s="11"/>
    </row>
    <row r="625" ht="12.75" customHeight="1">
      <c r="A625" s="13"/>
      <c r="B625" s="13"/>
      <c r="C625" s="13"/>
      <c r="D625" s="454"/>
      <c r="E625" s="455"/>
      <c r="F625" s="456"/>
      <c r="G625" s="95"/>
      <c r="H625" s="457"/>
      <c r="I625" s="11"/>
      <c r="J625" s="11"/>
      <c r="K625" s="11"/>
      <c r="L625" s="11"/>
      <c r="M625" s="11"/>
      <c r="N625" s="11"/>
      <c r="O625" s="11"/>
      <c r="P625" s="11"/>
      <c r="Q625" s="11"/>
      <c r="R625" s="11"/>
      <c r="S625" s="11"/>
      <c r="T625" s="11"/>
      <c r="U625" s="11"/>
      <c r="V625" s="11"/>
      <c r="W625" s="11"/>
      <c r="X625" s="11"/>
      <c r="Y625" s="11"/>
      <c r="Z625" s="11"/>
    </row>
    <row r="626" ht="12.75" customHeight="1">
      <c r="A626" s="13"/>
      <c r="B626" s="13"/>
      <c r="C626" s="13"/>
      <c r="D626" s="454"/>
      <c r="E626" s="455"/>
      <c r="F626" s="456"/>
      <c r="G626" s="95"/>
      <c r="H626" s="457"/>
      <c r="I626" s="11"/>
      <c r="J626" s="11"/>
      <c r="K626" s="11"/>
      <c r="L626" s="11"/>
      <c r="M626" s="11"/>
      <c r="N626" s="11"/>
      <c r="O626" s="11"/>
      <c r="P626" s="11"/>
      <c r="Q626" s="11"/>
      <c r="R626" s="11"/>
      <c r="S626" s="11"/>
      <c r="T626" s="11"/>
      <c r="U626" s="11"/>
      <c r="V626" s="11"/>
      <c r="W626" s="11"/>
      <c r="X626" s="11"/>
      <c r="Y626" s="11"/>
      <c r="Z626" s="11"/>
    </row>
    <row r="627" ht="12.75" customHeight="1">
      <c r="A627" s="13"/>
      <c r="B627" s="13"/>
      <c r="C627" s="13"/>
      <c r="D627" s="454"/>
      <c r="E627" s="455"/>
      <c r="F627" s="456"/>
      <c r="G627" s="95"/>
      <c r="H627" s="457"/>
      <c r="I627" s="11"/>
      <c r="J627" s="11"/>
      <c r="K627" s="11"/>
      <c r="L627" s="11"/>
      <c r="M627" s="11"/>
      <c r="N627" s="11"/>
      <c r="O627" s="11"/>
      <c r="P627" s="11"/>
      <c r="Q627" s="11"/>
      <c r="R627" s="11"/>
      <c r="S627" s="11"/>
      <c r="T627" s="11"/>
      <c r="U627" s="11"/>
      <c r="V627" s="11"/>
      <c r="W627" s="11"/>
      <c r="X627" s="11"/>
      <c r="Y627" s="11"/>
      <c r="Z627" s="11"/>
    </row>
    <row r="628" ht="12.75" customHeight="1">
      <c r="A628" s="13"/>
      <c r="B628" s="13"/>
      <c r="C628" s="13"/>
      <c r="D628" s="454"/>
      <c r="E628" s="455"/>
      <c r="F628" s="456"/>
      <c r="G628" s="95"/>
      <c r="H628" s="457"/>
      <c r="I628" s="11"/>
      <c r="J628" s="11"/>
      <c r="K628" s="11"/>
      <c r="L628" s="11"/>
      <c r="M628" s="11"/>
      <c r="N628" s="11"/>
      <c r="O628" s="11"/>
      <c r="P628" s="11"/>
      <c r="Q628" s="11"/>
      <c r="R628" s="11"/>
      <c r="S628" s="11"/>
      <c r="T628" s="11"/>
      <c r="U628" s="11"/>
      <c r="V628" s="11"/>
      <c r="W628" s="11"/>
      <c r="X628" s="11"/>
      <c r="Y628" s="11"/>
      <c r="Z628" s="11"/>
    </row>
    <row r="629" ht="12.75" customHeight="1">
      <c r="A629" s="13"/>
      <c r="B629" s="13"/>
      <c r="C629" s="13"/>
      <c r="D629" s="454"/>
      <c r="E629" s="455"/>
      <c r="F629" s="456"/>
      <c r="G629" s="95"/>
      <c r="H629" s="457"/>
      <c r="I629" s="11"/>
      <c r="J629" s="11"/>
      <c r="K629" s="11"/>
      <c r="L629" s="11"/>
      <c r="M629" s="11"/>
      <c r="N629" s="11"/>
      <c r="O629" s="11"/>
      <c r="P629" s="11"/>
      <c r="Q629" s="11"/>
      <c r="R629" s="11"/>
      <c r="S629" s="11"/>
      <c r="T629" s="11"/>
      <c r="U629" s="11"/>
      <c r="V629" s="11"/>
      <c r="W629" s="11"/>
      <c r="X629" s="11"/>
      <c r="Y629" s="11"/>
      <c r="Z629" s="11"/>
    </row>
    <row r="630" ht="12.75" customHeight="1">
      <c r="A630" s="13"/>
      <c r="B630" s="13"/>
      <c r="C630" s="13"/>
      <c r="D630" s="454"/>
      <c r="E630" s="455"/>
      <c r="F630" s="456"/>
      <c r="G630" s="95"/>
      <c r="H630" s="457"/>
      <c r="I630" s="11"/>
      <c r="J630" s="11"/>
      <c r="K630" s="11"/>
      <c r="L630" s="11"/>
      <c r="M630" s="11"/>
      <c r="N630" s="11"/>
      <c r="O630" s="11"/>
      <c r="P630" s="11"/>
      <c r="Q630" s="11"/>
      <c r="R630" s="11"/>
      <c r="S630" s="11"/>
      <c r="T630" s="11"/>
      <c r="U630" s="11"/>
      <c r="V630" s="11"/>
      <c r="W630" s="11"/>
      <c r="X630" s="11"/>
      <c r="Y630" s="11"/>
      <c r="Z630" s="11"/>
    </row>
    <row r="631" ht="12.75" customHeight="1">
      <c r="A631" s="13"/>
      <c r="B631" s="13"/>
      <c r="C631" s="13"/>
      <c r="D631" s="454"/>
      <c r="E631" s="455"/>
      <c r="F631" s="456"/>
      <c r="G631" s="95"/>
      <c r="H631" s="457"/>
      <c r="I631" s="11"/>
      <c r="J631" s="11"/>
      <c r="K631" s="11"/>
      <c r="L631" s="11"/>
      <c r="M631" s="11"/>
      <c r="N631" s="11"/>
      <c r="O631" s="11"/>
      <c r="P631" s="11"/>
      <c r="Q631" s="11"/>
      <c r="R631" s="11"/>
      <c r="S631" s="11"/>
      <c r="T631" s="11"/>
      <c r="U631" s="11"/>
      <c r="V631" s="11"/>
      <c r="W631" s="11"/>
      <c r="X631" s="11"/>
      <c r="Y631" s="11"/>
      <c r="Z631" s="11"/>
    </row>
    <row r="632" ht="12.75" customHeight="1">
      <c r="A632" s="13"/>
      <c r="B632" s="13"/>
      <c r="C632" s="13"/>
      <c r="D632" s="454"/>
      <c r="E632" s="455"/>
      <c r="F632" s="456"/>
      <c r="G632" s="95"/>
      <c r="H632" s="457"/>
      <c r="I632" s="11"/>
      <c r="J632" s="11"/>
      <c r="K632" s="11"/>
      <c r="L632" s="11"/>
      <c r="M632" s="11"/>
      <c r="N632" s="11"/>
      <c r="O632" s="11"/>
      <c r="P632" s="11"/>
      <c r="Q632" s="11"/>
      <c r="R632" s="11"/>
      <c r="S632" s="11"/>
      <c r="T632" s="11"/>
      <c r="U632" s="11"/>
      <c r="V632" s="11"/>
      <c r="W632" s="11"/>
      <c r="X632" s="11"/>
      <c r="Y632" s="11"/>
      <c r="Z632" s="11"/>
    </row>
    <row r="633" ht="12.75" customHeight="1">
      <c r="A633" s="13"/>
      <c r="B633" s="13"/>
      <c r="C633" s="13"/>
      <c r="D633" s="454"/>
      <c r="E633" s="455"/>
      <c r="F633" s="456"/>
      <c r="G633" s="95"/>
      <c r="H633" s="457"/>
      <c r="I633" s="11"/>
      <c r="J633" s="11"/>
      <c r="K633" s="11"/>
      <c r="L633" s="11"/>
      <c r="M633" s="11"/>
      <c r="N633" s="11"/>
      <c r="O633" s="11"/>
      <c r="P633" s="11"/>
      <c r="Q633" s="11"/>
      <c r="R633" s="11"/>
      <c r="S633" s="11"/>
      <c r="T633" s="11"/>
      <c r="U633" s="11"/>
      <c r="V633" s="11"/>
      <c r="W633" s="11"/>
      <c r="X633" s="11"/>
      <c r="Y633" s="11"/>
      <c r="Z633" s="11"/>
    </row>
    <row r="634" ht="12.75" customHeight="1">
      <c r="A634" s="13"/>
      <c r="B634" s="13"/>
      <c r="C634" s="13"/>
      <c r="D634" s="454"/>
      <c r="E634" s="455"/>
      <c r="F634" s="456"/>
      <c r="G634" s="95"/>
      <c r="H634" s="457"/>
      <c r="I634" s="11"/>
      <c r="J634" s="11"/>
      <c r="K634" s="11"/>
      <c r="L634" s="11"/>
      <c r="M634" s="11"/>
      <c r="N634" s="11"/>
      <c r="O634" s="11"/>
      <c r="P634" s="11"/>
      <c r="Q634" s="11"/>
      <c r="R634" s="11"/>
      <c r="S634" s="11"/>
      <c r="T634" s="11"/>
      <c r="U634" s="11"/>
      <c r="V634" s="11"/>
      <c r="W634" s="11"/>
      <c r="X634" s="11"/>
      <c r="Y634" s="11"/>
      <c r="Z634" s="11"/>
    </row>
    <row r="635" ht="12.75" customHeight="1">
      <c r="A635" s="13"/>
      <c r="B635" s="13"/>
      <c r="C635" s="13"/>
      <c r="D635" s="454"/>
      <c r="E635" s="455"/>
      <c r="F635" s="456"/>
      <c r="G635" s="95"/>
      <c r="H635" s="457"/>
      <c r="I635" s="11"/>
      <c r="J635" s="11"/>
      <c r="K635" s="11"/>
      <c r="L635" s="11"/>
      <c r="M635" s="11"/>
      <c r="N635" s="11"/>
      <c r="O635" s="11"/>
      <c r="P635" s="11"/>
      <c r="Q635" s="11"/>
      <c r="R635" s="11"/>
      <c r="S635" s="11"/>
      <c r="T635" s="11"/>
      <c r="U635" s="11"/>
      <c r="V635" s="11"/>
      <c r="W635" s="11"/>
      <c r="X635" s="11"/>
      <c r="Y635" s="11"/>
      <c r="Z635" s="11"/>
    </row>
    <row r="636" ht="12.75" customHeight="1">
      <c r="A636" s="13"/>
      <c r="B636" s="13"/>
      <c r="C636" s="13"/>
      <c r="D636" s="454"/>
      <c r="E636" s="455"/>
      <c r="F636" s="456"/>
      <c r="G636" s="95"/>
      <c r="H636" s="457"/>
      <c r="I636" s="11"/>
      <c r="J636" s="11"/>
      <c r="K636" s="11"/>
      <c r="L636" s="11"/>
      <c r="M636" s="11"/>
      <c r="N636" s="11"/>
      <c r="O636" s="11"/>
      <c r="P636" s="11"/>
      <c r="Q636" s="11"/>
      <c r="R636" s="11"/>
      <c r="S636" s="11"/>
      <c r="T636" s="11"/>
      <c r="U636" s="11"/>
      <c r="V636" s="11"/>
      <c r="W636" s="11"/>
      <c r="X636" s="11"/>
      <c r="Y636" s="11"/>
      <c r="Z636" s="11"/>
    </row>
    <row r="637" ht="12.75" customHeight="1">
      <c r="A637" s="13"/>
      <c r="B637" s="13"/>
      <c r="C637" s="13"/>
      <c r="D637" s="454"/>
      <c r="E637" s="455"/>
      <c r="F637" s="456"/>
      <c r="G637" s="95"/>
      <c r="H637" s="457"/>
      <c r="I637" s="11"/>
      <c r="J637" s="11"/>
      <c r="K637" s="11"/>
      <c r="L637" s="11"/>
      <c r="M637" s="11"/>
      <c r="N637" s="11"/>
      <c r="O637" s="11"/>
      <c r="P637" s="11"/>
      <c r="Q637" s="11"/>
      <c r="R637" s="11"/>
      <c r="S637" s="11"/>
      <c r="T637" s="11"/>
      <c r="U637" s="11"/>
      <c r="V637" s="11"/>
      <c r="W637" s="11"/>
      <c r="X637" s="11"/>
      <c r="Y637" s="11"/>
      <c r="Z637" s="11"/>
    </row>
    <row r="638" ht="12.75" customHeight="1">
      <c r="A638" s="13"/>
      <c r="B638" s="13"/>
      <c r="C638" s="13"/>
      <c r="D638" s="454"/>
      <c r="E638" s="455"/>
      <c r="F638" s="456"/>
      <c r="G638" s="95"/>
      <c r="H638" s="457"/>
      <c r="I638" s="11"/>
      <c r="J638" s="11"/>
      <c r="K638" s="11"/>
      <c r="L638" s="11"/>
      <c r="M638" s="11"/>
      <c r="N638" s="11"/>
      <c r="O638" s="11"/>
      <c r="P638" s="11"/>
      <c r="Q638" s="11"/>
      <c r="R638" s="11"/>
      <c r="S638" s="11"/>
      <c r="T638" s="11"/>
      <c r="U638" s="11"/>
      <c r="V638" s="11"/>
      <c r="W638" s="11"/>
      <c r="X638" s="11"/>
      <c r="Y638" s="11"/>
      <c r="Z638" s="11"/>
    </row>
    <row r="639" ht="12.75" customHeight="1">
      <c r="A639" s="13"/>
      <c r="B639" s="13"/>
      <c r="C639" s="13"/>
      <c r="D639" s="454"/>
      <c r="E639" s="455"/>
      <c r="F639" s="456"/>
      <c r="G639" s="95"/>
      <c r="H639" s="457"/>
      <c r="I639" s="11"/>
      <c r="J639" s="11"/>
      <c r="K639" s="11"/>
      <c r="L639" s="11"/>
      <c r="M639" s="11"/>
      <c r="N639" s="11"/>
      <c r="O639" s="11"/>
      <c r="P639" s="11"/>
      <c r="Q639" s="11"/>
      <c r="R639" s="11"/>
      <c r="S639" s="11"/>
      <c r="T639" s="11"/>
      <c r="U639" s="11"/>
      <c r="V639" s="11"/>
      <c r="W639" s="11"/>
      <c r="X639" s="11"/>
      <c r="Y639" s="11"/>
      <c r="Z639" s="11"/>
    </row>
    <row r="640" ht="12.75" customHeight="1">
      <c r="A640" s="13"/>
      <c r="B640" s="13"/>
      <c r="C640" s="13"/>
      <c r="D640" s="454"/>
      <c r="E640" s="455"/>
      <c r="F640" s="456"/>
      <c r="G640" s="95"/>
      <c r="H640" s="457"/>
      <c r="I640" s="11"/>
      <c r="J640" s="11"/>
      <c r="K640" s="11"/>
      <c r="L640" s="11"/>
      <c r="M640" s="11"/>
      <c r="N640" s="11"/>
      <c r="O640" s="11"/>
      <c r="P640" s="11"/>
      <c r="Q640" s="11"/>
      <c r="R640" s="11"/>
      <c r="S640" s="11"/>
      <c r="T640" s="11"/>
      <c r="U640" s="11"/>
      <c r="V640" s="11"/>
      <c r="W640" s="11"/>
      <c r="X640" s="11"/>
      <c r="Y640" s="11"/>
      <c r="Z640" s="11"/>
    </row>
    <row r="641" ht="12.75" customHeight="1">
      <c r="A641" s="13"/>
      <c r="B641" s="13"/>
      <c r="C641" s="13"/>
      <c r="D641" s="454"/>
      <c r="E641" s="455"/>
      <c r="F641" s="456"/>
      <c r="G641" s="95"/>
      <c r="H641" s="457"/>
      <c r="I641" s="11"/>
      <c r="J641" s="11"/>
      <c r="K641" s="11"/>
      <c r="L641" s="11"/>
      <c r="M641" s="11"/>
      <c r="N641" s="11"/>
      <c r="O641" s="11"/>
      <c r="P641" s="11"/>
      <c r="Q641" s="11"/>
      <c r="R641" s="11"/>
      <c r="S641" s="11"/>
      <c r="T641" s="11"/>
      <c r="U641" s="11"/>
      <c r="V641" s="11"/>
      <c r="W641" s="11"/>
      <c r="X641" s="11"/>
      <c r="Y641" s="11"/>
      <c r="Z641" s="11"/>
    </row>
    <row r="642" ht="12.75" customHeight="1">
      <c r="A642" s="13"/>
      <c r="B642" s="13"/>
      <c r="C642" s="13"/>
      <c r="D642" s="454"/>
      <c r="E642" s="455"/>
      <c r="F642" s="456"/>
      <c r="G642" s="95"/>
      <c r="H642" s="457"/>
      <c r="I642" s="11"/>
      <c r="J642" s="11"/>
      <c r="K642" s="11"/>
      <c r="L642" s="11"/>
      <c r="M642" s="11"/>
      <c r="N642" s="11"/>
      <c r="O642" s="11"/>
      <c r="P642" s="11"/>
      <c r="Q642" s="11"/>
      <c r="R642" s="11"/>
      <c r="S642" s="11"/>
      <c r="T642" s="11"/>
      <c r="U642" s="11"/>
      <c r="V642" s="11"/>
      <c r="W642" s="11"/>
      <c r="X642" s="11"/>
      <c r="Y642" s="11"/>
      <c r="Z642" s="11"/>
    </row>
    <row r="643" ht="12.75" customHeight="1">
      <c r="A643" s="13"/>
      <c r="B643" s="13"/>
      <c r="C643" s="13"/>
      <c r="D643" s="454"/>
      <c r="E643" s="455"/>
      <c r="F643" s="456"/>
      <c r="G643" s="95"/>
      <c r="H643" s="457"/>
      <c r="I643" s="11"/>
      <c r="J643" s="11"/>
      <c r="K643" s="11"/>
      <c r="L643" s="11"/>
      <c r="M643" s="11"/>
      <c r="N643" s="11"/>
      <c r="O643" s="11"/>
      <c r="P643" s="11"/>
      <c r="Q643" s="11"/>
      <c r="R643" s="11"/>
      <c r="S643" s="11"/>
      <c r="T643" s="11"/>
      <c r="U643" s="11"/>
      <c r="V643" s="11"/>
      <c r="W643" s="11"/>
      <c r="X643" s="11"/>
      <c r="Y643" s="11"/>
      <c r="Z643" s="11"/>
    </row>
    <row r="644" ht="12.75" customHeight="1">
      <c r="A644" s="13"/>
      <c r="B644" s="13"/>
      <c r="C644" s="13"/>
      <c r="D644" s="454"/>
      <c r="E644" s="455"/>
      <c r="F644" s="456"/>
      <c r="G644" s="95"/>
      <c r="H644" s="457"/>
      <c r="I644" s="11"/>
      <c r="J644" s="11"/>
      <c r="K644" s="11"/>
      <c r="L644" s="11"/>
      <c r="M644" s="11"/>
      <c r="N644" s="11"/>
      <c r="O644" s="11"/>
      <c r="P644" s="11"/>
      <c r="Q644" s="11"/>
      <c r="R644" s="11"/>
      <c r="S644" s="11"/>
      <c r="T644" s="11"/>
      <c r="U644" s="11"/>
      <c r="V644" s="11"/>
      <c r="W644" s="11"/>
      <c r="X644" s="11"/>
      <c r="Y644" s="11"/>
      <c r="Z644" s="11"/>
    </row>
    <row r="645" ht="12.75" customHeight="1">
      <c r="A645" s="13"/>
      <c r="B645" s="13"/>
      <c r="C645" s="13"/>
      <c r="D645" s="454"/>
      <c r="E645" s="455"/>
      <c r="F645" s="456"/>
      <c r="G645" s="95"/>
      <c r="H645" s="457"/>
      <c r="I645" s="11"/>
      <c r="J645" s="11"/>
      <c r="K645" s="11"/>
      <c r="L645" s="11"/>
      <c r="M645" s="11"/>
      <c r="N645" s="11"/>
      <c r="O645" s="11"/>
      <c r="P645" s="11"/>
      <c r="Q645" s="11"/>
      <c r="R645" s="11"/>
      <c r="S645" s="11"/>
      <c r="T645" s="11"/>
      <c r="U645" s="11"/>
      <c r="V645" s="11"/>
      <c r="W645" s="11"/>
      <c r="X645" s="11"/>
      <c r="Y645" s="11"/>
      <c r="Z645" s="11"/>
    </row>
    <row r="646" ht="12.75" customHeight="1">
      <c r="A646" s="13"/>
      <c r="B646" s="13"/>
      <c r="C646" s="13"/>
      <c r="D646" s="454"/>
      <c r="E646" s="455"/>
      <c r="F646" s="456"/>
      <c r="G646" s="95"/>
      <c r="H646" s="457"/>
      <c r="I646" s="11"/>
      <c r="J646" s="11"/>
      <c r="K646" s="11"/>
      <c r="L646" s="11"/>
      <c r="M646" s="11"/>
      <c r="N646" s="11"/>
      <c r="O646" s="11"/>
      <c r="P646" s="11"/>
      <c r="Q646" s="11"/>
      <c r="R646" s="11"/>
      <c r="S646" s="11"/>
      <c r="T646" s="11"/>
      <c r="U646" s="11"/>
      <c r="V646" s="11"/>
      <c r="W646" s="11"/>
      <c r="X646" s="11"/>
      <c r="Y646" s="11"/>
      <c r="Z646" s="11"/>
    </row>
    <row r="647" ht="12.75" customHeight="1">
      <c r="A647" s="13"/>
      <c r="B647" s="13"/>
      <c r="C647" s="13"/>
      <c r="D647" s="454"/>
      <c r="E647" s="455"/>
      <c r="F647" s="456"/>
      <c r="G647" s="95"/>
      <c r="H647" s="457"/>
      <c r="I647" s="11"/>
      <c r="J647" s="11"/>
      <c r="K647" s="11"/>
      <c r="L647" s="11"/>
      <c r="M647" s="11"/>
      <c r="N647" s="11"/>
      <c r="O647" s="11"/>
      <c r="P647" s="11"/>
      <c r="Q647" s="11"/>
      <c r="R647" s="11"/>
      <c r="S647" s="11"/>
      <c r="T647" s="11"/>
      <c r="U647" s="11"/>
      <c r="V647" s="11"/>
      <c r="W647" s="11"/>
      <c r="X647" s="11"/>
      <c r="Y647" s="11"/>
      <c r="Z647" s="11"/>
    </row>
    <row r="648" ht="12.75" customHeight="1">
      <c r="A648" s="13"/>
      <c r="B648" s="13"/>
      <c r="C648" s="13"/>
      <c r="D648" s="454"/>
      <c r="E648" s="455"/>
      <c r="F648" s="456"/>
      <c r="G648" s="95"/>
      <c r="H648" s="457"/>
      <c r="I648" s="11"/>
      <c r="J648" s="11"/>
      <c r="K648" s="11"/>
      <c r="L648" s="11"/>
      <c r="M648" s="11"/>
      <c r="N648" s="11"/>
      <c r="O648" s="11"/>
      <c r="P648" s="11"/>
      <c r="Q648" s="11"/>
      <c r="R648" s="11"/>
      <c r="S648" s="11"/>
      <c r="T648" s="11"/>
      <c r="U648" s="11"/>
      <c r="V648" s="11"/>
      <c r="W648" s="11"/>
      <c r="X648" s="11"/>
      <c r="Y648" s="11"/>
      <c r="Z648" s="11"/>
    </row>
    <row r="649" ht="12.75" customHeight="1">
      <c r="A649" s="13"/>
      <c r="B649" s="13"/>
      <c r="C649" s="13"/>
      <c r="D649" s="454"/>
      <c r="E649" s="455"/>
      <c r="F649" s="456"/>
      <c r="G649" s="95"/>
      <c r="H649" s="457"/>
      <c r="I649" s="11"/>
      <c r="J649" s="11"/>
      <c r="K649" s="11"/>
      <c r="L649" s="11"/>
      <c r="M649" s="11"/>
      <c r="N649" s="11"/>
      <c r="O649" s="11"/>
      <c r="P649" s="11"/>
      <c r="Q649" s="11"/>
      <c r="R649" s="11"/>
      <c r="S649" s="11"/>
      <c r="T649" s="11"/>
      <c r="U649" s="11"/>
      <c r="V649" s="11"/>
      <c r="W649" s="11"/>
      <c r="X649" s="11"/>
      <c r="Y649" s="11"/>
      <c r="Z649" s="11"/>
    </row>
    <row r="650" ht="12.75" customHeight="1">
      <c r="A650" s="13"/>
      <c r="B650" s="13"/>
      <c r="C650" s="13"/>
      <c r="D650" s="454"/>
      <c r="E650" s="455"/>
      <c r="F650" s="456"/>
      <c r="G650" s="95"/>
      <c r="H650" s="457"/>
      <c r="I650" s="11"/>
      <c r="J650" s="11"/>
      <c r="K650" s="11"/>
      <c r="L650" s="11"/>
      <c r="M650" s="11"/>
      <c r="N650" s="11"/>
      <c r="O650" s="11"/>
      <c r="P650" s="11"/>
      <c r="Q650" s="11"/>
      <c r="R650" s="11"/>
      <c r="S650" s="11"/>
      <c r="T650" s="11"/>
      <c r="U650" s="11"/>
      <c r="V650" s="11"/>
      <c r="W650" s="11"/>
      <c r="X650" s="11"/>
      <c r="Y650" s="11"/>
      <c r="Z650" s="11"/>
    </row>
    <row r="651" ht="12.75" customHeight="1">
      <c r="A651" s="13"/>
      <c r="B651" s="13"/>
      <c r="C651" s="13"/>
      <c r="D651" s="454"/>
      <c r="E651" s="455"/>
      <c r="F651" s="456"/>
      <c r="G651" s="95"/>
      <c r="H651" s="457"/>
      <c r="I651" s="11"/>
      <c r="J651" s="11"/>
      <c r="K651" s="11"/>
      <c r="L651" s="11"/>
      <c r="M651" s="11"/>
      <c r="N651" s="11"/>
      <c r="O651" s="11"/>
      <c r="P651" s="11"/>
      <c r="Q651" s="11"/>
      <c r="R651" s="11"/>
      <c r="S651" s="11"/>
      <c r="T651" s="11"/>
      <c r="U651" s="11"/>
      <c r="V651" s="11"/>
      <c r="W651" s="11"/>
      <c r="X651" s="11"/>
      <c r="Y651" s="11"/>
      <c r="Z651" s="11"/>
    </row>
    <row r="652" ht="12.75" customHeight="1">
      <c r="A652" s="13"/>
      <c r="B652" s="13"/>
      <c r="C652" s="13"/>
      <c r="D652" s="454"/>
      <c r="E652" s="455"/>
      <c r="F652" s="456"/>
      <c r="G652" s="95"/>
      <c r="H652" s="457"/>
      <c r="I652" s="11"/>
      <c r="J652" s="11"/>
      <c r="K652" s="11"/>
      <c r="L652" s="11"/>
      <c r="M652" s="11"/>
      <c r="N652" s="11"/>
      <c r="O652" s="11"/>
      <c r="P652" s="11"/>
      <c r="Q652" s="11"/>
      <c r="R652" s="11"/>
      <c r="S652" s="11"/>
      <c r="T652" s="11"/>
      <c r="U652" s="11"/>
      <c r="V652" s="11"/>
      <c r="W652" s="11"/>
      <c r="X652" s="11"/>
      <c r="Y652" s="11"/>
      <c r="Z652" s="11"/>
    </row>
    <row r="653" ht="12.75" customHeight="1">
      <c r="A653" s="13"/>
      <c r="B653" s="13"/>
      <c r="C653" s="13"/>
      <c r="D653" s="454"/>
      <c r="E653" s="455"/>
      <c r="F653" s="456"/>
      <c r="G653" s="95"/>
      <c r="H653" s="457"/>
      <c r="I653" s="11"/>
      <c r="J653" s="11"/>
      <c r="K653" s="11"/>
      <c r="L653" s="11"/>
      <c r="M653" s="11"/>
      <c r="N653" s="11"/>
      <c r="O653" s="11"/>
      <c r="P653" s="11"/>
      <c r="Q653" s="11"/>
      <c r="R653" s="11"/>
      <c r="S653" s="11"/>
      <c r="T653" s="11"/>
      <c r="U653" s="11"/>
      <c r="V653" s="11"/>
      <c r="W653" s="11"/>
      <c r="X653" s="11"/>
      <c r="Y653" s="11"/>
      <c r="Z653" s="11"/>
    </row>
    <row r="654" ht="12.75" customHeight="1">
      <c r="A654" s="13"/>
      <c r="B654" s="13"/>
      <c r="C654" s="13"/>
      <c r="D654" s="454"/>
      <c r="E654" s="455"/>
      <c r="F654" s="456"/>
      <c r="G654" s="95"/>
      <c r="H654" s="457"/>
      <c r="I654" s="11"/>
      <c r="J654" s="11"/>
      <c r="K654" s="11"/>
      <c r="L654" s="11"/>
      <c r="M654" s="11"/>
      <c r="N654" s="11"/>
      <c r="O654" s="11"/>
      <c r="P654" s="11"/>
      <c r="Q654" s="11"/>
      <c r="R654" s="11"/>
      <c r="S654" s="11"/>
      <c r="T654" s="11"/>
      <c r="U654" s="11"/>
      <c r="V654" s="11"/>
      <c r="W654" s="11"/>
      <c r="X654" s="11"/>
      <c r="Y654" s="11"/>
      <c r="Z654" s="11"/>
    </row>
    <row r="655" ht="12.75" customHeight="1">
      <c r="A655" s="13"/>
      <c r="B655" s="13"/>
      <c r="C655" s="13"/>
      <c r="D655" s="454"/>
      <c r="E655" s="455"/>
      <c r="F655" s="456"/>
      <c r="G655" s="95"/>
      <c r="H655" s="457"/>
      <c r="I655" s="11"/>
      <c r="J655" s="11"/>
      <c r="K655" s="11"/>
      <c r="L655" s="11"/>
      <c r="M655" s="11"/>
      <c r="N655" s="11"/>
      <c r="O655" s="11"/>
      <c r="P655" s="11"/>
      <c r="Q655" s="11"/>
      <c r="R655" s="11"/>
      <c r="S655" s="11"/>
      <c r="T655" s="11"/>
      <c r="U655" s="11"/>
      <c r="V655" s="11"/>
      <c r="W655" s="11"/>
      <c r="X655" s="11"/>
      <c r="Y655" s="11"/>
      <c r="Z655" s="11"/>
    </row>
    <row r="656" ht="12.75" customHeight="1">
      <c r="A656" s="13"/>
      <c r="B656" s="13"/>
      <c r="C656" s="13"/>
      <c r="D656" s="454"/>
      <c r="E656" s="455"/>
      <c r="F656" s="456"/>
      <c r="G656" s="95"/>
      <c r="H656" s="457"/>
      <c r="I656" s="11"/>
      <c r="J656" s="11"/>
      <c r="K656" s="11"/>
      <c r="L656" s="11"/>
      <c r="M656" s="11"/>
      <c r="N656" s="11"/>
      <c r="O656" s="11"/>
      <c r="P656" s="11"/>
      <c r="Q656" s="11"/>
      <c r="R656" s="11"/>
      <c r="S656" s="11"/>
      <c r="T656" s="11"/>
      <c r="U656" s="11"/>
      <c r="V656" s="11"/>
      <c r="W656" s="11"/>
      <c r="X656" s="11"/>
      <c r="Y656" s="11"/>
      <c r="Z656" s="11"/>
    </row>
    <row r="657" ht="12.75" customHeight="1">
      <c r="A657" s="13"/>
      <c r="B657" s="13"/>
      <c r="C657" s="13"/>
      <c r="D657" s="454"/>
      <c r="E657" s="455"/>
      <c r="F657" s="456"/>
      <c r="G657" s="95"/>
      <c r="H657" s="457"/>
      <c r="I657" s="11"/>
      <c r="J657" s="11"/>
      <c r="K657" s="11"/>
      <c r="L657" s="11"/>
      <c r="M657" s="11"/>
      <c r="N657" s="11"/>
      <c r="O657" s="11"/>
      <c r="P657" s="11"/>
      <c r="Q657" s="11"/>
      <c r="R657" s="11"/>
      <c r="S657" s="11"/>
      <c r="T657" s="11"/>
      <c r="U657" s="11"/>
      <c r="V657" s="11"/>
      <c r="W657" s="11"/>
      <c r="X657" s="11"/>
      <c r="Y657" s="11"/>
      <c r="Z657" s="11"/>
    </row>
    <row r="658" ht="12.75" customHeight="1">
      <c r="A658" s="13"/>
      <c r="B658" s="13"/>
      <c r="C658" s="13"/>
      <c r="D658" s="454"/>
      <c r="E658" s="455"/>
      <c r="F658" s="456"/>
      <c r="G658" s="95"/>
      <c r="H658" s="457"/>
      <c r="I658" s="11"/>
      <c r="J658" s="11"/>
      <c r="K658" s="11"/>
      <c r="L658" s="11"/>
      <c r="M658" s="11"/>
      <c r="N658" s="11"/>
      <c r="O658" s="11"/>
      <c r="P658" s="11"/>
      <c r="Q658" s="11"/>
      <c r="R658" s="11"/>
      <c r="S658" s="11"/>
      <c r="T658" s="11"/>
      <c r="U658" s="11"/>
      <c r="V658" s="11"/>
      <c r="W658" s="11"/>
      <c r="X658" s="11"/>
      <c r="Y658" s="11"/>
      <c r="Z658" s="11"/>
    </row>
    <row r="659" ht="12.75" customHeight="1">
      <c r="A659" s="13"/>
      <c r="B659" s="13"/>
      <c r="C659" s="13"/>
      <c r="D659" s="454"/>
      <c r="E659" s="455"/>
      <c r="F659" s="456"/>
      <c r="G659" s="95"/>
      <c r="H659" s="457"/>
      <c r="I659" s="11"/>
      <c r="J659" s="11"/>
      <c r="K659" s="11"/>
      <c r="L659" s="11"/>
      <c r="M659" s="11"/>
      <c r="N659" s="11"/>
      <c r="O659" s="11"/>
      <c r="P659" s="11"/>
      <c r="Q659" s="11"/>
      <c r="R659" s="11"/>
      <c r="S659" s="11"/>
      <c r="T659" s="11"/>
      <c r="U659" s="11"/>
      <c r="V659" s="11"/>
      <c r="W659" s="11"/>
      <c r="X659" s="11"/>
      <c r="Y659" s="11"/>
      <c r="Z659" s="11"/>
    </row>
    <row r="660" ht="12.75" customHeight="1">
      <c r="A660" s="13"/>
      <c r="B660" s="13"/>
      <c r="C660" s="13"/>
      <c r="D660" s="454"/>
      <c r="E660" s="455"/>
      <c r="F660" s="456"/>
      <c r="G660" s="95"/>
      <c r="H660" s="457"/>
      <c r="I660" s="11"/>
      <c r="J660" s="11"/>
      <c r="K660" s="11"/>
      <c r="L660" s="11"/>
      <c r="M660" s="11"/>
      <c r="N660" s="11"/>
      <c r="O660" s="11"/>
      <c r="P660" s="11"/>
      <c r="Q660" s="11"/>
      <c r="R660" s="11"/>
      <c r="S660" s="11"/>
      <c r="T660" s="11"/>
      <c r="U660" s="11"/>
      <c r="V660" s="11"/>
      <c r="W660" s="11"/>
      <c r="X660" s="11"/>
      <c r="Y660" s="11"/>
      <c r="Z660" s="11"/>
    </row>
    <row r="661" ht="12.75" customHeight="1">
      <c r="A661" s="13"/>
      <c r="B661" s="13"/>
      <c r="C661" s="13"/>
      <c r="D661" s="454"/>
      <c r="E661" s="455"/>
      <c r="F661" s="456"/>
      <c r="G661" s="95"/>
      <c r="H661" s="457"/>
      <c r="I661" s="11"/>
      <c r="J661" s="11"/>
      <c r="K661" s="11"/>
      <c r="L661" s="11"/>
      <c r="M661" s="11"/>
      <c r="N661" s="11"/>
      <c r="O661" s="11"/>
      <c r="P661" s="11"/>
      <c r="Q661" s="11"/>
      <c r="R661" s="11"/>
      <c r="S661" s="11"/>
      <c r="T661" s="11"/>
      <c r="U661" s="11"/>
      <c r="V661" s="11"/>
      <c r="W661" s="11"/>
      <c r="X661" s="11"/>
      <c r="Y661" s="11"/>
      <c r="Z661" s="11"/>
    </row>
    <row r="662" ht="12.75" customHeight="1">
      <c r="A662" s="13"/>
      <c r="B662" s="13"/>
      <c r="C662" s="13"/>
      <c r="D662" s="454"/>
      <c r="E662" s="455"/>
      <c r="F662" s="456"/>
      <c r="G662" s="95"/>
      <c r="H662" s="457"/>
      <c r="I662" s="11"/>
      <c r="J662" s="11"/>
      <c r="K662" s="11"/>
      <c r="L662" s="11"/>
      <c r="M662" s="11"/>
      <c r="N662" s="11"/>
      <c r="O662" s="11"/>
      <c r="P662" s="11"/>
      <c r="Q662" s="11"/>
      <c r="R662" s="11"/>
      <c r="S662" s="11"/>
      <c r="T662" s="11"/>
      <c r="U662" s="11"/>
      <c r="V662" s="11"/>
      <c r="W662" s="11"/>
      <c r="X662" s="11"/>
      <c r="Y662" s="11"/>
      <c r="Z662" s="11"/>
    </row>
    <row r="663" ht="12.75" customHeight="1">
      <c r="A663" s="13"/>
      <c r="B663" s="13"/>
      <c r="C663" s="13"/>
      <c r="D663" s="454"/>
      <c r="E663" s="455"/>
      <c r="F663" s="456"/>
      <c r="G663" s="95"/>
      <c r="H663" s="457"/>
      <c r="I663" s="11"/>
      <c r="J663" s="11"/>
      <c r="K663" s="11"/>
      <c r="L663" s="11"/>
      <c r="M663" s="11"/>
      <c r="N663" s="11"/>
      <c r="O663" s="11"/>
      <c r="P663" s="11"/>
      <c r="Q663" s="11"/>
      <c r="R663" s="11"/>
      <c r="S663" s="11"/>
      <c r="T663" s="11"/>
      <c r="U663" s="11"/>
      <c r="V663" s="11"/>
      <c r="W663" s="11"/>
      <c r="X663" s="11"/>
      <c r="Y663" s="11"/>
      <c r="Z663" s="11"/>
    </row>
    <row r="664" ht="12.75" customHeight="1">
      <c r="A664" s="13"/>
      <c r="B664" s="13"/>
      <c r="C664" s="13"/>
      <c r="D664" s="454"/>
      <c r="E664" s="455"/>
      <c r="F664" s="456"/>
      <c r="G664" s="95"/>
      <c r="H664" s="457"/>
      <c r="I664" s="11"/>
      <c r="J664" s="11"/>
      <c r="K664" s="11"/>
      <c r="L664" s="11"/>
      <c r="M664" s="11"/>
      <c r="N664" s="11"/>
      <c r="O664" s="11"/>
      <c r="P664" s="11"/>
      <c r="Q664" s="11"/>
      <c r="R664" s="11"/>
      <c r="S664" s="11"/>
      <c r="T664" s="11"/>
      <c r="U664" s="11"/>
      <c r="V664" s="11"/>
      <c r="W664" s="11"/>
      <c r="X664" s="11"/>
      <c r="Y664" s="11"/>
      <c r="Z664" s="11"/>
    </row>
    <row r="665" ht="12.75" customHeight="1">
      <c r="A665" s="13"/>
      <c r="B665" s="13"/>
      <c r="C665" s="13"/>
      <c r="D665" s="454"/>
      <c r="E665" s="455"/>
      <c r="F665" s="456"/>
      <c r="G665" s="95"/>
      <c r="H665" s="457"/>
      <c r="I665" s="11"/>
      <c r="J665" s="11"/>
      <c r="K665" s="11"/>
      <c r="L665" s="11"/>
      <c r="M665" s="11"/>
      <c r="N665" s="11"/>
      <c r="O665" s="11"/>
      <c r="P665" s="11"/>
      <c r="Q665" s="11"/>
      <c r="R665" s="11"/>
      <c r="S665" s="11"/>
      <c r="T665" s="11"/>
      <c r="U665" s="11"/>
      <c r="V665" s="11"/>
      <c r="W665" s="11"/>
      <c r="X665" s="11"/>
      <c r="Y665" s="11"/>
      <c r="Z665" s="11"/>
    </row>
    <row r="666" ht="12.75" customHeight="1">
      <c r="A666" s="13"/>
      <c r="B666" s="13"/>
      <c r="C666" s="13"/>
      <c r="D666" s="454"/>
      <c r="E666" s="455"/>
      <c r="F666" s="456"/>
      <c r="G666" s="95"/>
      <c r="H666" s="457"/>
      <c r="I666" s="11"/>
      <c r="J666" s="11"/>
      <c r="K666" s="11"/>
      <c r="L666" s="11"/>
      <c r="M666" s="11"/>
      <c r="N666" s="11"/>
      <c r="O666" s="11"/>
      <c r="P666" s="11"/>
      <c r="Q666" s="11"/>
      <c r="R666" s="11"/>
      <c r="S666" s="11"/>
      <c r="T666" s="11"/>
      <c r="U666" s="11"/>
      <c r="V666" s="11"/>
      <c r="W666" s="11"/>
      <c r="X666" s="11"/>
      <c r="Y666" s="11"/>
      <c r="Z666" s="11"/>
    </row>
    <row r="667" ht="12.75" customHeight="1">
      <c r="A667" s="13"/>
      <c r="B667" s="13"/>
      <c r="C667" s="13"/>
      <c r="D667" s="454"/>
      <c r="E667" s="455"/>
      <c r="F667" s="456"/>
      <c r="G667" s="95"/>
      <c r="H667" s="457"/>
      <c r="I667" s="11"/>
      <c r="J667" s="11"/>
      <c r="K667" s="11"/>
      <c r="L667" s="11"/>
      <c r="M667" s="11"/>
      <c r="N667" s="11"/>
      <c r="O667" s="11"/>
      <c r="P667" s="11"/>
      <c r="Q667" s="11"/>
      <c r="R667" s="11"/>
      <c r="S667" s="11"/>
      <c r="T667" s="11"/>
      <c r="U667" s="11"/>
      <c r="V667" s="11"/>
      <c r="W667" s="11"/>
      <c r="X667" s="11"/>
      <c r="Y667" s="11"/>
      <c r="Z667" s="11"/>
    </row>
    <row r="668" ht="12.75" customHeight="1">
      <c r="A668" s="13"/>
      <c r="B668" s="13"/>
      <c r="C668" s="13"/>
      <c r="D668" s="454"/>
      <c r="E668" s="455"/>
      <c r="F668" s="456"/>
      <c r="G668" s="95"/>
      <c r="H668" s="457"/>
      <c r="I668" s="11"/>
      <c r="J668" s="11"/>
      <c r="K668" s="11"/>
      <c r="L668" s="11"/>
      <c r="M668" s="11"/>
      <c r="N668" s="11"/>
      <c r="O668" s="11"/>
      <c r="P668" s="11"/>
      <c r="Q668" s="11"/>
      <c r="R668" s="11"/>
      <c r="S668" s="11"/>
      <c r="T668" s="11"/>
      <c r="U668" s="11"/>
      <c r="V668" s="11"/>
      <c r="W668" s="11"/>
      <c r="X668" s="11"/>
      <c r="Y668" s="11"/>
      <c r="Z668" s="11"/>
    </row>
    <row r="669" ht="12.75" customHeight="1">
      <c r="A669" s="13"/>
      <c r="B669" s="13"/>
      <c r="C669" s="13"/>
      <c r="D669" s="454"/>
      <c r="E669" s="455"/>
      <c r="F669" s="456"/>
      <c r="G669" s="95"/>
      <c r="H669" s="457"/>
      <c r="I669" s="11"/>
      <c r="J669" s="11"/>
      <c r="K669" s="11"/>
      <c r="L669" s="11"/>
      <c r="M669" s="11"/>
      <c r="N669" s="11"/>
      <c r="O669" s="11"/>
      <c r="P669" s="11"/>
      <c r="Q669" s="11"/>
      <c r="R669" s="11"/>
      <c r="S669" s="11"/>
      <c r="T669" s="11"/>
      <c r="U669" s="11"/>
      <c r="V669" s="11"/>
      <c r="W669" s="11"/>
      <c r="X669" s="11"/>
      <c r="Y669" s="11"/>
      <c r="Z669" s="11"/>
    </row>
    <row r="670" ht="12.75" customHeight="1">
      <c r="A670" s="13"/>
      <c r="B670" s="13"/>
      <c r="C670" s="13"/>
      <c r="D670" s="454"/>
      <c r="E670" s="455"/>
      <c r="F670" s="456"/>
      <c r="G670" s="95"/>
      <c r="H670" s="457"/>
      <c r="I670" s="11"/>
      <c r="J670" s="11"/>
      <c r="K670" s="11"/>
      <c r="L670" s="11"/>
      <c r="M670" s="11"/>
      <c r="N670" s="11"/>
      <c r="O670" s="11"/>
      <c r="P670" s="11"/>
      <c r="Q670" s="11"/>
      <c r="R670" s="11"/>
      <c r="S670" s="11"/>
      <c r="T670" s="11"/>
      <c r="U670" s="11"/>
      <c r="V670" s="11"/>
      <c r="W670" s="11"/>
      <c r="X670" s="11"/>
      <c r="Y670" s="11"/>
      <c r="Z670" s="11"/>
    </row>
    <row r="671" ht="12.75" customHeight="1">
      <c r="A671" s="13"/>
      <c r="B671" s="13"/>
      <c r="C671" s="13"/>
      <c r="D671" s="454"/>
      <c r="E671" s="455"/>
      <c r="F671" s="456"/>
      <c r="G671" s="95"/>
      <c r="H671" s="457"/>
      <c r="I671" s="11"/>
      <c r="J671" s="11"/>
      <c r="K671" s="11"/>
      <c r="L671" s="11"/>
      <c r="M671" s="11"/>
      <c r="N671" s="11"/>
      <c r="O671" s="11"/>
      <c r="P671" s="11"/>
      <c r="Q671" s="11"/>
      <c r="R671" s="11"/>
      <c r="S671" s="11"/>
      <c r="T671" s="11"/>
      <c r="U671" s="11"/>
      <c r="V671" s="11"/>
      <c r="W671" s="11"/>
      <c r="X671" s="11"/>
      <c r="Y671" s="11"/>
      <c r="Z671" s="11"/>
    </row>
    <row r="672" ht="12.75" customHeight="1">
      <c r="A672" s="13"/>
      <c r="B672" s="13"/>
      <c r="C672" s="13"/>
      <c r="D672" s="454"/>
      <c r="E672" s="455"/>
      <c r="F672" s="456"/>
      <c r="G672" s="95"/>
      <c r="H672" s="457"/>
      <c r="I672" s="11"/>
      <c r="J672" s="11"/>
      <c r="K672" s="11"/>
      <c r="L672" s="11"/>
      <c r="M672" s="11"/>
      <c r="N672" s="11"/>
      <c r="O672" s="11"/>
      <c r="P672" s="11"/>
      <c r="Q672" s="11"/>
      <c r="R672" s="11"/>
      <c r="S672" s="11"/>
      <c r="T672" s="11"/>
      <c r="U672" s="11"/>
      <c r="V672" s="11"/>
      <c r="W672" s="11"/>
      <c r="X672" s="11"/>
      <c r="Y672" s="11"/>
      <c r="Z672" s="11"/>
    </row>
    <row r="673" ht="12.75" customHeight="1">
      <c r="A673" s="13"/>
      <c r="B673" s="13"/>
      <c r="C673" s="13"/>
      <c r="D673" s="454"/>
      <c r="E673" s="455"/>
      <c r="F673" s="456"/>
      <c r="G673" s="95"/>
      <c r="H673" s="457"/>
      <c r="I673" s="11"/>
      <c r="J673" s="11"/>
      <c r="K673" s="11"/>
      <c r="L673" s="11"/>
      <c r="M673" s="11"/>
      <c r="N673" s="11"/>
      <c r="O673" s="11"/>
      <c r="P673" s="11"/>
      <c r="Q673" s="11"/>
      <c r="R673" s="11"/>
      <c r="S673" s="11"/>
      <c r="T673" s="11"/>
      <c r="U673" s="11"/>
      <c r="V673" s="11"/>
      <c r="W673" s="11"/>
      <c r="X673" s="11"/>
      <c r="Y673" s="11"/>
      <c r="Z673" s="11"/>
    </row>
    <row r="674" ht="12.75" customHeight="1">
      <c r="A674" s="13"/>
      <c r="B674" s="13"/>
      <c r="C674" s="13"/>
      <c r="D674" s="454"/>
      <c r="E674" s="455"/>
      <c r="F674" s="456"/>
      <c r="G674" s="95"/>
      <c r="H674" s="457"/>
      <c r="I674" s="11"/>
      <c r="J674" s="11"/>
      <c r="K674" s="11"/>
      <c r="L674" s="11"/>
      <c r="M674" s="11"/>
      <c r="N674" s="11"/>
      <c r="O674" s="11"/>
      <c r="P674" s="11"/>
      <c r="Q674" s="11"/>
      <c r="R674" s="11"/>
      <c r="S674" s="11"/>
      <c r="T674" s="11"/>
      <c r="U674" s="11"/>
      <c r="V674" s="11"/>
      <c r="W674" s="11"/>
      <c r="X674" s="11"/>
      <c r="Y674" s="11"/>
      <c r="Z674" s="11"/>
    </row>
    <row r="675" ht="12.75" customHeight="1">
      <c r="A675" s="13"/>
      <c r="B675" s="13"/>
      <c r="C675" s="13"/>
      <c r="D675" s="454"/>
      <c r="E675" s="455"/>
      <c r="F675" s="456"/>
      <c r="G675" s="95"/>
      <c r="H675" s="457"/>
      <c r="I675" s="11"/>
      <c r="J675" s="11"/>
      <c r="K675" s="11"/>
      <c r="L675" s="11"/>
      <c r="M675" s="11"/>
      <c r="N675" s="11"/>
      <c r="O675" s="11"/>
      <c r="P675" s="11"/>
      <c r="Q675" s="11"/>
      <c r="R675" s="11"/>
      <c r="S675" s="11"/>
      <c r="T675" s="11"/>
      <c r="U675" s="11"/>
      <c r="V675" s="11"/>
      <c r="W675" s="11"/>
      <c r="X675" s="11"/>
      <c r="Y675" s="11"/>
      <c r="Z675" s="11"/>
    </row>
    <row r="676" ht="12.75" customHeight="1">
      <c r="A676" s="13"/>
      <c r="B676" s="13"/>
      <c r="C676" s="13"/>
      <c r="D676" s="454"/>
      <c r="E676" s="455"/>
      <c r="F676" s="456"/>
      <c r="G676" s="95"/>
      <c r="H676" s="457"/>
      <c r="I676" s="11"/>
      <c r="J676" s="11"/>
      <c r="K676" s="11"/>
      <c r="L676" s="11"/>
      <c r="M676" s="11"/>
      <c r="N676" s="11"/>
      <c r="O676" s="11"/>
      <c r="P676" s="11"/>
      <c r="Q676" s="11"/>
      <c r="R676" s="11"/>
      <c r="S676" s="11"/>
      <c r="T676" s="11"/>
      <c r="U676" s="11"/>
      <c r="V676" s="11"/>
      <c r="W676" s="11"/>
      <c r="X676" s="11"/>
      <c r="Y676" s="11"/>
      <c r="Z676" s="11"/>
    </row>
    <row r="677" ht="12.75" customHeight="1">
      <c r="A677" s="13"/>
      <c r="B677" s="13"/>
      <c r="C677" s="13"/>
      <c r="D677" s="454"/>
      <c r="E677" s="455"/>
      <c r="F677" s="456"/>
      <c r="G677" s="95"/>
      <c r="H677" s="457"/>
      <c r="I677" s="11"/>
      <c r="J677" s="11"/>
      <c r="K677" s="11"/>
      <c r="L677" s="11"/>
      <c r="M677" s="11"/>
      <c r="N677" s="11"/>
      <c r="O677" s="11"/>
      <c r="P677" s="11"/>
      <c r="Q677" s="11"/>
      <c r="R677" s="11"/>
      <c r="S677" s="11"/>
      <c r="T677" s="11"/>
      <c r="U677" s="11"/>
      <c r="V677" s="11"/>
      <c r="W677" s="11"/>
      <c r="X677" s="11"/>
      <c r="Y677" s="11"/>
      <c r="Z677" s="11"/>
    </row>
    <row r="678" ht="12.75" customHeight="1">
      <c r="A678" s="13"/>
      <c r="B678" s="13"/>
      <c r="C678" s="13"/>
      <c r="D678" s="454"/>
      <c r="E678" s="455"/>
      <c r="F678" s="456"/>
      <c r="G678" s="95"/>
      <c r="H678" s="457"/>
      <c r="I678" s="11"/>
      <c r="J678" s="11"/>
      <c r="K678" s="11"/>
      <c r="L678" s="11"/>
      <c r="M678" s="11"/>
      <c r="N678" s="11"/>
      <c r="O678" s="11"/>
      <c r="P678" s="11"/>
      <c r="Q678" s="11"/>
      <c r="R678" s="11"/>
      <c r="S678" s="11"/>
      <c r="T678" s="11"/>
      <c r="U678" s="11"/>
      <c r="V678" s="11"/>
      <c r="W678" s="11"/>
      <c r="X678" s="11"/>
      <c r="Y678" s="11"/>
      <c r="Z678" s="11"/>
    </row>
    <row r="679" ht="12.75" customHeight="1">
      <c r="A679" s="13"/>
      <c r="B679" s="13"/>
      <c r="C679" s="13"/>
      <c r="D679" s="454"/>
      <c r="E679" s="455"/>
      <c r="F679" s="456"/>
      <c r="G679" s="95"/>
      <c r="H679" s="457"/>
      <c r="I679" s="11"/>
      <c r="J679" s="11"/>
      <c r="K679" s="11"/>
      <c r="L679" s="11"/>
      <c r="M679" s="11"/>
      <c r="N679" s="11"/>
      <c r="O679" s="11"/>
      <c r="P679" s="11"/>
      <c r="Q679" s="11"/>
      <c r="R679" s="11"/>
      <c r="S679" s="11"/>
      <c r="T679" s="11"/>
      <c r="U679" s="11"/>
      <c r="V679" s="11"/>
      <c r="W679" s="11"/>
      <c r="X679" s="11"/>
      <c r="Y679" s="11"/>
      <c r="Z679" s="11"/>
    </row>
    <row r="680" ht="12.75" customHeight="1">
      <c r="A680" s="13"/>
      <c r="B680" s="13"/>
      <c r="C680" s="13"/>
      <c r="D680" s="454"/>
      <c r="E680" s="455"/>
      <c r="F680" s="456"/>
      <c r="G680" s="95"/>
      <c r="H680" s="457"/>
      <c r="I680" s="11"/>
      <c r="J680" s="11"/>
      <c r="K680" s="11"/>
      <c r="L680" s="11"/>
      <c r="M680" s="11"/>
      <c r="N680" s="11"/>
      <c r="O680" s="11"/>
      <c r="P680" s="11"/>
      <c r="Q680" s="11"/>
      <c r="R680" s="11"/>
      <c r="S680" s="11"/>
      <c r="T680" s="11"/>
      <c r="U680" s="11"/>
      <c r="V680" s="11"/>
      <c r="W680" s="11"/>
      <c r="X680" s="11"/>
      <c r="Y680" s="11"/>
      <c r="Z680" s="11"/>
    </row>
    <row r="681" ht="12.75" customHeight="1">
      <c r="A681" s="13"/>
      <c r="B681" s="13"/>
      <c r="C681" s="13"/>
      <c r="D681" s="454"/>
      <c r="E681" s="455"/>
      <c r="F681" s="456"/>
      <c r="G681" s="95"/>
      <c r="H681" s="457"/>
      <c r="I681" s="11"/>
      <c r="J681" s="11"/>
      <c r="K681" s="11"/>
      <c r="L681" s="11"/>
      <c r="M681" s="11"/>
      <c r="N681" s="11"/>
      <c r="O681" s="11"/>
      <c r="P681" s="11"/>
      <c r="Q681" s="11"/>
      <c r="R681" s="11"/>
      <c r="S681" s="11"/>
      <c r="T681" s="11"/>
      <c r="U681" s="11"/>
      <c r="V681" s="11"/>
      <c r="W681" s="11"/>
      <c r="X681" s="11"/>
      <c r="Y681" s="11"/>
      <c r="Z681" s="11"/>
    </row>
    <row r="682" ht="12.75" customHeight="1">
      <c r="A682" s="13"/>
      <c r="B682" s="13"/>
      <c r="C682" s="13"/>
      <c r="D682" s="454"/>
      <c r="E682" s="455"/>
      <c r="F682" s="456"/>
      <c r="G682" s="95"/>
      <c r="H682" s="457"/>
      <c r="I682" s="11"/>
      <c r="J682" s="11"/>
      <c r="K682" s="11"/>
      <c r="L682" s="11"/>
      <c r="M682" s="11"/>
      <c r="N682" s="11"/>
      <c r="O682" s="11"/>
      <c r="P682" s="11"/>
      <c r="Q682" s="11"/>
      <c r="R682" s="11"/>
      <c r="S682" s="11"/>
      <c r="T682" s="11"/>
      <c r="U682" s="11"/>
      <c r="V682" s="11"/>
      <c r="W682" s="11"/>
      <c r="X682" s="11"/>
      <c r="Y682" s="11"/>
      <c r="Z682" s="11"/>
    </row>
    <row r="683" ht="12.75" customHeight="1">
      <c r="A683" s="13"/>
      <c r="B683" s="13"/>
      <c r="C683" s="13"/>
      <c r="D683" s="454"/>
      <c r="E683" s="455"/>
      <c r="F683" s="456"/>
      <c r="G683" s="95"/>
      <c r="H683" s="457"/>
      <c r="I683" s="11"/>
      <c r="J683" s="11"/>
      <c r="K683" s="11"/>
      <c r="L683" s="11"/>
      <c r="M683" s="11"/>
      <c r="N683" s="11"/>
      <c r="O683" s="11"/>
      <c r="P683" s="11"/>
      <c r="Q683" s="11"/>
      <c r="R683" s="11"/>
      <c r="S683" s="11"/>
      <c r="T683" s="11"/>
      <c r="U683" s="11"/>
      <c r="V683" s="11"/>
      <c r="W683" s="11"/>
      <c r="X683" s="11"/>
      <c r="Y683" s="11"/>
      <c r="Z683" s="11"/>
    </row>
    <row r="684" ht="12.75" customHeight="1">
      <c r="A684" s="13"/>
      <c r="B684" s="13"/>
      <c r="C684" s="13"/>
      <c r="D684" s="454"/>
      <c r="E684" s="455"/>
      <c r="F684" s="456"/>
      <c r="G684" s="95"/>
      <c r="H684" s="457"/>
      <c r="I684" s="11"/>
      <c r="J684" s="11"/>
      <c r="K684" s="11"/>
      <c r="L684" s="11"/>
      <c r="M684" s="11"/>
      <c r="N684" s="11"/>
      <c r="O684" s="11"/>
      <c r="P684" s="11"/>
      <c r="Q684" s="11"/>
      <c r="R684" s="11"/>
      <c r="S684" s="11"/>
      <c r="T684" s="11"/>
      <c r="U684" s="11"/>
      <c r="V684" s="11"/>
      <c r="W684" s="11"/>
      <c r="X684" s="11"/>
      <c r="Y684" s="11"/>
      <c r="Z684" s="11"/>
    </row>
    <row r="685" ht="12.75" customHeight="1">
      <c r="A685" s="13"/>
      <c r="B685" s="13"/>
      <c r="C685" s="13"/>
      <c r="D685" s="454"/>
      <c r="E685" s="455"/>
      <c r="F685" s="456"/>
      <c r="G685" s="95"/>
      <c r="H685" s="457"/>
      <c r="I685" s="11"/>
      <c r="J685" s="11"/>
      <c r="K685" s="11"/>
      <c r="L685" s="11"/>
      <c r="M685" s="11"/>
      <c r="N685" s="11"/>
      <c r="O685" s="11"/>
      <c r="P685" s="11"/>
      <c r="Q685" s="11"/>
      <c r="R685" s="11"/>
      <c r="S685" s="11"/>
      <c r="T685" s="11"/>
      <c r="U685" s="11"/>
      <c r="V685" s="11"/>
      <c r="W685" s="11"/>
      <c r="X685" s="11"/>
      <c r="Y685" s="11"/>
      <c r="Z685" s="11"/>
    </row>
    <row r="686" ht="12.75" customHeight="1">
      <c r="A686" s="13"/>
      <c r="B686" s="13"/>
      <c r="C686" s="13"/>
      <c r="D686" s="454"/>
      <c r="E686" s="455"/>
      <c r="F686" s="456"/>
      <c r="G686" s="95"/>
      <c r="H686" s="457"/>
      <c r="I686" s="11"/>
      <c r="J686" s="11"/>
      <c r="K686" s="11"/>
      <c r="L686" s="11"/>
      <c r="M686" s="11"/>
      <c r="N686" s="11"/>
      <c r="O686" s="11"/>
      <c r="P686" s="11"/>
      <c r="Q686" s="11"/>
      <c r="R686" s="11"/>
      <c r="S686" s="11"/>
      <c r="T686" s="11"/>
      <c r="U686" s="11"/>
      <c r="V686" s="11"/>
      <c r="W686" s="11"/>
      <c r="X686" s="11"/>
      <c r="Y686" s="11"/>
      <c r="Z686" s="11"/>
    </row>
    <row r="687" ht="12.75" customHeight="1">
      <c r="A687" s="13"/>
      <c r="B687" s="13"/>
      <c r="C687" s="13"/>
      <c r="D687" s="454"/>
      <c r="E687" s="455"/>
      <c r="F687" s="456"/>
      <c r="G687" s="95"/>
      <c r="H687" s="457"/>
      <c r="I687" s="11"/>
      <c r="J687" s="11"/>
      <c r="K687" s="11"/>
      <c r="L687" s="11"/>
      <c r="M687" s="11"/>
      <c r="N687" s="11"/>
      <c r="O687" s="11"/>
      <c r="P687" s="11"/>
      <c r="Q687" s="11"/>
      <c r="R687" s="11"/>
      <c r="S687" s="11"/>
      <c r="T687" s="11"/>
      <c r="U687" s="11"/>
      <c r="V687" s="11"/>
      <c r="W687" s="11"/>
      <c r="X687" s="11"/>
      <c r="Y687" s="11"/>
      <c r="Z687" s="11"/>
    </row>
    <row r="688" ht="12.75" customHeight="1">
      <c r="A688" s="13"/>
      <c r="B688" s="13"/>
      <c r="C688" s="13"/>
      <c r="D688" s="454"/>
      <c r="E688" s="455"/>
      <c r="F688" s="456"/>
      <c r="G688" s="95"/>
      <c r="H688" s="457"/>
      <c r="I688" s="11"/>
      <c r="J688" s="11"/>
      <c r="K688" s="11"/>
      <c r="L688" s="11"/>
      <c r="M688" s="11"/>
      <c r="N688" s="11"/>
      <c r="O688" s="11"/>
      <c r="P688" s="11"/>
      <c r="Q688" s="11"/>
      <c r="R688" s="11"/>
      <c r="S688" s="11"/>
      <c r="T688" s="11"/>
      <c r="U688" s="11"/>
      <c r="V688" s="11"/>
      <c r="W688" s="11"/>
      <c r="X688" s="11"/>
      <c r="Y688" s="11"/>
      <c r="Z688" s="11"/>
    </row>
    <row r="689" ht="12.75" customHeight="1">
      <c r="A689" s="13"/>
      <c r="B689" s="13"/>
      <c r="C689" s="13"/>
      <c r="D689" s="454"/>
      <c r="E689" s="455"/>
      <c r="F689" s="456"/>
      <c r="G689" s="95"/>
      <c r="H689" s="457"/>
      <c r="I689" s="11"/>
      <c r="J689" s="11"/>
      <c r="K689" s="11"/>
      <c r="L689" s="11"/>
      <c r="M689" s="11"/>
      <c r="N689" s="11"/>
      <c r="O689" s="11"/>
      <c r="P689" s="11"/>
      <c r="Q689" s="11"/>
      <c r="R689" s="11"/>
      <c r="S689" s="11"/>
      <c r="T689" s="11"/>
      <c r="U689" s="11"/>
      <c r="V689" s="11"/>
      <c r="W689" s="11"/>
      <c r="X689" s="11"/>
      <c r="Y689" s="11"/>
      <c r="Z689" s="11"/>
    </row>
    <row r="690" ht="12.75" customHeight="1">
      <c r="A690" s="13"/>
      <c r="B690" s="13"/>
      <c r="C690" s="13"/>
      <c r="D690" s="454"/>
      <c r="E690" s="455"/>
      <c r="F690" s="456"/>
      <c r="G690" s="95"/>
      <c r="H690" s="457"/>
      <c r="I690" s="11"/>
      <c r="J690" s="11"/>
      <c r="K690" s="11"/>
      <c r="L690" s="11"/>
      <c r="M690" s="11"/>
      <c r="N690" s="11"/>
      <c r="O690" s="11"/>
      <c r="P690" s="11"/>
      <c r="Q690" s="11"/>
      <c r="R690" s="11"/>
      <c r="S690" s="11"/>
      <c r="T690" s="11"/>
      <c r="U690" s="11"/>
      <c r="V690" s="11"/>
      <c r="W690" s="11"/>
      <c r="X690" s="11"/>
      <c r="Y690" s="11"/>
      <c r="Z690" s="11"/>
    </row>
    <row r="691" ht="12.75" customHeight="1">
      <c r="A691" s="13"/>
      <c r="B691" s="13"/>
      <c r="C691" s="13"/>
      <c r="D691" s="454"/>
      <c r="E691" s="455"/>
      <c r="F691" s="456"/>
      <c r="G691" s="95"/>
      <c r="H691" s="457"/>
      <c r="I691" s="11"/>
      <c r="J691" s="11"/>
      <c r="K691" s="11"/>
      <c r="L691" s="11"/>
      <c r="M691" s="11"/>
      <c r="N691" s="11"/>
      <c r="O691" s="11"/>
      <c r="P691" s="11"/>
      <c r="Q691" s="11"/>
      <c r="R691" s="11"/>
      <c r="S691" s="11"/>
      <c r="T691" s="11"/>
      <c r="U691" s="11"/>
      <c r="V691" s="11"/>
      <c r="W691" s="11"/>
      <c r="X691" s="11"/>
      <c r="Y691" s="11"/>
      <c r="Z691" s="11"/>
    </row>
    <row r="692" ht="12.75" customHeight="1">
      <c r="A692" s="13"/>
      <c r="B692" s="13"/>
      <c r="C692" s="13"/>
      <c r="D692" s="454"/>
      <c r="E692" s="455"/>
      <c r="F692" s="456"/>
      <c r="G692" s="95"/>
      <c r="H692" s="457"/>
      <c r="I692" s="11"/>
      <c r="J692" s="11"/>
      <c r="K692" s="11"/>
      <c r="L692" s="11"/>
      <c r="M692" s="11"/>
      <c r="N692" s="11"/>
      <c r="O692" s="11"/>
      <c r="P692" s="11"/>
      <c r="Q692" s="11"/>
      <c r="R692" s="11"/>
      <c r="S692" s="11"/>
      <c r="T692" s="11"/>
      <c r="U692" s="11"/>
      <c r="V692" s="11"/>
      <c r="W692" s="11"/>
      <c r="X692" s="11"/>
      <c r="Y692" s="11"/>
      <c r="Z692" s="11"/>
    </row>
    <row r="693" ht="12.75" customHeight="1">
      <c r="A693" s="13"/>
      <c r="B693" s="13"/>
      <c r="C693" s="13"/>
      <c r="D693" s="454"/>
      <c r="E693" s="455"/>
      <c r="F693" s="456"/>
      <c r="G693" s="95"/>
      <c r="H693" s="457"/>
      <c r="I693" s="11"/>
      <c r="J693" s="11"/>
      <c r="K693" s="11"/>
      <c r="L693" s="11"/>
      <c r="M693" s="11"/>
      <c r="N693" s="11"/>
      <c r="O693" s="11"/>
      <c r="P693" s="11"/>
      <c r="Q693" s="11"/>
      <c r="R693" s="11"/>
      <c r="S693" s="11"/>
      <c r="T693" s="11"/>
      <c r="U693" s="11"/>
      <c r="V693" s="11"/>
      <c r="W693" s="11"/>
      <c r="X693" s="11"/>
      <c r="Y693" s="11"/>
      <c r="Z693" s="11"/>
    </row>
    <row r="694" ht="12.75" customHeight="1">
      <c r="A694" s="13"/>
      <c r="B694" s="13"/>
      <c r="C694" s="13"/>
      <c r="D694" s="454"/>
      <c r="E694" s="455"/>
      <c r="F694" s="456"/>
      <c r="G694" s="95"/>
      <c r="H694" s="457"/>
      <c r="I694" s="11"/>
      <c r="J694" s="11"/>
      <c r="K694" s="11"/>
      <c r="L694" s="11"/>
      <c r="M694" s="11"/>
      <c r="N694" s="11"/>
      <c r="O694" s="11"/>
      <c r="P694" s="11"/>
      <c r="Q694" s="11"/>
      <c r="R694" s="11"/>
      <c r="S694" s="11"/>
      <c r="T694" s="11"/>
      <c r="U694" s="11"/>
      <c r="V694" s="11"/>
      <c r="W694" s="11"/>
      <c r="X694" s="11"/>
      <c r="Y694" s="11"/>
      <c r="Z694" s="11"/>
    </row>
    <row r="695" ht="12.75" customHeight="1">
      <c r="A695" s="13"/>
      <c r="B695" s="13"/>
      <c r="C695" s="13"/>
      <c r="D695" s="454"/>
      <c r="E695" s="455"/>
      <c r="F695" s="456"/>
      <c r="G695" s="95"/>
      <c r="H695" s="457"/>
      <c r="I695" s="11"/>
      <c r="J695" s="11"/>
      <c r="K695" s="11"/>
      <c r="L695" s="11"/>
      <c r="M695" s="11"/>
      <c r="N695" s="11"/>
      <c r="O695" s="11"/>
      <c r="P695" s="11"/>
      <c r="Q695" s="11"/>
      <c r="R695" s="11"/>
      <c r="S695" s="11"/>
      <c r="T695" s="11"/>
      <c r="U695" s="11"/>
      <c r="V695" s="11"/>
      <c r="W695" s="11"/>
      <c r="X695" s="11"/>
      <c r="Y695" s="11"/>
      <c r="Z695" s="11"/>
    </row>
    <row r="696" ht="12.75" customHeight="1">
      <c r="A696" s="13"/>
      <c r="B696" s="13"/>
      <c r="C696" s="13"/>
      <c r="D696" s="454"/>
      <c r="E696" s="455"/>
      <c r="F696" s="456"/>
      <c r="G696" s="95"/>
      <c r="H696" s="457"/>
      <c r="I696" s="11"/>
      <c r="J696" s="11"/>
      <c r="K696" s="11"/>
      <c r="L696" s="11"/>
      <c r="M696" s="11"/>
      <c r="N696" s="11"/>
      <c r="O696" s="11"/>
      <c r="P696" s="11"/>
      <c r="Q696" s="11"/>
      <c r="R696" s="11"/>
      <c r="S696" s="11"/>
      <c r="T696" s="11"/>
      <c r="U696" s="11"/>
      <c r="V696" s="11"/>
      <c r="W696" s="11"/>
      <c r="X696" s="11"/>
      <c r="Y696" s="11"/>
      <c r="Z696" s="11"/>
    </row>
    <row r="697" ht="12.75" customHeight="1">
      <c r="A697" s="13"/>
      <c r="B697" s="13"/>
      <c r="C697" s="13"/>
      <c r="D697" s="454"/>
      <c r="E697" s="455"/>
      <c r="F697" s="456"/>
      <c r="G697" s="95"/>
      <c r="H697" s="457"/>
      <c r="I697" s="11"/>
      <c r="J697" s="11"/>
      <c r="K697" s="11"/>
      <c r="L697" s="11"/>
      <c r="M697" s="11"/>
      <c r="N697" s="11"/>
      <c r="O697" s="11"/>
      <c r="P697" s="11"/>
      <c r="Q697" s="11"/>
      <c r="R697" s="11"/>
      <c r="S697" s="11"/>
      <c r="T697" s="11"/>
      <c r="U697" s="11"/>
      <c r="V697" s="11"/>
      <c r="W697" s="11"/>
      <c r="X697" s="11"/>
      <c r="Y697" s="11"/>
      <c r="Z697" s="11"/>
    </row>
    <row r="698" ht="12.75" customHeight="1">
      <c r="A698" s="13"/>
      <c r="B698" s="13"/>
      <c r="C698" s="13"/>
      <c r="D698" s="454"/>
      <c r="E698" s="455"/>
      <c r="F698" s="456"/>
      <c r="G698" s="95"/>
      <c r="H698" s="457"/>
      <c r="I698" s="11"/>
      <c r="J698" s="11"/>
      <c r="K698" s="11"/>
      <c r="L698" s="11"/>
      <c r="M698" s="11"/>
      <c r="N698" s="11"/>
      <c r="O698" s="11"/>
      <c r="P698" s="11"/>
      <c r="Q698" s="11"/>
      <c r="R698" s="11"/>
      <c r="S698" s="11"/>
      <c r="T698" s="11"/>
      <c r="U698" s="11"/>
      <c r="V698" s="11"/>
      <c r="W698" s="11"/>
      <c r="X698" s="11"/>
      <c r="Y698" s="11"/>
      <c r="Z698" s="11"/>
    </row>
    <row r="699" ht="12.75" customHeight="1">
      <c r="A699" s="13"/>
      <c r="B699" s="13"/>
      <c r="C699" s="13"/>
      <c r="D699" s="454"/>
      <c r="E699" s="455"/>
      <c r="F699" s="456"/>
      <c r="G699" s="95"/>
      <c r="H699" s="457"/>
      <c r="I699" s="11"/>
      <c r="J699" s="11"/>
      <c r="K699" s="11"/>
      <c r="L699" s="11"/>
      <c r="M699" s="11"/>
      <c r="N699" s="11"/>
      <c r="O699" s="11"/>
      <c r="P699" s="11"/>
      <c r="Q699" s="11"/>
      <c r="R699" s="11"/>
      <c r="S699" s="11"/>
      <c r="T699" s="11"/>
      <c r="U699" s="11"/>
      <c r="V699" s="11"/>
      <c r="W699" s="11"/>
      <c r="X699" s="11"/>
      <c r="Y699" s="11"/>
      <c r="Z699" s="11"/>
    </row>
    <row r="700" ht="12.75" customHeight="1">
      <c r="A700" s="13"/>
      <c r="B700" s="13"/>
      <c r="C700" s="13"/>
      <c r="D700" s="454"/>
      <c r="E700" s="455"/>
      <c r="F700" s="456"/>
      <c r="G700" s="95"/>
      <c r="H700" s="457"/>
      <c r="I700" s="11"/>
      <c r="J700" s="11"/>
      <c r="K700" s="11"/>
      <c r="L700" s="11"/>
      <c r="M700" s="11"/>
      <c r="N700" s="11"/>
      <c r="O700" s="11"/>
      <c r="P700" s="11"/>
      <c r="Q700" s="11"/>
      <c r="R700" s="11"/>
      <c r="S700" s="11"/>
      <c r="T700" s="11"/>
      <c r="U700" s="11"/>
      <c r="V700" s="11"/>
      <c r="W700" s="11"/>
      <c r="X700" s="11"/>
      <c r="Y700" s="11"/>
      <c r="Z700" s="11"/>
    </row>
    <row r="701" ht="12.75" customHeight="1">
      <c r="A701" s="13"/>
      <c r="B701" s="13"/>
      <c r="C701" s="13"/>
      <c r="D701" s="454"/>
      <c r="E701" s="455"/>
      <c r="F701" s="456"/>
      <c r="G701" s="95"/>
      <c r="H701" s="457"/>
      <c r="I701" s="11"/>
      <c r="J701" s="11"/>
      <c r="K701" s="11"/>
      <c r="L701" s="11"/>
      <c r="M701" s="11"/>
      <c r="N701" s="11"/>
      <c r="O701" s="11"/>
      <c r="P701" s="11"/>
      <c r="Q701" s="11"/>
      <c r="R701" s="11"/>
      <c r="S701" s="11"/>
      <c r="T701" s="11"/>
      <c r="U701" s="11"/>
      <c r="V701" s="11"/>
      <c r="W701" s="11"/>
      <c r="X701" s="11"/>
      <c r="Y701" s="11"/>
      <c r="Z701" s="11"/>
    </row>
    <row r="702" ht="12.75" customHeight="1">
      <c r="A702" s="13"/>
      <c r="B702" s="13"/>
      <c r="C702" s="13"/>
      <c r="D702" s="454"/>
      <c r="E702" s="455"/>
      <c r="F702" s="456"/>
      <c r="G702" s="95"/>
      <c r="H702" s="457"/>
      <c r="I702" s="11"/>
      <c r="J702" s="11"/>
      <c r="K702" s="11"/>
      <c r="L702" s="11"/>
      <c r="M702" s="11"/>
      <c r="N702" s="11"/>
      <c r="O702" s="11"/>
      <c r="P702" s="11"/>
      <c r="Q702" s="11"/>
      <c r="R702" s="11"/>
      <c r="S702" s="11"/>
      <c r="T702" s="11"/>
      <c r="U702" s="11"/>
      <c r="V702" s="11"/>
      <c r="W702" s="11"/>
      <c r="X702" s="11"/>
      <c r="Y702" s="11"/>
      <c r="Z702" s="11"/>
    </row>
    <row r="703" ht="12.75" customHeight="1">
      <c r="A703" s="13"/>
      <c r="B703" s="13"/>
      <c r="C703" s="13"/>
      <c r="D703" s="454"/>
      <c r="E703" s="455"/>
      <c r="F703" s="456"/>
      <c r="G703" s="95"/>
      <c r="H703" s="457"/>
      <c r="I703" s="11"/>
      <c r="J703" s="11"/>
      <c r="K703" s="11"/>
      <c r="L703" s="11"/>
      <c r="M703" s="11"/>
      <c r="N703" s="11"/>
      <c r="O703" s="11"/>
      <c r="P703" s="11"/>
      <c r="Q703" s="11"/>
      <c r="R703" s="11"/>
      <c r="S703" s="11"/>
      <c r="T703" s="11"/>
      <c r="U703" s="11"/>
      <c r="V703" s="11"/>
      <c r="W703" s="11"/>
      <c r="X703" s="11"/>
      <c r="Y703" s="11"/>
      <c r="Z703" s="11"/>
    </row>
    <row r="704" ht="12.75" customHeight="1">
      <c r="A704" s="13"/>
      <c r="B704" s="13"/>
      <c r="C704" s="13"/>
      <c r="D704" s="454"/>
      <c r="E704" s="455"/>
      <c r="F704" s="456"/>
      <c r="G704" s="95"/>
      <c r="H704" s="457"/>
      <c r="I704" s="11"/>
      <c r="J704" s="11"/>
      <c r="K704" s="11"/>
      <c r="L704" s="11"/>
      <c r="M704" s="11"/>
      <c r="N704" s="11"/>
      <c r="O704" s="11"/>
      <c r="P704" s="11"/>
      <c r="Q704" s="11"/>
      <c r="R704" s="11"/>
      <c r="S704" s="11"/>
      <c r="T704" s="11"/>
      <c r="U704" s="11"/>
      <c r="V704" s="11"/>
      <c r="W704" s="11"/>
      <c r="X704" s="11"/>
      <c r="Y704" s="11"/>
      <c r="Z704" s="11"/>
    </row>
    <row r="705" ht="12.75" customHeight="1">
      <c r="A705" s="13"/>
      <c r="B705" s="13"/>
      <c r="C705" s="13"/>
      <c r="D705" s="454"/>
      <c r="E705" s="455"/>
      <c r="F705" s="456"/>
      <c r="G705" s="95"/>
      <c r="H705" s="457"/>
      <c r="I705" s="11"/>
      <c r="J705" s="11"/>
      <c r="K705" s="11"/>
      <c r="L705" s="11"/>
      <c r="M705" s="11"/>
      <c r="N705" s="11"/>
      <c r="O705" s="11"/>
      <c r="P705" s="11"/>
      <c r="Q705" s="11"/>
      <c r="R705" s="11"/>
      <c r="S705" s="11"/>
      <c r="T705" s="11"/>
      <c r="U705" s="11"/>
      <c r="V705" s="11"/>
      <c r="W705" s="11"/>
      <c r="X705" s="11"/>
      <c r="Y705" s="11"/>
      <c r="Z705" s="11"/>
    </row>
    <row r="706" ht="12.75" customHeight="1">
      <c r="A706" s="13"/>
      <c r="B706" s="13"/>
      <c r="C706" s="13"/>
      <c r="D706" s="454"/>
      <c r="E706" s="455"/>
      <c r="F706" s="456"/>
      <c r="G706" s="95"/>
      <c r="H706" s="457"/>
      <c r="I706" s="11"/>
      <c r="J706" s="11"/>
      <c r="K706" s="11"/>
      <c r="L706" s="11"/>
      <c r="M706" s="11"/>
      <c r="N706" s="11"/>
      <c r="O706" s="11"/>
      <c r="P706" s="11"/>
      <c r="Q706" s="11"/>
      <c r="R706" s="11"/>
      <c r="S706" s="11"/>
      <c r="T706" s="11"/>
      <c r="U706" s="11"/>
      <c r="V706" s="11"/>
      <c r="W706" s="11"/>
      <c r="X706" s="11"/>
      <c r="Y706" s="11"/>
      <c r="Z706" s="11"/>
    </row>
    <row r="707" ht="12.75" customHeight="1">
      <c r="A707" s="13"/>
      <c r="B707" s="13"/>
      <c r="C707" s="13"/>
      <c r="D707" s="454"/>
      <c r="E707" s="455"/>
      <c r="F707" s="456"/>
      <c r="G707" s="95"/>
      <c r="H707" s="457"/>
      <c r="I707" s="11"/>
      <c r="J707" s="11"/>
      <c r="K707" s="11"/>
      <c r="L707" s="11"/>
      <c r="M707" s="11"/>
      <c r="N707" s="11"/>
      <c r="O707" s="11"/>
      <c r="P707" s="11"/>
      <c r="Q707" s="11"/>
      <c r="R707" s="11"/>
      <c r="S707" s="11"/>
      <c r="T707" s="11"/>
      <c r="U707" s="11"/>
      <c r="V707" s="11"/>
      <c r="W707" s="11"/>
      <c r="X707" s="11"/>
      <c r="Y707" s="11"/>
      <c r="Z707" s="11"/>
    </row>
    <row r="708" ht="12.75" customHeight="1">
      <c r="A708" s="13"/>
      <c r="B708" s="13"/>
      <c r="C708" s="13"/>
      <c r="D708" s="454"/>
      <c r="E708" s="455"/>
      <c r="F708" s="456"/>
      <c r="G708" s="95"/>
      <c r="H708" s="457"/>
      <c r="I708" s="11"/>
      <c r="J708" s="11"/>
      <c r="K708" s="11"/>
      <c r="L708" s="11"/>
      <c r="M708" s="11"/>
      <c r="N708" s="11"/>
      <c r="O708" s="11"/>
      <c r="P708" s="11"/>
      <c r="Q708" s="11"/>
      <c r="R708" s="11"/>
      <c r="S708" s="11"/>
      <c r="T708" s="11"/>
      <c r="U708" s="11"/>
      <c r="V708" s="11"/>
      <c r="W708" s="11"/>
      <c r="X708" s="11"/>
      <c r="Y708" s="11"/>
      <c r="Z708" s="11"/>
    </row>
    <row r="709" ht="12.75" customHeight="1">
      <c r="A709" s="13"/>
      <c r="B709" s="13"/>
      <c r="C709" s="13"/>
      <c r="D709" s="454"/>
      <c r="E709" s="455"/>
      <c r="F709" s="456"/>
      <c r="G709" s="95"/>
      <c r="H709" s="457"/>
      <c r="I709" s="11"/>
      <c r="J709" s="11"/>
      <c r="K709" s="11"/>
      <c r="L709" s="11"/>
      <c r="M709" s="11"/>
      <c r="N709" s="11"/>
      <c r="O709" s="11"/>
      <c r="P709" s="11"/>
      <c r="Q709" s="11"/>
      <c r="R709" s="11"/>
      <c r="S709" s="11"/>
      <c r="T709" s="11"/>
      <c r="U709" s="11"/>
      <c r="V709" s="11"/>
      <c r="W709" s="11"/>
      <c r="X709" s="11"/>
      <c r="Y709" s="11"/>
      <c r="Z709" s="11"/>
    </row>
    <row r="710" ht="12.75" customHeight="1">
      <c r="A710" s="13"/>
      <c r="B710" s="13"/>
      <c r="C710" s="13"/>
      <c r="D710" s="454"/>
      <c r="E710" s="455"/>
      <c r="F710" s="456"/>
      <c r="G710" s="95"/>
      <c r="H710" s="457"/>
      <c r="I710" s="11"/>
      <c r="J710" s="11"/>
      <c r="K710" s="11"/>
      <c r="L710" s="11"/>
      <c r="M710" s="11"/>
      <c r="N710" s="11"/>
      <c r="O710" s="11"/>
      <c r="P710" s="11"/>
      <c r="Q710" s="11"/>
      <c r="R710" s="11"/>
      <c r="S710" s="11"/>
      <c r="T710" s="11"/>
      <c r="U710" s="11"/>
      <c r="V710" s="11"/>
      <c r="W710" s="11"/>
      <c r="X710" s="11"/>
      <c r="Y710" s="11"/>
      <c r="Z710" s="11"/>
    </row>
    <row r="711" ht="12.75" customHeight="1">
      <c r="A711" s="13"/>
      <c r="B711" s="13"/>
      <c r="C711" s="13"/>
      <c r="D711" s="454"/>
      <c r="E711" s="455"/>
      <c r="F711" s="456"/>
      <c r="G711" s="95"/>
      <c r="H711" s="457"/>
      <c r="I711" s="11"/>
      <c r="J711" s="11"/>
      <c r="K711" s="11"/>
      <c r="L711" s="11"/>
      <c r="M711" s="11"/>
      <c r="N711" s="11"/>
      <c r="O711" s="11"/>
      <c r="P711" s="11"/>
      <c r="Q711" s="11"/>
      <c r="R711" s="11"/>
      <c r="S711" s="11"/>
      <c r="T711" s="11"/>
      <c r="U711" s="11"/>
      <c r="V711" s="11"/>
      <c r="W711" s="11"/>
      <c r="X711" s="11"/>
      <c r="Y711" s="11"/>
      <c r="Z711" s="11"/>
    </row>
    <row r="712" ht="12.75" customHeight="1">
      <c r="A712" s="13"/>
      <c r="B712" s="13"/>
      <c r="C712" s="13"/>
      <c r="D712" s="454"/>
      <c r="E712" s="455"/>
      <c r="F712" s="456"/>
      <c r="G712" s="95"/>
      <c r="H712" s="457"/>
      <c r="I712" s="11"/>
      <c r="J712" s="11"/>
      <c r="K712" s="11"/>
      <c r="L712" s="11"/>
      <c r="M712" s="11"/>
      <c r="N712" s="11"/>
      <c r="O712" s="11"/>
      <c r="P712" s="11"/>
      <c r="Q712" s="11"/>
      <c r="R712" s="11"/>
      <c r="S712" s="11"/>
      <c r="T712" s="11"/>
      <c r="U712" s="11"/>
      <c r="V712" s="11"/>
      <c r="W712" s="11"/>
      <c r="X712" s="11"/>
      <c r="Y712" s="11"/>
      <c r="Z712" s="11"/>
    </row>
    <row r="713" ht="12.75" customHeight="1">
      <c r="A713" s="13"/>
      <c r="B713" s="13"/>
      <c r="C713" s="13"/>
      <c r="D713" s="454"/>
      <c r="E713" s="455"/>
      <c r="F713" s="456"/>
      <c r="G713" s="95"/>
      <c r="H713" s="457"/>
      <c r="I713" s="11"/>
      <c r="J713" s="11"/>
      <c r="K713" s="11"/>
      <c r="L713" s="11"/>
      <c r="M713" s="11"/>
      <c r="N713" s="11"/>
      <c r="O713" s="11"/>
      <c r="P713" s="11"/>
      <c r="Q713" s="11"/>
      <c r="R713" s="11"/>
      <c r="S713" s="11"/>
      <c r="T713" s="11"/>
      <c r="U713" s="11"/>
      <c r="V713" s="11"/>
      <c r="W713" s="11"/>
      <c r="X713" s="11"/>
      <c r="Y713" s="11"/>
      <c r="Z713" s="11"/>
    </row>
    <row r="714" ht="12.75" customHeight="1">
      <c r="A714" s="13"/>
      <c r="B714" s="13"/>
      <c r="C714" s="13"/>
      <c r="D714" s="454"/>
      <c r="E714" s="455"/>
      <c r="F714" s="456"/>
      <c r="G714" s="95"/>
      <c r="H714" s="457"/>
      <c r="I714" s="11"/>
      <c r="J714" s="11"/>
      <c r="K714" s="11"/>
      <c r="L714" s="11"/>
      <c r="M714" s="11"/>
      <c r="N714" s="11"/>
      <c r="O714" s="11"/>
      <c r="P714" s="11"/>
      <c r="Q714" s="11"/>
      <c r="R714" s="11"/>
      <c r="S714" s="11"/>
      <c r="T714" s="11"/>
      <c r="U714" s="11"/>
      <c r="V714" s="11"/>
      <c r="W714" s="11"/>
      <c r="X714" s="11"/>
      <c r="Y714" s="11"/>
      <c r="Z714" s="11"/>
    </row>
    <row r="715" ht="12.75" customHeight="1">
      <c r="A715" s="13"/>
      <c r="B715" s="13"/>
      <c r="C715" s="13"/>
      <c r="D715" s="454"/>
      <c r="E715" s="455"/>
      <c r="F715" s="456"/>
      <c r="G715" s="95"/>
      <c r="H715" s="457"/>
      <c r="I715" s="11"/>
      <c r="J715" s="11"/>
      <c r="K715" s="11"/>
      <c r="L715" s="11"/>
      <c r="M715" s="11"/>
      <c r="N715" s="11"/>
      <c r="O715" s="11"/>
      <c r="P715" s="11"/>
      <c r="Q715" s="11"/>
      <c r="R715" s="11"/>
      <c r="S715" s="11"/>
      <c r="T715" s="11"/>
      <c r="U715" s="11"/>
      <c r="V715" s="11"/>
      <c r="W715" s="11"/>
      <c r="X715" s="11"/>
      <c r="Y715" s="11"/>
      <c r="Z715" s="11"/>
    </row>
    <row r="716" ht="12.75" customHeight="1">
      <c r="A716" s="13"/>
      <c r="B716" s="13"/>
      <c r="C716" s="13"/>
      <c r="D716" s="454"/>
      <c r="E716" s="455"/>
      <c r="F716" s="456"/>
      <c r="G716" s="95"/>
      <c r="H716" s="457"/>
      <c r="I716" s="11"/>
      <c r="J716" s="11"/>
      <c r="K716" s="11"/>
      <c r="L716" s="11"/>
      <c r="M716" s="11"/>
      <c r="N716" s="11"/>
      <c r="O716" s="11"/>
      <c r="P716" s="11"/>
      <c r="Q716" s="11"/>
      <c r="R716" s="11"/>
      <c r="S716" s="11"/>
      <c r="T716" s="11"/>
      <c r="U716" s="11"/>
      <c r="V716" s="11"/>
      <c r="W716" s="11"/>
      <c r="X716" s="11"/>
      <c r="Y716" s="11"/>
      <c r="Z716" s="11"/>
    </row>
    <row r="717" ht="12.75" customHeight="1">
      <c r="A717" s="13"/>
      <c r="B717" s="13"/>
      <c r="C717" s="13"/>
      <c r="D717" s="454"/>
      <c r="E717" s="455"/>
      <c r="F717" s="456"/>
      <c r="G717" s="95"/>
      <c r="H717" s="457"/>
      <c r="I717" s="11"/>
      <c r="J717" s="11"/>
      <c r="K717" s="11"/>
      <c r="L717" s="11"/>
      <c r="M717" s="11"/>
      <c r="N717" s="11"/>
      <c r="O717" s="11"/>
      <c r="P717" s="11"/>
      <c r="Q717" s="11"/>
      <c r="R717" s="11"/>
      <c r="S717" s="11"/>
      <c r="T717" s="11"/>
      <c r="U717" s="11"/>
      <c r="V717" s="11"/>
      <c r="W717" s="11"/>
      <c r="X717" s="11"/>
      <c r="Y717" s="11"/>
      <c r="Z717" s="11"/>
    </row>
    <row r="718" ht="12.75" customHeight="1">
      <c r="A718" s="13"/>
      <c r="B718" s="13"/>
      <c r="C718" s="13"/>
      <c r="D718" s="454"/>
      <c r="E718" s="455"/>
      <c r="F718" s="456"/>
      <c r="G718" s="95"/>
      <c r="H718" s="457"/>
      <c r="I718" s="11"/>
      <c r="J718" s="11"/>
      <c r="K718" s="11"/>
      <c r="L718" s="11"/>
      <c r="M718" s="11"/>
      <c r="N718" s="11"/>
      <c r="O718" s="11"/>
      <c r="P718" s="11"/>
      <c r="Q718" s="11"/>
      <c r="R718" s="11"/>
      <c r="S718" s="11"/>
      <c r="T718" s="11"/>
      <c r="U718" s="11"/>
      <c r="V718" s="11"/>
      <c r="W718" s="11"/>
      <c r="X718" s="11"/>
      <c r="Y718" s="11"/>
      <c r="Z718" s="11"/>
    </row>
    <row r="719" ht="12.75" customHeight="1">
      <c r="A719" s="13"/>
      <c r="B719" s="13"/>
      <c r="C719" s="13"/>
      <c r="D719" s="454"/>
      <c r="E719" s="455"/>
      <c r="F719" s="456"/>
      <c r="G719" s="95"/>
      <c r="H719" s="457"/>
      <c r="I719" s="11"/>
      <c r="J719" s="11"/>
      <c r="K719" s="11"/>
      <c r="L719" s="11"/>
      <c r="M719" s="11"/>
      <c r="N719" s="11"/>
      <c r="O719" s="11"/>
      <c r="P719" s="11"/>
      <c r="Q719" s="11"/>
      <c r="R719" s="11"/>
      <c r="S719" s="11"/>
      <c r="T719" s="11"/>
      <c r="U719" s="11"/>
      <c r="V719" s="11"/>
      <c r="W719" s="11"/>
      <c r="X719" s="11"/>
      <c r="Y719" s="11"/>
      <c r="Z719" s="11"/>
    </row>
    <row r="720" ht="12.75" customHeight="1">
      <c r="A720" s="13"/>
      <c r="B720" s="13"/>
      <c r="C720" s="13"/>
      <c r="D720" s="454"/>
      <c r="E720" s="455"/>
      <c r="F720" s="456"/>
      <c r="G720" s="95"/>
      <c r="H720" s="457"/>
      <c r="I720" s="11"/>
      <c r="J720" s="11"/>
      <c r="K720" s="11"/>
      <c r="L720" s="11"/>
      <c r="M720" s="11"/>
      <c r="N720" s="11"/>
      <c r="O720" s="11"/>
      <c r="P720" s="11"/>
      <c r="Q720" s="11"/>
      <c r="R720" s="11"/>
      <c r="S720" s="11"/>
      <c r="T720" s="11"/>
      <c r="U720" s="11"/>
      <c r="V720" s="11"/>
      <c r="W720" s="11"/>
      <c r="X720" s="11"/>
      <c r="Y720" s="11"/>
      <c r="Z720" s="11"/>
    </row>
    <row r="721" ht="12.75" customHeight="1">
      <c r="A721" s="13"/>
      <c r="B721" s="13"/>
      <c r="C721" s="13"/>
      <c r="D721" s="454"/>
      <c r="E721" s="455"/>
      <c r="F721" s="456"/>
      <c r="G721" s="95"/>
      <c r="H721" s="457"/>
      <c r="I721" s="11"/>
      <c r="J721" s="11"/>
      <c r="K721" s="11"/>
      <c r="L721" s="11"/>
      <c r="M721" s="11"/>
      <c r="N721" s="11"/>
      <c r="O721" s="11"/>
      <c r="P721" s="11"/>
      <c r="Q721" s="11"/>
      <c r="R721" s="11"/>
      <c r="S721" s="11"/>
      <c r="T721" s="11"/>
      <c r="U721" s="11"/>
      <c r="V721" s="11"/>
      <c r="W721" s="11"/>
      <c r="X721" s="11"/>
      <c r="Y721" s="11"/>
      <c r="Z721" s="11"/>
    </row>
    <row r="722" ht="12.75" customHeight="1">
      <c r="A722" s="13"/>
      <c r="B722" s="13"/>
      <c r="C722" s="13"/>
      <c r="D722" s="454"/>
      <c r="E722" s="455"/>
      <c r="F722" s="456"/>
      <c r="G722" s="95"/>
      <c r="H722" s="457"/>
      <c r="I722" s="11"/>
      <c r="J722" s="11"/>
      <c r="K722" s="11"/>
      <c r="L722" s="11"/>
      <c r="M722" s="11"/>
      <c r="N722" s="11"/>
      <c r="O722" s="11"/>
      <c r="P722" s="11"/>
      <c r="Q722" s="11"/>
      <c r="R722" s="11"/>
      <c r="S722" s="11"/>
      <c r="T722" s="11"/>
      <c r="U722" s="11"/>
      <c r="V722" s="11"/>
      <c r="W722" s="11"/>
      <c r="X722" s="11"/>
      <c r="Y722" s="11"/>
      <c r="Z722" s="11"/>
    </row>
    <row r="723" ht="12.75" customHeight="1">
      <c r="A723" s="13"/>
      <c r="B723" s="13"/>
      <c r="C723" s="13"/>
      <c r="D723" s="454"/>
      <c r="E723" s="455"/>
      <c r="F723" s="456"/>
      <c r="G723" s="95"/>
      <c r="H723" s="457"/>
      <c r="I723" s="11"/>
      <c r="J723" s="11"/>
      <c r="K723" s="11"/>
      <c r="L723" s="11"/>
      <c r="M723" s="11"/>
      <c r="N723" s="11"/>
      <c r="O723" s="11"/>
      <c r="P723" s="11"/>
      <c r="Q723" s="11"/>
      <c r="R723" s="11"/>
      <c r="S723" s="11"/>
      <c r="T723" s="11"/>
      <c r="U723" s="11"/>
      <c r="V723" s="11"/>
      <c r="W723" s="11"/>
      <c r="X723" s="11"/>
      <c r="Y723" s="11"/>
      <c r="Z723" s="11"/>
    </row>
    <row r="724" ht="12.75" customHeight="1">
      <c r="A724" s="13"/>
      <c r="B724" s="13"/>
      <c r="C724" s="13"/>
      <c r="D724" s="454"/>
      <c r="E724" s="455"/>
      <c r="F724" s="456"/>
      <c r="G724" s="95"/>
      <c r="H724" s="457"/>
      <c r="I724" s="11"/>
      <c r="J724" s="11"/>
      <c r="K724" s="11"/>
      <c r="L724" s="11"/>
      <c r="M724" s="11"/>
      <c r="N724" s="11"/>
      <c r="O724" s="11"/>
      <c r="P724" s="11"/>
      <c r="Q724" s="11"/>
      <c r="R724" s="11"/>
      <c r="S724" s="11"/>
      <c r="T724" s="11"/>
      <c r="U724" s="11"/>
      <c r="V724" s="11"/>
      <c r="W724" s="11"/>
      <c r="X724" s="11"/>
      <c r="Y724" s="11"/>
      <c r="Z724" s="11"/>
    </row>
    <row r="725" ht="12.75" customHeight="1">
      <c r="A725" s="13"/>
      <c r="B725" s="13"/>
      <c r="C725" s="13"/>
      <c r="D725" s="454"/>
      <c r="E725" s="455"/>
      <c r="F725" s="456"/>
      <c r="G725" s="95"/>
      <c r="H725" s="457"/>
      <c r="I725" s="11"/>
      <c r="J725" s="11"/>
      <c r="K725" s="11"/>
      <c r="L725" s="11"/>
      <c r="M725" s="11"/>
      <c r="N725" s="11"/>
      <c r="O725" s="11"/>
      <c r="P725" s="11"/>
      <c r="Q725" s="11"/>
      <c r="R725" s="11"/>
      <c r="S725" s="11"/>
      <c r="T725" s="11"/>
      <c r="U725" s="11"/>
      <c r="V725" s="11"/>
      <c r="W725" s="11"/>
      <c r="X725" s="11"/>
      <c r="Y725" s="11"/>
      <c r="Z725" s="11"/>
    </row>
    <row r="726" ht="12.75" customHeight="1">
      <c r="A726" s="13"/>
      <c r="B726" s="13"/>
      <c r="C726" s="13"/>
      <c r="D726" s="454"/>
      <c r="E726" s="455"/>
      <c r="F726" s="456"/>
      <c r="G726" s="95"/>
      <c r="H726" s="457"/>
      <c r="I726" s="11"/>
      <c r="J726" s="11"/>
      <c r="K726" s="11"/>
      <c r="L726" s="11"/>
      <c r="M726" s="11"/>
      <c r="N726" s="11"/>
      <c r="O726" s="11"/>
      <c r="P726" s="11"/>
      <c r="Q726" s="11"/>
      <c r="R726" s="11"/>
      <c r="S726" s="11"/>
      <c r="T726" s="11"/>
      <c r="U726" s="11"/>
      <c r="V726" s="11"/>
      <c r="W726" s="11"/>
      <c r="X726" s="11"/>
      <c r="Y726" s="11"/>
      <c r="Z726" s="11"/>
    </row>
    <row r="727" ht="12.75" customHeight="1">
      <c r="A727" s="13"/>
      <c r="B727" s="13"/>
      <c r="C727" s="13"/>
      <c r="D727" s="454"/>
      <c r="E727" s="455"/>
      <c r="F727" s="456"/>
      <c r="G727" s="95"/>
      <c r="H727" s="457"/>
      <c r="I727" s="11"/>
      <c r="J727" s="11"/>
      <c r="K727" s="11"/>
      <c r="L727" s="11"/>
      <c r="M727" s="11"/>
      <c r="N727" s="11"/>
      <c r="O727" s="11"/>
      <c r="P727" s="11"/>
      <c r="Q727" s="11"/>
      <c r="R727" s="11"/>
      <c r="S727" s="11"/>
      <c r="T727" s="11"/>
      <c r="U727" s="11"/>
      <c r="V727" s="11"/>
      <c r="W727" s="11"/>
      <c r="X727" s="11"/>
      <c r="Y727" s="11"/>
      <c r="Z727" s="11"/>
    </row>
    <row r="728" ht="12.75" customHeight="1">
      <c r="A728" s="13"/>
      <c r="B728" s="13"/>
      <c r="C728" s="13"/>
      <c r="D728" s="454"/>
      <c r="E728" s="455"/>
      <c r="F728" s="456"/>
      <c r="G728" s="95"/>
      <c r="H728" s="457"/>
      <c r="I728" s="11"/>
      <c r="J728" s="11"/>
      <c r="K728" s="11"/>
      <c r="L728" s="11"/>
      <c r="M728" s="11"/>
      <c r="N728" s="11"/>
      <c r="O728" s="11"/>
      <c r="P728" s="11"/>
      <c r="Q728" s="11"/>
      <c r="R728" s="11"/>
      <c r="S728" s="11"/>
      <c r="T728" s="11"/>
      <c r="U728" s="11"/>
      <c r="V728" s="11"/>
      <c r="W728" s="11"/>
      <c r="X728" s="11"/>
      <c r="Y728" s="11"/>
      <c r="Z728" s="11"/>
    </row>
    <row r="729" ht="12.75" customHeight="1">
      <c r="A729" s="13"/>
      <c r="B729" s="13"/>
      <c r="C729" s="13"/>
      <c r="D729" s="454"/>
      <c r="E729" s="455"/>
      <c r="F729" s="456"/>
      <c r="G729" s="95"/>
      <c r="H729" s="457"/>
      <c r="I729" s="11"/>
      <c r="J729" s="11"/>
      <c r="K729" s="11"/>
      <c r="L729" s="11"/>
      <c r="M729" s="11"/>
      <c r="N729" s="11"/>
      <c r="O729" s="11"/>
      <c r="P729" s="11"/>
      <c r="Q729" s="11"/>
      <c r="R729" s="11"/>
      <c r="S729" s="11"/>
      <c r="T729" s="11"/>
      <c r="U729" s="11"/>
      <c r="V729" s="11"/>
      <c r="W729" s="11"/>
      <c r="X729" s="11"/>
      <c r="Y729" s="11"/>
      <c r="Z729" s="11"/>
    </row>
    <row r="730" ht="12.75" customHeight="1">
      <c r="A730" s="13"/>
      <c r="B730" s="13"/>
      <c r="C730" s="13"/>
      <c r="D730" s="454"/>
      <c r="E730" s="455"/>
      <c r="F730" s="456"/>
      <c r="G730" s="95"/>
      <c r="H730" s="457"/>
      <c r="I730" s="11"/>
      <c r="J730" s="11"/>
      <c r="K730" s="11"/>
      <c r="L730" s="11"/>
      <c r="M730" s="11"/>
      <c r="N730" s="11"/>
      <c r="O730" s="11"/>
      <c r="P730" s="11"/>
      <c r="Q730" s="11"/>
      <c r="R730" s="11"/>
      <c r="S730" s="11"/>
      <c r="T730" s="11"/>
      <c r="U730" s="11"/>
      <c r="V730" s="11"/>
      <c r="W730" s="11"/>
      <c r="X730" s="11"/>
      <c r="Y730" s="11"/>
      <c r="Z730" s="11"/>
    </row>
    <row r="731" ht="12.75" customHeight="1">
      <c r="A731" s="13"/>
      <c r="B731" s="13"/>
      <c r="C731" s="13"/>
      <c r="D731" s="454"/>
      <c r="E731" s="455"/>
      <c r="F731" s="456"/>
      <c r="G731" s="95"/>
      <c r="H731" s="457"/>
      <c r="I731" s="11"/>
      <c r="J731" s="11"/>
      <c r="K731" s="11"/>
      <c r="L731" s="11"/>
      <c r="M731" s="11"/>
      <c r="N731" s="11"/>
      <c r="O731" s="11"/>
      <c r="P731" s="11"/>
      <c r="Q731" s="11"/>
      <c r="R731" s="11"/>
      <c r="S731" s="11"/>
      <c r="T731" s="11"/>
      <c r="U731" s="11"/>
      <c r="V731" s="11"/>
      <c r="W731" s="11"/>
      <c r="X731" s="11"/>
      <c r="Y731" s="11"/>
      <c r="Z731" s="11"/>
    </row>
    <row r="732" ht="12.75" customHeight="1">
      <c r="A732" s="13"/>
      <c r="B732" s="13"/>
      <c r="C732" s="13"/>
      <c r="D732" s="454"/>
      <c r="E732" s="455"/>
      <c r="F732" s="456"/>
      <c r="G732" s="95"/>
      <c r="H732" s="457"/>
      <c r="I732" s="11"/>
      <c r="J732" s="11"/>
      <c r="K732" s="11"/>
      <c r="L732" s="11"/>
      <c r="M732" s="11"/>
      <c r="N732" s="11"/>
      <c r="O732" s="11"/>
      <c r="P732" s="11"/>
      <c r="Q732" s="11"/>
      <c r="R732" s="11"/>
      <c r="S732" s="11"/>
      <c r="T732" s="11"/>
      <c r="U732" s="11"/>
      <c r="V732" s="11"/>
      <c r="W732" s="11"/>
      <c r="X732" s="11"/>
      <c r="Y732" s="11"/>
      <c r="Z732" s="11"/>
    </row>
    <row r="733" ht="12.75" customHeight="1">
      <c r="A733" s="13"/>
      <c r="B733" s="13"/>
      <c r="C733" s="13"/>
      <c r="D733" s="454"/>
      <c r="E733" s="455"/>
      <c r="F733" s="456"/>
      <c r="G733" s="95"/>
      <c r="H733" s="457"/>
      <c r="I733" s="11"/>
      <c r="J733" s="11"/>
      <c r="K733" s="11"/>
      <c r="L733" s="11"/>
      <c r="M733" s="11"/>
      <c r="N733" s="11"/>
      <c r="O733" s="11"/>
      <c r="P733" s="11"/>
      <c r="Q733" s="11"/>
      <c r="R733" s="11"/>
      <c r="S733" s="11"/>
      <c r="T733" s="11"/>
      <c r="U733" s="11"/>
      <c r="V733" s="11"/>
      <c r="W733" s="11"/>
      <c r="X733" s="11"/>
      <c r="Y733" s="11"/>
      <c r="Z733" s="11"/>
    </row>
    <row r="734" ht="12.75" customHeight="1">
      <c r="A734" s="13"/>
      <c r="B734" s="13"/>
      <c r="C734" s="13"/>
      <c r="D734" s="454"/>
      <c r="E734" s="455"/>
      <c r="F734" s="456"/>
      <c r="G734" s="95"/>
      <c r="H734" s="457"/>
      <c r="I734" s="11"/>
      <c r="J734" s="11"/>
      <c r="K734" s="11"/>
      <c r="L734" s="11"/>
      <c r="M734" s="11"/>
      <c r="N734" s="11"/>
      <c r="O734" s="11"/>
      <c r="P734" s="11"/>
      <c r="Q734" s="11"/>
      <c r="R734" s="11"/>
      <c r="S734" s="11"/>
      <c r="T734" s="11"/>
      <c r="U734" s="11"/>
      <c r="V734" s="11"/>
      <c r="W734" s="11"/>
      <c r="X734" s="11"/>
      <c r="Y734" s="11"/>
      <c r="Z734" s="11"/>
    </row>
    <row r="735" ht="12.75" customHeight="1">
      <c r="A735" s="13"/>
      <c r="B735" s="13"/>
      <c r="C735" s="13"/>
      <c r="D735" s="454"/>
      <c r="E735" s="455"/>
      <c r="F735" s="456"/>
      <c r="G735" s="95"/>
      <c r="H735" s="457"/>
      <c r="I735" s="11"/>
      <c r="J735" s="11"/>
      <c r="K735" s="11"/>
      <c r="L735" s="11"/>
      <c r="M735" s="11"/>
      <c r="N735" s="11"/>
      <c r="O735" s="11"/>
      <c r="P735" s="11"/>
      <c r="Q735" s="11"/>
      <c r="R735" s="11"/>
      <c r="S735" s="11"/>
      <c r="T735" s="11"/>
      <c r="U735" s="11"/>
      <c r="V735" s="11"/>
      <c r="W735" s="11"/>
      <c r="X735" s="11"/>
      <c r="Y735" s="11"/>
      <c r="Z735" s="11"/>
    </row>
    <row r="736" ht="12.75" customHeight="1">
      <c r="A736" s="13"/>
      <c r="B736" s="13"/>
      <c r="C736" s="13"/>
      <c r="D736" s="454"/>
      <c r="E736" s="455"/>
      <c r="F736" s="456"/>
      <c r="G736" s="95"/>
      <c r="H736" s="457"/>
      <c r="I736" s="11"/>
      <c r="J736" s="11"/>
      <c r="K736" s="11"/>
      <c r="L736" s="11"/>
      <c r="M736" s="11"/>
      <c r="N736" s="11"/>
      <c r="O736" s="11"/>
      <c r="P736" s="11"/>
      <c r="Q736" s="11"/>
      <c r="R736" s="11"/>
      <c r="S736" s="11"/>
      <c r="T736" s="11"/>
      <c r="U736" s="11"/>
      <c r="V736" s="11"/>
      <c r="W736" s="11"/>
      <c r="X736" s="11"/>
      <c r="Y736" s="11"/>
      <c r="Z736" s="11"/>
    </row>
    <row r="737" ht="12.75" customHeight="1">
      <c r="A737" s="13"/>
      <c r="B737" s="13"/>
      <c r="C737" s="13"/>
      <c r="D737" s="454"/>
      <c r="E737" s="455"/>
      <c r="F737" s="456"/>
      <c r="G737" s="95"/>
      <c r="H737" s="457"/>
      <c r="I737" s="11"/>
      <c r="J737" s="11"/>
      <c r="K737" s="11"/>
      <c r="L737" s="11"/>
      <c r="M737" s="11"/>
      <c r="N737" s="11"/>
      <c r="O737" s="11"/>
      <c r="P737" s="11"/>
      <c r="Q737" s="11"/>
      <c r="R737" s="11"/>
      <c r="S737" s="11"/>
      <c r="T737" s="11"/>
      <c r="U737" s="11"/>
      <c r="V737" s="11"/>
      <c r="W737" s="11"/>
      <c r="X737" s="11"/>
      <c r="Y737" s="11"/>
      <c r="Z737" s="11"/>
    </row>
    <row r="738" ht="12.75" customHeight="1">
      <c r="A738" s="13"/>
      <c r="B738" s="13"/>
      <c r="C738" s="13"/>
      <c r="D738" s="454"/>
      <c r="E738" s="455"/>
      <c r="F738" s="456"/>
      <c r="G738" s="95"/>
      <c r="H738" s="457"/>
      <c r="I738" s="11"/>
      <c r="J738" s="11"/>
      <c r="K738" s="11"/>
      <c r="L738" s="11"/>
      <c r="M738" s="11"/>
      <c r="N738" s="11"/>
      <c r="O738" s="11"/>
      <c r="P738" s="11"/>
      <c r="Q738" s="11"/>
      <c r="R738" s="11"/>
      <c r="S738" s="11"/>
      <c r="T738" s="11"/>
      <c r="U738" s="11"/>
      <c r="V738" s="11"/>
      <c r="W738" s="11"/>
      <c r="X738" s="11"/>
      <c r="Y738" s="11"/>
      <c r="Z738" s="11"/>
    </row>
    <row r="739" ht="12.75" customHeight="1">
      <c r="A739" s="13"/>
      <c r="B739" s="13"/>
      <c r="C739" s="13"/>
      <c r="D739" s="454"/>
      <c r="E739" s="455"/>
      <c r="F739" s="456"/>
      <c r="G739" s="95"/>
      <c r="H739" s="457"/>
      <c r="I739" s="11"/>
      <c r="J739" s="11"/>
      <c r="K739" s="11"/>
      <c r="L739" s="11"/>
      <c r="M739" s="11"/>
      <c r="N739" s="11"/>
      <c r="O739" s="11"/>
      <c r="P739" s="11"/>
      <c r="Q739" s="11"/>
      <c r="R739" s="11"/>
      <c r="S739" s="11"/>
      <c r="T739" s="11"/>
      <c r="U739" s="11"/>
      <c r="V739" s="11"/>
      <c r="W739" s="11"/>
      <c r="X739" s="11"/>
      <c r="Y739" s="11"/>
      <c r="Z739" s="11"/>
    </row>
    <row r="740" ht="12.75" customHeight="1">
      <c r="A740" s="13"/>
      <c r="B740" s="13"/>
      <c r="C740" s="13"/>
      <c r="D740" s="454"/>
      <c r="E740" s="455"/>
      <c r="F740" s="456"/>
      <c r="G740" s="95"/>
      <c r="H740" s="457"/>
      <c r="I740" s="11"/>
      <c r="J740" s="11"/>
      <c r="K740" s="11"/>
      <c r="L740" s="11"/>
      <c r="M740" s="11"/>
      <c r="N740" s="11"/>
      <c r="O740" s="11"/>
      <c r="P740" s="11"/>
      <c r="Q740" s="11"/>
      <c r="R740" s="11"/>
      <c r="S740" s="11"/>
      <c r="T740" s="11"/>
      <c r="U740" s="11"/>
      <c r="V740" s="11"/>
      <c r="W740" s="11"/>
      <c r="X740" s="11"/>
      <c r="Y740" s="11"/>
      <c r="Z740" s="11"/>
    </row>
    <row r="741" ht="12.75" customHeight="1">
      <c r="A741" s="13"/>
      <c r="B741" s="13"/>
      <c r="C741" s="13"/>
      <c r="D741" s="454"/>
      <c r="E741" s="455"/>
      <c r="F741" s="456"/>
      <c r="G741" s="95"/>
      <c r="H741" s="457"/>
      <c r="I741" s="11"/>
      <c r="J741" s="11"/>
      <c r="K741" s="11"/>
      <c r="L741" s="11"/>
      <c r="M741" s="11"/>
      <c r="N741" s="11"/>
      <c r="O741" s="11"/>
      <c r="P741" s="11"/>
      <c r="Q741" s="11"/>
      <c r="R741" s="11"/>
      <c r="S741" s="11"/>
      <c r="T741" s="11"/>
      <c r="U741" s="11"/>
      <c r="V741" s="11"/>
      <c r="W741" s="11"/>
      <c r="X741" s="11"/>
      <c r="Y741" s="11"/>
      <c r="Z741" s="11"/>
    </row>
    <row r="742" ht="12.75" customHeight="1">
      <c r="A742" s="13"/>
      <c r="B742" s="13"/>
      <c r="C742" s="13"/>
      <c r="D742" s="454"/>
      <c r="E742" s="455"/>
      <c r="F742" s="456"/>
      <c r="G742" s="95"/>
      <c r="H742" s="457"/>
      <c r="I742" s="11"/>
      <c r="J742" s="11"/>
      <c r="K742" s="11"/>
      <c r="L742" s="11"/>
      <c r="M742" s="11"/>
      <c r="N742" s="11"/>
      <c r="O742" s="11"/>
      <c r="P742" s="11"/>
      <c r="Q742" s="11"/>
      <c r="R742" s="11"/>
      <c r="S742" s="11"/>
      <c r="T742" s="11"/>
      <c r="U742" s="11"/>
      <c r="V742" s="11"/>
      <c r="W742" s="11"/>
      <c r="X742" s="11"/>
      <c r="Y742" s="11"/>
      <c r="Z742" s="11"/>
    </row>
    <row r="743" ht="12.75" customHeight="1">
      <c r="A743" s="13"/>
      <c r="B743" s="13"/>
      <c r="C743" s="13"/>
      <c r="D743" s="454"/>
      <c r="E743" s="455"/>
      <c r="F743" s="456"/>
      <c r="G743" s="95"/>
      <c r="H743" s="457"/>
      <c r="I743" s="11"/>
      <c r="J743" s="11"/>
      <c r="K743" s="11"/>
      <c r="L743" s="11"/>
      <c r="M743" s="11"/>
      <c r="N743" s="11"/>
      <c r="O743" s="11"/>
      <c r="P743" s="11"/>
      <c r="Q743" s="11"/>
      <c r="R743" s="11"/>
      <c r="S743" s="11"/>
      <c r="T743" s="11"/>
      <c r="U743" s="11"/>
      <c r="V743" s="11"/>
      <c r="W743" s="11"/>
      <c r="X743" s="11"/>
      <c r="Y743" s="11"/>
      <c r="Z743" s="11"/>
    </row>
    <row r="744" ht="12.75" customHeight="1">
      <c r="A744" s="13"/>
      <c r="B744" s="13"/>
      <c r="C744" s="13"/>
      <c r="D744" s="454"/>
      <c r="E744" s="455"/>
      <c r="F744" s="456"/>
      <c r="G744" s="95"/>
      <c r="H744" s="457"/>
      <c r="I744" s="11"/>
      <c r="J744" s="11"/>
      <c r="K744" s="11"/>
      <c r="L744" s="11"/>
      <c r="M744" s="11"/>
      <c r="N744" s="11"/>
      <c r="O744" s="11"/>
      <c r="P744" s="11"/>
      <c r="Q744" s="11"/>
      <c r="R744" s="11"/>
      <c r="S744" s="11"/>
      <c r="T744" s="11"/>
      <c r="U744" s="11"/>
      <c r="V744" s="11"/>
      <c r="W744" s="11"/>
      <c r="X744" s="11"/>
      <c r="Y744" s="11"/>
      <c r="Z744" s="11"/>
    </row>
    <row r="745" ht="12.75" customHeight="1">
      <c r="A745" s="13"/>
      <c r="B745" s="13"/>
      <c r="C745" s="13"/>
      <c r="D745" s="454"/>
      <c r="E745" s="455"/>
      <c r="F745" s="456"/>
      <c r="G745" s="95"/>
      <c r="H745" s="457"/>
      <c r="I745" s="11"/>
      <c r="J745" s="11"/>
      <c r="K745" s="11"/>
      <c r="L745" s="11"/>
      <c r="M745" s="11"/>
      <c r="N745" s="11"/>
      <c r="O745" s="11"/>
      <c r="P745" s="11"/>
      <c r="Q745" s="11"/>
      <c r="R745" s="11"/>
      <c r="S745" s="11"/>
      <c r="T745" s="11"/>
      <c r="U745" s="11"/>
      <c r="V745" s="11"/>
      <c r="W745" s="11"/>
      <c r="X745" s="11"/>
      <c r="Y745" s="11"/>
      <c r="Z745" s="11"/>
    </row>
    <row r="746" ht="12.75" customHeight="1">
      <c r="A746" s="13"/>
      <c r="B746" s="13"/>
      <c r="C746" s="13"/>
      <c r="D746" s="454"/>
      <c r="E746" s="455"/>
      <c r="F746" s="456"/>
      <c r="G746" s="95"/>
      <c r="H746" s="457"/>
      <c r="I746" s="11"/>
      <c r="J746" s="11"/>
      <c r="K746" s="11"/>
      <c r="L746" s="11"/>
      <c r="M746" s="11"/>
      <c r="N746" s="11"/>
      <c r="O746" s="11"/>
      <c r="P746" s="11"/>
      <c r="Q746" s="11"/>
      <c r="R746" s="11"/>
      <c r="S746" s="11"/>
      <c r="T746" s="11"/>
      <c r="U746" s="11"/>
      <c r="V746" s="11"/>
      <c r="W746" s="11"/>
      <c r="X746" s="11"/>
      <c r="Y746" s="11"/>
      <c r="Z746" s="11"/>
    </row>
    <row r="747" ht="12.75" customHeight="1">
      <c r="A747" s="13"/>
      <c r="B747" s="13"/>
      <c r="C747" s="13"/>
      <c r="D747" s="454"/>
      <c r="E747" s="455"/>
      <c r="F747" s="456"/>
      <c r="G747" s="95"/>
      <c r="H747" s="457"/>
      <c r="I747" s="11"/>
      <c r="J747" s="11"/>
      <c r="K747" s="11"/>
      <c r="L747" s="11"/>
      <c r="M747" s="11"/>
      <c r="N747" s="11"/>
      <c r="O747" s="11"/>
      <c r="P747" s="11"/>
      <c r="Q747" s="11"/>
      <c r="R747" s="11"/>
      <c r="S747" s="11"/>
      <c r="T747" s="11"/>
      <c r="U747" s="11"/>
      <c r="V747" s="11"/>
      <c r="W747" s="11"/>
      <c r="X747" s="11"/>
      <c r="Y747" s="11"/>
      <c r="Z747" s="11"/>
    </row>
    <row r="748" ht="12.75" customHeight="1">
      <c r="A748" s="13"/>
      <c r="B748" s="13"/>
      <c r="C748" s="13"/>
      <c r="D748" s="454"/>
      <c r="E748" s="455"/>
      <c r="F748" s="456"/>
      <c r="G748" s="95"/>
      <c r="H748" s="457"/>
      <c r="I748" s="11"/>
      <c r="J748" s="11"/>
      <c r="K748" s="11"/>
      <c r="L748" s="11"/>
      <c r="M748" s="11"/>
      <c r="N748" s="11"/>
      <c r="O748" s="11"/>
      <c r="P748" s="11"/>
      <c r="Q748" s="11"/>
      <c r="R748" s="11"/>
      <c r="S748" s="11"/>
      <c r="T748" s="11"/>
      <c r="U748" s="11"/>
      <c r="V748" s="11"/>
      <c r="W748" s="11"/>
      <c r="X748" s="11"/>
      <c r="Y748" s="11"/>
      <c r="Z748" s="11"/>
    </row>
    <row r="749" ht="12.75" customHeight="1">
      <c r="A749" s="13"/>
      <c r="B749" s="13"/>
      <c r="C749" s="13"/>
      <c r="D749" s="454"/>
      <c r="E749" s="455"/>
      <c r="F749" s="456"/>
      <c r="G749" s="95"/>
      <c r="H749" s="457"/>
      <c r="I749" s="11"/>
      <c r="J749" s="11"/>
      <c r="K749" s="11"/>
      <c r="L749" s="11"/>
      <c r="M749" s="11"/>
      <c r="N749" s="11"/>
      <c r="O749" s="11"/>
      <c r="P749" s="11"/>
      <c r="Q749" s="11"/>
      <c r="R749" s="11"/>
      <c r="S749" s="11"/>
      <c r="T749" s="11"/>
      <c r="U749" s="11"/>
      <c r="V749" s="11"/>
      <c r="W749" s="11"/>
      <c r="X749" s="11"/>
      <c r="Y749" s="11"/>
      <c r="Z749" s="11"/>
    </row>
    <row r="750" ht="12.75" customHeight="1">
      <c r="A750" s="13"/>
      <c r="B750" s="13"/>
      <c r="C750" s="13"/>
      <c r="D750" s="454"/>
      <c r="E750" s="455"/>
      <c r="F750" s="456"/>
      <c r="G750" s="95"/>
      <c r="H750" s="457"/>
      <c r="I750" s="11"/>
      <c r="J750" s="11"/>
      <c r="K750" s="11"/>
      <c r="L750" s="11"/>
      <c r="M750" s="11"/>
      <c r="N750" s="11"/>
      <c r="O750" s="11"/>
      <c r="P750" s="11"/>
      <c r="Q750" s="11"/>
      <c r="R750" s="11"/>
      <c r="S750" s="11"/>
      <c r="T750" s="11"/>
      <c r="U750" s="11"/>
      <c r="V750" s="11"/>
      <c r="W750" s="11"/>
      <c r="X750" s="11"/>
      <c r="Y750" s="11"/>
      <c r="Z750" s="11"/>
    </row>
    <row r="751" ht="12.75" customHeight="1">
      <c r="A751" s="13"/>
      <c r="B751" s="13"/>
      <c r="C751" s="13"/>
      <c r="D751" s="454"/>
      <c r="E751" s="455"/>
      <c r="F751" s="456"/>
      <c r="G751" s="95"/>
      <c r="H751" s="457"/>
      <c r="I751" s="11"/>
      <c r="J751" s="11"/>
      <c r="K751" s="11"/>
      <c r="L751" s="11"/>
      <c r="M751" s="11"/>
      <c r="N751" s="11"/>
      <c r="O751" s="11"/>
      <c r="P751" s="11"/>
      <c r="Q751" s="11"/>
      <c r="R751" s="11"/>
      <c r="S751" s="11"/>
      <c r="T751" s="11"/>
      <c r="U751" s="11"/>
      <c r="V751" s="11"/>
      <c r="W751" s="11"/>
      <c r="X751" s="11"/>
      <c r="Y751" s="11"/>
      <c r="Z751" s="11"/>
    </row>
    <row r="752" ht="12.75" customHeight="1">
      <c r="A752" s="13"/>
      <c r="B752" s="13"/>
      <c r="C752" s="13"/>
      <c r="D752" s="454"/>
      <c r="E752" s="455"/>
      <c r="F752" s="456"/>
      <c r="G752" s="95"/>
      <c r="H752" s="457"/>
      <c r="I752" s="11"/>
      <c r="J752" s="11"/>
      <c r="K752" s="11"/>
      <c r="L752" s="11"/>
      <c r="M752" s="11"/>
      <c r="N752" s="11"/>
      <c r="O752" s="11"/>
      <c r="P752" s="11"/>
      <c r="Q752" s="11"/>
      <c r="R752" s="11"/>
      <c r="S752" s="11"/>
      <c r="T752" s="11"/>
      <c r="U752" s="11"/>
      <c r="V752" s="11"/>
      <c r="W752" s="11"/>
      <c r="X752" s="11"/>
      <c r="Y752" s="11"/>
      <c r="Z752" s="11"/>
    </row>
    <row r="753" ht="12.75" customHeight="1">
      <c r="A753" s="13"/>
      <c r="B753" s="13"/>
      <c r="C753" s="13"/>
      <c r="D753" s="454"/>
      <c r="E753" s="455"/>
      <c r="F753" s="456"/>
      <c r="G753" s="95"/>
      <c r="H753" s="457"/>
      <c r="I753" s="11"/>
      <c r="J753" s="11"/>
      <c r="K753" s="11"/>
      <c r="L753" s="11"/>
      <c r="M753" s="11"/>
      <c r="N753" s="11"/>
      <c r="O753" s="11"/>
      <c r="P753" s="11"/>
      <c r="Q753" s="11"/>
      <c r="R753" s="11"/>
      <c r="S753" s="11"/>
      <c r="T753" s="11"/>
      <c r="U753" s="11"/>
      <c r="V753" s="11"/>
      <c r="W753" s="11"/>
      <c r="X753" s="11"/>
      <c r="Y753" s="11"/>
      <c r="Z753" s="11"/>
    </row>
    <row r="754" ht="12.75" customHeight="1">
      <c r="A754" s="13"/>
      <c r="B754" s="13"/>
      <c r="C754" s="13"/>
      <c r="D754" s="454"/>
      <c r="E754" s="455"/>
      <c r="F754" s="456"/>
      <c r="G754" s="95"/>
      <c r="H754" s="457"/>
      <c r="I754" s="11"/>
      <c r="J754" s="11"/>
      <c r="K754" s="11"/>
      <c r="L754" s="11"/>
      <c r="M754" s="11"/>
      <c r="N754" s="11"/>
      <c r="O754" s="11"/>
      <c r="P754" s="11"/>
      <c r="Q754" s="11"/>
      <c r="R754" s="11"/>
      <c r="S754" s="11"/>
      <c r="T754" s="11"/>
      <c r="U754" s="11"/>
      <c r="V754" s="11"/>
      <c r="W754" s="11"/>
      <c r="X754" s="11"/>
      <c r="Y754" s="11"/>
      <c r="Z754" s="11"/>
    </row>
    <row r="755" ht="12.75" customHeight="1">
      <c r="A755" s="13"/>
      <c r="B755" s="13"/>
      <c r="C755" s="13"/>
      <c r="D755" s="454"/>
      <c r="E755" s="455"/>
      <c r="F755" s="456"/>
      <c r="G755" s="95"/>
      <c r="H755" s="457"/>
      <c r="I755" s="11"/>
      <c r="J755" s="11"/>
      <c r="K755" s="11"/>
      <c r="L755" s="11"/>
      <c r="M755" s="11"/>
      <c r="N755" s="11"/>
      <c r="O755" s="11"/>
      <c r="P755" s="11"/>
      <c r="Q755" s="11"/>
      <c r="R755" s="11"/>
      <c r="S755" s="11"/>
      <c r="T755" s="11"/>
      <c r="U755" s="11"/>
      <c r="V755" s="11"/>
      <c r="W755" s="11"/>
      <c r="X755" s="11"/>
      <c r="Y755" s="11"/>
      <c r="Z755" s="11"/>
    </row>
    <row r="756" ht="12.75" customHeight="1">
      <c r="A756" s="13"/>
      <c r="B756" s="13"/>
      <c r="C756" s="13"/>
      <c r="D756" s="454"/>
      <c r="E756" s="455"/>
      <c r="F756" s="456"/>
      <c r="G756" s="95"/>
      <c r="H756" s="457"/>
      <c r="I756" s="11"/>
      <c r="J756" s="11"/>
      <c r="K756" s="11"/>
      <c r="L756" s="11"/>
      <c r="M756" s="11"/>
      <c r="N756" s="11"/>
      <c r="O756" s="11"/>
      <c r="P756" s="11"/>
      <c r="Q756" s="11"/>
      <c r="R756" s="11"/>
      <c r="S756" s="11"/>
      <c r="T756" s="11"/>
      <c r="U756" s="11"/>
      <c r="V756" s="11"/>
      <c r="W756" s="11"/>
      <c r="X756" s="11"/>
      <c r="Y756" s="11"/>
      <c r="Z756" s="11"/>
    </row>
    <row r="757" ht="12.75" customHeight="1">
      <c r="A757" s="13"/>
      <c r="B757" s="13"/>
      <c r="C757" s="13"/>
      <c r="D757" s="454"/>
      <c r="E757" s="455"/>
      <c r="F757" s="456"/>
      <c r="G757" s="95"/>
      <c r="H757" s="457"/>
      <c r="I757" s="11"/>
      <c r="J757" s="11"/>
      <c r="K757" s="11"/>
      <c r="L757" s="11"/>
      <c r="M757" s="11"/>
      <c r="N757" s="11"/>
      <c r="O757" s="11"/>
      <c r="P757" s="11"/>
      <c r="Q757" s="11"/>
      <c r="R757" s="11"/>
      <c r="S757" s="11"/>
      <c r="T757" s="11"/>
      <c r="U757" s="11"/>
      <c r="V757" s="11"/>
      <c r="W757" s="11"/>
      <c r="X757" s="11"/>
      <c r="Y757" s="11"/>
      <c r="Z757" s="11"/>
    </row>
    <row r="758" ht="12.75" customHeight="1">
      <c r="A758" s="13"/>
      <c r="B758" s="13"/>
      <c r="C758" s="13"/>
      <c r="D758" s="454"/>
      <c r="E758" s="455"/>
      <c r="F758" s="456"/>
      <c r="G758" s="95"/>
      <c r="H758" s="457"/>
      <c r="I758" s="11"/>
      <c r="J758" s="11"/>
      <c r="K758" s="11"/>
      <c r="L758" s="11"/>
      <c r="M758" s="11"/>
      <c r="N758" s="11"/>
      <c r="O758" s="11"/>
      <c r="P758" s="11"/>
      <c r="Q758" s="11"/>
      <c r="R758" s="11"/>
      <c r="S758" s="11"/>
      <c r="T758" s="11"/>
      <c r="U758" s="11"/>
      <c r="V758" s="11"/>
      <c r="W758" s="11"/>
      <c r="X758" s="11"/>
      <c r="Y758" s="11"/>
      <c r="Z758" s="11"/>
    </row>
    <row r="759" ht="12.75" customHeight="1">
      <c r="A759" s="13"/>
      <c r="B759" s="13"/>
      <c r="C759" s="13"/>
      <c r="D759" s="454"/>
      <c r="E759" s="455"/>
      <c r="F759" s="456"/>
      <c r="G759" s="95"/>
      <c r="H759" s="457"/>
      <c r="I759" s="11"/>
      <c r="J759" s="11"/>
      <c r="K759" s="11"/>
      <c r="L759" s="11"/>
      <c r="M759" s="11"/>
      <c r="N759" s="11"/>
      <c r="O759" s="11"/>
      <c r="P759" s="11"/>
      <c r="Q759" s="11"/>
      <c r="R759" s="11"/>
      <c r="S759" s="11"/>
      <c r="T759" s="11"/>
      <c r="U759" s="11"/>
      <c r="V759" s="11"/>
      <c r="W759" s="11"/>
      <c r="X759" s="11"/>
      <c r="Y759" s="11"/>
      <c r="Z759" s="11"/>
    </row>
    <row r="760" ht="12.75" customHeight="1">
      <c r="A760" s="13"/>
      <c r="B760" s="13"/>
      <c r="C760" s="13"/>
      <c r="D760" s="454"/>
      <c r="E760" s="455"/>
      <c r="F760" s="456"/>
      <c r="G760" s="95"/>
      <c r="H760" s="457"/>
      <c r="I760" s="11"/>
      <c r="J760" s="11"/>
      <c r="K760" s="11"/>
      <c r="L760" s="11"/>
      <c r="M760" s="11"/>
      <c r="N760" s="11"/>
      <c r="O760" s="11"/>
      <c r="P760" s="11"/>
      <c r="Q760" s="11"/>
      <c r="R760" s="11"/>
      <c r="S760" s="11"/>
      <c r="T760" s="11"/>
      <c r="U760" s="11"/>
      <c r="V760" s="11"/>
      <c r="W760" s="11"/>
      <c r="X760" s="11"/>
      <c r="Y760" s="11"/>
      <c r="Z760" s="11"/>
    </row>
    <row r="761" ht="12.75" customHeight="1">
      <c r="A761" s="13"/>
      <c r="B761" s="13"/>
      <c r="C761" s="13"/>
      <c r="D761" s="454"/>
      <c r="E761" s="455"/>
      <c r="F761" s="456"/>
      <c r="G761" s="95"/>
      <c r="H761" s="457"/>
      <c r="I761" s="11"/>
      <c r="J761" s="11"/>
      <c r="K761" s="11"/>
      <c r="L761" s="11"/>
      <c r="M761" s="11"/>
      <c r="N761" s="11"/>
      <c r="O761" s="11"/>
      <c r="P761" s="11"/>
      <c r="Q761" s="11"/>
      <c r="R761" s="11"/>
      <c r="S761" s="11"/>
      <c r="T761" s="11"/>
      <c r="U761" s="11"/>
      <c r="V761" s="11"/>
      <c r="W761" s="11"/>
      <c r="X761" s="11"/>
      <c r="Y761" s="11"/>
      <c r="Z761" s="11"/>
    </row>
    <row r="762" ht="12.75" customHeight="1">
      <c r="A762" s="13"/>
      <c r="B762" s="13"/>
      <c r="C762" s="13"/>
      <c r="D762" s="454"/>
      <c r="E762" s="455"/>
      <c r="F762" s="456"/>
      <c r="G762" s="95"/>
      <c r="H762" s="457"/>
      <c r="I762" s="11"/>
      <c r="J762" s="11"/>
      <c r="K762" s="11"/>
      <c r="L762" s="11"/>
      <c r="M762" s="11"/>
      <c r="N762" s="11"/>
      <c r="O762" s="11"/>
      <c r="P762" s="11"/>
      <c r="Q762" s="11"/>
      <c r="R762" s="11"/>
      <c r="S762" s="11"/>
      <c r="T762" s="11"/>
      <c r="U762" s="11"/>
      <c r="V762" s="11"/>
      <c r="W762" s="11"/>
      <c r="X762" s="11"/>
      <c r="Y762" s="11"/>
      <c r="Z762" s="11"/>
    </row>
    <row r="763" ht="12.75" customHeight="1">
      <c r="A763" s="13"/>
      <c r="B763" s="13"/>
      <c r="C763" s="13"/>
      <c r="D763" s="454"/>
      <c r="E763" s="455"/>
      <c r="F763" s="456"/>
      <c r="G763" s="95"/>
      <c r="H763" s="457"/>
      <c r="I763" s="11"/>
      <c r="J763" s="11"/>
      <c r="K763" s="11"/>
      <c r="L763" s="11"/>
      <c r="M763" s="11"/>
      <c r="N763" s="11"/>
      <c r="O763" s="11"/>
      <c r="P763" s="11"/>
      <c r="Q763" s="11"/>
      <c r="R763" s="11"/>
      <c r="S763" s="11"/>
      <c r="T763" s="11"/>
      <c r="U763" s="11"/>
      <c r="V763" s="11"/>
      <c r="W763" s="11"/>
      <c r="X763" s="11"/>
      <c r="Y763" s="11"/>
      <c r="Z763" s="11"/>
    </row>
    <row r="764" ht="12.75" customHeight="1">
      <c r="A764" s="13"/>
      <c r="B764" s="13"/>
      <c r="C764" s="13"/>
      <c r="D764" s="454"/>
      <c r="E764" s="455"/>
      <c r="F764" s="456"/>
      <c r="G764" s="95"/>
      <c r="H764" s="457"/>
      <c r="I764" s="11"/>
      <c r="J764" s="11"/>
      <c r="K764" s="11"/>
      <c r="L764" s="11"/>
      <c r="M764" s="11"/>
      <c r="N764" s="11"/>
      <c r="O764" s="11"/>
      <c r="P764" s="11"/>
      <c r="Q764" s="11"/>
      <c r="R764" s="11"/>
      <c r="S764" s="11"/>
      <c r="T764" s="11"/>
      <c r="U764" s="11"/>
      <c r="V764" s="11"/>
      <c r="W764" s="11"/>
      <c r="X764" s="11"/>
      <c r="Y764" s="11"/>
      <c r="Z764" s="11"/>
    </row>
    <row r="765" ht="12.75" customHeight="1">
      <c r="A765" s="13"/>
      <c r="B765" s="13"/>
      <c r="C765" s="13"/>
      <c r="D765" s="454"/>
      <c r="E765" s="455"/>
      <c r="F765" s="456"/>
      <c r="G765" s="95"/>
      <c r="H765" s="457"/>
      <c r="I765" s="11"/>
      <c r="J765" s="11"/>
      <c r="K765" s="11"/>
      <c r="L765" s="11"/>
      <c r="M765" s="11"/>
      <c r="N765" s="11"/>
      <c r="O765" s="11"/>
      <c r="P765" s="11"/>
      <c r="Q765" s="11"/>
      <c r="R765" s="11"/>
      <c r="S765" s="11"/>
      <c r="T765" s="11"/>
      <c r="U765" s="11"/>
      <c r="V765" s="11"/>
      <c r="W765" s="11"/>
      <c r="X765" s="11"/>
      <c r="Y765" s="11"/>
      <c r="Z765" s="11"/>
    </row>
    <row r="766" ht="12.75" customHeight="1">
      <c r="A766" s="13"/>
      <c r="B766" s="13"/>
      <c r="C766" s="13"/>
      <c r="D766" s="454"/>
      <c r="E766" s="455"/>
      <c r="F766" s="456"/>
      <c r="G766" s="95"/>
      <c r="H766" s="457"/>
      <c r="I766" s="11"/>
      <c r="J766" s="11"/>
      <c r="K766" s="11"/>
      <c r="L766" s="11"/>
      <c r="M766" s="11"/>
      <c r="N766" s="11"/>
      <c r="O766" s="11"/>
      <c r="P766" s="11"/>
      <c r="Q766" s="11"/>
      <c r="R766" s="11"/>
      <c r="S766" s="11"/>
      <c r="T766" s="11"/>
      <c r="U766" s="11"/>
      <c r="V766" s="11"/>
      <c r="W766" s="11"/>
      <c r="X766" s="11"/>
      <c r="Y766" s="11"/>
      <c r="Z766" s="11"/>
    </row>
    <row r="767" ht="12.75" customHeight="1">
      <c r="A767" s="13"/>
      <c r="B767" s="13"/>
      <c r="C767" s="13"/>
      <c r="D767" s="454"/>
      <c r="E767" s="455"/>
      <c r="F767" s="456"/>
      <c r="G767" s="95"/>
      <c r="H767" s="457"/>
      <c r="I767" s="11"/>
      <c r="J767" s="11"/>
      <c r="K767" s="11"/>
      <c r="L767" s="11"/>
      <c r="M767" s="11"/>
      <c r="N767" s="11"/>
      <c r="O767" s="11"/>
      <c r="P767" s="11"/>
      <c r="Q767" s="11"/>
      <c r="R767" s="11"/>
      <c r="S767" s="11"/>
      <c r="T767" s="11"/>
      <c r="U767" s="11"/>
      <c r="V767" s="11"/>
      <c r="W767" s="11"/>
      <c r="X767" s="11"/>
      <c r="Y767" s="11"/>
      <c r="Z767" s="11"/>
    </row>
    <row r="768" ht="12.75" customHeight="1">
      <c r="A768" s="13"/>
      <c r="B768" s="13"/>
      <c r="C768" s="13"/>
      <c r="D768" s="454"/>
      <c r="E768" s="455"/>
      <c r="F768" s="456"/>
      <c r="G768" s="95"/>
      <c r="H768" s="457"/>
      <c r="I768" s="11"/>
      <c r="J768" s="11"/>
      <c r="K768" s="11"/>
      <c r="L768" s="11"/>
      <c r="M768" s="11"/>
      <c r="N768" s="11"/>
      <c r="O768" s="11"/>
      <c r="P768" s="11"/>
      <c r="Q768" s="11"/>
      <c r="R768" s="11"/>
      <c r="S768" s="11"/>
      <c r="T768" s="11"/>
      <c r="U768" s="11"/>
      <c r="V768" s="11"/>
      <c r="W768" s="11"/>
      <c r="X768" s="11"/>
      <c r="Y768" s="11"/>
      <c r="Z768" s="11"/>
    </row>
    <row r="769" ht="12.75" customHeight="1">
      <c r="A769" s="13"/>
      <c r="B769" s="13"/>
      <c r="C769" s="13"/>
      <c r="D769" s="454"/>
      <c r="E769" s="455"/>
      <c r="F769" s="456"/>
      <c r="G769" s="95"/>
      <c r="H769" s="457"/>
      <c r="I769" s="11"/>
      <c r="J769" s="11"/>
      <c r="K769" s="11"/>
      <c r="L769" s="11"/>
      <c r="M769" s="11"/>
      <c r="N769" s="11"/>
      <c r="O769" s="11"/>
      <c r="P769" s="11"/>
      <c r="Q769" s="11"/>
      <c r="R769" s="11"/>
      <c r="S769" s="11"/>
      <c r="T769" s="11"/>
      <c r="U769" s="11"/>
      <c r="V769" s="11"/>
      <c r="W769" s="11"/>
      <c r="X769" s="11"/>
      <c r="Y769" s="11"/>
      <c r="Z769" s="11"/>
    </row>
    <row r="770" ht="12.75" customHeight="1">
      <c r="A770" s="13"/>
      <c r="B770" s="13"/>
      <c r="C770" s="13"/>
      <c r="D770" s="454"/>
      <c r="E770" s="455"/>
      <c r="F770" s="456"/>
      <c r="G770" s="95"/>
      <c r="H770" s="457"/>
      <c r="I770" s="11"/>
      <c r="J770" s="11"/>
      <c r="K770" s="11"/>
      <c r="L770" s="11"/>
      <c r="M770" s="11"/>
      <c r="N770" s="11"/>
      <c r="O770" s="11"/>
      <c r="P770" s="11"/>
      <c r="Q770" s="11"/>
      <c r="R770" s="11"/>
      <c r="S770" s="11"/>
      <c r="T770" s="11"/>
      <c r="U770" s="11"/>
      <c r="V770" s="11"/>
      <c r="W770" s="11"/>
      <c r="X770" s="11"/>
      <c r="Y770" s="11"/>
      <c r="Z770" s="11"/>
    </row>
    <row r="771" ht="12.75" customHeight="1">
      <c r="A771" s="13"/>
      <c r="B771" s="13"/>
      <c r="C771" s="13"/>
      <c r="D771" s="454"/>
      <c r="E771" s="455"/>
      <c r="F771" s="456"/>
      <c r="G771" s="95"/>
      <c r="H771" s="457"/>
      <c r="I771" s="11"/>
      <c r="J771" s="11"/>
      <c r="K771" s="11"/>
      <c r="L771" s="11"/>
      <c r="M771" s="11"/>
      <c r="N771" s="11"/>
      <c r="O771" s="11"/>
      <c r="P771" s="11"/>
      <c r="Q771" s="11"/>
      <c r="R771" s="11"/>
      <c r="S771" s="11"/>
      <c r="T771" s="11"/>
      <c r="U771" s="11"/>
      <c r="V771" s="11"/>
      <c r="W771" s="11"/>
      <c r="X771" s="11"/>
      <c r="Y771" s="11"/>
      <c r="Z771" s="11"/>
    </row>
    <row r="772" ht="12.75" customHeight="1">
      <c r="A772" s="13"/>
      <c r="B772" s="13"/>
      <c r="C772" s="13"/>
      <c r="D772" s="454"/>
      <c r="E772" s="455"/>
      <c r="F772" s="456"/>
      <c r="G772" s="95"/>
      <c r="H772" s="457"/>
      <c r="I772" s="11"/>
      <c r="J772" s="11"/>
      <c r="K772" s="11"/>
      <c r="L772" s="11"/>
      <c r="M772" s="11"/>
      <c r="N772" s="11"/>
      <c r="O772" s="11"/>
      <c r="P772" s="11"/>
      <c r="Q772" s="11"/>
      <c r="R772" s="11"/>
      <c r="S772" s="11"/>
      <c r="T772" s="11"/>
      <c r="U772" s="11"/>
      <c r="V772" s="11"/>
      <c r="W772" s="11"/>
      <c r="X772" s="11"/>
      <c r="Y772" s="11"/>
      <c r="Z772" s="11"/>
    </row>
    <row r="773" ht="12.75" customHeight="1">
      <c r="A773" s="13"/>
      <c r="B773" s="13"/>
      <c r="C773" s="13"/>
      <c r="D773" s="454"/>
      <c r="E773" s="455"/>
      <c r="F773" s="456"/>
      <c r="G773" s="95"/>
      <c r="H773" s="457"/>
      <c r="I773" s="11"/>
      <c r="J773" s="11"/>
      <c r="K773" s="11"/>
      <c r="L773" s="11"/>
      <c r="M773" s="11"/>
      <c r="N773" s="11"/>
      <c r="O773" s="11"/>
      <c r="P773" s="11"/>
      <c r="Q773" s="11"/>
      <c r="R773" s="11"/>
      <c r="S773" s="11"/>
      <c r="T773" s="11"/>
      <c r="U773" s="11"/>
      <c r="V773" s="11"/>
      <c r="W773" s="11"/>
      <c r="X773" s="11"/>
      <c r="Y773" s="11"/>
      <c r="Z773" s="11"/>
    </row>
    <row r="774" ht="12.75" customHeight="1">
      <c r="A774" s="13"/>
      <c r="B774" s="13"/>
      <c r="C774" s="13"/>
      <c r="D774" s="454"/>
      <c r="E774" s="455"/>
      <c r="F774" s="456"/>
      <c r="G774" s="95"/>
      <c r="H774" s="457"/>
      <c r="I774" s="11"/>
      <c r="J774" s="11"/>
      <c r="K774" s="11"/>
      <c r="L774" s="11"/>
      <c r="M774" s="11"/>
      <c r="N774" s="11"/>
      <c r="O774" s="11"/>
      <c r="P774" s="11"/>
      <c r="Q774" s="11"/>
      <c r="R774" s="11"/>
      <c r="S774" s="11"/>
      <c r="T774" s="11"/>
      <c r="U774" s="11"/>
      <c r="V774" s="11"/>
      <c r="W774" s="11"/>
      <c r="X774" s="11"/>
      <c r="Y774" s="11"/>
      <c r="Z774" s="11"/>
    </row>
    <row r="775" ht="12.75" customHeight="1">
      <c r="A775" s="13"/>
      <c r="B775" s="13"/>
      <c r="C775" s="13"/>
      <c r="D775" s="454"/>
      <c r="E775" s="455"/>
      <c r="F775" s="456"/>
      <c r="G775" s="95"/>
      <c r="H775" s="457"/>
      <c r="I775" s="11"/>
      <c r="J775" s="11"/>
      <c r="K775" s="11"/>
      <c r="L775" s="11"/>
      <c r="M775" s="11"/>
      <c r="N775" s="11"/>
      <c r="O775" s="11"/>
      <c r="P775" s="11"/>
      <c r="Q775" s="11"/>
      <c r="R775" s="11"/>
      <c r="S775" s="11"/>
      <c r="T775" s="11"/>
      <c r="U775" s="11"/>
      <c r="V775" s="11"/>
      <c r="W775" s="11"/>
      <c r="X775" s="11"/>
      <c r="Y775" s="11"/>
      <c r="Z775" s="11"/>
    </row>
    <row r="776" ht="12.75" customHeight="1">
      <c r="A776" s="13"/>
      <c r="B776" s="13"/>
      <c r="C776" s="13"/>
      <c r="D776" s="454"/>
      <c r="E776" s="455"/>
      <c r="F776" s="456"/>
      <c r="G776" s="95"/>
      <c r="H776" s="457"/>
      <c r="I776" s="11"/>
      <c r="J776" s="11"/>
      <c r="K776" s="11"/>
      <c r="L776" s="11"/>
      <c r="M776" s="11"/>
      <c r="N776" s="11"/>
      <c r="O776" s="11"/>
      <c r="P776" s="11"/>
      <c r="Q776" s="11"/>
      <c r="R776" s="11"/>
      <c r="S776" s="11"/>
      <c r="T776" s="11"/>
      <c r="U776" s="11"/>
      <c r="V776" s="11"/>
      <c r="W776" s="11"/>
      <c r="X776" s="11"/>
      <c r="Y776" s="11"/>
      <c r="Z776" s="11"/>
    </row>
    <row r="777" ht="12.75" customHeight="1">
      <c r="A777" s="13"/>
      <c r="B777" s="13"/>
      <c r="C777" s="13"/>
      <c r="D777" s="454"/>
      <c r="E777" s="455"/>
      <c r="F777" s="456"/>
      <c r="G777" s="95"/>
      <c r="H777" s="457"/>
      <c r="I777" s="11"/>
      <c r="J777" s="11"/>
      <c r="K777" s="11"/>
      <c r="L777" s="11"/>
      <c r="M777" s="11"/>
      <c r="N777" s="11"/>
      <c r="O777" s="11"/>
      <c r="P777" s="11"/>
      <c r="Q777" s="11"/>
      <c r="R777" s="11"/>
      <c r="S777" s="11"/>
      <c r="T777" s="11"/>
      <c r="U777" s="11"/>
      <c r="V777" s="11"/>
      <c r="W777" s="11"/>
      <c r="X777" s="11"/>
      <c r="Y777" s="11"/>
      <c r="Z777" s="11"/>
    </row>
    <row r="778" ht="12.75" customHeight="1">
      <c r="A778" s="13"/>
      <c r="B778" s="13"/>
      <c r="C778" s="13"/>
      <c r="D778" s="454"/>
      <c r="E778" s="455"/>
      <c r="F778" s="456"/>
      <c r="G778" s="95"/>
      <c r="H778" s="457"/>
      <c r="I778" s="11"/>
      <c r="J778" s="11"/>
      <c r="K778" s="11"/>
      <c r="L778" s="11"/>
      <c r="M778" s="11"/>
      <c r="N778" s="11"/>
      <c r="O778" s="11"/>
      <c r="P778" s="11"/>
      <c r="Q778" s="11"/>
      <c r="R778" s="11"/>
      <c r="S778" s="11"/>
      <c r="T778" s="11"/>
      <c r="U778" s="11"/>
      <c r="V778" s="11"/>
      <c r="W778" s="11"/>
      <c r="X778" s="11"/>
      <c r="Y778" s="11"/>
      <c r="Z778" s="11"/>
    </row>
    <row r="779" ht="12.75" customHeight="1">
      <c r="A779" s="13"/>
      <c r="B779" s="13"/>
      <c r="C779" s="13"/>
      <c r="D779" s="454"/>
      <c r="E779" s="455"/>
      <c r="F779" s="456"/>
      <c r="G779" s="95"/>
      <c r="H779" s="457"/>
      <c r="I779" s="11"/>
      <c r="J779" s="11"/>
      <c r="K779" s="11"/>
      <c r="L779" s="11"/>
      <c r="M779" s="11"/>
      <c r="N779" s="11"/>
      <c r="O779" s="11"/>
      <c r="P779" s="11"/>
      <c r="Q779" s="11"/>
      <c r="R779" s="11"/>
      <c r="S779" s="11"/>
      <c r="T779" s="11"/>
      <c r="U779" s="11"/>
      <c r="V779" s="11"/>
      <c r="W779" s="11"/>
      <c r="X779" s="11"/>
      <c r="Y779" s="11"/>
      <c r="Z779" s="11"/>
    </row>
    <row r="780" ht="12.75" customHeight="1">
      <c r="A780" s="13"/>
      <c r="B780" s="13"/>
      <c r="C780" s="13"/>
      <c r="D780" s="454"/>
      <c r="E780" s="455"/>
      <c r="F780" s="456"/>
      <c r="G780" s="95"/>
      <c r="H780" s="457"/>
      <c r="I780" s="11"/>
      <c r="J780" s="11"/>
      <c r="K780" s="11"/>
      <c r="L780" s="11"/>
      <c r="M780" s="11"/>
      <c r="N780" s="11"/>
      <c r="O780" s="11"/>
      <c r="P780" s="11"/>
      <c r="Q780" s="11"/>
      <c r="R780" s="11"/>
      <c r="S780" s="11"/>
      <c r="T780" s="11"/>
      <c r="U780" s="11"/>
      <c r="V780" s="11"/>
      <c r="W780" s="11"/>
      <c r="X780" s="11"/>
      <c r="Y780" s="11"/>
      <c r="Z780" s="11"/>
    </row>
    <row r="781" ht="12.75" customHeight="1">
      <c r="A781" s="13"/>
      <c r="B781" s="13"/>
      <c r="C781" s="13"/>
      <c r="D781" s="454"/>
      <c r="E781" s="455"/>
      <c r="F781" s="456"/>
      <c r="G781" s="95"/>
      <c r="H781" s="457"/>
      <c r="I781" s="11"/>
      <c r="J781" s="11"/>
      <c r="K781" s="11"/>
      <c r="L781" s="11"/>
      <c r="M781" s="11"/>
      <c r="N781" s="11"/>
      <c r="O781" s="11"/>
      <c r="P781" s="11"/>
      <c r="Q781" s="11"/>
      <c r="R781" s="11"/>
      <c r="S781" s="11"/>
      <c r="T781" s="11"/>
      <c r="U781" s="11"/>
      <c r="V781" s="11"/>
      <c r="W781" s="11"/>
      <c r="X781" s="11"/>
      <c r="Y781" s="11"/>
      <c r="Z781" s="11"/>
    </row>
    <row r="782" ht="12.75" customHeight="1">
      <c r="A782" s="13"/>
      <c r="B782" s="13"/>
      <c r="C782" s="13"/>
      <c r="D782" s="454"/>
      <c r="E782" s="455"/>
      <c r="F782" s="456"/>
      <c r="G782" s="95"/>
      <c r="H782" s="457"/>
      <c r="I782" s="11"/>
      <c r="J782" s="11"/>
      <c r="K782" s="11"/>
      <c r="L782" s="11"/>
      <c r="M782" s="11"/>
      <c r="N782" s="11"/>
      <c r="O782" s="11"/>
      <c r="P782" s="11"/>
      <c r="Q782" s="11"/>
      <c r="R782" s="11"/>
      <c r="S782" s="11"/>
      <c r="T782" s="11"/>
      <c r="U782" s="11"/>
      <c r="V782" s="11"/>
      <c r="W782" s="11"/>
      <c r="X782" s="11"/>
      <c r="Y782" s="11"/>
      <c r="Z782" s="11"/>
    </row>
    <row r="783" ht="12.75" customHeight="1">
      <c r="A783" s="13"/>
      <c r="B783" s="13"/>
      <c r="C783" s="13"/>
      <c r="D783" s="454"/>
      <c r="E783" s="455"/>
      <c r="F783" s="456"/>
      <c r="G783" s="95"/>
      <c r="H783" s="457"/>
      <c r="I783" s="11"/>
      <c r="J783" s="11"/>
      <c r="K783" s="11"/>
      <c r="L783" s="11"/>
      <c r="M783" s="11"/>
      <c r="N783" s="11"/>
      <c r="O783" s="11"/>
      <c r="P783" s="11"/>
      <c r="Q783" s="11"/>
      <c r="R783" s="11"/>
      <c r="S783" s="11"/>
      <c r="T783" s="11"/>
      <c r="U783" s="11"/>
      <c r="V783" s="11"/>
      <c r="W783" s="11"/>
      <c r="X783" s="11"/>
      <c r="Y783" s="11"/>
      <c r="Z783" s="11"/>
    </row>
    <row r="784" ht="12.75" customHeight="1">
      <c r="A784" s="13"/>
      <c r="B784" s="13"/>
      <c r="C784" s="13"/>
      <c r="D784" s="454"/>
      <c r="E784" s="455"/>
      <c r="F784" s="456"/>
      <c r="G784" s="95"/>
      <c r="H784" s="457"/>
      <c r="I784" s="11"/>
      <c r="J784" s="11"/>
      <c r="K784" s="11"/>
      <c r="L784" s="11"/>
      <c r="M784" s="11"/>
      <c r="N784" s="11"/>
      <c r="O784" s="11"/>
      <c r="P784" s="11"/>
      <c r="Q784" s="11"/>
      <c r="R784" s="11"/>
      <c r="S784" s="11"/>
      <c r="T784" s="11"/>
      <c r="U784" s="11"/>
      <c r="V784" s="11"/>
      <c r="W784" s="11"/>
      <c r="X784" s="11"/>
      <c r="Y784" s="11"/>
      <c r="Z784" s="11"/>
    </row>
    <row r="785" ht="12.75" customHeight="1">
      <c r="A785" s="13"/>
      <c r="B785" s="13"/>
      <c r="C785" s="13"/>
      <c r="D785" s="454"/>
      <c r="E785" s="455"/>
      <c r="F785" s="456"/>
      <c r="G785" s="95"/>
      <c r="H785" s="457"/>
      <c r="I785" s="11"/>
      <c r="J785" s="11"/>
      <c r="K785" s="11"/>
      <c r="L785" s="11"/>
      <c r="M785" s="11"/>
      <c r="N785" s="11"/>
      <c r="O785" s="11"/>
      <c r="P785" s="11"/>
      <c r="Q785" s="11"/>
      <c r="R785" s="11"/>
      <c r="S785" s="11"/>
      <c r="T785" s="11"/>
      <c r="U785" s="11"/>
      <c r="V785" s="11"/>
      <c r="W785" s="11"/>
      <c r="X785" s="11"/>
      <c r="Y785" s="11"/>
      <c r="Z785" s="11"/>
    </row>
    <row r="786" ht="12.75" customHeight="1">
      <c r="A786" s="13"/>
      <c r="B786" s="13"/>
      <c r="C786" s="13"/>
      <c r="D786" s="454"/>
      <c r="E786" s="455"/>
      <c r="F786" s="456"/>
      <c r="G786" s="95"/>
      <c r="H786" s="457"/>
      <c r="I786" s="11"/>
      <c r="J786" s="11"/>
      <c r="K786" s="11"/>
      <c r="L786" s="11"/>
      <c r="M786" s="11"/>
      <c r="N786" s="11"/>
      <c r="O786" s="11"/>
      <c r="P786" s="11"/>
      <c r="Q786" s="11"/>
      <c r="R786" s="11"/>
      <c r="S786" s="11"/>
      <c r="T786" s="11"/>
      <c r="U786" s="11"/>
      <c r="V786" s="11"/>
      <c r="W786" s="11"/>
      <c r="X786" s="11"/>
      <c r="Y786" s="11"/>
      <c r="Z786" s="11"/>
    </row>
    <row r="787" ht="12.75" customHeight="1">
      <c r="A787" s="13"/>
      <c r="B787" s="13"/>
      <c r="C787" s="13"/>
      <c r="D787" s="454"/>
      <c r="E787" s="455"/>
      <c r="F787" s="456"/>
      <c r="G787" s="95"/>
      <c r="H787" s="457"/>
      <c r="I787" s="11"/>
      <c r="J787" s="11"/>
      <c r="K787" s="11"/>
      <c r="L787" s="11"/>
      <c r="M787" s="11"/>
      <c r="N787" s="11"/>
      <c r="O787" s="11"/>
      <c r="P787" s="11"/>
      <c r="Q787" s="11"/>
      <c r="R787" s="11"/>
      <c r="S787" s="11"/>
      <c r="T787" s="11"/>
      <c r="U787" s="11"/>
      <c r="V787" s="11"/>
      <c r="W787" s="11"/>
      <c r="X787" s="11"/>
      <c r="Y787" s="11"/>
      <c r="Z787" s="11"/>
    </row>
    <row r="788" ht="12.75" customHeight="1">
      <c r="A788" s="13"/>
      <c r="B788" s="13"/>
      <c r="C788" s="13"/>
      <c r="D788" s="454"/>
      <c r="E788" s="455"/>
      <c r="F788" s="456"/>
      <c r="G788" s="95"/>
      <c r="H788" s="457"/>
      <c r="I788" s="11"/>
      <c r="J788" s="11"/>
      <c r="K788" s="11"/>
      <c r="L788" s="11"/>
      <c r="M788" s="11"/>
      <c r="N788" s="11"/>
      <c r="O788" s="11"/>
      <c r="P788" s="11"/>
      <c r="Q788" s="11"/>
      <c r="R788" s="11"/>
      <c r="S788" s="11"/>
      <c r="T788" s="11"/>
      <c r="U788" s="11"/>
      <c r="V788" s="11"/>
      <c r="W788" s="11"/>
      <c r="X788" s="11"/>
      <c r="Y788" s="11"/>
      <c r="Z788" s="11"/>
    </row>
    <row r="789" ht="12.75" customHeight="1">
      <c r="A789" s="13"/>
      <c r="B789" s="13"/>
      <c r="C789" s="13"/>
      <c r="D789" s="454"/>
      <c r="E789" s="455"/>
      <c r="F789" s="456"/>
      <c r="G789" s="95"/>
      <c r="H789" s="457"/>
      <c r="I789" s="11"/>
      <c r="J789" s="11"/>
      <c r="K789" s="11"/>
      <c r="L789" s="11"/>
      <c r="M789" s="11"/>
      <c r="N789" s="11"/>
      <c r="O789" s="11"/>
      <c r="P789" s="11"/>
      <c r="Q789" s="11"/>
      <c r="R789" s="11"/>
      <c r="S789" s="11"/>
      <c r="T789" s="11"/>
      <c r="U789" s="11"/>
      <c r="V789" s="11"/>
      <c r="W789" s="11"/>
      <c r="X789" s="11"/>
      <c r="Y789" s="11"/>
      <c r="Z789" s="11"/>
    </row>
    <row r="790" ht="12.75" customHeight="1">
      <c r="A790" s="13"/>
      <c r="B790" s="13"/>
      <c r="C790" s="13"/>
      <c r="D790" s="454"/>
      <c r="E790" s="455"/>
      <c r="F790" s="456"/>
      <c r="G790" s="95"/>
      <c r="H790" s="457"/>
      <c r="I790" s="11"/>
      <c r="J790" s="11"/>
      <c r="K790" s="11"/>
      <c r="L790" s="11"/>
      <c r="M790" s="11"/>
      <c r="N790" s="11"/>
      <c r="O790" s="11"/>
      <c r="P790" s="11"/>
      <c r="Q790" s="11"/>
      <c r="R790" s="11"/>
      <c r="S790" s="11"/>
      <c r="T790" s="11"/>
      <c r="U790" s="11"/>
      <c r="V790" s="11"/>
      <c r="W790" s="11"/>
      <c r="X790" s="11"/>
      <c r="Y790" s="11"/>
      <c r="Z790" s="11"/>
    </row>
    <row r="791" ht="12.75" customHeight="1">
      <c r="A791" s="13"/>
      <c r="B791" s="13"/>
      <c r="C791" s="13"/>
      <c r="D791" s="454"/>
      <c r="E791" s="455"/>
      <c r="F791" s="456"/>
      <c r="G791" s="95"/>
      <c r="H791" s="457"/>
      <c r="I791" s="11"/>
      <c r="J791" s="11"/>
      <c r="K791" s="11"/>
      <c r="L791" s="11"/>
      <c r="M791" s="11"/>
      <c r="N791" s="11"/>
      <c r="O791" s="11"/>
      <c r="P791" s="11"/>
      <c r="Q791" s="11"/>
      <c r="R791" s="11"/>
      <c r="S791" s="11"/>
      <c r="T791" s="11"/>
      <c r="U791" s="11"/>
      <c r="V791" s="11"/>
      <c r="W791" s="11"/>
      <c r="X791" s="11"/>
      <c r="Y791" s="11"/>
      <c r="Z791" s="11"/>
    </row>
    <row r="792" ht="12.75" customHeight="1">
      <c r="A792" s="13"/>
      <c r="B792" s="13"/>
      <c r="C792" s="13"/>
      <c r="D792" s="454"/>
      <c r="E792" s="455"/>
      <c r="F792" s="456"/>
      <c r="G792" s="95"/>
      <c r="H792" s="457"/>
      <c r="I792" s="11"/>
      <c r="J792" s="11"/>
      <c r="K792" s="11"/>
      <c r="L792" s="11"/>
      <c r="M792" s="11"/>
      <c r="N792" s="11"/>
      <c r="O792" s="11"/>
      <c r="P792" s="11"/>
      <c r="Q792" s="11"/>
      <c r="R792" s="11"/>
      <c r="S792" s="11"/>
      <c r="T792" s="11"/>
      <c r="U792" s="11"/>
      <c r="V792" s="11"/>
      <c r="W792" s="11"/>
      <c r="X792" s="11"/>
      <c r="Y792" s="11"/>
      <c r="Z792" s="11"/>
    </row>
    <row r="793" ht="12.75" customHeight="1">
      <c r="A793" s="13"/>
      <c r="B793" s="13"/>
      <c r="C793" s="13"/>
      <c r="D793" s="454"/>
      <c r="E793" s="455"/>
      <c r="F793" s="456"/>
      <c r="G793" s="95"/>
      <c r="H793" s="457"/>
      <c r="I793" s="11"/>
      <c r="J793" s="11"/>
      <c r="K793" s="11"/>
      <c r="L793" s="11"/>
      <c r="M793" s="11"/>
      <c r="N793" s="11"/>
      <c r="O793" s="11"/>
      <c r="P793" s="11"/>
      <c r="Q793" s="11"/>
      <c r="R793" s="11"/>
      <c r="S793" s="11"/>
      <c r="T793" s="11"/>
      <c r="U793" s="11"/>
      <c r="V793" s="11"/>
      <c r="W793" s="11"/>
      <c r="X793" s="11"/>
      <c r="Y793" s="11"/>
      <c r="Z793" s="11"/>
    </row>
    <row r="794" ht="12.75" customHeight="1">
      <c r="A794" s="13"/>
      <c r="B794" s="13"/>
      <c r="C794" s="13"/>
      <c r="D794" s="454"/>
      <c r="E794" s="455"/>
      <c r="F794" s="456"/>
      <c r="G794" s="95"/>
      <c r="H794" s="457"/>
      <c r="I794" s="11"/>
      <c r="J794" s="11"/>
      <c r="K794" s="11"/>
      <c r="L794" s="11"/>
      <c r="M794" s="11"/>
      <c r="N794" s="11"/>
      <c r="O794" s="11"/>
      <c r="P794" s="11"/>
      <c r="Q794" s="11"/>
      <c r="R794" s="11"/>
      <c r="S794" s="11"/>
      <c r="T794" s="11"/>
      <c r="U794" s="11"/>
      <c r="V794" s="11"/>
      <c r="W794" s="11"/>
      <c r="X794" s="11"/>
      <c r="Y794" s="11"/>
      <c r="Z794" s="11"/>
    </row>
    <row r="795" ht="12.75" customHeight="1">
      <c r="A795" s="13"/>
      <c r="B795" s="13"/>
      <c r="C795" s="13"/>
      <c r="D795" s="454"/>
      <c r="E795" s="455"/>
      <c r="F795" s="456"/>
      <c r="G795" s="95"/>
      <c r="H795" s="457"/>
      <c r="I795" s="11"/>
      <c r="J795" s="11"/>
      <c r="K795" s="11"/>
      <c r="L795" s="11"/>
      <c r="M795" s="11"/>
      <c r="N795" s="11"/>
      <c r="O795" s="11"/>
      <c r="P795" s="11"/>
      <c r="Q795" s="11"/>
      <c r="R795" s="11"/>
      <c r="S795" s="11"/>
      <c r="T795" s="11"/>
      <c r="U795" s="11"/>
      <c r="V795" s="11"/>
      <c r="W795" s="11"/>
      <c r="X795" s="11"/>
      <c r="Y795" s="11"/>
      <c r="Z795" s="11"/>
    </row>
    <row r="796" ht="12.75" customHeight="1">
      <c r="A796" s="13"/>
      <c r="B796" s="13"/>
      <c r="C796" s="13"/>
      <c r="D796" s="454"/>
      <c r="E796" s="455"/>
      <c r="F796" s="456"/>
      <c r="G796" s="95"/>
      <c r="H796" s="457"/>
      <c r="I796" s="11"/>
      <c r="J796" s="11"/>
      <c r="K796" s="11"/>
      <c r="L796" s="11"/>
      <c r="M796" s="11"/>
      <c r="N796" s="11"/>
      <c r="O796" s="11"/>
      <c r="P796" s="11"/>
      <c r="Q796" s="11"/>
      <c r="R796" s="11"/>
      <c r="S796" s="11"/>
      <c r="T796" s="11"/>
      <c r="U796" s="11"/>
      <c r="V796" s="11"/>
      <c r="W796" s="11"/>
      <c r="X796" s="11"/>
      <c r="Y796" s="11"/>
      <c r="Z796" s="11"/>
    </row>
    <row r="797" ht="12.75" customHeight="1">
      <c r="A797" s="13"/>
      <c r="B797" s="13"/>
      <c r="C797" s="13"/>
      <c r="D797" s="454"/>
      <c r="E797" s="455"/>
      <c r="F797" s="456"/>
      <c r="G797" s="95"/>
      <c r="H797" s="457"/>
      <c r="I797" s="11"/>
      <c r="J797" s="11"/>
      <c r="K797" s="11"/>
      <c r="L797" s="11"/>
      <c r="M797" s="11"/>
      <c r="N797" s="11"/>
      <c r="O797" s="11"/>
      <c r="P797" s="11"/>
      <c r="Q797" s="11"/>
      <c r="R797" s="11"/>
      <c r="S797" s="11"/>
      <c r="T797" s="11"/>
      <c r="U797" s="11"/>
      <c r="V797" s="11"/>
      <c r="W797" s="11"/>
      <c r="X797" s="11"/>
      <c r="Y797" s="11"/>
      <c r="Z797" s="11"/>
    </row>
    <row r="798" ht="12.75" customHeight="1">
      <c r="A798" s="13"/>
      <c r="B798" s="13"/>
      <c r="C798" s="13"/>
      <c r="D798" s="454"/>
      <c r="E798" s="455"/>
      <c r="F798" s="456"/>
      <c r="G798" s="95"/>
      <c r="H798" s="457"/>
      <c r="I798" s="11"/>
      <c r="J798" s="11"/>
      <c r="K798" s="11"/>
      <c r="L798" s="11"/>
      <c r="M798" s="11"/>
      <c r="N798" s="11"/>
      <c r="O798" s="11"/>
      <c r="P798" s="11"/>
      <c r="Q798" s="11"/>
      <c r="R798" s="11"/>
      <c r="S798" s="11"/>
      <c r="T798" s="11"/>
      <c r="U798" s="11"/>
      <c r="V798" s="11"/>
      <c r="W798" s="11"/>
      <c r="X798" s="11"/>
      <c r="Y798" s="11"/>
      <c r="Z798" s="11"/>
    </row>
    <row r="799" ht="12.75" customHeight="1">
      <c r="A799" s="13"/>
      <c r="B799" s="13"/>
      <c r="C799" s="13"/>
      <c r="D799" s="454"/>
      <c r="E799" s="455"/>
      <c r="F799" s="456"/>
      <c r="G799" s="95"/>
      <c r="H799" s="457"/>
      <c r="I799" s="11"/>
      <c r="J799" s="11"/>
      <c r="K799" s="11"/>
      <c r="L799" s="11"/>
      <c r="M799" s="11"/>
      <c r="N799" s="11"/>
      <c r="O799" s="11"/>
      <c r="P799" s="11"/>
      <c r="Q799" s="11"/>
      <c r="R799" s="11"/>
      <c r="S799" s="11"/>
      <c r="T799" s="11"/>
      <c r="U799" s="11"/>
      <c r="V799" s="11"/>
      <c r="W799" s="11"/>
      <c r="X799" s="11"/>
      <c r="Y799" s="11"/>
      <c r="Z799" s="11"/>
    </row>
    <row r="800" ht="12.75" customHeight="1">
      <c r="A800" s="13"/>
      <c r="B800" s="13"/>
      <c r="C800" s="13"/>
      <c r="D800" s="454"/>
      <c r="E800" s="455"/>
      <c r="F800" s="456"/>
      <c r="G800" s="95"/>
      <c r="H800" s="457"/>
      <c r="I800" s="11"/>
      <c r="J800" s="11"/>
      <c r="K800" s="11"/>
      <c r="L800" s="11"/>
      <c r="M800" s="11"/>
      <c r="N800" s="11"/>
      <c r="O800" s="11"/>
      <c r="P800" s="11"/>
      <c r="Q800" s="11"/>
      <c r="R800" s="11"/>
      <c r="S800" s="11"/>
      <c r="T800" s="11"/>
      <c r="U800" s="11"/>
      <c r="V800" s="11"/>
      <c r="W800" s="11"/>
      <c r="X800" s="11"/>
      <c r="Y800" s="11"/>
      <c r="Z800" s="11"/>
    </row>
    <row r="801" ht="12.75" customHeight="1">
      <c r="A801" s="13"/>
      <c r="B801" s="13"/>
      <c r="C801" s="13"/>
      <c r="D801" s="454"/>
      <c r="E801" s="455"/>
      <c r="F801" s="456"/>
      <c r="G801" s="95"/>
      <c r="H801" s="457"/>
      <c r="I801" s="11"/>
      <c r="J801" s="11"/>
      <c r="K801" s="11"/>
      <c r="L801" s="11"/>
      <c r="M801" s="11"/>
      <c r="N801" s="11"/>
      <c r="O801" s="11"/>
      <c r="P801" s="11"/>
      <c r="Q801" s="11"/>
      <c r="R801" s="11"/>
      <c r="S801" s="11"/>
      <c r="T801" s="11"/>
      <c r="U801" s="11"/>
      <c r="V801" s="11"/>
      <c r="W801" s="11"/>
      <c r="X801" s="11"/>
      <c r="Y801" s="11"/>
      <c r="Z801" s="11"/>
    </row>
    <row r="802" ht="12.75" customHeight="1">
      <c r="A802" s="13"/>
      <c r="B802" s="13"/>
      <c r="C802" s="13"/>
      <c r="D802" s="454"/>
      <c r="E802" s="455"/>
      <c r="F802" s="456"/>
      <c r="G802" s="95"/>
      <c r="H802" s="457"/>
      <c r="I802" s="11"/>
      <c r="J802" s="11"/>
      <c r="K802" s="11"/>
      <c r="L802" s="11"/>
      <c r="M802" s="11"/>
      <c r="N802" s="11"/>
      <c r="O802" s="11"/>
      <c r="P802" s="11"/>
      <c r="Q802" s="11"/>
      <c r="R802" s="11"/>
      <c r="S802" s="11"/>
      <c r="T802" s="11"/>
      <c r="U802" s="11"/>
      <c r="V802" s="11"/>
      <c r="W802" s="11"/>
      <c r="X802" s="11"/>
      <c r="Y802" s="11"/>
      <c r="Z802" s="11"/>
    </row>
    <row r="803" ht="12.75" customHeight="1">
      <c r="A803" s="13"/>
      <c r="B803" s="13"/>
      <c r="C803" s="13"/>
      <c r="D803" s="454"/>
      <c r="E803" s="455"/>
      <c r="F803" s="456"/>
      <c r="G803" s="95"/>
      <c r="H803" s="457"/>
      <c r="I803" s="11"/>
      <c r="J803" s="11"/>
      <c r="K803" s="11"/>
      <c r="L803" s="11"/>
      <c r="M803" s="11"/>
      <c r="N803" s="11"/>
      <c r="O803" s="11"/>
      <c r="P803" s="11"/>
      <c r="Q803" s="11"/>
      <c r="R803" s="11"/>
      <c r="S803" s="11"/>
      <c r="T803" s="11"/>
      <c r="U803" s="11"/>
      <c r="V803" s="11"/>
      <c r="W803" s="11"/>
      <c r="X803" s="11"/>
      <c r="Y803" s="11"/>
      <c r="Z803" s="11"/>
    </row>
    <row r="804" ht="12.75" customHeight="1">
      <c r="A804" s="13"/>
      <c r="B804" s="13"/>
      <c r="C804" s="13"/>
      <c r="D804" s="454"/>
      <c r="E804" s="455"/>
      <c r="F804" s="456"/>
      <c r="G804" s="95"/>
      <c r="H804" s="457"/>
      <c r="I804" s="11"/>
      <c r="J804" s="11"/>
      <c r="K804" s="11"/>
      <c r="L804" s="11"/>
      <c r="M804" s="11"/>
      <c r="N804" s="11"/>
      <c r="O804" s="11"/>
      <c r="P804" s="11"/>
      <c r="Q804" s="11"/>
      <c r="R804" s="11"/>
      <c r="S804" s="11"/>
      <c r="T804" s="11"/>
      <c r="U804" s="11"/>
      <c r="V804" s="11"/>
      <c r="W804" s="11"/>
      <c r="X804" s="11"/>
      <c r="Y804" s="11"/>
      <c r="Z804" s="11"/>
    </row>
    <row r="805" ht="12.75" customHeight="1">
      <c r="A805" s="13"/>
      <c r="B805" s="13"/>
      <c r="C805" s="13"/>
      <c r="D805" s="454"/>
      <c r="E805" s="455"/>
      <c r="F805" s="456"/>
      <c r="G805" s="95"/>
      <c r="H805" s="457"/>
      <c r="I805" s="11"/>
      <c r="J805" s="11"/>
      <c r="K805" s="11"/>
      <c r="L805" s="11"/>
      <c r="M805" s="11"/>
      <c r="N805" s="11"/>
      <c r="O805" s="11"/>
      <c r="P805" s="11"/>
      <c r="Q805" s="11"/>
      <c r="R805" s="11"/>
      <c r="S805" s="11"/>
      <c r="T805" s="11"/>
      <c r="U805" s="11"/>
      <c r="V805" s="11"/>
      <c r="W805" s="11"/>
      <c r="X805" s="11"/>
      <c r="Y805" s="11"/>
      <c r="Z805" s="11"/>
    </row>
    <row r="806" ht="12.75" customHeight="1">
      <c r="A806" s="13"/>
      <c r="B806" s="13"/>
      <c r="C806" s="13"/>
      <c r="D806" s="454"/>
      <c r="E806" s="455"/>
      <c r="F806" s="456"/>
      <c r="G806" s="95"/>
      <c r="H806" s="457"/>
      <c r="I806" s="11"/>
      <c r="J806" s="11"/>
      <c r="K806" s="11"/>
      <c r="L806" s="11"/>
      <c r="M806" s="11"/>
      <c r="N806" s="11"/>
      <c r="O806" s="11"/>
      <c r="P806" s="11"/>
      <c r="Q806" s="11"/>
      <c r="R806" s="11"/>
      <c r="S806" s="11"/>
      <c r="T806" s="11"/>
      <c r="U806" s="11"/>
      <c r="V806" s="11"/>
      <c r="W806" s="11"/>
      <c r="X806" s="11"/>
      <c r="Y806" s="11"/>
      <c r="Z806" s="11"/>
    </row>
    <row r="807" ht="12.75" customHeight="1">
      <c r="A807" s="13"/>
      <c r="B807" s="13"/>
      <c r="C807" s="13"/>
      <c r="D807" s="454"/>
      <c r="E807" s="455"/>
      <c r="F807" s="456"/>
      <c r="G807" s="95"/>
      <c r="H807" s="457"/>
      <c r="I807" s="11"/>
      <c r="J807" s="11"/>
      <c r="K807" s="11"/>
      <c r="L807" s="11"/>
      <c r="M807" s="11"/>
      <c r="N807" s="11"/>
      <c r="O807" s="11"/>
      <c r="P807" s="11"/>
      <c r="Q807" s="11"/>
      <c r="R807" s="11"/>
      <c r="S807" s="11"/>
      <c r="T807" s="11"/>
      <c r="U807" s="11"/>
      <c r="V807" s="11"/>
      <c r="W807" s="11"/>
      <c r="X807" s="11"/>
      <c r="Y807" s="11"/>
      <c r="Z807" s="11"/>
    </row>
    <row r="808" ht="12.75" customHeight="1">
      <c r="A808" s="13"/>
      <c r="B808" s="13"/>
      <c r="C808" s="13"/>
      <c r="D808" s="454"/>
      <c r="E808" s="455"/>
      <c r="F808" s="456"/>
      <c r="G808" s="95"/>
      <c r="H808" s="457"/>
      <c r="I808" s="11"/>
      <c r="J808" s="11"/>
      <c r="K808" s="11"/>
      <c r="L808" s="11"/>
      <c r="M808" s="11"/>
      <c r="N808" s="11"/>
      <c r="O808" s="11"/>
      <c r="P808" s="11"/>
      <c r="Q808" s="11"/>
      <c r="R808" s="11"/>
      <c r="S808" s="11"/>
      <c r="T808" s="11"/>
      <c r="U808" s="11"/>
      <c r="V808" s="11"/>
      <c r="W808" s="11"/>
      <c r="X808" s="11"/>
      <c r="Y808" s="11"/>
      <c r="Z808" s="11"/>
    </row>
    <row r="809" ht="12.75" customHeight="1">
      <c r="A809" s="13"/>
      <c r="B809" s="13"/>
      <c r="C809" s="13"/>
      <c r="D809" s="454"/>
      <c r="E809" s="455"/>
      <c r="F809" s="456"/>
      <c r="G809" s="95"/>
      <c r="H809" s="457"/>
      <c r="I809" s="11"/>
      <c r="J809" s="11"/>
      <c r="K809" s="11"/>
      <c r="L809" s="11"/>
      <c r="M809" s="11"/>
      <c r="N809" s="11"/>
      <c r="O809" s="11"/>
      <c r="P809" s="11"/>
      <c r="Q809" s="11"/>
      <c r="R809" s="11"/>
      <c r="S809" s="11"/>
      <c r="T809" s="11"/>
      <c r="U809" s="11"/>
      <c r="V809" s="11"/>
      <c r="W809" s="11"/>
      <c r="X809" s="11"/>
      <c r="Y809" s="11"/>
      <c r="Z809" s="11"/>
    </row>
    <row r="810" ht="12.75" customHeight="1">
      <c r="A810" s="13"/>
      <c r="B810" s="13"/>
      <c r="C810" s="13"/>
      <c r="D810" s="454"/>
      <c r="E810" s="455"/>
      <c r="F810" s="456"/>
      <c r="G810" s="95"/>
      <c r="H810" s="457"/>
      <c r="I810" s="11"/>
      <c r="J810" s="11"/>
      <c r="K810" s="11"/>
      <c r="L810" s="11"/>
      <c r="M810" s="11"/>
      <c r="N810" s="11"/>
      <c r="O810" s="11"/>
      <c r="P810" s="11"/>
      <c r="Q810" s="11"/>
      <c r="R810" s="11"/>
      <c r="S810" s="11"/>
      <c r="T810" s="11"/>
      <c r="U810" s="11"/>
      <c r="V810" s="11"/>
      <c r="W810" s="11"/>
      <c r="X810" s="11"/>
      <c r="Y810" s="11"/>
      <c r="Z810" s="11"/>
    </row>
    <row r="811" ht="12.75" customHeight="1">
      <c r="A811" s="13"/>
      <c r="B811" s="13"/>
      <c r="C811" s="13"/>
      <c r="D811" s="454"/>
      <c r="E811" s="455"/>
      <c r="F811" s="456"/>
      <c r="G811" s="95"/>
      <c r="H811" s="457"/>
      <c r="I811" s="11"/>
      <c r="J811" s="11"/>
      <c r="K811" s="11"/>
      <c r="L811" s="11"/>
      <c r="M811" s="11"/>
      <c r="N811" s="11"/>
      <c r="O811" s="11"/>
      <c r="P811" s="11"/>
      <c r="Q811" s="11"/>
      <c r="R811" s="11"/>
      <c r="S811" s="11"/>
      <c r="T811" s="11"/>
      <c r="U811" s="11"/>
      <c r="V811" s="11"/>
      <c r="W811" s="11"/>
      <c r="X811" s="11"/>
      <c r="Y811" s="11"/>
      <c r="Z811" s="11"/>
    </row>
    <row r="812" ht="12.75" customHeight="1">
      <c r="A812" s="13"/>
      <c r="B812" s="13"/>
      <c r="C812" s="13"/>
      <c r="D812" s="454"/>
      <c r="E812" s="455"/>
      <c r="F812" s="456"/>
      <c r="G812" s="95"/>
      <c r="H812" s="457"/>
      <c r="I812" s="11"/>
      <c r="J812" s="11"/>
      <c r="K812" s="11"/>
      <c r="L812" s="11"/>
      <c r="M812" s="11"/>
      <c r="N812" s="11"/>
      <c r="O812" s="11"/>
      <c r="P812" s="11"/>
      <c r="Q812" s="11"/>
      <c r="R812" s="11"/>
      <c r="S812" s="11"/>
      <c r="T812" s="11"/>
      <c r="U812" s="11"/>
      <c r="V812" s="11"/>
      <c r="W812" s="11"/>
      <c r="X812" s="11"/>
      <c r="Y812" s="11"/>
      <c r="Z812" s="11"/>
    </row>
    <row r="813" ht="12.75" customHeight="1">
      <c r="A813" s="13"/>
      <c r="B813" s="13"/>
      <c r="C813" s="13"/>
      <c r="D813" s="454"/>
      <c r="E813" s="455"/>
      <c r="F813" s="456"/>
      <c r="G813" s="95"/>
      <c r="H813" s="457"/>
      <c r="I813" s="11"/>
      <c r="J813" s="11"/>
      <c r="K813" s="11"/>
      <c r="L813" s="11"/>
      <c r="M813" s="11"/>
      <c r="N813" s="11"/>
      <c r="O813" s="11"/>
      <c r="P813" s="11"/>
      <c r="Q813" s="11"/>
      <c r="R813" s="11"/>
      <c r="S813" s="11"/>
      <c r="T813" s="11"/>
      <c r="U813" s="11"/>
      <c r="V813" s="11"/>
      <c r="W813" s="11"/>
      <c r="X813" s="11"/>
      <c r="Y813" s="11"/>
      <c r="Z813" s="11"/>
    </row>
    <row r="814" ht="12.75" customHeight="1">
      <c r="A814" s="13"/>
      <c r="B814" s="13"/>
      <c r="C814" s="13"/>
      <c r="D814" s="454"/>
      <c r="E814" s="455"/>
      <c r="F814" s="456"/>
      <c r="G814" s="95"/>
      <c r="H814" s="457"/>
      <c r="I814" s="11"/>
      <c r="J814" s="11"/>
      <c r="K814" s="11"/>
      <c r="L814" s="11"/>
      <c r="M814" s="11"/>
      <c r="N814" s="11"/>
      <c r="O814" s="11"/>
      <c r="P814" s="11"/>
      <c r="Q814" s="11"/>
      <c r="R814" s="11"/>
      <c r="S814" s="11"/>
      <c r="T814" s="11"/>
      <c r="U814" s="11"/>
      <c r="V814" s="11"/>
      <c r="W814" s="11"/>
      <c r="X814" s="11"/>
      <c r="Y814" s="11"/>
      <c r="Z814" s="11"/>
    </row>
    <row r="815" ht="12.75" customHeight="1">
      <c r="A815" s="13"/>
      <c r="B815" s="13"/>
      <c r="C815" s="13"/>
      <c r="D815" s="454"/>
      <c r="E815" s="455"/>
      <c r="F815" s="456"/>
      <c r="G815" s="95"/>
      <c r="H815" s="457"/>
      <c r="I815" s="11"/>
      <c r="J815" s="11"/>
      <c r="K815" s="11"/>
      <c r="L815" s="11"/>
      <c r="M815" s="11"/>
      <c r="N815" s="11"/>
      <c r="O815" s="11"/>
      <c r="P815" s="11"/>
      <c r="Q815" s="11"/>
      <c r="R815" s="11"/>
      <c r="S815" s="11"/>
      <c r="T815" s="11"/>
      <c r="U815" s="11"/>
      <c r="V815" s="11"/>
      <c r="W815" s="11"/>
      <c r="X815" s="11"/>
      <c r="Y815" s="11"/>
      <c r="Z815" s="11"/>
    </row>
    <row r="816" ht="12.75" customHeight="1">
      <c r="A816" s="13"/>
      <c r="B816" s="13"/>
      <c r="C816" s="13"/>
      <c r="D816" s="454"/>
      <c r="E816" s="455"/>
      <c r="F816" s="456"/>
      <c r="G816" s="95"/>
      <c r="H816" s="457"/>
      <c r="I816" s="11"/>
      <c r="J816" s="11"/>
      <c r="K816" s="11"/>
      <c r="L816" s="11"/>
      <c r="M816" s="11"/>
      <c r="N816" s="11"/>
      <c r="O816" s="11"/>
      <c r="P816" s="11"/>
      <c r="Q816" s="11"/>
      <c r="R816" s="11"/>
      <c r="S816" s="11"/>
      <c r="T816" s="11"/>
      <c r="U816" s="11"/>
      <c r="V816" s="11"/>
      <c r="W816" s="11"/>
      <c r="X816" s="11"/>
      <c r="Y816" s="11"/>
      <c r="Z816" s="11"/>
    </row>
    <row r="817" ht="12.75" customHeight="1">
      <c r="A817" s="13"/>
      <c r="B817" s="13"/>
      <c r="C817" s="13"/>
      <c r="D817" s="454"/>
      <c r="E817" s="455"/>
      <c r="F817" s="456"/>
      <c r="G817" s="95"/>
      <c r="H817" s="457"/>
      <c r="I817" s="11"/>
      <c r="J817" s="11"/>
      <c r="K817" s="11"/>
      <c r="L817" s="11"/>
      <c r="M817" s="11"/>
      <c r="N817" s="11"/>
      <c r="O817" s="11"/>
      <c r="P817" s="11"/>
      <c r="Q817" s="11"/>
      <c r="R817" s="11"/>
      <c r="S817" s="11"/>
      <c r="T817" s="11"/>
      <c r="U817" s="11"/>
      <c r="V817" s="11"/>
      <c r="W817" s="11"/>
      <c r="X817" s="11"/>
      <c r="Y817" s="11"/>
      <c r="Z817" s="11"/>
    </row>
    <row r="818" ht="12.75" customHeight="1">
      <c r="A818" s="13"/>
      <c r="B818" s="13"/>
      <c r="C818" s="13"/>
      <c r="D818" s="454"/>
      <c r="E818" s="455"/>
      <c r="F818" s="456"/>
      <c r="G818" s="95"/>
      <c r="H818" s="457"/>
      <c r="I818" s="11"/>
      <c r="J818" s="11"/>
      <c r="K818" s="11"/>
      <c r="L818" s="11"/>
      <c r="M818" s="11"/>
      <c r="N818" s="11"/>
      <c r="O818" s="11"/>
      <c r="P818" s="11"/>
      <c r="Q818" s="11"/>
      <c r="R818" s="11"/>
      <c r="S818" s="11"/>
      <c r="T818" s="11"/>
      <c r="U818" s="11"/>
      <c r="V818" s="11"/>
      <c r="W818" s="11"/>
      <c r="X818" s="11"/>
      <c r="Y818" s="11"/>
      <c r="Z818" s="11"/>
    </row>
    <row r="819" ht="12.75" customHeight="1">
      <c r="A819" s="13"/>
      <c r="B819" s="13"/>
      <c r="C819" s="13"/>
      <c r="D819" s="454"/>
      <c r="E819" s="455"/>
      <c r="F819" s="456"/>
      <c r="G819" s="95"/>
      <c r="H819" s="457"/>
      <c r="I819" s="11"/>
      <c r="J819" s="11"/>
      <c r="K819" s="11"/>
      <c r="L819" s="11"/>
      <c r="M819" s="11"/>
      <c r="N819" s="11"/>
      <c r="O819" s="11"/>
      <c r="P819" s="11"/>
      <c r="Q819" s="11"/>
      <c r="R819" s="11"/>
      <c r="S819" s="11"/>
      <c r="T819" s="11"/>
      <c r="U819" s="11"/>
      <c r="V819" s="11"/>
      <c r="W819" s="11"/>
      <c r="X819" s="11"/>
      <c r="Y819" s="11"/>
      <c r="Z819" s="11"/>
    </row>
    <row r="820" ht="12.75" customHeight="1">
      <c r="A820" s="13"/>
      <c r="B820" s="13"/>
      <c r="C820" s="13"/>
      <c r="D820" s="454"/>
      <c r="E820" s="455"/>
      <c r="F820" s="456"/>
      <c r="G820" s="95"/>
      <c r="H820" s="457"/>
      <c r="I820" s="11"/>
      <c r="J820" s="11"/>
      <c r="K820" s="11"/>
      <c r="L820" s="11"/>
      <c r="M820" s="11"/>
      <c r="N820" s="11"/>
      <c r="O820" s="11"/>
      <c r="P820" s="11"/>
      <c r="Q820" s="11"/>
      <c r="R820" s="11"/>
      <c r="S820" s="11"/>
      <c r="T820" s="11"/>
      <c r="U820" s="11"/>
      <c r="V820" s="11"/>
      <c r="W820" s="11"/>
      <c r="X820" s="11"/>
      <c r="Y820" s="11"/>
      <c r="Z820" s="11"/>
    </row>
    <row r="821" ht="12.75" customHeight="1">
      <c r="A821" s="13"/>
      <c r="B821" s="13"/>
      <c r="C821" s="13"/>
      <c r="D821" s="454"/>
      <c r="E821" s="455"/>
      <c r="F821" s="456"/>
      <c r="G821" s="95"/>
      <c r="H821" s="457"/>
      <c r="I821" s="11"/>
      <c r="J821" s="11"/>
      <c r="K821" s="11"/>
      <c r="L821" s="11"/>
      <c r="M821" s="11"/>
      <c r="N821" s="11"/>
      <c r="O821" s="11"/>
      <c r="P821" s="11"/>
      <c r="Q821" s="11"/>
      <c r="R821" s="11"/>
      <c r="S821" s="11"/>
      <c r="T821" s="11"/>
      <c r="U821" s="11"/>
      <c r="V821" s="11"/>
      <c r="W821" s="11"/>
      <c r="X821" s="11"/>
      <c r="Y821" s="11"/>
      <c r="Z821" s="11"/>
    </row>
    <row r="822" ht="12.75" customHeight="1">
      <c r="A822" s="13"/>
      <c r="B822" s="13"/>
      <c r="C822" s="13"/>
      <c r="D822" s="454"/>
      <c r="E822" s="455"/>
      <c r="F822" s="456"/>
      <c r="G822" s="95"/>
      <c r="H822" s="457"/>
      <c r="I822" s="11"/>
      <c r="J822" s="11"/>
      <c r="K822" s="11"/>
      <c r="L822" s="11"/>
      <c r="M822" s="11"/>
      <c r="N822" s="11"/>
      <c r="O822" s="11"/>
      <c r="P822" s="11"/>
      <c r="Q822" s="11"/>
      <c r="R822" s="11"/>
      <c r="S822" s="11"/>
      <c r="T822" s="11"/>
      <c r="U822" s="11"/>
      <c r="V822" s="11"/>
      <c r="W822" s="11"/>
      <c r="X822" s="11"/>
      <c r="Y822" s="11"/>
      <c r="Z822" s="11"/>
    </row>
    <row r="823" ht="12.75" customHeight="1">
      <c r="A823" s="13"/>
      <c r="B823" s="13"/>
      <c r="C823" s="13"/>
      <c r="D823" s="454"/>
      <c r="E823" s="455"/>
      <c r="F823" s="456"/>
      <c r="G823" s="95"/>
      <c r="H823" s="457"/>
      <c r="I823" s="11"/>
      <c r="J823" s="11"/>
      <c r="K823" s="11"/>
      <c r="L823" s="11"/>
      <c r="M823" s="11"/>
      <c r="N823" s="11"/>
      <c r="O823" s="11"/>
      <c r="P823" s="11"/>
      <c r="Q823" s="11"/>
      <c r="R823" s="11"/>
      <c r="S823" s="11"/>
      <c r="T823" s="11"/>
      <c r="U823" s="11"/>
      <c r="V823" s="11"/>
      <c r="W823" s="11"/>
      <c r="X823" s="11"/>
      <c r="Y823" s="11"/>
      <c r="Z823" s="11"/>
    </row>
    <row r="824" ht="12.75" customHeight="1">
      <c r="A824" s="13"/>
      <c r="B824" s="13"/>
      <c r="C824" s="13"/>
      <c r="D824" s="454"/>
      <c r="E824" s="455"/>
      <c r="F824" s="456"/>
      <c r="G824" s="95"/>
      <c r="H824" s="457"/>
      <c r="I824" s="11"/>
      <c r="J824" s="11"/>
      <c r="K824" s="11"/>
      <c r="L824" s="11"/>
      <c r="M824" s="11"/>
      <c r="N824" s="11"/>
      <c r="O824" s="11"/>
      <c r="P824" s="11"/>
      <c r="Q824" s="11"/>
      <c r="R824" s="11"/>
      <c r="S824" s="11"/>
      <c r="T824" s="11"/>
      <c r="U824" s="11"/>
      <c r="V824" s="11"/>
      <c r="W824" s="11"/>
      <c r="X824" s="11"/>
      <c r="Y824" s="11"/>
      <c r="Z824" s="11"/>
    </row>
    <row r="825" ht="12.75" customHeight="1">
      <c r="A825" s="13"/>
      <c r="B825" s="13"/>
      <c r="C825" s="13"/>
      <c r="D825" s="454"/>
      <c r="E825" s="455"/>
      <c r="F825" s="456"/>
      <c r="G825" s="95"/>
      <c r="H825" s="457"/>
      <c r="I825" s="11"/>
      <c r="J825" s="11"/>
      <c r="K825" s="11"/>
      <c r="L825" s="11"/>
      <c r="M825" s="11"/>
      <c r="N825" s="11"/>
      <c r="O825" s="11"/>
      <c r="P825" s="11"/>
      <c r="Q825" s="11"/>
      <c r="R825" s="11"/>
      <c r="S825" s="11"/>
      <c r="T825" s="11"/>
      <c r="U825" s="11"/>
      <c r="V825" s="11"/>
      <c r="W825" s="11"/>
      <c r="X825" s="11"/>
      <c r="Y825" s="11"/>
      <c r="Z825" s="11"/>
    </row>
    <row r="826" ht="12.75" customHeight="1">
      <c r="A826" s="13"/>
      <c r="B826" s="13"/>
      <c r="C826" s="13"/>
      <c r="D826" s="454"/>
      <c r="E826" s="455"/>
      <c r="F826" s="456"/>
      <c r="G826" s="95"/>
      <c r="H826" s="457"/>
      <c r="I826" s="11"/>
      <c r="J826" s="11"/>
      <c r="K826" s="11"/>
      <c r="L826" s="11"/>
      <c r="M826" s="11"/>
      <c r="N826" s="11"/>
      <c r="O826" s="11"/>
      <c r="P826" s="11"/>
      <c r="Q826" s="11"/>
      <c r="R826" s="11"/>
      <c r="S826" s="11"/>
      <c r="T826" s="11"/>
      <c r="U826" s="11"/>
      <c r="V826" s="11"/>
      <c r="W826" s="11"/>
      <c r="X826" s="11"/>
      <c r="Y826" s="11"/>
      <c r="Z826" s="11"/>
    </row>
    <row r="827" ht="12.75" customHeight="1">
      <c r="A827" s="13"/>
      <c r="B827" s="13"/>
      <c r="C827" s="13"/>
      <c r="D827" s="454"/>
      <c r="E827" s="455"/>
      <c r="F827" s="456"/>
      <c r="G827" s="95"/>
      <c r="H827" s="457"/>
      <c r="I827" s="11"/>
      <c r="J827" s="11"/>
      <c r="K827" s="11"/>
      <c r="L827" s="11"/>
      <c r="M827" s="11"/>
      <c r="N827" s="11"/>
      <c r="O827" s="11"/>
      <c r="P827" s="11"/>
      <c r="Q827" s="11"/>
      <c r="R827" s="11"/>
      <c r="S827" s="11"/>
      <c r="T827" s="11"/>
      <c r="U827" s="11"/>
      <c r="V827" s="11"/>
      <c r="W827" s="11"/>
      <c r="X827" s="11"/>
      <c r="Y827" s="11"/>
      <c r="Z827" s="11"/>
    </row>
    <row r="828" ht="12.75" customHeight="1">
      <c r="A828" s="13"/>
      <c r="B828" s="13"/>
      <c r="C828" s="13"/>
      <c r="D828" s="454"/>
      <c r="E828" s="455"/>
      <c r="F828" s="456"/>
      <c r="G828" s="95"/>
      <c r="H828" s="457"/>
      <c r="I828" s="11"/>
      <c r="J828" s="11"/>
      <c r="K828" s="11"/>
      <c r="L828" s="11"/>
      <c r="M828" s="11"/>
      <c r="N828" s="11"/>
      <c r="O828" s="11"/>
      <c r="P828" s="11"/>
      <c r="Q828" s="11"/>
      <c r="R828" s="11"/>
      <c r="S828" s="11"/>
      <c r="T828" s="11"/>
      <c r="U828" s="11"/>
      <c r="V828" s="11"/>
      <c r="W828" s="11"/>
      <c r="X828" s="11"/>
      <c r="Y828" s="11"/>
      <c r="Z828" s="11"/>
    </row>
    <row r="829" ht="12.75" customHeight="1">
      <c r="A829" s="13"/>
      <c r="B829" s="13"/>
      <c r="C829" s="13"/>
      <c r="D829" s="454"/>
      <c r="E829" s="455"/>
      <c r="F829" s="456"/>
      <c r="G829" s="95"/>
      <c r="H829" s="457"/>
      <c r="I829" s="11"/>
      <c r="J829" s="11"/>
      <c r="K829" s="11"/>
      <c r="L829" s="11"/>
      <c r="M829" s="11"/>
      <c r="N829" s="11"/>
      <c r="O829" s="11"/>
      <c r="P829" s="11"/>
      <c r="Q829" s="11"/>
      <c r="R829" s="11"/>
      <c r="S829" s="11"/>
      <c r="T829" s="11"/>
      <c r="U829" s="11"/>
      <c r="V829" s="11"/>
      <c r="W829" s="11"/>
      <c r="X829" s="11"/>
      <c r="Y829" s="11"/>
      <c r="Z829" s="11"/>
    </row>
    <row r="830" ht="12.75" customHeight="1">
      <c r="A830" s="13"/>
      <c r="B830" s="13"/>
      <c r="C830" s="13"/>
      <c r="D830" s="454"/>
      <c r="E830" s="455"/>
      <c r="F830" s="456"/>
      <c r="G830" s="95"/>
      <c r="H830" s="457"/>
      <c r="I830" s="11"/>
      <c r="J830" s="11"/>
      <c r="K830" s="11"/>
      <c r="L830" s="11"/>
      <c r="M830" s="11"/>
      <c r="N830" s="11"/>
      <c r="O830" s="11"/>
      <c r="P830" s="11"/>
      <c r="Q830" s="11"/>
      <c r="R830" s="11"/>
      <c r="S830" s="11"/>
      <c r="T830" s="11"/>
      <c r="U830" s="11"/>
      <c r="V830" s="11"/>
      <c r="W830" s="11"/>
      <c r="X830" s="11"/>
      <c r="Y830" s="11"/>
      <c r="Z830" s="11"/>
    </row>
    <row r="831" ht="12.75" customHeight="1">
      <c r="A831" s="13"/>
      <c r="B831" s="13"/>
      <c r="C831" s="13"/>
      <c r="D831" s="454"/>
      <c r="E831" s="455"/>
      <c r="F831" s="456"/>
      <c r="G831" s="95"/>
      <c r="H831" s="457"/>
      <c r="I831" s="11"/>
      <c r="J831" s="11"/>
      <c r="K831" s="11"/>
      <c r="L831" s="11"/>
      <c r="M831" s="11"/>
      <c r="N831" s="11"/>
      <c r="O831" s="11"/>
      <c r="P831" s="11"/>
      <c r="Q831" s="11"/>
      <c r="R831" s="11"/>
      <c r="S831" s="11"/>
      <c r="T831" s="11"/>
      <c r="U831" s="11"/>
      <c r="V831" s="11"/>
      <c r="W831" s="11"/>
      <c r="X831" s="11"/>
      <c r="Y831" s="11"/>
      <c r="Z831" s="11"/>
    </row>
    <row r="832" ht="12.75" customHeight="1">
      <c r="A832" s="13"/>
      <c r="B832" s="13"/>
      <c r="C832" s="13"/>
      <c r="D832" s="454"/>
      <c r="E832" s="455"/>
      <c r="F832" s="456"/>
      <c r="G832" s="95"/>
      <c r="H832" s="457"/>
      <c r="I832" s="11"/>
      <c r="J832" s="11"/>
      <c r="K832" s="11"/>
      <c r="L832" s="11"/>
      <c r="M832" s="11"/>
      <c r="N832" s="11"/>
      <c r="O832" s="11"/>
      <c r="P832" s="11"/>
      <c r="Q832" s="11"/>
      <c r="R832" s="11"/>
      <c r="S832" s="11"/>
      <c r="T832" s="11"/>
      <c r="U832" s="11"/>
      <c r="V832" s="11"/>
      <c r="W832" s="11"/>
      <c r="X832" s="11"/>
      <c r="Y832" s="11"/>
      <c r="Z832" s="11"/>
    </row>
    <row r="833" ht="12.75" customHeight="1">
      <c r="A833" s="13"/>
      <c r="B833" s="13"/>
      <c r="C833" s="13"/>
      <c r="D833" s="454"/>
      <c r="E833" s="455"/>
      <c r="F833" s="456"/>
      <c r="G833" s="95"/>
      <c r="H833" s="457"/>
      <c r="I833" s="11"/>
      <c r="J833" s="11"/>
      <c r="K833" s="11"/>
      <c r="L833" s="11"/>
      <c r="M833" s="11"/>
      <c r="N833" s="11"/>
      <c r="O833" s="11"/>
      <c r="P833" s="11"/>
      <c r="Q833" s="11"/>
      <c r="R833" s="11"/>
      <c r="S833" s="11"/>
      <c r="T833" s="11"/>
      <c r="U833" s="11"/>
      <c r="V833" s="11"/>
      <c r="W833" s="11"/>
      <c r="X833" s="11"/>
      <c r="Y833" s="11"/>
      <c r="Z833" s="11"/>
    </row>
    <row r="834" ht="12.75" customHeight="1">
      <c r="A834" s="13"/>
      <c r="B834" s="13"/>
      <c r="C834" s="13"/>
      <c r="D834" s="454"/>
      <c r="E834" s="455"/>
      <c r="F834" s="456"/>
      <c r="G834" s="95"/>
      <c r="H834" s="457"/>
      <c r="I834" s="11"/>
      <c r="J834" s="11"/>
      <c r="K834" s="11"/>
      <c r="L834" s="11"/>
      <c r="M834" s="11"/>
      <c r="N834" s="11"/>
      <c r="O834" s="11"/>
      <c r="P834" s="11"/>
      <c r="Q834" s="11"/>
      <c r="R834" s="11"/>
      <c r="S834" s="11"/>
      <c r="T834" s="11"/>
      <c r="U834" s="11"/>
      <c r="V834" s="11"/>
      <c r="W834" s="11"/>
      <c r="X834" s="11"/>
      <c r="Y834" s="11"/>
      <c r="Z834" s="11"/>
    </row>
    <row r="835" ht="12.75" customHeight="1">
      <c r="A835" s="13"/>
      <c r="B835" s="13"/>
      <c r="C835" s="13"/>
      <c r="D835" s="454"/>
      <c r="E835" s="455"/>
      <c r="F835" s="456"/>
      <c r="G835" s="95"/>
      <c r="H835" s="457"/>
      <c r="I835" s="11"/>
      <c r="J835" s="11"/>
      <c r="K835" s="11"/>
      <c r="L835" s="11"/>
      <c r="M835" s="11"/>
      <c r="N835" s="11"/>
      <c r="O835" s="11"/>
      <c r="P835" s="11"/>
      <c r="Q835" s="11"/>
      <c r="R835" s="11"/>
      <c r="S835" s="11"/>
      <c r="T835" s="11"/>
      <c r="U835" s="11"/>
      <c r="V835" s="11"/>
      <c r="W835" s="11"/>
      <c r="X835" s="11"/>
      <c r="Y835" s="11"/>
      <c r="Z835" s="11"/>
    </row>
    <row r="836" ht="12.75" customHeight="1">
      <c r="A836" s="13"/>
      <c r="B836" s="13"/>
      <c r="C836" s="13"/>
      <c r="D836" s="454"/>
      <c r="E836" s="455"/>
      <c r="F836" s="456"/>
      <c r="G836" s="95"/>
      <c r="H836" s="457"/>
      <c r="I836" s="11"/>
      <c r="J836" s="11"/>
      <c r="K836" s="11"/>
      <c r="L836" s="11"/>
      <c r="M836" s="11"/>
      <c r="N836" s="11"/>
      <c r="O836" s="11"/>
      <c r="P836" s="11"/>
      <c r="Q836" s="11"/>
      <c r="R836" s="11"/>
      <c r="S836" s="11"/>
      <c r="T836" s="11"/>
      <c r="U836" s="11"/>
      <c r="V836" s="11"/>
      <c r="W836" s="11"/>
      <c r="X836" s="11"/>
      <c r="Y836" s="11"/>
      <c r="Z836" s="11"/>
    </row>
    <row r="837" ht="12.75" customHeight="1">
      <c r="A837" s="13"/>
      <c r="B837" s="13"/>
      <c r="C837" s="13"/>
      <c r="D837" s="454"/>
      <c r="E837" s="455"/>
      <c r="F837" s="456"/>
      <c r="G837" s="95"/>
      <c r="H837" s="457"/>
      <c r="I837" s="11"/>
      <c r="J837" s="11"/>
      <c r="K837" s="11"/>
      <c r="L837" s="11"/>
      <c r="M837" s="11"/>
      <c r="N837" s="11"/>
      <c r="O837" s="11"/>
      <c r="P837" s="11"/>
      <c r="Q837" s="11"/>
      <c r="R837" s="11"/>
      <c r="S837" s="11"/>
      <c r="T837" s="11"/>
      <c r="U837" s="11"/>
      <c r="V837" s="11"/>
      <c r="W837" s="11"/>
      <c r="X837" s="11"/>
      <c r="Y837" s="11"/>
      <c r="Z837" s="11"/>
    </row>
    <row r="838" ht="12.75" customHeight="1">
      <c r="A838" s="13"/>
      <c r="B838" s="13"/>
      <c r="C838" s="13"/>
      <c r="D838" s="454"/>
      <c r="E838" s="455"/>
      <c r="F838" s="456"/>
      <c r="G838" s="95"/>
      <c r="H838" s="457"/>
      <c r="I838" s="11"/>
      <c r="J838" s="11"/>
      <c r="K838" s="11"/>
      <c r="L838" s="11"/>
      <c r="M838" s="11"/>
      <c r="N838" s="11"/>
      <c r="O838" s="11"/>
      <c r="P838" s="11"/>
      <c r="Q838" s="11"/>
      <c r="R838" s="11"/>
      <c r="S838" s="11"/>
      <c r="T838" s="11"/>
      <c r="U838" s="11"/>
      <c r="V838" s="11"/>
      <c r="W838" s="11"/>
      <c r="X838" s="11"/>
      <c r="Y838" s="11"/>
      <c r="Z838" s="11"/>
    </row>
    <row r="839" ht="12.75" customHeight="1">
      <c r="A839" s="13"/>
      <c r="B839" s="13"/>
      <c r="C839" s="13"/>
      <c r="D839" s="454"/>
      <c r="E839" s="455"/>
      <c r="F839" s="456"/>
      <c r="G839" s="95"/>
      <c r="H839" s="457"/>
      <c r="I839" s="11"/>
      <c r="J839" s="11"/>
      <c r="K839" s="11"/>
      <c r="L839" s="11"/>
      <c r="M839" s="11"/>
      <c r="N839" s="11"/>
      <c r="O839" s="11"/>
      <c r="P839" s="11"/>
      <c r="Q839" s="11"/>
      <c r="R839" s="11"/>
      <c r="S839" s="11"/>
      <c r="T839" s="11"/>
      <c r="U839" s="11"/>
      <c r="V839" s="11"/>
      <c r="W839" s="11"/>
      <c r="X839" s="11"/>
      <c r="Y839" s="11"/>
      <c r="Z839" s="11"/>
    </row>
    <row r="840" ht="12.75" customHeight="1">
      <c r="A840" s="13"/>
      <c r="B840" s="13"/>
      <c r="C840" s="13"/>
      <c r="D840" s="454"/>
      <c r="E840" s="455"/>
      <c r="F840" s="456"/>
      <c r="G840" s="95"/>
      <c r="H840" s="457"/>
      <c r="I840" s="11"/>
      <c r="J840" s="11"/>
      <c r="K840" s="11"/>
      <c r="L840" s="11"/>
      <c r="M840" s="11"/>
      <c r="N840" s="11"/>
      <c r="O840" s="11"/>
      <c r="P840" s="11"/>
      <c r="Q840" s="11"/>
      <c r="R840" s="11"/>
      <c r="S840" s="11"/>
      <c r="T840" s="11"/>
      <c r="U840" s="11"/>
      <c r="V840" s="11"/>
      <c r="W840" s="11"/>
      <c r="X840" s="11"/>
      <c r="Y840" s="11"/>
      <c r="Z840" s="11"/>
    </row>
    <row r="841" ht="12.75" customHeight="1">
      <c r="A841" s="13"/>
      <c r="B841" s="13"/>
      <c r="C841" s="13"/>
      <c r="D841" s="454"/>
      <c r="E841" s="455"/>
      <c r="F841" s="456"/>
      <c r="G841" s="95"/>
      <c r="H841" s="457"/>
      <c r="I841" s="11"/>
      <c r="J841" s="11"/>
      <c r="K841" s="11"/>
      <c r="L841" s="11"/>
      <c r="M841" s="11"/>
      <c r="N841" s="11"/>
      <c r="O841" s="11"/>
      <c r="P841" s="11"/>
      <c r="Q841" s="11"/>
      <c r="R841" s="11"/>
      <c r="S841" s="11"/>
      <c r="T841" s="11"/>
      <c r="U841" s="11"/>
      <c r="V841" s="11"/>
      <c r="W841" s="11"/>
      <c r="X841" s="11"/>
      <c r="Y841" s="11"/>
      <c r="Z841" s="11"/>
    </row>
    <row r="842" ht="12.75" customHeight="1">
      <c r="A842" s="13"/>
      <c r="B842" s="13"/>
      <c r="C842" s="13"/>
      <c r="D842" s="454"/>
      <c r="E842" s="455"/>
      <c r="F842" s="456"/>
      <c r="G842" s="95"/>
      <c r="H842" s="457"/>
      <c r="I842" s="11"/>
      <c r="J842" s="11"/>
      <c r="K842" s="11"/>
      <c r="L842" s="11"/>
      <c r="M842" s="11"/>
      <c r="N842" s="11"/>
      <c r="O842" s="11"/>
      <c r="P842" s="11"/>
      <c r="Q842" s="11"/>
      <c r="R842" s="11"/>
      <c r="S842" s="11"/>
      <c r="T842" s="11"/>
      <c r="U842" s="11"/>
      <c r="V842" s="11"/>
      <c r="W842" s="11"/>
      <c r="X842" s="11"/>
      <c r="Y842" s="11"/>
      <c r="Z842" s="11"/>
    </row>
    <row r="843" ht="12.75" customHeight="1">
      <c r="A843" s="13"/>
      <c r="B843" s="13"/>
      <c r="C843" s="13"/>
      <c r="D843" s="454"/>
      <c r="E843" s="455"/>
      <c r="F843" s="456"/>
      <c r="G843" s="95"/>
      <c r="H843" s="457"/>
      <c r="I843" s="11"/>
      <c r="J843" s="11"/>
      <c r="K843" s="11"/>
      <c r="L843" s="11"/>
      <c r="M843" s="11"/>
      <c r="N843" s="11"/>
      <c r="O843" s="11"/>
      <c r="P843" s="11"/>
      <c r="Q843" s="11"/>
      <c r="R843" s="11"/>
      <c r="S843" s="11"/>
      <c r="T843" s="11"/>
      <c r="U843" s="11"/>
      <c r="V843" s="11"/>
      <c r="W843" s="11"/>
      <c r="X843" s="11"/>
      <c r="Y843" s="11"/>
      <c r="Z843" s="11"/>
    </row>
    <row r="844" ht="12.75" customHeight="1">
      <c r="A844" s="13"/>
      <c r="B844" s="13"/>
      <c r="C844" s="13"/>
      <c r="D844" s="454"/>
      <c r="E844" s="455"/>
      <c r="F844" s="456"/>
      <c r="G844" s="95"/>
      <c r="H844" s="457"/>
      <c r="I844" s="11"/>
      <c r="J844" s="11"/>
      <c r="K844" s="11"/>
      <c r="L844" s="11"/>
      <c r="M844" s="11"/>
      <c r="N844" s="11"/>
      <c r="O844" s="11"/>
      <c r="P844" s="11"/>
      <c r="Q844" s="11"/>
      <c r="R844" s="11"/>
      <c r="S844" s="11"/>
      <c r="T844" s="11"/>
      <c r="U844" s="11"/>
      <c r="V844" s="11"/>
      <c r="W844" s="11"/>
      <c r="X844" s="11"/>
      <c r="Y844" s="11"/>
      <c r="Z844" s="11"/>
    </row>
    <row r="845" ht="12.75" customHeight="1">
      <c r="A845" s="13"/>
      <c r="B845" s="13"/>
      <c r="C845" s="13"/>
      <c r="D845" s="454"/>
      <c r="E845" s="455"/>
      <c r="F845" s="456"/>
      <c r="G845" s="95"/>
      <c r="H845" s="457"/>
      <c r="I845" s="11"/>
      <c r="J845" s="11"/>
      <c r="K845" s="11"/>
      <c r="L845" s="11"/>
      <c r="M845" s="11"/>
      <c r="N845" s="11"/>
      <c r="O845" s="11"/>
      <c r="P845" s="11"/>
      <c r="Q845" s="11"/>
      <c r="R845" s="11"/>
      <c r="S845" s="11"/>
      <c r="T845" s="11"/>
      <c r="U845" s="11"/>
      <c r="V845" s="11"/>
      <c r="W845" s="11"/>
      <c r="X845" s="11"/>
      <c r="Y845" s="11"/>
      <c r="Z845" s="11"/>
    </row>
    <row r="846" ht="12.75" customHeight="1">
      <c r="A846" s="13"/>
      <c r="B846" s="13"/>
      <c r="C846" s="13"/>
      <c r="D846" s="454"/>
      <c r="E846" s="455"/>
      <c r="F846" s="456"/>
      <c r="G846" s="95"/>
      <c r="H846" s="457"/>
      <c r="I846" s="11"/>
      <c r="J846" s="11"/>
      <c r="K846" s="11"/>
      <c r="L846" s="11"/>
      <c r="M846" s="11"/>
      <c r="N846" s="11"/>
      <c r="O846" s="11"/>
      <c r="P846" s="11"/>
      <c r="Q846" s="11"/>
      <c r="R846" s="11"/>
      <c r="S846" s="11"/>
      <c r="T846" s="11"/>
      <c r="U846" s="11"/>
      <c r="V846" s="11"/>
      <c r="W846" s="11"/>
      <c r="X846" s="11"/>
      <c r="Y846" s="11"/>
      <c r="Z846" s="11"/>
    </row>
    <row r="847" ht="12.75" customHeight="1">
      <c r="A847" s="13"/>
      <c r="B847" s="13"/>
      <c r="C847" s="13"/>
      <c r="D847" s="454"/>
      <c r="E847" s="455"/>
      <c r="F847" s="456"/>
      <c r="G847" s="95"/>
      <c r="H847" s="457"/>
      <c r="I847" s="11"/>
      <c r="J847" s="11"/>
      <c r="K847" s="11"/>
      <c r="L847" s="11"/>
      <c r="M847" s="11"/>
      <c r="N847" s="11"/>
      <c r="O847" s="11"/>
      <c r="P847" s="11"/>
      <c r="Q847" s="11"/>
      <c r="R847" s="11"/>
      <c r="S847" s="11"/>
      <c r="T847" s="11"/>
      <c r="U847" s="11"/>
      <c r="V847" s="11"/>
      <c r="W847" s="11"/>
      <c r="X847" s="11"/>
      <c r="Y847" s="11"/>
      <c r="Z847" s="11"/>
    </row>
    <row r="848" ht="12.75" customHeight="1">
      <c r="A848" s="13"/>
      <c r="B848" s="13"/>
      <c r="C848" s="13"/>
      <c r="D848" s="454"/>
      <c r="E848" s="455"/>
      <c r="F848" s="456"/>
      <c r="G848" s="95"/>
      <c r="H848" s="457"/>
      <c r="I848" s="11"/>
      <c r="J848" s="11"/>
      <c r="K848" s="11"/>
      <c r="L848" s="11"/>
      <c r="M848" s="11"/>
      <c r="N848" s="11"/>
      <c r="O848" s="11"/>
      <c r="P848" s="11"/>
      <c r="Q848" s="11"/>
      <c r="R848" s="11"/>
      <c r="S848" s="11"/>
      <c r="T848" s="11"/>
      <c r="U848" s="11"/>
      <c r="V848" s="11"/>
      <c r="W848" s="11"/>
      <c r="X848" s="11"/>
      <c r="Y848" s="11"/>
      <c r="Z848" s="11"/>
    </row>
    <row r="849" ht="12.75" customHeight="1">
      <c r="A849" s="13"/>
      <c r="B849" s="13"/>
      <c r="C849" s="13"/>
      <c r="D849" s="454"/>
      <c r="E849" s="455"/>
      <c r="F849" s="456"/>
      <c r="G849" s="95"/>
      <c r="H849" s="457"/>
      <c r="I849" s="11"/>
      <c r="J849" s="11"/>
      <c r="K849" s="11"/>
      <c r="L849" s="11"/>
      <c r="M849" s="11"/>
      <c r="N849" s="11"/>
      <c r="O849" s="11"/>
      <c r="P849" s="11"/>
      <c r="Q849" s="11"/>
      <c r="R849" s="11"/>
      <c r="S849" s="11"/>
      <c r="T849" s="11"/>
      <c r="U849" s="11"/>
      <c r="V849" s="11"/>
      <c r="W849" s="11"/>
      <c r="X849" s="11"/>
      <c r="Y849" s="11"/>
      <c r="Z849" s="11"/>
    </row>
    <row r="850" ht="12.75" customHeight="1">
      <c r="A850" s="13"/>
      <c r="B850" s="13"/>
      <c r="C850" s="13"/>
      <c r="D850" s="454"/>
      <c r="E850" s="455"/>
      <c r="F850" s="456"/>
      <c r="G850" s="95"/>
      <c r="H850" s="457"/>
      <c r="I850" s="11"/>
      <c r="J850" s="11"/>
      <c r="K850" s="11"/>
      <c r="L850" s="11"/>
      <c r="M850" s="11"/>
      <c r="N850" s="11"/>
      <c r="O850" s="11"/>
      <c r="P850" s="11"/>
      <c r="Q850" s="11"/>
      <c r="R850" s="11"/>
      <c r="S850" s="11"/>
      <c r="T850" s="11"/>
      <c r="U850" s="11"/>
      <c r="V850" s="11"/>
      <c r="W850" s="11"/>
      <c r="X850" s="11"/>
      <c r="Y850" s="11"/>
      <c r="Z850" s="11"/>
    </row>
    <row r="851" ht="12.75" customHeight="1">
      <c r="A851" s="13"/>
      <c r="B851" s="13"/>
      <c r="C851" s="13"/>
      <c r="D851" s="454"/>
      <c r="E851" s="455"/>
      <c r="F851" s="456"/>
      <c r="G851" s="95"/>
      <c r="H851" s="457"/>
      <c r="I851" s="11"/>
      <c r="J851" s="11"/>
      <c r="K851" s="11"/>
      <c r="L851" s="11"/>
      <c r="M851" s="11"/>
      <c r="N851" s="11"/>
      <c r="O851" s="11"/>
      <c r="P851" s="11"/>
      <c r="Q851" s="11"/>
      <c r="R851" s="11"/>
      <c r="S851" s="11"/>
      <c r="T851" s="11"/>
      <c r="U851" s="11"/>
      <c r="V851" s="11"/>
      <c r="W851" s="11"/>
      <c r="X851" s="11"/>
      <c r="Y851" s="11"/>
      <c r="Z851" s="11"/>
    </row>
    <row r="852" ht="12.75" customHeight="1">
      <c r="A852" s="13"/>
      <c r="B852" s="13"/>
      <c r="C852" s="13"/>
      <c r="D852" s="454"/>
      <c r="E852" s="455"/>
      <c r="F852" s="456"/>
      <c r="G852" s="95"/>
      <c r="H852" s="457"/>
      <c r="I852" s="11"/>
      <c r="J852" s="11"/>
      <c r="K852" s="11"/>
      <c r="L852" s="11"/>
      <c r="M852" s="11"/>
      <c r="N852" s="11"/>
      <c r="O852" s="11"/>
      <c r="P852" s="11"/>
      <c r="Q852" s="11"/>
      <c r="R852" s="11"/>
      <c r="S852" s="11"/>
      <c r="T852" s="11"/>
      <c r="U852" s="11"/>
      <c r="V852" s="11"/>
      <c r="W852" s="11"/>
      <c r="X852" s="11"/>
      <c r="Y852" s="11"/>
      <c r="Z852" s="11"/>
    </row>
    <row r="853" ht="12.75" customHeight="1">
      <c r="A853" s="13"/>
      <c r="B853" s="13"/>
      <c r="C853" s="13"/>
      <c r="D853" s="454"/>
      <c r="E853" s="455"/>
      <c r="F853" s="456"/>
      <c r="G853" s="95"/>
      <c r="H853" s="457"/>
      <c r="I853" s="11"/>
      <c r="J853" s="11"/>
      <c r="K853" s="11"/>
      <c r="L853" s="11"/>
      <c r="M853" s="11"/>
      <c r="N853" s="11"/>
      <c r="O853" s="11"/>
      <c r="P853" s="11"/>
      <c r="Q853" s="11"/>
      <c r="R853" s="11"/>
      <c r="S853" s="11"/>
      <c r="T853" s="11"/>
      <c r="U853" s="11"/>
      <c r="V853" s="11"/>
      <c r="W853" s="11"/>
      <c r="X853" s="11"/>
      <c r="Y853" s="11"/>
      <c r="Z853" s="11"/>
    </row>
    <row r="854" ht="12.75" customHeight="1">
      <c r="A854" s="13"/>
      <c r="B854" s="13"/>
      <c r="C854" s="13"/>
      <c r="D854" s="454"/>
      <c r="E854" s="455"/>
      <c r="F854" s="456"/>
      <c r="G854" s="95"/>
      <c r="H854" s="457"/>
      <c r="I854" s="11"/>
      <c r="J854" s="11"/>
      <c r="K854" s="11"/>
      <c r="L854" s="11"/>
      <c r="M854" s="11"/>
      <c r="N854" s="11"/>
      <c r="O854" s="11"/>
      <c r="P854" s="11"/>
      <c r="Q854" s="11"/>
      <c r="R854" s="11"/>
      <c r="S854" s="11"/>
      <c r="T854" s="11"/>
      <c r="U854" s="11"/>
      <c r="V854" s="11"/>
      <c r="W854" s="11"/>
      <c r="X854" s="11"/>
      <c r="Y854" s="11"/>
      <c r="Z854" s="11"/>
    </row>
    <row r="855" ht="12.75" customHeight="1">
      <c r="A855" s="13"/>
      <c r="B855" s="13"/>
      <c r="C855" s="13"/>
      <c r="D855" s="454"/>
      <c r="E855" s="455"/>
      <c r="F855" s="456"/>
      <c r="G855" s="95"/>
      <c r="H855" s="457"/>
      <c r="I855" s="11"/>
      <c r="J855" s="11"/>
      <c r="K855" s="11"/>
      <c r="L855" s="11"/>
      <c r="M855" s="11"/>
      <c r="N855" s="11"/>
      <c r="O855" s="11"/>
      <c r="P855" s="11"/>
      <c r="Q855" s="11"/>
      <c r="R855" s="11"/>
      <c r="S855" s="11"/>
      <c r="T855" s="11"/>
      <c r="U855" s="11"/>
      <c r="V855" s="11"/>
      <c r="W855" s="11"/>
      <c r="X855" s="11"/>
      <c r="Y855" s="11"/>
      <c r="Z855" s="11"/>
    </row>
    <row r="856" ht="12.75" customHeight="1">
      <c r="A856" s="13"/>
      <c r="B856" s="13"/>
      <c r="C856" s="13"/>
      <c r="D856" s="454"/>
      <c r="E856" s="455"/>
      <c r="F856" s="456"/>
      <c r="G856" s="95"/>
      <c r="H856" s="457"/>
      <c r="I856" s="11"/>
      <c r="J856" s="11"/>
      <c r="K856" s="11"/>
      <c r="L856" s="11"/>
      <c r="M856" s="11"/>
      <c r="N856" s="11"/>
      <c r="O856" s="11"/>
      <c r="P856" s="11"/>
      <c r="Q856" s="11"/>
      <c r="R856" s="11"/>
      <c r="S856" s="11"/>
      <c r="T856" s="11"/>
      <c r="U856" s="11"/>
      <c r="V856" s="11"/>
      <c r="W856" s="11"/>
      <c r="X856" s="11"/>
      <c r="Y856" s="11"/>
      <c r="Z856" s="11"/>
    </row>
    <row r="857" ht="12.75" customHeight="1">
      <c r="A857" s="13"/>
      <c r="B857" s="13"/>
      <c r="C857" s="13"/>
      <c r="D857" s="454"/>
      <c r="E857" s="455"/>
      <c r="F857" s="456"/>
      <c r="G857" s="95"/>
      <c r="H857" s="457"/>
      <c r="I857" s="11"/>
      <c r="J857" s="11"/>
      <c r="K857" s="11"/>
      <c r="L857" s="11"/>
      <c r="M857" s="11"/>
      <c r="N857" s="11"/>
      <c r="O857" s="11"/>
      <c r="P857" s="11"/>
      <c r="Q857" s="11"/>
      <c r="R857" s="11"/>
      <c r="S857" s="11"/>
      <c r="T857" s="11"/>
      <c r="U857" s="11"/>
      <c r="V857" s="11"/>
      <c r="W857" s="11"/>
      <c r="X857" s="11"/>
      <c r="Y857" s="11"/>
      <c r="Z857" s="11"/>
    </row>
    <row r="858" ht="12.75" customHeight="1">
      <c r="A858" s="13"/>
      <c r="B858" s="13"/>
      <c r="C858" s="13"/>
      <c r="D858" s="454"/>
      <c r="E858" s="455"/>
      <c r="F858" s="456"/>
      <c r="G858" s="95"/>
      <c r="H858" s="457"/>
      <c r="I858" s="11"/>
      <c r="J858" s="11"/>
      <c r="K858" s="11"/>
      <c r="L858" s="11"/>
      <c r="M858" s="11"/>
      <c r="N858" s="11"/>
      <c r="O858" s="11"/>
      <c r="P858" s="11"/>
      <c r="Q858" s="11"/>
      <c r="R858" s="11"/>
      <c r="S858" s="11"/>
      <c r="T858" s="11"/>
      <c r="U858" s="11"/>
      <c r="V858" s="11"/>
      <c r="W858" s="11"/>
      <c r="X858" s="11"/>
      <c r="Y858" s="11"/>
      <c r="Z858" s="11"/>
    </row>
    <row r="859" ht="12.75" customHeight="1">
      <c r="A859" s="13"/>
      <c r="B859" s="13"/>
      <c r="C859" s="13"/>
      <c r="D859" s="454"/>
      <c r="E859" s="455"/>
      <c r="F859" s="456"/>
      <c r="G859" s="95"/>
      <c r="H859" s="457"/>
      <c r="I859" s="11"/>
      <c r="J859" s="11"/>
      <c r="K859" s="11"/>
      <c r="L859" s="11"/>
      <c r="M859" s="11"/>
      <c r="N859" s="11"/>
      <c r="O859" s="11"/>
      <c r="P859" s="11"/>
      <c r="Q859" s="11"/>
      <c r="R859" s="11"/>
      <c r="S859" s="11"/>
      <c r="T859" s="11"/>
      <c r="U859" s="11"/>
      <c r="V859" s="11"/>
      <c r="W859" s="11"/>
      <c r="X859" s="11"/>
      <c r="Y859" s="11"/>
      <c r="Z859" s="11"/>
    </row>
    <row r="860" ht="12.75" customHeight="1">
      <c r="A860" s="13"/>
      <c r="B860" s="13"/>
      <c r="C860" s="13"/>
      <c r="D860" s="454"/>
      <c r="E860" s="455"/>
      <c r="F860" s="456"/>
      <c r="G860" s="95"/>
      <c r="H860" s="457"/>
      <c r="I860" s="11"/>
      <c r="J860" s="11"/>
      <c r="K860" s="11"/>
      <c r="L860" s="11"/>
      <c r="M860" s="11"/>
      <c r="N860" s="11"/>
      <c r="O860" s="11"/>
      <c r="P860" s="11"/>
      <c r="Q860" s="11"/>
      <c r="R860" s="11"/>
      <c r="S860" s="11"/>
      <c r="T860" s="11"/>
      <c r="U860" s="11"/>
      <c r="V860" s="11"/>
      <c r="W860" s="11"/>
      <c r="X860" s="11"/>
      <c r="Y860" s="11"/>
      <c r="Z860" s="11"/>
    </row>
    <row r="861" ht="12.75" customHeight="1">
      <c r="A861" s="13"/>
      <c r="B861" s="13"/>
      <c r="C861" s="13"/>
      <c r="D861" s="454"/>
      <c r="E861" s="455"/>
      <c r="F861" s="456"/>
      <c r="G861" s="95"/>
      <c r="H861" s="457"/>
      <c r="I861" s="11"/>
      <c r="J861" s="11"/>
      <c r="K861" s="11"/>
      <c r="L861" s="11"/>
      <c r="M861" s="11"/>
      <c r="N861" s="11"/>
      <c r="O861" s="11"/>
      <c r="P861" s="11"/>
      <c r="Q861" s="11"/>
      <c r="R861" s="11"/>
      <c r="S861" s="11"/>
      <c r="T861" s="11"/>
      <c r="U861" s="11"/>
      <c r="V861" s="11"/>
      <c r="W861" s="11"/>
      <c r="X861" s="11"/>
      <c r="Y861" s="11"/>
      <c r="Z861" s="11"/>
    </row>
    <row r="862" ht="12.75" customHeight="1">
      <c r="A862" s="13"/>
      <c r="B862" s="13"/>
      <c r="C862" s="13"/>
      <c r="D862" s="454"/>
      <c r="E862" s="455"/>
      <c r="F862" s="456"/>
      <c r="G862" s="95"/>
      <c r="H862" s="457"/>
      <c r="I862" s="11"/>
      <c r="J862" s="11"/>
      <c r="K862" s="11"/>
      <c r="L862" s="11"/>
      <c r="M862" s="11"/>
      <c r="N862" s="11"/>
      <c r="O862" s="11"/>
      <c r="P862" s="11"/>
      <c r="Q862" s="11"/>
      <c r="R862" s="11"/>
      <c r="S862" s="11"/>
      <c r="T862" s="11"/>
      <c r="U862" s="11"/>
      <c r="V862" s="11"/>
      <c r="W862" s="11"/>
      <c r="X862" s="11"/>
      <c r="Y862" s="11"/>
      <c r="Z862" s="11"/>
    </row>
    <row r="863" ht="12.75" customHeight="1">
      <c r="A863" s="13"/>
      <c r="B863" s="13"/>
      <c r="C863" s="13"/>
      <c r="D863" s="454"/>
      <c r="E863" s="455"/>
      <c r="F863" s="456"/>
      <c r="G863" s="95"/>
      <c r="H863" s="457"/>
      <c r="I863" s="11"/>
      <c r="J863" s="11"/>
      <c r="K863" s="11"/>
      <c r="L863" s="11"/>
      <c r="M863" s="11"/>
      <c r="N863" s="11"/>
      <c r="O863" s="11"/>
      <c r="P863" s="11"/>
      <c r="Q863" s="11"/>
      <c r="R863" s="11"/>
      <c r="S863" s="11"/>
      <c r="T863" s="11"/>
      <c r="U863" s="11"/>
      <c r="V863" s="11"/>
      <c r="W863" s="11"/>
      <c r="X863" s="11"/>
      <c r="Y863" s="11"/>
      <c r="Z863" s="11"/>
    </row>
    <row r="864" ht="12.75" customHeight="1">
      <c r="A864" s="13"/>
      <c r="B864" s="13"/>
      <c r="C864" s="13"/>
      <c r="D864" s="454"/>
      <c r="E864" s="455"/>
      <c r="F864" s="456"/>
      <c r="G864" s="95"/>
      <c r="H864" s="457"/>
      <c r="I864" s="11"/>
      <c r="J864" s="11"/>
      <c r="K864" s="11"/>
      <c r="L864" s="11"/>
      <c r="M864" s="11"/>
      <c r="N864" s="11"/>
      <c r="O864" s="11"/>
      <c r="P864" s="11"/>
      <c r="Q864" s="11"/>
      <c r="R864" s="11"/>
      <c r="S864" s="11"/>
      <c r="T864" s="11"/>
      <c r="U864" s="11"/>
      <c r="V864" s="11"/>
      <c r="W864" s="11"/>
      <c r="X864" s="11"/>
      <c r="Y864" s="11"/>
      <c r="Z864" s="11"/>
    </row>
    <row r="865" ht="12.75" customHeight="1">
      <c r="A865" s="13"/>
      <c r="B865" s="13"/>
      <c r="C865" s="13"/>
      <c r="D865" s="454"/>
      <c r="E865" s="455"/>
      <c r="F865" s="456"/>
      <c r="G865" s="95"/>
      <c r="H865" s="457"/>
      <c r="I865" s="11"/>
      <c r="J865" s="11"/>
      <c r="K865" s="11"/>
      <c r="L865" s="11"/>
      <c r="M865" s="11"/>
      <c r="N865" s="11"/>
      <c r="O865" s="11"/>
      <c r="P865" s="11"/>
      <c r="Q865" s="11"/>
      <c r="R865" s="11"/>
      <c r="S865" s="11"/>
      <c r="T865" s="11"/>
      <c r="U865" s="11"/>
      <c r="V865" s="11"/>
      <c r="W865" s="11"/>
      <c r="X865" s="11"/>
      <c r="Y865" s="11"/>
      <c r="Z865" s="11"/>
    </row>
    <row r="866" ht="12.75" customHeight="1">
      <c r="A866" s="13"/>
      <c r="B866" s="13"/>
      <c r="C866" s="13"/>
      <c r="D866" s="454"/>
      <c r="E866" s="455"/>
      <c r="F866" s="456"/>
      <c r="G866" s="95"/>
      <c r="H866" s="457"/>
      <c r="I866" s="11"/>
      <c r="J866" s="11"/>
      <c r="K866" s="11"/>
      <c r="L866" s="11"/>
      <c r="M866" s="11"/>
      <c r="N866" s="11"/>
      <c r="O866" s="11"/>
      <c r="P866" s="11"/>
      <c r="Q866" s="11"/>
      <c r="R866" s="11"/>
      <c r="S866" s="11"/>
      <c r="T866" s="11"/>
      <c r="U866" s="11"/>
      <c r="V866" s="11"/>
      <c r="W866" s="11"/>
      <c r="X866" s="11"/>
      <c r="Y866" s="11"/>
      <c r="Z866" s="11"/>
    </row>
    <row r="867" ht="12.75" customHeight="1">
      <c r="A867" s="13"/>
      <c r="B867" s="13"/>
      <c r="C867" s="13"/>
      <c r="D867" s="454"/>
      <c r="E867" s="455"/>
      <c r="F867" s="456"/>
      <c r="G867" s="95"/>
      <c r="H867" s="457"/>
      <c r="I867" s="11"/>
      <c r="J867" s="11"/>
      <c r="K867" s="11"/>
      <c r="L867" s="11"/>
      <c r="M867" s="11"/>
      <c r="N867" s="11"/>
      <c r="O867" s="11"/>
      <c r="P867" s="11"/>
      <c r="Q867" s="11"/>
      <c r="R867" s="11"/>
      <c r="S867" s="11"/>
      <c r="T867" s="11"/>
      <c r="U867" s="11"/>
      <c r="V867" s="11"/>
      <c r="W867" s="11"/>
      <c r="X867" s="11"/>
      <c r="Y867" s="11"/>
      <c r="Z867" s="11"/>
    </row>
    <row r="868" ht="12.75" customHeight="1">
      <c r="A868" s="13"/>
      <c r="B868" s="13"/>
      <c r="C868" s="13"/>
      <c r="D868" s="454"/>
      <c r="E868" s="455"/>
      <c r="F868" s="456"/>
      <c r="G868" s="95"/>
      <c r="H868" s="457"/>
      <c r="I868" s="11"/>
      <c r="J868" s="11"/>
      <c r="K868" s="11"/>
      <c r="L868" s="11"/>
      <c r="M868" s="11"/>
      <c r="N868" s="11"/>
      <c r="O868" s="11"/>
      <c r="P868" s="11"/>
      <c r="Q868" s="11"/>
      <c r="R868" s="11"/>
      <c r="S868" s="11"/>
      <c r="T868" s="11"/>
      <c r="U868" s="11"/>
      <c r="V868" s="11"/>
      <c r="W868" s="11"/>
      <c r="X868" s="11"/>
      <c r="Y868" s="11"/>
      <c r="Z868" s="11"/>
    </row>
    <row r="869" ht="12.75" customHeight="1">
      <c r="A869" s="13"/>
      <c r="B869" s="13"/>
      <c r="C869" s="13"/>
      <c r="D869" s="454"/>
      <c r="E869" s="455"/>
      <c r="F869" s="456"/>
      <c r="G869" s="95"/>
      <c r="H869" s="457"/>
      <c r="I869" s="11"/>
      <c r="J869" s="11"/>
      <c r="K869" s="11"/>
      <c r="L869" s="11"/>
      <c r="M869" s="11"/>
      <c r="N869" s="11"/>
      <c r="O869" s="11"/>
      <c r="P869" s="11"/>
      <c r="Q869" s="11"/>
      <c r="R869" s="11"/>
      <c r="S869" s="11"/>
      <c r="T869" s="11"/>
      <c r="U869" s="11"/>
      <c r="V869" s="11"/>
      <c r="W869" s="11"/>
      <c r="X869" s="11"/>
      <c r="Y869" s="11"/>
      <c r="Z869" s="11"/>
    </row>
    <row r="870" ht="12.75" customHeight="1">
      <c r="A870" s="13"/>
      <c r="B870" s="13"/>
      <c r="C870" s="13"/>
      <c r="D870" s="454"/>
      <c r="E870" s="455"/>
      <c r="F870" s="456"/>
      <c r="G870" s="95"/>
      <c r="H870" s="457"/>
      <c r="I870" s="11"/>
      <c r="J870" s="11"/>
      <c r="K870" s="11"/>
      <c r="L870" s="11"/>
      <c r="M870" s="11"/>
      <c r="N870" s="11"/>
      <c r="O870" s="11"/>
      <c r="P870" s="11"/>
      <c r="Q870" s="11"/>
      <c r="R870" s="11"/>
      <c r="S870" s="11"/>
      <c r="T870" s="11"/>
      <c r="U870" s="11"/>
      <c r="V870" s="11"/>
      <c r="W870" s="11"/>
      <c r="X870" s="11"/>
      <c r="Y870" s="11"/>
      <c r="Z870" s="11"/>
    </row>
    <row r="871" ht="12.75" customHeight="1">
      <c r="A871" s="13"/>
      <c r="B871" s="13"/>
      <c r="C871" s="13"/>
      <c r="D871" s="454"/>
      <c r="E871" s="455"/>
      <c r="F871" s="456"/>
      <c r="G871" s="95"/>
      <c r="H871" s="457"/>
      <c r="I871" s="11"/>
      <c r="J871" s="11"/>
      <c r="K871" s="11"/>
      <c r="L871" s="11"/>
      <c r="M871" s="11"/>
      <c r="N871" s="11"/>
      <c r="O871" s="11"/>
      <c r="P871" s="11"/>
      <c r="Q871" s="11"/>
      <c r="R871" s="11"/>
      <c r="S871" s="11"/>
      <c r="T871" s="11"/>
      <c r="U871" s="11"/>
      <c r="V871" s="11"/>
      <c r="W871" s="11"/>
      <c r="X871" s="11"/>
      <c r="Y871" s="11"/>
      <c r="Z871" s="11"/>
    </row>
    <row r="872" ht="12.75" customHeight="1">
      <c r="A872" s="13"/>
      <c r="B872" s="13"/>
      <c r="C872" s="13"/>
      <c r="D872" s="454"/>
      <c r="E872" s="455"/>
      <c r="F872" s="456"/>
      <c r="G872" s="95"/>
      <c r="H872" s="457"/>
      <c r="I872" s="11"/>
      <c r="J872" s="11"/>
      <c r="K872" s="11"/>
      <c r="L872" s="11"/>
      <c r="M872" s="11"/>
      <c r="N872" s="11"/>
      <c r="O872" s="11"/>
      <c r="P872" s="11"/>
      <c r="Q872" s="11"/>
      <c r="R872" s="11"/>
      <c r="S872" s="11"/>
      <c r="T872" s="11"/>
      <c r="U872" s="11"/>
      <c r="V872" s="11"/>
      <c r="W872" s="11"/>
      <c r="X872" s="11"/>
      <c r="Y872" s="11"/>
      <c r="Z872" s="11"/>
    </row>
    <row r="873" ht="12.75" customHeight="1">
      <c r="A873" s="13"/>
      <c r="B873" s="13"/>
      <c r="C873" s="13"/>
      <c r="D873" s="454"/>
      <c r="E873" s="455"/>
      <c r="F873" s="456"/>
      <c r="G873" s="95"/>
      <c r="H873" s="457"/>
      <c r="I873" s="11"/>
      <c r="J873" s="11"/>
      <c r="K873" s="11"/>
      <c r="L873" s="11"/>
      <c r="M873" s="11"/>
      <c r="N873" s="11"/>
      <c r="O873" s="11"/>
      <c r="P873" s="11"/>
      <c r="Q873" s="11"/>
      <c r="R873" s="11"/>
      <c r="S873" s="11"/>
      <c r="T873" s="11"/>
      <c r="U873" s="11"/>
      <c r="V873" s="11"/>
      <c r="W873" s="11"/>
      <c r="X873" s="11"/>
      <c r="Y873" s="11"/>
      <c r="Z873" s="11"/>
    </row>
    <row r="874" ht="12.75" customHeight="1">
      <c r="A874" s="13"/>
      <c r="B874" s="13"/>
      <c r="C874" s="13"/>
      <c r="D874" s="454"/>
      <c r="E874" s="455"/>
      <c r="F874" s="456"/>
      <c r="G874" s="95"/>
      <c r="H874" s="457"/>
      <c r="I874" s="11"/>
      <c r="J874" s="11"/>
      <c r="K874" s="11"/>
      <c r="L874" s="11"/>
      <c r="M874" s="11"/>
      <c r="N874" s="11"/>
      <c r="O874" s="11"/>
      <c r="P874" s="11"/>
      <c r="Q874" s="11"/>
      <c r="R874" s="11"/>
      <c r="S874" s="11"/>
      <c r="T874" s="11"/>
      <c r="U874" s="11"/>
      <c r="V874" s="11"/>
      <c r="W874" s="11"/>
      <c r="X874" s="11"/>
      <c r="Y874" s="11"/>
      <c r="Z874" s="11"/>
    </row>
    <row r="875" ht="12.75" customHeight="1">
      <c r="A875" s="13"/>
      <c r="B875" s="13"/>
      <c r="C875" s="13"/>
      <c r="D875" s="454"/>
      <c r="E875" s="455"/>
      <c r="F875" s="456"/>
      <c r="G875" s="95"/>
      <c r="H875" s="457"/>
      <c r="I875" s="11"/>
      <c r="J875" s="11"/>
      <c r="K875" s="11"/>
      <c r="L875" s="11"/>
      <c r="M875" s="11"/>
      <c r="N875" s="11"/>
      <c r="O875" s="11"/>
      <c r="P875" s="11"/>
      <c r="Q875" s="11"/>
      <c r="R875" s="11"/>
      <c r="S875" s="11"/>
      <c r="T875" s="11"/>
      <c r="U875" s="11"/>
      <c r="V875" s="11"/>
      <c r="W875" s="11"/>
      <c r="X875" s="11"/>
      <c r="Y875" s="11"/>
      <c r="Z875" s="11"/>
    </row>
    <row r="876" ht="12.75" customHeight="1">
      <c r="A876" s="13"/>
      <c r="B876" s="13"/>
      <c r="C876" s="13"/>
      <c r="D876" s="454"/>
      <c r="E876" s="455"/>
      <c r="F876" s="456"/>
      <c r="G876" s="95"/>
      <c r="H876" s="457"/>
      <c r="I876" s="11"/>
      <c r="J876" s="11"/>
      <c r="K876" s="11"/>
      <c r="L876" s="11"/>
      <c r="M876" s="11"/>
      <c r="N876" s="11"/>
      <c r="O876" s="11"/>
      <c r="P876" s="11"/>
      <c r="Q876" s="11"/>
      <c r="R876" s="11"/>
      <c r="S876" s="11"/>
      <c r="T876" s="11"/>
      <c r="U876" s="11"/>
      <c r="V876" s="11"/>
      <c r="W876" s="11"/>
      <c r="X876" s="11"/>
      <c r="Y876" s="11"/>
      <c r="Z876" s="11"/>
    </row>
    <row r="877" ht="12.75" customHeight="1">
      <c r="A877" s="13"/>
      <c r="B877" s="13"/>
      <c r="C877" s="13"/>
      <c r="D877" s="454"/>
      <c r="E877" s="455"/>
      <c r="F877" s="456"/>
      <c r="G877" s="95"/>
      <c r="H877" s="457"/>
      <c r="I877" s="11"/>
      <c r="J877" s="11"/>
      <c r="K877" s="11"/>
      <c r="L877" s="11"/>
      <c r="M877" s="11"/>
      <c r="N877" s="11"/>
      <c r="O877" s="11"/>
      <c r="P877" s="11"/>
      <c r="Q877" s="11"/>
      <c r="R877" s="11"/>
      <c r="S877" s="11"/>
      <c r="T877" s="11"/>
      <c r="U877" s="11"/>
      <c r="V877" s="11"/>
      <c r="W877" s="11"/>
      <c r="X877" s="11"/>
      <c r="Y877" s="11"/>
      <c r="Z877" s="11"/>
    </row>
    <row r="878" ht="12.75" customHeight="1">
      <c r="A878" s="13"/>
      <c r="B878" s="13"/>
      <c r="C878" s="13"/>
      <c r="D878" s="454"/>
      <c r="E878" s="455"/>
      <c r="F878" s="456"/>
      <c r="G878" s="95"/>
      <c r="H878" s="457"/>
      <c r="I878" s="11"/>
      <c r="J878" s="11"/>
      <c r="K878" s="11"/>
      <c r="L878" s="11"/>
      <c r="M878" s="11"/>
      <c r="N878" s="11"/>
      <c r="O878" s="11"/>
      <c r="P878" s="11"/>
      <c r="Q878" s="11"/>
      <c r="R878" s="11"/>
      <c r="S878" s="11"/>
      <c r="T878" s="11"/>
      <c r="U878" s="11"/>
      <c r="V878" s="11"/>
      <c r="W878" s="11"/>
      <c r="X878" s="11"/>
      <c r="Y878" s="11"/>
      <c r="Z878" s="11"/>
    </row>
    <row r="879" ht="12.75" customHeight="1">
      <c r="A879" s="13"/>
      <c r="B879" s="13"/>
      <c r="C879" s="13"/>
      <c r="D879" s="454"/>
      <c r="E879" s="455"/>
      <c r="F879" s="456"/>
      <c r="G879" s="95"/>
      <c r="H879" s="457"/>
      <c r="I879" s="11"/>
      <c r="J879" s="11"/>
      <c r="K879" s="11"/>
      <c r="L879" s="11"/>
      <c r="M879" s="11"/>
      <c r="N879" s="11"/>
      <c r="O879" s="11"/>
      <c r="P879" s="11"/>
      <c r="Q879" s="11"/>
      <c r="R879" s="11"/>
      <c r="S879" s="11"/>
      <c r="T879" s="11"/>
      <c r="U879" s="11"/>
      <c r="V879" s="11"/>
      <c r="W879" s="11"/>
      <c r="X879" s="11"/>
      <c r="Y879" s="11"/>
      <c r="Z879" s="11"/>
    </row>
    <row r="880" ht="12.75" customHeight="1">
      <c r="A880" s="13"/>
      <c r="B880" s="13"/>
      <c r="C880" s="13"/>
      <c r="D880" s="454"/>
      <c r="E880" s="455"/>
      <c r="F880" s="456"/>
      <c r="G880" s="95"/>
      <c r="H880" s="457"/>
      <c r="I880" s="11"/>
      <c r="J880" s="11"/>
      <c r="K880" s="11"/>
      <c r="L880" s="11"/>
      <c r="M880" s="11"/>
      <c r="N880" s="11"/>
      <c r="O880" s="11"/>
      <c r="P880" s="11"/>
      <c r="Q880" s="11"/>
      <c r="R880" s="11"/>
      <c r="S880" s="11"/>
      <c r="T880" s="11"/>
      <c r="U880" s="11"/>
      <c r="V880" s="11"/>
      <c r="W880" s="11"/>
      <c r="X880" s="11"/>
      <c r="Y880" s="11"/>
      <c r="Z880" s="11"/>
    </row>
    <row r="881" ht="12.75" customHeight="1">
      <c r="A881" s="13"/>
      <c r="B881" s="13"/>
      <c r="C881" s="13"/>
      <c r="D881" s="454"/>
      <c r="E881" s="455"/>
      <c r="F881" s="456"/>
      <c r="G881" s="95"/>
      <c r="H881" s="457"/>
      <c r="I881" s="11"/>
      <c r="J881" s="11"/>
      <c r="K881" s="11"/>
      <c r="L881" s="11"/>
      <c r="M881" s="11"/>
      <c r="N881" s="11"/>
      <c r="O881" s="11"/>
      <c r="P881" s="11"/>
      <c r="Q881" s="11"/>
      <c r="R881" s="11"/>
      <c r="S881" s="11"/>
      <c r="T881" s="11"/>
      <c r="U881" s="11"/>
      <c r="V881" s="11"/>
      <c r="W881" s="11"/>
      <c r="X881" s="11"/>
      <c r="Y881" s="11"/>
      <c r="Z881" s="11"/>
    </row>
    <row r="882" ht="12.75" customHeight="1">
      <c r="A882" s="13"/>
      <c r="B882" s="13"/>
      <c r="C882" s="13"/>
      <c r="D882" s="454"/>
      <c r="E882" s="455"/>
      <c r="F882" s="456"/>
      <c r="G882" s="95"/>
      <c r="H882" s="457"/>
      <c r="I882" s="11"/>
      <c r="J882" s="11"/>
      <c r="K882" s="11"/>
      <c r="L882" s="11"/>
      <c r="M882" s="11"/>
      <c r="N882" s="11"/>
      <c r="O882" s="11"/>
      <c r="P882" s="11"/>
      <c r="Q882" s="11"/>
      <c r="R882" s="11"/>
      <c r="S882" s="11"/>
      <c r="T882" s="11"/>
      <c r="U882" s="11"/>
      <c r="V882" s="11"/>
      <c r="W882" s="11"/>
      <c r="X882" s="11"/>
      <c r="Y882" s="11"/>
      <c r="Z882" s="11"/>
    </row>
    <row r="883" ht="12.75" customHeight="1">
      <c r="A883" s="13"/>
      <c r="B883" s="13"/>
      <c r="C883" s="13"/>
      <c r="D883" s="454"/>
      <c r="E883" s="455"/>
      <c r="F883" s="456"/>
      <c r="G883" s="95"/>
      <c r="H883" s="457"/>
      <c r="I883" s="11"/>
      <c r="J883" s="11"/>
      <c r="K883" s="11"/>
      <c r="L883" s="11"/>
      <c r="M883" s="11"/>
      <c r="N883" s="11"/>
      <c r="O883" s="11"/>
      <c r="P883" s="11"/>
      <c r="Q883" s="11"/>
      <c r="R883" s="11"/>
      <c r="S883" s="11"/>
      <c r="T883" s="11"/>
      <c r="U883" s="11"/>
      <c r="V883" s="11"/>
      <c r="W883" s="11"/>
      <c r="X883" s="11"/>
      <c r="Y883" s="11"/>
      <c r="Z883" s="11"/>
    </row>
    <row r="884" ht="12.75" customHeight="1">
      <c r="A884" s="13"/>
      <c r="B884" s="13"/>
      <c r="C884" s="13"/>
      <c r="D884" s="454"/>
      <c r="E884" s="455"/>
      <c r="F884" s="456"/>
      <c r="G884" s="95"/>
      <c r="H884" s="457"/>
      <c r="I884" s="11"/>
      <c r="J884" s="11"/>
      <c r="K884" s="11"/>
      <c r="L884" s="11"/>
      <c r="M884" s="11"/>
      <c r="N884" s="11"/>
      <c r="O884" s="11"/>
      <c r="P884" s="11"/>
      <c r="Q884" s="11"/>
      <c r="R884" s="11"/>
      <c r="S884" s="11"/>
      <c r="T884" s="11"/>
      <c r="U884" s="11"/>
      <c r="V884" s="11"/>
      <c r="W884" s="11"/>
      <c r="X884" s="11"/>
      <c r="Y884" s="11"/>
      <c r="Z884" s="11"/>
    </row>
    <row r="885" ht="12.75" customHeight="1">
      <c r="A885" s="13"/>
      <c r="B885" s="13"/>
      <c r="C885" s="13"/>
      <c r="D885" s="454"/>
      <c r="E885" s="455"/>
      <c r="F885" s="456"/>
      <c r="G885" s="95"/>
      <c r="H885" s="457"/>
      <c r="I885" s="11"/>
      <c r="J885" s="11"/>
      <c r="K885" s="11"/>
      <c r="L885" s="11"/>
      <c r="M885" s="11"/>
      <c r="N885" s="11"/>
      <c r="O885" s="11"/>
      <c r="P885" s="11"/>
      <c r="Q885" s="11"/>
      <c r="R885" s="11"/>
      <c r="S885" s="11"/>
      <c r="T885" s="11"/>
      <c r="U885" s="11"/>
      <c r="V885" s="11"/>
      <c r="W885" s="11"/>
      <c r="X885" s="11"/>
      <c r="Y885" s="11"/>
      <c r="Z885" s="11"/>
    </row>
    <row r="886" ht="12.75" customHeight="1">
      <c r="A886" s="13"/>
      <c r="B886" s="13"/>
      <c r="C886" s="13"/>
      <c r="D886" s="454"/>
      <c r="E886" s="455"/>
      <c r="F886" s="456"/>
      <c r="G886" s="95"/>
      <c r="H886" s="457"/>
      <c r="I886" s="11"/>
      <c r="J886" s="11"/>
      <c r="K886" s="11"/>
      <c r="L886" s="11"/>
      <c r="M886" s="11"/>
      <c r="N886" s="11"/>
      <c r="O886" s="11"/>
      <c r="P886" s="11"/>
      <c r="Q886" s="11"/>
      <c r="R886" s="11"/>
      <c r="S886" s="11"/>
      <c r="T886" s="11"/>
      <c r="U886" s="11"/>
      <c r="V886" s="11"/>
      <c r="W886" s="11"/>
      <c r="X886" s="11"/>
      <c r="Y886" s="11"/>
      <c r="Z886" s="11"/>
    </row>
    <row r="887" ht="12.75" customHeight="1">
      <c r="A887" s="13"/>
      <c r="B887" s="13"/>
      <c r="C887" s="13"/>
      <c r="D887" s="454"/>
      <c r="E887" s="455"/>
      <c r="F887" s="456"/>
      <c r="G887" s="95"/>
      <c r="H887" s="457"/>
      <c r="I887" s="11"/>
      <c r="J887" s="11"/>
      <c r="K887" s="11"/>
      <c r="L887" s="11"/>
      <c r="M887" s="11"/>
      <c r="N887" s="11"/>
      <c r="O887" s="11"/>
      <c r="P887" s="11"/>
      <c r="Q887" s="11"/>
      <c r="R887" s="11"/>
      <c r="S887" s="11"/>
      <c r="T887" s="11"/>
      <c r="U887" s="11"/>
      <c r="V887" s="11"/>
      <c r="W887" s="11"/>
      <c r="X887" s="11"/>
      <c r="Y887" s="11"/>
      <c r="Z887" s="11"/>
    </row>
    <row r="888" ht="12.75" customHeight="1">
      <c r="A888" s="13"/>
      <c r="B888" s="13"/>
      <c r="C888" s="13"/>
      <c r="D888" s="454"/>
      <c r="E888" s="455"/>
      <c r="F888" s="456"/>
      <c r="G888" s="95"/>
      <c r="H888" s="457"/>
      <c r="I888" s="11"/>
      <c r="J888" s="11"/>
      <c r="K888" s="11"/>
      <c r="L888" s="11"/>
      <c r="M888" s="11"/>
      <c r="N888" s="11"/>
      <c r="O888" s="11"/>
      <c r="P888" s="11"/>
      <c r="Q888" s="11"/>
      <c r="R888" s="11"/>
      <c r="S888" s="11"/>
      <c r="T888" s="11"/>
      <c r="U888" s="11"/>
      <c r="V888" s="11"/>
      <c r="W888" s="11"/>
      <c r="X888" s="11"/>
      <c r="Y888" s="11"/>
      <c r="Z888" s="11"/>
    </row>
    <row r="889" ht="12.75" customHeight="1">
      <c r="A889" s="13"/>
      <c r="B889" s="13"/>
      <c r="C889" s="13"/>
      <c r="D889" s="454"/>
      <c r="E889" s="455"/>
      <c r="F889" s="456"/>
      <c r="G889" s="95"/>
      <c r="H889" s="457"/>
      <c r="I889" s="11"/>
      <c r="J889" s="11"/>
      <c r="K889" s="11"/>
      <c r="L889" s="11"/>
      <c r="M889" s="11"/>
      <c r="N889" s="11"/>
      <c r="O889" s="11"/>
      <c r="P889" s="11"/>
      <c r="Q889" s="11"/>
      <c r="R889" s="11"/>
      <c r="S889" s="11"/>
      <c r="T889" s="11"/>
      <c r="U889" s="11"/>
      <c r="V889" s="11"/>
      <c r="W889" s="11"/>
      <c r="X889" s="11"/>
      <c r="Y889" s="11"/>
      <c r="Z889" s="11"/>
    </row>
    <row r="890" ht="12.75" customHeight="1">
      <c r="A890" s="13"/>
      <c r="B890" s="13"/>
      <c r="C890" s="13"/>
      <c r="D890" s="454"/>
      <c r="E890" s="455"/>
      <c r="F890" s="456"/>
      <c r="G890" s="95"/>
      <c r="H890" s="457"/>
      <c r="I890" s="11"/>
      <c r="J890" s="11"/>
      <c r="K890" s="11"/>
      <c r="L890" s="11"/>
      <c r="M890" s="11"/>
      <c r="N890" s="11"/>
      <c r="O890" s="11"/>
      <c r="P890" s="11"/>
      <c r="Q890" s="11"/>
      <c r="R890" s="11"/>
      <c r="S890" s="11"/>
      <c r="T890" s="11"/>
      <c r="U890" s="11"/>
      <c r="V890" s="11"/>
      <c r="W890" s="11"/>
      <c r="X890" s="11"/>
      <c r="Y890" s="11"/>
      <c r="Z890" s="11"/>
    </row>
    <row r="891" ht="12.75" customHeight="1">
      <c r="A891" s="13"/>
      <c r="B891" s="13"/>
      <c r="C891" s="13"/>
      <c r="D891" s="454"/>
      <c r="E891" s="455"/>
      <c r="F891" s="456"/>
      <c r="G891" s="95"/>
      <c r="H891" s="457"/>
      <c r="I891" s="11"/>
      <c r="J891" s="11"/>
      <c r="K891" s="11"/>
      <c r="L891" s="11"/>
      <c r="M891" s="11"/>
      <c r="N891" s="11"/>
      <c r="O891" s="11"/>
      <c r="P891" s="11"/>
      <c r="Q891" s="11"/>
      <c r="R891" s="11"/>
      <c r="S891" s="11"/>
      <c r="T891" s="11"/>
      <c r="U891" s="11"/>
      <c r="V891" s="11"/>
      <c r="W891" s="11"/>
      <c r="X891" s="11"/>
      <c r="Y891" s="11"/>
      <c r="Z891" s="11"/>
    </row>
    <row r="892" ht="12.75" customHeight="1">
      <c r="A892" s="13"/>
      <c r="B892" s="13"/>
      <c r="C892" s="13"/>
      <c r="D892" s="454"/>
      <c r="E892" s="455"/>
      <c r="F892" s="456"/>
      <c r="G892" s="95"/>
      <c r="H892" s="457"/>
      <c r="I892" s="11"/>
      <c r="J892" s="11"/>
      <c r="K892" s="11"/>
      <c r="L892" s="11"/>
      <c r="M892" s="11"/>
      <c r="N892" s="11"/>
      <c r="O892" s="11"/>
      <c r="P892" s="11"/>
      <c r="Q892" s="11"/>
      <c r="R892" s="11"/>
      <c r="S892" s="11"/>
      <c r="T892" s="11"/>
      <c r="U892" s="11"/>
      <c r="V892" s="11"/>
      <c r="W892" s="11"/>
      <c r="X892" s="11"/>
      <c r="Y892" s="11"/>
      <c r="Z892" s="11"/>
    </row>
    <row r="893" ht="12.75" customHeight="1">
      <c r="A893" s="13"/>
      <c r="B893" s="13"/>
      <c r="C893" s="13"/>
      <c r="D893" s="454"/>
      <c r="E893" s="455"/>
      <c r="F893" s="456"/>
      <c r="G893" s="95"/>
      <c r="H893" s="457"/>
      <c r="I893" s="11"/>
      <c r="J893" s="11"/>
      <c r="K893" s="11"/>
      <c r="L893" s="11"/>
      <c r="M893" s="11"/>
      <c r="N893" s="11"/>
      <c r="O893" s="11"/>
      <c r="P893" s="11"/>
      <c r="Q893" s="11"/>
      <c r="R893" s="11"/>
      <c r="S893" s="11"/>
      <c r="T893" s="11"/>
      <c r="U893" s="11"/>
      <c r="V893" s="11"/>
      <c r="W893" s="11"/>
      <c r="X893" s="11"/>
      <c r="Y893" s="11"/>
      <c r="Z893" s="11"/>
    </row>
    <row r="894" ht="12.75" customHeight="1">
      <c r="A894" s="13"/>
      <c r="B894" s="13"/>
      <c r="C894" s="13"/>
      <c r="D894" s="454"/>
      <c r="E894" s="455"/>
      <c r="F894" s="456"/>
      <c r="G894" s="95"/>
      <c r="H894" s="457"/>
      <c r="I894" s="11"/>
      <c r="J894" s="11"/>
      <c r="K894" s="11"/>
      <c r="L894" s="11"/>
      <c r="M894" s="11"/>
      <c r="N894" s="11"/>
      <c r="O894" s="11"/>
      <c r="P894" s="11"/>
      <c r="Q894" s="11"/>
      <c r="R894" s="11"/>
      <c r="S894" s="11"/>
      <c r="T894" s="11"/>
      <c r="U894" s="11"/>
      <c r="V894" s="11"/>
      <c r="W894" s="11"/>
      <c r="X894" s="11"/>
      <c r="Y894" s="11"/>
      <c r="Z894" s="11"/>
    </row>
    <row r="895" ht="12.75" customHeight="1">
      <c r="A895" s="13"/>
      <c r="B895" s="13"/>
      <c r="C895" s="13"/>
      <c r="D895" s="454"/>
      <c r="E895" s="455"/>
      <c r="F895" s="456"/>
      <c r="G895" s="95"/>
      <c r="H895" s="457"/>
      <c r="I895" s="11"/>
      <c r="J895" s="11"/>
      <c r="K895" s="11"/>
      <c r="L895" s="11"/>
      <c r="M895" s="11"/>
      <c r="N895" s="11"/>
      <c r="O895" s="11"/>
      <c r="P895" s="11"/>
      <c r="Q895" s="11"/>
      <c r="R895" s="11"/>
      <c r="S895" s="11"/>
      <c r="T895" s="11"/>
      <c r="U895" s="11"/>
      <c r="V895" s="11"/>
      <c r="W895" s="11"/>
      <c r="X895" s="11"/>
      <c r="Y895" s="11"/>
      <c r="Z895" s="11"/>
    </row>
    <row r="896" ht="12.75" customHeight="1">
      <c r="A896" s="13"/>
      <c r="B896" s="13"/>
      <c r="C896" s="13"/>
      <c r="D896" s="454"/>
      <c r="E896" s="455"/>
      <c r="F896" s="456"/>
      <c r="G896" s="95"/>
      <c r="H896" s="457"/>
      <c r="I896" s="11"/>
      <c r="J896" s="11"/>
      <c r="K896" s="11"/>
      <c r="L896" s="11"/>
      <c r="M896" s="11"/>
      <c r="N896" s="11"/>
      <c r="O896" s="11"/>
      <c r="P896" s="11"/>
      <c r="Q896" s="11"/>
      <c r="R896" s="11"/>
      <c r="S896" s="11"/>
      <c r="T896" s="11"/>
      <c r="U896" s="11"/>
      <c r="V896" s="11"/>
      <c r="W896" s="11"/>
      <c r="X896" s="11"/>
      <c r="Y896" s="11"/>
      <c r="Z896" s="11"/>
    </row>
    <row r="897" ht="12.75" customHeight="1">
      <c r="A897" s="13"/>
      <c r="B897" s="13"/>
      <c r="C897" s="13"/>
      <c r="D897" s="454"/>
      <c r="E897" s="455"/>
      <c r="F897" s="456"/>
      <c r="G897" s="95"/>
      <c r="H897" s="457"/>
      <c r="I897" s="11"/>
      <c r="J897" s="11"/>
      <c r="K897" s="11"/>
      <c r="L897" s="11"/>
      <c r="M897" s="11"/>
      <c r="N897" s="11"/>
      <c r="O897" s="11"/>
      <c r="P897" s="11"/>
      <c r="Q897" s="11"/>
      <c r="R897" s="11"/>
      <c r="S897" s="11"/>
      <c r="T897" s="11"/>
      <c r="U897" s="11"/>
      <c r="V897" s="11"/>
      <c r="W897" s="11"/>
      <c r="X897" s="11"/>
      <c r="Y897" s="11"/>
      <c r="Z897" s="11"/>
    </row>
    <row r="898" ht="12.75" customHeight="1">
      <c r="A898" s="13"/>
      <c r="B898" s="13"/>
      <c r="C898" s="13"/>
      <c r="D898" s="454"/>
      <c r="E898" s="455"/>
      <c r="F898" s="456"/>
      <c r="G898" s="95"/>
      <c r="H898" s="457"/>
      <c r="I898" s="11"/>
      <c r="J898" s="11"/>
      <c r="K898" s="11"/>
      <c r="L898" s="11"/>
      <c r="M898" s="11"/>
      <c r="N898" s="11"/>
      <c r="O898" s="11"/>
      <c r="P898" s="11"/>
      <c r="Q898" s="11"/>
      <c r="R898" s="11"/>
      <c r="S898" s="11"/>
      <c r="T898" s="11"/>
      <c r="U898" s="11"/>
      <c r="V898" s="11"/>
      <c r="W898" s="11"/>
      <c r="X898" s="11"/>
      <c r="Y898" s="11"/>
      <c r="Z898" s="11"/>
    </row>
    <row r="899" ht="12.75" customHeight="1">
      <c r="A899" s="13"/>
      <c r="B899" s="13"/>
      <c r="C899" s="13"/>
      <c r="D899" s="454"/>
      <c r="E899" s="455"/>
      <c r="F899" s="456"/>
      <c r="G899" s="95"/>
      <c r="H899" s="457"/>
      <c r="I899" s="11"/>
      <c r="J899" s="11"/>
      <c r="K899" s="11"/>
      <c r="L899" s="11"/>
      <c r="M899" s="11"/>
      <c r="N899" s="11"/>
      <c r="O899" s="11"/>
      <c r="P899" s="11"/>
      <c r="Q899" s="11"/>
      <c r="R899" s="11"/>
      <c r="S899" s="11"/>
      <c r="T899" s="11"/>
      <c r="U899" s="11"/>
      <c r="V899" s="11"/>
      <c r="W899" s="11"/>
      <c r="X899" s="11"/>
      <c r="Y899" s="11"/>
      <c r="Z899" s="11"/>
    </row>
    <row r="900" ht="12.75" customHeight="1">
      <c r="A900" s="13"/>
      <c r="B900" s="13"/>
      <c r="C900" s="13"/>
      <c r="D900" s="454"/>
      <c r="E900" s="455"/>
      <c r="F900" s="456"/>
      <c r="G900" s="95"/>
      <c r="H900" s="457"/>
      <c r="I900" s="11"/>
      <c r="J900" s="11"/>
      <c r="K900" s="11"/>
      <c r="L900" s="11"/>
      <c r="M900" s="11"/>
      <c r="N900" s="11"/>
      <c r="O900" s="11"/>
      <c r="P900" s="11"/>
      <c r="Q900" s="11"/>
      <c r="R900" s="11"/>
      <c r="S900" s="11"/>
      <c r="T900" s="11"/>
      <c r="U900" s="11"/>
      <c r="V900" s="11"/>
      <c r="W900" s="11"/>
      <c r="X900" s="11"/>
      <c r="Y900" s="11"/>
      <c r="Z900" s="11"/>
    </row>
    <row r="901" ht="12.75" customHeight="1">
      <c r="A901" s="13"/>
      <c r="B901" s="13"/>
      <c r="C901" s="13"/>
      <c r="D901" s="454"/>
      <c r="E901" s="455"/>
      <c r="F901" s="456"/>
      <c r="G901" s="95"/>
      <c r="H901" s="457"/>
      <c r="I901" s="11"/>
      <c r="J901" s="11"/>
      <c r="K901" s="11"/>
      <c r="L901" s="11"/>
      <c r="M901" s="11"/>
      <c r="N901" s="11"/>
      <c r="O901" s="11"/>
      <c r="P901" s="11"/>
      <c r="Q901" s="11"/>
      <c r="R901" s="11"/>
      <c r="S901" s="11"/>
      <c r="T901" s="11"/>
      <c r="U901" s="11"/>
      <c r="V901" s="11"/>
      <c r="W901" s="11"/>
      <c r="X901" s="11"/>
      <c r="Y901" s="11"/>
      <c r="Z901" s="11"/>
    </row>
    <row r="902" ht="12.75" customHeight="1">
      <c r="A902" s="13"/>
      <c r="B902" s="13"/>
      <c r="C902" s="13"/>
      <c r="D902" s="454"/>
      <c r="E902" s="455"/>
      <c r="F902" s="456"/>
      <c r="G902" s="95"/>
      <c r="H902" s="457"/>
      <c r="I902" s="11"/>
      <c r="J902" s="11"/>
      <c r="K902" s="11"/>
      <c r="L902" s="11"/>
      <c r="M902" s="11"/>
      <c r="N902" s="11"/>
      <c r="O902" s="11"/>
      <c r="P902" s="11"/>
      <c r="Q902" s="11"/>
      <c r="R902" s="11"/>
      <c r="S902" s="11"/>
      <c r="T902" s="11"/>
      <c r="U902" s="11"/>
      <c r="V902" s="11"/>
      <c r="W902" s="11"/>
      <c r="X902" s="11"/>
      <c r="Y902" s="11"/>
      <c r="Z902" s="11"/>
    </row>
    <row r="903" ht="12.75" customHeight="1">
      <c r="A903" s="13"/>
      <c r="B903" s="13"/>
      <c r="C903" s="13"/>
      <c r="D903" s="454"/>
      <c r="E903" s="455"/>
      <c r="F903" s="456"/>
      <c r="G903" s="95"/>
      <c r="H903" s="457"/>
      <c r="I903" s="11"/>
      <c r="J903" s="11"/>
      <c r="K903" s="11"/>
      <c r="L903" s="11"/>
      <c r="M903" s="11"/>
      <c r="N903" s="11"/>
      <c r="O903" s="11"/>
      <c r="P903" s="11"/>
      <c r="Q903" s="11"/>
      <c r="R903" s="11"/>
      <c r="S903" s="11"/>
      <c r="T903" s="11"/>
      <c r="U903" s="11"/>
      <c r="V903" s="11"/>
      <c r="W903" s="11"/>
      <c r="X903" s="11"/>
      <c r="Y903" s="11"/>
      <c r="Z903" s="11"/>
    </row>
    <row r="904" ht="12.75" customHeight="1">
      <c r="A904" s="13"/>
      <c r="B904" s="13"/>
      <c r="C904" s="13"/>
      <c r="D904" s="454"/>
      <c r="E904" s="455"/>
      <c r="F904" s="456"/>
      <c r="G904" s="95"/>
      <c r="H904" s="457"/>
      <c r="I904" s="11"/>
      <c r="J904" s="11"/>
      <c r="K904" s="11"/>
      <c r="L904" s="11"/>
      <c r="M904" s="11"/>
      <c r="N904" s="11"/>
      <c r="O904" s="11"/>
      <c r="P904" s="11"/>
      <c r="Q904" s="11"/>
      <c r="R904" s="11"/>
      <c r="S904" s="11"/>
      <c r="T904" s="11"/>
      <c r="U904" s="11"/>
      <c r="V904" s="11"/>
      <c r="W904" s="11"/>
      <c r="X904" s="11"/>
      <c r="Y904" s="11"/>
      <c r="Z904" s="11"/>
    </row>
    <row r="905" ht="12.75" customHeight="1">
      <c r="A905" s="13"/>
      <c r="B905" s="13"/>
      <c r="C905" s="13"/>
      <c r="D905" s="454"/>
      <c r="E905" s="455"/>
      <c r="F905" s="456"/>
      <c r="G905" s="95"/>
      <c r="H905" s="457"/>
      <c r="I905" s="11"/>
      <c r="J905" s="11"/>
      <c r="K905" s="11"/>
      <c r="L905" s="11"/>
      <c r="M905" s="11"/>
      <c r="N905" s="11"/>
      <c r="O905" s="11"/>
      <c r="P905" s="11"/>
      <c r="Q905" s="11"/>
      <c r="R905" s="11"/>
      <c r="S905" s="11"/>
      <c r="T905" s="11"/>
      <c r="U905" s="11"/>
      <c r="V905" s="11"/>
      <c r="W905" s="11"/>
      <c r="X905" s="11"/>
      <c r="Y905" s="11"/>
      <c r="Z905" s="11"/>
    </row>
    <row r="906" ht="12.75" customHeight="1">
      <c r="A906" s="13"/>
      <c r="B906" s="13"/>
      <c r="C906" s="13"/>
      <c r="D906" s="454"/>
      <c r="E906" s="455"/>
      <c r="F906" s="456"/>
      <c r="G906" s="95"/>
      <c r="H906" s="457"/>
      <c r="I906" s="11"/>
      <c r="J906" s="11"/>
      <c r="K906" s="11"/>
      <c r="L906" s="11"/>
      <c r="M906" s="11"/>
      <c r="N906" s="11"/>
      <c r="O906" s="11"/>
      <c r="P906" s="11"/>
      <c r="Q906" s="11"/>
      <c r="R906" s="11"/>
      <c r="S906" s="11"/>
      <c r="T906" s="11"/>
      <c r="U906" s="11"/>
      <c r="V906" s="11"/>
      <c r="W906" s="11"/>
      <c r="X906" s="11"/>
      <c r="Y906" s="11"/>
      <c r="Z906" s="11"/>
    </row>
    <row r="907" ht="12.75" customHeight="1">
      <c r="A907" s="13"/>
      <c r="B907" s="13"/>
      <c r="C907" s="13"/>
      <c r="D907" s="454"/>
      <c r="E907" s="455"/>
      <c r="F907" s="456"/>
      <c r="G907" s="95"/>
      <c r="H907" s="457"/>
      <c r="I907" s="11"/>
      <c r="J907" s="11"/>
      <c r="K907" s="11"/>
      <c r="L907" s="11"/>
      <c r="M907" s="11"/>
      <c r="N907" s="11"/>
      <c r="O907" s="11"/>
      <c r="P907" s="11"/>
      <c r="Q907" s="11"/>
      <c r="R907" s="11"/>
      <c r="S907" s="11"/>
      <c r="T907" s="11"/>
      <c r="U907" s="11"/>
      <c r="V907" s="11"/>
      <c r="W907" s="11"/>
      <c r="X907" s="11"/>
      <c r="Y907" s="11"/>
      <c r="Z907" s="11"/>
    </row>
    <row r="908" ht="12.75" customHeight="1">
      <c r="A908" s="13"/>
      <c r="B908" s="13"/>
      <c r="C908" s="13"/>
      <c r="D908" s="454"/>
      <c r="E908" s="455"/>
      <c r="F908" s="456"/>
      <c r="G908" s="95"/>
      <c r="H908" s="457"/>
      <c r="I908" s="11"/>
      <c r="J908" s="11"/>
      <c r="K908" s="11"/>
      <c r="L908" s="11"/>
      <c r="M908" s="11"/>
      <c r="N908" s="11"/>
      <c r="O908" s="11"/>
      <c r="P908" s="11"/>
      <c r="Q908" s="11"/>
      <c r="R908" s="11"/>
      <c r="S908" s="11"/>
      <c r="T908" s="11"/>
      <c r="U908" s="11"/>
      <c r="V908" s="11"/>
      <c r="W908" s="11"/>
      <c r="X908" s="11"/>
      <c r="Y908" s="11"/>
      <c r="Z908" s="11"/>
    </row>
    <row r="909" ht="12.75" customHeight="1">
      <c r="A909" s="13"/>
      <c r="B909" s="13"/>
      <c r="C909" s="13"/>
      <c r="D909" s="454"/>
      <c r="E909" s="455"/>
      <c r="F909" s="456"/>
      <c r="G909" s="95"/>
      <c r="H909" s="457"/>
      <c r="I909" s="11"/>
      <c r="J909" s="11"/>
      <c r="K909" s="11"/>
      <c r="L909" s="11"/>
      <c r="M909" s="11"/>
      <c r="N909" s="11"/>
      <c r="O909" s="11"/>
      <c r="P909" s="11"/>
      <c r="Q909" s="11"/>
      <c r="R909" s="11"/>
      <c r="S909" s="11"/>
      <c r="T909" s="11"/>
      <c r="U909" s="11"/>
      <c r="V909" s="11"/>
      <c r="W909" s="11"/>
      <c r="X909" s="11"/>
      <c r="Y909" s="11"/>
      <c r="Z909" s="11"/>
    </row>
    <row r="910" ht="12.75" customHeight="1">
      <c r="A910" s="13"/>
      <c r="B910" s="13"/>
      <c r="C910" s="13"/>
      <c r="D910" s="454"/>
      <c r="E910" s="455"/>
      <c r="F910" s="456"/>
      <c r="G910" s="95"/>
      <c r="H910" s="457"/>
      <c r="I910" s="11"/>
      <c r="J910" s="11"/>
      <c r="K910" s="11"/>
      <c r="L910" s="11"/>
      <c r="M910" s="11"/>
      <c r="N910" s="11"/>
      <c r="O910" s="11"/>
      <c r="P910" s="11"/>
      <c r="Q910" s="11"/>
      <c r="R910" s="11"/>
      <c r="S910" s="11"/>
      <c r="T910" s="11"/>
      <c r="U910" s="11"/>
      <c r="V910" s="11"/>
      <c r="W910" s="11"/>
      <c r="X910" s="11"/>
      <c r="Y910" s="11"/>
      <c r="Z910" s="11"/>
    </row>
    <row r="911" ht="12.75" customHeight="1">
      <c r="A911" s="13"/>
      <c r="B911" s="13"/>
      <c r="C911" s="13"/>
      <c r="D911" s="454"/>
      <c r="E911" s="455"/>
      <c r="F911" s="456"/>
      <c r="G911" s="95"/>
      <c r="H911" s="457"/>
      <c r="I911" s="11"/>
      <c r="J911" s="11"/>
      <c r="K911" s="11"/>
      <c r="L911" s="11"/>
      <c r="M911" s="11"/>
      <c r="N911" s="11"/>
      <c r="O911" s="11"/>
      <c r="P911" s="11"/>
      <c r="Q911" s="11"/>
      <c r="R911" s="11"/>
      <c r="S911" s="11"/>
      <c r="T911" s="11"/>
      <c r="U911" s="11"/>
      <c r="V911" s="11"/>
      <c r="W911" s="11"/>
      <c r="X911" s="11"/>
      <c r="Y911" s="11"/>
      <c r="Z911" s="11"/>
    </row>
    <row r="912" ht="12.75" customHeight="1">
      <c r="A912" s="13"/>
      <c r="B912" s="13"/>
      <c r="C912" s="13"/>
      <c r="D912" s="454"/>
      <c r="E912" s="455"/>
      <c r="F912" s="456"/>
      <c r="G912" s="95"/>
      <c r="H912" s="457"/>
      <c r="I912" s="11"/>
      <c r="J912" s="11"/>
      <c r="K912" s="11"/>
      <c r="L912" s="11"/>
      <c r="M912" s="11"/>
      <c r="N912" s="11"/>
      <c r="O912" s="11"/>
      <c r="P912" s="11"/>
      <c r="Q912" s="11"/>
      <c r="R912" s="11"/>
      <c r="S912" s="11"/>
      <c r="T912" s="11"/>
      <c r="U912" s="11"/>
      <c r="V912" s="11"/>
      <c r="W912" s="11"/>
      <c r="X912" s="11"/>
      <c r="Y912" s="11"/>
      <c r="Z912" s="11"/>
    </row>
    <row r="913" ht="12.75" customHeight="1">
      <c r="A913" s="13"/>
      <c r="B913" s="13"/>
      <c r="C913" s="13"/>
      <c r="D913" s="454"/>
      <c r="E913" s="455"/>
      <c r="F913" s="456"/>
      <c r="G913" s="95"/>
      <c r="H913" s="457"/>
      <c r="I913" s="11"/>
      <c r="J913" s="11"/>
      <c r="K913" s="11"/>
      <c r="L913" s="11"/>
      <c r="M913" s="11"/>
      <c r="N913" s="11"/>
      <c r="O913" s="11"/>
      <c r="P913" s="11"/>
      <c r="Q913" s="11"/>
      <c r="R913" s="11"/>
      <c r="S913" s="11"/>
      <c r="T913" s="11"/>
      <c r="U913" s="11"/>
      <c r="V913" s="11"/>
      <c r="W913" s="11"/>
      <c r="X913" s="11"/>
      <c r="Y913" s="11"/>
      <c r="Z913" s="11"/>
    </row>
    <row r="914" ht="12.75" customHeight="1">
      <c r="A914" s="13"/>
      <c r="B914" s="13"/>
      <c r="C914" s="13"/>
      <c r="D914" s="454"/>
      <c r="E914" s="455"/>
      <c r="F914" s="456"/>
      <c r="G914" s="95"/>
      <c r="H914" s="457"/>
      <c r="I914" s="11"/>
      <c r="J914" s="11"/>
      <c r="K914" s="11"/>
      <c r="L914" s="11"/>
      <c r="M914" s="11"/>
      <c r="N914" s="11"/>
      <c r="O914" s="11"/>
      <c r="P914" s="11"/>
      <c r="Q914" s="11"/>
      <c r="R914" s="11"/>
      <c r="S914" s="11"/>
      <c r="T914" s="11"/>
      <c r="U914" s="11"/>
      <c r="V914" s="11"/>
      <c r="W914" s="11"/>
      <c r="X914" s="11"/>
      <c r="Y914" s="11"/>
      <c r="Z914" s="11"/>
    </row>
    <row r="915" ht="12.75" customHeight="1">
      <c r="A915" s="13"/>
      <c r="B915" s="13"/>
      <c r="C915" s="13"/>
      <c r="D915" s="454"/>
      <c r="E915" s="455"/>
      <c r="F915" s="456"/>
      <c r="G915" s="95"/>
      <c r="H915" s="457"/>
      <c r="I915" s="11"/>
      <c r="J915" s="11"/>
      <c r="K915" s="11"/>
      <c r="L915" s="11"/>
      <c r="M915" s="11"/>
      <c r="N915" s="11"/>
      <c r="O915" s="11"/>
      <c r="P915" s="11"/>
      <c r="Q915" s="11"/>
      <c r="R915" s="11"/>
      <c r="S915" s="11"/>
      <c r="T915" s="11"/>
      <c r="U915" s="11"/>
      <c r="V915" s="11"/>
      <c r="W915" s="11"/>
      <c r="X915" s="11"/>
      <c r="Y915" s="11"/>
      <c r="Z915" s="11"/>
    </row>
    <row r="916" ht="12.75" customHeight="1">
      <c r="A916" s="13"/>
      <c r="B916" s="13"/>
      <c r="C916" s="13"/>
      <c r="D916" s="454"/>
      <c r="E916" s="455"/>
      <c r="F916" s="456"/>
      <c r="G916" s="95"/>
      <c r="H916" s="457"/>
      <c r="I916" s="11"/>
      <c r="J916" s="11"/>
      <c r="K916" s="11"/>
      <c r="L916" s="11"/>
      <c r="M916" s="11"/>
      <c r="N916" s="11"/>
      <c r="O916" s="11"/>
      <c r="P916" s="11"/>
      <c r="Q916" s="11"/>
      <c r="R916" s="11"/>
      <c r="S916" s="11"/>
      <c r="T916" s="11"/>
      <c r="U916" s="11"/>
      <c r="V916" s="11"/>
      <c r="W916" s="11"/>
      <c r="X916" s="11"/>
      <c r="Y916" s="11"/>
      <c r="Z916" s="11"/>
    </row>
    <row r="917" ht="12.75" customHeight="1">
      <c r="A917" s="13"/>
      <c r="B917" s="13"/>
      <c r="C917" s="13"/>
      <c r="D917" s="454"/>
      <c r="E917" s="455"/>
      <c r="F917" s="456"/>
      <c r="G917" s="95"/>
      <c r="H917" s="457"/>
      <c r="I917" s="11"/>
      <c r="J917" s="11"/>
      <c r="K917" s="11"/>
      <c r="L917" s="11"/>
      <c r="M917" s="11"/>
      <c r="N917" s="11"/>
      <c r="O917" s="11"/>
      <c r="P917" s="11"/>
      <c r="Q917" s="11"/>
      <c r="R917" s="11"/>
      <c r="S917" s="11"/>
      <c r="T917" s="11"/>
      <c r="U917" s="11"/>
      <c r="V917" s="11"/>
      <c r="W917" s="11"/>
      <c r="X917" s="11"/>
      <c r="Y917" s="11"/>
      <c r="Z917" s="11"/>
    </row>
    <row r="918" ht="12.75" customHeight="1">
      <c r="A918" s="13"/>
      <c r="B918" s="13"/>
      <c r="C918" s="13"/>
      <c r="D918" s="454"/>
      <c r="E918" s="455"/>
      <c r="F918" s="456"/>
      <c r="G918" s="95"/>
      <c r="H918" s="457"/>
      <c r="I918" s="11"/>
      <c r="J918" s="11"/>
      <c r="K918" s="11"/>
      <c r="L918" s="11"/>
      <c r="M918" s="11"/>
      <c r="N918" s="11"/>
      <c r="O918" s="11"/>
      <c r="P918" s="11"/>
      <c r="Q918" s="11"/>
      <c r="R918" s="11"/>
      <c r="S918" s="11"/>
      <c r="T918" s="11"/>
      <c r="U918" s="11"/>
      <c r="V918" s="11"/>
      <c r="W918" s="11"/>
      <c r="X918" s="11"/>
      <c r="Y918" s="11"/>
      <c r="Z918" s="11"/>
    </row>
    <row r="919" ht="12.75" customHeight="1">
      <c r="A919" s="13"/>
      <c r="B919" s="13"/>
      <c r="C919" s="13"/>
      <c r="D919" s="454"/>
      <c r="E919" s="455"/>
      <c r="F919" s="456"/>
      <c r="G919" s="95"/>
      <c r="H919" s="457"/>
      <c r="I919" s="11"/>
      <c r="J919" s="11"/>
      <c r="K919" s="11"/>
      <c r="L919" s="11"/>
      <c r="M919" s="11"/>
      <c r="N919" s="11"/>
      <c r="O919" s="11"/>
      <c r="P919" s="11"/>
      <c r="Q919" s="11"/>
      <c r="R919" s="11"/>
      <c r="S919" s="11"/>
      <c r="T919" s="11"/>
      <c r="U919" s="11"/>
      <c r="V919" s="11"/>
      <c r="W919" s="11"/>
      <c r="X919" s="11"/>
      <c r="Y919" s="11"/>
      <c r="Z919" s="11"/>
    </row>
    <row r="920" ht="12.75" customHeight="1">
      <c r="A920" s="13"/>
      <c r="B920" s="13"/>
      <c r="C920" s="13"/>
      <c r="D920" s="454"/>
      <c r="E920" s="455"/>
      <c r="F920" s="456"/>
      <c r="G920" s="95"/>
      <c r="H920" s="457"/>
      <c r="I920" s="11"/>
      <c r="J920" s="11"/>
      <c r="K920" s="11"/>
      <c r="L920" s="11"/>
      <c r="M920" s="11"/>
      <c r="N920" s="11"/>
      <c r="O920" s="11"/>
      <c r="P920" s="11"/>
      <c r="Q920" s="11"/>
      <c r="R920" s="11"/>
      <c r="S920" s="11"/>
      <c r="T920" s="11"/>
      <c r="U920" s="11"/>
      <c r="V920" s="11"/>
      <c r="W920" s="11"/>
      <c r="X920" s="11"/>
      <c r="Y920" s="11"/>
      <c r="Z920" s="11"/>
    </row>
    <row r="921" ht="12.75" customHeight="1">
      <c r="A921" s="13"/>
      <c r="B921" s="13"/>
      <c r="C921" s="13"/>
      <c r="D921" s="454"/>
      <c r="E921" s="455"/>
      <c r="F921" s="456"/>
      <c r="G921" s="95"/>
      <c r="H921" s="457"/>
      <c r="I921" s="11"/>
      <c r="J921" s="11"/>
      <c r="K921" s="11"/>
      <c r="L921" s="11"/>
      <c r="M921" s="11"/>
      <c r="N921" s="11"/>
      <c r="O921" s="11"/>
      <c r="P921" s="11"/>
      <c r="Q921" s="11"/>
      <c r="R921" s="11"/>
      <c r="S921" s="11"/>
      <c r="T921" s="11"/>
      <c r="U921" s="11"/>
      <c r="V921" s="11"/>
      <c r="W921" s="11"/>
      <c r="X921" s="11"/>
      <c r="Y921" s="11"/>
      <c r="Z921" s="11"/>
    </row>
    <row r="922" ht="12.75" customHeight="1">
      <c r="A922" s="13"/>
      <c r="B922" s="13"/>
      <c r="C922" s="13"/>
      <c r="D922" s="454"/>
      <c r="E922" s="455"/>
      <c r="F922" s="456"/>
      <c r="G922" s="95"/>
      <c r="H922" s="457"/>
      <c r="I922" s="11"/>
      <c r="J922" s="11"/>
      <c r="K922" s="11"/>
      <c r="L922" s="11"/>
      <c r="M922" s="11"/>
      <c r="N922" s="11"/>
      <c r="O922" s="11"/>
      <c r="P922" s="11"/>
      <c r="Q922" s="11"/>
      <c r="R922" s="11"/>
      <c r="S922" s="11"/>
      <c r="T922" s="11"/>
      <c r="U922" s="11"/>
      <c r="V922" s="11"/>
      <c r="W922" s="11"/>
      <c r="X922" s="11"/>
      <c r="Y922" s="11"/>
      <c r="Z922" s="11"/>
    </row>
    <row r="923" ht="12.75" customHeight="1">
      <c r="A923" s="13"/>
      <c r="B923" s="13"/>
      <c r="C923" s="13"/>
      <c r="D923" s="454"/>
      <c r="E923" s="455"/>
      <c r="F923" s="456"/>
      <c r="G923" s="95"/>
      <c r="H923" s="457"/>
      <c r="I923" s="11"/>
      <c r="J923" s="11"/>
      <c r="K923" s="11"/>
      <c r="L923" s="11"/>
      <c r="M923" s="11"/>
      <c r="N923" s="11"/>
      <c r="O923" s="11"/>
      <c r="P923" s="11"/>
      <c r="Q923" s="11"/>
      <c r="R923" s="11"/>
      <c r="S923" s="11"/>
      <c r="T923" s="11"/>
      <c r="U923" s="11"/>
      <c r="V923" s="11"/>
      <c r="W923" s="11"/>
      <c r="X923" s="11"/>
      <c r="Y923" s="11"/>
      <c r="Z923" s="11"/>
    </row>
    <row r="924" ht="12.75" customHeight="1">
      <c r="A924" s="13"/>
      <c r="B924" s="13"/>
      <c r="C924" s="13"/>
      <c r="D924" s="454"/>
      <c r="E924" s="455"/>
      <c r="F924" s="456"/>
      <c r="G924" s="95"/>
      <c r="H924" s="457"/>
      <c r="I924" s="11"/>
      <c r="J924" s="11"/>
      <c r="K924" s="11"/>
      <c r="L924" s="11"/>
      <c r="M924" s="11"/>
      <c r="N924" s="11"/>
      <c r="O924" s="11"/>
      <c r="P924" s="11"/>
      <c r="Q924" s="11"/>
      <c r="R924" s="11"/>
      <c r="S924" s="11"/>
      <c r="T924" s="11"/>
      <c r="U924" s="11"/>
      <c r="V924" s="11"/>
      <c r="W924" s="11"/>
      <c r="X924" s="11"/>
      <c r="Y924" s="11"/>
      <c r="Z924" s="11"/>
    </row>
    <row r="925" ht="12.75" customHeight="1">
      <c r="A925" s="13"/>
      <c r="B925" s="13"/>
      <c r="C925" s="13"/>
      <c r="D925" s="454"/>
      <c r="E925" s="455"/>
      <c r="F925" s="456"/>
      <c r="G925" s="95"/>
      <c r="H925" s="457"/>
      <c r="I925" s="11"/>
      <c r="J925" s="11"/>
      <c r="K925" s="11"/>
      <c r="L925" s="11"/>
      <c r="M925" s="11"/>
      <c r="N925" s="11"/>
      <c r="O925" s="11"/>
      <c r="P925" s="11"/>
      <c r="Q925" s="11"/>
      <c r="R925" s="11"/>
      <c r="S925" s="11"/>
      <c r="T925" s="11"/>
      <c r="U925" s="11"/>
      <c r="V925" s="11"/>
      <c r="W925" s="11"/>
      <c r="X925" s="11"/>
      <c r="Y925" s="11"/>
      <c r="Z925" s="11"/>
    </row>
    <row r="926" ht="12.75" customHeight="1">
      <c r="A926" s="13"/>
      <c r="B926" s="13"/>
      <c r="C926" s="13"/>
      <c r="D926" s="454"/>
      <c r="E926" s="455"/>
      <c r="F926" s="456"/>
      <c r="G926" s="95"/>
      <c r="H926" s="457"/>
      <c r="I926" s="11"/>
      <c r="J926" s="11"/>
      <c r="K926" s="11"/>
      <c r="L926" s="11"/>
      <c r="M926" s="11"/>
      <c r="N926" s="11"/>
      <c r="O926" s="11"/>
      <c r="P926" s="11"/>
      <c r="Q926" s="11"/>
      <c r="R926" s="11"/>
      <c r="S926" s="11"/>
      <c r="T926" s="11"/>
      <c r="U926" s="11"/>
      <c r="V926" s="11"/>
      <c r="W926" s="11"/>
      <c r="X926" s="11"/>
      <c r="Y926" s="11"/>
      <c r="Z926" s="11"/>
    </row>
    <row r="927" ht="12.75" customHeight="1">
      <c r="A927" s="13"/>
      <c r="B927" s="13"/>
      <c r="C927" s="13"/>
      <c r="D927" s="454"/>
      <c r="E927" s="455"/>
      <c r="F927" s="456"/>
      <c r="G927" s="95"/>
      <c r="H927" s="457"/>
      <c r="I927" s="11"/>
      <c r="J927" s="11"/>
      <c r="K927" s="11"/>
      <c r="L927" s="11"/>
      <c r="M927" s="11"/>
      <c r="N927" s="11"/>
      <c r="O927" s="11"/>
      <c r="P927" s="11"/>
      <c r="Q927" s="11"/>
      <c r="R927" s="11"/>
      <c r="S927" s="11"/>
      <c r="T927" s="11"/>
      <c r="U927" s="11"/>
      <c r="V927" s="11"/>
      <c r="W927" s="11"/>
      <c r="X927" s="11"/>
      <c r="Y927" s="11"/>
      <c r="Z927" s="11"/>
    </row>
    <row r="928" ht="12.75" customHeight="1">
      <c r="A928" s="13"/>
      <c r="B928" s="13"/>
      <c r="C928" s="13"/>
      <c r="D928" s="454"/>
      <c r="E928" s="455"/>
      <c r="F928" s="456"/>
      <c r="G928" s="95"/>
      <c r="H928" s="457"/>
      <c r="I928" s="11"/>
      <c r="J928" s="11"/>
      <c r="K928" s="11"/>
      <c r="L928" s="11"/>
      <c r="M928" s="11"/>
      <c r="N928" s="11"/>
      <c r="O928" s="11"/>
      <c r="P928" s="11"/>
      <c r="Q928" s="11"/>
      <c r="R928" s="11"/>
      <c r="S928" s="11"/>
      <c r="T928" s="11"/>
      <c r="U928" s="11"/>
      <c r="V928" s="11"/>
      <c r="W928" s="11"/>
      <c r="X928" s="11"/>
      <c r="Y928" s="11"/>
      <c r="Z928" s="11"/>
    </row>
    <row r="929" ht="12.75" customHeight="1">
      <c r="A929" s="13"/>
      <c r="B929" s="13"/>
      <c r="C929" s="13"/>
      <c r="D929" s="454"/>
      <c r="E929" s="455"/>
      <c r="F929" s="456"/>
      <c r="G929" s="95"/>
      <c r="H929" s="457"/>
      <c r="I929" s="11"/>
      <c r="J929" s="11"/>
      <c r="K929" s="11"/>
      <c r="L929" s="11"/>
      <c r="M929" s="11"/>
      <c r="N929" s="11"/>
      <c r="O929" s="11"/>
      <c r="P929" s="11"/>
      <c r="Q929" s="11"/>
      <c r="R929" s="11"/>
      <c r="S929" s="11"/>
      <c r="T929" s="11"/>
      <c r="U929" s="11"/>
      <c r="V929" s="11"/>
      <c r="W929" s="11"/>
      <c r="X929" s="11"/>
      <c r="Y929" s="11"/>
      <c r="Z929" s="11"/>
    </row>
    <row r="930" ht="12.75" customHeight="1">
      <c r="A930" s="13"/>
      <c r="B930" s="13"/>
      <c r="C930" s="13"/>
      <c r="D930" s="454"/>
      <c r="E930" s="455"/>
      <c r="F930" s="456"/>
      <c r="G930" s="95"/>
      <c r="H930" s="457"/>
      <c r="I930" s="11"/>
      <c r="J930" s="11"/>
      <c r="K930" s="11"/>
      <c r="L930" s="11"/>
      <c r="M930" s="11"/>
      <c r="N930" s="11"/>
      <c r="O930" s="11"/>
      <c r="P930" s="11"/>
      <c r="Q930" s="11"/>
      <c r="R930" s="11"/>
      <c r="S930" s="11"/>
      <c r="T930" s="11"/>
      <c r="U930" s="11"/>
      <c r="V930" s="11"/>
      <c r="W930" s="11"/>
      <c r="X930" s="11"/>
      <c r="Y930" s="11"/>
      <c r="Z930" s="11"/>
    </row>
    <row r="931" ht="12.75" customHeight="1">
      <c r="A931" s="13"/>
      <c r="B931" s="13"/>
      <c r="C931" s="13"/>
      <c r="D931" s="454"/>
      <c r="E931" s="455"/>
      <c r="F931" s="456"/>
      <c r="G931" s="95"/>
      <c r="H931" s="457"/>
      <c r="I931" s="11"/>
      <c r="J931" s="11"/>
      <c r="K931" s="11"/>
      <c r="L931" s="11"/>
      <c r="M931" s="11"/>
      <c r="N931" s="11"/>
      <c r="O931" s="11"/>
      <c r="P931" s="11"/>
      <c r="Q931" s="11"/>
      <c r="R931" s="11"/>
      <c r="S931" s="11"/>
      <c r="T931" s="11"/>
      <c r="U931" s="11"/>
      <c r="V931" s="11"/>
      <c r="W931" s="11"/>
      <c r="X931" s="11"/>
      <c r="Y931" s="11"/>
      <c r="Z931" s="11"/>
    </row>
    <row r="932" ht="12.75" customHeight="1">
      <c r="A932" s="13"/>
      <c r="B932" s="13"/>
      <c r="C932" s="13"/>
      <c r="D932" s="454"/>
      <c r="E932" s="455"/>
      <c r="F932" s="456"/>
      <c r="G932" s="95"/>
      <c r="H932" s="457"/>
      <c r="I932" s="11"/>
      <c r="J932" s="11"/>
      <c r="K932" s="11"/>
      <c r="L932" s="11"/>
      <c r="M932" s="11"/>
      <c r="N932" s="11"/>
      <c r="O932" s="11"/>
      <c r="P932" s="11"/>
      <c r="Q932" s="11"/>
      <c r="R932" s="11"/>
      <c r="S932" s="11"/>
      <c r="T932" s="11"/>
      <c r="U932" s="11"/>
      <c r="V932" s="11"/>
      <c r="W932" s="11"/>
      <c r="X932" s="11"/>
      <c r="Y932" s="11"/>
      <c r="Z932" s="11"/>
    </row>
    <row r="933" ht="12.75" customHeight="1">
      <c r="A933" s="13"/>
      <c r="B933" s="13"/>
      <c r="C933" s="13"/>
      <c r="D933" s="454"/>
      <c r="E933" s="455"/>
      <c r="F933" s="456"/>
      <c r="G933" s="95"/>
      <c r="H933" s="457"/>
      <c r="I933" s="11"/>
      <c r="J933" s="11"/>
      <c r="K933" s="11"/>
      <c r="L933" s="11"/>
      <c r="M933" s="11"/>
      <c r="N933" s="11"/>
      <c r="O933" s="11"/>
      <c r="P933" s="11"/>
      <c r="Q933" s="11"/>
      <c r="R933" s="11"/>
      <c r="S933" s="11"/>
      <c r="T933" s="11"/>
      <c r="U933" s="11"/>
      <c r="V933" s="11"/>
      <c r="W933" s="11"/>
      <c r="X933" s="11"/>
      <c r="Y933" s="11"/>
      <c r="Z933" s="11"/>
    </row>
    <row r="934" ht="12.75" customHeight="1">
      <c r="A934" s="13"/>
      <c r="B934" s="13"/>
      <c r="C934" s="13"/>
      <c r="D934" s="454"/>
      <c r="E934" s="455"/>
      <c r="F934" s="456"/>
      <c r="G934" s="95"/>
      <c r="H934" s="457"/>
      <c r="I934" s="11"/>
      <c r="J934" s="11"/>
      <c r="K934" s="11"/>
      <c r="L934" s="11"/>
      <c r="M934" s="11"/>
      <c r="N934" s="11"/>
      <c r="O934" s="11"/>
      <c r="P934" s="11"/>
      <c r="Q934" s="11"/>
      <c r="R934" s="11"/>
      <c r="S934" s="11"/>
      <c r="T934" s="11"/>
      <c r="U934" s="11"/>
      <c r="V934" s="11"/>
      <c r="W934" s="11"/>
      <c r="X934" s="11"/>
      <c r="Y934" s="11"/>
      <c r="Z934" s="11"/>
    </row>
    <row r="935" ht="12.75" customHeight="1">
      <c r="A935" s="13"/>
      <c r="B935" s="13"/>
      <c r="C935" s="13"/>
      <c r="D935" s="454"/>
      <c r="E935" s="455"/>
      <c r="F935" s="456"/>
      <c r="G935" s="95"/>
      <c r="H935" s="457"/>
      <c r="I935" s="11"/>
      <c r="J935" s="11"/>
      <c r="K935" s="11"/>
      <c r="L935" s="11"/>
      <c r="M935" s="11"/>
      <c r="N935" s="11"/>
      <c r="O935" s="11"/>
      <c r="P935" s="11"/>
      <c r="Q935" s="11"/>
      <c r="R935" s="11"/>
      <c r="S935" s="11"/>
      <c r="T935" s="11"/>
      <c r="U935" s="11"/>
      <c r="V935" s="11"/>
      <c r="W935" s="11"/>
      <c r="X935" s="11"/>
      <c r="Y935" s="11"/>
      <c r="Z935" s="11"/>
    </row>
    <row r="936" ht="12.75" customHeight="1">
      <c r="A936" s="13"/>
      <c r="B936" s="13"/>
      <c r="C936" s="13"/>
      <c r="D936" s="454"/>
      <c r="E936" s="455"/>
      <c r="F936" s="456"/>
      <c r="G936" s="95"/>
      <c r="H936" s="457"/>
      <c r="I936" s="11"/>
      <c r="J936" s="11"/>
      <c r="K936" s="11"/>
      <c r="L936" s="11"/>
      <c r="M936" s="11"/>
      <c r="N936" s="11"/>
      <c r="O936" s="11"/>
      <c r="P936" s="11"/>
      <c r="Q936" s="11"/>
      <c r="R936" s="11"/>
      <c r="S936" s="11"/>
      <c r="T936" s="11"/>
      <c r="U936" s="11"/>
      <c r="V936" s="11"/>
      <c r="W936" s="11"/>
      <c r="X936" s="11"/>
      <c r="Y936" s="11"/>
      <c r="Z936" s="11"/>
    </row>
    <row r="937" ht="12.75" customHeight="1">
      <c r="A937" s="13"/>
      <c r="B937" s="13"/>
      <c r="C937" s="13"/>
      <c r="D937" s="454"/>
      <c r="E937" s="455"/>
      <c r="F937" s="456"/>
      <c r="G937" s="95"/>
      <c r="H937" s="457"/>
      <c r="I937" s="11"/>
      <c r="J937" s="11"/>
      <c r="K937" s="11"/>
      <c r="L937" s="11"/>
      <c r="M937" s="11"/>
      <c r="N937" s="11"/>
      <c r="O937" s="11"/>
      <c r="P937" s="11"/>
      <c r="Q937" s="11"/>
      <c r="R937" s="11"/>
      <c r="S937" s="11"/>
      <c r="T937" s="11"/>
      <c r="U937" s="11"/>
      <c r="V937" s="11"/>
      <c r="W937" s="11"/>
      <c r="X937" s="11"/>
      <c r="Y937" s="11"/>
      <c r="Z937" s="11"/>
    </row>
    <row r="938" ht="12.75" customHeight="1">
      <c r="A938" s="13"/>
      <c r="B938" s="13"/>
      <c r="C938" s="13"/>
      <c r="D938" s="454"/>
      <c r="E938" s="455"/>
      <c r="F938" s="456"/>
      <c r="G938" s="95"/>
      <c r="H938" s="457"/>
      <c r="I938" s="11"/>
      <c r="J938" s="11"/>
      <c r="K938" s="11"/>
      <c r="L938" s="11"/>
      <c r="M938" s="11"/>
      <c r="N938" s="11"/>
      <c r="O938" s="11"/>
      <c r="P938" s="11"/>
      <c r="Q938" s="11"/>
      <c r="R938" s="11"/>
      <c r="S938" s="11"/>
      <c r="T938" s="11"/>
      <c r="U938" s="11"/>
      <c r="V938" s="11"/>
      <c r="W938" s="11"/>
      <c r="X938" s="11"/>
      <c r="Y938" s="11"/>
      <c r="Z938" s="11"/>
    </row>
    <row r="939" ht="12.75" customHeight="1">
      <c r="A939" s="13"/>
      <c r="B939" s="13"/>
      <c r="C939" s="13"/>
      <c r="D939" s="454"/>
      <c r="E939" s="455"/>
      <c r="F939" s="456"/>
      <c r="G939" s="95"/>
      <c r="H939" s="457"/>
      <c r="I939" s="11"/>
      <c r="J939" s="11"/>
      <c r="K939" s="11"/>
      <c r="L939" s="11"/>
      <c r="M939" s="11"/>
      <c r="N939" s="11"/>
      <c r="O939" s="11"/>
      <c r="P939" s="11"/>
      <c r="Q939" s="11"/>
      <c r="R939" s="11"/>
      <c r="S939" s="11"/>
      <c r="T939" s="11"/>
      <c r="U939" s="11"/>
      <c r="V939" s="11"/>
      <c r="W939" s="11"/>
      <c r="X939" s="11"/>
      <c r="Y939" s="11"/>
      <c r="Z939" s="11"/>
    </row>
    <row r="940" ht="12.75" customHeight="1">
      <c r="A940" s="13"/>
      <c r="B940" s="13"/>
      <c r="C940" s="13"/>
      <c r="D940" s="454"/>
      <c r="E940" s="455"/>
      <c r="F940" s="456"/>
      <c r="G940" s="95"/>
      <c r="H940" s="457"/>
      <c r="I940" s="11"/>
      <c r="J940" s="11"/>
      <c r="K940" s="11"/>
      <c r="L940" s="11"/>
      <c r="M940" s="11"/>
      <c r="N940" s="11"/>
      <c r="O940" s="11"/>
      <c r="P940" s="11"/>
      <c r="Q940" s="11"/>
      <c r="R940" s="11"/>
      <c r="S940" s="11"/>
      <c r="T940" s="11"/>
      <c r="U940" s="11"/>
      <c r="V940" s="11"/>
      <c r="W940" s="11"/>
      <c r="X940" s="11"/>
      <c r="Y940" s="11"/>
      <c r="Z940" s="11"/>
    </row>
    <row r="941" ht="12.75" customHeight="1">
      <c r="A941" s="13"/>
      <c r="B941" s="13"/>
      <c r="C941" s="13"/>
      <c r="D941" s="454"/>
      <c r="E941" s="455"/>
      <c r="F941" s="456"/>
      <c r="G941" s="95"/>
      <c r="H941" s="457"/>
      <c r="I941" s="11"/>
      <c r="J941" s="11"/>
      <c r="K941" s="11"/>
      <c r="L941" s="11"/>
      <c r="M941" s="11"/>
      <c r="N941" s="11"/>
      <c r="O941" s="11"/>
      <c r="P941" s="11"/>
      <c r="Q941" s="11"/>
      <c r="R941" s="11"/>
      <c r="S941" s="11"/>
      <c r="T941" s="11"/>
      <c r="U941" s="11"/>
      <c r="V941" s="11"/>
      <c r="W941" s="11"/>
      <c r="X941" s="11"/>
      <c r="Y941" s="11"/>
      <c r="Z941" s="11"/>
    </row>
    <row r="942" ht="12.75" customHeight="1">
      <c r="A942" s="13"/>
      <c r="B942" s="13"/>
      <c r="C942" s="13"/>
      <c r="D942" s="454"/>
      <c r="E942" s="455"/>
      <c r="F942" s="456"/>
      <c r="G942" s="95"/>
      <c r="H942" s="457"/>
      <c r="I942" s="11"/>
      <c r="J942" s="11"/>
      <c r="K942" s="11"/>
      <c r="L942" s="11"/>
      <c r="M942" s="11"/>
      <c r="N942" s="11"/>
      <c r="O942" s="11"/>
      <c r="P942" s="11"/>
      <c r="Q942" s="11"/>
      <c r="R942" s="11"/>
      <c r="S942" s="11"/>
      <c r="T942" s="11"/>
      <c r="U942" s="11"/>
      <c r="V942" s="11"/>
      <c r="W942" s="11"/>
      <c r="X942" s="11"/>
      <c r="Y942" s="11"/>
      <c r="Z942" s="11"/>
    </row>
    <row r="943" ht="12.75" customHeight="1">
      <c r="A943" s="13"/>
      <c r="B943" s="13"/>
      <c r="C943" s="13"/>
      <c r="D943" s="454"/>
      <c r="E943" s="455"/>
      <c r="F943" s="456"/>
      <c r="G943" s="95"/>
      <c r="H943" s="457"/>
      <c r="I943" s="11"/>
      <c r="J943" s="11"/>
      <c r="K943" s="11"/>
      <c r="L943" s="11"/>
      <c r="M943" s="11"/>
      <c r="N943" s="11"/>
      <c r="O943" s="11"/>
      <c r="P943" s="11"/>
      <c r="Q943" s="11"/>
      <c r="R943" s="11"/>
      <c r="S943" s="11"/>
      <c r="T943" s="11"/>
      <c r="U943" s="11"/>
      <c r="V943" s="11"/>
      <c r="W943" s="11"/>
      <c r="X943" s="11"/>
      <c r="Y943" s="11"/>
      <c r="Z943" s="11"/>
    </row>
    <row r="944" ht="12.75" customHeight="1">
      <c r="A944" s="13"/>
      <c r="B944" s="13"/>
      <c r="C944" s="13"/>
      <c r="D944" s="454"/>
      <c r="E944" s="455"/>
      <c r="F944" s="456"/>
      <c r="G944" s="95"/>
      <c r="H944" s="457"/>
      <c r="I944" s="11"/>
      <c r="J944" s="11"/>
      <c r="K944" s="11"/>
      <c r="L944" s="11"/>
      <c r="M944" s="11"/>
      <c r="N944" s="11"/>
      <c r="O944" s="11"/>
      <c r="P944" s="11"/>
      <c r="Q944" s="11"/>
      <c r="R944" s="11"/>
      <c r="S944" s="11"/>
      <c r="T944" s="11"/>
      <c r="U944" s="11"/>
      <c r="V944" s="11"/>
      <c r="W944" s="11"/>
      <c r="X944" s="11"/>
      <c r="Y944" s="11"/>
      <c r="Z944" s="11"/>
    </row>
    <row r="945" ht="12.75" customHeight="1">
      <c r="A945" s="13"/>
      <c r="B945" s="13"/>
      <c r="C945" s="13"/>
      <c r="D945" s="454"/>
      <c r="E945" s="455"/>
      <c r="F945" s="456"/>
      <c r="G945" s="95"/>
      <c r="H945" s="457"/>
      <c r="I945" s="11"/>
      <c r="J945" s="11"/>
      <c r="K945" s="11"/>
      <c r="L945" s="11"/>
      <c r="M945" s="11"/>
      <c r="N945" s="11"/>
      <c r="O945" s="11"/>
      <c r="P945" s="11"/>
      <c r="Q945" s="11"/>
      <c r="R945" s="11"/>
      <c r="S945" s="11"/>
      <c r="T945" s="11"/>
      <c r="U945" s="11"/>
      <c r="V945" s="11"/>
      <c r="W945" s="11"/>
      <c r="X945" s="11"/>
      <c r="Y945" s="11"/>
      <c r="Z945" s="11"/>
    </row>
    <row r="946" ht="12.75" customHeight="1">
      <c r="A946" s="13"/>
      <c r="B946" s="13"/>
      <c r="C946" s="13"/>
      <c r="D946" s="454"/>
      <c r="E946" s="455"/>
      <c r="F946" s="456"/>
      <c r="G946" s="95"/>
      <c r="H946" s="457"/>
      <c r="I946" s="11"/>
      <c r="J946" s="11"/>
      <c r="K946" s="11"/>
      <c r="L946" s="11"/>
      <c r="M946" s="11"/>
      <c r="N946" s="11"/>
      <c r="O946" s="11"/>
      <c r="P946" s="11"/>
      <c r="Q946" s="11"/>
      <c r="R946" s="11"/>
      <c r="S946" s="11"/>
      <c r="T946" s="11"/>
      <c r="U946" s="11"/>
      <c r="V946" s="11"/>
      <c r="W946" s="11"/>
      <c r="X946" s="11"/>
      <c r="Y946" s="11"/>
      <c r="Z946" s="11"/>
    </row>
    <row r="947" ht="12.75" customHeight="1">
      <c r="A947" s="13"/>
      <c r="B947" s="13"/>
      <c r="C947" s="13"/>
      <c r="D947" s="454"/>
      <c r="E947" s="455"/>
      <c r="F947" s="456"/>
      <c r="G947" s="95"/>
      <c r="H947" s="457"/>
      <c r="I947" s="11"/>
      <c r="J947" s="11"/>
      <c r="K947" s="11"/>
      <c r="L947" s="11"/>
      <c r="M947" s="11"/>
      <c r="N947" s="11"/>
      <c r="O947" s="11"/>
      <c r="P947" s="11"/>
      <c r="Q947" s="11"/>
      <c r="R947" s="11"/>
      <c r="S947" s="11"/>
      <c r="T947" s="11"/>
      <c r="U947" s="11"/>
      <c r="V947" s="11"/>
      <c r="W947" s="11"/>
      <c r="X947" s="11"/>
      <c r="Y947" s="11"/>
      <c r="Z947" s="11"/>
    </row>
    <row r="948" ht="12.75" customHeight="1">
      <c r="A948" s="13"/>
      <c r="B948" s="13"/>
      <c r="C948" s="13"/>
      <c r="D948" s="454"/>
      <c r="E948" s="455"/>
      <c r="F948" s="456"/>
      <c r="G948" s="95"/>
      <c r="H948" s="457"/>
      <c r="I948" s="11"/>
      <c r="J948" s="11"/>
      <c r="K948" s="11"/>
      <c r="L948" s="11"/>
      <c r="M948" s="11"/>
      <c r="N948" s="11"/>
      <c r="O948" s="11"/>
      <c r="P948" s="11"/>
      <c r="Q948" s="11"/>
      <c r="R948" s="11"/>
      <c r="S948" s="11"/>
      <c r="T948" s="11"/>
      <c r="U948" s="11"/>
      <c r="V948" s="11"/>
      <c r="W948" s="11"/>
      <c r="X948" s="11"/>
      <c r="Y948" s="11"/>
      <c r="Z948" s="11"/>
    </row>
    <row r="949" ht="12.75" customHeight="1">
      <c r="A949" s="13"/>
      <c r="B949" s="13"/>
      <c r="C949" s="13"/>
      <c r="D949" s="454"/>
      <c r="E949" s="455"/>
      <c r="F949" s="456"/>
      <c r="G949" s="95"/>
      <c r="H949" s="457"/>
      <c r="I949" s="11"/>
      <c r="J949" s="11"/>
      <c r="K949" s="11"/>
      <c r="L949" s="11"/>
      <c r="M949" s="11"/>
      <c r="N949" s="11"/>
      <c r="O949" s="11"/>
      <c r="P949" s="11"/>
      <c r="Q949" s="11"/>
      <c r="R949" s="11"/>
      <c r="S949" s="11"/>
      <c r="T949" s="11"/>
      <c r="U949" s="11"/>
      <c r="V949" s="11"/>
      <c r="W949" s="11"/>
      <c r="X949" s="11"/>
      <c r="Y949" s="11"/>
      <c r="Z949" s="11"/>
    </row>
    <row r="950" ht="12.75" customHeight="1">
      <c r="A950" s="13"/>
      <c r="B950" s="13"/>
      <c r="C950" s="13"/>
      <c r="D950" s="454"/>
      <c r="E950" s="455"/>
      <c r="F950" s="456"/>
      <c r="G950" s="95"/>
      <c r="H950" s="457"/>
      <c r="I950" s="11"/>
      <c r="J950" s="11"/>
      <c r="K950" s="11"/>
      <c r="L950" s="11"/>
      <c r="M950" s="11"/>
      <c r="N950" s="11"/>
      <c r="O950" s="11"/>
      <c r="P950" s="11"/>
      <c r="Q950" s="11"/>
      <c r="R950" s="11"/>
      <c r="S950" s="11"/>
      <c r="T950" s="11"/>
      <c r="U950" s="11"/>
      <c r="V950" s="11"/>
      <c r="W950" s="11"/>
      <c r="X950" s="11"/>
      <c r="Y950" s="11"/>
      <c r="Z950" s="11"/>
    </row>
    <row r="951" ht="12.75" customHeight="1">
      <c r="A951" s="13"/>
      <c r="B951" s="13"/>
      <c r="C951" s="13"/>
      <c r="D951" s="454"/>
      <c r="E951" s="455"/>
      <c r="F951" s="456"/>
      <c r="G951" s="95"/>
      <c r="H951" s="457"/>
      <c r="I951" s="11"/>
      <c r="J951" s="11"/>
      <c r="K951" s="11"/>
      <c r="L951" s="11"/>
      <c r="M951" s="11"/>
      <c r="N951" s="11"/>
      <c r="O951" s="11"/>
      <c r="P951" s="11"/>
      <c r="Q951" s="11"/>
      <c r="R951" s="11"/>
      <c r="S951" s="11"/>
      <c r="T951" s="11"/>
      <c r="U951" s="11"/>
      <c r="V951" s="11"/>
      <c r="W951" s="11"/>
      <c r="X951" s="11"/>
      <c r="Y951" s="11"/>
      <c r="Z951" s="11"/>
    </row>
    <row r="952" ht="12.75" customHeight="1">
      <c r="A952" s="13"/>
      <c r="B952" s="13"/>
      <c r="C952" s="13"/>
      <c r="D952" s="454"/>
      <c r="E952" s="455"/>
      <c r="F952" s="456"/>
      <c r="G952" s="95"/>
      <c r="H952" s="457"/>
      <c r="I952" s="11"/>
      <c r="J952" s="11"/>
      <c r="K952" s="11"/>
      <c r="L952" s="11"/>
      <c r="M952" s="11"/>
      <c r="N952" s="11"/>
      <c r="O952" s="11"/>
      <c r="P952" s="11"/>
      <c r="Q952" s="11"/>
      <c r="R952" s="11"/>
      <c r="S952" s="11"/>
      <c r="T952" s="11"/>
      <c r="U952" s="11"/>
      <c r="V952" s="11"/>
      <c r="W952" s="11"/>
      <c r="X952" s="11"/>
      <c r="Y952" s="11"/>
      <c r="Z952" s="11"/>
    </row>
    <row r="953" ht="12.75" customHeight="1">
      <c r="A953" s="13"/>
      <c r="B953" s="13"/>
      <c r="C953" s="13"/>
      <c r="D953" s="454"/>
      <c r="E953" s="455"/>
      <c r="F953" s="456"/>
      <c r="G953" s="95"/>
      <c r="H953" s="457"/>
      <c r="I953" s="11"/>
      <c r="J953" s="11"/>
      <c r="K953" s="11"/>
      <c r="L953" s="11"/>
      <c r="M953" s="11"/>
      <c r="N953" s="11"/>
      <c r="O953" s="11"/>
      <c r="P953" s="11"/>
      <c r="Q953" s="11"/>
      <c r="R953" s="11"/>
      <c r="S953" s="11"/>
      <c r="T953" s="11"/>
      <c r="U953" s="11"/>
      <c r="V953" s="11"/>
      <c r="W953" s="11"/>
      <c r="X953" s="11"/>
      <c r="Y953" s="11"/>
      <c r="Z953" s="11"/>
    </row>
    <row r="954" ht="12.75" customHeight="1">
      <c r="A954" s="13"/>
      <c r="B954" s="13"/>
      <c r="C954" s="13"/>
      <c r="D954" s="454"/>
      <c r="E954" s="455"/>
      <c r="F954" s="456"/>
      <c r="G954" s="95"/>
      <c r="H954" s="457"/>
      <c r="I954" s="11"/>
      <c r="J954" s="11"/>
      <c r="K954" s="11"/>
      <c r="L954" s="11"/>
      <c r="M954" s="11"/>
      <c r="N954" s="11"/>
      <c r="O954" s="11"/>
      <c r="P954" s="11"/>
      <c r="Q954" s="11"/>
      <c r="R954" s="11"/>
      <c r="S954" s="11"/>
      <c r="T954" s="11"/>
      <c r="U954" s="11"/>
      <c r="V954" s="11"/>
      <c r="W954" s="11"/>
      <c r="X954" s="11"/>
      <c r="Y954" s="11"/>
      <c r="Z954" s="11"/>
    </row>
    <row r="955" ht="12.75" customHeight="1">
      <c r="A955" s="13"/>
      <c r="B955" s="13"/>
      <c r="C955" s="13"/>
      <c r="D955" s="454"/>
      <c r="E955" s="455"/>
      <c r="F955" s="456"/>
      <c r="G955" s="95"/>
      <c r="H955" s="457"/>
      <c r="I955" s="11"/>
      <c r="J955" s="11"/>
      <c r="K955" s="11"/>
      <c r="L955" s="11"/>
      <c r="M955" s="11"/>
      <c r="N955" s="11"/>
      <c r="O955" s="11"/>
      <c r="P955" s="11"/>
      <c r="Q955" s="11"/>
      <c r="R955" s="11"/>
      <c r="S955" s="11"/>
      <c r="T955" s="11"/>
      <c r="U955" s="11"/>
      <c r="V955" s="11"/>
      <c r="W955" s="11"/>
      <c r="X955" s="11"/>
      <c r="Y955" s="11"/>
      <c r="Z955" s="11"/>
    </row>
    <row r="956" ht="12.75" customHeight="1">
      <c r="A956" s="13"/>
      <c r="B956" s="13"/>
      <c r="C956" s="13"/>
      <c r="D956" s="454"/>
      <c r="E956" s="455"/>
      <c r="F956" s="456"/>
      <c r="G956" s="95"/>
      <c r="H956" s="457"/>
      <c r="I956" s="11"/>
      <c r="J956" s="11"/>
      <c r="K956" s="11"/>
      <c r="L956" s="11"/>
      <c r="M956" s="11"/>
      <c r="N956" s="11"/>
      <c r="O956" s="11"/>
      <c r="P956" s="11"/>
      <c r="Q956" s="11"/>
      <c r="R956" s="11"/>
      <c r="S956" s="11"/>
      <c r="T956" s="11"/>
      <c r="U956" s="11"/>
      <c r="V956" s="11"/>
      <c r="W956" s="11"/>
      <c r="X956" s="11"/>
      <c r="Y956" s="11"/>
      <c r="Z956" s="11"/>
    </row>
    <row r="957" ht="12.75" customHeight="1">
      <c r="A957" s="13"/>
      <c r="B957" s="13"/>
      <c r="C957" s="13"/>
      <c r="D957" s="454"/>
      <c r="E957" s="455"/>
      <c r="F957" s="456"/>
      <c r="G957" s="95"/>
      <c r="H957" s="457"/>
      <c r="I957" s="11"/>
      <c r="J957" s="11"/>
      <c r="K957" s="11"/>
      <c r="L957" s="11"/>
      <c r="M957" s="11"/>
      <c r="N957" s="11"/>
      <c r="O957" s="11"/>
      <c r="P957" s="11"/>
      <c r="Q957" s="11"/>
      <c r="R957" s="11"/>
      <c r="S957" s="11"/>
      <c r="T957" s="11"/>
      <c r="U957" s="11"/>
      <c r="V957" s="11"/>
      <c r="W957" s="11"/>
      <c r="X957" s="11"/>
      <c r="Y957" s="11"/>
      <c r="Z957" s="11"/>
    </row>
    <row r="958" ht="12.75" customHeight="1">
      <c r="A958" s="13"/>
      <c r="B958" s="13"/>
      <c r="C958" s="13"/>
      <c r="D958" s="454"/>
      <c r="E958" s="455"/>
      <c r="F958" s="456"/>
      <c r="G958" s="95"/>
      <c r="H958" s="457"/>
      <c r="I958" s="11"/>
      <c r="J958" s="11"/>
      <c r="K958" s="11"/>
      <c r="L958" s="11"/>
      <c r="M958" s="11"/>
      <c r="N958" s="11"/>
      <c r="O958" s="11"/>
      <c r="P958" s="11"/>
      <c r="Q958" s="11"/>
      <c r="R958" s="11"/>
      <c r="S958" s="11"/>
      <c r="T958" s="11"/>
      <c r="U958" s="11"/>
      <c r="V958" s="11"/>
      <c r="W958" s="11"/>
      <c r="X958" s="11"/>
      <c r="Y958" s="11"/>
      <c r="Z958" s="11"/>
    </row>
    <row r="959" ht="12.75" customHeight="1">
      <c r="A959" s="13"/>
      <c r="B959" s="13"/>
      <c r="C959" s="13"/>
      <c r="D959" s="454"/>
      <c r="E959" s="455"/>
      <c r="F959" s="456"/>
      <c r="G959" s="95"/>
      <c r="H959" s="457"/>
      <c r="I959" s="11"/>
      <c r="J959" s="11"/>
      <c r="K959" s="11"/>
      <c r="L959" s="11"/>
      <c r="M959" s="11"/>
      <c r="N959" s="11"/>
      <c r="O959" s="11"/>
      <c r="P959" s="11"/>
      <c r="Q959" s="11"/>
      <c r="R959" s="11"/>
      <c r="S959" s="11"/>
      <c r="T959" s="11"/>
      <c r="U959" s="11"/>
      <c r="V959" s="11"/>
      <c r="W959" s="11"/>
      <c r="X959" s="11"/>
      <c r="Y959" s="11"/>
      <c r="Z959" s="11"/>
    </row>
    <row r="960" ht="12.75" customHeight="1">
      <c r="A960" s="13"/>
      <c r="B960" s="13"/>
      <c r="C960" s="13"/>
      <c r="D960" s="454"/>
      <c r="E960" s="455"/>
      <c r="F960" s="456"/>
      <c r="G960" s="95"/>
      <c r="H960" s="457"/>
      <c r="I960" s="11"/>
      <c r="J960" s="11"/>
      <c r="K960" s="11"/>
      <c r="L960" s="11"/>
      <c r="M960" s="11"/>
      <c r="N960" s="11"/>
      <c r="O960" s="11"/>
      <c r="P960" s="11"/>
      <c r="Q960" s="11"/>
      <c r="R960" s="11"/>
      <c r="S960" s="11"/>
      <c r="T960" s="11"/>
      <c r="U960" s="11"/>
      <c r="V960" s="11"/>
      <c r="W960" s="11"/>
      <c r="X960" s="11"/>
      <c r="Y960" s="11"/>
      <c r="Z960" s="11"/>
    </row>
    <row r="961" ht="12.75" customHeight="1">
      <c r="A961" s="13"/>
      <c r="B961" s="13"/>
      <c r="C961" s="13"/>
      <c r="D961" s="454"/>
      <c r="E961" s="455"/>
      <c r="F961" s="456"/>
      <c r="G961" s="95"/>
      <c r="H961" s="457"/>
      <c r="I961" s="11"/>
      <c r="J961" s="11"/>
      <c r="K961" s="11"/>
      <c r="L961" s="11"/>
      <c r="M961" s="11"/>
      <c r="N961" s="11"/>
      <c r="O961" s="11"/>
      <c r="P961" s="11"/>
      <c r="Q961" s="11"/>
      <c r="R961" s="11"/>
      <c r="S961" s="11"/>
      <c r="T961" s="11"/>
      <c r="U961" s="11"/>
      <c r="V961" s="11"/>
      <c r="W961" s="11"/>
      <c r="X961" s="11"/>
      <c r="Y961" s="11"/>
      <c r="Z961" s="11"/>
    </row>
    <row r="962" ht="12.75" customHeight="1">
      <c r="A962" s="13"/>
      <c r="B962" s="13"/>
      <c r="C962" s="13"/>
      <c r="D962" s="454"/>
      <c r="E962" s="455"/>
      <c r="F962" s="456"/>
      <c r="G962" s="95"/>
      <c r="H962" s="457"/>
      <c r="I962" s="11"/>
      <c r="J962" s="11"/>
      <c r="K962" s="11"/>
      <c r="L962" s="11"/>
      <c r="M962" s="11"/>
      <c r="N962" s="11"/>
      <c r="O962" s="11"/>
      <c r="P962" s="11"/>
      <c r="Q962" s="11"/>
      <c r="R962" s="11"/>
      <c r="S962" s="11"/>
      <c r="T962" s="11"/>
      <c r="U962" s="11"/>
      <c r="V962" s="11"/>
      <c r="W962" s="11"/>
      <c r="X962" s="11"/>
      <c r="Y962" s="11"/>
      <c r="Z962" s="11"/>
    </row>
    <row r="963" ht="12.75" customHeight="1">
      <c r="A963" s="13"/>
      <c r="B963" s="13"/>
      <c r="C963" s="13"/>
      <c r="D963" s="454"/>
      <c r="E963" s="455"/>
      <c r="F963" s="456"/>
      <c r="G963" s="95"/>
      <c r="H963" s="457"/>
      <c r="I963" s="11"/>
      <c r="J963" s="11"/>
      <c r="K963" s="11"/>
      <c r="L963" s="11"/>
      <c r="M963" s="11"/>
      <c r="N963" s="11"/>
      <c r="O963" s="11"/>
      <c r="P963" s="11"/>
      <c r="Q963" s="11"/>
      <c r="R963" s="11"/>
      <c r="S963" s="11"/>
      <c r="T963" s="11"/>
      <c r="U963" s="11"/>
      <c r="V963" s="11"/>
      <c r="W963" s="11"/>
      <c r="X963" s="11"/>
      <c r="Y963" s="11"/>
      <c r="Z963" s="11"/>
    </row>
    <row r="964" ht="12.75" customHeight="1">
      <c r="A964" s="13"/>
      <c r="B964" s="13"/>
      <c r="C964" s="13"/>
      <c r="D964" s="454"/>
      <c r="E964" s="455"/>
      <c r="F964" s="456"/>
      <c r="G964" s="95"/>
      <c r="H964" s="457"/>
      <c r="I964" s="11"/>
      <c r="J964" s="11"/>
      <c r="K964" s="11"/>
      <c r="L964" s="11"/>
      <c r="M964" s="11"/>
      <c r="N964" s="11"/>
      <c r="O964" s="11"/>
      <c r="P964" s="11"/>
      <c r="Q964" s="11"/>
      <c r="R964" s="11"/>
      <c r="S964" s="11"/>
      <c r="T964" s="11"/>
      <c r="U964" s="11"/>
      <c r="V964" s="11"/>
      <c r="W964" s="11"/>
      <c r="X964" s="11"/>
      <c r="Y964" s="11"/>
      <c r="Z964" s="11"/>
    </row>
    <row r="965" ht="12.75" customHeight="1">
      <c r="A965" s="13"/>
      <c r="B965" s="13"/>
      <c r="C965" s="13"/>
      <c r="D965" s="454"/>
      <c r="E965" s="455"/>
      <c r="F965" s="456"/>
      <c r="G965" s="95"/>
      <c r="H965" s="457"/>
      <c r="I965" s="11"/>
      <c r="J965" s="11"/>
      <c r="K965" s="11"/>
      <c r="L965" s="11"/>
      <c r="M965" s="11"/>
      <c r="N965" s="11"/>
      <c r="O965" s="11"/>
      <c r="P965" s="11"/>
      <c r="Q965" s="11"/>
      <c r="R965" s="11"/>
      <c r="S965" s="11"/>
      <c r="T965" s="11"/>
      <c r="U965" s="11"/>
      <c r="V965" s="11"/>
      <c r="W965" s="11"/>
      <c r="X965" s="11"/>
      <c r="Y965" s="11"/>
      <c r="Z965" s="11"/>
    </row>
    <row r="966" ht="12.75" customHeight="1">
      <c r="A966" s="13"/>
      <c r="B966" s="13"/>
      <c r="C966" s="13"/>
      <c r="D966" s="454"/>
      <c r="E966" s="455"/>
      <c r="F966" s="456"/>
      <c r="G966" s="95"/>
      <c r="H966" s="457"/>
      <c r="I966" s="11"/>
      <c r="J966" s="11"/>
      <c r="K966" s="11"/>
      <c r="L966" s="11"/>
      <c r="M966" s="11"/>
      <c r="N966" s="11"/>
      <c r="O966" s="11"/>
      <c r="P966" s="11"/>
      <c r="Q966" s="11"/>
      <c r="R966" s="11"/>
      <c r="S966" s="11"/>
      <c r="T966" s="11"/>
      <c r="U966" s="11"/>
      <c r="V966" s="11"/>
      <c r="W966" s="11"/>
      <c r="X966" s="11"/>
      <c r="Y966" s="11"/>
      <c r="Z966" s="11"/>
    </row>
    <row r="967" ht="12.75" customHeight="1">
      <c r="A967" s="13"/>
      <c r="B967" s="13"/>
      <c r="C967" s="13"/>
      <c r="D967" s="454"/>
      <c r="E967" s="455"/>
      <c r="F967" s="456"/>
      <c r="G967" s="95"/>
      <c r="H967" s="457"/>
      <c r="I967" s="11"/>
      <c r="J967" s="11"/>
      <c r="K967" s="11"/>
      <c r="L967" s="11"/>
      <c r="M967" s="11"/>
      <c r="N967" s="11"/>
      <c r="O967" s="11"/>
      <c r="P967" s="11"/>
      <c r="Q967" s="11"/>
      <c r="R967" s="11"/>
      <c r="S967" s="11"/>
      <c r="T967" s="11"/>
      <c r="U967" s="11"/>
      <c r="V967" s="11"/>
      <c r="W967" s="11"/>
      <c r="X967" s="11"/>
      <c r="Y967" s="11"/>
      <c r="Z967" s="11"/>
    </row>
    <row r="968" ht="12.75" customHeight="1">
      <c r="A968" s="13"/>
      <c r="B968" s="13"/>
      <c r="C968" s="13"/>
      <c r="D968" s="454"/>
      <c r="E968" s="455"/>
      <c r="F968" s="456"/>
      <c r="G968" s="95"/>
      <c r="H968" s="457"/>
      <c r="I968" s="11"/>
      <c r="J968" s="11"/>
      <c r="K968" s="11"/>
      <c r="L968" s="11"/>
      <c r="M968" s="11"/>
      <c r="N968" s="11"/>
      <c r="O968" s="11"/>
      <c r="P968" s="11"/>
      <c r="Q968" s="11"/>
      <c r="R968" s="11"/>
      <c r="S968" s="11"/>
      <c r="T968" s="11"/>
      <c r="U968" s="11"/>
      <c r="V968" s="11"/>
      <c r="W968" s="11"/>
      <c r="X968" s="11"/>
      <c r="Y968" s="11"/>
      <c r="Z968" s="11"/>
    </row>
    <row r="969" ht="12.75" customHeight="1">
      <c r="A969" s="13"/>
      <c r="B969" s="13"/>
      <c r="C969" s="13"/>
      <c r="D969" s="454"/>
      <c r="E969" s="455"/>
      <c r="F969" s="456"/>
      <c r="G969" s="95"/>
      <c r="H969" s="457"/>
      <c r="I969" s="11"/>
      <c r="J969" s="11"/>
      <c r="K969" s="11"/>
      <c r="L969" s="11"/>
      <c r="M969" s="11"/>
      <c r="N969" s="11"/>
      <c r="O969" s="11"/>
      <c r="P969" s="11"/>
      <c r="Q969" s="11"/>
      <c r="R969" s="11"/>
      <c r="S969" s="11"/>
      <c r="T969" s="11"/>
      <c r="U969" s="11"/>
      <c r="V969" s="11"/>
      <c r="W969" s="11"/>
      <c r="X969" s="11"/>
      <c r="Y969" s="11"/>
      <c r="Z969" s="11"/>
    </row>
    <row r="970" ht="12.75" customHeight="1">
      <c r="A970" s="13"/>
      <c r="B970" s="13"/>
      <c r="C970" s="13"/>
      <c r="D970" s="454"/>
      <c r="E970" s="455"/>
      <c r="F970" s="456"/>
      <c r="G970" s="95"/>
      <c r="H970" s="457"/>
      <c r="I970" s="11"/>
      <c r="J970" s="11"/>
      <c r="K970" s="11"/>
      <c r="L970" s="11"/>
      <c r="M970" s="11"/>
      <c r="N970" s="11"/>
      <c r="O970" s="11"/>
      <c r="P970" s="11"/>
      <c r="Q970" s="11"/>
      <c r="R970" s="11"/>
      <c r="S970" s="11"/>
      <c r="T970" s="11"/>
      <c r="U970" s="11"/>
      <c r="V970" s="11"/>
      <c r="W970" s="11"/>
      <c r="X970" s="11"/>
      <c r="Y970" s="11"/>
      <c r="Z970" s="11"/>
    </row>
    <row r="971" ht="12.75" customHeight="1">
      <c r="A971" s="13"/>
      <c r="B971" s="13"/>
      <c r="C971" s="13"/>
      <c r="D971" s="454"/>
      <c r="E971" s="455"/>
      <c r="F971" s="456"/>
      <c r="G971" s="95"/>
      <c r="H971" s="457"/>
      <c r="I971" s="11"/>
      <c r="J971" s="11"/>
      <c r="K971" s="11"/>
      <c r="L971" s="11"/>
      <c r="M971" s="11"/>
      <c r="N971" s="11"/>
      <c r="O971" s="11"/>
      <c r="P971" s="11"/>
      <c r="Q971" s="11"/>
      <c r="R971" s="11"/>
      <c r="S971" s="11"/>
      <c r="T971" s="11"/>
      <c r="U971" s="11"/>
      <c r="V971" s="11"/>
      <c r="W971" s="11"/>
      <c r="X971" s="11"/>
      <c r="Y971" s="11"/>
      <c r="Z971" s="11"/>
    </row>
    <row r="972" ht="12.75" customHeight="1">
      <c r="A972" s="13"/>
      <c r="B972" s="13"/>
      <c r="C972" s="13"/>
      <c r="D972" s="454"/>
      <c r="E972" s="455"/>
      <c r="F972" s="456"/>
      <c r="G972" s="95"/>
      <c r="H972" s="457"/>
      <c r="I972" s="11"/>
      <c r="J972" s="11"/>
      <c r="K972" s="11"/>
      <c r="L972" s="11"/>
      <c r="M972" s="11"/>
      <c r="N972" s="11"/>
      <c r="O972" s="11"/>
      <c r="P972" s="11"/>
      <c r="Q972" s="11"/>
      <c r="R972" s="11"/>
      <c r="S972" s="11"/>
      <c r="T972" s="11"/>
      <c r="U972" s="11"/>
      <c r="V972" s="11"/>
      <c r="W972" s="11"/>
      <c r="X972" s="11"/>
      <c r="Y972" s="11"/>
      <c r="Z972" s="11"/>
    </row>
    <row r="973" ht="12.75" customHeight="1">
      <c r="A973" s="13"/>
      <c r="B973" s="13"/>
      <c r="C973" s="13"/>
      <c r="D973" s="454"/>
      <c r="E973" s="455"/>
      <c r="F973" s="456"/>
      <c r="G973" s="95"/>
      <c r="H973" s="457"/>
      <c r="I973" s="11"/>
      <c r="J973" s="11"/>
      <c r="K973" s="11"/>
      <c r="L973" s="11"/>
      <c r="M973" s="11"/>
      <c r="N973" s="11"/>
      <c r="O973" s="11"/>
      <c r="P973" s="11"/>
      <c r="Q973" s="11"/>
      <c r="R973" s="11"/>
      <c r="S973" s="11"/>
      <c r="T973" s="11"/>
      <c r="U973" s="11"/>
      <c r="V973" s="11"/>
      <c r="W973" s="11"/>
      <c r="X973" s="11"/>
      <c r="Y973" s="11"/>
      <c r="Z973" s="11"/>
    </row>
    <row r="974" ht="12.75" customHeight="1">
      <c r="A974" s="13"/>
      <c r="B974" s="13"/>
      <c r="C974" s="13"/>
      <c r="D974" s="454"/>
      <c r="E974" s="455"/>
      <c r="F974" s="456"/>
      <c r="G974" s="95"/>
      <c r="H974" s="457"/>
      <c r="I974" s="11"/>
      <c r="J974" s="11"/>
      <c r="K974" s="11"/>
      <c r="L974" s="11"/>
      <c r="M974" s="11"/>
      <c r="N974" s="11"/>
      <c r="O974" s="11"/>
      <c r="P974" s="11"/>
      <c r="Q974" s="11"/>
      <c r="R974" s="11"/>
      <c r="S974" s="11"/>
      <c r="T974" s="11"/>
      <c r="U974" s="11"/>
      <c r="V974" s="11"/>
      <c r="W974" s="11"/>
      <c r="X974" s="11"/>
      <c r="Y974" s="11"/>
      <c r="Z974" s="11"/>
    </row>
    <row r="975" ht="12.75" customHeight="1">
      <c r="A975" s="13"/>
      <c r="B975" s="13"/>
      <c r="C975" s="13"/>
      <c r="D975" s="454"/>
      <c r="E975" s="455"/>
      <c r="F975" s="456"/>
      <c r="G975" s="95"/>
      <c r="H975" s="457"/>
      <c r="I975" s="11"/>
      <c r="J975" s="11"/>
      <c r="K975" s="11"/>
      <c r="L975" s="11"/>
      <c r="M975" s="11"/>
      <c r="N975" s="11"/>
      <c r="O975" s="11"/>
      <c r="P975" s="11"/>
      <c r="Q975" s="11"/>
      <c r="R975" s="11"/>
      <c r="S975" s="11"/>
      <c r="T975" s="11"/>
      <c r="U975" s="11"/>
      <c r="V975" s="11"/>
      <c r="W975" s="11"/>
      <c r="X975" s="11"/>
      <c r="Y975" s="11"/>
      <c r="Z975" s="11"/>
    </row>
    <row r="976" ht="12.75" customHeight="1">
      <c r="A976" s="13"/>
      <c r="B976" s="13"/>
      <c r="C976" s="13"/>
      <c r="D976" s="454"/>
      <c r="E976" s="455"/>
      <c r="F976" s="456"/>
      <c r="G976" s="95"/>
      <c r="H976" s="457"/>
      <c r="I976" s="11"/>
      <c r="J976" s="11"/>
      <c r="K976" s="11"/>
      <c r="L976" s="11"/>
      <c r="M976" s="11"/>
      <c r="N976" s="11"/>
      <c r="O976" s="11"/>
      <c r="P976" s="11"/>
      <c r="Q976" s="11"/>
      <c r="R976" s="11"/>
      <c r="S976" s="11"/>
      <c r="T976" s="11"/>
      <c r="U976" s="11"/>
      <c r="V976" s="11"/>
      <c r="W976" s="11"/>
      <c r="X976" s="11"/>
      <c r="Y976" s="11"/>
      <c r="Z976" s="11"/>
    </row>
    <row r="977" ht="12.75" customHeight="1">
      <c r="A977" s="13"/>
      <c r="B977" s="13"/>
      <c r="C977" s="13"/>
      <c r="D977" s="454"/>
      <c r="E977" s="455"/>
      <c r="F977" s="456"/>
      <c r="G977" s="95"/>
      <c r="H977" s="457"/>
      <c r="I977" s="11"/>
      <c r="J977" s="11"/>
      <c r="K977" s="11"/>
      <c r="L977" s="11"/>
      <c r="M977" s="11"/>
      <c r="N977" s="11"/>
      <c r="O977" s="11"/>
      <c r="P977" s="11"/>
      <c r="Q977" s="11"/>
      <c r="R977" s="11"/>
      <c r="S977" s="11"/>
      <c r="T977" s="11"/>
      <c r="U977" s="11"/>
      <c r="V977" s="11"/>
      <c r="W977" s="11"/>
      <c r="X977" s="11"/>
      <c r="Y977" s="11"/>
      <c r="Z977" s="11"/>
    </row>
    <row r="978" ht="12.75" customHeight="1">
      <c r="A978" s="13"/>
      <c r="B978" s="13"/>
      <c r="C978" s="13"/>
      <c r="D978" s="454"/>
      <c r="E978" s="455"/>
      <c r="F978" s="456"/>
      <c r="G978" s="95"/>
      <c r="H978" s="457"/>
      <c r="I978" s="11"/>
      <c r="J978" s="11"/>
      <c r="K978" s="11"/>
      <c r="L978" s="11"/>
      <c r="M978" s="11"/>
      <c r="N978" s="11"/>
      <c r="O978" s="11"/>
      <c r="P978" s="11"/>
      <c r="Q978" s="11"/>
      <c r="R978" s="11"/>
      <c r="S978" s="11"/>
      <c r="T978" s="11"/>
      <c r="U978" s="11"/>
      <c r="V978" s="11"/>
      <c r="W978" s="11"/>
      <c r="X978" s="11"/>
      <c r="Y978" s="11"/>
      <c r="Z978" s="11"/>
    </row>
    <row r="979" ht="12.75" customHeight="1">
      <c r="A979" s="13"/>
      <c r="B979" s="13"/>
      <c r="C979" s="13"/>
      <c r="D979" s="454"/>
      <c r="E979" s="455"/>
      <c r="F979" s="456"/>
      <c r="G979" s="95"/>
      <c r="H979" s="457"/>
      <c r="I979" s="11"/>
      <c r="J979" s="11"/>
      <c r="K979" s="11"/>
      <c r="L979" s="11"/>
      <c r="M979" s="11"/>
      <c r="N979" s="11"/>
      <c r="O979" s="11"/>
      <c r="P979" s="11"/>
      <c r="Q979" s="11"/>
      <c r="R979" s="11"/>
      <c r="S979" s="11"/>
      <c r="T979" s="11"/>
      <c r="U979" s="11"/>
      <c r="V979" s="11"/>
      <c r="W979" s="11"/>
      <c r="X979" s="11"/>
      <c r="Y979" s="11"/>
      <c r="Z979" s="11"/>
    </row>
    <row r="980" ht="12.75" customHeight="1">
      <c r="A980" s="13"/>
      <c r="B980" s="13"/>
      <c r="C980" s="13"/>
      <c r="D980" s="454"/>
      <c r="E980" s="455"/>
      <c r="F980" s="456"/>
      <c r="G980" s="95"/>
      <c r="H980" s="457"/>
      <c r="I980" s="11"/>
      <c r="J980" s="11"/>
      <c r="K980" s="11"/>
      <c r="L980" s="11"/>
      <c r="M980" s="11"/>
      <c r="N980" s="11"/>
      <c r="O980" s="11"/>
      <c r="P980" s="11"/>
      <c r="Q980" s="11"/>
      <c r="R980" s="11"/>
      <c r="S980" s="11"/>
      <c r="T980" s="11"/>
      <c r="U980" s="11"/>
      <c r="V980" s="11"/>
      <c r="W980" s="11"/>
      <c r="X980" s="11"/>
      <c r="Y980" s="11"/>
      <c r="Z980" s="11"/>
    </row>
    <row r="981" ht="12.75" customHeight="1">
      <c r="A981" s="13"/>
      <c r="B981" s="13"/>
      <c r="C981" s="13"/>
      <c r="D981" s="454"/>
      <c r="E981" s="455"/>
      <c r="F981" s="456"/>
      <c r="G981" s="95"/>
      <c r="H981" s="457"/>
      <c r="I981" s="11"/>
      <c r="J981" s="11"/>
      <c r="K981" s="11"/>
      <c r="L981" s="11"/>
      <c r="M981" s="11"/>
      <c r="N981" s="11"/>
      <c r="O981" s="11"/>
      <c r="P981" s="11"/>
      <c r="Q981" s="11"/>
      <c r="R981" s="11"/>
      <c r="S981" s="11"/>
      <c r="T981" s="11"/>
      <c r="U981" s="11"/>
      <c r="V981" s="11"/>
      <c r="W981" s="11"/>
      <c r="X981" s="11"/>
      <c r="Y981" s="11"/>
      <c r="Z981" s="11"/>
    </row>
    <row r="982" ht="12.75" customHeight="1">
      <c r="A982" s="13"/>
      <c r="B982" s="13"/>
      <c r="C982" s="13"/>
      <c r="D982" s="454"/>
      <c r="E982" s="455"/>
      <c r="F982" s="456"/>
      <c r="G982" s="95"/>
      <c r="H982" s="457"/>
      <c r="I982" s="11"/>
      <c r="J982" s="11"/>
      <c r="K982" s="11"/>
      <c r="L982" s="11"/>
      <c r="M982" s="11"/>
      <c r="N982" s="11"/>
      <c r="O982" s="11"/>
      <c r="P982" s="11"/>
      <c r="Q982" s="11"/>
      <c r="R982" s="11"/>
      <c r="S982" s="11"/>
      <c r="T982" s="11"/>
      <c r="U982" s="11"/>
      <c r="V982" s="11"/>
      <c r="W982" s="11"/>
      <c r="X982" s="11"/>
      <c r="Y982" s="11"/>
      <c r="Z982" s="11"/>
    </row>
    <row r="983" ht="12.75" customHeight="1">
      <c r="A983" s="13"/>
      <c r="B983" s="13"/>
      <c r="C983" s="13"/>
      <c r="D983" s="454"/>
      <c r="E983" s="455"/>
      <c r="F983" s="456"/>
      <c r="G983" s="95"/>
      <c r="H983" s="457"/>
      <c r="I983" s="11"/>
      <c r="J983" s="11"/>
      <c r="K983" s="11"/>
      <c r="L983" s="11"/>
      <c r="M983" s="11"/>
      <c r="N983" s="11"/>
      <c r="O983" s="11"/>
      <c r="P983" s="11"/>
      <c r="Q983" s="11"/>
      <c r="R983" s="11"/>
      <c r="S983" s="11"/>
      <c r="T983" s="11"/>
      <c r="U983" s="11"/>
      <c r="V983" s="11"/>
      <c r="W983" s="11"/>
      <c r="X983" s="11"/>
      <c r="Y983" s="11"/>
      <c r="Z983" s="11"/>
    </row>
    <row r="984" ht="12.75" customHeight="1">
      <c r="A984" s="13"/>
      <c r="B984" s="13"/>
      <c r="C984" s="13"/>
      <c r="D984" s="454"/>
      <c r="E984" s="455"/>
      <c r="F984" s="456"/>
      <c r="G984" s="95"/>
      <c r="H984" s="457"/>
      <c r="I984" s="11"/>
      <c r="J984" s="11"/>
      <c r="K984" s="11"/>
      <c r="L984" s="11"/>
      <c r="M984" s="11"/>
      <c r="N984" s="11"/>
      <c r="O984" s="11"/>
      <c r="P984" s="11"/>
      <c r="Q984" s="11"/>
      <c r="R984" s="11"/>
      <c r="S984" s="11"/>
      <c r="T984" s="11"/>
      <c r="U984" s="11"/>
      <c r="V984" s="11"/>
      <c r="W984" s="11"/>
      <c r="X984" s="11"/>
      <c r="Y984" s="11"/>
      <c r="Z984" s="11"/>
    </row>
    <row r="985" ht="12.75" customHeight="1">
      <c r="A985" s="13"/>
      <c r="B985" s="13"/>
      <c r="C985" s="13"/>
      <c r="D985" s="454"/>
      <c r="E985" s="455"/>
      <c r="F985" s="456"/>
      <c r="G985" s="95"/>
      <c r="H985" s="457"/>
      <c r="I985" s="11"/>
      <c r="J985" s="11"/>
      <c r="K985" s="11"/>
      <c r="L985" s="11"/>
      <c r="M985" s="11"/>
      <c r="N985" s="11"/>
      <c r="O985" s="11"/>
      <c r="P985" s="11"/>
      <c r="Q985" s="11"/>
      <c r="R985" s="11"/>
      <c r="S985" s="11"/>
      <c r="T985" s="11"/>
      <c r="U985" s="11"/>
      <c r="V985" s="11"/>
      <c r="W985" s="11"/>
      <c r="X985" s="11"/>
      <c r="Y985" s="11"/>
      <c r="Z985" s="11"/>
    </row>
    <row r="986" ht="12.75" customHeight="1">
      <c r="A986" s="13"/>
      <c r="B986" s="13"/>
      <c r="C986" s="13"/>
      <c r="D986" s="454"/>
      <c r="E986" s="455"/>
      <c r="F986" s="456"/>
      <c r="G986" s="95"/>
      <c r="H986" s="457"/>
      <c r="I986" s="11"/>
      <c r="J986" s="11"/>
      <c r="K986" s="11"/>
      <c r="L986" s="11"/>
      <c r="M986" s="11"/>
      <c r="N986" s="11"/>
      <c r="O986" s="11"/>
      <c r="P986" s="11"/>
      <c r="Q986" s="11"/>
      <c r="R986" s="11"/>
      <c r="S986" s="11"/>
      <c r="T986" s="11"/>
      <c r="U986" s="11"/>
      <c r="V986" s="11"/>
      <c r="W986" s="11"/>
      <c r="X986" s="11"/>
      <c r="Y986" s="11"/>
      <c r="Z986" s="11"/>
    </row>
    <row r="987" ht="12.75" customHeight="1">
      <c r="A987" s="13"/>
      <c r="B987" s="13"/>
      <c r="C987" s="13"/>
      <c r="D987" s="454"/>
      <c r="E987" s="455"/>
      <c r="F987" s="456"/>
      <c r="G987" s="95"/>
      <c r="H987" s="457"/>
      <c r="I987" s="11"/>
      <c r="J987" s="11"/>
      <c r="K987" s="11"/>
      <c r="L987" s="11"/>
      <c r="M987" s="11"/>
      <c r="N987" s="11"/>
      <c r="O987" s="11"/>
      <c r="P987" s="11"/>
      <c r="Q987" s="11"/>
      <c r="R987" s="11"/>
      <c r="S987" s="11"/>
      <c r="T987" s="11"/>
      <c r="U987" s="11"/>
      <c r="V987" s="11"/>
      <c r="W987" s="11"/>
      <c r="X987" s="11"/>
      <c r="Y987" s="11"/>
      <c r="Z987" s="11"/>
    </row>
    <row r="988" ht="12.75" customHeight="1">
      <c r="A988" s="13"/>
      <c r="B988" s="13"/>
      <c r="C988" s="13"/>
      <c r="D988" s="454"/>
      <c r="E988" s="455"/>
      <c r="F988" s="456"/>
      <c r="G988" s="95"/>
      <c r="H988" s="457"/>
      <c r="I988" s="11"/>
      <c r="J988" s="11"/>
      <c r="K988" s="11"/>
      <c r="L988" s="11"/>
      <c r="M988" s="11"/>
      <c r="N988" s="11"/>
      <c r="O988" s="11"/>
      <c r="P988" s="11"/>
      <c r="Q988" s="11"/>
      <c r="R988" s="11"/>
      <c r="S988" s="11"/>
      <c r="T988" s="11"/>
      <c r="U988" s="11"/>
      <c r="V988" s="11"/>
      <c r="W988" s="11"/>
      <c r="X988" s="11"/>
      <c r="Y988" s="11"/>
      <c r="Z988" s="11"/>
    </row>
    <row r="989" ht="12.75" customHeight="1">
      <c r="A989" s="13"/>
      <c r="B989" s="13"/>
      <c r="C989" s="13"/>
      <c r="D989" s="454"/>
      <c r="E989" s="455"/>
      <c r="F989" s="456"/>
      <c r="G989" s="95"/>
      <c r="H989" s="457"/>
      <c r="I989" s="11"/>
      <c r="J989" s="11"/>
      <c r="K989" s="11"/>
      <c r="L989" s="11"/>
      <c r="M989" s="11"/>
      <c r="N989" s="11"/>
      <c r="O989" s="11"/>
      <c r="P989" s="11"/>
      <c r="Q989" s="11"/>
      <c r="R989" s="11"/>
      <c r="S989" s="11"/>
      <c r="T989" s="11"/>
      <c r="U989" s="11"/>
      <c r="V989" s="11"/>
      <c r="W989" s="11"/>
      <c r="X989" s="11"/>
      <c r="Y989" s="11"/>
      <c r="Z989" s="11"/>
    </row>
    <row r="990" ht="12.75" customHeight="1">
      <c r="A990" s="13"/>
      <c r="B990" s="13"/>
      <c r="C990" s="13"/>
      <c r="D990" s="454"/>
      <c r="E990" s="455"/>
      <c r="F990" s="456"/>
      <c r="G990" s="95"/>
      <c r="H990" s="457"/>
      <c r="I990" s="11"/>
      <c r="J990" s="11"/>
      <c r="K990" s="11"/>
      <c r="L990" s="11"/>
      <c r="M990" s="11"/>
      <c r="N990" s="11"/>
      <c r="O990" s="11"/>
      <c r="P990" s="11"/>
      <c r="Q990" s="11"/>
      <c r="R990" s="11"/>
      <c r="S990" s="11"/>
      <c r="T990" s="11"/>
      <c r="U990" s="11"/>
      <c r="V990" s="11"/>
      <c r="W990" s="11"/>
      <c r="X990" s="11"/>
      <c r="Y990" s="11"/>
      <c r="Z990" s="11"/>
    </row>
    <row r="991" ht="12.75" customHeight="1">
      <c r="A991" s="13"/>
      <c r="B991" s="13"/>
      <c r="C991" s="13"/>
      <c r="D991" s="454"/>
      <c r="E991" s="455"/>
      <c r="F991" s="456"/>
      <c r="G991" s="95"/>
      <c r="H991" s="457"/>
      <c r="I991" s="11"/>
      <c r="J991" s="11"/>
      <c r="K991" s="11"/>
      <c r="L991" s="11"/>
      <c r="M991" s="11"/>
      <c r="N991" s="11"/>
      <c r="O991" s="11"/>
      <c r="P991" s="11"/>
      <c r="Q991" s="11"/>
      <c r="R991" s="11"/>
      <c r="S991" s="11"/>
      <c r="T991" s="11"/>
      <c r="U991" s="11"/>
      <c r="V991" s="11"/>
      <c r="W991" s="11"/>
      <c r="X991" s="11"/>
      <c r="Y991" s="11"/>
      <c r="Z991" s="11"/>
    </row>
    <row r="992" ht="12.75" customHeight="1">
      <c r="A992" s="13"/>
      <c r="B992" s="13"/>
      <c r="C992" s="13"/>
      <c r="D992" s="454"/>
      <c r="E992" s="455"/>
      <c r="F992" s="456"/>
      <c r="G992" s="95"/>
      <c r="H992" s="457"/>
      <c r="I992" s="11"/>
      <c r="J992" s="11"/>
      <c r="K992" s="11"/>
      <c r="L992" s="11"/>
      <c r="M992" s="11"/>
      <c r="N992" s="11"/>
      <c r="O992" s="11"/>
      <c r="P992" s="11"/>
      <c r="Q992" s="11"/>
      <c r="R992" s="11"/>
      <c r="S992" s="11"/>
      <c r="T992" s="11"/>
      <c r="U992" s="11"/>
      <c r="V992" s="11"/>
      <c r="W992" s="11"/>
      <c r="X992" s="11"/>
      <c r="Y992" s="11"/>
      <c r="Z992" s="11"/>
    </row>
    <row r="993" ht="12.75" customHeight="1">
      <c r="A993" s="13"/>
      <c r="B993" s="13"/>
      <c r="C993" s="13"/>
      <c r="D993" s="454"/>
      <c r="E993" s="455"/>
      <c r="F993" s="456"/>
      <c r="G993" s="95"/>
      <c r="H993" s="457"/>
      <c r="I993" s="11"/>
      <c r="J993" s="11"/>
      <c r="K993" s="11"/>
      <c r="L993" s="11"/>
      <c r="M993" s="11"/>
      <c r="N993" s="11"/>
      <c r="O993" s="11"/>
      <c r="P993" s="11"/>
      <c r="Q993" s="11"/>
      <c r="R993" s="11"/>
      <c r="S993" s="11"/>
      <c r="T993" s="11"/>
      <c r="U993" s="11"/>
      <c r="V993" s="11"/>
      <c r="W993" s="11"/>
      <c r="X993" s="11"/>
      <c r="Y993" s="11"/>
      <c r="Z993" s="11"/>
    </row>
    <row r="994" ht="12.75" customHeight="1">
      <c r="A994" s="13"/>
      <c r="B994" s="13"/>
      <c r="C994" s="13"/>
      <c r="D994" s="454"/>
      <c r="E994" s="455"/>
      <c r="F994" s="456"/>
      <c r="G994" s="95"/>
      <c r="H994" s="457"/>
      <c r="I994" s="11"/>
      <c r="J994" s="11"/>
      <c r="K994" s="11"/>
      <c r="L994" s="11"/>
      <c r="M994" s="11"/>
      <c r="N994" s="11"/>
      <c r="O994" s="11"/>
      <c r="P994" s="11"/>
      <c r="Q994" s="11"/>
      <c r="R994" s="11"/>
      <c r="S994" s="11"/>
      <c r="T994" s="11"/>
      <c r="U994" s="11"/>
      <c r="V994" s="11"/>
      <c r="W994" s="11"/>
      <c r="X994" s="11"/>
      <c r="Y994" s="11"/>
      <c r="Z994" s="11"/>
    </row>
    <row r="995" ht="12.75" customHeight="1">
      <c r="A995" s="13"/>
      <c r="B995" s="13"/>
      <c r="C995" s="13"/>
      <c r="D995" s="454"/>
      <c r="E995" s="455"/>
      <c r="F995" s="456"/>
      <c r="G995" s="95"/>
      <c r="H995" s="457"/>
      <c r="I995" s="11"/>
      <c r="J995" s="11"/>
      <c r="K995" s="11"/>
      <c r="L995" s="11"/>
      <c r="M995" s="11"/>
      <c r="N995" s="11"/>
      <c r="O995" s="11"/>
      <c r="P995" s="11"/>
      <c r="Q995" s="11"/>
      <c r="R995" s="11"/>
      <c r="S995" s="11"/>
      <c r="T995" s="11"/>
      <c r="U995" s="11"/>
      <c r="V995" s="11"/>
      <c r="W995" s="11"/>
      <c r="X995" s="11"/>
      <c r="Y995" s="11"/>
      <c r="Z995" s="11"/>
    </row>
    <row r="996" ht="12.75" customHeight="1">
      <c r="A996" s="13"/>
      <c r="B996" s="13"/>
      <c r="C996" s="13"/>
      <c r="D996" s="454"/>
      <c r="E996" s="455"/>
      <c r="F996" s="456"/>
      <c r="G996" s="95"/>
      <c r="H996" s="457"/>
      <c r="I996" s="11"/>
      <c r="J996" s="11"/>
      <c r="K996" s="11"/>
      <c r="L996" s="11"/>
      <c r="M996" s="11"/>
      <c r="N996" s="11"/>
      <c r="O996" s="11"/>
      <c r="P996" s="11"/>
      <c r="Q996" s="11"/>
      <c r="R996" s="11"/>
      <c r="S996" s="11"/>
      <c r="T996" s="11"/>
      <c r="U996" s="11"/>
      <c r="V996" s="11"/>
      <c r="W996" s="11"/>
      <c r="X996" s="11"/>
      <c r="Y996" s="11"/>
      <c r="Z996" s="11"/>
    </row>
    <row r="997" ht="12.75" customHeight="1">
      <c r="A997" s="13"/>
      <c r="B997" s="13"/>
      <c r="C997" s="13"/>
      <c r="D997" s="454"/>
      <c r="E997" s="455"/>
      <c r="F997" s="456"/>
      <c r="G997" s="95"/>
      <c r="H997" s="457"/>
      <c r="I997" s="11"/>
      <c r="J997" s="11"/>
      <c r="K997" s="11"/>
      <c r="L997" s="11"/>
      <c r="M997" s="11"/>
      <c r="N997" s="11"/>
      <c r="O997" s="11"/>
      <c r="P997" s="11"/>
      <c r="Q997" s="11"/>
      <c r="R997" s="11"/>
      <c r="S997" s="11"/>
      <c r="T997" s="11"/>
      <c r="U997" s="11"/>
      <c r="V997" s="11"/>
      <c r="W997" s="11"/>
      <c r="X997" s="11"/>
      <c r="Y997" s="11"/>
      <c r="Z997" s="11"/>
    </row>
    <row r="998" ht="12.75" customHeight="1">
      <c r="A998" s="13"/>
      <c r="B998" s="13"/>
      <c r="C998" s="13"/>
      <c r="D998" s="454"/>
      <c r="E998" s="455"/>
      <c r="F998" s="456"/>
      <c r="G998" s="95"/>
      <c r="H998" s="457"/>
      <c r="I998" s="11"/>
      <c r="J998" s="11"/>
      <c r="K998" s="11"/>
      <c r="L998" s="11"/>
      <c r="M998" s="11"/>
      <c r="N998" s="11"/>
      <c r="O998" s="11"/>
      <c r="P998" s="11"/>
      <c r="Q998" s="11"/>
      <c r="R998" s="11"/>
      <c r="S998" s="11"/>
      <c r="T998" s="11"/>
      <c r="U998" s="11"/>
      <c r="V998" s="11"/>
      <c r="W998" s="11"/>
      <c r="X998" s="11"/>
      <c r="Y998" s="11"/>
      <c r="Z998" s="11"/>
    </row>
    <row r="999" ht="12.75" customHeight="1">
      <c r="A999" s="13"/>
      <c r="B999" s="13"/>
      <c r="C999" s="13"/>
      <c r="D999" s="454"/>
      <c r="E999" s="455"/>
      <c r="F999" s="456"/>
      <c r="G999" s="95"/>
      <c r="H999" s="457"/>
      <c r="I999" s="11"/>
      <c r="J999" s="11"/>
      <c r="K999" s="11"/>
      <c r="L999" s="11"/>
      <c r="M999" s="11"/>
      <c r="N999" s="11"/>
      <c r="O999" s="11"/>
      <c r="P999" s="11"/>
      <c r="Q999" s="11"/>
      <c r="R999" s="11"/>
      <c r="S999" s="11"/>
      <c r="T999" s="11"/>
      <c r="U999" s="11"/>
      <c r="V999" s="11"/>
      <c r="W999" s="11"/>
      <c r="X999" s="11"/>
      <c r="Y999" s="11"/>
      <c r="Z999" s="11"/>
    </row>
    <row r="1000" ht="12.75" customHeight="1">
      <c r="A1000" s="13"/>
      <c r="B1000" s="13"/>
      <c r="C1000" s="13"/>
      <c r="D1000" s="454"/>
      <c r="E1000" s="455"/>
      <c r="F1000" s="456"/>
      <c r="G1000" s="95"/>
      <c r="H1000" s="457"/>
      <c r="I1000" s="11"/>
      <c r="J1000" s="11"/>
      <c r="K1000" s="11"/>
      <c r="L1000" s="11"/>
      <c r="M1000" s="11"/>
      <c r="N1000" s="11"/>
      <c r="O1000" s="11"/>
      <c r="P1000" s="11"/>
      <c r="Q1000" s="11"/>
      <c r="R1000" s="11"/>
      <c r="S1000" s="11"/>
      <c r="T1000" s="11"/>
      <c r="U1000" s="11"/>
      <c r="V1000" s="11"/>
      <c r="W1000" s="11"/>
      <c r="X1000" s="11"/>
      <c r="Y1000" s="11"/>
      <c r="Z1000" s="11"/>
    </row>
  </sheetData>
  <mergeCells count="9">
    <mergeCell ref="A149:H149"/>
    <mergeCell ref="A150:H150"/>
    <mergeCell ref="A1:I1"/>
    <mergeCell ref="E2:G2"/>
    <mergeCell ref="E3:G3"/>
    <mergeCell ref="A4:I4"/>
    <mergeCell ref="A144:G144"/>
    <mergeCell ref="A147:H147"/>
    <mergeCell ref="A148:H148"/>
  </mergeCells>
  <printOptions gridLines="1" horizontalCentered="1"/>
  <pageMargins bottom="0.3937007874015748" footer="0.0" header="0.0" left="0.5118110236220472" right="0.0" top="0.3937007874015748"/>
  <pageSetup paperSize="9" orientation="portrait"/>
  <headerFooter>
    <oddFooter>&amp;C&amp;P de </oddFooter>
  </headerFooter>
  <rowBreaks count="2" manualBreakCount="2">
    <brk id="128" man="1"/>
    <brk id="85" man="1"/>
  </rowBreaks>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68.0"/>
    <col customWidth="1" min="3" max="3" width="11.29"/>
    <col customWidth="1" min="4" max="26" width="8.71"/>
  </cols>
  <sheetData>
    <row r="1" ht="15.0" customHeight="1">
      <c r="A1" s="641"/>
      <c r="B1" s="642"/>
      <c r="C1" s="643"/>
      <c r="D1" s="644"/>
      <c r="E1" s="644"/>
      <c r="F1" s="645"/>
      <c r="G1" s="645"/>
      <c r="H1" s="138"/>
      <c r="I1" s="138"/>
      <c r="J1" s="138"/>
      <c r="K1" s="138"/>
      <c r="L1" s="138"/>
      <c r="M1" s="138"/>
      <c r="N1" s="138"/>
      <c r="O1" s="138"/>
      <c r="P1" s="138"/>
      <c r="Q1" s="138"/>
      <c r="R1" s="138"/>
      <c r="S1" s="138"/>
      <c r="T1" s="138"/>
      <c r="U1" s="138"/>
      <c r="V1" s="138"/>
      <c r="W1" s="138"/>
      <c r="X1" s="138"/>
      <c r="Y1" s="138"/>
      <c r="Z1" s="138"/>
    </row>
    <row r="2" ht="38.25" customHeight="1">
      <c r="A2" s="646" t="str">
        <f>GLOBAL!A1</f>
        <v>PREFEITURA MUNICIPAL DE VIANA</v>
      </c>
      <c r="B2" s="6"/>
      <c r="C2" s="23"/>
      <c r="D2" s="645"/>
      <c r="E2" s="645"/>
      <c r="F2" s="645"/>
      <c r="G2" s="645"/>
      <c r="H2" s="138"/>
      <c r="I2" s="138"/>
      <c r="J2" s="138"/>
      <c r="K2" s="138"/>
      <c r="L2" s="138"/>
      <c r="M2" s="138"/>
      <c r="N2" s="138"/>
      <c r="O2" s="138"/>
      <c r="P2" s="138"/>
      <c r="Q2" s="138"/>
      <c r="R2" s="138"/>
      <c r="S2" s="138"/>
      <c r="T2" s="138"/>
      <c r="U2" s="138"/>
      <c r="V2" s="138"/>
      <c r="W2" s="138"/>
      <c r="X2" s="138"/>
      <c r="Y2" s="138"/>
      <c r="Z2" s="138"/>
    </row>
    <row r="3">
      <c r="A3" s="647" t="str">
        <f>GLOBAL!C2</f>
        <v>OBRA: REFORMA DO TEATRO MUNICIPAL DE VIANA</v>
      </c>
      <c r="B3" s="6"/>
      <c r="C3" s="23"/>
      <c r="D3" s="648"/>
      <c r="E3" s="648"/>
      <c r="F3" s="648"/>
      <c r="G3" s="648"/>
      <c r="H3" s="138"/>
      <c r="I3" s="138"/>
      <c r="J3" s="138"/>
      <c r="K3" s="138"/>
      <c r="L3" s="138"/>
      <c r="M3" s="138"/>
      <c r="N3" s="138"/>
      <c r="O3" s="138"/>
      <c r="P3" s="138"/>
      <c r="Q3" s="138"/>
      <c r="R3" s="138"/>
      <c r="S3" s="138"/>
      <c r="T3" s="138"/>
      <c r="U3" s="138"/>
      <c r="V3" s="138"/>
      <c r="W3" s="138"/>
      <c r="X3" s="138"/>
      <c r="Y3" s="138"/>
      <c r="Z3" s="138"/>
    </row>
    <row r="4" ht="12.75" customHeight="1">
      <c r="A4" s="649" t="str">
        <f>GLOBAL!C3</f>
        <v/>
      </c>
      <c r="B4" s="6"/>
      <c r="C4" s="23"/>
      <c r="D4" s="650"/>
      <c r="E4" s="650"/>
      <c r="F4" s="650"/>
      <c r="G4" s="650"/>
      <c r="H4" s="138"/>
      <c r="I4" s="138"/>
      <c r="J4" s="138"/>
      <c r="K4" s="138"/>
      <c r="L4" s="138"/>
      <c r="M4" s="138"/>
      <c r="N4" s="138"/>
      <c r="O4" s="138"/>
      <c r="P4" s="138"/>
      <c r="Q4" s="138"/>
      <c r="R4" s="138"/>
      <c r="S4" s="138"/>
      <c r="T4" s="138"/>
      <c r="U4" s="138"/>
      <c r="V4" s="138"/>
      <c r="W4" s="138"/>
      <c r="X4" s="138"/>
      <c r="Y4" s="138"/>
      <c r="Z4" s="138"/>
    </row>
    <row r="5" ht="9.75" customHeight="1">
      <c r="A5" s="651"/>
      <c r="B5" s="652"/>
      <c r="C5" s="653"/>
      <c r="D5" s="654"/>
      <c r="E5" s="654"/>
      <c r="F5" s="654"/>
      <c r="G5" s="654"/>
      <c r="H5" s="138"/>
      <c r="I5" s="138"/>
      <c r="J5" s="138"/>
      <c r="K5" s="138"/>
      <c r="L5" s="138"/>
      <c r="M5" s="138"/>
      <c r="N5" s="138"/>
      <c r="O5" s="138"/>
      <c r="P5" s="138"/>
      <c r="Q5" s="138"/>
      <c r="R5" s="138"/>
      <c r="S5" s="138"/>
      <c r="T5" s="138"/>
      <c r="U5" s="138"/>
      <c r="V5" s="138"/>
      <c r="W5" s="138"/>
      <c r="X5" s="138"/>
      <c r="Y5" s="138"/>
      <c r="Z5" s="138"/>
    </row>
    <row r="6" ht="18.75" customHeight="1">
      <c r="A6" s="655" t="s">
        <v>24578</v>
      </c>
      <c r="B6" s="6"/>
      <c r="C6" s="23"/>
      <c r="D6" s="656"/>
      <c r="E6" s="656"/>
      <c r="F6" s="656"/>
      <c r="G6" s="656"/>
      <c r="H6" s="138"/>
      <c r="I6" s="138"/>
      <c r="J6" s="138"/>
      <c r="K6" s="138"/>
      <c r="L6" s="138"/>
      <c r="M6" s="138"/>
      <c r="N6" s="138"/>
      <c r="O6" s="138"/>
      <c r="P6" s="138"/>
      <c r="Q6" s="138"/>
      <c r="R6" s="138"/>
      <c r="S6" s="138"/>
      <c r="T6" s="138"/>
      <c r="U6" s="138"/>
      <c r="V6" s="138"/>
      <c r="W6" s="138"/>
      <c r="X6" s="138"/>
      <c r="Y6" s="138"/>
      <c r="Z6" s="138"/>
    </row>
    <row r="7" ht="15.0" customHeight="1">
      <c r="A7" s="657"/>
      <c r="B7" s="658"/>
      <c r="C7" s="659"/>
      <c r="F7" s="53"/>
      <c r="G7" s="53"/>
      <c r="H7" s="53"/>
      <c r="I7" s="53"/>
      <c r="J7" s="53"/>
    </row>
    <row r="8" ht="15.0" customHeight="1">
      <c r="A8" s="660" t="s">
        <v>24604</v>
      </c>
      <c r="B8" s="550"/>
      <c r="C8" s="661" t="s">
        <v>24610</v>
      </c>
      <c r="F8" s="53"/>
      <c r="G8" s="53"/>
      <c r="H8" s="53"/>
      <c r="I8" s="53"/>
      <c r="J8" s="53"/>
    </row>
    <row r="9" ht="15.0" customHeight="1">
      <c r="A9" s="555"/>
      <c r="B9" s="556"/>
      <c r="C9" s="233"/>
      <c r="F9" s="53"/>
      <c r="G9" s="53"/>
      <c r="H9" s="53"/>
      <c r="I9" s="53"/>
      <c r="J9" s="53"/>
    </row>
    <row r="10" ht="15.0" customHeight="1">
      <c r="A10" s="49" t="s">
        <v>24620</v>
      </c>
      <c r="B10" s="662" t="s">
        <v>24621</v>
      </c>
      <c r="C10" s="663">
        <v>0.0</v>
      </c>
      <c r="F10" s="53"/>
      <c r="G10" s="53"/>
      <c r="H10" s="53"/>
      <c r="I10" s="53"/>
      <c r="J10" s="53"/>
    </row>
    <row r="11" ht="15.0" customHeight="1">
      <c r="A11" s="49" t="s">
        <v>24638</v>
      </c>
      <c r="B11" s="662" t="s">
        <v>24640</v>
      </c>
      <c r="C11" s="663">
        <v>8.0</v>
      </c>
    </row>
    <row r="12" ht="15.0" customHeight="1">
      <c r="A12" s="49" t="s">
        <v>24642</v>
      </c>
      <c r="B12" s="662" t="s">
        <v>24643</v>
      </c>
      <c r="C12" s="663">
        <v>1.5</v>
      </c>
    </row>
    <row r="13" ht="15.0" customHeight="1">
      <c r="A13" s="49" t="s">
        <v>24645</v>
      </c>
      <c r="B13" s="662" t="s">
        <v>24646</v>
      </c>
      <c r="C13" s="663">
        <v>1.0</v>
      </c>
    </row>
    <row r="14" ht="15.0" customHeight="1">
      <c r="A14" s="49" t="s">
        <v>24648</v>
      </c>
      <c r="B14" s="662" t="s">
        <v>24650</v>
      </c>
      <c r="C14" s="663">
        <v>0.6</v>
      </c>
    </row>
    <row r="15" ht="15.0" customHeight="1">
      <c r="A15" s="49" t="s">
        <v>24653</v>
      </c>
      <c r="B15" s="662" t="s">
        <v>24655</v>
      </c>
      <c r="C15" s="663">
        <v>0.2</v>
      </c>
    </row>
    <row r="16" ht="15.0" customHeight="1">
      <c r="A16" s="49" t="s">
        <v>24657</v>
      </c>
      <c r="B16" s="662" t="s">
        <v>24659</v>
      </c>
      <c r="C16" s="663">
        <v>2.5</v>
      </c>
    </row>
    <row r="17" ht="15.0" customHeight="1">
      <c r="A17" s="49" t="s">
        <v>24662</v>
      </c>
      <c r="B17" s="662" t="s">
        <v>24663</v>
      </c>
      <c r="C17" s="663">
        <v>3.0</v>
      </c>
    </row>
    <row r="18" ht="15.0" customHeight="1">
      <c r="A18" s="49" t="s">
        <v>24666</v>
      </c>
      <c r="B18" s="662" t="s">
        <v>24668</v>
      </c>
      <c r="C18" s="663">
        <v>1.0</v>
      </c>
    </row>
    <row r="19" ht="15.0" customHeight="1">
      <c r="A19" s="664" t="s">
        <v>24669</v>
      </c>
      <c r="B19" s="47"/>
      <c r="C19" s="665">
        <f>SUM(C10:C18)/100</f>
        <v>0.178</v>
      </c>
    </row>
    <row r="20">
      <c r="A20" s="329"/>
      <c r="B20" s="60"/>
      <c r="C20" s="329"/>
    </row>
    <row r="21" ht="15.0" customHeight="1">
      <c r="A21" s="660" t="s">
        <v>24684</v>
      </c>
      <c r="B21" s="550"/>
      <c r="C21" s="661" t="s">
        <v>24610</v>
      </c>
    </row>
    <row r="22" ht="15.0" customHeight="1">
      <c r="A22" s="555"/>
      <c r="B22" s="556"/>
      <c r="C22" s="233"/>
    </row>
    <row r="23" ht="15.0" customHeight="1">
      <c r="A23" s="49" t="s">
        <v>24689</v>
      </c>
      <c r="B23" s="662" t="s">
        <v>24692</v>
      </c>
      <c r="C23" s="663">
        <v>17.94</v>
      </c>
    </row>
    <row r="24" ht="15.0" customHeight="1">
      <c r="A24" s="49" t="s">
        <v>24693</v>
      </c>
      <c r="B24" s="662" t="s">
        <v>24695</v>
      </c>
      <c r="C24" s="663">
        <v>4.32</v>
      </c>
    </row>
    <row r="25" ht="15.0" customHeight="1">
      <c r="A25" s="49" t="s">
        <v>24698</v>
      </c>
      <c r="B25" s="662" t="s">
        <v>24699</v>
      </c>
      <c r="C25" s="663">
        <v>0.92</v>
      </c>
    </row>
    <row r="26" ht="15.0" customHeight="1">
      <c r="A26" s="49" t="s">
        <v>24703</v>
      </c>
      <c r="B26" s="662" t="s">
        <v>24704</v>
      </c>
      <c r="C26" s="663">
        <v>0.07</v>
      </c>
    </row>
    <row r="27" ht="15.0" customHeight="1">
      <c r="A27" s="49" t="s">
        <v>24708</v>
      </c>
      <c r="B27" s="662" t="s">
        <v>24709</v>
      </c>
      <c r="C27" s="663">
        <v>0.73</v>
      </c>
    </row>
    <row r="28" ht="15.0" customHeight="1">
      <c r="A28" s="49" t="s">
        <v>24711</v>
      </c>
      <c r="B28" s="662" t="s">
        <v>24714</v>
      </c>
      <c r="C28" s="663">
        <v>10.98</v>
      </c>
    </row>
    <row r="29" ht="15.0" customHeight="1">
      <c r="A29" s="49" t="s">
        <v>24715</v>
      </c>
      <c r="B29" s="662" t="s">
        <v>24717</v>
      </c>
      <c r="C29" s="663" t="s">
        <v>7936</v>
      </c>
    </row>
    <row r="30" ht="15.0" customHeight="1">
      <c r="A30" s="49" t="s">
        <v>24720</v>
      </c>
      <c r="B30" s="662" t="s">
        <v>24721</v>
      </c>
      <c r="C30" s="663">
        <v>1.47</v>
      </c>
    </row>
    <row r="31" ht="15.0" customHeight="1">
      <c r="A31" s="49" t="s">
        <v>24724</v>
      </c>
      <c r="B31" s="662" t="s">
        <v>24725</v>
      </c>
      <c r="C31" s="663">
        <v>10.76</v>
      </c>
    </row>
    <row r="32" ht="15.0" customHeight="1">
      <c r="A32" s="49" t="s">
        <v>24727</v>
      </c>
      <c r="B32" s="662" t="s">
        <v>24729</v>
      </c>
      <c r="C32" s="663">
        <v>0.03</v>
      </c>
    </row>
    <row r="33" ht="15.0" customHeight="1">
      <c r="A33" s="49" t="s">
        <v>24731</v>
      </c>
      <c r="B33" s="662" t="s">
        <v>24732</v>
      </c>
      <c r="C33" s="663">
        <v>0.11</v>
      </c>
    </row>
    <row r="34" ht="15.0" customHeight="1">
      <c r="A34" s="664" t="s">
        <v>24735</v>
      </c>
      <c r="B34" s="47"/>
      <c r="C34" s="665">
        <f>SUM(C23:C33)/100</f>
        <v>0.4733</v>
      </c>
    </row>
    <row r="35" ht="15.75" customHeight="1">
      <c r="A35" s="329"/>
      <c r="B35" s="60"/>
      <c r="C35" s="329"/>
    </row>
    <row r="36" ht="15.0" customHeight="1">
      <c r="A36" s="660" t="s">
        <v>24742</v>
      </c>
      <c r="B36" s="550"/>
      <c r="C36" s="661" t="s">
        <v>24610</v>
      </c>
    </row>
    <row r="37" ht="15.0" customHeight="1">
      <c r="A37" s="555"/>
      <c r="B37" s="556"/>
      <c r="C37" s="233"/>
    </row>
    <row r="38" ht="15.0" customHeight="1">
      <c r="A38" s="49" t="s">
        <v>24746</v>
      </c>
      <c r="B38" s="662" t="s">
        <v>24748</v>
      </c>
      <c r="C38" s="663">
        <v>4.98</v>
      </c>
    </row>
    <row r="39" ht="15.0" customHeight="1">
      <c r="A39" s="49" t="s">
        <v>24751</v>
      </c>
      <c r="B39" s="662" t="s">
        <v>24752</v>
      </c>
      <c r="C39" s="663">
        <v>3.01</v>
      </c>
    </row>
    <row r="40" ht="15.0" customHeight="1">
      <c r="A40" s="49" t="s">
        <v>24756</v>
      </c>
      <c r="B40" s="662" t="s">
        <v>24757</v>
      </c>
      <c r="C40" s="663">
        <v>6.71</v>
      </c>
    </row>
    <row r="41" ht="15.0" customHeight="1">
      <c r="A41" s="49" t="s">
        <v>24759</v>
      </c>
      <c r="B41" s="662" t="s">
        <v>24761</v>
      </c>
      <c r="C41" s="663" t="s">
        <v>7936</v>
      </c>
    </row>
    <row r="42" ht="15.0" customHeight="1">
      <c r="A42" s="49" t="s">
        <v>24763</v>
      </c>
      <c r="B42" s="662" t="s">
        <v>24765</v>
      </c>
      <c r="C42" s="663" t="s">
        <v>7936</v>
      </c>
    </row>
    <row r="43" ht="15.0" customHeight="1">
      <c r="A43" s="49" t="s">
        <v>24768</v>
      </c>
      <c r="B43" s="662" t="s">
        <v>24769</v>
      </c>
      <c r="C43" s="663">
        <v>0.16</v>
      </c>
    </row>
    <row r="44" ht="15.0" customHeight="1">
      <c r="A44" s="49" t="s">
        <v>24773</v>
      </c>
      <c r="B44" s="662" t="s">
        <v>24774</v>
      </c>
      <c r="C44" s="663">
        <v>0.56</v>
      </c>
    </row>
    <row r="45" ht="15.0" customHeight="1">
      <c r="A45" s="664" t="s">
        <v>24777</v>
      </c>
      <c r="B45" s="47"/>
      <c r="C45" s="665">
        <f>SUM(C38:C44)/100</f>
        <v>0.1542</v>
      </c>
    </row>
    <row r="46" ht="15.75" customHeight="1">
      <c r="A46" s="329"/>
      <c r="B46" s="60"/>
      <c r="C46" s="329"/>
    </row>
    <row r="47" ht="15.0" customHeight="1">
      <c r="A47" s="660" t="s">
        <v>24787</v>
      </c>
      <c r="B47" s="550"/>
      <c r="C47" s="661" t="s">
        <v>24610</v>
      </c>
    </row>
    <row r="48" ht="15.0" customHeight="1">
      <c r="A48" s="555"/>
      <c r="B48" s="556"/>
      <c r="C48" s="233"/>
    </row>
    <row r="49" ht="15.0" customHeight="1">
      <c r="A49" s="49" t="s">
        <v>24791</v>
      </c>
      <c r="B49" s="662" t="s">
        <v>24794</v>
      </c>
      <c r="C49" s="666">
        <f>C19*C34</f>
        <v>0.0842474</v>
      </c>
    </row>
    <row r="50" ht="30.0" customHeight="1">
      <c r="A50" s="49" t="s">
        <v>24808</v>
      </c>
      <c r="B50" s="386" t="s">
        <v>24809</v>
      </c>
      <c r="C50" s="666">
        <v>0.0057</v>
      </c>
    </row>
    <row r="51" ht="15.0" customHeight="1">
      <c r="A51" s="664" t="s">
        <v>24812</v>
      </c>
      <c r="B51" s="47"/>
      <c r="C51" s="665">
        <f>SUM(C49:C50)</f>
        <v>0.0899474</v>
      </c>
      <c r="E51" s="475">
        <f>C19+C34+C45+C51</f>
        <v>0.8954474</v>
      </c>
    </row>
    <row r="52" ht="15.75" customHeight="1">
      <c r="A52" s="329"/>
      <c r="B52" s="60"/>
      <c r="C52" s="329"/>
    </row>
    <row r="53" ht="15.0" customHeight="1">
      <c r="A53" s="664" t="s">
        <v>24824</v>
      </c>
      <c r="B53" s="47"/>
      <c r="C53" s="665">
        <f>SUM(+C51+C45+C34+C19)</f>
        <v>0.8954474</v>
      </c>
    </row>
    <row r="54" ht="15.75" customHeight="1">
      <c r="A54" s="329"/>
      <c r="B54" s="60"/>
      <c r="C54" s="329"/>
    </row>
    <row r="55" ht="15.75" customHeight="1">
      <c r="A55" s="329"/>
      <c r="B55" s="60"/>
      <c r="C55" s="329"/>
    </row>
    <row r="56" ht="15.75" customHeight="1">
      <c r="A56" s="329"/>
      <c r="B56" s="60"/>
      <c r="C56" s="329"/>
    </row>
    <row r="57" ht="15.75" customHeight="1">
      <c r="A57" s="329"/>
      <c r="B57" s="60"/>
      <c r="C57" s="329"/>
    </row>
    <row r="58" ht="15.75" customHeight="1">
      <c r="A58" s="329"/>
      <c r="B58" s="60"/>
      <c r="C58" s="329"/>
    </row>
    <row r="59" ht="15.75" customHeight="1">
      <c r="A59" s="329"/>
      <c r="B59" s="60"/>
      <c r="C59" s="329"/>
    </row>
    <row r="60" ht="15.75" customHeight="1">
      <c r="A60" s="329"/>
      <c r="B60" s="60"/>
      <c r="C60" s="329"/>
    </row>
    <row r="61" ht="15.75" customHeight="1">
      <c r="A61" s="329"/>
      <c r="B61" s="60"/>
      <c r="C61" s="329"/>
    </row>
    <row r="62" ht="15.75" customHeight="1">
      <c r="A62" s="329"/>
      <c r="B62" s="60"/>
      <c r="C62" s="329"/>
    </row>
    <row r="63" ht="15.75" customHeight="1">
      <c r="A63" s="329"/>
      <c r="B63" s="60"/>
      <c r="C63" s="329"/>
    </row>
    <row r="64" ht="15.75" customHeight="1">
      <c r="A64" s="329"/>
      <c r="B64" s="60"/>
      <c r="C64" s="329"/>
    </row>
    <row r="65" ht="15.75" customHeight="1">
      <c r="A65" s="329"/>
      <c r="B65" s="60"/>
      <c r="C65" s="329"/>
    </row>
    <row r="66" ht="15.75" customHeight="1">
      <c r="A66" s="329"/>
      <c r="B66" s="60"/>
      <c r="C66" s="329"/>
    </row>
    <row r="67" ht="15.75" customHeight="1">
      <c r="A67" s="329"/>
      <c r="B67" s="60"/>
      <c r="C67" s="329"/>
    </row>
    <row r="68" ht="15.75" customHeight="1">
      <c r="A68" s="329"/>
      <c r="B68" s="60"/>
      <c r="C68" s="329"/>
    </row>
    <row r="69" ht="15.75" customHeight="1">
      <c r="A69" s="329"/>
      <c r="B69" s="60"/>
      <c r="C69" s="329"/>
    </row>
    <row r="70" ht="15.75" customHeight="1">
      <c r="A70" s="329"/>
      <c r="B70" s="60"/>
      <c r="C70" s="329"/>
    </row>
    <row r="71" ht="15.75" customHeight="1">
      <c r="A71" s="329"/>
      <c r="B71" s="60"/>
      <c r="C71" s="329"/>
    </row>
    <row r="72" ht="15.75" customHeight="1">
      <c r="A72" s="329"/>
      <c r="B72" s="60"/>
      <c r="C72" s="329"/>
    </row>
    <row r="73" ht="15.75" customHeight="1">
      <c r="A73" s="329"/>
      <c r="B73" s="60"/>
      <c r="C73" s="329"/>
    </row>
    <row r="74" ht="15.75" customHeight="1">
      <c r="A74" s="329"/>
      <c r="B74" s="60"/>
      <c r="C74" s="329"/>
    </row>
    <row r="75" ht="15.75" customHeight="1">
      <c r="A75" s="329"/>
      <c r="B75" s="60"/>
      <c r="C75" s="329"/>
    </row>
    <row r="76" ht="15.75" customHeight="1">
      <c r="A76" s="329"/>
      <c r="B76" s="60"/>
      <c r="C76" s="329"/>
    </row>
    <row r="77" ht="15.75" customHeight="1">
      <c r="A77" s="329"/>
      <c r="B77" s="60"/>
      <c r="C77" s="329"/>
    </row>
    <row r="78" ht="15.75" customHeight="1">
      <c r="A78" s="329"/>
      <c r="B78" s="60"/>
      <c r="C78" s="329"/>
    </row>
    <row r="79" ht="15.75" customHeight="1">
      <c r="A79" s="329"/>
      <c r="B79" s="60"/>
      <c r="C79" s="329"/>
    </row>
    <row r="80" ht="15.75" customHeight="1">
      <c r="A80" s="329"/>
      <c r="B80" s="60"/>
      <c r="C80" s="329"/>
    </row>
    <row r="81" ht="15.75" customHeight="1">
      <c r="A81" s="329"/>
      <c r="B81" s="60"/>
      <c r="C81" s="329"/>
    </row>
    <row r="82" ht="15.75" customHeight="1">
      <c r="A82" s="329"/>
      <c r="B82" s="60"/>
      <c r="C82" s="329"/>
    </row>
    <row r="83" ht="15.75" customHeight="1">
      <c r="A83" s="329"/>
      <c r="B83" s="60"/>
      <c r="C83" s="329"/>
    </row>
    <row r="84" ht="15.75" customHeight="1">
      <c r="A84" s="329"/>
      <c r="B84" s="60"/>
      <c r="C84" s="329"/>
    </row>
    <row r="85" ht="15.75" customHeight="1">
      <c r="A85" s="329"/>
      <c r="B85" s="60"/>
      <c r="C85" s="329"/>
    </row>
    <row r="86" ht="15.75" customHeight="1">
      <c r="A86" s="329"/>
      <c r="B86" s="60"/>
      <c r="C86" s="329"/>
    </row>
    <row r="87" ht="15.75" customHeight="1">
      <c r="A87" s="329"/>
      <c r="B87" s="60"/>
      <c r="C87" s="329"/>
    </row>
    <row r="88" ht="15.75" customHeight="1">
      <c r="A88" s="329"/>
      <c r="B88" s="60"/>
      <c r="C88" s="329"/>
    </row>
    <row r="89" ht="15.75" customHeight="1">
      <c r="A89" s="329"/>
      <c r="B89" s="60"/>
      <c r="C89" s="329"/>
    </row>
    <row r="90" ht="15.75" customHeight="1">
      <c r="A90" s="329"/>
      <c r="B90" s="60"/>
      <c r="C90" s="329"/>
    </row>
    <row r="91" ht="15.75" customHeight="1">
      <c r="A91" s="329"/>
      <c r="B91" s="60"/>
      <c r="C91" s="329"/>
    </row>
    <row r="92" ht="15.75" customHeight="1">
      <c r="A92" s="329"/>
      <c r="B92" s="60"/>
      <c r="C92" s="329"/>
    </row>
    <row r="93" ht="15.75" customHeight="1">
      <c r="A93" s="329"/>
      <c r="B93" s="60"/>
      <c r="C93" s="329"/>
    </row>
    <row r="94" ht="15.75" customHeight="1">
      <c r="A94" s="329"/>
      <c r="B94" s="60"/>
      <c r="C94" s="329"/>
    </row>
    <row r="95" ht="15.75" customHeight="1">
      <c r="A95" s="329"/>
      <c r="B95" s="60"/>
      <c r="C95" s="329"/>
    </row>
    <row r="96" ht="15.75" customHeight="1">
      <c r="A96" s="329"/>
      <c r="B96" s="60"/>
      <c r="C96" s="329"/>
    </row>
    <row r="97" ht="15.75" customHeight="1">
      <c r="A97" s="329"/>
      <c r="B97" s="60"/>
      <c r="C97" s="329"/>
    </row>
    <row r="98" ht="15.75" customHeight="1">
      <c r="A98" s="329"/>
      <c r="B98" s="60"/>
      <c r="C98" s="329"/>
    </row>
    <row r="99" ht="15.75" customHeight="1">
      <c r="A99" s="329"/>
      <c r="B99" s="60"/>
      <c r="C99" s="329"/>
    </row>
    <row r="100" ht="15.75" customHeight="1">
      <c r="A100" s="329"/>
      <c r="B100" s="60"/>
      <c r="C100" s="329"/>
    </row>
    <row r="101" ht="15.75" customHeight="1">
      <c r="A101" s="329"/>
      <c r="B101" s="60"/>
      <c r="C101" s="329"/>
    </row>
    <row r="102" ht="15.75" customHeight="1">
      <c r="A102" s="329"/>
      <c r="B102" s="60"/>
      <c r="C102" s="329"/>
    </row>
    <row r="103" ht="15.75" customHeight="1">
      <c r="A103" s="329"/>
      <c r="B103" s="60"/>
      <c r="C103" s="329"/>
    </row>
    <row r="104" ht="15.75" customHeight="1">
      <c r="A104" s="329"/>
      <c r="B104" s="60"/>
      <c r="C104" s="329"/>
    </row>
    <row r="105" ht="15.75" customHeight="1">
      <c r="A105" s="329"/>
      <c r="B105" s="60"/>
      <c r="C105" s="329"/>
    </row>
    <row r="106" ht="15.75" customHeight="1">
      <c r="A106" s="329"/>
      <c r="B106" s="60"/>
      <c r="C106" s="329"/>
    </row>
    <row r="107" ht="15.75" customHeight="1">
      <c r="A107" s="329"/>
      <c r="B107" s="60"/>
      <c r="C107" s="329"/>
    </row>
    <row r="108" ht="15.75" customHeight="1">
      <c r="A108" s="329"/>
      <c r="B108" s="60"/>
      <c r="C108" s="329"/>
    </row>
    <row r="109" ht="15.75" customHeight="1">
      <c r="A109" s="329"/>
      <c r="B109" s="60"/>
      <c r="C109" s="329"/>
    </row>
    <row r="110" ht="15.75" customHeight="1">
      <c r="A110" s="329"/>
      <c r="B110" s="60"/>
      <c r="C110" s="329"/>
    </row>
    <row r="111" ht="15.75" customHeight="1">
      <c r="A111" s="329"/>
      <c r="B111" s="60"/>
      <c r="C111" s="329"/>
    </row>
    <row r="112" ht="15.75" customHeight="1">
      <c r="A112" s="329"/>
      <c r="B112" s="60"/>
      <c r="C112" s="329"/>
    </row>
    <row r="113" ht="15.75" customHeight="1">
      <c r="A113" s="329"/>
      <c r="B113" s="60"/>
      <c r="C113" s="329"/>
    </row>
    <row r="114" ht="15.75" customHeight="1">
      <c r="A114" s="329"/>
      <c r="B114" s="60"/>
      <c r="C114" s="329"/>
    </row>
    <row r="115" ht="15.75" customHeight="1">
      <c r="A115" s="329"/>
      <c r="B115" s="60"/>
      <c r="C115" s="329"/>
    </row>
    <row r="116" ht="15.75" customHeight="1">
      <c r="A116" s="329"/>
      <c r="B116" s="60"/>
      <c r="C116" s="329"/>
    </row>
    <row r="117" ht="15.75" customHeight="1">
      <c r="A117" s="329"/>
      <c r="B117" s="60"/>
      <c r="C117" s="329"/>
    </row>
    <row r="118" ht="15.75" customHeight="1">
      <c r="A118" s="329"/>
      <c r="B118" s="60"/>
      <c r="C118" s="329"/>
    </row>
    <row r="119" ht="15.75" customHeight="1">
      <c r="A119" s="329"/>
      <c r="B119" s="60"/>
      <c r="C119" s="329"/>
    </row>
    <row r="120" ht="15.75" customHeight="1">
      <c r="A120" s="329"/>
      <c r="B120" s="60"/>
      <c r="C120" s="329"/>
    </row>
    <row r="121" ht="15.75" customHeight="1">
      <c r="A121" s="329"/>
      <c r="B121" s="60"/>
      <c r="C121" s="329"/>
    </row>
    <row r="122" ht="15.75" customHeight="1">
      <c r="A122" s="329"/>
      <c r="B122" s="60"/>
      <c r="C122" s="329"/>
    </row>
    <row r="123" ht="15.75" customHeight="1">
      <c r="A123" s="329"/>
      <c r="B123" s="60"/>
      <c r="C123" s="329"/>
    </row>
    <row r="124" ht="15.75" customHeight="1">
      <c r="A124" s="329"/>
      <c r="B124" s="60"/>
      <c r="C124" s="329"/>
    </row>
    <row r="125" ht="15.75" customHeight="1">
      <c r="A125" s="329"/>
      <c r="B125" s="60"/>
      <c r="C125" s="329"/>
    </row>
    <row r="126" ht="15.75" customHeight="1">
      <c r="A126" s="329"/>
      <c r="B126" s="60"/>
      <c r="C126" s="329"/>
    </row>
    <row r="127" ht="15.75" customHeight="1">
      <c r="A127" s="329"/>
      <c r="B127" s="60"/>
      <c r="C127" s="329"/>
    </row>
    <row r="128" ht="15.75" customHeight="1">
      <c r="A128" s="329"/>
      <c r="B128" s="60"/>
      <c r="C128" s="329"/>
    </row>
    <row r="129" ht="15.75" customHeight="1">
      <c r="A129" s="329"/>
      <c r="B129" s="60"/>
      <c r="C129" s="329"/>
    </row>
    <row r="130" ht="15.75" customHeight="1">
      <c r="A130" s="329"/>
      <c r="B130" s="60"/>
      <c r="C130" s="329"/>
    </row>
    <row r="131" ht="15.75" customHeight="1">
      <c r="A131" s="329"/>
      <c r="B131" s="60"/>
      <c r="C131" s="329"/>
    </row>
    <row r="132" ht="15.75" customHeight="1">
      <c r="A132" s="329"/>
      <c r="B132" s="60"/>
      <c r="C132" s="329"/>
    </row>
    <row r="133" ht="15.75" customHeight="1">
      <c r="A133" s="329"/>
      <c r="B133" s="60"/>
      <c r="C133" s="329"/>
    </row>
    <row r="134" ht="15.75" customHeight="1">
      <c r="A134" s="329"/>
      <c r="B134" s="60"/>
      <c r="C134" s="329"/>
    </row>
    <row r="135" ht="15.75" customHeight="1">
      <c r="A135" s="329"/>
      <c r="B135" s="60"/>
      <c r="C135" s="329"/>
    </row>
    <row r="136" ht="15.75" customHeight="1">
      <c r="A136" s="329"/>
      <c r="B136" s="60"/>
      <c r="C136" s="329"/>
    </row>
    <row r="137" ht="15.75" customHeight="1">
      <c r="A137" s="329"/>
      <c r="B137" s="60"/>
      <c r="C137" s="329"/>
    </row>
    <row r="138" ht="15.75" customHeight="1">
      <c r="A138" s="329"/>
      <c r="B138" s="60"/>
      <c r="C138" s="329"/>
    </row>
    <row r="139" ht="15.75" customHeight="1">
      <c r="A139" s="329"/>
      <c r="B139" s="60"/>
      <c r="C139" s="329"/>
    </row>
    <row r="140" ht="15.75" customHeight="1">
      <c r="A140" s="329"/>
      <c r="B140" s="60"/>
      <c r="C140" s="329"/>
    </row>
    <row r="141" ht="15.75" customHeight="1">
      <c r="A141" s="329"/>
      <c r="B141" s="60"/>
      <c r="C141" s="329"/>
    </row>
    <row r="142" ht="15.75" customHeight="1">
      <c r="A142" s="329"/>
      <c r="B142" s="60"/>
      <c r="C142" s="329"/>
    </row>
    <row r="143" ht="15.75" customHeight="1">
      <c r="A143" s="329"/>
      <c r="B143" s="60"/>
      <c r="C143" s="329"/>
    </row>
    <row r="144" ht="15.75" customHeight="1">
      <c r="A144" s="329"/>
      <c r="B144" s="60"/>
      <c r="C144" s="329"/>
    </row>
    <row r="145" ht="15.75" customHeight="1">
      <c r="A145" s="329"/>
      <c r="B145" s="60"/>
      <c r="C145" s="329"/>
    </row>
    <row r="146" ht="15.75" customHeight="1">
      <c r="A146" s="329"/>
      <c r="B146" s="60"/>
      <c r="C146" s="329"/>
    </row>
    <row r="147" ht="15.75" customHeight="1">
      <c r="A147" s="329"/>
      <c r="B147" s="60"/>
      <c r="C147" s="329"/>
    </row>
    <row r="148" ht="15.75" customHeight="1">
      <c r="A148" s="329"/>
      <c r="B148" s="60"/>
      <c r="C148" s="329"/>
    </row>
    <row r="149" ht="15.75" customHeight="1">
      <c r="A149" s="329"/>
      <c r="B149" s="60"/>
      <c r="C149" s="329"/>
    </row>
    <row r="150" ht="15.75" customHeight="1">
      <c r="A150" s="329"/>
      <c r="B150" s="60"/>
      <c r="C150" s="329"/>
    </row>
    <row r="151" ht="15.75" customHeight="1">
      <c r="A151" s="329"/>
      <c r="B151" s="60"/>
      <c r="C151" s="329"/>
    </row>
    <row r="152" ht="15.75" customHeight="1">
      <c r="A152" s="329"/>
      <c r="B152" s="60"/>
      <c r="C152" s="329"/>
    </row>
    <row r="153" ht="15.75" customHeight="1">
      <c r="A153" s="329"/>
      <c r="B153" s="60"/>
      <c r="C153" s="329"/>
    </row>
    <row r="154" ht="15.75" customHeight="1">
      <c r="A154" s="329"/>
      <c r="B154" s="60"/>
      <c r="C154" s="329"/>
    </row>
    <row r="155" ht="15.75" customHeight="1">
      <c r="A155" s="329"/>
      <c r="B155" s="60"/>
      <c r="C155" s="329"/>
    </row>
    <row r="156" ht="15.75" customHeight="1">
      <c r="A156" s="329"/>
      <c r="B156" s="60"/>
      <c r="C156" s="329"/>
    </row>
    <row r="157" ht="15.75" customHeight="1">
      <c r="A157" s="329"/>
      <c r="B157" s="60"/>
      <c r="C157" s="329"/>
    </row>
    <row r="158" ht="15.75" customHeight="1">
      <c r="A158" s="329"/>
      <c r="B158" s="60"/>
      <c r="C158" s="329"/>
    </row>
    <row r="159" ht="15.75" customHeight="1">
      <c r="A159" s="329"/>
      <c r="B159" s="60"/>
      <c r="C159" s="329"/>
    </row>
    <row r="160" ht="15.75" customHeight="1">
      <c r="A160" s="329"/>
      <c r="B160" s="60"/>
      <c r="C160" s="329"/>
    </row>
    <row r="161" ht="15.75" customHeight="1">
      <c r="A161" s="329"/>
      <c r="B161" s="60"/>
      <c r="C161" s="329"/>
    </row>
    <row r="162" ht="15.75" customHeight="1">
      <c r="A162" s="329"/>
      <c r="B162" s="60"/>
      <c r="C162" s="329"/>
    </row>
    <row r="163" ht="15.75" customHeight="1">
      <c r="A163" s="329"/>
      <c r="B163" s="60"/>
      <c r="C163" s="329"/>
    </row>
    <row r="164" ht="15.75" customHeight="1">
      <c r="A164" s="329"/>
      <c r="B164" s="60"/>
      <c r="C164" s="329"/>
    </row>
    <row r="165" ht="15.75" customHeight="1">
      <c r="A165" s="329"/>
      <c r="B165" s="60"/>
      <c r="C165" s="329"/>
    </row>
    <row r="166" ht="15.75" customHeight="1">
      <c r="A166" s="329"/>
      <c r="B166" s="60"/>
      <c r="C166" s="329"/>
    </row>
    <row r="167" ht="15.75" customHeight="1">
      <c r="A167" s="329"/>
      <c r="B167" s="60"/>
      <c r="C167" s="329"/>
    </row>
    <row r="168" ht="15.75" customHeight="1">
      <c r="A168" s="329"/>
      <c r="B168" s="60"/>
      <c r="C168" s="329"/>
    </row>
    <row r="169" ht="15.75" customHeight="1">
      <c r="A169" s="329"/>
      <c r="B169" s="60"/>
      <c r="C169" s="329"/>
    </row>
    <row r="170" ht="15.75" customHeight="1">
      <c r="A170" s="329"/>
      <c r="B170" s="60"/>
      <c r="C170" s="329"/>
    </row>
    <row r="171" ht="15.75" customHeight="1">
      <c r="A171" s="329"/>
      <c r="B171" s="60"/>
      <c r="C171" s="329"/>
    </row>
    <row r="172" ht="15.75" customHeight="1">
      <c r="A172" s="329"/>
      <c r="B172" s="60"/>
      <c r="C172" s="329"/>
    </row>
    <row r="173" ht="15.75" customHeight="1">
      <c r="A173" s="329"/>
      <c r="B173" s="60"/>
      <c r="C173" s="329"/>
    </row>
    <row r="174" ht="15.75" customHeight="1">
      <c r="A174" s="329"/>
      <c r="B174" s="60"/>
      <c r="C174" s="329"/>
    </row>
    <row r="175" ht="15.75" customHeight="1">
      <c r="A175" s="329"/>
      <c r="B175" s="60"/>
      <c r="C175" s="329"/>
    </row>
    <row r="176" ht="15.75" customHeight="1">
      <c r="A176" s="329"/>
      <c r="B176" s="60"/>
      <c r="C176" s="329"/>
    </row>
    <row r="177" ht="15.75" customHeight="1">
      <c r="A177" s="329"/>
      <c r="B177" s="60"/>
      <c r="C177" s="329"/>
    </row>
    <row r="178" ht="15.75" customHeight="1">
      <c r="A178" s="329"/>
      <c r="B178" s="60"/>
      <c r="C178" s="329"/>
    </row>
    <row r="179" ht="15.75" customHeight="1">
      <c r="A179" s="329"/>
      <c r="B179" s="60"/>
      <c r="C179" s="329"/>
    </row>
    <row r="180" ht="15.75" customHeight="1">
      <c r="A180" s="329"/>
      <c r="B180" s="60"/>
      <c r="C180" s="329"/>
    </row>
    <row r="181" ht="15.75" customHeight="1">
      <c r="A181" s="329"/>
      <c r="B181" s="60"/>
      <c r="C181" s="329"/>
    </row>
    <row r="182" ht="15.75" customHeight="1">
      <c r="A182" s="329"/>
      <c r="B182" s="60"/>
      <c r="C182" s="329"/>
    </row>
    <row r="183" ht="15.75" customHeight="1">
      <c r="A183" s="329"/>
      <c r="B183" s="60"/>
      <c r="C183" s="329"/>
    </row>
    <row r="184" ht="15.75" customHeight="1">
      <c r="A184" s="329"/>
      <c r="B184" s="60"/>
      <c r="C184" s="329"/>
    </row>
    <row r="185" ht="15.75" customHeight="1">
      <c r="A185" s="329"/>
      <c r="B185" s="60"/>
      <c r="C185" s="329"/>
    </row>
    <row r="186" ht="15.75" customHeight="1">
      <c r="A186" s="329"/>
      <c r="B186" s="60"/>
      <c r="C186" s="329"/>
    </row>
    <row r="187" ht="15.75" customHeight="1">
      <c r="A187" s="329"/>
      <c r="B187" s="60"/>
      <c r="C187" s="329"/>
    </row>
    <row r="188" ht="15.75" customHeight="1">
      <c r="A188" s="329"/>
      <c r="B188" s="60"/>
      <c r="C188" s="329"/>
    </row>
    <row r="189" ht="15.75" customHeight="1">
      <c r="A189" s="329"/>
      <c r="B189" s="60"/>
      <c r="C189" s="329"/>
    </row>
    <row r="190" ht="15.75" customHeight="1">
      <c r="A190" s="329"/>
      <c r="B190" s="60"/>
      <c r="C190" s="329"/>
    </row>
    <row r="191" ht="15.75" customHeight="1">
      <c r="A191" s="329"/>
      <c r="B191" s="60"/>
      <c r="C191" s="329"/>
    </row>
    <row r="192" ht="15.75" customHeight="1">
      <c r="A192" s="329"/>
      <c r="B192" s="60"/>
      <c r="C192" s="329"/>
    </row>
    <row r="193" ht="15.75" customHeight="1">
      <c r="A193" s="329"/>
      <c r="B193" s="60"/>
      <c r="C193" s="329"/>
    </row>
    <row r="194" ht="15.75" customHeight="1">
      <c r="A194" s="329"/>
      <c r="B194" s="60"/>
      <c r="C194" s="329"/>
    </row>
    <row r="195" ht="15.75" customHeight="1">
      <c r="A195" s="329"/>
      <c r="B195" s="60"/>
      <c r="C195" s="329"/>
    </row>
    <row r="196" ht="15.75" customHeight="1">
      <c r="A196" s="329"/>
      <c r="B196" s="60"/>
      <c r="C196" s="329"/>
    </row>
    <row r="197" ht="15.75" customHeight="1">
      <c r="A197" s="329"/>
      <c r="B197" s="60"/>
      <c r="C197" s="329"/>
    </row>
    <row r="198" ht="15.75" customHeight="1">
      <c r="A198" s="329"/>
      <c r="B198" s="60"/>
      <c r="C198" s="329"/>
    </row>
    <row r="199" ht="15.75" customHeight="1">
      <c r="A199" s="329"/>
      <c r="B199" s="60"/>
      <c r="C199" s="329"/>
    </row>
    <row r="200" ht="15.75" customHeight="1">
      <c r="A200" s="329"/>
      <c r="B200" s="60"/>
      <c r="C200" s="329"/>
    </row>
    <row r="201" ht="15.75" customHeight="1">
      <c r="A201" s="329"/>
      <c r="B201" s="60"/>
      <c r="C201" s="329"/>
    </row>
    <row r="202" ht="15.75" customHeight="1">
      <c r="A202" s="329"/>
      <c r="B202" s="60"/>
      <c r="C202" s="329"/>
    </row>
    <row r="203" ht="15.75" customHeight="1">
      <c r="A203" s="329"/>
      <c r="B203" s="60"/>
      <c r="C203" s="329"/>
    </row>
    <row r="204" ht="15.75" customHeight="1">
      <c r="A204" s="329"/>
      <c r="B204" s="60"/>
      <c r="C204" s="329"/>
    </row>
    <row r="205" ht="15.75" customHeight="1">
      <c r="A205" s="329"/>
      <c r="B205" s="60"/>
      <c r="C205" s="329"/>
    </row>
    <row r="206" ht="15.75" customHeight="1">
      <c r="A206" s="329"/>
      <c r="B206" s="60"/>
      <c r="C206" s="329"/>
    </row>
    <row r="207" ht="15.75" customHeight="1">
      <c r="A207" s="329"/>
      <c r="B207" s="60"/>
      <c r="C207" s="329"/>
    </row>
    <row r="208" ht="15.75" customHeight="1">
      <c r="A208" s="329"/>
      <c r="B208" s="60"/>
      <c r="C208" s="329"/>
    </row>
    <row r="209" ht="15.75" customHeight="1">
      <c r="A209" s="329"/>
      <c r="B209" s="60"/>
      <c r="C209" s="329"/>
    </row>
    <row r="210" ht="15.75" customHeight="1">
      <c r="A210" s="329"/>
      <c r="B210" s="60"/>
      <c r="C210" s="329"/>
    </row>
    <row r="211" ht="15.75" customHeight="1">
      <c r="A211" s="329"/>
      <c r="B211" s="60"/>
      <c r="C211" s="329"/>
    </row>
    <row r="212" ht="15.75" customHeight="1">
      <c r="A212" s="329"/>
      <c r="B212" s="60"/>
      <c r="C212" s="329"/>
    </row>
    <row r="213" ht="15.75" customHeight="1">
      <c r="A213" s="329"/>
      <c r="B213" s="60"/>
      <c r="C213" s="329"/>
    </row>
    <row r="214" ht="15.75" customHeight="1">
      <c r="A214" s="329"/>
      <c r="B214" s="60"/>
      <c r="C214" s="329"/>
    </row>
    <row r="215" ht="15.75" customHeight="1">
      <c r="A215" s="329"/>
      <c r="B215" s="60"/>
      <c r="C215" s="329"/>
    </row>
    <row r="216" ht="15.75" customHeight="1">
      <c r="A216" s="329"/>
      <c r="B216" s="60"/>
      <c r="C216" s="329"/>
    </row>
    <row r="217" ht="15.75" customHeight="1">
      <c r="A217" s="329"/>
      <c r="B217" s="60"/>
      <c r="C217" s="329"/>
    </row>
    <row r="218" ht="15.75" customHeight="1">
      <c r="A218" s="329"/>
      <c r="B218" s="60"/>
      <c r="C218" s="329"/>
    </row>
    <row r="219" ht="15.75" customHeight="1">
      <c r="A219" s="329"/>
      <c r="B219" s="60"/>
      <c r="C219" s="329"/>
    </row>
    <row r="220" ht="15.75" customHeight="1">
      <c r="A220" s="329"/>
      <c r="B220" s="60"/>
      <c r="C220" s="329"/>
    </row>
    <row r="221" ht="15.75" customHeight="1">
      <c r="A221" s="329"/>
      <c r="B221" s="60"/>
      <c r="C221" s="329"/>
    </row>
    <row r="222" ht="15.75" customHeight="1">
      <c r="A222" s="329"/>
      <c r="B222" s="60"/>
      <c r="C222" s="329"/>
    </row>
    <row r="223" ht="15.75" customHeight="1">
      <c r="A223" s="329"/>
      <c r="B223" s="60"/>
      <c r="C223" s="329"/>
    </row>
    <row r="224" ht="15.75" customHeight="1">
      <c r="A224" s="329"/>
      <c r="B224" s="60"/>
      <c r="C224" s="329"/>
    </row>
    <row r="225" ht="15.75" customHeight="1">
      <c r="A225" s="329"/>
      <c r="B225" s="60"/>
      <c r="C225" s="329"/>
    </row>
    <row r="226" ht="15.75" customHeight="1">
      <c r="A226" s="329"/>
      <c r="B226" s="60"/>
      <c r="C226" s="329"/>
    </row>
    <row r="227" ht="15.75" customHeight="1">
      <c r="A227" s="329"/>
      <c r="B227" s="60"/>
      <c r="C227" s="329"/>
    </row>
    <row r="228" ht="15.75" customHeight="1">
      <c r="A228" s="329"/>
      <c r="B228" s="60"/>
      <c r="C228" s="329"/>
    </row>
    <row r="229" ht="15.75" customHeight="1">
      <c r="A229" s="329"/>
      <c r="B229" s="60"/>
      <c r="C229" s="329"/>
    </row>
    <row r="230" ht="15.75" customHeight="1">
      <c r="A230" s="329"/>
      <c r="B230" s="60"/>
      <c r="C230" s="329"/>
    </row>
    <row r="231" ht="15.75" customHeight="1">
      <c r="A231" s="329"/>
      <c r="B231" s="60"/>
      <c r="C231" s="329"/>
    </row>
    <row r="232" ht="15.75" customHeight="1">
      <c r="A232" s="329"/>
      <c r="B232" s="60"/>
      <c r="C232" s="329"/>
    </row>
    <row r="233" ht="15.75" customHeight="1">
      <c r="A233" s="329"/>
      <c r="B233" s="60"/>
      <c r="C233" s="329"/>
    </row>
    <row r="234" ht="15.75" customHeight="1">
      <c r="A234" s="329"/>
      <c r="B234" s="60"/>
      <c r="C234" s="329"/>
    </row>
    <row r="235" ht="15.75" customHeight="1">
      <c r="A235" s="329"/>
      <c r="B235" s="60"/>
      <c r="C235" s="329"/>
    </row>
    <row r="236" ht="15.75" customHeight="1">
      <c r="A236" s="329"/>
      <c r="B236" s="60"/>
      <c r="C236" s="329"/>
    </row>
    <row r="237" ht="15.75" customHeight="1">
      <c r="A237" s="329"/>
      <c r="B237" s="60"/>
      <c r="C237" s="329"/>
    </row>
    <row r="238" ht="15.75" customHeight="1">
      <c r="A238" s="329"/>
      <c r="B238" s="60"/>
      <c r="C238" s="329"/>
    </row>
    <row r="239" ht="15.75" customHeight="1">
      <c r="A239" s="329"/>
      <c r="B239" s="60"/>
      <c r="C239" s="329"/>
    </row>
    <row r="240" ht="15.75" customHeight="1">
      <c r="A240" s="329"/>
      <c r="B240" s="60"/>
      <c r="C240" s="329"/>
    </row>
    <row r="241" ht="15.75" customHeight="1">
      <c r="A241" s="329"/>
      <c r="B241" s="60"/>
      <c r="C241" s="329"/>
    </row>
    <row r="242" ht="15.75" customHeight="1">
      <c r="A242" s="329"/>
      <c r="B242" s="60"/>
      <c r="C242" s="329"/>
    </row>
    <row r="243" ht="15.75" customHeight="1">
      <c r="A243" s="329"/>
      <c r="B243" s="60"/>
      <c r="C243" s="329"/>
    </row>
    <row r="244" ht="15.75" customHeight="1">
      <c r="A244" s="329"/>
      <c r="B244" s="60"/>
      <c r="C244" s="329"/>
    </row>
    <row r="245" ht="15.75" customHeight="1">
      <c r="A245" s="329"/>
      <c r="B245" s="60"/>
      <c r="C245" s="329"/>
    </row>
    <row r="246" ht="15.75" customHeight="1">
      <c r="A246" s="329"/>
      <c r="B246" s="60"/>
      <c r="C246" s="329"/>
    </row>
    <row r="247" ht="15.75" customHeight="1">
      <c r="A247" s="329"/>
      <c r="B247" s="60"/>
      <c r="C247" s="329"/>
    </row>
    <row r="248" ht="15.75" customHeight="1">
      <c r="A248" s="329"/>
      <c r="B248" s="60"/>
      <c r="C248" s="329"/>
    </row>
    <row r="249" ht="15.75" customHeight="1">
      <c r="A249" s="329"/>
      <c r="B249" s="60"/>
      <c r="C249" s="329"/>
    </row>
    <row r="250" ht="15.75" customHeight="1">
      <c r="A250" s="329"/>
      <c r="B250" s="60"/>
      <c r="C250" s="329"/>
    </row>
    <row r="251" ht="15.75" customHeight="1">
      <c r="A251" s="329"/>
      <c r="B251" s="60"/>
      <c r="C251" s="329"/>
    </row>
    <row r="252" ht="15.75" customHeight="1">
      <c r="A252" s="329"/>
      <c r="B252" s="60"/>
      <c r="C252" s="329"/>
    </row>
    <row r="253" ht="15.75" customHeight="1">
      <c r="A253" s="329"/>
      <c r="B253" s="60"/>
      <c r="C253" s="329"/>
    </row>
    <row r="254" ht="15.75" customHeight="1">
      <c r="A254" s="329"/>
      <c r="B254" s="60"/>
      <c r="C254" s="329"/>
    </row>
    <row r="255" ht="15.75" customHeight="1">
      <c r="A255" s="329"/>
      <c r="B255" s="60"/>
      <c r="C255" s="329"/>
    </row>
    <row r="256" ht="15.75" customHeight="1">
      <c r="A256" s="329"/>
      <c r="B256" s="60"/>
      <c r="C256" s="329"/>
    </row>
    <row r="257" ht="15.75" customHeight="1">
      <c r="A257" s="329"/>
      <c r="B257" s="60"/>
      <c r="C257" s="329"/>
    </row>
    <row r="258" ht="15.75" customHeight="1">
      <c r="A258" s="329"/>
      <c r="B258" s="60"/>
      <c r="C258" s="329"/>
    </row>
    <row r="259" ht="15.75" customHeight="1">
      <c r="A259" s="329"/>
      <c r="B259" s="60"/>
      <c r="C259" s="329"/>
    </row>
    <row r="260" ht="15.75" customHeight="1">
      <c r="A260" s="329"/>
      <c r="B260" s="60"/>
      <c r="C260" s="329"/>
    </row>
    <row r="261" ht="15.75" customHeight="1">
      <c r="A261" s="329"/>
      <c r="B261" s="60"/>
      <c r="C261" s="329"/>
    </row>
    <row r="262" ht="15.75" customHeight="1">
      <c r="A262" s="329"/>
      <c r="B262" s="60"/>
      <c r="C262" s="329"/>
    </row>
    <row r="263" ht="15.75" customHeight="1">
      <c r="A263" s="329"/>
      <c r="B263" s="60"/>
      <c r="C263" s="329"/>
    </row>
    <row r="264" ht="15.75" customHeight="1">
      <c r="A264" s="329"/>
      <c r="B264" s="60"/>
      <c r="C264" s="329"/>
    </row>
    <row r="265" ht="15.75" customHeight="1">
      <c r="A265" s="329"/>
      <c r="B265" s="60"/>
      <c r="C265" s="329"/>
    </row>
    <row r="266" ht="15.75" customHeight="1">
      <c r="A266" s="329"/>
      <c r="B266" s="60"/>
      <c r="C266" s="329"/>
    </row>
    <row r="267" ht="15.75" customHeight="1">
      <c r="A267" s="329"/>
      <c r="B267" s="60"/>
      <c r="C267" s="329"/>
    </row>
    <row r="268" ht="15.75" customHeight="1">
      <c r="A268" s="329"/>
      <c r="B268" s="60"/>
      <c r="C268" s="329"/>
    </row>
    <row r="269" ht="15.75" customHeight="1">
      <c r="A269" s="329"/>
      <c r="B269" s="60"/>
      <c r="C269" s="329"/>
    </row>
    <row r="270" ht="15.75" customHeight="1">
      <c r="A270" s="329"/>
      <c r="B270" s="60"/>
      <c r="C270" s="329"/>
    </row>
    <row r="271" ht="15.75" customHeight="1">
      <c r="A271" s="329"/>
      <c r="B271" s="60"/>
      <c r="C271" s="329"/>
    </row>
    <row r="272" ht="15.75" customHeight="1">
      <c r="A272" s="329"/>
      <c r="B272" s="60"/>
      <c r="C272" s="329"/>
    </row>
    <row r="273" ht="15.75" customHeight="1">
      <c r="A273" s="329"/>
      <c r="B273" s="60"/>
      <c r="C273" s="329"/>
    </row>
    <row r="274" ht="15.75" customHeight="1">
      <c r="A274" s="329"/>
      <c r="B274" s="60"/>
      <c r="C274" s="329"/>
    </row>
    <row r="275" ht="15.75" customHeight="1">
      <c r="A275" s="329"/>
      <c r="B275" s="60"/>
      <c r="C275" s="329"/>
    </row>
    <row r="276" ht="15.75" customHeight="1">
      <c r="A276" s="329"/>
      <c r="B276" s="60"/>
      <c r="C276" s="329"/>
    </row>
    <row r="277" ht="15.75" customHeight="1">
      <c r="A277" s="329"/>
      <c r="B277" s="60"/>
      <c r="C277" s="329"/>
    </row>
    <row r="278" ht="15.75" customHeight="1">
      <c r="A278" s="329"/>
      <c r="B278" s="60"/>
      <c r="C278" s="329"/>
    </row>
    <row r="279" ht="15.75" customHeight="1">
      <c r="A279" s="329"/>
      <c r="B279" s="60"/>
      <c r="C279" s="329"/>
    </row>
    <row r="280" ht="15.75" customHeight="1">
      <c r="A280" s="329"/>
      <c r="B280" s="60"/>
      <c r="C280" s="329"/>
    </row>
    <row r="281" ht="15.75" customHeight="1">
      <c r="A281" s="329"/>
      <c r="B281" s="60"/>
      <c r="C281" s="329"/>
    </row>
    <row r="282" ht="15.75" customHeight="1">
      <c r="A282" s="329"/>
      <c r="B282" s="60"/>
      <c r="C282" s="329"/>
    </row>
    <row r="283" ht="15.75" customHeight="1">
      <c r="A283" s="329"/>
      <c r="B283" s="60"/>
      <c r="C283" s="329"/>
    </row>
    <row r="284" ht="15.75" customHeight="1">
      <c r="A284" s="329"/>
      <c r="B284" s="60"/>
      <c r="C284" s="329"/>
    </row>
    <row r="285" ht="15.75" customHeight="1">
      <c r="A285" s="329"/>
      <c r="B285" s="60"/>
      <c r="C285" s="329"/>
    </row>
    <row r="286" ht="15.75" customHeight="1">
      <c r="A286" s="329"/>
      <c r="B286" s="60"/>
      <c r="C286" s="329"/>
    </row>
    <row r="287" ht="15.75" customHeight="1">
      <c r="A287" s="329"/>
      <c r="B287" s="60"/>
      <c r="C287" s="329"/>
    </row>
    <row r="288" ht="15.75" customHeight="1">
      <c r="A288" s="329"/>
      <c r="B288" s="60"/>
      <c r="C288" s="329"/>
    </row>
    <row r="289" ht="15.75" customHeight="1">
      <c r="A289" s="329"/>
      <c r="B289" s="60"/>
      <c r="C289" s="329"/>
    </row>
    <row r="290" ht="15.75" customHeight="1">
      <c r="A290" s="329"/>
      <c r="B290" s="60"/>
      <c r="C290" s="329"/>
    </row>
    <row r="291" ht="15.75" customHeight="1">
      <c r="A291" s="329"/>
      <c r="B291" s="60"/>
      <c r="C291" s="329"/>
    </row>
    <row r="292" ht="15.75" customHeight="1">
      <c r="A292" s="329"/>
      <c r="B292" s="60"/>
      <c r="C292" s="329"/>
    </row>
    <row r="293" ht="15.75" customHeight="1">
      <c r="A293" s="329"/>
      <c r="B293" s="60"/>
      <c r="C293" s="329"/>
    </row>
    <row r="294" ht="15.75" customHeight="1">
      <c r="A294" s="329"/>
      <c r="B294" s="60"/>
      <c r="C294" s="329"/>
    </row>
    <row r="295" ht="15.75" customHeight="1">
      <c r="A295" s="329"/>
      <c r="B295" s="60"/>
      <c r="C295" s="329"/>
    </row>
    <row r="296" ht="15.75" customHeight="1">
      <c r="A296" s="329"/>
      <c r="B296" s="60"/>
      <c r="C296" s="329"/>
    </row>
    <row r="297" ht="15.75" customHeight="1">
      <c r="A297" s="329"/>
      <c r="B297" s="60"/>
      <c r="C297" s="329"/>
    </row>
    <row r="298" ht="15.75" customHeight="1">
      <c r="A298" s="329"/>
      <c r="B298" s="60"/>
      <c r="C298" s="329"/>
    </row>
    <row r="299" ht="15.75" customHeight="1">
      <c r="A299" s="329"/>
      <c r="B299" s="60"/>
      <c r="C299" s="329"/>
    </row>
    <row r="300" ht="15.75" customHeight="1">
      <c r="A300" s="329"/>
      <c r="B300" s="60"/>
      <c r="C300" s="329"/>
    </row>
    <row r="301" ht="15.75" customHeight="1">
      <c r="A301" s="329"/>
      <c r="B301" s="60"/>
      <c r="C301" s="329"/>
    </row>
    <row r="302" ht="15.75" customHeight="1">
      <c r="A302" s="329"/>
      <c r="B302" s="60"/>
      <c r="C302" s="329"/>
    </row>
    <row r="303" ht="15.75" customHeight="1">
      <c r="A303" s="329"/>
      <c r="B303" s="60"/>
      <c r="C303" s="329"/>
    </row>
    <row r="304" ht="15.75" customHeight="1">
      <c r="A304" s="329"/>
      <c r="B304" s="60"/>
      <c r="C304" s="329"/>
    </row>
    <row r="305" ht="15.75" customHeight="1">
      <c r="A305" s="329"/>
      <c r="B305" s="60"/>
      <c r="C305" s="329"/>
    </row>
    <row r="306" ht="15.75" customHeight="1">
      <c r="A306" s="329"/>
      <c r="B306" s="60"/>
      <c r="C306" s="329"/>
    </row>
    <row r="307" ht="15.75" customHeight="1">
      <c r="A307" s="329"/>
      <c r="B307" s="60"/>
      <c r="C307" s="329"/>
    </row>
    <row r="308" ht="15.75" customHeight="1">
      <c r="A308" s="329"/>
      <c r="B308" s="60"/>
      <c r="C308" s="329"/>
    </row>
    <row r="309" ht="15.75" customHeight="1">
      <c r="A309" s="329"/>
      <c r="B309" s="60"/>
      <c r="C309" s="329"/>
    </row>
    <row r="310" ht="15.75" customHeight="1">
      <c r="A310" s="329"/>
      <c r="B310" s="60"/>
      <c r="C310" s="329"/>
    </row>
    <row r="311" ht="15.75" customHeight="1">
      <c r="A311" s="329"/>
      <c r="B311" s="60"/>
      <c r="C311" s="329"/>
    </row>
    <row r="312" ht="15.75" customHeight="1">
      <c r="A312" s="329"/>
      <c r="B312" s="60"/>
      <c r="C312" s="329"/>
    </row>
    <row r="313" ht="15.75" customHeight="1">
      <c r="A313" s="329"/>
      <c r="B313" s="60"/>
      <c r="C313" s="329"/>
    </row>
    <row r="314" ht="15.75" customHeight="1">
      <c r="A314" s="329"/>
      <c r="B314" s="60"/>
      <c r="C314" s="329"/>
    </row>
    <row r="315" ht="15.75" customHeight="1">
      <c r="A315" s="329"/>
      <c r="B315" s="60"/>
      <c r="C315" s="329"/>
    </row>
    <row r="316" ht="15.75" customHeight="1">
      <c r="A316" s="329"/>
      <c r="B316" s="60"/>
      <c r="C316" s="329"/>
    </row>
    <row r="317" ht="15.75" customHeight="1">
      <c r="A317" s="329"/>
      <c r="B317" s="60"/>
      <c r="C317" s="329"/>
    </row>
    <row r="318" ht="15.75" customHeight="1">
      <c r="A318" s="329"/>
      <c r="B318" s="60"/>
      <c r="C318" s="329"/>
    </row>
    <row r="319" ht="15.75" customHeight="1">
      <c r="A319" s="329"/>
      <c r="B319" s="60"/>
      <c r="C319" s="329"/>
    </row>
    <row r="320" ht="15.75" customHeight="1">
      <c r="A320" s="329"/>
      <c r="B320" s="60"/>
      <c r="C320" s="329"/>
    </row>
    <row r="321" ht="15.75" customHeight="1">
      <c r="A321" s="329"/>
      <c r="B321" s="60"/>
      <c r="C321" s="329"/>
    </row>
    <row r="322" ht="15.75" customHeight="1">
      <c r="A322" s="329"/>
      <c r="B322" s="60"/>
      <c r="C322" s="329"/>
    </row>
    <row r="323" ht="15.75" customHeight="1">
      <c r="A323" s="329"/>
      <c r="B323" s="60"/>
      <c r="C323" s="329"/>
    </row>
    <row r="324" ht="15.75" customHeight="1">
      <c r="A324" s="329"/>
      <c r="B324" s="60"/>
      <c r="C324" s="329"/>
    </row>
    <row r="325" ht="15.75" customHeight="1">
      <c r="A325" s="329"/>
      <c r="B325" s="60"/>
      <c r="C325" s="329"/>
    </row>
    <row r="326" ht="15.75" customHeight="1">
      <c r="A326" s="329"/>
      <c r="B326" s="60"/>
      <c r="C326" s="329"/>
    </row>
    <row r="327" ht="15.75" customHeight="1">
      <c r="A327" s="329"/>
      <c r="B327" s="60"/>
      <c r="C327" s="329"/>
    </row>
    <row r="328" ht="15.75" customHeight="1">
      <c r="A328" s="329"/>
      <c r="B328" s="60"/>
      <c r="C328" s="329"/>
    </row>
    <row r="329" ht="15.75" customHeight="1">
      <c r="A329" s="329"/>
      <c r="B329" s="60"/>
      <c r="C329" s="329"/>
    </row>
    <row r="330" ht="15.75" customHeight="1">
      <c r="A330" s="329"/>
      <c r="B330" s="60"/>
      <c r="C330" s="329"/>
    </row>
    <row r="331" ht="15.75" customHeight="1">
      <c r="A331" s="329"/>
      <c r="B331" s="60"/>
      <c r="C331" s="329"/>
    </row>
    <row r="332" ht="15.75" customHeight="1">
      <c r="A332" s="329"/>
      <c r="B332" s="60"/>
      <c r="C332" s="329"/>
    </row>
    <row r="333" ht="15.75" customHeight="1">
      <c r="A333" s="329"/>
      <c r="B333" s="60"/>
      <c r="C333" s="329"/>
    </row>
    <row r="334" ht="15.75" customHeight="1">
      <c r="A334" s="329"/>
      <c r="B334" s="60"/>
      <c r="C334" s="329"/>
    </row>
    <row r="335" ht="15.75" customHeight="1">
      <c r="A335" s="329"/>
      <c r="B335" s="60"/>
      <c r="C335" s="329"/>
    </row>
    <row r="336" ht="15.75" customHeight="1">
      <c r="A336" s="329"/>
      <c r="B336" s="60"/>
      <c r="C336" s="329"/>
    </row>
    <row r="337" ht="15.75" customHeight="1">
      <c r="A337" s="329"/>
      <c r="B337" s="60"/>
      <c r="C337" s="329"/>
    </row>
    <row r="338" ht="15.75" customHeight="1">
      <c r="A338" s="329"/>
      <c r="B338" s="60"/>
      <c r="C338" s="329"/>
    </row>
    <row r="339" ht="15.75" customHeight="1">
      <c r="A339" s="329"/>
      <c r="B339" s="60"/>
      <c r="C339" s="329"/>
    </row>
    <row r="340" ht="15.75" customHeight="1">
      <c r="A340" s="329"/>
      <c r="B340" s="60"/>
      <c r="C340" s="329"/>
    </row>
    <row r="341" ht="15.75" customHeight="1">
      <c r="A341" s="329"/>
      <c r="B341" s="60"/>
      <c r="C341" s="329"/>
    </row>
    <row r="342" ht="15.75" customHeight="1">
      <c r="A342" s="329"/>
      <c r="B342" s="60"/>
      <c r="C342" s="329"/>
    </row>
    <row r="343" ht="15.75" customHeight="1">
      <c r="A343" s="329"/>
      <c r="B343" s="60"/>
      <c r="C343" s="329"/>
    </row>
    <row r="344" ht="15.75" customHeight="1">
      <c r="A344" s="329"/>
      <c r="B344" s="60"/>
      <c r="C344" s="329"/>
    </row>
    <row r="345" ht="15.75" customHeight="1">
      <c r="A345" s="329"/>
      <c r="B345" s="60"/>
      <c r="C345" s="329"/>
    </row>
    <row r="346" ht="15.75" customHeight="1">
      <c r="A346" s="329"/>
      <c r="B346" s="60"/>
      <c r="C346" s="329"/>
    </row>
    <row r="347" ht="15.75" customHeight="1">
      <c r="A347" s="329"/>
      <c r="B347" s="60"/>
      <c r="C347" s="329"/>
    </row>
    <row r="348" ht="15.75" customHeight="1">
      <c r="A348" s="329"/>
      <c r="B348" s="60"/>
      <c r="C348" s="329"/>
    </row>
    <row r="349" ht="15.75" customHeight="1">
      <c r="A349" s="329"/>
      <c r="B349" s="60"/>
      <c r="C349" s="329"/>
    </row>
    <row r="350" ht="15.75" customHeight="1">
      <c r="A350" s="329"/>
      <c r="B350" s="60"/>
      <c r="C350" s="329"/>
    </row>
    <row r="351" ht="15.75" customHeight="1">
      <c r="A351" s="329"/>
      <c r="B351" s="60"/>
      <c r="C351" s="329"/>
    </row>
    <row r="352" ht="15.75" customHeight="1">
      <c r="A352" s="329"/>
      <c r="B352" s="60"/>
      <c r="C352" s="329"/>
    </row>
    <row r="353" ht="15.75" customHeight="1">
      <c r="A353" s="329"/>
      <c r="B353" s="60"/>
      <c r="C353" s="329"/>
    </row>
    <row r="354" ht="15.75" customHeight="1">
      <c r="A354" s="329"/>
      <c r="B354" s="60"/>
      <c r="C354" s="329"/>
    </row>
    <row r="355" ht="15.75" customHeight="1">
      <c r="A355" s="329"/>
      <c r="B355" s="60"/>
      <c r="C355" s="329"/>
    </row>
    <row r="356" ht="15.75" customHeight="1">
      <c r="A356" s="329"/>
      <c r="B356" s="60"/>
      <c r="C356" s="329"/>
    </row>
    <row r="357" ht="15.75" customHeight="1">
      <c r="A357" s="329"/>
      <c r="B357" s="60"/>
      <c r="C357" s="329"/>
    </row>
    <row r="358" ht="15.75" customHeight="1">
      <c r="A358" s="329"/>
      <c r="B358" s="60"/>
      <c r="C358" s="329"/>
    </row>
    <row r="359" ht="15.75" customHeight="1">
      <c r="A359" s="329"/>
      <c r="B359" s="60"/>
      <c r="C359" s="329"/>
    </row>
    <row r="360" ht="15.75" customHeight="1">
      <c r="A360" s="329"/>
      <c r="B360" s="60"/>
      <c r="C360" s="329"/>
    </row>
    <row r="361" ht="15.75" customHeight="1">
      <c r="A361" s="329"/>
      <c r="B361" s="60"/>
      <c r="C361" s="329"/>
    </row>
    <row r="362" ht="15.75" customHeight="1">
      <c r="A362" s="329"/>
      <c r="B362" s="60"/>
      <c r="C362" s="329"/>
    </row>
    <row r="363" ht="15.75" customHeight="1">
      <c r="A363" s="329"/>
      <c r="B363" s="60"/>
      <c r="C363" s="329"/>
    </row>
    <row r="364" ht="15.75" customHeight="1">
      <c r="A364" s="329"/>
      <c r="B364" s="60"/>
      <c r="C364" s="329"/>
    </row>
    <row r="365" ht="15.75" customHeight="1">
      <c r="A365" s="329"/>
      <c r="B365" s="60"/>
      <c r="C365" s="329"/>
    </row>
    <row r="366" ht="15.75" customHeight="1">
      <c r="A366" s="329"/>
      <c r="B366" s="60"/>
      <c r="C366" s="329"/>
    </row>
    <row r="367" ht="15.75" customHeight="1">
      <c r="A367" s="329"/>
      <c r="B367" s="60"/>
      <c r="C367" s="329"/>
    </row>
    <row r="368" ht="15.75" customHeight="1">
      <c r="A368" s="329"/>
      <c r="B368" s="60"/>
      <c r="C368" s="329"/>
    </row>
    <row r="369" ht="15.75" customHeight="1">
      <c r="A369" s="329"/>
      <c r="B369" s="60"/>
      <c r="C369" s="329"/>
    </row>
    <row r="370" ht="15.75" customHeight="1">
      <c r="A370" s="329"/>
      <c r="B370" s="60"/>
      <c r="C370" s="329"/>
    </row>
    <row r="371" ht="15.75" customHeight="1">
      <c r="A371" s="329"/>
      <c r="B371" s="60"/>
      <c r="C371" s="329"/>
    </row>
    <row r="372" ht="15.75" customHeight="1">
      <c r="A372" s="329"/>
      <c r="B372" s="60"/>
      <c r="C372" s="329"/>
    </row>
    <row r="373" ht="15.75" customHeight="1">
      <c r="A373" s="329"/>
      <c r="B373" s="60"/>
      <c r="C373" s="329"/>
    </row>
    <row r="374" ht="15.75" customHeight="1">
      <c r="A374" s="329"/>
      <c r="B374" s="60"/>
      <c r="C374" s="329"/>
    </row>
    <row r="375" ht="15.75" customHeight="1">
      <c r="A375" s="329"/>
      <c r="B375" s="60"/>
      <c r="C375" s="329"/>
    </row>
    <row r="376" ht="15.75" customHeight="1">
      <c r="A376" s="329"/>
      <c r="B376" s="60"/>
      <c r="C376" s="329"/>
    </row>
    <row r="377" ht="15.75" customHeight="1">
      <c r="A377" s="329"/>
      <c r="B377" s="60"/>
      <c r="C377" s="329"/>
    </row>
    <row r="378" ht="15.75" customHeight="1">
      <c r="A378" s="329"/>
      <c r="B378" s="60"/>
      <c r="C378" s="329"/>
    </row>
    <row r="379" ht="15.75" customHeight="1">
      <c r="A379" s="329"/>
      <c r="B379" s="60"/>
      <c r="C379" s="329"/>
    </row>
    <row r="380" ht="15.75" customHeight="1">
      <c r="A380" s="329"/>
      <c r="B380" s="60"/>
      <c r="C380" s="329"/>
    </row>
    <row r="381" ht="15.75" customHeight="1">
      <c r="A381" s="329"/>
      <c r="B381" s="60"/>
      <c r="C381" s="329"/>
    </row>
    <row r="382" ht="15.75" customHeight="1">
      <c r="A382" s="329"/>
      <c r="B382" s="60"/>
      <c r="C382" s="329"/>
    </row>
    <row r="383" ht="15.75" customHeight="1">
      <c r="A383" s="329"/>
      <c r="B383" s="60"/>
      <c r="C383" s="329"/>
    </row>
    <row r="384" ht="15.75" customHeight="1">
      <c r="A384" s="329"/>
      <c r="B384" s="60"/>
      <c r="C384" s="329"/>
    </row>
    <row r="385" ht="15.75" customHeight="1">
      <c r="A385" s="329"/>
      <c r="B385" s="60"/>
      <c r="C385" s="329"/>
    </row>
    <row r="386" ht="15.75" customHeight="1">
      <c r="A386" s="329"/>
      <c r="B386" s="60"/>
      <c r="C386" s="329"/>
    </row>
    <row r="387" ht="15.75" customHeight="1">
      <c r="A387" s="329"/>
      <c r="B387" s="60"/>
      <c r="C387" s="329"/>
    </row>
    <row r="388" ht="15.75" customHeight="1">
      <c r="A388" s="329"/>
      <c r="B388" s="60"/>
      <c r="C388" s="329"/>
    </row>
    <row r="389" ht="15.75" customHeight="1">
      <c r="A389" s="329"/>
      <c r="B389" s="60"/>
      <c r="C389" s="329"/>
    </row>
    <row r="390" ht="15.75" customHeight="1">
      <c r="A390" s="329"/>
      <c r="B390" s="60"/>
      <c r="C390" s="329"/>
    </row>
    <row r="391" ht="15.75" customHeight="1">
      <c r="A391" s="329"/>
      <c r="B391" s="60"/>
      <c r="C391" s="329"/>
    </row>
    <row r="392" ht="15.75" customHeight="1">
      <c r="A392" s="329"/>
      <c r="B392" s="60"/>
      <c r="C392" s="329"/>
    </row>
    <row r="393" ht="15.75" customHeight="1">
      <c r="A393" s="329"/>
      <c r="B393" s="60"/>
      <c r="C393" s="329"/>
    </row>
    <row r="394" ht="15.75" customHeight="1">
      <c r="A394" s="329"/>
      <c r="B394" s="60"/>
      <c r="C394" s="329"/>
    </row>
    <row r="395" ht="15.75" customHeight="1">
      <c r="A395" s="329"/>
      <c r="B395" s="60"/>
      <c r="C395" s="329"/>
    </row>
    <row r="396" ht="15.75" customHeight="1">
      <c r="A396" s="329"/>
      <c r="B396" s="60"/>
      <c r="C396" s="329"/>
    </row>
    <row r="397" ht="15.75" customHeight="1">
      <c r="A397" s="329"/>
      <c r="B397" s="60"/>
      <c r="C397" s="329"/>
    </row>
    <row r="398" ht="15.75" customHeight="1">
      <c r="A398" s="329"/>
      <c r="B398" s="60"/>
      <c r="C398" s="329"/>
    </row>
    <row r="399" ht="15.75" customHeight="1">
      <c r="A399" s="329"/>
      <c r="B399" s="60"/>
      <c r="C399" s="329"/>
    </row>
    <row r="400" ht="15.75" customHeight="1">
      <c r="A400" s="329"/>
      <c r="B400" s="60"/>
      <c r="C400" s="329"/>
    </row>
    <row r="401" ht="15.75" customHeight="1">
      <c r="A401" s="329"/>
      <c r="B401" s="60"/>
      <c r="C401" s="329"/>
    </row>
    <row r="402" ht="15.75" customHeight="1">
      <c r="A402" s="329"/>
      <c r="B402" s="60"/>
      <c r="C402" s="329"/>
    </row>
    <row r="403" ht="15.75" customHeight="1">
      <c r="A403" s="329"/>
      <c r="B403" s="60"/>
      <c r="C403" s="329"/>
    </row>
    <row r="404" ht="15.75" customHeight="1">
      <c r="A404" s="329"/>
      <c r="B404" s="60"/>
      <c r="C404" s="329"/>
    </row>
    <row r="405" ht="15.75" customHeight="1">
      <c r="A405" s="329"/>
      <c r="B405" s="60"/>
      <c r="C405" s="329"/>
    </row>
    <row r="406" ht="15.75" customHeight="1">
      <c r="A406" s="329"/>
      <c r="B406" s="60"/>
      <c r="C406" s="329"/>
    </row>
    <row r="407" ht="15.75" customHeight="1">
      <c r="A407" s="329"/>
      <c r="B407" s="60"/>
      <c r="C407" s="329"/>
    </row>
    <row r="408" ht="15.75" customHeight="1">
      <c r="A408" s="329"/>
      <c r="B408" s="60"/>
      <c r="C408" s="329"/>
    </row>
    <row r="409" ht="15.75" customHeight="1">
      <c r="A409" s="329"/>
      <c r="B409" s="60"/>
      <c r="C409" s="329"/>
    </row>
    <row r="410" ht="15.75" customHeight="1">
      <c r="A410" s="329"/>
      <c r="B410" s="60"/>
      <c r="C410" s="329"/>
    </row>
    <row r="411" ht="15.75" customHeight="1">
      <c r="A411" s="329"/>
      <c r="B411" s="60"/>
      <c r="C411" s="329"/>
    </row>
    <row r="412" ht="15.75" customHeight="1">
      <c r="A412" s="329"/>
      <c r="B412" s="60"/>
      <c r="C412" s="329"/>
    </row>
    <row r="413" ht="15.75" customHeight="1">
      <c r="A413" s="329"/>
      <c r="B413" s="60"/>
      <c r="C413" s="329"/>
    </row>
    <row r="414" ht="15.75" customHeight="1">
      <c r="A414" s="329"/>
      <c r="B414" s="60"/>
      <c r="C414" s="329"/>
    </row>
    <row r="415" ht="15.75" customHeight="1">
      <c r="A415" s="329"/>
      <c r="B415" s="60"/>
      <c r="C415" s="329"/>
    </row>
    <row r="416" ht="15.75" customHeight="1">
      <c r="A416" s="329"/>
      <c r="B416" s="60"/>
      <c r="C416" s="329"/>
    </row>
    <row r="417" ht="15.75" customHeight="1">
      <c r="A417" s="329"/>
      <c r="B417" s="60"/>
      <c r="C417" s="329"/>
    </row>
    <row r="418" ht="15.75" customHeight="1">
      <c r="A418" s="329"/>
      <c r="B418" s="60"/>
      <c r="C418" s="329"/>
    </row>
    <row r="419" ht="15.75" customHeight="1">
      <c r="A419" s="329"/>
      <c r="B419" s="60"/>
      <c r="C419" s="329"/>
    </row>
    <row r="420" ht="15.75" customHeight="1">
      <c r="A420" s="329"/>
      <c r="B420" s="60"/>
      <c r="C420" s="329"/>
    </row>
    <row r="421" ht="15.75" customHeight="1">
      <c r="A421" s="329"/>
      <c r="B421" s="60"/>
      <c r="C421" s="329"/>
    </row>
    <row r="422" ht="15.75" customHeight="1">
      <c r="A422" s="329"/>
      <c r="B422" s="60"/>
      <c r="C422" s="329"/>
    </row>
    <row r="423" ht="15.75" customHeight="1">
      <c r="A423" s="329"/>
      <c r="B423" s="60"/>
      <c r="C423" s="329"/>
    </row>
    <row r="424" ht="15.75" customHeight="1">
      <c r="A424" s="329"/>
      <c r="B424" s="60"/>
      <c r="C424" s="329"/>
    </row>
    <row r="425" ht="15.75" customHeight="1">
      <c r="A425" s="329"/>
      <c r="B425" s="60"/>
      <c r="C425" s="329"/>
    </row>
    <row r="426" ht="15.75" customHeight="1">
      <c r="A426" s="329"/>
      <c r="B426" s="60"/>
      <c r="C426" s="329"/>
    </row>
    <row r="427" ht="15.75" customHeight="1">
      <c r="A427" s="329"/>
      <c r="B427" s="60"/>
      <c r="C427" s="329"/>
    </row>
    <row r="428" ht="15.75" customHeight="1">
      <c r="A428" s="329"/>
      <c r="B428" s="60"/>
      <c r="C428" s="329"/>
    </row>
    <row r="429" ht="15.75" customHeight="1">
      <c r="A429" s="329"/>
      <c r="B429" s="60"/>
      <c r="C429" s="329"/>
    </row>
    <row r="430" ht="15.75" customHeight="1">
      <c r="A430" s="329"/>
      <c r="B430" s="60"/>
      <c r="C430" s="329"/>
    </row>
    <row r="431" ht="15.75" customHeight="1">
      <c r="A431" s="329"/>
      <c r="B431" s="60"/>
      <c r="C431" s="329"/>
    </row>
    <row r="432" ht="15.75" customHeight="1">
      <c r="A432" s="329"/>
      <c r="B432" s="60"/>
      <c r="C432" s="329"/>
    </row>
    <row r="433" ht="15.75" customHeight="1">
      <c r="A433" s="329"/>
      <c r="B433" s="60"/>
      <c r="C433" s="329"/>
    </row>
    <row r="434" ht="15.75" customHeight="1">
      <c r="A434" s="329"/>
      <c r="B434" s="60"/>
      <c r="C434" s="329"/>
    </row>
    <row r="435" ht="15.75" customHeight="1">
      <c r="A435" s="329"/>
      <c r="B435" s="60"/>
      <c r="C435" s="329"/>
    </row>
    <row r="436" ht="15.75" customHeight="1">
      <c r="A436" s="329"/>
      <c r="B436" s="60"/>
      <c r="C436" s="329"/>
    </row>
    <row r="437" ht="15.75" customHeight="1">
      <c r="A437" s="329"/>
      <c r="B437" s="60"/>
      <c r="C437" s="329"/>
    </row>
    <row r="438" ht="15.75" customHeight="1">
      <c r="A438" s="329"/>
      <c r="B438" s="60"/>
      <c r="C438" s="329"/>
    </row>
    <row r="439" ht="15.75" customHeight="1">
      <c r="A439" s="329"/>
      <c r="B439" s="60"/>
      <c r="C439" s="329"/>
    </row>
    <row r="440" ht="15.75" customHeight="1">
      <c r="A440" s="329"/>
      <c r="B440" s="60"/>
      <c r="C440" s="329"/>
    </row>
    <row r="441" ht="15.75" customHeight="1">
      <c r="A441" s="329"/>
      <c r="B441" s="60"/>
      <c r="C441" s="329"/>
    </row>
    <row r="442" ht="15.75" customHeight="1">
      <c r="A442" s="329"/>
      <c r="B442" s="60"/>
      <c r="C442" s="329"/>
    </row>
    <row r="443" ht="15.75" customHeight="1">
      <c r="A443" s="329"/>
      <c r="B443" s="60"/>
      <c r="C443" s="329"/>
    </row>
    <row r="444" ht="15.75" customHeight="1">
      <c r="A444" s="329"/>
      <c r="B444" s="60"/>
      <c r="C444" s="329"/>
    </row>
    <row r="445" ht="15.75" customHeight="1">
      <c r="A445" s="329"/>
      <c r="B445" s="60"/>
      <c r="C445" s="329"/>
    </row>
    <row r="446" ht="15.75" customHeight="1">
      <c r="A446" s="329"/>
      <c r="B446" s="60"/>
      <c r="C446" s="329"/>
    </row>
    <row r="447" ht="15.75" customHeight="1">
      <c r="A447" s="329"/>
      <c r="B447" s="60"/>
      <c r="C447" s="329"/>
    </row>
    <row r="448" ht="15.75" customHeight="1">
      <c r="A448" s="329"/>
      <c r="B448" s="60"/>
      <c r="C448" s="329"/>
    </row>
    <row r="449" ht="15.75" customHeight="1">
      <c r="A449" s="329"/>
      <c r="B449" s="60"/>
      <c r="C449" s="329"/>
    </row>
    <row r="450" ht="15.75" customHeight="1">
      <c r="A450" s="329"/>
      <c r="B450" s="60"/>
      <c r="C450" s="329"/>
    </row>
    <row r="451" ht="15.75" customHeight="1">
      <c r="A451" s="329"/>
      <c r="B451" s="60"/>
      <c r="C451" s="329"/>
    </row>
    <row r="452" ht="15.75" customHeight="1">
      <c r="A452" s="329"/>
      <c r="B452" s="60"/>
      <c r="C452" s="329"/>
    </row>
    <row r="453" ht="15.75" customHeight="1">
      <c r="A453" s="329"/>
      <c r="B453" s="60"/>
      <c r="C453" s="329"/>
    </row>
    <row r="454" ht="15.75" customHeight="1">
      <c r="A454" s="329"/>
      <c r="B454" s="60"/>
      <c r="C454" s="329"/>
    </row>
    <row r="455" ht="15.75" customHeight="1">
      <c r="A455" s="329"/>
      <c r="B455" s="60"/>
      <c r="C455" s="329"/>
    </row>
    <row r="456" ht="15.75" customHeight="1">
      <c r="A456" s="329"/>
      <c r="B456" s="60"/>
      <c r="C456" s="329"/>
    </row>
    <row r="457" ht="15.75" customHeight="1">
      <c r="A457" s="329"/>
      <c r="B457" s="60"/>
      <c r="C457" s="329"/>
    </row>
    <row r="458" ht="15.75" customHeight="1">
      <c r="A458" s="329"/>
      <c r="B458" s="60"/>
      <c r="C458" s="329"/>
    </row>
    <row r="459" ht="15.75" customHeight="1">
      <c r="A459" s="329"/>
      <c r="B459" s="60"/>
      <c r="C459" s="329"/>
    </row>
    <row r="460" ht="15.75" customHeight="1">
      <c r="A460" s="329"/>
      <c r="B460" s="60"/>
      <c r="C460" s="329"/>
    </row>
    <row r="461" ht="15.75" customHeight="1">
      <c r="A461" s="329"/>
      <c r="B461" s="60"/>
      <c r="C461" s="329"/>
    </row>
    <row r="462" ht="15.75" customHeight="1">
      <c r="A462" s="329"/>
      <c r="B462" s="60"/>
      <c r="C462" s="329"/>
    </row>
    <row r="463" ht="15.75" customHeight="1">
      <c r="A463" s="329"/>
      <c r="B463" s="60"/>
      <c r="C463" s="329"/>
    </row>
    <row r="464" ht="15.75" customHeight="1">
      <c r="A464" s="329"/>
      <c r="B464" s="60"/>
      <c r="C464" s="329"/>
    </row>
    <row r="465" ht="15.75" customHeight="1">
      <c r="A465" s="329"/>
      <c r="B465" s="60"/>
      <c r="C465" s="329"/>
    </row>
    <row r="466" ht="15.75" customHeight="1">
      <c r="A466" s="329"/>
      <c r="B466" s="60"/>
      <c r="C466" s="329"/>
    </row>
    <row r="467" ht="15.75" customHeight="1">
      <c r="A467" s="329"/>
      <c r="B467" s="60"/>
      <c r="C467" s="329"/>
    </row>
    <row r="468" ht="15.75" customHeight="1">
      <c r="A468" s="329"/>
      <c r="B468" s="60"/>
      <c r="C468" s="329"/>
    </row>
    <row r="469" ht="15.75" customHeight="1">
      <c r="A469" s="329"/>
      <c r="B469" s="60"/>
      <c r="C469" s="329"/>
    </row>
    <row r="470" ht="15.75" customHeight="1">
      <c r="A470" s="329"/>
      <c r="B470" s="60"/>
      <c r="C470" s="329"/>
    </row>
    <row r="471" ht="15.75" customHeight="1">
      <c r="A471" s="329"/>
      <c r="B471" s="60"/>
      <c r="C471" s="329"/>
    </row>
    <row r="472" ht="15.75" customHeight="1">
      <c r="A472" s="329"/>
      <c r="B472" s="60"/>
      <c r="C472" s="329"/>
    </row>
    <row r="473" ht="15.75" customHeight="1">
      <c r="A473" s="329"/>
      <c r="B473" s="60"/>
      <c r="C473" s="329"/>
    </row>
    <row r="474" ht="15.75" customHeight="1">
      <c r="A474" s="329"/>
      <c r="B474" s="60"/>
      <c r="C474" s="329"/>
    </row>
    <row r="475" ht="15.75" customHeight="1">
      <c r="A475" s="329"/>
      <c r="B475" s="60"/>
      <c r="C475" s="329"/>
    </row>
    <row r="476" ht="15.75" customHeight="1">
      <c r="A476" s="329"/>
      <c r="B476" s="60"/>
      <c r="C476" s="329"/>
    </row>
    <row r="477" ht="15.75" customHeight="1">
      <c r="A477" s="329"/>
      <c r="B477" s="60"/>
      <c r="C477" s="329"/>
    </row>
    <row r="478" ht="15.75" customHeight="1">
      <c r="A478" s="329"/>
      <c r="B478" s="60"/>
      <c r="C478" s="329"/>
    </row>
    <row r="479" ht="15.75" customHeight="1">
      <c r="A479" s="329"/>
      <c r="B479" s="60"/>
      <c r="C479" s="329"/>
    </row>
    <row r="480" ht="15.75" customHeight="1">
      <c r="A480" s="329"/>
      <c r="B480" s="60"/>
      <c r="C480" s="329"/>
    </row>
    <row r="481" ht="15.75" customHeight="1">
      <c r="A481" s="329"/>
      <c r="B481" s="60"/>
      <c r="C481" s="329"/>
    </row>
    <row r="482" ht="15.75" customHeight="1">
      <c r="A482" s="329"/>
      <c r="B482" s="60"/>
      <c r="C482" s="329"/>
    </row>
    <row r="483" ht="15.75" customHeight="1">
      <c r="A483" s="329"/>
      <c r="B483" s="60"/>
      <c r="C483" s="329"/>
    </row>
    <row r="484" ht="15.75" customHeight="1">
      <c r="A484" s="329"/>
      <c r="B484" s="60"/>
      <c r="C484" s="329"/>
    </row>
    <row r="485" ht="15.75" customHeight="1">
      <c r="A485" s="329"/>
      <c r="B485" s="60"/>
      <c r="C485" s="329"/>
    </row>
    <row r="486" ht="15.75" customHeight="1">
      <c r="A486" s="329"/>
      <c r="B486" s="60"/>
      <c r="C486" s="329"/>
    </row>
    <row r="487" ht="15.75" customHeight="1">
      <c r="A487" s="329"/>
      <c r="B487" s="60"/>
      <c r="C487" s="329"/>
    </row>
    <row r="488" ht="15.75" customHeight="1">
      <c r="A488" s="329"/>
      <c r="B488" s="60"/>
      <c r="C488" s="329"/>
    </row>
    <row r="489" ht="15.75" customHeight="1">
      <c r="A489" s="329"/>
      <c r="B489" s="60"/>
      <c r="C489" s="329"/>
    </row>
    <row r="490" ht="15.75" customHeight="1">
      <c r="A490" s="329"/>
      <c r="B490" s="60"/>
      <c r="C490" s="329"/>
    </row>
    <row r="491" ht="15.75" customHeight="1">
      <c r="A491" s="329"/>
      <c r="B491" s="60"/>
      <c r="C491" s="329"/>
    </row>
    <row r="492" ht="15.75" customHeight="1">
      <c r="A492" s="329"/>
      <c r="B492" s="60"/>
      <c r="C492" s="329"/>
    </row>
    <row r="493" ht="15.75" customHeight="1">
      <c r="A493" s="329"/>
      <c r="B493" s="60"/>
      <c r="C493" s="329"/>
    </row>
    <row r="494" ht="15.75" customHeight="1">
      <c r="A494" s="329"/>
      <c r="B494" s="60"/>
      <c r="C494" s="329"/>
    </row>
    <row r="495" ht="15.75" customHeight="1">
      <c r="A495" s="329"/>
      <c r="B495" s="60"/>
      <c r="C495" s="329"/>
    </row>
    <row r="496" ht="15.75" customHeight="1">
      <c r="A496" s="329"/>
      <c r="B496" s="60"/>
      <c r="C496" s="329"/>
    </row>
    <row r="497" ht="15.75" customHeight="1">
      <c r="A497" s="329"/>
      <c r="B497" s="60"/>
      <c r="C497" s="329"/>
    </row>
    <row r="498" ht="15.75" customHeight="1">
      <c r="A498" s="329"/>
      <c r="B498" s="60"/>
      <c r="C498" s="329"/>
    </row>
    <row r="499" ht="15.75" customHeight="1">
      <c r="A499" s="329"/>
      <c r="B499" s="60"/>
      <c r="C499" s="329"/>
    </row>
    <row r="500" ht="15.75" customHeight="1">
      <c r="A500" s="329"/>
      <c r="B500" s="60"/>
      <c r="C500" s="329"/>
    </row>
    <row r="501" ht="15.75" customHeight="1">
      <c r="A501" s="329"/>
      <c r="B501" s="60"/>
      <c r="C501" s="329"/>
    </row>
    <row r="502" ht="15.75" customHeight="1">
      <c r="A502" s="329"/>
      <c r="B502" s="60"/>
      <c r="C502" s="329"/>
    </row>
    <row r="503" ht="15.75" customHeight="1">
      <c r="A503" s="329"/>
      <c r="B503" s="60"/>
      <c r="C503" s="329"/>
    </row>
    <row r="504" ht="15.75" customHeight="1">
      <c r="A504" s="329"/>
      <c r="B504" s="60"/>
      <c r="C504" s="329"/>
    </row>
    <row r="505" ht="15.75" customHeight="1">
      <c r="A505" s="329"/>
      <c r="B505" s="60"/>
      <c r="C505" s="329"/>
    </row>
    <row r="506" ht="15.75" customHeight="1">
      <c r="A506" s="329"/>
      <c r="B506" s="60"/>
      <c r="C506" s="329"/>
    </row>
    <row r="507" ht="15.75" customHeight="1">
      <c r="A507" s="329"/>
      <c r="B507" s="60"/>
      <c r="C507" s="329"/>
    </row>
    <row r="508" ht="15.75" customHeight="1">
      <c r="A508" s="329"/>
      <c r="B508" s="60"/>
      <c r="C508" s="329"/>
    </row>
    <row r="509" ht="15.75" customHeight="1">
      <c r="A509" s="329"/>
      <c r="B509" s="60"/>
      <c r="C509" s="329"/>
    </row>
    <row r="510" ht="15.75" customHeight="1">
      <c r="A510" s="329"/>
      <c r="B510" s="60"/>
      <c r="C510" s="329"/>
    </row>
    <row r="511" ht="15.75" customHeight="1">
      <c r="A511" s="329"/>
      <c r="B511" s="60"/>
      <c r="C511" s="329"/>
    </row>
    <row r="512" ht="15.75" customHeight="1">
      <c r="A512" s="329"/>
      <c r="B512" s="60"/>
      <c r="C512" s="329"/>
    </row>
    <row r="513" ht="15.75" customHeight="1">
      <c r="A513" s="329"/>
      <c r="B513" s="60"/>
      <c r="C513" s="329"/>
    </row>
    <row r="514" ht="15.75" customHeight="1">
      <c r="A514" s="329"/>
      <c r="B514" s="60"/>
      <c r="C514" s="329"/>
    </row>
    <row r="515" ht="15.75" customHeight="1">
      <c r="A515" s="329"/>
      <c r="B515" s="60"/>
      <c r="C515" s="329"/>
    </row>
    <row r="516" ht="15.75" customHeight="1">
      <c r="A516" s="329"/>
      <c r="B516" s="60"/>
      <c r="C516" s="329"/>
    </row>
    <row r="517" ht="15.75" customHeight="1">
      <c r="A517" s="329"/>
      <c r="B517" s="60"/>
      <c r="C517" s="329"/>
    </row>
    <row r="518" ht="15.75" customHeight="1">
      <c r="A518" s="329"/>
      <c r="B518" s="60"/>
      <c r="C518" s="329"/>
    </row>
    <row r="519" ht="15.75" customHeight="1">
      <c r="A519" s="329"/>
      <c r="B519" s="60"/>
      <c r="C519" s="329"/>
    </row>
    <row r="520" ht="15.75" customHeight="1">
      <c r="A520" s="329"/>
      <c r="B520" s="60"/>
      <c r="C520" s="329"/>
    </row>
    <row r="521" ht="15.75" customHeight="1">
      <c r="A521" s="329"/>
      <c r="B521" s="60"/>
      <c r="C521" s="329"/>
    </row>
    <row r="522" ht="15.75" customHeight="1">
      <c r="A522" s="329"/>
      <c r="B522" s="60"/>
      <c r="C522" s="329"/>
    </row>
    <row r="523" ht="15.75" customHeight="1">
      <c r="A523" s="329"/>
      <c r="B523" s="60"/>
      <c r="C523" s="329"/>
    </row>
    <row r="524" ht="15.75" customHeight="1">
      <c r="A524" s="329"/>
      <c r="B524" s="60"/>
      <c r="C524" s="329"/>
    </row>
    <row r="525" ht="15.75" customHeight="1">
      <c r="A525" s="329"/>
      <c r="B525" s="60"/>
      <c r="C525" s="329"/>
    </row>
    <row r="526" ht="15.75" customHeight="1">
      <c r="A526" s="329"/>
      <c r="B526" s="60"/>
      <c r="C526" s="329"/>
    </row>
    <row r="527" ht="15.75" customHeight="1">
      <c r="A527" s="329"/>
      <c r="B527" s="60"/>
      <c r="C527" s="329"/>
    </row>
    <row r="528" ht="15.75" customHeight="1">
      <c r="A528" s="329"/>
      <c r="B528" s="60"/>
      <c r="C528" s="329"/>
    </row>
    <row r="529" ht="15.75" customHeight="1">
      <c r="A529" s="329"/>
      <c r="B529" s="60"/>
      <c r="C529" s="329"/>
    </row>
    <row r="530" ht="15.75" customHeight="1">
      <c r="A530" s="329"/>
      <c r="B530" s="60"/>
      <c r="C530" s="329"/>
    </row>
    <row r="531" ht="15.75" customHeight="1">
      <c r="A531" s="329"/>
      <c r="B531" s="60"/>
      <c r="C531" s="329"/>
    </row>
    <row r="532" ht="15.75" customHeight="1">
      <c r="A532" s="329"/>
      <c r="B532" s="60"/>
      <c r="C532" s="329"/>
    </row>
    <row r="533" ht="15.75" customHeight="1">
      <c r="A533" s="329"/>
      <c r="B533" s="60"/>
      <c r="C533" s="329"/>
    </row>
    <row r="534" ht="15.75" customHeight="1">
      <c r="A534" s="329"/>
      <c r="B534" s="60"/>
      <c r="C534" s="329"/>
    </row>
    <row r="535" ht="15.75" customHeight="1">
      <c r="A535" s="329"/>
      <c r="B535" s="60"/>
      <c r="C535" s="329"/>
    </row>
    <row r="536" ht="15.75" customHeight="1">
      <c r="A536" s="329"/>
      <c r="B536" s="60"/>
      <c r="C536" s="329"/>
    </row>
    <row r="537" ht="15.75" customHeight="1">
      <c r="A537" s="329"/>
      <c r="B537" s="60"/>
      <c r="C537" s="329"/>
    </row>
    <row r="538" ht="15.75" customHeight="1">
      <c r="A538" s="329"/>
      <c r="B538" s="60"/>
      <c r="C538" s="329"/>
    </row>
    <row r="539" ht="15.75" customHeight="1">
      <c r="A539" s="329"/>
      <c r="B539" s="60"/>
      <c r="C539" s="329"/>
    </row>
    <row r="540" ht="15.75" customHeight="1">
      <c r="A540" s="329"/>
      <c r="B540" s="60"/>
      <c r="C540" s="329"/>
    </row>
    <row r="541" ht="15.75" customHeight="1">
      <c r="A541" s="329"/>
      <c r="B541" s="60"/>
      <c r="C541" s="329"/>
    </row>
    <row r="542" ht="15.75" customHeight="1">
      <c r="A542" s="329"/>
      <c r="B542" s="60"/>
      <c r="C542" s="329"/>
    </row>
    <row r="543" ht="15.75" customHeight="1">
      <c r="A543" s="329"/>
      <c r="B543" s="60"/>
      <c r="C543" s="329"/>
    </row>
    <row r="544" ht="15.75" customHeight="1">
      <c r="A544" s="329"/>
      <c r="B544" s="60"/>
      <c r="C544" s="329"/>
    </row>
    <row r="545" ht="15.75" customHeight="1">
      <c r="A545" s="329"/>
      <c r="B545" s="60"/>
      <c r="C545" s="329"/>
    </row>
    <row r="546" ht="15.75" customHeight="1">
      <c r="A546" s="329"/>
      <c r="B546" s="60"/>
      <c r="C546" s="329"/>
    </row>
    <row r="547" ht="15.75" customHeight="1">
      <c r="A547" s="329"/>
      <c r="B547" s="60"/>
      <c r="C547" s="329"/>
    </row>
    <row r="548" ht="15.75" customHeight="1">
      <c r="A548" s="329"/>
      <c r="B548" s="60"/>
      <c r="C548" s="329"/>
    </row>
    <row r="549" ht="15.75" customHeight="1">
      <c r="A549" s="329"/>
      <c r="B549" s="60"/>
      <c r="C549" s="329"/>
    </row>
    <row r="550" ht="15.75" customHeight="1">
      <c r="A550" s="329"/>
      <c r="B550" s="60"/>
      <c r="C550" s="329"/>
    </row>
    <row r="551" ht="15.75" customHeight="1">
      <c r="A551" s="329"/>
      <c r="B551" s="60"/>
      <c r="C551" s="329"/>
    </row>
    <row r="552" ht="15.75" customHeight="1">
      <c r="A552" s="329"/>
      <c r="B552" s="60"/>
      <c r="C552" s="329"/>
    </row>
    <row r="553" ht="15.75" customHeight="1">
      <c r="A553" s="329"/>
      <c r="B553" s="60"/>
      <c r="C553" s="329"/>
    </row>
    <row r="554" ht="15.75" customHeight="1">
      <c r="A554" s="329"/>
      <c r="B554" s="60"/>
      <c r="C554" s="329"/>
    </row>
    <row r="555" ht="15.75" customHeight="1">
      <c r="A555" s="329"/>
      <c r="B555" s="60"/>
      <c r="C555" s="329"/>
    </row>
    <row r="556" ht="15.75" customHeight="1">
      <c r="A556" s="329"/>
      <c r="B556" s="60"/>
      <c r="C556" s="329"/>
    </row>
    <row r="557" ht="15.75" customHeight="1">
      <c r="A557" s="329"/>
      <c r="B557" s="60"/>
      <c r="C557" s="329"/>
    </row>
    <row r="558" ht="15.75" customHeight="1">
      <c r="A558" s="329"/>
      <c r="B558" s="60"/>
      <c r="C558" s="329"/>
    </row>
    <row r="559" ht="15.75" customHeight="1">
      <c r="A559" s="329"/>
      <c r="B559" s="60"/>
      <c r="C559" s="329"/>
    </row>
    <row r="560" ht="15.75" customHeight="1">
      <c r="A560" s="329"/>
      <c r="B560" s="60"/>
      <c r="C560" s="329"/>
    </row>
    <row r="561" ht="15.75" customHeight="1">
      <c r="A561" s="329"/>
      <c r="B561" s="60"/>
      <c r="C561" s="329"/>
    </row>
    <row r="562" ht="15.75" customHeight="1">
      <c r="A562" s="329"/>
      <c r="B562" s="60"/>
      <c r="C562" s="329"/>
    </row>
    <row r="563" ht="15.75" customHeight="1">
      <c r="A563" s="329"/>
      <c r="B563" s="60"/>
      <c r="C563" s="329"/>
    </row>
    <row r="564" ht="15.75" customHeight="1">
      <c r="A564" s="329"/>
      <c r="B564" s="60"/>
      <c r="C564" s="329"/>
    </row>
    <row r="565" ht="15.75" customHeight="1">
      <c r="A565" s="329"/>
      <c r="B565" s="60"/>
      <c r="C565" s="329"/>
    </row>
    <row r="566" ht="15.75" customHeight="1">
      <c r="A566" s="329"/>
      <c r="B566" s="60"/>
      <c r="C566" s="329"/>
    </row>
    <row r="567" ht="15.75" customHeight="1">
      <c r="A567" s="329"/>
      <c r="B567" s="60"/>
      <c r="C567" s="329"/>
    </row>
    <row r="568" ht="15.75" customHeight="1">
      <c r="A568" s="329"/>
      <c r="B568" s="60"/>
      <c r="C568" s="329"/>
    </row>
    <row r="569" ht="15.75" customHeight="1">
      <c r="A569" s="329"/>
      <c r="B569" s="60"/>
      <c r="C569" s="329"/>
    </row>
    <row r="570" ht="15.75" customHeight="1">
      <c r="A570" s="329"/>
      <c r="B570" s="60"/>
      <c r="C570" s="329"/>
    </row>
    <row r="571" ht="15.75" customHeight="1">
      <c r="A571" s="329"/>
      <c r="B571" s="60"/>
      <c r="C571" s="329"/>
    </row>
    <row r="572" ht="15.75" customHeight="1">
      <c r="A572" s="329"/>
      <c r="B572" s="60"/>
      <c r="C572" s="329"/>
    </row>
    <row r="573" ht="15.75" customHeight="1">
      <c r="A573" s="329"/>
      <c r="B573" s="60"/>
      <c r="C573" s="329"/>
    </row>
    <row r="574" ht="15.75" customHeight="1">
      <c r="A574" s="329"/>
      <c r="B574" s="60"/>
      <c r="C574" s="329"/>
    </row>
    <row r="575" ht="15.75" customHeight="1">
      <c r="A575" s="329"/>
      <c r="B575" s="60"/>
      <c r="C575" s="329"/>
    </row>
    <row r="576" ht="15.75" customHeight="1">
      <c r="A576" s="329"/>
      <c r="B576" s="60"/>
      <c r="C576" s="329"/>
    </row>
    <row r="577" ht="15.75" customHeight="1">
      <c r="A577" s="329"/>
      <c r="B577" s="60"/>
      <c r="C577" s="329"/>
    </row>
    <row r="578" ht="15.75" customHeight="1">
      <c r="A578" s="329"/>
      <c r="B578" s="60"/>
      <c r="C578" s="329"/>
    </row>
    <row r="579" ht="15.75" customHeight="1">
      <c r="A579" s="329"/>
      <c r="B579" s="60"/>
      <c r="C579" s="329"/>
    </row>
    <row r="580" ht="15.75" customHeight="1">
      <c r="A580" s="329"/>
      <c r="B580" s="60"/>
      <c r="C580" s="329"/>
    </row>
    <row r="581" ht="15.75" customHeight="1">
      <c r="A581" s="329"/>
      <c r="B581" s="60"/>
      <c r="C581" s="329"/>
    </row>
    <row r="582" ht="15.75" customHeight="1">
      <c r="A582" s="329"/>
      <c r="B582" s="60"/>
      <c r="C582" s="329"/>
    </row>
    <row r="583" ht="15.75" customHeight="1">
      <c r="A583" s="329"/>
      <c r="B583" s="60"/>
      <c r="C583" s="329"/>
    </row>
    <row r="584" ht="15.75" customHeight="1">
      <c r="A584" s="329"/>
      <c r="B584" s="60"/>
      <c r="C584" s="329"/>
    </row>
    <row r="585" ht="15.75" customHeight="1">
      <c r="A585" s="329"/>
      <c r="B585" s="60"/>
      <c r="C585" s="329"/>
    </row>
    <row r="586" ht="15.75" customHeight="1">
      <c r="A586" s="329"/>
      <c r="B586" s="60"/>
      <c r="C586" s="329"/>
    </row>
    <row r="587" ht="15.75" customHeight="1">
      <c r="A587" s="329"/>
      <c r="B587" s="60"/>
      <c r="C587" s="329"/>
    </row>
    <row r="588" ht="15.75" customHeight="1">
      <c r="A588" s="329"/>
      <c r="B588" s="60"/>
      <c r="C588" s="329"/>
    </row>
    <row r="589" ht="15.75" customHeight="1">
      <c r="A589" s="329"/>
      <c r="B589" s="60"/>
      <c r="C589" s="329"/>
    </row>
    <row r="590" ht="15.75" customHeight="1">
      <c r="A590" s="329"/>
      <c r="B590" s="60"/>
      <c r="C590" s="329"/>
    </row>
    <row r="591" ht="15.75" customHeight="1">
      <c r="A591" s="329"/>
      <c r="B591" s="60"/>
      <c r="C591" s="329"/>
    </row>
    <row r="592" ht="15.75" customHeight="1">
      <c r="A592" s="329"/>
      <c r="B592" s="60"/>
      <c r="C592" s="329"/>
    </row>
    <row r="593" ht="15.75" customHeight="1">
      <c r="A593" s="329"/>
      <c r="B593" s="60"/>
      <c r="C593" s="329"/>
    </row>
    <row r="594" ht="15.75" customHeight="1">
      <c r="A594" s="329"/>
      <c r="B594" s="60"/>
      <c r="C594" s="329"/>
    </row>
    <row r="595" ht="15.75" customHeight="1">
      <c r="A595" s="329"/>
      <c r="B595" s="60"/>
      <c r="C595" s="329"/>
    </row>
    <row r="596" ht="15.75" customHeight="1">
      <c r="A596" s="329"/>
      <c r="B596" s="60"/>
      <c r="C596" s="329"/>
    </row>
    <row r="597" ht="15.75" customHeight="1">
      <c r="A597" s="329"/>
      <c r="B597" s="60"/>
      <c r="C597" s="329"/>
    </row>
    <row r="598" ht="15.75" customHeight="1">
      <c r="A598" s="329"/>
      <c r="B598" s="60"/>
      <c r="C598" s="329"/>
    </row>
    <row r="599" ht="15.75" customHeight="1">
      <c r="A599" s="329"/>
      <c r="B599" s="60"/>
      <c r="C599" s="329"/>
    </row>
    <row r="600" ht="15.75" customHeight="1">
      <c r="A600" s="329"/>
      <c r="B600" s="60"/>
      <c r="C600" s="329"/>
    </row>
    <row r="601" ht="15.75" customHeight="1">
      <c r="A601" s="329"/>
      <c r="B601" s="60"/>
      <c r="C601" s="329"/>
    </row>
    <row r="602" ht="15.75" customHeight="1">
      <c r="A602" s="329"/>
      <c r="B602" s="60"/>
      <c r="C602" s="329"/>
    </row>
    <row r="603" ht="15.75" customHeight="1">
      <c r="A603" s="329"/>
      <c r="B603" s="60"/>
      <c r="C603" s="329"/>
    </row>
    <row r="604" ht="15.75" customHeight="1">
      <c r="A604" s="329"/>
      <c r="B604" s="60"/>
      <c r="C604" s="329"/>
    </row>
    <row r="605" ht="15.75" customHeight="1">
      <c r="A605" s="329"/>
      <c r="B605" s="60"/>
      <c r="C605" s="329"/>
    </row>
    <row r="606" ht="15.75" customHeight="1">
      <c r="A606" s="329"/>
      <c r="B606" s="60"/>
      <c r="C606" s="329"/>
    </row>
    <row r="607" ht="15.75" customHeight="1">
      <c r="A607" s="329"/>
      <c r="B607" s="60"/>
      <c r="C607" s="329"/>
    </row>
    <row r="608" ht="15.75" customHeight="1">
      <c r="A608" s="329"/>
      <c r="B608" s="60"/>
      <c r="C608" s="329"/>
    </row>
    <row r="609" ht="15.75" customHeight="1">
      <c r="A609" s="329"/>
      <c r="B609" s="60"/>
      <c r="C609" s="329"/>
    </row>
    <row r="610" ht="15.75" customHeight="1">
      <c r="A610" s="329"/>
      <c r="B610" s="60"/>
      <c r="C610" s="329"/>
    </row>
    <row r="611" ht="15.75" customHeight="1">
      <c r="A611" s="329"/>
      <c r="B611" s="60"/>
      <c r="C611" s="329"/>
    </row>
    <row r="612" ht="15.75" customHeight="1">
      <c r="A612" s="329"/>
      <c r="B612" s="60"/>
      <c r="C612" s="329"/>
    </row>
    <row r="613" ht="15.75" customHeight="1">
      <c r="A613" s="329"/>
      <c r="B613" s="60"/>
      <c r="C613" s="329"/>
    </row>
    <row r="614" ht="15.75" customHeight="1">
      <c r="A614" s="329"/>
      <c r="B614" s="60"/>
      <c r="C614" s="329"/>
    </row>
    <row r="615" ht="15.75" customHeight="1">
      <c r="A615" s="329"/>
      <c r="B615" s="60"/>
      <c r="C615" s="329"/>
    </row>
    <row r="616" ht="15.75" customHeight="1">
      <c r="A616" s="329"/>
      <c r="B616" s="60"/>
      <c r="C616" s="329"/>
    </row>
    <row r="617" ht="15.75" customHeight="1">
      <c r="A617" s="329"/>
      <c r="B617" s="60"/>
      <c r="C617" s="329"/>
    </row>
    <row r="618" ht="15.75" customHeight="1">
      <c r="A618" s="329"/>
      <c r="B618" s="60"/>
      <c r="C618" s="329"/>
    </row>
    <row r="619" ht="15.75" customHeight="1">
      <c r="A619" s="329"/>
      <c r="B619" s="60"/>
      <c r="C619" s="329"/>
    </row>
    <row r="620" ht="15.75" customHeight="1">
      <c r="A620" s="329"/>
      <c r="B620" s="60"/>
      <c r="C620" s="329"/>
    </row>
    <row r="621" ht="15.75" customHeight="1">
      <c r="A621" s="329"/>
      <c r="B621" s="60"/>
      <c r="C621" s="329"/>
    </row>
    <row r="622" ht="15.75" customHeight="1">
      <c r="A622" s="329"/>
      <c r="B622" s="60"/>
      <c r="C622" s="329"/>
    </row>
    <row r="623" ht="15.75" customHeight="1">
      <c r="A623" s="329"/>
      <c r="B623" s="60"/>
      <c r="C623" s="329"/>
    </row>
    <row r="624" ht="15.75" customHeight="1">
      <c r="A624" s="329"/>
      <c r="B624" s="60"/>
      <c r="C624" s="329"/>
    </row>
    <row r="625" ht="15.75" customHeight="1">
      <c r="A625" s="329"/>
      <c r="B625" s="60"/>
      <c r="C625" s="329"/>
    </row>
    <row r="626" ht="15.75" customHeight="1">
      <c r="A626" s="329"/>
      <c r="B626" s="60"/>
      <c r="C626" s="329"/>
    </row>
    <row r="627" ht="15.75" customHeight="1">
      <c r="A627" s="329"/>
      <c r="B627" s="60"/>
      <c r="C627" s="329"/>
    </row>
    <row r="628" ht="15.75" customHeight="1">
      <c r="A628" s="329"/>
      <c r="B628" s="60"/>
      <c r="C628" s="329"/>
    </row>
    <row r="629" ht="15.75" customHeight="1">
      <c r="A629" s="329"/>
      <c r="B629" s="60"/>
      <c r="C629" s="329"/>
    </row>
    <row r="630" ht="15.75" customHeight="1">
      <c r="A630" s="329"/>
      <c r="B630" s="60"/>
      <c r="C630" s="329"/>
    </row>
    <row r="631" ht="15.75" customHeight="1">
      <c r="A631" s="329"/>
      <c r="B631" s="60"/>
      <c r="C631" s="329"/>
    </row>
    <row r="632" ht="15.75" customHeight="1">
      <c r="A632" s="329"/>
      <c r="B632" s="60"/>
      <c r="C632" s="329"/>
    </row>
    <row r="633" ht="15.75" customHeight="1">
      <c r="A633" s="329"/>
      <c r="B633" s="60"/>
      <c r="C633" s="329"/>
    </row>
    <row r="634" ht="15.75" customHeight="1">
      <c r="A634" s="329"/>
      <c r="B634" s="60"/>
      <c r="C634" s="329"/>
    </row>
    <row r="635" ht="15.75" customHeight="1">
      <c r="A635" s="329"/>
      <c r="B635" s="60"/>
      <c r="C635" s="329"/>
    </row>
    <row r="636" ht="15.75" customHeight="1">
      <c r="A636" s="329"/>
      <c r="B636" s="60"/>
      <c r="C636" s="329"/>
    </row>
    <row r="637" ht="15.75" customHeight="1">
      <c r="A637" s="329"/>
      <c r="B637" s="60"/>
      <c r="C637" s="329"/>
    </row>
    <row r="638" ht="15.75" customHeight="1">
      <c r="A638" s="329"/>
      <c r="B638" s="60"/>
      <c r="C638" s="329"/>
    </row>
    <row r="639" ht="15.75" customHeight="1">
      <c r="A639" s="329"/>
      <c r="B639" s="60"/>
      <c r="C639" s="329"/>
    </row>
    <row r="640" ht="15.75" customHeight="1">
      <c r="A640" s="329"/>
      <c r="B640" s="60"/>
      <c r="C640" s="329"/>
    </row>
    <row r="641" ht="15.75" customHeight="1">
      <c r="A641" s="329"/>
      <c r="B641" s="60"/>
      <c r="C641" s="329"/>
    </row>
    <row r="642" ht="15.75" customHeight="1">
      <c r="A642" s="329"/>
      <c r="B642" s="60"/>
      <c r="C642" s="329"/>
    </row>
    <row r="643" ht="15.75" customHeight="1">
      <c r="A643" s="329"/>
      <c r="B643" s="60"/>
      <c r="C643" s="329"/>
    </row>
    <row r="644" ht="15.75" customHeight="1">
      <c r="A644" s="329"/>
      <c r="B644" s="60"/>
      <c r="C644" s="329"/>
    </row>
    <row r="645" ht="15.75" customHeight="1">
      <c r="A645" s="329"/>
      <c r="B645" s="60"/>
      <c r="C645" s="329"/>
    </row>
    <row r="646" ht="15.75" customHeight="1">
      <c r="A646" s="329"/>
      <c r="B646" s="60"/>
      <c r="C646" s="329"/>
    </row>
    <row r="647" ht="15.75" customHeight="1">
      <c r="A647" s="329"/>
      <c r="B647" s="60"/>
      <c r="C647" s="329"/>
    </row>
    <row r="648" ht="15.75" customHeight="1">
      <c r="A648" s="329"/>
      <c r="B648" s="60"/>
      <c r="C648" s="329"/>
    </row>
    <row r="649" ht="15.75" customHeight="1">
      <c r="A649" s="329"/>
      <c r="B649" s="60"/>
      <c r="C649" s="329"/>
    </row>
    <row r="650" ht="15.75" customHeight="1">
      <c r="A650" s="329"/>
      <c r="B650" s="60"/>
      <c r="C650" s="329"/>
    </row>
    <row r="651" ht="15.75" customHeight="1">
      <c r="A651" s="329"/>
      <c r="B651" s="60"/>
      <c r="C651" s="329"/>
    </row>
    <row r="652" ht="15.75" customHeight="1">
      <c r="A652" s="329"/>
      <c r="B652" s="60"/>
      <c r="C652" s="329"/>
    </row>
    <row r="653" ht="15.75" customHeight="1">
      <c r="A653" s="329"/>
      <c r="B653" s="60"/>
      <c r="C653" s="329"/>
    </row>
    <row r="654" ht="15.75" customHeight="1">
      <c r="A654" s="329"/>
      <c r="B654" s="60"/>
      <c r="C654" s="329"/>
    </row>
    <row r="655" ht="15.75" customHeight="1">
      <c r="A655" s="329"/>
      <c r="B655" s="60"/>
      <c r="C655" s="329"/>
    </row>
    <row r="656" ht="15.75" customHeight="1">
      <c r="A656" s="329"/>
      <c r="B656" s="60"/>
      <c r="C656" s="329"/>
    </row>
    <row r="657" ht="15.75" customHeight="1">
      <c r="A657" s="329"/>
      <c r="B657" s="60"/>
      <c r="C657" s="329"/>
    </row>
    <row r="658" ht="15.75" customHeight="1">
      <c r="A658" s="329"/>
      <c r="B658" s="60"/>
      <c r="C658" s="329"/>
    </row>
    <row r="659" ht="15.75" customHeight="1">
      <c r="A659" s="329"/>
      <c r="B659" s="60"/>
      <c r="C659" s="329"/>
    </row>
    <row r="660" ht="15.75" customHeight="1">
      <c r="A660" s="329"/>
      <c r="B660" s="60"/>
      <c r="C660" s="329"/>
    </row>
    <row r="661" ht="15.75" customHeight="1">
      <c r="A661" s="329"/>
      <c r="B661" s="60"/>
      <c r="C661" s="329"/>
    </row>
    <row r="662" ht="15.75" customHeight="1">
      <c r="A662" s="329"/>
      <c r="B662" s="60"/>
      <c r="C662" s="329"/>
    </row>
    <row r="663" ht="15.75" customHeight="1">
      <c r="A663" s="329"/>
      <c r="B663" s="60"/>
      <c r="C663" s="329"/>
    </row>
    <row r="664" ht="15.75" customHeight="1">
      <c r="A664" s="329"/>
      <c r="B664" s="60"/>
      <c r="C664" s="329"/>
    </row>
    <row r="665" ht="15.75" customHeight="1">
      <c r="A665" s="329"/>
      <c r="B665" s="60"/>
      <c r="C665" s="329"/>
    </row>
    <row r="666" ht="15.75" customHeight="1">
      <c r="A666" s="329"/>
      <c r="B666" s="60"/>
      <c r="C666" s="329"/>
    </row>
    <row r="667" ht="15.75" customHeight="1">
      <c r="A667" s="329"/>
      <c r="B667" s="60"/>
      <c r="C667" s="329"/>
    </row>
    <row r="668" ht="15.75" customHeight="1">
      <c r="A668" s="329"/>
      <c r="B668" s="60"/>
      <c r="C668" s="329"/>
    </row>
    <row r="669" ht="15.75" customHeight="1">
      <c r="A669" s="329"/>
      <c r="B669" s="60"/>
      <c r="C669" s="329"/>
    </row>
    <row r="670" ht="15.75" customHeight="1">
      <c r="A670" s="329"/>
      <c r="B670" s="60"/>
      <c r="C670" s="329"/>
    </row>
    <row r="671" ht="15.75" customHeight="1">
      <c r="A671" s="329"/>
      <c r="B671" s="60"/>
      <c r="C671" s="329"/>
    </row>
    <row r="672" ht="15.75" customHeight="1">
      <c r="A672" s="329"/>
      <c r="B672" s="60"/>
      <c r="C672" s="329"/>
    </row>
    <row r="673" ht="15.75" customHeight="1">
      <c r="A673" s="329"/>
      <c r="B673" s="60"/>
      <c r="C673" s="329"/>
    </row>
    <row r="674" ht="15.75" customHeight="1">
      <c r="A674" s="329"/>
      <c r="B674" s="60"/>
      <c r="C674" s="329"/>
    </row>
    <row r="675" ht="15.75" customHeight="1">
      <c r="A675" s="329"/>
      <c r="B675" s="60"/>
      <c r="C675" s="329"/>
    </row>
    <row r="676" ht="15.75" customHeight="1">
      <c r="A676" s="329"/>
      <c r="B676" s="60"/>
      <c r="C676" s="329"/>
    </row>
    <row r="677" ht="15.75" customHeight="1">
      <c r="A677" s="329"/>
      <c r="B677" s="60"/>
      <c r="C677" s="329"/>
    </row>
    <row r="678" ht="15.75" customHeight="1">
      <c r="A678" s="329"/>
      <c r="B678" s="60"/>
      <c r="C678" s="329"/>
    </row>
    <row r="679" ht="15.75" customHeight="1">
      <c r="A679" s="329"/>
      <c r="B679" s="60"/>
      <c r="C679" s="329"/>
    </row>
    <row r="680" ht="15.75" customHeight="1">
      <c r="A680" s="329"/>
      <c r="B680" s="60"/>
      <c r="C680" s="329"/>
    </row>
    <row r="681" ht="15.75" customHeight="1">
      <c r="A681" s="329"/>
      <c r="B681" s="60"/>
      <c r="C681" s="329"/>
    </row>
    <row r="682" ht="15.75" customHeight="1">
      <c r="A682" s="329"/>
      <c r="B682" s="60"/>
      <c r="C682" s="329"/>
    </row>
    <row r="683" ht="15.75" customHeight="1">
      <c r="A683" s="329"/>
      <c r="B683" s="60"/>
      <c r="C683" s="329"/>
    </row>
    <row r="684" ht="15.75" customHeight="1">
      <c r="A684" s="329"/>
      <c r="B684" s="60"/>
      <c r="C684" s="329"/>
    </row>
    <row r="685" ht="15.75" customHeight="1">
      <c r="A685" s="329"/>
      <c r="B685" s="60"/>
      <c r="C685" s="329"/>
    </row>
    <row r="686" ht="15.75" customHeight="1">
      <c r="A686" s="329"/>
      <c r="B686" s="60"/>
      <c r="C686" s="329"/>
    </row>
    <row r="687" ht="15.75" customHeight="1">
      <c r="A687" s="329"/>
      <c r="B687" s="60"/>
      <c r="C687" s="329"/>
    </row>
    <row r="688" ht="15.75" customHeight="1">
      <c r="A688" s="329"/>
      <c r="B688" s="60"/>
      <c r="C688" s="329"/>
    </row>
    <row r="689" ht="15.75" customHeight="1">
      <c r="A689" s="329"/>
      <c r="B689" s="60"/>
      <c r="C689" s="329"/>
    </row>
    <row r="690" ht="15.75" customHeight="1">
      <c r="A690" s="329"/>
      <c r="B690" s="60"/>
      <c r="C690" s="329"/>
    </row>
    <row r="691" ht="15.75" customHeight="1">
      <c r="A691" s="329"/>
      <c r="B691" s="60"/>
      <c r="C691" s="329"/>
    </row>
    <row r="692" ht="15.75" customHeight="1">
      <c r="A692" s="329"/>
      <c r="B692" s="60"/>
      <c r="C692" s="329"/>
    </row>
    <row r="693" ht="15.75" customHeight="1">
      <c r="A693" s="329"/>
      <c r="B693" s="60"/>
      <c r="C693" s="329"/>
    </row>
    <row r="694" ht="15.75" customHeight="1">
      <c r="A694" s="329"/>
      <c r="B694" s="60"/>
      <c r="C694" s="329"/>
    </row>
    <row r="695" ht="15.75" customHeight="1">
      <c r="A695" s="329"/>
      <c r="B695" s="60"/>
      <c r="C695" s="329"/>
    </row>
    <row r="696" ht="15.75" customHeight="1">
      <c r="A696" s="329"/>
      <c r="B696" s="60"/>
      <c r="C696" s="329"/>
    </row>
    <row r="697" ht="15.75" customHeight="1">
      <c r="A697" s="329"/>
      <c r="B697" s="60"/>
      <c r="C697" s="329"/>
    </row>
    <row r="698" ht="15.75" customHeight="1">
      <c r="A698" s="329"/>
      <c r="B698" s="60"/>
      <c r="C698" s="329"/>
    </row>
    <row r="699" ht="15.75" customHeight="1">
      <c r="A699" s="329"/>
      <c r="B699" s="60"/>
      <c r="C699" s="329"/>
    </row>
    <row r="700" ht="15.75" customHeight="1">
      <c r="A700" s="329"/>
      <c r="B700" s="60"/>
      <c r="C700" s="329"/>
    </row>
    <row r="701" ht="15.75" customHeight="1">
      <c r="A701" s="329"/>
      <c r="B701" s="60"/>
      <c r="C701" s="329"/>
    </row>
    <row r="702" ht="15.75" customHeight="1">
      <c r="A702" s="329"/>
      <c r="B702" s="60"/>
      <c r="C702" s="329"/>
    </row>
    <row r="703" ht="15.75" customHeight="1">
      <c r="A703" s="329"/>
      <c r="B703" s="60"/>
      <c r="C703" s="329"/>
    </row>
    <row r="704" ht="15.75" customHeight="1">
      <c r="A704" s="329"/>
      <c r="B704" s="60"/>
      <c r="C704" s="329"/>
    </row>
    <row r="705" ht="15.75" customHeight="1">
      <c r="A705" s="329"/>
      <c r="B705" s="60"/>
      <c r="C705" s="329"/>
    </row>
    <row r="706" ht="15.75" customHeight="1">
      <c r="A706" s="329"/>
      <c r="B706" s="60"/>
      <c r="C706" s="329"/>
    </row>
    <row r="707" ht="15.75" customHeight="1">
      <c r="A707" s="329"/>
      <c r="B707" s="60"/>
      <c r="C707" s="329"/>
    </row>
    <row r="708" ht="15.75" customHeight="1">
      <c r="A708" s="329"/>
      <c r="B708" s="60"/>
      <c r="C708" s="329"/>
    </row>
    <row r="709" ht="15.75" customHeight="1">
      <c r="A709" s="329"/>
      <c r="B709" s="60"/>
      <c r="C709" s="329"/>
    </row>
    <row r="710" ht="15.75" customHeight="1">
      <c r="A710" s="329"/>
      <c r="B710" s="60"/>
      <c r="C710" s="329"/>
    </row>
    <row r="711" ht="15.75" customHeight="1">
      <c r="A711" s="329"/>
      <c r="B711" s="60"/>
      <c r="C711" s="329"/>
    </row>
    <row r="712" ht="15.75" customHeight="1">
      <c r="A712" s="329"/>
      <c r="B712" s="60"/>
      <c r="C712" s="329"/>
    </row>
    <row r="713" ht="15.75" customHeight="1">
      <c r="A713" s="329"/>
      <c r="B713" s="60"/>
      <c r="C713" s="329"/>
    </row>
    <row r="714" ht="15.75" customHeight="1">
      <c r="A714" s="329"/>
      <c r="B714" s="60"/>
      <c r="C714" s="329"/>
    </row>
    <row r="715" ht="15.75" customHeight="1">
      <c r="A715" s="329"/>
      <c r="B715" s="60"/>
      <c r="C715" s="329"/>
    </row>
    <row r="716" ht="15.75" customHeight="1">
      <c r="A716" s="329"/>
      <c r="B716" s="60"/>
      <c r="C716" s="329"/>
    </row>
    <row r="717" ht="15.75" customHeight="1">
      <c r="A717" s="329"/>
      <c r="B717" s="60"/>
      <c r="C717" s="329"/>
    </row>
    <row r="718" ht="15.75" customHeight="1">
      <c r="A718" s="329"/>
      <c r="B718" s="60"/>
      <c r="C718" s="329"/>
    </row>
    <row r="719" ht="15.75" customHeight="1">
      <c r="A719" s="329"/>
      <c r="B719" s="60"/>
      <c r="C719" s="329"/>
    </row>
    <row r="720" ht="15.75" customHeight="1">
      <c r="A720" s="329"/>
      <c r="B720" s="60"/>
      <c r="C720" s="329"/>
    </row>
    <row r="721" ht="15.75" customHeight="1">
      <c r="A721" s="329"/>
      <c r="B721" s="60"/>
      <c r="C721" s="329"/>
    </row>
    <row r="722" ht="15.75" customHeight="1">
      <c r="A722" s="329"/>
      <c r="B722" s="60"/>
      <c r="C722" s="329"/>
    </row>
    <row r="723" ht="15.75" customHeight="1">
      <c r="A723" s="329"/>
      <c r="B723" s="60"/>
      <c r="C723" s="329"/>
    </row>
    <row r="724" ht="15.75" customHeight="1">
      <c r="A724" s="329"/>
      <c r="B724" s="60"/>
      <c r="C724" s="329"/>
    </row>
    <row r="725" ht="15.75" customHeight="1">
      <c r="A725" s="329"/>
      <c r="B725" s="60"/>
      <c r="C725" s="329"/>
    </row>
    <row r="726" ht="15.75" customHeight="1">
      <c r="A726" s="329"/>
      <c r="B726" s="60"/>
      <c r="C726" s="329"/>
    </row>
    <row r="727" ht="15.75" customHeight="1">
      <c r="A727" s="329"/>
      <c r="B727" s="60"/>
      <c r="C727" s="329"/>
    </row>
    <row r="728" ht="15.75" customHeight="1">
      <c r="A728" s="329"/>
      <c r="B728" s="60"/>
      <c r="C728" s="329"/>
    </row>
    <row r="729" ht="15.75" customHeight="1">
      <c r="A729" s="329"/>
      <c r="B729" s="60"/>
      <c r="C729" s="329"/>
    </row>
    <row r="730" ht="15.75" customHeight="1">
      <c r="A730" s="329"/>
      <c r="B730" s="60"/>
      <c r="C730" s="329"/>
    </row>
    <row r="731" ht="15.75" customHeight="1">
      <c r="A731" s="329"/>
      <c r="B731" s="60"/>
      <c r="C731" s="329"/>
    </row>
    <row r="732" ht="15.75" customHeight="1">
      <c r="A732" s="329"/>
      <c r="B732" s="60"/>
      <c r="C732" s="329"/>
    </row>
    <row r="733" ht="15.75" customHeight="1">
      <c r="A733" s="329"/>
      <c r="B733" s="60"/>
      <c r="C733" s="329"/>
    </row>
    <row r="734" ht="15.75" customHeight="1">
      <c r="A734" s="329"/>
      <c r="B734" s="60"/>
      <c r="C734" s="329"/>
    </row>
    <row r="735" ht="15.75" customHeight="1">
      <c r="A735" s="329"/>
      <c r="B735" s="60"/>
      <c r="C735" s="329"/>
    </row>
    <row r="736" ht="15.75" customHeight="1">
      <c r="A736" s="329"/>
      <c r="B736" s="60"/>
      <c r="C736" s="329"/>
    </row>
    <row r="737" ht="15.75" customHeight="1">
      <c r="A737" s="329"/>
      <c r="B737" s="60"/>
      <c r="C737" s="329"/>
    </row>
    <row r="738" ht="15.75" customHeight="1">
      <c r="A738" s="329"/>
      <c r="B738" s="60"/>
      <c r="C738" s="329"/>
    </row>
    <row r="739" ht="15.75" customHeight="1">
      <c r="A739" s="329"/>
      <c r="B739" s="60"/>
      <c r="C739" s="329"/>
    </row>
    <row r="740" ht="15.75" customHeight="1">
      <c r="A740" s="329"/>
      <c r="B740" s="60"/>
      <c r="C740" s="329"/>
    </row>
    <row r="741" ht="15.75" customHeight="1">
      <c r="A741" s="329"/>
      <c r="B741" s="60"/>
      <c r="C741" s="329"/>
    </row>
    <row r="742" ht="15.75" customHeight="1">
      <c r="A742" s="329"/>
      <c r="B742" s="60"/>
      <c r="C742" s="329"/>
    </row>
    <row r="743" ht="15.75" customHeight="1">
      <c r="A743" s="329"/>
      <c r="B743" s="60"/>
      <c r="C743" s="329"/>
    </row>
    <row r="744" ht="15.75" customHeight="1">
      <c r="A744" s="329"/>
      <c r="B744" s="60"/>
      <c r="C744" s="329"/>
    </row>
    <row r="745" ht="15.75" customHeight="1">
      <c r="A745" s="329"/>
      <c r="B745" s="60"/>
      <c r="C745" s="329"/>
    </row>
    <row r="746" ht="15.75" customHeight="1">
      <c r="A746" s="329"/>
      <c r="B746" s="60"/>
      <c r="C746" s="329"/>
    </row>
    <row r="747" ht="15.75" customHeight="1">
      <c r="A747" s="329"/>
      <c r="B747" s="60"/>
      <c r="C747" s="329"/>
    </row>
    <row r="748" ht="15.75" customHeight="1">
      <c r="A748" s="329"/>
      <c r="B748" s="60"/>
      <c r="C748" s="329"/>
    </row>
    <row r="749" ht="15.75" customHeight="1">
      <c r="A749" s="329"/>
      <c r="B749" s="60"/>
      <c r="C749" s="329"/>
    </row>
    <row r="750" ht="15.75" customHeight="1">
      <c r="A750" s="329"/>
      <c r="B750" s="60"/>
      <c r="C750" s="329"/>
    </row>
    <row r="751" ht="15.75" customHeight="1">
      <c r="A751" s="329"/>
      <c r="B751" s="60"/>
      <c r="C751" s="329"/>
    </row>
    <row r="752" ht="15.75" customHeight="1">
      <c r="A752" s="329"/>
      <c r="B752" s="60"/>
      <c r="C752" s="329"/>
    </row>
    <row r="753" ht="15.75" customHeight="1">
      <c r="A753" s="329"/>
      <c r="B753" s="60"/>
      <c r="C753" s="329"/>
    </row>
    <row r="754" ht="15.75" customHeight="1">
      <c r="A754" s="329"/>
      <c r="B754" s="60"/>
      <c r="C754" s="329"/>
    </row>
    <row r="755" ht="15.75" customHeight="1">
      <c r="A755" s="329"/>
      <c r="B755" s="60"/>
      <c r="C755" s="329"/>
    </row>
    <row r="756" ht="15.75" customHeight="1">
      <c r="A756" s="329"/>
      <c r="B756" s="60"/>
      <c r="C756" s="329"/>
    </row>
    <row r="757" ht="15.75" customHeight="1">
      <c r="A757" s="329"/>
      <c r="B757" s="60"/>
      <c r="C757" s="329"/>
    </row>
    <row r="758" ht="15.75" customHeight="1">
      <c r="A758" s="329"/>
      <c r="B758" s="60"/>
      <c r="C758" s="329"/>
    </row>
    <row r="759" ht="15.75" customHeight="1">
      <c r="A759" s="329"/>
      <c r="B759" s="60"/>
      <c r="C759" s="329"/>
    </row>
    <row r="760" ht="15.75" customHeight="1">
      <c r="A760" s="329"/>
      <c r="B760" s="60"/>
      <c r="C760" s="329"/>
    </row>
    <row r="761" ht="15.75" customHeight="1">
      <c r="A761" s="329"/>
      <c r="B761" s="60"/>
      <c r="C761" s="329"/>
    </row>
    <row r="762" ht="15.75" customHeight="1">
      <c r="A762" s="329"/>
      <c r="B762" s="60"/>
      <c r="C762" s="329"/>
    </row>
    <row r="763" ht="15.75" customHeight="1">
      <c r="A763" s="329"/>
      <c r="B763" s="60"/>
      <c r="C763" s="329"/>
    </row>
    <row r="764" ht="15.75" customHeight="1">
      <c r="A764" s="329"/>
      <c r="B764" s="60"/>
      <c r="C764" s="329"/>
    </row>
    <row r="765" ht="15.75" customHeight="1">
      <c r="A765" s="329"/>
      <c r="B765" s="60"/>
      <c r="C765" s="329"/>
    </row>
    <row r="766" ht="15.75" customHeight="1">
      <c r="A766" s="329"/>
      <c r="B766" s="60"/>
      <c r="C766" s="329"/>
    </row>
    <row r="767" ht="15.75" customHeight="1">
      <c r="A767" s="329"/>
      <c r="B767" s="60"/>
      <c r="C767" s="329"/>
    </row>
    <row r="768" ht="15.75" customHeight="1">
      <c r="A768" s="329"/>
      <c r="B768" s="60"/>
      <c r="C768" s="329"/>
    </row>
    <row r="769" ht="15.75" customHeight="1">
      <c r="A769" s="329"/>
      <c r="B769" s="60"/>
      <c r="C769" s="329"/>
    </row>
    <row r="770" ht="15.75" customHeight="1">
      <c r="A770" s="329"/>
      <c r="B770" s="60"/>
      <c r="C770" s="329"/>
    </row>
    <row r="771" ht="15.75" customHeight="1">
      <c r="A771" s="329"/>
      <c r="B771" s="60"/>
      <c r="C771" s="329"/>
    </row>
    <row r="772" ht="15.75" customHeight="1">
      <c r="A772" s="329"/>
      <c r="B772" s="60"/>
      <c r="C772" s="329"/>
    </row>
    <row r="773" ht="15.75" customHeight="1">
      <c r="A773" s="329"/>
      <c r="B773" s="60"/>
      <c r="C773" s="329"/>
    </row>
    <row r="774" ht="15.75" customHeight="1">
      <c r="A774" s="329"/>
      <c r="B774" s="60"/>
      <c r="C774" s="329"/>
    </row>
    <row r="775" ht="15.75" customHeight="1">
      <c r="A775" s="329"/>
      <c r="B775" s="60"/>
      <c r="C775" s="329"/>
    </row>
    <row r="776" ht="15.75" customHeight="1">
      <c r="A776" s="329"/>
      <c r="B776" s="60"/>
      <c r="C776" s="329"/>
    </row>
    <row r="777" ht="15.75" customHeight="1">
      <c r="A777" s="329"/>
      <c r="B777" s="60"/>
      <c r="C777" s="329"/>
    </row>
    <row r="778" ht="15.75" customHeight="1">
      <c r="A778" s="329"/>
      <c r="B778" s="60"/>
      <c r="C778" s="329"/>
    </row>
    <row r="779" ht="15.75" customHeight="1">
      <c r="A779" s="329"/>
      <c r="B779" s="60"/>
      <c r="C779" s="329"/>
    </row>
    <row r="780" ht="15.75" customHeight="1">
      <c r="A780" s="329"/>
      <c r="B780" s="60"/>
      <c r="C780" s="329"/>
    </row>
    <row r="781" ht="15.75" customHeight="1">
      <c r="A781" s="329"/>
      <c r="B781" s="60"/>
      <c r="C781" s="329"/>
    </row>
    <row r="782" ht="15.75" customHeight="1">
      <c r="A782" s="329"/>
      <c r="B782" s="60"/>
      <c r="C782" s="329"/>
    </row>
    <row r="783" ht="15.75" customHeight="1">
      <c r="A783" s="329"/>
      <c r="B783" s="60"/>
      <c r="C783" s="329"/>
    </row>
    <row r="784" ht="15.75" customHeight="1">
      <c r="A784" s="329"/>
      <c r="B784" s="60"/>
      <c r="C784" s="329"/>
    </row>
    <row r="785" ht="15.75" customHeight="1">
      <c r="A785" s="329"/>
      <c r="B785" s="60"/>
      <c r="C785" s="329"/>
    </row>
    <row r="786" ht="15.75" customHeight="1">
      <c r="A786" s="329"/>
      <c r="B786" s="60"/>
      <c r="C786" s="329"/>
    </row>
    <row r="787" ht="15.75" customHeight="1">
      <c r="A787" s="329"/>
      <c r="B787" s="60"/>
      <c r="C787" s="329"/>
    </row>
    <row r="788" ht="15.75" customHeight="1">
      <c r="A788" s="329"/>
      <c r="B788" s="60"/>
      <c r="C788" s="329"/>
    </row>
    <row r="789" ht="15.75" customHeight="1">
      <c r="A789" s="329"/>
      <c r="B789" s="60"/>
      <c r="C789" s="329"/>
    </row>
    <row r="790" ht="15.75" customHeight="1">
      <c r="A790" s="329"/>
      <c r="B790" s="60"/>
      <c r="C790" s="329"/>
    </row>
    <row r="791" ht="15.75" customHeight="1">
      <c r="A791" s="329"/>
      <c r="B791" s="60"/>
      <c r="C791" s="329"/>
    </row>
    <row r="792" ht="15.75" customHeight="1">
      <c r="A792" s="329"/>
      <c r="B792" s="60"/>
      <c r="C792" s="329"/>
    </row>
    <row r="793" ht="15.75" customHeight="1">
      <c r="A793" s="329"/>
      <c r="B793" s="60"/>
      <c r="C793" s="329"/>
    </row>
    <row r="794" ht="15.75" customHeight="1">
      <c r="A794" s="329"/>
      <c r="B794" s="60"/>
      <c r="C794" s="329"/>
    </row>
    <row r="795" ht="15.75" customHeight="1">
      <c r="A795" s="329"/>
      <c r="B795" s="60"/>
      <c r="C795" s="329"/>
    </row>
    <row r="796" ht="15.75" customHeight="1">
      <c r="A796" s="329"/>
      <c r="B796" s="60"/>
      <c r="C796" s="329"/>
    </row>
    <row r="797" ht="15.75" customHeight="1">
      <c r="A797" s="329"/>
      <c r="B797" s="60"/>
      <c r="C797" s="329"/>
    </row>
    <row r="798" ht="15.75" customHeight="1">
      <c r="A798" s="329"/>
      <c r="B798" s="60"/>
      <c r="C798" s="329"/>
    </row>
    <row r="799" ht="15.75" customHeight="1">
      <c r="A799" s="329"/>
      <c r="B799" s="60"/>
      <c r="C799" s="329"/>
    </row>
    <row r="800" ht="15.75" customHeight="1">
      <c r="A800" s="329"/>
      <c r="B800" s="60"/>
      <c r="C800" s="329"/>
    </row>
    <row r="801" ht="15.75" customHeight="1">
      <c r="A801" s="329"/>
      <c r="B801" s="60"/>
      <c r="C801" s="329"/>
    </row>
    <row r="802" ht="15.75" customHeight="1">
      <c r="A802" s="329"/>
      <c r="B802" s="60"/>
      <c r="C802" s="329"/>
    </row>
    <row r="803" ht="15.75" customHeight="1">
      <c r="A803" s="329"/>
      <c r="B803" s="60"/>
      <c r="C803" s="329"/>
    </row>
    <row r="804" ht="15.75" customHeight="1">
      <c r="A804" s="329"/>
      <c r="B804" s="60"/>
      <c r="C804" s="329"/>
    </row>
    <row r="805" ht="15.75" customHeight="1">
      <c r="A805" s="329"/>
      <c r="B805" s="60"/>
      <c r="C805" s="329"/>
    </row>
    <row r="806" ht="15.75" customHeight="1">
      <c r="A806" s="329"/>
      <c r="B806" s="60"/>
      <c r="C806" s="329"/>
    </row>
    <row r="807" ht="15.75" customHeight="1">
      <c r="A807" s="329"/>
      <c r="B807" s="60"/>
      <c r="C807" s="329"/>
    </row>
    <row r="808" ht="15.75" customHeight="1">
      <c r="A808" s="329"/>
      <c r="B808" s="60"/>
      <c r="C808" s="329"/>
    </row>
    <row r="809" ht="15.75" customHeight="1">
      <c r="A809" s="329"/>
      <c r="B809" s="60"/>
      <c r="C809" s="329"/>
    </row>
    <row r="810" ht="15.75" customHeight="1">
      <c r="A810" s="329"/>
      <c r="B810" s="60"/>
      <c r="C810" s="329"/>
    </row>
    <row r="811" ht="15.75" customHeight="1">
      <c r="A811" s="329"/>
      <c r="B811" s="60"/>
      <c r="C811" s="329"/>
    </row>
    <row r="812" ht="15.75" customHeight="1">
      <c r="A812" s="329"/>
      <c r="B812" s="60"/>
      <c r="C812" s="329"/>
    </row>
    <row r="813" ht="15.75" customHeight="1">
      <c r="A813" s="329"/>
      <c r="B813" s="60"/>
      <c r="C813" s="329"/>
    </row>
    <row r="814" ht="15.75" customHeight="1">
      <c r="A814" s="329"/>
      <c r="B814" s="60"/>
      <c r="C814" s="329"/>
    </row>
    <row r="815" ht="15.75" customHeight="1">
      <c r="A815" s="329"/>
      <c r="B815" s="60"/>
      <c r="C815" s="329"/>
    </row>
    <row r="816" ht="15.75" customHeight="1">
      <c r="A816" s="329"/>
      <c r="B816" s="60"/>
      <c r="C816" s="329"/>
    </row>
    <row r="817" ht="15.75" customHeight="1">
      <c r="A817" s="329"/>
      <c r="B817" s="60"/>
      <c r="C817" s="329"/>
    </row>
    <row r="818" ht="15.75" customHeight="1">
      <c r="A818" s="329"/>
      <c r="B818" s="60"/>
      <c r="C818" s="329"/>
    </row>
    <row r="819" ht="15.75" customHeight="1">
      <c r="A819" s="329"/>
      <c r="B819" s="60"/>
      <c r="C819" s="329"/>
    </row>
    <row r="820" ht="15.75" customHeight="1">
      <c r="A820" s="329"/>
      <c r="B820" s="60"/>
      <c r="C820" s="329"/>
    </row>
    <row r="821" ht="15.75" customHeight="1">
      <c r="A821" s="329"/>
      <c r="B821" s="60"/>
      <c r="C821" s="329"/>
    </row>
    <row r="822" ht="15.75" customHeight="1">
      <c r="A822" s="329"/>
      <c r="B822" s="60"/>
      <c r="C822" s="329"/>
    </row>
    <row r="823" ht="15.75" customHeight="1">
      <c r="A823" s="329"/>
      <c r="B823" s="60"/>
      <c r="C823" s="329"/>
    </row>
    <row r="824" ht="15.75" customHeight="1">
      <c r="A824" s="329"/>
      <c r="B824" s="60"/>
      <c r="C824" s="329"/>
    </row>
    <row r="825" ht="15.75" customHeight="1">
      <c r="A825" s="329"/>
      <c r="B825" s="60"/>
      <c r="C825" s="329"/>
    </row>
    <row r="826" ht="15.75" customHeight="1">
      <c r="A826" s="329"/>
      <c r="B826" s="60"/>
      <c r="C826" s="329"/>
    </row>
    <row r="827" ht="15.75" customHeight="1">
      <c r="A827" s="329"/>
      <c r="B827" s="60"/>
      <c r="C827" s="329"/>
    </row>
    <row r="828" ht="15.75" customHeight="1">
      <c r="A828" s="329"/>
      <c r="B828" s="60"/>
      <c r="C828" s="329"/>
    </row>
    <row r="829" ht="15.75" customHeight="1">
      <c r="A829" s="329"/>
      <c r="B829" s="60"/>
      <c r="C829" s="329"/>
    </row>
    <row r="830" ht="15.75" customHeight="1">
      <c r="A830" s="329"/>
      <c r="B830" s="60"/>
      <c r="C830" s="329"/>
    </row>
    <row r="831" ht="15.75" customHeight="1">
      <c r="A831" s="329"/>
      <c r="B831" s="60"/>
      <c r="C831" s="329"/>
    </row>
    <row r="832" ht="15.75" customHeight="1">
      <c r="A832" s="329"/>
      <c r="B832" s="60"/>
      <c r="C832" s="329"/>
    </row>
    <row r="833" ht="15.75" customHeight="1">
      <c r="A833" s="329"/>
      <c r="B833" s="60"/>
      <c r="C833" s="329"/>
    </row>
    <row r="834" ht="15.75" customHeight="1">
      <c r="A834" s="329"/>
      <c r="B834" s="60"/>
      <c r="C834" s="329"/>
    </row>
    <row r="835" ht="15.75" customHeight="1">
      <c r="A835" s="329"/>
      <c r="B835" s="60"/>
      <c r="C835" s="329"/>
    </row>
    <row r="836" ht="15.75" customHeight="1">
      <c r="A836" s="329"/>
      <c r="B836" s="60"/>
      <c r="C836" s="329"/>
    </row>
    <row r="837" ht="15.75" customHeight="1">
      <c r="A837" s="329"/>
      <c r="B837" s="60"/>
      <c r="C837" s="329"/>
    </row>
    <row r="838" ht="15.75" customHeight="1">
      <c r="A838" s="329"/>
      <c r="B838" s="60"/>
      <c r="C838" s="329"/>
    </row>
    <row r="839" ht="15.75" customHeight="1">
      <c r="A839" s="329"/>
      <c r="B839" s="60"/>
      <c r="C839" s="329"/>
    </row>
    <row r="840" ht="15.75" customHeight="1">
      <c r="A840" s="329"/>
      <c r="B840" s="60"/>
      <c r="C840" s="329"/>
    </row>
    <row r="841" ht="15.75" customHeight="1">
      <c r="A841" s="329"/>
      <c r="B841" s="60"/>
      <c r="C841" s="329"/>
    </row>
    <row r="842" ht="15.75" customHeight="1">
      <c r="A842" s="329"/>
      <c r="B842" s="60"/>
      <c r="C842" s="329"/>
    </row>
    <row r="843" ht="15.75" customHeight="1">
      <c r="A843" s="329"/>
      <c r="B843" s="60"/>
      <c r="C843" s="329"/>
    </row>
    <row r="844" ht="15.75" customHeight="1">
      <c r="A844" s="329"/>
      <c r="B844" s="60"/>
      <c r="C844" s="329"/>
    </row>
    <row r="845" ht="15.75" customHeight="1">
      <c r="A845" s="329"/>
      <c r="B845" s="60"/>
      <c r="C845" s="329"/>
    </row>
    <row r="846" ht="15.75" customHeight="1">
      <c r="A846" s="329"/>
      <c r="B846" s="60"/>
      <c r="C846" s="329"/>
    </row>
    <row r="847" ht="15.75" customHeight="1">
      <c r="A847" s="329"/>
      <c r="B847" s="60"/>
      <c r="C847" s="329"/>
    </row>
    <row r="848" ht="15.75" customHeight="1">
      <c r="A848" s="329"/>
      <c r="B848" s="60"/>
      <c r="C848" s="329"/>
    </row>
    <row r="849" ht="15.75" customHeight="1">
      <c r="A849" s="329"/>
      <c r="B849" s="60"/>
      <c r="C849" s="329"/>
    </row>
    <row r="850" ht="15.75" customHeight="1">
      <c r="A850" s="329"/>
      <c r="B850" s="60"/>
      <c r="C850" s="329"/>
    </row>
    <row r="851" ht="15.75" customHeight="1">
      <c r="A851" s="329"/>
      <c r="B851" s="60"/>
      <c r="C851" s="329"/>
    </row>
    <row r="852" ht="15.75" customHeight="1">
      <c r="A852" s="329"/>
      <c r="B852" s="60"/>
      <c r="C852" s="329"/>
    </row>
    <row r="853" ht="15.75" customHeight="1">
      <c r="A853" s="329"/>
      <c r="B853" s="60"/>
      <c r="C853" s="329"/>
    </row>
    <row r="854" ht="15.75" customHeight="1">
      <c r="A854" s="329"/>
      <c r="B854" s="60"/>
      <c r="C854" s="329"/>
    </row>
    <row r="855" ht="15.75" customHeight="1">
      <c r="A855" s="329"/>
      <c r="B855" s="60"/>
      <c r="C855" s="329"/>
    </row>
    <row r="856" ht="15.75" customHeight="1">
      <c r="A856" s="329"/>
      <c r="B856" s="60"/>
      <c r="C856" s="329"/>
    </row>
    <row r="857" ht="15.75" customHeight="1">
      <c r="A857" s="329"/>
      <c r="B857" s="60"/>
      <c r="C857" s="329"/>
    </row>
    <row r="858" ht="15.75" customHeight="1">
      <c r="A858" s="329"/>
      <c r="B858" s="60"/>
      <c r="C858" s="329"/>
    </row>
    <row r="859" ht="15.75" customHeight="1">
      <c r="A859" s="329"/>
      <c r="B859" s="60"/>
      <c r="C859" s="329"/>
    </row>
    <row r="860" ht="15.75" customHeight="1">
      <c r="A860" s="329"/>
      <c r="B860" s="60"/>
      <c r="C860" s="329"/>
    </row>
    <row r="861" ht="15.75" customHeight="1">
      <c r="A861" s="329"/>
      <c r="B861" s="60"/>
      <c r="C861" s="329"/>
    </row>
    <row r="862" ht="15.75" customHeight="1">
      <c r="A862" s="329"/>
      <c r="B862" s="60"/>
      <c r="C862" s="329"/>
    </row>
    <row r="863" ht="15.75" customHeight="1">
      <c r="A863" s="329"/>
      <c r="B863" s="60"/>
      <c r="C863" s="329"/>
    </row>
    <row r="864" ht="15.75" customHeight="1">
      <c r="A864" s="329"/>
      <c r="B864" s="60"/>
      <c r="C864" s="329"/>
    </row>
    <row r="865" ht="15.75" customHeight="1">
      <c r="A865" s="329"/>
      <c r="B865" s="60"/>
      <c r="C865" s="329"/>
    </row>
    <row r="866" ht="15.75" customHeight="1">
      <c r="A866" s="329"/>
      <c r="B866" s="60"/>
      <c r="C866" s="329"/>
    </row>
    <row r="867" ht="15.75" customHeight="1">
      <c r="A867" s="329"/>
      <c r="B867" s="60"/>
      <c r="C867" s="329"/>
    </row>
    <row r="868" ht="15.75" customHeight="1">
      <c r="A868" s="329"/>
      <c r="B868" s="60"/>
      <c r="C868" s="329"/>
    </row>
    <row r="869" ht="15.75" customHeight="1">
      <c r="A869" s="329"/>
      <c r="B869" s="60"/>
      <c r="C869" s="329"/>
    </row>
    <row r="870" ht="15.75" customHeight="1">
      <c r="A870" s="329"/>
      <c r="B870" s="60"/>
      <c r="C870" s="329"/>
    </row>
    <row r="871" ht="15.75" customHeight="1">
      <c r="A871" s="329"/>
      <c r="B871" s="60"/>
      <c r="C871" s="329"/>
    </row>
    <row r="872" ht="15.75" customHeight="1">
      <c r="A872" s="329"/>
      <c r="B872" s="60"/>
      <c r="C872" s="329"/>
    </row>
    <row r="873" ht="15.75" customHeight="1">
      <c r="A873" s="329"/>
      <c r="B873" s="60"/>
      <c r="C873" s="329"/>
    </row>
    <row r="874" ht="15.75" customHeight="1">
      <c r="A874" s="329"/>
      <c r="B874" s="60"/>
      <c r="C874" s="329"/>
    </row>
    <row r="875" ht="15.75" customHeight="1">
      <c r="A875" s="329"/>
      <c r="B875" s="60"/>
      <c r="C875" s="329"/>
    </row>
    <row r="876" ht="15.75" customHeight="1">
      <c r="A876" s="329"/>
      <c r="B876" s="60"/>
      <c r="C876" s="329"/>
    </row>
    <row r="877" ht="15.75" customHeight="1">
      <c r="A877" s="329"/>
      <c r="B877" s="60"/>
      <c r="C877" s="329"/>
    </row>
    <row r="878" ht="15.75" customHeight="1">
      <c r="A878" s="329"/>
      <c r="B878" s="60"/>
      <c r="C878" s="329"/>
    </row>
    <row r="879" ht="15.75" customHeight="1">
      <c r="A879" s="329"/>
      <c r="B879" s="60"/>
      <c r="C879" s="329"/>
    </row>
    <row r="880" ht="15.75" customHeight="1">
      <c r="A880" s="329"/>
      <c r="B880" s="60"/>
      <c r="C880" s="329"/>
    </row>
    <row r="881" ht="15.75" customHeight="1">
      <c r="A881" s="329"/>
      <c r="B881" s="60"/>
      <c r="C881" s="329"/>
    </row>
    <row r="882" ht="15.75" customHeight="1">
      <c r="A882" s="329"/>
      <c r="B882" s="60"/>
      <c r="C882" s="329"/>
    </row>
    <row r="883" ht="15.75" customHeight="1">
      <c r="A883" s="329"/>
      <c r="B883" s="60"/>
      <c r="C883" s="329"/>
    </row>
    <row r="884" ht="15.75" customHeight="1">
      <c r="A884" s="329"/>
      <c r="B884" s="60"/>
      <c r="C884" s="329"/>
    </row>
    <row r="885" ht="15.75" customHeight="1">
      <c r="A885" s="329"/>
      <c r="B885" s="60"/>
      <c r="C885" s="329"/>
    </row>
    <row r="886" ht="15.75" customHeight="1">
      <c r="A886" s="329"/>
      <c r="B886" s="60"/>
      <c r="C886" s="329"/>
    </row>
    <row r="887" ht="15.75" customHeight="1">
      <c r="A887" s="329"/>
      <c r="B887" s="60"/>
      <c r="C887" s="329"/>
    </row>
    <row r="888" ht="15.75" customHeight="1">
      <c r="A888" s="329"/>
      <c r="B888" s="60"/>
      <c r="C888" s="329"/>
    </row>
    <row r="889" ht="15.75" customHeight="1">
      <c r="A889" s="329"/>
      <c r="B889" s="60"/>
      <c r="C889" s="329"/>
    </row>
    <row r="890" ht="15.75" customHeight="1">
      <c r="A890" s="329"/>
      <c r="B890" s="60"/>
      <c r="C890" s="329"/>
    </row>
    <row r="891" ht="15.75" customHeight="1">
      <c r="A891" s="329"/>
      <c r="B891" s="60"/>
      <c r="C891" s="329"/>
    </row>
    <row r="892" ht="15.75" customHeight="1">
      <c r="A892" s="329"/>
      <c r="B892" s="60"/>
      <c r="C892" s="329"/>
    </row>
    <row r="893" ht="15.75" customHeight="1">
      <c r="A893" s="329"/>
      <c r="B893" s="60"/>
      <c r="C893" s="329"/>
    </row>
    <row r="894" ht="15.75" customHeight="1">
      <c r="A894" s="329"/>
      <c r="B894" s="60"/>
      <c r="C894" s="329"/>
    </row>
    <row r="895" ht="15.75" customHeight="1">
      <c r="A895" s="329"/>
      <c r="B895" s="60"/>
      <c r="C895" s="329"/>
    </row>
    <row r="896" ht="15.75" customHeight="1">
      <c r="A896" s="329"/>
      <c r="B896" s="60"/>
      <c r="C896" s="329"/>
    </row>
    <row r="897" ht="15.75" customHeight="1">
      <c r="A897" s="329"/>
      <c r="B897" s="60"/>
      <c r="C897" s="329"/>
    </row>
    <row r="898" ht="15.75" customHeight="1">
      <c r="A898" s="329"/>
      <c r="B898" s="60"/>
      <c r="C898" s="329"/>
    </row>
    <row r="899" ht="15.75" customHeight="1">
      <c r="A899" s="329"/>
      <c r="B899" s="60"/>
      <c r="C899" s="329"/>
    </row>
    <row r="900" ht="15.75" customHeight="1">
      <c r="A900" s="329"/>
      <c r="B900" s="60"/>
      <c r="C900" s="329"/>
    </row>
    <row r="901" ht="15.75" customHeight="1">
      <c r="A901" s="329"/>
      <c r="B901" s="60"/>
      <c r="C901" s="329"/>
    </row>
    <row r="902" ht="15.75" customHeight="1">
      <c r="A902" s="329"/>
      <c r="B902" s="60"/>
      <c r="C902" s="329"/>
    </row>
    <row r="903" ht="15.75" customHeight="1">
      <c r="A903" s="329"/>
      <c r="B903" s="60"/>
      <c r="C903" s="329"/>
    </row>
    <row r="904" ht="15.75" customHeight="1">
      <c r="A904" s="329"/>
      <c r="B904" s="60"/>
      <c r="C904" s="329"/>
    </row>
    <row r="905" ht="15.75" customHeight="1">
      <c r="A905" s="329"/>
      <c r="B905" s="60"/>
      <c r="C905" s="329"/>
    </row>
    <row r="906" ht="15.75" customHeight="1">
      <c r="A906" s="329"/>
      <c r="B906" s="60"/>
      <c r="C906" s="329"/>
    </row>
    <row r="907" ht="15.75" customHeight="1">
      <c r="A907" s="329"/>
      <c r="B907" s="60"/>
      <c r="C907" s="329"/>
    </row>
    <row r="908" ht="15.75" customHeight="1">
      <c r="A908" s="329"/>
      <c r="B908" s="60"/>
      <c r="C908" s="329"/>
    </row>
    <row r="909" ht="15.75" customHeight="1">
      <c r="A909" s="329"/>
      <c r="B909" s="60"/>
      <c r="C909" s="329"/>
    </row>
    <row r="910" ht="15.75" customHeight="1">
      <c r="A910" s="329"/>
      <c r="B910" s="60"/>
      <c r="C910" s="329"/>
    </row>
    <row r="911" ht="15.75" customHeight="1">
      <c r="A911" s="329"/>
      <c r="B911" s="60"/>
      <c r="C911" s="329"/>
    </row>
    <row r="912" ht="15.75" customHeight="1">
      <c r="A912" s="329"/>
      <c r="B912" s="60"/>
      <c r="C912" s="329"/>
    </row>
    <row r="913" ht="15.75" customHeight="1">
      <c r="A913" s="329"/>
      <c r="B913" s="60"/>
      <c r="C913" s="329"/>
    </row>
    <row r="914" ht="15.75" customHeight="1">
      <c r="A914" s="329"/>
      <c r="B914" s="60"/>
      <c r="C914" s="329"/>
    </row>
    <row r="915" ht="15.75" customHeight="1">
      <c r="A915" s="329"/>
      <c r="B915" s="60"/>
      <c r="C915" s="329"/>
    </row>
    <row r="916" ht="15.75" customHeight="1">
      <c r="A916" s="329"/>
      <c r="B916" s="60"/>
      <c r="C916" s="329"/>
    </row>
    <row r="917" ht="15.75" customHeight="1">
      <c r="A917" s="329"/>
      <c r="B917" s="60"/>
      <c r="C917" s="329"/>
    </row>
    <row r="918" ht="15.75" customHeight="1">
      <c r="A918" s="329"/>
      <c r="B918" s="60"/>
      <c r="C918" s="329"/>
    </row>
    <row r="919" ht="15.75" customHeight="1">
      <c r="A919" s="329"/>
      <c r="B919" s="60"/>
      <c r="C919" s="329"/>
    </row>
    <row r="920" ht="15.75" customHeight="1">
      <c r="A920" s="329"/>
      <c r="B920" s="60"/>
      <c r="C920" s="329"/>
    </row>
    <row r="921" ht="15.75" customHeight="1">
      <c r="A921" s="329"/>
      <c r="B921" s="60"/>
      <c r="C921" s="329"/>
    </row>
    <row r="922" ht="15.75" customHeight="1">
      <c r="A922" s="329"/>
      <c r="B922" s="60"/>
      <c r="C922" s="329"/>
    </row>
    <row r="923" ht="15.75" customHeight="1">
      <c r="A923" s="329"/>
      <c r="B923" s="60"/>
      <c r="C923" s="329"/>
    </row>
    <row r="924" ht="15.75" customHeight="1">
      <c r="A924" s="329"/>
      <c r="B924" s="60"/>
      <c r="C924" s="329"/>
    </row>
    <row r="925" ht="15.75" customHeight="1">
      <c r="A925" s="329"/>
      <c r="B925" s="60"/>
      <c r="C925" s="329"/>
    </row>
    <row r="926" ht="15.75" customHeight="1">
      <c r="A926" s="329"/>
      <c r="B926" s="60"/>
      <c r="C926" s="329"/>
    </row>
    <row r="927" ht="15.75" customHeight="1">
      <c r="A927" s="329"/>
      <c r="B927" s="60"/>
      <c r="C927" s="329"/>
    </row>
    <row r="928" ht="15.75" customHeight="1">
      <c r="A928" s="329"/>
      <c r="B928" s="60"/>
      <c r="C928" s="329"/>
    </row>
    <row r="929" ht="15.75" customHeight="1">
      <c r="A929" s="329"/>
      <c r="B929" s="60"/>
      <c r="C929" s="329"/>
    </row>
    <row r="930" ht="15.75" customHeight="1">
      <c r="A930" s="329"/>
      <c r="B930" s="60"/>
      <c r="C930" s="329"/>
    </row>
    <row r="931" ht="15.75" customHeight="1">
      <c r="A931" s="329"/>
      <c r="B931" s="60"/>
      <c r="C931" s="329"/>
    </row>
    <row r="932" ht="15.75" customHeight="1">
      <c r="A932" s="329"/>
      <c r="B932" s="60"/>
      <c r="C932" s="329"/>
    </row>
    <row r="933" ht="15.75" customHeight="1">
      <c r="A933" s="329"/>
      <c r="B933" s="60"/>
      <c r="C933" s="329"/>
    </row>
    <row r="934" ht="15.75" customHeight="1">
      <c r="A934" s="329"/>
      <c r="B934" s="60"/>
      <c r="C934" s="329"/>
    </row>
    <row r="935" ht="15.75" customHeight="1">
      <c r="A935" s="329"/>
      <c r="B935" s="60"/>
      <c r="C935" s="329"/>
    </row>
    <row r="936" ht="15.75" customHeight="1">
      <c r="A936" s="329"/>
      <c r="B936" s="60"/>
      <c r="C936" s="329"/>
    </row>
    <row r="937" ht="15.75" customHeight="1">
      <c r="A937" s="329"/>
      <c r="B937" s="60"/>
      <c r="C937" s="329"/>
    </row>
    <row r="938" ht="15.75" customHeight="1">
      <c r="A938" s="329"/>
      <c r="B938" s="60"/>
      <c r="C938" s="329"/>
    </row>
    <row r="939" ht="15.75" customHeight="1">
      <c r="A939" s="329"/>
      <c r="B939" s="60"/>
      <c r="C939" s="329"/>
    </row>
    <row r="940" ht="15.75" customHeight="1">
      <c r="A940" s="329"/>
      <c r="B940" s="60"/>
      <c r="C940" s="329"/>
    </row>
    <row r="941" ht="15.75" customHeight="1">
      <c r="A941" s="329"/>
      <c r="B941" s="60"/>
      <c r="C941" s="329"/>
    </row>
    <row r="942" ht="15.75" customHeight="1">
      <c r="A942" s="329"/>
      <c r="B942" s="60"/>
      <c r="C942" s="329"/>
    </row>
    <row r="943" ht="15.75" customHeight="1">
      <c r="A943" s="329"/>
      <c r="B943" s="60"/>
      <c r="C943" s="329"/>
    </row>
    <row r="944" ht="15.75" customHeight="1">
      <c r="A944" s="329"/>
      <c r="B944" s="60"/>
      <c r="C944" s="329"/>
    </row>
    <row r="945" ht="15.75" customHeight="1">
      <c r="A945" s="329"/>
      <c r="B945" s="60"/>
      <c r="C945" s="329"/>
    </row>
    <row r="946" ht="15.75" customHeight="1">
      <c r="A946" s="329"/>
      <c r="B946" s="60"/>
      <c r="C946" s="329"/>
    </row>
    <row r="947" ht="15.75" customHeight="1">
      <c r="A947" s="329"/>
      <c r="B947" s="60"/>
      <c r="C947" s="329"/>
    </row>
    <row r="948" ht="15.75" customHeight="1">
      <c r="A948" s="329"/>
      <c r="B948" s="60"/>
      <c r="C948" s="329"/>
    </row>
    <row r="949" ht="15.75" customHeight="1">
      <c r="A949" s="329"/>
      <c r="B949" s="60"/>
      <c r="C949" s="329"/>
    </row>
    <row r="950" ht="15.75" customHeight="1">
      <c r="A950" s="329"/>
      <c r="B950" s="60"/>
      <c r="C950" s="329"/>
    </row>
    <row r="951" ht="15.75" customHeight="1">
      <c r="A951" s="329"/>
      <c r="B951" s="60"/>
      <c r="C951" s="329"/>
    </row>
    <row r="952" ht="15.75" customHeight="1">
      <c r="A952" s="329"/>
      <c r="B952" s="60"/>
      <c r="C952" s="329"/>
    </row>
    <row r="953" ht="15.75" customHeight="1">
      <c r="A953" s="329"/>
      <c r="B953" s="60"/>
      <c r="C953" s="329"/>
    </row>
    <row r="954" ht="15.75" customHeight="1">
      <c r="A954" s="329"/>
      <c r="B954" s="60"/>
      <c r="C954" s="329"/>
    </row>
    <row r="955" ht="15.75" customHeight="1">
      <c r="A955" s="329"/>
      <c r="B955" s="60"/>
      <c r="C955" s="329"/>
    </row>
    <row r="956" ht="15.75" customHeight="1">
      <c r="A956" s="329"/>
      <c r="B956" s="60"/>
      <c r="C956" s="329"/>
    </row>
    <row r="957" ht="15.75" customHeight="1">
      <c r="A957" s="329"/>
      <c r="B957" s="60"/>
      <c r="C957" s="329"/>
    </row>
    <row r="958" ht="15.75" customHeight="1">
      <c r="A958" s="329"/>
      <c r="B958" s="60"/>
      <c r="C958" s="329"/>
    </row>
    <row r="959" ht="15.75" customHeight="1">
      <c r="A959" s="329"/>
      <c r="B959" s="60"/>
      <c r="C959" s="329"/>
    </row>
    <row r="960" ht="15.75" customHeight="1">
      <c r="A960" s="329"/>
      <c r="B960" s="60"/>
      <c r="C960" s="329"/>
    </row>
    <row r="961" ht="15.75" customHeight="1">
      <c r="A961" s="329"/>
      <c r="B961" s="60"/>
      <c r="C961" s="329"/>
    </row>
    <row r="962" ht="15.75" customHeight="1">
      <c r="A962" s="329"/>
      <c r="B962" s="60"/>
      <c r="C962" s="329"/>
    </row>
    <row r="963" ht="15.75" customHeight="1">
      <c r="A963" s="329"/>
      <c r="B963" s="60"/>
      <c r="C963" s="329"/>
    </row>
    <row r="964" ht="15.75" customHeight="1">
      <c r="A964" s="329"/>
      <c r="B964" s="60"/>
      <c r="C964" s="329"/>
    </row>
    <row r="965" ht="15.75" customHeight="1">
      <c r="A965" s="329"/>
      <c r="B965" s="60"/>
      <c r="C965" s="329"/>
    </row>
    <row r="966" ht="15.75" customHeight="1">
      <c r="A966" s="329"/>
      <c r="B966" s="60"/>
      <c r="C966" s="329"/>
    </row>
    <row r="967" ht="15.75" customHeight="1">
      <c r="A967" s="329"/>
      <c r="B967" s="60"/>
      <c r="C967" s="329"/>
    </row>
    <row r="968" ht="15.75" customHeight="1">
      <c r="A968" s="329"/>
      <c r="B968" s="60"/>
      <c r="C968" s="329"/>
    </row>
    <row r="969" ht="15.75" customHeight="1">
      <c r="A969" s="329"/>
      <c r="B969" s="60"/>
      <c r="C969" s="329"/>
    </row>
    <row r="970" ht="15.75" customHeight="1">
      <c r="A970" s="329"/>
      <c r="B970" s="60"/>
      <c r="C970" s="329"/>
    </row>
    <row r="971" ht="15.75" customHeight="1">
      <c r="A971" s="329"/>
      <c r="B971" s="60"/>
      <c r="C971" s="329"/>
    </row>
    <row r="972" ht="15.75" customHeight="1">
      <c r="A972" s="329"/>
      <c r="B972" s="60"/>
      <c r="C972" s="329"/>
    </row>
    <row r="973" ht="15.75" customHeight="1">
      <c r="A973" s="329"/>
      <c r="B973" s="60"/>
      <c r="C973" s="329"/>
    </row>
    <row r="974" ht="15.75" customHeight="1">
      <c r="A974" s="329"/>
      <c r="B974" s="60"/>
      <c r="C974" s="329"/>
    </row>
    <row r="975" ht="15.75" customHeight="1">
      <c r="A975" s="329"/>
      <c r="B975" s="60"/>
      <c r="C975" s="329"/>
    </row>
    <row r="976" ht="15.75" customHeight="1">
      <c r="A976" s="329"/>
      <c r="B976" s="60"/>
      <c r="C976" s="329"/>
    </row>
    <row r="977" ht="15.75" customHeight="1">
      <c r="A977" s="329"/>
      <c r="B977" s="60"/>
      <c r="C977" s="329"/>
    </row>
    <row r="978" ht="15.75" customHeight="1">
      <c r="A978" s="329"/>
      <c r="B978" s="60"/>
      <c r="C978" s="329"/>
    </row>
    <row r="979" ht="15.75" customHeight="1">
      <c r="A979" s="329"/>
      <c r="B979" s="60"/>
      <c r="C979" s="329"/>
    </row>
    <row r="980" ht="15.75" customHeight="1">
      <c r="A980" s="329"/>
      <c r="B980" s="60"/>
      <c r="C980" s="329"/>
    </row>
    <row r="981" ht="15.75" customHeight="1">
      <c r="A981" s="329"/>
      <c r="B981" s="60"/>
      <c r="C981" s="329"/>
    </row>
    <row r="982" ht="15.75" customHeight="1">
      <c r="A982" s="329"/>
      <c r="B982" s="60"/>
      <c r="C982" s="329"/>
    </row>
    <row r="983" ht="15.75" customHeight="1">
      <c r="A983" s="329"/>
      <c r="B983" s="60"/>
      <c r="C983" s="329"/>
    </row>
    <row r="984" ht="15.75" customHeight="1">
      <c r="A984" s="329"/>
      <c r="B984" s="60"/>
      <c r="C984" s="329"/>
    </row>
    <row r="985" ht="15.75" customHeight="1">
      <c r="A985" s="329"/>
      <c r="B985" s="60"/>
      <c r="C985" s="329"/>
    </row>
    <row r="986" ht="15.75" customHeight="1">
      <c r="A986" s="329"/>
      <c r="B986" s="60"/>
      <c r="C986" s="329"/>
    </row>
    <row r="987" ht="15.75" customHeight="1">
      <c r="A987" s="329"/>
      <c r="B987" s="60"/>
      <c r="C987" s="329"/>
    </row>
    <row r="988" ht="15.75" customHeight="1">
      <c r="A988" s="329"/>
      <c r="B988" s="60"/>
      <c r="C988" s="329"/>
    </row>
    <row r="989" ht="15.75" customHeight="1">
      <c r="A989" s="329"/>
      <c r="B989" s="60"/>
      <c r="C989" s="329"/>
    </row>
    <row r="990" ht="15.75" customHeight="1">
      <c r="A990" s="329"/>
      <c r="B990" s="60"/>
      <c r="C990" s="329"/>
    </row>
    <row r="991" ht="15.75" customHeight="1">
      <c r="A991" s="329"/>
      <c r="B991" s="60"/>
      <c r="C991" s="329"/>
    </row>
    <row r="992" ht="15.75" customHeight="1">
      <c r="A992" s="329"/>
      <c r="B992" s="60"/>
      <c r="C992" s="329"/>
    </row>
    <row r="993" ht="15.75" customHeight="1">
      <c r="A993" s="329"/>
      <c r="B993" s="60"/>
      <c r="C993" s="329"/>
    </row>
    <row r="994" ht="15.75" customHeight="1">
      <c r="A994" s="329"/>
      <c r="B994" s="60"/>
      <c r="C994" s="329"/>
    </row>
    <row r="995" ht="15.75" customHeight="1">
      <c r="A995" s="329"/>
      <c r="B995" s="60"/>
      <c r="C995" s="329"/>
    </row>
    <row r="996" ht="15.75" customHeight="1">
      <c r="A996" s="329"/>
      <c r="B996" s="60"/>
      <c r="C996" s="329"/>
    </row>
    <row r="997" ht="15.75" customHeight="1">
      <c r="A997" s="329"/>
      <c r="B997" s="60"/>
      <c r="C997" s="329"/>
    </row>
    <row r="998" ht="15.75" customHeight="1">
      <c r="A998" s="329"/>
      <c r="B998" s="60"/>
      <c r="C998" s="329"/>
    </row>
    <row r="999" ht="15.75" customHeight="1">
      <c r="A999" s="329"/>
      <c r="B999" s="60"/>
      <c r="C999" s="329"/>
    </row>
    <row r="1000" ht="15.75" customHeight="1">
      <c r="A1000" s="329"/>
      <c r="B1000" s="60"/>
      <c r="C1000" s="329"/>
    </row>
  </sheetData>
  <mergeCells count="17">
    <mergeCell ref="A2:C2"/>
    <mergeCell ref="A3:C3"/>
    <mergeCell ref="A4:C4"/>
    <mergeCell ref="A6:C6"/>
    <mergeCell ref="A8:B9"/>
    <mergeCell ref="C8:C9"/>
    <mergeCell ref="A19:B19"/>
    <mergeCell ref="A47:B48"/>
    <mergeCell ref="A51:B51"/>
    <mergeCell ref="A53:B53"/>
    <mergeCell ref="A21:B22"/>
    <mergeCell ref="C21:C22"/>
    <mergeCell ref="A34:B34"/>
    <mergeCell ref="A36:B37"/>
    <mergeCell ref="C36:C37"/>
    <mergeCell ref="A45:B45"/>
    <mergeCell ref="C47:C48"/>
  </mergeCells>
  <printOptions horizontalCentered="1"/>
  <pageMargins bottom="0.3937007874015748" footer="0.0" header="0.0" left="0.5118110236220472" right="0.5118110236220472" top="0.3937007874015748"/>
  <pageSetup paperSize="9" scale="85" orientation="portrait"/>
  <headerFooter>
    <oddFooter>&amp;RLUIZA BRUNELLI COURAARQUITETA E URBANISTACAU n° A90530-5</oddFoot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59.29"/>
    <col customWidth="1" min="3" max="3" width="7.0"/>
    <col customWidth="1" min="4" max="4" width="15.57"/>
    <col customWidth="1" min="5" max="5" width="12.43"/>
    <col customWidth="1" min="6" max="6" width="2.43"/>
    <col customWidth="1" min="7" max="26" width="8.71"/>
  </cols>
  <sheetData>
    <row r="1" ht="19.5" customHeight="1">
      <c r="A1" s="667" t="s">
        <v>25629</v>
      </c>
      <c r="G1" s="668"/>
      <c r="H1" s="668"/>
      <c r="I1" s="668"/>
      <c r="J1" s="668"/>
      <c r="K1" s="668"/>
      <c r="L1" s="668"/>
      <c r="M1" s="668"/>
      <c r="N1" s="668"/>
      <c r="O1" s="668"/>
      <c r="P1" s="668"/>
      <c r="Q1" s="668"/>
      <c r="R1" s="668"/>
      <c r="S1" s="668"/>
      <c r="T1" s="668"/>
      <c r="U1" s="668"/>
      <c r="V1" s="668"/>
      <c r="W1" s="668"/>
      <c r="X1" s="668"/>
      <c r="Y1" s="668"/>
      <c r="Z1" s="668"/>
    </row>
    <row r="2" ht="9.0" customHeight="1">
      <c r="A2" s="669" t="s">
        <v>25642</v>
      </c>
      <c r="G2" s="668"/>
      <c r="H2" s="668"/>
      <c r="I2" s="668"/>
      <c r="J2" s="668"/>
      <c r="K2" s="668"/>
      <c r="L2" s="668"/>
      <c r="M2" s="668"/>
      <c r="N2" s="668"/>
      <c r="O2" s="668"/>
      <c r="P2" s="668"/>
      <c r="Q2" s="668"/>
      <c r="R2" s="668"/>
      <c r="S2" s="668"/>
      <c r="T2" s="668"/>
      <c r="U2" s="668"/>
      <c r="V2" s="668"/>
      <c r="W2" s="668"/>
      <c r="X2" s="668"/>
      <c r="Y2" s="668"/>
      <c r="Z2" s="668"/>
    </row>
    <row r="3" ht="9.0" customHeight="1">
      <c r="A3" s="670" t="s">
        <v>25649</v>
      </c>
      <c r="B3" s="671" t="s">
        <v>25658</v>
      </c>
      <c r="C3" s="670" t="s">
        <v>25664</v>
      </c>
      <c r="D3" s="672" t="s">
        <v>25666</v>
      </c>
      <c r="E3" s="671" t="s">
        <v>25671</v>
      </c>
      <c r="F3" s="668"/>
      <c r="G3" s="668"/>
      <c r="H3" s="668"/>
      <c r="I3" s="668"/>
      <c r="J3" s="668"/>
      <c r="K3" s="668"/>
      <c r="L3" s="668"/>
      <c r="M3" s="668"/>
      <c r="N3" s="668"/>
      <c r="O3" s="668"/>
      <c r="P3" s="668"/>
      <c r="Q3" s="668"/>
      <c r="R3" s="668"/>
      <c r="S3" s="668"/>
      <c r="T3" s="668"/>
      <c r="U3" s="668"/>
      <c r="V3" s="668"/>
      <c r="W3" s="668"/>
      <c r="X3" s="668"/>
      <c r="Y3" s="668"/>
      <c r="Z3" s="668"/>
    </row>
    <row r="4" ht="9.0" customHeight="1">
      <c r="A4" s="673">
        <v>43339.0</v>
      </c>
      <c r="B4" s="674" t="s">
        <v>25684</v>
      </c>
      <c r="C4" s="675" t="s">
        <v>25691</v>
      </c>
      <c r="D4" s="676">
        <v>0.64</v>
      </c>
      <c r="E4" s="677"/>
      <c r="F4" s="668"/>
      <c r="G4" s="668"/>
      <c r="H4" s="668"/>
      <c r="I4" s="668"/>
      <c r="J4" s="668"/>
      <c r="K4" s="668"/>
      <c r="L4" s="668"/>
      <c r="M4" s="668"/>
      <c r="N4" s="668"/>
      <c r="O4" s="668"/>
      <c r="P4" s="668"/>
      <c r="Q4" s="668"/>
      <c r="R4" s="668"/>
      <c r="S4" s="668"/>
      <c r="T4" s="668"/>
      <c r="U4" s="668"/>
      <c r="V4" s="668"/>
      <c r="W4" s="668"/>
      <c r="X4" s="668"/>
      <c r="Y4" s="668"/>
      <c r="Z4" s="668"/>
    </row>
    <row r="5" ht="9.0" customHeight="1">
      <c r="A5" s="673">
        <v>41099.0</v>
      </c>
      <c r="B5" s="674" t="s">
        <v>25709</v>
      </c>
      <c r="C5" s="675" t="s">
        <v>25712</v>
      </c>
      <c r="D5" s="676">
        <v>6.45</v>
      </c>
      <c r="E5" s="677"/>
      <c r="F5" s="668"/>
      <c r="G5" s="668"/>
      <c r="H5" s="668"/>
      <c r="I5" s="668"/>
      <c r="J5" s="668"/>
      <c r="K5" s="668"/>
      <c r="L5" s="668"/>
      <c r="M5" s="668"/>
      <c r="N5" s="668"/>
      <c r="O5" s="668"/>
      <c r="P5" s="668"/>
      <c r="Q5" s="668"/>
      <c r="R5" s="668"/>
      <c r="S5" s="668"/>
      <c r="T5" s="668"/>
      <c r="U5" s="668"/>
      <c r="V5" s="668"/>
      <c r="W5" s="668"/>
      <c r="X5" s="668"/>
      <c r="Y5" s="668"/>
      <c r="Z5" s="668"/>
    </row>
    <row r="6" ht="9.0" customHeight="1">
      <c r="A6" s="673">
        <v>40224.0</v>
      </c>
      <c r="B6" s="674" t="s">
        <v>25721</v>
      </c>
      <c r="C6" s="675" t="s">
        <v>25722</v>
      </c>
      <c r="D6" s="676">
        <v>3.34</v>
      </c>
      <c r="E6" s="677"/>
      <c r="F6" s="668"/>
      <c r="G6" s="668"/>
      <c r="H6" s="668"/>
      <c r="I6" s="668"/>
      <c r="J6" s="668"/>
      <c r="K6" s="668"/>
      <c r="L6" s="668"/>
      <c r="M6" s="668"/>
      <c r="N6" s="668"/>
      <c r="O6" s="668"/>
      <c r="P6" s="668"/>
      <c r="Q6" s="668"/>
      <c r="R6" s="668"/>
      <c r="S6" s="668"/>
      <c r="T6" s="668"/>
      <c r="U6" s="668"/>
      <c r="V6" s="668"/>
      <c r="W6" s="668"/>
      <c r="X6" s="668"/>
      <c r="Y6" s="668"/>
      <c r="Z6" s="668"/>
    </row>
    <row r="7" ht="9.0" customHeight="1">
      <c r="A7" s="673">
        <v>40225.0</v>
      </c>
      <c r="B7" s="674" t="s">
        <v>25732</v>
      </c>
      <c r="C7" s="675" t="s">
        <v>25734</v>
      </c>
      <c r="D7" s="676">
        <v>4.31</v>
      </c>
      <c r="E7" s="677"/>
      <c r="F7" s="668"/>
      <c r="G7" s="668"/>
      <c r="H7" s="668"/>
      <c r="I7" s="668"/>
      <c r="J7" s="668"/>
      <c r="K7" s="668"/>
      <c r="L7" s="668"/>
      <c r="M7" s="668"/>
      <c r="N7" s="668"/>
      <c r="O7" s="668"/>
      <c r="P7" s="668"/>
      <c r="Q7" s="668"/>
      <c r="R7" s="668"/>
      <c r="S7" s="668"/>
      <c r="T7" s="668"/>
      <c r="U7" s="668"/>
      <c r="V7" s="668"/>
      <c r="W7" s="668"/>
      <c r="X7" s="668"/>
      <c r="Y7" s="668"/>
      <c r="Z7" s="668"/>
    </row>
    <row r="8" ht="9.0" customHeight="1">
      <c r="A8" s="673">
        <v>40226.0</v>
      </c>
      <c r="B8" s="674" t="s">
        <v>25742</v>
      </c>
      <c r="C8" s="675" t="s">
        <v>25744</v>
      </c>
      <c r="D8" s="676">
        <v>6.45</v>
      </c>
      <c r="E8" s="677"/>
      <c r="F8" s="668"/>
      <c r="G8" s="668"/>
      <c r="H8" s="668"/>
      <c r="I8" s="668"/>
      <c r="J8" s="668"/>
      <c r="K8" s="668"/>
      <c r="L8" s="668"/>
      <c r="M8" s="668"/>
      <c r="N8" s="668"/>
      <c r="O8" s="668"/>
      <c r="P8" s="668"/>
      <c r="Q8" s="668"/>
      <c r="R8" s="668"/>
      <c r="S8" s="668"/>
      <c r="T8" s="668"/>
      <c r="U8" s="668"/>
      <c r="V8" s="668"/>
      <c r="W8" s="668"/>
      <c r="X8" s="668"/>
      <c r="Y8" s="668"/>
      <c r="Z8" s="668"/>
    </row>
    <row r="9" ht="9.0" customHeight="1">
      <c r="A9" s="673">
        <v>40229.0</v>
      </c>
      <c r="B9" s="674" t="s">
        <v>25753</v>
      </c>
      <c r="C9" s="675" t="s">
        <v>25755</v>
      </c>
      <c r="D9" s="676">
        <v>6.11</v>
      </c>
      <c r="E9" s="677"/>
      <c r="F9" s="668"/>
      <c r="G9" s="668"/>
      <c r="H9" s="668"/>
      <c r="I9" s="668"/>
      <c r="J9" s="668"/>
      <c r="K9" s="668"/>
      <c r="L9" s="668"/>
      <c r="M9" s="668"/>
      <c r="N9" s="668"/>
      <c r="O9" s="668"/>
      <c r="P9" s="668"/>
      <c r="Q9" s="668"/>
      <c r="R9" s="668"/>
      <c r="S9" s="668"/>
      <c r="T9" s="668"/>
      <c r="U9" s="668"/>
      <c r="V9" s="668"/>
      <c r="W9" s="668"/>
      <c r="X9" s="668"/>
      <c r="Y9" s="668"/>
      <c r="Z9" s="668"/>
    </row>
    <row r="10" ht="9.0" customHeight="1">
      <c r="A10" s="673">
        <v>43340.0</v>
      </c>
      <c r="B10" s="674" t="s">
        <v>25762</v>
      </c>
      <c r="C10" s="675" t="s">
        <v>25763</v>
      </c>
      <c r="D10" s="676">
        <v>6.04</v>
      </c>
      <c r="E10" s="677"/>
      <c r="F10" s="668"/>
      <c r="G10" s="668"/>
      <c r="H10" s="668"/>
      <c r="I10" s="668"/>
      <c r="J10" s="668"/>
      <c r="K10" s="668"/>
      <c r="L10" s="668"/>
      <c r="M10" s="668"/>
      <c r="N10" s="668"/>
      <c r="O10" s="668"/>
      <c r="P10" s="668"/>
      <c r="Q10" s="668"/>
      <c r="R10" s="668"/>
      <c r="S10" s="668"/>
      <c r="T10" s="668"/>
      <c r="U10" s="668"/>
      <c r="V10" s="668"/>
      <c r="W10" s="668"/>
      <c r="X10" s="668"/>
      <c r="Y10" s="668"/>
      <c r="Z10" s="668"/>
    </row>
    <row r="11" ht="9.0" customHeight="1">
      <c r="A11" s="673">
        <v>40228.0</v>
      </c>
      <c r="B11" s="674" t="s">
        <v>25776</v>
      </c>
      <c r="C11" s="675" t="s">
        <v>25779</v>
      </c>
      <c r="D11" s="676">
        <v>4.69</v>
      </c>
      <c r="E11" s="677"/>
      <c r="F11" s="668"/>
      <c r="G11" s="668"/>
      <c r="H11" s="668"/>
      <c r="I11" s="668"/>
      <c r="J11" s="668"/>
      <c r="K11" s="668"/>
      <c r="L11" s="668"/>
      <c r="M11" s="668"/>
      <c r="N11" s="668"/>
      <c r="O11" s="668"/>
      <c r="P11" s="668"/>
      <c r="Q11" s="668"/>
      <c r="R11" s="668"/>
      <c r="S11" s="668"/>
      <c r="T11" s="668"/>
      <c r="U11" s="668"/>
      <c r="V11" s="668"/>
      <c r="W11" s="668"/>
      <c r="X11" s="668"/>
      <c r="Y11" s="668"/>
      <c r="Z11" s="668"/>
    </row>
    <row r="12" ht="9.0" customHeight="1">
      <c r="A12" s="673">
        <v>42227.0</v>
      </c>
      <c r="B12" s="674" t="s">
        <v>25788</v>
      </c>
      <c r="C12" s="675" t="s">
        <v>25790</v>
      </c>
      <c r="D12" s="676">
        <v>4.42</v>
      </c>
      <c r="E12" s="677"/>
      <c r="F12" s="668"/>
      <c r="G12" s="668"/>
      <c r="H12" s="668"/>
      <c r="I12" s="668"/>
      <c r="J12" s="668"/>
      <c r="K12" s="668"/>
      <c r="L12" s="668"/>
      <c r="M12" s="668"/>
      <c r="N12" s="668"/>
      <c r="O12" s="668"/>
      <c r="P12" s="668"/>
      <c r="Q12" s="668"/>
      <c r="R12" s="668"/>
      <c r="S12" s="668"/>
      <c r="T12" s="668"/>
      <c r="U12" s="668"/>
      <c r="V12" s="668"/>
      <c r="W12" s="668"/>
      <c r="X12" s="668"/>
      <c r="Y12" s="668"/>
      <c r="Z12" s="668"/>
    </row>
    <row r="13" ht="9.0" customHeight="1">
      <c r="A13" s="673">
        <v>40994.0</v>
      </c>
      <c r="B13" s="674" t="s">
        <v>25802</v>
      </c>
      <c r="C13" s="675" t="s">
        <v>25805</v>
      </c>
      <c r="D13" s="676">
        <v>5.36</v>
      </c>
      <c r="E13" s="677"/>
      <c r="F13" s="668"/>
      <c r="G13" s="668"/>
      <c r="H13" s="668"/>
      <c r="I13" s="668"/>
      <c r="J13" s="668"/>
      <c r="K13" s="668"/>
      <c r="L13" s="668"/>
      <c r="M13" s="668"/>
      <c r="N13" s="668"/>
      <c r="O13" s="668"/>
      <c r="P13" s="668"/>
      <c r="Q13" s="668"/>
      <c r="R13" s="668"/>
      <c r="S13" s="668"/>
      <c r="T13" s="668"/>
      <c r="U13" s="668"/>
      <c r="V13" s="668"/>
      <c r="W13" s="668"/>
      <c r="X13" s="668"/>
      <c r="Y13" s="668"/>
      <c r="Z13" s="668"/>
    </row>
    <row r="14" ht="9.0" customHeight="1">
      <c r="A14" s="673">
        <v>42940.0</v>
      </c>
      <c r="B14" s="674" t="s">
        <v>25816</v>
      </c>
      <c r="C14" s="675" t="s">
        <v>25817</v>
      </c>
      <c r="D14" s="676">
        <v>221.08</v>
      </c>
      <c r="E14" s="677"/>
      <c r="F14" s="668"/>
      <c r="G14" s="668"/>
      <c r="H14" s="668"/>
      <c r="I14" s="668"/>
      <c r="J14" s="668"/>
      <c r="K14" s="668"/>
      <c r="L14" s="668"/>
      <c r="M14" s="668"/>
      <c r="N14" s="668"/>
      <c r="O14" s="668"/>
      <c r="P14" s="668"/>
      <c r="Q14" s="668"/>
      <c r="R14" s="668"/>
      <c r="S14" s="668"/>
      <c r="T14" s="668"/>
      <c r="U14" s="668"/>
      <c r="V14" s="668"/>
      <c r="W14" s="668"/>
      <c r="X14" s="668"/>
      <c r="Y14" s="668"/>
      <c r="Z14" s="668"/>
    </row>
    <row r="15" ht="18.0" customHeight="1">
      <c r="A15" s="673">
        <v>41047.0</v>
      </c>
      <c r="B15" s="678" t="s">
        <v>25827</v>
      </c>
      <c r="C15" s="675" t="s">
        <v>25836</v>
      </c>
      <c r="D15" s="676">
        <v>504.0</v>
      </c>
      <c r="E15" s="679"/>
      <c r="F15" s="668"/>
      <c r="G15" s="668"/>
      <c r="H15" s="668"/>
      <c r="I15" s="668"/>
      <c r="J15" s="668"/>
      <c r="K15" s="668"/>
      <c r="L15" s="668"/>
      <c r="M15" s="668"/>
      <c r="N15" s="668"/>
      <c r="O15" s="668"/>
      <c r="P15" s="668"/>
      <c r="Q15" s="668"/>
      <c r="R15" s="668"/>
      <c r="S15" s="668"/>
      <c r="T15" s="668"/>
      <c r="U15" s="668"/>
      <c r="V15" s="668"/>
      <c r="W15" s="668"/>
      <c r="X15" s="668"/>
      <c r="Y15" s="668"/>
      <c r="Z15" s="668"/>
    </row>
    <row r="16" ht="18.0" customHeight="1">
      <c r="A16" s="673">
        <v>41048.0</v>
      </c>
      <c r="B16" s="678" t="s">
        <v>25855</v>
      </c>
      <c r="C16" s="675" t="s">
        <v>25858</v>
      </c>
      <c r="D16" s="676">
        <v>460.05</v>
      </c>
      <c r="E16" s="679"/>
      <c r="F16" s="668"/>
      <c r="G16" s="668"/>
      <c r="H16" s="668"/>
      <c r="I16" s="668"/>
      <c r="J16" s="668"/>
      <c r="K16" s="668"/>
      <c r="L16" s="668"/>
      <c r="M16" s="668"/>
      <c r="N16" s="668"/>
      <c r="O16" s="668"/>
      <c r="P16" s="668"/>
      <c r="Q16" s="668"/>
      <c r="R16" s="668"/>
      <c r="S16" s="668"/>
      <c r="T16" s="668"/>
      <c r="U16" s="668"/>
      <c r="V16" s="668"/>
      <c r="W16" s="668"/>
      <c r="X16" s="668"/>
      <c r="Y16" s="668"/>
      <c r="Z16" s="668"/>
    </row>
    <row r="17" ht="9.0" customHeight="1">
      <c r="A17" s="673">
        <v>40217.0</v>
      </c>
      <c r="B17" s="674" t="s">
        <v>25867</v>
      </c>
      <c r="C17" s="675" t="s">
        <v>25870</v>
      </c>
      <c r="D17" s="676">
        <v>38.81</v>
      </c>
      <c r="E17" s="677"/>
      <c r="F17" s="668"/>
      <c r="G17" s="668"/>
      <c r="H17" s="668"/>
      <c r="I17" s="668"/>
      <c r="J17" s="668"/>
      <c r="K17" s="668"/>
      <c r="L17" s="668"/>
      <c r="M17" s="668"/>
      <c r="N17" s="668"/>
      <c r="O17" s="668"/>
      <c r="P17" s="668"/>
      <c r="Q17" s="668"/>
      <c r="R17" s="668"/>
      <c r="S17" s="668"/>
      <c r="T17" s="668"/>
      <c r="U17" s="668"/>
      <c r="V17" s="668"/>
      <c r="W17" s="668"/>
      <c r="X17" s="668"/>
      <c r="Y17" s="668"/>
      <c r="Z17" s="668"/>
    </row>
    <row r="18" ht="9.0" customHeight="1">
      <c r="A18" s="673">
        <v>40172.0</v>
      </c>
      <c r="B18" s="674" t="s">
        <v>25879</v>
      </c>
      <c r="C18" s="675" t="s">
        <v>25882</v>
      </c>
      <c r="D18" s="676">
        <v>24.82</v>
      </c>
      <c r="E18" s="677"/>
      <c r="F18" s="668"/>
      <c r="G18" s="668"/>
      <c r="H18" s="668"/>
      <c r="I18" s="668"/>
      <c r="J18" s="668"/>
      <c r="K18" s="668"/>
      <c r="L18" s="668"/>
      <c r="M18" s="668"/>
      <c r="N18" s="668"/>
      <c r="O18" s="668"/>
      <c r="P18" s="668"/>
      <c r="Q18" s="668"/>
      <c r="R18" s="668"/>
      <c r="S18" s="668"/>
      <c r="T18" s="668"/>
      <c r="U18" s="668"/>
      <c r="V18" s="668"/>
      <c r="W18" s="668"/>
      <c r="X18" s="668"/>
      <c r="Y18" s="668"/>
      <c r="Z18" s="668"/>
    </row>
    <row r="19" ht="9.0" customHeight="1">
      <c r="A19" s="673">
        <v>40171.0</v>
      </c>
      <c r="B19" s="674" t="s">
        <v>25892</v>
      </c>
      <c r="C19" s="675" t="s">
        <v>25895</v>
      </c>
      <c r="D19" s="676">
        <v>12.4</v>
      </c>
      <c r="E19" s="677"/>
      <c r="F19" s="668"/>
      <c r="G19" s="668"/>
      <c r="H19" s="668"/>
      <c r="I19" s="668"/>
      <c r="J19" s="668"/>
      <c r="K19" s="668"/>
      <c r="L19" s="668"/>
      <c r="M19" s="668"/>
      <c r="N19" s="668"/>
      <c r="O19" s="668"/>
      <c r="P19" s="668"/>
      <c r="Q19" s="668"/>
      <c r="R19" s="668"/>
      <c r="S19" s="668"/>
      <c r="T19" s="668"/>
      <c r="U19" s="668"/>
      <c r="V19" s="668"/>
      <c r="W19" s="668"/>
      <c r="X19" s="668"/>
      <c r="Y19" s="668"/>
      <c r="Z19" s="668"/>
    </row>
    <row r="20" ht="9.0" customHeight="1">
      <c r="A20" s="673">
        <v>42225.0</v>
      </c>
      <c r="B20" s="674" t="s">
        <v>25903</v>
      </c>
      <c r="C20" s="675" t="s">
        <v>25905</v>
      </c>
      <c r="D20" s="676">
        <v>7.4</v>
      </c>
      <c r="E20" s="677"/>
      <c r="F20" s="668"/>
      <c r="G20" s="668"/>
      <c r="H20" s="668"/>
      <c r="I20" s="668"/>
      <c r="J20" s="668"/>
      <c r="K20" s="668"/>
      <c r="L20" s="668"/>
      <c r="M20" s="668"/>
      <c r="N20" s="668"/>
      <c r="O20" s="668"/>
      <c r="P20" s="668"/>
      <c r="Q20" s="668"/>
      <c r="R20" s="668"/>
      <c r="S20" s="668"/>
      <c r="T20" s="668"/>
      <c r="U20" s="668"/>
      <c r="V20" s="668"/>
      <c r="W20" s="668"/>
      <c r="X20" s="668"/>
      <c r="Y20" s="668"/>
      <c r="Z20" s="668"/>
    </row>
    <row r="21" ht="9.0" customHeight="1">
      <c r="A21" s="673">
        <v>40178.0</v>
      </c>
      <c r="B21" s="674" t="s">
        <v>25914</v>
      </c>
      <c r="C21" s="675" t="s">
        <v>25917</v>
      </c>
      <c r="D21" s="676">
        <v>7.24</v>
      </c>
      <c r="E21" s="677"/>
      <c r="F21" s="668"/>
      <c r="G21" s="668"/>
      <c r="H21" s="668"/>
      <c r="I21" s="668"/>
      <c r="J21" s="668"/>
      <c r="K21" s="668"/>
      <c r="L21" s="668"/>
      <c r="M21" s="668"/>
      <c r="N21" s="668"/>
      <c r="O21" s="668"/>
      <c r="P21" s="668"/>
      <c r="Q21" s="668"/>
      <c r="R21" s="668"/>
      <c r="S21" s="668"/>
      <c r="T21" s="668"/>
      <c r="U21" s="668"/>
      <c r="V21" s="668"/>
      <c r="W21" s="668"/>
      <c r="X21" s="668"/>
      <c r="Y21" s="668"/>
      <c r="Z21" s="668"/>
    </row>
    <row r="22" ht="18.0" customHeight="1">
      <c r="A22" s="673">
        <v>40179.0</v>
      </c>
      <c r="B22" s="678" t="s">
        <v>25927</v>
      </c>
      <c r="C22" s="675" t="s">
        <v>25930</v>
      </c>
      <c r="D22" s="676">
        <v>12.19</v>
      </c>
      <c r="E22" s="679"/>
      <c r="F22" s="668"/>
      <c r="G22" s="668"/>
      <c r="H22" s="668"/>
      <c r="I22" s="668"/>
      <c r="J22" s="668"/>
      <c r="K22" s="668"/>
      <c r="L22" s="668"/>
      <c r="M22" s="668"/>
      <c r="N22" s="668"/>
      <c r="O22" s="668"/>
      <c r="P22" s="668"/>
      <c r="Q22" s="668"/>
      <c r="R22" s="668"/>
      <c r="S22" s="668"/>
      <c r="T22" s="668"/>
      <c r="U22" s="668"/>
      <c r="V22" s="668"/>
      <c r="W22" s="668"/>
      <c r="X22" s="668"/>
      <c r="Y22" s="668"/>
      <c r="Z22" s="668"/>
    </row>
    <row r="23" ht="18.0" customHeight="1">
      <c r="A23" s="673">
        <v>40184.0</v>
      </c>
      <c r="B23" s="678" t="s">
        <v>25937</v>
      </c>
      <c r="C23" s="675" t="s">
        <v>25939</v>
      </c>
      <c r="D23" s="676">
        <v>21.27</v>
      </c>
      <c r="E23" s="679"/>
      <c r="F23" s="668"/>
      <c r="G23" s="668"/>
      <c r="H23" s="668"/>
      <c r="I23" s="668"/>
      <c r="J23" s="668"/>
      <c r="K23" s="668"/>
      <c r="L23" s="668"/>
      <c r="M23" s="668"/>
      <c r="N23" s="668"/>
      <c r="O23" s="668"/>
      <c r="P23" s="668"/>
      <c r="Q23" s="668"/>
      <c r="R23" s="668"/>
      <c r="S23" s="668"/>
      <c r="T23" s="668"/>
      <c r="U23" s="668"/>
      <c r="V23" s="668"/>
      <c r="W23" s="668"/>
      <c r="X23" s="668"/>
      <c r="Y23" s="668"/>
      <c r="Z23" s="668"/>
    </row>
    <row r="24" ht="18.0" customHeight="1">
      <c r="A24" s="673">
        <v>40180.0</v>
      </c>
      <c r="B24" s="678" t="s">
        <v>25948</v>
      </c>
      <c r="C24" s="675" t="s">
        <v>25951</v>
      </c>
      <c r="D24" s="676">
        <v>14.03</v>
      </c>
      <c r="E24" s="679"/>
      <c r="F24" s="668"/>
      <c r="G24" s="668"/>
      <c r="H24" s="668"/>
      <c r="I24" s="668"/>
      <c r="J24" s="668"/>
      <c r="K24" s="668"/>
      <c r="L24" s="668"/>
      <c r="M24" s="668"/>
      <c r="N24" s="668"/>
      <c r="O24" s="668"/>
      <c r="P24" s="668"/>
      <c r="Q24" s="668"/>
      <c r="R24" s="668"/>
      <c r="S24" s="668"/>
      <c r="T24" s="668"/>
      <c r="U24" s="668"/>
      <c r="V24" s="668"/>
      <c r="W24" s="668"/>
      <c r="X24" s="668"/>
      <c r="Y24" s="668"/>
      <c r="Z24" s="668"/>
    </row>
    <row r="25" ht="18.0" customHeight="1">
      <c r="A25" s="673">
        <v>40181.0</v>
      </c>
      <c r="B25" s="678" t="s">
        <v>25956</v>
      </c>
      <c r="C25" s="675" t="s">
        <v>25959</v>
      </c>
      <c r="D25" s="676">
        <v>15.77</v>
      </c>
      <c r="E25" s="679"/>
      <c r="F25" s="668"/>
      <c r="G25" s="668"/>
      <c r="H25" s="668"/>
      <c r="I25" s="668"/>
      <c r="J25" s="668"/>
      <c r="K25" s="668"/>
      <c r="L25" s="668"/>
      <c r="M25" s="668"/>
      <c r="N25" s="668"/>
      <c r="O25" s="668"/>
      <c r="P25" s="668"/>
      <c r="Q25" s="668"/>
      <c r="R25" s="668"/>
      <c r="S25" s="668"/>
      <c r="T25" s="668"/>
      <c r="U25" s="668"/>
      <c r="V25" s="668"/>
      <c r="W25" s="668"/>
      <c r="X25" s="668"/>
      <c r="Y25" s="668"/>
      <c r="Z25" s="668"/>
    </row>
    <row r="26" ht="18.0" customHeight="1">
      <c r="A26" s="673">
        <v>40182.0</v>
      </c>
      <c r="B26" s="678" t="s">
        <v>25969</v>
      </c>
      <c r="C26" s="675" t="s">
        <v>25972</v>
      </c>
      <c r="D26" s="676">
        <v>18.09</v>
      </c>
      <c r="E26" s="679"/>
      <c r="F26" s="668"/>
      <c r="G26" s="668"/>
      <c r="H26" s="668"/>
      <c r="I26" s="668"/>
      <c r="J26" s="668"/>
      <c r="K26" s="668"/>
      <c r="L26" s="668"/>
      <c r="M26" s="668"/>
      <c r="N26" s="668"/>
      <c r="O26" s="668"/>
      <c r="P26" s="668"/>
      <c r="Q26" s="668"/>
      <c r="R26" s="668"/>
      <c r="S26" s="668"/>
      <c r="T26" s="668"/>
      <c r="U26" s="668"/>
      <c r="V26" s="668"/>
      <c r="W26" s="668"/>
      <c r="X26" s="668"/>
      <c r="Y26" s="668"/>
      <c r="Z26" s="668"/>
    </row>
    <row r="27" ht="18.0" customHeight="1">
      <c r="A27" s="673">
        <v>40183.0</v>
      </c>
      <c r="B27" s="678" t="s">
        <v>25982</v>
      </c>
      <c r="C27" s="675" t="s">
        <v>25983</v>
      </c>
      <c r="D27" s="676">
        <v>19.12</v>
      </c>
      <c r="E27" s="679"/>
      <c r="F27" s="668"/>
      <c r="G27" s="668"/>
      <c r="H27" s="668"/>
      <c r="I27" s="668"/>
      <c r="J27" s="668"/>
      <c r="K27" s="668"/>
      <c r="L27" s="668"/>
      <c r="M27" s="668"/>
      <c r="N27" s="668"/>
      <c r="O27" s="668"/>
      <c r="P27" s="668"/>
      <c r="Q27" s="668"/>
      <c r="R27" s="668"/>
      <c r="S27" s="668"/>
      <c r="T27" s="668"/>
      <c r="U27" s="668"/>
      <c r="V27" s="668"/>
      <c r="W27" s="668"/>
      <c r="X27" s="668"/>
      <c r="Y27" s="668"/>
      <c r="Z27" s="668"/>
    </row>
    <row r="28" ht="18.0" customHeight="1">
      <c r="A28" s="673">
        <v>40191.0</v>
      </c>
      <c r="B28" s="678" t="s">
        <v>25990</v>
      </c>
      <c r="C28" s="675" t="s">
        <v>25992</v>
      </c>
      <c r="D28" s="676">
        <v>18.53</v>
      </c>
      <c r="E28" s="679"/>
      <c r="F28" s="668"/>
      <c r="G28" s="668"/>
      <c r="H28" s="668"/>
      <c r="I28" s="668"/>
      <c r="J28" s="668"/>
      <c r="K28" s="668"/>
      <c r="L28" s="668"/>
      <c r="M28" s="668"/>
      <c r="N28" s="668"/>
      <c r="O28" s="668"/>
      <c r="P28" s="668"/>
      <c r="Q28" s="668"/>
      <c r="R28" s="668"/>
      <c r="S28" s="668"/>
      <c r="T28" s="668"/>
      <c r="U28" s="668"/>
      <c r="V28" s="668"/>
      <c r="W28" s="668"/>
      <c r="X28" s="668"/>
      <c r="Y28" s="668"/>
      <c r="Z28" s="668"/>
    </row>
    <row r="29" ht="18.0" customHeight="1">
      <c r="A29" s="673">
        <v>40196.0</v>
      </c>
      <c r="B29" s="678" t="s">
        <v>26002</v>
      </c>
      <c r="C29" s="675" t="s">
        <v>26006</v>
      </c>
      <c r="D29" s="676">
        <v>29.28</v>
      </c>
      <c r="E29" s="679"/>
      <c r="F29" s="668"/>
      <c r="G29" s="668"/>
      <c r="H29" s="668"/>
      <c r="I29" s="668"/>
      <c r="J29" s="668"/>
      <c r="K29" s="668"/>
      <c r="L29" s="668"/>
      <c r="M29" s="668"/>
      <c r="N29" s="668"/>
      <c r="O29" s="668"/>
      <c r="P29" s="668"/>
      <c r="Q29" s="668"/>
      <c r="R29" s="668"/>
      <c r="S29" s="668"/>
      <c r="T29" s="668"/>
      <c r="U29" s="668"/>
      <c r="V29" s="668"/>
      <c r="W29" s="668"/>
      <c r="X29" s="668"/>
      <c r="Y29" s="668"/>
      <c r="Z29" s="668"/>
    </row>
    <row r="30" ht="18.0" customHeight="1">
      <c r="A30" s="673">
        <v>40192.0</v>
      </c>
      <c r="B30" s="678" t="s">
        <v>26015</v>
      </c>
      <c r="C30" s="675" t="s">
        <v>26018</v>
      </c>
      <c r="D30" s="676">
        <v>20.05</v>
      </c>
      <c r="E30" s="679"/>
      <c r="F30" s="668"/>
      <c r="G30" s="668"/>
      <c r="H30" s="668"/>
      <c r="I30" s="668"/>
      <c r="J30" s="668"/>
      <c r="K30" s="668"/>
      <c r="L30" s="668"/>
      <c r="M30" s="668"/>
      <c r="N30" s="668"/>
      <c r="O30" s="668"/>
      <c r="P30" s="668"/>
      <c r="Q30" s="668"/>
      <c r="R30" s="668"/>
      <c r="S30" s="668"/>
      <c r="T30" s="668"/>
      <c r="U30" s="668"/>
      <c r="V30" s="668"/>
      <c r="W30" s="668"/>
      <c r="X30" s="668"/>
      <c r="Y30" s="668"/>
      <c r="Z30" s="668"/>
    </row>
    <row r="31" ht="18.0" customHeight="1">
      <c r="A31" s="673">
        <v>40193.0</v>
      </c>
      <c r="B31" s="678" t="s">
        <v>26029</v>
      </c>
      <c r="C31" s="675" t="s">
        <v>26031</v>
      </c>
      <c r="D31" s="676">
        <v>21.95</v>
      </c>
      <c r="E31" s="679"/>
      <c r="F31" s="668"/>
      <c r="G31" s="668"/>
      <c r="H31" s="668"/>
      <c r="I31" s="668"/>
      <c r="J31" s="668"/>
      <c r="K31" s="668"/>
      <c r="L31" s="668"/>
      <c r="M31" s="668"/>
      <c r="N31" s="668"/>
      <c r="O31" s="668"/>
      <c r="P31" s="668"/>
      <c r="Q31" s="668"/>
      <c r="R31" s="668"/>
      <c r="S31" s="668"/>
      <c r="T31" s="668"/>
      <c r="U31" s="668"/>
      <c r="V31" s="668"/>
      <c r="W31" s="668"/>
      <c r="X31" s="668"/>
      <c r="Y31" s="668"/>
      <c r="Z31" s="668"/>
    </row>
    <row r="32" ht="18.0" customHeight="1">
      <c r="A32" s="673">
        <v>40194.0</v>
      </c>
      <c r="B32" s="678" t="s">
        <v>26042</v>
      </c>
      <c r="C32" s="675" t="s">
        <v>26043</v>
      </c>
      <c r="D32" s="676">
        <v>25.09</v>
      </c>
      <c r="E32" s="679"/>
      <c r="F32" s="668"/>
      <c r="G32" s="668"/>
      <c r="H32" s="668"/>
      <c r="I32" s="668"/>
      <c r="J32" s="668"/>
      <c r="K32" s="668"/>
      <c r="L32" s="668"/>
      <c r="M32" s="668"/>
      <c r="N32" s="668"/>
      <c r="O32" s="668"/>
      <c r="P32" s="668"/>
      <c r="Q32" s="668"/>
      <c r="R32" s="668"/>
      <c r="S32" s="668"/>
      <c r="T32" s="668"/>
      <c r="U32" s="668"/>
      <c r="V32" s="668"/>
      <c r="W32" s="668"/>
      <c r="X32" s="668"/>
      <c r="Y32" s="668"/>
      <c r="Z32" s="668"/>
    </row>
    <row r="33" ht="18.0" customHeight="1">
      <c r="A33" s="673">
        <v>40195.0</v>
      </c>
      <c r="B33" s="678" t="s">
        <v>26053</v>
      </c>
      <c r="C33" s="675" t="s">
        <v>26054</v>
      </c>
      <c r="D33" s="676">
        <v>26.83</v>
      </c>
      <c r="E33" s="679"/>
      <c r="F33" s="668"/>
      <c r="G33" s="668"/>
      <c r="H33" s="668"/>
      <c r="I33" s="668"/>
      <c r="J33" s="668"/>
      <c r="K33" s="668"/>
      <c r="L33" s="668"/>
      <c r="M33" s="668"/>
      <c r="N33" s="668"/>
      <c r="O33" s="668"/>
      <c r="P33" s="668"/>
      <c r="Q33" s="668"/>
      <c r="R33" s="668"/>
      <c r="S33" s="668"/>
      <c r="T33" s="668"/>
      <c r="U33" s="668"/>
      <c r="V33" s="668"/>
      <c r="W33" s="668"/>
      <c r="X33" s="668"/>
      <c r="Y33" s="668"/>
      <c r="Z33" s="668"/>
    </row>
    <row r="34" ht="9.0" customHeight="1">
      <c r="A34" s="673">
        <v>40220.0</v>
      </c>
      <c r="B34" s="674" t="s">
        <v>26062</v>
      </c>
      <c r="C34" s="675" t="s">
        <v>26065</v>
      </c>
      <c r="D34" s="676">
        <v>9.03</v>
      </c>
      <c r="E34" s="677"/>
      <c r="F34" s="668"/>
      <c r="G34" s="668"/>
      <c r="H34" s="668"/>
      <c r="I34" s="668"/>
      <c r="J34" s="668"/>
      <c r="K34" s="668"/>
      <c r="L34" s="668"/>
      <c r="M34" s="668"/>
      <c r="N34" s="668"/>
      <c r="O34" s="668"/>
      <c r="P34" s="668"/>
      <c r="Q34" s="668"/>
      <c r="R34" s="668"/>
      <c r="S34" s="668"/>
      <c r="T34" s="668"/>
      <c r="U34" s="668"/>
      <c r="V34" s="668"/>
      <c r="W34" s="668"/>
      <c r="X34" s="668"/>
      <c r="Y34" s="668"/>
      <c r="Z34" s="668"/>
    </row>
    <row r="35" ht="9.0" customHeight="1">
      <c r="A35" s="673">
        <v>40230.0</v>
      </c>
      <c r="B35" s="674" t="s">
        <v>26073</v>
      </c>
      <c r="C35" s="675" t="s">
        <v>26078</v>
      </c>
      <c r="D35" s="676">
        <v>3.09</v>
      </c>
      <c r="E35" s="677"/>
      <c r="F35" s="668"/>
      <c r="G35" s="668"/>
      <c r="H35" s="668"/>
      <c r="I35" s="668"/>
      <c r="J35" s="668"/>
      <c r="K35" s="668"/>
      <c r="L35" s="668"/>
      <c r="M35" s="668"/>
      <c r="N35" s="668"/>
      <c r="O35" s="668"/>
      <c r="P35" s="668"/>
      <c r="Q35" s="668"/>
      <c r="R35" s="668"/>
      <c r="S35" s="668"/>
      <c r="T35" s="668"/>
      <c r="U35" s="668"/>
      <c r="V35" s="668"/>
      <c r="W35" s="668"/>
      <c r="X35" s="668"/>
      <c r="Y35" s="668"/>
      <c r="Z35" s="668"/>
    </row>
    <row r="36" ht="9.0" customHeight="1">
      <c r="A36" s="673">
        <v>40221.0</v>
      </c>
      <c r="B36" s="674" t="s">
        <v>26086</v>
      </c>
      <c r="C36" s="675" t="s">
        <v>26087</v>
      </c>
      <c r="D36" s="676">
        <v>8.06</v>
      </c>
      <c r="E36" s="677"/>
      <c r="F36" s="668"/>
      <c r="G36" s="668"/>
      <c r="H36" s="668"/>
      <c r="I36" s="668"/>
      <c r="J36" s="668"/>
      <c r="K36" s="668"/>
      <c r="L36" s="668"/>
      <c r="M36" s="668"/>
      <c r="N36" s="668"/>
      <c r="O36" s="668"/>
      <c r="P36" s="668"/>
      <c r="Q36" s="668"/>
      <c r="R36" s="668"/>
      <c r="S36" s="668"/>
      <c r="T36" s="668"/>
      <c r="U36" s="668"/>
      <c r="V36" s="668"/>
      <c r="W36" s="668"/>
      <c r="X36" s="668"/>
      <c r="Y36" s="668"/>
      <c r="Z36" s="668"/>
    </row>
    <row r="37" ht="9.0" customHeight="1">
      <c r="A37" s="673">
        <v>40231.0</v>
      </c>
      <c r="B37" s="674" t="s">
        <v>26097</v>
      </c>
      <c r="C37" s="675" t="s">
        <v>26100</v>
      </c>
      <c r="D37" s="676">
        <v>4.57</v>
      </c>
      <c r="E37" s="677"/>
      <c r="F37" s="668"/>
      <c r="G37" s="668"/>
      <c r="H37" s="668"/>
      <c r="I37" s="668"/>
      <c r="J37" s="668"/>
      <c r="K37" s="668"/>
      <c r="L37" s="668"/>
      <c r="M37" s="668"/>
      <c r="N37" s="668"/>
      <c r="O37" s="668"/>
      <c r="P37" s="668"/>
      <c r="Q37" s="668"/>
      <c r="R37" s="668"/>
      <c r="S37" s="668"/>
      <c r="T37" s="668"/>
      <c r="U37" s="668"/>
      <c r="V37" s="668"/>
      <c r="W37" s="668"/>
      <c r="X37" s="668"/>
      <c r="Y37" s="668"/>
      <c r="Z37" s="668"/>
    </row>
    <row r="38" ht="9.0" customHeight="1">
      <c r="A38" s="673">
        <v>40222.0</v>
      </c>
      <c r="B38" s="674" t="s">
        <v>26108</v>
      </c>
      <c r="C38" s="675" t="s">
        <v>26111</v>
      </c>
      <c r="D38" s="676">
        <v>11.67</v>
      </c>
      <c r="E38" s="677"/>
      <c r="F38" s="668"/>
      <c r="G38" s="668"/>
      <c r="H38" s="668"/>
      <c r="I38" s="668"/>
      <c r="J38" s="668"/>
      <c r="K38" s="668"/>
      <c r="L38" s="668"/>
      <c r="M38" s="668"/>
      <c r="N38" s="668"/>
      <c r="O38" s="668"/>
      <c r="P38" s="668"/>
      <c r="Q38" s="668"/>
      <c r="R38" s="668"/>
      <c r="S38" s="668"/>
      <c r="T38" s="668"/>
      <c r="U38" s="668"/>
      <c r="V38" s="668"/>
      <c r="W38" s="668"/>
      <c r="X38" s="668"/>
      <c r="Y38" s="668"/>
      <c r="Z38" s="668"/>
    </row>
    <row r="39" ht="9.0" customHeight="1">
      <c r="A39" s="673">
        <v>40216.0</v>
      </c>
      <c r="B39" s="674" t="s">
        <v>26117</v>
      </c>
      <c r="C39" s="675" t="s">
        <v>26119</v>
      </c>
      <c r="D39" s="676">
        <v>108.42</v>
      </c>
      <c r="E39" s="677"/>
      <c r="F39" s="668"/>
      <c r="G39" s="668"/>
      <c r="H39" s="668"/>
      <c r="I39" s="668"/>
      <c r="J39" s="668"/>
      <c r="K39" s="668"/>
      <c r="L39" s="668"/>
      <c r="M39" s="668"/>
      <c r="N39" s="668"/>
      <c r="O39" s="668"/>
      <c r="P39" s="668"/>
      <c r="Q39" s="668"/>
      <c r="R39" s="668"/>
      <c r="S39" s="668"/>
      <c r="T39" s="668"/>
      <c r="U39" s="668"/>
      <c r="V39" s="668"/>
      <c r="W39" s="668"/>
      <c r="X39" s="668"/>
      <c r="Y39" s="668"/>
      <c r="Z39" s="668"/>
    </row>
    <row r="40" ht="9.0" customHeight="1">
      <c r="A40" s="673">
        <v>40223.0</v>
      </c>
      <c r="B40" s="674" t="s">
        <v>26128</v>
      </c>
      <c r="C40" s="675" t="s">
        <v>26130</v>
      </c>
      <c r="D40" s="676">
        <v>46.56</v>
      </c>
      <c r="E40" s="677"/>
      <c r="F40" s="668"/>
      <c r="G40" s="668"/>
      <c r="H40" s="668"/>
      <c r="I40" s="668"/>
      <c r="J40" s="668"/>
      <c r="K40" s="668"/>
      <c r="L40" s="668"/>
      <c r="M40" s="668"/>
      <c r="N40" s="668"/>
      <c r="O40" s="668"/>
      <c r="P40" s="668"/>
      <c r="Q40" s="668"/>
      <c r="R40" s="668"/>
      <c r="S40" s="668"/>
      <c r="T40" s="668"/>
      <c r="U40" s="668"/>
      <c r="V40" s="668"/>
      <c r="W40" s="668"/>
      <c r="X40" s="668"/>
      <c r="Y40" s="668"/>
      <c r="Z40" s="668"/>
    </row>
    <row r="41" ht="9.0" customHeight="1">
      <c r="A41" s="673">
        <v>43335.0</v>
      </c>
      <c r="B41" s="674" t="s">
        <v>26140</v>
      </c>
      <c r="C41" s="675" t="s">
        <v>26143</v>
      </c>
      <c r="D41" s="676">
        <v>2.46</v>
      </c>
      <c r="E41" s="677"/>
      <c r="F41" s="668"/>
      <c r="G41" s="668"/>
      <c r="H41" s="668"/>
      <c r="I41" s="668"/>
      <c r="J41" s="668"/>
      <c r="K41" s="668"/>
      <c r="L41" s="668"/>
      <c r="M41" s="668"/>
      <c r="N41" s="668"/>
      <c r="O41" s="668"/>
      <c r="P41" s="668"/>
      <c r="Q41" s="668"/>
      <c r="R41" s="668"/>
      <c r="S41" s="668"/>
      <c r="T41" s="668"/>
      <c r="U41" s="668"/>
      <c r="V41" s="668"/>
      <c r="W41" s="668"/>
      <c r="X41" s="668"/>
      <c r="Y41" s="668"/>
      <c r="Z41" s="668"/>
    </row>
    <row r="42" ht="9.0" customHeight="1">
      <c r="A42" s="673">
        <v>42547.0</v>
      </c>
      <c r="B42" s="674" t="s">
        <v>26152</v>
      </c>
      <c r="C42" s="675" t="s">
        <v>26155</v>
      </c>
      <c r="D42" s="676">
        <v>1.64</v>
      </c>
      <c r="E42" s="677"/>
      <c r="F42" s="668"/>
      <c r="G42" s="668"/>
      <c r="H42" s="668"/>
      <c r="I42" s="668"/>
      <c r="J42" s="668"/>
      <c r="K42" s="668"/>
      <c r="L42" s="668"/>
      <c r="M42" s="668"/>
      <c r="N42" s="668"/>
      <c r="O42" s="668"/>
      <c r="P42" s="668"/>
      <c r="Q42" s="668"/>
      <c r="R42" s="668"/>
      <c r="S42" s="668"/>
      <c r="T42" s="668"/>
      <c r="U42" s="668"/>
      <c r="V42" s="668"/>
      <c r="W42" s="668"/>
      <c r="X42" s="668"/>
      <c r="Y42" s="668"/>
      <c r="Z42" s="668"/>
    </row>
    <row r="43" ht="9.0" customHeight="1">
      <c r="A43" s="673">
        <v>40177.0</v>
      </c>
      <c r="B43" s="674" t="s">
        <v>26164</v>
      </c>
      <c r="C43" s="675" t="s">
        <v>26166</v>
      </c>
      <c r="D43" s="676">
        <v>4.2</v>
      </c>
      <c r="E43" s="677"/>
      <c r="F43" s="668"/>
      <c r="G43" s="668"/>
      <c r="H43" s="668"/>
      <c r="I43" s="668"/>
      <c r="J43" s="668"/>
      <c r="K43" s="668"/>
      <c r="L43" s="668"/>
      <c r="M43" s="668"/>
      <c r="N43" s="668"/>
      <c r="O43" s="668"/>
      <c r="P43" s="668"/>
      <c r="Q43" s="668"/>
      <c r="R43" s="668"/>
      <c r="S43" s="668"/>
      <c r="T43" s="668"/>
      <c r="U43" s="668"/>
      <c r="V43" s="668"/>
      <c r="W43" s="668"/>
      <c r="X43" s="668"/>
      <c r="Y43" s="668"/>
      <c r="Z43" s="668"/>
    </row>
    <row r="44" ht="18.0" customHeight="1">
      <c r="A44" s="673">
        <v>41056.0</v>
      </c>
      <c r="B44" s="678" t="s">
        <v>26176</v>
      </c>
      <c r="C44" s="675" t="s">
        <v>26179</v>
      </c>
      <c r="D44" s="676">
        <v>66.12</v>
      </c>
      <c r="E44" s="679"/>
      <c r="F44" s="668"/>
      <c r="G44" s="668"/>
      <c r="H44" s="668"/>
      <c r="I44" s="668"/>
      <c r="J44" s="668"/>
      <c r="K44" s="668"/>
      <c r="L44" s="668"/>
      <c r="M44" s="668"/>
      <c r="N44" s="668"/>
      <c r="O44" s="668"/>
      <c r="P44" s="668"/>
      <c r="Q44" s="668"/>
      <c r="R44" s="668"/>
      <c r="S44" s="668"/>
      <c r="T44" s="668"/>
      <c r="U44" s="668"/>
      <c r="V44" s="668"/>
      <c r="W44" s="668"/>
      <c r="X44" s="668"/>
      <c r="Y44" s="668"/>
      <c r="Z44" s="668"/>
    </row>
    <row r="45" ht="9.0" customHeight="1">
      <c r="A45" s="673">
        <v>40218.0</v>
      </c>
      <c r="B45" s="674" t="s">
        <v>26185</v>
      </c>
      <c r="C45" s="675" t="s">
        <v>26188</v>
      </c>
      <c r="D45" s="676">
        <v>56.46</v>
      </c>
      <c r="E45" s="677"/>
      <c r="F45" s="668"/>
      <c r="G45" s="668"/>
      <c r="H45" s="668"/>
      <c r="I45" s="668"/>
      <c r="J45" s="668"/>
      <c r="K45" s="668"/>
      <c r="L45" s="668"/>
      <c r="M45" s="668"/>
      <c r="N45" s="668"/>
      <c r="O45" s="668"/>
      <c r="P45" s="668"/>
      <c r="Q45" s="668"/>
      <c r="R45" s="668"/>
      <c r="S45" s="668"/>
      <c r="T45" s="668"/>
      <c r="U45" s="668"/>
      <c r="V45" s="668"/>
      <c r="W45" s="668"/>
      <c r="X45" s="668"/>
      <c r="Y45" s="668"/>
      <c r="Z45" s="668"/>
    </row>
    <row r="46" ht="9.0" customHeight="1">
      <c r="A46" s="673">
        <v>40170.0</v>
      </c>
      <c r="B46" s="674" t="s">
        <v>26197</v>
      </c>
      <c r="C46" s="675" t="s">
        <v>26199</v>
      </c>
      <c r="D46" s="676">
        <v>0.73</v>
      </c>
      <c r="E46" s="677"/>
      <c r="F46" s="668"/>
      <c r="G46" s="668"/>
      <c r="H46" s="668"/>
      <c r="I46" s="668"/>
      <c r="J46" s="668"/>
      <c r="K46" s="668"/>
      <c r="L46" s="668"/>
      <c r="M46" s="668"/>
      <c r="N46" s="668"/>
      <c r="O46" s="668"/>
      <c r="P46" s="668"/>
      <c r="Q46" s="668"/>
      <c r="R46" s="668"/>
      <c r="S46" s="668"/>
      <c r="T46" s="668"/>
      <c r="U46" s="668"/>
      <c r="V46" s="668"/>
      <c r="W46" s="668"/>
      <c r="X46" s="668"/>
      <c r="Y46" s="668"/>
      <c r="Z46" s="668"/>
    </row>
    <row r="47" ht="18.0" customHeight="1">
      <c r="A47" s="673">
        <v>40167.0</v>
      </c>
      <c r="B47" s="678" t="s">
        <v>26206</v>
      </c>
      <c r="C47" s="675" t="s">
        <v>26208</v>
      </c>
      <c r="D47" s="676">
        <v>0.47</v>
      </c>
      <c r="E47" s="679"/>
      <c r="F47" s="668"/>
      <c r="G47" s="668"/>
      <c r="H47" s="668"/>
      <c r="I47" s="668"/>
      <c r="J47" s="668"/>
      <c r="K47" s="668"/>
      <c r="L47" s="668"/>
      <c r="M47" s="668"/>
      <c r="N47" s="668"/>
      <c r="O47" s="668"/>
      <c r="P47" s="668"/>
      <c r="Q47" s="668"/>
      <c r="R47" s="668"/>
      <c r="S47" s="668"/>
      <c r="T47" s="668"/>
      <c r="U47" s="668"/>
      <c r="V47" s="668"/>
      <c r="W47" s="668"/>
      <c r="X47" s="668"/>
      <c r="Y47" s="668"/>
      <c r="Z47" s="668"/>
    </row>
    <row r="48" ht="9.0" customHeight="1">
      <c r="A48" s="673">
        <v>40168.0</v>
      </c>
      <c r="B48" s="674" t="s">
        <v>26216</v>
      </c>
      <c r="C48" s="675" t="s">
        <v>26217</v>
      </c>
      <c r="D48" s="676">
        <v>2.3</v>
      </c>
      <c r="E48" s="677"/>
      <c r="F48" s="668"/>
      <c r="G48" s="668"/>
      <c r="H48" s="668"/>
      <c r="I48" s="668"/>
      <c r="J48" s="668"/>
      <c r="K48" s="668"/>
      <c r="L48" s="668"/>
      <c r="M48" s="668"/>
      <c r="N48" s="668"/>
      <c r="O48" s="668"/>
      <c r="P48" s="668"/>
      <c r="Q48" s="668"/>
      <c r="R48" s="668"/>
      <c r="S48" s="668"/>
      <c r="T48" s="668"/>
      <c r="U48" s="668"/>
      <c r="V48" s="668"/>
      <c r="W48" s="668"/>
      <c r="X48" s="668"/>
      <c r="Y48" s="668"/>
      <c r="Z48" s="668"/>
    </row>
    <row r="49" ht="18.0" customHeight="1">
      <c r="A49" s="673">
        <v>40169.0</v>
      </c>
      <c r="B49" s="678" t="s">
        <v>26229</v>
      </c>
      <c r="C49" s="675" t="s">
        <v>26231</v>
      </c>
      <c r="D49" s="676">
        <v>8.05</v>
      </c>
      <c r="E49" s="679"/>
      <c r="F49" s="668"/>
      <c r="G49" s="668"/>
      <c r="H49" s="668"/>
      <c r="I49" s="668"/>
      <c r="J49" s="668"/>
      <c r="K49" s="668"/>
      <c r="L49" s="668"/>
      <c r="M49" s="668"/>
      <c r="N49" s="668"/>
      <c r="O49" s="668"/>
      <c r="P49" s="668"/>
      <c r="Q49" s="668"/>
      <c r="R49" s="668"/>
      <c r="S49" s="668"/>
      <c r="T49" s="668"/>
      <c r="U49" s="668"/>
      <c r="V49" s="668"/>
      <c r="W49" s="668"/>
      <c r="X49" s="668"/>
      <c r="Y49" s="668"/>
      <c r="Z49" s="668"/>
    </row>
    <row r="50" ht="9.0" customHeight="1">
      <c r="A50" s="673">
        <v>40219.0</v>
      </c>
      <c r="B50" s="674" t="s">
        <v>26242</v>
      </c>
      <c r="C50" s="675" t="s">
        <v>26243</v>
      </c>
      <c r="D50" s="676">
        <v>37.54</v>
      </c>
      <c r="E50" s="677"/>
      <c r="F50" s="668"/>
      <c r="G50" s="668"/>
      <c r="H50" s="668"/>
      <c r="I50" s="668"/>
      <c r="J50" s="668"/>
      <c r="K50" s="668"/>
      <c r="L50" s="668"/>
      <c r="M50" s="668"/>
      <c r="N50" s="668"/>
      <c r="O50" s="668"/>
      <c r="P50" s="668"/>
      <c r="Q50" s="668"/>
      <c r="R50" s="668"/>
      <c r="S50" s="668"/>
      <c r="T50" s="668"/>
      <c r="U50" s="668"/>
      <c r="V50" s="668"/>
      <c r="W50" s="668"/>
      <c r="X50" s="668"/>
      <c r="Y50" s="668"/>
      <c r="Z50" s="668"/>
    </row>
    <row r="51" ht="9.0" customHeight="1">
      <c r="A51" s="673">
        <v>41095.0</v>
      </c>
      <c r="B51" s="674" t="s">
        <v>26251</v>
      </c>
      <c r="C51" s="675" t="s">
        <v>26253</v>
      </c>
      <c r="D51" s="676">
        <v>23.83</v>
      </c>
      <c r="E51" s="677"/>
      <c r="F51" s="668"/>
      <c r="G51" s="668"/>
      <c r="H51" s="668"/>
      <c r="I51" s="668"/>
      <c r="J51" s="668"/>
      <c r="K51" s="668"/>
      <c r="L51" s="668"/>
      <c r="M51" s="668"/>
      <c r="N51" s="668"/>
      <c r="O51" s="668"/>
      <c r="P51" s="668"/>
      <c r="Q51" s="668"/>
      <c r="R51" s="668"/>
      <c r="S51" s="668"/>
      <c r="T51" s="668"/>
      <c r="U51" s="668"/>
      <c r="V51" s="668"/>
      <c r="W51" s="668"/>
      <c r="X51" s="668"/>
      <c r="Y51" s="668"/>
      <c r="Z51" s="668"/>
    </row>
    <row r="52" ht="18.0" customHeight="1">
      <c r="A52" s="673">
        <v>43352.0</v>
      </c>
      <c r="B52" s="678" t="s">
        <v>26262</v>
      </c>
      <c r="C52" s="675" t="s">
        <v>26264</v>
      </c>
      <c r="D52" s="676">
        <v>0.54</v>
      </c>
      <c r="E52" s="679"/>
      <c r="F52" s="668"/>
      <c r="G52" s="668"/>
      <c r="H52" s="668"/>
      <c r="I52" s="668"/>
      <c r="J52" s="668"/>
      <c r="K52" s="668"/>
      <c r="L52" s="668"/>
      <c r="M52" s="668"/>
      <c r="N52" s="668"/>
      <c r="O52" s="668"/>
      <c r="P52" s="668"/>
      <c r="Q52" s="668"/>
      <c r="R52" s="668"/>
      <c r="S52" s="668"/>
      <c r="T52" s="668"/>
      <c r="U52" s="668"/>
      <c r="V52" s="668"/>
      <c r="W52" s="668"/>
      <c r="X52" s="668"/>
      <c r="Y52" s="668"/>
      <c r="Z52" s="668"/>
    </row>
    <row r="53" ht="9.0" customHeight="1">
      <c r="A53" s="669" t="s">
        <v>26270</v>
      </c>
      <c r="G53" s="668"/>
      <c r="H53" s="668"/>
      <c r="I53" s="668"/>
      <c r="J53" s="668"/>
      <c r="K53" s="668"/>
      <c r="L53" s="668"/>
      <c r="M53" s="668"/>
      <c r="N53" s="668"/>
      <c r="O53" s="668"/>
      <c r="P53" s="668"/>
      <c r="Q53" s="668"/>
      <c r="R53" s="668"/>
      <c r="S53" s="668"/>
      <c r="T53" s="668"/>
      <c r="U53" s="668"/>
      <c r="V53" s="668"/>
      <c r="W53" s="668"/>
      <c r="X53" s="668"/>
      <c r="Y53" s="668"/>
      <c r="Z53" s="668"/>
    </row>
    <row r="54" ht="9.0" customHeight="1">
      <c r="A54" s="670" t="s">
        <v>26277</v>
      </c>
      <c r="B54" s="671" t="s">
        <v>26281</v>
      </c>
      <c r="C54" s="670" t="s">
        <v>26282</v>
      </c>
      <c r="D54" s="672" t="s">
        <v>26285</v>
      </c>
      <c r="E54" s="671" t="s">
        <v>26287</v>
      </c>
      <c r="F54" s="668"/>
      <c r="G54" s="668"/>
      <c r="H54" s="668"/>
      <c r="I54" s="668"/>
      <c r="J54" s="668"/>
      <c r="K54" s="668"/>
      <c r="L54" s="668"/>
      <c r="M54" s="668"/>
      <c r="N54" s="668"/>
      <c r="O54" s="668"/>
      <c r="P54" s="668"/>
      <c r="Q54" s="668"/>
      <c r="R54" s="668"/>
      <c r="S54" s="668"/>
      <c r="T54" s="668"/>
      <c r="U54" s="668"/>
      <c r="V54" s="668"/>
      <c r="W54" s="668"/>
      <c r="X54" s="668"/>
      <c r="Y54" s="668"/>
      <c r="Z54" s="668"/>
    </row>
    <row r="55" ht="9.0" customHeight="1">
      <c r="A55" s="673">
        <v>43338.0</v>
      </c>
      <c r="B55" s="674" t="s">
        <v>26293</v>
      </c>
      <c r="C55" s="675" t="s">
        <v>26296</v>
      </c>
      <c r="D55" s="676">
        <v>0.45</v>
      </c>
      <c r="E55" s="677"/>
      <c r="F55" s="668"/>
      <c r="G55" s="668"/>
      <c r="H55" s="668"/>
      <c r="I55" s="668"/>
      <c r="J55" s="668"/>
      <c r="K55" s="668"/>
      <c r="L55" s="668"/>
      <c r="M55" s="668"/>
      <c r="N55" s="668"/>
      <c r="O55" s="668"/>
      <c r="P55" s="668"/>
      <c r="Q55" s="668"/>
      <c r="R55" s="668"/>
      <c r="S55" s="668"/>
      <c r="T55" s="668"/>
      <c r="U55" s="668"/>
      <c r="V55" s="668"/>
      <c r="W55" s="668"/>
      <c r="X55" s="668"/>
      <c r="Y55" s="668"/>
      <c r="Z55" s="668"/>
    </row>
    <row r="56" ht="9.0" customHeight="1">
      <c r="A56" s="673">
        <v>40166.0</v>
      </c>
      <c r="B56" s="674" t="s">
        <v>26303</v>
      </c>
      <c r="C56" s="675" t="s">
        <v>26304</v>
      </c>
      <c r="D56" s="676">
        <v>0.16</v>
      </c>
      <c r="E56" s="677"/>
      <c r="F56" s="668"/>
      <c r="G56" s="668"/>
      <c r="H56" s="668"/>
      <c r="I56" s="668"/>
      <c r="J56" s="668"/>
      <c r="K56" s="668"/>
      <c r="L56" s="668"/>
      <c r="M56" s="668"/>
      <c r="N56" s="668"/>
      <c r="O56" s="668"/>
      <c r="P56" s="668"/>
      <c r="Q56" s="668"/>
      <c r="R56" s="668"/>
      <c r="S56" s="668"/>
      <c r="T56" s="668"/>
      <c r="U56" s="668"/>
      <c r="V56" s="668"/>
      <c r="W56" s="668"/>
      <c r="X56" s="668"/>
      <c r="Y56" s="668"/>
      <c r="Z56" s="668"/>
    </row>
    <row r="57" ht="9.0" customHeight="1">
      <c r="A57" s="673">
        <v>41326.0</v>
      </c>
      <c r="B57" s="674" t="s">
        <v>26311</v>
      </c>
      <c r="C57" s="675" t="s">
        <v>26314</v>
      </c>
      <c r="D57" s="676">
        <v>4.83</v>
      </c>
      <c r="E57" s="677"/>
      <c r="F57" s="668"/>
      <c r="G57" s="668"/>
      <c r="H57" s="668"/>
      <c r="I57" s="668"/>
      <c r="J57" s="668"/>
      <c r="K57" s="668"/>
      <c r="L57" s="668"/>
      <c r="M57" s="668"/>
      <c r="N57" s="668"/>
      <c r="O57" s="668"/>
      <c r="P57" s="668"/>
      <c r="Q57" s="668"/>
      <c r="R57" s="668"/>
      <c r="S57" s="668"/>
      <c r="T57" s="668"/>
      <c r="U57" s="668"/>
      <c r="V57" s="668"/>
      <c r="W57" s="668"/>
      <c r="X57" s="668"/>
      <c r="Y57" s="668"/>
      <c r="Z57" s="668"/>
    </row>
    <row r="58" ht="9.0" customHeight="1">
      <c r="A58" s="669" t="s">
        <v>26319</v>
      </c>
      <c r="G58" s="668"/>
      <c r="H58" s="668"/>
      <c r="I58" s="668"/>
      <c r="J58" s="668"/>
      <c r="K58" s="668"/>
      <c r="L58" s="668"/>
      <c r="M58" s="668"/>
      <c r="N58" s="668"/>
      <c r="O58" s="668"/>
      <c r="P58" s="668"/>
      <c r="Q58" s="668"/>
      <c r="R58" s="668"/>
      <c r="S58" s="668"/>
      <c r="T58" s="668"/>
      <c r="U58" s="668"/>
      <c r="V58" s="668"/>
      <c r="W58" s="668"/>
      <c r="X58" s="668"/>
      <c r="Y58" s="668"/>
      <c r="Z58" s="668"/>
    </row>
    <row r="59" ht="9.0" customHeight="1">
      <c r="A59" s="670" t="s">
        <v>26326</v>
      </c>
      <c r="B59" s="671" t="s">
        <v>26327</v>
      </c>
      <c r="C59" s="670" t="s">
        <v>26331</v>
      </c>
      <c r="D59" s="672" t="s">
        <v>26332</v>
      </c>
      <c r="E59" s="671" t="s">
        <v>26334</v>
      </c>
      <c r="F59" s="668"/>
      <c r="G59" s="668"/>
      <c r="H59" s="668"/>
      <c r="I59" s="668"/>
      <c r="J59" s="668"/>
      <c r="K59" s="668"/>
      <c r="L59" s="668"/>
      <c r="M59" s="668"/>
      <c r="N59" s="668"/>
      <c r="O59" s="668"/>
      <c r="P59" s="668"/>
      <c r="Q59" s="668"/>
      <c r="R59" s="668"/>
      <c r="S59" s="668"/>
      <c r="T59" s="668"/>
      <c r="U59" s="668"/>
      <c r="V59" s="668"/>
      <c r="W59" s="668"/>
      <c r="X59" s="668"/>
      <c r="Y59" s="668"/>
      <c r="Z59" s="668"/>
    </row>
    <row r="60" ht="18.0" customHeight="1">
      <c r="A60" s="673">
        <v>40801.0</v>
      </c>
      <c r="B60" s="678" t="s">
        <v>26343</v>
      </c>
      <c r="C60" s="675" t="s">
        <v>26345</v>
      </c>
      <c r="D60" s="676">
        <v>77.41</v>
      </c>
      <c r="E60" s="674" t="s">
        <v>26347</v>
      </c>
      <c r="F60" s="668"/>
      <c r="G60" s="668"/>
      <c r="H60" s="668"/>
      <c r="I60" s="668"/>
      <c r="J60" s="668"/>
      <c r="K60" s="668"/>
      <c r="L60" s="668"/>
      <c r="M60" s="668"/>
      <c r="N60" s="668"/>
      <c r="O60" s="668"/>
      <c r="P60" s="668"/>
      <c r="Q60" s="668"/>
      <c r="R60" s="668"/>
      <c r="S60" s="668"/>
      <c r="T60" s="668"/>
      <c r="U60" s="668"/>
      <c r="V60" s="668"/>
      <c r="W60" s="668"/>
      <c r="X60" s="668"/>
      <c r="Y60" s="668"/>
      <c r="Z60" s="668"/>
    </row>
    <row r="61" ht="18.0" customHeight="1">
      <c r="A61" s="673">
        <v>40799.0</v>
      </c>
      <c r="B61" s="678" t="s">
        <v>26354</v>
      </c>
      <c r="C61" s="675" t="s">
        <v>26355</v>
      </c>
      <c r="D61" s="676">
        <v>61.69</v>
      </c>
      <c r="E61" s="674" t="s">
        <v>26358</v>
      </c>
      <c r="F61" s="668"/>
      <c r="G61" s="668"/>
      <c r="H61" s="668"/>
      <c r="I61" s="668"/>
      <c r="J61" s="668"/>
      <c r="K61" s="668"/>
      <c r="L61" s="668"/>
      <c r="M61" s="668"/>
      <c r="N61" s="668"/>
      <c r="O61" s="668"/>
      <c r="P61" s="668"/>
      <c r="Q61" s="668"/>
      <c r="R61" s="668"/>
      <c r="S61" s="668"/>
      <c r="T61" s="668"/>
      <c r="U61" s="668"/>
      <c r="V61" s="668"/>
      <c r="W61" s="668"/>
      <c r="X61" s="668"/>
      <c r="Y61" s="668"/>
      <c r="Z61" s="668"/>
    </row>
    <row r="62" ht="18.0" customHeight="1">
      <c r="A62" s="673">
        <v>40793.0</v>
      </c>
      <c r="B62" s="678" t="s">
        <v>26365</v>
      </c>
      <c r="C62" s="675" t="s">
        <v>26367</v>
      </c>
      <c r="D62" s="676">
        <v>80.55</v>
      </c>
      <c r="E62" s="674" t="s">
        <v>26370</v>
      </c>
      <c r="F62" s="668"/>
      <c r="G62" s="668"/>
      <c r="H62" s="668"/>
      <c r="I62" s="668"/>
      <c r="J62" s="668"/>
      <c r="K62" s="668"/>
      <c r="L62" s="668"/>
      <c r="M62" s="668"/>
      <c r="N62" s="668"/>
      <c r="O62" s="668"/>
      <c r="P62" s="668"/>
      <c r="Q62" s="668"/>
      <c r="R62" s="668"/>
      <c r="S62" s="668"/>
      <c r="T62" s="668"/>
      <c r="U62" s="668"/>
      <c r="V62" s="668"/>
      <c r="W62" s="668"/>
      <c r="X62" s="668"/>
      <c r="Y62" s="668"/>
      <c r="Z62" s="668"/>
    </row>
    <row r="63" ht="18.0" customHeight="1">
      <c r="A63" s="673">
        <v>40797.0</v>
      </c>
      <c r="B63" s="678" t="s">
        <v>26380</v>
      </c>
      <c r="C63" s="675" t="s">
        <v>26381</v>
      </c>
      <c r="D63" s="676">
        <v>35.99</v>
      </c>
      <c r="E63" s="674" t="s">
        <v>26384</v>
      </c>
      <c r="F63" s="668"/>
      <c r="G63" s="668"/>
      <c r="H63" s="668"/>
      <c r="I63" s="668"/>
      <c r="J63" s="668"/>
      <c r="K63" s="668"/>
      <c r="L63" s="668"/>
      <c r="M63" s="668"/>
      <c r="N63" s="668"/>
      <c r="O63" s="668"/>
      <c r="P63" s="668"/>
      <c r="Q63" s="668"/>
      <c r="R63" s="668"/>
      <c r="S63" s="668"/>
      <c r="T63" s="668"/>
      <c r="U63" s="668"/>
      <c r="V63" s="668"/>
      <c r="W63" s="668"/>
      <c r="X63" s="668"/>
      <c r="Y63" s="668"/>
      <c r="Z63" s="668"/>
    </row>
    <row r="64" ht="9.0" customHeight="1">
      <c r="A64" s="673">
        <v>41157.0</v>
      </c>
      <c r="B64" s="674" t="s">
        <v>26392</v>
      </c>
      <c r="C64" s="675" t="s">
        <v>26394</v>
      </c>
      <c r="D64" s="676">
        <v>47.69</v>
      </c>
      <c r="E64" s="677"/>
      <c r="F64" s="668"/>
      <c r="G64" s="668"/>
      <c r="H64" s="668"/>
      <c r="I64" s="668"/>
      <c r="J64" s="668"/>
      <c r="K64" s="668"/>
      <c r="L64" s="668"/>
      <c r="M64" s="668"/>
      <c r="N64" s="668"/>
      <c r="O64" s="668"/>
      <c r="P64" s="668"/>
      <c r="Q64" s="668"/>
      <c r="R64" s="668"/>
      <c r="S64" s="668"/>
      <c r="T64" s="668"/>
      <c r="U64" s="668"/>
      <c r="V64" s="668"/>
      <c r="W64" s="668"/>
      <c r="X64" s="668"/>
      <c r="Y64" s="668"/>
      <c r="Z64" s="668"/>
    </row>
    <row r="65" ht="9.0" customHeight="1">
      <c r="A65" s="673">
        <v>40795.0</v>
      </c>
      <c r="B65" s="674" t="s">
        <v>26403</v>
      </c>
      <c r="C65" s="675" t="s">
        <v>26405</v>
      </c>
      <c r="D65" s="676">
        <v>44.74</v>
      </c>
      <c r="E65" s="674" t="s">
        <v>26406</v>
      </c>
      <c r="F65" s="668"/>
      <c r="G65" s="668"/>
      <c r="H65" s="668"/>
      <c r="I65" s="668"/>
      <c r="J65" s="668"/>
      <c r="K65" s="668"/>
      <c r="L65" s="668"/>
      <c r="M65" s="668"/>
      <c r="N65" s="668"/>
      <c r="O65" s="668"/>
      <c r="P65" s="668"/>
      <c r="Q65" s="668"/>
      <c r="R65" s="668"/>
      <c r="S65" s="668"/>
      <c r="T65" s="668"/>
      <c r="U65" s="668"/>
      <c r="V65" s="668"/>
      <c r="W65" s="668"/>
      <c r="X65" s="668"/>
      <c r="Y65" s="668"/>
      <c r="Z65" s="668"/>
    </row>
    <row r="66" ht="9.0" customHeight="1">
      <c r="A66" s="673">
        <v>40787.0</v>
      </c>
      <c r="B66" s="674" t="s">
        <v>26413</v>
      </c>
      <c r="C66" s="675" t="s">
        <v>26415</v>
      </c>
      <c r="D66" s="676">
        <v>96.98</v>
      </c>
      <c r="E66" s="674" t="s">
        <v>26416</v>
      </c>
      <c r="F66" s="668"/>
      <c r="G66" s="668"/>
      <c r="H66" s="668"/>
      <c r="I66" s="668"/>
      <c r="J66" s="668"/>
      <c r="K66" s="668"/>
      <c r="L66" s="668"/>
      <c r="M66" s="668"/>
      <c r="N66" s="668"/>
      <c r="O66" s="668"/>
      <c r="P66" s="668"/>
      <c r="Q66" s="668"/>
      <c r="R66" s="668"/>
      <c r="S66" s="668"/>
      <c r="T66" s="668"/>
      <c r="U66" s="668"/>
      <c r="V66" s="668"/>
      <c r="W66" s="668"/>
      <c r="X66" s="668"/>
      <c r="Y66" s="668"/>
      <c r="Z66" s="668"/>
    </row>
    <row r="67" ht="9.0" customHeight="1">
      <c r="A67" s="673">
        <v>40812.0</v>
      </c>
      <c r="B67" s="674" t="s">
        <v>26422</v>
      </c>
      <c r="C67" s="675" t="s">
        <v>26424</v>
      </c>
      <c r="D67" s="676">
        <v>96.98</v>
      </c>
      <c r="E67" s="677"/>
      <c r="F67" s="668"/>
      <c r="G67" s="668"/>
      <c r="H67" s="668"/>
      <c r="I67" s="668"/>
      <c r="J67" s="668"/>
      <c r="K67" s="668"/>
      <c r="L67" s="668"/>
      <c r="M67" s="668"/>
      <c r="N67" s="668"/>
      <c r="O67" s="668"/>
      <c r="P67" s="668"/>
      <c r="Q67" s="668"/>
      <c r="R67" s="668"/>
      <c r="S67" s="668"/>
      <c r="T67" s="668"/>
      <c r="U67" s="668"/>
      <c r="V67" s="668"/>
      <c r="W67" s="668"/>
      <c r="X67" s="668"/>
      <c r="Y67" s="668"/>
      <c r="Z67" s="668"/>
    </row>
    <row r="68" ht="9.0" customHeight="1">
      <c r="A68" s="673">
        <v>42673.0</v>
      </c>
      <c r="B68" s="674" t="s">
        <v>26428</v>
      </c>
      <c r="C68" s="675" t="s">
        <v>26430</v>
      </c>
      <c r="D68" s="676">
        <v>115.77</v>
      </c>
      <c r="E68" s="677"/>
      <c r="F68" s="668"/>
      <c r="G68" s="668"/>
      <c r="H68" s="668"/>
      <c r="I68" s="668"/>
      <c r="J68" s="668"/>
      <c r="K68" s="668"/>
      <c r="L68" s="668"/>
      <c r="M68" s="668"/>
      <c r="N68" s="668"/>
      <c r="O68" s="668"/>
      <c r="P68" s="668"/>
      <c r="Q68" s="668"/>
      <c r="R68" s="668"/>
      <c r="S68" s="668"/>
      <c r="T68" s="668"/>
      <c r="U68" s="668"/>
      <c r="V68" s="668"/>
      <c r="W68" s="668"/>
      <c r="X68" s="668"/>
      <c r="Y68" s="668"/>
      <c r="Z68" s="668"/>
    </row>
    <row r="69" ht="9.0" customHeight="1">
      <c r="A69" s="673">
        <v>40803.0</v>
      </c>
      <c r="B69" s="674" t="s">
        <v>26438</v>
      </c>
      <c r="C69" s="675" t="s">
        <v>26441</v>
      </c>
      <c r="D69" s="676">
        <v>61.95</v>
      </c>
      <c r="E69" s="674" t="s">
        <v>26443</v>
      </c>
      <c r="F69" s="668"/>
      <c r="G69" s="668"/>
      <c r="H69" s="668"/>
      <c r="I69" s="668"/>
      <c r="J69" s="668"/>
      <c r="K69" s="668"/>
      <c r="L69" s="668"/>
      <c r="M69" s="668"/>
      <c r="N69" s="668"/>
      <c r="O69" s="668"/>
      <c r="P69" s="668"/>
      <c r="Q69" s="668"/>
      <c r="R69" s="668"/>
      <c r="S69" s="668"/>
      <c r="T69" s="668"/>
      <c r="U69" s="668"/>
      <c r="V69" s="668"/>
      <c r="W69" s="668"/>
      <c r="X69" s="668"/>
      <c r="Y69" s="668"/>
      <c r="Z69" s="668"/>
    </row>
    <row r="70" ht="18.0" customHeight="1">
      <c r="A70" s="673">
        <v>41406.0</v>
      </c>
      <c r="B70" s="678" t="s">
        <v>26449</v>
      </c>
      <c r="C70" s="675" t="s">
        <v>26450</v>
      </c>
      <c r="D70" s="676">
        <v>55.06</v>
      </c>
      <c r="E70" s="674" t="s">
        <v>26454</v>
      </c>
      <c r="F70" s="668"/>
      <c r="G70" s="668"/>
      <c r="H70" s="668"/>
      <c r="I70" s="668"/>
      <c r="J70" s="668"/>
      <c r="K70" s="668"/>
      <c r="L70" s="668"/>
      <c r="M70" s="668"/>
      <c r="N70" s="668"/>
      <c r="O70" s="668"/>
      <c r="P70" s="668"/>
      <c r="Q70" s="668"/>
      <c r="R70" s="668"/>
      <c r="S70" s="668"/>
      <c r="T70" s="668"/>
      <c r="U70" s="668"/>
      <c r="V70" s="668"/>
      <c r="W70" s="668"/>
      <c r="X70" s="668"/>
      <c r="Y70" s="668"/>
      <c r="Z70" s="668"/>
    </row>
    <row r="71" ht="18.0" customHeight="1">
      <c r="A71" s="673">
        <v>41100.0</v>
      </c>
      <c r="B71" s="678" t="s">
        <v>26461</v>
      </c>
      <c r="C71" s="675" t="s">
        <v>26462</v>
      </c>
      <c r="D71" s="676">
        <v>53.16</v>
      </c>
      <c r="E71" s="679"/>
      <c r="F71" s="668"/>
      <c r="G71" s="668"/>
      <c r="H71" s="668"/>
      <c r="I71" s="668"/>
      <c r="J71" s="668"/>
      <c r="K71" s="668"/>
      <c r="L71" s="668"/>
      <c r="M71" s="668"/>
      <c r="N71" s="668"/>
      <c r="O71" s="668"/>
      <c r="P71" s="668"/>
      <c r="Q71" s="668"/>
      <c r="R71" s="668"/>
      <c r="S71" s="668"/>
      <c r="T71" s="668"/>
      <c r="U71" s="668"/>
      <c r="V71" s="668"/>
      <c r="W71" s="668"/>
      <c r="X71" s="668"/>
      <c r="Y71" s="668"/>
      <c r="Z71" s="668"/>
    </row>
    <row r="72" ht="18.0" customHeight="1">
      <c r="A72" s="673">
        <v>40979.0</v>
      </c>
      <c r="B72" s="678" t="s">
        <v>26469</v>
      </c>
      <c r="C72" s="675" t="s">
        <v>26470</v>
      </c>
      <c r="D72" s="676">
        <v>44.7</v>
      </c>
      <c r="E72" s="679"/>
      <c r="F72" s="668"/>
      <c r="G72" s="668"/>
      <c r="H72" s="668"/>
      <c r="I72" s="668"/>
      <c r="J72" s="668"/>
      <c r="K72" s="668"/>
      <c r="L72" s="668"/>
      <c r="M72" s="668"/>
      <c r="N72" s="668"/>
      <c r="O72" s="668"/>
      <c r="P72" s="668"/>
      <c r="Q72" s="668"/>
      <c r="R72" s="668"/>
      <c r="S72" s="668"/>
      <c r="T72" s="668"/>
      <c r="U72" s="668"/>
      <c r="V72" s="668"/>
      <c r="W72" s="668"/>
      <c r="X72" s="668"/>
      <c r="Y72" s="668"/>
      <c r="Z72" s="668"/>
    </row>
    <row r="73" ht="9.0" customHeight="1">
      <c r="A73" s="673">
        <v>40815.0</v>
      </c>
      <c r="B73" s="674" t="s">
        <v>26482</v>
      </c>
      <c r="C73" s="675" t="s">
        <v>26483</v>
      </c>
      <c r="D73" s="676">
        <v>55.49</v>
      </c>
      <c r="E73" s="677"/>
      <c r="F73" s="668"/>
      <c r="G73" s="668"/>
      <c r="H73" s="668"/>
      <c r="I73" s="668"/>
      <c r="J73" s="668"/>
      <c r="K73" s="668"/>
      <c r="L73" s="668"/>
      <c r="M73" s="668"/>
      <c r="N73" s="668"/>
      <c r="O73" s="668"/>
      <c r="P73" s="668"/>
      <c r="Q73" s="668"/>
      <c r="R73" s="668"/>
      <c r="S73" s="668"/>
      <c r="T73" s="668"/>
      <c r="U73" s="668"/>
      <c r="V73" s="668"/>
      <c r="W73" s="668"/>
      <c r="X73" s="668"/>
      <c r="Y73" s="668"/>
      <c r="Z73" s="668"/>
    </row>
    <row r="74" ht="9.0" customHeight="1">
      <c r="A74" s="673">
        <v>40809.0</v>
      </c>
      <c r="B74" s="674" t="s">
        <v>26492</v>
      </c>
      <c r="C74" s="675" t="s">
        <v>26494</v>
      </c>
      <c r="D74" s="676">
        <v>63.86</v>
      </c>
      <c r="E74" s="677"/>
      <c r="F74" s="668"/>
      <c r="G74" s="668"/>
      <c r="H74" s="668"/>
      <c r="I74" s="668"/>
      <c r="J74" s="668"/>
      <c r="K74" s="668"/>
      <c r="L74" s="668"/>
      <c r="M74" s="668"/>
      <c r="N74" s="668"/>
      <c r="O74" s="668"/>
      <c r="P74" s="668"/>
      <c r="Q74" s="668"/>
      <c r="R74" s="668"/>
      <c r="S74" s="668"/>
      <c r="T74" s="668"/>
      <c r="U74" s="668"/>
      <c r="V74" s="668"/>
      <c r="W74" s="668"/>
      <c r="X74" s="668"/>
      <c r="Y74" s="668"/>
      <c r="Z74" s="668"/>
    </row>
    <row r="75" ht="9.0" customHeight="1">
      <c r="A75" s="673">
        <v>40810.0</v>
      </c>
      <c r="B75" s="674" t="s">
        <v>26505</v>
      </c>
      <c r="C75" s="675" t="s">
        <v>26507</v>
      </c>
      <c r="D75" s="676">
        <v>80.69</v>
      </c>
      <c r="E75" s="677"/>
      <c r="F75" s="668"/>
      <c r="G75" s="668"/>
      <c r="H75" s="668"/>
      <c r="I75" s="668"/>
      <c r="J75" s="668"/>
      <c r="K75" s="668"/>
      <c r="L75" s="668"/>
      <c r="M75" s="668"/>
      <c r="N75" s="668"/>
      <c r="O75" s="668"/>
      <c r="P75" s="668"/>
      <c r="Q75" s="668"/>
      <c r="R75" s="668"/>
      <c r="S75" s="668"/>
      <c r="T75" s="668"/>
      <c r="U75" s="668"/>
      <c r="V75" s="668"/>
      <c r="W75" s="668"/>
      <c r="X75" s="668"/>
      <c r="Y75" s="668"/>
      <c r="Z75" s="668"/>
    </row>
    <row r="76" ht="9.0" customHeight="1">
      <c r="A76" s="673">
        <v>41097.0</v>
      </c>
      <c r="B76" s="674" t="s">
        <v>26515</v>
      </c>
      <c r="C76" s="675" t="s">
        <v>26518</v>
      </c>
      <c r="D76" s="676">
        <v>90.85</v>
      </c>
      <c r="E76" s="674" t="s">
        <v>26519</v>
      </c>
      <c r="F76" s="668"/>
      <c r="G76" s="668"/>
      <c r="H76" s="668"/>
      <c r="I76" s="668"/>
      <c r="J76" s="668"/>
      <c r="K76" s="668"/>
      <c r="L76" s="668"/>
      <c r="M76" s="668"/>
      <c r="N76" s="668"/>
      <c r="O76" s="668"/>
      <c r="P76" s="668"/>
      <c r="Q76" s="668"/>
      <c r="R76" s="668"/>
      <c r="S76" s="668"/>
      <c r="T76" s="668"/>
      <c r="U76" s="668"/>
      <c r="V76" s="668"/>
      <c r="W76" s="668"/>
      <c r="X76" s="668"/>
      <c r="Y76" s="668"/>
      <c r="Z76" s="668"/>
    </row>
    <row r="77" ht="18.0" customHeight="1">
      <c r="A77" s="673">
        <v>41364.0</v>
      </c>
      <c r="B77" s="678" t="s">
        <v>26528</v>
      </c>
      <c r="C77" s="675" t="s">
        <v>26529</v>
      </c>
      <c r="D77" s="676">
        <v>55.06</v>
      </c>
      <c r="E77" s="679"/>
      <c r="F77" s="668"/>
      <c r="G77" s="668"/>
      <c r="H77" s="668"/>
      <c r="I77" s="668"/>
      <c r="J77" s="668"/>
      <c r="K77" s="668"/>
      <c r="L77" s="668"/>
      <c r="M77" s="668"/>
      <c r="N77" s="668"/>
      <c r="O77" s="668"/>
      <c r="P77" s="668"/>
      <c r="Q77" s="668"/>
      <c r="R77" s="668"/>
      <c r="S77" s="668"/>
      <c r="T77" s="668"/>
      <c r="U77" s="668"/>
      <c r="V77" s="668"/>
      <c r="W77" s="668"/>
      <c r="X77" s="668"/>
      <c r="Y77" s="668"/>
      <c r="Z77" s="668"/>
    </row>
    <row r="78" ht="9.0" customHeight="1">
      <c r="A78" s="673">
        <v>40777.0</v>
      </c>
      <c r="B78" s="674" t="s">
        <v>26537</v>
      </c>
      <c r="C78" s="675" t="s">
        <v>26539</v>
      </c>
      <c r="D78" s="676">
        <v>39.1</v>
      </c>
      <c r="E78" s="674" t="s">
        <v>26542</v>
      </c>
      <c r="F78" s="668"/>
      <c r="G78" s="668"/>
      <c r="H78" s="668"/>
      <c r="I78" s="668"/>
      <c r="J78" s="668"/>
      <c r="K78" s="668"/>
      <c r="L78" s="668"/>
      <c r="M78" s="668"/>
      <c r="N78" s="668"/>
      <c r="O78" s="668"/>
      <c r="P78" s="668"/>
      <c r="Q78" s="668"/>
      <c r="R78" s="668"/>
      <c r="S78" s="668"/>
      <c r="T78" s="668"/>
      <c r="U78" s="668"/>
      <c r="V78" s="668"/>
      <c r="W78" s="668"/>
      <c r="X78" s="668"/>
      <c r="Y78" s="668"/>
      <c r="Z78" s="668"/>
    </row>
    <row r="79" ht="9.0" customHeight="1">
      <c r="A79" s="673">
        <v>40779.0</v>
      </c>
      <c r="B79" s="674" t="s">
        <v>26547</v>
      </c>
      <c r="C79" s="675" t="s">
        <v>26550</v>
      </c>
      <c r="D79" s="676">
        <v>44.9</v>
      </c>
      <c r="E79" s="674" t="s">
        <v>26551</v>
      </c>
      <c r="F79" s="668"/>
      <c r="G79" s="668"/>
      <c r="H79" s="668"/>
      <c r="I79" s="668"/>
      <c r="J79" s="668"/>
      <c r="K79" s="668"/>
      <c r="L79" s="668"/>
      <c r="M79" s="668"/>
      <c r="N79" s="668"/>
      <c r="O79" s="668"/>
      <c r="P79" s="668"/>
      <c r="Q79" s="668"/>
      <c r="R79" s="668"/>
      <c r="S79" s="668"/>
      <c r="T79" s="668"/>
      <c r="U79" s="668"/>
      <c r="V79" s="668"/>
      <c r="W79" s="668"/>
      <c r="X79" s="668"/>
      <c r="Y79" s="668"/>
      <c r="Z79" s="668"/>
    </row>
    <row r="80" ht="9.0" customHeight="1">
      <c r="A80" s="673">
        <v>40781.0</v>
      </c>
      <c r="B80" s="674" t="s">
        <v>26560</v>
      </c>
      <c r="C80" s="675" t="s">
        <v>26562</v>
      </c>
      <c r="D80" s="676">
        <v>63.86</v>
      </c>
      <c r="E80" s="674" t="s">
        <v>26565</v>
      </c>
      <c r="F80" s="668"/>
      <c r="G80" s="668"/>
      <c r="H80" s="668"/>
      <c r="I80" s="668"/>
      <c r="J80" s="668"/>
      <c r="K80" s="668"/>
      <c r="L80" s="668"/>
      <c r="M80" s="668"/>
      <c r="N80" s="668"/>
      <c r="O80" s="668"/>
      <c r="P80" s="668"/>
      <c r="Q80" s="668"/>
      <c r="R80" s="668"/>
      <c r="S80" s="668"/>
      <c r="T80" s="668"/>
      <c r="U80" s="668"/>
      <c r="V80" s="668"/>
      <c r="W80" s="668"/>
      <c r="X80" s="668"/>
      <c r="Y80" s="668"/>
      <c r="Z80" s="668"/>
    </row>
    <row r="81" ht="9.0" customHeight="1">
      <c r="A81" s="673">
        <v>40783.0</v>
      </c>
      <c r="B81" s="674" t="s">
        <v>26570</v>
      </c>
      <c r="C81" s="675" t="s">
        <v>26573</v>
      </c>
      <c r="D81" s="676">
        <v>80.69</v>
      </c>
      <c r="E81" s="674" t="s">
        <v>26574</v>
      </c>
      <c r="F81" s="668"/>
      <c r="G81" s="668"/>
      <c r="H81" s="668"/>
      <c r="I81" s="668"/>
      <c r="J81" s="668"/>
      <c r="K81" s="668"/>
      <c r="L81" s="668"/>
      <c r="M81" s="668"/>
      <c r="N81" s="668"/>
      <c r="O81" s="668"/>
      <c r="P81" s="668"/>
      <c r="Q81" s="668"/>
      <c r="R81" s="668"/>
      <c r="S81" s="668"/>
      <c r="T81" s="668"/>
      <c r="U81" s="668"/>
      <c r="V81" s="668"/>
      <c r="W81" s="668"/>
      <c r="X81" s="668"/>
      <c r="Y81" s="668"/>
      <c r="Z81" s="668"/>
    </row>
    <row r="82" ht="9.0" customHeight="1">
      <c r="A82" s="673">
        <v>41366.0</v>
      </c>
      <c r="B82" s="674" t="s">
        <v>26580</v>
      </c>
      <c r="C82" s="675" t="s">
        <v>26581</v>
      </c>
      <c r="D82" s="676">
        <v>90.85</v>
      </c>
      <c r="E82" s="677"/>
      <c r="F82" s="668"/>
      <c r="G82" s="668"/>
      <c r="H82" s="668"/>
      <c r="I82" s="668"/>
      <c r="J82" s="668"/>
      <c r="K82" s="668"/>
      <c r="L82" s="668"/>
      <c r="M82" s="668"/>
      <c r="N82" s="668"/>
      <c r="O82" s="668"/>
      <c r="P82" s="668"/>
      <c r="Q82" s="668"/>
      <c r="R82" s="668"/>
      <c r="S82" s="668"/>
      <c r="T82" s="668"/>
      <c r="U82" s="668"/>
      <c r="V82" s="668"/>
      <c r="W82" s="668"/>
      <c r="X82" s="668"/>
      <c r="Y82" s="668"/>
      <c r="Z82" s="668"/>
    </row>
    <row r="83" ht="18.0" customHeight="1">
      <c r="A83" s="673">
        <v>40834.0</v>
      </c>
      <c r="B83" s="678" t="s">
        <v>26586</v>
      </c>
      <c r="C83" s="675" t="s">
        <v>26587</v>
      </c>
      <c r="D83" s="676">
        <v>1.84</v>
      </c>
      <c r="E83" s="674" t="s">
        <v>26588</v>
      </c>
      <c r="F83" s="668"/>
      <c r="G83" s="668"/>
      <c r="H83" s="668"/>
      <c r="I83" s="668"/>
      <c r="J83" s="668"/>
      <c r="K83" s="668"/>
      <c r="L83" s="668"/>
      <c r="M83" s="668"/>
      <c r="N83" s="668"/>
      <c r="O83" s="668"/>
      <c r="P83" s="668"/>
      <c r="Q83" s="668"/>
      <c r="R83" s="668"/>
      <c r="S83" s="668"/>
      <c r="T83" s="668"/>
      <c r="U83" s="668"/>
      <c r="V83" s="668"/>
      <c r="W83" s="668"/>
      <c r="X83" s="668"/>
      <c r="Y83" s="668"/>
      <c r="Z83" s="668"/>
    </row>
    <row r="84" ht="9.0" customHeight="1">
      <c r="A84" s="673">
        <v>40835.0</v>
      </c>
      <c r="B84" s="674" t="s">
        <v>26593</v>
      </c>
      <c r="C84" s="675" t="s">
        <v>26594</v>
      </c>
      <c r="D84" s="676">
        <v>3.13</v>
      </c>
      <c r="E84" s="674" t="s">
        <v>26595</v>
      </c>
      <c r="F84" s="668"/>
      <c r="G84" s="668"/>
      <c r="H84" s="668"/>
      <c r="I84" s="668"/>
      <c r="J84" s="668"/>
      <c r="K84" s="668"/>
      <c r="L84" s="668"/>
      <c r="M84" s="668"/>
      <c r="N84" s="668"/>
      <c r="O84" s="668"/>
      <c r="P84" s="668"/>
      <c r="Q84" s="668"/>
      <c r="R84" s="668"/>
      <c r="S84" s="668"/>
      <c r="T84" s="668"/>
      <c r="U84" s="668"/>
      <c r="V84" s="668"/>
      <c r="W84" s="668"/>
      <c r="X84" s="668"/>
      <c r="Y84" s="668"/>
      <c r="Z84" s="668"/>
    </row>
    <row r="85" ht="18.0" customHeight="1">
      <c r="A85" s="673">
        <v>40841.0</v>
      </c>
      <c r="B85" s="678" t="s">
        <v>26600</v>
      </c>
      <c r="C85" s="675" t="s">
        <v>26603</v>
      </c>
      <c r="D85" s="676">
        <v>101.05</v>
      </c>
      <c r="E85" s="674" t="s">
        <v>26604</v>
      </c>
      <c r="F85" s="668"/>
      <c r="G85" s="668"/>
      <c r="H85" s="668"/>
      <c r="I85" s="668"/>
      <c r="J85" s="668"/>
      <c r="K85" s="668"/>
      <c r="L85" s="668"/>
      <c r="M85" s="668"/>
      <c r="N85" s="668"/>
      <c r="O85" s="668"/>
      <c r="P85" s="668"/>
      <c r="Q85" s="668"/>
      <c r="R85" s="668"/>
      <c r="S85" s="668"/>
      <c r="T85" s="668"/>
      <c r="U85" s="668"/>
      <c r="V85" s="668"/>
      <c r="W85" s="668"/>
      <c r="X85" s="668"/>
      <c r="Y85" s="668"/>
      <c r="Z85" s="668"/>
    </row>
    <row r="86" ht="18.0" customHeight="1">
      <c r="A86" s="673">
        <v>40842.0</v>
      </c>
      <c r="B86" s="678" t="s">
        <v>26611</v>
      </c>
      <c r="C86" s="675" t="s">
        <v>26613</v>
      </c>
      <c r="D86" s="676">
        <v>281.76</v>
      </c>
      <c r="E86" s="674" t="s">
        <v>26614</v>
      </c>
      <c r="F86" s="668"/>
      <c r="G86" s="668"/>
      <c r="H86" s="668"/>
      <c r="I86" s="668"/>
      <c r="J86" s="668"/>
      <c r="K86" s="668"/>
      <c r="L86" s="668"/>
      <c r="M86" s="668"/>
      <c r="N86" s="668"/>
      <c r="O86" s="668"/>
      <c r="P86" s="668"/>
      <c r="Q86" s="668"/>
      <c r="R86" s="668"/>
      <c r="S86" s="668"/>
      <c r="T86" s="668"/>
      <c r="U86" s="668"/>
      <c r="V86" s="668"/>
      <c r="W86" s="668"/>
      <c r="X86" s="668"/>
      <c r="Y86" s="668"/>
      <c r="Z86" s="668"/>
    </row>
    <row r="87" ht="9.0" customHeight="1">
      <c r="A87" s="673">
        <v>40843.0</v>
      </c>
      <c r="B87" s="674" t="s">
        <v>26620</v>
      </c>
      <c r="C87" s="675" t="s">
        <v>26623</v>
      </c>
      <c r="D87" s="676">
        <v>106.29</v>
      </c>
      <c r="E87" s="674" t="s">
        <v>26625</v>
      </c>
      <c r="F87" s="668"/>
      <c r="G87" s="668"/>
      <c r="H87" s="668"/>
      <c r="I87" s="668"/>
      <c r="J87" s="668"/>
      <c r="K87" s="668"/>
      <c r="L87" s="668"/>
      <c r="M87" s="668"/>
      <c r="N87" s="668"/>
      <c r="O87" s="668"/>
      <c r="P87" s="668"/>
      <c r="Q87" s="668"/>
      <c r="R87" s="668"/>
      <c r="S87" s="668"/>
      <c r="T87" s="668"/>
      <c r="U87" s="668"/>
      <c r="V87" s="668"/>
      <c r="W87" s="668"/>
      <c r="X87" s="668"/>
      <c r="Y87" s="668"/>
      <c r="Z87" s="668"/>
    </row>
    <row r="88" ht="18.0" customHeight="1">
      <c r="A88" s="673">
        <v>40844.0</v>
      </c>
      <c r="B88" s="678" t="s">
        <v>26633</v>
      </c>
      <c r="C88" s="675" t="s">
        <v>26634</v>
      </c>
      <c r="D88" s="676">
        <v>288.67</v>
      </c>
      <c r="E88" s="674" t="s">
        <v>26637</v>
      </c>
      <c r="F88" s="668"/>
      <c r="G88" s="668"/>
      <c r="H88" s="668"/>
      <c r="I88" s="668"/>
      <c r="J88" s="668"/>
      <c r="K88" s="668"/>
      <c r="L88" s="668"/>
      <c r="M88" s="668"/>
      <c r="N88" s="668"/>
      <c r="O88" s="668"/>
      <c r="P88" s="668"/>
      <c r="Q88" s="668"/>
      <c r="R88" s="668"/>
      <c r="S88" s="668"/>
      <c r="T88" s="668"/>
      <c r="U88" s="668"/>
      <c r="V88" s="668"/>
      <c r="W88" s="668"/>
      <c r="X88" s="668"/>
      <c r="Y88" s="668"/>
      <c r="Z88" s="668"/>
    </row>
    <row r="89" ht="18.0" customHeight="1">
      <c r="A89" s="673">
        <v>41112.0</v>
      </c>
      <c r="B89" s="678" t="s">
        <v>26644</v>
      </c>
      <c r="C89" s="675" t="s">
        <v>26646</v>
      </c>
      <c r="D89" s="676">
        <v>100.35</v>
      </c>
      <c r="E89" s="674" t="s">
        <v>26648</v>
      </c>
      <c r="F89" s="668"/>
      <c r="G89" s="668"/>
      <c r="H89" s="668"/>
      <c r="I89" s="668"/>
      <c r="J89" s="668"/>
      <c r="K89" s="668"/>
      <c r="L89" s="668"/>
      <c r="M89" s="668"/>
      <c r="N89" s="668"/>
      <c r="O89" s="668"/>
      <c r="P89" s="668"/>
      <c r="Q89" s="668"/>
      <c r="R89" s="668"/>
      <c r="S89" s="668"/>
      <c r="T89" s="668"/>
      <c r="U89" s="668"/>
      <c r="V89" s="668"/>
      <c r="W89" s="668"/>
      <c r="X89" s="668"/>
      <c r="Y89" s="668"/>
      <c r="Z89" s="668"/>
    </row>
    <row r="90" ht="18.0" customHeight="1">
      <c r="A90" s="673">
        <v>43342.0</v>
      </c>
      <c r="B90" s="678" t="s">
        <v>26655</v>
      </c>
      <c r="C90" s="675" t="s">
        <v>26658</v>
      </c>
      <c r="D90" s="676">
        <v>112.66</v>
      </c>
      <c r="E90" s="674" t="s">
        <v>26662</v>
      </c>
      <c r="F90" s="668"/>
      <c r="G90" s="668"/>
      <c r="H90" s="668"/>
      <c r="I90" s="668"/>
      <c r="J90" s="668"/>
      <c r="K90" s="668"/>
      <c r="L90" s="668"/>
      <c r="M90" s="668"/>
      <c r="N90" s="668"/>
      <c r="O90" s="668"/>
      <c r="P90" s="668"/>
      <c r="Q90" s="668"/>
      <c r="R90" s="668"/>
      <c r="S90" s="668"/>
      <c r="T90" s="668"/>
      <c r="U90" s="668"/>
      <c r="V90" s="668"/>
      <c r="W90" s="668"/>
      <c r="X90" s="668"/>
      <c r="Y90" s="668"/>
      <c r="Z90" s="668"/>
    </row>
    <row r="91" ht="18.0" customHeight="1">
      <c r="A91" s="673">
        <v>40878.0</v>
      </c>
      <c r="B91" s="678" t="s">
        <v>26671</v>
      </c>
      <c r="C91" s="675" t="s">
        <v>26672</v>
      </c>
      <c r="D91" s="676">
        <v>106.5</v>
      </c>
      <c r="E91" s="674" t="s">
        <v>26675</v>
      </c>
      <c r="F91" s="668"/>
      <c r="G91" s="668"/>
      <c r="H91" s="668"/>
      <c r="I91" s="668"/>
      <c r="J91" s="668"/>
      <c r="K91" s="668"/>
      <c r="L91" s="668"/>
      <c r="M91" s="668"/>
      <c r="N91" s="668"/>
      <c r="O91" s="668"/>
      <c r="P91" s="668"/>
      <c r="Q91" s="668"/>
      <c r="R91" s="668"/>
      <c r="S91" s="668"/>
      <c r="T91" s="668"/>
      <c r="U91" s="668"/>
      <c r="V91" s="668"/>
      <c r="W91" s="668"/>
      <c r="X91" s="668"/>
      <c r="Y91" s="668"/>
      <c r="Z91" s="668"/>
    </row>
    <row r="92" ht="9.0" customHeight="1">
      <c r="A92" s="673">
        <v>40845.0</v>
      </c>
      <c r="B92" s="674" t="s">
        <v>26682</v>
      </c>
      <c r="C92" s="675" t="s">
        <v>26685</v>
      </c>
      <c r="D92" s="676">
        <v>83.93</v>
      </c>
      <c r="E92" s="674" t="s">
        <v>26686</v>
      </c>
      <c r="F92" s="668"/>
      <c r="G92" s="668"/>
      <c r="H92" s="668"/>
      <c r="I92" s="668"/>
      <c r="J92" s="668"/>
      <c r="K92" s="668"/>
      <c r="L92" s="668"/>
      <c r="M92" s="668"/>
      <c r="N92" s="668"/>
      <c r="O92" s="668"/>
      <c r="P92" s="668"/>
      <c r="Q92" s="668"/>
      <c r="R92" s="668"/>
      <c r="S92" s="668"/>
      <c r="T92" s="668"/>
      <c r="U92" s="668"/>
      <c r="V92" s="668"/>
      <c r="W92" s="668"/>
      <c r="X92" s="668"/>
      <c r="Y92" s="668"/>
      <c r="Z92" s="668"/>
    </row>
    <row r="93" ht="9.0" customHeight="1">
      <c r="A93" s="673">
        <v>40846.0</v>
      </c>
      <c r="B93" s="674" t="s">
        <v>26693</v>
      </c>
      <c r="C93" s="675" t="s">
        <v>26696</v>
      </c>
      <c r="D93" s="676">
        <v>266.31</v>
      </c>
      <c r="E93" s="674" t="s">
        <v>26699</v>
      </c>
      <c r="F93" s="668"/>
      <c r="G93" s="668"/>
      <c r="H93" s="668"/>
      <c r="I93" s="668"/>
      <c r="J93" s="668"/>
      <c r="K93" s="668"/>
      <c r="L93" s="668"/>
      <c r="M93" s="668"/>
      <c r="N93" s="668"/>
      <c r="O93" s="668"/>
      <c r="P93" s="668"/>
      <c r="Q93" s="668"/>
      <c r="R93" s="668"/>
      <c r="S93" s="668"/>
      <c r="T93" s="668"/>
      <c r="U93" s="668"/>
      <c r="V93" s="668"/>
      <c r="W93" s="668"/>
      <c r="X93" s="668"/>
      <c r="Y93" s="668"/>
      <c r="Z93" s="668"/>
    </row>
    <row r="94" ht="18.0" customHeight="1">
      <c r="A94" s="673">
        <v>40879.0</v>
      </c>
      <c r="B94" s="678" t="s">
        <v>26704</v>
      </c>
      <c r="C94" s="675" t="s">
        <v>26705</v>
      </c>
      <c r="D94" s="676">
        <v>84.14</v>
      </c>
      <c r="E94" s="679"/>
      <c r="F94" s="668"/>
      <c r="G94" s="668"/>
      <c r="H94" s="668"/>
      <c r="I94" s="668"/>
      <c r="J94" s="668"/>
      <c r="K94" s="668"/>
      <c r="L94" s="668"/>
      <c r="M94" s="668"/>
      <c r="N94" s="668"/>
      <c r="O94" s="668"/>
      <c r="P94" s="668"/>
      <c r="Q94" s="668"/>
      <c r="R94" s="668"/>
      <c r="S94" s="668"/>
      <c r="T94" s="668"/>
      <c r="U94" s="668"/>
      <c r="V94" s="668"/>
      <c r="W94" s="668"/>
      <c r="X94" s="668"/>
      <c r="Y94" s="668"/>
      <c r="Z94" s="668"/>
    </row>
    <row r="95" ht="9.0" customHeight="1">
      <c r="A95" s="673">
        <v>40877.0</v>
      </c>
      <c r="B95" s="674" t="s">
        <v>26713</v>
      </c>
      <c r="C95" s="675" t="s">
        <v>26714</v>
      </c>
      <c r="D95" s="676">
        <v>112.95</v>
      </c>
      <c r="E95" s="674" t="s">
        <v>26717</v>
      </c>
      <c r="F95" s="668"/>
      <c r="G95" s="668"/>
      <c r="H95" s="668"/>
      <c r="I95" s="668"/>
      <c r="J95" s="668"/>
      <c r="K95" s="668"/>
      <c r="L95" s="668"/>
      <c r="M95" s="668"/>
      <c r="N95" s="668"/>
      <c r="O95" s="668"/>
      <c r="P95" s="668"/>
      <c r="Q95" s="668"/>
      <c r="R95" s="668"/>
      <c r="S95" s="668"/>
      <c r="T95" s="668"/>
      <c r="U95" s="668"/>
      <c r="V95" s="668"/>
      <c r="W95" s="668"/>
      <c r="X95" s="668"/>
      <c r="Y95" s="668"/>
      <c r="Z95" s="668"/>
    </row>
    <row r="96" ht="18.0" customHeight="1">
      <c r="A96" s="673">
        <v>43341.0</v>
      </c>
      <c r="B96" s="678" t="s">
        <v>26724</v>
      </c>
      <c r="C96" s="675" t="s">
        <v>26726</v>
      </c>
      <c r="D96" s="676">
        <v>115.77</v>
      </c>
      <c r="E96" s="674" t="s">
        <v>26729</v>
      </c>
      <c r="F96" s="668"/>
      <c r="G96" s="668"/>
      <c r="H96" s="668"/>
      <c r="I96" s="668"/>
      <c r="J96" s="668"/>
      <c r="K96" s="668"/>
      <c r="L96" s="668"/>
      <c r="M96" s="668"/>
      <c r="N96" s="668"/>
      <c r="O96" s="668"/>
      <c r="P96" s="668"/>
      <c r="Q96" s="668"/>
      <c r="R96" s="668"/>
      <c r="S96" s="668"/>
      <c r="T96" s="668"/>
      <c r="U96" s="668"/>
      <c r="V96" s="668"/>
      <c r="W96" s="668"/>
      <c r="X96" s="668"/>
      <c r="Y96" s="668"/>
      <c r="Z96" s="668"/>
    </row>
    <row r="97" ht="9.0" customHeight="1">
      <c r="A97" s="673">
        <v>40867.0</v>
      </c>
      <c r="B97" s="674" t="s">
        <v>26736</v>
      </c>
      <c r="C97" s="675" t="s">
        <v>26737</v>
      </c>
      <c r="D97" s="676">
        <v>2.68</v>
      </c>
      <c r="E97" s="677"/>
      <c r="F97" s="668"/>
      <c r="G97" s="668"/>
      <c r="H97" s="668"/>
      <c r="I97" s="668"/>
      <c r="J97" s="668"/>
      <c r="K97" s="668"/>
      <c r="L97" s="668"/>
      <c r="M97" s="668"/>
      <c r="N97" s="668"/>
      <c r="O97" s="668"/>
      <c r="P97" s="668"/>
      <c r="Q97" s="668"/>
      <c r="R97" s="668"/>
      <c r="S97" s="668"/>
      <c r="T97" s="668"/>
      <c r="U97" s="668"/>
      <c r="V97" s="668"/>
      <c r="W97" s="668"/>
      <c r="X97" s="668"/>
      <c r="Y97" s="668"/>
      <c r="Z97" s="668"/>
    </row>
    <row r="98" ht="9.0" customHeight="1">
      <c r="A98" s="673">
        <v>101196.0</v>
      </c>
      <c r="B98" s="674" t="s">
        <v>26744</v>
      </c>
      <c r="C98" s="675" t="s">
        <v>26745</v>
      </c>
      <c r="D98" s="680">
        <v>2197.61</v>
      </c>
      <c r="E98" s="677"/>
      <c r="F98" s="668"/>
      <c r="G98" s="668"/>
      <c r="H98" s="668"/>
      <c r="I98" s="668"/>
      <c r="J98" s="668"/>
      <c r="K98" s="668"/>
      <c r="L98" s="668"/>
      <c r="M98" s="668"/>
      <c r="N98" s="668"/>
      <c r="O98" s="668"/>
      <c r="P98" s="668"/>
      <c r="Q98" s="668"/>
      <c r="R98" s="668"/>
      <c r="S98" s="668"/>
      <c r="T98" s="668"/>
      <c r="U98" s="668"/>
      <c r="V98" s="668"/>
      <c r="W98" s="668"/>
      <c r="X98" s="668"/>
      <c r="Y98" s="668"/>
      <c r="Z98" s="668"/>
    </row>
    <row r="99" ht="9.0" customHeight="1">
      <c r="A99" s="673">
        <v>40763.0</v>
      </c>
      <c r="B99" s="674" t="s">
        <v>26762</v>
      </c>
      <c r="C99" s="675" t="s">
        <v>26764</v>
      </c>
      <c r="D99" s="676">
        <v>0.82</v>
      </c>
      <c r="E99" s="677"/>
      <c r="F99" s="668"/>
      <c r="G99" s="668"/>
      <c r="H99" s="668"/>
      <c r="I99" s="668"/>
      <c r="J99" s="668"/>
      <c r="K99" s="668"/>
      <c r="L99" s="668"/>
      <c r="M99" s="668"/>
      <c r="N99" s="668"/>
      <c r="O99" s="668"/>
      <c r="P99" s="668"/>
      <c r="Q99" s="668"/>
      <c r="R99" s="668"/>
      <c r="S99" s="668"/>
      <c r="T99" s="668"/>
      <c r="U99" s="668"/>
      <c r="V99" s="668"/>
      <c r="W99" s="668"/>
      <c r="X99" s="668"/>
      <c r="Y99" s="668"/>
      <c r="Z99" s="668"/>
    </row>
    <row r="100" ht="9.0" customHeight="1">
      <c r="A100" s="673">
        <v>40765.0</v>
      </c>
      <c r="B100" s="674" t="s">
        <v>26773</v>
      </c>
      <c r="C100" s="675" t="s">
        <v>26775</v>
      </c>
      <c r="D100" s="676">
        <v>5.83</v>
      </c>
      <c r="E100" s="677"/>
      <c r="F100" s="668"/>
      <c r="G100" s="668"/>
      <c r="H100" s="668"/>
      <c r="I100" s="668"/>
      <c r="J100" s="668"/>
      <c r="K100" s="668"/>
      <c r="L100" s="668"/>
      <c r="M100" s="668"/>
      <c r="N100" s="668"/>
      <c r="O100" s="668"/>
      <c r="P100" s="668"/>
      <c r="Q100" s="668"/>
      <c r="R100" s="668"/>
      <c r="S100" s="668"/>
      <c r="T100" s="668"/>
      <c r="U100" s="668"/>
      <c r="V100" s="668"/>
      <c r="W100" s="668"/>
      <c r="X100" s="668"/>
      <c r="Y100" s="668"/>
      <c r="Z100" s="668"/>
    </row>
    <row r="101" ht="9.0" customHeight="1">
      <c r="A101" s="673">
        <v>40757.0</v>
      </c>
      <c r="B101" s="674" t="s">
        <v>26783</v>
      </c>
      <c r="C101" s="675" t="s">
        <v>26786</v>
      </c>
      <c r="D101" s="676">
        <v>18.0</v>
      </c>
      <c r="E101" s="677"/>
      <c r="F101" s="668"/>
      <c r="G101" s="668"/>
      <c r="H101" s="668"/>
      <c r="I101" s="668"/>
      <c r="J101" s="668"/>
      <c r="K101" s="668"/>
      <c r="L101" s="668"/>
      <c r="M101" s="668"/>
      <c r="N101" s="668"/>
      <c r="O101" s="668"/>
      <c r="P101" s="668"/>
      <c r="Q101" s="668"/>
      <c r="R101" s="668"/>
      <c r="S101" s="668"/>
      <c r="T101" s="668"/>
      <c r="U101" s="668"/>
      <c r="V101" s="668"/>
      <c r="W101" s="668"/>
      <c r="X101" s="668"/>
      <c r="Y101" s="668"/>
      <c r="Z101" s="668"/>
    </row>
    <row r="102" ht="9.0" customHeight="1">
      <c r="A102" s="673">
        <v>40758.0</v>
      </c>
      <c r="B102" s="674" t="s">
        <v>26795</v>
      </c>
      <c r="C102" s="675" t="s">
        <v>26796</v>
      </c>
      <c r="D102" s="676">
        <v>19.39</v>
      </c>
      <c r="E102" s="677"/>
      <c r="F102" s="668"/>
      <c r="G102" s="668"/>
      <c r="H102" s="668"/>
      <c r="I102" s="668"/>
      <c r="J102" s="668"/>
      <c r="K102" s="668"/>
      <c r="L102" s="668"/>
      <c r="M102" s="668"/>
      <c r="N102" s="668"/>
      <c r="O102" s="668"/>
      <c r="P102" s="668"/>
      <c r="Q102" s="668"/>
      <c r="R102" s="668"/>
      <c r="S102" s="668"/>
      <c r="T102" s="668"/>
      <c r="U102" s="668"/>
      <c r="V102" s="668"/>
      <c r="W102" s="668"/>
      <c r="X102" s="668"/>
      <c r="Y102" s="668"/>
      <c r="Z102" s="668"/>
    </row>
    <row r="103" ht="9.0" customHeight="1">
      <c r="A103" s="669" t="s">
        <v>26804</v>
      </c>
      <c r="G103" s="668"/>
      <c r="H103" s="668"/>
      <c r="I103" s="668"/>
      <c r="J103" s="668"/>
      <c r="K103" s="668"/>
      <c r="L103" s="668"/>
      <c r="M103" s="668"/>
      <c r="N103" s="668"/>
      <c r="O103" s="668"/>
      <c r="P103" s="668"/>
      <c r="Q103" s="668"/>
      <c r="R103" s="668"/>
      <c r="S103" s="668"/>
      <c r="T103" s="668"/>
      <c r="U103" s="668"/>
      <c r="V103" s="668"/>
      <c r="W103" s="668"/>
      <c r="X103" s="668"/>
      <c r="Y103" s="668"/>
      <c r="Z103" s="668"/>
    </row>
    <row r="104" ht="9.0" customHeight="1">
      <c r="A104" s="670" t="s">
        <v>26812</v>
      </c>
      <c r="B104" s="671" t="s">
        <v>26814</v>
      </c>
      <c r="C104" s="670" t="s">
        <v>26816</v>
      </c>
      <c r="D104" s="672" t="s">
        <v>26819</v>
      </c>
      <c r="E104" s="671" t="s">
        <v>26820</v>
      </c>
      <c r="F104" s="668"/>
      <c r="G104" s="668"/>
      <c r="H104" s="668"/>
      <c r="I104" s="668"/>
      <c r="J104" s="668"/>
      <c r="K104" s="668"/>
      <c r="L104" s="668"/>
      <c r="M104" s="668"/>
      <c r="N104" s="668"/>
      <c r="O104" s="668"/>
      <c r="P104" s="668"/>
      <c r="Q104" s="668"/>
      <c r="R104" s="668"/>
      <c r="S104" s="668"/>
      <c r="T104" s="668"/>
      <c r="U104" s="668"/>
      <c r="V104" s="668"/>
      <c r="W104" s="668"/>
      <c r="X104" s="668"/>
      <c r="Y104" s="668"/>
      <c r="Z104" s="668"/>
    </row>
    <row r="105" ht="18.0" customHeight="1">
      <c r="A105" s="673">
        <v>40761.0</v>
      </c>
      <c r="B105" s="678" t="s">
        <v>26827</v>
      </c>
      <c r="C105" s="675" t="s">
        <v>26828</v>
      </c>
      <c r="D105" s="676">
        <v>45.21</v>
      </c>
      <c r="E105" s="679"/>
      <c r="F105" s="668"/>
      <c r="G105" s="668"/>
      <c r="H105" s="668"/>
      <c r="I105" s="668"/>
      <c r="J105" s="668"/>
      <c r="K105" s="668"/>
      <c r="L105" s="668"/>
      <c r="M105" s="668"/>
      <c r="N105" s="668"/>
      <c r="O105" s="668"/>
      <c r="P105" s="668"/>
      <c r="Q105" s="668"/>
      <c r="R105" s="668"/>
      <c r="S105" s="668"/>
      <c r="T105" s="668"/>
      <c r="U105" s="668"/>
      <c r="V105" s="668"/>
      <c r="W105" s="668"/>
      <c r="X105" s="668"/>
      <c r="Y105" s="668"/>
      <c r="Z105" s="668"/>
    </row>
    <row r="106" ht="9.0" customHeight="1">
      <c r="A106" s="673">
        <v>40759.0</v>
      </c>
      <c r="B106" s="674" t="s">
        <v>26833</v>
      </c>
      <c r="C106" s="675" t="s">
        <v>26837</v>
      </c>
      <c r="D106" s="676">
        <v>19.79</v>
      </c>
      <c r="E106" s="677"/>
      <c r="F106" s="668"/>
      <c r="G106" s="668"/>
      <c r="H106" s="668"/>
      <c r="I106" s="668"/>
      <c r="J106" s="668"/>
      <c r="K106" s="668"/>
      <c r="L106" s="668"/>
      <c r="M106" s="668"/>
      <c r="N106" s="668"/>
      <c r="O106" s="668"/>
      <c r="P106" s="668"/>
      <c r="Q106" s="668"/>
      <c r="R106" s="668"/>
      <c r="S106" s="668"/>
      <c r="T106" s="668"/>
      <c r="U106" s="668"/>
      <c r="V106" s="668"/>
      <c r="W106" s="668"/>
      <c r="X106" s="668"/>
      <c r="Y106" s="668"/>
      <c r="Z106" s="668"/>
    </row>
    <row r="107" ht="9.0" customHeight="1">
      <c r="A107" s="673">
        <v>40760.0</v>
      </c>
      <c r="B107" s="674" t="s">
        <v>26844</v>
      </c>
      <c r="C107" s="675" t="s">
        <v>26847</v>
      </c>
      <c r="D107" s="676">
        <v>20.37</v>
      </c>
      <c r="E107" s="677"/>
      <c r="F107" s="668"/>
      <c r="G107" s="668"/>
      <c r="H107" s="668"/>
      <c r="I107" s="668"/>
      <c r="J107" s="668"/>
      <c r="K107" s="668"/>
      <c r="L107" s="668"/>
      <c r="M107" s="668"/>
      <c r="N107" s="668"/>
      <c r="O107" s="668"/>
      <c r="P107" s="668"/>
      <c r="Q107" s="668"/>
      <c r="R107" s="668"/>
      <c r="S107" s="668"/>
      <c r="T107" s="668"/>
      <c r="U107" s="668"/>
      <c r="V107" s="668"/>
      <c r="W107" s="668"/>
      <c r="X107" s="668"/>
      <c r="Y107" s="668"/>
      <c r="Z107" s="668"/>
    </row>
    <row r="108" ht="9.0" customHeight="1">
      <c r="A108" s="673">
        <v>41069.0</v>
      </c>
      <c r="B108" s="674" t="s">
        <v>26854</v>
      </c>
      <c r="C108" s="675" t="s">
        <v>26857</v>
      </c>
      <c r="D108" s="676">
        <v>9.29</v>
      </c>
      <c r="E108" s="677"/>
      <c r="F108" s="668"/>
      <c r="G108" s="668"/>
      <c r="H108" s="668"/>
      <c r="I108" s="668"/>
      <c r="J108" s="668"/>
      <c r="K108" s="668"/>
      <c r="L108" s="668"/>
      <c r="M108" s="668"/>
      <c r="N108" s="668"/>
      <c r="O108" s="668"/>
      <c r="P108" s="668"/>
      <c r="Q108" s="668"/>
      <c r="R108" s="668"/>
      <c r="S108" s="668"/>
      <c r="T108" s="668"/>
      <c r="U108" s="668"/>
      <c r="V108" s="668"/>
      <c r="W108" s="668"/>
      <c r="X108" s="668"/>
      <c r="Y108" s="668"/>
      <c r="Z108" s="668"/>
    </row>
    <row r="109" ht="9.0" customHeight="1">
      <c r="A109" s="673">
        <v>40985.0</v>
      </c>
      <c r="B109" s="674" t="s">
        <v>26867</v>
      </c>
      <c r="C109" s="675" t="s">
        <v>26868</v>
      </c>
      <c r="D109" s="676">
        <v>8.05</v>
      </c>
      <c r="E109" s="677"/>
      <c r="F109" s="668"/>
      <c r="G109" s="668"/>
      <c r="H109" s="668"/>
      <c r="I109" s="668"/>
      <c r="J109" s="668"/>
      <c r="K109" s="668"/>
      <c r="L109" s="668"/>
      <c r="M109" s="668"/>
      <c r="N109" s="668"/>
      <c r="O109" s="668"/>
      <c r="P109" s="668"/>
      <c r="Q109" s="668"/>
      <c r="R109" s="668"/>
      <c r="S109" s="668"/>
      <c r="T109" s="668"/>
      <c r="U109" s="668"/>
      <c r="V109" s="668"/>
      <c r="W109" s="668"/>
      <c r="X109" s="668"/>
      <c r="Y109" s="668"/>
      <c r="Z109" s="668"/>
    </row>
    <row r="110" ht="9.0" customHeight="1">
      <c r="A110" s="673">
        <v>40868.0</v>
      </c>
      <c r="B110" s="674" t="s">
        <v>26878</v>
      </c>
      <c r="C110" s="675" t="s">
        <v>26879</v>
      </c>
      <c r="D110" s="676">
        <v>12.58</v>
      </c>
      <c r="E110" s="677"/>
      <c r="F110" s="668"/>
      <c r="G110" s="668"/>
      <c r="H110" s="668"/>
      <c r="I110" s="668"/>
      <c r="J110" s="668"/>
      <c r="K110" s="668"/>
      <c r="L110" s="668"/>
      <c r="M110" s="668"/>
      <c r="N110" s="668"/>
      <c r="O110" s="668"/>
      <c r="P110" s="668"/>
      <c r="Q110" s="668"/>
      <c r="R110" s="668"/>
      <c r="S110" s="668"/>
      <c r="T110" s="668"/>
      <c r="U110" s="668"/>
      <c r="V110" s="668"/>
      <c r="W110" s="668"/>
      <c r="X110" s="668"/>
      <c r="Y110" s="668"/>
      <c r="Z110" s="668"/>
    </row>
    <row r="111" ht="9.0" customHeight="1">
      <c r="A111" s="673">
        <v>40816.0</v>
      </c>
      <c r="B111" s="674" t="s">
        <v>26886</v>
      </c>
      <c r="C111" s="675" t="s">
        <v>26889</v>
      </c>
      <c r="D111" s="676">
        <v>0.8</v>
      </c>
      <c r="E111" s="677"/>
      <c r="F111" s="668"/>
      <c r="G111" s="668"/>
      <c r="H111" s="668"/>
      <c r="I111" s="668"/>
      <c r="J111" s="668"/>
      <c r="K111" s="668"/>
      <c r="L111" s="668"/>
      <c r="M111" s="668"/>
      <c r="N111" s="668"/>
      <c r="O111" s="668"/>
      <c r="P111" s="668"/>
      <c r="Q111" s="668"/>
      <c r="R111" s="668"/>
      <c r="S111" s="668"/>
      <c r="T111" s="668"/>
      <c r="U111" s="668"/>
      <c r="V111" s="668"/>
      <c r="W111" s="668"/>
      <c r="X111" s="668"/>
      <c r="Y111" s="668"/>
      <c r="Z111" s="668"/>
    </row>
    <row r="112" ht="9.0" customHeight="1">
      <c r="A112" s="673">
        <v>40817.0</v>
      </c>
      <c r="B112" s="674" t="s">
        <v>26898</v>
      </c>
      <c r="C112" s="675" t="s">
        <v>26900</v>
      </c>
      <c r="D112" s="676">
        <v>6.36</v>
      </c>
      <c r="E112" s="674" t="s">
        <v>26903</v>
      </c>
      <c r="F112" s="668"/>
      <c r="G112" s="668"/>
      <c r="H112" s="668"/>
      <c r="I112" s="668"/>
      <c r="J112" s="668"/>
      <c r="K112" s="668"/>
      <c r="L112" s="668"/>
      <c r="M112" s="668"/>
      <c r="N112" s="668"/>
      <c r="O112" s="668"/>
      <c r="P112" s="668"/>
      <c r="Q112" s="668"/>
      <c r="R112" s="668"/>
      <c r="S112" s="668"/>
      <c r="T112" s="668"/>
      <c r="U112" s="668"/>
      <c r="V112" s="668"/>
      <c r="W112" s="668"/>
      <c r="X112" s="668"/>
      <c r="Y112" s="668"/>
      <c r="Z112" s="668"/>
    </row>
    <row r="113" ht="9.0" customHeight="1">
      <c r="A113" s="673">
        <v>40850.0</v>
      </c>
      <c r="B113" s="674" t="s">
        <v>26910</v>
      </c>
      <c r="C113" s="675" t="s">
        <v>26912</v>
      </c>
      <c r="D113" s="676">
        <v>1.51</v>
      </c>
      <c r="E113" s="674" t="s">
        <v>26914</v>
      </c>
      <c r="F113" s="668"/>
      <c r="G113" s="668"/>
      <c r="H113" s="668"/>
      <c r="I113" s="668"/>
      <c r="J113" s="668"/>
      <c r="K113" s="668"/>
      <c r="L113" s="668"/>
      <c r="M113" s="668"/>
      <c r="N113" s="668"/>
      <c r="O113" s="668"/>
      <c r="P113" s="668"/>
      <c r="Q113" s="668"/>
      <c r="R113" s="668"/>
      <c r="S113" s="668"/>
      <c r="T113" s="668"/>
      <c r="U113" s="668"/>
      <c r="V113" s="668"/>
      <c r="W113" s="668"/>
      <c r="X113" s="668"/>
      <c r="Y113" s="668"/>
      <c r="Z113" s="668"/>
    </row>
    <row r="114" ht="9.0" customHeight="1">
      <c r="A114" s="673">
        <v>40851.0</v>
      </c>
      <c r="B114" s="674" t="s">
        <v>26919</v>
      </c>
      <c r="C114" s="675" t="s">
        <v>26920</v>
      </c>
      <c r="D114" s="676">
        <v>4.04</v>
      </c>
      <c r="E114" s="674" t="s">
        <v>26923</v>
      </c>
      <c r="F114" s="668"/>
      <c r="G114" s="668"/>
      <c r="H114" s="668"/>
      <c r="I114" s="668"/>
      <c r="J114" s="668"/>
      <c r="K114" s="668"/>
      <c r="L114" s="668"/>
      <c r="M114" s="668"/>
      <c r="N114" s="668"/>
      <c r="O114" s="668"/>
      <c r="P114" s="668"/>
      <c r="Q114" s="668"/>
      <c r="R114" s="668"/>
      <c r="S114" s="668"/>
      <c r="T114" s="668"/>
      <c r="U114" s="668"/>
      <c r="V114" s="668"/>
      <c r="W114" s="668"/>
      <c r="X114" s="668"/>
      <c r="Y114" s="668"/>
      <c r="Z114" s="668"/>
    </row>
    <row r="115" ht="9.0" customHeight="1">
      <c r="A115" s="673">
        <v>40852.0</v>
      </c>
      <c r="B115" s="674" t="s">
        <v>26932</v>
      </c>
      <c r="C115" s="675" t="s">
        <v>26933</v>
      </c>
      <c r="D115" s="676">
        <v>1.65</v>
      </c>
      <c r="E115" s="674" t="s">
        <v>26936</v>
      </c>
      <c r="F115" s="668"/>
      <c r="G115" s="668"/>
      <c r="H115" s="668"/>
      <c r="I115" s="668"/>
      <c r="J115" s="668"/>
      <c r="K115" s="668"/>
      <c r="L115" s="668"/>
      <c r="M115" s="668"/>
      <c r="N115" s="668"/>
      <c r="O115" s="668"/>
      <c r="P115" s="668"/>
      <c r="Q115" s="668"/>
      <c r="R115" s="668"/>
      <c r="S115" s="668"/>
      <c r="T115" s="668"/>
      <c r="U115" s="668"/>
      <c r="V115" s="668"/>
      <c r="W115" s="668"/>
      <c r="X115" s="668"/>
      <c r="Y115" s="668"/>
      <c r="Z115" s="668"/>
    </row>
    <row r="116" ht="9.0" customHeight="1">
      <c r="A116" s="673">
        <v>40853.0</v>
      </c>
      <c r="B116" s="674" t="s">
        <v>26940</v>
      </c>
      <c r="C116" s="675" t="s">
        <v>26943</v>
      </c>
      <c r="D116" s="676">
        <v>5.63</v>
      </c>
      <c r="E116" s="674" t="s">
        <v>26945</v>
      </c>
      <c r="F116" s="668"/>
      <c r="G116" s="668"/>
      <c r="H116" s="668"/>
      <c r="I116" s="668"/>
      <c r="J116" s="668"/>
      <c r="K116" s="668"/>
      <c r="L116" s="668"/>
      <c r="M116" s="668"/>
      <c r="N116" s="668"/>
      <c r="O116" s="668"/>
      <c r="P116" s="668"/>
      <c r="Q116" s="668"/>
      <c r="R116" s="668"/>
      <c r="S116" s="668"/>
      <c r="T116" s="668"/>
      <c r="U116" s="668"/>
      <c r="V116" s="668"/>
      <c r="W116" s="668"/>
      <c r="X116" s="668"/>
      <c r="Y116" s="668"/>
      <c r="Z116" s="668"/>
    </row>
    <row r="117" ht="9.0" customHeight="1">
      <c r="A117" s="673">
        <v>40854.0</v>
      </c>
      <c r="B117" s="674" t="s">
        <v>26953</v>
      </c>
      <c r="C117" s="675" t="s">
        <v>26955</v>
      </c>
      <c r="D117" s="676">
        <v>1.75</v>
      </c>
      <c r="E117" s="674" t="s">
        <v>26956</v>
      </c>
      <c r="F117" s="668"/>
      <c r="G117" s="668"/>
      <c r="H117" s="668"/>
      <c r="I117" s="668"/>
      <c r="J117" s="668"/>
      <c r="K117" s="668"/>
      <c r="L117" s="668"/>
      <c r="M117" s="668"/>
      <c r="N117" s="668"/>
      <c r="O117" s="668"/>
      <c r="P117" s="668"/>
      <c r="Q117" s="668"/>
      <c r="R117" s="668"/>
      <c r="S117" s="668"/>
      <c r="T117" s="668"/>
      <c r="U117" s="668"/>
      <c r="V117" s="668"/>
      <c r="W117" s="668"/>
      <c r="X117" s="668"/>
      <c r="Y117" s="668"/>
      <c r="Z117" s="668"/>
    </row>
    <row r="118" ht="9.0" customHeight="1">
      <c r="A118" s="673">
        <v>40855.0</v>
      </c>
      <c r="B118" s="674" t="s">
        <v>26963</v>
      </c>
      <c r="C118" s="675" t="s">
        <v>26966</v>
      </c>
      <c r="D118" s="676">
        <v>7.54</v>
      </c>
      <c r="E118" s="674" t="s">
        <v>26969</v>
      </c>
      <c r="F118" s="668"/>
      <c r="G118" s="668"/>
      <c r="H118" s="668"/>
      <c r="I118" s="668"/>
      <c r="J118" s="668"/>
      <c r="K118" s="668"/>
      <c r="L118" s="668"/>
      <c r="M118" s="668"/>
      <c r="N118" s="668"/>
      <c r="O118" s="668"/>
      <c r="P118" s="668"/>
      <c r="Q118" s="668"/>
      <c r="R118" s="668"/>
      <c r="S118" s="668"/>
      <c r="T118" s="668"/>
      <c r="U118" s="668"/>
      <c r="V118" s="668"/>
      <c r="W118" s="668"/>
      <c r="X118" s="668"/>
      <c r="Y118" s="668"/>
      <c r="Z118" s="668"/>
    </row>
    <row r="119" ht="9.0" customHeight="1">
      <c r="A119" s="673">
        <v>40856.0</v>
      </c>
      <c r="B119" s="674" t="s">
        <v>26975</v>
      </c>
      <c r="C119" s="675" t="s">
        <v>26979</v>
      </c>
      <c r="D119" s="676">
        <v>2.08</v>
      </c>
      <c r="E119" s="674" t="s">
        <v>26982</v>
      </c>
      <c r="F119" s="668"/>
      <c r="G119" s="668"/>
      <c r="H119" s="668"/>
      <c r="I119" s="668"/>
      <c r="J119" s="668"/>
      <c r="K119" s="668"/>
      <c r="L119" s="668"/>
      <c r="M119" s="668"/>
      <c r="N119" s="668"/>
      <c r="O119" s="668"/>
      <c r="P119" s="668"/>
      <c r="Q119" s="668"/>
      <c r="R119" s="668"/>
      <c r="S119" s="668"/>
      <c r="T119" s="668"/>
      <c r="U119" s="668"/>
      <c r="V119" s="668"/>
      <c r="W119" s="668"/>
      <c r="X119" s="668"/>
      <c r="Y119" s="668"/>
      <c r="Z119" s="668"/>
    </row>
    <row r="120" ht="9.0" customHeight="1">
      <c r="A120" s="673">
        <v>40857.0</v>
      </c>
      <c r="B120" s="674" t="s">
        <v>26992</v>
      </c>
      <c r="C120" s="675" t="s">
        <v>26995</v>
      </c>
      <c r="D120" s="676">
        <v>10.04</v>
      </c>
      <c r="E120" s="674" t="s">
        <v>26997</v>
      </c>
      <c r="F120" s="668"/>
      <c r="G120" s="668"/>
      <c r="H120" s="668"/>
      <c r="I120" s="668"/>
      <c r="J120" s="668"/>
      <c r="K120" s="668"/>
      <c r="L120" s="668"/>
      <c r="M120" s="668"/>
      <c r="N120" s="668"/>
      <c r="O120" s="668"/>
      <c r="P120" s="668"/>
      <c r="Q120" s="668"/>
      <c r="R120" s="668"/>
      <c r="S120" s="668"/>
      <c r="T120" s="668"/>
      <c r="U120" s="668"/>
      <c r="V120" s="668"/>
      <c r="W120" s="668"/>
      <c r="X120" s="668"/>
      <c r="Y120" s="668"/>
      <c r="Z120" s="668"/>
    </row>
    <row r="121" ht="9.0" customHeight="1">
      <c r="A121" s="673">
        <v>40894.0</v>
      </c>
      <c r="B121" s="674" t="s">
        <v>27005</v>
      </c>
      <c r="C121" s="675" t="s">
        <v>27007</v>
      </c>
      <c r="D121" s="676">
        <v>28.27</v>
      </c>
      <c r="E121" s="677"/>
      <c r="F121" s="668"/>
      <c r="G121" s="668"/>
      <c r="H121" s="668"/>
      <c r="I121" s="668"/>
      <c r="J121" s="668"/>
      <c r="K121" s="668"/>
      <c r="L121" s="668"/>
      <c r="M121" s="668"/>
      <c r="N121" s="668"/>
      <c r="O121" s="668"/>
      <c r="P121" s="668"/>
      <c r="Q121" s="668"/>
      <c r="R121" s="668"/>
      <c r="S121" s="668"/>
      <c r="T121" s="668"/>
      <c r="U121" s="668"/>
      <c r="V121" s="668"/>
      <c r="W121" s="668"/>
      <c r="X121" s="668"/>
      <c r="Y121" s="668"/>
      <c r="Z121" s="668"/>
    </row>
    <row r="122" ht="9.0" customHeight="1">
      <c r="A122" s="673">
        <v>40895.0</v>
      </c>
      <c r="B122" s="674" t="s">
        <v>27012</v>
      </c>
      <c r="C122" s="675" t="s">
        <v>27015</v>
      </c>
      <c r="D122" s="676">
        <v>50.51</v>
      </c>
      <c r="E122" s="677"/>
      <c r="F122" s="668"/>
      <c r="G122" s="668"/>
      <c r="H122" s="668"/>
      <c r="I122" s="668"/>
      <c r="J122" s="668"/>
      <c r="K122" s="668"/>
      <c r="L122" s="668"/>
      <c r="M122" s="668"/>
      <c r="N122" s="668"/>
      <c r="O122" s="668"/>
      <c r="P122" s="668"/>
      <c r="Q122" s="668"/>
      <c r="R122" s="668"/>
      <c r="S122" s="668"/>
      <c r="T122" s="668"/>
      <c r="U122" s="668"/>
      <c r="V122" s="668"/>
      <c r="W122" s="668"/>
      <c r="X122" s="668"/>
      <c r="Y122" s="668"/>
      <c r="Z122" s="668"/>
    </row>
    <row r="123" ht="18.0" customHeight="1">
      <c r="A123" s="673">
        <v>40869.0</v>
      </c>
      <c r="B123" s="678" t="s">
        <v>27022</v>
      </c>
      <c r="C123" s="675" t="s">
        <v>27023</v>
      </c>
      <c r="D123" s="676">
        <v>5.26</v>
      </c>
      <c r="E123" s="674" t="s">
        <v>27027</v>
      </c>
      <c r="F123" s="668"/>
      <c r="G123" s="668"/>
      <c r="H123" s="668"/>
      <c r="I123" s="668"/>
      <c r="J123" s="668"/>
      <c r="K123" s="668"/>
      <c r="L123" s="668"/>
      <c r="M123" s="668"/>
      <c r="N123" s="668"/>
      <c r="O123" s="668"/>
      <c r="P123" s="668"/>
      <c r="Q123" s="668"/>
      <c r="R123" s="668"/>
      <c r="S123" s="668"/>
      <c r="T123" s="668"/>
      <c r="U123" s="668"/>
      <c r="V123" s="668"/>
      <c r="W123" s="668"/>
      <c r="X123" s="668"/>
      <c r="Y123" s="668"/>
      <c r="Z123" s="668"/>
    </row>
    <row r="124" ht="18.0" customHeight="1">
      <c r="A124" s="673">
        <v>40881.0</v>
      </c>
      <c r="B124" s="678" t="s">
        <v>27036</v>
      </c>
      <c r="C124" s="675" t="s">
        <v>27037</v>
      </c>
      <c r="D124" s="676">
        <v>5.26</v>
      </c>
      <c r="E124" s="679"/>
      <c r="F124" s="668"/>
      <c r="G124" s="668"/>
      <c r="H124" s="668"/>
      <c r="I124" s="668"/>
      <c r="J124" s="668"/>
      <c r="K124" s="668"/>
      <c r="L124" s="668"/>
      <c r="M124" s="668"/>
      <c r="N124" s="668"/>
      <c r="O124" s="668"/>
      <c r="P124" s="668"/>
      <c r="Q124" s="668"/>
      <c r="R124" s="668"/>
      <c r="S124" s="668"/>
      <c r="T124" s="668"/>
      <c r="U124" s="668"/>
      <c r="V124" s="668"/>
      <c r="W124" s="668"/>
      <c r="X124" s="668"/>
      <c r="Y124" s="668"/>
      <c r="Z124" s="668"/>
    </row>
    <row r="125" ht="18.0" customHeight="1">
      <c r="A125" s="673">
        <v>40870.0</v>
      </c>
      <c r="B125" s="678" t="s">
        <v>27042</v>
      </c>
      <c r="C125" s="675" t="s">
        <v>27045</v>
      </c>
      <c r="D125" s="676">
        <v>12.02</v>
      </c>
      <c r="E125" s="674" t="s">
        <v>27048</v>
      </c>
      <c r="F125" s="668"/>
      <c r="G125" s="668"/>
      <c r="H125" s="668"/>
      <c r="I125" s="668"/>
      <c r="J125" s="668"/>
      <c r="K125" s="668"/>
      <c r="L125" s="668"/>
      <c r="M125" s="668"/>
      <c r="N125" s="668"/>
      <c r="O125" s="668"/>
      <c r="P125" s="668"/>
      <c r="Q125" s="668"/>
      <c r="R125" s="668"/>
      <c r="S125" s="668"/>
      <c r="T125" s="668"/>
      <c r="U125" s="668"/>
      <c r="V125" s="668"/>
      <c r="W125" s="668"/>
      <c r="X125" s="668"/>
      <c r="Y125" s="668"/>
      <c r="Z125" s="668"/>
    </row>
    <row r="126" ht="18.0" customHeight="1">
      <c r="A126" s="673">
        <v>40860.0</v>
      </c>
      <c r="B126" s="678" t="s">
        <v>27055</v>
      </c>
      <c r="C126" s="675" t="s">
        <v>27057</v>
      </c>
      <c r="D126" s="676">
        <v>42.19</v>
      </c>
      <c r="E126" s="674" t="s">
        <v>27060</v>
      </c>
      <c r="F126" s="668"/>
      <c r="G126" s="668"/>
      <c r="H126" s="668"/>
      <c r="I126" s="668"/>
      <c r="J126" s="668"/>
      <c r="K126" s="668"/>
      <c r="L126" s="668"/>
      <c r="M126" s="668"/>
      <c r="N126" s="668"/>
      <c r="O126" s="668"/>
      <c r="P126" s="668"/>
      <c r="Q126" s="668"/>
      <c r="R126" s="668"/>
      <c r="S126" s="668"/>
      <c r="T126" s="668"/>
      <c r="U126" s="668"/>
      <c r="V126" s="668"/>
      <c r="W126" s="668"/>
      <c r="X126" s="668"/>
      <c r="Y126" s="668"/>
      <c r="Z126" s="668"/>
    </row>
    <row r="127" ht="18.0" customHeight="1">
      <c r="A127" s="673">
        <v>40864.0</v>
      </c>
      <c r="B127" s="678" t="s">
        <v>27070</v>
      </c>
      <c r="C127" s="675" t="s">
        <v>27073</v>
      </c>
      <c r="D127" s="676">
        <v>433.72</v>
      </c>
      <c r="E127" s="674" t="s">
        <v>27077</v>
      </c>
      <c r="F127" s="668"/>
      <c r="G127" s="668"/>
      <c r="H127" s="668"/>
      <c r="I127" s="668"/>
      <c r="J127" s="668"/>
      <c r="K127" s="668"/>
      <c r="L127" s="668"/>
      <c r="M127" s="668"/>
      <c r="N127" s="668"/>
      <c r="O127" s="668"/>
      <c r="P127" s="668"/>
      <c r="Q127" s="668"/>
      <c r="R127" s="668"/>
      <c r="S127" s="668"/>
      <c r="T127" s="668"/>
      <c r="U127" s="668"/>
      <c r="V127" s="668"/>
      <c r="W127" s="668"/>
      <c r="X127" s="668"/>
      <c r="Y127" s="668"/>
      <c r="Z127" s="668"/>
    </row>
    <row r="128" ht="18.0" customHeight="1">
      <c r="A128" s="673">
        <v>40861.0</v>
      </c>
      <c r="B128" s="678" t="s">
        <v>27089</v>
      </c>
      <c r="C128" s="675" t="s">
        <v>27091</v>
      </c>
      <c r="D128" s="676">
        <v>64.89</v>
      </c>
      <c r="E128" s="674" t="s">
        <v>27094</v>
      </c>
      <c r="F128" s="668"/>
      <c r="G128" s="668"/>
      <c r="H128" s="668"/>
      <c r="I128" s="668"/>
      <c r="J128" s="668"/>
      <c r="K128" s="668"/>
      <c r="L128" s="668"/>
      <c r="M128" s="668"/>
      <c r="N128" s="668"/>
      <c r="O128" s="668"/>
      <c r="P128" s="668"/>
      <c r="Q128" s="668"/>
      <c r="R128" s="668"/>
      <c r="S128" s="668"/>
      <c r="T128" s="668"/>
      <c r="U128" s="668"/>
      <c r="V128" s="668"/>
      <c r="W128" s="668"/>
      <c r="X128" s="668"/>
      <c r="Y128" s="668"/>
      <c r="Z128" s="668"/>
    </row>
    <row r="129" ht="9.0" customHeight="1">
      <c r="A129" s="673">
        <v>40865.0</v>
      </c>
      <c r="B129" s="674" t="s">
        <v>27105</v>
      </c>
      <c r="C129" s="675" t="s">
        <v>27109</v>
      </c>
      <c r="D129" s="676">
        <v>644.79</v>
      </c>
      <c r="E129" s="674" t="s">
        <v>27113</v>
      </c>
      <c r="F129" s="668"/>
      <c r="G129" s="668"/>
      <c r="H129" s="668"/>
      <c r="I129" s="668"/>
      <c r="J129" s="668"/>
      <c r="K129" s="668"/>
      <c r="L129" s="668"/>
      <c r="M129" s="668"/>
      <c r="N129" s="668"/>
      <c r="O129" s="668"/>
      <c r="P129" s="668"/>
      <c r="Q129" s="668"/>
      <c r="R129" s="668"/>
      <c r="S129" s="668"/>
      <c r="T129" s="668"/>
      <c r="U129" s="668"/>
      <c r="V129" s="668"/>
      <c r="W129" s="668"/>
      <c r="X129" s="668"/>
      <c r="Y129" s="668"/>
      <c r="Z129" s="668"/>
    </row>
    <row r="130" ht="18.0" customHeight="1">
      <c r="A130" s="673">
        <v>40880.0</v>
      </c>
      <c r="B130" s="678" t="s">
        <v>27122</v>
      </c>
      <c r="C130" s="675" t="s">
        <v>27124</v>
      </c>
      <c r="D130" s="676">
        <v>45.47</v>
      </c>
      <c r="E130" s="679"/>
      <c r="F130" s="668"/>
      <c r="G130" s="668"/>
      <c r="H130" s="668"/>
      <c r="I130" s="668"/>
      <c r="J130" s="668"/>
      <c r="K130" s="668"/>
      <c r="L130" s="668"/>
      <c r="M130" s="668"/>
      <c r="N130" s="668"/>
      <c r="O130" s="668"/>
      <c r="P130" s="668"/>
      <c r="Q130" s="668"/>
      <c r="R130" s="668"/>
      <c r="S130" s="668"/>
      <c r="T130" s="668"/>
      <c r="U130" s="668"/>
      <c r="V130" s="668"/>
      <c r="W130" s="668"/>
      <c r="X130" s="668"/>
      <c r="Y130" s="668"/>
      <c r="Z130" s="668"/>
    </row>
    <row r="131" ht="9.0" customHeight="1">
      <c r="A131" s="673">
        <v>40858.0</v>
      </c>
      <c r="B131" s="674" t="s">
        <v>27135</v>
      </c>
      <c r="C131" s="675" t="s">
        <v>27136</v>
      </c>
      <c r="D131" s="676">
        <v>38.15</v>
      </c>
      <c r="E131" s="674" t="s">
        <v>27139</v>
      </c>
      <c r="F131" s="668"/>
      <c r="G131" s="668"/>
      <c r="H131" s="668"/>
      <c r="I131" s="668"/>
      <c r="J131" s="668"/>
      <c r="K131" s="668"/>
      <c r="L131" s="668"/>
      <c r="M131" s="668"/>
      <c r="N131" s="668"/>
      <c r="O131" s="668"/>
      <c r="P131" s="668"/>
      <c r="Q131" s="668"/>
      <c r="R131" s="668"/>
      <c r="S131" s="668"/>
      <c r="T131" s="668"/>
      <c r="U131" s="668"/>
      <c r="V131" s="668"/>
      <c r="W131" s="668"/>
      <c r="X131" s="668"/>
      <c r="Y131" s="668"/>
      <c r="Z131" s="668"/>
    </row>
    <row r="132" ht="9.0" customHeight="1">
      <c r="A132" s="673">
        <v>40862.0</v>
      </c>
      <c r="B132" s="674" t="s">
        <v>27145</v>
      </c>
      <c r="C132" s="675" t="s">
        <v>27147</v>
      </c>
      <c r="D132" s="676">
        <v>391.52</v>
      </c>
      <c r="E132" s="674" t="s">
        <v>27151</v>
      </c>
      <c r="F132" s="668"/>
      <c r="G132" s="668"/>
      <c r="H132" s="668"/>
      <c r="I132" s="668"/>
      <c r="J132" s="668"/>
      <c r="K132" s="668"/>
      <c r="L132" s="668"/>
      <c r="M132" s="668"/>
      <c r="N132" s="668"/>
      <c r="O132" s="668"/>
      <c r="P132" s="668"/>
      <c r="Q132" s="668"/>
      <c r="R132" s="668"/>
      <c r="S132" s="668"/>
      <c r="T132" s="668"/>
      <c r="U132" s="668"/>
      <c r="V132" s="668"/>
      <c r="W132" s="668"/>
      <c r="X132" s="668"/>
      <c r="Y132" s="668"/>
      <c r="Z132" s="668"/>
    </row>
    <row r="133" ht="9.0" customHeight="1">
      <c r="A133" s="673">
        <v>40859.0</v>
      </c>
      <c r="B133" s="674" t="s">
        <v>27157</v>
      </c>
      <c r="C133" s="675" t="s">
        <v>27160</v>
      </c>
      <c r="D133" s="676">
        <v>64.73</v>
      </c>
      <c r="E133" s="674" t="s">
        <v>27162</v>
      </c>
      <c r="F133" s="668"/>
      <c r="G133" s="668"/>
      <c r="H133" s="668"/>
      <c r="I133" s="668"/>
      <c r="J133" s="668"/>
      <c r="K133" s="668"/>
      <c r="L133" s="668"/>
      <c r="M133" s="668"/>
      <c r="N133" s="668"/>
      <c r="O133" s="668"/>
      <c r="P133" s="668"/>
      <c r="Q133" s="668"/>
      <c r="R133" s="668"/>
      <c r="S133" s="668"/>
      <c r="T133" s="668"/>
      <c r="U133" s="668"/>
      <c r="V133" s="668"/>
      <c r="W133" s="668"/>
      <c r="X133" s="668"/>
      <c r="Y133" s="668"/>
      <c r="Z133" s="668"/>
    </row>
    <row r="134" ht="9.0" customHeight="1">
      <c r="A134" s="673">
        <v>40863.0</v>
      </c>
      <c r="B134" s="674" t="s">
        <v>27169</v>
      </c>
      <c r="C134" s="675" t="s">
        <v>27170</v>
      </c>
      <c r="D134" s="676">
        <v>669.17</v>
      </c>
      <c r="E134" s="674" t="s">
        <v>27174</v>
      </c>
      <c r="F134" s="668"/>
      <c r="G134" s="668"/>
      <c r="H134" s="668"/>
      <c r="I134" s="668"/>
      <c r="J134" s="668"/>
      <c r="K134" s="668"/>
      <c r="L134" s="668"/>
      <c r="M134" s="668"/>
      <c r="N134" s="668"/>
      <c r="O134" s="668"/>
      <c r="P134" s="668"/>
      <c r="Q134" s="668"/>
      <c r="R134" s="668"/>
      <c r="S134" s="668"/>
      <c r="T134" s="668"/>
      <c r="U134" s="668"/>
      <c r="V134" s="668"/>
      <c r="W134" s="668"/>
      <c r="X134" s="668"/>
      <c r="Y134" s="668"/>
      <c r="Z134" s="668"/>
    </row>
    <row r="135" ht="18.0" customHeight="1">
      <c r="A135" s="673">
        <v>40883.0</v>
      </c>
      <c r="B135" s="678" t="s">
        <v>27187</v>
      </c>
      <c r="C135" s="675" t="s">
        <v>27190</v>
      </c>
      <c r="D135" s="676">
        <v>73.07</v>
      </c>
      <c r="E135" s="674" t="s">
        <v>27194</v>
      </c>
      <c r="F135" s="668"/>
      <c r="G135" s="668"/>
      <c r="H135" s="668"/>
      <c r="I135" s="668"/>
      <c r="J135" s="668"/>
      <c r="K135" s="668"/>
      <c r="L135" s="668"/>
      <c r="M135" s="668"/>
      <c r="N135" s="668"/>
      <c r="O135" s="668"/>
      <c r="P135" s="668"/>
      <c r="Q135" s="668"/>
      <c r="R135" s="668"/>
      <c r="S135" s="668"/>
      <c r="T135" s="668"/>
      <c r="U135" s="668"/>
      <c r="V135" s="668"/>
      <c r="W135" s="668"/>
      <c r="X135" s="668"/>
      <c r="Y135" s="668"/>
      <c r="Z135" s="668"/>
    </row>
    <row r="136" ht="18.0" customHeight="1">
      <c r="A136" s="673">
        <v>40885.0</v>
      </c>
      <c r="B136" s="678" t="s">
        <v>27202</v>
      </c>
      <c r="C136" s="675" t="s">
        <v>27204</v>
      </c>
      <c r="D136" s="676">
        <v>88.42</v>
      </c>
      <c r="E136" s="674" t="s">
        <v>27206</v>
      </c>
      <c r="F136" s="668"/>
      <c r="G136" s="668"/>
      <c r="H136" s="668"/>
      <c r="I136" s="668"/>
      <c r="J136" s="668"/>
      <c r="K136" s="668"/>
      <c r="L136" s="668"/>
      <c r="M136" s="668"/>
      <c r="N136" s="668"/>
      <c r="O136" s="668"/>
      <c r="P136" s="668"/>
      <c r="Q136" s="668"/>
      <c r="R136" s="668"/>
      <c r="S136" s="668"/>
      <c r="T136" s="668"/>
      <c r="U136" s="668"/>
      <c r="V136" s="668"/>
      <c r="W136" s="668"/>
      <c r="X136" s="668"/>
      <c r="Y136" s="668"/>
      <c r="Z136" s="668"/>
    </row>
    <row r="137" ht="18.0" customHeight="1">
      <c r="A137" s="673">
        <v>40897.0</v>
      </c>
      <c r="B137" s="678" t="s">
        <v>27214</v>
      </c>
      <c r="C137" s="675" t="s">
        <v>27216</v>
      </c>
      <c r="D137" s="676">
        <v>73.07</v>
      </c>
      <c r="E137" s="679"/>
      <c r="F137" s="668"/>
      <c r="G137" s="668"/>
      <c r="H137" s="668"/>
      <c r="I137" s="668"/>
      <c r="J137" s="668"/>
      <c r="K137" s="668"/>
      <c r="L137" s="668"/>
      <c r="M137" s="668"/>
      <c r="N137" s="668"/>
      <c r="O137" s="668"/>
      <c r="P137" s="668"/>
      <c r="Q137" s="668"/>
      <c r="R137" s="668"/>
      <c r="S137" s="668"/>
      <c r="T137" s="668"/>
      <c r="U137" s="668"/>
      <c r="V137" s="668"/>
      <c r="W137" s="668"/>
      <c r="X137" s="668"/>
      <c r="Y137" s="668"/>
      <c r="Z137" s="668"/>
    </row>
    <row r="138" ht="18.0" customHeight="1">
      <c r="A138" s="673">
        <v>40884.0</v>
      </c>
      <c r="B138" s="678" t="s">
        <v>27227</v>
      </c>
      <c r="C138" s="675" t="s">
        <v>27229</v>
      </c>
      <c r="D138" s="676">
        <v>87.69</v>
      </c>
      <c r="E138" s="674" t="s">
        <v>27232</v>
      </c>
      <c r="F138" s="668"/>
      <c r="G138" s="668"/>
      <c r="H138" s="668"/>
      <c r="I138" s="668"/>
      <c r="J138" s="668"/>
      <c r="K138" s="668"/>
      <c r="L138" s="668"/>
      <c r="M138" s="668"/>
      <c r="N138" s="668"/>
      <c r="O138" s="668"/>
      <c r="P138" s="668"/>
      <c r="Q138" s="668"/>
      <c r="R138" s="668"/>
      <c r="S138" s="668"/>
      <c r="T138" s="668"/>
      <c r="U138" s="668"/>
      <c r="V138" s="668"/>
      <c r="W138" s="668"/>
      <c r="X138" s="668"/>
      <c r="Y138" s="668"/>
      <c r="Z138" s="668"/>
    </row>
    <row r="139" ht="18.0" customHeight="1">
      <c r="A139" s="673">
        <v>40898.0</v>
      </c>
      <c r="B139" s="678" t="s">
        <v>27247</v>
      </c>
      <c r="C139" s="675" t="s">
        <v>27249</v>
      </c>
      <c r="D139" s="676">
        <v>87.69</v>
      </c>
      <c r="E139" s="679"/>
      <c r="F139" s="668"/>
      <c r="G139" s="668"/>
      <c r="H139" s="668"/>
      <c r="I139" s="668"/>
      <c r="J139" s="668"/>
      <c r="K139" s="668"/>
      <c r="L139" s="668"/>
      <c r="M139" s="668"/>
      <c r="N139" s="668"/>
      <c r="O139" s="668"/>
      <c r="P139" s="668"/>
      <c r="Q139" s="668"/>
      <c r="R139" s="668"/>
      <c r="S139" s="668"/>
      <c r="T139" s="668"/>
      <c r="U139" s="668"/>
      <c r="V139" s="668"/>
      <c r="W139" s="668"/>
      <c r="X139" s="668"/>
      <c r="Y139" s="668"/>
      <c r="Z139" s="668"/>
    </row>
    <row r="140" ht="18.0" customHeight="1">
      <c r="A140" s="673">
        <v>40896.0</v>
      </c>
      <c r="B140" s="678" t="s">
        <v>27260</v>
      </c>
      <c r="C140" s="675" t="s">
        <v>27262</v>
      </c>
      <c r="D140" s="676">
        <v>88.42</v>
      </c>
      <c r="E140" s="679"/>
      <c r="F140" s="668"/>
      <c r="G140" s="668"/>
      <c r="H140" s="668"/>
      <c r="I140" s="668"/>
      <c r="J140" s="668"/>
      <c r="K140" s="668"/>
      <c r="L140" s="668"/>
      <c r="M140" s="668"/>
      <c r="N140" s="668"/>
      <c r="O140" s="668"/>
      <c r="P140" s="668"/>
      <c r="Q140" s="668"/>
      <c r="R140" s="668"/>
      <c r="S140" s="668"/>
      <c r="T140" s="668"/>
      <c r="U140" s="668"/>
      <c r="V140" s="668"/>
      <c r="W140" s="668"/>
      <c r="X140" s="668"/>
      <c r="Y140" s="668"/>
      <c r="Z140" s="668"/>
    </row>
    <row r="141" ht="18.0" customHeight="1">
      <c r="A141" s="673">
        <v>40886.0</v>
      </c>
      <c r="B141" s="678" t="s">
        <v>27270</v>
      </c>
      <c r="C141" s="675" t="s">
        <v>27271</v>
      </c>
      <c r="D141" s="676">
        <v>31.65</v>
      </c>
      <c r="E141" s="674" t="s">
        <v>27274</v>
      </c>
      <c r="F141" s="668"/>
      <c r="G141" s="668"/>
      <c r="H141" s="668"/>
      <c r="I141" s="668"/>
      <c r="J141" s="668"/>
      <c r="K141" s="668"/>
      <c r="L141" s="668"/>
      <c r="M141" s="668"/>
      <c r="N141" s="668"/>
      <c r="O141" s="668"/>
      <c r="P141" s="668"/>
      <c r="Q141" s="668"/>
      <c r="R141" s="668"/>
      <c r="S141" s="668"/>
      <c r="T141" s="668"/>
      <c r="U141" s="668"/>
      <c r="V141" s="668"/>
      <c r="W141" s="668"/>
      <c r="X141" s="668"/>
      <c r="Y141" s="668"/>
      <c r="Z141" s="668"/>
    </row>
    <row r="142" ht="18.0" customHeight="1">
      <c r="A142" s="673">
        <v>40887.0</v>
      </c>
      <c r="B142" s="678" t="s">
        <v>27279</v>
      </c>
      <c r="C142" s="675" t="s">
        <v>27281</v>
      </c>
      <c r="D142" s="676">
        <v>101.65</v>
      </c>
      <c r="E142" s="674" t="s">
        <v>27283</v>
      </c>
      <c r="F142" s="668"/>
      <c r="G142" s="668"/>
      <c r="H142" s="668"/>
      <c r="I142" s="668"/>
      <c r="J142" s="668"/>
      <c r="K142" s="668"/>
      <c r="L142" s="668"/>
      <c r="M142" s="668"/>
      <c r="N142" s="668"/>
      <c r="O142" s="668"/>
      <c r="P142" s="668"/>
      <c r="Q142" s="668"/>
      <c r="R142" s="668"/>
      <c r="S142" s="668"/>
      <c r="T142" s="668"/>
      <c r="U142" s="668"/>
      <c r="V142" s="668"/>
      <c r="W142" s="668"/>
      <c r="X142" s="668"/>
      <c r="Y142" s="668"/>
      <c r="Z142" s="668"/>
    </row>
    <row r="143" ht="18.0" customHeight="1">
      <c r="A143" s="673">
        <v>40888.0</v>
      </c>
      <c r="B143" s="678" t="s">
        <v>27293</v>
      </c>
      <c r="C143" s="675" t="s">
        <v>27295</v>
      </c>
      <c r="D143" s="676">
        <v>99.59</v>
      </c>
      <c r="E143" s="674" t="s">
        <v>27298</v>
      </c>
      <c r="F143" s="668"/>
      <c r="G143" s="668"/>
      <c r="H143" s="668"/>
      <c r="I143" s="668"/>
      <c r="J143" s="668"/>
      <c r="K143" s="668"/>
      <c r="L143" s="668"/>
      <c r="M143" s="668"/>
      <c r="N143" s="668"/>
      <c r="O143" s="668"/>
      <c r="P143" s="668"/>
      <c r="Q143" s="668"/>
      <c r="R143" s="668"/>
      <c r="S143" s="668"/>
      <c r="T143" s="668"/>
      <c r="U143" s="668"/>
      <c r="V143" s="668"/>
      <c r="W143" s="668"/>
      <c r="X143" s="668"/>
      <c r="Y143" s="668"/>
      <c r="Z143" s="668"/>
    </row>
    <row r="144" ht="18.0" customHeight="1">
      <c r="A144" s="673">
        <v>40889.0</v>
      </c>
      <c r="B144" s="678" t="s">
        <v>27304</v>
      </c>
      <c r="C144" s="675" t="s">
        <v>27307</v>
      </c>
      <c r="D144" s="676">
        <v>96.52</v>
      </c>
      <c r="E144" s="674" t="s">
        <v>27309</v>
      </c>
      <c r="F144" s="668"/>
      <c r="G144" s="668"/>
      <c r="H144" s="668"/>
      <c r="I144" s="668"/>
      <c r="J144" s="668"/>
      <c r="K144" s="668"/>
      <c r="L144" s="668"/>
      <c r="M144" s="668"/>
      <c r="N144" s="668"/>
      <c r="O144" s="668"/>
      <c r="P144" s="668"/>
      <c r="Q144" s="668"/>
      <c r="R144" s="668"/>
      <c r="S144" s="668"/>
      <c r="T144" s="668"/>
      <c r="U144" s="668"/>
      <c r="V144" s="668"/>
      <c r="W144" s="668"/>
      <c r="X144" s="668"/>
      <c r="Y144" s="668"/>
      <c r="Z144" s="668"/>
    </row>
    <row r="145" ht="9.0" customHeight="1">
      <c r="A145" s="673">
        <v>40818.0</v>
      </c>
      <c r="B145" s="674" t="s">
        <v>27312</v>
      </c>
      <c r="C145" s="675" t="s">
        <v>27314</v>
      </c>
      <c r="D145" s="676">
        <v>0.66</v>
      </c>
      <c r="E145" s="677"/>
      <c r="F145" s="668"/>
      <c r="G145" s="668"/>
      <c r="H145" s="668"/>
      <c r="I145" s="668"/>
      <c r="J145" s="668"/>
      <c r="K145" s="668"/>
      <c r="L145" s="668"/>
      <c r="M145" s="668"/>
      <c r="N145" s="668"/>
      <c r="O145" s="668"/>
      <c r="P145" s="668"/>
      <c r="Q145" s="668"/>
      <c r="R145" s="668"/>
      <c r="S145" s="668"/>
      <c r="T145" s="668"/>
      <c r="U145" s="668"/>
      <c r="V145" s="668"/>
      <c r="W145" s="668"/>
      <c r="X145" s="668"/>
      <c r="Y145" s="668"/>
      <c r="Z145" s="668"/>
    </row>
    <row r="146" ht="9.0" customHeight="1">
      <c r="A146" s="673">
        <v>40819.0</v>
      </c>
      <c r="B146" s="674" t="s">
        <v>27321</v>
      </c>
      <c r="C146" s="675" t="s">
        <v>27323</v>
      </c>
      <c r="D146" s="676">
        <v>1.89</v>
      </c>
      <c r="E146" s="674" t="s">
        <v>27325</v>
      </c>
      <c r="F146" s="668"/>
      <c r="G146" s="668"/>
      <c r="H146" s="668"/>
      <c r="I146" s="668"/>
      <c r="J146" s="668"/>
      <c r="K146" s="668"/>
      <c r="L146" s="668"/>
      <c r="M146" s="668"/>
      <c r="N146" s="668"/>
      <c r="O146" s="668"/>
      <c r="P146" s="668"/>
      <c r="Q146" s="668"/>
      <c r="R146" s="668"/>
      <c r="S146" s="668"/>
      <c r="T146" s="668"/>
      <c r="U146" s="668"/>
      <c r="V146" s="668"/>
      <c r="W146" s="668"/>
      <c r="X146" s="668"/>
      <c r="Y146" s="668"/>
      <c r="Z146" s="668"/>
    </row>
    <row r="147" ht="9.0" customHeight="1">
      <c r="A147" s="673">
        <v>40872.0</v>
      </c>
      <c r="B147" s="674" t="s">
        <v>27333</v>
      </c>
      <c r="C147" s="675" t="s">
        <v>27336</v>
      </c>
      <c r="D147" s="676">
        <v>66.79</v>
      </c>
      <c r="E147" s="674" t="s">
        <v>27337</v>
      </c>
      <c r="F147" s="668"/>
      <c r="G147" s="668"/>
      <c r="H147" s="668"/>
      <c r="I147" s="668"/>
      <c r="J147" s="668"/>
      <c r="K147" s="668"/>
      <c r="L147" s="668"/>
      <c r="M147" s="668"/>
      <c r="N147" s="668"/>
      <c r="O147" s="668"/>
      <c r="P147" s="668"/>
      <c r="Q147" s="668"/>
      <c r="R147" s="668"/>
      <c r="S147" s="668"/>
      <c r="T147" s="668"/>
      <c r="U147" s="668"/>
      <c r="V147" s="668"/>
      <c r="W147" s="668"/>
      <c r="X147" s="668"/>
      <c r="Y147" s="668"/>
      <c r="Z147" s="668"/>
    </row>
    <row r="148" ht="9.0" customHeight="1">
      <c r="A148" s="673">
        <v>40836.0</v>
      </c>
      <c r="B148" s="674" t="s">
        <v>27343</v>
      </c>
      <c r="C148" s="675" t="s">
        <v>27346</v>
      </c>
      <c r="D148" s="676">
        <v>41.72</v>
      </c>
      <c r="E148" s="674" t="s">
        <v>27348</v>
      </c>
      <c r="F148" s="668"/>
      <c r="G148" s="668"/>
      <c r="H148" s="668"/>
      <c r="I148" s="668"/>
      <c r="J148" s="668"/>
      <c r="K148" s="668"/>
      <c r="L148" s="668"/>
      <c r="M148" s="668"/>
      <c r="N148" s="668"/>
      <c r="O148" s="668"/>
      <c r="P148" s="668"/>
      <c r="Q148" s="668"/>
      <c r="R148" s="668"/>
      <c r="S148" s="668"/>
      <c r="T148" s="668"/>
      <c r="U148" s="668"/>
      <c r="V148" s="668"/>
      <c r="W148" s="668"/>
      <c r="X148" s="668"/>
      <c r="Y148" s="668"/>
      <c r="Z148" s="668"/>
    </row>
    <row r="149" ht="9.0" customHeight="1">
      <c r="A149" s="673">
        <v>40837.0</v>
      </c>
      <c r="B149" s="674" t="s">
        <v>27357</v>
      </c>
      <c r="C149" s="675" t="s">
        <v>27360</v>
      </c>
      <c r="D149" s="676">
        <v>290.69</v>
      </c>
      <c r="E149" s="674" t="s">
        <v>27363</v>
      </c>
      <c r="F149" s="668"/>
      <c r="G149" s="668"/>
      <c r="H149" s="668"/>
      <c r="I149" s="668"/>
      <c r="J149" s="668"/>
      <c r="K149" s="668"/>
      <c r="L149" s="668"/>
      <c r="M149" s="668"/>
      <c r="N149" s="668"/>
      <c r="O149" s="668"/>
      <c r="P149" s="668"/>
      <c r="Q149" s="668"/>
      <c r="R149" s="668"/>
      <c r="S149" s="668"/>
      <c r="T149" s="668"/>
      <c r="U149" s="668"/>
      <c r="V149" s="668"/>
      <c r="W149" s="668"/>
      <c r="X149" s="668"/>
      <c r="Y149" s="668"/>
      <c r="Z149" s="668"/>
    </row>
    <row r="150" ht="9.0" customHeight="1">
      <c r="A150" s="673">
        <v>41076.0</v>
      </c>
      <c r="B150" s="674" t="s">
        <v>27370</v>
      </c>
      <c r="C150" s="675" t="s">
        <v>27371</v>
      </c>
      <c r="D150" s="676">
        <v>37.2</v>
      </c>
      <c r="E150" s="677"/>
      <c r="F150" s="668"/>
      <c r="G150" s="668"/>
      <c r="H150" s="668"/>
      <c r="I150" s="668"/>
      <c r="J150" s="668"/>
      <c r="K150" s="668"/>
      <c r="L150" s="668"/>
      <c r="M150" s="668"/>
      <c r="N150" s="668"/>
      <c r="O150" s="668"/>
      <c r="P150" s="668"/>
      <c r="Q150" s="668"/>
      <c r="R150" s="668"/>
      <c r="S150" s="668"/>
      <c r="T150" s="668"/>
      <c r="U150" s="668"/>
      <c r="V150" s="668"/>
      <c r="W150" s="668"/>
      <c r="X150" s="668"/>
      <c r="Y150" s="668"/>
      <c r="Z150" s="668"/>
    </row>
    <row r="151" ht="9.0" customHeight="1">
      <c r="A151" s="673">
        <v>41556.0</v>
      </c>
      <c r="B151" s="674" t="s">
        <v>27377</v>
      </c>
      <c r="C151" s="675" t="s">
        <v>27380</v>
      </c>
      <c r="D151" s="676">
        <v>41.4</v>
      </c>
      <c r="E151" s="674" t="s">
        <v>27381</v>
      </c>
      <c r="F151" s="668"/>
      <c r="G151" s="668"/>
      <c r="H151" s="668"/>
      <c r="I151" s="668"/>
      <c r="J151" s="668"/>
      <c r="K151" s="668"/>
      <c r="L151" s="668"/>
      <c r="M151" s="668"/>
      <c r="N151" s="668"/>
      <c r="O151" s="668"/>
      <c r="P151" s="668"/>
      <c r="Q151" s="668"/>
      <c r="R151" s="668"/>
      <c r="S151" s="668"/>
      <c r="T151" s="668"/>
      <c r="U151" s="668"/>
      <c r="V151" s="668"/>
      <c r="W151" s="668"/>
      <c r="X151" s="668"/>
      <c r="Y151" s="668"/>
      <c r="Z151" s="668"/>
    </row>
    <row r="152" ht="9.0" customHeight="1">
      <c r="A152" s="673">
        <v>43345.0</v>
      </c>
      <c r="B152" s="674" t="s">
        <v>27387</v>
      </c>
      <c r="C152" s="675" t="s">
        <v>27389</v>
      </c>
      <c r="D152" s="676">
        <v>35.81</v>
      </c>
      <c r="E152" s="677"/>
      <c r="F152" s="668"/>
      <c r="G152" s="668"/>
      <c r="H152" s="668"/>
      <c r="I152" s="668"/>
      <c r="J152" s="668"/>
      <c r="K152" s="668"/>
      <c r="L152" s="668"/>
      <c r="M152" s="668"/>
      <c r="N152" s="668"/>
      <c r="O152" s="668"/>
      <c r="P152" s="668"/>
      <c r="Q152" s="668"/>
      <c r="R152" s="668"/>
      <c r="S152" s="668"/>
      <c r="T152" s="668"/>
      <c r="U152" s="668"/>
      <c r="V152" s="668"/>
      <c r="W152" s="668"/>
      <c r="X152" s="668"/>
      <c r="Y152" s="668"/>
      <c r="Z152" s="668"/>
    </row>
    <row r="153" ht="9.0" customHeight="1">
      <c r="A153" s="673">
        <v>40720.0</v>
      </c>
      <c r="B153" s="674" t="s">
        <v>27397</v>
      </c>
      <c r="C153" s="675" t="s">
        <v>27400</v>
      </c>
      <c r="D153" s="676">
        <v>76.02</v>
      </c>
      <c r="E153" s="677"/>
      <c r="F153" s="668"/>
      <c r="G153" s="668"/>
      <c r="H153" s="668"/>
      <c r="I153" s="668"/>
      <c r="J153" s="668"/>
      <c r="K153" s="668"/>
      <c r="L153" s="668"/>
      <c r="M153" s="668"/>
      <c r="N153" s="668"/>
      <c r="O153" s="668"/>
      <c r="P153" s="668"/>
      <c r="Q153" s="668"/>
      <c r="R153" s="668"/>
      <c r="S153" s="668"/>
      <c r="T153" s="668"/>
      <c r="U153" s="668"/>
      <c r="V153" s="668"/>
      <c r="W153" s="668"/>
      <c r="X153" s="668"/>
      <c r="Y153" s="668"/>
      <c r="Z153" s="668"/>
    </row>
    <row r="154" ht="9.0" customHeight="1">
      <c r="A154" s="669" t="s">
        <v>27405</v>
      </c>
      <c r="G154" s="668"/>
      <c r="H154" s="668"/>
      <c r="I154" s="668"/>
      <c r="J154" s="668"/>
      <c r="K154" s="668"/>
      <c r="L154" s="668"/>
      <c r="M154" s="668"/>
      <c r="N154" s="668"/>
      <c r="O154" s="668"/>
      <c r="P154" s="668"/>
      <c r="Q154" s="668"/>
      <c r="R154" s="668"/>
      <c r="S154" s="668"/>
      <c r="T154" s="668"/>
      <c r="U154" s="668"/>
      <c r="V154" s="668"/>
      <c r="W154" s="668"/>
      <c r="X154" s="668"/>
      <c r="Y154" s="668"/>
      <c r="Z154" s="668"/>
    </row>
    <row r="155" ht="9.0" customHeight="1">
      <c r="A155" s="670" t="s">
        <v>27413</v>
      </c>
      <c r="B155" s="671" t="s">
        <v>27415</v>
      </c>
      <c r="C155" s="670" t="s">
        <v>27417</v>
      </c>
      <c r="D155" s="672" t="s">
        <v>27420</v>
      </c>
      <c r="E155" s="671" t="s">
        <v>27422</v>
      </c>
      <c r="F155" s="668"/>
      <c r="G155" s="668"/>
      <c r="H155" s="668"/>
      <c r="I155" s="668"/>
      <c r="J155" s="668"/>
      <c r="K155" s="668"/>
      <c r="L155" s="668"/>
      <c r="M155" s="668"/>
      <c r="N155" s="668"/>
      <c r="O155" s="668"/>
      <c r="P155" s="668"/>
      <c r="Q155" s="668"/>
      <c r="R155" s="668"/>
      <c r="S155" s="668"/>
      <c r="T155" s="668"/>
      <c r="U155" s="668"/>
      <c r="V155" s="668"/>
      <c r="W155" s="668"/>
      <c r="X155" s="668"/>
      <c r="Y155" s="668"/>
      <c r="Z155" s="668"/>
    </row>
    <row r="156" ht="18.0" customHeight="1">
      <c r="A156" s="673">
        <v>41070.0</v>
      </c>
      <c r="B156" s="678" t="s">
        <v>27432</v>
      </c>
      <c r="C156" s="675" t="s">
        <v>27436</v>
      </c>
      <c r="D156" s="676">
        <v>91.79</v>
      </c>
      <c r="E156" s="674" t="s">
        <v>27440</v>
      </c>
      <c r="F156" s="668"/>
      <c r="G156" s="668"/>
      <c r="H156" s="668"/>
      <c r="I156" s="668"/>
      <c r="J156" s="668"/>
      <c r="K156" s="668"/>
      <c r="L156" s="668"/>
      <c r="M156" s="668"/>
      <c r="N156" s="668"/>
      <c r="O156" s="668"/>
      <c r="P156" s="668"/>
      <c r="Q156" s="668"/>
      <c r="R156" s="668"/>
      <c r="S156" s="668"/>
      <c r="T156" s="668"/>
      <c r="U156" s="668"/>
      <c r="V156" s="668"/>
      <c r="W156" s="668"/>
      <c r="X156" s="668"/>
      <c r="Y156" s="668"/>
      <c r="Z156" s="668"/>
    </row>
    <row r="157" ht="18.0" customHeight="1">
      <c r="A157" s="673">
        <v>41134.0</v>
      </c>
      <c r="B157" s="678" t="s">
        <v>27450</v>
      </c>
      <c r="C157" s="675" t="s">
        <v>27454</v>
      </c>
      <c r="D157" s="676">
        <v>92.25</v>
      </c>
      <c r="E157" s="674" t="s">
        <v>27458</v>
      </c>
      <c r="F157" s="668"/>
      <c r="G157" s="668"/>
      <c r="H157" s="668"/>
      <c r="I157" s="668"/>
      <c r="J157" s="668"/>
      <c r="K157" s="668"/>
      <c r="L157" s="668"/>
      <c r="M157" s="668"/>
      <c r="N157" s="668"/>
      <c r="O157" s="668"/>
      <c r="P157" s="668"/>
      <c r="Q157" s="668"/>
      <c r="R157" s="668"/>
      <c r="S157" s="668"/>
      <c r="T157" s="668"/>
      <c r="U157" s="668"/>
      <c r="V157" s="668"/>
      <c r="W157" s="668"/>
      <c r="X157" s="668"/>
      <c r="Y157" s="668"/>
      <c r="Z157" s="668"/>
    </row>
    <row r="158" ht="9.0" customHeight="1">
      <c r="A158" s="673">
        <v>40984.0</v>
      </c>
      <c r="B158" s="674" t="s">
        <v>27466</v>
      </c>
      <c r="C158" s="675" t="s">
        <v>27467</v>
      </c>
      <c r="D158" s="676">
        <v>45.94</v>
      </c>
      <c r="E158" s="677"/>
      <c r="F158" s="668"/>
      <c r="G158" s="668"/>
      <c r="H158" s="668"/>
      <c r="I158" s="668"/>
      <c r="J158" s="668"/>
      <c r="K158" s="668"/>
      <c r="L158" s="668"/>
      <c r="M158" s="668"/>
      <c r="N158" s="668"/>
      <c r="O158" s="668"/>
      <c r="P158" s="668"/>
      <c r="Q158" s="668"/>
      <c r="R158" s="668"/>
      <c r="S158" s="668"/>
      <c r="T158" s="668"/>
      <c r="U158" s="668"/>
      <c r="V158" s="668"/>
      <c r="W158" s="668"/>
      <c r="X158" s="668"/>
      <c r="Y158" s="668"/>
      <c r="Z158" s="668"/>
    </row>
    <row r="159" ht="18.0" customHeight="1">
      <c r="A159" s="673">
        <v>41356.0</v>
      </c>
      <c r="B159" s="678" t="s">
        <v>27477</v>
      </c>
      <c r="C159" s="675" t="s">
        <v>27480</v>
      </c>
      <c r="D159" s="676">
        <v>92.33</v>
      </c>
      <c r="E159" s="674" t="s">
        <v>27483</v>
      </c>
      <c r="F159" s="668"/>
      <c r="G159" s="668"/>
      <c r="H159" s="668"/>
      <c r="I159" s="668"/>
      <c r="J159" s="668"/>
      <c r="K159" s="668"/>
      <c r="L159" s="668"/>
      <c r="M159" s="668"/>
      <c r="N159" s="668"/>
      <c r="O159" s="668"/>
      <c r="P159" s="668"/>
      <c r="Q159" s="668"/>
      <c r="R159" s="668"/>
      <c r="S159" s="668"/>
      <c r="T159" s="668"/>
      <c r="U159" s="668"/>
      <c r="V159" s="668"/>
      <c r="W159" s="668"/>
      <c r="X159" s="668"/>
      <c r="Y159" s="668"/>
      <c r="Z159" s="668"/>
    </row>
    <row r="160" ht="18.0" customHeight="1">
      <c r="A160" s="673">
        <v>40774.0</v>
      </c>
      <c r="B160" s="678" t="s">
        <v>27488</v>
      </c>
      <c r="C160" s="675" t="s">
        <v>27489</v>
      </c>
      <c r="D160" s="676">
        <v>92.33</v>
      </c>
      <c r="E160" s="679"/>
      <c r="F160" s="668"/>
      <c r="G160" s="668"/>
      <c r="H160" s="668"/>
      <c r="I160" s="668"/>
      <c r="J160" s="668"/>
      <c r="K160" s="668"/>
      <c r="L160" s="668"/>
      <c r="M160" s="668"/>
      <c r="N160" s="668"/>
      <c r="O160" s="668"/>
      <c r="P160" s="668"/>
      <c r="Q160" s="668"/>
      <c r="R160" s="668"/>
      <c r="S160" s="668"/>
      <c r="T160" s="668"/>
      <c r="U160" s="668"/>
      <c r="V160" s="668"/>
      <c r="W160" s="668"/>
      <c r="X160" s="668"/>
      <c r="Y160" s="668"/>
      <c r="Z160" s="668"/>
    </row>
    <row r="161" ht="18.0" customHeight="1">
      <c r="A161" s="673">
        <v>40768.0</v>
      </c>
      <c r="B161" s="678" t="s">
        <v>27497</v>
      </c>
      <c r="C161" s="675" t="s">
        <v>27500</v>
      </c>
      <c r="D161" s="676">
        <v>83.96</v>
      </c>
      <c r="E161" s="674" t="s">
        <v>27501</v>
      </c>
      <c r="F161" s="668"/>
      <c r="G161" s="668"/>
      <c r="H161" s="668"/>
      <c r="I161" s="668"/>
      <c r="J161" s="668"/>
      <c r="K161" s="668"/>
      <c r="L161" s="668"/>
      <c r="M161" s="668"/>
      <c r="N161" s="668"/>
      <c r="O161" s="668"/>
      <c r="P161" s="668"/>
      <c r="Q161" s="668"/>
      <c r="R161" s="668"/>
      <c r="S161" s="668"/>
      <c r="T161" s="668"/>
      <c r="U161" s="668"/>
      <c r="V161" s="668"/>
      <c r="W161" s="668"/>
      <c r="X161" s="668"/>
      <c r="Y161" s="668"/>
      <c r="Z161" s="668"/>
    </row>
    <row r="162" ht="18.0" customHeight="1">
      <c r="A162" s="673">
        <v>40767.0</v>
      </c>
      <c r="B162" s="678" t="s">
        <v>27508</v>
      </c>
      <c r="C162" s="675" t="s">
        <v>27512</v>
      </c>
      <c r="D162" s="676">
        <v>76.85</v>
      </c>
      <c r="E162" s="674" t="s">
        <v>27515</v>
      </c>
      <c r="F162" s="668"/>
      <c r="G162" s="668"/>
      <c r="H162" s="668"/>
      <c r="I162" s="668"/>
      <c r="J162" s="668"/>
      <c r="K162" s="668"/>
      <c r="L162" s="668"/>
      <c r="M162" s="668"/>
      <c r="N162" s="668"/>
      <c r="O162" s="668"/>
      <c r="P162" s="668"/>
      <c r="Q162" s="668"/>
      <c r="R162" s="668"/>
      <c r="S162" s="668"/>
      <c r="T162" s="668"/>
      <c r="U162" s="668"/>
      <c r="V162" s="668"/>
      <c r="W162" s="668"/>
      <c r="X162" s="668"/>
      <c r="Y162" s="668"/>
      <c r="Z162" s="668"/>
    </row>
    <row r="163" ht="18.0" customHeight="1">
      <c r="A163" s="673">
        <v>40769.0</v>
      </c>
      <c r="B163" s="678" t="s">
        <v>27523</v>
      </c>
      <c r="C163" s="675" t="s">
        <v>27524</v>
      </c>
      <c r="D163" s="676">
        <v>100.7</v>
      </c>
      <c r="E163" s="674" t="s">
        <v>27528</v>
      </c>
      <c r="F163" s="668"/>
      <c r="G163" s="668"/>
      <c r="H163" s="668"/>
      <c r="I163" s="668"/>
      <c r="J163" s="668"/>
      <c r="K163" s="668"/>
      <c r="L163" s="668"/>
      <c r="M163" s="668"/>
      <c r="N163" s="668"/>
      <c r="O163" s="668"/>
      <c r="P163" s="668"/>
      <c r="Q163" s="668"/>
      <c r="R163" s="668"/>
      <c r="S163" s="668"/>
      <c r="T163" s="668"/>
      <c r="U163" s="668"/>
      <c r="V163" s="668"/>
      <c r="W163" s="668"/>
      <c r="X163" s="668"/>
      <c r="Y163" s="668"/>
      <c r="Z163" s="668"/>
    </row>
    <row r="164" ht="9.0" customHeight="1">
      <c r="A164" s="673">
        <v>40766.0</v>
      </c>
      <c r="B164" s="674" t="s">
        <v>27537</v>
      </c>
      <c r="C164" s="675" t="s">
        <v>27539</v>
      </c>
      <c r="D164" s="676">
        <v>50.11</v>
      </c>
      <c r="E164" s="677"/>
      <c r="F164" s="668"/>
      <c r="G164" s="668"/>
      <c r="H164" s="668"/>
      <c r="I164" s="668"/>
      <c r="J164" s="668"/>
      <c r="K164" s="668"/>
      <c r="L164" s="668"/>
      <c r="M164" s="668"/>
      <c r="N164" s="668"/>
      <c r="O164" s="668"/>
      <c r="P164" s="668"/>
      <c r="Q164" s="668"/>
      <c r="R164" s="668"/>
      <c r="S164" s="668"/>
      <c r="T164" s="668"/>
      <c r="U164" s="668"/>
      <c r="V164" s="668"/>
      <c r="W164" s="668"/>
      <c r="X164" s="668"/>
      <c r="Y164" s="668"/>
      <c r="Z164" s="668"/>
    </row>
    <row r="165" ht="18.0" customHeight="1">
      <c r="A165" s="673">
        <v>40771.0</v>
      </c>
      <c r="B165" s="678" t="s">
        <v>27547</v>
      </c>
      <c r="C165" s="675" t="s">
        <v>27548</v>
      </c>
      <c r="D165" s="676">
        <v>255.15</v>
      </c>
      <c r="E165" s="674" t="s">
        <v>27552</v>
      </c>
      <c r="F165" s="668"/>
      <c r="G165" s="668"/>
      <c r="H165" s="668"/>
      <c r="I165" s="668"/>
      <c r="J165" s="668"/>
      <c r="K165" s="668"/>
      <c r="L165" s="668"/>
      <c r="M165" s="668"/>
      <c r="N165" s="668"/>
      <c r="O165" s="668"/>
      <c r="P165" s="668"/>
      <c r="Q165" s="668"/>
      <c r="R165" s="668"/>
      <c r="S165" s="668"/>
      <c r="T165" s="668"/>
      <c r="U165" s="668"/>
      <c r="V165" s="668"/>
      <c r="W165" s="668"/>
      <c r="X165" s="668"/>
      <c r="Y165" s="668"/>
      <c r="Z165" s="668"/>
    </row>
    <row r="166" ht="18.0" customHeight="1">
      <c r="A166" s="673">
        <v>40773.0</v>
      </c>
      <c r="B166" s="678" t="s">
        <v>27562</v>
      </c>
      <c r="C166" s="675" t="s">
        <v>27563</v>
      </c>
      <c r="D166" s="676">
        <v>67.78</v>
      </c>
      <c r="E166" s="674" t="s">
        <v>27567</v>
      </c>
      <c r="F166" s="668"/>
      <c r="G166" s="668"/>
      <c r="H166" s="668"/>
      <c r="I166" s="668"/>
      <c r="J166" s="668"/>
      <c r="K166" s="668"/>
      <c r="L166" s="668"/>
      <c r="M166" s="668"/>
      <c r="N166" s="668"/>
      <c r="O166" s="668"/>
      <c r="P166" s="668"/>
      <c r="Q166" s="668"/>
      <c r="R166" s="668"/>
      <c r="S166" s="668"/>
      <c r="T166" s="668"/>
      <c r="U166" s="668"/>
      <c r="V166" s="668"/>
      <c r="W166" s="668"/>
      <c r="X166" s="668"/>
      <c r="Y166" s="668"/>
      <c r="Z166" s="668"/>
    </row>
    <row r="167" ht="18.0" customHeight="1">
      <c r="A167" s="673">
        <v>40775.0</v>
      </c>
      <c r="B167" s="678" t="s">
        <v>27577</v>
      </c>
      <c r="C167" s="675" t="s">
        <v>27579</v>
      </c>
      <c r="D167" s="676">
        <v>100.7</v>
      </c>
      <c r="E167" s="679"/>
      <c r="F167" s="668"/>
      <c r="G167" s="668"/>
      <c r="H167" s="668"/>
      <c r="I167" s="668"/>
      <c r="J167" s="668"/>
      <c r="K167" s="668"/>
      <c r="L167" s="668"/>
      <c r="M167" s="668"/>
      <c r="N167" s="668"/>
      <c r="O167" s="668"/>
      <c r="P167" s="668"/>
      <c r="Q167" s="668"/>
      <c r="R167" s="668"/>
      <c r="S167" s="668"/>
      <c r="T167" s="668"/>
      <c r="U167" s="668"/>
      <c r="V167" s="668"/>
      <c r="W167" s="668"/>
      <c r="X167" s="668"/>
      <c r="Y167" s="668"/>
      <c r="Z167" s="668"/>
    </row>
    <row r="168" ht="9.0" customHeight="1">
      <c r="A168" s="673">
        <v>40762.0</v>
      </c>
      <c r="B168" s="674" t="s">
        <v>27588</v>
      </c>
      <c r="C168" s="675" t="s">
        <v>27591</v>
      </c>
      <c r="D168" s="676">
        <v>6.05</v>
      </c>
      <c r="E168" s="677"/>
      <c r="F168" s="668"/>
      <c r="G168" s="668"/>
      <c r="H168" s="668"/>
      <c r="I168" s="668"/>
      <c r="J168" s="668"/>
      <c r="K168" s="668"/>
      <c r="L168" s="668"/>
      <c r="M168" s="668"/>
      <c r="N168" s="668"/>
      <c r="O168" s="668"/>
      <c r="P168" s="668"/>
      <c r="Q168" s="668"/>
      <c r="R168" s="668"/>
      <c r="S168" s="668"/>
      <c r="T168" s="668"/>
      <c r="U168" s="668"/>
      <c r="V168" s="668"/>
      <c r="W168" s="668"/>
      <c r="X168" s="668"/>
      <c r="Y168" s="668"/>
      <c r="Z168" s="668"/>
    </row>
    <row r="169" ht="9.0" customHeight="1">
      <c r="A169" s="673">
        <v>40804.0</v>
      </c>
      <c r="B169" s="674" t="s">
        <v>27598</v>
      </c>
      <c r="C169" s="675" t="s">
        <v>27599</v>
      </c>
      <c r="D169" s="676">
        <v>10.73</v>
      </c>
      <c r="E169" s="674" t="s">
        <v>27602</v>
      </c>
      <c r="F169" s="668"/>
      <c r="G169" s="668"/>
      <c r="H169" s="668"/>
      <c r="I169" s="668"/>
      <c r="J169" s="668"/>
      <c r="K169" s="668"/>
      <c r="L169" s="668"/>
      <c r="M169" s="668"/>
      <c r="N169" s="668"/>
      <c r="O169" s="668"/>
      <c r="P169" s="668"/>
      <c r="Q169" s="668"/>
      <c r="R169" s="668"/>
      <c r="S169" s="668"/>
      <c r="T169" s="668"/>
      <c r="U169" s="668"/>
      <c r="V169" s="668"/>
      <c r="W169" s="668"/>
      <c r="X169" s="668"/>
      <c r="Y169" s="668"/>
      <c r="Z169" s="668"/>
    </row>
    <row r="170" ht="18.0" customHeight="1">
      <c r="A170" s="673">
        <v>40811.0</v>
      </c>
      <c r="B170" s="678" t="s">
        <v>27610</v>
      </c>
      <c r="C170" s="675" t="s">
        <v>27613</v>
      </c>
      <c r="D170" s="676">
        <v>60.96</v>
      </c>
      <c r="E170" s="679"/>
      <c r="F170" s="668"/>
      <c r="G170" s="668"/>
      <c r="H170" s="668"/>
      <c r="I170" s="668"/>
      <c r="J170" s="668"/>
      <c r="K170" s="668"/>
      <c r="L170" s="668"/>
      <c r="M170" s="668"/>
      <c r="N170" s="668"/>
      <c r="O170" s="668"/>
      <c r="P170" s="668"/>
      <c r="Q170" s="668"/>
      <c r="R170" s="668"/>
      <c r="S170" s="668"/>
      <c r="T170" s="668"/>
      <c r="U170" s="668"/>
      <c r="V170" s="668"/>
      <c r="W170" s="668"/>
      <c r="X170" s="668"/>
      <c r="Y170" s="668"/>
      <c r="Z170" s="668"/>
    </row>
    <row r="171" ht="18.0" customHeight="1">
      <c r="A171" s="673">
        <v>42211.0</v>
      </c>
      <c r="B171" s="678" t="s">
        <v>27622</v>
      </c>
      <c r="C171" s="675" t="s">
        <v>27623</v>
      </c>
      <c r="D171" s="676">
        <v>60.96</v>
      </c>
      <c r="E171" s="674" t="s">
        <v>27624</v>
      </c>
      <c r="F171" s="668"/>
      <c r="G171" s="668"/>
      <c r="H171" s="668"/>
      <c r="I171" s="668"/>
      <c r="J171" s="668"/>
      <c r="K171" s="668"/>
      <c r="L171" s="668"/>
      <c r="M171" s="668"/>
      <c r="N171" s="668"/>
      <c r="O171" s="668"/>
      <c r="P171" s="668"/>
      <c r="Q171" s="668"/>
      <c r="R171" s="668"/>
      <c r="S171" s="668"/>
      <c r="T171" s="668"/>
      <c r="U171" s="668"/>
      <c r="V171" s="668"/>
      <c r="W171" s="668"/>
      <c r="X171" s="668"/>
      <c r="Y171" s="668"/>
      <c r="Z171" s="668"/>
    </row>
    <row r="172" ht="9.0" customHeight="1">
      <c r="A172" s="673">
        <v>40756.0</v>
      </c>
      <c r="B172" s="674" t="s">
        <v>27632</v>
      </c>
      <c r="C172" s="675" t="s">
        <v>27635</v>
      </c>
      <c r="D172" s="676">
        <v>6.63</v>
      </c>
      <c r="E172" s="677"/>
      <c r="F172" s="668"/>
      <c r="G172" s="668"/>
      <c r="H172" s="668"/>
      <c r="I172" s="668"/>
      <c r="J172" s="668"/>
      <c r="K172" s="668"/>
      <c r="L172" s="668"/>
      <c r="M172" s="668"/>
      <c r="N172" s="668"/>
      <c r="O172" s="668"/>
      <c r="P172" s="668"/>
      <c r="Q172" s="668"/>
      <c r="R172" s="668"/>
      <c r="S172" s="668"/>
      <c r="T172" s="668"/>
      <c r="U172" s="668"/>
      <c r="V172" s="668"/>
      <c r="W172" s="668"/>
      <c r="X172" s="668"/>
      <c r="Y172" s="668"/>
      <c r="Z172" s="668"/>
    </row>
    <row r="173" ht="9.0" customHeight="1">
      <c r="A173" s="673">
        <v>40754.0</v>
      </c>
      <c r="B173" s="674" t="s">
        <v>27646</v>
      </c>
      <c r="C173" s="675" t="s">
        <v>27650</v>
      </c>
      <c r="D173" s="676">
        <v>1.17</v>
      </c>
      <c r="E173" s="677"/>
      <c r="F173" s="668"/>
      <c r="G173" s="668"/>
      <c r="H173" s="668"/>
      <c r="I173" s="668"/>
      <c r="J173" s="668"/>
      <c r="K173" s="668"/>
      <c r="L173" s="668"/>
      <c r="M173" s="668"/>
      <c r="N173" s="668"/>
      <c r="O173" s="668"/>
      <c r="P173" s="668"/>
      <c r="Q173" s="668"/>
      <c r="R173" s="668"/>
      <c r="S173" s="668"/>
      <c r="T173" s="668"/>
      <c r="U173" s="668"/>
      <c r="V173" s="668"/>
      <c r="W173" s="668"/>
      <c r="X173" s="668"/>
      <c r="Y173" s="668"/>
      <c r="Z173" s="668"/>
    </row>
    <row r="174" ht="9.0" customHeight="1">
      <c r="A174" s="673">
        <v>40866.0</v>
      </c>
      <c r="B174" s="674" t="s">
        <v>27660</v>
      </c>
      <c r="C174" s="675" t="s">
        <v>27661</v>
      </c>
      <c r="D174" s="676">
        <v>0.82</v>
      </c>
      <c r="E174" s="677"/>
      <c r="F174" s="668"/>
      <c r="G174" s="668"/>
      <c r="H174" s="668"/>
      <c r="I174" s="668"/>
      <c r="J174" s="668"/>
      <c r="K174" s="668"/>
      <c r="L174" s="668"/>
      <c r="M174" s="668"/>
      <c r="N174" s="668"/>
      <c r="O174" s="668"/>
      <c r="P174" s="668"/>
      <c r="Q174" s="668"/>
      <c r="R174" s="668"/>
      <c r="S174" s="668"/>
      <c r="T174" s="668"/>
      <c r="U174" s="668"/>
      <c r="V174" s="668"/>
      <c r="W174" s="668"/>
      <c r="X174" s="668"/>
      <c r="Y174" s="668"/>
      <c r="Z174" s="668"/>
    </row>
    <row r="175" ht="9.0" customHeight="1">
      <c r="A175" s="673">
        <v>40893.0</v>
      </c>
      <c r="B175" s="674" t="s">
        <v>27668</v>
      </c>
      <c r="C175" s="675" t="s">
        <v>27670</v>
      </c>
      <c r="D175" s="676">
        <v>22.21</v>
      </c>
      <c r="E175" s="677"/>
      <c r="F175" s="668"/>
      <c r="G175" s="668"/>
      <c r="H175" s="668"/>
      <c r="I175" s="668"/>
      <c r="J175" s="668"/>
      <c r="K175" s="668"/>
      <c r="L175" s="668"/>
      <c r="M175" s="668"/>
      <c r="N175" s="668"/>
      <c r="O175" s="668"/>
      <c r="P175" s="668"/>
      <c r="Q175" s="668"/>
      <c r="R175" s="668"/>
      <c r="S175" s="668"/>
      <c r="T175" s="668"/>
      <c r="U175" s="668"/>
      <c r="V175" s="668"/>
      <c r="W175" s="668"/>
      <c r="X175" s="668"/>
      <c r="Y175" s="668"/>
      <c r="Z175" s="668"/>
    </row>
    <row r="176" ht="9.0" customHeight="1">
      <c r="A176" s="673">
        <v>40891.0</v>
      </c>
      <c r="B176" s="674" t="s">
        <v>27679</v>
      </c>
      <c r="C176" s="675" t="s">
        <v>27680</v>
      </c>
      <c r="D176" s="676">
        <v>18.01</v>
      </c>
      <c r="E176" s="677"/>
      <c r="F176" s="668"/>
      <c r="G176" s="668"/>
      <c r="H176" s="668"/>
      <c r="I176" s="668"/>
      <c r="J176" s="668"/>
      <c r="K176" s="668"/>
      <c r="L176" s="668"/>
      <c r="M176" s="668"/>
      <c r="N176" s="668"/>
      <c r="O176" s="668"/>
      <c r="P176" s="668"/>
      <c r="Q176" s="668"/>
      <c r="R176" s="668"/>
      <c r="S176" s="668"/>
      <c r="T176" s="668"/>
      <c r="U176" s="668"/>
      <c r="V176" s="668"/>
      <c r="W176" s="668"/>
      <c r="X176" s="668"/>
      <c r="Y176" s="668"/>
      <c r="Z176" s="668"/>
    </row>
    <row r="177" ht="9.0" customHeight="1">
      <c r="A177" s="673">
        <v>40890.0</v>
      </c>
      <c r="B177" s="674" t="s">
        <v>27697</v>
      </c>
      <c r="C177" s="675" t="s">
        <v>27699</v>
      </c>
      <c r="D177" s="676">
        <v>60.43</v>
      </c>
      <c r="E177" s="674" t="s">
        <v>27703</v>
      </c>
      <c r="F177" s="668"/>
      <c r="G177" s="668"/>
      <c r="H177" s="668"/>
      <c r="I177" s="668"/>
      <c r="J177" s="668"/>
      <c r="K177" s="668"/>
      <c r="L177" s="668"/>
      <c r="M177" s="668"/>
      <c r="N177" s="668"/>
      <c r="O177" s="668"/>
      <c r="P177" s="668"/>
      <c r="Q177" s="668"/>
      <c r="R177" s="668"/>
      <c r="S177" s="668"/>
      <c r="T177" s="668"/>
      <c r="U177" s="668"/>
      <c r="V177" s="668"/>
      <c r="W177" s="668"/>
      <c r="X177" s="668"/>
      <c r="Y177" s="668"/>
      <c r="Z177" s="668"/>
    </row>
    <row r="178" ht="18.0" customHeight="1">
      <c r="A178" s="673">
        <v>40892.0</v>
      </c>
      <c r="B178" s="678" t="s">
        <v>27716</v>
      </c>
      <c r="C178" s="675" t="s">
        <v>27720</v>
      </c>
      <c r="D178" s="676">
        <v>61.76</v>
      </c>
      <c r="E178" s="674" t="s">
        <v>27724</v>
      </c>
      <c r="F178" s="668"/>
      <c r="G178" s="668"/>
      <c r="H178" s="668"/>
      <c r="I178" s="668"/>
      <c r="J178" s="668"/>
      <c r="K178" s="668"/>
      <c r="L178" s="668"/>
      <c r="M178" s="668"/>
      <c r="N178" s="668"/>
      <c r="O178" s="668"/>
      <c r="P178" s="668"/>
      <c r="Q178" s="668"/>
      <c r="R178" s="668"/>
      <c r="S178" s="668"/>
      <c r="T178" s="668"/>
      <c r="U178" s="668"/>
      <c r="V178" s="668"/>
      <c r="W178" s="668"/>
      <c r="X178" s="668"/>
      <c r="Y178" s="668"/>
      <c r="Z178" s="668"/>
    </row>
    <row r="179" ht="9.0" customHeight="1">
      <c r="A179" s="673">
        <v>40749.0</v>
      </c>
      <c r="B179" s="674" t="s">
        <v>27735</v>
      </c>
      <c r="C179" s="675" t="s">
        <v>27738</v>
      </c>
      <c r="D179" s="676">
        <v>0.18</v>
      </c>
      <c r="E179" s="677"/>
      <c r="F179" s="668"/>
      <c r="G179" s="668"/>
      <c r="H179" s="668"/>
      <c r="I179" s="668"/>
      <c r="J179" s="668"/>
      <c r="K179" s="668"/>
      <c r="L179" s="668"/>
      <c r="M179" s="668"/>
      <c r="N179" s="668"/>
      <c r="O179" s="668"/>
      <c r="P179" s="668"/>
      <c r="Q179" s="668"/>
      <c r="R179" s="668"/>
      <c r="S179" s="668"/>
      <c r="T179" s="668"/>
      <c r="U179" s="668"/>
      <c r="V179" s="668"/>
      <c r="W179" s="668"/>
      <c r="X179" s="668"/>
      <c r="Y179" s="668"/>
      <c r="Z179" s="668"/>
    </row>
    <row r="180" ht="9.0" customHeight="1">
      <c r="A180" s="673">
        <v>40750.0</v>
      </c>
      <c r="B180" s="674" t="s">
        <v>27747</v>
      </c>
      <c r="C180" s="675" t="s">
        <v>27749</v>
      </c>
      <c r="D180" s="676">
        <v>0.79</v>
      </c>
      <c r="E180" s="677"/>
      <c r="F180" s="668"/>
      <c r="G180" s="668"/>
      <c r="H180" s="668"/>
      <c r="I180" s="668"/>
      <c r="J180" s="668"/>
      <c r="K180" s="668"/>
      <c r="L180" s="668"/>
      <c r="M180" s="668"/>
      <c r="N180" s="668"/>
      <c r="O180" s="668"/>
      <c r="P180" s="668"/>
      <c r="Q180" s="668"/>
      <c r="R180" s="668"/>
      <c r="S180" s="668"/>
      <c r="T180" s="668"/>
      <c r="U180" s="668"/>
      <c r="V180" s="668"/>
      <c r="W180" s="668"/>
      <c r="X180" s="668"/>
      <c r="Y180" s="668"/>
      <c r="Z180" s="668"/>
    </row>
    <row r="181" ht="18.0" customHeight="1">
      <c r="A181" s="673">
        <v>40792.0</v>
      </c>
      <c r="B181" s="678" t="s">
        <v>27760</v>
      </c>
      <c r="C181" s="675" t="s">
        <v>27764</v>
      </c>
      <c r="D181" s="676">
        <v>80.55</v>
      </c>
      <c r="E181" s="674" t="s">
        <v>27769</v>
      </c>
      <c r="F181" s="668"/>
      <c r="G181" s="668"/>
      <c r="H181" s="668"/>
      <c r="I181" s="668"/>
      <c r="J181" s="668"/>
      <c r="K181" s="668"/>
      <c r="L181" s="668"/>
      <c r="M181" s="668"/>
      <c r="N181" s="668"/>
      <c r="O181" s="668"/>
      <c r="P181" s="668"/>
      <c r="Q181" s="668"/>
      <c r="R181" s="668"/>
      <c r="S181" s="668"/>
      <c r="T181" s="668"/>
      <c r="U181" s="668"/>
      <c r="V181" s="668"/>
      <c r="W181" s="668"/>
      <c r="X181" s="668"/>
      <c r="Y181" s="668"/>
      <c r="Z181" s="668"/>
    </row>
    <row r="182" ht="9.0" customHeight="1">
      <c r="A182" s="673">
        <v>40794.0</v>
      </c>
      <c r="B182" s="674" t="s">
        <v>27775</v>
      </c>
      <c r="C182" s="675" t="s">
        <v>27776</v>
      </c>
      <c r="D182" s="676">
        <v>44.74</v>
      </c>
      <c r="E182" s="674" t="s">
        <v>27780</v>
      </c>
      <c r="F182" s="668"/>
      <c r="G182" s="668"/>
      <c r="H182" s="668"/>
      <c r="I182" s="668"/>
      <c r="J182" s="668"/>
      <c r="K182" s="668"/>
      <c r="L182" s="668"/>
      <c r="M182" s="668"/>
      <c r="N182" s="668"/>
      <c r="O182" s="668"/>
      <c r="P182" s="668"/>
      <c r="Q182" s="668"/>
      <c r="R182" s="668"/>
      <c r="S182" s="668"/>
      <c r="T182" s="668"/>
      <c r="U182" s="668"/>
      <c r="V182" s="668"/>
      <c r="W182" s="668"/>
      <c r="X182" s="668"/>
      <c r="Y182" s="668"/>
      <c r="Z182" s="668"/>
    </row>
    <row r="183" ht="18.0" customHeight="1">
      <c r="A183" s="673">
        <v>40796.0</v>
      </c>
      <c r="B183" s="678" t="s">
        <v>27790</v>
      </c>
      <c r="C183" s="675" t="s">
        <v>27792</v>
      </c>
      <c r="D183" s="676">
        <v>35.99</v>
      </c>
      <c r="E183" s="674" t="s">
        <v>27795</v>
      </c>
      <c r="F183" s="668"/>
      <c r="G183" s="668"/>
      <c r="H183" s="668"/>
      <c r="I183" s="668"/>
      <c r="J183" s="668"/>
      <c r="K183" s="668"/>
      <c r="L183" s="668"/>
      <c r="M183" s="668"/>
      <c r="N183" s="668"/>
      <c r="O183" s="668"/>
      <c r="P183" s="668"/>
      <c r="Q183" s="668"/>
      <c r="R183" s="668"/>
      <c r="S183" s="668"/>
      <c r="T183" s="668"/>
      <c r="U183" s="668"/>
      <c r="V183" s="668"/>
      <c r="W183" s="668"/>
      <c r="X183" s="668"/>
      <c r="Y183" s="668"/>
      <c r="Z183" s="668"/>
    </row>
    <row r="184" ht="18.0" customHeight="1">
      <c r="A184" s="673">
        <v>41098.0</v>
      </c>
      <c r="B184" s="678" t="s">
        <v>27804</v>
      </c>
      <c r="C184" s="675" t="s">
        <v>27807</v>
      </c>
      <c r="D184" s="676">
        <v>35.99</v>
      </c>
      <c r="E184" s="679"/>
      <c r="F184" s="668"/>
      <c r="G184" s="668"/>
      <c r="H184" s="668"/>
      <c r="I184" s="668"/>
      <c r="J184" s="668"/>
      <c r="K184" s="668"/>
      <c r="L184" s="668"/>
      <c r="M184" s="668"/>
      <c r="N184" s="668"/>
      <c r="O184" s="668"/>
      <c r="P184" s="668"/>
      <c r="Q184" s="668"/>
      <c r="R184" s="668"/>
      <c r="S184" s="668"/>
      <c r="T184" s="668"/>
      <c r="U184" s="668"/>
      <c r="V184" s="668"/>
      <c r="W184" s="668"/>
      <c r="X184" s="668"/>
      <c r="Y184" s="668"/>
      <c r="Z184" s="668"/>
    </row>
    <row r="185" ht="9.0" customHeight="1">
      <c r="A185" s="673">
        <v>40786.0</v>
      </c>
      <c r="B185" s="674" t="s">
        <v>27815</v>
      </c>
      <c r="C185" s="675" t="s">
        <v>27816</v>
      </c>
      <c r="D185" s="676">
        <v>96.98</v>
      </c>
      <c r="E185" s="674" t="s">
        <v>27817</v>
      </c>
      <c r="F185" s="668"/>
      <c r="G185" s="668"/>
      <c r="H185" s="668"/>
      <c r="I185" s="668"/>
      <c r="J185" s="668"/>
      <c r="K185" s="668"/>
      <c r="L185" s="668"/>
      <c r="M185" s="668"/>
      <c r="N185" s="668"/>
      <c r="O185" s="668"/>
      <c r="P185" s="668"/>
      <c r="Q185" s="668"/>
      <c r="R185" s="668"/>
      <c r="S185" s="668"/>
      <c r="T185" s="668"/>
      <c r="U185" s="668"/>
      <c r="V185" s="668"/>
      <c r="W185" s="668"/>
      <c r="X185" s="668"/>
      <c r="Y185" s="668"/>
      <c r="Z185" s="668"/>
    </row>
    <row r="186" ht="9.0" customHeight="1">
      <c r="A186" s="673">
        <v>43327.0</v>
      </c>
      <c r="B186" s="674" t="s">
        <v>27825</v>
      </c>
      <c r="C186" s="675" t="s">
        <v>27828</v>
      </c>
      <c r="D186" s="676">
        <v>96.98</v>
      </c>
      <c r="E186" s="677"/>
      <c r="F186" s="668"/>
      <c r="G186" s="668"/>
      <c r="H186" s="668"/>
      <c r="I186" s="668"/>
      <c r="J186" s="668"/>
      <c r="K186" s="668"/>
      <c r="L186" s="668"/>
      <c r="M186" s="668"/>
      <c r="N186" s="668"/>
      <c r="O186" s="668"/>
      <c r="P186" s="668"/>
      <c r="Q186" s="668"/>
      <c r="R186" s="668"/>
      <c r="S186" s="668"/>
      <c r="T186" s="668"/>
      <c r="U186" s="668"/>
      <c r="V186" s="668"/>
      <c r="W186" s="668"/>
      <c r="X186" s="668"/>
      <c r="Y186" s="668"/>
      <c r="Z186" s="668"/>
    </row>
    <row r="187" ht="9.0" customHeight="1">
      <c r="A187" s="673">
        <v>42675.0</v>
      </c>
      <c r="B187" s="674" t="s">
        <v>27836</v>
      </c>
      <c r="C187" s="675" t="s">
        <v>27837</v>
      </c>
      <c r="D187" s="676">
        <v>115.77</v>
      </c>
      <c r="E187" s="677"/>
      <c r="F187" s="668"/>
      <c r="G187" s="668"/>
      <c r="H187" s="668"/>
      <c r="I187" s="668"/>
      <c r="J187" s="668"/>
      <c r="K187" s="668"/>
      <c r="L187" s="668"/>
      <c r="M187" s="668"/>
      <c r="N187" s="668"/>
      <c r="O187" s="668"/>
      <c r="P187" s="668"/>
      <c r="Q187" s="668"/>
      <c r="R187" s="668"/>
      <c r="S187" s="668"/>
      <c r="T187" s="668"/>
      <c r="U187" s="668"/>
      <c r="V187" s="668"/>
      <c r="W187" s="668"/>
      <c r="X187" s="668"/>
      <c r="Y187" s="668"/>
      <c r="Z187" s="668"/>
    </row>
    <row r="188" ht="9.0" customHeight="1">
      <c r="A188" s="673">
        <v>40802.0</v>
      </c>
      <c r="B188" s="674" t="s">
        <v>27849</v>
      </c>
      <c r="C188" s="675" t="s">
        <v>27852</v>
      </c>
      <c r="D188" s="676">
        <v>61.95</v>
      </c>
      <c r="E188" s="674" t="s">
        <v>27856</v>
      </c>
      <c r="F188" s="668"/>
      <c r="G188" s="668"/>
      <c r="H188" s="668"/>
      <c r="I188" s="668"/>
      <c r="J188" s="668"/>
      <c r="K188" s="668"/>
      <c r="L188" s="668"/>
      <c r="M188" s="668"/>
      <c r="N188" s="668"/>
      <c r="O188" s="668"/>
      <c r="P188" s="668"/>
      <c r="Q188" s="668"/>
      <c r="R188" s="668"/>
      <c r="S188" s="668"/>
      <c r="T188" s="668"/>
      <c r="U188" s="668"/>
      <c r="V188" s="668"/>
      <c r="W188" s="668"/>
      <c r="X188" s="668"/>
      <c r="Y188" s="668"/>
      <c r="Z188" s="668"/>
    </row>
    <row r="189" ht="9.0" customHeight="1">
      <c r="A189" s="673">
        <v>41074.0</v>
      </c>
      <c r="B189" s="674" t="s">
        <v>27864</v>
      </c>
      <c r="C189" s="675" t="s">
        <v>27865</v>
      </c>
      <c r="D189" s="676">
        <v>61.31</v>
      </c>
      <c r="E189" s="677"/>
      <c r="F189" s="668"/>
      <c r="G189" s="668"/>
      <c r="H189" s="668"/>
      <c r="I189" s="668"/>
      <c r="J189" s="668"/>
      <c r="K189" s="668"/>
      <c r="L189" s="668"/>
      <c r="M189" s="668"/>
      <c r="N189" s="668"/>
      <c r="O189" s="668"/>
      <c r="P189" s="668"/>
      <c r="Q189" s="668"/>
      <c r="R189" s="668"/>
      <c r="S189" s="668"/>
      <c r="T189" s="668"/>
      <c r="U189" s="668"/>
      <c r="V189" s="668"/>
      <c r="W189" s="668"/>
      <c r="X189" s="668"/>
      <c r="Y189" s="668"/>
      <c r="Z189" s="668"/>
    </row>
    <row r="190" ht="9.0" customHeight="1">
      <c r="A190" s="673">
        <v>40776.0</v>
      </c>
      <c r="B190" s="674" t="s">
        <v>27876</v>
      </c>
      <c r="C190" s="675" t="s">
        <v>27877</v>
      </c>
      <c r="D190" s="676">
        <v>39.1</v>
      </c>
      <c r="E190" s="674" t="s">
        <v>27881</v>
      </c>
      <c r="F190" s="668"/>
      <c r="G190" s="668"/>
      <c r="H190" s="668"/>
      <c r="I190" s="668"/>
      <c r="J190" s="668"/>
      <c r="K190" s="668"/>
      <c r="L190" s="668"/>
      <c r="M190" s="668"/>
      <c r="N190" s="668"/>
      <c r="O190" s="668"/>
      <c r="P190" s="668"/>
      <c r="Q190" s="668"/>
      <c r="R190" s="668"/>
      <c r="S190" s="668"/>
      <c r="T190" s="668"/>
      <c r="U190" s="668"/>
      <c r="V190" s="668"/>
      <c r="W190" s="668"/>
      <c r="X190" s="668"/>
      <c r="Y190" s="668"/>
      <c r="Z190" s="668"/>
    </row>
    <row r="191" ht="9.0" customHeight="1">
      <c r="A191" s="673">
        <v>40778.0</v>
      </c>
      <c r="B191" s="674" t="s">
        <v>27889</v>
      </c>
      <c r="C191" s="675" t="s">
        <v>27892</v>
      </c>
      <c r="D191" s="676">
        <v>44.9</v>
      </c>
      <c r="E191" s="674" t="s">
        <v>27893</v>
      </c>
      <c r="F191" s="668"/>
      <c r="G191" s="668"/>
      <c r="H191" s="668"/>
      <c r="I191" s="668"/>
      <c r="J191" s="668"/>
      <c r="K191" s="668"/>
      <c r="L191" s="668"/>
      <c r="M191" s="668"/>
      <c r="N191" s="668"/>
      <c r="O191" s="668"/>
      <c r="P191" s="668"/>
      <c r="Q191" s="668"/>
      <c r="R191" s="668"/>
      <c r="S191" s="668"/>
      <c r="T191" s="668"/>
      <c r="U191" s="668"/>
      <c r="V191" s="668"/>
      <c r="W191" s="668"/>
      <c r="X191" s="668"/>
      <c r="Y191" s="668"/>
      <c r="Z191" s="668"/>
    </row>
    <row r="192" ht="9.0" customHeight="1">
      <c r="A192" s="673">
        <v>40780.0</v>
      </c>
      <c r="B192" s="674" t="s">
        <v>27900</v>
      </c>
      <c r="C192" s="675" t="s">
        <v>27901</v>
      </c>
      <c r="D192" s="676">
        <v>63.86</v>
      </c>
      <c r="E192" s="674" t="s">
        <v>27902</v>
      </c>
      <c r="F192" s="668"/>
      <c r="G192" s="668"/>
      <c r="H192" s="668"/>
      <c r="I192" s="668"/>
      <c r="J192" s="668"/>
      <c r="K192" s="668"/>
      <c r="L192" s="668"/>
      <c r="M192" s="668"/>
      <c r="N192" s="668"/>
      <c r="O192" s="668"/>
      <c r="P192" s="668"/>
      <c r="Q192" s="668"/>
      <c r="R192" s="668"/>
      <c r="S192" s="668"/>
      <c r="T192" s="668"/>
      <c r="U192" s="668"/>
      <c r="V192" s="668"/>
      <c r="W192" s="668"/>
      <c r="X192" s="668"/>
      <c r="Y192" s="668"/>
      <c r="Z192" s="668"/>
    </row>
    <row r="193" ht="9.0" customHeight="1">
      <c r="A193" s="673">
        <v>40782.0</v>
      </c>
      <c r="B193" s="674" t="s">
        <v>27908</v>
      </c>
      <c r="C193" s="675" t="s">
        <v>27909</v>
      </c>
      <c r="D193" s="676">
        <v>80.69</v>
      </c>
      <c r="E193" s="674" t="s">
        <v>27911</v>
      </c>
      <c r="F193" s="668"/>
      <c r="G193" s="668"/>
      <c r="H193" s="668"/>
      <c r="I193" s="668"/>
      <c r="J193" s="668"/>
      <c r="K193" s="668"/>
      <c r="L193" s="668"/>
      <c r="M193" s="668"/>
      <c r="N193" s="668"/>
      <c r="O193" s="668"/>
      <c r="P193" s="668"/>
      <c r="Q193" s="668"/>
      <c r="R193" s="668"/>
      <c r="S193" s="668"/>
      <c r="T193" s="668"/>
      <c r="U193" s="668"/>
      <c r="V193" s="668"/>
      <c r="W193" s="668"/>
      <c r="X193" s="668"/>
      <c r="Y193" s="668"/>
      <c r="Z193" s="668"/>
    </row>
    <row r="194" ht="18.0" customHeight="1">
      <c r="A194" s="673">
        <v>40830.0</v>
      </c>
      <c r="B194" s="678" t="s">
        <v>27919</v>
      </c>
      <c r="C194" s="675" t="s">
        <v>27921</v>
      </c>
      <c r="D194" s="676">
        <v>7.92</v>
      </c>
      <c r="E194" s="674" t="s">
        <v>27925</v>
      </c>
      <c r="F194" s="668"/>
      <c r="G194" s="668"/>
      <c r="H194" s="668"/>
      <c r="I194" s="668"/>
      <c r="J194" s="668"/>
      <c r="K194" s="668"/>
      <c r="L194" s="668"/>
      <c r="M194" s="668"/>
      <c r="N194" s="668"/>
      <c r="O194" s="668"/>
      <c r="P194" s="668"/>
      <c r="Q194" s="668"/>
      <c r="R194" s="668"/>
      <c r="S194" s="668"/>
      <c r="T194" s="668"/>
      <c r="U194" s="668"/>
      <c r="V194" s="668"/>
      <c r="W194" s="668"/>
      <c r="X194" s="668"/>
      <c r="Y194" s="668"/>
      <c r="Z194" s="668"/>
    </row>
    <row r="195" ht="18.0" customHeight="1">
      <c r="A195" s="673">
        <v>40873.0</v>
      </c>
      <c r="B195" s="678" t="s">
        <v>27932</v>
      </c>
      <c r="C195" s="675" t="s">
        <v>27933</v>
      </c>
      <c r="D195" s="676">
        <v>6.41</v>
      </c>
      <c r="E195" s="674" t="s">
        <v>27936</v>
      </c>
      <c r="F195" s="668"/>
      <c r="G195" s="668"/>
      <c r="H195" s="668"/>
      <c r="I195" s="668"/>
      <c r="J195" s="668"/>
      <c r="K195" s="668"/>
      <c r="L195" s="668"/>
      <c r="M195" s="668"/>
      <c r="N195" s="668"/>
      <c r="O195" s="668"/>
      <c r="P195" s="668"/>
      <c r="Q195" s="668"/>
      <c r="R195" s="668"/>
      <c r="S195" s="668"/>
      <c r="T195" s="668"/>
      <c r="U195" s="668"/>
      <c r="V195" s="668"/>
      <c r="W195" s="668"/>
      <c r="X195" s="668"/>
      <c r="Y195" s="668"/>
      <c r="Z195" s="668"/>
    </row>
    <row r="196" ht="18.0" customHeight="1">
      <c r="A196" s="673">
        <v>40876.0</v>
      </c>
      <c r="B196" s="678" t="s">
        <v>27942</v>
      </c>
      <c r="C196" s="675" t="s">
        <v>27946</v>
      </c>
      <c r="D196" s="676">
        <v>7.02</v>
      </c>
      <c r="E196" s="679"/>
      <c r="F196" s="668"/>
      <c r="G196" s="668"/>
      <c r="H196" s="668"/>
      <c r="I196" s="668"/>
      <c r="J196" s="668"/>
      <c r="K196" s="668"/>
      <c r="L196" s="668"/>
      <c r="M196" s="668"/>
      <c r="N196" s="668"/>
      <c r="O196" s="668"/>
      <c r="P196" s="668"/>
      <c r="Q196" s="668"/>
      <c r="R196" s="668"/>
      <c r="S196" s="668"/>
      <c r="T196" s="668"/>
      <c r="U196" s="668"/>
      <c r="V196" s="668"/>
      <c r="W196" s="668"/>
      <c r="X196" s="668"/>
      <c r="Y196" s="668"/>
      <c r="Z196" s="668"/>
    </row>
    <row r="197" ht="18.0" customHeight="1">
      <c r="A197" s="673">
        <v>41363.0</v>
      </c>
      <c r="B197" s="678" t="s">
        <v>27957</v>
      </c>
      <c r="C197" s="675" t="s">
        <v>27958</v>
      </c>
      <c r="D197" s="676">
        <v>10.78</v>
      </c>
      <c r="E197" s="674" t="s">
        <v>27961</v>
      </c>
      <c r="F197" s="668"/>
      <c r="G197" s="668"/>
      <c r="H197" s="668"/>
      <c r="I197" s="668"/>
      <c r="J197" s="668"/>
      <c r="K197" s="668"/>
      <c r="L197" s="668"/>
      <c r="M197" s="668"/>
      <c r="N197" s="668"/>
      <c r="O197" s="668"/>
      <c r="P197" s="668"/>
      <c r="Q197" s="668"/>
      <c r="R197" s="668"/>
      <c r="S197" s="668"/>
      <c r="T197" s="668"/>
      <c r="U197" s="668"/>
      <c r="V197" s="668"/>
      <c r="W197" s="668"/>
      <c r="X197" s="668"/>
      <c r="Y197" s="668"/>
      <c r="Z197" s="668"/>
    </row>
    <row r="198" ht="18.0" customHeight="1">
      <c r="A198" s="673">
        <v>40831.0</v>
      </c>
      <c r="B198" s="678" t="s">
        <v>27971</v>
      </c>
      <c r="C198" s="675" t="s">
        <v>27974</v>
      </c>
      <c r="D198" s="676">
        <v>17.82</v>
      </c>
      <c r="E198" s="674" t="s">
        <v>27978</v>
      </c>
      <c r="F198" s="668"/>
      <c r="G198" s="668"/>
      <c r="H198" s="668"/>
      <c r="I198" s="668"/>
      <c r="J198" s="668"/>
      <c r="K198" s="668"/>
      <c r="L198" s="668"/>
      <c r="M198" s="668"/>
      <c r="N198" s="668"/>
      <c r="O198" s="668"/>
      <c r="P198" s="668"/>
      <c r="Q198" s="668"/>
      <c r="R198" s="668"/>
      <c r="S198" s="668"/>
      <c r="T198" s="668"/>
      <c r="U198" s="668"/>
      <c r="V198" s="668"/>
      <c r="W198" s="668"/>
      <c r="X198" s="668"/>
      <c r="Y198" s="668"/>
      <c r="Z198" s="668"/>
    </row>
    <row r="199" ht="18.0" customHeight="1">
      <c r="A199" s="673">
        <v>40827.0</v>
      </c>
      <c r="B199" s="678" t="s">
        <v>27987</v>
      </c>
      <c r="C199" s="675" t="s">
        <v>27990</v>
      </c>
      <c r="D199" s="676">
        <v>10.29</v>
      </c>
      <c r="E199" s="674" t="s">
        <v>27992</v>
      </c>
      <c r="F199" s="668"/>
      <c r="G199" s="668"/>
      <c r="H199" s="668"/>
      <c r="I199" s="668"/>
      <c r="J199" s="668"/>
      <c r="K199" s="668"/>
      <c r="L199" s="668"/>
      <c r="M199" s="668"/>
      <c r="N199" s="668"/>
      <c r="O199" s="668"/>
      <c r="P199" s="668"/>
      <c r="Q199" s="668"/>
      <c r="R199" s="668"/>
      <c r="S199" s="668"/>
      <c r="T199" s="668"/>
      <c r="U199" s="668"/>
      <c r="V199" s="668"/>
      <c r="W199" s="668"/>
      <c r="X199" s="668"/>
      <c r="Y199" s="668"/>
      <c r="Z199" s="668"/>
    </row>
    <row r="200" ht="18.0" customHeight="1">
      <c r="A200" s="673">
        <v>40828.0</v>
      </c>
      <c r="B200" s="678" t="s">
        <v>28005</v>
      </c>
      <c r="C200" s="675" t="s">
        <v>28006</v>
      </c>
      <c r="D200" s="676">
        <v>7.2</v>
      </c>
      <c r="E200" s="674" t="s">
        <v>28008</v>
      </c>
      <c r="F200" s="668"/>
      <c r="G200" s="668"/>
      <c r="H200" s="668"/>
      <c r="I200" s="668"/>
      <c r="J200" s="668"/>
      <c r="K200" s="668"/>
      <c r="L200" s="668"/>
      <c r="M200" s="668"/>
      <c r="N200" s="668"/>
      <c r="O200" s="668"/>
      <c r="P200" s="668"/>
      <c r="Q200" s="668"/>
      <c r="R200" s="668"/>
      <c r="S200" s="668"/>
      <c r="T200" s="668"/>
      <c r="U200" s="668"/>
      <c r="V200" s="668"/>
      <c r="W200" s="668"/>
      <c r="X200" s="668"/>
      <c r="Y200" s="668"/>
      <c r="Z200" s="668"/>
    </row>
    <row r="201" ht="9.0" customHeight="1">
      <c r="A201" s="669" t="s">
        <v>28015</v>
      </c>
      <c r="G201" s="668"/>
      <c r="H201" s="668"/>
      <c r="I201" s="668"/>
      <c r="J201" s="668"/>
      <c r="K201" s="668"/>
      <c r="L201" s="668"/>
      <c r="M201" s="668"/>
      <c r="N201" s="668"/>
      <c r="O201" s="668"/>
      <c r="P201" s="668"/>
      <c r="Q201" s="668"/>
      <c r="R201" s="668"/>
      <c r="S201" s="668"/>
      <c r="T201" s="668"/>
      <c r="U201" s="668"/>
      <c r="V201" s="668"/>
      <c r="W201" s="668"/>
      <c r="X201" s="668"/>
      <c r="Y201" s="668"/>
      <c r="Z201" s="668"/>
    </row>
    <row r="202" ht="9.0" customHeight="1">
      <c r="A202" s="670" t="s">
        <v>28022</v>
      </c>
      <c r="B202" s="671" t="s">
        <v>28026</v>
      </c>
      <c r="C202" s="670" t="s">
        <v>28028</v>
      </c>
      <c r="D202" s="672" t="s">
        <v>28031</v>
      </c>
      <c r="E202" s="671" t="s">
        <v>28033</v>
      </c>
      <c r="F202" s="668"/>
      <c r="G202" s="668"/>
      <c r="H202" s="668"/>
      <c r="I202" s="668"/>
      <c r="J202" s="668"/>
      <c r="K202" s="668"/>
      <c r="L202" s="668"/>
      <c r="M202" s="668"/>
      <c r="N202" s="668"/>
      <c r="O202" s="668"/>
      <c r="P202" s="668"/>
      <c r="Q202" s="668"/>
      <c r="R202" s="668"/>
      <c r="S202" s="668"/>
      <c r="T202" s="668"/>
      <c r="U202" s="668"/>
      <c r="V202" s="668"/>
      <c r="W202" s="668"/>
      <c r="X202" s="668"/>
      <c r="Y202" s="668"/>
      <c r="Z202" s="668"/>
    </row>
    <row r="203" ht="18.0" customHeight="1">
      <c r="A203" s="673">
        <v>40874.0</v>
      </c>
      <c r="B203" s="678" t="s">
        <v>28042</v>
      </c>
      <c r="C203" s="675" t="s">
        <v>28045</v>
      </c>
      <c r="D203" s="676">
        <v>7.07</v>
      </c>
      <c r="E203" s="674" t="s">
        <v>28048</v>
      </c>
      <c r="F203" s="668"/>
      <c r="G203" s="668"/>
      <c r="H203" s="668"/>
      <c r="I203" s="668"/>
      <c r="J203" s="668"/>
      <c r="K203" s="668"/>
      <c r="L203" s="668"/>
      <c r="M203" s="668"/>
      <c r="N203" s="668"/>
      <c r="O203" s="668"/>
      <c r="P203" s="668"/>
      <c r="Q203" s="668"/>
      <c r="R203" s="668"/>
      <c r="S203" s="668"/>
      <c r="T203" s="668"/>
      <c r="U203" s="668"/>
      <c r="V203" s="668"/>
      <c r="W203" s="668"/>
      <c r="X203" s="668"/>
      <c r="Y203" s="668"/>
      <c r="Z203" s="668"/>
    </row>
    <row r="204" ht="18.0" customHeight="1">
      <c r="A204" s="673">
        <v>40875.0</v>
      </c>
      <c r="B204" s="678" t="s">
        <v>28057</v>
      </c>
      <c r="C204" s="675" t="s">
        <v>28060</v>
      </c>
      <c r="D204" s="676">
        <v>6.87</v>
      </c>
      <c r="E204" s="679"/>
      <c r="F204" s="668"/>
      <c r="G204" s="668"/>
      <c r="H204" s="668"/>
      <c r="I204" s="668"/>
      <c r="J204" s="668"/>
      <c r="K204" s="668"/>
      <c r="L204" s="668"/>
      <c r="M204" s="668"/>
      <c r="N204" s="668"/>
      <c r="O204" s="668"/>
      <c r="P204" s="668"/>
      <c r="Q204" s="668"/>
      <c r="R204" s="668"/>
      <c r="S204" s="668"/>
      <c r="T204" s="668"/>
      <c r="U204" s="668"/>
      <c r="V204" s="668"/>
      <c r="W204" s="668"/>
      <c r="X204" s="668"/>
      <c r="Y204" s="668"/>
      <c r="Z204" s="668"/>
    </row>
    <row r="205" ht="18.0" customHeight="1">
      <c r="A205" s="673">
        <v>40829.0</v>
      </c>
      <c r="B205" s="678" t="s">
        <v>28069</v>
      </c>
      <c r="C205" s="675" t="s">
        <v>28071</v>
      </c>
      <c r="D205" s="676">
        <v>16.33</v>
      </c>
      <c r="E205" s="674" t="s">
        <v>28073</v>
      </c>
      <c r="F205" s="668"/>
      <c r="G205" s="668"/>
      <c r="H205" s="668"/>
      <c r="I205" s="668"/>
      <c r="J205" s="668"/>
      <c r="K205" s="668"/>
      <c r="L205" s="668"/>
      <c r="M205" s="668"/>
      <c r="N205" s="668"/>
      <c r="O205" s="668"/>
      <c r="P205" s="668"/>
      <c r="Q205" s="668"/>
      <c r="R205" s="668"/>
      <c r="S205" s="668"/>
      <c r="T205" s="668"/>
      <c r="U205" s="668"/>
      <c r="V205" s="668"/>
      <c r="W205" s="668"/>
      <c r="X205" s="668"/>
      <c r="Y205" s="668"/>
      <c r="Z205" s="668"/>
    </row>
    <row r="206" ht="18.0" customHeight="1">
      <c r="A206" s="673">
        <v>40824.0</v>
      </c>
      <c r="B206" s="678" t="s">
        <v>28082</v>
      </c>
      <c r="C206" s="675" t="s">
        <v>28084</v>
      </c>
      <c r="D206" s="676">
        <v>4.58</v>
      </c>
      <c r="E206" s="674" t="s">
        <v>28088</v>
      </c>
      <c r="F206" s="668"/>
      <c r="G206" s="668"/>
      <c r="H206" s="668"/>
      <c r="I206" s="668"/>
      <c r="J206" s="668"/>
      <c r="K206" s="668"/>
      <c r="L206" s="668"/>
      <c r="M206" s="668"/>
      <c r="N206" s="668"/>
      <c r="O206" s="668"/>
      <c r="P206" s="668"/>
      <c r="Q206" s="668"/>
      <c r="R206" s="668"/>
      <c r="S206" s="668"/>
      <c r="T206" s="668"/>
      <c r="U206" s="668"/>
      <c r="V206" s="668"/>
      <c r="W206" s="668"/>
      <c r="X206" s="668"/>
      <c r="Y206" s="668"/>
      <c r="Z206" s="668"/>
    </row>
    <row r="207" ht="18.0" customHeight="1">
      <c r="A207" s="673">
        <v>40825.0</v>
      </c>
      <c r="B207" s="678" t="s">
        <v>28097</v>
      </c>
      <c r="C207" s="675" t="s">
        <v>28099</v>
      </c>
      <c r="D207" s="676">
        <v>7.67</v>
      </c>
      <c r="E207" s="674" t="s">
        <v>28103</v>
      </c>
      <c r="F207" s="668"/>
      <c r="G207" s="668"/>
      <c r="H207" s="668"/>
      <c r="I207" s="668"/>
      <c r="J207" s="668"/>
      <c r="K207" s="668"/>
      <c r="L207" s="668"/>
      <c r="M207" s="668"/>
      <c r="N207" s="668"/>
      <c r="O207" s="668"/>
      <c r="P207" s="668"/>
      <c r="Q207" s="668"/>
      <c r="R207" s="668"/>
      <c r="S207" s="668"/>
      <c r="T207" s="668"/>
      <c r="U207" s="668"/>
      <c r="V207" s="668"/>
      <c r="W207" s="668"/>
      <c r="X207" s="668"/>
      <c r="Y207" s="668"/>
      <c r="Z207" s="668"/>
    </row>
    <row r="208" ht="18.0" customHeight="1">
      <c r="A208" s="673">
        <v>40820.0</v>
      </c>
      <c r="B208" s="678" t="s">
        <v>28110</v>
      </c>
      <c r="C208" s="675" t="s">
        <v>28112</v>
      </c>
      <c r="D208" s="676">
        <v>4.18</v>
      </c>
      <c r="E208" s="674" t="s">
        <v>28115</v>
      </c>
      <c r="F208" s="668"/>
      <c r="G208" s="668"/>
      <c r="H208" s="668"/>
      <c r="I208" s="668"/>
      <c r="J208" s="668"/>
      <c r="K208" s="668"/>
      <c r="L208" s="668"/>
      <c r="M208" s="668"/>
      <c r="N208" s="668"/>
      <c r="O208" s="668"/>
      <c r="P208" s="668"/>
      <c r="Q208" s="668"/>
      <c r="R208" s="668"/>
      <c r="S208" s="668"/>
      <c r="T208" s="668"/>
      <c r="U208" s="668"/>
      <c r="V208" s="668"/>
      <c r="W208" s="668"/>
      <c r="X208" s="668"/>
      <c r="Y208" s="668"/>
      <c r="Z208" s="668"/>
    </row>
    <row r="209" ht="9.0" customHeight="1">
      <c r="A209" s="673">
        <v>40821.0</v>
      </c>
      <c r="B209" s="674" t="s">
        <v>28122</v>
      </c>
      <c r="C209" s="675" t="s">
        <v>28123</v>
      </c>
      <c r="D209" s="676">
        <v>7.27</v>
      </c>
      <c r="E209" s="674" t="s">
        <v>28126</v>
      </c>
      <c r="F209" s="668"/>
      <c r="G209" s="668"/>
      <c r="H209" s="668"/>
      <c r="I209" s="668"/>
      <c r="J209" s="668"/>
      <c r="K209" s="668"/>
      <c r="L209" s="668"/>
      <c r="M209" s="668"/>
      <c r="N209" s="668"/>
      <c r="O209" s="668"/>
      <c r="P209" s="668"/>
      <c r="Q209" s="668"/>
      <c r="R209" s="668"/>
      <c r="S209" s="668"/>
      <c r="T209" s="668"/>
      <c r="U209" s="668"/>
      <c r="V209" s="668"/>
      <c r="W209" s="668"/>
      <c r="X209" s="668"/>
      <c r="Y209" s="668"/>
      <c r="Z209" s="668"/>
    </row>
    <row r="210" ht="18.0" customHeight="1">
      <c r="A210" s="673">
        <v>40840.0</v>
      </c>
      <c r="B210" s="678" t="s">
        <v>28134</v>
      </c>
      <c r="C210" s="675" t="s">
        <v>28136</v>
      </c>
      <c r="D210" s="676">
        <v>46.16</v>
      </c>
      <c r="E210" s="674" t="s">
        <v>28139</v>
      </c>
      <c r="F210" s="668"/>
      <c r="G210" s="668"/>
      <c r="H210" s="668"/>
      <c r="I210" s="668"/>
      <c r="J210" s="668"/>
      <c r="K210" s="668"/>
      <c r="L210" s="668"/>
      <c r="M210" s="668"/>
      <c r="N210" s="668"/>
      <c r="O210" s="668"/>
      <c r="P210" s="668"/>
      <c r="Q210" s="668"/>
      <c r="R210" s="668"/>
      <c r="S210" s="668"/>
      <c r="T210" s="668"/>
      <c r="U210" s="668"/>
      <c r="V210" s="668"/>
      <c r="W210" s="668"/>
      <c r="X210" s="668"/>
      <c r="Y210" s="668"/>
      <c r="Z210" s="668"/>
    </row>
    <row r="211" ht="9.0" customHeight="1">
      <c r="A211" s="673">
        <v>43331.0</v>
      </c>
      <c r="B211" s="674" t="s">
        <v>28148</v>
      </c>
      <c r="C211" s="675" t="s">
        <v>28150</v>
      </c>
      <c r="D211" s="676">
        <v>6.65</v>
      </c>
      <c r="E211" s="677"/>
      <c r="F211" s="668"/>
      <c r="G211" s="668"/>
      <c r="H211" s="668"/>
      <c r="I211" s="668"/>
      <c r="J211" s="668"/>
      <c r="K211" s="668"/>
      <c r="L211" s="668"/>
      <c r="M211" s="668"/>
      <c r="N211" s="668"/>
      <c r="O211" s="668"/>
      <c r="P211" s="668"/>
      <c r="Q211" s="668"/>
      <c r="R211" s="668"/>
      <c r="S211" s="668"/>
      <c r="T211" s="668"/>
      <c r="U211" s="668"/>
      <c r="V211" s="668"/>
      <c r="W211" s="668"/>
      <c r="X211" s="668"/>
      <c r="Y211" s="668"/>
      <c r="Z211" s="668"/>
    </row>
    <row r="212" ht="9.0" customHeight="1">
      <c r="A212" s="669" t="s">
        <v>28160</v>
      </c>
      <c r="G212" s="668"/>
      <c r="H212" s="668"/>
      <c r="I212" s="668"/>
      <c r="J212" s="668"/>
      <c r="K212" s="668"/>
      <c r="L212" s="668"/>
      <c r="M212" s="668"/>
      <c r="N212" s="668"/>
      <c r="O212" s="668"/>
      <c r="P212" s="668"/>
      <c r="Q212" s="668"/>
      <c r="R212" s="668"/>
      <c r="S212" s="668"/>
      <c r="T212" s="668"/>
      <c r="U212" s="668"/>
      <c r="V212" s="668"/>
      <c r="W212" s="668"/>
      <c r="X212" s="668"/>
      <c r="Y212" s="668"/>
      <c r="Z212" s="668"/>
    </row>
    <row r="213" ht="9.0" customHeight="1">
      <c r="A213" s="670" t="s">
        <v>28167</v>
      </c>
      <c r="B213" s="671" t="s">
        <v>28170</v>
      </c>
      <c r="C213" s="670" t="s">
        <v>28172</v>
      </c>
      <c r="D213" s="672" t="s">
        <v>28174</v>
      </c>
      <c r="E213" s="671" t="s">
        <v>28177</v>
      </c>
      <c r="F213" s="668"/>
      <c r="G213" s="668"/>
      <c r="H213" s="668"/>
      <c r="I213" s="668"/>
      <c r="J213" s="668"/>
      <c r="K213" s="668"/>
      <c r="L213" s="668"/>
      <c r="M213" s="668"/>
      <c r="N213" s="668"/>
      <c r="O213" s="668"/>
      <c r="P213" s="668"/>
      <c r="Q213" s="668"/>
      <c r="R213" s="668"/>
      <c r="S213" s="668"/>
      <c r="T213" s="668"/>
      <c r="U213" s="668"/>
      <c r="V213" s="668"/>
      <c r="W213" s="668"/>
      <c r="X213" s="668"/>
      <c r="Y213" s="668"/>
      <c r="Z213" s="668"/>
    </row>
    <row r="214" ht="9.0" customHeight="1">
      <c r="A214" s="673">
        <v>100394.0</v>
      </c>
      <c r="B214" s="674" t="s">
        <v>28190</v>
      </c>
      <c r="C214" s="675" t="s">
        <v>28192</v>
      </c>
      <c r="D214" s="676">
        <v>9.2</v>
      </c>
      <c r="E214" s="677"/>
      <c r="F214" s="668"/>
      <c r="G214" s="668"/>
      <c r="H214" s="668"/>
      <c r="I214" s="668"/>
      <c r="J214" s="668"/>
      <c r="K214" s="668"/>
      <c r="L214" s="668"/>
      <c r="M214" s="668"/>
      <c r="N214" s="668"/>
      <c r="O214" s="668"/>
      <c r="P214" s="668"/>
      <c r="Q214" s="668"/>
      <c r="R214" s="668"/>
      <c r="S214" s="668"/>
      <c r="T214" s="668"/>
      <c r="U214" s="668"/>
      <c r="V214" s="668"/>
      <c r="W214" s="668"/>
      <c r="X214" s="668"/>
      <c r="Y214" s="668"/>
      <c r="Z214" s="668"/>
    </row>
    <row r="215" ht="9.0" customHeight="1">
      <c r="A215" s="673">
        <v>40376.0</v>
      </c>
      <c r="B215" s="674" t="s">
        <v>28206</v>
      </c>
      <c r="C215" s="675" t="s">
        <v>28208</v>
      </c>
      <c r="D215" s="676">
        <v>8.71</v>
      </c>
      <c r="E215" s="677"/>
      <c r="F215" s="668"/>
      <c r="G215" s="668"/>
      <c r="H215" s="668"/>
      <c r="I215" s="668"/>
      <c r="J215" s="668"/>
      <c r="K215" s="668"/>
      <c r="L215" s="668"/>
      <c r="M215" s="668"/>
      <c r="N215" s="668"/>
      <c r="O215" s="668"/>
      <c r="P215" s="668"/>
      <c r="Q215" s="668"/>
      <c r="R215" s="668"/>
      <c r="S215" s="668"/>
      <c r="T215" s="668"/>
      <c r="U215" s="668"/>
      <c r="V215" s="668"/>
      <c r="W215" s="668"/>
      <c r="X215" s="668"/>
      <c r="Y215" s="668"/>
      <c r="Z215" s="668"/>
    </row>
    <row r="216" ht="18.0" customHeight="1">
      <c r="A216" s="673">
        <v>43351.0</v>
      </c>
      <c r="B216" s="678" t="s">
        <v>28220</v>
      </c>
      <c r="C216" s="675" t="s">
        <v>28222</v>
      </c>
      <c r="D216" s="676">
        <v>8.87</v>
      </c>
      <c r="E216" s="679"/>
      <c r="F216" s="668"/>
      <c r="G216" s="668"/>
      <c r="H216" s="668"/>
      <c r="I216" s="668"/>
      <c r="J216" s="668"/>
      <c r="K216" s="668"/>
      <c r="L216" s="668"/>
      <c r="M216" s="668"/>
      <c r="N216" s="668"/>
      <c r="O216" s="668"/>
      <c r="P216" s="668"/>
      <c r="Q216" s="668"/>
      <c r="R216" s="668"/>
      <c r="S216" s="668"/>
      <c r="T216" s="668"/>
      <c r="U216" s="668"/>
      <c r="V216" s="668"/>
      <c r="W216" s="668"/>
      <c r="X216" s="668"/>
      <c r="Y216" s="668"/>
      <c r="Z216" s="668"/>
    </row>
    <row r="217" ht="9.0" customHeight="1">
      <c r="A217" s="673">
        <v>43350.0</v>
      </c>
      <c r="B217" s="674" t="s">
        <v>28232</v>
      </c>
      <c r="C217" s="675" t="s">
        <v>28236</v>
      </c>
      <c r="D217" s="676">
        <v>9.2</v>
      </c>
      <c r="E217" s="677"/>
      <c r="F217" s="668"/>
      <c r="G217" s="668"/>
      <c r="H217" s="668"/>
      <c r="I217" s="668"/>
      <c r="J217" s="668"/>
      <c r="K217" s="668"/>
      <c r="L217" s="668"/>
      <c r="M217" s="668"/>
      <c r="N217" s="668"/>
      <c r="O217" s="668"/>
      <c r="P217" s="668"/>
      <c r="Q217" s="668"/>
      <c r="R217" s="668"/>
      <c r="S217" s="668"/>
      <c r="T217" s="668"/>
      <c r="U217" s="668"/>
      <c r="V217" s="668"/>
      <c r="W217" s="668"/>
      <c r="X217" s="668"/>
      <c r="Y217" s="668"/>
      <c r="Z217" s="668"/>
    </row>
    <row r="218" ht="9.0" customHeight="1">
      <c r="A218" s="673">
        <v>41261.0</v>
      </c>
      <c r="B218" s="674" t="s">
        <v>28246</v>
      </c>
      <c r="C218" s="675" t="s">
        <v>28250</v>
      </c>
      <c r="D218" s="676">
        <v>8.54</v>
      </c>
      <c r="E218" s="677"/>
      <c r="F218" s="668"/>
      <c r="G218" s="668"/>
      <c r="H218" s="668"/>
      <c r="I218" s="668"/>
      <c r="J218" s="668"/>
      <c r="K218" s="668"/>
      <c r="L218" s="668"/>
      <c r="M218" s="668"/>
      <c r="N218" s="668"/>
      <c r="O218" s="668"/>
      <c r="P218" s="668"/>
      <c r="Q218" s="668"/>
      <c r="R218" s="668"/>
      <c r="S218" s="668"/>
      <c r="T218" s="668"/>
      <c r="U218" s="668"/>
      <c r="V218" s="668"/>
      <c r="W218" s="668"/>
      <c r="X218" s="668"/>
      <c r="Y218" s="668"/>
      <c r="Z218" s="668"/>
    </row>
    <row r="219" ht="9.0" customHeight="1">
      <c r="A219" s="673">
        <v>41023.0</v>
      </c>
      <c r="B219" s="674" t="s">
        <v>28257</v>
      </c>
      <c r="C219" s="675" t="s">
        <v>28259</v>
      </c>
      <c r="D219" s="676">
        <v>132.23</v>
      </c>
      <c r="E219" s="677"/>
      <c r="F219" s="668"/>
      <c r="G219" s="668"/>
      <c r="H219" s="668"/>
      <c r="I219" s="668"/>
      <c r="J219" s="668"/>
      <c r="K219" s="668"/>
      <c r="L219" s="668"/>
      <c r="M219" s="668"/>
      <c r="N219" s="668"/>
      <c r="O219" s="668"/>
      <c r="P219" s="668"/>
      <c r="Q219" s="668"/>
      <c r="R219" s="668"/>
      <c r="S219" s="668"/>
      <c r="T219" s="668"/>
      <c r="U219" s="668"/>
      <c r="V219" s="668"/>
      <c r="W219" s="668"/>
      <c r="X219" s="668"/>
      <c r="Y219" s="668"/>
      <c r="Z219" s="668"/>
    </row>
    <row r="220" ht="18.0" customHeight="1">
      <c r="A220" s="673">
        <v>41575.0</v>
      </c>
      <c r="B220" s="678" t="s">
        <v>28268</v>
      </c>
      <c r="C220" s="675" t="s">
        <v>28269</v>
      </c>
      <c r="D220" s="676">
        <v>46.01</v>
      </c>
      <c r="E220" s="674" t="s">
        <v>28273</v>
      </c>
      <c r="F220" s="668"/>
      <c r="G220" s="668"/>
      <c r="H220" s="668"/>
      <c r="I220" s="668"/>
      <c r="J220" s="668"/>
      <c r="K220" s="668"/>
      <c r="L220" s="668"/>
      <c r="M220" s="668"/>
      <c r="N220" s="668"/>
      <c r="O220" s="668"/>
      <c r="P220" s="668"/>
      <c r="Q220" s="668"/>
      <c r="R220" s="668"/>
      <c r="S220" s="668"/>
      <c r="T220" s="668"/>
      <c r="U220" s="668"/>
      <c r="V220" s="668"/>
      <c r="W220" s="668"/>
      <c r="X220" s="668"/>
      <c r="Y220" s="668"/>
      <c r="Z220" s="668"/>
    </row>
    <row r="221" ht="18.0" customHeight="1">
      <c r="A221" s="673">
        <v>40346.0</v>
      </c>
      <c r="B221" s="678" t="s">
        <v>28281</v>
      </c>
      <c r="C221" s="675" t="s">
        <v>28285</v>
      </c>
      <c r="D221" s="676">
        <v>77.86</v>
      </c>
      <c r="E221" s="674" t="s">
        <v>28291</v>
      </c>
      <c r="F221" s="668"/>
      <c r="G221" s="668"/>
      <c r="H221" s="668"/>
      <c r="I221" s="668"/>
      <c r="J221" s="668"/>
      <c r="K221" s="668"/>
      <c r="L221" s="668"/>
      <c r="M221" s="668"/>
      <c r="N221" s="668"/>
      <c r="O221" s="668"/>
      <c r="P221" s="668"/>
      <c r="Q221" s="668"/>
      <c r="R221" s="668"/>
      <c r="S221" s="668"/>
      <c r="T221" s="668"/>
      <c r="U221" s="668"/>
      <c r="V221" s="668"/>
      <c r="W221" s="668"/>
      <c r="X221" s="668"/>
      <c r="Y221" s="668"/>
      <c r="Z221" s="668"/>
    </row>
    <row r="222" ht="18.0" customHeight="1">
      <c r="A222" s="673">
        <v>40345.0</v>
      </c>
      <c r="B222" s="678" t="s">
        <v>28303</v>
      </c>
      <c r="C222" s="675" t="s">
        <v>28305</v>
      </c>
      <c r="D222" s="676">
        <v>60.39</v>
      </c>
      <c r="E222" s="674" t="s">
        <v>28309</v>
      </c>
      <c r="F222" s="668"/>
      <c r="G222" s="668"/>
      <c r="H222" s="668"/>
      <c r="I222" s="668"/>
      <c r="J222" s="668"/>
      <c r="K222" s="668"/>
      <c r="L222" s="668"/>
      <c r="M222" s="668"/>
      <c r="N222" s="668"/>
      <c r="O222" s="668"/>
      <c r="P222" s="668"/>
      <c r="Q222" s="668"/>
      <c r="R222" s="668"/>
      <c r="S222" s="668"/>
      <c r="T222" s="668"/>
      <c r="U222" s="668"/>
      <c r="V222" s="668"/>
      <c r="W222" s="668"/>
      <c r="X222" s="668"/>
      <c r="Y222" s="668"/>
      <c r="Z222" s="668"/>
    </row>
    <row r="223" ht="18.0" customHeight="1">
      <c r="A223" s="673">
        <v>40343.0</v>
      </c>
      <c r="B223" s="678" t="s">
        <v>28319</v>
      </c>
      <c r="C223" s="675" t="s">
        <v>28320</v>
      </c>
      <c r="D223" s="676">
        <v>324.16</v>
      </c>
      <c r="E223" s="674" t="s">
        <v>28324</v>
      </c>
      <c r="F223" s="668"/>
      <c r="G223" s="668"/>
      <c r="H223" s="668"/>
      <c r="I223" s="668"/>
      <c r="J223" s="668"/>
      <c r="K223" s="668"/>
      <c r="L223" s="668"/>
      <c r="M223" s="668"/>
      <c r="N223" s="668"/>
      <c r="O223" s="668"/>
      <c r="P223" s="668"/>
      <c r="Q223" s="668"/>
      <c r="R223" s="668"/>
      <c r="S223" s="668"/>
      <c r="T223" s="668"/>
      <c r="U223" s="668"/>
      <c r="V223" s="668"/>
      <c r="W223" s="668"/>
      <c r="X223" s="668"/>
      <c r="Y223" s="668"/>
      <c r="Z223" s="668"/>
    </row>
    <row r="224" ht="9.0" customHeight="1">
      <c r="A224" s="673">
        <v>40344.0</v>
      </c>
      <c r="B224" s="674" t="s">
        <v>28332</v>
      </c>
      <c r="C224" s="675" t="s">
        <v>28335</v>
      </c>
      <c r="D224" s="676">
        <v>230.36</v>
      </c>
      <c r="E224" s="674" t="s">
        <v>28337</v>
      </c>
      <c r="F224" s="668"/>
      <c r="G224" s="668"/>
      <c r="H224" s="668"/>
      <c r="I224" s="668"/>
      <c r="J224" s="668"/>
      <c r="K224" s="668"/>
      <c r="L224" s="668"/>
      <c r="M224" s="668"/>
      <c r="N224" s="668"/>
      <c r="O224" s="668"/>
      <c r="P224" s="668"/>
      <c r="Q224" s="668"/>
      <c r="R224" s="668"/>
      <c r="S224" s="668"/>
      <c r="T224" s="668"/>
      <c r="U224" s="668"/>
      <c r="V224" s="668"/>
      <c r="W224" s="668"/>
      <c r="X224" s="668"/>
      <c r="Y224" s="668"/>
      <c r="Z224" s="668"/>
    </row>
    <row r="225" ht="9.0" customHeight="1">
      <c r="A225" s="673">
        <v>41027.0</v>
      </c>
      <c r="B225" s="674" t="s">
        <v>28346</v>
      </c>
      <c r="C225" s="675" t="s">
        <v>28347</v>
      </c>
      <c r="D225" s="676">
        <v>26.1</v>
      </c>
      <c r="E225" s="677"/>
      <c r="F225" s="668"/>
      <c r="G225" s="668"/>
      <c r="H225" s="668"/>
      <c r="I225" s="668"/>
      <c r="J225" s="668"/>
      <c r="K225" s="668"/>
      <c r="L225" s="668"/>
      <c r="M225" s="668"/>
      <c r="N225" s="668"/>
      <c r="O225" s="668"/>
      <c r="P225" s="668"/>
      <c r="Q225" s="668"/>
      <c r="R225" s="668"/>
      <c r="S225" s="668"/>
      <c r="T225" s="668"/>
      <c r="U225" s="668"/>
      <c r="V225" s="668"/>
      <c r="W225" s="668"/>
      <c r="X225" s="668"/>
      <c r="Y225" s="668"/>
      <c r="Z225" s="668"/>
    </row>
    <row r="226" ht="9.0" customHeight="1">
      <c r="A226" s="673">
        <v>40337.0</v>
      </c>
      <c r="B226" s="674" t="s">
        <v>28357</v>
      </c>
      <c r="C226" s="675" t="s">
        <v>28361</v>
      </c>
      <c r="D226" s="676">
        <v>100.7</v>
      </c>
      <c r="E226" s="677"/>
      <c r="F226" s="668"/>
      <c r="G226" s="668"/>
      <c r="H226" s="668"/>
      <c r="I226" s="668"/>
      <c r="J226" s="668"/>
      <c r="K226" s="668"/>
      <c r="L226" s="668"/>
      <c r="M226" s="668"/>
      <c r="N226" s="668"/>
      <c r="O226" s="668"/>
      <c r="P226" s="668"/>
      <c r="Q226" s="668"/>
      <c r="R226" s="668"/>
      <c r="S226" s="668"/>
      <c r="T226" s="668"/>
      <c r="U226" s="668"/>
      <c r="V226" s="668"/>
      <c r="W226" s="668"/>
      <c r="X226" s="668"/>
      <c r="Y226" s="668"/>
      <c r="Z226" s="668"/>
    </row>
    <row r="227" ht="9.0" customHeight="1">
      <c r="A227" s="673">
        <v>40395.0</v>
      </c>
      <c r="B227" s="674" t="s">
        <v>28374</v>
      </c>
      <c r="C227" s="675" t="s">
        <v>28377</v>
      </c>
      <c r="D227" s="676">
        <v>22.28</v>
      </c>
      <c r="E227" s="677"/>
      <c r="F227" s="668"/>
      <c r="G227" s="668"/>
      <c r="H227" s="668"/>
      <c r="I227" s="668"/>
      <c r="J227" s="668"/>
      <c r="K227" s="668"/>
      <c r="L227" s="668"/>
      <c r="M227" s="668"/>
      <c r="N227" s="668"/>
      <c r="O227" s="668"/>
      <c r="P227" s="668"/>
      <c r="Q227" s="668"/>
      <c r="R227" s="668"/>
      <c r="S227" s="668"/>
      <c r="T227" s="668"/>
      <c r="U227" s="668"/>
      <c r="V227" s="668"/>
      <c r="W227" s="668"/>
      <c r="X227" s="668"/>
      <c r="Y227" s="668"/>
      <c r="Z227" s="668"/>
    </row>
    <row r="228" ht="9.0" customHeight="1">
      <c r="A228" s="673">
        <v>40300.0</v>
      </c>
      <c r="B228" s="674" t="s">
        <v>28388</v>
      </c>
      <c r="C228" s="675" t="s">
        <v>28390</v>
      </c>
      <c r="D228" s="676">
        <v>47.6</v>
      </c>
      <c r="E228" s="677"/>
      <c r="F228" s="668"/>
      <c r="G228" s="668"/>
      <c r="H228" s="668"/>
      <c r="I228" s="668"/>
      <c r="J228" s="668"/>
      <c r="K228" s="668"/>
      <c r="L228" s="668"/>
      <c r="M228" s="668"/>
      <c r="N228" s="668"/>
      <c r="O228" s="668"/>
      <c r="P228" s="668"/>
      <c r="Q228" s="668"/>
      <c r="R228" s="668"/>
      <c r="S228" s="668"/>
      <c r="T228" s="668"/>
      <c r="U228" s="668"/>
      <c r="V228" s="668"/>
      <c r="W228" s="668"/>
      <c r="X228" s="668"/>
      <c r="Y228" s="668"/>
      <c r="Z228" s="668"/>
    </row>
    <row r="229" ht="9.0" customHeight="1">
      <c r="A229" s="673">
        <v>40348.0</v>
      </c>
      <c r="B229" s="674" t="s">
        <v>28401</v>
      </c>
      <c r="C229" s="675" t="s">
        <v>28403</v>
      </c>
      <c r="D229" s="676">
        <v>430.65</v>
      </c>
      <c r="E229" s="674" t="s">
        <v>28407</v>
      </c>
      <c r="F229" s="668"/>
      <c r="G229" s="668"/>
      <c r="H229" s="668"/>
      <c r="I229" s="668"/>
      <c r="J229" s="668"/>
      <c r="K229" s="668"/>
      <c r="L229" s="668"/>
      <c r="M229" s="668"/>
      <c r="N229" s="668"/>
      <c r="O229" s="668"/>
      <c r="P229" s="668"/>
      <c r="Q229" s="668"/>
      <c r="R229" s="668"/>
      <c r="S229" s="668"/>
      <c r="T229" s="668"/>
      <c r="U229" s="668"/>
      <c r="V229" s="668"/>
      <c r="W229" s="668"/>
      <c r="X229" s="668"/>
      <c r="Y229" s="668"/>
      <c r="Z229" s="668"/>
    </row>
    <row r="230" ht="9.0" customHeight="1">
      <c r="A230" s="673">
        <v>40347.0</v>
      </c>
      <c r="B230" s="674" t="s">
        <v>28417</v>
      </c>
      <c r="C230" s="675" t="s">
        <v>28418</v>
      </c>
      <c r="D230" s="676">
        <v>759.1</v>
      </c>
      <c r="E230" s="674" t="s">
        <v>28422</v>
      </c>
      <c r="F230" s="668"/>
      <c r="G230" s="668"/>
      <c r="H230" s="668"/>
      <c r="I230" s="668"/>
      <c r="J230" s="668"/>
      <c r="K230" s="668"/>
      <c r="L230" s="668"/>
      <c r="M230" s="668"/>
      <c r="N230" s="668"/>
      <c r="O230" s="668"/>
      <c r="P230" s="668"/>
      <c r="Q230" s="668"/>
      <c r="R230" s="668"/>
      <c r="S230" s="668"/>
      <c r="T230" s="668"/>
      <c r="U230" s="668"/>
      <c r="V230" s="668"/>
      <c r="W230" s="668"/>
      <c r="X230" s="668"/>
      <c r="Y230" s="668"/>
      <c r="Z230" s="668"/>
    </row>
    <row r="231" ht="9.0" customHeight="1">
      <c r="A231" s="673">
        <v>41415.0</v>
      </c>
      <c r="B231" s="674" t="s">
        <v>28432</v>
      </c>
      <c r="C231" s="675" t="s">
        <v>28433</v>
      </c>
      <c r="D231" s="676">
        <v>445.4</v>
      </c>
      <c r="E231" s="674" t="s">
        <v>28437</v>
      </c>
      <c r="F231" s="668"/>
      <c r="G231" s="668"/>
      <c r="H231" s="668"/>
      <c r="I231" s="668"/>
      <c r="J231" s="668"/>
      <c r="K231" s="668"/>
      <c r="L231" s="668"/>
      <c r="M231" s="668"/>
      <c r="N231" s="668"/>
      <c r="O231" s="668"/>
      <c r="P231" s="668"/>
      <c r="Q231" s="668"/>
      <c r="R231" s="668"/>
      <c r="S231" s="668"/>
      <c r="T231" s="668"/>
      <c r="U231" s="668"/>
      <c r="V231" s="668"/>
      <c r="W231" s="668"/>
      <c r="X231" s="668"/>
      <c r="Y231" s="668"/>
      <c r="Z231" s="668"/>
    </row>
    <row r="232" ht="9.0" customHeight="1">
      <c r="A232" s="673">
        <v>42257.0</v>
      </c>
      <c r="B232" s="674" t="s">
        <v>28447</v>
      </c>
      <c r="C232" s="675" t="s">
        <v>28448</v>
      </c>
      <c r="D232" s="676">
        <v>6.83</v>
      </c>
      <c r="E232" s="677"/>
      <c r="F232" s="668"/>
      <c r="G232" s="668"/>
      <c r="H232" s="668"/>
      <c r="I232" s="668"/>
      <c r="J232" s="668"/>
      <c r="K232" s="668"/>
      <c r="L232" s="668"/>
      <c r="M232" s="668"/>
      <c r="N232" s="668"/>
      <c r="O232" s="668"/>
      <c r="P232" s="668"/>
      <c r="Q232" s="668"/>
      <c r="R232" s="668"/>
      <c r="S232" s="668"/>
      <c r="T232" s="668"/>
      <c r="U232" s="668"/>
      <c r="V232" s="668"/>
      <c r="W232" s="668"/>
      <c r="X232" s="668"/>
      <c r="Y232" s="668"/>
      <c r="Z232" s="668"/>
    </row>
    <row r="233" ht="9.0" customHeight="1">
      <c r="A233" s="673">
        <v>40519.0</v>
      </c>
      <c r="B233" s="674" t="s">
        <v>28457</v>
      </c>
      <c r="C233" s="675" t="s">
        <v>28459</v>
      </c>
      <c r="D233" s="676">
        <v>244.41</v>
      </c>
      <c r="E233" s="674" t="s">
        <v>28463</v>
      </c>
      <c r="F233" s="668"/>
      <c r="G233" s="668"/>
      <c r="H233" s="668"/>
      <c r="I233" s="668"/>
      <c r="J233" s="668"/>
      <c r="K233" s="668"/>
      <c r="L233" s="668"/>
      <c r="M233" s="668"/>
      <c r="N233" s="668"/>
      <c r="O233" s="668"/>
      <c r="P233" s="668"/>
      <c r="Q233" s="668"/>
      <c r="R233" s="668"/>
      <c r="S233" s="668"/>
      <c r="T233" s="668"/>
      <c r="U233" s="668"/>
      <c r="V233" s="668"/>
      <c r="W233" s="668"/>
      <c r="X233" s="668"/>
      <c r="Y233" s="668"/>
      <c r="Z233" s="668"/>
    </row>
    <row r="234" ht="9.0" customHeight="1">
      <c r="A234" s="673">
        <v>40520.0</v>
      </c>
      <c r="B234" s="674" t="s">
        <v>28473</v>
      </c>
      <c r="C234" s="675" t="s">
        <v>28474</v>
      </c>
      <c r="D234" s="676">
        <v>381.47</v>
      </c>
      <c r="E234" s="674" t="s">
        <v>28478</v>
      </c>
      <c r="F234" s="668"/>
      <c r="G234" s="668"/>
      <c r="H234" s="668"/>
      <c r="I234" s="668"/>
      <c r="J234" s="668"/>
      <c r="K234" s="668"/>
      <c r="L234" s="668"/>
      <c r="M234" s="668"/>
      <c r="N234" s="668"/>
      <c r="O234" s="668"/>
      <c r="P234" s="668"/>
      <c r="Q234" s="668"/>
      <c r="R234" s="668"/>
      <c r="S234" s="668"/>
      <c r="T234" s="668"/>
      <c r="U234" s="668"/>
      <c r="V234" s="668"/>
      <c r="W234" s="668"/>
      <c r="X234" s="668"/>
      <c r="Y234" s="668"/>
      <c r="Z234" s="668"/>
    </row>
    <row r="235" ht="9.0" customHeight="1">
      <c r="A235" s="673">
        <v>40521.0</v>
      </c>
      <c r="B235" s="674" t="s">
        <v>28485</v>
      </c>
      <c r="C235" s="675" t="s">
        <v>28489</v>
      </c>
      <c r="D235" s="676">
        <v>548.32</v>
      </c>
      <c r="E235" s="674" t="s">
        <v>28490</v>
      </c>
      <c r="F235" s="668"/>
      <c r="G235" s="668"/>
      <c r="H235" s="668"/>
      <c r="I235" s="668"/>
      <c r="J235" s="668"/>
      <c r="K235" s="668"/>
      <c r="L235" s="668"/>
      <c r="M235" s="668"/>
      <c r="N235" s="668"/>
      <c r="O235" s="668"/>
      <c r="P235" s="668"/>
      <c r="Q235" s="668"/>
      <c r="R235" s="668"/>
      <c r="S235" s="668"/>
      <c r="T235" s="668"/>
      <c r="U235" s="668"/>
      <c r="V235" s="668"/>
      <c r="W235" s="668"/>
      <c r="X235" s="668"/>
      <c r="Y235" s="668"/>
      <c r="Z235" s="668"/>
    </row>
    <row r="236" ht="9.0" customHeight="1">
      <c r="A236" s="673">
        <v>40522.0</v>
      </c>
      <c r="B236" s="674" t="s">
        <v>28497</v>
      </c>
      <c r="C236" s="675" t="s">
        <v>28498</v>
      </c>
      <c r="D236" s="676">
        <v>739.69</v>
      </c>
      <c r="E236" s="674" t="s">
        <v>28502</v>
      </c>
      <c r="F236" s="668"/>
      <c r="G236" s="668"/>
      <c r="H236" s="668"/>
      <c r="I236" s="668"/>
      <c r="J236" s="668"/>
      <c r="K236" s="668"/>
      <c r="L236" s="668"/>
      <c r="M236" s="668"/>
      <c r="N236" s="668"/>
      <c r="O236" s="668"/>
      <c r="P236" s="668"/>
      <c r="Q236" s="668"/>
      <c r="R236" s="668"/>
      <c r="S236" s="668"/>
      <c r="T236" s="668"/>
      <c r="U236" s="668"/>
      <c r="V236" s="668"/>
      <c r="W236" s="668"/>
      <c r="X236" s="668"/>
      <c r="Y236" s="668"/>
      <c r="Z236" s="668"/>
    </row>
    <row r="237" ht="9.0" customHeight="1">
      <c r="A237" s="673">
        <v>40523.0</v>
      </c>
      <c r="B237" s="674" t="s">
        <v>28510</v>
      </c>
      <c r="C237" s="675" t="s">
        <v>28512</v>
      </c>
      <c r="D237" s="680">
        <v>1067.01</v>
      </c>
      <c r="E237" s="674" t="s">
        <v>28515</v>
      </c>
      <c r="F237" s="668"/>
      <c r="G237" s="668"/>
      <c r="H237" s="668"/>
      <c r="I237" s="668"/>
      <c r="J237" s="668"/>
      <c r="K237" s="668"/>
      <c r="L237" s="668"/>
      <c r="M237" s="668"/>
      <c r="N237" s="668"/>
      <c r="O237" s="668"/>
      <c r="P237" s="668"/>
      <c r="Q237" s="668"/>
      <c r="R237" s="668"/>
      <c r="S237" s="668"/>
      <c r="T237" s="668"/>
      <c r="U237" s="668"/>
      <c r="V237" s="668"/>
      <c r="W237" s="668"/>
      <c r="X237" s="668"/>
      <c r="Y237" s="668"/>
      <c r="Z237" s="668"/>
    </row>
    <row r="238" ht="9.0" customHeight="1">
      <c r="A238" s="673">
        <v>40513.0</v>
      </c>
      <c r="B238" s="674" t="s">
        <v>28522</v>
      </c>
      <c r="C238" s="675" t="s">
        <v>28525</v>
      </c>
      <c r="D238" s="676">
        <v>88.32</v>
      </c>
      <c r="E238" s="674" t="s">
        <v>28526</v>
      </c>
      <c r="F238" s="668"/>
      <c r="G238" s="668"/>
      <c r="H238" s="668"/>
      <c r="I238" s="668"/>
      <c r="J238" s="668"/>
      <c r="K238" s="668"/>
      <c r="L238" s="668"/>
      <c r="M238" s="668"/>
      <c r="N238" s="668"/>
      <c r="O238" s="668"/>
      <c r="P238" s="668"/>
      <c r="Q238" s="668"/>
      <c r="R238" s="668"/>
      <c r="S238" s="668"/>
      <c r="T238" s="668"/>
      <c r="U238" s="668"/>
      <c r="V238" s="668"/>
      <c r="W238" s="668"/>
      <c r="X238" s="668"/>
      <c r="Y238" s="668"/>
      <c r="Z238" s="668"/>
    </row>
    <row r="239" ht="9.0" customHeight="1">
      <c r="A239" s="673">
        <v>40514.0</v>
      </c>
      <c r="B239" s="674" t="s">
        <v>28537</v>
      </c>
      <c r="C239" s="675" t="s">
        <v>28540</v>
      </c>
      <c r="D239" s="676">
        <v>147.24</v>
      </c>
      <c r="E239" s="674" t="s">
        <v>28543</v>
      </c>
      <c r="F239" s="668"/>
      <c r="G239" s="668"/>
      <c r="H239" s="668"/>
      <c r="I239" s="668"/>
      <c r="J239" s="668"/>
      <c r="K239" s="668"/>
      <c r="L239" s="668"/>
      <c r="M239" s="668"/>
      <c r="N239" s="668"/>
      <c r="O239" s="668"/>
      <c r="P239" s="668"/>
      <c r="Q239" s="668"/>
      <c r="R239" s="668"/>
      <c r="S239" s="668"/>
      <c r="T239" s="668"/>
      <c r="U239" s="668"/>
      <c r="V239" s="668"/>
      <c r="W239" s="668"/>
      <c r="X239" s="668"/>
      <c r="Y239" s="668"/>
      <c r="Z239" s="668"/>
    </row>
    <row r="240" ht="9.0" customHeight="1">
      <c r="A240" s="673">
        <v>40515.0</v>
      </c>
      <c r="B240" s="674" t="s">
        <v>28550</v>
      </c>
      <c r="C240" s="675" t="s">
        <v>28552</v>
      </c>
      <c r="D240" s="676">
        <v>223.88</v>
      </c>
      <c r="E240" s="674" t="s">
        <v>28554</v>
      </c>
      <c r="F240" s="668"/>
      <c r="G240" s="668"/>
      <c r="H240" s="668"/>
      <c r="I240" s="668"/>
      <c r="J240" s="668"/>
      <c r="K240" s="668"/>
      <c r="L240" s="668"/>
      <c r="M240" s="668"/>
      <c r="N240" s="668"/>
      <c r="O240" s="668"/>
      <c r="P240" s="668"/>
      <c r="Q240" s="668"/>
      <c r="R240" s="668"/>
      <c r="S240" s="668"/>
      <c r="T240" s="668"/>
      <c r="U240" s="668"/>
      <c r="V240" s="668"/>
      <c r="W240" s="668"/>
      <c r="X240" s="668"/>
      <c r="Y240" s="668"/>
      <c r="Z240" s="668"/>
    </row>
    <row r="241" ht="9.0" customHeight="1">
      <c r="A241" s="673">
        <v>40516.0</v>
      </c>
      <c r="B241" s="674" t="s">
        <v>28561</v>
      </c>
      <c r="C241" s="675" t="s">
        <v>28564</v>
      </c>
      <c r="D241" s="676">
        <v>315.2</v>
      </c>
      <c r="E241" s="674" t="s">
        <v>28567</v>
      </c>
      <c r="F241" s="668"/>
      <c r="G241" s="668"/>
      <c r="H241" s="668"/>
      <c r="I241" s="668"/>
      <c r="J241" s="668"/>
      <c r="K241" s="668"/>
      <c r="L241" s="668"/>
      <c r="M241" s="668"/>
      <c r="N241" s="668"/>
      <c r="O241" s="668"/>
      <c r="P241" s="668"/>
      <c r="Q241" s="668"/>
      <c r="R241" s="668"/>
      <c r="S241" s="668"/>
      <c r="T241" s="668"/>
      <c r="U241" s="668"/>
      <c r="V241" s="668"/>
      <c r="W241" s="668"/>
      <c r="X241" s="668"/>
      <c r="Y241" s="668"/>
      <c r="Z241" s="668"/>
    </row>
    <row r="242" ht="9.0" customHeight="1">
      <c r="A242" s="673">
        <v>40517.0</v>
      </c>
      <c r="B242" s="674" t="s">
        <v>28570</v>
      </c>
      <c r="C242" s="675" t="s">
        <v>28573</v>
      </c>
      <c r="D242" s="676">
        <v>419.19</v>
      </c>
      <c r="E242" s="674" t="s">
        <v>28575</v>
      </c>
      <c r="F242" s="668"/>
      <c r="G242" s="668"/>
      <c r="H242" s="668"/>
      <c r="I242" s="668"/>
      <c r="J242" s="668"/>
      <c r="K242" s="668"/>
      <c r="L242" s="668"/>
      <c r="M242" s="668"/>
      <c r="N242" s="668"/>
      <c r="O242" s="668"/>
      <c r="P242" s="668"/>
      <c r="Q242" s="668"/>
      <c r="R242" s="668"/>
      <c r="S242" s="668"/>
      <c r="T242" s="668"/>
      <c r="U242" s="668"/>
      <c r="V242" s="668"/>
      <c r="W242" s="668"/>
      <c r="X242" s="668"/>
      <c r="Y242" s="668"/>
      <c r="Z242" s="668"/>
    </row>
    <row r="243" ht="9.0" customHeight="1">
      <c r="A243" s="673">
        <v>40518.0</v>
      </c>
      <c r="B243" s="674" t="s">
        <v>28583</v>
      </c>
      <c r="C243" s="675" t="s">
        <v>28586</v>
      </c>
      <c r="D243" s="676">
        <v>594.63</v>
      </c>
      <c r="E243" s="674" t="s">
        <v>28589</v>
      </c>
      <c r="F243" s="668"/>
      <c r="G243" s="668"/>
      <c r="H243" s="668"/>
      <c r="I243" s="668"/>
      <c r="J243" s="668"/>
      <c r="K243" s="668"/>
      <c r="L243" s="668"/>
      <c r="M243" s="668"/>
      <c r="N243" s="668"/>
      <c r="O243" s="668"/>
      <c r="P243" s="668"/>
      <c r="Q243" s="668"/>
      <c r="R243" s="668"/>
      <c r="S243" s="668"/>
      <c r="T243" s="668"/>
      <c r="U243" s="668"/>
      <c r="V243" s="668"/>
      <c r="W243" s="668"/>
      <c r="X243" s="668"/>
      <c r="Y243" s="668"/>
      <c r="Z243" s="668"/>
    </row>
    <row r="244" ht="9.0" customHeight="1">
      <c r="A244" s="673">
        <v>40524.0</v>
      </c>
      <c r="B244" s="674" t="s">
        <v>28595</v>
      </c>
      <c r="C244" s="675" t="s">
        <v>28597</v>
      </c>
      <c r="D244" s="676">
        <v>339.95</v>
      </c>
      <c r="E244" s="674" t="s">
        <v>28599</v>
      </c>
      <c r="F244" s="668"/>
      <c r="G244" s="668"/>
      <c r="H244" s="668"/>
      <c r="I244" s="668"/>
      <c r="J244" s="668"/>
      <c r="K244" s="668"/>
      <c r="L244" s="668"/>
      <c r="M244" s="668"/>
      <c r="N244" s="668"/>
      <c r="O244" s="668"/>
      <c r="P244" s="668"/>
      <c r="Q244" s="668"/>
      <c r="R244" s="668"/>
      <c r="S244" s="668"/>
      <c r="T244" s="668"/>
      <c r="U244" s="668"/>
      <c r="V244" s="668"/>
      <c r="W244" s="668"/>
      <c r="X244" s="668"/>
      <c r="Y244" s="668"/>
      <c r="Z244" s="668"/>
    </row>
    <row r="245" ht="9.0" customHeight="1">
      <c r="A245" s="673">
        <v>40525.0</v>
      </c>
      <c r="B245" s="674" t="s">
        <v>28608</v>
      </c>
      <c r="C245" s="675" t="s">
        <v>28610</v>
      </c>
      <c r="D245" s="676">
        <v>539.88</v>
      </c>
      <c r="E245" s="674" t="s">
        <v>28614</v>
      </c>
      <c r="F245" s="668"/>
      <c r="G245" s="668"/>
      <c r="H245" s="668"/>
      <c r="I245" s="668"/>
      <c r="J245" s="668"/>
      <c r="K245" s="668"/>
      <c r="L245" s="668"/>
      <c r="M245" s="668"/>
      <c r="N245" s="668"/>
      <c r="O245" s="668"/>
      <c r="P245" s="668"/>
      <c r="Q245" s="668"/>
      <c r="R245" s="668"/>
      <c r="S245" s="668"/>
      <c r="T245" s="668"/>
      <c r="U245" s="668"/>
      <c r="V245" s="668"/>
      <c r="W245" s="668"/>
      <c r="X245" s="668"/>
      <c r="Y245" s="668"/>
      <c r="Z245" s="668"/>
    </row>
    <row r="246" ht="9.0" customHeight="1">
      <c r="A246" s="673">
        <v>40526.0</v>
      </c>
      <c r="B246" s="674" t="s">
        <v>28624</v>
      </c>
      <c r="C246" s="675" t="s">
        <v>28627</v>
      </c>
      <c r="D246" s="676">
        <v>781.03</v>
      </c>
      <c r="E246" s="674" t="s">
        <v>28631</v>
      </c>
      <c r="F246" s="668"/>
      <c r="G246" s="668"/>
      <c r="H246" s="668"/>
      <c r="I246" s="668"/>
      <c r="J246" s="668"/>
      <c r="K246" s="668"/>
      <c r="L246" s="668"/>
      <c r="M246" s="668"/>
      <c r="N246" s="668"/>
      <c r="O246" s="668"/>
      <c r="P246" s="668"/>
      <c r="Q246" s="668"/>
      <c r="R246" s="668"/>
      <c r="S246" s="668"/>
      <c r="T246" s="668"/>
      <c r="U246" s="668"/>
      <c r="V246" s="668"/>
      <c r="W246" s="668"/>
      <c r="X246" s="668"/>
      <c r="Y246" s="668"/>
      <c r="Z246" s="668"/>
    </row>
    <row r="247" ht="9.0" customHeight="1">
      <c r="A247" s="673">
        <v>40527.0</v>
      </c>
      <c r="B247" s="674" t="s">
        <v>28640</v>
      </c>
      <c r="C247" s="675" t="s">
        <v>28641</v>
      </c>
      <c r="D247" s="680">
        <v>1060.17</v>
      </c>
      <c r="E247" s="674" t="s">
        <v>28646</v>
      </c>
      <c r="F247" s="668"/>
      <c r="G247" s="668"/>
      <c r="H247" s="668"/>
      <c r="I247" s="668"/>
      <c r="J247" s="668"/>
      <c r="K247" s="668"/>
      <c r="L247" s="668"/>
      <c r="M247" s="668"/>
      <c r="N247" s="668"/>
      <c r="O247" s="668"/>
      <c r="P247" s="668"/>
      <c r="Q247" s="668"/>
      <c r="R247" s="668"/>
      <c r="S247" s="668"/>
      <c r="T247" s="668"/>
      <c r="U247" s="668"/>
      <c r="V247" s="668"/>
      <c r="W247" s="668"/>
      <c r="X247" s="668"/>
      <c r="Y247" s="668"/>
      <c r="Z247" s="668"/>
    </row>
    <row r="248" ht="9.0" customHeight="1">
      <c r="A248" s="673">
        <v>40528.0</v>
      </c>
      <c r="B248" s="674" t="s">
        <v>28652</v>
      </c>
      <c r="C248" s="675" t="s">
        <v>28653</v>
      </c>
      <c r="D248" s="680">
        <v>1539.38</v>
      </c>
      <c r="E248" s="674" t="s">
        <v>28656</v>
      </c>
      <c r="F248" s="668"/>
      <c r="G248" s="668"/>
      <c r="H248" s="668"/>
      <c r="I248" s="668"/>
      <c r="J248" s="668"/>
      <c r="K248" s="668"/>
      <c r="L248" s="668"/>
      <c r="M248" s="668"/>
      <c r="N248" s="668"/>
      <c r="O248" s="668"/>
      <c r="P248" s="668"/>
      <c r="Q248" s="668"/>
      <c r="R248" s="668"/>
      <c r="S248" s="668"/>
      <c r="T248" s="668"/>
      <c r="U248" s="668"/>
      <c r="V248" s="668"/>
      <c r="W248" s="668"/>
      <c r="X248" s="668"/>
      <c r="Y248" s="668"/>
      <c r="Z248" s="668"/>
    </row>
    <row r="249" ht="9.0" customHeight="1">
      <c r="A249" s="673">
        <v>41177.0</v>
      </c>
      <c r="B249" s="674" t="s">
        <v>28660</v>
      </c>
      <c r="C249" s="675" t="s">
        <v>28662</v>
      </c>
      <c r="D249" s="676">
        <v>40.83</v>
      </c>
      <c r="E249" s="674" t="s">
        <v>28663</v>
      </c>
      <c r="F249" s="668"/>
      <c r="G249" s="668"/>
      <c r="H249" s="668"/>
      <c r="I249" s="668"/>
      <c r="J249" s="668"/>
      <c r="K249" s="668"/>
      <c r="L249" s="668"/>
      <c r="M249" s="668"/>
      <c r="N249" s="668"/>
      <c r="O249" s="668"/>
      <c r="P249" s="668"/>
      <c r="Q249" s="668"/>
      <c r="R249" s="668"/>
      <c r="S249" s="668"/>
      <c r="T249" s="668"/>
      <c r="U249" s="668"/>
      <c r="V249" s="668"/>
      <c r="W249" s="668"/>
      <c r="X249" s="668"/>
      <c r="Y249" s="668"/>
      <c r="Z249" s="668"/>
    </row>
    <row r="250" ht="9.0" customHeight="1">
      <c r="A250" s="673">
        <v>100391.0</v>
      </c>
      <c r="B250" s="674" t="s">
        <v>28671</v>
      </c>
      <c r="C250" s="675" t="s">
        <v>28672</v>
      </c>
      <c r="D250" s="676">
        <v>45.47</v>
      </c>
      <c r="E250" s="674" t="s">
        <v>28675</v>
      </c>
      <c r="F250" s="668"/>
      <c r="G250" s="668"/>
      <c r="H250" s="668"/>
      <c r="I250" s="668"/>
      <c r="J250" s="668"/>
      <c r="K250" s="668"/>
      <c r="L250" s="668"/>
      <c r="M250" s="668"/>
      <c r="N250" s="668"/>
      <c r="O250" s="668"/>
      <c r="P250" s="668"/>
      <c r="Q250" s="668"/>
      <c r="R250" s="668"/>
      <c r="S250" s="668"/>
      <c r="T250" s="668"/>
      <c r="U250" s="668"/>
      <c r="V250" s="668"/>
      <c r="W250" s="668"/>
      <c r="X250" s="668"/>
      <c r="Y250" s="668"/>
      <c r="Z250" s="668"/>
    </row>
    <row r="251" ht="9.0" customHeight="1">
      <c r="A251" s="673">
        <v>41172.0</v>
      </c>
      <c r="B251" s="674" t="s">
        <v>28683</v>
      </c>
      <c r="C251" s="675" t="s">
        <v>28685</v>
      </c>
      <c r="D251" s="676">
        <v>78.17</v>
      </c>
      <c r="E251" s="674" t="s">
        <v>28688</v>
      </c>
      <c r="F251" s="668"/>
      <c r="G251" s="668"/>
      <c r="H251" s="668"/>
      <c r="I251" s="668"/>
      <c r="J251" s="668"/>
      <c r="K251" s="668"/>
      <c r="L251" s="668"/>
      <c r="M251" s="668"/>
      <c r="N251" s="668"/>
      <c r="O251" s="668"/>
      <c r="P251" s="668"/>
      <c r="Q251" s="668"/>
      <c r="R251" s="668"/>
      <c r="S251" s="668"/>
      <c r="T251" s="668"/>
      <c r="U251" s="668"/>
      <c r="V251" s="668"/>
      <c r="W251" s="668"/>
      <c r="X251" s="668"/>
      <c r="Y251" s="668"/>
      <c r="Z251" s="668"/>
    </row>
    <row r="252" ht="9.0" customHeight="1">
      <c r="A252" s="673">
        <v>40620.0</v>
      </c>
      <c r="B252" s="674" t="s">
        <v>28696</v>
      </c>
      <c r="C252" s="675" t="s">
        <v>28699</v>
      </c>
      <c r="D252" s="680">
        <v>13549.07</v>
      </c>
      <c r="E252" s="677"/>
      <c r="F252" s="668"/>
      <c r="G252" s="668"/>
      <c r="H252" s="668"/>
      <c r="I252" s="668"/>
      <c r="J252" s="668"/>
      <c r="K252" s="668"/>
      <c r="L252" s="668"/>
      <c r="M252" s="668"/>
      <c r="N252" s="668"/>
      <c r="O252" s="668"/>
      <c r="P252" s="668"/>
      <c r="Q252" s="668"/>
      <c r="R252" s="668"/>
      <c r="S252" s="668"/>
      <c r="T252" s="668"/>
      <c r="U252" s="668"/>
      <c r="V252" s="668"/>
      <c r="W252" s="668"/>
      <c r="X252" s="668"/>
      <c r="Y252" s="668"/>
      <c r="Z252" s="668"/>
    </row>
    <row r="253" ht="9.0" customHeight="1">
      <c r="A253" s="669" t="s">
        <v>28712</v>
      </c>
      <c r="G253" s="668"/>
      <c r="H253" s="668"/>
      <c r="I253" s="668"/>
      <c r="J253" s="668"/>
      <c r="K253" s="668"/>
      <c r="L253" s="668"/>
      <c r="M253" s="668"/>
      <c r="N253" s="668"/>
      <c r="O253" s="668"/>
      <c r="P253" s="668"/>
      <c r="Q253" s="668"/>
      <c r="R253" s="668"/>
      <c r="S253" s="668"/>
      <c r="T253" s="668"/>
      <c r="U253" s="668"/>
      <c r="V253" s="668"/>
      <c r="W253" s="668"/>
      <c r="X253" s="668"/>
      <c r="Y253" s="668"/>
      <c r="Z253" s="668"/>
    </row>
    <row r="254" ht="9.0" customHeight="1">
      <c r="A254" s="670" t="s">
        <v>28722</v>
      </c>
      <c r="B254" s="671" t="s">
        <v>28725</v>
      </c>
      <c r="C254" s="670" t="s">
        <v>28728</v>
      </c>
      <c r="D254" s="672" t="s">
        <v>28729</v>
      </c>
      <c r="E254" s="671" t="s">
        <v>28732</v>
      </c>
      <c r="F254" s="668"/>
      <c r="G254" s="668"/>
      <c r="H254" s="668"/>
      <c r="I254" s="668"/>
      <c r="J254" s="668"/>
      <c r="K254" s="668"/>
      <c r="L254" s="668"/>
      <c r="M254" s="668"/>
      <c r="N254" s="668"/>
      <c r="O254" s="668"/>
      <c r="P254" s="668"/>
      <c r="Q254" s="668"/>
      <c r="R254" s="668"/>
      <c r="S254" s="668"/>
      <c r="T254" s="668"/>
      <c r="U254" s="668"/>
      <c r="V254" s="668"/>
      <c r="W254" s="668"/>
      <c r="X254" s="668"/>
      <c r="Y254" s="668"/>
      <c r="Z254" s="668"/>
    </row>
    <row r="255" ht="9.0" customHeight="1">
      <c r="A255" s="673">
        <v>40627.0</v>
      </c>
      <c r="B255" s="674" t="s">
        <v>28741</v>
      </c>
      <c r="C255" s="675" t="s">
        <v>28744</v>
      </c>
      <c r="D255" s="680">
        <v>23800.21</v>
      </c>
      <c r="E255" s="677"/>
      <c r="F255" s="668"/>
      <c r="G255" s="668"/>
      <c r="H255" s="668"/>
      <c r="I255" s="668"/>
      <c r="J255" s="668"/>
      <c r="K255" s="668"/>
      <c r="L255" s="668"/>
      <c r="M255" s="668"/>
      <c r="N255" s="668"/>
      <c r="O255" s="668"/>
      <c r="P255" s="668"/>
      <c r="Q255" s="668"/>
      <c r="R255" s="668"/>
      <c r="S255" s="668"/>
      <c r="T255" s="668"/>
      <c r="U255" s="668"/>
      <c r="V255" s="668"/>
      <c r="W255" s="668"/>
      <c r="X255" s="668"/>
      <c r="Y255" s="668"/>
      <c r="Z255" s="668"/>
    </row>
    <row r="256" ht="9.0" customHeight="1">
      <c r="A256" s="673">
        <v>40623.0</v>
      </c>
      <c r="B256" s="674" t="s">
        <v>28752</v>
      </c>
      <c r="C256" s="675" t="s">
        <v>28755</v>
      </c>
      <c r="D256" s="680">
        <v>28541.59</v>
      </c>
      <c r="E256" s="677"/>
      <c r="F256" s="668"/>
      <c r="G256" s="668"/>
      <c r="H256" s="668"/>
      <c r="I256" s="668"/>
      <c r="J256" s="668"/>
      <c r="K256" s="668"/>
      <c r="L256" s="668"/>
      <c r="M256" s="668"/>
      <c r="N256" s="668"/>
      <c r="O256" s="668"/>
      <c r="P256" s="668"/>
      <c r="Q256" s="668"/>
      <c r="R256" s="668"/>
      <c r="S256" s="668"/>
      <c r="T256" s="668"/>
      <c r="U256" s="668"/>
      <c r="V256" s="668"/>
      <c r="W256" s="668"/>
      <c r="X256" s="668"/>
      <c r="Y256" s="668"/>
      <c r="Z256" s="668"/>
    </row>
    <row r="257" ht="9.0" customHeight="1">
      <c r="A257" s="673">
        <v>40624.0</v>
      </c>
      <c r="B257" s="674" t="s">
        <v>28762</v>
      </c>
      <c r="C257" s="675" t="s">
        <v>28765</v>
      </c>
      <c r="D257" s="680">
        <v>35994.84</v>
      </c>
      <c r="E257" s="677"/>
      <c r="F257" s="668"/>
      <c r="G257" s="668"/>
      <c r="H257" s="668"/>
      <c r="I257" s="668"/>
      <c r="J257" s="668"/>
      <c r="K257" s="668"/>
      <c r="L257" s="668"/>
      <c r="M257" s="668"/>
      <c r="N257" s="668"/>
      <c r="O257" s="668"/>
      <c r="P257" s="668"/>
      <c r="Q257" s="668"/>
      <c r="R257" s="668"/>
      <c r="S257" s="668"/>
      <c r="T257" s="668"/>
      <c r="U257" s="668"/>
      <c r="V257" s="668"/>
      <c r="W257" s="668"/>
      <c r="X257" s="668"/>
      <c r="Y257" s="668"/>
      <c r="Z257" s="668"/>
    </row>
    <row r="258" ht="9.0" customHeight="1">
      <c r="A258" s="673">
        <v>40625.0</v>
      </c>
      <c r="B258" s="674" t="s">
        <v>28778</v>
      </c>
      <c r="C258" s="675" t="s">
        <v>28781</v>
      </c>
      <c r="D258" s="680">
        <v>40431.0</v>
      </c>
      <c r="E258" s="677"/>
      <c r="F258" s="668"/>
      <c r="G258" s="668"/>
      <c r="H258" s="668"/>
      <c r="I258" s="668"/>
      <c r="J258" s="668"/>
      <c r="K258" s="668"/>
      <c r="L258" s="668"/>
      <c r="M258" s="668"/>
      <c r="N258" s="668"/>
      <c r="O258" s="668"/>
      <c r="P258" s="668"/>
      <c r="Q258" s="668"/>
      <c r="R258" s="668"/>
      <c r="S258" s="668"/>
      <c r="T258" s="668"/>
      <c r="U258" s="668"/>
      <c r="V258" s="668"/>
      <c r="W258" s="668"/>
      <c r="X258" s="668"/>
      <c r="Y258" s="668"/>
      <c r="Z258" s="668"/>
    </row>
    <row r="259" ht="9.0" customHeight="1">
      <c r="A259" s="673">
        <v>40613.0</v>
      </c>
      <c r="B259" s="674" t="s">
        <v>28795</v>
      </c>
      <c r="C259" s="675" t="s">
        <v>28796</v>
      </c>
      <c r="D259" s="680">
        <v>11872.29</v>
      </c>
      <c r="E259" s="677"/>
      <c r="F259" s="668"/>
      <c r="G259" s="668"/>
      <c r="H259" s="668"/>
      <c r="I259" s="668"/>
      <c r="J259" s="668"/>
      <c r="K259" s="668"/>
      <c r="L259" s="668"/>
      <c r="M259" s="668"/>
      <c r="N259" s="668"/>
      <c r="O259" s="668"/>
      <c r="P259" s="668"/>
      <c r="Q259" s="668"/>
      <c r="R259" s="668"/>
      <c r="S259" s="668"/>
      <c r="T259" s="668"/>
      <c r="U259" s="668"/>
      <c r="V259" s="668"/>
      <c r="W259" s="668"/>
      <c r="X259" s="668"/>
      <c r="Y259" s="668"/>
      <c r="Z259" s="668"/>
    </row>
    <row r="260" ht="9.0" customHeight="1">
      <c r="A260" s="673">
        <v>40614.0</v>
      </c>
      <c r="B260" s="674" t="s">
        <v>28807</v>
      </c>
      <c r="C260" s="675" t="s">
        <v>28810</v>
      </c>
      <c r="D260" s="680">
        <v>18128.04</v>
      </c>
      <c r="E260" s="677"/>
      <c r="F260" s="668"/>
      <c r="G260" s="668"/>
      <c r="H260" s="668"/>
      <c r="I260" s="668"/>
      <c r="J260" s="668"/>
      <c r="K260" s="668"/>
      <c r="L260" s="668"/>
      <c r="M260" s="668"/>
      <c r="N260" s="668"/>
      <c r="O260" s="668"/>
      <c r="P260" s="668"/>
      <c r="Q260" s="668"/>
      <c r="R260" s="668"/>
      <c r="S260" s="668"/>
      <c r="T260" s="668"/>
      <c r="U260" s="668"/>
      <c r="V260" s="668"/>
      <c r="W260" s="668"/>
      <c r="X260" s="668"/>
      <c r="Y260" s="668"/>
      <c r="Z260" s="668"/>
    </row>
    <row r="261" ht="9.0" customHeight="1">
      <c r="A261" s="673">
        <v>40615.0</v>
      </c>
      <c r="B261" s="674" t="s">
        <v>28824</v>
      </c>
      <c r="C261" s="675" t="s">
        <v>28827</v>
      </c>
      <c r="D261" s="680">
        <v>27030.05</v>
      </c>
      <c r="E261" s="677"/>
      <c r="F261" s="668"/>
      <c r="G261" s="668"/>
      <c r="H261" s="668"/>
      <c r="I261" s="668"/>
      <c r="J261" s="668"/>
      <c r="K261" s="668"/>
      <c r="L261" s="668"/>
      <c r="M261" s="668"/>
      <c r="N261" s="668"/>
      <c r="O261" s="668"/>
      <c r="P261" s="668"/>
      <c r="Q261" s="668"/>
      <c r="R261" s="668"/>
      <c r="S261" s="668"/>
      <c r="T261" s="668"/>
      <c r="U261" s="668"/>
      <c r="V261" s="668"/>
      <c r="W261" s="668"/>
      <c r="X261" s="668"/>
      <c r="Y261" s="668"/>
      <c r="Z261" s="668"/>
    </row>
    <row r="262" ht="9.0" customHeight="1">
      <c r="A262" s="673">
        <v>40616.0</v>
      </c>
      <c r="B262" s="674" t="s">
        <v>28839</v>
      </c>
      <c r="C262" s="675" t="s">
        <v>28841</v>
      </c>
      <c r="D262" s="680">
        <v>23756.62</v>
      </c>
      <c r="E262" s="677"/>
      <c r="F262" s="668"/>
      <c r="G262" s="668"/>
      <c r="H262" s="668"/>
      <c r="I262" s="668"/>
      <c r="J262" s="668"/>
      <c r="K262" s="668"/>
      <c r="L262" s="668"/>
      <c r="M262" s="668"/>
      <c r="N262" s="668"/>
      <c r="O262" s="668"/>
      <c r="P262" s="668"/>
      <c r="Q262" s="668"/>
      <c r="R262" s="668"/>
      <c r="S262" s="668"/>
      <c r="T262" s="668"/>
      <c r="U262" s="668"/>
      <c r="V262" s="668"/>
      <c r="W262" s="668"/>
      <c r="X262" s="668"/>
      <c r="Y262" s="668"/>
      <c r="Z262" s="668"/>
    </row>
    <row r="263" ht="9.0" customHeight="1">
      <c r="A263" s="673">
        <v>40617.0</v>
      </c>
      <c r="B263" s="674" t="s">
        <v>28861</v>
      </c>
      <c r="C263" s="675" t="s">
        <v>28863</v>
      </c>
      <c r="D263" s="680">
        <v>30183.68</v>
      </c>
      <c r="E263" s="677"/>
      <c r="F263" s="668"/>
      <c r="G263" s="668"/>
      <c r="H263" s="668"/>
      <c r="I263" s="668"/>
      <c r="J263" s="668"/>
      <c r="K263" s="668"/>
      <c r="L263" s="668"/>
      <c r="M263" s="668"/>
      <c r="N263" s="668"/>
      <c r="O263" s="668"/>
      <c r="P263" s="668"/>
      <c r="Q263" s="668"/>
      <c r="R263" s="668"/>
      <c r="S263" s="668"/>
      <c r="T263" s="668"/>
      <c r="U263" s="668"/>
      <c r="V263" s="668"/>
      <c r="W263" s="668"/>
      <c r="X263" s="668"/>
      <c r="Y263" s="668"/>
      <c r="Z263" s="668"/>
    </row>
    <row r="264" ht="9.0" customHeight="1">
      <c r="A264" s="673">
        <v>40618.0</v>
      </c>
      <c r="B264" s="674" t="s">
        <v>28875</v>
      </c>
      <c r="C264" s="675" t="s">
        <v>28877</v>
      </c>
      <c r="D264" s="680">
        <v>33836.76</v>
      </c>
      <c r="E264" s="677"/>
      <c r="F264" s="668"/>
      <c r="G264" s="668"/>
      <c r="H264" s="668"/>
      <c r="I264" s="668"/>
      <c r="J264" s="668"/>
      <c r="K264" s="668"/>
      <c r="L264" s="668"/>
      <c r="M264" s="668"/>
      <c r="N264" s="668"/>
      <c r="O264" s="668"/>
      <c r="P264" s="668"/>
      <c r="Q264" s="668"/>
      <c r="R264" s="668"/>
      <c r="S264" s="668"/>
      <c r="T264" s="668"/>
      <c r="U264" s="668"/>
      <c r="V264" s="668"/>
      <c r="W264" s="668"/>
      <c r="X264" s="668"/>
      <c r="Y264" s="668"/>
      <c r="Z264" s="668"/>
    </row>
    <row r="265" ht="9.0" customHeight="1">
      <c r="A265" s="673">
        <v>40629.0</v>
      </c>
      <c r="B265" s="674" t="s">
        <v>28883</v>
      </c>
      <c r="C265" s="675" t="s">
        <v>28885</v>
      </c>
      <c r="D265" s="680">
        <v>16700.2</v>
      </c>
      <c r="E265" s="677"/>
      <c r="F265" s="668"/>
      <c r="G265" s="668"/>
      <c r="H265" s="668"/>
      <c r="I265" s="668"/>
      <c r="J265" s="668"/>
      <c r="K265" s="668"/>
      <c r="L265" s="668"/>
      <c r="M265" s="668"/>
      <c r="N265" s="668"/>
      <c r="O265" s="668"/>
      <c r="P265" s="668"/>
      <c r="Q265" s="668"/>
      <c r="R265" s="668"/>
      <c r="S265" s="668"/>
      <c r="T265" s="668"/>
      <c r="U265" s="668"/>
      <c r="V265" s="668"/>
      <c r="W265" s="668"/>
      <c r="X265" s="668"/>
      <c r="Y265" s="668"/>
      <c r="Z265" s="668"/>
    </row>
    <row r="266" ht="9.0" customHeight="1">
      <c r="A266" s="673">
        <v>40630.0</v>
      </c>
      <c r="B266" s="674" t="s">
        <v>28893</v>
      </c>
      <c r="C266" s="675" t="s">
        <v>28894</v>
      </c>
      <c r="D266" s="680">
        <v>25115.87</v>
      </c>
      <c r="E266" s="677"/>
      <c r="F266" s="668"/>
      <c r="G266" s="668"/>
      <c r="H266" s="668"/>
      <c r="I266" s="668"/>
      <c r="J266" s="668"/>
      <c r="K266" s="668"/>
      <c r="L266" s="668"/>
      <c r="M266" s="668"/>
      <c r="N266" s="668"/>
      <c r="O266" s="668"/>
      <c r="P266" s="668"/>
      <c r="Q266" s="668"/>
      <c r="R266" s="668"/>
      <c r="S266" s="668"/>
      <c r="T266" s="668"/>
      <c r="U266" s="668"/>
      <c r="V266" s="668"/>
      <c r="W266" s="668"/>
      <c r="X266" s="668"/>
      <c r="Y266" s="668"/>
      <c r="Z266" s="668"/>
    </row>
    <row r="267" ht="9.0" customHeight="1">
      <c r="A267" s="673">
        <v>40631.0</v>
      </c>
      <c r="B267" s="674" t="s">
        <v>28903</v>
      </c>
      <c r="C267" s="675" t="s">
        <v>28906</v>
      </c>
      <c r="D267" s="680">
        <v>37682.39</v>
      </c>
      <c r="E267" s="677"/>
      <c r="F267" s="668"/>
      <c r="G267" s="668"/>
      <c r="H267" s="668"/>
      <c r="I267" s="668"/>
      <c r="J267" s="668"/>
      <c r="K267" s="668"/>
      <c r="L267" s="668"/>
      <c r="M267" s="668"/>
      <c r="N267" s="668"/>
      <c r="O267" s="668"/>
      <c r="P267" s="668"/>
      <c r="Q267" s="668"/>
      <c r="R267" s="668"/>
      <c r="S267" s="668"/>
      <c r="T267" s="668"/>
      <c r="U267" s="668"/>
      <c r="V267" s="668"/>
      <c r="W267" s="668"/>
      <c r="X267" s="668"/>
      <c r="Y267" s="668"/>
      <c r="Z267" s="668"/>
    </row>
    <row r="268" ht="9.0" customHeight="1">
      <c r="A268" s="673">
        <v>40632.0</v>
      </c>
      <c r="B268" s="674" t="s">
        <v>28917</v>
      </c>
      <c r="C268" s="675" t="s">
        <v>28919</v>
      </c>
      <c r="D268" s="680">
        <v>34837.88</v>
      </c>
      <c r="E268" s="677"/>
      <c r="F268" s="668"/>
      <c r="G268" s="668"/>
      <c r="H268" s="668"/>
      <c r="I268" s="668"/>
      <c r="J268" s="668"/>
      <c r="K268" s="668"/>
      <c r="L268" s="668"/>
      <c r="M268" s="668"/>
      <c r="N268" s="668"/>
      <c r="O268" s="668"/>
      <c r="P268" s="668"/>
      <c r="Q268" s="668"/>
      <c r="R268" s="668"/>
      <c r="S268" s="668"/>
      <c r="T268" s="668"/>
      <c r="U268" s="668"/>
      <c r="V268" s="668"/>
      <c r="W268" s="668"/>
      <c r="X268" s="668"/>
      <c r="Y268" s="668"/>
      <c r="Z268" s="668"/>
    </row>
    <row r="269" ht="9.0" customHeight="1">
      <c r="A269" s="673">
        <v>40633.0</v>
      </c>
      <c r="B269" s="674" t="s">
        <v>28930</v>
      </c>
      <c r="C269" s="675" t="s">
        <v>28931</v>
      </c>
      <c r="D269" s="680">
        <v>42846.33</v>
      </c>
      <c r="E269" s="677"/>
      <c r="F269" s="668"/>
      <c r="G269" s="668"/>
      <c r="H269" s="668"/>
      <c r="I269" s="668"/>
      <c r="J269" s="668"/>
      <c r="K269" s="668"/>
      <c r="L269" s="668"/>
      <c r="M269" s="668"/>
      <c r="N269" s="668"/>
      <c r="O269" s="668"/>
      <c r="P269" s="668"/>
      <c r="Q269" s="668"/>
      <c r="R269" s="668"/>
      <c r="S269" s="668"/>
      <c r="T269" s="668"/>
      <c r="U269" s="668"/>
      <c r="V269" s="668"/>
      <c r="W269" s="668"/>
      <c r="X269" s="668"/>
      <c r="Y269" s="668"/>
      <c r="Z269" s="668"/>
    </row>
    <row r="270" ht="9.0" customHeight="1">
      <c r="A270" s="673">
        <v>40634.0</v>
      </c>
      <c r="B270" s="674" t="s">
        <v>28942</v>
      </c>
      <c r="C270" s="675" t="s">
        <v>28945</v>
      </c>
      <c r="D270" s="680">
        <v>48522.59</v>
      </c>
      <c r="E270" s="677"/>
      <c r="F270" s="668"/>
      <c r="G270" s="668"/>
      <c r="H270" s="668"/>
      <c r="I270" s="668"/>
      <c r="J270" s="668"/>
      <c r="K270" s="668"/>
      <c r="L270" s="668"/>
      <c r="M270" s="668"/>
      <c r="N270" s="668"/>
      <c r="O270" s="668"/>
      <c r="P270" s="668"/>
      <c r="Q270" s="668"/>
      <c r="R270" s="668"/>
      <c r="S270" s="668"/>
      <c r="T270" s="668"/>
      <c r="U270" s="668"/>
      <c r="V270" s="668"/>
      <c r="W270" s="668"/>
      <c r="X270" s="668"/>
      <c r="Y270" s="668"/>
      <c r="Z270" s="668"/>
    </row>
    <row r="271" ht="9.0" customHeight="1">
      <c r="A271" s="673">
        <v>40535.0</v>
      </c>
      <c r="B271" s="674" t="s">
        <v>28957</v>
      </c>
      <c r="C271" s="675" t="s">
        <v>28959</v>
      </c>
      <c r="D271" s="680">
        <v>1268.07</v>
      </c>
      <c r="E271" s="674" t="s">
        <v>28962</v>
      </c>
      <c r="F271" s="668"/>
      <c r="G271" s="668"/>
      <c r="H271" s="668"/>
      <c r="I271" s="668"/>
      <c r="J271" s="668"/>
      <c r="K271" s="668"/>
      <c r="L271" s="668"/>
      <c r="M271" s="668"/>
      <c r="N271" s="668"/>
      <c r="O271" s="668"/>
      <c r="P271" s="668"/>
      <c r="Q271" s="668"/>
      <c r="R271" s="668"/>
      <c r="S271" s="668"/>
      <c r="T271" s="668"/>
      <c r="U271" s="668"/>
      <c r="V271" s="668"/>
      <c r="W271" s="668"/>
      <c r="X271" s="668"/>
      <c r="Y271" s="668"/>
      <c r="Z271" s="668"/>
    </row>
    <row r="272" ht="9.0" customHeight="1">
      <c r="A272" s="673">
        <v>40536.0</v>
      </c>
      <c r="B272" s="674" t="s">
        <v>28970</v>
      </c>
      <c r="C272" s="675" t="s">
        <v>28972</v>
      </c>
      <c r="D272" s="680">
        <v>2094.71</v>
      </c>
      <c r="E272" s="674" t="s">
        <v>28975</v>
      </c>
      <c r="F272" s="668"/>
      <c r="G272" s="668"/>
      <c r="H272" s="668"/>
      <c r="I272" s="668"/>
      <c r="J272" s="668"/>
      <c r="K272" s="668"/>
      <c r="L272" s="668"/>
      <c r="M272" s="668"/>
      <c r="N272" s="668"/>
      <c r="O272" s="668"/>
      <c r="P272" s="668"/>
      <c r="Q272" s="668"/>
      <c r="R272" s="668"/>
      <c r="S272" s="668"/>
      <c r="T272" s="668"/>
      <c r="U272" s="668"/>
      <c r="V272" s="668"/>
      <c r="W272" s="668"/>
      <c r="X272" s="668"/>
      <c r="Y272" s="668"/>
      <c r="Z272" s="668"/>
    </row>
    <row r="273" ht="9.0" customHeight="1">
      <c r="A273" s="673">
        <v>40537.0</v>
      </c>
      <c r="B273" s="674" t="s">
        <v>28981</v>
      </c>
      <c r="C273" s="675" t="s">
        <v>28982</v>
      </c>
      <c r="D273" s="680">
        <v>3921.19</v>
      </c>
      <c r="E273" s="674" t="s">
        <v>28985</v>
      </c>
      <c r="F273" s="668"/>
      <c r="G273" s="668"/>
      <c r="H273" s="668"/>
      <c r="I273" s="668"/>
      <c r="J273" s="668"/>
      <c r="K273" s="668"/>
      <c r="L273" s="668"/>
      <c r="M273" s="668"/>
      <c r="N273" s="668"/>
      <c r="O273" s="668"/>
      <c r="P273" s="668"/>
      <c r="Q273" s="668"/>
      <c r="R273" s="668"/>
      <c r="S273" s="668"/>
      <c r="T273" s="668"/>
      <c r="U273" s="668"/>
      <c r="V273" s="668"/>
      <c r="W273" s="668"/>
      <c r="X273" s="668"/>
      <c r="Y273" s="668"/>
      <c r="Z273" s="668"/>
    </row>
    <row r="274" ht="9.0" customHeight="1">
      <c r="A274" s="673">
        <v>40538.0</v>
      </c>
      <c r="B274" s="674" t="s">
        <v>28988</v>
      </c>
      <c r="C274" s="675" t="s">
        <v>28991</v>
      </c>
      <c r="D274" s="680">
        <v>5638.52</v>
      </c>
      <c r="E274" s="674" t="s">
        <v>28993</v>
      </c>
      <c r="F274" s="668"/>
      <c r="G274" s="668"/>
      <c r="H274" s="668"/>
      <c r="I274" s="668"/>
      <c r="J274" s="668"/>
      <c r="K274" s="668"/>
      <c r="L274" s="668"/>
      <c r="M274" s="668"/>
      <c r="N274" s="668"/>
      <c r="O274" s="668"/>
      <c r="P274" s="668"/>
      <c r="Q274" s="668"/>
      <c r="R274" s="668"/>
      <c r="S274" s="668"/>
      <c r="T274" s="668"/>
      <c r="U274" s="668"/>
      <c r="V274" s="668"/>
      <c r="W274" s="668"/>
      <c r="X274" s="668"/>
      <c r="Y274" s="668"/>
      <c r="Z274" s="668"/>
    </row>
    <row r="275" ht="9.0" customHeight="1">
      <c r="A275" s="673">
        <v>40539.0</v>
      </c>
      <c r="B275" s="674" t="s">
        <v>28999</v>
      </c>
      <c r="C275" s="675" t="s">
        <v>29002</v>
      </c>
      <c r="D275" s="680">
        <v>9851.78</v>
      </c>
      <c r="E275" s="674" t="s">
        <v>29005</v>
      </c>
      <c r="F275" s="668"/>
      <c r="G275" s="668"/>
      <c r="H275" s="668"/>
      <c r="I275" s="668"/>
      <c r="J275" s="668"/>
      <c r="K275" s="668"/>
      <c r="L275" s="668"/>
      <c r="M275" s="668"/>
      <c r="N275" s="668"/>
      <c r="O275" s="668"/>
      <c r="P275" s="668"/>
      <c r="Q275" s="668"/>
      <c r="R275" s="668"/>
      <c r="S275" s="668"/>
      <c r="T275" s="668"/>
      <c r="U275" s="668"/>
      <c r="V275" s="668"/>
      <c r="W275" s="668"/>
      <c r="X275" s="668"/>
      <c r="Y275" s="668"/>
      <c r="Z275" s="668"/>
    </row>
    <row r="276" ht="9.0" customHeight="1">
      <c r="A276" s="673">
        <v>40529.0</v>
      </c>
      <c r="B276" s="674" t="s">
        <v>29011</v>
      </c>
      <c r="C276" s="675" t="s">
        <v>29013</v>
      </c>
      <c r="D276" s="676">
        <v>369.53</v>
      </c>
      <c r="E276" s="674" t="s">
        <v>29016</v>
      </c>
      <c r="F276" s="668"/>
      <c r="G276" s="668"/>
      <c r="H276" s="668"/>
      <c r="I276" s="668"/>
      <c r="J276" s="668"/>
      <c r="K276" s="668"/>
      <c r="L276" s="668"/>
      <c r="M276" s="668"/>
      <c r="N276" s="668"/>
      <c r="O276" s="668"/>
      <c r="P276" s="668"/>
      <c r="Q276" s="668"/>
      <c r="R276" s="668"/>
      <c r="S276" s="668"/>
      <c r="T276" s="668"/>
      <c r="U276" s="668"/>
      <c r="V276" s="668"/>
      <c r="W276" s="668"/>
      <c r="X276" s="668"/>
      <c r="Y276" s="668"/>
      <c r="Z276" s="668"/>
    </row>
    <row r="277" ht="9.0" customHeight="1">
      <c r="A277" s="673">
        <v>40530.0</v>
      </c>
      <c r="B277" s="674" t="s">
        <v>29022</v>
      </c>
      <c r="C277" s="675" t="s">
        <v>29024</v>
      </c>
      <c r="D277" s="680">
        <v>1119.79</v>
      </c>
      <c r="E277" s="674" t="s">
        <v>29028</v>
      </c>
      <c r="F277" s="668"/>
      <c r="G277" s="668"/>
      <c r="H277" s="668"/>
      <c r="I277" s="668"/>
      <c r="J277" s="668"/>
      <c r="K277" s="668"/>
      <c r="L277" s="668"/>
      <c r="M277" s="668"/>
      <c r="N277" s="668"/>
      <c r="O277" s="668"/>
      <c r="P277" s="668"/>
      <c r="Q277" s="668"/>
      <c r="R277" s="668"/>
      <c r="S277" s="668"/>
      <c r="T277" s="668"/>
      <c r="U277" s="668"/>
      <c r="V277" s="668"/>
      <c r="W277" s="668"/>
      <c r="X277" s="668"/>
      <c r="Y277" s="668"/>
      <c r="Z277" s="668"/>
    </row>
    <row r="278" ht="9.0" customHeight="1">
      <c r="A278" s="673">
        <v>40531.0</v>
      </c>
      <c r="B278" s="674" t="s">
        <v>29038</v>
      </c>
      <c r="C278" s="675" t="s">
        <v>29041</v>
      </c>
      <c r="D278" s="680">
        <v>1846.86</v>
      </c>
      <c r="E278" s="674" t="s">
        <v>29042</v>
      </c>
      <c r="F278" s="668"/>
      <c r="G278" s="668"/>
      <c r="H278" s="668"/>
      <c r="I278" s="668"/>
      <c r="J278" s="668"/>
      <c r="K278" s="668"/>
      <c r="L278" s="668"/>
      <c r="M278" s="668"/>
      <c r="N278" s="668"/>
      <c r="O278" s="668"/>
      <c r="P278" s="668"/>
      <c r="Q278" s="668"/>
      <c r="R278" s="668"/>
      <c r="S278" s="668"/>
      <c r="T278" s="668"/>
      <c r="U278" s="668"/>
      <c r="V278" s="668"/>
      <c r="W278" s="668"/>
      <c r="X278" s="668"/>
      <c r="Y278" s="668"/>
      <c r="Z278" s="668"/>
    </row>
    <row r="279" ht="9.0" customHeight="1">
      <c r="A279" s="673">
        <v>40532.0</v>
      </c>
      <c r="B279" s="674" t="s">
        <v>29055</v>
      </c>
      <c r="C279" s="675" t="s">
        <v>29057</v>
      </c>
      <c r="D279" s="680">
        <v>2822.39</v>
      </c>
      <c r="E279" s="674" t="s">
        <v>29059</v>
      </c>
      <c r="F279" s="668"/>
      <c r="G279" s="668"/>
      <c r="H279" s="668"/>
      <c r="I279" s="668"/>
      <c r="J279" s="668"/>
      <c r="K279" s="668"/>
      <c r="L279" s="668"/>
      <c r="M279" s="668"/>
      <c r="N279" s="668"/>
      <c r="O279" s="668"/>
      <c r="P279" s="668"/>
      <c r="Q279" s="668"/>
      <c r="R279" s="668"/>
      <c r="S279" s="668"/>
      <c r="T279" s="668"/>
      <c r="U279" s="668"/>
      <c r="V279" s="668"/>
      <c r="W279" s="668"/>
      <c r="X279" s="668"/>
      <c r="Y279" s="668"/>
      <c r="Z279" s="668"/>
    </row>
    <row r="280" ht="9.0" customHeight="1">
      <c r="A280" s="673">
        <v>40533.0</v>
      </c>
      <c r="B280" s="674" t="s">
        <v>29065</v>
      </c>
      <c r="C280" s="675" t="s">
        <v>29068</v>
      </c>
      <c r="D280" s="680">
        <v>4047.03</v>
      </c>
      <c r="E280" s="674" t="s">
        <v>29070</v>
      </c>
      <c r="F280" s="668"/>
      <c r="G280" s="668"/>
      <c r="H280" s="668"/>
      <c r="I280" s="668"/>
      <c r="J280" s="668"/>
      <c r="K280" s="668"/>
      <c r="L280" s="668"/>
      <c r="M280" s="668"/>
      <c r="N280" s="668"/>
      <c r="O280" s="668"/>
      <c r="P280" s="668"/>
      <c r="Q280" s="668"/>
      <c r="R280" s="668"/>
      <c r="S280" s="668"/>
      <c r="T280" s="668"/>
      <c r="U280" s="668"/>
      <c r="V280" s="668"/>
      <c r="W280" s="668"/>
      <c r="X280" s="668"/>
      <c r="Y280" s="668"/>
      <c r="Z280" s="668"/>
    </row>
    <row r="281" ht="9.0" customHeight="1">
      <c r="A281" s="673">
        <v>40534.0</v>
      </c>
      <c r="B281" s="674" t="s">
        <v>29078</v>
      </c>
      <c r="C281" s="675" t="s">
        <v>29080</v>
      </c>
      <c r="D281" s="680">
        <v>7248.4</v>
      </c>
      <c r="E281" s="674" t="s">
        <v>29083</v>
      </c>
      <c r="F281" s="668"/>
      <c r="G281" s="668"/>
      <c r="H281" s="668"/>
      <c r="I281" s="668"/>
      <c r="J281" s="668"/>
      <c r="K281" s="668"/>
      <c r="L281" s="668"/>
      <c r="M281" s="668"/>
      <c r="N281" s="668"/>
      <c r="O281" s="668"/>
      <c r="P281" s="668"/>
      <c r="Q281" s="668"/>
      <c r="R281" s="668"/>
      <c r="S281" s="668"/>
      <c r="T281" s="668"/>
      <c r="U281" s="668"/>
      <c r="V281" s="668"/>
      <c r="W281" s="668"/>
      <c r="X281" s="668"/>
      <c r="Y281" s="668"/>
      <c r="Z281" s="668"/>
    </row>
    <row r="282" ht="9.0" customHeight="1">
      <c r="A282" s="673">
        <v>40540.0</v>
      </c>
      <c r="B282" s="674" t="s">
        <v>29092</v>
      </c>
      <c r="C282" s="675" t="s">
        <v>29094</v>
      </c>
      <c r="D282" s="680">
        <v>1577.44</v>
      </c>
      <c r="E282" s="674" t="s">
        <v>29097</v>
      </c>
      <c r="F282" s="668"/>
      <c r="G282" s="668"/>
      <c r="H282" s="668"/>
      <c r="I282" s="668"/>
      <c r="J282" s="668"/>
      <c r="K282" s="668"/>
      <c r="L282" s="668"/>
      <c r="M282" s="668"/>
      <c r="N282" s="668"/>
      <c r="O282" s="668"/>
      <c r="P282" s="668"/>
      <c r="Q282" s="668"/>
      <c r="R282" s="668"/>
      <c r="S282" s="668"/>
      <c r="T282" s="668"/>
      <c r="U282" s="668"/>
      <c r="V282" s="668"/>
      <c r="W282" s="668"/>
      <c r="X282" s="668"/>
      <c r="Y282" s="668"/>
      <c r="Z282" s="668"/>
    </row>
    <row r="283" ht="9.0" customHeight="1">
      <c r="A283" s="673">
        <v>40541.0</v>
      </c>
      <c r="B283" s="674" t="s">
        <v>29105</v>
      </c>
      <c r="C283" s="675" t="s">
        <v>29106</v>
      </c>
      <c r="D283" s="680">
        <v>2563.84</v>
      </c>
      <c r="E283" s="674" t="s">
        <v>29108</v>
      </c>
      <c r="F283" s="668"/>
      <c r="G283" s="668"/>
      <c r="H283" s="668"/>
      <c r="I283" s="668"/>
      <c r="J283" s="668"/>
      <c r="K283" s="668"/>
      <c r="L283" s="668"/>
      <c r="M283" s="668"/>
      <c r="N283" s="668"/>
      <c r="O283" s="668"/>
      <c r="P283" s="668"/>
      <c r="Q283" s="668"/>
      <c r="R283" s="668"/>
      <c r="S283" s="668"/>
      <c r="T283" s="668"/>
      <c r="U283" s="668"/>
      <c r="V283" s="668"/>
      <c r="W283" s="668"/>
      <c r="X283" s="668"/>
      <c r="Y283" s="668"/>
      <c r="Z283" s="668"/>
    </row>
    <row r="284" ht="9.0" customHeight="1">
      <c r="A284" s="673">
        <v>40542.0</v>
      </c>
      <c r="B284" s="674" t="s">
        <v>29113</v>
      </c>
      <c r="C284" s="675" t="s">
        <v>29115</v>
      </c>
      <c r="D284" s="680">
        <v>5019.99</v>
      </c>
      <c r="E284" s="674" t="s">
        <v>29117</v>
      </c>
      <c r="F284" s="668"/>
      <c r="G284" s="668"/>
      <c r="H284" s="668"/>
      <c r="I284" s="668"/>
      <c r="J284" s="668"/>
      <c r="K284" s="668"/>
      <c r="L284" s="668"/>
      <c r="M284" s="668"/>
      <c r="N284" s="668"/>
      <c r="O284" s="668"/>
      <c r="P284" s="668"/>
      <c r="Q284" s="668"/>
      <c r="R284" s="668"/>
      <c r="S284" s="668"/>
      <c r="T284" s="668"/>
      <c r="U284" s="668"/>
      <c r="V284" s="668"/>
      <c r="W284" s="668"/>
      <c r="X284" s="668"/>
      <c r="Y284" s="668"/>
      <c r="Z284" s="668"/>
    </row>
    <row r="285" ht="9.0" customHeight="1">
      <c r="A285" s="673">
        <v>40543.0</v>
      </c>
      <c r="B285" s="674" t="s">
        <v>29125</v>
      </c>
      <c r="C285" s="675" t="s">
        <v>29126</v>
      </c>
      <c r="D285" s="680">
        <v>7229.14</v>
      </c>
      <c r="E285" s="674" t="s">
        <v>29129</v>
      </c>
      <c r="F285" s="668"/>
      <c r="G285" s="668"/>
      <c r="H285" s="668"/>
      <c r="I285" s="668"/>
      <c r="J285" s="668"/>
      <c r="K285" s="668"/>
      <c r="L285" s="668"/>
      <c r="M285" s="668"/>
      <c r="N285" s="668"/>
      <c r="O285" s="668"/>
      <c r="P285" s="668"/>
      <c r="Q285" s="668"/>
      <c r="R285" s="668"/>
      <c r="S285" s="668"/>
      <c r="T285" s="668"/>
      <c r="U285" s="668"/>
      <c r="V285" s="668"/>
      <c r="W285" s="668"/>
      <c r="X285" s="668"/>
      <c r="Y285" s="668"/>
      <c r="Z285" s="668"/>
    </row>
    <row r="286" ht="9.0" customHeight="1">
      <c r="A286" s="673">
        <v>40544.0</v>
      </c>
      <c r="B286" s="674" t="s">
        <v>29137</v>
      </c>
      <c r="C286" s="675" t="s">
        <v>29139</v>
      </c>
      <c r="D286" s="680">
        <v>12504.34</v>
      </c>
      <c r="E286" s="674" t="s">
        <v>29141</v>
      </c>
      <c r="F286" s="668"/>
      <c r="G286" s="668"/>
      <c r="H286" s="668"/>
      <c r="I286" s="668"/>
      <c r="J286" s="668"/>
      <c r="K286" s="668"/>
      <c r="L286" s="668"/>
      <c r="M286" s="668"/>
      <c r="N286" s="668"/>
      <c r="O286" s="668"/>
      <c r="P286" s="668"/>
      <c r="Q286" s="668"/>
      <c r="R286" s="668"/>
      <c r="S286" s="668"/>
      <c r="T286" s="668"/>
      <c r="U286" s="668"/>
      <c r="V286" s="668"/>
      <c r="W286" s="668"/>
      <c r="X286" s="668"/>
      <c r="Y286" s="668"/>
      <c r="Z286" s="668"/>
    </row>
    <row r="287" ht="9.0" customHeight="1">
      <c r="A287" s="673">
        <v>40565.0</v>
      </c>
      <c r="B287" s="674" t="s">
        <v>29147</v>
      </c>
      <c r="C287" s="675" t="s">
        <v>29149</v>
      </c>
      <c r="D287" s="680">
        <v>3027.49</v>
      </c>
      <c r="E287" s="677"/>
      <c r="F287" s="668"/>
      <c r="G287" s="668"/>
      <c r="H287" s="668"/>
      <c r="I287" s="668"/>
      <c r="J287" s="668"/>
      <c r="K287" s="668"/>
      <c r="L287" s="668"/>
      <c r="M287" s="668"/>
      <c r="N287" s="668"/>
      <c r="O287" s="668"/>
      <c r="P287" s="668"/>
      <c r="Q287" s="668"/>
      <c r="R287" s="668"/>
      <c r="S287" s="668"/>
      <c r="T287" s="668"/>
      <c r="U287" s="668"/>
      <c r="V287" s="668"/>
      <c r="W287" s="668"/>
      <c r="X287" s="668"/>
      <c r="Y287" s="668"/>
      <c r="Z287" s="668"/>
    </row>
    <row r="288" ht="9.0" customHeight="1">
      <c r="A288" s="673">
        <v>40656.0</v>
      </c>
      <c r="B288" s="674" t="s">
        <v>29157</v>
      </c>
      <c r="C288" s="675" t="s">
        <v>29158</v>
      </c>
      <c r="D288" s="676">
        <v>237.65</v>
      </c>
      <c r="E288" s="674" t="s">
        <v>29161</v>
      </c>
      <c r="F288" s="668"/>
      <c r="G288" s="668"/>
      <c r="H288" s="668"/>
      <c r="I288" s="668"/>
      <c r="J288" s="668"/>
      <c r="K288" s="668"/>
      <c r="L288" s="668"/>
      <c r="M288" s="668"/>
      <c r="N288" s="668"/>
      <c r="O288" s="668"/>
      <c r="P288" s="668"/>
      <c r="Q288" s="668"/>
      <c r="R288" s="668"/>
      <c r="S288" s="668"/>
      <c r="T288" s="668"/>
      <c r="U288" s="668"/>
      <c r="V288" s="668"/>
      <c r="W288" s="668"/>
      <c r="X288" s="668"/>
      <c r="Y288" s="668"/>
      <c r="Z288" s="668"/>
    </row>
    <row r="289" ht="18.0" customHeight="1">
      <c r="A289" s="673">
        <v>41102.0</v>
      </c>
      <c r="B289" s="678" t="s">
        <v>29168</v>
      </c>
      <c r="C289" s="675" t="s">
        <v>29169</v>
      </c>
      <c r="D289" s="680">
        <v>1913.1</v>
      </c>
      <c r="E289" s="674" t="s">
        <v>29172</v>
      </c>
      <c r="F289" s="668"/>
      <c r="G289" s="668"/>
      <c r="H289" s="668"/>
      <c r="I289" s="668"/>
      <c r="J289" s="668"/>
      <c r="K289" s="668"/>
      <c r="L289" s="668"/>
      <c r="M289" s="668"/>
      <c r="N289" s="668"/>
      <c r="O289" s="668"/>
      <c r="P289" s="668"/>
      <c r="Q289" s="668"/>
      <c r="R289" s="668"/>
      <c r="S289" s="668"/>
      <c r="T289" s="668"/>
      <c r="U289" s="668"/>
      <c r="V289" s="668"/>
      <c r="W289" s="668"/>
      <c r="X289" s="668"/>
      <c r="Y289" s="668"/>
      <c r="Z289" s="668"/>
    </row>
    <row r="290" ht="18.0" customHeight="1">
      <c r="A290" s="673">
        <v>41103.0</v>
      </c>
      <c r="B290" s="678" t="s">
        <v>29186</v>
      </c>
      <c r="C290" s="675" t="s">
        <v>29189</v>
      </c>
      <c r="D290" s="680">
        <v>2648.28</v>
      </c>
      <c r="E290" s="674" t="s">
        <v>29195</v>
      </c>
      <c r="F290" s="668"/>
      <c r="G290" s="668"/>
      <c r="H290" s="668"/>
      <c r="I290" s="668"/>
      <c r="J290" s="668"/>
      <c r="K290" s="668"/>
      <c r="L290" s="668"/>
      <c r="M290" s="668"/>
      <c r="N290" s="668"/>
      <c r="O290" s="668"/>
      <c r="P290" s="668"/>
      <c r="Q290" s="668"/>
      <c r="R290" s="668"/>
      <c r="S290" s="668"/>
      <c r="T290" s="668"/>
      <c r="U290" s="668"/>
      <c r="V290" s="668"/>
      <c r="W290" s="668"/>
      <c r="X290" s="668"/>
      <c r="Y290" s="668"/>
      <c r="Z290" s="668"/>
    </row>
    <row r="291" ht="18.0" customHeight="1">
      <c r="A291" s="673">
        <v>41104.0</v>
      </c>
      <c r="B291" s="678" t="s">
        <v>29208</v>
      </c>
      <c r="C291" s="675" t="s">
        <v>29212</v>
      </c>
      <c r="D291" s="680">
        <v>3788.63</v>
      </c>
      <c r="E291" s="674" t="s">
        <v>29216</v>
      </c>
      <c r="F291" s="668"/>
      <c r="G291" s="668"/>
      <c r="H291" s="668"/>
      <c r="I291" s="668"/>
      <c r="J291" s="668"/>
      <c r="K291" s="668"/>
      <c r="L291" s="668"/>
      <c r="M291" s="668"/>
      <c r="N291" s="668"/>
      <c r="O291" s="668"/>
      <c r="P291" s="668"/>
      <c r="Q291" s="668"/>
      <c r="R291" s="668"/>
      <c r="S291" s="668"/>
      <c r="T291" s="668"/>
      <c r="U291" s="668"/>
      <c r="V291" s="668"/>
      <c r="W291" s="668"/>
      <c r="X291" s="668"/>
      <c r="Y291" s="668"/>
      <c r="Z291" s="668"/>
    </row>
    <row r="292" ht="18.0" customHeight="1">
      <c r="A292" s="673">
        <v>41155.0</v>
      </c>
      <c r="B292" s="678" t="s">
        <v>29232</v>
      </c>
      <c r="C292" s="675" t="s">
        <v>29234</v>
      </c>
      <c r="D292" s="680">
        <v>4859.62</v>
      </c>
      <c r="E292" s="674" t="s">
        <v>29238</v>
      </c>
      <c r="F292" s="668"/>
      <c r="G292" s="668"/>
      <c r="H292" s="668"/>
      <c r="I292" s="668"/>
      <c r="J292" s="668"/>
      <c r="K292" s="668"/>
      <c r="L292" s="668"/>
      <c r="M292" s="668"/>
      <c r="N292" s="668"/>
      <c r="O292" s="668"/>
      <c r="P292" s="668"/>
      <c r="Q292" s="668"/>
      <c r="R292" s="668"/>
      <c r="S292" s="668"/>
      <c r="T292" s="668"/>
      <c r="U292" s="668"/>
      <c r="V292" s="668"/>
      <c r="W292" s="668"/>
      <c r="X292" s="668"/>
      <c r="Y292" s="668"/>
      <c r="Z292" s="668"/>
    </row>
    <row r="293" ht="18.0" customHeight="1">
      <c r="A293" s="673">
        <v>40635.0</v>
      </c>
      <c r="B293" s="678" t="s">
        <v>29250</v>
      </c>
      <c r="C293" s="675" t="s">
        <v>29253</v>
      </c>
      <c r="D293" s="680">
        <v>11091.32</v>
      </c>
      <c r="E293" s="674" t="s">
        <v>29255</v>
      </c>
      <c r="F293" s="668"/>
      <c r="G293" s="668"/>
      <c r="H293" s="668"/>
      <c r="I293" s="668"/>
      <c r="J293" s="668"/>
      <c r="K293" s="668"/>
      <c r="L293" s="668"/>
      <c r="M293" s="668"/>
      <c r="N293" s="668"/>
      <c r="O293" s="668"/>
      <c r="P293" s="668"/>
      <c r="Q293" s="668"/>
      <c r="R293" s="668"/>
      <c r="S293" s="668"/>
      <c r="T293" s="668"/>
      <c r="U293" s="668"/>
      <c r="V293" s="668"/>
      <c r="W293" s="668"/>
      <c r="X293" s="668"/>
      <c r="Y293" s="668"/>
      <c r="Z293" s="668"/>
    </row>
    <row r="294" ht="18.0" customHeight="1">
      <c r="A294" s="673">
        <v>42230.0</v>
      </c>
      <c r="B294" s="678" t="s">
        <v>29263</v>
      </c>
      <c r="C294" s="675" t="s">
        <v>29265</v>
      </c>
      <c r="D294" s="680">
        <v>8085.26</v>
      </c>
      <c r="E294" s="674" t="s">
        <v>29268</v>
      </c>
      <c r="F294" s="668"/>
      <c r="G294" s="668"/>
      <c r="H294" s="668"/>
      <c r="I294" s="668"/>
      <c r="J294" s="668"/>
      <c r="K294" s="668"/>
      <c r="L294" s="668"/>
      <c r="M294" s="668"/>
      <c r="N294" s="668"/>
      <c r="O294" s="668"/>
      <c r="P294" s="668"/>
      <c r="Q294" s="668"/>
      <c r="R294" s="668"/>
      <c r="S294" s="668"/>
      <c r="T294" s="668"/>
      <c r="U294" s="668"/>
      <c r="V294" s="668"/>
      <c r="W294" s="668"/>
      <c r="X294" s="668"/>
      <c r="Y294" s="668"/>
      <c r="Z294" s="668"/>
    </row>
    <row r="295" ht="9.0" customHeight="1">
      <c r="A295" s="673">
        <v>40658.0</v>
      </c>
      <c r="B295" s="674" t="s">
        <v>29275</v>
      </c>
      <c r="C295" s="675" t="s">
        <v>29278</v>
      </c>
      <c r="D295" s="676">
        <v>5.19</v>
      </c>
      <c r="E295" s="677"/>
      <c r="F295" s="668"/>
      <c r="G295" s="668"/>
      <c r="H295" s="668"/>
      <c r="I295" s="668"/>
      <c r="J295" s="668"/>
      <c r="K295" s="668"/>
      <c r="L295" s="668"/>
      <c r="M295" s="668"/>
      <c r="N295" s="668"/>
      <c r="O295" s="668"/>
      <c r="P295" s="668"/>
      <c r="Q295" s="668"/>
      <c r="R295" s="668"/>
      <c r="S295" s="668"/>
      <c r="T295" s="668"/>
      <c r="U295" s="668"/>
      <c r="V295" s="668"/>
      <c r="W295" s="668"/>
      <c r="X295" s="668"/>
      <c r="Y295" s="668"/>
      <c r="Z295" s="668"/>
    </row>
    <row r="296" ht="9.0" customHeight="1">
      <c r="A296" s="673">
        <v>41161.0</v>
      </c>
      <c r="B296" s="674" t="s">
        <v>29289</v>
      </c>
      <c r="C296" s="675" t="s">
        <v>29290</v>
      </c>
      <c r="D296" s="680">
        <v>4045.9</v>
      </c>
      <c r="E296" s="677"/>
      <c r="F296" s="668"/>
      <c r="G296" s="668"/>
      <c r="H296" s="668"/>
      <c r="I296" s="668"/>
      <c r="J296" s="668"/>
      <c r="K296" s="668"/>
      <c r="L296" s="668"/>
      <c r="M296" s="668"/>
      <c r="N296" s="668"/>
      <c r="O296" s="668"/>
      <c r="P296" s="668"/>
      <c r="Q296" s="668"/>
      <c r="R296" s="668"/>
      <c r="S296" s="668"/>
      <c r="T296" s="668"/>
      <c r="U296" s="668"/>
      <c r="V296" s="668"/>
      <c r="W296" s="668"/>
      <c r="X296" s="668"/>
      <c r="Y296" s="668"/>
      <c r="Z296" s="668"/>
    </row>
    <row r="297" ht="9.0" customHeight="1">
      <c r="A297" s="673">
        <v>40563.0</v>
      </c>
      <c r="B297" s="674" t="s">
        <v>29300</v>
      </c>
      <c r="C297" s="675" t="s">
        <v>29303</v>
      </c>
      <c r="D297" s="680">
        <v>4368.64</v>
      </c>
      <c r="E297" s="677"/>
      <c r="F297" s="668"/>
      <c r="G297" s="668"/>
      <c r="H297" s="668"/>
      <c r="I297" s="668"/>
      <c r="J297" s="668"/>
      <c r="K297" s="668"/>
      <c r="L297" s="668"/>
      <c r="M297" s="668"/>
      <c r="N297" s="668"/>
      <c r="O297" s="668"/>
      <c r="P297" s="668"/>
      <c r="Q297" s="668"/>
      <c r="R297" s="668"/>
      <c r="S297" s="668"/>
      <c r="T297" s="668"/>
      <c r="U297" s="668"/>
      <c r="V297" s="668"/>
      <c r="W297" s="668"/>
      <c r="X297" s="668"/>
      <c r="Y297" s="668"/>
      <c r="Z297" s="668"/>
    </row>
    <row r="298" ht="9.0" customHeight="1">
      <c r="A298" s="673">
        <v>40564.0</v>
      </c>
      <c r="B298" s="674" t="s">
        <v>29309</v>
      </c>
      <c r="C298" s="675" t="s">
        <v>29310</v>
      </c>
      <c r="D298" s="680">
        <v>5367.79</v>
      </c>
      <c r="E298" s="677"/>
      <c r="F298" s="668"/>
      <c r="G298" s="668"/>
      <c r="H298" s="668"/>
      <c r="I298" s="668"/>
      <c r="J298" s="668"/>
      <c r="K298" s="668"/>
      <c r="L298" s="668"/>
      <c r="M298" s="668"/>
      <c r="N298" s="668"/>
      <c r="O298" s="668"/>
      <c r="P298" s="668"/>
      <c r="Q298" s="668"/>
      <c r="R298" s="668"/>
      <c r="S298" s="668"/>
      <c r="T298" s="668"/>
      <c r="U298" s="668"/>
      <c r="V298" s="668"/>
      <c r="W298" s="668"/>
      <c r="X298" s="668"/>
      <c r="Y298" s="668"/>
      <c r="Z298" s="668"/>
    </row>
    <row r="299" ht="9.0" customHeight="1">
      <c r="A299" s="673">
        <v>41333.0</v>
      </c>
      <c r="B299" s="674" t="s">
        <v>29318</v>
      </c>
      <c r="C299" s="675" t="s">
        <v>29321</v>
      </c>
      <c r="D299" s="680">
        <v>2047.59</v>
      </c>
      <c r="E299" s="674" t="s">
        <v>29324</v>
      </c>
      <c r="F299" s="668"/>
      <c r="G299" s="668"/>
      <c r="H299" s="668"/>
      <c r="I299" s="668"/>
      <c r="J299" s="668"/>
      <c r="K299" s="668"/>
      <c r="L299" s="668"/>
      <c r="M299" s="668"/>
      <c r="N299" s="668"/>
      <c r="O299" s="668"/>
      <c r="P299" s="668"/>
      <c r="Q299" s="668"/>
      <c r="R299" s="668"/>
      <c r="S299" s="668"/>
      <c r="T299" s="668"/>
      <c r="U299" s="668"/>
      <c r="V299" s="668"/>
      <c r="W299" s="668"/>
      <c r="X299" s="668"/>
      <c r="Y299" s="668"/>
      <c r="Z299" s="668"/>
    </row>
    <row r="300" ht="9.0" customHeight="1">
      <c r="A300" s="673">
        <v>40545.0</v>
      </c>
      <c r="B300" s="674" t="s">
        <v>29330</v>
      </c>
      <c r="C300" s="675" t="s">
        <v>29332</v>
      </c>
      <c r="D300" s="680">
        <v>2032.84</v>
      </c>
      <c r="E300" s="674" t="s">
        <v>29335</v>
      </c>
      <c r="F300" s="668"/>
      <c r="G300" s="668"/>
      <c r="H300" s="668"/>
      <c r="I300" s="668"/>
      <c r="J300" s="668"/>
      <c r="K300" s="668"/>
      <c r="L300" s="668"/>
      <c r="M300" s="668"/>
      <c r="N300" s="668"/>
      <c r="O300" s="668"/>
      <c r="P300" s="668"/>
      <c r="Q300" s="668"/>
      <c r="R300" s="668"/>
      <c r="S300" s="668"/>
      <c r="T300" s="668"/>
      <c r="U300" s="668"/>
      <c r="V300" s="668"/>
      <c r="W300" s="668"/>
      <c r="X300" s="668"/>
      <c r="Y300" s="668"/>
      <c r="Z300" s="668"/>
    </row>
    <row r="301" ht="9.0" customHeight="1">
      <c r="A301" s="673">
        <v>40546.0</v>
      </c>
      <c r="B301" s="674" t="s">
        <v>29345</v>
      </c>
      <c r="C301" s="675" t="s">
        <v>29347</v>
      </c>
      <c r="D301" s="680">
        <v>3156.3</v>
      </c>
      <c r="E301" s="674" t="s">
        <v>29352</v>
      </c>
      <c r="F301" s="668"/>
      <c r="G301" s="668"/>
      <c r="H301" s="668"/>
      <c r="I301" s="668"/>
      <c r="J301" s="668"/>
      <c r="K301" s="668"/>
      <c r="L301" s="668"/>
      <c r="M301" s="668"/>
      <c r="N301" s="668"/>
      <c r="O301" s="668"/>
      <c r="P301" s="668"/>
      <c r="Q301" s="668"/>
      <c r="R301" s="668"/>
      <c r="S301" s="668"/>
      <c r="T301" s="668"/>
      <c r="U301" s="668"/>
      <c r="V301" s="668"/>
      <c r="W301" s="668"/>
      <c r="X301" s="668"/>
      <c r="Y301" s="668"/>
      <c r="Z301" s="668"/>
    </row>
    <row r="302" ht="9.0" customHeight="1">
      <c r="A302" s="673">
        <v>40547.0</v>
      </c>
      <c r="B302" s="674" t="s">
        <v>29361</v>
      </c>
      <c r="C302" s="675" t="s">
        <v>29362</v>
      </c>
      <c r="D302" s="680">
        <v>3920.97</v>
      </c>
      <c r="E302" s="674" t="s">
        <v>29365</v>
      </c>
      <c r="F302" s="668"/>
      <c r="G302" s="668"/>
      <c r="H302" s="668"/>
      <c r="I302" s="668"/>
      <c r="J302" s="668"/>
      <c r="K302" s="668"/>
      <c r="L302" s="668"/>
      <c r="M302" s="668"/>
      <c r="N302" s="668"/>
      <c r="O302" s="668"/>
      <c r="P302" s="668"/>
      <c r="Q302" s="668"/>
      <c r="R302" s="668"/>
      <c r="S302" s="668"/>
      <c r="T302" s="668"/>
      <c r="U302" s="668"/>
      <c r="V302" s="668"/>
      <c r="W302" s="668"/>
      <c r="X302" s="668"/>
      <c r="Y302" s="668"/>
      <c r="Z302" s="668"/>
    </row>
    <row r="303" ht="9.0" customHeight="1">
      <c r="A303" s="673">
        <v>40548.0</v>
      </c>
      <c r="B303" s="674" t="s">
        <v>29374</v>
      </c>
      <c r="C303" s="675" t="s">
        <v>29375</v>
      </c>
      <c r="D303" s="680">
        <v>4658.08</v>
      </c>
      <c r="E303" s="674" t="s">
        <v>29379</v>
      </c>
      <c r="F303" s="668"/>
      <c r="G303" s="668"/>
      <c r="H303" s="668"/>
      <c r="I303" s="668"/>
      <c r="J303" s="668"/>
      <c r="K303" s="668"/>
      <c r="L303" s="668"/>
      <c r="M303" s="668"/>
      <c r="N303" s="668"/>
      <c r="O303" s="668"/>
      <c r="P303" s="668"/>
      <c r="Q303" s="668"/>
      <c r="R303" s="668"/>
      <c r="S303" s="668"/>
      <c r="T303" s="668"/>
      <c r="U303" s="668"/>
      <c r="V303" s="668"/>
      <c r="W303" s="668"/>
      <c r="X303" s="668"/>
      <c r="Y303" s="668"/>
      <c r="Z303" s="668"/>
    </row>
    <row r="304" ht="9.0" customHeight="1">
      <c r="A304" s="673">
        <v>40549.0</v>
      </c>
      <c r="B304" s="674" t="s">
        <v>29388</v>
      </c>
      <c r="C304" s="675" t="s">
        <v>29389</v>
      </c>
      <c r="D304" s="680">
        <v>1341.63</v>
      </c>
      <c r="E304" s="677"/>
      <c r="F304" s="668"/>
      <c r="G304" s="668"/>
      <c r="H304" s="668"/>
      <c r="I304" s="668"/>
      <c r="J304" s="668"/>
      <c r="K304" s="668"/>
      <c r="L304" s="668"/>
      <c r="M304" s="668"/>
      <c r="N304" s="668"/>
      <c r="O304" s="668"/>
      <c r="P304" s="668"/>
      <c r="Q304" s="668"/>
      <c r="R304" s="668"/>
      <c r="S304" s="668"/>
      <c r="T304" s="668"/>
      <c r="U304" s="668"/>
      <c r="V304" s="668"/>
      <c r="W304" s="668"/>
      <c r="X304" s="668"/>
      <c r="Y304" s="668"/>
      <c r="Z304" s="668"/>
    </row>
    <row r="305" ht="9.0" customHeight="1">
      <c r="A305" s="673">
        <v>41320.0</v>
      </c>
      <c r="B305" s="674" t="s">
        <v>29400</v>
      </c>
      <c r="C305" s="675" t="s">
        <v>29402</v>
      </c>
      <c r="D305" s="680">
        <v>7592.18</v>
      </c>
      <c r="E305" s="674" t="s">
        <v>29405</v>
      </c>
      <c r="F305" s="668"/>
      <c r="G305" s="668"/>
      <c r="H305" s="668"/>
      <c r="I305" s="668"/>
      <c r="J305" s="668"/>
      <c r="K305" s="668"/>
      <c r="L305" s="668"/>
      <c r="M305" s="668"/>
      <c r="N305" s="668"/>
      <c r="O305" s="668"/>
      <c r="P305" s="668"/>
      <c r="Q305" s="668"/>
      <c r="R305" s="668"/>
      <c r="S305" s="668"/>
      <c r="T305" s="668"/>
      <c r="U305" s="668"/>
      <c r="V305" s="668"/>
      <c r="W305" s="668"/>
      <c r="X305" s="668"/>
      <c r="Y305" s="668"/>
      <c r="Z305" s="668"/>
    </row>
    <row r="306" ht="9.0" customHeight="1">
      <c r="A306" s="673">
        <v>41184.0</v>
      </c>
      <c r="B306" s="674" t="s">
        <v>29412</v>
      </c>
      <c r="C306" s="675" t="s">
        <v>29413</v>
      </c>
      <c r="D306" s="680">
        <v>1199.58</v>
      </c>
      <c r="E306" s="677"/>
      <c r="F306" s="668"/>
      <c r="G306" s="668"/>
      <c r="H306" s="668"/>
      <c r="I306" s="668"/>
      <c r="J306" s="668"/>
      <c r="K306" s="668"/>
      <c r="L306" s="668"/>
      <c r="M306" s="668"/>
      <c r="N306" s="668"/>
      <c r="O306" s="668"/>
      <c r="P306" s="668"/>
      <c r="Q306" s="668"/>
      <c r="R306" s="668"/>
      <c r="S306" s="668"/>
      <c r="T306" s="668"/>
      <c r="U306" s="668"/>
      <c r="V306" s="668"/>
      <c r="W306" s="668"/>
      <c r="X306" s="668"/>
      <c r="Y306" s="668"/>
      <c r="Z306" s="668"/>
    </row>
    <row r="307" ht="9.0" customHeight="1">
      <c r="A307" s="673">
        <v>41338.0</v>
      </c>
      <c r="B307" s="674" t="s">
        <v>29421</v>
      </c>
      <c r="C307" s="675" t="s">
        <v>29424</v>
      </c>
      <c r="D307" s="676">
        <v>552.87</v>
      </c>
      <c r="E307" s="677"/>
      <c r="F307" s="668"/>
      <c r="G307" s="668"/>
      <c r="H307" s="668"/>
      <c r="I307" s="668"/>
      <c r="J307" s="668"/>
      <c r="K307" s="668"/>
      <c r="L307" s="668"/>
      <c r="M307" s="668"/>
      <c r="N307" s="668"/>
      <c r="O307" s="668"/>
      <c r="P307" s="668"/>
      <c r="Q307" s="668"/>
      <c r="R307" s="668"/>
      <c r="S307" s="668"/>
      <c r="T307" s="668"/>
      <c r="U307" s="668"/>
      <c r="V307" s="668"/>
      <c r="W307" s="668"/>
      <c r="X307" s="668"/>
      <c r="Y307" s="668"/>
      <c r="Z307" s="668"/>
    </row>
    <row r="308" ht="9.0" customHeight="1">
      <c r="A308" s="673">
        <v>40561.0</v>
      </c>
      <c r="B308" s="674" t="s">
        <v>29434</v>
      </c>
      <c r="C308" s="675" t="s">
        <v>29436</v>
      </c>
      <c r="D308" s="676">
        <v>678.49</v>
      </c>
      <c r="E308" s="674" t="s">
        <v>29440</v>
      </c>
      <c r="F308" s="668"/>
      <c r="G308" s="668"/>
      <c r="H308" s="668"/>
      <c r="I308" s="668"/>
      <c r="J308" s="668"/>
      <c r="K308" s="668"/>
      <c r="L308" s="668"/>
      <c r="M308" s="668"/>
      <c r="N308" s="668"/>
      <c r="O308" s="668"/>
      <c r="P308" s="668"/>
      <c r="Q308" s="668"/>
      <c r="R308" s="668"/>
      <c r="S308" s="668"/>
      <c r="T308" s="668"/>
      <c r="U308" s="668"/>
      <c r="V308" s="668"/>
      <c r="W308" s="668"/>
      <c r="X308" s="668"/>
      <c r="Y308" s="668"/>
      <c r="Z308" s="668"/>
    </row>
    <row r="309" ht="9.0" customHeight="1">
      <c r="A309" s="673">
        <v>40672.0</v>
      </c>
      <c r="B309" s="674" t="s">
        <v>29446</v>
      </c>
      <c r="C309" s="675" t="s">
        <v>29447</v>
      </c>
      <c r="D309" s="676">
        <v>653.56</v>
      </c>
      <c r="E309" s="674" t="s">
        <v>29450</v>
      </c>
      <c r="F309" s="668"/>
      <c r="G309" s="668"/>
      <c r="H309" s="668"/>
      <c r="I309" s="668"/>
      <c r="J309" s="668"/>
      <c r="K309" s="668"/>
      <c r="L309" s="668"/>
      <c r="M309" s="668"/>
      <c r="N309" s="668"/>
      <c r="O309" s="668"/>
      <c r="P309" s="668"/>
      <c r="Q309" s="668"/>
      <c r="R309" s="668"/>
      <c r="S309" s="668"/>
      <c r="T309" s="668"/>
      <c r="U309" s="668"/>
      <c r="V309" s="668"/>
      <c r="W309" s="668"/>
      <c r="X309" s="668"/>
      <c r="Y309" s="668"/>
      <c r="Z309" s="668"/>
    </row>
    <row r="310" ht="9.0" customHeight="1">
      <c r="A310" s="673">
        <v>40703.0</v>
      </c>
      <c r="B310" s="674" t="s">
        <v>29457</v>
      </c>
      <c r="C310" s="675" t="s">
        <v>29459</v>
      </c>
      <c r="D310" s="676">
        <v>196.14</v>
      </c>
      <c r="E310" s="677"/>
      <c r="F310" s="668"/>
      <c r="G310" s="668"/>
      <c r="H310" s="668"/>
      <c r="I310" s="668"/>
      <c r="J310" s="668"/>
      <c r="K310" s="668"/>
      <c r="L310" s="668"/>
      <c r="M310" s="668"/>
      <c r="N310" s="668"/>
      <c r="O310" s="668"/>
      <c r="P310" s="668"/>
      <c r="Q310" s="668"/>
      <c r="R310" s="668"/>
      <c r="S310" s="668"/>
      <c r="T310" s="668"/>
      <c r="U310" s="668"/>
      <c r="V310" s="668"/>
      <c r="W310" s="668"/>
      <c r="X310" s="668"/>
      <c r="Y310" s="668"/>
      <c r="Z310" s="668"/>
    </row>
    <row r="311" ht="9.0" customHeight="1">
      <c r="A311" s="673">
        <v>40671.0</v>
      </c>
      <c r="B311" s="674" t="s">
        <v>29468</v>
      </c>
      <c r="C311" s="675" t="s">
        <v>29470</v>
      </c>
      <c r="D311" s="676">
        <v>249.27</v>
      </c>
      <c r="E311" s="677"/>
      <c r="F311" s="668"/>
      <c r="G311" s="668"/>
      <c r="H311" s="668"/>
      <c r="I311" s="668"/>
      <c r="J311" s="668"/>
      <c r="K311" s="668"/>
      <c r="L311" s="668"/>
      <c r="M311" s="668"/>
      <c r="N311" s="668"/>
      <c r="O311" s="668"/>
      <c r="P311" s="668"/>
      <c r="Q311" s="668"/>
      <c r="R311" s="668"/>
      <c r="S311" s="668"/>
      <c r="T311" s="668"/>
      <c r="U311" s="668"/>
      <c r="V311" s="668"/>
      <c r="W311" s="668"/>
      <c r="X311" s="668"/>
      <c r="Y311" s="668"/>
      <c r="Z311" s="668"/>
    </row>
    <row r="312" ht="9.0" customHeight="1">
      <c r="A312" s="673">
        <v>41016.0</v>
      </c>
      <c r="B312" s="674" t="s">
        <v>29477</v>
      </c>
      <c r="C312" s="675" t="s">
        <v>29478</v>
      </c>
      <c r="D312" s="676">
        <v>183.55</v>
      </c>
      <c r="E312" s="674" t="s">
        <v>29481</v>
      </c>
      <c r="F312" s="668"/>
      <c r="G312" s="668"/>
      <c r="H312" s="668"/>
      <c r="I312" s="668"/>
      <c r="J312" s="668"/>
      <c r="K312" s="668"/>
      <c r="L312" s="668"/>
      <c r="M312" s="668"/>
      <c r="N312" s="668"/>
      <c r="O312" s="668"/>
      <c r="P312" s="668"/>
      <c r="Q312" s="668"/>
      <c r="R312" s="668"/>
      <c r="S312" s="668"/>
      <c r="T312" s="668"/>
      <c r="U312" s="668"/>
      <c r="V312" s="668"/>
      <c r="W312" s="668"/>
      <c r="X312" s="668"/>
      <c r="Y312" s="668"/>
      <c r="Z312" s="668"/>
    </row>
    <row r="313" ht="9.0" customHeight="1">
      <c r="A313" s="669" t="s">
        <v>29486</v>
      </c>
      <c r="G313" s="668"/>
      <c r="H313" s="668"/>
      <c r="I313" s="668"/>
      <c r="J313" s="668"/>
      <c r="K313" s="668"/>
      <c r="L313" s="668"/>
      <c r="M313" s="668"/>
      <c r="N313" s="668"/>
      <c r="O313" s="668"/>
      <c r="P313" s="668"/>
      <c r="Q313" s="668"/>
      <c r="R313" s="668"/>
      <c r="S313" s="668"/>
      <c r="T313" s="668"/>
      <c r="U313" s="668"/>
      <c r="V313" s="668"/>
      <c r="W313" s="668"/>
      <c r="X313" s="668"/>
      <c r="Y313" s="668"/>
      <c r="Z313" s="668"/>
    </row>
    <row r="314" ht="9.0" customHeight="1">
      <c r="A314" s="670" t="s">
        <v>29494</v>
      </c>
      <c r="B314" s="671" t="s">
        <v>29496</v>
      </c>
      <c r="C314" s="670" t="s">
        <v>29497</v>
      </c>
      <c r="D314" s="672" t="s">
        <v>29499</v>
      </c>
      <c r="E314" s="671" t="s">
        <v>29500</v>
      </c>
      <c r="F314" s="668"/>
      <c r="G314" s="668"/>
      <c r="H314" s="668"/>
      <c r="I314" s="668"/>
      <c r="J314" s="668"/>
      <c r="K314" s="668"/>
      <c r="L314" s="668"/>
      <c r="M314" s="668"/>
      <c r="N314" s="668"/>
      <c r="O314" s="668"/>
      <c r="P314" s="668"/>
      <c r="Q314" s="668"/>
      <c r="R314" s="668"/>
      <c r="S314" s="668"/>
      <c r="T314" s="668"/>
      <c r="U314" s="668"/>
      <c r="V314" s="668"/>
      <c r="W314" s="668"/>
      <c r="X314" s="668"/>
      <c r="Y314" s="668"/>
      <c r="Z314" s="668"/>
    </row>
    <row r="315" ht="9.0" customHeight="1">
      <c r="A315" s="673">
        <v>40952.0</v>
      </c>
      <c r="B315" s="674" t="s">
        <v>29509</v>
      </c>
      <c r="C315" s="675" t="s">
        <v>29515</v>
      </c>
      <c r="D315" s="676">
        <v>36.6</v>
      </c>
      <c r="E315" s="677"/>
      <c r="F315" s="668"/>
      <c r="G315" s="668"/>
      <c r="H315" s="668"/>
      <c r="I315" s="668"/>
      <c r="J315" s="668"/>
      <c r="K315" s="668"/>
      <c r="L315" s="668"/>
      <c r="M315" s="668"/>
      <c r="N315" s="668"/>
      <c r="O315" s="668"/>
      <c r="P315" s="668"/>
      <c r="Q315" s="668"/>
      <c r="R315" s="668"/>
      <c r="S315" s="668"/>
      <c r="T315" s="668"/>
      <c r="U315" s="668"/>
      <c r="V315" s="668"/>
      <c r="W315" s="668"/>
      <c r="X315" s="668"/>
      <c r="Y315" s="668"/>
      <c r="Z315" s="668"/>
    </row>
    <row r="316" ht="9.0" customHeight="1">
      <c r="A316" s="673">
        <v>40953.0</v>
      </c>
      <c r="B316" s="674" t="s">
        <v>29523</v>
      </c>
      <c r="C316" s="675" t="s">
        <v>29526</v>
      </c>
      <c r="D316" s="676">
        <v>81.73</v>
      </c>
      <c r="E316" s="674" t="s">
        <v>29528</v>
      </c>
      <c r="F316" s="668"/>
      <c r="G316" s="668"/>
      <c r="H316" s="668"/>
      <c r="I316" s="668"/>
      <c r="J316" s="668"/>
      <c r="K316" s="668"/>
      <c r="L316" s="668"/>
      <c r="M316" s="668"/>
      <c r="N316" s="668"/>
      <c r="O316" s="668"/>
      <c r="P316" s="668"/>
      <c r="Q316" s="668"/>
      <c r="R316" s="668"/>
      <c r="S316" s="668"/>
      <c r="T316" s="668"/>
      <c r="U316" s="668"/>
      <c r="V316" s="668"/>
      <c r="W316" s="668"/>
      <c r="X316" s="668"/>
      <c r="Y316" s="668"/>
      <c r="Z316" s="668"/>
    </row>
    <row r="317" ht="18.0" customHeight="1">
      <c r="A317" s="673">
        <v>40708.0</v>
      </c>
      <c r="B317" s="678" t="s">
        <v>29537</v>
      </c>
      <c r="C317" s="675" t="s">
        <v>29539</v>
      </c>
      <c r="D317" s="676">
        <v>84.7</v>
      </c>
      <c r="E317" s="679"/>
      <c r="F317" s="668"/>
      <c r="G317" s="668"/>
      <c r="H317" s="668"/>
      <c r="I317" s="668"/>
      <c r="J317" s="668"/>
      <c r="K317" s="668"/>
      <c r="L317" s="668"/>
      <c r="M317" s="668"/>
      <c r="N317" s="668"/>
      <c r="O317" s="668"/>
      <c r="P317" s="668"/>
      <c r="Q317" s="668"/>
      <c r="R317" s="668"/>
      <c r="S317" s="668"/>
      <c r="T317" s="668"/>
      <c r="U317" s="668"/>
      <c r="V317" s="668"/>
      <c r="W317" s="668"/>
      <c r="X317" s="668"/>
      <c r="Y317" s="668"/>
      <c r="Z317" s="668"/>
    </row>
    <row r="318" ht="9.0" customHeight="1">
      <c r="A318" s="673">
        <v>40377.0</v>
      </c>
      <c r="B318" s="674" t="s">
        <v>29550</v>
      </c>
      <c r="C318" s="675" t="s">
        <v>29552</v>
      </c>
      <c r="D318" s="676">
        <v>5.3</v>
      </c>
      <c r="E318" s="677"/>
      <c r="F318" s="668"/>
      <c r="G318" s="668"/>
      <c r="H318" s="668"/>
      <c r="I318" s="668"/>
      <c r="J318" s="668"/>
      <c r="K318" s="668"/>
      <c r="L318" s="668"/>
      <c r="M318" s="668"/>
      <c r="N318" s="668"/>
      <c r="O318" s="668"/>
      <c r="P318" s="668"/>
      <c r="Q318" s="668"/>
      <c r="R318" s="668"/>
      <c r="S318" s="668"/>
      <c r="T318" s="668"/>
      <c r="U318" s="668"/>
      <c r="V318" s="668"/>
      <c r="W318" s="668"/>
      <c r="X318" s="668"/>
      <c r="Y318" s="668"/>
      <c r="Z318" s="668"/>
    </row>
    <row r="319" ht="9.0" customHeight="1">
      <c r="A319" s="673">
        <v>40378.0</v>
      </c>
      <c r="B319" s="674" t="s">
        <v>29560</v>
      </c>
      <c r="C319" s="675" t="s">
        <v>29563</v>
      </c>
      <c r="D319" s="676">
        <v>8.63</v>
      </c>
      <c r="E319" s="677"/>
      <c r="F319" s="668"/>
      <c r="G319" s="668"/>
      <c r="H319" s="668"/>
      <c r="I319" s="668"/>
      <c r="J319" s="668"/>
      <c r="K319" s="668"/>
      <c r="L319" s="668"/>
      <c r="M319" s="668"/>
      <c r="N319" s="668"/>
      <c r="O319" s="668"/>
      <c r="P319" s="668"/>
      <c r="Q319" s="668"/>
      <c r="R319" s="668"/>
      <c r="S319" s="668"/>
      <c r="T319" s="668"/>
      <c r="U319" s="668"/>
      <c r="V319" s="668"/>
      <c r="W319" s="668"/>
      <c r="X319" s="668"/>
      <c r="Y319" s="668"/>
      <c r="Z319" s="668"/>
    </row>
    <row r="320" ht="9.0" customHeight="1">
      <c r="A320" s="673">
        <v>41389.0</v>
      </c>
      <c r="B320" s="674" t="s">
        <v>29568</v>
      </c>
      <c r="C320" s="675" t="s">
        <v>29569</v>
      </c>
      <c r="D320" s="676">
        <v>4.56</v>
      </c>
      <c r="E320" s="677"/>
      <c r="F320" s="668"/>
      <c r="G320" s="668"/>
      <c r="H320" s="668"/>
      <c r="I320" s="668"/>
      <c r="J320" s="668"/>
      <c r="K320" s="668"/>
      <c r="L320" s="668"/>
      <c r="M320" s="668"/>
      <c r="N320" s="668"/>
      <c r="O320" s="668"/>
      <c r="P320" s="668"/>
      <c r="Q320" s="668"/>
      <c r="R320" s="668"/>
      <c r="S320" s="668"/>
      <c r="T320" s="668"/>
      <c r="U320" s="668"/>
      <c r="V320" s="668"/>
      <c r="W320" s="668"/>
      <c r="X320" s="668"/>
      <c r="Y320" s="668"/>
      <c r="Z320" s="668"/>
    </row>
    <row r="321" ht="18.0" customHeight="1">
      <c r="A321" s="673">
        <v>40715.0</v>
      </c>
      <c r="B321" s="678" t="s">
        <v>29576</v>
      </c>
      <c r="C321" s="675" t="s">
        <v>29577</v>
      </c>
      <c r="D321" s="676">
        <v>82.97</v>
      </c>
      <c r="E321" s="674" t="s">
        <v>29580</v>
      </c>
      <c r="F321" s="668"/>
      <c r="G321" s="668"/>
      <c r="H321" s="668"/>
      <c r="I321" s="668"/>
      <c r="J321" s="668"/>
      <c r="K321" s="668"/>
      <c r="L321" s="668"/>
      <c r="M321" s="668"/>
      <c r="N321" s="668"/>
      <c r="O321" s="668"/>
      <c r="P321" s="668"/>
      <c r="Q321" s="668"/>
      <c r="R321" s="668"/>
      <c r="S321" s="668"/>
      <c r="T321" s="668"/>
      <c r="U321" s="668"/>
      <c r="V321" s="668"/>
      <c r="W321" s="668"/>
      <c r="X321" s="668"/>
      <c r="Y321" s="668"/>
      <c r="Z321" s="668"/>
    </row>
    <row r="322" ht="18.0" customHeight="1">
      <c r="A322" s="673">
        <v>40716.0</v>
      </c>
      <c r="B322" s="678" t="s">
        <v>29589</v>
      </c>
      <c r="C322" s="675" t="s">
        <v>29591</v>
      </c>
      <c r="D322" s="676">
        <v>89.71</v>
      </c>
      <c r="E322" s="674" t="s">
        <v>29594</v>
      </c>
      <c r="F322" s="668"/>
      <c r="G322" s="668"/>
      <c r="H322" s="668"/>
      <c r="I322" s="668"/>
      <c r="J322" s="668"/>
      <c r="K322" s="668"/>
      <c r="L322" s="668"/>
      <c r="M322" s="668"/>
      <c r="N322" s="668"/>
      <c r="O322" s="668"/>
      <c r="P322" s="668"/>
      <c r="Q322" s="668"/>
      <c r="R322" s="668"/>
      <c r="S322" s="668"/>
      <c r="T322" s="668"/>
      <c r="U322" s="668"/>
      <c r="V322" s="668"/>
      <c r="W322" s="668"/>
      <c r="X322" s="668"/>
      <c r="Y322" s="668"/>
      <c r="Z322" s="668"/>
    </row>
    <row r="323" ht="18.0" customHeight="1">
      <c r="A323" s="673">
        <v>40717.0</v>
      </c>
      <c r="B323" s="678" t="s">
        <v>29600</v>
      </c>
      <c r="C323" s="675" t="s">
        <v>29601</v>
      </c>
      <c r="D323" s="676">
        <v>91.22</v>
      </c>
      <c r="E323" s="674" t="s">
        <v>29603</v>
      </c>
      <c r="F323" s="668"/>
      <c r="G323" s="668"/>
      <c r="H323" s="668"/>
      <c r="I323" s="668"/>
      <c r="J323" s="668"/>
      <c r="K323" s="668"/>
      <c r="L323" s="668"/>
      <c r="M323" s="668"/>
      <c r="N323" s="668"/>
      <c r="O323" s="668"/>
      <c r="P323" s="668"/>
      <c r="Q323" s="668"/>
      <c r="R323" s="668"/>
      <c r="S323" s="668"/>
      <c r="T323" s="668"/>
      <c r="U323" s="668"/>
      <c r="V323" s="668"/>
      <c r="W323" s="668"/>
      <c r="X323" s="668"/>
      <c r="Y323" s="668"/>
      <c r="Z323" s="668"/>
    </row>
    <row r="324" ht="18.0" customHeight="1">
      <c r="A324" s="673">
        <v>40718.0</v>
      </c>
      <c r="B324" s="678" t="s">
        <v>29609</v>
      </c>
      <c r="C324" s="675" t="s">
        <v>29611</v>
      </c>
      <c r="D324" s="676">
        <v>94.0</v>
      </c>
      <c r="E324" s="674" t="s">
        <v>29613</v>
      </c>
      <c r="F324" s="668"/>
      <c r="G324" s="668"/>
      <c r="H324" s="668"/>
      <c r="I324" s="668"/>
      <c r="J324" s="668"/>
      <c r="K324" s="668"/>
      <c r="L324" s="668"/>
      <c r="M324" s="668"/>
      <c r="N324" s="668"/>
      <c r="O324" s="668"/>
      <c r="P324" s="668"/>
      <c r="Q324" s="668"/>
      <c r="R324" s="668"/>
      <c r="S324" s="668"/>
      <c r="T324" s="668"/>
      <c r="U324" s="668"/>
      <c r="V324" s="668"/>
      <c r="W324" s="668"/>
      <c r="X324" s="668"/>
      <c r="Y324" s="668"/>
      <c r="Z324" s="668"/>
    </row>
    <row r="325" ht="9.0" customHeight="1">
      <c r="A325" s="673">
        <v>40652.0</v>
      </c>
      <c r="B325" s="674" t="s">
        <v>29617</v>
      </c>
      <c r="C325" s="675" t="s">
        <v>29618</v>
      </c>
      <c r="D325" s="676">
        <v>377.19</v>
      </c>
      <c r="E325" s="674" t="s">
        <v>29620</v>
      </c>
      <c r="F325" s="668"/>
      <c r="G325" s="668"/>
      <c r="H325" s="668"/>
      <c r="I325" s="668"/>
      <c r="J325" s="668"/>
      <c r="K325" s="668"/>
      <c r="L325" s="668"/>
      <c r="M325" s="668"/>
      <c r="N325" s="668"/>
      <c r="O325" s="668"/>
      <c r="P325" s="668"/>
      <c r="Q325" s="668"/>
      <c r="R325" s="668"/>
      <c r="S325" s="668"/>
      <c r="T325" s="668"/>
      <c r="U325" s="668"/>
      <c r="V325" s="668"/>
      <c r="W325" s="668"/>
      <c r="X325" s="668"/>
      <c r="Y325" s="668"/>
      <c r="Z325" s="668"/>
    </row>
    <row r="326" ht="18.0" customHeight="1">
      <c r="A326" s="673">
        <v>41090.0</v>
      </c>
      <c r="B326" s="678" t="s">
        <v>29626</v>
      </c>
      <c r="C326" s="675" t="s">
        <v>29628</v>
      </c>
      <c r="D326" s="676">
        <v>877.23</v>
      </c>
      <c r="E326" s="679"/>
      <c r="F326" s="668"/>
      <c r="G326" s="668"/>
      <c r="H326" s="668"/>
      <c r="I326" s="668"/>
      <c r="J326" s="668"/>
      <c r="K326" s="668"/>
      <c r="L326" s="668"/>
      <c r="M326" s="668"/>
      <c r="N326" s="668"/>
      <c r="O326" s="668"/>
      <c r="P326" s="668"/>
      <c r="Q326" s="668"/>
      <c r="R326" s="668"/>
      <c r="S326" s="668"/>
      <c r="T326" s="668"/>
      <c r="U326" s="668"/>
      <c r="V326" s="668"/>
      <c r="W326" s="668"/>
      <c r="X326" s="668"/>
      <c r="Y326" s="668"/>
      <c r="Z326" s="668"/>
    </row>
    <row r="327" ht="9.0" customHeight="1">
      <c r="A327" s="673">
        <v>40350.0</v>
      </c>
      <c r="B327" s="674" t="s">
        <v>29635</v>
      </c>
      <c r="C327" s="675" t="s">
        <v>29637</v>
      </c>
      <c r="D327" s="676">
        <v>381.2</v>
      </c>
      <c r="E327" s="674" t="s">
        <v>29639</v>
      </c>
      <c r="F327" s="668"/>
      <c r="G327" s="668"/>
      <c r="H327" s="668"/>
      <c r="I327" s="668"/>
      <c r="J327" s="668"/>
      <c r="K327" s="668"/>
      <c r="L327" s="668"/>
      <c r="M327" s="668"/>
      <c r="N327" s="668"/>
      <c r="O327" s="668"/>
      <c r="P327" s="668"/>
      <c r="Q327" s="668"/>
      <c r="R327" s="668"/>
      <c r="S327" s="668"/>
      <c r="T327" s="668"/>
      <c r="U327" s="668"/>
      <c r="V327" s="668"/>
      <c r="W327" s="668"/>
      <c r="X327" s="668"/>
      <c r="Y327" s="668"/>
      <c r="Z327" s="668"/>
    </row>
    <row r="328" ht="9.0" customHeight="1">
      <c r="A328" s="673">
        <v>40351.0</v>
      </c>
      <c r="B328" s="674" t="s">
        <v>29643</v>
      </c>
      <c r="C328" s="675" t="s">
        <v>29644</v>
      </c>
      <c r="D328" s="676">
        <v>408.26</v>
      </c>
      <c r="E328" s="674" t="s">
        <v>29647</v>
      </c>
      <c r="F328" s="668"/>
      <c r="G328" s="668"/>
      <c r="H328" s="668"/>
      <c r="I328" s="668"/>
      <c r="J328" s="668"/>
      <c r="K328" s="668"/>
      <c r="L328" s="668"/>
      <c r="M328" s="668"/>
      <c r="N328" s="668"/>
      <c r="O328" s="668"/>
      <c r="P328" s="668"/>
      <c r="Q328" s="668"/>
      <c r="R328" s="668"/>
      <c r="S328" s="668"/>
      <c r="T328" s="668"/>
      <c r="U328" s="668"/>
      <c r="V328" s="668"/>
      <c r="W328" s="668"/>
      <c r="X328" s="668"/>
      <c r="Y328" s="668"/>
      <c r="Z328" s="668"/>
    </row>
    <row r="329" ht="9.0" customHeight="1">
      <c r="A329" s="673">
        <v>40353.0</v>
      </c>
      <c r="B329" s="674" t="s">
        <v>29650</v>
      </c>
      <c r="C329" s="675" t="s">
        <v>29651</v>
      </c>
      <c r="D329" s="676">
        <v>421.76</v>
      </c>
      <c r="E329" s="674" t="s">
        <v>29654</v>
      </c>
      <c r="F329" s="668"/>
      <c r="G329" s="668"/>
      <c r="H329" s="668"/>
      <c r="I329" s="668"/>
      <c r="J329" s="668"/>
      <c r="K329" s="668"/>
      <c r="L329" s="668"/>
      <c r="M329" s="668"/>
      <c r="N329" s="668"/>
      <c r="O329" s="668"/>
      <c r="P329" s="668"/>
      <c r="Q329" s="668"/>
      <c r="R329" s="668"/>
      <c r="S329" s="668"/>
      <c r="T329" s="668"/>
      <c r="U329" s="668"/>
      <c r="V329" s="668"/>
      <c r="W329" s="668"/>
      <c r="X329" s="668"/>
      <c r="Y329" s="668"/>
      <c r="Z329" s="668"/>
    </row>
    <row r="330" ht="9.0" customHeight="1">
      <c r="A330" s="673">
        <v>40349.0</v>
      </c>
      <c r="B330" s="674" t="s">
        <v>29655</v>
      </c>
      <c r="C330" s="675" t="s">
        <v>29658</v>
      </c>
      <c r="D330" s="676">
        <v>423.0</v>
      </c>
      <c r="E330" s="674" t="s">
        <v>29660</v>
      </c>
      <c r="F330" s="668"/>
      <c r="G330" s="668"/>
      <c r="H330" s="668"/>
      <c r="I330" s="668"/>
      <c r="J330" s="668"/>
      <c r="K330" s="668"/>
      <c r="L330" s="668"/>
      <c r="M330" s="668"/>
      <c r="N330" s="668"/>
      <c r="O330" s="668"/>
      <c r="P330" s="668"/>
      <c r="Q330" s="668"/>
      <c r="R330" s="668"/>
      <c r="S330" s="668"/>
      <c r="T330" s="668"/>
      <c r="U330" s="668"/>
      <c r="V330" s="668"/>
      <c r="W330" s="668"/>
      <c r="X330" s="668"/>
      <c r="Y330" s="668"/>
      <c r="Z330" s="668"/>
    </row>
    <row r="331" ht="9.0" customHeight="1">
      <c r="A331" s="673">
        <v>40358.0</v>
      </c>
      <c r="B331" s="674" t="s">
        <v>29666</v>
      </c>
      <c r="C331" s="675" t="s">
        <v>29667</v>
      </c>
      <c r="D331" s="676">
        <v>540.6</v>
      </c>
      <c r="E331" s="674" t="s">
        <v>29670</v>
      </c>
      <c r="F331" s="668"/>
      <c r="G331" s="668"/>
      <c r="H331" s="668"/>
      <c r="I331" s="668"/>
      <c r="J331" s="668"/>
      <c r="K331" s="668"/>
      <c r="L331" s="668"/>
      <c r="M331" s="668"/>
      <c r="N331" s="668"/>
      <c r="O331" s="668"/>
      <c r="P331" s="668"/>
      <c r="Q331" s="668"/>
      <c r="R331" s="668"/>
      <c r="S331" s="668"/>
      <c r="T331" s="668"/>
      <c r="U331" s="668"/>
      <c r="V331" s="668"/>
      <c r="W331" s="668"/>
      <c r="X331" s="668"/>
      <c r="Y331" s="668"/>
      <c r="Z331" s="668"/>
    </row>
    <row r="332" ht="9.0" customHeight="1">
      <c r="A332" s="673">
        <v>40361.0</v>
      </c>
      <c r="B332" s="674" t="s">
        <v>29673</v>
      </c>
      <c r="C332" s="675" t="s">
        <v>29675</v>
      </c>
      <c r="D332" s="676">
        <v>564.08</v>
      </c>
      <c r="E332" s="674" t="s">
        <v>29677</v>
      </c>
      <c r="F332" s="668"/>
      <c r="G332" s="668"/>
      <c r="H332" s="668"/>
      <c r="I332" s="668"/>
      <c r="J332" s="668"/>
      <c r="K332" s="668"/>
      <c r="L332" s="668"/>
      <c r="M332" s="668"/>
      <c r="N332" s="668"/>
      <c r="O332" s="668"/>
      <c r="P332" s="668"/>
      <c r="Q332" s="668"/>
      <c r="R332" s="668"/>
      <c r="S332" s="668"/>
      <c r="T332" s="668"/>
      <c r="U332" s="668"/>
      <c r="V332" s="668"/>
      <c r="W332" s="668"/>
      <c r="X332" s="668"/>
      <c r="Y332" s="668"/>
      <c r="Z332" s="668"/>
    </row>
    <row r="333" ht="9.0" customHeight="1">
      <c r="A333" s="673">
        <v>40360.0</v>
      </c>
      <c r="B333" s="674" t="s">
        <v>29682</v>
      </c>
      <c r="C333" s="675" t="s">
        <v>29683</v>
      </c>
      <c r="D333" s="676">
        <v>559.88</v>
      </c>
      <c r="E333" s="674" t="s">
        <v>29685</v>
      </c>
      <c r="F333" s="668"/>
      <c r="G333" s="668"/>
      <c r="H333" s="668"/>
      <c r="I333" s="668"/>
      <c r="J333" s="668"/>
      <c r="K333" s="668"/>
      <c r="L333" s="668"/>
      <c r="M333" s="668"/>
      <c r="N333" s="668"/>
      <c r="O333" s="668"/>
      <c r="P333" s="668"/>
      <c r="Q333" s="668"/>
      <c r="R333" s="668"/>
      <c r="S333" s="668"/>
      <c r="T333" s="668"/>
      <c r="U333" s="668"/>
      <c r="V333" s="668"/>
      <c r="W333" s="668"/>
      <c r="X333" s="668"/>
      <c r="Y333" s="668"/>
      <c r="Z333" s="668"/>
    </row>
    <row r="334" ht="9.0" customHeight="1">
      <c r="A334" s="673">
        <v>40363.0</v>
      </c>
      <c r="B334" s="674" t="s">
        <v>29688</v>
      </c>
      <c r="C334" s="675" t="s">
        <v>29690</v>
      </c>
      <c r="D334" s="676">
        <v>585.05</v>
      </c>
      <c r="E334" s="674" t="s">
        <v>29691</v>
      </c>
      <c r="F334" s="668"/>
      <c r="G334" s="668"/>
      <c r="H334" s="668"/>
      <c r="I334" s="668"/>
      <c r="J334" s="668"/>
      <c r="K334" s="668"/>
      <c r="L334" s="668"/>
      <c r="M334" s="668"/>
      <c r="N334" s="668"/>
      <c r="O334" s="668"/>
      <c r="P334" s="668"/>
      <c r="Q334" s="668"/>
      <c r="R334" s="668"/>
      <c r="S334" s="668"/>
      <c r="T334" s="668"/>
      <c r="U334" s="668"/>
      <c r="V334" s="668"/>
      <c r="W334" s="668"/>
      <c r="X334" s="668"/>
      <c r="Y334" s="668"/>
      <c r="Z334" s="668"/>
    </row>
    <row r="335" ht="18.0" customHeight="1">
      <c r="A335" s="673">
        <v>40362.0</v>
      </c>
      <c r="B335" s="678" t="s">
        <v>29696</v>
      </c>
      <c r="C335" s="675" t="s">
        <v>29697</v>
      </c>
      <c r="D335" s="676">
        <v>580.35</v>
      </c>
      <c r="E335" s="674" t="s">
        <v>29699</v>
      </c>
      <c r="F335" s="668"/>
      <c r="G335" s="668"/>
      <c r="H335" s="668"/>
      <c r="I335" s="668"/>
      <c r="J335" s="668"/>
      <c r="K335" s="668"/>
      <c r="L335" s="668"/>
      <c r="M335" s="668"/>
      <c r="N335" s="668"/>
      <c r="O335" s="668"/>
      <c r="P335" s="668"/>
      <c r="Q335" s="668"/>
      <c r="R335" s="668"/>
      <c r="S335" s="668"/>
      <c r="T335" s="668"/>
      <c r="U335" s="668"/>
      <c r="V335" s="668"/>
      <c r="W335" s="668"/>
      <c r="X335" s="668"/>
      <c r="Y335" s="668"/>
      <c r="Z335" s="668"/>
    </row>
    <row r="336" ht="9.0" customHeight="1">
      <c r="A336" s="673">
        <v>40368.0</v>
      </c>
      <c r="B336" s="674" t="s">
        <v>29703</v>
      </c>
      <c r="C336" s="675" t="s">
        <v>29704</v>
      </c>
      <c r="D336" s="676">
        <v>783.6</v>
      </c>
      <c r="E336" s="674" t="s">
        <v>29707</v>
      </c>
      <c r="F336" s="668"/>
      <c r="G336" s="668"/>
      <c r="H336" s="668"/>
      <c r="I336" s="668"/>
      <c r="J336" s="668"/>
      <c r="K336" s="668"/>
      <c r="L336" s="668"/>
      <c r="M336" s="668"/>
      <c r="N336" s="668"/>
      <c r="O336" s="668"/>
      <c r="P336" s="668"/>
      <c r="Q336" s="668"/>
      <c r="R336" s="668"/>
      <c r="S336" s="668"/>
      <c r="T336" s="668"/>
      <c r="U336" s="668"/>
      <c r="V336" s="668"/>
      <c r="W336" s="668"/>
      <c r="X336" s="668"/>
      <c r="Y336" s="668"/>
      <c r="Z336" s="668"/>
    </row>
    <row r="337" ht="9.0" customHeight="1">
      <c r="A337" s="673">
        <v>40365.0</v>
      </c>
      <c r="B337" s="674" t="s">
        <v>29711</v>
      </c>
      <c r="C337" s="675" t="s">
        <v>29713</v>
      </c>
      <c r="D337" s="676">
        <v>604.42</v>
      </c>
      <c r="E337" s="674" t="s">
        <v>29714</v>
      </c>
      <c r="F337" s="668"/>
      <c r="G337" s="668"/>
      <c r="H337" s="668"/>
      <c r="I337" s="668"/>
      <c r="J337" s="668"/>
      <c r="K337" s="668"/>
      <c r="L337" s="668"/>
      <c r="M337" s="668"/>
      <c r="N337" s="668"/>
      <c r="O337" s="668"/>
      <c r="P337" s="668"/>
      <c r="Q337" s="668"/>
      <c r="R337" s="668"/>
      <c r="S337" s="668"/>
      <c r="T337" s="668"/>
      <c r="U337" s="668"/>
      <c r="V337" s="668"/>
      <c r="W337" s="668"/>
      <c r="X337" s="668"/>
      <c r="Y337" s="668"/>
      <c r="Z337" s="668"/>
    </row>
    <row r="338" ht="9.0" customHeight="1">
      <c r="A338" s="673">
        <v>40364.0</v>
      </c>
      <c r="B338" s="674" t="s">
        <v>29719</v>
      </c>
      <c r="C338" s="675" t="s">
        <v>29720</v>
      </c>
      <c r="D338" s="676">
        <v>599.24</v>
      </c>
      <c r="E338" s="674" t="s">
        <v>29723</v>
      </c>
      <c r="F338" s="668"/>
      <c r="G338" s="668"/>
      <c r="H338" s="668"/>
      <c r="I338" s="668"/>
      <c r="J338" s="668"/>
      <c r="K338" s="668"/>
      <c r="L338" s="668"/>
      <c r="M338" s="668"/>
      <c r="N338" s="668"/>
      <c r="O338" s="668"/>
      <c r="P338" s="668"/>
      <c r="Q338" s="668"/>
      <c r="R338" s="668"/>
      <c r="S338" s="668"/>
      <c r="T338" s="668"/>
      <c r="U338" s="668"/>
      <c r="V338" s="668"/>
      <c r="W338" s="668"/>
      <c r="X338" s="668"/>
      <c r="Y338" s="668"/>
      <c r="Z338" s="668"/>
    </row>
    <row r="339" ht="9.0" customHeight="1">
      <c r="A339" s="673">
        <v>40369.0</v>
      </c>
      <c r="B339" s="674" t="s">
        <v>29727</v>
      </c>
      <c r="C339" s="675" t="s">
        <v>29729</v>
      </c>
      <c r="D339" s="676">
        <v>825.14</v>
      </c>
      <c r="E339" s="674" t="s">
        <v>29730</v>
      </c>
      <c r="F339" s="668"/>
      <c r="G339" s="668"/>
      <c r="H339" s="668"/>
      <c r="I339" s="668"/>
      <c r="J339" s="668"/>
      <c r="K339" s="668"/>
      <c r="L339" s="668"/>
      <c r="M339" s="668"/>
      <c r="N339" s="668"/>
      <c r="O339" s="668"/>
      <c r="P339" s="668"/>
      <c r="Q339" s="668"/>
      <c r="R339" s="668"/>
      <c r="S339" s="668"/>
      <c r="T339" s="668"/>
      <c r="U339" s="668"/>
      <c r="V339" s="668"/>
      <c r="W339" s="668"/>
      <c r="X339" s="668"/>
      <c r="Y339" s="668"/>
      <c r="Z339" s="668"/>
    </row>
    <row r="340" ht="9.0" customHeight="1">
      <c r="A340" s="673">
        <v>40371.0</v>
      </c>
      <c r="B340" s="674" t="s">
        <v>29735</v>
      </c>
      <c r="C340" s="675" t="s">
        <v>29736</v>
      </c>
      <c r="D340" s="680">
        <v>1046.12</v>
      </c>
      <c r="E340" s="674" t="s">
        <v>29739</v>
      </c>
      <c r="F340" s="668"/>
      <c r="G340" s="668"/>
      <c r="H340" s="668"/>
      <c r="I340" s="668"/>
      <c r="J340" s="668"/>
      <c r="K340" s="668"/>
      <c r="L340" s="668"/>
      <c r="M340" s="668"/>
      <c r="N340" s="668"/>
      <c r="O340" s="668"/>
      <c r="P340" s="668"/>
      <c r="Q340" s="668"/>
      <c r="R340" s="668"/>
      <c r="S340" s="668"/>
      <c r="T340" s="668"/>
      <c r="U340" s="668"/>
      <c r="V340" s="668"/>
      <c r="W340" s="668"/>
      <c r="X340" s="668"/>
      <c r="Y340" s="668"/>
      <c r="Z340" s="668"/>
    </row>
    <row r="341" ht="18.0" customHeight="1">
      <c r="A341" s="673">
        <v>40467.0</v>
      </c>
      <c r="B341" s="678" t="s">
        <v>29743</v>
      </c>
      <c r="C341" s="675" t="s">
        <v>29745</v>
      </c>
      <c r="D341" s="676">
        <v>281.55</v>
      </c>
      <c r="E341" s="674" t="s">
        <v>29746</v>
      </c>
      <c r="F341" s="668"/>
      <c r="G341" s="668"/>
      <c r="H341" s="668"/>
      <c r="I341" s="668"/>
      <c r="J341" s="668"/>
      <c r="K341" s="668"/>
      <c r="L341" s="668"/>
      <c r="M341" s="668"/>
      <c r="N341" s="668"/>
      <c r="O341" s="668"/>
      <c r="P341" s="668"/>
      <c r="Q341" s="668"/>
      <c r="R341" s="668"/>
      <c r="S341" s="668"/>
      <c r="T341" s="668"/>
      <c r="U341" s="668"/>
      <c r="V341" s="668"/>
      <c r="W341" s="668"/>
      <c r="X341" s="668"/>
      <c r="Y341" s="668"/>
      <c r="Z341" s="668"/>
    </row>
    <row r="342" ht="18.0" customHeight="1">
      <c r="A342" s="673">
        <v>40468.0</v>
      </c>
      <c r="B342" s="678" t="s">
        <v>29751</v>
      </c>
      <c r="C342" s="675" t="s">
        <v>29752</v>
      </c>
      <c r="D342" s="676">
        <v>304.06</v>
      </c>
      <c r="E342" s="674" t="s">
        <v>29755</v>
      </c>
      <c r="F342" s="668"/>
      <c r="G342" s="668"/>
      <c r="H342" s="668"/>
      <c r="I342" s="668"/>
      <c r="J342" s="668"/>
      <c r="K342" s="668"/>
      <c r="L342" s="668"/>
      <c r="M342" s="668"/>
      <c r="N342" s="668"/>
      <c r="O342" s="668"/>
      <c r="P342" s="668"/>
      <c r="Q342" s="668"/>
      <c r="R342" s="668"/>
      <c r="S342" s="668"/>
      <c r="T342" s="668"/>
      <c r="U342" s="668"/>
      <c r="V342" s="668"/>
      <c r="W342" s="668"/>
      <c r="X342" s="668"/>
      <c r="Y342" s="668"/>
      <c r="Z342" s="668"/>
    </row>
    <row r="343" ht="18.0" customHeight="1">
      <c r="A343" s="673">
        <v>40469.0</v>
      </c>
      <c r="B343" s="678" t="s">
        <v>29759</v>
      </c>
      <c r="C343" s="675" t="s">
        <v>29761</v>
      </c>
      <c r="D343" s="676">
        <v>299.26</v>
      </c>
      <c r="E343" s="674" t="s">
        <v>29762</v>
      </c>
      <c r="F343" s="668"/>
      <c r="G343" s="668"/>
      <c r="H343" s="668"/>
      <c r="I343" s="668"/>
      <c r="J343" s="668"/>
      <c r="K343" s="668"/>
      <c r="L343" s="668"/>
      <c r="M343" s="668"/>
      <c r="N343" s="668"/>
      <c r="O343" s="668"/>
      <c r="P343" s="668"/>
      <c r="Q343" s="668"/>
      <c r="R343" s="668"/>
      <c r="S343" s="668"/>
      <c r="T343" s="668"/>
      <c r="U343" s="668"/>
      <c r="V343" s="668"/>
      <c r="W343" s="668"/>
      <c r="X343" s="668"/>
      <c r="Y343" s="668"/>
      <c r="Z343" s="668"/>
    </row>
    <row r="344" ht="18.0" customHeight="1">
      <c r="A344" s="673">
        <v>40470.0</v>
      </c>
      <c r="B344" s="678" t="s">
        <v>29769</v>
      </c>
      <c r="C344" s="675" t="s">
        <v>29770</v>
      </c>
      <c r="D344" s="676">
        <v>336.23</v>
      </c>
      <c r="E344" s="674" t="s">
        <v>29772</v>
      </c>
      <c r="F344" s="668"/>
      <c r="G344" s="668"/>
      <c r="H344" s="668"/>
      <c r="I344" s="668"/>
      <c r="J344" s="668"/>
      <c r="K344" s="668"/>
      <c r="L344" s="668"/>
      <c r="M344" s="668"/>
      <c r="N344" s="668"/>
      <c r="O344" s="668"/>
      <c r="P344" s="668"/>
      <c r="Q344" s="668"/>
      <c r="R344" s="668"/>
      <c r="S344" s="668"/>
      <c r="T344" s="668"/>
      <c r="U344" s="668"/>
      <c r="V344" s="668"/>
      <c r="W344" s="668"/>
      <c r="X344" s="668"/>
      <c r="Y344" s="668"/>
      <c r="Z344" s="668"/>
    </row>
    <row r="345" ht="18.0" customHeight="1">
      <c r="A345" s="673">
        <v>40471.0</v>
      </c>
      <c r="B345" s="678" t="s">
        <v>29778</v>
      </c>
      <c r="C345" s="675" t="s">
        <v>29779</v>
      </c>
      <c r="D345" s="676">
        <v>613.16</v>
      </c>
      <c r="E345" s="674" t="s">
        <v>29781</v>
      </c>
      <c r="F345" s="668"/>
      <c r="G345" s="668"/>
      <c r="H345" s="668"/>
      <c r="I345" s="668"/>
      <c r="J345" s="668"/>
      <c r="K345" s="668"/>
      <c r="L345" s="668"/>
      <c r="M345" s="668"/>
      <c r="N345" s="668"/>
      <c r="O345" s="668"/>
      <c r="P345" s="668"/>
      <c r="Q345" s="668"/>
      <c r="R345" s="668"/>
      <c r="S345" s="668"/>
      <c r="T345" s="668"/>
      <c r="U345" s="668"/>
      <c r="V345" s="668"/>
      <c r="W345" s="668"/>
      <c r="X345" s="668"/>
      <c r="Y345" s="668"/>
      <c r="Z345" s="668"/>
    </row>
    <row r="346" ht="18.0" customHeight="1">
      <c r="A346" s="673">
        <v>40472.0</v>
      </c>
      <c r="B346" s="678" t="s">
        <v>29785</v>
      </c>
      <c r="C346" s="675" t="s">
        <v>29788</v>
      </c>
      <c r="D346" s="676">
        <v>642.69</v>
      </c>
      <c r="E346" s="674" t="s">
        <v>29789</v>
      </c>
      <c r="F346" s="668"/>
      <c r="G346" s="668"/>
      <c r="H346" s="668"/>
      <c r="I346" s="668"/>
      <c r="J346" s="668"/>
      <c r="K346" s="668"/>
      <c r="L346" s="668"/>
      <c r="M346" s="668"/>
      <c r="N346" s="668"/>
      <c r="O346" s="668"/>
      <c r="P346" s="668"/>
      <c r="Q346" s="668"/>
      <c r="R346" s="668"/>
      <c r="S346" s="668"/>
      <c r="T346" s="668"/>
      <c r="U346" s="668"/>
      <c r="V346" s="668"/>
      <c r="W346" s="668"/>
      <c r="X346" s="668"/>
      <c r="Y346" s="668"/>
      <c r="Z346" s="668"/>
    </row>
    <row r="347" ht="18.0" customHeight="1">
      <c r="A347" s="673">
        <v>40473.0</v>
      </c>
      <c r="B347" s="678" t="s">
        <v>29793</v>
      </c>
      <c r="C347" s="675" t="s">
        <v>29795</v>
      </c>
      <c r="D347" s="676">
        <v>632.81</v>
      </c>
      <c r="E347" s="674" t="s">
        <v>29796</v>
      </c>
      <c r="F347" s="668"/>
      <c r="G347" s="668"/>
      <c r="H347" s="668"/>
      <c r="I347" s="668"/>
      <c r="J347" s="668"/>
      <c r="K347" s="668"/>
      <c r="L347" s="668"/>
      <c r="M347" s="668"/>
      <c r="N347" s="668"/>
      <c r="O347" s="668"/>
      <c r="P347" s="668"/>
      <c r="Q347" s="668"/>
      <c r="R347" s="668"/>
      <c r="S347" s="668"/>
      <c r="T347" s="668"/>
      <c r="U347" s="668"/>
      <c r="V347" s="668"/>
      <c r="W347" s="668"/>
      <c r="X347" s="668"/>
      <c r="Y347" s="668"/>
      <c r="Z347" s="668"/>
    </row>
    <row r="348" ht="18.0" customHeight="1">
      <c r="A348" s="673">
        <v>40474.0</v>
      </c>
      <c r="B348" s="678" t="s">
        <v>29801</v>
      </c>
      <c r="C348" s="675" t="s">
        <v>29802</v>
      </c>
      <c r="D348" s="676">
        <v>703.17</v>
      </c>
      <c r="E348" s="674" t="s">
        <v>29803</v>
      </c>
      <c r="F348" s="668"/>
      <c r="G348" s="668"/>
      <c r="H348" s="668"/>
      <c r="I348" s="668"/>
      <c r="J348" s="668"/>
      <c r="K348" s="668"/>
      <c r="L348" s="668"/>
      <c r="M348" s="668"/>
      <c r="N348" s="668"/>
      <c r="O348" s="668"/>
      <c r="P348" s="668"/>
      <c r="Q348" s="668"/>
      <c r="R348" s="668"/>
      <c r="S348" s="668"/>
      <c r="T348" s="668"/>
      <c r="U348" s="668"/>
      <c r="V348" s="668"/>
      <c r="W348" s="668"/>
      <c r="X348" s="668"/>
      <c r="Y348" s="668"/>
      <c r="Z348" s="668"/>
    </row>
    <row r="349" ht="18.0" customHeight="1">
      <c r="A349" s="673">
        <v>40475.0</v>
      </c>
      <c r="B349" s="678" t="s">
        <v>29808</v>
      </c>
      <c r="C349" s="675" t="s">
        <v>29811</v>
      </c>
      <c r="D349" s="676">
        <v>851.95</v>
      </c>
      <c r="E349" s="674" t="s">
        <v>29813</v>
      </c>
      <c r="F349" s="668"/>
      <c r="G349" s="668"/>
      <c r="H349" s="668"/>
      <c r="I349" s="668"/>
      <c r="J349" s="668"/>
      <c r="K349" s="668"/>
      <c r="L349" s="668"/>
      <c r="M349" s="668"/>
      <c r="N349" s="668"/>
      <c r="O349" s="668"/>
      <c r="P349" s="668"/>
      <c r="Q349" s="668"/>
      <c r="R349" s="668"/>
      <c r="S349" s="668"/>
      <c r="T349" s="668"/>
      <c r="U349" s="668"/>
      <c r="V349" s="668"/>
      <c r="W349" s="668"/>
      <c r="X349" s="668"/>
      <c r="Y349" s="668"/>
      <c r="Z349" s="668"/>
    </row>
    <row r="350" ht="18.0" customHeight="1">
      <c r="A350" s="673">
        <v>40476.0</v>
      </c>
      <c r="B350" s="678" t="s">
        <v>29817</v>
      </c>
      <c r="C350" s="675" t="s">
        <v>29820</v>
      </c>
      <c r="D350" s="676">
        <v>869.24</v>
      </c>
      <c r="E350" s="674" t="s">
        <v>29823</v>
      </c>
      <c r="F350" s="668"/>
      <c r="G350" s="668"/>
      <c r="H350" s="668"/>
      <c r="I350" s="668"/>
      <c r="J350" s="668"/>
      <c r="K350" s="668"/>
      <c r="L350" s="668"/>
      <c r="M350" s="668"/>
      <c r="N350" s="668"/>
      <c r="O350" s="668"/>
      <c r="P350" s="668"/>
      <c r="Q350" s="668"/>
      <c r="R350" s="668"/>
      <c r="S350" s="668"/>
      <c r="T350" s="668"/>
      <c r="U350" s="668"/>
      <c r="V350" s="668"/>
      <c r="W350" s="668"/>
      <c r="X350" s="668"/>
      <c r="Y350" s="668"/>
      <c r="Z350" s="668"/>
    </row>
    <row r="351" ht="18.0" customHeight="1">
      <c r="A351" s="673">
        <v>40477.0</v>
      </c>
      <c r="B351" s="678" t="s">
        <v>29830</v>
      </c>
      <c r="C351" s="675" t="s">
        <v>29833</v>
      </c>
      <c r="D351" s="676">
        <v>825.17</v>
      </c>
      <c r="E351" s="674" t="s">
        <v>29836</v>
      </c>
      <c r="F351" s="668"/>
      <c r="G351" s="668"/>
      <c r="H351" s="668"/>
      <c r="I351" s="668"/>
      <c r="J351" s="668"/>
      <c r="K351" s="668"/>
      <c r="L351" s="668"/>
      <c r="M351" s="668"/>
      <c r="N351" s="668"/>
      <c r="O351" s="668"/>
      <c r="P351" s="668"/>
      <c r="Q351" s="668"/>
      <c r="R351" s="668"/>
      <c r="S351" s="668"/>
      <c r="T351" s="668"/>
      <c r="U351" s="668"/>
      <c r="V351" s="668"/>
      <c r="W351" s="668"/>
      <c r="X351" s="668"/>
      <c r="Y351" s="668"/>
      <c r="Z351" s="668"/>
    </row>
    <row r="352" ht="18.0" customHeight="1">
      <c r="A352" s="673">
        <v>40478.0</v>
      </c>
      <c r="B352" s="678" t="s">
        <v>29843</v>
      </c>
      <c r="C352" s="675" t="s">
        <v>29846</v>
      </c>
      <c r="D352" s="676">
        <v>989.8</v>
      </c>
      <c r="E352" s="674" t="s">
        <v>29849</v>
      </c>
      <c r="F352" s="668"/>
      <c r="G352" s="668"/>
      <c r="H352" s="668"/>
      <c r="I352" s="668"/>
      <c r="J352" s="668"/>
      <c r="K352" s="668"/>
      <c r="L352" s="668"/>
      <c r="M352" s="668"/>
      <c r="N352" s="668"/>
      <c r="O352" s="668"/>
      <c r="P352" s="668"/>
      <c r="Q352" s="668"/>
      <c r="R352" s="668"/>
      <c r="S352" s="668"/>
      <c r="T352" s="668"/>
      <c r="U352" s="668"/>
      <c r="V352" s="668"/>
      <c r="W352" s="668"/>
      <c r="X352" s="668"/>
      <c r="Y352" s="668"/>
      <c r="Z352" s="668"/>
    </row>
    <row r="353" ht="18.0" customHeight="1">
      <c r="A353" s="673">
        <v>40479.0</v>
      </c>
      <c r="B353" s="678" t="s">
        <v>29856</v>
      </c>
      <c r="C353" s="675" t="s">
        <v>29858</v>
      </c>
      <c r="D353" s="680">
        <v>1060.6</v>
      </c>
      <c r="E353" s="674" t="s">
        <v>29861</v>
      </c>
      <c r="F353" s="668"/>
      <c r="G353" s="668"/>
      <c r="H353" s="668"/>
      <c r="I353" s="668"/>
      <c r="J353" s="668"/>
      <c r="K353" s="668"/>
      <c r="L353" s="668"/>
      <c r="M353" s="668"/>
      <c r="N353" s="668"/>
      <c r="O353" s="668"/>
      <c r="P353" s="668"/>
      <c r="Q353" s="668"/>
      <c r="R353" s="668"/>
      <c r="S353" s="668"/>
      <c r="T353" s="668"/>
      <c r="U353" s="668"/>
      <c r="V353" s="668"/>
      <c r="W353" s="668"/>
      <c r="X353" s="668"/>
      <c r="Y353" s="668"/>
      <c r="Z353" s="668"/>
    </row>
    <row r="354" ht="18.0" customHeight="1">
      <c r="A354" s="673">
        <v>40480.0</v>
      </c>
      <c r="B354" s="678" t="s">
        <v>29869</v>
      </c>
      <c r="C354" s="675" t="s">
        <v>29870</v>
      </c>
      <c r="D354" s="680">
        <v>1184.66</v>
      </c>
      <c r="E354" s="674" t="s">
        <v>29873</v>
      </c>
      <c r="F354" s="668"/>
      <c r="G354" s="668"/>
      <c r="H354" s="668"/>
      <c r="I354" s="668"/>
      <c r="J354" s="668"/>
      <c r="K354" s="668"/>
      <c r="L354" s="668"/>
      <c r="M354" s="668"/>
      <c r="N354" s="668"/>
      <c r="O354" s="668"/>
      <c r="P354" s="668"/>
      <c r="Q354" s="668"/>
      <c r="R354" s="668"/>
      <c r="S354" s="668"/>
      <c r="T354" s="668"/>
      <c r="U354" s="668"/>
      <c r="V354" s="668"/>
      <c r="W354" s="668"/>
      <c r="X354" s="668"/>
      <c r="Y354" s="668"/>
      <c r="Z354" s="668"/>
    </row>
    <row r="355" ht="18.0" customHeight="1">
      <c r="A355" s="673">
        <v>40481.0</v>
      </c>
      <c r="B355" s="678" t="s">
        <v>29885</v>
      </c>
      <c r="C355" s="675" t="s">
        <v>29887</v>
      </c>
      <c r="D355" s="680">
        <v>1163.74</v>
      </c>
      <c r="E355" s="674" t="s">
        <v>29891</v>
      </c>
      <c r="F355" s="668"/>
      <c r="G355" s="668"/>
      <c r="H355" s="668"/>
      <c r="I355" s="668"/>
      <c r="J355" s="668"/>
      <c r="K355" s="668"/>
      <c r="L355" s="668"/>
      <c r="M355" s="668"/>
      <c r="N355" s="668"/>
      <c r="O355" s="668"/>
      <c r="P355" s="668"/>
      <c r="Q355" s="668"/>
      <c r="R355" s="668"/>
      <c r="S355" s="668"/>
      <c r="T355" s="668"/>
      <c r="U355" s="668"/>
      <c r="V355" s="668"/>
      <c r="W355" s="668"/>
      <c r="X355" s="668"/>
      <c r="Y355" s="668"/>
      <c r="Z355" s="668"/>
    </row>
    <row r="356" ht="18.0" customHeight="1">
      <c r="A356" s="673">
        <v>40482.0</v>
      </c>
      <c r="B356" s="678" t="s">
        <v>29901</v>
      </c>
      <c r="C356" s="675" t="s">
        <v>29904</v>
      </c>
      <c r="D356" s="680">
        <v>1154.58</v>
      </c>
      <c r="E356" s="674" t="s">
        <v>29907</v>
      </c>
      <c r="F356" s="668"/>
      <c r="G356" s="668"/>
      <c r="H356" s="668"/>
      <c r="I356" s="668"/>
      <c r="J356" s="668"/>
      <c r="K356" s="668"/>
      <c r="L356" s="668"/>
      <c r="M356" s="668"/>
      <c r="N356" s="668"/>
      <c r="O356" s="668"/>
      <c r="P356" s="668"/>
      <c r="Q356" s="668"/>
      <c r="R356" s="668"/>
      <c r="S356" s="668"/>
      <c r="T356" s="668"/>
      <c r="U356" s="668"/>
      <c r="V356" s="668"/>
      <c r="W356" s="668"/>
      <c r="X356" s="668"/>
      <c r="Y356" s="668"/>
      <c r="Z356" s="668"/>
    </row>
    <row r="357" ht="18.0" customHeight="1">
      <c r="A357" s="673">
        <v>40483.0</v>
      </c>
      <c r="B357" s="678" t="s">
        <v>29916</v>
      </c>
      <c r="C357" s="675" t="s">
        <v>29917</v>
      </c>
      <c r="D357" s="680">
        <v>1304.46</v>
      </c>
      <c r="E357" s="674" t="s">
        <v>29920</v>
      </c>
      <c r="F357" s="668"/>
      <c r="G357" s="668"/>
      <c r="H357" s="668"/>
      <c r="I357" s="668"/>
      <c r="J357" s="668"/>
      <c r="K357" s="668"/>
      <c r="L357" s="668"/>
      <c r="M357" s="668"/>
      <c r="N357" s="668"/>
      <c r="O357" s="668"/>
      <c r="P357" s="668"/>
      <c r="Q357" s="668"/>
      <c r="R357" s="668"/>
      <c r="S357" s="668"/>
      <c r="T357" s="668"/>
      <c r="U357" s="668"/>
      <c r="V357" s="668"/>
      <c r="W357" s="668"/>
      <c r="X357" s="668"/>
      <c r="Y357" s="668"/>
      <c r="Z357" s="668"/>
    </row>
    <row r="358" ht="9.0" customHeight="1">
      <c r="A358" s="669" t="s">
        <v>29927</v>
      </c>
      <c r="G358" s="668"/>
      <c r="H358" s="668"/>
      <c r="I358" s="668"/>
      <c r="J358" s="668"/>
      <c r="K358" s="668"/>
      <c r="L358" s="668"/>
      <c r="M358" s="668"/>
      <c r="N358" s="668"/>
      <c r="O358" s="668"/>
      <c r="P358" s="668"/>
      <c r="Q358" s="668"/>
      <c r="R358" s="668"/>
      <c r="S358" s="668"/>
      <c r="T358" s="668"/>
      <c r="U358" s="668"/>
      <c r="V358" s="668"/>
      <c r="W358" s="668"/>
      <c r="X358" s="668"/>
      <c r="Y358" s="668"/>
      <c r="Z358" s="668"/>
    </row>
    <row r="359" ht="9.0" customHeight="1">
      <c r="A359" s="670" t="s">
        <v>29935</v>
      </c>
      <c r="B359" s="671" t="s">
        <v>29937</v>
      </c>
      <c r="C359" s="670" t="s">
        <v>29940</v>
      </c>
      <c r="D359" s="672" t="s">
        <v>29943</v>
      </c>
      <c r="E359" s="671" t="s">
        <v>29946</v>
      </c>
      <c r="F359" s="668"/>
      <c r="G359" s="668"/>
      <c r="H359" s="668"/>
      <c r="I359" s="668"/>
      <c r="J359" s="668"/>
      <c r="K359" s="668"/>
      <c r="L359" s="668"/>
      <c r="M359" s="668"/>
      <c r="N359" s="668"/>
      <c r="O359" s="668"/>
      <c r="P359" s="668"/>
      <c r="Q359" s="668"/>
      <c r="R359" s="668"/>
      <c r="S359" s="668"/>
      <c r="T359" s="668"/>
      <c r="U359" s="668"/>
      <c r="V359" s="668"/>
      <c r="W359" s="668"/>
      <c r="X359" s="668"/>
      <c r="Y359" s="668"/>
      <c r="Z359" s="668"/>
    </row>
    <row r="360" ht="18.0" customHeight="1">
      <c r="A360" s="673">
        <v>40484.0</v>
      </c>
      <c r="B360" s="678" t="s">
        <v>29952</v>
      </c>
      <c r="C360" s="675" t="s">
        <v>29955</v>
      </c>
      <c r="D360" s="680">
        <v>1446.04</v>
      </c>
      <c r="E360" s="674" t="s">
        <v>29957</v>
      </c>
      <c r="F360" s="668"/>
      <c r="G360" s="668"/>
      <c r="H360" s="668"/>
      <c r="I360" s="668"/>
      <c r="J360" s="668"/>
      <c r="K360" s="668"/>
      <c r="L360" s="668"/>
      <c r="M360" s="668"/>
      <c r="N360" s="668"/>
      <c r="O360" s="668"/>
      <c r="P360" s="668"/>
      <c r="Q360" s="668"/>
      <c r="R360" s="668"/>
      <c r="S360" s="668"/>
      <c r="T360" s="668"/>
      <c r="U360" s="668"/>
      <c r="V360" s="668"/>
      <c r="W360" s="668"/>
      <c r="X360" s="668"/>
      <c r="Y360" s="668"/>
      <c r="Z360" s="668"/>
    </row>
    <row r="361" ht="18.0" customHeight="1">
      <c r="A361" s="673">
        <v>40485.0</v>
      </c>
      <c r="B361" s="678" t="s">
        <v>29970</v>
      </c>
      <c r="C361" s="675" t="s">
        <v>29973</v>
      </c>
      <c r="D361" s="680">
        <v>1606.6</v>
      </c>
      <c r="E361" s="674" t="s">
        <v>29976</v>
      </c>
      <c r="F361" s="668"/>
      <c r="G361" s="668"/>
      <c r="H361" s="668"/>
      <c r="I361" s="668"/>
      <c r="J361" s="668"/>
      <c r="K361" s="668"/>
      <c r="L361" s="668"/>
      <c r="M361" s="668"/>
      <c r="N361" s="668"/>
      <c r="O361" s="668"/>
      <c r="P361" s="668"/>
      <c r="Q361" s="668"/>
      <c r="R361" s="668"/>
      <c r="S361" s="668"/>
      <c r="T361" s="668"/>
      <c r="U361" s="668"/>
      <c r="V361" s="668"/>
      <c r="W361" s="668"/>
      <c r="X361" s="668"/>
      <c r="Y361" s="668"/>
      <c r="Z361" s="668"/>
    </row>
    <row r="362" ht="18.0" customHeight="1">
      <c r="A362" s="673">
        <v>40486.0</v>
      </c>
      <c r="B362" s="678" t="s">
        <v>29984</v>
      </c>
      <c r="C362" s="675" t="s">
        <v>29987</v>
      </c>
      <c r="D362" s="680">
        <v>1637.07</v>
      </c>
      <c r="E362" s="674" t="s">
        <v>29988</v>
      </c>
      <c r="F362" s="668"/>
      <c r="G362" s="668"/>
      <c r="H362" s="668"/>
      <c r="I362" s="668"/>
      <c r="J362" s="668"/>
      <c r="K362" s="668"/>
      <c r="L362" s="668"/>
      <c r="M362" s="668"/>
      <c r="N362" s="668"/>
      <c r="O362" s="668"/>
      <c r="P362" s="668"/>
      <c r="Q362" s="668"/>
      <c r="R362" s="668"/>
      <c r="S362" s="668"/>
      <c r="T362" s="668"/>
      <c r="U362" s="668"/>
      <c r="V362" s="668"/>
      <c r="W362" s="668"/>
      <c r="X362" s="668"/>
      <c r="Y362" s="668"/>
      <c r="Z362" s="668"/>
    </row>
    <row r="363" ht="18.0" customHeight="1">
      <c r="A363" s="673">
        <v>40487.0</v>
      </c>
      <c r="B363" s="678" t="s">
        <v>29993</v>
      </c>
      <c r="C363" s="675" t="s">
        <v>29995</v>
      </c>
      <c r="D363" s="680">
        <v>1594.16</v>
      </c>
      <c r="E363" s="674" t="s">
        <v>29997</v>
      </c>
      <c r="F363" s="668"/>
      <c r="G363" s="668"/>
      <c r="H363" s="668"/>
      <c r="I363" s="668"/>
      <c r="J363" s="668"/>
      <c r="K363" s="668"/>
      <c r="L363" s="668"/>
      <c r="M363" s="668"/>
      <c r="N363" s="668"/>
      <c r="O363" s="668"/>
      <c r="P363" s="668"/>
      <c r="Q363" s="668"/>
      <c r="R363" s="668"/>
      <c r="S363" s="668"/>
      <c r="T363" s="668"/>
      <c r="U363" s="668"/>
      <c r="V363" s="668"/>
      <c r="W363" s="668"/>
      <c r="X363" s="668"/>
      <c r="Y363" s="668"/>
      <c r="Z363" s="668"/>
    </row>
    <row r="364" ht="18.0" customHeight="1">
      <c r="A364" s="673">
        <v>40488.0</v>
      </c>
      <c r="B364" s="678" t="s">
        <v>30004</v>
      </c>
      <c r="C364" s="675" t="s">
        <v>30005</v>
      </c>
      <c r="D364" s="680">
        <v>1864.44</v>
      </c>
      <c r="E364" s="674" t="s">
        <v>30008</v>
      </c>
      <c r="F364" s="668"/>
      <c r="G364" s="668"/>
      <c r="H364" s="668"/>
      <c r="I364" s="668"/>
      <c r="J364" s="668"/>
      <c r="K364" s="668"/>
      <c r="L364" s="668"/>
      <c r="M364" s="668"/>
      <c r="N364" s="668"/>
      <c r="O364" s="668"/>
      <c r="P364" s="668"/>
      <c r="Q364" s="668"/>
      <c r="R364" s="668"/>
      <c r="S364" s="668"/>
      <c r="T364" s="668"/>
      <c r="U364" s="668"/>
      <c r="V364" s="668"/>
      <c r="W364" s="668"/>
      <c r="X364" s="668"/>
      <c r="Y364" s="668"/>
      <c r="Z364" s="668"/>
    </row>
    <row r="365" ht="18.0" customHeight="1">
      <c r="A365" s="673">
        <v>40489.0</v>
      </c>
      <c r="B365" s="678" t="s">
        <v>30013</v>
      </c>
      <c r="C365" s="675" t="s">
        <v>30014</v>
      </c>
      <c r="D365" s="680">
        <v>1967.42</v>
      </c>
      <c r="E365" s="674" t="s">
        <v>30015</v>
      </c>
      <c r="F365" s="668"/>
      <c r="G365" s="668"/>
      <c r="H365" s="668"/>
      <c r="I365" s="668"/>
      <c r="J365" s="668"/>
      <c r="K365" s="668"/>
      <c r="L365" s="668"/>
      <c r="M365" s="668"/>
      <c r="N365" s="668"/>
      <c r="O365" s="668"/>
      <c r="P365" s="668"/>
      <c r="Q365" s="668"/>
      <c r="R365" s="668"/>
      <c r="S365" s="668"/>
      <c r="T365" s="668"/>
      <c r="U365" s="668"/>
      <c r="V365" s="668"/>
      <c r="W365" s="668"/>
      <c r="X365" s="668"/>
      <c r="Y365" s="668"/>
      <c r="Z365" s="668"/>
    </row>
    <row r="366" ht="9.0" customHeight="1">
      <c r="A366" s="673">
        <v>40417.0</v>
      </c>
      <c r="B366" s="674" t="s">
        <v>30023</v>
      </c>
      <c r="C366" s="675" t="s">
        <v>30024</v>
      </c>
      <c r="D366" s="676">
        <v>95.14</v>
      </c>
      <c r="E366" s="674" t="s">
        <v>30030</v>
      </c>
      <c r="F366" s="668"/>
      <c r="G366" s="668"/>
      <c r="H366" s="668"/>
      <c r="I366" s="668"/>
      <c r="J366" s="668"/>
      <c r="K366" s="668"/>
      <c r="L366" s="668"/>
      <c r="M366" s="668"/>
      <c r="N366" s="668"/>
      <c r="O366" s="668"/>
      <c r="P366" s="668"/>
      <c r="Q366" s="668"/>
      <c r="R366" s="668"/>
      <c r="S366" s="668"/>
      <c r="T366" s="668"/>
      <c r="U366" s="668"/>
      <c r="V366" s="668"/>
      <c r="W366" s="668"/>
      <c r="X366" s="668"/>
      <c r="Y366" s="668"/>
      <c r="Z366" s="668"/>
    </row>
    <row r="367" ht="9.0" customHeight="1">
      <c r="A367" s="673">
        <v>40418.0</v>
      </c>
      <c r="B367" s="674" t="s">
        <v>30039</v>
      </c>
      <c r="C367" s="675" t="s">
        <v>30040</v>
      </c>
      <c r="D367" s="676">
        <v>93.64</v>
      </c>
      <c r="E367" s="674" t="s">
        <v>30043</v>
      </c>
      <c r="F367" s="668"/>
      <c r="G367" s="668"/>
      <c r="H367" s="668"/>
      <c r="I367" s="668"/>
      <c r="J367" s="668"/>
      <c r="K367" s="668"/>
      <c r="L367" s="668"/>
      <c r="M367" s="668"/>
      <c r="N367" s="668"/>
      <c r="O367" s="668"/>
      <c r="P367" s="668"/>
      <c r="Q367" s="668"/>
      <c r="R367" s="668"/>
      <c r="S367" s="668"/>
      <c r="T367" s="668"/>
      <c r="U367" s="668"/>
      <c r="V367" s="668"/>
      <c r="W367" s="668"/>
      <c r="X367" s="668"/>
      <c r="Y367" s="668"/>
      <c r="Z367" s="668"/>
    </row>
    <row r="368" ht="9.0" customHeight="1">
      <c r="A368" s="673">
        <v>40419.0</v>
      </c>
      <c r="B368" s="674" t="s">
        <v>30048</v>
      </c>
      <c r="C368" s="675" t="s">
        <v>30051</v>
      </c>
      <c r="D368" s="676">
        <v>117.62</v>
      </c>
      <c r="E368" s="674" t="s">
        <v>30053</v>
      </c>
      <c r="F368" s="668"/>
      <c r="G368" s="668"/>
      <c r="H368" s="668"/>
      <c r="I368" s="668"/>
      <c r="J368" s="668"/>
      <c r="K368" s="668"/>
      <c r="L368" s="668"/>
      <c r="M368" s="668"/>
      <c r="N368" s="668"/>
      <c r="O368" s="668"/>
      <c r="P368" s="668"/>
      <c r="Q368" s="668"/>
      <c r="R368" s="668"/>
      <c r="S368" s="668"/>
      <c r="T368" s="668"/>
      <c r="U368" s="668"/>
      <c r="V368" s="668"/>
      <c r="W368" s="668"/>
      <c r="X368" s="668"/>
      <c r="Y368" s="668"/>
      <c r="Z368" s="668"/>
    </row>
    <row r="369" ht="9.0" customHeight="1">
      <c r="A369" s="673">
        <v>40420.0</v>
      </c>
      <c r="B369" s="674" t="s">
        <v>30060</v>
      </c>
      <c r="C369" s="675" t="s">
        <v>30062</v>
      </c>
      <c r="D369" s="676">
        <v>118.87</v>
      </c>
      <c r="E369" s="674" t="s">
        <v>30064</v>
      </c>
      <c r="F369" s="668"/>
      <c r="G369" s="668"/>
      <c r="H369" s="668"/>
      <c r="I369" s="668"/>
      <c r="J369" s="668"/>
      <c r="K369" s="668"/>
      <c r="L369" s="668"/>
      <c r="M369" s="668"/>
      <c r="N369" s="668"/>
      <c r="O369" s="668"/>
      <c r="P369" s="668"/>
      <c r="Q369" s="668"/>
      <c r="R369" s="668"/>
      <c r="S369" s="668"/>
      <c r="T369" s="668"/>
      <c r="U369" s="668"/>
      <c r="V369" s="668"/>
      <c r="W369" s="668"/>
      <c r="X369" s="668"/>
      <c r="Y369" s="668"/>
      <c r="Z369" s="668"/>
    </row>
    <row r="370" ht="9.0" customHeight="1">
      <c r="A370" s="673">
        <v>40422.0</v>
      </c>
      <c r="B370" s="674" t="s">
        <v>30071</v>
      </c>
      <c r="C370" s="675" t="s">
        <v>30074</v>
      </c>
      <c r="D370" s="676">
        <v>156.69</v>
      </c>
      <c r="E370" s="674" t="s">
        <v>30077</v>
      </c>
      <c r="F370" s="668"/>
      <c r="G370" s="668"/>
      <c r="H370" s="668"/>
      <c r="I370" s="668"/>
      <c r="J370" s="668"/>
      <c r="K370" s="668"/>
      <c r="L370" s="668"/>
      <c r="M370" s="668"/>
      <c r="N370" s="668"/>
      <c r="O370" s="668"/>
      <c r="P370" s="668"/>
      <c r="Q370" s="668"/>
      <c r="R370" s="668"/>
      <c r="S370" s="668"/>
      <c r="T370" s="668"/>
      <c r="U370" s="668"/>
      <c r="V370" s="668"/>
      <c r="W370" s="668"/>
      <c r="X370" s="668"/>
      <c r="Y370" s="668"/>
      <c r="Z370" s="668"/>
    </row>
    <row r="371" ht="9.0" customHeight="1">
      <c r="A371" s="673">
        <v>40423.0</v>
      </c>
      <c r="B371" s="674" t="s">
        <v>30083</v>
      </c>
      <c r="C371" s="675" t="s">
        <v>30086</v>
      </c>
      <c r="D371" s="676">
        <v>161.94</v>
      </c>
      <c r="E371" s="674" t="s">
        <v>30088</v>
      </c>
      <c r="F371" s="668"/>
      <c r="G371" s="668"/>
      <c r="H371" s="668"/>
      <c r="I371" s="668"/>
      <c r="J371" s="668"/>
      <c r="K371" s="668"/>
      <c r="L371" s="668"/>
      <c r="M371" s="668"/>
      <c r="N371" s="668"/>
      <c r="O371" s="668"/>
      <c r="P371" s="668"/>
      <c r="Q371" s="668"/>
      <c r="R371" s="668"/>
      <c r="S371" s="668"/>
      <c r="T371" s="668"/>
      <c r="U371" s="668"/>
      <c r="V371" s="668"/>
      <c r="W371" s="668"/>
      <c r="X371" s="668"/>
      <c r="Y371" s="668"/>
      <c r="Z371" s="668"/>
    </row>
    <row r="372" ht="9.0" customHeight="1">
      <c r="A372" s="673">
        <v>40426.0</v>
      </c>
      <c r="B372" s="674" t="s">
        <v>30096</v>
      </c>
      <c r="C372" s="675" t="s">
        <v>30098</v>
      </c>
      <c r="D372" s="676">
        <v>242.14</v>
      </c>
      <c r="E372" s="674" t="s">
        <v>30101</v>
      </c>
      <c r="F372" s="668"/>
      <c r="G372" s="668"/>
      <c r="H372" s="668"/>
      <c r="I372" s="668"/>
      <c r="J372" s="668"/>
      <c r="K372" s="668"/>
      <c r="L372" s="668"/>
      <c r="M372" s="668"/>
      <c r="N372" s="668"/>
      <c r="O372" s="668"/>
      <c r="P372" s="668"/>
      <c r="Q372" s="668"/>
      <c r="R372" s="668"/>
      <c r="S372" s="668"/>
      <c r="T372" s="668"/>
      <c r="U372" s="668"/>
      <c r="V372" s="668"/>
      <c r="W372" s="668"/>
      <c r="X372" s="668"/>
      <c r="Y372" s="668"/>
      <c r="Z372" s="668"/>
    </row>
    <row r="373" ht="9.0" customHeight="1">
      <c r="A373" s="673">
        <v>40427.0</v>
      </c>
      <c r="B373" s="674" t="s">
        <v>30102</v>
      </c>
      <c r="C373" s="675" t="s">
        <v>30103</v>
      </c>
      <c r="D373" s="676">
        <v>243.67</v>
      </c>
      <c r="E373" s="674" t="s">
        <v>30104</v>
      </c>
      <c r="F373" s="668"/>
      <c r="G373" s="668"/>
      <c r="H373" s="668"/>
      <c r="I373" s="668"/>
      <c r="J373" s="668"/>
      <c r="K373" s="668"/>
      <c r="L373" s="668"/>
      <c r="M373" s="668"/>
      <c r="N373" s="668"/>
      <c r="O373" s="668"/>
      <c r="P373" s="668"/>
      <c r="Q373" s="668"/>
      <c r="R373" s="668"/>
      <c r="S373" s="668"/>
      <c r="T373" s="668"/>
      <c r="U373" s="668"/>
      <c r="V373" s="668"/>
      <c r="W373" s="668"/>
      <c r="X373" s="668"/>
      <c r="Y373" s="668"/>
      <c r="Z373" s="668"/>
    </row>
    <row r="374" ht="18.0" customHeight="1">
      <c r="A374" s="673">
        <v>40421.0</v>
      </c>
      <c r="B374" s="678" t="s">
        <v>30105</v>
      </c>
      <c r="C374" s="675" t="s">
        <v>30106</v>
      </c>
      <c r="D374" s="676">
        <v>130.88</v>
      </c>
      <c r="E374" s="674" t="s">
        <v>30107</v>
      </c>
      <c r="F374" s="668"/>
      <c r="G374" s="668"/>
      <c r="H374" s="668"/>
      <c r="I374" s="668"/>
      <c r="J374" s="668"/>
      <c r="K374" s="668"/>
      <c r="L374" s="668"/>
      <c r="M374" s="668"/>
      <c r="N374" s="668"/>
      <c r="O374" s="668"/>
      <c r="P374" s="668"/>
      <c r="Q374" s="668"/>
      <c r="R374" s="668"/>
      <c r="S374" s="668"/>
      <c r="T374" s="668"/>
      <c r="U374" s="668"/>
      <c r="V374" s="668"/>
      <c r="W374" s="668"/>
      <c r="X374" s="668"/>
      <c r="Y374" s="668"/>
      <c r="Z374" s="668"/>
    </row>
    <row r="375" ht="18.0" customHeight="1">
      <c r="A375" s="673">
        <v>40424.0</v>
      </c>
      <c r="B375" s="678" t="s">
        <v>30108</v>
      </c>
      <c r="C375" s="675" t="s">
        <v>30109</v>
      </c>
      <c r="D375" s="676">
        <v>173.09</v>
      </c>
      <c r="E375" s="674" t="s">
        <v>30110</v>
      </c>
      <c r="F375" s="668"/>
      <c r="G375" s="668"/>
      <c r="H375" s="668"/>
      <c r="I375" s="668"/>
      <c r="J375" s="668"/>
      <c r="K375" s="668"/>
      <c r="L375" s="668"/>
      <c r="M375" s="668"/>
      <c r="N375" s="668"/>
      <c r="O375" s="668"/>
      <c r="P375" s="668"/>
      <c r="Q375" s="668"/>
      <c r="R375" s="668"/>
      <c r="S375" s="668"/>
      <c r="T375" s="668"/>
      <c r="U375" s="668"/>
      <c r="V375" s="668"/>
      <c r="W375" s="668"/>
      <c r="X375" s="668"/>
      <c r="Y375" s="668"/>
      <c r="Z375" s="668"/>
    </row>
    <row r="376" ht="18.0" customHeight="1">
      <c r="A376" s="673">
        <v>40425.0</v>
      </c>
      <c r="B376" s="678" t="s">
        <v>30111</v>
      </c>
      <c r="C376" s="675" t="s">
        <v>30112</v>
      </c>
      <c r="D376" s="676">
        <v>180.82</v>
      </c>
      <c r="E376" s="674" t="s">
        <v>30113</v>
      </c>
      <c r="F376" s="668"/>
      <c r="G376" s="668"/>
      <c r="H376" s="668"/>
      <c r="I376" s="668"/>
      <c r="J376" s="668"/>
      <c r="K376" s="668"/>
      <c r="L376" s="668"/>
      <c r="M376" s="668"/>
      <c r="N376" s="668"/>
      <c r="O376" s="668"/>
      <c r="P376" s="668"/>
      <c r="Q376" s="668"/>
      <c r="R376" s="668"/>
      <c r="S376" s="668"/>
      <c r="T376" s="668"/>
      <c r="U376" s="668"/>
      <c r="V376" s="668"/>
      <c r="W376" s="668"/>
      <c r="X376" s="668"/>
      <c r="Y376" s="668"/>
      <c r="Z376" s="668"/>
    </row>
    <row r="377" ht="18.0" customHeight="1">
      <c r="A377" s="673">
        <v>40428.0</v>
      </c>
      <c r="B377" s="678" t="s">
        <v>30114</v>
      </c>
      <c r="C377" s="675" t="s">
        <v>30115</v>
      </c>
      <c r="D377" s="676">
        <v>243.15</v>
      </c>
      <c r="E377" s="674" t="s">
        <v>30116</v>
      </c>
      <c r="F377" s="668"/>
      <c r="G377" s="668"/>
      <c r="H377" s="668"/>
      <c r="I377" s="668"/>
      <c r="J377" s="668"/>
      <c r="K377" s="668"/>
      <c r="L377" s="668"/>
      <c r="M377" s="668"/>
      <c r="N377" s="668"/>
      <c r="O377" s="668"/>
      <c r="P377" s="668"/>
      <c r="Q377" s="668"/>
      <c r="R377" s="668"/>
      <c r="S377" s="668"/>
      <c r="T377" s="668"/>
      <c r="U377" s="668"/>
      <c r="V377" s="668"/>
      <c r="W377" s="668"/>
      <c r="X377" s="668"/>
      <c r="Y377" s="668"/>
      <c r="Z377" s="668"/>
    </row>
    <row r="378" ht="18.0" customHeight="1">
      <c r="A378" s="673">
        <v>40429.0</v>
      </c>
      <c r="B378" s="678" t="s">
        <v>30117</v>
      </c>
      <c r="C378" s="675" t="s">
        <v>30118</v>
      </c>
      <c r="D378" s="676">
        <v>254.41</v>
      </c>
      <c r="E378" s="674" t="s">
        <v>30119</v>
      </c>
      <c r="F378" s="668"/>
      <c r="G378" s="668"/>
      <c r="H378" s="668"/>
      <c r="I378" s="668"/>
      <c r="J378" s="668"/>
      <c r="K378" s="668"/>
      <c r="L378" s="668"/>
      <c r="M378" s="668"/>
      <c r="N378" s="668"/>
      <c r="O378" s="668"/>
      <c r="P378" s="668"/>
      <c r="Q378" s="668"/>
      <c r="R378" s="668"/>
      <c r="S378" s="668"/>
      <c r="T378" s="668"/>
      <c r="U378" s="668"/>
      <c r="V378" s="668"/>
      <c r="W378" s="668"/>
      <c r="X378" s="668"/>
      <c r="Y378" s="668"/>
      <c r="Z378" s="668"/>
    </row>
    <row r="379" ht="18.0" customHeight="1">
      <c r="A379" s="673">
        <v>40430.0</v>
      </c>
      <c r="B379" s="678" t="s">
        <v>30120</v>
      </c>
      <c r="C379" s="675" t="s">
        <v>30121</v>
      </c>
      <c r="D379" s="676">
        <v>252.01</v>
      </c>
      <c r="E379" s="674" t="s">
        <v>30122</v>
      </c>
      <c r="F379" s="668"/>
      <c r="G379" s="668"/>
      <c r="H379" s="668"/>
      <c r="I379" s="668"/>
      <c r="J379" s="668"/>
      <c r="K379" s="668"/>
      <c r="L379" s="668"/>
      <c r="M379" s="668"/>
      <c r="N379" s="668"/>
      <c r="O379" s="668"/>
      <c r="P379" s="668"/>
      <c r="Q379" s="668"/>
      <c r="R379" s="668"/>
      <c r="S379" s="668"/>
      <c r="T379" s="668"/>
      <c r="U379" s="668"/>
      <c r="V379" s="668"/>
      <c r="W379" s="668"/>
      <c r="X379" s="668"/>
      <c r="Y379" s="668"/>
      <c r="Z379" s="668"/>
    </row>
    <row r="380" ht="18.0" customHeight="1">
      <c r="A380" s="673">
        <v>40431.0</v>
      </c>
      <c r="B380" s="678" t="s">
        <v>30123</v>
      </c>
      <c r="C380" s="675" t="s">
        <v>30124</v>
      </c>
      <c r="D380" s="676">
        <v>270.49</v>
      </c>
      <c r="E380" s="674" t="s">
        <v>30125</v>
      </c>
      <c r="F380" s="668"/>
      <c r="G380" s="668"/>
      <c r="H380" s="668"/>
      <c r="I380" s="668"/>
      <c r="J380" s="668"/>
      <c r="K380" s="668"/>
      <c r="L380" s="668"/>
      <c r="M380" s="668"/>
      <c r="N380" s="668"/>
      <c r="O380" s="668"/>
      <c r="P380" s="668"/>
      <c r="Q380" s="668"/>
      <c r="R380" s="668"/>
      <c r="S380" s="668"/>
      <c r="T380" s="668"/>
      <c r="U380" s="668"/>
      <c r="V380" s="668"/>
      <c r="W380" s="668"/>
      <c r="X380" s="668"/>
      <c r="Y380" s="668"/>
      <c r="Z380" s="668"/>
    </row>
    <row r="381" ht="18.0" customHeight="1">
      <c r="A381" s="673">
        <v>40432.0</v>
      </c>
      <c r="B381" s="678" t="s">
        <v>30126</v>
      </c>
      <c r="C381" s="675" t="s">
        <v>30127</v>
      </c>
      <c r="D381" s="676">
        <v>491.09</v>
      </c>
      <c r="E381" s="674" t="s">
        <v>30128</v>
      </c>
      <c r="F381" s="668"/>
      <c r="G381" s="668"/>
      <c r="H381" s="668"/>
      <c r="I381" s="668"/>
      <c r="J381" s="668"/>
      <c r="K381" s="668"/>
      <c r="L381" s="668"/>
      <c r="M381" s="668"/>
      <c r="N381" s="668"/>
      <c r="O381" s="668"/>
      <c r="P381" s="668"/>
      <c r="Q381" s="668"/>
      <c r="R381" s="668"/>
      <c r="S381" s="668"/>
      <c r="T381" s="668"/>
      <c r="U381" s="668"/>
      <c r="V381" s="668"/>
      <c r="W381" s="668"/>
      <c r="X381" s="668"/>
      <c r="Y381" s="668"/>
      <c r="Z381" s="668"/>
    </row>
    <row r="382" ht="18.0" customHeight="1">
      <c r="A382" s="673">
        <v>40433.0</v>
      </c>
      <c r="B382" s="678" t="s">
        <v>30129</v>
      </c>
      <c r="C382" s="675" t="s">
        <v>30130</v>
      </c>
      <c r="D382" s="676">
        <v>505.85</v>
      </c>
      <c r="E382" s="674" t="s">
        <v>30131</v>
      </c>
      <c r="F382" s="668"/>
      <c r="G382" s="668"/>
      <c r="H382" s="668"/>
      <c r="I382" s="668"/>
      <c r="J382" s="668"/>
      <c r="K382" s="668"/>
      <c r="L382" s="668"/>
      <c r="M382" s="668"/>
      <c r="N382" s="668"/>
      <c r="O382" s="668"/>
      <c r="P382" s="668"/>
      <c r="Q382" s="668"/>
      <c r="R382" s="668"/>
      <c r="S382" s="668"/>
      <c r="T382" s="668"/>
      <c r="U382" s="668"/>
      <c r="V382" s="668"/>
      <c r="W382" s="668"/>
      <c r="X382" s="668"/>
      <c r="Y382" s="668"/>
      <c r="Z382" s="668"/>
    </row>
    <row r="383" ht="18.0" customHeight="1">
      <c r="A383" s="673">
        <v>40434.0</v>
      </c>
      <c r="B383" s="678" t="s">
        <v>30132</v>
      </c>
      <c r="C383" s="675" t="s">
        <v>30133</v>
      </c>
      <c r="D383" s="676">
        <v>500.91</v>
      </c>
      <c r="E383" s="674" t="s">
        <v>30134</v>
      </c>
      <c r="F383" s="668"/>
      <c r="G383" s="668"/>
      <c r="H383" s="668"/>
      <c r="I383" s="668"/>
      <c r="J383" s="668"/>
      <c r="K383" s="668"/>
      <c r="L383" s="668"/>
      <c r="M383" s="668"/>
      <c r="N383" s="668"/>
      <c r="O383" s="668"/>
      <c r="P383" s="668"/>
      <c r="Q383" s="668"/>
      <c r="R383" s="668"/>
      <c r="S383" s="668"/>
      <c r="T383" s="668"/>
      <c r="U383" s="668"/>
      <c r="V383" s="668"/>
      <c r="W383" s="668"/>
      <c r="X383" s="668"/>
      <c r="Y383" s="668"/>
      <c r="Z383" s="668"/>
    </row>
    <row r="384" ht="18.0" customHeight="1">
      <c r="A384" s="673">
        <v>40435.0</v>
      </c>
      <c r="B384" s="678" t="s">
        <v>30135</v>
      </c>
      <c r="C384" s="675" t="s">
        <v>30136</v>
      </c>
      <c r="D384" s="676">
        <v>536.09</v>
      </c>
      <c r="E384" s="674" t="s">
        <v>30137</v>
      </c>
      <c r="F384" s="668"/>
      <c r="G384" s="668"/>
      <c r="H384" s="668"/>
      <c r="I384" s="668"/>
      <c r="J384" s="668"/>
      <c r="K384" s="668"/>
      <c r="L384" s="668"/>
      <c r="M384" s="668"/>
      <c r="N384" s="668"/>
      <c r="O384" s="668"/>
      <c r="P384" s="668"/>
      <c r="Q384" s="668"/>
      <c r="R384" s="668"/>
      <c r="S384" s="668"/>
      <c r="T384" s="668"/>
      <c r="U384" s="668"/>
      <c r="V384" s="668"/>
      <c r="W384" s="668"/>
      <c r="X384" s="668"/>
      <c r="Y384" s="668"/>
      <c r="Z384" s="668"/>
    </row>
    <row r="385" ht="18.0" customHeight="1">
      <c r="A385" s="673">
        <v>40436.0</v>
      </c>
      <c r="B385" s="678" t="s">
        <v>30138</v>
      </c>
      <c r="C385" s="675" t="s">
        <v>30139</v>
      </c>
      <c r="D385" s="676">
        <v>696.67</v>
      </c>
      <c r="E385" s="674" t="s">
        <v>30140</v>
      </c>
      <c r="F385" s="668"/>
      <c r="G385" s="668"/>
      <c r="H385" s="668"/>
      <c r="I385" s="668"/>
      <c r="J385" s="668"/>
      <c r="K385" s="668"/>
      <c r="L385" s="668"/>
      <c r="M385" s="668"/>
      <c r="N385" s="668"/>
      <c r="O385" s="668"/>
      <c r="P385" s="668"/>
      <c r="Q385" s="668"/>
      <c r="R385" s="668"/>
      <c r="S385" s="668"/>
      <c r="T385" s="668"/>
      <c r="U385" s="668"/>
      <c r="V385" s="668"/>
      <c r="W385" s="668"/>
      <c r="X385" s="668"/>
      <c r="Y385" s="668"/>
      <c r="Z385" s="668"/>
    </row>
    <row r="386" ht="18.0" customHeight="1">
      <c r="A386" s="673">
        <v>40437.0</v>
      </c>
      <c r="B386" s="678" t="s">
        <v>30141</v>
      </c>
      <c r="C386" s="675" t="s">
        <v>30142</v>
      </c>
      <c r="D386" s="676">
        <v>705.31</v>
      </c>
      <c r="E386" s="674" t="s">
        <v>30143</v>
      </c>
      <c r="F386" s="668"/>
      <c r="G386" s="668"/>
      <c r="H386" s="668"/>
      <c r="I386" s="668"/>
      <c r="J386" s="668"/>
      <c r="K386" s="668"/>
      <c r="L386" s="668"/>
      <c r="M386" s="668"/>
      <c r="N386" s="668"/>
      <c r="O386" s="668"/>
      <c r="P386" s="668"/>
      <c r="Q386" s="668"/>
      <c r="R386" s="668"/>
      <c r="S386" s="668"/>
      <c r="T386" s="668"/>
      <c r="U386" s="668"/>
      <c r="V386" s="668"/>
      <c r="W386" s="668"/>
      <c r="X386" s="668"/>
      <c r="Y386" s="668"/>
      <c r="Z386" s="668"/>
    </row>
    <row r="387" ht="18.0" customHeight="1">
      <c r="A387" s="673">
        <v>40438.0</v>
      </c>
      <c r="B387" s="678" t="s">
        <v>30144</v>
      </c>
      <c r="C387" s="675" t="s">
        <v>30145</v>
      </c>
      <c r="D387" s="676">
        <v>683.27</v>
      </c>
      <c r="E387" s="674" t="s">
        <v>30146</v>
      </c>
      <c r="F387" s="668"/>
      <c r="G387" s="668"/>
      <c r="H387" s="668"/>
      <c r="I387" s="668"/>
      <c r="J387" s="668"/>
      <c r="K387" s="668"/>
      <c r="L387" s="668"/>
      <c r="M387" s="668"/>
      <c r="N387" s="668"/>
      <c r="O387" s="668"/>
      <c r="P387" s="668"/>
      <c r="Q387" s="668"/>
      <c r="R387" s="668"/>
      <c r="S387" s="668"/>
      <c r="T387" s="668"/>
      <c r="U387" s="668"/>
      <c r="V387" s="668"/>
      <c r="W387" s="668"/>
      <c r="X387" s="668"/>
      <c r="Y387" s="668"/>
      <c r="Z387" s="668"/>
    </row>
    <row r="388" ht="18.0" customHeight="1">
      <c r="A388" s="673">
        <v>40439.0</v>
      </c>
      <c r="B388" s="678" t="s">
        <v>30147</v>
      </c>
      <c r="C388" s="675" t="s">
        <v>30148</v>
      </c>
      <c r="D388" s="676">
        <v>765.59</v>
      </c>
      <c r="E388" s="674" t="s">
        <v>30149</v>
      </c>
      <c r="F388" s="668"/>
      <c r="G388" s="668"/>
      <c r="H388" s="668"/>
      <c r="I388" s="668"/>
      <c r="J388" s="668"/>
      <c r="K388" s="668"/>
      <c r="L388" s="668"/>
      <c r="M388" s="668"/>
      <c r="N388" s="668"/>
      <c r="O388" s="668"/>
      <c r="P388" s="668"/>
      <c r="Q388" s="668"/>
      <c r="R388" s="668"/>
      <c r="S388" s="668"/>
      <c r="T388" s="668"/>
      <c r="U388" s="668"/>
      <c r="V388" s="668"/>
      <c r="W388" s="668"/>
      <c r="X388" s="668"/>
      <c r="Y388" s="668"/>
      <c r="Z388" s="668"/>
    </row>
    <row r="389" ht="18.0" customHeight="1">
      <c r="A389" s="673">
        <v>40440.0</v>
      </c>
      <c r="B389" s="678" t="s">
        <v>30150</v>
      </c>
      <c r="C389" s="675" t="s">
        <v>30151</v>
      </c>
      <c r="D389" s="676">
        <v>947.08</v>
      </c>
      <c r="E389" s="674" t="s">
        <v>30152</v>
      </c>
      <c r="F389" s="668"/>
      <c r="G389" s="668"/>
      <c r="H389" s="668"/>
      <c r="I389" s="668"/>
      <c r="J389" s="668"/>
      <c r="K389" s="668"/>
      <c r="L389" s="668"/>
      <c r="M389" s="668"/>
      <c r="N389" s="668"/>
      <c r="O389" s="668"/>
      <c r="P389" s="668"/>
      <c r="Q389" s="668"/>
      <c r="R389" s="668"/>
      <c r="S389" s="668"/>
      <c r="T389" s="668"/>
      <c r="U389" s="668"/>
      <c r="V389" s="668"/>
      <c r="W389" s="668"/>
      <c r="X389" s="668"/>
      <c r="Y389" s="668"/>
      <c r="Z389" s="668"/>
    </row>
    <row r="390" ht="18.0" customHeight="1">
      <c r="A390" s="673">
        <v>40441.0</v>
      </c>
      <c r="B390" s="678" t="s">
        <v>30153</v>
      </c>
      <c r="C390" s="675" t="s">
        <v>30154</v>
      </c>
      <c r="D390" s="676">
        <v>936.62</v>
      </c>
      <c r="E390" s="674" t="s">
        <v>30155</v>
      </c>
      <c r="F390" s="668"/>
      <c r="G390" s="668"/>
      <c r="H390" s="668"/>
      <c r="I390" s="668"/>
      <c r="J390" s="668"/>
      <c r="K390" s="668"/>
      <c r="L390" s="668"/>
      <c r="M390" s="668"/>
      <c r="N390" s="668"/>
      <c r="O390" s="668"/>
      <c r="P390" s="668"/>
      <c r="Q390" s="668"/>
      <c r="R390" s="668"/>
      <c r="S390" s="668"/>
      <c r="T390" s="668"/>
      <c r="U390" s="668"/>
      <c r="V390" s="668"/>
      <c r="W390" s="668"/>
      <c r="X390" s="668"/>
      <c r="Y390" s="668"/>
      <c r="Z390" s="668"/>
    </row>
    <row r="391" ht="18.0" customHeight="1">
      <c r="A391" s="673">
        <v>40442.0</v>
      </c>
      <c r="B391" s="678" t="s">
        <v>30156</v>
      </c>
      <c r="C391" s="675" t="s">
        <v>30157</v>
      </c>
      <c r="D391" s="676">
        <v>932.05</v>
      </c>
      <c r="E391" s="674" t="s">
        <v>30158</v>
      </c>
      <c r="F391" s="668"/>
      <c r="G391" s="668"/>
      <c r="H391" s="668"/>
      <c r="I391" s="668"/>
      <c r="J391" s="668"/>
      <c r="K391" s="668"/>
      <c r="L391" s="668"/>
      <c r="M391" s="668"/>
      <c r="N391" s="668"/>
      <c r="O391" s="668"/>
      <c r="P391" s="668"/>
      <c r="Q391" s="668"/>
      <c r="R391" s="668"/>
      <c r="S391" s="668"/>
      <c r="T391" s="668"/>
      <c r="U391" s="668"/>
      <c r="V391" s="668"/>
      <c r="W391" s="668"/>
      <c r="X391" s="668"/>
      <c r="Y391" s="668"/>
      <c r="Z391" s="668"/>
    </row>
    <row r="392" ht="18.0" customHeight="1">
      <c r="A392" s="673">
        <v>40443.0</v>
      </c>
      <c r="B392" s="678" t="s">
        <v>30159</v>
      </c>
      <c r="C392" s="675" t="s">
        <v>30160</v>
      </c>
      <c r="D392" s="680">
        <v>1006.99</v>
      </c>
      <c r="E392" s="674" t="s">
        <v>30161</v>
      </c>
      <c r="F392" s="668"/>
      <c r="G392" s="668"/>
      <c r="H392" s="668"/>
      <c r="I392" s="668"/>
      <c r="J392" s="668"/>
      <c r="K392" s="668"/>
      <c r="L392" s="668"/>
      <c r="M392" s="668"/>
      <c r="N392" s="668"/>
      <c r="O392" s="668"/>
      <c r="P392" s="668"/>
      <c r="Q392" s="668"/>
      <c r="R392" s="668"/>
      <c r="S392" s="668"/>
      <c r="T392" s="668"/>
      <c r="U392" s="668"/>
      <c r="V392" s="668"/>
      <c r="W392" s="668"/>
      <c r="X392" s="668"/>
      <c r="Y392" s="668"/>
      <c r="Z392" s="668"/>
    </row>
    <row r="393" ht="18.0" customHeight="1">
      <c r="A393" s="673">
        <v>40444.0</v>
      </c>
      <c r="B393" s="678" t="s">
        <v>30162</v>
      </c>
      <c r="C393" s="675" t="s">
        <v>30163</v>
      </c>
      <c r="D393" s="676">
        <v>142.3</v>
      </c>
      <c r="E393" s="674" t="s">
        <v>30164</v>
      </c>
      <c r="F393" s="668"/>
      <c r="G393" s="668"/>
      <c r="H393" s="668"/>
      <c r="I393" s="668"/>
      <c r="J393" s="668"/>
      <c r="K393" s="668"/>
      <c r="L393" s="668"/>
      <c r="M393" s="668"/>
      <c r="N393" s="668"/>
      <c r="O393" s="668"/>
      <c r="P393" s="668"/>
      <c r="Q393" s="668"/>
      <c r="R393" s="668"/>
      <c r="S393" s="668"/>
      <c r="T393" s="668"/>
      <c r="U393" s="668"/>
      <c r="V393" s="668"/>
      <c r="W393" s="668"/>
      <c r="X393" s="668"/>
      <c r="Y393" s="668"/>
      <c r="Z393" s="668"/>
    </row>
    <row r="394" ht="18.0" customHeight="1">
      <c r="A394" s="673">
        <v>40445.0</v>
      </c>
      <c r="B394" s="678" t="s">
        <v>30165</v>
      </c>
      <c r="C394" s="675" t="s">
        <v>30166</v>
      </c>
      <c r="D394" s="676">
        <v>153.55</v>
      </c>
      <c r="E394" s="674" t="s">
        <v>30167</v>
      </c>
      <c r="F394" s="668"/>
      <c r="G394" s="668"/>
      <c r="H394" s="668"/>
      <c r="I394" s="668"/>
      <c r="J394" s="668"/>
      <c r="K394" s="668"/>
      <c r="L394" s="668"/>
      <c r="M394" s="668"/>
      <c r="N394" s="668"/>
      <c r="O394" s="668"/>
      <c r="P394" s="668"/>
      <c r="Q394" s="668"/>
      <c r="R394" s="668"/>
      <c r="S394" s="668"/>
      <c r="T394" s="668"/>
      <c r="U394" s="668"/>
      <c r="V394" s="668"/>
      <c r="W394" s="668"/>
      <c r="X394" s="668"/>
      <c r="Y394" s="668"/>
      <c r="Z394" s="668"/>
    </row>
    <row r="395" ht="18.0" customHeight="1">
      <c r="A395" s="673">
        <v>40446.0</v>
      </c>
      <c r="B395" s="678" t="s">
        <v>30168</v>
      </c>
      <c r="C395" s="675" t="s">
        <v>30169</v>
      </c>
      <c r="D395" s="676">
        <v>151.16</v>
      </c>
      <c r="E395" s="674" t="s">
        <v>30170</v>
      </c>
      <c r="F395" s="668"/>
      <c r="G395" s="668"/>
      <c r="H395" s="668"/>
      <c r="I395" s="668"/>
      <c r="J395" s="668"/>
      <c r="K395" s="668"/>
      <c r="L395" s="668"/>
      <c r="M395" s="668"/>
      <c r="N395" s="668"/>
      <c r="O395" s="668"/>
      <c r="P395" s="668"/>
      <c r="Q395" s="668"/>
      <c r="R395" s="668"/>
      <c r="S395" s="668"/>
      <c r="T395" s="668"/>
      <c r="U395" s="668"/>
      <c r="V395" s="668"/>
      <c r="W395" s="668"/>
      <c r="X395" s="668"/>
      <c r="Y395" s="668"/>
      <c r="Z395" s="668"/>
    </row>
    <row r="396" ht="18.0" customHeight="1">
      <c r="A396" s="673">
        <v>40447.0</v>
      </c>
      <c r="B396" s="678" t="s">
        <v>30171</v>
      </c>
      <c r="C396" s="675" t="s">
        <v>30172</v>
      </c>
      <c r="D396" s="676">
        <v>169.64</v>
      </c>
      <c r="E396" s="674" t="s">
        <v>30173</v>
      </c>
      <c r="F396" s="668"/>
      <c r="G396" s="668"/>
      <c r="H396" s="668"/>
      <c r="I396" s="668"/>
      <c r="J396" s="668"/>
      <c r="K396" s="668"/>
      <c r="L396" s="668"/>
      <c r="M396" s="668"/>
      <c r="N396" s="668"/>
      <c r="O396" s="668"/>
      <c r="P396" s="668"/>
      <c r="Q396" s="668"/>
      <c r="R396" s="668"/>
      <c r="S396" s="668"/>
      <c r="T396" s="668"/>
      <c r="U396" s="668"/>
      <c r="V396" s="668"/>
      <c r="W396" s="668"/>
      <c r="X396" s="668"/>
      <c r="Y396" s="668"/>
      <c r="Z396" s="668"/>
    </row>
    <row r="397" ht="18.0" customHeight="1">
      <c r="A397" s="673">
        <v>40448.0</v>
      </c>
      <c r="B397" s="678" t="s">
        <v>30174</v>
      </c>
      <c r="C397" s="675" t="s">
        <v>30175</v>
      </c>
      <c r="D397" s="676">
        <v>348.79</v>
      </c>
      <c r="E397" s="674" t="s">
        <v>30176</v>
      </c>
      <c r="F397" s="668"/>
      <c r="G397" s="668"/>
      <c r="H397" s="668"/>
      <c r="I397" s="668"/>
      <c r="J397" s="668"/>
      <c r="K397" s="668"/>
      <c r="L397" s="668"/>
      <c r="M397" s="668"/>
      <c r="N397" s="668"/>
      <c r="O397" s="668"/>
      <c r="P397" s="668"/>
      <c r="Q397" s="668"/>
      <c r="R397" s="668"/>
      <c r="S397" s="668"/>
      <c r="T397" s="668"/>
      <c r="U397" s="668"/>
      <c r="V397" s="668"/>
      <c r="W397" s="668"/>
      <c r="X397" s="668"/>
      <c r="Y397" s="668"/>
      <c r="Z397" s="668"/>
    </row>
    <row r="398" ht="9.0" customHeight="1">
      <c r="A398" s="669" t="s">
        <v>30177</v>
      </c>
      <c r="G398" s="668"/>
      <c r="H398" s="668"/>
      <c r="I398" s="668"/>
      <c r="J398" s="668"/>
      <c r="K398" s="668"/>
      <c r="L398" s="668"/>
      <c r="M398" s="668"/>
      <c r="N398" s="668"/>
      <c r="O398" s="668"/>
      <c r="P398" s="668"/>
      <c r="Q398" s="668"/>
      <c r="R398" s="668"/>
      <c r="S398" s="668"/>
      <c r="T398" s="668"/>
      <c r="U398" s="668"/>
      <c r="V398" s="668"/>
      <c r="W398" s="668"/>
      <c r="X398" s="668"/>
      <c r="Y398" s="668"/>
      <c r="Z398" s="668"/>
    </row>
    <row r="399" ht="9.0" customHeight="1">
      <c r="A399" s="670" t="s">
        <v>30178</v>
      </c>
      <c r="B399" s="671" t="s">
        <v>30179</v>
      </c>
      <c r="C399" s="670" t="s">
        <v>30180</v>
      </c>
      <c r="D399" s="672" t="s">
        <v>30181</v>
      </c>
      <c r="E399" s="671" t="s">
        <v>30182</v>
      </c>
      <c r="F399" s="668"/>
      <c r="G399" s="668"/>
      <c r="H399" s="668"/>
      <c r="I399" s="668"/>
      <c r="J399" s="668"/>
      <c r="K399" s="668"/>
      <c r="L399" s="668"/>
      <c r="M399" s="668"/>
      <c r="N399" s="668"/>
      <c r="O399" s="668"/>
      <c r="P399" s="668"/>
      <c r="Q399" s="668"/>
      <c r="R399" s="668"/>
      <c r="S399" s="668"/>
      <c r="T399" s="668"/>
      <c r="U399" s="668"/>
      <c r="V399" s="668"/>
      <c r="W399" s="668"/>
      <c r="X399" s="668"/>
      <c r="Y399" s="668"/>
      <c r="Z399" s="668"/>
    </row>
    <row r="400" ht="18.0" customHeight="1">
      <c r="A400" s="673">
        <v>40449.0</v>
      </c>
      <c r="B400" s="678" t="s">
        <v>30183</v>
      </c>
      <c r="C400" s="675" t="s">
        <v>30184</v>
      </c>
      <c r="D400" s="676">
        <v>363.56</v>
      </c>
      <c r="E400" s="674" t="s">
        <v>30185</v>
      </c>
      <c r="F400" s="668"/>
      <c r="G400" s="668"/>
      <c r="H400" s="668"/>
      <c r="I400" s="668"/>
      <c r="J400" s="668"/>
      <c r="K400" s="668"/>
      <c r="L400" s="668"/>
      <c r="M400" s="668"/>
      <c r="N400" s="668"/>
      <c r="O400" s="668"/>
      <c r="P400" s="668"/>
      <c r="Q400" s="668"/>
      <c r="R400" s="668"/>
      <c r="S400" s="668"/>
      <c r="T400" s="668"/>
      <c r="U400" s="668"/>
      <c r="V400" s="668"/>
      <c r="W400" s="668"/>
      <c r="X400" s="668"/>
      <c r="Y400" s="668"/>
      <c r="Z400" s="668"/>
    </row>
    <row r="401" ht="18.0" customHeight="1">
      <c r="A401" s="673">
        <v>40450.0</v>
      </c>
      <c r="B401" s="678" t="s">
        <v>30186</v>
      </c>
      <c r="C401" s="675" t="s">
        <v>30187</v>
      </c>
      <c r="D401" s="676">
        <v>358.62</v>
      </c>
      <c r="E401" s="674" t="s">
        <v>30188</v>
      </c>
      <c r="F401" s="668"/>
      <c r="G401" s="668"/>
      <c r="H401" s="668"/>
      <c r="I401" s="668"/>
      <c r="J401" s="668"/>
      <c r="K401" s="668"/>
      <c r="L401" s="668"/>
      <c r="M401" s="668"/>
      <c r="N401" s="668"/>
      <c r="O401" s="668"/>
      <c r="P401" s="668"/>
      <c r="Q401" s="668"/>
      <c r="R401" s="668"/>
      <c r="S401" s="668"/>
      <c r="T401" s="668"/>
      <c r="U401" s="668"/>
      <c r="V401" s="668"/>
      <c r="W401" s="668"/>
      <c r="X401" s="668"/>
      <c r="Y401" s="668"/>
      <c r="Z401" s="668"/>
    </row>
    <row r="402" ht="18.0" customHeight="1">
      <c r="A402" s="673">
        <v>40451.0</v>
      </c>
      <c r="B402" s="678" t="s">
        <v>30189</v>
      </c>
      <c r="C402" s="675" t="s">
        <v>30190</v>
      </c>
      <c r="D402" s="676">
        <v>393.8</v>
      </c>
      <c r="E402" s="674" t="s">
        <v>30191</v>
      </c>
      <c r="F402" s="668"/>
      <c r="G402" s="668"/>
      <c r="H402" s="668"/>
      <c r="I402" s="668"/>
      <c r="J402" s="668"/>
      <c r="K402" s="668"/>
      <c r="L402" s="668"/>
      <c r="M402" s="668"/>
      <c r="N402" s="668"/>
      <c r="O402" s="668"/>
      <c r="P402" s="668"/>
      <c r="Q402" s="668"/>
      <c r="R402" s="668"/>
      <c r="S402" s="668"/>
      <c r="T402" s="668"/>
      <c r="U402" s="668"/>
      <c r="V402" s="668"/>
      <c r="W402" s="668"/>
      <c r="X402" s="668"/>
      <c r="Y402" s="668"/>
      <c r="Z402" s="668"/>
    </row>
    <row r="403" ht="18.0" customHeight="1">
      <c r="A403" s="673">
        <v>40452.0</v>
      </c>
      <c r="B403" s="678" t="s">
        <v>30192</v>
      </c>
      <c r="C403" s="675" t="s">
        <v>30193</v>
      </c>
      <c r="D403" s="676">
        <v>467.35</v>
      </c>
      <c r="E403" s="674" t="s">
        <v>30194</v>
      </c>
      <c r="F403" s="668"/>
      <c r="G403" s="668"/>
      <c r="H403" s="668"/>
      <c r="I403" s="668"/>
      <c r="J403" s="668"/>
      <c r="K403" s="668"/>
      <c r="L403" s="668"/>
      <c r="M403" s="668"/>
      <c r="N403" s="668"/>
      <c r="O403" s="668"/>
      <c r="P403" s="668"/>
      <c r="Q403" s="668"/>
      <c r="R403" s="668"/>
      <c r="S403" s="668"/>
      <c r="T403" s="668"/>
      <c r="U403" s="668"/>
      <c r="V403" s="668"/>
      <c r="W403" s="668"/>
      <c r="X403" s="668"/>
      <c r="Y403" s="668"/>
      <c r="Z403" s="668"/>
    </row>
    <row r="404" ht="18.0" customHeight="1">
      <c r="A404" s="673">
        <v>40453.0</v>
      </c>
      <c r="B404" s="678" t="s">
        <v>30195</v>
      </c>
      <c r="C404" s="675" t="s">
        <v>30196</v>
      </c>
      <c r="D404" s="676">
        <v>476.0</v>
      </c>
      <c r="E404" s="674" t="s">
        <v>30197</v>
      </c>
      <c r="F404" s="668"/>
      <c r="G404" s="668"/>
      <c r="H404" s="668"/>
      <c r="I404" s="668"/>
      <c r="J404" s="668"/>
      <c r="K404" s="668"/>
      <c r="L404" s="668"/>
      <c r="M404" s="668"/>
      <c r="N404" s="668"/>
      <c r="O404" s="668"/>
      <c r="P404" s="668"/>
      <c r="Q404" s="668"/>
      <c r="R404" s="668"/>
      <c r="S404" s="668"/>
      <c r="T404" s="668"/>
      <c r="U404" s="668"/>
      <c r="V404" s="668"/>
      <c r="W404" s="668"/>
      <c r="X404" s="668"/>
      <c r="Y404" s="668"/>
      <c r="Z404" s="668"/>
    </row>
    <row r="405" ht="18.0" customHeight="1">
      <c r="A405" s="673">
        <v>40454.0</v>
      </c>
      <c r="B405" s="678" t="s">
        <v>30198</v>
      </c>
      <c r="C405" s="675" t="s">
        <v>30199</v>
      </c>
      <c r="D405" s="676">
        <v>453.96</v>
      </c>
      <c r="E405" s="674" t="s">
        <v>30200</v>
      </c>
      <c r="F405" s="668"/>
      <c r="G405" s="668"/>
      <c r="H405" s="668"/>
      <c r="I405" s="668"/>
      <c r="J405" s="668"/>
      <c r="K405" s="668"/>
      <c r="L405" s="668"/>
      <c r="M405" s="668"/>
      <c r="N405" s="668"/>
      <c r="O405" s="668"/>
      <c r="P405" s="668"/>
      <c r="Q405" s="668"/>
      <c r="R405" s="668"/>
      <c r="S405" s="668"/>
      <c r="T405" s="668"/>
      <c r="U405" s="668"/>
      <c r="V405" s="668"/>
      <c r="W405" s="668"/>
      <c r="X405" s="668"/>
      <c r="Y405" s="668"/>
      <c r="Z405" s="668"/>
    </row>
    <row r="406" ht="18.0" customHeight="1">
      <c r="A406" s="673">
        <v>40455.0</v>
      </c>
      <c r="B406" s="678" t="s">
        <v>30201</v>
      </c>
      <c r="C406" s="675" t="s">
        <v>30202</v>
      </c>
      <c r="D406" s="676">
        <v>536.27</v>
      </c>
      <c r="E406" s="674" t="s">
        <v>30203</v>
      </c>
      <c r="F406" s="668"/>
      <c r="G406" s="668"/>
      <c r="H406" s="668"/>
      <c r="I406" s="668"/>
      <c r="J406" s="668"/>
      <c r="K406" s="668"/>
      <c r="L406" s="668"/>
      <c r="M406" s="668"/>
      <c r="N406" s="668"/>
      <c r="O406" s="668"/>
      <c r="P406" s="668"/>
      <c r="Q406" s="668"/>
      <c r="R406" s="668"/>
      <c r="S406" s="668"/>
      <c r="T406" s="668"/>
      <c r="U406" s="668"/>
      <c r="V406" s="668"/>
      <c r="W406" s="668"/>
      <c r="X406" s="668"/>
      <c r="Y406" s="668"/>
      <c r="Z406" s="668"/>
    </row>
    <row r="407" ht="18.0" customHeight="1">
      <c r="A407" s="673">
        <v>40456.0</v>
      </c>
      <c r="B407" s="678" t="s">
        <v>30204</v>
      </c>
      <c r="C407" s="675" t="s">
        <v>30205</v>
      </c>
      <c r="D407" s="676">
        <v>571.68</v>
      </c>
      <c r="E407" s="674" t="s">
        <v>30206</v>
      </c>
      <c r="F407" s="668"/>
      <c r="G407" s="668"/>
      <c r="H407" s="668"/>
      <c r="I407" s="668"/>
      <c r="J407" s="668"/>
      <c r="K407" s="668"/>
      <c r="L407" s="668"/>
      <c r="M407" s="668"/>
      <c r="N407" s="668"/>
      <c r="O407" s="668"/>
      <c r="P407" s="668"/>
      <c r="Q407" s="668"/>
      <c r="R407" s="668"/>
      <c r="S407" s="668"/>
      <c r="T407" s="668"/>
      <c r="U407" s="668"/>
      <c r="V407" s="668"/>
      <c r="W407" s="668"/>
      <c r="X407" s="668"/>
      <c r="Y407" s="668"/>
      <c r="Z407" s="668"/>
    </row>
    <row r="408" ht="18.0" customHeight="1">
      <c r="A408" s="673">
        <v>40457.0</v>
      </c>
      <c r="B408" s="678" t="s">
        <v>30207</v>
      </c>
      <c r="C408" s="675" t="s">
        <v>30208</v>
      </c>
      <c r="D408" s="676">
        <v>636.75</v>
      </c>
      <c r="E408" s="674" t="s">
        <v>30209</v>
      </c>
      <c r="F408" s="668"/>
      <c r="G408" s="668"/>
      <c r="H408" s="668"/>
      <c r="I408" s="668"/>
      <c r="J408" s="668"/>
      <c r="K408" s="668"/>
      <c r="L408" s="668"/>
      <c r="M408" s="668"/>
      <c r="N408" s="668"/>
      <c r="O408" s="668"/>
      <c r="P408" s="668"/>
      <c r="Q408" s="668"/>
      <c r="R408" s="668"/>
      <c r="S408" s="668"/>
      <c r="T408" s="668"/>
      <c r="U408" s="668"/>
      <c r="V408" s="668"/>
      <c r="W408" s="668"/>
      <c r="X408" s="668"/>
      <c r="Y408" s="668"/>
      <c r="Z408" s="668"/>
    </row>
    <row r="409" ht="18.0" customHeight="1">
      <c r="A409" s="673">
        <v>40458.0</v>
      </c>
      <c r="B409" s="678" t="s">
        <v>30210</v>
      </c>
      <c r="C409" s="675" t="s">
        <v>30211</v>
      </c>
      <c r="D409" s="676">
        <v>626.29</v>
      </c>
      <c r="E409" s="674" t="s">
        <v>30212</v>
      </c>
      <c r="F409" s="668"/>
      <c r="G409" s="668"/>
      <c r="H409" s="668"/>
      <c r="I409" s="668"/>
      <c r="J409" s="668"/>
      <c r="K409" s="668"/>
      <c r="L409" s="668"/>
      <c r="M409" s="668"/>
      <c r="N409" s="668"/>
      <c r="O409" s="668"/>
      <c r="P409" s="668"/>
      <c r="Q409" s="668"/>
      <c r="R409" s="668"/>
      <c r="S409" s="668"/>
      <c r="T409" s="668"/>
      <c r="U409" s="668"/>
      <c r="V409" s="668"/>
      <c r="W409" s="668"/>
      <c r="X409" s="668"/>
      <c r="Y409" s="668"/>
      <c r="Z409" s="668"/>
    </row>
    <row r="410" ht="18.0" customHeight="1">
      <c r="A410" s="673">
        <v>40459.0</v>
      </c>
      <c r="B410" s="678" t="s">
        <v>30213</v>
      </c>
      <c r="C410" s="675" t="s">
        <v>30214</v>
      </c>
      <c r="D410" s="676">
        <v>621.71</v>
      </c>
      <c r="E410" s="674" t="s">
        <v>30215</v>
      </c>
      <c r="F410" s="668"/>
      <c r="G410" s="668"/>
      <c r="H410" s="668"/>
      <c r="I410" s="668"/>
      <c r="J410" s="668"/>
      <c r="K410" s="668"/>
      <c r="L410" s="668"/>
      <c r="M410" s="668"/>
      <c r="N410" s="668"/>
      <c r="O410" s="668"/>
      <c r="P410" s="668"/>
      <c r="Q410" s="668"/>
      <c r="R410" s="668"/>
      <c r="S410" s="668"/>
      <c r="T410" s="668"/>
      <c r="U410" s="668"/>
      <c r="V410" s="668"/>
      <c r="W410" s="668"/>
      <c r="X410" s="668"/>
      <c r="Y410" s="668"/>
      <c r="Z410" s="668"/>
    </row>
    <row r="411" ht="18.0" customHeight="1">
      <c r="A411" s="673">
        <v>40460.0</v>
      </c>
      <c r="B411" s="678" t="s">
        <v>30216</v>
      </c>
      <c r="C411" s="675" t="s">
        <v>30217</v>
      </c>
      <c r="D411" s="676">
        <v>696.65</v>
      </c>
      <c r="E411" s="674" t="s">
        <v>30218</v>
      </c>
      <c r="F411" s="668"/>
      <c r="G411" s="668"/>
      <c r="H411" s="668"/>
      <c r="I411" s="668"/>
      <c r="J411" s="668"/>
      <c r="K411" s="668"/>
      <c r="L411" s="668"/>
      <c r="M411" s="668"/>
      <c r="N411" s="668"/>
      <c r="O411" s="668"/>
      <c r="P411" s="668"/>
      <c r="Q411" s="668"/>
      <c r="R411" s="668"/>
      <c r="S411" s="668"/>
      <c r="T411" s="668"/>
      <c r="U411" s="668"/>
      <c r="V411" s="668"/>
      <c r="W411" s="668"/>
      <c r="X411" s="668"/>
      <c r="Y411" s="668"/>
      <c r="Z411" s="668"/>
    </row>
    <row r="412" ht="18.0" customHeight="1">
      <c r="A412" s="673">
        <v>40461.0</v>
      </c>
      <c r="B412" s="678" t="s">
        <v>30219</v>
      </c>
      <c r="C412" s="675" t="s">
        <v>30220</v>
      </c>
      <c r="D412" s="676">
        <v>767.44</v>
      </c>
      <c r="E412" s="674" t="s">
        <v>30221</v>
      </c>
      <c r="F412" s="668"/>
      <c r="G412" s="668"/>
      <c r="H412" s="668"/>
      <c r="I412" s="668"/>
      <c r="J412" s="668"/>
      <c r="K412" s="668"/>
      <c r="L412" s="668"/>
      <c r="M412" s="668"/>
      <c r="N412" s="668"/>
      <c r="O412" s="668"/>
      <c r="P412" s="668"/>
      <c r="Q412" s="668"/>
      <c r="R412" s="668"/>
      <c r="S412" s="668"/>
      <c r="T412" s="668"/>
      <c r="U412" s="668"/>
      <c r="V412" s="668"/>
      <c r="W412" s="668"/>
      <c r="X412" s="668"/>
      <c r="Y412" s="668"/>
      <c r="Z412" s="668"/>
    </row>
    <row r="413" ht="18.0" customHeight="1">
      <c r="A413" s="673">
        <v>40462.0</v>
      </c>
      <c r="B413" s="678" t="s">
        <v>30222</v>
      </c>
      <c r="C413" s="675" t="s">
        <v>30223</v>
      </c>
      <c r="D413" s="676">
        <v>844.68</v>
      </c>
      <c r="E413" s="674" t="s">
        <v>30224</v>
      </c>
      <c r="F413" s="668"/>
      <c r="G413" s="668"/>
      <c r="H413" s="668"/>
      <c r="I413" s="668"/>
      <c r="J413" s="668"/>
      <c r="K413" s="668"/>
      <c r="L413" s="668"/>
      <c r="M413" s="668"/>
      <c r="N413" s="668"/>
      <c r="O413" s="668"/>
      <c r="P413" s="668"/>
      <c r="Q413" s="668"/>
      <c r="R413" s="668"/>
      <c r="S413" s="668"/>
      <c r="T413" s="668"/>
      <c r="U413" s="668"/>
      <c r="V413" s="668"/>
      <c r="W413" s="668"/>
      <c r="X413" s="668"/>
      <c r="Y413" s="668"/>
      <c r="Z413" s="668"/>
    </row>
    <row r="414" ht="18.0" customHeight="1">
      <c r="A414" s="673">
        <v>40463.0</v>
      </c>
      <c r="B414" s="678" t="s">
        <v>30225</v>
      </c>
      <c r="C414" s="675" t="s">
        <v>30226</v>
      </c>
      <c r="D414" s="676">
        <v>859.91</v>
      </c>
      <c r="E414" s="674" t="s">
        <v>30227</v>
      </c>
      <c r="F414" s="668"/>
      <c r="G414" s="668"/>
      <c r="H414" s="668"/>
      <c r="I414" s="668"/>
      <c r="J414" s="668"/>
      <c r="K414" s="668"/>
      <c r="L414" s="668"/>
      <c r="M414" s="668"/>
      <c r="N414" s="668"/>
      <c r="O414" s="668"/>
      <c r="P414" s="668"/>
      <c r="Q414" s="668"/>
      <c r="R414" s="668"/>
      <c r="S414" s="668"/>
      <c r="T414" s="668"/>
      <c r="U414" s="668"/>
      <c r="V414" s="668"/>
      <c r="W414" s="668"/>
      <c r="X414" s="668"/>
      <c r="Y414" s="668"/>
      <c r="Z414" s="668"/>
    </row>
    <row r="415" ht="18.0" customHeight="1">
      <c r="A415" s="673">
        <v>40464.0</v>
      </c>
      <c r="B415" s="678" t="s">
        <v>30228</v>
      </c>
      <c r="C415" s="675" t="s">
        <v>30229</v>
      </c>
      <c r="D415" s="676">
        <v>838.45</v>
      </c>
      <c r="E415" s="674" t="s">
        <v>30230</v>
      </c>
      <c r="F415" s="668"/>
      <c r="G415" s="668"/>
      <c r="H415" s="668"/>
      <c r="I415" s="668"/>
      <c r="J415" s="668"/>
      <c r="K415" s="668"/>
      <c r="L415" s="668"/>
      <c r="M415" s="668"/>
      <c r="N415" s="668"/>
      <c r="O415" s="668"/>
      <c r="P415" s="668"/>
      <c r="Q415" s="668"/>
      <c r="R415" s="668"/>
      <c r="S415" s="668"/>
      <c r="T415" s="668"/>
      <c r="U415" s="668"/>
      <c r="V415" s="668"/>
      <c r="W415" s="668"/>
      <c r="X415" s="668"/>
      <c r="Y415" s="668"/>
      <c r="Z415" s="668"/>
    </row>
    <row r="416" ht="18.0" customHeight="1">
      <c r="A416" s="673">
        <v>40465.0</v>
      </c>
      <c r="B416" s="678" t="s">
        <v>30231</v>
      </c>
      <c r="C416" s="675" t="s">
        <v>30232</v>
      </c>
      <c r="D416" s="676">
        <v>973.59</v>
      </c>
      <c r="E416" s="674" t="s">
        <v>30233</v>
      </c>
      <c r="F416" s="668"/>
      <c r="G416" s="668"/>
      <c r="H416" s="668"/>
      <c r="I416" s="668"/>
      <c r="J416" s="668"/>
      <c r="K416" s="668"/>
      <c r="L416" s="668"/>
      <c r="M416" s="668"/>
      <c r="N416" s="668"/>
      <c r="O416" s="668"/>
      <c r="P416" s="668"/>
      <c r="Q416" s="668"/>
      <c r="R416" s="668"/>
      <c r="S416" s="668"/>
      <c r="T416" s="668"/>
      <c r="U416" s="668"/>
      <c r="V416" s="668"/>
      <c r="W416" s="668"/>
      <c r="X416" s="668"/>
      <c r="Y416" s="668"/>
      <c r="Z416" s="668"/>
    </row>
    <row r="417" ht="18.0" customHeight="1">
      <c r="A417" s="673">
        <v>40466.0</v>
      </c>
      <c r="B417" s="678" t="s">
        <v>30234</v>
      </c>
      <c r="C417" s="675" t="s">
        <v>30235</v>
      </c>
      <c r="D417" s="680">
        <v>1025.08</v>
      </c>
      <c r="E417" s="674" t="s">
        <v>30236</v>
      </c>
      <c r="F417" s="668"/>
      <c r="G417" s="668"/>
      <c r="H417" s="668"/>
      <c r="I417" s="668"/>
      <c r="J417" s="668"/>
      <c r="K417" s="668"/>
      <c r="L417" s="668"/>
      <c r="M417" s="668"/>
      <c r="N417" s="668"/>
      <c r="O417" s="668"/>
      <c r="P417" s="668"/>
      <c r="Q417" s="668"/>
      <c r="R417" s="668"/>
      <c r="S417" s="668"/>
      <c r="T417" s="668"/>
      <c r="U417" s="668"/>
      <c r="V417" s="668"/>
      <c r="W417" s="668"/>
      <c r="X417" s="668"/>
      <c r="Y417" s="668"/>
      <c r="Z417" s="668"/>
    </row>
    <row r="418" ht="18.0" customHeight="1">
      <c r="A418" s="673">
        <v>40490.0</v>
      </c>
      <c r="B418" s="678" t="s">
        <v>30237</v>
      </c>
      <c r="C418" s="675" t="s">
        <v>30238</v>
      </c>
      <c r="D418" s="676">
        <v>423.87</v>
      </c>
      <c r="E418" s="674" t="s">
        <v>30239</v>
      </c>
      <c r="F418" s="668"/>
      <c r="G418" s="668"/>
      <c r="H418" s="668"/>
      <c r="I418" s="668"/>
      <c r="J418" s="668"/>
      <c r="K418" s="668"/>
      <c r="L418" s="668"/>
      <c r="M418" s="668"/>
      <c r="N418" s="668"/>
      <c r="O418" s="668"/>
      <c r="P418" s="668"/>
      <c r="Q418" s="668"/>
      <c r="R418" s="668"/>
      <c r="S418" s="668"/>
      <c r="T418" s="668"/>
      <c r="U418" s="668"/>
      <c r="V418" s="668"/>
      <c r="W418" s="668"/>
      <c r="X418" s="668"/>
      <c r="Y418" s="668"/>
      <c r="Z418" s="668"/>
    </row>
    <row r="419" ht="18.0" customHeight="1">
      <c r="A419" s="673">
        <v>40491.0</v>
      </c>
      <c r="B419" s="678" t="s">
        <v>30240</v>
      </c>
      <c r="C419" s="675" t="s">
        <v>30241</v>
      </c>
      <c r="D419" s="676">
        <v>457.63</v>
      </c>
      <c r="E419" s="674" t="s">
        <v>30242</v>
      </c>
      <c r="F419" s="668"/>
      <c r="G419" s="668"/>
      <c r="H419" s="668"/>
      <c r="I419" s="668"/>
      <c r="J419" s="668"/>
      <c r="K419" s="668"/>
      <c r="L419" s="668"/>
      <c r="M419" s="668"/>
      <c r="N419" s="668"/>
      <c r="O419" s="668"/>
      <c r="P419" s="668"/>
      <c r="Q419" s="668"/>
      <c r="R419" s="668"/>
      <c r="S419" s="668"/>
      <c r="T419" s="668"/>
      <c r="U419" s="668"/>
      <c r="V419" s="668"/>
      <c r="W419" s="668"/>
      <c r="X419" s="668"/>
      <c r="Y419" s="668"/>
      <c r="Z419" s="668"/>
    </row>
    <row r="420" ht="18.0" customHeight="1">
      <c r="A420" s="673">
        <v>40492.0</v>
      </c>
      <c r="B420" s="678" t="s">
        <v>30243</v>
      </c>
      <c r="C420" s="675" t="s">
        <v>30244</v>
      </c>
      <c r="D420" s="676">
        <v>450.43</v>
      </c>
      <c r="E420" s="674" t="s">
        <v>30245</v>
      </c>
      <c r="F420" s="668"/>
      <c r="G420" s="668"/>
      <c r="H420" s="668"/>
      <c r="I420" s="668"/>
      <c r="J420" s="668"/>
      <c r="K420" s="668"/>
      <c r="L420" s="668"/>
      <c r="M420" s="668"/>
      <c r="N420" s="668"/>
      <c r="O420" s="668"/>
      <c r="P420" s="668"/>
      <c r="Q420" s="668"/>
      <c r="R420" s="668"/>
      <c r="S420" s="668"/>
      <c r="T420" s="668"/>
      <c r="U420" s="668"/>
      <c r="V420" s="668"/>
      <c r="W420" s="668"/>
      <c r="X420" s="668"/>
      <c r="Y420" s="668"/>
      <c r="Z420" s="668"/>
    </row>
    <row r="421" ht="18.0" customHeight="1">
      <c r="A421" s="673">
        <v>40493.0</v>
      </c>
      <c r="B421" s="678" t="s">
        <v>30246</v>
      </c>
      <c r="C421" s="675" t="s">
        <v>30247</v>
      </c>
      <c r="D421" s="676">
        <v>505.89</v>
      </c>
      <c r="E421" s="674" t="s">
        <v>30248</v>
      </c>
      <c r="F421" s="668"/>
      <c r="G421" s="668"/>
      <c r="H421" s="668"/>
      <c r="I421" s="668"/>
      <c r="J421" s="668"/>
      <c r="K421" s="668"/>
      <c r="L421" s="668"/>
      <c r="M421" s="668"/>
      <c r="N421" s="668"/>
      <c r="O421" s="668"/>
      <c r="P421" s="668"/>
      <c r="Q421" s="668"/>
      <c r="R421" s="668"/>
      <c r="S421" s="668"/>
      <c r="T421" s="668"/>
      <c r="U421" s="668"/>
      <c r="V421" s="668"/>
      <c r="W421" s="668"/>
      <c r="X421" s="668"/>
      <c r="Y421" s="668"/>
      <c r="Z421" s="668"/>
    </row>
    <row r="422" ht="18.0" customHeight="1">
      <c r="A422" s="673">
        <v>40494.0</v>
      </c>
      <c r="B422" s="678" t="s">
        <v>30249</v>
      </c>
      <c r="C422" s="675" t="s">
        <v>30250</v>
      </c>
      <c r="D422" s="676">
        <v>880.87</v>
      </c>
      <c r="E422" s="674" t="s">
        <v>30251</v>
      </c>
      <c r="F422" s="668"/>
      <c r="G422" s="668"/>
      <c r="H422" s="668"/>
      <c r="I422" s="668"/>
      <c r="J422" s="668"/>
      <c r="K422" s="668"/>
      <c r="L422" s="668"/>
      <c r="M422" s="668"/>
      <c r="N422" s="668"/>
      <c r="O422" s="668"/>
      <c r="P422" s="668"/>
      <c r="Q422" s="668"/>
      <c r="R422" s="668"/>
      <c r="S422" s="668"/>
      <c r="T422" s="668"/>
      <c r="U422" s="668"/>
      <c r="V422" s="668"/>
      <c r="W422" s="668"/>
      <c r="X422" s="668"/>
      <c r="Y422" s="668"/>
      <c r="Z422" s="668"/>
    </row>
    <row r="423" ht="18.0" customHeight="1">
      <c r="A423" s="673">
        <v>40495.0</v>
      </c>
      <c r="B423" s="678" t="s">
        <v>30252</v>
      </c>
      <c r="C423" s="675" t="s">
        <v>30253</v>
      </c>
      <c r="D423" s="676">
        <v>925.16</v>
      </c>
      <c r="E423" s="674" t="s">
        <v>30254</v>
      </c>
      <c r="F423" s="668"/>
      <c r="G423" s="668"/>
      <c r="H423" s="668"/>
      <c r="I423" s="668"/>
      <c r="J423" s="668"/>
      <c r="K423" s="668"/>
      <c r="L423" s="668"/>
      <c r="M423" s="668"/>
      <c r="N423" s="668"/>
      <c r="O423" s="668"/>
      <c r="P423" s="668"/>
      <c r="Q423" s="668"/>
      <c r="R423" s="668"/>
      <c r="S423" s="668"/>
      <c r="T423" s="668"/>
      <c r="U423" s="668"/>
      <c r="V423" s="668"/>
      <c r="W423" s="668"/>
      <c r="X423" s="668"/>
      <c r="Y423" s="668"/>
      <c r="Z423" s="668"/>
    </row>
    <row r="424" ht="18.0" customHeight="1">
      <c r="A424" s="673">
        <v>40496.0</v>
      </c>
      <c r="B424" s="678" t="s">
        <v>30255</v>
      </c>
      <c r="C424" s="675" t="s">
        <v>30256</v>
      </c>
      <c r="D424" s="676">
        <v>910.35</v>
      </c>
      <c r="E424" s="674" t="s">
        <v>30257</v>
      </c>
      <c r="F424" s="668"/>
      <c r="G424" s="668"/>
      <c r="H424" s="668"/>
      <c r="I424" s="668"/>
      <c r="J424" s="668"/>
      <c r="K424" s="668"/>
      <c r="L424" s="668"/>
      <c r="M424" s="668"/>
      <c r="N424" s="668"/>
      <c r="O424" s="668"/>
      <c r="P424" s="668"/>
      <c r="Q424" s="668"/>
      <c r="R424" s="668"/>
      <c r="S424" s="668"/>
      <c r="T424" s="668"/>
      <c r="U424" s="668"/>
      <c r="V424" s="668"/>
      <c r="W424" s="668"/>
      <c r="X424" s="668"/>
      <c r="Y424" s="668"/>
      <c r="Z424" s="668"/>
    </row>
    <row r="425" ht="18.0" customHeight="1">
      <c r="A425" s="673">
        <v>40497.0</v>
      </c>
      <c r="B425" s="678" t="s">
        <v>30258</v>
      </c>
      <c r="C425" s="675" t="s">
        <v>30259</v>
      </c>
      <c r="D425" s="680">
        <v>1015.89</v>
      </c>
      <c r="E425" s="674" t="s">
        <v>30260</v>
      </c>
      <c r="F425" s="668"/>
      <c r="G425" s="668"/>
      <c r="H425" s="668"/>
      <c r="I425" s="668"/>
      <c r="J425" s="668"/>
      <c r="K425" s="668"/>
      <c r="L425" s="668"/>
      <c r="M425" s="668"/>
      <c r="N425" s="668"/>
      <c r="O425" s="668"/>
      <c r="P425" s="668"/>
      <c r="Q425" s="668"/>
      <c r="R425" s="668"/>
      <c r="S425" s="668"/>
      <c r="T425" s="668"/>
      <c r="U425" s="668"/>
      <c r="V425" s="668"/>
      <c r="W425" s="668"/>
      <c r="X425" s="668"/>
      <c r="Y425" s="668"/>
      <c r="Z425" s="668"/>
    </row>
    <row r="426" ht="18.0" customHeight="1">
      <c r="A426" s="673">
        <v>40498.0</v>
      </c>
      <c r="B426" s="678" t="s">
        <v>30261</v>
      </c>
      <c r="C426" s="675" t="s">
        <v>30262</v>
      </c>
      <c r="D426" s="680">
        <v>1236.54</v>
      </c>
      <c r="E426" s="674" t="s">
        <v>30263</v>
      </c>
      <c r="F426" s="668"/>
      <c r="G426" s="668"/>
      <c r="H426" s="668"/>
      <c r="I426" s="668"/>
      <c r="J426" s="668"/>
      <c r="K426" s="668"/>
      <c r="L426" s="668"/>
      <c r="M426" s="668"/>
      <c r="N426" s="668"/>
      <c r="O426" s="668"/>
      <c r="P426" s="668"/>
      <c r="Q426" s="668"/>
      <c r="R426" s="668"/>
      <c r="S426" s="668"/>
      <c r="T426" s="668"/>
      <c r="U426" s="668"/>
      <c r="V426" s="668"/>
      <c r="W426" s="668"/>
      <c r="X426" s="668"/>
      <c r="Y426" s="668"/>
      <c r="Z426" s="668"/>
    </row>
    <row r="427" ht="18.0" customHeight="1">
      <c r="A427" s="673">
        <v>40499.0</v>
      </c>
      <c r="B427" s="678" t="s">
        <v>30264</v>
      </c>
      <c r="C427" s="675" t="s">
        <v>30265</v>
      </c>
      <c r="D427" s="680">
        <v>1262.47</v>
      </c>
      <c r="E427" s="674" t="s">
        <v>30266</v>
      </c>
      <c r="F427" s="668"/>
      <c r="G427" s="668"/>
      <c r="H427" s="668"/>
      <c r="I427" s="668"/>
      <c r="J427" s="668"/>
      <c r="K427" s="668"/>
      <c r="L427" s="668"/>
      <c r="M427" s="668"/>
      <c r="N427" s="668"/>
      <c r="O427" s="668"/>
      <c r="P427" s="668"/>
      <c r="Q427" s="668"/>
      <c r="R427" s="668"/>
      <c r="S427" s="668"/>
      <c r="T427" s="668"/>
      <c r="U427" s="668"/>
      <c r="V427" s="668"/>
      <c r="W427" s="668"/>
      <c r="X427" s="668"/>
      <c r="Y427" s="668"/>
      <c r="Z427" s="668"/>
    </row>
    <row r="428" ht="18.0" customHeight="1">
      <c r="A428" s="673">
        <v>40500.0</v>
      </c>
      <c r="B428" s="678" t="s">
        <v>30267</v>
      </c>
      <c r="C428" s="675" t="s">
        <v>30268</v>
      </c>
      <c r="D428" s="680">
        <v>1196.36</v>
      </c>
      <c r="E428" s="674" t="s">
        <v>30269</v>
      </c>
      <c r="F428" s="668"/>
      <c r="G428" s="668"/>
      <c r="H428" s="668"/>
      <c r="I428" s="668"/>
      <c r="J428" s="668"/>
      <c r="K428" s="668"/>
      <c r="L428" s="668"/>
      <c r="M428" s="668"/>
      <c r="N428" s="668"/>
      <c r="O428" s="668"/>
      <c r="P428" s="668"/>
      <c r="Q428" s="668"/>
      <c r="R428" s="668"/>
      <c r="S428" s="668"/>
      <c r="T428" s="668"/>
      <c r="U428" s="668"/>
      <c r="V428" s="668"/>
      <c r="W428" s="668"/>
      <c r="X428" s="668"/>
      <c r="Y428" s="668"/>
      <c r="Z428" s="668"/>
    </row>
    <row r="429" ht="18.0" customHeight="1">
      <c r="A429" s="673">
        <v>40501.0</v>
      </c>
      <c r="B429" s="678" t="s">
        <v>30270</v>
      </c>
      <c r="C429" s="675" t="s">
        <v>30271</v>
      </c>
      <c r="D429" s="680">
        <v>1443.31</v>
      </c>
      <c r="E429" s="674" t="s">
        <v>30272</v>
      </c>
      <c r="F429" s="668"/>
      <c r="G429" s="668"/>
      <c r="H429" s="668"/>
      <c r="I429" s="668"/>
      <c r="J429" s="668"/>
      <c r="K429" s="668"/>
      <c r="L429" s="668"/>
      <c r="M429" s="668"/>
      <c r="N429" s="668"/>
      <c r="O429" s="668"/>
      <c r="P429" s="668"/>
      <c r="Q429" s="668"/>
      <c r="R429" s="668"/>
      <c r="S429" s="668"/>
      <c r="T429" s="668"/>
      <c r="U429" s="668"/>
      <c r="V429" s="668"/>
      <c r="W429" s="668"/>
      <c r="X429" s="668"/>
      <c r="Y429" s="668"/>
      <c r="Z429" s="668"/>
    </row>
    <row r="430" ht="18.0" customHeight="1">
      <c r="A430" s="673">
        <v>40502.0</v>
      </c>
      <c r="B430" s="678" t="s">
        <v>30273</v>
      </c>
      <c r="C430" s="675" t="s">
        <v>30274</v>
      </c>
      <c r="D430" s="680">
        <v>1549.51</v>
      </c>
      <c r="E430" s="674" t="s">
        <v>30275</v>
      </c>
      <c r="F430" s="668"/>
      <c r="G430" s="668"/>
      <c r="H430" s="668"/>
      <c r="I430" s="668"/>
      <c r="J430" s="668"/>
      <c r="K430" s="668"/>
      <c r="L430" s="668"/>
      <c r="M430" s="668"/>
      <c r="N430" s="668"/>
      <c r="O430" s="668"/>
      <c r="P430" s="668"/>
      <c r="Q430" s="668"/>
      <c r="R430" s="668"/>
      <c r="S430" s="668"/>
      <c r="T430" s="668"/>
      <c r="U430" s="668"/>
      <c r="V430" s="668"/>
      <c r="W430" s="668"/>
      <c r="X430" s="668"/>
      <c r="Y430" s="668"/>
      <c r="Z430" s="668"/>
    </row>
    <row r="431" ht="18.0" customHeight="1">
      <c r="A431" s="673">
        <v>40503.0</v>
      </c>
      <c r="B431" s="678" t="s">
        <v>30276</v>
      </c>
      <c r="C431" s="675" t="s">
        <v>30277</v>
      </c>
      <c r="D431" s="680">
        <v>1744.78</v>
      </c>
      <c r="E431" s="674" t="s">
        <v>30278</v>
      </c>
      <c r="F431" s="668"/>
      <c r="G431" s="668"/>
      <c r="H431" s="668"/>
      <c r="I431" s="668"/>
      <c r="J431" s="668"/>
      <c r="K431" s="668"/>
      <c r="L431" s="668"/>
      <c r="M431" s="668"/>
      <c r="N431" s="668"/>
      <c r="O431" s="668"/>
      <c r="P431" s="668"/>
      <c r="Q431" s="668"/>
      <c r="R431" s="668"/>
      <c r="S431" s="668"/>
      <c r="T431" s="668"/>
      <c r="U431" s="668"/>
      <c r="V431" s="668"/>
      <c r="W431" s="668"/>
      <c r="X431" s="668"/>
      <c r="Y431" s="668"/>
      <c r="Z431" s="668"/>
    </row>
    <row r="432" ht="18.0" customHeight="1">
      <c r="A432" s="673">
        <v>40504.0</v>
      </c>
      <c r="B432" s="678" t="s">
        <v>30279</v>
      </c>
      <c r="C432" s="675" t="s">
        <v>30280</v>
      </c>
      <c r="D432" s="680">
        <v>1713.39</v>
      </c>
      <c r="E432" s="674" t="s">
        <v>30281</v>
      </c>
      <c r="F432" s="668"/>
      <c r="G432" s="668"/>
      <c r="H432" s="668"/>
      <c r="I432" s="668"/>
      <c r="J432" s="668"/>
      <c r="K432" s="668"/>
      <c r="L432" s="668"/>
      <c r="M432" s="668"/>
      <c r="N432" s="668"/>
      <c r="O432" s="668"/>
      <c r="P432" s="668"/>
      <c r="Q432" s="668"/>
      <c r="R432" s="668"/>
      <c r="S432" s="668"/>
      <c r="T432" s="668"/>
      <c r="U432" s="668"/>
      <c r="V432" s="668"/>
      <c r="W432" s="668"/>
      <c r="X432" s="668"/>
      <c r="Y432" s="668"/>
      <c r="Z432" s="668"/>
    </row>
    <row r="433" ht="18.0" customHeight="1">
      <c r="A433" s="673">
        <v>40505.0</v>
      </c>
      <c r="B433" s="678" t="s">
        <v>30282</v>
      </c>
      <c r="C433" s="675" t="s">
        <v>30283</v>
      </c>
      <c r="D433" s="680">
        <v>1699.66</v>
      </c>
      <c r="E433" s="674" t="s">
        <v>30284</v>
      </c>
      <c r="F433" s="668"/>
      <c r="G433" s="668"/>
      <c r="H433" s="668"/>
      <c r="I433" s="668"/>
      <c r="J433" s="668"/>
      <c r="K433" s="668"/>
      <c r="L433" s="668"/>
      <c r="M433" s="668"/>
      <c r="N433" s="668"/>
      <c r="O433" s="668"/>
      <c r="P433" s="668"/>
      <c r="Q433" s="668"/>
      <c r="R433" s="668"/>
      <c r="S433" s="668"/>
      <c r="T433" s="668"/>
      <c r="U433" s="668"/>
      <c r="V433" s="668"/>
      <c r="W433" s="668"/>
      <c r="X433" s="668"/>
      <c r="Y433" s="668"/>
      <c r="Z433" s="668"/>
    </row>
    <row r="434" ht="9.0" customHeight="1">
      <c r="A434" s="669" t="s">
        <v>30285</v>
      </c>
      <c r="G434" s="668"/>
      <c r="H434" s="668"/>
      <c r="I434" s="668"/>
      <c r="J434" s="668"/>
      <c r="K434" s="668"/>
      <c r="L434" s="668"/>
      <c r="M434" s="668"/>
      <c r="N434" s="668"/>
      <c r="O434" s="668"/>
      <c r="P434" s="668"/>
      <c r="Q434" s="668"/>
      <c r="R434" s="668"/>
      <c r="S434" s="668"/>
      <c r="T434" s="668"/>
      <c r="U434" s="668"/>
      <c r="V434" s="668"/>
      <c r="W434" s="668"/>
      <c r="X434" s="668"/>
      <c r="Y434" s="668"/>
      <c r="Z434" s="668"/>
    </row>
    <row r="435" ht="9.0" customHeight="1">
      <c r="A435" s="670" t="s">
        <v>30286</v>
      </c>
      <c r="B435" s="671" t="s">
        <v>30287</v>
      </c>
      <c r="C435" s="670" t="s">
        <v>30288</v>
      </c>
      <c r="D435" s="672" t="s">
        <v>30289</v>
      </c>
      <c r="E435" s="671" t="s">
        <v>30290</v>
      </c>
      <c r="F435" s="668"/>
      <c r="G435" s="668"/>
      <c r="H435" s="668"/>
      <c r="I435" s="668"/>
      <c r="J435" s="668"/>
      <c r="K435" s="668"/>
      <c r="L435" s="668"/>
      <c r="M435" s="668"/>
      <c r="N435" s="668"/>
      <c r="O435" s="668"/>
      <c r="P435" s="668"/>
      <c r="Q435" s="668"/>
      <c r="R435" s="668"/>
      <c r="S435" s="668"/>
      <c r="T435" s="668"/>
      <c r="U435" s="668"/>
      <c r="V435" s="668"/>
      <c r="W435" s="668"/>
      <c r="X435" s="668"/>
      <c r="Y435" s="668"/>
      <c r="Z435" s="668"/>
    </row>
    <row r="436" ht="18.0" customHeight="1">
      <c r="A436" s="673">
        <v>40506.0</v>
      </c>
      <c r="B436" s="678" t="s">
        <v>30291</v>
      </c>
      <c r="C436" s="675" t="s">
        <v>30292</v>
      </c>
      <c r="D436" s="680">
        <v>1924.48</v>
      </c>
      <c r="E436" s="674" t="s">
        <v>30293</v>
      </c>
      <c r="F436" s="668"/>
      <c r="G436" s="668"/>
      <c r="H436" s="668"/>
      <c r="I436" s="668"/>
      <c r="J436" s="668"/>
      <c r="K436" s="668"/>
      <c r="L436" s="668"/>
      <c r="M436" s="668"/>
      <c r="N436" s="668"/>
      <c r="O436" s="668"/>
      <c r="P436" s="668"/>
      <c r="Q436" s="668"/>
      <c r="R436" s="668"/>
      <c r="S436" s="668"/>
      <c r="T436" s="668"/>
      <c r="U436" s="668"/>
      <c r="V436" s="668"/>
      <c r="W436" s="668"/>
      <c r="X436" s="668"/>
      <c r="Y436" s="668"/>
      <c r="Z436" s="668"/>
    </row>
    <row r="437" ht="18.0" customHeight="1">
      <c r="A437" s="673">
        <v>40507.0</v>
      </c>
      <c r="B437" s="678" t="s">
        <v>30294</v>
      </c>
      <c r="C437" s="675" t="s">
        <v>30295</v>
      </c>
      <c r="D437" s="680">
        <v>2136.85</v>
      </c>
      <c r="E437" s="674" t="s">
        <v>30296</v>
      </c>
      <c r="F437" s="668"/>
      <c r="G437" s="668"/>
      <c r="H437" s="668"/>
      <c r="I437" s="668"/>
      <c r="J437" s="668"/>
      <c r="K437" s="668"/>
      <c r="L437" s="668"/>
      <c r="M437" s="668"/>
      <c r="N437" s="668"/>
      <c r="O437" s="668"/>
      <c r="P437" s="668"/>
      <c r="Q437" s="668"/>
      <c r="R437" s="668"/>
      <c r="S437" s="668"/>
      <c r="T437" s="668"/>
      <c r="U437" s="668"/>
      <c r="V437" s="668"/>
      <c r="W437" s="668"/>
      <c r="X437" s="668"/>
      <c r="Y437" s="668"/>
      <c r="Z437" s="668"/>
    </row>
    <row r="438" ht="18.0" customHeight="1">
      <c r="A438" s="673">
        <v>40508.0</v>
      </c>
      <c r="B438" s="678" t="s">
        <v>30297</v>
      </c>
      <c r="C438" s="675" t="s">
        <v>30298</v>
      </c>
      <c r="D438" s="680">
        <v>2368.53</v>
      </c>
      <c r="E438" s="674" t="s">
        <v>30299</v>
      </c>
      <c r="F438" s="668"/>
      <c r="G438" s="668"/>
      <c r="H438" s="668"/>
      <c r="I438" s="668"/>
      <c r="J438" s="668"/>
      <c r="K438" s="668"/>
      <c r="L438" s="668"/>
      <c r="M438" s="668"/>
      <c r="N438" s="668"/>
      <c r="O438" s="668"/>
      <c r="P438" s="668"/>
      <c r="Q438" s="668"/>
      <c r="R438" s="668"/>
      <c r="S438" s="668"/>
      <c r="T438" s="668"/>
      <c r="U438" s="668"/>
      <c r="V438" s="668"/>
      <c r="W438" s="668"/>
      <c r="X438" s="668"/>
      <c r="Y438" s="668"/>
      <c r="Z438" s="668"/>
    </row>
    <row r="439" ht="18.0" customHeight="1">
      <c r="A439" s="673">
        <v>40509.0</v>
      </c>
      <c r="B439" s="678" t="s">
        <v>30300</v>
      </c>
      <c r="C439" s="675" t="s">
        <v>30301</v>
      </c>
      <c r="D439" s="680">
        <v>2414.22</v>
      </c>
      <c r="E439" s="674" t="s">
        <v>30302</v>
      </c>
      <c r="F439" s="668"/>
      <c r="G439" s="668"/>
      <c r="H439" s="668"/>
      <c r="I439" s="668"/>
      <c r="J439" s="668"/>
      <c r="K439" s="668"/>
      <c r="L439" s="668"/>
      <c r="M439" s="668"/>
      <c r="N439" s="668"/>
      <c r="O439" s="668"/>
      <c r="P439" s="668"/>
      <c r="Q439" s="668"/>
      <c r="R439" s="668"/>
      <c r="S439" s="668"/>
      <c r="T439" s="668"/>
      <c r="U439" s="668"/>
      <c r="V439" s="668"/>
      <c r="W439" s="668"/>
      <c r="X439" s="668"/>
      <c r="Y439" s="668"/>
      <c r="Z439" s="668"/>
    </row>
    <row r="440" ht="18.0" customHeight="1">
      <c r="A440" s="673">
        <v>40510.0</v>
      </c>
      <c r="B440" s="678" t="s">
        <v>30303</v>
      </c>
      <c r="C440" s="675" t="s">
        <v>30304</v>
      </c>
      <c r="D440" s="680">
        <v>2349.86</v>
      </c>
      <c r="E440" s="674" t="s">
        <v>30305</v>
      </c>
      <c r="F440" s="668"/>
      <c r="G440" s="668"/>
      <c r="H440" s="668"/>
      <c r="I440" s="668"/>
      <c r="J440" s="668"/>
      <c r="K440" s="668"/>
      <c r="L440" s="668"/>
      <c r="M440" s="668"/>
      <c r="N440" s="668"/>
      <c r="O440" s="668"/>
      <c r="P440" s="668"/>
      <c r="Q440" s="668"/>
      <c r="R440" s="668"/>
      <c r="S440" s="668"/>
      <c r="T440" s="668"/>
      <c r="U440" s="668"/>
      <c r="V440" s="668"/>
      <c r="W440" s="668"/>
      <c r="X440" s="668"/>
      <c r="Y440" s="668"/>
      <c r="Z440" s="668"/>
    </row>
    <row r="441" ht="18.0" customHeight="1">
      <c r="A441" s="673">
        <v>40511.0</v>
      </c>
      <c r="B441" s="678" t="s">
        <v>30306</v>
      </c>
      <c r="C441" s="675" t="s">
        <v>30307</v>
      </c>
      <c r="D441" s="680">
        <v>2755.28</v>
      </c>
      <c r="E441" s="674" t="s">
        <v>30308</v>
      </c>
      <c r="F441" s="668"/>
      <c r="G441" s="668"/>
      <c r="H441" s="668"/>
      <c r="I441" s="668"/>
      <c r="J441" s="668"/>
      <c r="K441" s="668"/>
      <c r="L441" s="668"/>
      <c r="M441" s="668"/>
      <c r="N441" s="668"/>
      <c r="O441" s="668"/>
      <c r="P441" s="668"/>
      <c r="Q441" s="668"/>
      <c r="R441" s="668"/>
      <c r="S441" s="668"/>
      <c r="T441" s="668"/>
      <c r="U441" s="668"/>
      <c r="V441" s="668"/>
      <c r="W441" s="668"/>
      <c r="X441" s="668"/>
      <c r="Y441" s="668"/>
      <c r="Z441" s="668"/>
    </row>
    <row r="442" ht="18.0" customHeight="1">
      <c r="A442" s="673">
        <v>40512.0</v>
      </c>
      <c r="B442" s="678" t="s">
        <v>30309</v>
      </c>
      <c r="C442" s="675" t="s">
        <v>30310</v>
      </c>
      <c r="D442" s="680">
        <v>2909.75</v>
      </c>
      <c r="E442" s="674" t="s">
        <v>30311</v>
      </c>
      <c r="F442" s="668"/>
      <c r="G442" s="668"/>
      <c r="H442" s="668"/>
      <c r="I442" s="668"/>
      <c r="J442" s="668"/>
      <c r="K442" s="668"/>
      <c r="L442" s="668"/>
      <c r="M442" s="668"/>
      <c r="N442" s="668"/>
      <c r="O442" s="668"/>
      <c r="P442" s="668"/>
      <c r="Q442" s="668"/>
      <c r="R442" s="668"/>
      <c r="S442" s="668"/>
      <c r="T442" s="668"/>
      <c r="U442" s="668"/>
      <c r="V442" s="668"/>
      <c r="W442" s="668"/>
      <c r="X442" s="668"/>
      <c r="Y442" s="668"/>
      <c r="Z442" s="668"/>
    </row>
    <row r="443" ht="9.0" customHeight="1">
      <c r="A443" s="673">
        <v>40586.0</v>
      </c>
      <c r="B443" s="674" t="s">
        <v>30312</v>
      </c>
      <c r="C443" s="675" t="s">
        <v>30313</v>
      </c>
      <c r="D443" s="680">
        <v>3983.11</v>
      </c>
      <c r="E443" s="677"/>
      <c r="F443" s="668"/>
      <c r="G443" s="668"/>
      <c r="H443" s="668"/>
      <c r="I443" s="668"/>
      <c r="J443" s="668"/>
      <c r="K443" s="668"/>
      <c r="L443" s="668"/>
      <c r="M443" s="668"/>
      <c r="N443" s="668"/>
      <c r="O443" s="668"/>
      <c r="P443" s="668"/>
      <c r="Q443" s="668"/>
      <c r="R443" s="668"/>
      <c r="S443" s="668"/>
      <c r="T443" s="668"/>
      <c r="U443" s="668"/>
      <c r="V443" s="668"/>
      <c r="W443" s="668"/>
      <c r="X443" s="668"/>
      <c r="Y443" s="668"/>
      <c r="Z443" s="668"/>
    </row>
    <row r="444" ht="9.0" customHeight="1">
      <c r="A444" s="673">
        <v>40592.0</v>
      </c>
      <c r="B444" s="674" t="s">
        <v>30314</v>
      </c>
      <c r="C444" s="675" t="s">
        <v>30315</v>
      </c>
      <c r="D444" s="680">
        <v>4157.33</v>
      </c>
      <c r="E444" s="677"/>
      <c r="F444" s="668"/>
      <c r="G444" s="668"/>
      <c r="H444" s="668"/>
      <c r="I444" s="668"/>
      <c r="J444" s="668"/>
      <c r="K444" s="668"/>
      <c r="L444" s="668"/>
      <c r="M444" s="668"/>
      <c r="N444" s="668"/>
      <c r="O444" s="668"/>
      <c r="P444" s="668"/>
      <c r="Q444" s="668"/>
      <c r="R444" s="668"/>
      <c r="S444" s="668"/>
      <c r="T444" s="668"/>
      <c r="U444" s="668"/>
      <c r="V444" s="668"/>
      <c r="W444" s="668"/>
      <c r="X444" s="668"/>
      <c r="Y444" s="668"/>
      <c r="Z444" s="668"/>
    </row>
    <row r="445" ht="9.0" customHeight="1">
      <c r="A445" s="673">
        <v>40598.0</v>
      </c>
      <c r="B445" s="674" t="s">
        <v>30316</v>
      </c>
      <c r="C445" s="675" t="s">
        <v>30317</v>
      </c>
      <c r="D445" s="680">
        <v>5710.81</v>
      </c>
      <c r="E445" s="677"/>
      <c r="F445" s="668"/>
      <c r="G445" s="668"/>
      <c r="H445" s="668"/>
      <c r="I445" s="668"/>
      <c r="J445" s="668"/>
      <c r="K445" s="668"/>
      <c r="L445" s="668"/>
      <c r="M445" s="668"/>
      <c r="N445" s="668"/>
      <c r="O445" s="668"/>
      <c r="P445" s="668"/>
      <c r="Q445" s="668"/>
      <c r="R445" s="668"/>
      <c r="S445" s="668"/>
      <c r="T445" s="668"/>
      <c r="U445" s="668"/>
      <c r="V445" s="668"/>
      <c r="W445" s="668"/>
      <c r="X445" s="668"/>
      <c r="Y445" s="668"/>
      <c r="Z445" s="668"/>
    </row>
    <row r="446" ht="9.0" customHeight="1">
      <c r="A446" s="673">
        <v>40587.0</v>
      </c>
      <c r="B446" s="674" t="s">
        <v>30318</v>
      </c>
      <c r="C446" s="675" t="s">
        <v>30319</v>
      </c>
      <c r="D446" s="680">
        <v>5736.07</v>
      </c>
      <c r="E446" s="677"/>
      <c r="F446" s="668"/>
      <c r="G446" s="668"/>
      <c r="H446" s="668"/>
      <c r="I446" s="668"/>
      <c r="J446" s="668"/>
      <c r="K446" s="668"/>
      <c r="L446" s="668"/>
      <c r="M446" s="668"/>
      <c r="N446" s="668"/>
      <c r="O446" s="668"/>
      <c r="P446" s="668"/>
      <c r="Q446" s="668"/>
      <c r="R446" s="668"/>
      <c r="S446" s="668"/>
      <c r="T446" s="668"/>
      <c r="U446" s="668"/>
      <c r="V446" s="668"/>
      <c r="W446" s="668"/>
      <c r="X446" s="668"/>
      <c r="Y446" s="668"/>
      <c r="Z446" s="668"/>
    </row>
    <row r="447" ht="9.0" customHeight="1">
      <c r="A447" s="673">
        <v>40593.0</v>
      </c>
      <c r="B447" s="674" t="s">
        <v>30320</v>
      </c>
      <c r="C447" s="675" t="s">
        <v>30321</v>
      </c>
      <c r="D447" s="680">
        <v>6361.95</v>
      </c>
      <c r="E447" s="677"/>
      <c r="F447" s="668"/>
      <c r="G447" s="668"/>
      <c r="H447" s="668"/>
      <c r="I447" s="668"/>
      <c r="J447" s="668"/>
      <c r="K447" s="668"/>
      <c r="L447" s="668"/>
      <c r="M447" s="668"/>
      <c r="N447" s="668"/>
      <c r="O447" s="668"/>
      <c r="P447" s="668"/>
      <c r="Q447" s="668"/>
      <c r="R447" s="668"/>
      <c r="S447" s="668"/>
      <c r="T447" s="668"/>
      <c r="U447" s="668"/>
      <c r="V447" s="668"/>
      <c r="W447" s="668"/>
      <c r="X447" s="668"/>
      <c r="Y447" s="668"/>
      <c r="Z447" s="668"/>
    </row>
    <row r="448" ht="9.0" customHeight="1">
      <c r="A448" s="673">
        <v>40588.0</v>
      </c>
      <c r="B448" s="674" t="s">
        <v>30322</v>
      </c>
      <c r="C448" s="675" t="s">
        <v>30323</v>
      </c>
      <c r="D448" s="680">
        <v>8169.67</v>
      </c>
      <c r="E448" s="677"/>
      <c r="F448" s="668"/>
      <c r="G448" s="668"/>
      <c r="H448" s="668"/>
      <c r="I448" s="668"/>
      <c r="J448" s="668"/>
      <c r="K448" s="668"/>
      <c r="L448" s="668"/>
      <c r="M448" s="668"/>
      <c r="N448" s="668"/>
      <c r="O448" s="668"/>
      <c r="P448" s="668"/>
      <c r="Q448" s="668"/>
      <c r="R448" s="668"/>
      <c r="S448" s="668"/>
      <c r="T448" s="668"/>
      <c r="U448" s="668"/>
      <c r="V448" s="668"/>
      <c r="W448" s="668"/>
      <c r="X448" s="668"/>
      <c r="Y448" s="668"/>
      <c r="Z448" s="668"/>
    </row>
    <row r="449" ht="9.0" customHeight="1">
      <c r="A449" s="673">
        <v>40594.0</v>
      </c>
      <c r="B449" s="674" t="s">
        <v>30324</v>
      </c>
      <c r="C449" s="675" t="s">
        <v>30325</v>
      </c>
      <c r="D449" s="680">
        <v>9478.2</v>
      </c>
      <c r="E449" s="677"/>
      <c r="F449" s="668"/>
      <c r="G449" s="668"/>
      <c r="H449" s="668"/>
      <c r="I449" s="668"/>
      <c r="J449" s="668"/>
      <c r="K449" s="668"/>
      <c r="L449" s="668"/>
      <c r="M449" s="668"/>
      <c r="N449" s="668"/>
      <c r="O449" s="668"/>
      <c r="P449" s="668"/>
      <c r="Q449" s="668"/>
      <c r="R449" s="668"/>
      <c r="S449" s="668"/>
      <c r="T449" s="668"/>
      <c r="U449" s="668"/>
      <c r="V449" s="668"/>
      <c r="W449" s="668"/>
      <c r="X449" s="668"/>
      <c r="Y449" s="668"/>
      <c r="Z449" s="668"/>
    </row>
    <row r="450" ht="9.0" customHeight="1">
      <c r="A450" s="673">
        <v>40599.0</v>
      </c>
      <c r="B450" s="674" t="s">
        <v>30326</v>
      </c>
      <c r="C450" s="675" t="s">
        <v>30327</v>
      </c>
      <c r="D450" s="680">
        <v>8260.58</v>
      </c>
      <c r="E450" s="677"/>
      <c r="F450" s="668"/>
      <c r="G450" s="668"/>
      <c r="H450" s="668"/>
      <c r="I450" s="668"/>
      <c r="J450" s="668"/>
      <c r="K450" s="668"/>
      <c r="L450" s="668"/>
      <c r="M450" s="668"/>
      <c r="N450" s="668"/>
      <c r="O450" s="668"/>
      <c r="P450" s="668"/>
      <c r="Q450" s="668"/>
      <c r="R450" s="668"/>
      <c r="S450" s="668"/>
      <c r="T450" s="668"/>
      <c r="U450" s="668"/>
      <c r="V450" s="668"/>
      <c r="W450" s="668"/>
      <c r="X450" s="668"/>
      <c r="Y450" s="668"/>
      <c r="Z450" s="668"/>
    </row>
    <row r="451" ht="9.0" customHeight="1">
      <c r="A451" s="673">
        <v>40589.0</v>
      </c>
      <c r="B451" s="674" t="s">
        <v>30328</v>
      </c>
      <c r="C451" s="675" t="s">
        <v>30329</v>
      </c>
      <c r="D451" s="680">
        <v>7736.33</v>
      </c>
      <c r="E451" s="677"/>
      <c r="F451" s="668"/>
      <c r="G451" s="668"/>
      <c r="H451" s="668"/>
      <c r="I451" s="668"/>
      <c r="J451" s="668"/>
      <c r="K451" s="668"/>
      <c r="L451" s="668"/>
      <c r="M451" s="668"/>
      <c r="N451" s="668"/>
      <c r="O451" s="668"/>
      <c r="P451" s="668"/>
      <c r="Q451" s="668"/>
      <c r="R451" s="668"/>
      <c r="S451" s="668"/>
      <c r="T451" s="668"/>
      <c r="U451" s="668"/>
      <c r="V451" s="668"/>
      <c r="W451" s="668"/>
      <c r="X451" s="668"/>
      <c r="Y451" s="668"/>
      <c r="Z451" s="668"/>
    </row>
    <row r="452" ht="9.0" customHeight="1">
      <c r="A452" s="673">
        <v>40595.0</v>
      </c>
      <c r="B452" s="674" t="s">
        <v>30330</v>
      </c>
      <c r="C452" s="675" t="s">
        <v>30331</v>
      </c>
      <c r="D452" s="680">
        <v>8596.11</v>
      </c>
      <c r="E452" s="677"/>
      <c r="F452" s="668"/>
      <c r="G452" s="668"/>
      <c r="H452" s="668"/>
      <c r="I452" s="668"/>
      <c r="J452" s="668"/>
      <c r="K452" s="668"/>
      <c r="L452" s="668"/>
      <c r="M452" s="668"/>
      <c r="N452" s="668"/>
      <c r="O452" s="668"/>
      <c r="P452" s="668"/>
      <c r="Q452" s="668"/>
      <c r="R452" s="668"/>
      <c r="S452" s="668"/>
      <c r="T452" s="668"/>
      <c r="U452" s="668"/>
      <c r="V452" s="668"/>
      <c r="W452" s="668"/>
      <c r="X452" s="668"/>
      <c r="Y452" s="668"/>
      <c r="Z452" s="668"/>
    </row>
    <row r="453" ht="9.0" customHeight="1">
      <c r="A453" s="673">
        <v>40590.0</v>
      </c>
      <c r="B453" s="674" t="s">
        <v>30332</v>
      </c>
      <c r="C453" s="675" t="s">
        <v>30333</v>
      </c>
      <c r="D453" s="680">
        <v>9341.03</v>
      </c>
      <c r="E453" s="677"/>
      <c r="F453" s="668"/>
      <c r="G453" s="668"/>
      <c r="H453" s="668"/>
      <c r="I453" s="668"/>
      <c r="J453" s="668"/>
      <c r="K453" s="668"/>
      <c r="L453" s="668"/>
      <c r="M453" s="668"/>
      <c r="N453" s="668"/>
      <c r="O453" s="668"/>
      <c r="P453" s="668"/>
      <c r="Q453" s="668"/>
      <c r="R453" s="668"/>
      <c r="S453" s="668"/>
      <c r="T453" s="668"/>
      <c r="U453" s="668"/>
      <c r="V453" s="668"/>
      <c r="W453" s="668"/>
      <c r="X453" s="668"/>
      <c r="Y453" s="668"/>
      <c r="Z453" s="668"/>
    </row>
    <row r="454" ht="9.0" customHeight="1">
      <c r="A454" s="673">
        <v>40596.0</v>
      </c>
      <c r="B454" s="674" t="s">
        <v>30334</v>
      </c>
      <c r="C454" s="675" t="s">
        <v>30335</v>
      </c>
      <c r="D454" s="680">
        <v>10292.42</v>
      </c>
      <c r="E454" s="677"/>
      <c r="F454" s="668"/>
      <c r="G454" s="668"/>
      <c r="H454" s="668"/>
      <c r="I454" s="668"/>
      <c r="J454" s="668"/>
      <c r="K454" s="668"/>
      <c r="L454" s="668"/>
      <c r="M454" s="668"/>
      <c r="N454" s="668"/>
      <c r="O454" s="668"/>
      <c r="P454" s="668"/>
      <c r="Q454" s="668"/>
      <c r="R454" s="668"/>
      <c r="S454" s="668"/>
      <c r="T454" s="668"/>
      <c r="U454" s="668"/>
      <c r="V454" s="668"/>
      <c r="W454" s="668"/>
      <c r="X454" s="668"/>
      <c r="Y454" s="668"/>
      <c r="Z454" s="668"/>
    </row>
    <row r="455" ht="9.0" customHeight="1">
      <c r="A455" s="673">
        <v>40591.0</v>
      </c>
      <c r="B455" s="674" t="s">
        <v>30336</v>
      </c>
      <c r="C455" s="675" t="s">
        <v>30337</v>
      </c>
      <c r="D455" s="680">
        <v>10250.05</v>
      </c>
      <c r="E455" s="677"/>
      <c r="F455" s="668"/>
      <c r="G455" s="668"/>
      <c r="H455" s="668"/>
      <c r="I455" s="668"/>
      <c r="J455" s="668"/>
      <c r="K455" s="668"/>
      <c r="L455" s="668"/>
      <c r="M455" s="668"/>
      <c r="N455" s="668"/>
      <c r="O455" s="668"/>
      <c r="P455" s="668"/>
      <c r="Q455" s="668"/>
      <c r="R455" s="668"/>
      <c r="S455" s="668"/>
      <c r="T455" s="668"/>
      <c r="U455" s="668"/>
      <c r="V455" s="668"/>
      <c r="W455" s="668"/>
      <c r="X455" s="668"/>
      <c r="Y455" s="668"/>
      <c r="Z455" s="668"/>
    </row>
    <row r="456" ht="9.0" customHeight="1">
      <c r="A456" s="673">
        <v>40597.0</v>
      </c>
      <c r="B456" s="674" t="s">
        <v>30338</v>
      </c>
      <c r="C456" s="675" t="s">
        <v>30339</v>
      </c>
      <c r="D456" s="680">
        <v>11009.81</v>
      </c>
      <c r="E456" s="677"/>
      <c r="F456" s="668"/>
      <c r="G456" s="668"/>
      <c r="H456" s="668"/>
      <c r="I456" s="668"/>
      <c r="J456" s="668"/>
      <c r="K456" s="668"/>
      <c r="L456" s="668"/>
      <c r="M456" s="668"/>
      <c r="N456" s="668"/>
      <c r="O456" s="668"/>
      <c r="P456" s="668"/>
      <c r="Q456" s="668"/>
      <c r="R456" s="668"/>
      <c r="S456" s="668"/>
      <c r="T456" s="668"/>
      <c r="U456" s="668"/>
      <c r="V456" s="668"/>
      <c r="W456" s="668"/>
      <c r="X456" s="668"/>
      <c r="Y456" s="668"/>
      <c r="Z456" s="668"/>
    </row>
    <row r="457" ht="9.0" customHeight="1">
      <c r="A457" s="673">
        <v>40573.0</v>
      </c>
      <c r="B457" s="674" t="s">
        <v>30340</v>
      </c>
      <c r="C457" s="675" t="s">
        <v>30341</v>
      </c>
      <c r="D457" s="680">
        <v>2420.14</v>
      </c>
      <c r="E457" s="677"/>
      <c r="F457" s="668"/>
      <c r="G457" s="668"/>
      <c r="H457" s="668"/>
      <c r="I457" s="668"/>
      <c r="J457" s="668"/>
      <c r="K457" s="668"/>
      <c r="L457" s="668"/>
      <c r="M457" s="668"/>
      <c r="N457" s="668"/>
      <c r="O457" s="668"/>
      <c r="P457" s="668"/>
      <c r="Q457" s="668"/>
      <c r="R457" s="668"/>
      <c r="S457" s="668"/>
      <c r="T457" s="668"/>
      <c r="U457" s="668"/>
      <c r="V457" s="668"/>
      <c r="W457" s="668"/>
      <c r="X457" s="668"/>
      <c r="Y457" s="668"/>
      <c r="Z457" s="668"/>
    </row>
    <row r="458" ht="9.0" customHeight="1">
      <c r="A458" s="673">
        <v>40579.0</v>
      </c>
      <c r="B458" s="674" t="s">
        <v>30342</v>
      </c>
      <c r="C458" s="675" t="s">
        <v>30343</v>
      </c>
      <c r="D458" s="680">
        <v>2550.8</v>
      </c>
      <c r="E458" s="677"/>
      <c r="F458" s="668"/>
      <c r="G458" s="668"/>
      <c r="H458" s="668"/>
      <c r="I458" s="668"/>
      <c r="J458" s="668"/>
      <c r="K458" s="668"/>
      <c r="L458" s="668"/>
      <c r="M458" s="668"/>
      <c r="N458" s="668"/>
      <c r="O458" s="668"/>
      <c r="P458" s="668"/>
      <c r="Q458" s="668"/>
      <c r="R458" s="668"/>
      <c r="S458" s="668"/>
      <c r="T458" s="668"/>
      <c r="U458" s="668"/>
      <c r="V458" s="668"/>
      <c r="W458" s="668"/>
      <c r="X458" s="668"/>
      <c r="Y458" s="668"/>
      <c r="Z458" s="668"/>
    </row>
    <row r="459" ht="9.0" customHeight="1">
      <c r="A459" s="673">
        <v>41113.0</v>
      </c>
      <c r="B459" s="674" t="s">
        <v>30344</v>
      </c>
      <c r="C459" s="675" t="s">
        <v>30345</v>
      </c>
      <c r="D459" s="680">
        <v>4150.02</v>
      </c>
      <c r="E459" s="677"/>
      <c r="F459" s="668"/>
      <c r="G459" s="668"/>
      <c r="H459" s="668"/>
      <c r="I459" s="668"/>
      <c r="J459" s="668"/>
      <c r="K459" s="668"/>
      <c r="L459" s="668"/>
      <c r="M459" s="668"/>
      <c r="N459" s="668"/>
      <c r="O459" s="668"/>
      <c r="P459" s="668"/>
      <c r="Q459" s="668"/>
      <c r="R459" s="668"/>
      <c r="S459" s="668"/>
      <c r="T459" s="668"/>
      <c r="U459" s="668"/>
      <c r="V459" s="668"/>
      <c r="W459" s="668"/>
      <c r="X459" s="668"/>
      <c r="Y459" s="668"/>
      <c r="Z459" s="668"/>
    </row>
    <row r="460" ht="9.0" customHeight="1">
      <c r="A460" s="673">
        <v>40574.0</v>
      </c>
      <c r="B460" s="674" t="s">
        <v>30346</v>
      </c>
      <c r="C460" s="675" t="s">
        <v>30347</v>
      </c>
      <c r="D460" s="680">
        <v>3436.49</v>
      </c>
      <c r="E460" s="677"/>
      <c r="F460" s="668"/>
      <c r="G460" s="668"/>
      <c r="H460" s="668"/>
      <c r="I460" s="668"/>
      <c r="J460" s="668"/>
      <c r="K460" s="668"/>
      <c r="L460" s="668"/>
      <c r="M460" s="668"/>
      <c r="N460" s="668"/>
      <c r="O460" s="668"/>
      <c r="P460" s="668"/>
      <c r="Q460" s="668"/>
      <c r="R460" s="668"/>
      <c r="S460" s="668"/>
      <c r="T460" s="668"/>
      <c r="U460" s="668"/>
      <c r="V460" s="668"/>
      <c r="W460" s="668"/>
      <c r="X460" s="668"/>
      <c r="Y460" s="668"/>
      <c r="Z460" s="668"/>
    </row>
    <row r="461" ht="9.0" customHeight="1">
      <c r="A461" s="673">
        <v>40580.0</v>
      </c>
      <c r="B461" s="674" t="s">
        <v>30348</v>
      </c>
      <c r="C461" s="675" t="s">
        <v>30349</v>
      </c>
      <c r="D461" s="680">
        <v>3845.13</v>
      </c>
      <c r="E461" s="677"/>
      <c r="F461" s="668"/>
      <c r="G461" s="668"/>
      <c r="H461" s="668"/>
      <c r="I461" s="668"/>
      <c r="J461" s="668"/>
      <c r="K461" s="668"/>
      <c r="L461" s="668"/>
      <c r="M461" s="668"/>
      <c r="N461" s="668"/>
      <c r="O461" s="668"/>
      <c r="P461" s="668"/>
      <c r="Q461" s="668"/>
      <c r="R461" s="668"/>
      <c r="S461" s="668"/>
      <c r="T461" s="668"/>
      <c r="U461" s="668"/>
      <c r="V461" s="668"/>
      <c r="W461" s="668"/>
      <c r="X461" s="668"/>
      <c r="Y461" s="668"/>
      <c r="Z461" s="668"/>
    </row>
    <row r="462" ht="9.0" customHeight="1">
      <c r="A462" s="673">
        <v>40575.0</v>
      </c>
      <c r="B462" s="674" t="s">
        <v>30350</v>
      </c>
      <c r="C462" s="675" t="s">
        <v>30351</v>
      </c>
      <c r="D462" s="680">
        <v>4953.62</v>
      </c>
      <c r="E462" s="677"/>
      <c r="F462" s="668"/>
      <c r="G462" s="668"/>
      <c r="H462" s="668"/>
      <c r="I462" s="668"/>
      <c r="J462" s="668"/>
      <c r="K462" s="668"/>
      <c r="L462" s="668"/>
      <c r="M462" s="668"/>
      <c r="N462" s="668"/>
      <c r="O462" s="668"/>
      <c r="P462" s="668"/>
      <c r="Q462" s="668"/>
      <c r="R462" s="668"/>
      <c r="S462" s="668"/>
      <c r="T462" s="668"/>
      <c r="U462" s="668"/>
      <c r="V462" s="668"/>
      <c r="W462" s="668"/>
      <c r="X462" s="668"/>
      <c r="Y462" s="668"/>
      <c r="Z462" s="668"/>
    </row>
    <row r="463" ht="9.0" customHeight="1">
      <c r="A463" s="673">
        <v>40581.0</v>
      </c>
      <c r="B463" s="674" t="s">
        <v>30352</v>
      </c>
      <c r="C463" s="675" t="s">
        <v>30353</v>
      </c>
      <c r="D463" s="680">
        <v>6187.21</v>
      </c>
      <c r="E463" s="677"/>
      <c r="F463" s="668"/>
      <c r="G463" s="668"/>
      <c r="H463" s="668"/>
      <c r="I463" s="668"/>
      <c r="J463" s="668"/>
      <c r="K463" s="668"/>
      <c r="L463" s="668"/>
      <c r="M463" s="668"/>
      <c r="N463" s="668"/>
      <c r="O463" s="668"/>
      <c r="P463" s="668"/>
      <c r="Q463" s="668"/>
      <c r="R463" s="668"/>
      <c r="S463" s="668"/>
      <c r="T463" s="668"/>
      <c r="U463" s="668"/>
      <c r="V463" s="668"/>
      <c r="W463" s="668"/>
      <c r="X463" s="668"/>
      <c r="Y463" s="668"/>
      <c r="Z463" s="668"/>
    </row>
    <row r="464" ht="9.0" customHeight="1">
      <c r="A464" s="673">
        <v>40576.0</v>
      </c>
      <c r="B464" s="674" t="s">
        <v>30354</v>
      </c>
      <c r="C464" s="675" t="s">
        <v>30355</v>
      </c>
      <c r="D464" s="680">
        <v>4858.73</v>
      </c>
      <c r="E464" s="677"/>
      <c r="F464" s="668"/>
      <c r="G464" s="668"/>
      <c r="H464" s="668"/>
      <c r="I464" s="668"/>
      <c r="J464" s="668"/>
      <c r="K464" s="668"/>
      <c r="L464" s="668"/>
      <c r="M464" s="668"/>
      <c r="N464" s="668"/>
      <c r="O464" s="668"/>
      <c r="P464" s="668"/>
      <c r="Q464" s="668"/>
      <c r="R464" s="668"/>
      <c r="S464" s="668"/>
      <c r="T464" s="668"/>
      <c r="U464" s="668"/>
      <c r="V464" s="668"/>
      <c r="W464" s="668"/>
      <c r="X464" s="668"/>
      <c r="Y464" s="668"/>
      <c r="Z464" s="668"/>
    </row>
    <row r="465" ht="9.0" customHeight="1">
      <c r="A465" s="673">
        <v>40582.0</v>
      </c>
      <c r="B465" s="674" t="s">
        <v>30356</v>
      </c>
      <c r="C465" s="675" t="s">
        <v>30357</v>
      </c>
      <c r="D465" s="680">
        <v>5320.43</v>
      </c>
      <c r="E465" s="677"/>
      <c r="F465" s="668"/>
      <c r="G465" s="668"/>
      <c r="H465" s="668"/>
      <c r="I465" s="668"/>
      <c r="J465" s="668"/>
      <c r="K465" s="668"/>
      <c r="L465" s="668"/>
      <c r="M465" s="668"/>
      <c r="N465" s="668"/>
      <c r="O465" s="668"/>
      <c r="P465" s="668"/>
      <c r="Q465" s="668"/>
      <c r="R465" s="668"/>
      <c r="S465" s="668"/>
      <c r="T465" s="668"/>
      <c r="U465" s="668"/>
      <c r="V465" s="668"/>
      <c r="W465" s="668"/>
      <c r="X465" s="668"/>
      <c r="Y465" s="668"/>
      <c r="Z465" s="668"/>
    </row>
    <row r="466" ht="9.0" customHeight="1">
      <c r="A466" s="673">
        <v>40577.0</v>
      </c>
      <c r="B466" s="674" t="s">
        <v>30358</v>
      </c>
      <c r="C466" s="675" t="s">
        <v>30359</v>
      </c>
      <c r="D466" s="680">
        <v>6105.19</v>
      </c>
      <c r="E466" s="677"/>
      <c r="F466" s="668"/>
      <c r="G466" s="668"/>
      <c r="H466" s="668"/>
      <c r="I466" s="668"/>
      <c r="J466" s="668"/>
      <c r="K466" s="668"/>
      <c r="L466" s="668"/>
      <c r="M466" s="668"/>
      <c r="N466" s="668"/>
      <c r="O466" s="668"/>
      <c r="P466" s="668"/>
      <c r="Q466" s="668"/>
      <c r="R466" s="668"/>
      <c r="S466" s="668"/>
      <c r="T466" s="668"/>
      <c r="U466" s="668"/>
      <c r="V466" s="668"/>
      <c r="W466" s="668"/>
      <c r="X466" s="668"/>
      <c r="Y466" s="668"/>
      <c r="Z466" s="668"/>
    </row>
    <row r="467" ht="9.0" customHeight="1">
      <c r="A467" s="673">
        <v>40583.0</v>
      </c>
      <c r="B467" s="674" t="s">
        <v>30360</v>
      </c>
      <c r="C467" s="675" t="s">
        <v>30361</v>
      </c>
      <c r="D467" s="680">
        <v>7239.42</v>
      </c>
      <c r="E467" s="677"/>
      <c r="F467" s="668"/>
      <c r="G467" s="668"/>
      <c r="H467" s="668"/>
      <c r="I467" s="668"/>
      <c r="J467" s="668"/>
      <c r="K467" s="668"/>
      <c r="L467" s="668"/>
      <c r="M467" s="668"/>
      <c r="N467" s="668"/>
      <c r="O467" s="668"/>
      <c r="P467" s="668"/>
      <c r="Q467" s="668"/>
      <c r="R467" s="668"/>
      <c r="S467" s="668"/>
      <c r="T467" s="668"/>
      <c r="U467" s="668"/>
      <c r="V467" s="668"/>
      <c r="W467" s="668"/>
      <c r="X467" s="668"/>
      <c r="Y467" s="668"/>
      <c r="Z467" s="668"/>
    </row>
    <row r="468" ht="9.0" customHeight="1">
      <c r="A468" s="673">
        <v>40578.0</v>
      </c>
      <c r="B468" s="674" t="s">
        <v>30362</v>
      </c>
      <c r="C468" s="675" t="s">
        <v>30363</v>
      </c>
      <c r="D468" s="680">
        <v>6651.18</v>
      </c>
      <c r="E468" s="677"/>
      <c r="F468" s="668"/>
      <c r="G468" s="668"/>
      <c r="H468" s="668"/>
      <c r="I468" s="668"/>
      <c r="J468" s="668"/>
      <c r="K468" s="668"/>
      <c r="L468" s="668"/>
      <c r="M468" s="668"/>
      <c r="N468" s="668"/>
      <c r="O468" s="668"/>
      <c r="P468" s="668"/>
      <c r="Q468" s="668"/>
      <c r="R468" s="668"/>
      <c r="S468" s="668"/>
      <c r="T468" s="668"/>
      <c r="U468" s="668"/>
      <c r="V468" s="668"/>
      <c r="W468" s="668"/>
      <c r="X468" s="668"/>
      <c r="Y468" s="668"/>
      <c r="Z468" s="668"/>
    </row>
    <row r="469" ht="9.0" customHeight="1">
      <c r="A469" s="673">
        <v>40584.0</v>
      </c>
      <c r="B469" s="674" t="s">
        <v>30364</v>
      </c>
      <c r="C469" s="675" t="s">
        <v>30365</v>
      </c>
      <c r="D469" s="680">
        <v>7567.76</v>
      </c>
      <c r="E469" s="677"/>
      <c r="F469" s="668"/>
      <c r="G469" s="668"/>
      <c r="H469" s="668"/>
      <c r="I469" s="668"/>
      <c r="J469" s="668"/>
      <c r="K469" s="668"/>
      <c r="L469" s="668"/>
      <c r="M469" s="668"/>
      <c r="N469" s="668"/>
      <c r="O469" s="668"/>
      <c r="P469" s="668"/>
      <c r="Q469" s="668"/>
      <c r="R469" s="668"/>
      <c r="S469" s="668"/>
      <c r="T469" s="668"/>
      <c r="U469" s="668"/>
      <c r="V469" s="668"/>
      <c r="W469" s="668"/>
      <c r="X469" s="668"/>
      <c r="Y469" s="668"/>
      <c r="Z469" s="668"/>
    </row>
    <row r="470" ht="9.0" customHeight="1">
      <c r="A470" s="673">
        <v>40601.0</v>
      </c>
      <c r="B470" s="674" t="s">
        <v>30366</v>
      </c>
      <c r="C470" s="675" t="s">
        <v>30367</v>
      </c>
      <c r="D470" s="680">
        <v>5577.61</v>
      </c>
      <c r="E470" s="677"/>
      <c r="F470" s="668"/>
      <c r="G470" s="668"/>
      <c r="H470" s="668"/>
      <c r="I470" s="668"/>
      <c r="J470" s="668"/>
      <c r="K470" s="668"/>
      <c r="L470" s="668"/>
      <c r="M470" s="668"/>
      <c r="N470" s="668"/>
      <c r="O470" s="668"/>
      <c r="P470" s="668"/>
      <c r="Q470" s="668"/>
      <c r="R470" s="668"/>
      <c r="S470" s="668"/>
      <c r="T470" s="668"/>
      <c r="U470" s="668"/>
      <c r="V470" s="668"/>
      <c r="W470" s="668"/>
      <c r="X470" s="668"/>
      <c r="Y470" s="668"/>
      <c r="Z470" s="668"/>
    </row>
    <row r="471" ht="9.0" customHeight="1">
      <c r="A471" s="673">
        <v>40607.0</v>
      </c>
      <c r="B471" s="674" t="s">
        <v>30368</v>
      </c>
      <c r="C471" s="675" t="s">
        <v>30369</v>
      </c>
      <c r="D471" s="680">
        <v>5899.92</v>
      </c>
      <c r="E471" s="677"/>
      <c r="F471" s="668"/>
      <c r="G471" s="668"/>
      <c r="H471" s="668"/>
      <c r="I471" s="668"/>
      <c r="J471" s="668"/>
      <c r="K471" s="668"/>
      <c r="L471" s="668"/>
      <c r="M471" s="668"/>
      <c r="N471" s="668"/>
      <c r="O471" s="668"/>
      <c r="P471" s="668"/>
      <c r="Q471" s="668"/>
      <c r="R471" s="668"/>
      <c r="S471" s="668"/>
      <c r="T471" s="668"/>
      <c r="U471" s="668"/>
      <c r="V471" s="668"/>
      <c r="W471" s="668"/>
      <c r="X471" s="668"/>
      <c r="Y471" s="668"/>
      <c r="Z471" s="668"/>
    </row>
    <row r="472" ht="9.0" customHeight="1">
      <c r="A472" s="673">
        <v>40602.0</v>
      </c>
      <c r="B472" s="674" t="s">
        <v>30370</v>
      </c>
      <c r="C472" s="675" t="s">
        <v>30371</v>
      </c>
      <c r="D472" s="680">
        <v>8162.45</v>
      </c>
      <c r="E472" s="677"/>
      <c r="F472" s="668"/>
      <c r="G472" s="668"/>
      <c r="H472" s="668"/>
      <c r="I472" s="668"/>
      <c r="J472" s="668"/>
      <c r="K472" s="668"/>
      <c r="L472" s="668"/>
      <c r="M472" s="668"/>
      <c r="N472" s="668"/>
      <c r="O472" s="668"/>
      <c r="P472" s="668"/>
      <c r="Q472" s="668"/>
      <c r="R472" s="668"/>
      <c r="S472" s="668"/>
      <c r="T472" s="668"/>
      <c r="U472" s="668"/>
      <c r="V472" s="668"/>
      <c r="W472" s="668"/>
      <c r="X472" s="668"/>
      <c r="Y472" s="668"/>
      <c r="Z472" s="668"/>
    </row>
    <row r="473" ht="9.0" customHeight="1">
      <c r="A473" s="673">
        <v>40608.0</v>
      </c>
      <c r="B473" s="674" t="s">
        <v>30372</v>
      </c>
      <c r="C473" s="675" t="s">
        <v>30373</v>
      </c>
      <c r="D473" s="680">
        <v>8686.44</v>
      </c>
      <c r="E473" s="677"/>
      <c r="F473" s="668"/>
      <c r="G473" s="668"/>
      <c r="H473" s="668"/>
      <c r="I473" s="668"/>
      <c r="J473" s="668"/>
      <c r="K473" s="668"/>
      <c r="L473" s="668"/>
      <c r="M473" s="668"/>
      <c r="N473" s="668"/>
      <c r="O473" s="668"/>
      <c r="P473" s="668"/>
      <c r="Q473" s="668"/>
      <c r="R473" s="668"/>
      <c r="S473" s="668"/>
      <c r="T473" s="668"/>
      <c r="U473" s="668"/>
      <c r="V473" s="668"/>
      <c r="W473" s="668"/>
      <c r="X473" s="668"/>
      <c r="Y473" s="668"/>
      <c r="Z473" s="668"/>
    </row>
    <row r="474" ht="9.0" customHeight="1">
      <c r="A474" s="673">
        <v>40603.0</v>
      </c>
      <c r="B474" s="674" t="s">
        <v>30374</v>
      </c>
      <c r="C474" s="675" t="s">
        <v>30375</v>
      </c>
      <c r="D474" s="680">
        <v>11825.44</v>
      </c>
      <c r="E474" s="677"/>
      <c r="F474" s="668"/>
      <c r="G474" s="668"/>
      <c r="H474" s="668"/>
      <c r="I474" s="668"/>
      <c r="J474" s="668"/>
      <c r="K474" s="668"/>
      <c r="L474" s="668"/>
      <c r="M474" s="668"/>
      <c r="N474" s="668"/>
      <c r="O474" s="668"/>
      <c r="P474" s="668"/>
      <c r="Q474" s="668"/>
      <c r="R474" s="668"/>
      <c r="S474" s="668"/>
      <c r="T474" s="668"/>
      <c r="U474" s="668"/>
      <c r="V474" s="668"/>
      <c r="W474" s="668"/>
      <c r="X474" s="668"/>
      <c r="Y474" s="668"/>
      <c r="Z474" s="668"/>
    </row>
    <row r="475" ht="9.0" customHeight="1">
      <c r="A475" s="673">
        <v>40609.0</v>
      </c>
      <c r="B475" s="674" t="s">
        <v>30376</v>
      </c>
      <c r="C475" s="675" t="s">
        <v>30377</v>
      </c>
      <c r="D475" s="680">
        <v>13324.09</v>
      </c>
      <c r="E475" s="677"/>
      <c r="F475" s="668"/>
      <c r="G475" s="668"/>
      <c r="H475" s="668"/>
      <c r="I475" s="668"/>
      <c r="J475" s="668"/>
      <c r="K475" s="668"/>
      <c r="L475" s="668"/>
      <c r="M475" s="668"/>
      <c r="N475" s="668"/>
      <c r="O475" s="668"/>
      <c r="P475" s="668"/>
      <c r="Q475" s="668"/>
      <c r="R475" s="668"/>
      <c r="S475" s="668"/>
      <c r="T475" s="668"/>
      <c r="U475" s="668"/>
      <c r="V475" s="668"/>
      <c r="W475" s="668"/>
      <c r="X475" s="668"/>
      <c r="Y475" s="668"/>
      <c r="Z475" s="668"/>
    </row>
    <row r="476" ht="9.0" customHeight="1">
      <c r="A476" s="673">
        <v>40604.0</v>
      </c>
      <c r="B476" s="674" t="s">
        <v>30378</v>
      </c>
      <c r="C476" s="675" t="s">
        <v>30379</v>
      </c>
      <c r="D476" s="680">
        <v>10700.5</v>
      </c>
      <c r="E476" s="677"/>
      <c r="F476" s="668"/>
      <c r="G476" s="668"/>
      <c r="H476" s="668"/>
      <c r="I476" s="668"/>
      <c r="J476" s="668"/>
      <c r="K476" s="668"/>
      <c r="L476" s="668"/>
      <c r="M476" s="668"/>
      <c r="N476" s="668"/>
      <c r="O476" s="668"/>
      <c r="P476" s="668"/>
      <c r="Q476" s="668"/>
      <c r="R476" s="668"/>
      <c r="S476" s="668"/>
      <c r="T476" s="668"/>
      <c r="U476" s="668"/>
      <c r="V476" s="668"/>
      <c r="W476" s="668"/>
      <c r="X476" s="668"/>
      <c r="Y476" s="668"/>
      <c r="Z476" s="668"/>
    </row>
    <row r="477" ht="9.0" customHeight="1">
      <c r="A477" s="673">
        <v>40610.0</v>
      </c>
      <c r="B477" s="674" t="s">
        <v>30380</v>
      </c>
      <c r="C477" s="675" t="s">
        <v>30381</v>
      </c>
      <c r="D477" s="680">
        <v>11925.54</v>
      </c>
      <c r="E477" s="677"/>
      <c r="F477" s="668"/>
      <c r="G477" s="668"/>
      <c r="H477" s="668"/>
      <c r="I477" s="668"/>
      <c r="J477" s="668"/>
      <c r="K477" s="668"/>
      <c r="L477" s="668"/>
      <c r="M477" s="668"/>
      <c r="N477" s="668"/>
      <c r="O477" s="668"/>
      <c r="P477" s="668"/>
      <c r="Q477" s="668"/>
      <c r="R477" s="668"/>
      <c r="S477" s="668"/>
      <c r="T477" s="668"/>
      <c r="U477" s="668"/>
      <c r="V477" s="668"/>
      <c r="W477" s="668"/>
      <c r="X477" s="668"/>
      <c r="Y477" s="668"/>
      <c r="Z477" s="668"/>
    </row>
    <row r="478" ht="9.0" customHeight="1">
      <c r="A478" s="673">
        <v>40605.0</v>
      </c>
      <c r="B478" s="674" t="s">
        <v>30382</v>
      </c>
      <c r="C478" s="675" t="s">
        <v>30383</v>
      </c>
      <c r="D478" s="680">
        <v>13238.37</v>
      </c>
      <c r="E478" s="677"/>
      <c r="F478" s="668"/>
      <c r="G478" s="668"/>
      <c r="H478" s="668"/>
      <c r="I478" s="668"/>
      <c r="J478" s="668"/>
      <c r="K478" s="668"/>
      <c r="L478" s="668"/>
      <c r="M478" s="668"/>
      <c r="N478" s="668"/>
      <c r="O478" s="668"/>
      <c r="P478" s="668"/>
      <c r="Q478" s="668"/>
      <c r="R478" s="668"/>
      <c r="S478" s="668"/>
      <c r="T478" s="668"/>
      <c r="U478" s="668"/>
      <c r="V478" s="668"/>
      <c r="W478" s="668"/>
      <c r="X478" s="668"/>
      <c r="Y478" s="668"/>
      <c r="Z478" s="668"/>
    </row>
    <row r="479" ht="9.0" customHeight="1">
      <c r="A479" s="673">
        <v>40611.0</v>
      </c>
      <c r="B479" s="674" t="s">
        <v>30384</v>
      </c>
      <c r="C479" s="675" t="s">
        <v>30385</v>
      </c>
      <c r="D479" s="680">
        <v>14913.69</v>
      </c>
      <c r="E479" s="677"/>
      <c r="F479" s="668"/>
      <c r="G479" s="668"/>
      <c r="H479" s="668"/>
      <c r="I479" s="668"/>
      <c r="J479" s="668"/>
      <c r="K479" s="668"/>
      <c r="L479" s="668"/>
      <c r="M479" s="668"/>
      <c r="N479" s="668"/>
      <c r="O479" s="668"/>
      <c r="P479" s="668"/>
      <c r="Q479" s="668"/>
      <c r="R479" s="668"/>
      <c r="S479" s="668"/>
      <c r="T479" s="668"/>
      <c r="U479" s="668"/>
      <c r="V479" s="668"/>
      <c r="W479" s="668"/>
      <c r="X479" s="668"/>
      <c r="Y479" s="668"/>
      <c r="Z479" s="668"/>
    </row>
    <row r="480" ht="9.0" customHeight="1">
      <c r="A480" s="673">
        <v>40606.0</v>
      </c>
      <c r="B480" s="674" t="s">
        <v>30386</v>
      </c>
      <c r="C480" s="675" t="s">
        <v>30387</v>
      </c>
      <c r="D480" s="680">
        <v>14244.47</v>
      </c>
      <c r="E480" s="677"/>
      <c r="F480" s="668"/>
      <c r="G480" s="668"/>
      <c r="H480" s="668"/>
      <c r="I480" s="668"/>
      <c r="J480" s="668"/>
      <c r="K480" s="668"/>
      <c r="L480" s="668"/>
      <c r="M480" s="668"/>
      <c r="N480" s="668"/>
      <c r="O480" s="668"/>
      <c r="P480" s="668"/>
      <c r="Q480" s="668"/>
      <c r="R480" s="668"/>
      <c r="S480" s="668"/>
      <c r="T480" s="668"/>
      <c r="U480" s="668"/>
      <c r="V480" s="668"/>
      <c r="W480" s="668"/>
      <c r="X480" s="668"/>
      <c r="Y480" s="668"/>
      <c r="Z480" s="668"/>
    </row>
    <row r="481" ht="9.0" customHeight="1">
      <c r="A481" s="673">
        <v>40612.0</v>
      </c>
      <c r="B481" s="674" t="s">
        <v>30388</v>
      </c>
      <c r="C481" s="675" t="s">
        <v>30389</v>
      </c>
      <c r="D481" s="680">
        <v>15870.19</v>
      </c>
      <c r="E481" s="677"/>
      <c r="F481" s="668"/>
      <c r="G481" s="668"/>
      <c r="H481" s="668"/>
      <c r="I481" s="668"/>
      <c r="J481" s="668"/>
      <c r="K481" s="668"/>
      <c r="L481" s="668"/>
      <c r="M481" s="668"/>
      <c r="N481" s="668"/>
      <c r="O481" s="668"/>
      <c r="P481" s="668"/>
      <c r="Q481" s="668"/>
      <c r="R481" s="668"/>
      <c r="S481" s="668"/>
      <c r="T481" s="668"/>
      <c r="U481" s="668"/>
      <c r="V481" s="668"/>
      <c r="W481" s="668"/>
      <c r="X481" s="668"/>
      <c r="Y481" s="668"/>
      <c r="Z481" s="668"/>
    </row>
    <row r="482" ht="9.0" customHeight="1">
      <c r="A482" s="673">
        <v>40305.0</v>
      </c>
      <c r="B482" s="674" t="s">
        <v>30390</v>
      </c>
      <c r="C482" s="675" t="s">
        <v>30391</v>
      </c>
      <c r="D482" s="676">
        <v>12.88</v>
      </c>
      <c r="E482" s="677"/>
      <c r="F482" s="668"/>
      <c r="G482" s="668"/>
      <c r="H482" s="668"/>
      <c r="I482" s="668"/>
      <c r="J482" s="668"/>
      <c r="K482" s="668"/>
      <c r="L482" s="668"/>
      <c r="M482" s="668"/>
      <c r="N482" s="668"/>
      <c r="O482" s="668"/>
      <c r="P482" s="668"/>
      <c r="Q482" s="668"/>
      <c r="R482" s="668"/>
      <c r="S482" s="668"/>
      <c r="T482" s="668"/>
      <c r="U482" s="668"/>
      <c r="V482" s="668"/>
      <c r="W482" s="668"/>
      <c r="X482" s="668"/>
      <c r="Y482" s="668"/>
      <c r="Z482" s="668"/>
    </row>
    <row r="483" ht="9.0" customHeight="1">
      <c r="A483" s="673">
        <v>40306.0</v>
      </c>
      <c r="B483" s="674" t="s">
        <v>30392</v>
      </c>
      <c r="C483" s="675" t="s">
        <v>30393</v>
      </c>
      <c r="D483" s="676">
        <v>25.78</v>
      </c>
      <c r="E483" s="677"/>
      <c r="F483" s="668"/>
      <c r="G483" s="668"/>
      <c r="H483" s="668"/>
      <c r="I483" s="668"/>
      <c r="J483" s="668"/>
      <c r="K483" s="668"/>
      <c r="L483" s="668"/>
      <c r="M483" s="668"/>
      <c r="N483" s="668"/>
      <c r="O483" s="668"/>
      <c r="P483" s="668"/>
      <c r="Q483" s="668"/>
      <c r="R483" s="668"/>
      <c r="S483" s="668"/>
      <c r="T483" s="668"/>
      <c r="U483" s="668"/>
      <c r="V483" s="668"/>
      <c r="W483" s="668"/>
      <c r="X483" s="668"/>
      <c r="Y483" s="668"/>
      <c r="Z483" s="668"/>
    </row>
    <row r="484" ht="9.0" customHeight="1">
      <c r="A484" s="673">
        <v>40307.0</v>
      </c>
      <c r="B484" s="674" t="s">
        <v>30394</v>
      </c>
      <c r="C484" s="675" t="s">
        <v>30395</v>
      </c>
      <c r="D484" s="676">
        <v>125.62</v>
      </c>
      <c r="E484" s="677"/>
      <c r="F484" s="668"/>
      <c r="G484" s="668"/>
      <c r="H484" s="668"/>
      <c r="I484" s="668"/>
      <c r="J484" s="668"/>
      <c r="K484" s="668"/>
      <c r="L484" s="668"/>
      <c r="M484" s="668"/>
      <c r="N484" s="668"/>
      <c r="O484" s="668"/>
      <c r="P484" s="668"/>
      <c r="Q484" s="668"/>
      <c r="R484" s="668"/>
      <c r="S484" s="668"/>
      <c r="T484" s="668"/>
      <c r="U484" s="668"/>
      <c r="V484" s="668"/>
      <c r="W484" s="668"/>
      <c r="X484" s="668"/>
      <c r="Y484" s="668"/>
      <c r="Z484" s="668"/>
    </row>
    <row r="485" ht="9.0" customHeight="1">
      <c r="A485" s="673">
        <v>41049.0</v>
      </c>
      <c r="B485" s="674" t="s">
        <v>30396</v>
      </c>
      <c r="C485" s="675" t="s">
        <v>30397</v>
      </c>
      <c r="D485" s="676">
        <v>18.43</v>
      </c>
      <c r="E485" s="677"/>
      <c r="F485" s="668"/>
      <c r="G485" s="668"/>
      <c r="H485" s="668"/>
      <c r="I485" s="668"/>
      <c r="J485" s="668"/>
      <c r="K485" s="668"/>
      <c r="L485" s="668"/>
      <c r="M485" s="668"/>
      <c r="N485" s="668"/>
      <c r="O485" s="668"/>
      <c r="P485" s="668"/>
      <c r="Q485" s="668"/>
      <c r="R485" s="668"/>
      <c r="S485" s="668"/>
      <c r="T485" s="668"/>
      <c r="U485" s="668"/>
      <c r="V485" s="668"/>
      <c r="W485" s="668"/>
      <c r="X485" s="668"/>
      <c r="Y485" s="668"/>
      <c r="Z485" s="668"/>
    </row>
    <row r="486" ht="9.0" customHeight="1">
      <c r="A486" s="673">
        <v>40373.0</v>
      </c>
      <c r="B486" s="674" t="s">
        <v>30398</v>
      </c>
      <c r="C486" s="675" t="s">
        <v>30399</v>
      </c>
      <c r="D486" s="676">
        <v>238.92</v>
      </c>
      <c r="E486" s="677"/>
      <c r="F486" s="668"/>
      <c r="G486" s="668"/>
      <c r="H486" s="668"/>
      <c r="I486" s="668"/>
      <c r="J486" s="668"/>
      <c r="K486" s="668"/>
      <c r="L486" s="668"/>
      <c r="M486" s="668"/>
      <c r="N486" s="668"/>
      <c r="O486" s="668"/>
      <c r="P486" s="668"/>
      <c r="Q486" s="668"/>
      <c r="R486" s="668"/>
      <c r="S486" s="668"/>
      <c r="T486" s="668"/>
      <c r="U486" s="668"/>
      <c r="V486" s="668"/>
      <c r="W486" s="668"/>
      <c r="X486" s="668"/>
      <c r="Y486" s="668"/>
      <c r="Z486" s="668"/>
    </row>
    <row r="487" ht="9.0" customHeight="1">
      <c r="A487" s="673">
        <v>40375.0</v>
      </c>
      <c r="B487" s="674" t="s">
        <v>30400</v>
      </c>
      <c r="C487" s="675" t="s">
        <v>30401</v>
      </c>
      <c r="D487" s="676">
        <v>155.81</v>
      </c>
      <c r="E487" s="677"/>
      <c r="F487" s="668"/>
      <c r="G487" s="668"/>
      <c r="H487" s="668"/>
      <c r="I487" s="668"/>
      <c r="J487" s="668"/>
      <c r="K487" s="668"/>
      <c r="L487" s="668"/>
      <c r="M487" s="668"/>
      <c r="N487" s="668"/>
      <c r="O487" s="668"/>
      <c r="P487" s="668"/>
      <c r="Q487" s="668"/>
      <c r="R487" s="668"/>
      <c r="S487" s="668"/>
      <c r="T487" s="668"/>
      <c r="U487" s="668"/>
      <c r="V487" s="668"/>
      <c r="W487" s="668"/>
      <c r="X487" s="668"/>
      <c r="Y487" s="668"/>
      <c r="Z487" s="668"/>
    </row>
    <row r="488" ht="9.0" customHeight="1">
      <c r="A488" s="673">
        <v>40678.0</v>
      </c>
      <c r="B488" s="674" t="s">
        <v>30402</v>
      </c>
      <c r="C488" s="675" t="s">
        <v>30403</v>
      </c>
      <c r="D488" s="676">
        <v>346.57</v>
      </c>
      <c r="E488" s="677"/>
      <c r="F488" s="668"/>
      <c r="G488" s="668"/>
      <c r="H488" s="668"/>
      <c r="I488" s="668"/>
      <c r="J488" s="668"/>
      <c r="K488" s="668"/>
      <c r="L488" s="668"/>
      <c r="M488" s="668"/>
      <c r="N488" s="668"/>
      <c r="O488" s="668"/>
      <c r="P488" s="668"/>
      <c r="Q488" s="668"/>
      <c r="R488" s="668"/>
      <c r="S488" s="668"/>
      <c r="T488" s="668"/>
      <c r="U488" s="668"/>
      <c r="V488" s="668"/>
      <c r="W488" s="668"/>
      <c r="X488" s="668"/>
      <c r="Y488" s="668"/>
      <c r="Z488" s="668"/>
    </row>
    <row r="489" ht="9.0" customHeight="1">
      <c r="A489" s="673">
        <v>40679.0</v>
      </c>
      <c r="B489" s="674" t="s">
        <v>30404</v>
      </c>
      <c r="C489" s="675" t="s">
        <v>30405</v>
      </c>
      <c r="D489" s="676">
        <v>677.99</v>
      </c>
      <c r="E489" s="677"/>
      <c r="F489" s="668"/>
      <c r="G489" s="668"/>
      <c r="H489" s="668"/>
      <c r="I489" s="668"/>
      <c r="J489" s="668"/>
      <c r="K489" s="668"/>
      <c r="L489" s="668"/>
      <c r="M489" s="668"/>
      <c r="N489" s="668"/>
      <c r="O489" s="668"/>
      <c r="P489" s="668"/>
      <c r="Q489" s="668"/>
      <c r="R489" s="668"/>
      <c r="S489" s="668"/>
      <c r="T489" s="668"/>
      <c r="U489" s="668"/>
      <c r="V489" s="668"/>
      <c r="W489" s="668"/>
      <c r="X489" s="668"/>
      <c r="Y489" s="668"/>
      <c r="Z489" s="668"/>
    </row>
    <row r="490" ht="9.0" customHeight="1">
      <c r="A490" s="673">
        <v>40684.0</v>
      </c>
      <c r="B490" s="674" t="s">
        <v>30406</v>
      </c>
      <c r="C490" s="675" t="s">
        <v>30407</v>
      </c>
      <c r="D490" s="676">
        <v>729.64</v>
      </c>
      <c r="E490" s="677"/>
      <c r="F490" s="668"/>
      <c r="G490" s="668"/>
      <c r="H490" s="668"/>
      <c r="I490" s="668"/>
      <c r="J490" s="668"/>
      <c r="K490" s="668"/>
      <c r="L490" s="668"/>
      <c r="M490" s="668"/>
      <c r="N490" s="668"/>
      <c r="O490" s="668"/>
      <c r="P490" s="668"/>
      <c r="Q490" s="668"/>
      <c r="R490" s="668"/>
      <c r="S490" s="668"/>
      <c r="T490" s="668"/>
      <c r="U490" s="668"/>
      <c r="V490" s="668"/>
      <c r="W490" s="668"/>
      <c r="X490" s="668"/>
      <c r="Y490" s="668"/>
      <c r="Z490" s="668"/>
    </row>
    <row r="491" ht="9.0" customHeight="1">
      <c r="A491" s="673">
        <v>40683.0</v>
      </c>
      <c r="B491" s="674" t="s">
        <v>30408</v>
      </c>
      <c r="C491" s="675" t="s">
        <v>30409</v>
      </c>
      <c r="D491" s="676">
        <v>361.87</v>
      </c>
      <c r="E491" s="677"/>
      <c r="F491" s="668"/>
      <c r="G491" s="668"/>
      <c r="H491" s="668"/>
      <c r="I491" s="668"/>
      <c r="J491" s="668"/>
      <c r="K491" s="668"/>
      <c r="L491" s="668"/>
      <c r="M491" s="668"/>
      <c r="N491" s="668"/>
      <c r="O491" s="668"/>
      <c r="P491" s="668"/>
      <c r="Q491" s="668"/>
      <c r="R491" s="668"/>
      <c r="S491" s="668"/>
      <c r="T491" s="668"/>
      <c r="U491" s="668"/>
      <c r="V491" s="668"/>
      <c r="W491" s="668"/>
      <c r="X491" s="668"/>
      <c r="Y491" s="668"/>
      <c r="Z491" s="668"/>
    </row>
    <row r="492" ht="9.0" customHeight="1">
      <c r="A492" s="673">
        <v>40685.0</v>
      </c>
      <c r="B492" s="674" t="s">
        <v>30410</v>
      </c>
      <c r="C492" s="675" t="s">
        <v>30411</v>
      </c>
      <c r="D492" s="676">
        <v>648.04</v>
      </c>
      <c r="E492" s="677"/>
      <c r="F492" s="668"/>
      <c r="G492" s="668"/>
      <c r="H492" s="668"/>
      <c r="I492" s="668"/>
      <c r="J492" s="668"/>
      <c r="K492" s="668"/>
      <c r="L492" s="668"/>
      <c r="M492" s="668"/>
      <c r="N492" s="668"/>
      <c r="O492" s="668"/>
      <c r="P492" s="668"/>
      <c r="Q492" s="668"/>
      <c r="R492" s="668"/>
      <c r="S492" s="668"/>
      <c r="T492" s="668"/>
      <c r="U492" s="668"/>
      <c r="V492" s="668"/>
      <c r="W492" s="668"/>
      <c r="X492" s="668"/>
      <c r="Y492" s="668"/>
      <c r="Z492" s="668"/>
    </row>
    <row r="493" ht="9.0" customHeight="1">
      <c r="A493" s="669" t="s">
        <v>30412</v>
      </c>
      <c r="G493" s="668"/>
      <c r="H493" s="668"/>
      <c r="I493" s="668"/>
      <c r="J493" s="668"/>
      <c r="K493" s="668"/>
      <c r="L493" s="668"/>
      <c r="M493" s="668"/>
      <c r="N493" s="668"/>
      <c r="O493" s="668"/>
      <c r="P493" s="668"/>
      <c r="Q493" s="668"/>
      <c r="R493" s="668"/>
      <c r="S493" s="668"/>
      <c r="T493" s="668"/>
      <c r="U493" s="668"/>
      <c r="V493" s="668"/>
      <c r="W493" s="668"/>
      <c r="X493" s="668"/>
      <c r="Y493" s="668"/>
      <c r="Z493" s="668"/>
    </row>
    <row r="494" ht="9.0" customHeight="1">
      <c r="A494" s="670" t="s">
        <v>30413</v>
      </c>
      <c r="B494" s="671" t="s">
        <v>30414</v>
      </c>
      <c r="C494" s="670" t="s">
        <v>30415</v>
      </c>
      <c r="D494" s="672" t="s">
        <v>30416</v>
      </c>
      <c r="E494" s="671" t="s">
        <v>30417</v>
      </c>
      <c r="F494" s="668"/>
      <c r="G494" s="668"/>
      <c r="H494" s="668"/>
      <c r="I494" s="668"/>
      <c r="J494" s="668"/>
      <c r="K494" s="668"/>
      <c r="L494" s="668"/>
      <c r="M494" s="668"/>
      <c r="N494" s="668"/>
      <c r="O494" s="668"/>
      <c r="P494" s="668"/>
      <c r="Q494" s="668"/>
      <c r="R494" s="668"/>
      <c r="S494" s="668"/>
      <c r="T494" s="668"/>
      <c r="U494" s="668"/>
      <c r="V494" s="668"/>
      <c r="W494" s="668"/>
      <c r="X494" s="668"/>
      <c r="Y494" s="668"/>
      <c r="Z494" s="668"/>
    </row>
    <row r="495" ht="9.0" customHeight="1">
      <c r="A495" s="673">
        <v>40686.0</v>
      </c>
      <c r="B495" s="674" t="s">
        <v>30418</v>
      </c>
      <c r="C495" s="675" t="s">
        <v>30419</v>
      </c>
      <c r="D495" s="676">
        <v>478.82</v>
      </c>
      <c r="E495" s="677"/>
      <c r="F495" s="668"/>
      <c r="G495" s="668"/>
      <c r="H495" s="668"/>
      <c r="I495" s="668"/>
      <c r="J495" s="668"/>
      <c r="K495" s="668"/>
      <c r="L495" s="668"/>
      <c r="M495" s="668"/>
      <c r="N495" s="668"/>
      <c r="O495" s="668"/>
      <c r="P495" s="668"/>
      <c r="Q495" s="668"/>
      <c r="R495" s="668"/>
      <c r="S495" s="668"/>
      <c r="T495" s="668"/>
      <c r="U495" s="668"/>
      <c r="V495" s="668"/>
      <c r="W495" s="668"/>
      <c r="X495" s="668"/>
      <c r="Y495" s="668"/>
      <c r="Z495" s="668"/>
    </row>
    <row r="496" ht="9.0" customHeight="1">
      <c r="A496" s="673">
        <v>40687.0</v>
      </c>
      <c r="B496" s="674" t="s">
        <v>30420</v>
      </c>
      <c r="C496" s="675" t="s">
        <v>30421</v>
      </c>
      <c r="D496" s="676">
        <v>450.08</v>
      </c>
      <c r="E496" s="677"/>
      <c r="F496" s="668"/>
      <c r="G496" s="668"/>
      <c r="H496" s="668"/>
      <c r="I496" s="668"/>
      <c r="J496" s="668"/>
      <c r="K496" s="668"/>
      <c r="L496" s="668"/>
      <c r="M496" s="668"/>
      <c r="N496" s="668"/>
      <c r="O496" s="668"/>
      <c r="P496" s="668"/>
      <c r="Q496" s="668"/>
      <c r="R496" s="668"/>
      <c r="S496" s="668"/>
      <c r="T496" s="668"/>
      <c r="U496" s="668"/>
      <c r="V496" s="668"/>
      <c r="W496" s="668"/>
      <c r="X496" s="668"/>
      <c r="Y496" s="668"/>
      <c r="Z496" s="668"/>
    </row>
    <row r="497" ht="9.0" customHeight="1">
      <c r="A497" s="673">
        <v>40676.0</v>
      </c>
      <c r="B497" s="674" t="s">
        <v>30422</v>
      </c>
      <c r="C497" s="675" t="s">
        <v>30423</v>
      </c>
      <c r="D497" s="676">
        <v>285.6</v>
      </c>
      <c r="E497" s="677"/>
      <c r="F497" s="668"/>
      <c r="G497" s="668"/>
      <c r="H497" s="668"/>
      <c r="I497" s="668"/>
      <c r="J497" s="668"/>
      <c r="K497" s="668"/>
      <c r="L497" s="668"/>
      <c r="M497" s="668"/>
      <c r="N497" s="668"/>
      <c r="O497" s="668"/>
      <c r="P497" s="668"/>
      <c r="Q497" s="668"/>
      <c r="R497" s="668"/>
      <c r="S497" s="668"/>
      <c r="T497" s="668"/>
      <c r="U497" s="668"/>
      <c r="V497" s="668"/>
      <c r="W497" s="668"/>
      <c r="X497" s="668"/>
      <c r="Y497" s="668"/>
      <c r="Z497" s="668"/>
    </row>
    <row r="498" ht="9.0" customHeight="1">
      <c r="A498" s="673">
        <v>40677.0</v>
      </c>
      <c r="B498" s="674" t="s">
        <v>30424</v>
      </c>
      <c r="C498" s="675" t="s">
        <v>30425</v>
      </c>
      <c r="D498" s="676">
        <v>608.3</v>
      </c>
      <c r="E498" s="677"/>
      <c r="F498" s="668"/>
      <c r="G498" s="668"/>
      <c r="H498" s="668"/>
      <c r="I498" s="668"/>
      <c r="J498" s="668"/>
      <c r="K498" s="668"/>
      <c r="L498" s="668"/>
      <c r="M498" s="668"/>
      <c r="N498" s="668"/>
      <c r="O498" s="668"/>
      <c r="P498" s="668"/>
      <c r="Q498" s="668"/>
      <c r="R498" s="668"/>
      <c r="S498" s="668"/>
      <c r="T498" s="668"/>
      <c r="U498" s="668"/>
      <c r="V498" s="668"/>
      <c r="W498" s="668"/>
      <c r="X498" s="668"/>
      <c r="Y498" s="668"/>
      <c r="Z498" s="668"/>
    </row>
    <row r="499" ht="9.0" customHeight="1">
      <c r="A499" s="673">
        <v>40681.0</v>
      </c>
      <c r="B499" s="674" t="s">
        <v>30426</v>
      </c>
      <c r="C499" s="675" t="s">
        <v>30427</v>
      </c>
      <c r="D499" s="676">
        <v>678.69</v>
      </c>
      <c r="E499" s="677"/>
      <c r="F499" s="668"/>
      <c r="G499" s="668"/>
      <c r="H499" s="668"/>
      <c r="I499" s="668"/>
      <c r="J499" s="668"/>
      <c r="K499" s="668"/>
      <c r="L499" s="668"/>
      <c r="M499" s="668"/>
      <c r="N499" s="668"/>
      <c r="O499" s="668"/>
      <c r="P499" s="668"/>
      <c r="Q499" s="668"/>
      <c r="R499" s="668"/>
      <c r="S499" s="668"/>
      <c r="T499" s="668"/>
      <c r="U499" s="668"/>
      <c r="V499" s="668"/>
      <c r="W499" s="668"/>
      <c r="X499" s="668"/>
      <c r="Y499" s="668"/>
      <c r="Z499" s="668"/>
    </row>
    <row r="500" ht="9.0" customHeight="1">
      <c r="A500" s="673">
        <v>40680.0</v>
      </c>
      <c r="B500" s="674" t="s">
        <v>30428</v>
      </c>
      <c r="C500" s="675" t="s">
        <v>30429</v>
      </c>
      <c r="D500" s="676">
        <v>344.45</v>
      </c>
      <c r="E500" s="677"/>
      <c r="F500" s="668"/>
      <c r="G500" s="668"/>
      <c r="H500" s="668"/>
      <c r="I500" s="668"/>
      <c r="J500" s="668"/>
      <c r="K500" s="668"/>
      <c r="L500" s="668"/>
      <c r="M500" s="668"/>
      <c r="N500" s="668"/>
      <c r="O500" s="668"/>
      <c r="P500" s="668"/>
      <c r="Q500" s="668"/>
      <c r="R500" s="668"/>
      <c r="S500" s="668"/>
      <c r="T500" s="668"/>
      <c r="U500" s="668"/>
      <c r="V500" s="668"/>
      <c r="W500" s="668"/>
      <c r="X500" s="668"/>
      <c r="Y500" s="668"/>
      <c r="Z500" s="668"/>
    </row>
    <row r="501" ht="9.0" customHeight="1">
      <c r="A501" s="673">
        <v>40682.0</v>
      </c>
      <c r="B501" s="674" t="s">
        <v>30430</v>
      </c>
      <c r="C501" s="675" t="s">
        <v>30431</v>
      </c>
      <c r="D501" s="676">
        <v>604.49</v>
      </c>
      <c r="E501" s="677"/>
      <c r="F501" s="668"/>
      <c r="G501" s="668"/>
      <c r="H501" s="668"/>
      <c r="I501" s="668"/>
      <c r="J501" s="668"/>
      <c r="K501" s="668"/>
      <c r="L501" s="668"/>
      <c r="M501" s="668"/>
      <c r="N501" s="668"/>
      <c r="O501" s="668"/>
      <c r="P501" s="668"/>
      <c r="Q501" s="668"/>
      <c r="R501" s="668"/>
      <c r="S501" s="668"/>
      <c r="T501" s="668"/>
      <c r="U501" s="668"/>
      <c r="V501" s="668"/>
      <c r="W501" s="668"/>
      <c r="X501" s="668"/>
      <c r="Y501" s="668"/>
      <c r="Z501" s="668"/>
    </row>
    <row r="502" ht="9.0" customHeight="1">
      <c r="A502" s="673">
        <v>41189.0</v>
      </c>
      <c r="B502" s="674" t="s">
        <v>30432</v>
      </c>
      <c r="C502" s="675" t="s">
        <v>30433</v>
      </c>
      <c r="D502" s="676">
        <v>36.42</v>
      </c>
      <c r="E502" s="674" t="s">
        <v>30434</v>
      </c>
      <c r="F502" s="668"/>
      <c r="G502" s="668"/>
      <c r="H502" s="668"/>
      <c r="I502" s="668"/>
      <c r="J502" s="668"/>
      <c r="K502" s="668"/>
      <c r="L502" s="668"/>
      <c r="M502" s="668"/>
      <c r="N502" s="668"/>
      <c r="O502" s="668"/>
      <c r="P502" s="668"/>
      <c r="Q502" s="668"/>
      <c r="R502" s="668"/>
      <c r="S502" s="668"/>
      <c r="T502" s="668"/>
      <c r="U502" s="668"/>
      <c r="V502" s="668"/>
      <c r="W502" s="668"/>
      <c r="X502" s="668"/>
      <c r="Y502" s="668"/>
      <c r="Z502" s="668"/>
    </row>
    <row r="503" ht="9.0" customHeight="1">
      <c r="A503" s="673">
        <v>40728.0</v>
      </c>
      <c r="B503" s="674" t="s">
        <v>30435</v>
      </c>
      <c r="C503" s="675" t="s">
        <v>30436</v>
      </c>
      <c r="D503" s="676">
        <v>327.47</v>
      </c>
      <c r="E503" s="674" t="s">
        <v>30437</v>
      </c>
      <c r="F503" s="668"/>
      <c r="G503" s="668"/>
      <c r="H503" s="668"/>
      <c r="I503" s="668"/>
      <c r="J503" s="668"/>
      <c r="K503" s="668"/>
      <c r="L503" s="668"/>
      <c r="M503" s="668"/>
      <c r="N503" s="668"/>
      <c r="O503" s="668"/>
      <c r="P503" s="668"/>
      <c r="Q503" s="668"/>
      <c r="R503" s="668"/>
      <c r="S503" s="668"/>
      <c r="T503" s="668"/>
      <c r="U503" s="668"/>
      <c r="V503" s="668"/>
      <c r="W503" s="668"/>
      <c r="X503" s="668"/>
      <c r="Y503" s="668"/>
      <c r="Z503" s="668"/>
    </row>
    <row r="504" ht="9.0" customHeight="1">
      <c r="A504" s="673">
        <v>40732.0</v>
      </c>
      <c r="B504" s="674" t="s">
        <v>30438</v>
      </c>
      <c r="C504" s="675" t="s">
        <v>30439</v>
      </c>
      <c r="D504" s="676">
        <v>587.3</v>
      </c>
      <c r="E504" s="674" t="s">
        <v>30440</v>
      </c>
      <c r="F504" s="668"/>
      <c r="G504" s="668"/>
      <c r="H504" s="668"/>
      <c r="I504" s="668"/>
      <c r="J504" s="668"/>
      <c r="K504" s="668"/>
      <c r="L504" s="668"/>
      <c r="M504" s="668"/>
      <c r="N504" s="668"/>
      <c r="O504" s="668"/>
      <c r="P504" s="668"/>
      <c r="Q504" s="668"/>
      <c r="R504" s="668"/>
      <c r="S504" s="668"/>
      <c r="T504" s="668"/>
      <c r="U504" s="668"/>
      <c r="V504" s="668"/>
      <c r="W504" s="668"/>
      <c r="X504" s="668"/>
      <c r="Y504" s="668"/>
      <c r="Z504" s="668"/>
    </row>
    <row r="505" ht="9.0" customHeight="1">
      <c r="A505" s="673">
        <v>40733.0</v>
      </c>
      <c r="B505" s="674" t="s">
        <v>30441</v>
      </c>
      <c r="C505" s="675" t="s">
        <v>30442</v>
      </c>
      <c r="D505" s="680">
        <v>1436.54</v>
      </c>
      <c r="E505" s="674" t="s">
        <v>30443</v>
      </c>
      <c r="F505" s="668"/>
      <c r="G505" s="668"/>
      <c r="H505" s="668"/>
      <c r="I505" s="668"/>
      <c r="J505" s="668"/>
      <c r="K505" s="668"/>
      <c r="L505" s="668"/>
      <c r="M505" s="668"/>
      <c r="N505" s="668"/>
      <c r="O505" s="668"/>
      <c r="P505" s="668"/>
      <c r="Q505" s="668"/>
      <c r="R505" s="668"/>
      <c r="S505" s="668"/>
      <c r="T505" s="668"/>
      <c r="U505" s="668"/>
      <c r="V505" s="668"/>
      <c r="W505" s="668"/>
      <c r="X505" s="668"/>
      <c r="Y505" s="668"/>
      <c r="Z505" s="668"/>
    </row>
    <row r="506" ht="9.0" customHeight="1">
      <c r="A506" s="673">
        <v>40734.0</v>
      </c>
      <c r="B506" s="674" t="s">
        <v>30444</v>
      </c>
      <c r="C506" s="675" t="s">
        <v>30445</v>
      </c>
      <c r="D506" s="680">
        <v>2246.21</v>
      </c>
      <c r="E506" s="674" t="s">
        <v>30446</v>
      </c>
      <c r="F506" s="668"/>
      <c r="G506" s="668"/>
      <c r="H506" s="668"/>
      <c r="I506" s="668"/>
      <c r="J506" s="668"/>
      <c r="K506" s="668"/>
      <c r="L506" s="668"/>
      <c r="M506" s="668"/>
      <c r="N506" s="668"/>
      <c r="O506" s="668"/>
      <c r="P506" s="668"/>
      <c r="Q506" s="668"/>
      <c r="R506" s="668"/>
      <c r="S506" s="668"/>
      <c r="T506" s="668"/>
      <c r="U506" s="668"/>
      <c r="V506" s="668"/>
      <c r="W506" s="668"/>
      <c r="X506" s="668"/>
      <c r="Y506" s="668"/>
      <c r="Z506" s="668"/>
    </row>
    <row r="507" ht="9.0" customHeight="1">
      <c r="A507" s="673">
        <v>40735.0</v>
      </c>
      <c r="B507" s="674" t="s">
        <v>30447</v>
      </c>
      <c r="C507" s="675" t="s">
        <v>30448</v>
      </c>
      <c r="D507" s="680">
        <v>3241.98</v>
      </c>
      <c r="E507" s="674" t="s">
        <v>30449</v>
      </c>
      <c r="F507" s="668"/>
      <c r="G507" s="668"/>
      <c r="H507" s="668"/>
      <c r="I507" s="668"/>
      <c r="J507" s="668"/>
      <c r="K507" s="668"/>
      <c r="L507" s="668"/>
      <c r="M507" s="668"/>
      <c r="N507" s="668"/>
      <c r="O507" s="668"/>
      <c r="P507" s="668"/>
      <c r="Q507" s="668"/>
      <c r="R507" s="668"/>
      <c r="S507" s="668"/>
      <c r="T507" s="668"/>
      <c r="U507" s="668"/>
      <c r="V507" s="668"/>
      <c r="W507" s="668"/>
      <c r="X507" s="668"/>
      <c r="Y507" s="668"/>
      <c r="Z507" s="668"/>
    </row>
    <row r="508" ht="9.0" customHeight="1">
      <c r="A508" s="673">
        <v>40736.0</v>
      </c>
      <c r="B508" s="674" t="s">
        <v>30450</v>
      </c>
      <c r="C508" s="675" t="s">
        <v>30451</v>
      </c>
      <c r="D508" s="680">
        <v>4358.18</v>
      </c>
      <c r="E508" s="674" t="s">
        <v>30452</v>
      </c>
      <c r="F508" s="668"/>
      <c r="G508" s="668"/>
      <c r="H508" s="668"/>
      <c r="I508" s="668"/>
      <c r="J508" s="668"/>
      <c r="K508" s="668"/>
      <c r="L508" s="668"/>
      <c r="M508" s="668"/>
      <c r="N508" s="668"/>
      <c r="O508" s="668"/>
      <c r="P508" s="668"/>
      <c r="Q508" s="668"/>
      <c r="R508" s="668"/>
      <c r="S508" s="668"/>
      <c r="T508" s="668"/>
      <c r="U508" s="668"/>
      <c r="V508" s="668"/>
      <c r="W508" s="668"/>
      <c r="X508" s="668"/>
      <c r="Y508" s="668"/>
      <c r="Z508" s="668"/>
    </row>
    <row r="509" ht="9.0" customHeight="1">
      <c r="A509" s="673">
        <v>40737.0</v>
      </c>
      <c r="B509" s="674" t="s">
        <v>30453</v>
      </c>
      <c r="C509" s="675" t="s">
        <v>30454</v>
      </c>
      <c r="D509" s="680">
        <v>6912.14</v>
      </c>
      <c r="E509" s="674" t="s">
        <v>30455</v>
      </c>
      <c r="F509" s="668"/>
      <c r="G509" s="668"/>
      <c r="H509" s="668"/>
      <c r="I509" s="668"/>
      <c r="J509" s="668"/>
      <c r="K509" s="668"/>
      <c r="L509" s="668"/>
      <c r="M509" s="668"/>
      <c r="N509" s="668"/>
      <c r="O509" s="668"/>
      <c r="P509" s="668"/>
      <c r="Q509" s="668"/>
      <c r="R509" s="668"/>
      <c r="S509" s="668"/>
      <c r="T509" s="668"/>
      <c r="U509" s="668"/>
      <c r="V509" s="668"/>
      <c r="W509" s="668"/>
      <c r="X509" s="668"/>
      <c r="Y509" s="668"/>
      <c r="Z509" s="668"/>
    </row>
    <row r="510" ht="9.0" customHeight="1">
      <c r="A510" s="673">
        <v>40738.0</v>
      </c>
      <c r="B510" s="674" t="s">
        <v>30456</v>
      </c>
      <c r="C510" s="675" t="s">
        <v>30457</v>
      </c>
      <c r="D510" s="680">
        <v>4429.7</v>
      </c>
      <c r="E510" s="674" t="s">
        <v>30458</v>
      </c>
      <c r="F510" s="668"/>
      <c r="G510" s="668"/>
      <c r="H510" s="668"/>
      <c r="I510" s="668"/>
      <c r="J510" s="668"/>
      <c r="K510" s="668"/>
      <c r="L510" s="668"/>
      <c r="M510" s="668"/>
      <c r="N510" s="668"/>
      <c r="O510" s="668"/>
      <c r="P510" s="668"/>
      <c r="Q510" s="668"/>
      <c r="R510" s="668"/>
      <c r="S510" s="668"/>
      <c r="T510" s="668"/>
      <c r="U510" s="668"/>
      <c r="V510" s="668"/>
      <c r="W510" s="668"/>
      <c r="X510" s="668"/>
      <c r="Y510" s="668"/>
      <c r="Z510" s="668"/>
    </row>
    <row r="511" ht="9.0" customHeight="1">
      <c r="A511" s="673">
        <v>40739.0</v>
      </c>
      <c r="B511" s="674" t="s">
        <v>30459</v>
      </c>
      <c r="C511" s="675" t="s">
        <v>30460</v>
      </c>
      <c r="D511" s="680">
        <v>5958.33</v>
      </c>
      <c r="E511" s="674" t="s">
        <v>30461</v>
      </c>
      <c r="F511" s="668"/>
      <c r="G511" s="668"/>
      <c r="H511" s="668"/>
      <c r="I511" s="668"/>
      <c r="J511" s="668"/>
      <c r="K511" s="668"/>
      <c r="L511" s="668"/>
      <c r="M511" s="668"/>
      <c r="N511" s="668"/>
      <c r="O511" s="668"/>
      <c r="P511" s="668"/>
      <c r="Q511" s="668"/>
      <c r="R511" s="668"/>
      <c r="S511" s="668"/>
      <c r="T511" s="668"/>
      <c r="U511" s="668"/>
      <c r="V511" s="668"/>
      <c r="W511" s="668"/>
      <c r="X511" s="668"/>
      <c r="Y511" s="668"/>
      <c r="Z511" s="668"/>
    </row>
    <row r="512" ht="9.0" customHeight="1">
      <c r="A512" s="673">
        <v>40740.0</v>
      </c>
      <c r="B512" s="674" t="s">
        <v>30462</v>
      </c>
      <c r="C512" s="675" t="s">
        <v>30463</v>
      </c>
      <c r="D512" s="680">
        <v>9225.7</v>
      </c>
      <c r="E512" s="674" t="s">
        <v>30464</v>
      </c>
      <c r="F512" s="668"/>
      <c r="G512" s="668"/>
      <c r="H512" s="668"/>
      <c r="I512" s="668"/>
      <c r="J512" s="668"/>
      <c r="K512" s="668"/>
      <c r="L512" s="668"/>
      <c r="M512" s="668"/>
      <c r="N512" s="668"/>
      <c r="O512" s="668"/>
      <c r="P512" s="668"/>
      <c r="Q512" s="668"/>
      <c r="R512" s="668"/>
      <c r="S512" s="668"/>
      <c r="T512" s="668"/>
      <c r="U512" s="668"/>
      <c r="V512" s="668"/>
      <c r="W512" s="668"/>
      <c r="X512" s="668"/>
      <c r="Y512" s="668"/>
      <c r="Z512" s="668"/>
    </row>
    <row r="513" ht="9.0" customHeight="1">
      <c r="A513" s="673">
        <v>40741.0</v>
      </c>
      <c r="B513" s="674" t="s">
        <v>30465</v>
      </c>
      <c r="C513" s="675" t="s">
        <v>30466</v>
      </c>
      <c r="D513" s="680">
        <v>5624.36</v>
      </c>
      <c r="E513" s="674" t="s">
        <v>30467</v>
      </c>
      <c r="F513" s="668"/>
      <c r="G513" s="668"/>
      <c r="H513" s="668"/>
      <c r="I513" s="668"/>
      <c r="J513" s="668"/>
      <c r="K513" s="668"/>
      <c r="L513" s="668"/>
      <c r="M513" s="668"/>
      <c r="N513" s="668"/>
      <c r="O513" s="668"/>
      <c r="P513" s="668"/>
      <c r="Q513" s="668"/>
      <c r="R513" s="668"/>
      <c r="S513" s="668"/>
      <c r="T513" s="668"/>
      <c r="U513" s="668"/>
      <c r="V513" s="668"/>
      <c r="W513" s="668"/>
      <c r="X513" s="668"/>
      <c r="Y513" s="668"/>
      <c r="Z513" s="668"/>
    </row>
    <row r="514" ht="9.0" customHeight="1">
      <c r="A514" s="673">
        <v>40742.0</v>
      </c>
      <c r="B514" s="674" t="s">
        <v>30468</v>
      </c>
      <c r="C514" s="675" t="s">
        <v>30469</v>
      </c>
      <c r="D514" s="680">
        <v>11537.39</v>
      </c>
      <c r="E514" s="674" t="s">
        <v>30470</v>
      </c>
      <c r="F514" s="668"/>
      <c r="G514" s="668"/>
      <c r="H514" s="668"/>
      <c r="I514" s="668"/>
      <c r="J514" s="668"/>
      <c r="K514" s="668"/>
      <c r="L514" s="668"/>
      <c r="M514" s="668"/>
      <c r="N514" s="668"/>
      <c r="O514" s="668"/>
      <c r="P514" s="668"/>
      <c r="Q514" s="668"/>
      <c r="R514" s="668"/>
      <c r="S514" s="668"/>
      <c r="T514" s="668"/>
      <c r="U514" s="668"/>
      <c r="V514" s="668"/>
      <c r="W514" s="668"/>
      <c r="X514" s="668"/>
      <c r="Y514" s="668"/>
      <c r="Z514" s="668"/>
    </row>
    <row r="515" ht="9.0" customHeight="1">
      <c r="A515" s="673">
        <v>40729.0</v>
      </c>
      <c r="B515" s="674" t="s">
        <v>30471</v>
      </c>
      <c r="C515" s="675" t="s">
        <v>30472</v>
      </c>
      <c r="D515" s="676">
        <v>275.33</v>
      </c>
      <c r="E515" s="674" t="s">
        <v>30473</v>
      </c>
      <c r="F515" s="668"/>
      <c r="G515" s="668"/>
      <c r="H515" s="668"/>
      <c r="I515" s="668"/>
      <c r="J515" s="668"/>
      <c r="K515" s="668"/>
      <c r="L515" s="668"/>
      <c r="M515" s="668"/>
      <c r="N515" s="668"/>
      <c r="O515" s="668"/>
      <c r="P515" s="668"/>
      <c r="Q515" s="668"/>
      <c r="R515" s="668"/>
      <c r="S515" s="668"/>
      <c r="T515" s="668"/>
      <c r="U515" s="668"/>
      <c r="V515" s="668"/>
      <c r="W515" s="668"/>
      <c r="X515" s="668"/>
      <c r="Y515" s="668"/>
      <c r="Z515" s="668"/>
    </row>
    <row r="516" ht="9.0" customHeight="1">
      <c r="A516" s="673">
        <v>40730.0</v>
      </c>
      <c r="B516" s="674" t="s">
        <v>30474</v>
      </c>
      <c r="C516" s="675" t="s">
        <v>30475</v>
      </c>
      <c r="D516" s="676">
        <v>327.47</v>
      </c>
      <c r="E516" s="674" t="s">
        <v>30476</v>
      </c>
      <c r="F516" s="668"/>
      <c r="G516" s="668"/>
      <c r="H516" s="668"/>
      <c r="I516" s="668"/>
      <c r="J516" s="668"/>
      <c r="K516" s="668"/>
      <c r="L516" s="668"/>
      <c r="M516" s="668"/>
      <c r="N516" s="668"/>
      <c r="O516" s="668"/>
      <c r="P516" s="668"/>
      <c r="Q516" s="668"/>
      <c r="R516" s="668"/>
      <c r="S516" s="668"/>
      <c r="T516" s="668"/>
      <c r="U516" s="668"/>
      <c r="V516" s="668"/>
      <c r="W516" s="668"/>
      <c r="X516" s="668"/>
      <c r="Y516" s="668"/>
      <c r="Z516" s="668"/>
    </row>
    <row r="517" ht="9.0" customHeight="1">
      <c r="A517" s="673">
        <v>40731.0</v>
      </c>
      <c r="B517" s="674" t="s">
        <v>30477</v>
      </c>
      <c r="C517" s="675" t="s">
        <v>30478</v>
      </c>
      <c r="D517" s="676">
        <v>390.48</v>
      </c>
      <c r="E517" s="674" t="s">
        <v>30479</v>
      </c>
      <c r="F517" s="668"/>
      <c r="G517" s="668"/>
      <c r="H517" s="668"/>
      <c r="I517" s="668"/>
      <c r="J517" s="668"/>
      <c r="K517" s="668"/>
      <c r="L517" s="668"/>
      <c r="M517" s="668"/>
      <c r="N517" s="668"/>
      <c r="O517" s="668"/>
      <c r="P517" s="668"/>
      <c r="Q517" s="668"/>
      <c r="R517" s="668"/>
      <c r="S517" s="668"/>
      <c r="T517" s="668"/>
      <c r="U517" s="668"/>
      <c r="V517" s="668"/>
      <c r="W517" s="668"/>
      <c r="X517" s="668"/>
      <c r="Y517" s="668"/>
      <c r="Z517" s="668"/>
    </row>
    <row r="518" ht="18.0" customHeight="1">
      <c r="A518" s="673">
        <v>40650.0</v>
      </c>
      <c r="B518" s="678" t="s">
        <v>30480</v>
      </c>
      <c r="C518" s="675" t="s">
        <v>30481</v>
      </c>
      <c r="D518" s="676">
        <v>52.18</v>
      </c>
      <c r="E518" s="674" t="s">
        <v>30482</v>
      </c>
      <c r="F518" s="668"/>
      <c r="G518" s="668"/>
      <c r="H518" s="668"/>
      <c r="I518" s="668"/>
      <c r="J518" s="668"/>
      <c r="K518" s="668"/>
      <c r="L518" s="668"/>
      <c r="M518" s="668"/>
      <c r="N518" s="668"/>
      <c r="O518" s="668"/>
      <c r="P518" s="668"/>
      <c r="Q518" s="668"/>
      <c r="R518" s="668"/>
      <c r="S518" s="668"/>
      <c r="T518" s="668"/>
      <c r="U518" s="668"/>
      <c r="V518" s="668"/>
      <c r="W518" s="668"/>
      <c r="X518" s="668"/>
      <c r="Y518" s="668"/>
      <c r="Z518" s="668"/>
    </row>
    <row r="519" ht="9.0" customHeight="1">
      <c r="A519" s="673">
        <v>40637.0</v>
      </c>
      <c r="B519" s="674" t="s">
        <v>30483</v>
      </c>
      <c r="C519" s="675" t="s">
        <v>30484</v>
      </c>
      <c r="D519" s="676">
        <v>28.57</v>
      </c>
      <c r="E519" s="677"/>
      <c r="F519" s="668"/>
      <c r="G519" s="668"/>
      <c r="H519" s="668"/>
      <c r="I519" s="668"/>
      <c r="J519" s="668"/>
      <c r="K519" s="668"/>
      <c r="L519" s="668"/>
      <c r="M519" s="668"/>
      <c r="N519" s="668"/>
      <c r="O519" s="668"/>
      <c r="P519" s="668"/>
      <c r="Q519" s="668"/>
      <c r="R519" s="668"/>
      <c r="S519" s="668"/>
      <c r="T519" s="668"/>
      <c r="U519" s="668"/>
      <c r="V519" s="668"/>
      <c r="W519" s="668"/>
      <c r="X519" s="668"/>
      <c r="Y519" s="668"/>
      <c r="Z519" s="668"/>
    </row>
    <row r="520" ht="9.0" customHeight="1">
      <c r="A520" s="673">
        <v>40636.0</v>
      </c>
      <c r="B520" s="674" t="s">
        <v>30485</v>
      </c>
      <c r="C520" s="675" t="s">
        <v>30486</v>
      </c>
      <c r="D520" s="676">
        <v>21.32</v>
      </c>
      <c r="E520" s="677"/>
      <c r="F520" s="668"/>
      <c r="G520" s="668"/>
      <c r="H520" s="668"/>
      <c r="I520" s="668"/>
      <c r="J520" s="668"/>
      <c r="K520" s="668"/>
      <c r="L520" s="668"/>
      <c r="M520" s="668"/>
      <c r="N520" s="668"/>
      <c r="O520" s="668"/>
      <c r="P520" s="668"/>
      <c r="Q520" s="668"/>
      <c r="R520" s="668"/>
      <c r="S520" s="668"/>
      <c r="T520" s="668"/>
      <c r="U520" s="668"/>
      <c r="V520" s="668"/>
      <c r="W520" s="668"/>
      <c r="X520" s="668"/>
      <c r="Y520" s="668"/>
      <c r="Z520" s="668"/>
    </row>
    <row r="521" ht="18.0" customHeight="1">
      <c r="A521" s="673">
        <v>40712.0</v>
      </c>
      <c r="B521" s="678" t="s">
        <v>30487</v>
      </c>
      <c r="C521" s="675" t="s">
        <v>30488</v>
      </c>
      <c r="D521" s="676">
        <v>85.1</v>
      </c>
      <c r="E521" s="674" t="s">
        <v>30489</v>
      </c>
      <c r="F521" s="668"/>
      <c r="G521" s="668"/>
      <c r="H521" s="668"/>
      <c r="I521" s="668"/>
      <c r="J521" s="668"/>
      <c r="K521" s="668"/>
      <c r="L521" s="668"/>
      <c r="M521" s="668"/>
      <c r="N521" s="668"/>
      <c r="O521" s="668"/>
      <c r="P521" s="668"/>
      <c r="Q521" s="668"/>
      <c r="R521" s="668"/>
      <c r="S521" s="668"/>
      <c r="T521" s="668"/>
      <c r="U521" s="668"/>
      <c r="V521" s="668"/>
      <c r="W521" s="668"/>
      <c r="X521" s="668"/>
      <c r="Y521" s="668"/>
      <c r="Z521" s="668"/>
    </row>
    <row r="522" ht="18.0" customHeight="1">
      <c r="A522" s="673">
        <v>40713.0</v>
      </c>
      <c r="B522" s="678" t="s">
        <v>30490</v>
      </c>
      <c r="C522" s="675" t="s">
        <v>30491</v>
      </c>
      <c r="D522" s="676">
        <v>112.37</v>
      </c>
      <c r="E522" s="674" t="s">
        <v>30492</v>
      </c>
      <c r="F522" s="668"/>
      <c r="G522" s="668"/>
      <c r="H522" s="668"/>
      <c r="I522" s="668"/>
      <c r="J522" s="668"/>
      <c r="K522" s="668"/>
      <c r="L522" s="668"/>
      <c r="M522" s="668"/>
      <c r="N522" s="668"/>
      <c r="O522" s="668"/>
      <c r="P522" s="668"/>
      <c r="Q522" s="668"/>
      <c r="R522" s="668"/>
      <c r="S522" s="668"/>
      <c r="T522" s="668"/>
      <c r="U522" s="668"/>
      <c r="V522" s="668"/>
      <c r="W522" s="668"/>
      <c r="X522" s="668"/>
      <c r="Y522" s="668"/>
      <c r="Z522" s="668"/>
    </row>
    <row r="523" ht="18.0" customHeight="1">
      <c r="A523" s="673">
        <v>41262.0</v>
      </c>
      <c r="B523" s="678" t="s">
        <v>30493</v>
      </c>
      <c r="C523" s="675" t="s">
        <v>30494</v>
      </c>
      <c r="D523" s="676">
        <v>85.86</v>
      </c>
      <c r="E523" s="679"/>
      <c r="F523" s="668"/>
      <c r="G523" s="668"/>
      <c r="H523" s="668"/>
      <c r="I523" s="668"/>
      <c r="J523" s="668"/>
      <c r="K523" s="668"/>
      <c r="L523" s="668"/>
      <c r="M523" s="668"/>
      <c r="N523" s="668"/>
      <c r="O523" s="668"/>
      <c r="P523" s="668"/>
      <c r="Q523" s="668"/>
      <c r="R523" s="668"/>
      <c r="S523" s="668"/>
      <c r="T523" s="668"/>
      <c r="U523" s="668"/>
      <c r="V523" s="668"/>
      <c r="W523" s="668"/>
      <c r="X523" s="668"/>
      <c r="Y523" s="668"/>
      <c r="Z523" s="668"/>
    </row>
    <row r="524" ht="9.0" customHeight="1">
      <c r="A524" s="673">
        <v>41259.0</v>
      </c>
      <c r="B524" s="674" t="s">
        <v>30495</v>
      </c>
      <c r="C524" s="675" t="s">
        <v>30496</v>
      </c>
      <c r="D524" s="676">
        <v>19.45</v>
      </c>
      <c r="E524" s="677"/>
      <c r="F524" s="668"/>
      <c r="G524" s="668"/>
      <c r="H524" s="668"/>
      <c r="I524" s="668"/>
      <c r="J524" s="668"/>
      <c r="K524" s="668"/>
      <c r="L524" s="668"/>
      <c r="M524" s="668"/>
      <c r="N524" s="668"/>
      <c r="O524" s="668"/>
      <c r="P524" s="668"/>
      <c r="Q524" s="668"/>
      <c r="R524" s="668"/>
      <c r="S524" s="668"/>
      <c r="T524" s="668"/>
      <c r="U524" s="668"/>
      <c r="V524" s="668"/>
      <c r="W524" s="668"/>
      <c r="X524" s="668"/>
      <c r="Y524" s="668"/>
      <c r="Z524" s="668"/>
    </row>
    <row r="525" ht="18.0" customHeight="1">
      <c r="A525" s="673">
        <v>40640.0</v>
      </c>
      <c r="B525" s="678" t="s">
        <v>30497</v>
      </c>
      <c r="C525" s="675" t="s">
        <v>30498</v>
      </c>
      <c r="D525" s="676">
        <v>97.42</v>
      </c>
      <c r="E525" s="674" t="s">
        <v>30499</v>
      </c>
      <c r="F525" s="668"/>
      <c r="G525" s="668"/>
      <c r="H525" s="668"/>
      <c r="I525" s="668"/>
      <c r="J525" s="668"/>
      <c r="K525" s="668"/>
      <c r="L525" s="668"/>
      <c r="M525" s="668"/>
      <c r="N525" s="668"/>
      <c r="O525" s="668"/>
      <c r="P525" s="668"/>
      <c r="Q525" s="668"/>
      <c r="R525" s="668"/>
      <c r="S525" s="668"/>
      <c r="T525" s="668"/>
      <c r="U525" s="668"/>
      <c r="V525" s="668"/>
      <c r="W525" s="668"/>
      <c r="X525" s="668"/>
      <c r="Y525" s="668"/>
      <c r="Z525" s="668"/>
    </row>
    <row r="526" ht="18.0" customHeight="1">
      <c r="A526" s="673">
        <v>40642.0</v>
      </c>
      <c r="B526" s="678" t="s">
        <v>30500</v>
      </c>
      <c r="C526" s="675" t="s">
        <v>30501</v>
      </c>
      <c r="D526" s="676">
        <v>98.38</v>
      </c>
      <c r="E526" s="674" t="s">
        <v>30502</v>
      </c>
      <c r="F526" s="668"/>
      <c r="G526" s="668"/>
      <c r="H526" s="668"/>
      <c r="I526" s="668"/>
      <c r="J526" s="668"/>
      <c r="K526" s="668"/>
      <c r="L526" s="668"/>
      <c r="M526" s="668"/>
      <c r="N526" s="668"/>
      <c r="O526" s="668"/>
      <c r="P526" s="668"/>
      <c r="Q526" s="668"/>
      <c r="R526" s="668"/>
      <c r="S526" s="668"/>
      <c r="T526" s="668"/>
      <c r="U526" s="668"/>
      <c r="V526" s="668"/>
      <c r="W526" s="668"/>
      <c r="X526" s="668"/>
      <c r="Y526" s="668"/>
      <c r="Z526" s="668"/>
    </row>
    <row r="527" ht="18.0" customHeight="1">
      <c r="A527" s="673">
        <v>40643.0</v>
      </c>
      <c r="B527" s="678" t="s">
        <v>30503</v>
      </c>
      <c r="C527" s="675" t="s">
        <v>30504</v>
      </c>
      <c r="D527" s="676">
        <v>105.71</v>
      </c>
      <c r="E527" s="674" t="s">
        <v>30505</v>
      </c>
      <c r="F527" s="668"/>
      <c r="G527" s="668"/>
      <c r="H527" s="668"/>
      <c r="I527" s="668"/>
      <c r="J527" s="668"/>
      <c r="K527" s="668"/>
      <c r="L527" s="668"/>
      <c r="M527" s="668"/>
      <c r="N527" s="668"/>
      <c r="O527" s="668"/>
      <c r="P527" s="668"/>
      <c r="Q527" s="668"/>
      <c r="R527" s="668"/>
      <c r="S527" s="668"/>
      <c r="T527" s="668"/>
      <c r="U527" s="668"/>
      <c r="V527" s="668"/>
      <c r="W527" s="668"/>
      <c r="X527" s="668"/>
      <c r="Y527" s="668"/>
      <c r="Z527" s="668"/>
    </row>
    <row r="528" ht="18.0" customHeight="1">
      <c r="A528" s="673">
        <v>40641.0</v>
      </c>
      <c r="B528" s="678" t="s">
        <v>30506</v>
      </c>
      <c r="C528" s="675" t="s">
        <v>30507</v>
      </c>
      <c r="D528" s="676">
        <v>92.24</v>
      </c>
      <c r="E528" s="674" t="s">
        <v>30508</v>
      </c>
      <c r="F528" s="668"/>
      <c r="G528" s="668"/>
      <c r="H528" s="668"/>
      <c r="I528" s="668"/>
      <c r="J528" s="668"/>
      <c r="K528" s="668"/>
      <c r="L528" s="668"/>
      <c r="M528" s="668"/>
      <c r="N528" s="668"/>
      <c r="O528" s="668"/>
      <c r="P528" s="668"/>
      <c r="Q528" s="668"/>
      <c r="R528" s="668"/>
      <c r="S528" s="668"/>
      <c r="T528" s="668"/>
      <c r="U528" s="668"/>
      <c r="V528" s="668"/>
      <c r="W528" s="668"/>
      <c r="X528" s="668"/>
      <c r="Y528" s="668"/>
      <c r="Z528" s="668"/>
    </row>
    <row r="529" ht="18.0" customHeight="1">
      <c r="A529" s="673">
        <v>40648.0</v>
      </c>
      <c r="B529" s="678" t="s">
        <v>30509</v>
      </c>
      <c r="C529" s="675" t="s">
        <v>30510</v>
      </c>
      <c r="D529" s="676">
        <v>120.49</v>
      </c>
      <c r="E529" s="674" t="s">
        <v>30511</v>
      </c>
      <c r="F529" s="668"/>
      <c r="G529" s="668"/>
      <c r="H529" s="668"/>
      <c r="I529" s="668"/>
      <c r="J529" s="668"/>
      <c r="K529" s="668"/>
      <c r="L529" s="668"/>
      <c r="M529" s="668"/>
      <c r="N529" s="668"/>
      <c r="O529" s="668"/>
      <c r="P529" s="668"/>
      <c r="Q529" s="668"/>
      <c r="R529" s="668"/>
      <c r="S529" s="668"/>
      <c r="T529" s="668"/>
      <c r="U529" s="668"/>
      <c r="V529" s="668"/>
      <c r="W529" s="668"/>
      <c r="X529" s="668"/>
      <c r="Y529" s="668"/>
      <c r="Z529" s="668"/>
    </row>
    <row r="530" ht="18.0" customHeight="1">
      <c r="A530" s="673">
        <v>40649.0</v>
      </c>
      <c r="B530" s="678" t="s">
        <v>30512</v>
      </c>
      <c r="C530" s="675" t="s">
        <v>30513</v>
      </c>
      <c r="D530" s="676">
        <v>97.49</v>
      </c>
      <c r="E530" s="674" t="s">
        <v>30514</v>
      </c>
      <c r="F530" s="668"/>
      <c r="G530" s="668"/>
      <c r="H530" s="668"/>
      <c r="I530" s="668"/>
      <c r="J530" s="668"/>
      <c r="K530" s="668"/>
      <c r="L530" s="668"/>
      <c r="M530" s="668"/>
      <c r="N530" s="668"/>
      <c r="O530" s="668"/>
      <c r="P530" s="668"/>
      <c r="Q530" s="668"/>
      <c r="R530" s="668"/>
      <c r="S530" s="668"/>
      <c r="T530" s="668"/>
      <c r="U530" s="668"/>
      <c r="V530" s="668"/>
      <c r="W530" s="668"/>
      <c r="X530" s="668"/>
      <c r="Y530" s="668"/>
      <c r="Z530" s="668"/>
    </row>
    <row r="531" ht="18.0" customHeight="1">
      <c r="A531" s="673">
        <v>40645.0</v>
      </c>
      <c r="B531" s="678" t="s">
        <v>30515</v>
      </c>
      <c r="C531" s="675" t="s">
        <v>30516</v>
      </c>
      <c r="D531" s="676">
        <v>216.08</v>
      </c>
      <c r="E531" s="674" t="s">
        <v>30517</v>
      </c>
      <c r="F531" s="668"/>
      <c r="G531" s="668"/>
      <c r="H531" s="668"/>
      <c r="I531" s="668"/>
      <c r="J531" s="668"/>
      <c r="K531" s="668"/>
      <c r="L531" s="668"/>
      <c r="M531" s="668"/>
      <c r="N531" s="668"/>
      <c r="O531" s="668"/>
      <c r="P531" s="668"/>
      <c r="Q531" s="668"/>
      <c r="R531" s="668"/>
      <c r="S531" s="668"/>
      <c r="T531" s="668"/>
      <c r="U531" s="668"/>
      <c r="V531" s="668"/>
      <c r="W531" s="668"/>
      <c r="X531" s="668"/>
      <c r="Y531" s="668"/>
      <c r="Z531" s="668"/>
    </row>
    <row r="532" ht="18.0" customHeight="1">
      <c r="A532" s="673">
        <v>40644.0</v>
      </c>
      <c r="B532" s="678" t="s">
        <v>30518</v>
      </c>
      <c r="C532" s="675" t="s">
        <v>30519</v>
      </c>
      <c r="D532" s="676">
        <v>130.65</v>
      </c>
      <c r="E532" s="674" t="s">
        <v>30520</v>
      </c>
      <c r="F532" s="668"/>
      <c r="G532" s="668"/>
      <c r="H532" s="668"/>
      <c r="I532" s="668"/>
      <c r="J532" s="668"/>
      <c r="K532" s="668"/>
      <c r="L532" s="668"/>
      <c r="M532" s="668"/>
      <c r="N532" s="668"/>
      <c r="O532" s="668"/>
      <c r="P532" s="668"/>
      <c r="Q532" s="668"/>
      <c r="R532" s="668"/>
      <c r="S532" s="668"/>
      <c r="T532" s="668"/>
      <c r="U532" s="668"/>
      <c r="V532" s="668"/>
      <c r="W532" s="668"/>
      <c r="X532" s="668"/>
      <c r="Y532" s="668"/>
      <c r="Z532" s="668"/>
    </row>
    <row r="533" ht="18.0" customHeight="1">
      <c r="A533" s="673">
        <v>40646.0</v>
      </c>
      <c r="B533" s="678" t="s">
        <v>30521</v>
      </c>
      <c r="C533" s="675" t="s">
        <v>30522</v>
      </c>
      <c r="D533" s="676">
        <v>118.19</v>
      </c>
      <c r="E533" s="674" t="s">
        <v>30523</v>
      </c>
      <c r="F533" s="668"/>
      <c r="G533" s="668"/>
      <c r="H533" s="668"/>
      <c r="I533" s="668"/>
      <c r="J533" s="668"/>
      <c r="K533" s="668"/>
      <c r="L533" s="668"/>
      <c r="M533" s="668"/>
      <c r="N533" s="668"/>
      <c r="O533" s="668"/>
      <c r="P533" s="668"/>
      <c r="Q533" s="668"/>
      <c r="R533" s="668"/>
      <c r="S533" s="668"/>
      <c r="T533" s="668"/>
      <c r="U533" s="668"/>
      <c r="V533" s="668"/>
      <c r="W533" s="668"/>
      <c r="X533" s="668"/>
      <c r="Y533" s="668"/>
      <c r="Z533" s="668"/>
    </row>
    <row r="534" ht="18.0" customHeight="1">
      <c r="A534" s="673">
        <v>40647.0</v>
      </c>
      <c r="B534" s="678" t="s">
        <v>30524</v>
      </c>
      <c r="C534" s="675" t="s">
        <v>30525</v>
      </c>
      <c r="D534" s="676">
        <v>113.16</v>
      </c>
      <c r="E534" s="674" t="s">
        <v>30526</v>
      </c>
      <c r="F534" s="668"/>
      <c r="G534" s="668"/>
      <c r="H534" s="668"/>
      <c r="I534" s="668"/>
      <c r="J534" s="668"/>
      <c r="K534" s="668"/>
      <c r="L534" s="668"/>
      <c r="M534" s="668"/>
      <c r="N534" s="668"/>
      <c r="O534" s="668"/>
      <c r="P534" s="668"/>
      <c r="Q534" s="668"/>
      <c r="R534" s="668"/>
      <c r="S534" s="668"/>
      <c r="T534" s="668"/>
      <c r="U534" s="668"/>
      <c r="V534" s="668"/>
      <c r="W534" s="668"/>
      <c r="X534" s="668"/>
      <c r="Y534" s="668"/>
      <c r="Z534" s="668"/>
    </row>
    <row r="535" ht="18.0" customHeight="1">
      <c r="A535" s="673">
        <v>40704.0</v>
      </c>
      <c r="B535" s="678" t="s">
        <v>30527</v>
      </c>
      <c r="C535" s="675" t="s">
        <v>30528</v>
      </c>
      <c r="D535" s="676">
        <v>85.56</v>
      </c>
      <c r="E535" s="674" t="s">
        <v>30529</v>
      </c>
      <c r="F535" s="668"/>
      <c r="G535" s="668"/>
      <c r="H535" s="668"/>
      <c r="I535" s="668"/>
      <c r="J535" s="668"/>
      <c r="K535" s="668"/>
      <c r="L535" s="668"/>
      <c r="M535" s="668"/>
      <c r="N535" s="668"/>
      <c r="O535" s="668"/>
      <c r="P535" s="668"/>
      <c r="Q535" s="668"/>
      <c r="R535" s="668"/>
      <c r="S535" s="668"/>
      <c r="T535" s="668"/>
      <c r="U535" s="668"/>
      <c r="V535" s="668"/>
      <c r="W535" s="668"/>
      <c r="X535" s="668"/>
      <c r="Y535" s="668"/>
      <c r="Z535" s="668"/>
    </row>
    <row r="536" ht="18.0" customHeight="1">
      <c r="A536" s="673">
        <v>41107.0</v>
      </c>
      <c r="B536" s="678" t="s">
        <v>30530</v>
      </c>
      <c r="C536" s="675" t="s">
        <v>30531</v>
      </c>
      <c r="D536" s="676">
        <v>119.0</v>
      </c>
      <c r="E536" s="674" t="s">
        <v>30532</v>
      </c>
      <c r="F536" s="668"/>
      <c r="G536" s="668"/>
      <c r="H536" s="668"/>
      <c r="I536" s="668"/>
      <c r="J536" s="668"/>
      <c r="K536" s="668"/>
      <c r="L536" s="668"/>
      <c r="M536" s="668"/>
      <c r="N536" s="668"/>
      <c r="O536" s="668"/>
      <c r="P536" s="668"/>
      <c r="Q536" s="668"/>
      <c r="R536" s="668"/>
      <c r="S536" s="668"/>
      <c r="T536" s="668"/>
      <c r="U536" s="668"/>
      <c r="V536" s="668"/>
      <c r="W536" s="668"/>
      <c r="X536" s="668"/>
      <c r="Y536" s="668"/>
      <c r="Z536" s="668"/>
    </row>
    <row r="537" ht="18.0" customHeight="1">
      <c r="A537" s="673">
        <v>40638.0</v>
      </c>
      <c r="B537" s="678" t="s">
        <v>30533</v>
      </c>
      <c r="C537" s="675" t="s">
        <v>30534</v>
      </c>
      <c r="D537" s="676">
        <v>455.67</v>
      </c>
      <c r="E537" s="679"/>
      <c r="F537" s="668"/>
      <c r="G537" s="668"/>
      <c r="H537" s="668"/>
      <c r="I537" s="668"/>
      <c r="J537" s="668"/>
      <c r="K537" s="668"/>
      <c r="L537" s="668"/>
      <c r="M537" s="668"/>
      <c r="N537" s="668"/>
      <c r="O537" s="668"/>
      <c r="P537" s="668"/>
      <c r="Q537" s="668"/>
      <c r="R537" s="668"/>
      <c r="S537" s="668"/>
      <c r="T537" s="668"/>
      <c r="U537" s="668"/>
      <c r="V537" s="668"/>
      <c r="W537" s="668"/>
      <c r="X537" s="668"/>
      <c r="Y537" s="668"/>
      <c r="Z537" s="668"/>
    </row>
    <row r="538" ht="18.0" customHeight="1">
      <c r="A538" s="673">
        <v>41188.0</v>
      </c>
      <c r="B538" s="678" t="s">
        <v>30535</v>
      </c>
      <c r="C538" s="675" t="s">
        <v>30536</v>
      </c>
      <c r="D538" s="676">
        <v>728.67</v>
      </c>
      <c r="E538" s="679"/>
      <c r="F538" s="668"/>
      <c r="G538" s="668"/>
      <c r="H538" s="668"/>
      <c r="I538" s="668"/>
      <c r="J538" s="668"/>
      <c r="K538" s="668"/>
      <c r="L538" s="668"/>
      <c r="M538" s="668"/>
      <c r="N538" s="668"/>
      <c r="O538" s="668"/>
      <c r="P538" s="668"/>
      <c r="Q538" s="668"/>
      <c r="R538" s="668"/>
      <c r="S538" s="668"/>
      <c r="T538" s="668"/>
      <c r="U538" s="668"/>
      <c r="V538" s="668"/>
      <c r="W538" s="668"/>
      <c r="X538" s="668"/>
      <c r="Y538" s="668"/>
      <c r="Z538" s="668"/>
    </row>
    <row r="539" ht="18.0" customHeight="1">
      <c r="A539" s="673">
        <v>41187.0</v>
      </c>
      <c r="B539" s="678" t="s">
        <v>30537</v>
      </c>
      <c r="C539" s="675" t="s">
        <v>30538</v>
      </c>
      <c r="D539" s="676">
        <v>963.38</v>
      </c>
      <c r="E539" s="679"/>
      <c r="F539" s="668"/>
      <c r="G539" s="668"/>
      <c r="H539" s="668"/>
      <c r="I539" s="668"/>
      <c r="J539" s="668"/>
      <c r="K539" s="668"/>
      <c r="L539" s="668"/>
      <c r="M539" s="668"/>
      <c r="N539" s="668"/>
      <c r="O539" s="668"/>
      <c r="P539" s="668"/>
      <c r="Q539" s="668"/>
      <c r="R539" s="668"/>
      <c r="S539" s="668"/>
      <c r="T539" s="668"/>
      <c r="U539" s="668"/>
      <c r="V539" s="668"/>
      <c r="W539" s="668"/>
      <c r="X539" s="668"/>
      <c r="Y539" s="668"/>
      <c r="Z539" s="668"/>
    </row>
    <row r="540" ht="18.0" customHeight="1">
      <c r="A540" s="673">
        <v>40705.0</v>
      </c>
      <c r="B540" s="678" t="s">
        <v>30539</v>
      </c>
      <c r="C540" s="675" t="s">
        <v>30540</v>
      </c>
      <c r="D540" s="676">
        <v>69.36</v>
      </c>
      <c r="E540" s="674" t="s">
        <v>30541</v>
      </c>
      <c r="F540" s="668"/>
      <c r="G540" s="668"/>
      <c r="H540" s="668"/>
      <c r="I540" s="668"/>
      <c r="J540" s="668"/>
      <c r="K540" s="668"/>
      <c r="L540" s="668"/>
      <c r="M540" s="668"/>
      <c r="N540" s="668"/>
      <c r="O540" s="668"/>
      <c r="P540" s="668"/>
      <c r="Q540" s="668"/>
      <c r="R540" s="668"/>
      <c r="S540" s="668"/>
      <c r="T540" s="668"/>
      <c r="U540" s="668"/>
      <c r="V540" s="668"/>
      <c r="W540" s="668"/>
      <c r="X540" s="668"/>
      <c r="Y540" s="668"/>
      <c r="Z540" s="668"/>
    </row>
    <row r="541" ht="9.0" customHeight="1">
      <c r="A541" s="673">
        <v>40639.0</v>
      </c>
      <c r="B541" s="674" t="s">
        <v>30542</v>
      </c>
      <c r="C541" s="675" t="s">
        <v>30543</v>
      </c>
      <c r="D541" s="676">
        <v>460.23</v>
      </c>
      <c r="E541" s="677"/>
      <c r="F541" s="668"/>
      <c r="G541" s="668"/>
      <c r="H541" s="668"/>
      <c r="I541" s="668"/>
      <c r="J541" s="668"/>
      <c r="K541" s="668"/>
      <c r="L541" s="668"/>
      <c r="M541" s="668"/>
      <c r="N541" s="668"/>
      <c r="O541" s="668"/>
      <c r="P541" s="668"/>
      <c r="Q541" s="668"/>
      <c r="R541" s="668"/>
      <c r="S541" s="668"/>
      <c r="T541" s="668"/>
      <c r="U541" s="668"/>
      <c r="V541" s="668"/>
      <c r="W541" s="668"/>
      <c r="X541" s="668"/>
      <c r="Y541" s="668"/>
      <c r="Z541" s="668"/>
    </row>
    <row r="542" ht="9.0" customHeight="1">
      <c r="A542" s="669" t="s">
        <v>30544</v>
      </c>
      <c r="G542" s="668"/>
      <c r="H542" s="668"/>
      <c r="I542" s="668"/>
      <c r="J542" s="668"/>
      <c r="K542" s="668"/>
      <c r="L542" s="668"/>
      <c r="M542" s="668"/>
      <c r="N542" s="668"/>
      <c r="O542" s="668"/>
      <c r="P542" s="668"/>
      <c r="Q542" s="668"/>
      <c r="R542" s="668"/>
      <c r="S542" s="668"/>
      <c r="T542" s="668"/>
      <c r="U542" s="668"/>
      <c r="V542" s="668"/>
      <c r="W542" s="668"/>
      <c r="X542" s="668"/>
      <c r="Y542" s="668"/>
      <c r="Z542" s="668"/>
    </row>
    <row r="543" ht="9.0" customHeight="1">
      <c r="A543" s="670" t="s">
        <v>30545</v>
      </c>
      <c r="B543" s="671" t="s">
        <v>30546</v>
      </c>
      <c r="C543" s="670" t="s">
        <v>30547</v>
      </c>
      <c r="D543" s="672" t="s">
        <v>30548</v>
      </c>
      <c r="E543" s="671" t="s">
        <v>30549</v>
      </c>
      <c r="F543" s="668"/>
      <c r="G543" s="668"/>
      <c r="H543" s="668"/>
      <c r="I543" s="668"/>
      <c r="J543" s="668"/>
      <c r="K543" s="668"/>
      <c r="L543" s="668"/>
      <c r="M543" s="668"/>
      <c r="N543" s="668"/>
      <c r="O543" s="668"/>
      <c r="P543" s="668"/>
      <c r="Q543" s="668"/>
      <c r="R543" s="668"/>
      <c r="S543" s="668"/>
      <c r="T543" s="668"/>
      <c r="U543" s="668"/>
      <c r="V543" s="668"/>
      <c r="W543" s="668"/>
      <c r="X543" s="668"/>
      <c r="Y543" s="668"/>
      <c r="Z543" s="668"/>
    </row>
    <row r="544" ht="18.0" customHeight="1">
      <c r="A544" s="673">
        <v>41227.0</v>
      </c>
      <c r="B544" s="678" t="s">
        <v>30550</v>
      </c>
      <c r="C544" s="675" t="s">
        <v>30551</v>
      </c>
      <c r="D544" s="676">
        <v>127.1</v>
      </c>
      <c r="E544" s="679"/>
      <c r="F544" s="668"/>
      <c r="G544" s="668"/>
      <c r="H544" s="668"/>
      <c r="I544" s="668"/>
      <c r="J544" s="668"/>
      <c r="K544" s="668"/>
      <c r="L544" s="668"/>
      <c r="M544" s="668"/>
      <c r="N544" s="668"/>
      <c r="O544" s="668"/>
      <c r="P544" s="668"/>
      <c r="Q544" s="668"/>
      <c r="R544" s="668"/>
      <c r="S544" s="668"/>
      <c r="T544" s="668"/>
      <c r="U544" s="668"/>
      <c r="V544" s="668"/>
      <c r="W544" s="668"/>
      <c r="X544" s="668"/>
      <c r="Y544" s="668"/>
      <c r="Z544" s="668"/>
    </row>
    <row r="545" ht="9.0" customHeight="1">
      <c r="A545" s="673">
        <v>40951.0</v>
      </c>
      <c r="B545" s="674" t="s">
        <v>30552</v>
      </c>
      <c r="C545" s="675" t="s">
        <v>30553</v>
      </c>
      <c r="D545" s="676">
        <v>23.11</v>
      </c>
      <c r="E545" s="677"/>
      <c r="F545" s="668"/>
      <c r="G545" s="668"/>
      <c r="H545" s="668"/>
      <c r="I545" s="668"/>
      <c r="J545" s="668"/>
      <c r="K545" s="668"/>
      <c r="L545" s="668"/>
      <c r="M545" s="668"/>
      <c r="N545" s="668"/>
      <c r="O545" s="668"/>
      <c r="P545" s="668"/>
      <c r="Q545" s="668"/>
      <c r="R545" s="668"/>
      <c r="S545" s="668"/>
      <c r="T545" s="668"/>
      <c r="U545" s="668"/>
      <c r="V545" s="668"/>
      <c r="W545" s="668"/>
      <c r="X545" s="668"/>
      <c r="Y545" s="668"/>
      <c r="Z545" s="668"/>
    </row>
    <row r="546" ht="9.0" customHeight="1">
      <c r="A546" s="673">
        <v>41121.0</v>
      </c>
      <c r="B546" s="674" t="s">
        <v>30554</v>
      </c>
      <c r="C546" s="675" t="s">
        <v>30555</v>
      </c>
      <c r="D546" s="676">
        <v>22.98</v>
      </c>
      <c r="E546" s="677"/>
      <c r="F546" s="668"/>
      <c r="G546" s="668"/>
      <c r="H546" s="668"/>
      <c r="I546" s="668"/>
      <c r="J546" s="668"/>
      <c r="K546" s="668"/>
      <c r="L546" s="668"/>
      <c r="M546" s="668"/>
      <c r="N546" s="668"/>
      <c r="O546" s="668"/>
      <c r="P546" s="668"/>
      <c r="Q546" s="668"/>
      <c r="R546" s="668"/>
      <c r="S546" s="668"/>
      <c r="T546" s="668"/>
      <c r="U546" s="668"/>
      <c r="V546" s="668"/>
      <c r="W546" s="668"/>
      <c r="X546" s="668"/>
      <c r="Y546" s="668"/>
      <c r="Z546" s="668"/>
    </row>
    <row r="547" ht="9.0" customHeight="1">
      <c r="A547" s="673">
        <v>41120.0</v>
      </c>
      <c r="B547" s="674" t="s">
        <v>30556</v>
      </c>
      <c r="C547" s="675" t="s">
        <v>30557</v>
      </c>
      <c r="D547" s="676">
        <v>15.41</v>
      </c>
      <c r="E547" s="677"/>
      <c r="F547" s="668"/>
      <c r="G547" s="668"/>
      <c r="H547" s="668"/>
      <c r="I547" s="668"/>
      <c r="J547" s="668"/>
      <c r="K547" s="668"/>
      <c r="L547" s="668"/>
      <c r="M547" s="668"/>
      <c r="N547" s="668"/>
      <c r="O547" s="668"/>
      <c r="P547" s="668"/>
      <c r="Q547" s="668"/>
      <c r="R547" s="668"/>
      <c r="S547" s="668"/>
      <c r="T547" s="668"/>
      <c r="U547" s="668"/>
      <c r="V547" s="668"/>
      <c r="W547" s="668"/>
      <c r="X547" s="668"/>
      <c r="Y547" s="668"/>
      <c r="Z547" s="668"/>
    </row>
    <row r="548" ht="9.0" customHeight="1">
      <c r="A548" s="673">
        <v>41128.0</v>
      </c>
      <c r="B548" s="674" t="s">
        <v>30558</v>
      </c>
      <c r="C548" s="675" t="s">
        <v>30559</v>
      </c>
      <c r="D548" s="676">
        <v>7.1</v>
      </c>
      <c r="E548" s="677"/>
      <c r="F548" s="668"/>
      <c r="G548" s="668"/>
      <c r="H548" s="668"/>
      <c r="I548" s="668"/>
      <c r="J548" s="668"/>
      <c r="K548" s="668"/>
      <c r="L548" s="668"/>
      <c r="M548" s="668"/>
      <c r="N548" s="668"/>
      <c r="O548" s="668"/>
      <c r="P548" s="668"/>
      <c r="Q548" s="668"/>
      <c r="R548" s="668"/>
      <c r="S548" s="668"/>
      <c r="T548" s="668"/>
      <c r="U548" s="668"/>
      <c r="V548" s="668"/>
      <c r="W548" s="668"/>
      <c r="X548" s="668"/>
      <c r="Y548" s="668"/>
      <c r="Z548" s="668"/>
    </row>
    <row r="549" ht="9.0" customHeight="1">
      <c r="A549" s="673">
        <v>41129.0</v>
      </c>
      <c r="B549" s="674" t="s">
        <v>30560</v>
      </c>
      <c r="C549" s="675" t="s">
        <v>30561</v>
      </c>
      <c r="D549" s="676">
        <v>8.07</v>
      </c>
      <c r="E549" s="677"/>
      <c r="F549" s="668"/>
      <c r="G549" s="668"/>
      <c r="H549" s="668"/>
      <c r="I549" s="668"/>
      <c r="J549" s="668"/>
      <c r="K549" s="668"/>
      <c r="L549" s="668"/>
      <c r="M549" s="668"/>
      <c r="N549" s="668"/>
      <c r="O549" s="668"/>
      <c r="P549" s="668"/>
      <c r="Q549" s="668"/>
      <c r="R549" s="668"/>
      <c r="S549" s="668"/>
      <c r="T549" s="668"/>
      <c r="U549" s="668"/>
      <c r="V549" s="668"/>
      <c r="W549" s="668"/>
      <c r="X549" s="668"/>
      <c r="Y549" s="668"/>
      <c r="Z549" s="668"/>
    </row>
    <row r="550" ht="9.0" customHeight="1">
      <c r="A550" s="673">
        <v>41131.0</v>
      </c>
      <c r="B550" s="674" t="s">
        <v>30562</v>
      </c>
      <c r="C550" s="675" t="s">
        <v>30563</v>
      </c>
      <c r="D550" s="676">
        <v>9.57</v>
      </c>
      <c r="E550" s="677"/>
      <c r="F550" s="668"/>
      <c r="G550" s="668"/>
      <c r="H550" s="668"/>
      <c r="I550" s="668"/>
      <c r="J550" s="668"/>
      <c r="K550" s="668"/>
      <c r="L550" s="668"/>
      <c r="M550" s="668"/>
      <c r="N550" s="668"/>
      <c r="O550" s="668"/>
      <c r="P550" s="668"/>
      <c r="Q550" s="668"/>
      <c r="R550" s="668"/>
      <c r="S550" s="668"/>
      <c r="T550" s="668"/>
      <c r="U550" s="668"/>
      <c r="V550" s="668"/>
      <c r="W550" s="668"/>
      <c r="X550" s="668"/>
      <c r="Y550" s="668"/>
      <c r="Z550" s="668"/>
    </row>
    <row r="551" ht="9.0" customHeight="1">
      <c r="A551" s="673">
        <v>41130.0</v>
      </c>
      <c r="B551" s="674" t="s">
        <v>30564</v>
      </c>
      <c r="C551" s="675" t="s">
        <v>30565</v>
      </c>
      <c r="D551" s="676">
        <v>17.46</v>
      </c>
      <c r="E551" s="677"/>
      <c r="F551" s="668"/>
      <c r="G551" s="668"/>
      <c r="H551" s="668"/>
      <c r="I551" s="668"/>
      <c r="J551" s="668"/>
      <c r="K551" s="668"/>
      <c r="L551" s="668"/>
      <c r="M551" s="668"/>
      <c r="N551" s="668"/>
      <c r="O551" s="668"/>
      <c r="P551" s="668"/>
      <c r="Q551" s="668"/>
      <c r="R551" s="668"/>
      <c r="S551" s="668"/>
      <c r="T551" s="668"/>
      <c r="U551" s="668"/>
      <c r="V551" s="668"/>
      <c r="W551" s="668"/>
      <c r="X551" s="668"/>
      <c r="Y551" s="668"/>
      <c r="Z551" s="668"/>
    </row>
    <row r="552" ht="18.0" customHeight="1">
      <c r="A552" s="673">
        <v>40997.0</v>
      </c>
      <c r="B552" s="678" t="s">
        <v>30566</v>
      </c>
      <c r="C552" s="675" t="s">
        <v>30567</v>
      </c>
      <c r="D552" s="676">
        <v>99.49</v>
      </c>
      <c r="E552" s="679"/>
      <c r="F552" s="668"/>
      <c r="G552" s="668"/>
      <c r="H552" s="668"/>
      <c r="I552" s="668"/>
      <c r="J552" s="668"/>
      <c r="K552" s="668"/>
      <c r="L552" s="668"/>
      <c r="M552" s="668"/>
      <c r="N552" s="668"/>
      <c r="O552" s="668"/>
      <c r="P552" s="668"/>
      <c r="Q552" s="668"/>
      <c r="R552" s="668"/>
      <c r="S552" s="668"/>
      <c r="T552" s="668"/>
      <c r="U552" s="668"/>
      <c r="V552" s="668"/>
      <c r="W552" s="668"/>
      <c r="X552" s="668"/>
      <c r="Y552" s="668"/>
      <c r="Z552" s="668"/>
    </row>
    <row r="553" ht="9.0" customHeight="1">
      <c r="A553" s="673">
        <v>40724.0</v>
      </c>
      <c r="B553" s="674" t="s">
        <v>30568</v>
      </c>
      <c r="C553" s="675" t="s">
        <v>30569</v>
      </c>
      <c r="D553" s="676">
        <v>139.85</v>
      </c>
      <c r="E553" s="677"/>
      <c r="F553" s="668"/>
      <c r="G553" s="668"/>
      <c r="H553" s="668"/>
      <c r="I553" s="668"/>
      <c r="J553" s="668"/>
      <c r="K553" s="668"/>
      <c r="L553" s="668"/>
      <c r="M553" s="668"/>
      <c r="N553" s="668"/>
      <c r="O553" s="668"/>
      <c r="P553" s="668"/>
      <c r="Q553" s="668"/>
      <c r="R553" s="668"/>
      <c r="S553" s="668"/>
      <c r="T553" s="668"/>
      <c r="U553" s="668"/>
      <c r="V553" s="668"/>
      <c r="W553" s="668"/>
      <c r="X553" s="668"/>
      <c r="Y553" s="668"/>
      <c r="Z553" s="668"/>
    </row>
    <row r="554" ht="18.0" customHeight="1">
      <c r="A554" s="673">
        <v>40722.0</v>
      </c>
      <c r="B554" s="678" t="s">
        <v>30570</v>
      </c>
      <c r="C554" s="675" t="s">
        <v>30571</v>
      </c>
      <c r="D554" s="676">
        <v>10.81</v>
      </c>
      <c r="E554" s="679"/>
      <c r="F554" s="668"/>
      <c r="G554" s="668"/>
      <c r="H554" s="668"/>
      <c r="I554" s="668"/>
      <c r="J554" s="668"/>
      <c r="K554" s="668"/>
      <c r="L554" s="668"/>
      <c r="M554" s="668"/>
      <c r="N554" s="668"/>
      <c r="O554" s="668"/>
      <c r="P554" s="668"/>
      <c r="Q554" s="668"/>
      <c r="R554" s="668"/>
      <c r="S554" s="668"/>
      <c r="T554" s="668"/>
      <c r="U554" s="668"/>
      <c r="V554" s="668"/>
      <c r="W554" s="668"/>
      <c r="X554" s="668"/>
      <c r="Y554" s="668"/>
      <c r="Z554" s="668"/>
    </row>
    <row r="555" ht="9.0" customHeight="1">
      <c r="A555" s="673">
        <v>40998.0</v>
      </c>
      <c r="B555" s="674" t="s">
        <v>30572</v>
      </c>
      <c r="C555" s="675" t="s">
        <v>30573</v>
      </c>
      <c r="D555" s="676">
        <v>10.26</v>
      </c>
      <c r="E555" s="677"/>
      <c r="F555" s="668"/>
      <c r="G555" s="668"/>
      <c r="H555" s="668"/>
      <c r="I555" s="668"/>
      <c r="J555" s="668"/>
      <c r="K555" s="668"/>
      <c r="L555" s="668"/>
      <c r="M555" s="668"/>
      <c r="N555" s="668"/>
      <c r="O555" s="668"/>
      <c r="P555" s="668"/>
      <c r="Q555" s="668"/>
      <c r="R555" s="668"/>
      <c r="S555" s="668"/>
      <c r="T555" s="668"/>
      <c r="U555" s="668"/>
      <c r="V555" s="668"/>
      <c r="W555" s="668"/>
      <c r="X555" s="668"/>
      <c r="Y555" s="668"/>
      <c r="Z555" s="668"/>
    </row>
    <row r="556" ht="9.0" customHeight="1">
      <c r="A556" s="673">
        <v>40723.0</v>
      </c>
      <c r="B556" s="674" t="s">
        <v>30574</v>
      </c>
      <c r="C556" s="675" t="s">
        <v>30575</v>
      </c>
      <c r="D556" s="676">
        <v>72.03</v>
      </c>
      <c r="E556" s="677"/>
      <c r="F556" s="668"/>
      <c r="G556" s="668"/>
      <c r="H556" s="668"/>
      <c r="I556" s="668"/>
      <c r="J556" s="668"/>
      <c r="K556" s="668"/>
      <c r="L556" s="668"/>
      <c r="M556" s="668"/>
      <c r="N556" s="668"/>
      <c r="O556" s="668"/>
      <c r="P556" s="668"/>
      <c r="Q556" s="668"/>
      <c r="R556" s="668"/>
      <c r="S556" s="668"/>
      <c r="T556" s="668"/>
      <c r="U556" s="668"/>
      <c r="V556" s="668"/>
      <c r="W556" s="668"/>
      <c r="X556" s="668"/>
      <c r="Y556" s="668"/>
      <c r="Z556" s="668"/>
    </row>
    <row r="557" ht="9.0" customHeight="1">
      <c r="A557" s="673">
        <v>40335.0</v>
      </c>
      <c r="B557" s="674" t="s">
        <v>30576</v>
      </c>
      <c r="C557" s="675" t="s">
        <v>30577</v>
      </c>
      <c r="D557" s="676">
        <v>552.61</v>
      </c>
      <c r="E557" s="674" t="s">
        <v>30578</v>
      </c>
      <c r="F557" s="668"/>
      <c r="G557" s="668"/>
      <c r="H557" s="668"/>
      <c r="I557" s="668"/>
      <c r="J557" s="668"/>
      <c r="K557" s="668"/>
      <c r="L557" s="668"/>
      <c r="M557" s="668"/>
      <c r="N557" s="668"/>
      <c r="O557" s="668"/>
      <c r="P557" s="668"/>
      <c r="Q557" s="668"/>
      <c r="R557" s="668"/>
      <c r="S557" s="668"/>
      <c r="T557" s="668"/>
      <c r="U557" s="668"/>
      <c r="V557" s="668"/>
      <c r="W557" s="668"/>
      <c r="X557" s="668"/>
      <c r="Y557" s="668"/>
      <c r="Z557" s="668"/>
    </row>
    <row r="558" ht="9.0" customHeight="1">
      <c r="A558" s="673">
        <v>40334.0</v>
      </c>
      <c r="B558" s="674" t="s">
        <v>30579</v>
      </c>
      <c r="C558" s="675" t="s">
        <v>30580</v>
      </c>
      <c r="D558" s="676">
        <v>776.58</v>
      </c>
      <c r="E558" s="674" t="s">
        <v>30581</v>
      </c>
      <c r="F558" s="668"/>
      <c r="G558" s="668"/>
      <c r="H558" s="668"/>
      <c r="I558" s="668"/>
      <c r="J558" s="668"/>
      <c r="K558" s="668"/>
      <c r="L558" s="668"/>
      <c r="M558" s="668"/>
      <c r="N558" s="668"/>
      <c r="O558" s="668"/>
      <c r="P558" s="668"/>
      <c r="Q558" s="668"/>
      <c r="R558" s="668"/>
      <c r="S558" s="668"/>
      <c r="T558" s="668"/>
      <c r="U558" s="668"/>
      <c r="V558" s="668"/>
      <c r="W558" s="668"/>
      <c r="X558" s="668"/>
      <c r="Y558" s="668"/>
      <c r="Z558" s="668"/>
    </row>
    <row r="559" ht="18.0" customHeight="1">
      <c r="A559" s="673">
        <v>40333.0</v>
      </c>
      <c r="B559" s="678" t="s">
        <v>30582</v>
      </c>
      <c r="C559" s="675" t="s">
        <v>30583</v>
      </c>
      <c r="D559" s="676">
        <v>276.3</v>
      </c>
      <c r="E559" s="674" t="s">
        <v>30584</v>
      </c>
      <c r="F559" s="668"/>
      <c r="G559" s="668"/>
      <c r="H559" s="668"/>
      <c r="I559" s="668"/>
      <c r="J559" s="668"/>
      <c r="K559" s="668"/>
      <c r="L559" s="668"/>
      <c r="M559" s="668"/>
      <c r="N559" s="668"/>
      <c r="O559" s="668"/>
      <c r="P559" s="668"/>
      <c r="Q559" s="668"/>
      <c r="R559" s="668"/>
      <c r="S559" s="668"/>
      <c r="T559" s="668"/>
      <c r="U559" s="668"/>
      <c r="V559" s="668"/>
      <c r="W559" s="668"/>
      <c r="X559" s="668"/>
      <c r="Y559" s="668"/>
      <c r="Z559" s="668"/>
    </row>
    <row r="560" ht="18.0" customHeight="1">
      <c r="A560" s="673">
        <v>40332.0</v>
      </c>
      <c r="B560" s="678" t="s">
        <v>30585</v>
      </c>
      <c r="C560" s="675" t="s">
        <v>30586</v>
      </c>
      <c r="D560" s="676">
        <v>388.29</v>
      </c>
      <c r="E560" s="674" t="s">
        <v>30587</v>
      </c>
      <c r="F560" s="668"/>
      <c r="G560" s="668"/>
      <c r="H560" s="668"/>
      <c r="I560" s="668"/>
      <c r="J560" s="668"/>
      <c r="K560" s="668"/>
      <c r="L560" s="668"/>
      <c r="M560" s="668"/>
      <c r="N560" s="668"/>
      <c r="O560" s="668"/>
      <c r="P560" s="668"/>
      <c r="Q560" s="668"/>
      <c r="R560" s="668"/>
      <c r="S560" s="668"/>
      <c r="T560" s="668"/>
      <c r="U560" s="668"/>
      <c r="V560" s="668"/>
      <c r="W560" s="668"/>
      <c r="X560" s="668"/>
      <c r="Y560" s="668"/>
      <c r="Z560" s="668"/>
    </row>
    <row r="561" ht="9.0" customHeight="1">
      <c r="A561" s="673">
        <v>40675.0</v>
      </c>
      <c r="B561" s="674" t="s">
        <v>30588</v>
      </c>
      <c r="C561" s="675" t="s">
        <v>30589</v>
      </c>
      <c r="D561" s="676">
        <v>198.98</v>
      </c>
      <c r="E561" s="677"/>
      <c r="F561" s="668"/>
      <c r="G561" s="668"/>
      <c r="H561" s="668"/>
      <c r="I561" s="668"/>
      <c r="J561" s="668"/>
      <c r="K561" s="668"/>
      <c r="L561" s="668"/>
      <c r="M561" s="668"/>
      <c r="N561" s="668"/>
      <c r="O561" s="668"/>
      <c r="P561" s="668"/>
      <c r="Q561" s="668"/>
      <c r="R561" s="668"/>
      <c r="S561" s="668"/>
      <c r="T561" s="668"/>
      <c r="U561" s="668"/>
      <c r="V561" s="668"/>
      <c r="W561" s="668"/>
      <c r="X561" s="668"/>
      <c r="Y561" s="668"/>
      <c r="Z561" s="668"/>
    </row>
    <row r="562" ht="9.0" customHeight="1">
      <c r="A562" s="673">
        <v>40673.0</v>
      </c>
      <c r="B562" s="674" t="s">
        <v>30590</v>
      </c>
      <c r="C562" s="675" t="s">
        <v>30591</v>
      </c>
      <c r="D562" s="676">
        <v>69.27</v>
      </c>
      <c r="E562" s="677"/>
      <c r="F562" s="668"/>
      <c r="G562" s="668"/>
      <c r="H562" s="668"/>
      <c r="I562" s="668"/>
      <c r="J562" s="668"/>
      <c r="K562" s="668"/>
      <c r="L562" s="668"/>
      <c r="M562" s="668"/>
      <c r="N562" s="668"/>
      <c r="O562" s="668"/>
      <c r="P562" s="668"/>
      <c r="Q562" s="668"/>
      <c r="R562" s="668"/>
      <c r="S562" s="668"/>
      <c r="T562" s="668"/>
      <c r="U562" s="668"/>
      <c r="V562" s="668"/>
      <c r="W562" s="668"/>
      <c r="X562" s="668"/>
      <c r="Y562" s="668"/>
      <c r="Z562" s="668"/>
    </row>
    <row r="563" ht="9.0" customHeight="1">
      <c r="A563" s="673">
        <v>40674.0</v>
      </c>
      <c r="B563" s="674" t="s">
        <v>30592</v>
      </c>
      <c r="C563" s="675" t="s">
        <v>30593</v>
      </c>
      <c r="D563" s="676">
        <v>74.2</v>
      </c>
      <c r="E563" s="677"/>
      <c r="F563" s="668"/>
      <c r="G563" s="668"/>
      <c r="H563" s="668"/>
      <c r="I563" s="668"/>
      <c r="J563" s="668"/>
      <c r="K563" s="668"/>
      <c r="L563" s="668"/>
      <c r="M563" s="668"/>
      <c r="N563" s="668"/>
      <c r="O563" s="668"/>
      <c r="P563" s="668"/>
      <c r="Q563" s="668"/>
      <c r="R563" s="668"/>
      <c r="S563" s="668"/>
      <c r="T563" s="668"/>
      <c r="U563" s="668"/>
      <c r="V563" s="668"/>
      <c r="W563" s="668"/>
      <c r="X563" s="668"/>
      <c r="Y563" s="668"/>
      <c r="Z563" s="668"/>
    </row>
    <row r="564" ht="9.0" customHeight="1">
      <c r="A564" s="673">
        <v>41037.0</v>
      </c>
      <c r="B564" s="674" t="s">
        <v>30594</v>
      </c>
      <c r="C564" s="675" t="s">
        <v>30595</v>
      </c>
      <c r="D564" s="676">
        <v>64.32</v>
      </c>
      <c r="E564" s="677"/>
      <c r="F564" s="668"/>
      <c r="G564" s="668"/>
      <c r="H564" s="668"/>
      <c r="I564" s="668"/>
      <c r="J564" s="668"/>
      <c r="K564" s="668"/>
      <c r="L564" s="668"/>
      <c r="M564" s="668"/>
      <c r="N564" s="668"/>
      <c r="O564" s="668"/>
      <c r="P564" s="668"/>
      <c r="Q564" s="668"/>
      <c r="R564" s="668"/>
      <c r="S564" s="668"/>
      <c r="T564" s="668"/>
      <c r="U564" s="668"/>
      <c r="V564" s="668"/>
      <c r="W564" s="668"/>
      <c r="X564" s="668"/>
      <c r="Y564" s="668"/>
      <c r="Z564" s="668"/>
    </row>
    <row r="565" ht="9.0" customHeight="1">
      <c r="A565" s="673">
        <v>40258.0</v>
      </c>
      <c r="B565" s="674" t="s">
        <v>30596</v>
      </c>
      <c r="C565" s="675" t="s">
        <v>30597</v>
      </c>
      <c r="D565" s="676">
        <v>58.37</v>
      </c>
      <c r="E565" s="677"/>
      <c r="F565" s="668"/>
      <c r="G565" s="668"/>
      <c r="H565" s="668"/>
      <c r="I565" s="668"/>
      <c r="J565" s="668"/>
      <c r="K565" s="668"/>
      <c r="L565" s="668"/>
      <c r="M565" s="668"/>
      <c r="N565" s="668"/>
      <c r="O565" s="668"/>
      <c r="P565" s="668"/>
      <c r="Q565" s="668"/>
      <c r="R565" s="668"/>
      <c r="S565" s="668"/>
      <c r="T565" s="668"/>
      <c r="U565" s="668"/>
      <c r="V565" s="668"/>
      <c r="W565" s="668"/>
      <c r="X565" s="668"/>
      <c r="Y565" s="668"/>
      <c r="Z565" s="668"/>
    </row>
    <row r="566" ht="9.0" customHeight="1">
      <c r="A566" s="673">
        <v>40261.0</v>
      </c>
      <c r="B566" s="674" t="s">
        <v>30598</v>
      </c>
      <c r="C566" s="675" t="s">
        <v>30599</v>
      </c>
      <c r="D566" s="676">
        <v>66.61</v>
      </c>
      <c r="E566" s="677"/>
      <c r="F566" s="668"/>
      <c r="G566" s="668"/>
      <c r="H566" s="668"/>
      <c r="I566" s="668"/>
      <c r="J566" s="668"/>
      <c r="K566" s="668"/>
      <c r="L566" s="668"/>
      <c r="M566" s="668"/>
      <c r="N566" s="668"/>
      <c r="O566" s="668"/>
      <c r="P566" s="668"/>
      <c r="Q566" s="668"/>
      <c r="R566" s="668"/>
      <c r="S566" s="668"/>
      <c r="T566" s="668"/>
      <c r="U566" s="668"/>
      <c r="V566" s="668"/>
      <c r="W566" s="668"/>
      <c r="X566" s="668"/>
      <c r="Y566" s="668"/>
      <c r="Z566" s="668"/>
    </row>
    <row r="567" ht="9.0" customHeight="1">
      <c r="A567" s="673">
        <v>40259.0</v>
      </c>
      <c r="B567" s="674" t="s">
        <v>30600</v>
      </c>
      <c r="C567" s="675" t="s">
        <v>30601</v>
      </c>
      <c r="D567" s="676">
        <v>86.03</v>
      </c>
      <c r="E567" s="677"/>
      <c r="F567" s="668"/>
      <c r="G567" s="668"/>
      <c r="H567" s="668"/>
      <c r="I567" s="668"/>
      <c r="J567" s="668"/>
      <c r="K567" s="668"/>
      <c r="L567" s="668"/>
      <c r="M567" s="668"/>
      <c r="N567" s="668"/>
      <c r="O567" s="668"/>
      <c r="P567" s="668"/>
      <c r="Q567" s="668"/>
      <c r="R567" s="668"/>
      <c r="S567" s="668"/>
      <c r="T567" s="668"/>
      <c r="U567" s="668"/>
      <c r="V567" s="668"/>
      <c r="W567" s="668"/>
      <c r="X567" s="668"/>
      <c r="Y567" s="668"/>
      <c r="Z567" s="668"/>
    </row>
    <row r="568" ht="9.0" customHeight="1">
      <c r="A568" s="673">
        <v>40262.0</v>
      </c>
      <c r="B568" s="674" t="s">
        <v>30602</v>
      </c>
      <c r="C568" s="675" t="s">
        <v>30603</v>
      </c>
      <c r="D568" s="676">
        <v>94.27</v>
      </c>
      <c r="E568" s="677"/>
      <c r="F568" s="668"/>
      <c r="G568" s="668"/>
      <c r="H568" s="668"/>
      <c r="I568" s="668"/>
      <c r="J568" s="668"/>
      <c r="K568" s="668"/>
      <c r="L568" s="668"/>
      <c r="M568" s="668"/>
      <c r="N568" s="668"/>
      <c r="O568" s="668"/>
      <c r="P568" s="668"/>
      <c r="Q568" s="668"/>
      <c r="R568" s="668"/>
      <c r="S568" s="668"/>
      <c r="T568" s="668"/>
      <c r="U568" s="668"/>
      <c r="V568" s="668"/>
      <c r="W568" s="668"/>
      <c r="X568" s="668"/>
      <c r="Y568" s="668"/>
      <c r="Z568" s="668"/>
    </row>
    <row r="569" ht="9.0" customHeight="1">
      <c r="A569" s="673">
        <v>40260.0</v>
      </c>
      <c r="B569" s="674" t="s">
        <v>30604</v>
      </c>
      <c r="C569" s="675" t="s">
        <v>30605</v>
      </c>
      <c r="D569" s="676">
        <v>127.51</v>
      </c>
      <c r="E569" s="677"/>
      <c r="F569" s="668"/>
      <c r="G569" s="668"/>
      <c r="H569" s="668"/>
      <c r="I569" s="668"/>
      <c r="J569" s="668"/>
      <c r="K569" s="668"/>
      <c r="L569" s="668"/>
      <c r="M569" s="668"/>
      <c r="N569" s="668"/>
      <c r="O569" s="668"/>
      <c r="P569" s="668"/>
      <c r="Q569" s="668"/>
      <c r="R569" s="668"/>
      <c r="S569" s="668"/>
      <c r="T569" s="668"/>
      <c r="U569" s="668"/>
      <c r="V569" s="668"/>
      <c r="W569" s="668"/>
      <c r="X569" s="668"/>
      <c r="Y569" s="668"/>
      <c r="Z569" s="668"/>
    </row>
    <row r="570" ht="9.0" customHeight="1">
      <c r="A570" s="673">
        <v>40263.0</v>
      </c>
      <c r="B570" s="674" t="s">
        <v>30606</v>
      </c>
      <c r="C570" s="675" t="s">
        <v>30607</v>
      </c>
      <c r="D570" s="676">
        <v>135.76</v>
      </c>
      <c r="E570" s="677"/>
      <c r="F570" s="668"/>
      <c r="G570" s="668"/>
      <c r="H570" s="668"/>
      <c r="I570" s="668"/>
      <c r="J570" s="668"/>
      <c r="K570" s="668"/>
      <c r="L570" s="668"/>
      <c r="M570" s="668"/>
      <c r="N570" s="668"/>
      <c r="O570" s="668"/>
      <c r="P570" s="668"/>
      <c r="Q570" s="668"/>
      <c r="R570" s="668"/>
      <c r="S570" s="668"/>
      <c r="T570" s="668"/>
      <c r="U570" s="668"/>
      <c r="V570" s="668"/>
      <c r="W570" s="668"/>
      <c r="X570" s="668"/>
      <c r="Y570" s="668"/>
      <c r="Z570" s="668"/>
    </row>
    <row r="571" ht="9.0" customHeight="1">
      <c r="A571" s="673">
        <v>40267.0</v>
      </c>
      <c r="B571" s="674" t="s">
        <v>30608</v>
      </c>
      <c r="C571" s="675" t="s">
        <v>30609</v>
      </c>
      <c r="D571" s="676">
        <v>139.81</v>
      </c>
      <c r="E571" s="677"/>
      <c r="F571" s="668"/>
      <c r="G571" s="668"/>
      <c r="H571" s="668"/>
      <c r="I571" s="668"/>
      <c r="J571" s="668"/>
      <c r="K571" s="668"/>
      <c r="L571" s="668"/>
      <c r="M571" s="668"/>
      <c r="N571" s="668"/>
      <c r="O571" s="668"/>
      <c r="P571" s="668"/>
      <c r="Q571" s="668"/>
      <c r="R571" s="668"/>
      <c r="S571" s="668"/>
      <c r="T571" s="668"/>
      <c r="U571" s="668"/>
      <c r="V571" s="668"/>
      <c r="W571" s="668"/>
      <c r="X571" s="668"/>
      <c r="Y571" s="668"/>
      <c r="Z571" s="668"/>
    </row>
    <row r="572" ht="9.0" customHeight="1">
      <c r="A572" s="673">
        <v>40264.0</v>
      </c>
      <c r="B572" s="674" t="s">
        <v>30610</v>
      </c>
      <c r="C572" s="675" t="s">
        <v>30611</v>
      </c>
      <c r="D572" s="676">
        <v>131.57</v>
      </c>
      <c r="E572" s="677"/>
      <c r="F572" s="668"/>
      <c r="G572" s="668"/>
      <c r="H572" s="668"/>
      <c r="I572" s="668"/>
      <c r="J572" s="668"/>
      <c r="K572" s="668"/>
      <c r="L572" s="668"/>
      <c r="M572" s="668"/>
      <c r="N572" s="668"/>
      <c r="O572" s="668"/>
      <c r="P572" s="668"/>
      <c r="Q572" s="668"/>
      <c r="R572" s="668"/>
      <c r="S572" s="668"/>
      <c r="T572" s="668"/>
      <c r="U572" s="668"/>
      <c r="V572" s="668"/>
      <c r="W572" s="668"/>
      <c r="X572" s="668"/>
      <c r="Y572" s="668"/>
      <c r="Z572" s="668"/>
    </row>
    <row r="573" ht="9.0" customHeight="1">
      <c r="A573" s="673">
        <v>40268.0</v>
      </c>
      <c r="B573" s="674" t="s">
        <v>30612</v>
      </c>
      <c r="C573" s="675" t="s">
        <v>30613</v>
      </c>
      <c r="D573" s="676">
        <v>171.98</v>
      </c>
      <c r="E573" s="677"/>
      <c r="F573" s="668"/>
      <c r="G573" s="668"/>
      <c r="H573" s="668"/>
      <c r="I573" s="668"/>
      <c r="J573" s="668"/>
      <c r="K573" s="668"/>
      <c r="L573" s="668"/>
      <c r="M573" s="668"/>
      <c r="N573" s="668"/>
      <c r="O573" s="668"/>
      <c r="P573" s="668"/>
      <c r="Q573" s="668"/>
      <c r="R573" s="668"/>
      <c r="S573" s="668"/>
      <c r="T573" s="668"/>
      <c r="U573" s="668"/>
      <c r="V573" s="668"/>
      <c r="W573" s="668"/>
      <c r="X573" s="668"/>
      <c r="Y573" s="668"/>
      <c r="Z573" s="668"/>
    </row>
    <row r="574" ht="9.0" customHeight="1">
      <c r="A574" s="673">
        <v>40265.0</v>
      </c>
      <c r="B574" s="674" t="s">
        <v>30614</v>
      </c>
      <c r="C574" s="675" t="s">
        <v>30615</v>
      </c>
      <c r="D574" s="676">
        <v>163.73</v>
      </c>
      <c r="E574" s="677"/>
      <c r="F574" s="668"/>
      <c r="G574" s="668"/>
      <c r="H574" s="668"/>
      <c r="I574" s="668"/>
      <c r="J574" s="668"/>
      <c r="K574" s="668"/>
      <c r="L574" s="668"/>
      <c r="M574" s="668"/>
      <c r="N574" s="668"/>
      <c r="O574" s="668"/>
      <c r="P574" s="668"/>
      <c r="Q574" s="668"/>
      <c r="R574" s="668"/>
      <c r="S574" s="668"/>
      <c r="T574" s="668"/>
      <c r="U574" s="668"/>
      <c r="V574" s="668"/>
      <c r="W574" s="668"/>
      <c r="X574" s="668"/>
      <c r="Y574" s="668"/>
      <c r="Z574" s="668"/>
    </row>
    <row r="575" ht="9.0" customHeight="1">
      <c r="A575" s="673">
        <v>40269.0</v>
      </c>
      <c r="B575" s="674" t="s">
        <v>30616</v>
      </c>
      <c r="C575" s="675" t="s">
        <v>30617</v>
      </c>
      <c r="D575" s="676">
        <v>299.05</v>
      </c>
      <c r="E575" s="677"/>
      <c r="F575" s="668"/>
      <c r="G575" s="668"/>
      <c r="H575" s="668"/>
      <c r="I575" s="668"/>
      <c r="J575" s="668"/>
      <c r="K575" s="668"/>
      <c r="L575" s="668"/>
      <c r="M575" s="668"/>
      <c r="N575" s="668"/>
      <c r="O575" s="668"/>
      <c r="P575" s="668"/>
      <c r="Q575" s="668"/>
      <c r="R575" s="668"/>
      <c r="S575" s="668"/>
      <c r="T575" s="668"/>
      <c r="U575" s="668"/>
      <c r="V575" s="668"/>
      <c r="W575" s="668"/>
      <c r="X575" s="668"/>
      <c r="Y575" s="668"/>
      <c r="Z575" s="668"/>
    </row>
    <row r="576" ht="9.0" customHeight="1">
      <c r="A576" s="673">
        <v>40266.0</v>
      </c>
      <c r="B576" s="674" t="s">
        <v>30618</v>
      </c>
      <c r="C576" s="675" t="s">
        <v>30619</v>
      </c>
      <c r="D576" s="676">
        <v>290.81</v>
      </c>
      <c r="E576" s="677"/>
      <c r="F576" s="668"/>
      <c r="G576" s="668"/>
      <c r="H576" s="668"/>
      <c r="I576" s="668"/>
      <c r="J576" s="668"/>
      <c r="K576" s="668"/>
      <c r="L576" s="668"/>
      <c r="M576" s="668"/>
      <c r="N576" s="668"/>
      <c r="O576" s="668"/>
      <c r="P576" s="668"/>
      <c r="Q576" s="668"/>
      <c r="R576" s="668"/>
      <c r="S576" s="668"/>
      <c r="T576" s="668"/>
      <c r="U576" s="668"/>
      <c r="V576" s="668"/>
      <c r="W576" s="668"/>
      <c r="X576" s="668"/>
      <c r="Y576" s="668"/>
      <c r="Z576" s="668"/>
    </row>
    <row r="577" ht="9.0" customHeight="1">
      <c r="A577" s="673">
        <v>40276.0</v>
      </c>
      <c r="B577" s="674" t="s">
        <v>30620</v>
      </c>
      <c r="C577" s="675" t="s">
        <v>30621</v>
      </c>
      <c r="D577" s="676">
        <v>245.86</v>
      </c>
      <c r="E577" s="677"/>
      <c r="F577" s="668"/>
      <c r="G577" s="668"/>
      <c r="H577" s="668"/>
      <c r="I577" s="668"/>
      <c r="J577" s="668"/>
      <c r="K577" s="668"/>
      <c r="L577" s="668"/>
      <c r="M577" s="668"/>
      <c r="N577" s="668"/>
      <c r="O577" s="668"/>
      <c r="P577" s="668"/>
      <c r="Q577" s="668"/>
      <c r="R577" s="668"/>
      <c r="S577" s="668"/>
      <c r="T577" s="668"/>
      <c r="U577" s="668"/>
      <c r="V577" s="668"/>
      <c r="W577" s="668"/>
      <c r="X577" s="668"/>
      <c r="Y577" s="668"/>
      <c r="Z577" s="668"/>
    </row>
    <row r="578" ht="9.0" customHeight="1">
      <c r="A578" s="673">
        <v>40256.0</v>
      </c>
      <c r="B578" s="674" t="s">
        <v>30622</v>
      </c>
      <c r="C578" s="675" t="s">
        <v>30623</v>
      </c>
      <c r="D578" s="676">
        <v>86.03</v>
      </c>
      <c r="E578" s="677"/>
      <c r="F578" s="668"/>
      <c r="G578" s="668"/>
      <c r="H578" s="668"/>
      <c r="I578" s="668"/>
      <c r="J578" s="668"/>
      <c r="K578" s="668"/>
      <c r="L578" s="668"/>
      <c r="M578" s="668"/>
      <c r="N578" s="668"/>
      <c r="O578" s="668"/>
      <c r="P578" s="668"/>
      <c r="Q578" s="668"/>
      <c r="R578" s="668"/>
      <c r="S578" s="668"/>
      <c r="T578" s="668"/>
      <c r="U578" s="668"/>
      <c r="V578" s="668"/>
      <c r="W578" s="668"/>
      <c r="X578" s="668"/>
      <c r="Y578" s="668"/>
      <c r="Z578" s="668"/>
    </row>
    <row r="579" ht="9.0" customHeight="1">
      <c r="A579" s="673">
        <v>40257.0</v>
      </c>
      <c r="B579" s="674" t="s">
        <v>30624</v>
      </c>
      <c r="C579" s="675" t="s">
        <v>30625</v>
      </c>
      <c r="D579" s="676">
        <v>195.83</v>
      </c>
      <c r="E579" s="677"/>
      <c r="F579" s="668"/>
      <c r="G579" s="668"/>
      <c r="H579" s="668"/>
      <c r="I579" s="668"/>
      <c r="J579" s="668"/>
      <c r="K579" s="668"/>
      <c r="L579" s="668"/>
      <c r="M579" s="668"/>
      <c r="N579" s="668"/>
      <c r="O579" s="668"/>
      <c r="P579" s="668"/>
      <c r="Q579" s="668"/>
      <c r="R579" s="668"/>
      <c r="S579" s="668"/>
      <c r="T579" s="668"/>
      <c r="U579" s="668"/>
      <c r="V579" s="668"/>
      <c r="W579" s="668"/>
      <c r="X579" s="668"/>
      <c r="Y579" s="668"/>
      <c r="Z579" s="668"/>
    </row>
    <row r="580" ht="18.0" customHeight="1">
      <c r="A580" s="673">
        <v>41192.0</v>
      </c>
      <c r="B580" s="678" t="s">
        <v>30626</v>
      </c>
      <c r="C580" s="675" t="s">
        <v>30627</v>
      </c>
      <c r="D580" s="676">
        <v>217.71</v>
      </c>
      <c r="E580" s="674" t="s">
        <v>30628</v>
      </c>
      <c r="F580" s="668"/>
      <c r="G580" s="668"/>
      <c r="H580" s="668"/>
      <c r="I580" s="668"/>
      <c r="J580" s="668"/>
      <c r="K580" s="668"/>
      <c r="L580" s="668"/>
      <c r="M580" s="668"/>
      <c r="N580" s="668"/>
      <c r="O580" s="668"/>
      <c r="P580" s="668"/>
      <c r="Q580" s="668"/>
      <c r="R580" s="668"/>
      <c r="S580" s="668"/>
      <c r="T580" s="668"/>
      <c r="U580" s="668"/>
      <c r="V580" s="668"/>
      <c r="W580" s="668"/>
      <c r="X580" s="668"/>
      <c r="Y580" s="668"/>
      <c r="Z580" s="668"/>
    </row>
    <row r="581" ht="18.0" customHeight="1">
      <c r="A581" s="673">
        <v>41198.0</v>
      </c>
      <c r="B581" s="678" t="s">
        <v>30629</v>
      </c>
      <c r="C581" s="675" t="s">
        <v>30630</v>
      </c>
      <c r="D581" s="676">
        <v>219.78</v>
      </c>
      <c r="E581" s="674" t="s">
        <v>30631</v>
      </c>
      <c r="F581" s="668"/>
      <c r="G581" s="668"/>
      <c r="H581" s="668"/>
      <c r="I581" s="668"/>
      <c r="J581" s="668"/>
      <c r="K581" s="668"/>
      <c r="L581" s="668"/>
      <c r="M581" s="668"/>
      <c r="N581" s="668"/>
      <c r="O581" s="668"/>
      <c r="P581" s="668"/>
      <c r="Q581" s="668"/>
      <c r="R581" s="668"/>
      <c r="S581" s="668"/>
      <c r="T581" s="668"/>
      <c r="U581" s="668"/>
      <c r="V581" s="668"/>
      <c r="W581" s="668"/>
      <c r="X581" s="668"/>
      <c r="Y581" s="668"/>
      <c r="Z581" s="668"/>
    </row>
    <row r="582" ht="9.0" customHeight="1">
      <c r="A582" s="673">
        <v>40282.0</v>
      </c>
      <c r="B582" s="674" t="s">
        <v>30632</v>
      </c>
      <c r="C582" s="675" t="s">
        <v>30633</v>
      </c>
      <c r="D582" s="676">
        <v>11.71</v>
      </c>
      <c r="E582" s="677"/>
      <c r="F582" s="668"/>
      <c r="G582" s="668"/>
      <c r="H582" s="668"/>
      <c r="I582" s="668"/>
      <c r="J582" s="668"/>
      <c r="K582" s="668"/>
      <c r="L582" s="668"/>
      <c r="M582" s="668"/>
      <c r="N582" s="668"/>
      <c r="O582" s="668"/>
      <c r="P582" s="668"/>
      <c r="Q582" s="668"/>
      <c r="R582" s="668"/>
      <c r="S582" s="668"/>
      <c r="T582" s="668"/>
      <c r="U582" s="668"/>
      <c r="V582" s="668"/>
      <c r="W582" s="668"/>
      <c r="X582" s="668"/>
      <c r="Y582" s="668"/>
      <c r="Z582" s="668"/>
    </row>
    <row r="583" ht="9.0" customHeight="1">
      <c r="A583" s="673">
        <v>40285.0</v>
      </c>
      <c r="B583" s="674" t="s">
        <v>30634</v>
      </c>
      <c r="C583" s="675" t="s">
        <v>30635</v>
      </c>
      <c r="D583" s="676">
        <v>19.96</v>
      </c>
      <c r="E583" s="677"/>
      <c r="F583" s="668"/>
      <c r="G583" s="668"/>
      <c r="H583" s="668"/>
      <c r="I583" s="668"/>
      <c r="J583" s="668"/>
      <c r="K583" s="668"/>
      <c r="L583" s="668"/>
      <c r="M583" s="668"/>
      <c r="N583" s="668"/>
      <c r="O583" s="668"/>
      <c r="P583" s="668"/>
      <c r="Q583" s="668"/>
      <c r="R583" s="668"/>
      <c r="S583" s="668"/>
      <c r="T583" s="668"/>
      <c r="U583" s="668"/>
      <c r="V583" s="668"/>
      <c r="W583" s="668"/>
      <c r="X583" s="668"/>
      <c r="Y583" s="668"/>
      <c r="Z583" s="668"/>
    </row>
    <row r="584" ht="9.0" customHeight="1">
      <c r="A584" s="673">
        <v>40283.0</v>
      </c>
      <c r="B584" s="674" t="s">
        <v>30636</v>
      </c>
      <c r="C584" s="675" t="s">
        <v>30637</v>
      </c>
      <c r="D584" s="676">
        <v>12.88</v>
      </c>
      <c r="E584" s="677"/>
      <c r="F584" s="668"/>
      <c r="G584" s="668"/>
      <c r="H584" s="668"/>
      <c r="I584" s="668"/>
      <c r="J584" s="668"/>
      <c r="K584" s="668"/>
      <c r="L584" s="668"/>
      <c r="M584" s="668"/>
      <c r="N584" s="668"/>
      <c r="O584" s="668"/>
      <c r="P584" s="668"/>
      <c r="Q584" s="668"/>
      <c r="R584" s="668"/>
      <c r="S584" s="668"/>
      <c r="T584" s="668"/>
      <c r="U584" s="668"/>
      <c r="V584" s="668"/>
      <c r="W584" s="668"/>
      <c r="X584" s="668"/>
      <c r="Y584" s="668"/>
      <c r="Z584" s="668"/>
    </row>
    <row r="585" ht="9.0" customHeight="1">
      <c r="A585" s="673">
        <v>40286.0</v>
      </c>
      <c r="B585" s="674" t="s">
        <v>30638</v>
      </c>
      <c r="C585" s="675" t="s">
        <v>30639</v>
      </c>
      <c r="D585" s="676">
        <v>21.12</v>
      </c>
      <c r="E585" s="677"/>
      <c r="F585" s="668"/>
      <c r="G585" s="668"/>
      <c r="H585" s="668"/>
      <c r="I585" s="668"/>
      <c r="J585" s="668"/>
      <c r="K585" s="668"/>
      <c r="L585" s="668"/>
      <c r="M585" s="668"/>
      <c r="N585" s="668"/>
      <c r="O585" s="668"/>
      <c r="P585" s="668"/>
      <c r="Q585" s="668"/>
      <c r="R585" s="668"/>
      <c r="S585" s="668"/>
      <c r="T585" s="668"/>
      <c r="U585" s="668"/>
      <c r="V585" s="668"/>
      <c r="W585" s="668"/>
      <c r="X585" s="668"/>
      <c r="Y585" s="668"/>
      <c r="Z585" s="668"/>
    </row>
    <row r="586" ht="9.0" customHeight="1">
      <c r="A586" s="673">
        <v>40284.0</v>
      </c>
      <c r="B586" s="674" t="s">
        <v>30640</v>
      </c>
      <c r="C586" s="675" t="s">
        <v>30641</v>
      </c>
      <c r="D586" s="676">
        <v>15.16</v>
      </c>
      <c r="E586" s="677"/>
      <c r="F586" s="668"/>
      <c r="G586" s="668"/>
      <c r="H586" s="668"/>
      <c r="I586" s="668"/>
      <c r="J586" s="668"/>
      <c r="K586" s="668"/>
      <c r="L586" s="668"/>
      <c r="M586" s="668"/>
      <c r="N586" s="668"/>
      <c r="O586" s="668"/>
      <c r="P586" s="668"/>
      <c r="Q586" s="668"/>
      <c r="R586" s="668"/>
      <c r="S586" s="668"/>
      <c r="T586" s="668"/>
      <c r="U586" s="668"/>
      <c r="V586" s="668"/>
      <c r="W586" s="668"/>
      <c r="X586" s="668"/>
      <c r="Y586" s="668"/>
      <c r="Z586" s="668"/>
    </row>
    <row r="587" ht="9.0" customHeight="1">
      <c r="A587" s="673">
        <v>40287.0</v>
      </c>
      <c r="B587" s="674" t="s">
        <v>30642</v>
      </c>
      <c r="C587" s="675" t="s">
        <v>30643</v>
      </c>
      <c r="D587" s="676">
        <v>23.41</v>
      </c>
      <c r="E587" s="677"/>
      <c r="F587" s="668"/>
      <c r="G587" s="668"/>
      <c r="H587" s="668"/>
      <c r="I587" s="668"/>
      <c r="J587" s="668"/>
      <c r="K587" s="668"/>
      <c r="L587" s="668"/>
      <c r="M587" s="668"/>
      <c r="N587" s="668"/>
      <c r="O587" s="668"/>
      <c r="P587" s="668"/>
      <c r="Q587" s="668"/>
      <c r="R587" s="668"/>
      <c r="S587" s="668"/>
      <c r="T587" s="668"/>
      <c r="U587" s="668"/>
      <c r="V587" s="668"/>
      <c r="W587" s="668"/>
      <c r="X587" s="668"/>
      <c r="Y587" s="668"/>
      <c r="Z587" s="668"/>
    </row>
    <row r="588" ht="9.0" customHeight="1">
      <c r="A588" s="673">
        <v>40288.0</v>
      </c>
      <c r="B588" s="674" t="s">
        <v>30644</v>
      </c>
      <c r="C588" s="675" t="s">
        <v>30645</v>
      </c>
      <c r="D588" s="676">
        <v>21.49</v>
      </c>
      <c r="E588" s="677"/>
      <c r="F588" s="668"/>
      <c r="G588" s="668"/>
      <c r="H588" s="668"/>
      <c r="I588" s="668"/>
      <c r="J588" s="668"/>
      <c r="K588" s="668"/>
      <c r="L588" s="668"/>
      <c r="M588" s="668"/>
      <c r="N588" s="668"/>
      <c r="O588" s="668"/>
      <c r="P588" s="668"/>
      <c r="Q588" s="668"/>
      <c r="R588" s="668"/>
      <c r="S588" s="668"/>
      <c r="T588" s="668"/>
      <c r="U588" s="668"/>
      <c r="V588" s="668"/>
      <c r="W588" s="668"/>
      <c r="X588" s="668"/>
      <c r="Y588" s="668"/>
      <c r="Z588" s="668"/>
    </row>
    <row r="589" ht="9.0" customHeight="1">
      <c r="A589" s="673">
        <v>40291.0</v>
      </c>
      <c r="B589" s="674" t="s">
        <v>30646</v>
      </c>
      <c r="C589" s="675" t="s">
        <v>30647</v>
      </c>
      <c r="D589" s="676">
        <v>29.73</v>
      </c>
      <c r="E589" s="677"/>
      <c r="F589" s="668"/>
      <c r="G589" s="668"/>
      <c r="H589" s="668"/>
      <c r="I589" s="668"/>
      <c r="J589" s="668"/>
      <c r="K589" s="668"/>
      <c r="L589" s="668"/>
      <c r="M589" s="668"/>
      <c r="N589" s="668"/>
      <c r="O589" s="668"/>
      <c r="P589" s="668"/>
      <c r="Q589" s="668"/>
      <c r="R589" s="668"/>
      <c r="S589" s="668"/>
      <c r="T589" s="668"/>
      <c r="U589" s="668"/>
      <c r="V589" s="668"/>
      <c r="W589" s="668"/>
      <c r="X589" s="668"/>
      <c r="Y589" s="668"/>
      <c r="Z589" s="668"/>
    </row>
    <row r="590" ht="9.0" customHeight="1">
      <c r="A590" s="673">
        <v>40289.0</v>
      </c>
      <c r="B590" s="674" t="s">
        <v>30648</v>
      </c>
      <c r="C590" s="675" t="s">
        <v>30649</v>
      </c>
      <c r="D590" s="676">
        <v>25.78</v>
      </c>
      <c r="E590" s="677"/>
      <c r="F590" s="668"/>
      <c r="G590" s="668"/>
      <c r="H590" s="668"/>
      <c r="I590" s="668"/>
      <c r="J590" s="668"/>
      <c r="K590" s="668"/>
      <c r="L590" s="668"/>
      <c r="M590" s="668"/>
      <c r="N590" s="668"/>
      <c r="O590" s="668"/>
      <c r="P590" s="668"/>
      <c r="Q590" s="668"/>
      <c r="R590" s="668"/>
      <c r="S590" s="668"/>
      <c r="T590" s="668"/>
      <c r="U590" s="668"/>
      <c r="V590" s="668"/>
      <c r="W590" s="668"/>
      <c r="X590" s="668"/>
      <c r="Y590" s="668"/>
      <c r="Z590" s="668"/>
    </row>
    <row r="591" ht="9.0" customHeight="1">
      <c r="A591" s="673">
        <v>40292.0</v>
      </c>
      <c r="B591" s="674" t="s">
        <v>30650</v>
      </c>
      <c r="C591" s="675" t="s">
        <v>30651</v>
      </c>
      <c r="D591" s="676">
        <v>34.02</v>
      </c>
      <c r="E591" s="677"/>
      <c r="F591" s="668"/>
      <c r="G591" s="668"/>
      <c r="H591" s="668"/>
      <c r="I591" s="668"/>
      <c r="J591" s="668"/>
      <c r="K591" s="668"/>
      <c r="L591" s="668"/>
      <c r="M591" s="668"/>
      <c r="N591" s="668"/>
      <c r="O591" s="668"/>
      <c r="P591" s="668"/>
      <c r="Q591" s="668"/>
      <c r="R591" s="668"/>
      <c r="S591" s="668"/>
      <c r="T591" s="668"/>
      <c r="U591" s="668"/>
      <c r="V591" s="668"/>
      <c r="W591" s="668"/>
      <c r="X591" s="668"/>
      <c r="Y591" s="668"/>
      <c r="Z591" s="668"/>
    </row>
    <row r="592" ht="9.0" customHeight="1">
      <c r="A592" s="673">
        <v>40290.0</v>
      </c>
      <c r="B592" s="674" t="s">
        <v>30652</v>
      </c>
      <c r="C592" s="675" t="s">
        <v>30653</v>
      </c>
      <c r="D592" s="676">
        <v>32.23</v>
      </c>
      <c r="E592" s="677"/>
      <c r="F592" s="668"/>
      <c r="G592" s="668"/>
      <c r="H592" s="668"/>
      <c r="I592" s="668"/>
      <c r="J592" s="668"/>
      <c r="K592" s="668"/>
      <c r="L592" s="668"/>
      <c r="M592" s="668"/>
      <c r="N592" s="668"/>
      <c r="O592" s="668"/>
      <c r="P592" s="668"/>
      <c r="Q592" s="668"/>
      <c r="R592" s="668"/>
      <c r="S592" s="668"/>
      <c r="T592" s="668"/>
      <c r="U592" s="668"/>
      <c r="V592" s="668"/>
      <c r="W592" s="668"/>
      <c r="X592" s="668"/>
      <c r="Y592" s="668"/>
      <c r="Z592" s="668"/>
    </row>
    <row r="593" ht="9.0" customHeight="1">
      <c r="A593" s="673">
        <v>40293.0</v>
      </c>
      <c r="B593" s="674" t="s">
        <v>30654</v>
      </c>
      <c r="C593" s="675" t="s">
        <v>30655</v>
      </c>
      <c r="D593" s="676">
        <v>40.48</v>
      </c>
      <c r="E593" s="677"/>
      <c r="F593" s="668"/>
      <c r="G593" s="668"/>
      <c r="H593" s="668"/>
      <c r="I593" s="668"/>
      <c r="J593" s="668"/>
      <c r="K593" s="668"/>
      <c r="L593" s="668"/>
      <c r="M593" s="668"/>
      <c r="N593" s="668"/>
      <c r="O593" s="668"/>
      <c r="P593" s="668"/>
      <c r="Q593" s="668"/>
      <c r="R593" s="668"/>
      <c r="S593" s="668"/>
      <c r="T593" s="668"/>
      <c r="U593" s="668"/>
      <c r="V593" s="668"/>
      <c r="W593" s="668"/>
      <c r="X593" s="668"/>
      <c r="Y593" s="668"/>
      <c r="Z593" s="668"/>
    </row>
    <row r="594" ht="9.0" customHeight="1">
      <c r="A594" s="673">
        <v>40298.0</v>
      </c>
      <c r="B594" s="674" t="s">
        <v>30656</v>
      </c>
      <c r="C594" s="675" t="s">
        <v>30657</v>
      </c>
      <c r="D594" s="676">
        <v>148.45</v>
      </c>
      <c r="E594" s="677"/>
      <c r="F594" s="668"/>
      <c r="G594" s="668"/>
      <c r="H594" s="668"/>
      <c r="I594" s="668"/>
      <c r="J594" s="668"/>
      <c r="K594" s="668"/>
      <c r="L594" s="668"/>
      <c r="M594" s="668"/>
      <c r="N594" s="668"/>
      <c r="O594" s="668"/>
      <c r="P594" s="668"/>
      <c r="Q594" s="668"/>
      <c r="R594" s="668"/>
      <c r="S594" s="668"/>
      <c r="T594" s="668"/>
      <c r="U594" s="668"/>
      <c r="V594" s="668"/>
      <c r="W594" s="668"/>
      <c r="X594" s="668"/>
      <c r="Y594" s="668"/>
      <c r="Z594" s="668"/>
    </row>
    <row r="595" ht="9.0" customHeight="1">
      <c r="A595" s="673">
        <v>40296.0</v>
      </c>
      <c r="B595" s="674" t="s">
        <v>30658</v>
      </c>
      <c r="C595" s="675" t="s">
        <v>30659</v>
      </c>
      <c r="D595" s="676">
        <v>166.8</v>
      </c>
      <c r="E595" s="677"/>
      <c r="F595" s="668"/>
      <c r="G595" s="668"/>
      <c r="H595" s="668"/>
      <c r="I595" s="668"/>
      <c r="J595" s="668"/>
      <c r="K595" s="668"/>
      <c r="L595" s="668"/>
      <c r="M595" s="668"/>
      <c r="N595" s="668"/>
      <c r="O595" s="668"/>
      <c r="P595" s="668"/>
      <c r="Q595" s="668"/>
      <c r="R595" s="668"/>
      <c r="S595" s="668"/>
      <c r="T595" s="668"/>
      <c r="U595" s="668"/>
      <c r="V595" s="668"/>
      <c r="W595" s="668"/>
      <c r="X595" s="668"/>
      <c r="Y595" s="668"/>
      <c r="Z595" s="668"/>
    </row>
    <row r="596" ht="9.0" customHeight="1">
      <c r="A596" s="673">
        <v>40299.0</v>
      </c>
      <c r="B596" s="674" t="s">
        <v>30660</v>
      </c>
      <c r="C596" s="675" t="s">
        <v>30661</v>
      </c>
      <c r="D596" s="676">
        <v>175.05</v>
      </c>
      <c r="E596" s="677"/>
      <c r="F596" s="668"/>
      <c r="G596" s="668"/>
      <c r="H596" s="668"/>
      <c r="I596" s="668"/>
      <c r="J596" s="668"/>
      <c r="K596" s="668"/>
      <c r="L596" s="668"/>
      <c r="M596" s="668"/>
      <c r="N596" s="668"/>
      <c r="O596" s="668"/>
      <c r="P596" s="668"/>
      <c r="Q596" s="668"/>
      <c r="R596" s="668"/>
      <c r="S596" s="668"/>
      <c r="T596" s="668"/>
      <c r="U596" s="668"/>
      <c r="V596" s="668"/>
      <c r="W596" s="668"/>
      <c r="X596" s="668"/>
      <c r="Y596" s="668"/>
      <c r="Z596" s="668"/>
    </row>
    <row r="597" ht="9.0" customHeight="1">
      <c r="A597" s="673">
        <v>40327.0</v>
      </c>
      <c r="B597" s="674" t="s">
        <v>30662</v>
      </c>
      <c r="C597" s="675" t="s">
        <v>30663</v>
      </c>
      <c r="D597" s="676">
        <v>188.81</v>
      </c>
      <c r="E597" s="674" t="s">
        <v>30664</v>
      </c>
      <c r="F597" s="668"/>
      <c r="G597" s="668"/>
      <c r="H597" s="668"/>
      <c r="I597" s="668"/>
      <c r="J597" s="668"/>
      <c r="K597" s="668"/>
      <c r="L597" s="668"/>
      <c r="M597" s="668"/>
      <c r="N597" s="668"/>
      <c r="O597" s="668"/>
      <c r="P597" s="668"/>
      <c r="Q597" s="668"/>
      <c r="R597" s="668"/>
      <c r="S597" s="668"/>
      <c r="T597" s="668"/>
      <c r="U597" s="668"/>
      <c r="V597" s="668"/>
      <c r="W597" s="668"/>
      <c r="X597" s="668"/>
      <c r="Y597" s="668"/>
      <c r="Z597" s="668"/>
    </row>
    <row r="598" ht="18.0" customHeight="1">
      <c r="A598" s="673">
        <v>40328.0</v>
      </c>
      <c r="B598" s="678" t="s">
        <v>30665</v>
      </c>
      <c r="C598" s="675" t="s">
        <v>30666</v>
      </c>
      <c r="D598" s="676">
        <v>121.39</v>
      </c>
      <c r="E598" s="674" t="s">
        <v>30667</v>
      </c>
      <c r="F598" s="668"/>
      <c r="G598" s="668"/>
      <c r="H598" s="668"/>
      <c r="I598" s="668"/>
      <c r="J598" s="668"/>
      <c r="K598" s="668"/>
      <c r="L598" s="668"/>
      <c r="M598" s="668"/>
      <c r="N598" s="668"/>
      <c r="O598" s="668"/>
      <c r="P598" s="668"/>
      <c r="Q598" s="668"/>
      <c r="R598" s="668"/>
      <c r="S598" s="668"/>
      <c r="T598" s="668"/>
      <c r="U598" s="668"/>
      <c r="V598" s="668"/>
      <c r="W598" s="668"/>
      <c r="X598" s="668"/>
      <c r="Y598" s="668"/>
      <c r="Z598" s="668"/>
    </row>
    <row r="599" ht="18.0" customHeight="1">
      <c r="A599" s="673">
        <v>43332.0</v>
      </c>
      <c r="B599" s="678" t="s">
        <v>30668</v>
      </c>
      <c r="C599" s="675" t="s">
        <v>30669</v>
      </c>
      <c r="D599" s="680">
        <v>6049.39</v>
      </c>
      <c r="E599" s="679"/>
      <c r="F599" s="668"/>
      <c r="G599" s="668"/>
      <c r="H599" s="668"/>
      <c r="I599" s="668"/>
      <c r="J599" s="668"/>
      <c r="K599" s="668"/>
      <c r="L599" s="668"/>
      <c r="M599" s="668"/>
      <c r="N599" s="668"/>
      <c r="O599" s="668"/>
      <c r="P599" s="668"/>
      <c r="Q599" s="668"/>
      <c r="R599" s="668"/>
      <c r="S599" s="668"/>
      <c r="T599" s="668"/>
      <c r="U599" s="668"/>
      <c r="V599" s="668"/>
      <c r="W599" s="668"/>
      <c r="X599" s="668"/>
      <c r="Y599" s="668"/>
      <c r="Z599" s="668"/>
    </row>
    <row r="600" ht="9.0" customHeight="1">
      <c r="A600" s="669" t="s">
        <v>30670</v>
      </c>
      <c r="G600" s="668"/>
      <c r="H600" s="668"/>
      <c r="I600" s="668"/>
      <c r="J600" s="668"/>
      <c r="K600" s="668"/>
      <c r="L600" s="668"/>
      <c r="M600" s="668"/>
      <c r="N600" s="668"/>
      <c r="O600" s="668"/>
      <c r="P600" s="668"/>
      <c r="Q600" s="668"/>
      <c r="R600" s="668"/>
      <c r="S600" s="668"/>
      <c r="T600" s="668"/>
      <c r="U600" s="668"/>
      <c r="V600" s="668"/>
      <c r="W600" s="668"/>
      <c r="X600" s="668"/>
      <c r="Y600" s="668"/>
      <c r="Z600" s="668"/>
    </row>
    <row r="601" ht="9.0" customHeight="1">
      <c r="A601" s="670" t="s">
        <v>30671</v>
      </c>
      <c r="B601" s="671" t="s">
        <v>30672</v>
      </c>
      <c r="C601" s="670" t="s">
        <v>30673</v>
      </c>
      <c r="D601" s="672" t="s">
        <v>30674</v>
      </c>
      <c r="E601" s="671" t="s">
        <v>30675</v>
      </c>
      <c r="F601" s="668"/>
      <c r="G601" s="668"/>
      <c r="H601" s="668"/>
      <c r="I601" s="668"/>
      <c r="J601" s="668"/>
      <c r="K601" s="668"/>
      <c r="L601" s="668"/>
      <c r="M601" s="668"/>
      <c r="N601" s="668"/>
      <c r="O601" s="668"/>
      <c r="P601" s="668"/>
      <c r="Q601" s="668"/>
      <c r="R601" s="668"/>
      <c r="S601" s="668"/>
      <c r="T601" s="668"/>
      <c r="U601" s="668"/>
      <c r="V601" s="668"/>
      <c r="W601" s="668"/>
      <c r="X601" s="668"/>
      <c r="Y601" s="668"/>
      <c r="Z601" s="668"/>
    </row>
    <row r="602" ht="9.0" customHeight="1">
      <c r="A602" s="673">
        <v>40316.0</v>
      </c>
      <c r="B602" s="674" t="s">
        <v>30676</v>
      </c>
      <c r="C602" s="675" t="s">
        <v>30677</v>
      </c>
      <c r="D602" s="676">
        <v>72.41</v>
      </c>
      <c r="E602" s="674" t="s">
        <v>30678</v>
      </c>
      <c r="F602" s="668"/>
      <c r="G602" s="668"/>
      <c r="H602" s="668"/>
      <c r="I602" s="668"/>
      <c r="J602" s="668"/>
      <c r="K602" s="668"/>
      <c r="L602" s="668"/>
      <c r="M602" s="668"/>
      <c r="N602" s="668"/>
      <c r="O602" s="668"/>
      <c r="P602" s="668"/>
      <c r="Q602" s="668"/>
      <c r="R602" s="668"/>
      <c r="S602" s="668"/>
      <c r="T602" s="668"/>
      <c r="U602" s="668"/>
      <c r="V602" s="668"/>
      <c r="W602" s="668"/>
      <c r="X602" s="668"/>
      <c r="Y602" s="668"/>
      <c r="Z602" s="668"/>
    </row>
    <row r="603" ht="18.0" customHeight="1">
      <c r="A603" s="673">
        <v>40317.0</v>
      </c>
      <c r="B603" s="678" t="s">
        <v>30679</v>
      </c>
      <c r="C603" s="675" t="s">
        <v>30680</v>
      </c>
      <c r="D603" s="676">
        <v>62.45</v>
      </c>
      <c r="E603" s="674" t="s">
        <v>30681</v>
      </c>
      <c r="F603" s="668"/>
      <c r="G603" s="668"/>
      <c r="H603" s="668"/>
      <c r="I603" s="668"/>
      <c r="J603" s="668"/>
      <c r="K603" s="668"/>
      <c r="L603" s="668"/>
      <c r="M603" s="668"/>
      <c r="N603" s="668"/>
      <c r="O603" s="668"/>
      <c r="P603" s="668"/>
      <c r="Q603" s="668"/>
      <c r="R603" s="668"/>
      <c r="S603" s="668"/>
      <c r="T603" s="668"/>
      <c r="U603" s="668"/>
      <c r="V603" s="668"/>
      <c r="W603" s="668"/>
      <c r="X603" s="668"/>
      <c r="Y603" s="668"/>
      <c r="Z603" s="668"/>
    </row>
    <row r="604" ht="9.0" customHeight="1">
      <c r="A604" s="673">
        <v>40318.0</v>
      </c>
      <c r="B604" s="674" t="s">
        <v>30682</v>
      </c>
      <c r="C604" s="675" t="s">
        <v>30683</v>
      </c>
      <c r="D604" s="676">
        <v>7.33</v>
      </c>
      <c r="E604" s="677"/>
      <c r="F604" s="668"/>
      <c r="G604" s="668"/>
      <c r="H604" s="668"/>
      <c r="I604" s="668"/>
      <c r="J604" s="668"/>
      <c r="K604" s="668"/>
      <c r="L604" s="668"/>
      <c r="M604" s="668"/>
      <c r="N604" s="668"/>
      <c r="O604" s="668"/>
      <c r="P604" s="668"/>
      <c r="Q604" s="668"/>
      <c r="R604" s="668"/>
      <c r="S604" s="668"/>
      <c r="T604" s="668"/>
      <c r="U604" s="668"/>
      <c r="V604" s="668"/>
      <c r="W604" s="668"/>
      <c r="X604" s="668"/>
      <c r="Y604" s="668"/>
      <c r="Z604" s="668"/>
    </row>
    <row r="605" ht="18.0" customHeight="1">
      <c r="A605" s="673">
        <v>40311.0</v>
      </c>
      <c r="B605" s="678" t="s">
        <v>30684</v>
      </c>
      <c r="C605" s="675" t="s">
        <v>30685</v>
      </c>
      <c r="D605" s="676">
        <v>104.35</v>
      </c>
      <c r="E605" s="674" t="s">
        <v>30686</v>
      </c>
      <c r="F605" s="668"/>
      <c r="G605" s="668"/>
      <c r="H605" s="668"/>
      <c r="I605" s="668"/>
      <c r="J605" s="668"/>
      <c r="K605" s="668"/>
      <c r="L605" s="668"/>
      <c r="M605" s="668"/>
      <c r="N605" s="668"/>
      <c r="O605" s="668"/>
      <c r="P605" s="668"/>
      <c r="Q605" s="668"/>
      <c r="R605" s="668"/>
      <c r="S605" s="668"/>
      <c r="T605" s="668"/>
      <c r="U605" s="668"/>
      <c r="V605" s="668"/>
      <c r="W605" s="668"/>
      <c r="X605" s="668"/>
      <c r="Y605" s="668"/>
      <c r="Z605" s="668"/>
    </row>
    <row r="606" ht="18.0" customHeight="1">
      <c r="A606" s="673">
        <v>40312.0</v>
      </c>
      <c r="B606" s="678" t="s">
        <v>30687</v>
      </c>
      <c r="C606" s="675" t="s">
        <v>30688</v>
      </c>
      <c r="D606" s="676">
        <v>87.12</v>
      </c>
      <c r="E606" s="674" t="s">
        <v>30689</v>
      </c>
      <c r="F606" s="668"/>
      <c r="G606" s="668"/>
      <c r="H606" s="668"/>
      <c r="I606" s="668"/>
      <c r="J606" s="668"/>
      <c r="K606" s="668"/>
      <c r="L606" s="668"/>
      <c r="M606" s="668"/>
      <c r="N606" s="668"/>
      <c r="O606" s="668"/>
      <c r="P606" s="668"/>
      <c r="Q606" s="668"/>
      <c r="R606" s="668"/>
      <c r="S606" s="668"/>
      <c r="T606" s="668"/>
      <c r="U606" s="668"/>
      <c r="V606" s="668"/>
      <c r="W606" s="668"/>
      <c r="X606" s="668"/>
      <c r="Y606" s="668"/>
      <c r="Z606" s="668"/>
    </row>
    <row r="607" ht="18.0" customHeight="1">
      <c r="A607" s="673">
        <v>40313.0</v>
      </c>
      <c r="B607" s="678" t="s">
        <v>30690</v>
      </c>
      <c r="C607" s="675" t="s">
        <v>30691</v>
      </c>
      <c r="D607" s="676">
        <v>73.66</v>
      </c>
      <c r="E607" s="674" t="s">
        <v>30692</v>
      </c>
      <c r="F607" s="668"/>
      <c r="G607" s="668"/>
      <c r="H607" s="668"/>
      <c r="I607" s="668"/>
      <c r="J607" s="668"/>
      <c r="K607" s="668"/>
      <c r="L607" s="668"/>
      <c r="M607" s="668"/>
      <c r="N607" s="668"/>
      <c r="O607" s="668"/>
      <c r="P607" s="668"/>
      <c r="Q607" s="668"/>
      <c r="R607" s="668"/>
      <c r="S607" s="668"/>
      <c r="T607" s="668"/>
      <c r="U607" s="668"/>
      <c r="V607" s="668"/>
      <c r="W607" s="668"/>
      <c r="X607" s="668"/>
      <c r="Y607" s="668"/>
      <c r="Z607" s="668"/>
    </row>
    <row r="608" ht="18.0" customHeight="1">
      <c r="A608" s="673">
        <v>40310.0</v>
      </c>
      <c r="B608" s="678" t="s">
        <v>30693</v>
      </c>
      <c r="C608" s="675" t="s">
        <v>30694</v>
      </c>
      <c r="D608" s="676">
        <v>153.85</v>
      </c>
      <c r="E608" s="674" t="s">
        <v>30695</v>
      </c>
      <c r="F608" s="668"/>
      <c r="G608" s="668"/>
      <c r="H608" s="668"/>
      <c r="I608" s="668"/>
      <c r="J608" s="668"/>
      <c r="K608" s="668"/>
      <c r="L608" s="668"/>
      <c r="M608" s="668"/>
      <c r="N608" s="668"/>
      <c r="O608" s="668"/>
      <c r="P608" s="668"/>
      <c r="Q608" s="668"/>
      <c r="R608" s="668"/>
      <c r="S608" s="668"/>
      <c r="T608" s="668"/>
      <c r="U608" s="668"/>
      <c r="V608" s="668"/>
      <c r="W608" s="668"/>
      <c r="X608" s="668"/>
      <c r="Y608" s="668"/>
      <c r="Z608" s="668"/>
    </row>
    <row r="609" ht="18.0" customHeight="1">
      <c r="A609" s="673">
        <v>40748.0</v>
      </c>
      <c r="B609" s="678" t="s">
        <v>30696</v>
      </c>
      <c r="C609" s="675" t="s">
        <v>30697</v>
      </c>
      <c r="D609" s="676">
        <v>254.95</v>
      </c>
      <c r="E609" s="679"/>
      <c r="F609" s="668"/>
      <c r="G609" s="668"/>
      <c r="H609" s="668"/>
      <c r="I609" s="668"/>
      <c r="J609" s="668"/>
      <c r="K609" s="668"/>
      <c r="L609" s="668"/>
      <c r="M609" s="668"/>
      <c r="N609" s="668"/>
      <c r="O609" s="668"/>
      <c r="P609" s="668"/>
      <c r="Q609" s="668"/>
      <c r="R609" s="668"/>
      <c r="S609" s="668"/>
      <c r="T609" s="668"/>
      <c r="U609" s="668"/>
      <c r="V609" s="668"/>
      <c r="W609" s="668"/>
      <c r="X609" s="668"/>
      <c r="Y609" s="668"/>
      <c r="Z609" s="668"/>
    </row>
    <row r="610" ht="18.0" customHeight="1">
      <c r="A610" s="673">
        <v>40726.0</v>
      </c>
      <c r="B610" s="678" t="s">
        <v>30698</v>
      </c>
      <c r="C610" s="675" t="s">
        <v>30699</v>
      </c>
      <c r="D610" s="676">
        <v>571.02</v>
      </c>
      <c r="E610" s="674" t="s">
        <v>30700</v>
      </c>
      <c r="F610" s="668"/>
      <c r="G610" s="668"/>
      <c r="H610" s="668"/>
      <c r="I610" s="668"/>
      <c r="J610" s="668"/>
      <c r="K610" s="668"/>
      <c r="L610" s="668"/>
      <c r="M610" s="668"/>
      <c r="N610" s="668"/>
      <c r="O610" s="668"/>
      <c r="P610" s="668"/>
      <c r="Q610" s="668"/>
      <c r="R610" s="668"/>
      <c r="S610" s="668"/>
      <c r="T610" s="668"/>
      <c r="U610" s="668"/>
      <c r="V610" s="668"/>
      <c r="W610" s="668"/>
      <c r="X610" s="668"/>
      <c r="Y610" s="668"/>
      <c r="Z610" s="668"/>
    </row>
    <row r="611" ht="9.0" customHeight="1">
      <c r="A611" s="673">
        <v>40725.0</v>
      </c>
      <c r="B611" s="674" t="s">
        <v>30701</v>
      </c>
      <c r="C611" s="675" t="s">
        <v>30702</v>
      </c>
      <c r="D611" s="676">
        <v>567.54</v>
      </c>
      <c r="E611" s="674" t="s">
        <v>30703</v>
      </c>
      <c r="F611" s="668"/>
      <c r="G611" s="668"/>
      <c r="H611" s="668"/>
      <c r="I611" s="668"/>
      <c r="J611" s="668"/>
      <c r="K611" s="668"/>
      <c r="L611" s="668"/>
      <c r="M611" s="668"/>
      <c r="N611" s="668"/>
      <c r="O611" s="668"/>
      <c r="P611" s="668"/>
      <c r="Q611" s="668"/>
      <c r="R611" s="668"/>
      <c r="S611" s="668"/>
      <c r="T611" s="668"/>
      <c r="U611" s="668"/>
      <c r="V611" s="668"/>
      <c r="W611" s="668"/>
      <c r="X611" s="668"/>
      <c r="Y611" s="668"/>
      <c r="Z611" s="668"/>
    </row>
    <row r="612" ht="18.0" customHeight="1">
      <c r="A612" s="673">
        <v>41394.0</v>
      </c>
      <c r="B612" s="678" t="s">
        <v>30704</v>
      </c>
      <c r="C612" s="675" t="s">
        <v>30705</v>
      </c>
      <c r="D612" s="676">
        <v>21.81</v>
      </c>
      <c r="E612" s="679"/>
      <c r="F612" s="668"/>
      <c r="G612" s="668"/>
      <c r="H612" s="668"/>
      <c r="I612" s="668"/>
      <c r="J612" s="668"/>
      <c r="K612" s="668"/>
      <c r="L612" s="668"/>
      <c r="M612" s="668"/>
      <c r="N612" s="668"/>
      <c r="O612" s="668"/>
      <c r="P612" s="668"/>
      <c r="Q612" s="668"/>
      <c r="R612" s="668"/>
      <c r="S612" s="668"/>
      <c r="T612" s="668"/>
      <c r="U612" s="668"/>
      <c r="V612" s="668"/>
      <c r="W612" s="668"/>
      <c r="X612" s="668"/>
      <c r="Y612" s="668"/>
      <c r="Z612" s="668"/>
    </row>
    <row r="613" ht="18.0" customHeight="1">
      <c r="A613" s="673">
        <v>41393.0</v>
      </c>
      <c r="B613" s="678" t="s">
        <v>30706</v>
      </c>
      <c r="C613" s="675" t="s">
        <v>30707</v>
      </c>
      <c r="D613" s="676">
        <v>26.89</v>
      </c>
      <c r="E613" s="679"/>
      <c r="F613" s="668"/>
      <c r="G613" s="668"/>
      <c r="H613" s="668"/>
      <c r="I613" s="668"/>
      <c r="J613" s="668"/>
      <c r="K613" s="668"/>
      <c r="L613" s="668"/>
      <c r="M613" s="668"/>
      <c r="N613" s="668"/>
      <c r="O613" s="668"/>
      <c r="P613" s="668"/>
      <c r="Q613" s="668"/>
      <c r="R613" s="668"/>
      <c r="S613" s="668"/>
      <c r="T613" s="668"/>
      <c r="U613" s="668"/>
      <c r="V613" s="668"/>
      <c r="W613" s="668"/>
      <c r="X613" s="668"/>
      <c r="Y613" s="668"/>
      <c r="Z613" s="668"/>
    </row>
    <row r="614" ht="18.0" customHeight="1">
      <c r="A614" s="673">
        <v>41391.0</v>
      </c>
      <c r="B614" s="678" t="s">
        <v>30708</v>
      </c>
      <c r="C614" s="675" t="s">
        <v>30709</v>
      </c>
      <c r="D614" s="676">
        <v>76.14</v>
      </c>
      <c r="E614" s="679"/>
      <c r="F614" s="668"/>
      <c r="G614" s="668"/>
      <c r="H614" s="668"/>
      <c r="I614" s="668"/>
      <c r="J614" s="668"/>
      <c r="K614" s="668"/>
      <c r="L614" s="668"/>
      <c r="M614" s="668"/>
      <c r="N614" s="668"/>
      <c r="O614" s="668"/>
      <c r="P614" s="668"/>
      <c r="Q614" s="668"/>
      <c r="R614" s="668"/>
      <c r="S614" s="668"/>
      <c r="T614" s="668"/>
      <c r="U614" s="668"/>
      <c r="V614" s="668"/>
      <c r="W614" s="668"/>
      <c r="X614" s="668"/>
      <c r="Y614" s="668"/>
      <c r="Z614" s="668"/>
    </row>
    <row r="615" ht="18.0" customHeight="1">
      <c r="A615" s="673">
        <v>41392.0</v>
      </c>
      <c r="B615" s="678" t="s">
        <v>30710</v>
      </c>
      <c r="C615" s="675" t="s">
        <v>30711</v>
      </c>
      <c r="D615" s="676">
        <v>33.8</v>
      </c>
      <c r="E615" s="679"/>
      <c r="F615" s="668"/>
      <c r="G615" s="668"/>
      <c r="H615" s="668"/>
      <c r="I615" s="668"/>
      <c r="J615" s="668"/>
      <c r="K615" s="668"/>
      <c r="L615" s="668"/>
      <c r="M615" s="668"/>
      <c r="N615" s="668"/>
      <c r="O615" s="668"/>
      <c r="P615" s="668"/>
      <c r="Q615" s="668"/>
      <c r="R615" s="668"/>
      <c r="S615" s="668"/>
      <c r="T615" s="668"/>
      <c r="U615" s="668"/>
      <c r="V615" s="668"/>
      <c r="W615" s="668"/>
      <c r="X615" s="668"/>
      <c r="Y615" s="668"/>
      <c r="Z615" s="668"/>
    </row>
    <row r="616" ht="9.0" customHeight="1">
      <c r="A616" s="673">
        <v>41197.0</v>
      </c>
      <c r="B616" s="674" t="s">
        <v>30712</v>
      </c>
      <c r="C616" s="675" t="s">
        <v>30713</v>
      </c>
      <c r="D616" s="676">
        <v>40.28</v>
      </c>
      <c r="E616" s="677"/>
      <c r="F616" s="668"/>
      <c r="G616" s="668"/>
      <c r="H616" s="668"/>
      <c r="I616" s="668"/>
      <c r="J616" s="668"/>
      <c r="K616" s="668"/>
      <c r="L616" s="668"/>
      <c r="M616" s="668"/>
      <c r="N616" s="668"/>
      <c r="O616" s="668"/>
      <c r="P616" s="668"/>
      <c r="Q616" s="668"/>
      <c r="R616" s="668"/>
      <c r="S616" s="668"/>
      <c r="T616" s="668"/>
      <c r="U616" s="668"/>
      <c r="V616" s="668"/>
      <c r="W616" s="668"/>
      <c r="X616" s="668"/>
      <c r="Y616" s="668"/>
      <c r="Z616" s="668"/>
    </row>
    <row r="617" ht="18.0" customHeight="1">
      <c r="A617" s="673">
        <v>40709.0</v>
      </c>
      <c r="B617" s="678" t="s">
        <v>30714</v>
      </c>
      <c r="C617" s="675" t="s">
        <v>30715</v>
      </c>
      <c r="D617" s="676">
        <v>18.32</v>
      </c>
      <c r="E617" s="679"/>
      <c r="F617" s="668"/>
      <c r="G617" s="668"/>
      <c r="H617" s="668"/>
      <c r="I617" s="668"/>
      <c r="J617" s="668"/>
      <c r="K617" s="668"/>
      <c r="L617" s="668"/>
      <c r="M617" s="668"/>
      <c r="N617" s="668"/>
      <c r="O617" s="668"/>
      <c r="P617" s="668"/>
      <c r="Q617" s="668"/>
      <c r="R617" s="668"/>
      <c r="S617" s="668"/>
      <c r="T617" s="668"/>
      <c r="U617" s="668"/>
      <c r="V617" s="668"/>
      <c r="W617" s="668"/>
      <c r="X617" s="668"/>
      <c r="Y617" s="668"/>
      <c r="Z617" s="668"/>
    </row>
    <row r="618" ht="9.0" customHeight="1">
      <c r="A618" s="673">
        <v>40721.0</v>
      </c>
      <c r="B618" s="674" t="s">
        <v>30716</v>
      </c>
      <c r="C618" s="675" t="s">
        <v>30717</v>
      </c>
      <c r="D618" s="676">
        <v>116.0</v>
      </c>
      <c r="E618" s="674" t="s">
        <v>30718</v>
      </c>
      <c r="F618" s="668"/>
      <c r="G618" s="668"/>
      <c r="H618" s="668"/>
      <c r="I618" s="668"/>
      <c r="J618" s="668"/>
      <c r="K618" s="668"/>
      <c r="L618" s="668"/>
      <c r="M618" s="668"/>
      <c r="N618" s="668"/>
      <c r="O618" s="668"/>
      <c r="P618" s="668"/>
      <c r="Q618" s="668"/>
      <c r="R618" s="668"/>
      <c r="S618" s="668"/>
      <c r="T618" s="668"/>
      <c r="U618" s="668"/>
      <c r="V618" s="668"/>
      <c r="W618" s="668"/>
      <c r="X618" s="668"/>
      <c r="Y618" s="668"/>
      <c r="Z618" s="668"/>
    </row>
    <row r="619" ht="9.0" customHeight="1">
      <c r="A619" s="673">
        <v>40396.0</v>
      </c>
      <c r="B619" s="674" t="s">
        <v>30719</v>
      </c>
      <c r="C619" s="675" t="s">
        <v>30720</v>
      </c>
      <c r="D619" s="676">
        <v>31.96</v>
      </c>
      <c r="E619" s="677"/>
      <c r="F619" s="668"/>
      <c r="G619" s="668"/>
      <c r="H619" s="668"/>
      <c r="I619" s="668"/>
      <c r="J619" s="668"/>
      <c r="K619" s="668"/>
      <c r="L619" s="668"/>
      <c r="M619" s="668"/>
      <c r="N619" s="668"/>
      <c r="O619" s="668"/>
      <c r="P619" s="668"/>
      <c r="Q619" s="668"/>
      <c r="R619" s="668"/>
      <c r="S619" s="668"/>
      <c r="T619" s="668"/>
      <c r="U619" s="668"/>
      <c r="V619" s="668"/>
      <c r="W619" s="668"/>
      <c r="X619" s="668"/>
      <c r="Y619" s="668"/>
      <c r="Z619" s="668"/>
    </row>
    <row r="620" ht="9.0" customHeight="1">
      <c r="A620" s="673">
        <v>40744.0</v>
      </c>
      <c r="B620" s="674" t="s">
        <v>30721</v>
      </c>
      <c r="C620" s="675" t="s">
        <v>30722</v>
      </c>
      <c r="D620" s="676">
        <v>29.17</v>
      </c>
      <c r="E620" s="677"/>
      <c r="F620" s="668"/>
      <c r="G620" s="668"/>
      <c r="H620" s="668"/>
      <c r="I620" s="668"/>
      <c r="J620" s="668"/>
      <c r="K620" s="668"/>
      <c r="L620" s="668"/>
      <c r="M620" s="668"/>
      <c r="N620" s="668"/>
      <c r="O620" s="668"/>
      <c r="P620" s="668"/>
      <c r="Q620" s="668"/>
      <c r="R620" s="668"/>
      <c r="S620" s="668"/>
      <c r="T620" s="668"/>
      <c r="U620" s="668"/>
      <c r="V620" s="668"/>
      <c r="W620" s="668"/>
      <c r="X620" s="668"/>
      <c r="Y620" s="668"/>
      <c r="Z620" s="668"/>
    </row>
    <row r="621" ht="9.0" customHeight="1">
      <c r="A621" s="673">
        <v>40746.0</v>
      </c>
      <c r="B621" s="674" t="s">
        <v>30723</v>
      </c>
      <c r="C621" s="675" t="s">
        <v>30724</v>
      </c>
      <c r="D621" s="676">
        <v>56.82</v>
      </c>
      <c r="E621" s="677"/>
      <c r="F621" s="668"/>
      <c r="G621" s="668"/>
      <c r="H621" s="668"/>
      <c r="I621" s="668"/>
      <c r="J621" s="668"/>
      <c r="K621" s="668"/>
      <c r="L621" s="668"/>
      <c r="M621" s="668"/>
      <c r="N621" s="668"/>
      <c r="O621" s="668"/>
      <c r="P621" s="668"/>
      <c r="Q621" s="668"/>
      <c r="R621" s="668"/>
      <c r="S621" s="668"/>
      <c r="T621" s="668"/>
      <c r="U621" s="668"/>
      <c r="V621" s="668"/>
      <c r="W621" s="668"/>
      <c r="X621" s="668"/>
      <c r="Y621" s="668"/>
      <c r="Z621" s="668"/>
    </row>
    <row r="622" ht="9.0" customHeight="1">
      <c r="A622" s="673">
        <v>40743.0</v>
      </c>
      <c r="B622" s="674" t="s">
        <v>30725</v>
      </c>
      <c r="C622" s="675" t="s">
        <v>30726</v>
      </c>
      <c r="D622" s="676">
        <v>15.34</v>
      </c>
      <c r="E622" s="677"/>
      <c r="F622" s="668"/>
      <c r="G622" s="668"/>
      <c r="H622" s="668"/>
      <c r="I622" s="668"/>
      <c r="J622" s="668"/>
      <c r="K622" s="668"/>
      <c r="L622" s="668"/>
      <c r="M622" s="668"/>
      <c r="N622" s="668"/>
      <c r="O622" s="668"/>
      <c r="P622" s="668"/>
      <c r="Q622" s="668"/>
      <c r="R622" s="668"/>
      <c r="S622" s="668"/>
      <c r="T622" s="668"/>
      <c r="U622" s="668"/>
      <c r="V622" s="668"/>
      <c r="W622" s="668"/>
      <c r="X622" s="668"/>
      <c r="Y622" s="668"/>
      <c r="Z622" s="668"/>
    </row>
    <row r="623" ht="9.0" customHeight="1">
      <c r="A623" s="673">
        <v>40745.0</v>
      </c>
      <c r="B623" s="674" t="s">
        <v>30727</v>
      </c>
      <c r="C623" s="675" t="s">
        <v>30728</v>
      </c>
      <c r="D623" s="676">
        <v>43.01</v>
      </c>
      <c r="E623" s="677"/>
      <c r="F623" s="668"/>
      <c r="G623" s="668"/>
      <c r="H623" s="668"/>
      <c r="I623" s="668"/>
      <c r="J623" s="668"/>
      <c r="K623" s="668"/>
      <c r="L623" s="668"/>
      <c r="M623" s="668"/>
      <c r="N623" s="668"/>
      <c r="O623" s="668"/>
      <c r="P623" s="668"/>
      <c r="Q623" s="668"/>
      <c r="R623" s="668"/>
      <c r="S623" s="668"/>
      <c r="T623" s="668"/>
      <c r="U623" s="668"/>
      <c r="V623" s="668"/>
      <c r="W623" s="668"/>
      <c r="X623" s="668"/>
      <c r="Y623" s="668"/>
      <c r="Z623" s="668"/>
    </row>
    <row r="624" ht="9.0" customHeight="1">
      <c r="A624" s="673">
        <v>40397.0</v>
      </c>
      <c r="B624" s="674" t="s">
        <v>30729</v>
      </c>
      <c r="C624" s="675" t="s">
        <v>30730</v>
      </c>
      <c r="D624" s="676">
        <v>79.38</v>
      </c>
      <c r="E624" s="677"/>
      <c r="F624" s="668"/>
      <c r="G624" s="668"/>
      <c r="H624" s="668"/>
      <c r="I624" s="668"/>
      <c r="J624" s="668"/>
      <c r="K624" s="668"/>
      <c r="L624" s="668"/>
      <c r="M624" s="668"/>
      <c r="N624" s="668"/>
      <c r="O624" s="668"/>
      <c r="P624" s="668"/>
      <c r="Q624" s="668"/>
      <c r="R624" s="668"/>
      <c r="S624" s="668"/>
      <c r="T624" s="668"/>
      <c r="U624" s="668"/>
      <c r="V624" s="668"/>
      <c r="W624" s="668"/>
      <c r="X624" s="668"/>
      <c r="Y624" s="668"/>
      <c r="Z624" s="668"/>
    </row>
    <row r="625" ht="9.0" customHeight="1">
      <c r="A625" s="673">
        <v>41221.0</v>
      </c>
      <c r="B625" s="674" t="s">
        <v>30731</v>
      </c>
      <c r="C625" s="675" t="s">
        <v>30732</v>
      </c>
      <c r="D625" s="676">
        <v>4.14</v>
      </c>
      <c r="E625" s="677"/>
      <c r="F625" s="668"/>
      <c r="G625" s="668"/>
      <c r="H625" s="668"/>
      <c r="I625" s="668"/>
      <c r="J625" s="668"/>
      <c r="K625" s="668"/>
      <c r="L625" s="668"/>
      <c r="M625" s="668"/>
      <c r="N625" s="668"/>
      <c r="O625" s="668"/>
      <c r="P625" s="668"/>
      <c r="Q625" s="668"/>
      <c r="R625" s="668"/>
      <c r="S625" s="668"/>
      <c r="T625" s="668"/>
      <c r="U625" s="668"/>
      <c r="V625" s="668"/>
      <c r="W625" s="668"/>
      <c r="X625" s="668"/>
      <c r="Y625" s="668"/>
      <c r="Z625" s="668"/>
    </row>
    <row r="626" ht="18.0" customHeight="1">
      <c r="A626" s="673">
        <v>41401.0</v>
      </c>
      <c r="B626" s="678" t="s">
        <v>30733</v>
      </c>
      <c r="C626" s="675" t="s">
        <v>30734</v>
      </c>
      <c r="D626" s="676">
        <v>6.79</v>
      </c>
      <c r="E626" s="679"/>
      <c r="F626" s="668"/>
      <c r="G626" s="668"/>
      <c r="H626" s="668"/>
      <c r="I626" s="668"/>
      <c r="J626" s="668"/>
      <c r="K626" s="668"/>
      <c r="L626" s="668"/>
      <c r="M626" s="668"/>
      <c r="N626" s="668"/>
      <c r="O626" s="668"/>
      <c r="P626" s="668"/>
      <c r="Q626" s="668"/>
      <c r="R626" s="668"/>
      <c r="S626" s="668"/>
      <c r="T626" s="668"/>
      <c r="U626" s="668"/>
      <c r="V626" s="668"/>
      <c r="W626" s="668"/>
      <c r="X626" s="668"/>
      <c r="Y626" s="668"/>
      <c r="Z626" s="668"/>
    </row>
    <row r="627" ht="9.0" customHeight="1">
      <c r="A627" s="673">
        <v>40714.0</v>
      </c>
      <c r="B627" s="674" t="s">
        <v>30735</v>
      </c>
      <c r="C627" s="675" t="s">
        <v>30736</v>
      </c>
      <c r="D627" s="676">
        <v>10.08</v>
      </c>
      <c r="E627" s="677"/>
      <c r="F627" s="668"/>
      <c r="G627" s="668"/>
      <c r="H627" s="668"/>
      <c r="I627" s="668"/>
      <c r="J627" s="668"/>
      <c r="K627" s="668"/>
      <c r="L627" s="668"/>
      <c r="M627" s="668"/>
      <c r="N627" s="668"/>
      <c r="O627" s="668"/>
      <c r="P627" s="668"/>
      <c r="Q627" s="668"/>
      <c r="R627" s="668"/>
      <c r="S627" s="668"/>
      <c r="T627" s="668"/>
      <c r="U627" s="668"/>
      <c r="V627" s="668"/>
      <c r="W627" s="668"/>
      <c r="X627" s="668"/>
      <c r="Y627" s="668"/>
      <c r="Z627" s="668"/>
    </row>
    <row r="628" ht="9.0" customHeight="1">
      <c r="A628" s="673">
        <v>40660.0</v>
      </c>
      <c r="B628" s="674" t="s">
        <v>30737</v>
      </c>
      <c r="C628" s="675" t="s">
        <v>30738</v>
      </c>
      <c r="D628" s="676">
        <v>53.51</v>
      </c>
      <c r="E628" s="677"/>
      <c r="F628" s="668"/>
      <c r="G628" s="668"/>
      <c r="H628" s="668"/>
      <c r="I628" s="668"/>
      <c r="J628" s="668"/>
      <c r="K628" s="668"/>
      <c r="L628" s="668"/>
      <c r="M628" s="668"/>
      <c r="N628" s="668"/>
      <c r="O628" s="668"/>
      <c r="P628" s="668"/>
      <c r="Q628" s="668"/>
      <c r="R628" s="668"/>
      <c r="S628" s="668"/>
      <c r="T628" s="668"/>
      <c r="U628" s="668"/>
      <c r="V628" s="668"/>
      <c r="W628" s="668"/>
      <c r="X628" s="668"/>
      <c r="Y628" s="668"/>
      <c r="Z628" s="668"/>
    </row>
    <row r="629" ht="9.0" customHeight="1">
      <c r="A629" s="673">
        <v>40661.0</v>
      </c>
      <c r="B629" s="674" t="s">
        <v>30739</v>
      </c>
      <c r="C629" s="675" t="s">
        <v>30740</v>
      </c>
      <c r="D629" s="676">
        <v>105.54</v>
      </c>
      <c r="E629" s="677"/>
      <c r="F629" s="668"/>
      <c r="G629" s="668"/>
      <c r="H629" s="668"/>
      <c r="I629" s="668"/>
      <c r="J629" s="668"/>
      <c r="K629" s="668"/>
      <c r="L629" s="668"/>
      <c r="M629" s="668"/>
      <c r="N629" s="668"/>
      <c r="O629" s="668"/>
      <c r="P629" s="668"/>
      <c r="Q629" s="668"/>
      <c r="R629" s="668"/>
      <c r="S629" s="668"/>
      <c r="T629" s="668"/>
      <c r="U629" s="668"/>
      <c r="V629" s="668"/>
      <c r="W629" s="668"/>
      <c r="X629" s="668"/>
      <c r="Y629" s="668"/>
      <c r="Z629" s="668"/>
    </row>
    <row r="630" ht="9.0" customHeight="1">
      <c r="A630" s="673">
        <v>40662.0</v>
      </c>
      <c r="B630" s="674" t="s">
        <v>30741</v>
      </c>
      <c r="C630" s="675" t="s">
        <v>30742</v>
      </c>
      <c r="D630" s="676">
        <v>56.93</v>
      </c>
      <c r="E630" s="677"/>
      <c r="F630" s="668"/>
      <c r="G630" s="668"/>
      <c r="H630" s="668"/>
      <c r="I630" s="668"/>
      <c r="J630" s="668"/>
      <c r="K630" s="668"/>
      <c r="L630" s="668"/>
      <c r="M630" s="668"/>
      <c r="N630" s="668"/>
      <c r="O630" s="668"/>
      <c r="P630" s="668"/>
      <c r="Q630" s="668"/>
      <c r="R630" s="668"/>
      <c r="S630" s="668"/>
      <c r="T630" s="668"/>
      <c r="U630" s="668"/>
      <c r="V630" s="668"/>
      <c r="W630" s="668"/>
      <c r="X630" s="668"/>
      <c r="Y630" s="668"/>
      <c r="Z630" s="668"/>
    </row>
    <row r="631" ht="9.0" customHeight="1">
      <c r="A631" s="673">
        <v>40663.0</v>
      </c>
      <c r="B631" s="674" t="s">
        <v>30743</v>
      </c>
      <c r="C631" s="675" t="s">
        <v>30744</v>
      </c>
      <c r="D631" s="676">
        <v>50.56</v>
      </c>
      <c r="E631" s="674" t="s">
        <v>30745</v>
      </c>
      <c r="F631" s="668"/>
      <c r="G631" s="668"/>
      <c r="H631" s="668"/>
      <c r="I631" s="668"/>
      <c r="J631" s="668"/>
      <c r="K631" s="668"/>
      <c r="L631" s="668"/>
      <c r="M631" s="668"/>
      <c r="N631" s="668"/>
      <c r="O631" s="668"/>
      <c r="P631" s="668"/>
      <c r="Q631" s="668"/>
      <c r="R631" s="668"/>
      <c r="S631" s="668"/>
      <c r="T631" s="668"/>
      <c r="U631" s="668"/>
      <c r="V631" s="668"/>
      <c r="W631" s="668"/>
      <c r="X631" s="668"/>
      <c r="Y631" s="668"/>
      <c r="Z631" s="668"/>
    </row>
    <row r="632" ht="9.0" customHeight="1">
      <c r="A632" s="673">
        <v>40659.0</v>
      </c>
      <c r="B632" s="674" t="s">
        <v>30746</v>
      </c>
      <c r="C632" s="675" t="s">
        <v>30747</v>
      </c>
      <c r="D632" s="676">
        <v>48.71</v>
      </c>
      <c r="E632" s="677"/>
      <c r="F632" s="668"/>
      <c r="G632" s="668"/>
      <c r="H632" s="668"/>
      <c r="I632" s="668"/>
      <c r="J632" s="668"/>
      <c r="K632" s="668"/>
      <c r="L632" s="668"/>
      <c r="M632" s="668"/>
      <c r="N632" s="668"/>
      <c r="O632" s="668"/>
      <c r="P632" s="668"/>
      <c r="Q632" s="668"/>
      <c r="R632" s="668"/>
      <c r="S632" s="668"/>
      <c r="T632" s="668"/>
      <c r="U632" s="668"/>
      <c r="V632" s="668"/>
      <c r="W632" s="668"/>
      <c r="X632" s="668"/>
      <c r="Y632" s="668"/>
      <c r="Z632" s="668"/>
    </row>
    <row r="633" ht="18.0" customHeight="1">
      <c r="A633" s="673">
        <v>41024.0</v>
      </c>
      <c r="B633" s="678" t="s">
        <v>30748</v>
      </c>
      <c r="C633" s="675" t="s">
        <v>30749</v>
      </c>
      <c r="D633" s="676">
        <v>19.36</v>
      </c>
      <c r="E633" s="679"/>
      <c r="F633" s="668"/>
      <c r="G633" s="668"/>
      <c r="H633" s="668"/>
      <c r="I633" s="668"/>
      <c r="J633" s="668"/>
      <c r="K633" s="668"/>
      <c r="L633" s="668"/>
      <c r="M633" s="668"/>
      <c r="N633" s="668"/>
      <c r="O633" s="668"/>
      <c r="P633" s="668"/>
      <c r="Q633" s="668"/>
      <c r="R633" s="668"/>
      <c r="S633" s="668"/>
      <c r="T633" s="668"/>
      <c r="U633" s="668"/>
      <c r="V633" s="668"/>
      <c r="W633" s="668"/>
      <c r="X633" s="668"/>
      <c r="Y633" s="668"/>
      <c r="Z633" s="668"/>
    </row>
    <row r="634" ht="9.0" customHeight="1">
      <c r="A634" s="673">
        <v>40657.0</v>
      </c>
      <c r="B634" s="674" t="s">
        <v>30750</v>
      </c>
      <c r="C634" s="675" t="s">
        <v>30751</v>
      </c>
      <c r="D634" s="676">
        <v>183.24</v>
      </c>
      <c r="E634" s="677"/>
      <c r="F634" s="668"/>
      <c r="G634" s="668"/>
      <c r="H634" s="668"/>
      <c r="I634" s="668"/>
      <c r="J634" s="668"/>
      <c r="K634" s="668"/>
      <c r="L634" s="668"/>
      <c r="M634" s="668"/>
      <c r="N634" s="668"/>
      <c r="O634" s="668"/>
      <c r="P634" s="668"/>
      <c r="Q634" s="668"/>
      <c r="R634" s="668"/>
      <c r="S634" s="668"/>
      <c r="T634" s="668"/>
      <c r="U634" s="668"/>
      <c r="V634" s="668"/>
      <c r="W634" s="668"/>
      <c r="X634" s="668"/>
      <c r="Y634" s="668"/>
      <c r="Z634" s="668"/>
    </row>
    <row r="635" ht="9.0" customHeight="1">
      <c r="A635" s="673">
        <v>41395.0</v>
      </c>
      <c r="B635" s="674" t="s">
        <v>30752</v>
      </c>
      <c r="C635" s="675" t="s">
        <v>30753</v>
      </c>
      <c r="D635" s="676">
        <v>681.55</v>
      </c>
      <c r="E635" s="674" t="s">
        <v>30754</v>
      </c>
      <c r="F635" s="668"/>
      <c r="G635" s="668"/>
      <c r="H635" s="668"/>
      <c r="I635" s="668"/>
      <c r="J635" s="668"/>
      <c r="K635" s="668"/>
      <c r="L635" s="668"/>
      <c r="M635" s="668"/>
      <c r="N635" s="668"/>
      <c r="O635" s="668"/>
      <c r="P635" s="668"/>
      <c r="Q635" s="668"/>
      <c r="R635" s="668"/>
      <c r="S635" s="668"/>
      <c r="T635" s="668"/>
      <c r="U635" s="668"/>
      <c r="V635" s="668"/>
      <c r="W635" s="668"/>
      <c r="X635" s="668"/>
      <c r="Y635" s="668"/>
      <c r="Z635" s="668"/>
    </row>
    <row r="636" ht="18.0" customHeight="1">
      <c r="A636" s="673">
        <v>41396.0</v>
      </c>
      <c r="B636" s="678" t="s">
        <v>30755</v>
      </c>
      <c r="C636" s="675" t="s">
        <v>30756</v>
      </c>
      <c r="D636" s="676">
        <v>779.47</v>
      </c>
      <c r="E636" s="674" t="s">
        <v>30757</v>
      </c>
      <c r="F636" s="668"/>
      <c r="G636" s="668"/>
      <c r="H636" s="668"/>
      <c r="I636" s="668"/>
      <c r="J636" s="668"/>
      <c r="K636" s="668"/>
      <c r="L636" s="668"/>
      <c r="M636" s="668"/>
      <c r="N636" s="668"/>
      <c r="O636" s="668"/>
      <c r="P636" s="668"/>
      <c r="Q636" s="668"/>
      <c r="R636" s="668"/>
      <c r="S636" s="668"/>
      <c r="T636" s="668"/>
      <c r="U636" s="668"/>
      <c r="V636" s="668"/>
      <c r="W636" s="668"/>
      <c r="X636" s="668"/>
      <c r="Y636" s="668"/>
      <c r="Z636" s="668"/>
    </row>
    <row r="637" ht="18.0" customHeight="1">
      <c r="A637" s="673">
        <v>41397.0</v>
      </c>
      <c r="B637" s="678" t="s">
        <v>30758</v>
      </c>
      <c r="C637" s="675" t="s">
        <v>30759</v>
      </c>
      <c r="D637" s="676">
        <v>764.89</v>
      </c>
      <c r="E637" s="674" t="s">
        <v>30760</v>
      </c>
      <c r="F637" s="668"/>
      <c r="G637" s="668"/>
      <c r="H637" s="668"/>
      <c r="I637" s="668"/>
      <c r="J637" s="668"/>
      <c r="K637" s="668"/>
      <c r="L637" s="668"/>
      <c r="M637" s="668"/>
      <c r="N637" s="668"/>
      <c r="O637" s="668"/>
      <c r="P637" s="668"/>
      <c r="Q637" s="668"/>
      <c r="R637" s="668"/>
      <c r="S637" s="668"/>
      <c r="T637" s="668"/>
      <c r="U637" s="668"/>
      <c r="V637" s="668"/>
      <c r="W637" s="668"/>
      <c r="X637" s="668"/>
      <c r="Y637" s="668"/>
      <c r="Z637" s="668"/>
    </row>
    <row r="638" ht="18.0" customHeight="1">
      <c r="A638" s="673">
        <v>41398.0</v>
      </c>
      <c r="B638" s="678" t="s">
        <v>30761</v>
      </c>
      <c r="C638" s="675" t="s">
        <v>30762</v>
      </c>
      <c r="D638" s="676">
        <v>869.28</v>
      </c>
      <c r="E638" s="674" t="s">
        <v>30763</v>
      </c>
      <c r="F638" s="668"/>
      <c r="G638" s="668"/>
      <c r="H638" s="668"/>
      <c r="I638" s="668"/>
      <c r="J638" s="668"/>
      <c r="K638" s="668"/>
      <c r="L638" s="668"/>
      <c r="M638" s="668"/>
      <c r="N638" s="668"/>
      <c r="O638" s="668"/>
      <c r="P638" s="668"/>
      <c r="Q638" s="668"/>
      <c r="R638" s="668"/>
      <c r="S638" s="668"/>
      <c r="T638" s="668"/>
      <c r="U638" s="668"/>
      <c r="V638" s="668"/>
      <c r="W638" s="668"/>
      <c r="X638" s="668"/>
      <c r="Y638" s="668"/>
      <c r="Z638" s="668"/>
    </row>
    <row r="639" ht="18.0" customHeight="1">
      <c r="A639" s="673">
        <v>41399.0</v>
      </c>
      <c r="B639" s="678" t="s">
        <v>30764</v>
      </c>
      <c r="C639" s="675" t="s">
        <v>30765</v>
      </c>
      <c r="D639" s="676">
        <v>885.28</v>
      </c>
      <c r="E639" s="674" t="s">
        <v>30766</v>
      </c>
      <c r="F639" s="668"/>
      <c r="G639" s="668"/>
      <c r="H639" s="668"/>
      <c r="I639" s="668"/>
      <c r="J639" s="668"/>
      <c r="K639" s="668"/>
      <c r="L639" s="668"/>
      <c r="M639" s="668"/>
      <c r="N639" s="668"/>
      <c r="O639" s="668"/>
      <c r="P639" s="668"/>
      <c r="Q639" s="668"/>
      <c r="R639" s="668"/>
      <c r="S639" s="668"/>
      <c r="T639" s="668"/>
      <c r="U639" s="668"/>
      <c r="V639" s="668"/>
      <c r="W639" s="668"/>
      <c r="X639" s="668"/>
      <c r="Y639" s="668"/>
      <c r="Z639" s="668"/>
    </row>
    <row r="640" ht="18.0" customHeight="1">
      <c r="A640" s="673">
        <v>40654.0</v>
      </c>
      <c r="B640" s="678" t="s">
        <v>30767</v>
      </c>
      <c r="C640" s="675" t="s">
        <v>30768</v>
      </c>
      <c r="D640" s="676">
        <v>599.07</v>
      </c>
      <c r="E640" s="674" t="s">
        <v>30769</v>
      </c>
      <c r="F640" s="668"/>
      <c r="G640" s="668"/>
      <c r="H640" s="668"/>
      <c r="I640" s="668"/>
      <c r="J640" s="668"/>
      <c r="K640" s="668"/>
      <c r="L640" s="668"/>
      <c r="M640" s="668"/>
      <c r="N640" s="668"/>
      <c r="O640" s="668"/>
      <c r="P640" s="668"/>
      <c r="Q640" s="668"/>
      <c r="R640" s="668"/>
      <c r="S640" s="668"/>
      <c r="T640" s="668"/>
      <c r="U640" s="668"/>
      <c r="V640" s="668"/>
      <c r="W640" s="668"/>
      <c r="X640" s="668"/>
      <c r="Y640" s="668"/>
      <c r="Z640" s="668"/>
    </row>
    <row r="641" ht="9.0" customHeight="1">
      <c r="A641" s="673">
        <v>40653.0</v>
      </c>
      <c r="B641" s="674" t="s">
        <v>30770</v>
      </c>
      <c r="C641" s="675" t="s">
        <v>30771</v>
      </c>
      <c r="D641" s="676">
        <v>657.72</v>
      </c>
      <c r="E641" s="674" t="s">
        <v>30772</v>
      </c>
      <c r="F641" s="668"/>
      <c r="G641" s="668"/>
      <c r="H641" s="668"/>
      <c r="I641" s="668"/>
      <c r="J641" s="668"/>
      <c r="K641" s="668"/>
      <c r="L641" s="668"/>
      <c r="M641" s="668"/>
      <c r="N641" s="668"/>
      <c r="O641" s="668"/>
      <c r="P641" s="668"/>
      <c r="Q641" s="668"/>
      <c r="R641" s="668"/>
      <c r="S641" s="668"/>
      <c r="T641" s="668"/>
      <c r="U641" s="668"/>
      <c r="V641" s="668"/>
      <c r="W641" s="668"/>
      <c r="X641" s="668"/>
      <c r="Y641" s="668"/>
      <c r="Z641" s="668"/>
    </row>
    <row r="642" ht="9.0" customHeight="1">
      <c r="A642" s="673">
        <v>41337.0</v>
      </c>
      <c r="B642" s="674" t="s">
        <v>30773</v>
      </c>
      <c r="C642" s="675" t="s">
        <v>30774</v>
      </c>
      <c r="D642" s="676">
        <v>277.78</v>
      </c>
      <c r="E642" s="674" t="s">
        <v>30775</v>
      </c>
      <c r="F642" s="668"/>
      <c r="G642" s="668"/>
      <c r="H642" s="668"/>
      <c r="I642" s="668"/>
      <c r="J642" s="668"/>
      <c r="K642" s="668"/>
      <c r="L642" s="668"/>
      <c r="M642" s="668"/>
      <c r="N642" s="668"/>
      <c r="O642" s="668"/>
      <c r="P642" s="668"/>
      <c r="Q642" s="668"/>
      <c r="R642" s="668"/>
      <c r="S642" s="668"/>
      <c r="T642" s="668"/>
      <c r="U642" s="668"/>
      <c r="V642" s="668"/>
      <c r="W642" s="668"/>
      <c r="X642" s="668"/>
      <c r="Y642" s="668"/>
      <c r="Z642" s="668"/>
    </row>
    <row r="643" ht="9.0" customHeight="1">
      <c r="A643" s="673">
        <v>40719.0</v>
      </c>
      <c r="B643" s="674" t="s">
        <v>30776</v>
      </c>
      <c r="C643" s="675" t="s">
        <v>30777</v>
      </c>
      <c r="D643" s="676">
        <v>54.37</v>
      </c>
      <c r="E643" s="677"/>
      <c r="F643" s="668"/>
      <c r="G643" s="668"/>
      <c r="H643" s="668"/>
      <c r="I643" s="668"/>
      <c r="J643" s="668"/>
      <c r="K643" s="668"/>
      <c r="L643" s="668"/>
      <c r="M643" s="668"/>
      <c r="N643" s="668"/>
      <c r="O643" s="668"/>
      <c r="P643" s="668"/>
      <c r="Q643" s="668"/>
      <c r="R643" s="668"/>
      <c r="S643" s="668"/>
      <c r="T643" s="668"/>
      <c r="U643" s="668"/>
      <c r="V643" s="668"/>
      <c r="W643" s="668"/>
      <c r="X643" s="668"/>
      <c r="Y643" s="668"/>
      <c r="Z643" s="668"/>
    </row>
    <row r="644" ht="18.0" customHeight="1">
      <c r="A644" s="673">
        <v>41019.0</v>
      </c>
      <c r="B644" s="678" t="s">
        <v>30778</v>
      </c>
      <c r="C644" s="675" t="s">
        <v>30779</v>
      </c>
      <c r="D644" s="676">
        <v>710.04</v>
      </c>
      <c r="E644" s="679"/>
      <c r="F644" s="668"/>
      <c r="G644" s="668"/>
      <c r="H644" s="668"/>
      <c r="I644" s="668"/>
      <c r="J644" s="668"/>
      <c r="K644" s="668"/>
      <c r="L644" s="668"/>
      <c r="M644" s="668"/>
      <c r="N644" s="668"/>
      <c r="O644" s="668"/>
      <c r="P644" s="668"/>
      <c r="Q644" s="668"/>
      <c r="R644" s="668"/>
      <c r="S644" s="668"/>
      <c r="T644" s="668"/>
      <c r="U644" s="668"/>
      <c r="V644" s="668"/>
      <c r="W644" s="668"/>
      <c r="X644" s="668"/>
      <c r="Y644" s="668"/>
      <c r="Z644" s="668"/>
    </row>
    <row r="645" ht="18.0" customHeight="1">
      <c r="A645" s="673">
        <v>40557.0</v>
      </c>
      <c r="B645" s="678" t="s">
        <v>30780</v>
      </c>
      <c r="C645" s="675" t="s">
        <v>30781</v>
      </c>
      <c r="D645" s="676">
        <v>108.34</v>
      </c>
      <c r="E645" s="674" t="s">
        <v>30782</v>
      </c>
      <c r="F645" s="668"/>
      <c r="G645" s="668"/>
      <c r="H645" s="668"/>
      <c r="I645" s="668"/>
      <c r="J645" s="668"/>
      <c r="K645" s="668"/>
      <c r="L645" s="668"/>
      <c r="M645" s="668"/>
      <c r="N645" s="668"/>
      <c r="O645" s="668"/>
      <c r="P645" s="668"/>
      <c r="Q645" s="668"/>
      <c r="R645" s="668"/>
      <c r="S645" s="668"/>
      <c r="T645" s="668"/>
      <c r="U645" s="668"/>
      <c r="V645" s="668"/>
      <c r="W645" s="668"/>
      <c r="X645" s="668"/>
      <c r="Y645" s="668"/>
      <c r="Z645" s="668"/>
    </row>
    <row r="646" ht="9.0" customHeight="1">
      <c r="A646" s="673">
        <v>40391.0</v>
      </c>
      <c r="B646" s="674" t="s">
        <v>30783</v>
      </c>
      <c r="C646" s="675" t="s">
        <v>30784</v>
      </c>
      <c r="D646" s="676">
        <v>4.26</v>
      </c>
      <c r="E646" s="677"/>
      <c r="F646" s="668"/>
      <c r="G646" s="668"/>
      <c r="H646" s="668"/>
      <c r="I646" s="668"/>
      <c r="J646" s="668"/>
      <c r="K646" s="668"/>
      <c r="L646" s="668"/>
      <c r="M646" s="668"/>
      <c r="N646" s="668"/>
      <c r="O646" s="668"/>
      <c r="P646" s="668"/>
      <c r="Q646" s="668"/>
      <c r="R646" s="668"/>
      <c r="S646" s="668"/>
      <c r="T646" s="668"/>
      <c r="U646" s="668"/>
      <c r="V646" s="668"/>
      <c r="W646" s="668"/>
      <c r="X646" s="668"/>
      <c r="Y646" s="668"/>
      <c r="Z646" s="668"/>
    </row>
    <row r="647" ht="9.0" customHeight="1">
      <c r="A647" s="673">
        <v>40380.0</v>
      </c>
      <c r="B647" s="674" t="s">
        <v>30785</v>
      </c>
      <c r="C647" s="675" t="s">
        <v>30786</v>
      </c>
      <c r="D647" s="676">
        <v>60.69</v>
      </c>
      <c r="E647" s="677"/>
      <c r="F647" s="668"/>
      <c r="G647" s="668"/>
      <c r="H647" s="668"/>
      <c r="I647" s="668"/>
      <c r="J647" s="668"/>
      <c r="K647" s="668"/>
      <c r="L647" s="668"/>
      <c r="M647" s="668"/>
      <c r="N647" s="668"/>
      <c r="O647" s="668"/>
      <c r="P647" s="668"/>
      <c r="Q647" s="668"/>
      <c r="R647" s="668"/>
      <c r="S647" s="668"/>
      <c r="T647" s="668"/>
      <c r="U647" s="668"/>
      <c r="V647" s="668"/>
      <c r="W647" s="668"/>
      <c r="X647" s="668"/>
      <c r="Y647" s="668"/>
      <c r="Z647" s="668"/>
    </row>
    <row r="648" ht="9.0" customHeight="1">
      <c r="A648" s="669" t="s">
        <v>30787</v>
      </c>
      <c r="G648" s="668"/>
      <c r="H648" s="668"/>
      <c r="I648" s="668"/>
      <c r="J648" s="668"/>
      <c r="K648" s="668"/>
      <c r="L648" s="668"/>
      <c r="M648" s="668"/>
      <c r="N648" s="668"/>
      <c r="O648" s="668"/>
      <c r="P648" s="668"/>
      <c r="Q648" s="668"/>
      <c r="R648" s="668"/>
      <c r="S648" s="668"/>
      <c r="T648" s="668"/>
      <c r="U648" s="668"/>
      <c r="V648" s="668"/>
      <c r="W648" s="668"/>
      <c r="X648" s="668"/>
      <c r="Y648" s="668"/>
      <c r="Z648" s="668"/>
    </row>
    <row r="649" ht="9.0" customHeight="1">
      <c r="A649" s="670" t="s">
        <v>30788</v>
      </c>
      <c r="B649" s="671" t="s">
        <v>30789</v>
      </c>
      <c r="C649" s="670" t="s">
        <v>30790</v>
      </c>
      <c r="D649" s="672" t="s">
        <v>30791</v>
      </c>
      <c r="E649" s="671" t="s">
        <v>30792</v>
      </c>
      <c r="F649" s="668"/>
      <c r="G649" s="668"/>
      <c r="H649" s="668"/>
      <c r="I649" s="668"/>
      <c r="J649" s="668"/>
      <c r="K649" s="668"/>
      <c r="L649" s="668"/>
      <c r="M649" s="668"/>
      <c r="N649" s="668"/>
      <c r="O649" s="668"/>
      <c r="P649" s="668"/>
      <c r="Q649" s="668"/>
      <c r="R649" s="668"/>
      <c r="S649" s="668"/>
      <c r="T649" s="668"/>
      <c r="U649" s="668"/>
      <c r="V649" s="668"/>
      <c r="W649" s="668"/>
      <c r="X649" s="668"/>
      <c r="Y649" s="668"/>
      <c r="Z649" s="668"/>
    </row>
    <row r="650" ht="9.0" customHeight="1">
      <c r="A650" s="673">
        <v>40399.0</v>
      </c>
      <c r="B650" s="674" t="s">
        <v>30793</v>
      </c>
      <c r="C650" s="675" t="s">
        <v>30794</v>
      </c>
      <c r="D650" s="676">
        <v>174.41</v>
      </c>
      <c r="E650" s="677"/>
      <c r="F650" s="668"/>
      <c r="G650" s="668"/>
      <c r="H650" s="668"/>
      <c r="I650" s="668"/>
      <c r="J650" s="668"/>
      <c r="K650" s="668"/>
      <c r="L650" s="668"/>
      <c r="M650" s="668"/>
      <c r="N650" s="668"/>
      <c r="O650" s="668"/>
      <c r="P650" s="668"/>
      <c r="Q650" s="668"/>
      <c r="R650" s="668"/>
      <c r="S650" s="668"/>
      <c r="T650" s="668"/>
      <c r="U650" s="668"/>
      <c r="V650" s="668"/>
      <c r="W650" s="668"/>
      <c r="X650" s="668"/>
      <c r="Y650" s="668"/>
      <c r="Z650" s="668"/>
    </row>
    <row r="651" ht="9.0" customHeight="1">
      <c r="A651" s="673">
        <v>41028.0</v>
      </c>
      <c r="B651" s="674" t="s">
        <v>30795</v>
      </c>
      <c r="C651" s="675" t="s">
        <v>30796</v>
      </c>
      <c r="D651" s="676">
        <v>3.35</v>
      </c>
      <c r="E651" s="677"/>
      <c r="F651" s="668"/>
      <c r="G651" s="668"/>
      <c r="H651" s="668"/>
      <c r="I651" s="668"/>
      <c r="J651" s="668"/>
      <c r="K651" s="668"/>
      <c r="L651" s="668"/>
      <c r="M651" s="668"/>
      <c r="N651" s="668"/>
      <c r="O651" s="668"/>
      <c r="P651" s="668"/>
      <c r="Q651" s="668"/>
      <c r="R651" s="668"/>
      <c r="S651" s="668"/>
      <c r="T651" s="668"/>
      <c r="U651" s="668"/>
      <c r="V651" s="668"/>
      <c r="W651" s="668"/>
      <c r="X651" s="668"/>
      <c r="Y651" s="668"/>
      <c r="Z651" s="668"/>
    </row>
    <row r="652" ht="9.0" customHeight="1">
      <c r="A652" s="673">
        <v>41167.0</v>
      </c>
      <c r="B652" s="674" t="s">
        <v>30797</v>
      </c>
      <c r="C652" s="675" t="s">
        <v>30798</v>
      </c>
      <c r="D652" s="680">
        <v>2455.65</v>
      </c>
      <c r="E652" s="677"/>
      <c r="F652" s="668"/>
      <c r="G652" s="668"/>
      <c r="H652" s="668"/>
      <c r="I652" s="668"/>
      <c r="J652" s="668"/>
      <c r="K652" s="668"/>
      <c r="L652" s="668"/>
      <c r="M652" s="668"/>
      <c r="N652" s="668"/>
      <c r="O652" s="668"/>
      <c r="P652" s="668"/>
      <c r="Q652" s="668"/>
      <c r="R652" s="668"/>
      <c r="S652" s="668"/>
      <c r="T652" s="668"/>
      <c r="U652" s="668"/>
      <c r="V652" s="668"/>
      <c r="W652" s="668"/>
      <c r="X652" s="668"/>
      <c r="Y652" s="668"/>
      <c r="Z652" s="668"/>
    </row>
    <row r="653" ht="9.0" customHeight="1">
      <c r="A653" s="673">
        <v>41168.0</v>
      </c>
      <c r="B653" s="674" t="s">
        <v>30799</v>
      </c>
      <c r="C653" s="675" t="s">
        <v>30800</v>
      </c>
      <c r="D653" s="680">
        <v>2831.24</v>
      </c>
      <c r="E653" s="677"/>
      <c r="F653" s="668"/>
      <c r="G653" s="668"/>
      <c r="H653" s="668"/>
      <c r="I653" s="668"/>
      <c r="J653" s="668"/>
      <c r="K653" s="668"/>
      <c r="L653" s="668"/>
      <c r="M653" s="668"/>
      <c r="N653" s="668"/>
      <c r="O653" s="668"/>
      <c r="P653" s="668"/>
      <c r="Q653" s="668"/>
      <c r="R653" s="668"/>
      <c r="S653" s="668"/>
      <c r="T653" s="668"/>
      <c r="U653" s="668"/>
      <c r="V653" s="668"/>
      <c r="W653" s="668"/>
      <c r="X653" s="668"/>
      <c r="Y653" s="668"/>
      <c r="Z653" s="668"/>
    </row>
    <row r="654" ht="9.0" customHeight="1">
      <c r="A654" s="673">
        <v>40570.0</v>
      </c>
      <c r="B654" s="674" t="s">
        <v>30801</v>
      </c>
      <c r="C654" s="675" t="s">
        <v>30802</v>
      </c>
      <c r="D654" s="680">
        <v>9957.82</v>
      </c>
      <c r="E654" s="674" t="s">
        <v>30803</v>
      </c>
      <c r="F654" s="668"/>
      <c r="G654" s="668"/>
      <c r="H654" s="668"/>
      <c r="I654" s="668"/>
      <c r="J654" s="668"/>
      <c r="K654" s="668"/>
      <c r="L654" s="668"/>
      <c r="M654" s="668"/>
      <c r="N654" s="668"/>
      <c r="O654" s="668"/>
      <c r="P654" s="668"/>
      <c r="Q654" s="668"/>
      <c r="R654" s="668"/>
      <c r="S654" s="668"/>
      <c r="T654" s="668"/>
      <c r="U654" s="668"/>
      <c r="V654" s="668"/>
      <c r="W654" s="668"/>
      <c r="X654" s="668"/>
      <c r="Y654" s="668"/>
      <c r="Z654" s="668"/>
    </row>
    <row r="655" ht="9.0" customHeight="1">
      <c r="A655" s="673">
        <v>41115.0</v>
      </c>
      <c r="B655" s="674" t="s">
        <v>30804</v>
      </c>
      <c r="C655" s="675" t="s">
        <v>30805</v>
      </c>
      <c r="D655" s="680">
        <v>1429.72</v>
      </c>
      <c r="E655" s="677"/>
      <c r="F655" s="668"/>
      <c r="G655" s="668"/>
      <c r="H655" s="668"/>
      <c r="I655" s="668"/>
      <c r="J655" s="668"/>
      <c r="K655" s="668"/>
      <c r="L655" s="668"/>
      <c r="M655" s="668"/>
      <c r="N655" s="668"/>
      <c r="O655" s="668"/>
      <c r="P655" s="668"/>
      <c r="Q655" s="668"/>
      <c r="R655" s="668"/>
      <c r="S655" s="668"/>
      <c r="T655" s="668"/>
      <c r="U655" s="668"/>
      <c r="V655" s="668"/>
      <c r="W655" s="668"/>
      <c r="X655" s="668"/>
      <c r="Y655" s="668"/>
      <c r="Z655" s="668"/>
    </row>
    <row r="656" ht="9.0" customHeight="1">
      <c r="A656" s="673">
        <v>41116.0</v>
      </c>
      <c r="B656" s="674" t="s">
        <v>30806</v>
      </c>
      <c r="C656" s="675" t="s">
        <v>30807</v>
      </c>
      <c r="D656" s="680">
        <v>1812.83</v>
      </c>
      <c r="E656" s="677"/>
      <c r="F656" s="668"/>
      <c r="G656" s="668"/>
      <c r="H656" s="668"/>
      <c r="I656" s="668"/>
      <c r="J656" s="668"/>
      <c r="K656" s="668"/>
      <c r="L656" s="668"/>
      <c r="M656" s="668"/>
      <c r="N656" s="668"/>
      <c r="O656" s="668"/>
      <c r="P656" s="668"/>
      <c r="Q656" s="668"/>
      <c r="R656" s="668"/>
      <c r="S656" s="668"/>
      <c r="T656" s="668"/>
      <c r="U656" s="668"/>
      <c r="V656" s="668"/>
      <c r="W656" s="668"/>
      <c r="X656" s="668"/>
      <c r="Y656" s="668"/>
      <c r="Z656" s="668"/>
    </row>
    <row r="657" ht="9.0" customHeight="1">
      <c r="A657" s="673">
        <v>41117.0</v>
      </c>
      <c r="B657" s="674" t="s">
        <v>30808</v>
      </c>
      <c r="C657" s="675" t="s">
        <v>30809</v>
      </c>
      <c r="D657" s="680">
        <v>2188.85</v>
      </c>
      <c r="E657" s="677"/>
      <c r="F657" s="668"/>
      <c r="G657" s="668"/>
      <c r="H657" s="668"/>
      <c r="I657" s="668"/>
      <c r="J657" s="668"/>
      <c r="K657" s="668"/>
      <c r="L657" s="668"/>
      <c r="M657" s="668"/>
      <c r="N657" s="668"/>
      <c r="O657" s="668"/>
      <c r="P657" s="668"/>
      <c r="Q657" s="668"/>
      <c r="R657" s="668"/>
      <c r="S657" s="668"/>
      <c r="T657" s="668"/>
      <c r="U657" s="668"/>
      <c r="V657" s="668"/>
      <c r="W657" s="668"/>
      <c r="X657" s="668"/>
      <c r="Y657" s="668"/>
      <c r="Z657" s="668"/>
    </row>
    <row r="658" ht="9.0" customHeight="1">
      <c r="A658" s="673">
        <v>40572.0</v>
      </c>
      <c r="B658" s="674" t="s">
        <v>30810</v>
      </c>
      <c r="C658" s="675" t="s">
        <v>30811</v>
      </c>
      <c r="D658" s="680">
        <v>16304.93</v>
      </c>
      <c r="E658" s="674" t="s">
        <v>30812</v>
      </c>
      <c r="F658" s="668"/>
      <c r="G658" s="668"/>
      <c r="H658" s="668"/>
      <c r="I658" s="668"/>
      <c r="J658" s="668"/>
      <c r="K658" s="668"/>
      <c r="L658" s="668"/>
      <c r="M658" s="668"/>
      <c r="N658" s="668"/>
      <c r="O658" s="668"/>
      <c r="P658" s="668"/>
      <c r="Q658" s="668"/>
      <c r="R658" s="668"/>
      <c r="S658" s="668"/>
      <c r="T658" s="668"/>
      <c r="U658" s="668"/>
      <c r="V658" s="668"/>
      <c r="W658" s="668"/>
      <c r="X658" s="668"/>
      <c r="Y658" s="668"/>
      <c r="Z658" s="668"/>
    </row>
    <row r="659" ht="18.0" customHeight="1">
      <c r="A659" s="673">
        <v>40553.0</v>
      </c>
      <c r="B659" s="678" t="s">
        <v>30813</v>
      </c>
      <c r="C659" s="675" t="s">
        <v>30814</v>
      </c>
      <c r="D659" s="680">
        <v>3792.36</v>
      </c>
      <c r="E659" s="674" t="s">
        <v>30815</v>
      </c>
      <c r="F659" s="668"/>
      <c r="G659" s="668"/>
      <c r="H659" s="668"/>
      <c r="I659" s="668"/>
      <c r="J659" s="668"/>
      <c r="K659" s="668"/>
      <c r="L659" s="668"/>
      <c r="M659" s="668"/>
      <c r="N659" s="668"/>
      <c r="O659" s="668"/>
      <c r="P659" s="668"/>
      <c r="Q659" s="668"/>
      <c r="R659" s="668"/>
      <c r="S659" s="668"/>
      <c r="T659" s="668"/>
      <c r="U659" s="668"/>
      <c r="V659" s="668"/>
      <c r="W659" s="668"/>
      <c r="X659" s="668"/>
      <c r="Y659" s="668"/>
      <c r="Z659" s="668"/>
    </row>
    <row r="660" ht="18.0" customHeight="1">
      <c r="A660" s="673">
        <v>40554.0</v>
      </c>
      <c r="B660" s="678" t="s">
        <v>30816</v>
      </c>
      <c r="C660" s="675" t="s">
        <v>30817</v>
      </c>
      <c r="D660" s="680">
        <v>4195.42</v>
      </c>
      <c r="E660" s="674" t="s">
        <v>30818</v>
      </c>
      <c r="F660" s="668"/>
      <c r="G660" s="668"/>
      <c r="H660" s="668"/>
      <c r="I660" s="668"/>
      <c r="J660" s="668"/>
      <c r="K660" s="668"/>
      <c r="L660" s="668"/>
      <c r="M660" s="668"/>
      <c r="N660" s="668"/>
      <c r="O660" s="668"/>
      <c r="P660" s="668"/>
      <c r="Q660" s="668"/>
      <c r="R660" s="668"/>
      <c r="S660" s="668"/>
      <c r="T660" s="668"/>
      <c r="U660" s="668"/>
      <c r="V660" s="668"/>
      <c r="W660" s="668"/>
      <c r="X660" s="668"/>
      <c r="Y660" s="668"/>
      <c r="Z660" s="668"/>
    </row>
    <row r="661" ht="18.0" customHeight="1">
      <c r="A661" s="673">
        <v>40555.0</v>
      </c>
      <c r="B661" s="678" t="s">
        <v>30819</v>
      </c>
      <c r="C661" s="675" t="s">
        <v>30820</v>
      </c>
      <c r="D661" s="680">
        <v>4598.49</v>
      </c>
      <c r="E661" s="674" t="s">
        <v>30821</v>
      </c>
      <c r="F661" s="668"/>
      <c r="G661" s="668"/>
      <c r="H661" s="668"/>
      <c r="I661" s="668"/>
      <c r="J661" s="668"/>
      <c r="K661" s="668"/>
      <c r="L661" s="668"/>
      <c r="M661" s="668"/>
      <c r="N661" s="668"/>
      <c r="O661" s="668"/>
      <c r="P661" s="668"/>
      <c r="Q661" s="668"/>
      <c r="R661" s="668"/>
      <c r="S661" s="668"/>
      <c r="T661" s="668"/>
      <c r="U661" s="668"/>
      <c r="V661" s="668"/>
      <c r="W661" s="668"/>
      <c r="X661" s="668"/>
      <c r="Y661" s="668"/>
      <c r="Z661" s="668"/>
    </row>
    <row r="662" ht="18.0" customHeight="1">
      <c r="A662" s="673">
        <v>40556.0</v>
      </c>
      <c r="B662" s="678" t="s">
        <v>30822</v>
      </c>
      <c r="C662" s="675" t="s">
        <v>30823</v>
      </c>
      <c r="D662" s="680">
        <v>5001.54</v>
      </c>
      <c r="E662" s="674" t="s">
        <v>30824</v>
      </c>
      <c r="F662" s="668"/>
      <c r="G662" s="668"/>
      <c r="H662" s="668"/>
      <c r="I662" s="668"/>
      <c r="J662" s="668"/>
      <c r="K662" s="668"/>
      <c r="L662" s="668"/>
      <c r="M662" s="668"/>
      <c r="N662" s="668"/>
      <c r="O662" s="668"/>
      <c r="P662" s="668"/>
      <c r="Q662" s="668"/>
      <c r="R662" s="668"/>
      <c r="S662" s="668"/>
      <c r="T662" s="668"/>
      <c r="U662" s="668"/>
      <c r="V662" s="668"/>
      <c r="W662" s="668"/>
      <c r="X662" s="668"/>
      <c r="Y662" s="668"/>
      <c r="Z662" s="668"/>
    </row>
    <row r="663" ht="18.0" customHeight="1">
      <c r="A663" s="673">
        <v>41086.0</v>
      </c>
      <c r="B663" s="678" t="s">
        <v>30825</v>
      </c>
      <c r="C663" s="675" t="s">
        <v>30826</v>
      </c>
      <c r="D663" s="676">
        <v>9.81</v>
      </c>
      <c r="E663" s="679"/>
      <c r="F663" s="668"/>
      <c r="G663" s="668"/>
      <c r="H663" s="668"/>
      <c r="I663" s="668"/>
      <c r="J663" s="668"/>
      <c r="K663" s="668"/>
      <c r="L663" s="668"/>
      <c r="M663" s="668"/>
      <c r="N663" s="668"/>
      <c r="O663" s="668"/>
      <c r="P663" s="668"/>
      <c r="Q663" s="668"/>
      <c r="R663" s="668"/>
      <c r="S663" s="668"/>
      <c r="T663" s="668"/>
      <c r="U663" s="668"/>
      <c r="V663" s="668"/>
      <c r="W663" s="668"/>
      <c r="X663" s="668"/>
      <c r="Y663" s="668"/>
      <c r="Z663" s="668"/>
    </row>
    <row r="664" ht="18.0" customHeight="1">
      <c r="A664" s="673">
        <v>41021.0</v>
      </c>
      <c r="B664" s="678" t="s">
        <v>30827</v>
      </c>
      <c r="C664" s="675" t="s">
        <v>30828</v>
      </c>
      <c r="D664" s="676">
        <v>7.89</v>
      </c>
      <c r="E664" s="679"/>
      <c r="F664" s="668"/>
      <c r="G664" s="668"/>
      <c r="H664" s="668"/>
      <c r="I664" s="668"/>
      <c r="J664" s="668"/>
      <c r="K664" s="668"/>
      <c r="L664" s="668"/>
      <c r="M664" s="668"/>
      <c r="N664" s="668"/>
      <c r="O664" s="668"/>
      <c r="P664" s="668"/>
      <c r="Q664" s="668"/>
      <c r="R664" s="668"/>
      <c r="S664" s="668"/>
      <c r="T664" s="668"/>
      <c r="U664" s="668"/>
      <c r="V664" s="668"/>
      <c r="W664" s="668"/>
      <c r="X664" s="668"/>
      <c r="Y664" s="668"/>
      <c r="Z664" s="668"/>
    </row>
    <row r="665" ht="9.0" customHeight="1">
      <c r="A665" s="673">
        <v>40304.0</v>
      </c>
      <c r="B665" s="674" t="s">
        <v>30829</v>
      </c>
      <c r="C665" s="675" t="s">
        <v>30830</v>
      </c>
      <c r="D665" s="676">
        <v>56.59</v>
      </c>
      <c r="E665" s="674" t="s">
        <v>30831</v>
      </c>
      <c r="F665" s="668"/>
      <c r="G665" s="668"/>
      <c r="H665" s="668"/>
      <c r="I665" s="668"/>
      <c r="J665" s="668"/>
      <c r="K665" s="668"/>
      <c r="L665" s="668"/>
      <c r="M665" s="668"/>
      <c r="N665" s="668"/>
      <c r="O665" s="668"/>
      <c r="P665" s="668"/>
      <c r="Q665" s="668"/>
      <c r="R665" s="668"/>
      <c r="S665" s="668"/>
      <c r="T665" s="668"/>
      <c r="U665" s="668"/>
      <c r="V665" s="668"/>
      <c r="W665" s="668"/>
      <c r="X665" s="668"/>
      <c r="Y665" s="668"/>
      <c r="Z665" s="668"/>
    </row>
    <row r="666" ht="9.0" customHeight="1">
      <c r="A666" s="673">
        <v>40302.0</v>
      </c>
      <c r="B666" s="674" t="s">
        <v>30832</v>
      </c>
      <c r="C666" s="675" t="s">
        <v>30833</v>
      </c>
      <c r="D666" s="676">
        <v>61.43</v>
      </c>
      <c r="E666" s="677"/>
      <c r="F666" s="668"/>
      <c r="G666" s="668"/>
      <c r="H666" s="668"/>
      <c r="I666" s="668"/>
      <c r="J666" s="668"/>
      <c r="K666" s="668"/>
      <c r="L666" s="668"/>
      <c r="M666" s="668"/>
      <c r="N666" s="668"/>
      <c r="O666" s="668"/>
      <c r="P666" s="668"/>
      <c r="Q666" s="668"/>
      <c r="R666" s="668"/>
      <c r="S666" s="668"/>
      <c r="T666" s="668"/>
      <c r="U666" s="668"/>
      <c r="V666" s="668"/>
      <c r="W666" s="668"/>
      <c r="X666" s="668"/>
      <c r="Y666" s="668"/>
      <c r="Z666" s="668"/>
    </row>
    <row r="667" ht="9.0" customHeight="1">
      <c r="A667" s="673">
        <v>40301.0</v>
      </c>
      <c r="B667" s="674" t="s">
        <v>30834</v>
      </c>
      <c r="C667" s="675" t="s">
        <v>30835</v>
      </c>
      <c r="D667" s="676">
        <v>89.09</v>
      </c>
      <c r="E667" s="677"/>
      <c r="F667" s="668"/>
      <c r="G667" s="668"/>
      <c r="H667" s="668"/>
      <c r="I667" s="668"/>
      <c r="J667" s="668"/>
      <c r="K667" s="668"/>
      <c r="L667" s="668"/>
      <c r="M667" s="668"/>
      <c r="N667" s="668"/>
      <c r="O667" s="668"/>
      <c r="P667" s="668"/>
      <c r="Q667" s="668"/>
      <c r="R667" s="668"/>
      <c r="S667" s="668"/>
      <c r="T667" s="668"/>
      <c r="U667" s="668"/>
      <c r="V667" s="668"/>
      <c r="W667" s="668"/>
      <c r="X667" s="668"/>
      <c r="Y667" s="668"/>
      <c r="Z667" s="668"/>
    </row>
    <row r="668" ht="9.0" customHeight="1">
      <c r="A668" s="673">
        <v>40303.0</v>
      </c>
      <c r="B668" s="674" t="s">
        <v>30836</v>
      </c>
      <c r="C668" s="675" t="s">
        <v>30837</v>
      </c>
      <c r="D668" s="676">
        <v>39.12</v>
      </c>
      <c r="E668" s="677"/>
      <c r="F668" s="668"/>
      <c r="G668" s="668"/>
      <c r="H668" s="668"/>
      <c r="I668" s="668"/>
      <c r="J668" s="668"/>
      <c r="K668" s="668"/>
      <c r="L668" s="668"/>
      <c r="M668" s="668"/>
      <c r="N668" s="668"/>
      <c r="O668" s="668"/>
      <c r="P668" s="668"/>
      <c r="Q668" s="668"/>
      <c r="R668" s="668"/>
      <c r="S668" s="668"/>
      <c r="T668" s="668"/>
      <c r="U668" s="668"/>
      <c r="V668" s="668"/>
      <c r="W668" s="668"/>
      <c r="X668" s="668"/>
      <c r="Y668" s="668"/>
      <c r="Z668" s="668"/>
    </row>
    <row r="669" ht="9.0" customHeight="1">
      <c r="A669" s="673">
        <v>40559.0</v>
      </c>
      <c r="B669" s="674" t="s">
        <v>30838</v>
      </c>
      <c r="C669" s="675" t="s">
        <v>30839</v>
      </c>
      <c r="D669" s="676">
        <v>795.59</v>
      </c>
      <c r="E669" s="674" t="s">
        <v>30840</v>
      </c>
      <c r="F669" s="668"/>
      <c r="G669" s="668"/>
      <c r="H669" s="668"/>
      <c r="I669" s="668"/>
      <c r="J669" s="668"/>
      <c r="K669" s="668"/>
      <c r="L669" s="668"/>
      <c r="M669" s="668"/>
      <c r="N669" s="668"/>
      <c r="O669" s="668"/>
      <c r="P669" s="668"/>
      <c r="Q669" s="668"/>
      <c r="R669" s="668"/>
      <c r="S669" s="668"/>
      <c r="T669" s="668"/>
      <c r="U669" s="668"/>
      <c r="V669" s="668"/>
      <c r="W669" s="668"/>
      <c r="X669" s="668"/>
      <c r="Y669" s="668"/>
      <c r="Z669" s="668"/>
    </row>
    <row r="670" ht="9.0" customHeight="1">
      <c r="A670" s="673">
        <v>41224.0</v>
      </c>
      <c r="B670" s="674" t="s">
        <v>30841</v>
      </c>
      <c r="C670" s="675" t="s">
        <v>30842</v>
      </c>
      <c r="D670" s="676">
        <v>16.37</v>
      </c>
      <c r="E670" s="677"/>
      <c r="F670" s="668"/>
      <c r="G670" s="668"/>
      <c r="H670" s="668"/>
      <c r="I670" s="668"/>
      <c r="J670" s="668"/>
      <c r="K670" s="668"/>
      <c r="L670" s="668"/>
      <c r="M670" s="668"/>
      <c r="N670" s="668"/>
      <c r="O670" s="668"/>
      <c r="P670" s="668"/>
      <c r="Q670" s="668"/>
      <c r="R670" s="668"/>
      <c r="S670" s="668"/>
      <c r="T670" s="668"/>
      <c r="U670" s="668"/>
      <c r="V670" s="668"/>
      <c r="W670" s="668"/>
      <c r="X670" s="668"/>
      <c r="Y670" s="668"/>
      <c r="Z670" s="668"/>
    </row>
    <row r="671" ht="9.0" customHeight="1">
      <c r="A671" s="673">
        <v>41225.0</v>
      </c>
      <c r="B671" s="674" t="s">
        <v>30843</v>
      </c>
      <c r="C671" s="675" t="s">
        <v>30844</v>
      </c>
      <c r="D671" s="676">
        <v>18.88</v>
      </c>
      <c r="E671" s="677"/>
      <c r="F671" s="668"/>
      <c r="G671" s="668"/>
      <c r="H671" s="668"/>
      <c r="I671" s="668"/>
      <c r="J671" s="668"/>
      <c r="K671" s="668"/>
      <c r="L671" s="668"/>
      <c r="M671" s="668"/>
      <c r="N671" s="668"/>
      <c r="O671" s="668"/>
      <c r="P671" s="668"/>
      <c r="Q671" s="668"/>
      <c r="R671" s="668"/>
      <c r="S671" s="668"/>
      <c r="T671" s="668"/>
      <c r="U671" s="668"/>
      <c r="V671" s="668"/>
      <c r="W671" s="668"/>
      <c r="X671" s="668"/>
      <c r="Y671" s="668"/>
      <c r="Z671" s="668"/>
    </row>
    <row r="672" ht="9.0" customHeight="1">
      <c r="A672" s="673">
        <v>41226.0</v>
      </c>
      <c r="B672" s="674" t="s">
        <v>30845</v>
      </c>
      <c r="C672" s="675" t="s">
        <v>30846</v>
      </c>
      <c r="D672" s="676">
        <v>24.11</v>
      </c>
      <c r="E672" s="677"/>
      <c r="F672" s="668"/>
      <c r="G672" s="668"/>
      <c r="H672" s="668"/>
      <c r="I672" s="668"/>
      <c r="J672" s="668"/>
      <c r="K672" s="668"/>
      <c r="L672" s="668"/>
      <c r="M672" s="668"/>
      <c r="N672" s="668"/>
      <c r="O672" s="668"/>
      <c r="P672" s="668"/>
      <c r="Q672" s="668"/>
      <c r="R672" s="668"/>
      <c r="S672" s="668"/>
      <c r="T672" s="668"/>
      <c r="U672" s="668"/>
      <c r="V672" s="668"/>
      <c r="W672" s="668"/>
      <c r="X672" s="668"/>
      <c r="Y672" s="668"/>
      <c r="Z672" s="668"/>
    </row>
    <row r="673" ht="9.0" customHeight="1">
      <c r="A673" s="673">
        <v>41060.0</v>
      </c>
      <c r="B673" s="674" t="s">
        <v>30847</v>
      </c>
      <c r="C673" s="675" t="s">
        <v>30848</v>
      </c>
      <c r="D673" s="676">
        <v>66.47</v>
      </c>
      <c r="E673" s="677"/>
      <c r="F673" s="668"/>
      <c r="G673" s="668"/>
      <c r="H673" s="668"/>
      <c r="I673" s="668"/>
      <c r="J673" s="668"/>
      <c r="K673" s="668"/>
      <c r="L673" s="668"/>
      <c r="M673" s="668"/>
      <c r="N673" s="668"/>
      <c r="O673" s="668"/>
      <c r="P673" s="668"/>
      <c r="Q673" s="668"/>
      <c r="R673" s="668"/>
      <c r="S673" s="668"/>
      <c r="T673" s="668"/>
      <c r="U673" s="668"/>
      <c r="V673" s="668"/>
      <c r="W673" s="668"/>
      <c r="X673" s="668"/>
      <c r="Y673" s="668"/>
      <c r="Z673" s="668"/>
    </row>
    <row r="674" ht="9.0" customHeight="1">
      <c r="A674" s="673">
        <v>41059.0</v>
      </c>
      <c r="B674" s="674" t="s">
        <v>30849</v>
      </c>
      <c r="C674" s="675" t="s">
        <v>30850</v>
      </c>
      <c r="D674" s="676">
        <v>91.66</v>
      </c>
      <c r="E674" s="677"/>
      <c r="F674" s="668"/>
      <c r="G674" s="668"/>
      <c r="H674" s="668"/>
      <c r="I674" s="668"/>
      <c r="J674" s="668"/>
      <c r="K674" s="668"/>
      <c r="L674" s="668"/>
      <c r="M674" s="668"/>
      <c r="N674" s="668"/>
      <c r="O674" s="668"/>
      <c r="P674" s="668"/>
      <c r="Q674" s="668"/>
      <c r="R674" s="668"/>
      <c r="S674" s="668"/>
      <c r="T674" s="668"/>
      <c r="U674" s="668"/>
      <c r="V674" s="668"/>
      <c r="W674" s="668"/>
      <c r="X674" s="668"/>
      <c r="Y674" s="668"/>
      <c r="Z674" s="668"/>
    </row>
    <row r="675" ht="9.0" customHeight="1">
      <c r="A675" s="673">
        <v>40567.0</v>
      </c>
      <c r="B675" s="674" t="s">
        <v>30851</v>
      </c>
      <c r="C675" s="675" t="s">
        <v>30852</v>
      </c>
      <c r="D675" s="676">
        <v>70.8</v>
      </c>
      <c r="E675" s="677"/>
      <c r="F675" s="668"/>
      <c r="G675" s="668"/>
      <c r="H675" s="668"/>
      <c r="I675" s="668"/>
      <c r="J675" s="668"/>
      <c r="K675" s="668"/>
      <c r="L675" s="668"/>
      <c r="M675" s="668"/>
      <c r="N675" s="668"/>
      <c r="O675" s="668"/>
      <c r="P675" s="668"/>
      <c r="Q675" s="668"/>
      <c r="R675" s="668"/>
      <c r="S675" s="668"/>
      <c r="T675" s="668"/>
      <c r="U675" s="668"/>
      <c r="V675" s="668"/>
      <c r="W675" s="668"/>
      <c r="X675" s="668"/>
      <c r="Y675" s="668"/>
      <c r="Z675" s="668"/>
    </row>
    <row r="676" ht="9.0" customHeight="1">
      <c r="A676" s="673">
        <v>40747.0</v>
      </c>
      <c r="B676" s="674" t="s">
        <v>30853</v>
      </c>
      <c r="C676" s="675" t="s">
        <v>30854</v>
      </c>
      <c r="D676" s="676">
        <v>120.23</v>
      </c>
      <c r="E676" s="677"/>
      <c r="F676" s="668"/>
      <c r="G676" s="668"/>
      <c r="H676" s="668"/>
      <c r="I676" s="668"/>
      <c r="J676" s="668"/>
      <c r="K676" s="668"/>
      <c r="L676" s="668"/>
      <c r="M676" s="668"/>
      <c r="N676" s="668"/>
      <c r="O676" s="668"/>
      <c r="P676" s="668"/>
      <c r="Q676" s="668"/>
      <c r="R676" s="668"/>
      <c r="S676" s="668"/>
      <c r="T676" s="668"/>
      <c r="U676" s="668"/>
      <c r="V676" s="668"/>
      <c r="W676" s="668"/>
      <c r="X676" s="668"/>
      <c r="Y676" s="668"/>
      <c r="Z676" s="668"/>
    </row>
    <row r="677" ht="9.0" customHeight="1">
      <c r="A677" s="673">
        <v>40727.0</v>
      </c>
      <c r="B677" s="674" t="s">
        <v>30855</v>
      </c>
      <c r="C677" s="675" t="s">
        <v>30856</v>
      </c>
      <c r="D677" s="676">
        <v>312.07</v>
      </c>
      <c r="E677" s="674" t="s">
        <v>30857</v>
      </c>
      <c r="F677" s="668"/>
      <c r="G677" s="668"/>
      <c r="H677" s="668"/>
      <c r="I677" s="668"/>
      <c r="J677" s="668"/>
      <c r="K677" s="668"/>
      <c r="L677" s="668"/>
      <c r="M677" s="668"/>
      <c r="N677" s="668"/>
      <c r="O677" s="668"/>
      <c r="P677" s="668"/>
      <c r="Q677" s="668"/>
      <c r="R677" s="668"/>
      <c r="S677" s="668"/>
      <c r="T677" s="668"/>
      <c r="U677" s="668"/>
      <c r="V677" s="668"/>
      <c r="W677" s="668"/>
      <c r="X677" s="668"/>
      <c r="Y677" s="668"/>
      <c r="Z677" s="668"/>
    </row>
    <row r="678" ht="9.0" customHeight="1">
      <c r="A678" s="673">
        <v>41264.0</v>
      </c>
      <c r="B678" s="674" t="s">
        <v>30858</v>
      </c>
      <c r="C678" s="675" t="s">
        <v>30859</v>
      </c>
      <c r="D678" s="676">
        <v>385.64</v>
      </c>
      <c r="E678" s="674" t="s">
        <v>30860</v>
      </c>
      <c r="F678" s="668"/>
      <c r="G678" s="668"/>
      <c r="H678" s="668"/>
      <c r="I678" s="668"/>
      <c r="J678" s="668"/>
      <c r="K678" s="668"/>
      <c r="L678" s="668"/>
      <c r="M678" s="668"/>
      <c r="N678" s="668"/>
      <c r="O678" s="668"/>
      <c r="P678" s="668"/>
      <c r="Q678" s="668"/>
      <c r="R678" s="668"/>
      <c r="S678" s="668"/>
      <c r="T678" s="668"/>
      <c r="U678" s="668"/>
      <c r="V678" s="668"/>
      <c r="W678" s="668"/>
      <c r="X678" s="668"/>
      <c r="Y678" s="668"/>
      <c r="Z678" s="668"/>
    </row>
    <row r="679" ht="9.0" customHeight="1">
      <c r="A679" s="673">
        <v>41239.0</v>
      </c>
      <c r="B679" s="674" t="s">
        <v>30861</v>
      </c>
      <c r="C679" s="675" t="s">
        <v>30862</v>
      </c>
      <c r="D679" s="676">
        <v>90.24</v>
      </c>
      <c r="E679" s="677"/>
      <c r="F679" s="668"/>
      <c r="G679" s="668"/>
      <c r="H679" s="668"/>
      <c r="I679" s="668"/>
      <c r="J679" s="668"/>
      <c r="K679" s="668"/>
      <c r="L679" s="668"/>
      <c r="M679" s="668"/>
      <c r="N679" s="668"/>
      <c r="O679" s="668"/>
      <c r="P679" s="668"/>
      <c r="Q679" s="668"/>
      <c r="R679" s="668"/>
      <c r="S679" s="668"/>
      <c r="T679" s="668"/>
      <c r="U679" s="668"/>
      <c r="V679" s="668"/>
      <c r="W679" s="668"/>
      <c r="X679" s="668"/>
      <c r="Y679" s="668"/>
      <c r="Z679" s="668"/>
    </row>
    <row r="680" ht="9.0" customHeight="1">
      <c r="A680" s="673">
        <v>40688.0</v>
      </c>
      <c r="B680" s="674" t="s">
        <v>30863</v>
      </c>
      <c r="C680" s="675" t="s">
        <v>30864</v>
      </c>
      <c r="D680" s="676">
        <v>281.49</v>
      </c>
      <c r="E680" s="677"/>
      <c r="F680" s="668"/>
      <c r="G680" s="668"/>
      <c r="H680" s="668"/>
      <c r="I680" s="668"/>
      <c r="J680" s="668"/>
      <c r="K680" s="668"/>
      <c r="L680" s="668"/>
      <c r="M680" s="668"/>
      <c r="N680" s="668"/>
      <c r="O680" s="668"/>
      <c r="P680" s="668"/>
      <c r="Q680" s="668"/>
      <c r="R680" s="668"/>
      <c r="S680" s="668"/>
      <c r="T680" s="668"/>
      <c r="U680" s="668"/>
      <c r="V680" s="668"/>
      <c r="W680" s="668"/>
      <c r="X680" s="668"/>
      <c r="Y680" s="668"/>
      <c r="Z680" s="668"/>
    </row>
    <row r="681" ht="9.0" customHeight="1">
      <c r="A681" s="673">
        <v>40690.0</v>
      </c>
      <c r="B681" s="674" t="s">
        <v>30865</v>
      </c>
      <c r="C681" s="675" t="s">
        <v>30866</v>
      </c>
      <c r="D681" s="680">
        <v>1359.02</v>
      </c>
      <c r="E681" s="677"/>
      <c r="F681" s="668"/>
      <c r="G681" s="668"/>
      <c r="H681" s="668"/>
      <c r="I681" s="668"/>
      <c r="J681" s="668"/>
      <c r="K681" s="668"/>
      <c r="L681" s="668"/>
      <c r="M681" s="668"/>
      <c r="N681" s="668"/>
      <c r="O681" s="668"/>
      <c r="P681" s="668"/>
      <c r="Q681" s="668"/>
      <c r="R681" s="668"/>
      <c r="S681" s="668"/>
      <c r="T681" s="668"/>
      <c r="U681" s="668"/>
      <c r="V681" s="668"/>
      <c r="W681" s="668"/>
      <c r="X681" s="668"/>
      <c r="Y681" s="668"/>
      <c r="Z681" s="668"/>
    </row>
    <row r="682" ht="9.0" customHeight="1">
      <c r="A682" s="673">
        <v>40691.0</v>
      </c>
      <c r="B682" s="674" t="s">
        <v>30867</v>
      </c>
      <c r="C682" s="675" t="s">
        <v>30868</v>
      </c>
      <c r="D682" s="680">
        <v>1622.34</v>
      </c>
      <c r="E682" s="677"/>
      <c r="F682" s="668"/>
      <c r="G682" s="668"/>
      <c r="H682" s="668"/>
      <c r="I682" s="668"/>
      <c r="J682" s="668"/>
      <c r="K682" s="668"/>
      <c r="L682" s="668"/>
      <c r="M682" s="668"/>
      <c r="N682" s="668"/>
      <c r="O682" s="668"/>
      <c r="P682" s="668"/>
      <c r="Q682" s="668"/>
      <c r="R682" s="668"/>
      <c r="S682" s="668"/>
      <c r="T682" s="668"/>
      <c r="U682" s="668"/>
      <c r="V682" s="668"/>
      <c r="W682" s="668"/>
      <c r="X682" s="668"/>
      <c r="Y682" s="668"/>
      <c r="Z682" s="668"/>
    </row>
    <row r="683" ht="9.0" customHeight="1">
      <c r="A683" s="673">
        <v>40689.0</v>
      </c>
      <c r="B683" s="674" t="s">
        <v>30869</v>
      </c>
      <c r="C683" s="675" t="s">
        <v>30870</v>
      </c>
      <c r="D683" s="676">
        <v>712.12</v>
      </c>
      <c r="E683" s="677"/>
      <c r="F683" s="668"/>
      <c r="G683" s="668"/>
      <c r="H683" s="668"/>
      <c r="I683" s="668"/>
      <c r="J683" s="668"/>
      <c r="K683" s="668"/>
      <c r="L683" s="668"/>
      <c r="M683" s="668"/>
      <c r="N683" s="668"/>
      <c r="O683" s="668"/>
      <c r="P683" s="668"/>
      <c r="Q683" s="668"/>
      <c r="R683" s="668"/>
      <c r="S683" s="668"/>
      <c r="T683" s="668"/>
      <c r="U683" s="668"/>
      <c r="V683" s="668"/>
      <c r="W683" s="668"/>
      <c r="X683" s="668"/>
      <c r="Y683" s="668"/>
      <c r="Z683" s="668"/>
    </row>
    <row r="684" ht="9.0" customHeight="1">
      <c r="A684" s="673">
        <v>40666.0</v>
      </c>
      <c r="B684" s="674" t="s">
        <v>30871</v>
      </c>
      <c r="C684" s="675" t="s">
        <v>30872</v>
      </c>
      <c r="D684" s="676">
        <v>82.4</v>
      </c>
      <c r="E684" s="677"/>
      <c r="F684" s="668"/>
      <c r="G684" s="668"/>
      <c r="H684" s="668"/>
      <c r="I684" s="668"/>
      <c r="J684" s="668"/>
      <c r="K684" s="668"/>
      <c r="L684" s="668"/>
      <c r="M684" s="668"/>
      <c r="N684" s="668"/>
      <c r="O684" s="668"/>
      <c r="P684" s="668"/>
      <c r="Q684" s="668"/>
      <c r="R684" s="668"/>
      <c r="S684" s="668"/>
      <c r="T684" s="668"/>
      <c r="U684" s="668"/>
      <c r="V684" s="668"/>
      <c r="W684" s="668"/>
      <c r="X684" s="668"/>
      <c r="Y684" s="668"/>
      <c r="Z684" s="668"/>
    </row>
    <row r="685" ht="9.0" customHeight="1">
      <c r="A685" s="673">
        <v>40667.0</v>
      </c>
      <c r="B685" s="674" t="s">
        <v>30873</v>
      </c>
      <c r="C685" s="675" t="s">
        <v>30874</v>
      </c>
      <c r="D685" s="676">
        <v>86.06</v>
      </c>
      <c r="E685" s="677"/>
      <c r="F685" s="668"/>
      <c r="G685" s="668"/>
      <c r="H685" s="668"/>
      <c r="I685" s="668"/>
      <c r="J685" s="668"/>
      <c r="K685" s="668"/>
      <c r="L685" s="668"/>
      <c r="M685" s="668"/>
      <c r="N685" s="668"/>
      <c r="O685" s="668"/>
      <c r="P685" s="668"/>
      <c r="Q685" s="668"/>
      <c r="R685" s="668"/>
      <c r="S685" s="668"/>
      <c r="T685" s="668"/>
      <c r="U685" s="668"/>
      <c r="V685" s="668"/>
      <c r="W685" s="668"/>
      <c r="X685" s="668"/>
      <c r="Y685" s="668"/>
      <c r="Z685" s="668"/>
    </row>
    <row r="686" ht="9.0" customHeight="1">
      <c r="A686" s="673">
        <v>41180.0</v>
      </c>
      <c r="B686" s="674" t="s">
        <v>30875</v>
      </c>
      <c r="C686" s="675" t="s">
        <v>30876</v>
      </c>
      <c r="D686" s="676">
        <v>72.11</v>
      </c>
      <c r="E686" s="674" t="s">
        <v>30877</v>
      </c>
      <c r="F686" s="668"/>
      <c r="G686" s="668"/>
      <c r="H686" s="668"/>
      <c r="I686" s="668"/>
      <c r="J686" s="668"/>
      <c r="K686" s="668"/>
      <c r="L686" s="668"/>
      <c r="M686" s="668"/>
      <c r="N686" s="668"/>
      <c r="O686" s="668"/>
      <c r="P686" s="668"/>
      <c r="Q686" s="668"/>
      <c r="R686" s="668"/>
      <c r="S686" s="668"/>
      <c r="T686" s="668"/>
      <c r="U686" s="668"/>
      <c r="V686" s="668"/>
      <c r="W686" s="668"/>
      <c r="X686" s="668"/>
      <c r="Y686" s="668"/>
      <c r="Z686" s="668"/>
    </row>
    <row r="687" ht="9.0" customHeight="1">
      <c r="A687" s="673">
        <v>40668.0</v>
      </c>
      <c r="B687" s="674" t="s">
        <v>30878</v>
      </c>
      <c r="C687" s="675" t="s">
        <v>30879</v>
      </c>
      <c r="D687" s="676">
        <v>96.1</v>
      </c>
      <c r="E687" s="677"/>
      <c r="F687" s="668"/>
      <c r="G687" s="668"/>
      <c r="H687" s="668"/>
      <c r="I687" s="668"/>
      <c r="J687" s="668"/>
      <c r="K687" s="668"/>
      <c r="L687" s="668"/>
      <c r="M687" s="668"/>
      <c r="N687" s="668"/>
      <c r="O687" s="668"/>
      <c r="P687" s="668"/>
      <c r="Q687" s="668"/>
      <c r="R687" s="668"/>
      <c r="S687" s="668"/>
      <c r="T687" s="668"/>
      <c r="U687" s="668"/>
      <c r="V687" s="668"/>
      <c r="W687" s="668"/>
      <c r="X687" s="668"/>
      <c r="Y687" s="668"/>
      <c r="Z687" s="668"/>
    </row>
    <row r="688" ht="9.0" customHeight="1">
      <c r="A688" s="673">
        <v>40982.0</v>
      </c>
      <c r="B688" s="674" t="s">
        <v>30880</v>
      </c>
      <c r="C688" s="675" t="s">
        <v>30881</v>
      </c>
      <c r="D688" s="676">
        <v>172.51</v>
      </c>
      <c r="E688" s="677"/>
      <c r="F688" s="668"/>
      <c r="G688" s="668"/>
      <c r="H688" s="668"/>
      <c r="I688" s="668"/>
      <c r="J688" s="668"/>
      <c r="K688" s="668"/>
      <c r="L688" s="668"/>
      <c r="M688" s="668"/>
      <c r="N688" s="668"/>
      <c r="O688" s="668"/>
      <c r="P688" s="668"/>
      <c r="Q688" s="668"/>
      <c r="R688" s="668"/>
      <c r="S688" s="668"/>
      <c r="T688" s="668"/>
      <c r="U688" s="668"/>
      <c r="V688" s="668"/>
      <c r="W688" s="668"/>
      <c r="X688" s="668"/>
      <c r="Y688" s="668"/>
      <c r="Z688" s="668"/>
    </row>
    <row r="689" ht="9.0" customHeight="1">
      <c r="A689" s="673">
        <v>41336.0</v>
      </c>
      <c r="B689" s="674" t="s">
        <v>30882</v>
      </c>
      <c r="C689" s="675" t="s">
        <v>30883</v>
      </c>
      <c r="D689" s="676">
        <v>89.27</v>
      </c>
      <c r="E689" s="674" t="s">
        <v>30884</v>
      </c>
      <c r="F689" s="668"/>
      <c r="G689" s="668"/>
      <c r="H689" s="668"/>
      <c r="I689" s="668"/>
      <c r="J689" s="668"/>
      <c r="K689" s="668"/>
      <c r="L689" s="668"/>
      <c r="M689" s="668"/>
      <c r="N689" s="668"/>
      <c r="O689" s="668"/>
      <c r="P689" s="668"/>
      <c r="Q689" s="668"/>
      <c r="R689" s="668"/>
      <c r="S689" s="668"/>
      <c r="T689" s="668"/>
      <c r="U689" s="668"/>
      <c r="V689" s="668"/>
      <c r="W689" s="668"/>
      <c r="X689" s="668"/>
      <c r="Y689" s="668"/>
      <c r="Z689" s="668"/>
    </row>
    <row r="690" ht="9.0" customHeight="1">
      <c r="A690" s="673">
        <v>40669.0</v>
      </c>
      <c r="B690" s="674" t="s">
        <v>30885</v>
      </c>
      <c r="C690" s="675" t="s">
        <v>30886</v>
      </c>
      <c r="D690" s="676">
        <v>79.48</v>
      </c>
      <c r="E690" s="677"/>
      <c r="F690" s="668"/>
      <c r="G690" s="668"/>
      <c r="H690" s="668"/>
      <c r="I690" s="668"/>
      <c r="J690" s="668"/>
      <c r="K690" s="668"/>
      <c r="L690" s="668"/>
      <c r="M690" s="668"/>
      <c r="N690" s="668"/>
      <c r="O690" s="668"/>
      <c r="P690" s="668"/>
      <c r="Q690" s="668"/>
      <c r="R690" s="668"/>
      <c r="S690" s="668"/>
      <c r="T690" s="668"/>
      <c r="U690" s="668"/>
      <c r="V690" s="668"/>
      <c r="W690" s="668"/>
      <c r="X690" s="668"/>
      <c r="Y690" s="668"/>
      <c r="Z690" s="668"/>
    </row>
    <row r="691" ht="9.0" customHeight="1">
      <c r="A691" s="673">
        <v>40670.0</v>
      </c>
      <c r="B691" s="674" t="s">
        <v>30887</v>
      </c>
      <c r="C691" s="675" t="s">
        <v>30888</v>
      </c>
      <c r="D691" s="676">
        <v>59.11</v>
      </c>
      <c r="E691" s="677"/>
      <c r="F691" s="668"/>
      <c r="G691" s="668"/>
      <c r="H691" s="668"/>
      <c r="I691" s="668"/>
      <c r="J691" s="668"/>
      <c r="K691" s="668"/>
      <c r="L691" s="668"/>
      <c r="M691" s="668"/>
      <c r="N691" s="668"/>
      <c r="O691" s="668"/>
      <c r="P691" s="668"/>
      <c r="Q691" s="668"/>
      <c r="R691" s="668"/>
      <c r="S691" s="668"/>
      <c r="T691" s="668"/>
      <c r="U691" s="668"/>
      <c r="V691" s="668"/>
      <c r="W691" s="668"/>
      <c r="X691" s="668"/>
      <c r="Y691" s="668"/>
      <c r="Z691" s="668"/>
    </row>
    <row r="692" ht="9.0" customHeight="1">
      <c r="A692" s="673">
        <v>40560.0</v>
      </c>
      <c r="B692" s="674" t="s">
        <v>30889</v>
      </c>
      <c r="C692" s="675" t="s">
        <v>30890</v>
      </c>
      <c r="D692" s="676">
        <v>243.12</v>
      </c>
      <c r="E692" s="674" t="s">
        <v>30891</v>
      </c>
      <c r="F692" s="668"/>
      <c r="G692" s="668"/>
      <c r="H692" s="668"/>
      <c r="I692" s="668"/>
      <c r="J692" s="668"/>
      <c r="K692" s="668"/>
      <c r="L692" s="668"/>
      <c r="M692" s="668"/>
      <c r="N692" s="668"/>
      <c r="O692" s="668"/>
      <c r="P692" s="668"/>
      <c r="Q692" s="668"/>
      <c r="R692" s="668"/>
      <c r="S692" s="668"/>
      <c r="T692" s="668"/>
      <c r="U692" s="668"/>
      <c r="V692" s="668"/>
      <c r="W692" s="668"/>
      <c r="X692" s="668"/>
      <c r="Y692" s="668"/>
      <c r="Z692" s="668"/>
    </row>
    <row r="693" ht="9.0" customHeight="1">
      <c r="A693" s="673">
        <v>40558.0</v>
      </c>
      <c r="B693" s="674" t="s">
        <v>30892</v>
      </c>
      <c r="C693" s="675" t="s">
        <v>30893</v>
      </c>
      <c r="D693" s="676">
        <v>546.44</v>
      </c>
      <c r="E693" s="674" t="s">
        <v>30894</v>
      </c>
      <c r="F693" s="668"/>
      <c r="G693" s="668"/>
      <c r="H693" s="668"/>
      <c r="I693" s="668"/>
      <c r="J693" s="668"/>
      <c r="K693" s="668"/>
      <c r="L693" s="668"/>
      <c r="M693" s="668"/>
      <c r="N693" s="668"/>
      <c r="O693" s="668"/>
      <c r="P693" s="668"/>
      <c r="Q693" s="668"/>
      <c r="R693" s="668"/>
      <c r="S693" s="668"/>
      <c r="T693" s="668"/>
      <c r="U693" s="668"/>
      <c r="V693" s="668"/>
      <c r="W693" s="668"/>
      <c r="X693" s="668"/>
      <c r="Y693" s="668"/>
      <c r="Z693" s="668"/>
    </row>
    <row r="694" ht="18.0" customHeight="1">
      <c r="A694" s="673">
        <v>41029.0</v>
      </c>
      <c r="B694" s="678" t="s">
        <v>30895</v>
      </c>
      <c r="C694" s="675" t="s">
        <v>30896</v>
      </c>
      <c r="D694" s="676">
        <v>37.12</v>
      </c>
      <c r="E694" s="679"/>
      <c r="F694" s="668"/>
      <c r="G694" s="668"/>
      <c r="H694" s="668"/>
      <c r="I694" s="668"/>
      <c r="J694" s="668"/>
      <c r="K694" s="668"/>
      <c r="L694" s="668"/>
      <c r="M694" s="668"/>
      <c r="N694" s="668"/>
      <c r="O694" s="668"/>
      <c r="P694" s="668"/>
      <c r="Q694" s="668"/>
      <c r="R694" s="668"/>
      <c r="S694" s="668"/>
      <c r="T694" s="668"/>
      <c r="U694" s="668"/>
      <c r="V694" s="668"/>
      <c r="W694" s="668"/>
      <c r="X694" s="668"/>
      <c r="Y694" s="668"/>
      <c r="Z694" s="668"/>
    </row>
    <row r="695" ht="9.0" customHeight="1">
      <c r="A695" s="673">
        <v>41040.0</v>
      </c>
      <c r="B695" s="674" t="s">
        <v>30897</v>
      </c>
      <c r="C695" s="675" t="s">
        <v>30898</v>
      </c>
      <c r="D695" s="676">
        <v>28.0</v>
      </c>
      <c r="E695" s="677"/>
      <c r="F695" s="668"/>
      <c r="G695" s="668"/>
      <c r="H695" s="668"/>
      <c r="I695" s="668"/>
      <c r="J695" s="668"/>
      <c r="K695" s="668"/>
      <c r="L695" s="668"/>
      <c r="M695" s="668"/>
      <c r="N695" s="668"/>
      <c r="O695" s="668"/>
      <c r="P695" s="668"/>
      <c r="Q695" s="668"/>
      <c r="R695" s="668"/>
      <c r="S695" s="668"/>
      <c r="T695" s="668"/>
      <c r="U695" s="668"/>
      <c r="V695" s="668"/>
      <c r="W695" s="668"/>
      <c r="X695" s="668"/>
      <c r="Y695" s="668"/>
      <c r="Z695" s="668"/>
    </row>
    <row r="696" ht="9.0" customHeight="1">
      <c r="A696" s="673">
        <v>42658.0</v>
      </c>
      <c r="B696" s="674" t="s">
        <v>30899</v>
      </c>
      <c r="C696" s="675" t="s">
        <v>30900</v>
      </c>
      <c r="D696" s="676">
        <v>38.52</v>
      </c>
      <c r="E696" s="677"/>
      <c r="F696" s="668"/>
      <c r="G696" s="668"/>
      <c r="H696" s="668"/>
      <c r="I696" s="668"/>
      <c r="J696" s="668"/>
      <c r="K696" s="668"/>
      <c r="L696" s="668"/>
      <c r="M696" s="668"/>
      <c r="N696" s="668"/>
      <c r="O696" s="668"/>
      <c r="P696" s="668"/>
      <c r="Q696" s="668"/>
      <c r="R696" s="668"/>
      <c r="S696" s="668"/>
      <c r="T696" s="668"/>
      <c r="U696" s="668"/>
      <c r="V696" s="668"/>
      <c r="W696" s="668"/>
      <c r="X696" s="668"/>
      <c r="Y696" s="668"/>
      <c r="Z696" s="668"/>
    </row>
    <row r="697" ht="9.0" customHeight="1">
      <c r="A697" s="673">
        <v>40655.0</v>
      </c>
      <c r="B697" s="674" t="s">
        <v>30901</v>
      </c>
      <c r="C697" s="675" t="s">
        <v>30902</v>
      </c>
      <c r="D697" s="676">
        <v>334.32</v>
      </c>
      <c r="E697" s="674" t="s">
        <v>30903</v>
      </c>
      <c r="F697" s="668"/>
      <c r="G697" s="668"/>
      <c r="H697" s="668"/>
      <c r="I697" s="668"/>
      <c r="J697" s="668"/>
      <c r="K697" s="668"/>
      <c r="L697" s="668"/>
      <c r="M697" s="668"/>
      <c r="N697" s="668"/>
      <c r="O697" s="668"/>
      <c r="P697" s="668"/>
      <c r="Q697" s="668"/>
      <c r="R697" s="668"/>
      <c r="S697" s="668"/>
      <c r="T697" s="668"/>
      <c r="U697" s="668"/>
      <c r="V697" s="668"/>
      <c r="W697" s="668"/>
      <c r="X697" s="668"/>
      <c r="Y697" s="668"/>
      <c r="Z697" s="668"/>
    </row>
    <row r="698" ht="9.0" customHeight="1">
      <c r="A698" s="673">
        <v>41092.0</v>
      </c>
      <c r="B698" s="674" t="s">
        <v>30904</v>
      </c>
      <c r="C698" s="675" t="s">
        <v>30905</v>
      </c>
      <c r="D698" s="676">
        <v>22.38</v>
      </c>
      <c r="E698" s="677"/>
      <c r="F698" s="668"/>
      <c r="G698" s="668"/>
      <c r="H698" s="668"/>
      <c r="I698" s="668"/>
      <c r="J698" s="668"/>
      <c r="K698" s="668"/>
      <c r="L698" s="668"/>
      <c r="M698" s="668"/>
      <c r="N698" s="668"/>
      <c r="O698" s="668"/>
      <c r="P698" s="668"/>
      <c r="Q698" s="668"/>
      <c r="R698" s="668"/>
      <c r="S698" s="668"/>
      <c r="T698" s="668"/>
      <c r="U698" s="668"/>
      <c r="V698" s="668"/>
      <c r="W698" s="668"/>
      <c r="X698" s="668"/>
      <c r="Y698" s="668"/>
      <c r="Z698" s="668"/>
    </row>
    <row r="699" ht="9.0" customHeight="1">
      <c r="A699" s="673">
        <v>41091.0</v>
      </c>
      <c r="B699" s="674" t="s">
        <v>30906</v>
      </c>
      <c r="C699" s="675" t="s">
        <v>30907</v>
      </c>
      <c r="D699" s="676">
        <v>30.28</v>
      </c>
      <c r="E699" s="677"/>
      <c r="F699" s="668"/>
      <c r="G699" s="668"/>
      <c r="H699" s="668"/>
      <c r="I699" s="668"/>
      <c r="J699" s="668"/>
      <c r="K699" s="668"/>
      <c r="L699" s="668"/>
      <c r="M699" s="668"/>
      <c r="N699" s="668"/>
      <c r="O699" s="668"/>
      <c r="P699" s="668"/>
      <c r="Q699" s="668"/>
      <c r="R699" s="668"/>
      <c r="S699" s="668"/>
      <c r="T699" s="668"/>
      <c r="U699" s="668"/>
      <c r="V699" s="668"/>
      <c r="W699" s="668"/>
      <c r="X699" s="668"/>
      <c r="Y699" s="668"/>
      <c r="Z699" s="668"/>
    </row>
    <row r="700" ht="9.0" customHeight="1">
      <c r="A700" s="673">
        <v>41123.0</v>
      </c>
      <c r="B700" s="674" t="s">
        <v>30908</v>
      </c>
      <c r="C700" s="675" t="s">
        <v>30909</v>
      </c>
      <c r="D700" s="676">
        <v>38.6</v>
      </c>
      <c r="E700" s="677"/>
      <c r="F700" s="668"/>
      <c r="G700" s="668"/>
      <c r="H700" s="668"/>
      <c r="I700" s="668"/>
      <c r="J700" s="668"/>
      <c r="K700" s="668"/>
      <c r="L700" s="668"/>
      <c r="M700" s="668"/>
      <c r="N700" s="668"/>
      <c r="O700" s="668"/>
      <c r="P700" s="668"/>
      <c r="Q700" s="668"/>
      <c r="R700" s="668"/>
      <c r="S700" s="668"/>
      <c r="T700" s="668"/>
      <c r="U700" s="668"/>
      <c r="V700" s="668"/>
      <c r="W700" s="668"/>
      <c r="X700" s="668"/>
      <c r="Y700" s="668"/>
      <c r="Z700" s="668"/>
    </row>
    <row r="701" ht="9.0" customHeight="1">
      <c r="A701" s="673">
        <v>41125.0</v>
      </c>
      <c r="B701" s="674" t="s">
        <v>30910</v>
      </c>
      <c r="C701" s="675" t="s">
        <v>30911</v>
      </c>
      <c r="D701" s="676">
        <v>30.21</v>
      </c>
      <c r="E701" s="677"/>
      <c r="F701" s="668"/>
      <c r="G701" s="668"/>
      <c r="H701" s="668"/>
      <c r="I701" s="668"/>
      <c r="J701" s="668"/>
      <c r="K701" s="668"/>
      <c r="L701" s="668"/>
      <c r="M701" s="668"/>
      <c r="N701" s="668"/>
      <c r="O701" s="668"/>
      <c r="P701" s="668"/>
      <c r="Q701" s="668"/>
      <c r="R701" s="668"/>
      <c r="S701" s="668"/>
      <c r="T701" s="668"/>
      <c r="U701" s="668"/>
      <c r="V701" s="668"/>
      <c r="W701" s="668"/>
      <c r="X701" s="668"/>
      <c r="Y701" s="668"/>
      <c r="Z701" s="668"/>
    </row>
    <row r="702" ht="9.0" customHeight="1">
      <c r="A702" s="673">
        <v>41119.0</v>
      </c>
      <c r="B702" s="674" t="s">
        <v>30912</v>
      </c>
      <c r="C702" s="675" t="s">
        <v>30913</v>
      </c>
      <c r="D702" s="676">
        <v>6.48</v>
      </c>
      <c r="E702" s="677"/>
      <c r="F702" s="668"/>
      <c r="G702" s="668"/>
      <c r="H702" s="668"/>
      <c r="I702" s="668"/>
      <c r="J702" s="668"/>
      <c r="K702" s="668"/>
      <c r="L702" s="668"/>
      <c r="M702" s="668"/>
      <c r="N702" s="668"/>
      <c r="O702" s="668"/>
      <c r="P702" s="668"/>
      <c r="Q702" s="668"/>
      <c r="R702" s="668"/>
      <c r="S702" s="668"/>
      <c r="T702" s="668"/>
      <c r="U702" s="668"/>
      <c r="V702" s="668"/>
      <c r="W702" s="668"/>
      <c r="X702" s="668"/>
      <c r="Y702" s="668"/>
      <c r="Z702" s="668"/>
    </row>
    <row r="703" ht="9.0" customHeight="1">
      <c r="A703" s="673">
        <v>41114.0</v>
      </c>
      <c r="B703" s="674" t="s">
        <v>30914</v>
      </c>
      <c r="C703" s="675" t="s">
        <v>30915</v>
      </c>
      <c r="D703" s="676">
        <v>6.84</v>
      </c>
      <c r="E703" s="677"/>
      <c r="F703" s="668"/>
      <c r="G703" s="668"/>
      <c r="H703" s="668"/>
      <c r="I703" s="668"/>
      <c r="J703" s="668"/>
      <c r="K703" s="668"/>
      <c r="L703" s="668"/>
      <c r="M703" s="668"/>
      <c r="N703" s="668"/>
      <c r="O703" s="668"/>
      <c r="P703" s="668"/>
      <c r="Q703" s="668"/>
      <c r="R703" s="668"/>
      <c r="S703" s="668"/>
      <c r="T703" s="668"/>
      <c r="U703" s="668"/>
      <c r="V703" s="668"/>
      <c r="W703" s="668"/>
      <c r="X703" s="668"/>
      <c r="Y703" s="668"/>
      <c r="Z703" s="668"/>
    </row>
    <row r="704" ht="9.0" customHeight="1">
      <c r="A704" s="673">
        <v>40707.0</v>
      </c>
      <c r="B704" s="674" t="s">
        <v>30916</v>
      </c>
      <c r="C704" s="675" t="s">
        <v>30917</v>
      </c>
      <c r="D704" s="676">
        <v>202.97</v>
      </c>
      <c r="E704" s="674" t="s">
        <v>30918</v>
      </c>
      <c r="F704" s="668"/>
      <c r="G704" s="668"/>
      <c r="H704" s="668"/>
      <c r="I704" s="668"/>
      <c r="J704" s="668"/>
      <c r="K704" s="668"/>
      <c r="L704" s="668"/>
      <c r="M704" s="668"/>
      <c r="N704" s="668"/>
      <c r="O704" s="668"/>
      <c r="P704" s="668"/>
      <c r="Q704" s="668"/>
      <c r="R704" s="668"/>
      <c r="S704" s="668"/>
      <c r="T704" s="668"/>
      <c r="U704" s="668"/>
      <c r="V704" s="668"/>
      <c r="W704" s="668"/>
      <c r="X704" s="668"/>
      <c r="Y704" s="668"/>
      <c r="Z704" s="668"/>
    </row>
    <row r="705" ht="9.0" customHeight="1">
      <c r="A705" s="673">
        <v>41118.0</v>
      </c>
      <c r="B705" s="674" t="s">
        <v>30919</v>
      </c>
      <c r="C705" s="675" t="s">
        <v>30920</v>
      </c>
      <c r="D705" s="676">
        <v>9.34</v>
      </c>
      <c r="E705" s="677"/>
      <c r="F705" s="668"/>
      <c r="G705" s="668"/>
      <c r="H705" s="668"/>
      <c r="I705" s="668"/>
      <c r="J705" s="668"/>
      <c r="K705" s="668"/>
      <c r="L705" s="668"/>
      <c r="M705" s="668"/>
      <c r="N705" s="668"/>
      <c r="O705" s="668"/>
      <c r="P705" s="668"/>
      <c r="Q705" s="668"/>
      <c r="R705" s="668"/>
      <c r="S705" s="668"/>
      <c r="T705" s="668"/>
      <c r="U705" s="668"/>
      <c r="V705" s="668"/>
      <c r="W705" s="668"/>
      <c r="X705" s="668"/>
      <c r="Y705" s="668"/>
      <c r="Z705" s="668"/>
    </row>
    <row r="706" ht="9.0" customHeight="1">
      <c r="A706" s="669" t="s">
        <v>30921</v>
      </c>
      <c r="G706" s="668"/>
      <c r="H706" s="668"/>
      <c r="I706" s="668"/>
      <c r="J706" s="668"/>
      <c r="K706" s="668"/>
      <c r="L706" s="668"/>
      <c r="M706" s="668"/>
      <c r="N706" s="668"/>
      <c r="O706" s="668"/>
      <c r="P706" s="668"/>
      <c r="Q706" s="668"/>
      <c r="R706" s="668"/>
      <c r="S706" s="668"/>
      <c r="T706" s="668"/>
      <c r="U706" s="668"/>
      <c r="V706" s="668"/>
      <c r="W706" s="668"/>
      <c r="X706" s="668"/>
      <c r="Y706" s="668"/>
      <c r="Z706" s="668"/>
    </row>
    <row r="707" ht="9.0" customHeight="1">
      <c r="A707" s="670" t="s">
        <v>30922</v>
      </c>
      <c r="B707" s="671" t="s">
        <v>30923</v>
      </c>
      <c r="C707" s="670" t="s">
        <v>30924</v>
      </c>
      <c r="D707" s="672" t="s">
        <v>30925</v>
      </c>
      <c r="E707" s="671" t="s">
        <v>30926</v>
      </c>
      <c r="F707" s="668"/>
      <c r="G707" s="668"/>
      <c r="H707" s="668"/>
      <c r="I707" s="668"/>
      <c r="J707" s="668"/>
      <c r="K707" s="668"/>
      <c r="L707" s="668"/>
      <c r="M707" s="668"/>
      <c r="N707" s="668"/>
      <c r="O707" s="668"/>
      <c r="P707" s="668"/>
      <c r="Q707" s="668"/>
      <c r="R707" s="668"/>
      <c r="S707" s="668"/>
      <c r="T707" s="668"/>
      <c r="U707" s="668"/>
      <c r="V707" s="668"/>
      <c r="W707" s="668"/>
      <c r="X707" s="668"/>
      <c r="Y707" s="668"/>
      <c r="Z707" s="668"/>
    </row>
    <row r="708" ht="9.0" customHeight="1">
      <c r="A708" s="673">
        <v>40702.0</v>
      </c>
      <c r="B708" s="674" t="s">
        <v>30927</v>
      </c>
      <c r="C708" s="675" t="s">
        <v>30928</v>
      </c>
      <c r="D708" s="676">
        <v>324.16</v>
      </c>
      <c r="E708" s="674" t="s">
        <v>30929</v>
      </c>
      <c r="F708" s="668"/>
      <c r="G708" s="668"/>
      <c r="H708" s="668"/>
      <c r="I708" s="668"/>
      <c r="J708" s="668"/>
      <c r="K708" s="668"/>
      <c r="L708" s="668"/>
      <c r="M708" s="668"/>
      <c r="N708" s="668"/>
      <c r="O708" s="668"/>
      <c r="P708" s="668"/>
      <c r="Q708" s="668"/>
      <c r="R708" s="668"/>
      <c r="S708" s="668"/>
      <c r="T708" s="668"/>
      <c r="U708" s="668"/>
      <c r="V708" s="668"/>
      <c r="W708" s="668"/>
      <c r="X708" s="668"/>
      <c r="Y708" s="668"/>
      <c r="Z708" s="668"/>
    </row>
    <row r="709" ht="9.0" customHeight="1">
      <c r="A709" s="673">
        <v>40701.0</v>
      </c>
      <c r="B709" s="674" t="s">
        <v>30930</v>
      </c>
      <c r="C709" s="675" t="s">
        <v>30931</v>
      </c>
      <c r="D709" s="676">
        <v>139.85</v>
      </c>
      <c r="E709" s="674" t="s">
        <v>30932</v>
      </c>
      <c r="F709" s="668"/>
      <c r="G709" s="668"/>
      <c r="H709" s="668"/>
      <c r="I709" s="668"/>
      <c r="J709" s="668"/>
      <c r="K709" s="668"/>
      <c r="L709" s="668"/>
      <c r="M709" s="668"/>
      <c r="N709" s="668"/>
      <c r="O709" s="668"/>
      <c r="P709" s="668"/>
      <c r="Q709" s="668"/>
      <c r="R709" s="668"/>
      <c r="S709" s="668"/>
      <c r="T709" s="668"/>
      <c r="U709" s="668"/>
      <c r="V709" s="668"/>
      <c r="W709" s="668"/>
      <c r="X709" s="668"/>
      <c r="Y709" s="668"/>
      <c r="Z709" s="668"/>
    </row>
    <row r="710" ht="9.0" customHeight="1">
      <c r="A710" s="673">
        <v>40698.0</v>
      </c>
      <c r="B710" s="674" t="s">
        <v>30933</v>
      </c>
      <c r="C710" s="675" t="s">
        <v>30934</v>
      </c>
      <c r="D710" s="676">
        <v>75.79</v>
      </c>
      <c r="E710" s="674" t="s">
        <v>30935</v>
      </c>
      <c r="F710" s="668"/>
      <c r="G710" s="668"/>
      <c r="H710" s="668"/>
      <c r="I710" s="668"/>
      <c r="J710" s="668"/>
      <c r="K710" s="668"/>
      <c r="L710" s="668"/>
      <c r="M710" s="668"/>
      <c r="N710" s="668"/>
      <c r="O710" s="668"/>
      <c r="P710" s="668"/>
      <c r="Q710" s="668"/>
      <c r="R710" s="668"/>
      <c r="S710" s="668"/>
      <c r="T710" s="668"/>
      <c r="U710" s="668"/>
      <c r="V710" s="668"/>
      <c r="W710" s="668"/>
      <c r="X710" s="668"/>
      <c r="Y710" s="668"/>
      <c r="Z710" s="668"/>
    </row>
    <row r="711" ht="9.0" customHeight="1">
      <c r="A711" s="673">
        <v>40700.0</v>
      </c>
      <c r="B711" s="674" t="s">
        <v>30936</v>
      </c>
      <c r="C711" s="675" t="s">
        <v>30937</v>
      </c>
      <c r="D711" s="676">
        <v>85.9</v>
      </c>
      <c r="E711" s="674" t="s">
        <v>30938</v>
      </c>
      <c r="F711" s="668"/>
      <c r="G711" s="668"/>
      <c r="H711" s="668"/>
      <c r="I711" s="668"/>
      <c r="J711" s="668"/>
      <c r="K711" s="668"/>
      <c r="L711" s="668"/>
      <c r="M711" s="668"/>
      <c r="N711" s="668"/>
      <c r="O711" s="668"/>
      <c r="P711" s="668"/>
      <c r="Q711" s="668"/>
      <c r="R711" s="668"/>
      <c r="S711" s="668"/>
      <c r="T711" s="668"/>
      <c r="U711" s="668"/>
      <c r="V711" s="668"/>
      <c r="W711" s="668"/>
      <c r="X711" s="668"/>
      <c r="Y711" s="668"/>
      <c r="Z711" s="668"/>
    </row>
    <row r="712" ht="9.0" customHeight="1">
      <c r="A712" s="673">
        <v>40696.0</v>
      </c>
      <c r="B712" s="674" t="s">
        <v>30939</v>
      </c>
      <c r="C712" s="675" t="s">
        <v>30940</v>
      </c>
      <c r="D712" s="676">
        <v>168.29</v>
      </c>
      <c r="E712" s="674" t="s">
        <v>30941</v>
      </c>
      <c r="F712" s="668"/>
      <c r="G712" s="668"/>
      <c r="H712" s="668"/>
      <c r="I712" s="668"/>
      <c r="J712" s="668"/>
      <c r="K712" s="668"/>
      <c r="L712" s="668"/>
      <c r="M712" s="668"/>
      <c r="N712" s="668"/>
      <c r="O712" s="668"/>
      <c r="P712" s="668"/>
      <c r="Q712" s="668"/>
      <c r="R712" s="668"/>
      <c r="S712" s="668"/>
      <c r="T712" s="668"/>
      <c r="U712" s="668"/>
      <c r="V712" s="668"/>
      <c r="W712" s="668"/>
      <c r="X712" s="668"/>
      <c r="Y712" s="668"/>
      <c r="Z712" s="668"/>
    </row>
    <row r="713" ht="9.0" customHeight="1">
      <c r="A713" s="673">
        <v>40695.0</v>
      </c>
      <c r="B713" s="674" t="s">
        <v>30942</v>
      </c>
      <c r="C713" s="675" t="s">
        <v>30943</v>
      </c>
      <c r="D713" s="676">
        <v>60.58</v>
      </c>
      <c r="E713" s="677"/>
      <c r="F713" s="668"/>
      <c r="G713" s="668"/>
      <c r="H713" s="668"/>
      <c r="I713" s="668"/>
      <c r="J713" s="668"/>
      <c r="K713" s="668"/>
      <c r="L713" s="668"/>
      <c r="M713" s="668"/>
      <c r="N713" s="668"/>
      <c r="O713" s="668"/>
      <c r="P713" s="668"/>
      <c r="Q713" s="668"/>
      <c r="R713" s="668"/>
      <c r="S713" s="668"/>
      <c r="T713" s="668"/>
      <c r="U713" s="668"/>
      <c r="V713" s="668"/>
      <c r="W713" s="668"/>
      <c r="X713" s="668"/>
      <c r="Y713" s="668"/>
      <c r="Z713" s="668"/>
    </row>
    <row r="714" ht="9.0" customHeight="1">
      <c r="A714" s="673">
        <v>40692.0</v>
      </c>
      <c r="B714" s="674" t="s">
        <v>30944</v>
      </c>
      <c r="C714" s="675" t="s">
        <v>30945</v>
      </c>
      <c r="D714" s="676">
        <v>3.37</v>
      </c>
      <c r="E714" s="677"/>
      <c r="F714" s="668"/>
      <c r="G714" s="668"/>
      <c r="H714" s="668"/>
      <c r="I714" s="668"/>
      <c r="J714" s="668"/>
      <c r="K714" s="668"/>
      <c r="L714" s="668"/>
      <c r="M714" s="668"/>
      <c r="N714" s="668"/>
      <c r="O714" s="668"/>
      <c r="P714" s="668"/>
      <c r="Q714" s="668"/>
      <c r="R714" s="668"/>
      <c r="S714" s="668"/>
      <c r="T714" s="668"/>
      <c r="U714" s="668"/>
      <c r="V714" s="668"/>
      <c r="W714" s="668"/>
      <c r="X714" s="668"/>
      <c r="Y714" s="668"/>
      <c r="Z714" s="668"/>
    </row>
    <row r="715" ht="9.0" customHeight="1">
      <c r="A715" s="673">
        <v>40697.0</v>
      </c>
      <c r="B715" s="674" t="s">
        <v>30946</v>
      </c>
      <c r="C715" s="675" t="s">
        <v>30947</v>
      </c>
      <c r="D715" s="676">
        <v>74.27</v>
      </c>
      <c r="E715" s="674" t="s">
        <v>30948</v>
      </c>
      <c r="F715" s="668"/>
      <c r="G715" s="668"/>
      <c r="H715" s="668"/>
      <c r="I715" s="668"/>
      <c r="J715" s="668"/>
      <c r="K715" s="668"/>
      <c r="L715" s="668"/>
      <c r="M715" s="668"/>
      <c r="N715" s="668"/>
      <c r="O715" s="668"/>
      <c r="P715" s="668"/>
      <c r="Q715" s="668"/>
      <c r="R715" s="668"/>
      <c r="S715" s="668"/>
      <c r="T715" s="668"/>
      <c r="U715" s="668"/>
      <c r="V715" s="668"/>
      <c r="W715" s="668"/>
      <c r="X715" s="668"/>
      <c r="Y715" s="668"/>
      <c r="Z715" s="668"/>
    </row>
    <row r="716" ht="9.0" customHeight="1">
      <c r="A716" s="673">
        <v>40699.0</v>
      </c>
      <c r="B716" s="674" t="s">
        <v>30949</v>
      </c>
      <c r="C716" s="675" t="s">
        <v>30950</v>
      </c>
      <c r="D716" s="676">
        <v>199.25</v>
      </c>
      <c r="E716" s="674" t="s">
        <v>30951</v>
      </c>
      <c r="F716" s="668"/>
      <c r="G716" s="668"/>
      <c r="H716" s="668"/>
      <c r="I716" s="668"/>
      <c r="J716" s="668"/>
      <c r="K716" s="668"/>
      <c r="L716" s="668"/>
      <c r="M716" s="668"/>
      <c r="N716" s="668"/>
      <c r="O716" s="668"/>
      <c r="P716" s="668"/>
      <c r="Q716" s="668"/>
      <c r="R716" s="668"/>
      <c r="S716" s="668"/>
      <c r="T716" s="668"/>
      <c r="U716" s="668"/>
      <c r="V716" s="668"/>
      <c r="W716" s="668"/>
      <c r="X716" s="668"/>
      <c r="Y716" s="668"/>
      <c r="Z716" s="668"/>
    </row>
    <row r="717" ht="9.0" customHeight="1">
      <c r="A717" s="673">
        <v>40693.0</v>
      </c>
      <c r="B717" s="674" t="s">
        <v>30952</v>
      </c>
      <c r="C717" s="675" t="s">
        <v>30953</v>
      </c>
      <c r="D717" s="676">
        <v>32.79</v>
      </c>
      <c r="E717" s="677"/>
      <c r="F717" s="668"/>
      <c r="G717" s="668"/>
      <c r="H717" s="668"/>
      <c r="I717" s="668"/>
      <c r="J717" s="668"/>
      <c r="K717" s="668"/>
      <c r="L717" s="668"/>
      <c r="M717" s="668"/>
      <c r="N717" s="668"/>
      <c r="O717" s="668"/>
      <c r="P717" s="668"/>
      <c r="Q717" s="668"/>
      <c r="R717" s="668"/>
      <c r="S717" s="668"/>
      <c r="T717" s="668"/>
      <c r="U717" s="668"/>
      <c r="V717" s="668"/>
      <c r="W717" s="668"/>
      <c r="X717" s="668"/>
      <c r="Y717" s="668"/>
      <c r="Z717" s="668"/>
    </row>
    <row r="718" ht="9.0" customHeight="1">
      <c r="A718" s="673">
        <v>40694.0</v>
      </c>
      <c r="B718" s="674" t="s">
        <v>30954</v>
      </c>
      <c r="C718" s="675" t="s">
        <v>30955</v>
      </c>
      <c r="D718" s="676">
        <v>63.57</v>
      </c>
      <c r="E718" s="674" t="s">
        <v>30956</v>
      </c>
      <c r="F718" s="668"/>
      <c r="G718" s="668"/>
      <c r="H718" s="668"/>
      <c r="I718" s="668"/>
      <c r="J718" s="668"/>
      <c r="K718" s="668"/>
      <c r="L718" s="668"/>
      <c r="M718" s="668"/>
      <c r="N718" s="668"/>
      <c r="O718" s="668"/>
      <c r="P718" s="668"/>
      <c r="Q718" s="668"/>
      <c r="R718" s="668"/>
      <c r="S718" s="668"/>
      <c r="T718" s="668"/>
      <c r="U718" s="668"/>
      <c r="V718" s="668"/>
      <c r="W718" s="668"/>
      <c r="X718" s="668"/>
      <c r="Y718" s="668"/>
      <c r="Z718" s="668"/>
    </row>
    <row r="719" ht="9.0" customHeight="1">
      <c r="A719" s="669" t="s">
        <v>30957</v>
      </c>
      <c r="G719" s="668"/>
      <c r="H719" s="668"/>
      <c r="I719" s="668"/>
      <c r="J719" s="668"/>
      <c r="K719" s="668"/>
      <c r="L719" s="668"/>
      <c r="M719" s="668"/>
      <c r="N719" s="668"/>
      <c r="O719" s="668"/>
      <c r="P719" s="668"/>
      <c r="Q719" s="668"/>
      <c r="R719" s="668"/>
      <c r="S719" s="668"/>
      <c r="T719" s="668"/>
      <c r="U719" s="668"/>
      <c r="V719" s="668"/>
      <c r="W719" s="668"/>
      <c r="X719" s="668"/>
      <c r="Y719" s="668"/>
      <c r="Z719" s="668"/>
    </row>
    <row r="720" ht="9.0" customHeight="1">
      <c r="A720" s="670" t="s">
        <v>30958</v>
      </c>
      <c r="B720" s="671" t="s">
        <v>30959</v>
      </c>
      <c r="C720" s="670" t="s">
        <v>30960</v>
      </c>
      <c r="D720" s="672" t="s">
        <v>30961</v>
      </c>
      <c r="E720" s="671" t="s">
        <v>30962</v>
      </c>
      <c r="F720" s="668"/>
      <c r="G720" s="668"/>
      <c r="H720" s="668"/>
      <c r="I720" s="668"/>
      <c r="J720" s="668"/>
      <c r="K720" s="668"/>
      <c r="L720" s="668"/>
      <c r="M720" s="668"/>
      <c r="N720" s="668"/>
      <c r="O720" s="668"/>
      <c r="P720" s="668"/>
      <c r="Q720" s="668"/>
      <c r="R720" s="668"/>
      <c r="S720" s="668"/>
      <c r="T720" s="668"/>
      <c r="U720" s="668"/>
      <c r="V720" s="668"/>
      <c r="W720" s="668"/>
      <c r="X720" s="668"/>
      <c r="Y720" s="668"/>
      <c r="Z720" s="668"/>
    </row>
    <row r="721" ht="9.0" customHeight="1">
      <c r="A721" s="673">
        <v>40972.0</v>
      </c>
      <c r="B721" s="674" t="s">
        <v>30963</v>
      </c>
      <c r="C721" s="675" t="s">
        <v>30964</v>
      </c>
      <c r="D721" s="676">
        <v>0.0</v>
      </c>
      <c r="E721" s="677"/>
      <c r="F721" s="668"/>
      <c r="G721" s="668"/>
      <c r="H721" s="668"/>
      <c r="I721" s="668"/>
      <c r="J721" s="668"/>
      <c r="K721" s="668"/>
      <c r="L721" s="668"/>
      <c r="M721" s="668"/>
      <c r="N721" s="668"/>
      <c r="O721" s="668"/>
      <c r="P721" s="668"/>
      <c r="Q721" s="668"/>
      <c r="R721" s="668"/>
      <c r="S721" s="668"/>
      <c r="T721" s="668"/>
      <c r="U721" s="668"/>
      <c r="V721" s="668"/>
      <c r="W721" s="668"/>
      <c r="X721" s="668"/>
      <c r="Y721" s="668"/>
      <c r="Z721" s="668"/>
    </row>
    <row r="722" ht="9.0" customHeight="1">
      <c r="A722" s="673">
        <v>41405.0</v>
      </c>
      <c r="B722" s="674" t="s">
        <v>30965</v>
      </c>
      <c r="C722" s="675" t="s">
        <v>30966</v>
      </c>
      <c r="D722" s="680">
        <v>2817.72</v>
      </c>
      <c r="E722" s="677"/>
      <c r="F722" s="668"/>
      <c r="G722" s="668"/>
      <c r="H722" s="668"/>
      <c r="I722" s="668"/>
      <c r="J722" s="668"/>
      <c r="K722" s="668"/>
      <c r="L722" s="668"/>
      <c r="M722" s="668"/>
      <c r="N722" s="668"/>
      <c r="O722" s="668"/>
      <c r="P722" s="668"/>
      <c r="Q722" s="668"/>
      <c r="R722" s="668"/>
      <c r="S722" s="668"/>
      <c r="T722" s="668"/>
      <c r="U722" s="668"/>
      <c r="V722" s="668"/>
      <c r="W722" s="668"/>
      <c r="X722" s="668"/>
      <c r="Y722" s="668"/>
      <c r="Z722" s="668"/>
    </row>
    <row r="723" ht="9.0" customHeight="1">
      <c r="A723" s="673">
        <v>41360.0</v>
      </c>
      <c r="B723" s="674" t="s">
        <v>30967</v>
      </c>
      <c r="C723" s="675" t="s">
        <v>30968</v>
      </c>
      <c r="D723" s="680">
        <v>2063.86</v>
      </c>
      <c r="E723" s="677"/>
      <c r="F723" s="668"/>
      <c r="G723" s="668"/>
      <c r="H723" s="668"/>
      <c r="I723" s="668"/>
      <c r="J723" s="668"/>
      <c r="K723" s="668"/>
      <c r="L723" s="668"/>
      <c r="M723" s="668"/>
      <c r="N723" s="668"/>
      <c r="O723" s="668"/>
      <c r="P723" s="668"/>
      <c r="Q723" s="668"/>
      <c r="R723" s="668"/>
      <c r="S723" s="668"/>
      <c r="T723" s="668"/>
      <c r="U723" s="668"/>
      <c r="V723" s="668"/>
      <c r="W723" s="668"/>
      <c r="X723" s="668"/>
      <c r="Y723" s="668"/>
      <c r="Z723" s="668"/>
    </row>
    <row r="724" ht="9.0" customHeight="1">
      <c r="A724" s="673">
        <v>40968.0</v>
      </c>
      <c r="B724" s="674" t="s">
        <v>30969</v>
      </c>
      <c r="C724" s="675" t="s">
        <v>30970</v>
      </c>
      <c r="D724" s="680">
        <v>3577.74</v>
      </c>
      <c r="E724" s="677"/>
      <c r="F724" s="668"/>
      <c r="G724" s="668"/>
      <c r="H724" s="668"/>
      <c r="I724" s="668"/>
      <c r="J724" s="668"/>
      <c r="K724" s="668"/>
      <c r="L724" s="668"/>
      <c r="M724" s="668"/>
      <c r="N724" s="668"/>
      <c r="O724" s="668"/>
      <c r="P724" s="668"/>
      <c r="Q724" s="668"/>
      <c r="R724" s="668"/>
      <c r="S724" s="668"/>
      <c r="T724" s="668"/>
      <c r="U724" s="668"/>
      <c r="V724" s="668"/>
      <c r="W724" s="668"/>
      <c r="X724" s="668"/>
      <c r="Y724" s="668"/>
      <c r="Z724" s="668"/>
    </row>
    <row r="725" ht="9.0" customHeight="1">
      <c r="A725" s="673">
        <v>40976.0</v>
      </c>
      <c r="B725" s="674" t="s">
        <v>30971</v>
      </c>
      <c r="C725" s="675" t="s">
        <v>30972</v>
      </c>
      <c r="D725" s="680">
        <v>51900.0</v>
      </c>
      <c r="E725" s="677"/>
      <c r="F725" s="668"/>
      <c r="G725" s="668"/>
      <c r="H725" s="668"/>
      <c r="I725" s="668"/>
      <c r="J725" s="668"/>
      <c r="K725" s="668"/>
      <c r="L725" s="668"/>
      <c r="M725" s="668"/>
      <c r="N725" s="668"/>
      <c r="O725" s="668"/>
      <c r="P725" s="668"/>
      <c r="Q725" s="668"/>
      <c r="R725" s="668"/>
      <c r="S725" s="668"/>
      <c r="T725" s="668"/>
      <c r="U725" s="668"/>
      <c r="V725" s="668"/>
      <c r="W725" s="668"/>
      <c r="X725" s="668"/>
      <c r="Y725" s="668"/>
      <c r="Z725" s="668"/>
    </row>
    <row r="726" ht="9.0" customHeight="1">
      <c r="A726" s="673">
        <v>42545.0</v>
      </c>
      <c r="B726" s="674" t="s">
        <v>30973</v>
      </c>
      <c r="C726" s="675" t="s">
        <v>30974</v>
      </c>
      <c r="D726" s="680">
        <v>2794.64</v>
      </c>
      <c r="E726" s="677"/>
      <c r="F726" s="668"/>
      <c r="G726" s="668"/>
      <c r="H726" s="668"/>
      <c r="I726" s="668"/>
      <c r="J726" s="668"/>
      <c r="K726" s="668"/>
      <c r="L726" s="668"/>
      <c r="M726" s="668"/>
      <c r="N726" s="668"/>
      <c r="O726" s="668"/>
      <c r="P726" s="668"/>
      <c r="Q726" s="668"/>
      <c r="R726" s="668"/>
      <c r="S726" s="668"/>
      <c r="T726" s="668"/>
      <c r="U726" s="668"/>
      <c r="V726" s="668"/>
      <c r="W726" s="668"/>
      <c r="X726" s="668"/>
      <c r="Y726" s="668"/>
      <c r="Z726" s="668"/>
    </row>
    <row r="727" ht="9.0" customHeight="1">
      <c r="A727" s="673">
        <v>40974.0</v>
      </c>
      <c r="B727" s="674" t="s">
        <v>30975</v>
      </c>
      <c r="C727" s="675" t="s">
        <v>30976</v>
      </c>
      <c r="D727" s="680">
        <v>2400.87</v>
      </c>
      <c r="E727" s="677"/>
      <c r="F727" s="668"/>
      <c r="G727" s="668"/>
      <c r="H727" s="668"/>
      <c r="I727" s="668"/>
      <c r="J727" s="668"/>
      <c r="K727" s="668"/>
      <c r="L727" s="668"/>
      <c r="M727" s="668"/>
      <c r="N727" s="668"/>
      <c r="O727" s="668"/>
      <c r="P727" s="668"/>
      <c r="Q727" s="668"/>
      <c r="R727" s="668"/>
      <c r="S727" s="668"/>
      <c r="T727" s="668"/>
      <c r="U727" s="668"/>
      <c r="V727" s="668"/>
      <c r="W727" s="668"/>
      <c r="X727" s="668"/>
      <c r="Y727" s="668"/>
      <c r="Z727" s="668"/>
    </row>
    <row r="728" ht="9.0" customHeight="1">
      <c r="A728" s="673">
        <v>40978.0</v>
      </c>
      <c r="B728" s="674" t="s">
        <v>30977</v>
      </c>
      <c r="C728" s="675" t="s">
        <v>30978</v>
      </c>
      <c r="D728" s="680">
        <v>1840.39</v>
      </c>
      <c r="E728" s="677"/>
      <c r="F728" s="668"/>
      <c r="G728" s="668"/>
      <c r="H728" s="668"/>
      <c r="I728" s="668"/>
      <c r="J728" s="668"/>
      <c r="K728" s="668"/>
      <c r="L728" s="668"/>
      <c r="M728" s="668"/>
      <c r="N728" s="668"/>
      <c r="O728" s="668"/>
      <c r="P728" s="668"/>
      <c r="Q728" s="668"/>
      <c r="R728" s="668"/>
      <c r="S728" s="668"/>
      <c r="T728" s="668"/>
      <c r="U728" s="668"/>
      <c r="V728" s="668"/>
      <c r="W728" s="668"/>
      <c r="X728" s="668"/>
      <c r="Y728" s="668"/>
      <c r="Z728" s="668"/>
    </row>
    <row r="729" ht="9.0" customHeight="1">
      <c r="A729" s="673">
        <v>40975.0</v>
      </c>
      <c r="B729" s="674" t="s">
        <v>30979</v>
      </c>
      <c r="C729" s="675" t="s">
        <v>30980</v>
      </c>
      <c r="D729" s="680">
        <v>1592.62</v>
      </c>
      <c r="E729" s="677"/>
      <c r="F729" s="668"/>
      <c r="G729" s="668"/>
      <c r="H729" s="668"/>
      <c r="I729" s="668"/>
      <c r="J729" s="668"/>
      <c r="K729" s="668"/>
      <c r="L729" s="668"/>
      <c r="M729" s="668"/>
      <c r="N729" s="668"/>
      <c r="O729" s="668"/>
      <c r="P729" s="668"/>
      <c r="Q729" s="668"/>
      <c r="R729" s="668"/>
      <c r="S729" s="668"/>
      <c r="T729" s="668"/>
      <c r="U729" s="668"/>
      <c r="V729" s="668"/>
      <c r="W729" s="668"/>
      <c r="X729" s="668"/>
      <c r="Y729" s="668"/>
      <c r="Z729" s="668"/>
    </row>
    <row r="730" ht="9.0" customHeight="1">
      <c r="A730" s="673">
        <v>40969.0</v>
      </c>
      <c r="B730" s="674" t="s">
        <v>30981</v>
      </c>
      <c r="C730" s="675" t="s">
        <v>30982</v>
      </c>
      <c r="D730" s="680">
        <v>2012.8</v>
      </c>
      <c r="E730" s="677"/>
      <c r="F730" s="668"/>
      <c r="G730" s="668"/>
      <c r="H730" s="668"/>
      <c r="I730" s="668"/>
      <c r="J730" s="668"/>
      <c r="K730" s="668"/>
      <c r="L730" s="668"/>
      <c r="M730" s="668"/>
      <c r="N730" s="668"/>
      <c r="O730" s="668"/>
      <c r="P730" s="668"/>
      <c r="Q730" s="668"/>
      <c r="R730" s="668"/>
      <c r="S730" s="668"/>
      <c r="T730" s="668"/>
      <c r="U730" s="668"/>
      <c r="V730" s="668"/>
      <c r="W730" s="668"/>
      <c r="X730" s="668"/>
      <c r="Y730" s="668"/>
      <c r="Z730" s="668"/>
    </row>
    <row r="731" ht="9.0" customHeight="1">
      <c r="A731" s="673">
        <v>40971.0</v>
      </c>
      <c r="B731" s="674" t="s">
        <v>30983</v>
      </c>
      <c r="C731" s="675" t="s">
        <v>30984</v>
      </c>
      <c r="D731" s="680">
        <v>2196.65</v>
      </c>
      <c r="E731" s="677"/>
      <c r="F731" s="668"/>
      <c r="G731" s="668"/>
      <c r="H731" s="668"/>
      <c r="I731" s="668"/>
      <c r="J731" s="668"/>
      <c r="K731" s="668"/>
      <c r="L731" s="668"/>
      <c r="M731" s="668"/>
      <c r="N731" s="668"/>
      <c r="O731" s="668"/>
      <c r="P731" s="668"/>
      <c r="Q731" s="668"/>
      <c r="R731" s="668"/>
      <c r="S731" s="668"/>
      <c r="T731" s="668"/>
      <c r="U731" s="668"/>
      <c r="V731" s="668"/>
      <c r="W731" s="668"/>
      <c r="X731" s="668"/>
      <c r="Y731" s="668"/>
      <c r="Z731" s="668"/>
    </row>
    <row r="732" ht="9.0" customHeight="1">
      <c r="A732" s="669" t="s">
        <v>30985</v>
      </c>
      <c r="G732" s="668"/>
      <c r="H732" s="668"/>
      <c r="I732" s="668"/>
      <c r="J732" s="668"/>
      <c r="K732" s="668"/>
      <c r="L732" s="668"/>
      <c r="M732" s="668"/>
      <c r="N732" s="668"/>
      <c r="O732" s="668"/>
      <c r="P732" s="668"/>
      <c r="Q732" s="668"/>
      <c r="R732" s="668"/>
      <c r="S732" s="668"/>
      <c r="T732" s="668"/>
      <c r="U732" s="668"/>
      <c r="V732" s="668"/>
      <c r="W732" s="668"/>
      <c r="X732" s="668"/>
      <c r="Y732" s="668"/>
      <c r="Z732" s="668"/>
    </row>
    <row r="733" ht="9.0" customHeight="1">
      <c r="A733" s="670" t="s">
        <v>30986</v>
      </c>
      <c r="B733" s="671" t="s">
        <v>30987</v>
      </c>
      <c r="C733" s="670" t="s">
        <v>30988</v>
      </c>
      <c r="D733" s="672" t="s">
        <v>30989</v>
      </c>
      <c r="E733" s="671" t="s">
        <v>30990</v>
      </c>
      <c r="F733" s="668"/>
      <c r="G733" s="668"/>
      <c r="H733" s="668"/>
      <c r="I733" s="668"/>
      <c r="J733" s="668"/>
      <c r="K733" s="668"/>
      <c r="L733" s="668"/>
      <c r="M733" s="668"/>
      <c r="N733" s="668"/>
      <c r="O733" s="668"/>
      <c r="P733" s="668"/>
      <c r="Q733" s="668"/>
      <c r="R733" s="668"/>
      <c r="S733" s="668"/>
      <c r="T733" s="668"/>
      <c r="U733" s="668"/>
      <c r="V733" s="668"/>
      <c r="W733" s="668"/>
      <c r="X733" s="668"/>
      <c r="Y733" s="668"/>
      <c r="Z733" s="668"/>
    </row>
    <row r="734" ht="9.0" customHeight="1">
      <c r="A734" s="673">
        <v>40910.0</v>
      </c>
      <c r="B734" s="674" t="s">
        <v>30991</v>
      </c>
      <c r="C734" s="675" t="s">
        <v>30992</v>
      </c>
      <c r="D734" s="680">
        <v>11822.21</v>
      </c>
      <c r="E734" s="674" t="s">
        <v>30993</v>
      </c>
      <c r="F734" s="668"/>
      <c r="G734" s="668"/>
      <c r="H734" s="668"/>
      <c r="I734" s="668"/>
      <c r="J734" s="668"/>
      <c r="K734" s="668"/>
      <c r="L734" s="668"/>
      <c r="M734" s="668"/>
      <c r="N734" s="668"/>
      <c r="O734" s="668"/>
      <c r="P734" s="668"/>
      <c r="Q734" s="668"/>
      <c r="R734" s="668"/>
      <c r="S734" s="668"/>
      <c r="T734" s="668"/>
      <c r="U734" s="668"/>
      <c r="V734" s="668"/>
      <c r="W734" s="668"/>
      <c r="X734" s="668"/>
      <c r="Y734" s="668"/>
      <c r="Z734" s="668"/>
    </row>
    <row r="735" ht="9.0" customHeight="1">
      <c r="A735" s="673">
        <v>41362.0</v>
      </c>
      <c r="B735" s="674" t="s">
        <v>30994</v>
      </c>
      <c r="C735" s="675" t="s">
        <v>30995</v>
      </c>
      <c r="D735" s="680">
        <v>11072.52</v>
      </c>
      <c r="E735" s="677"/>
      <c r="F735" s="668"/>
      <c r="G735" s="668"/>
      <c r="H735" s="668"/>
      <c r="I735" s="668"/>
      <c r="J735" s="668"/>
      <c r="K735" s="668"/>
      <c r="L735" s="668"/>
      <c r="M735" s="668"/>
      <c r="N735" s="668"/>
      <c r="O735" s="668"/>
      <c r="P735" s="668"/>
      <c r="Q735" s="668"/>
      <c r="R735" s="668"/>
      <c r="S735" s="668"/>
      <c r="T735" s="668"/>
      <c r="U735" s="668"/>
      <c r="V735" s="668"/>
      <c r="W735" s="668"/>
      <c r="X735" s="668"/>
      <c r="Y735" s="668"/>
      <c r="Z735" s="668"/>
    </row>
    <row r="736" ht="18.0" customHeight="1">
      <c r="A736" s="673">
        <v>43343.0</v>
      </c>
      <c r="B736" s="678" t="s">
        <v>30996</v>
      </c>
      <c r="C736" s="675" t="s">
        <v>30997</v>
      </c>
      <c r="D736" s="676">
        <v>95.62</v>
      </c>
      <c r="E736" s="679"/>
      <c r="F736" s="668"/>
      <c r="G736" s="668"/>
      <c r="H736" s="668"/>
      <c r="I736" s="668"/>
      <c r="J736" s="668"/>
      <c r="K736" s="668"/>
      <c r="L736" s="668"/>
      <c r="M736" s="668"/>
      <c r="N736" s="668"/>
      <c r="O736" s="668"/>
      <c r="P736" s="668"/>
      <c r="Q736" s="668"/>
      <c r="R736" s="668"/>
      <c r="S736" s="668"/>
      <c r="T736" s="668"/>
      <c r="U736" s="668"/>
      <c r="V736" s="668"/>
      <c r="W736" s="668"/>
      <c r="X736" s="668"/>
      <c r="Y736" s="668"/>
      <c r="Z736" s="668"/>
    </row>
    <row r="737" ht="9.0" customHeight="1">
      <c r="A737" s="673">
        <v>41151.0</v>
      </c>
      <c r="B737" s="674" t="s">
        <v>30998</v>
      </c>
      <c r="C737" s="675" t="s">
        <v>30999</v>
      </c>
      <c r="D737" s="680">
        <v>1645.93</v>
      </c>
      <c r="E737" s="677"/>
      <c r="F737" s="668"/>
      <c r="G737" s="668"/>
      <c r="H737" s="668"/>
      <c r="I737" s="668"/>
      <c r="J737" s="668"/>
      <c r="K737" s="668"/>
      <c r="L737" s="668"/>
      <c r="M737" s="668"/>
      <c r="N737" s="668"/>
      <c r="O737" s="668"/>
      <c r="P737" s="668"/>
      <c r="Q737" s="668"/>
      <c r="R737" s="668"/>
      <c r="S737" s="668"/>
      <c r="T737" s="668"/>
      <c r="U737" s="668"/>
      <c r="V737" s="668"/>
      <c r="W737" s="668"/>
      <c r="X737" s="668"/>
      <c r="Y737" s="668"/>
      <c r="Z737" s="668"/>
    </row>
    <row r="738" ht="9.0" customHeight="1">
      <c r="A738" s="673">
        <v>41346.0</v>
      </c>
      <c r="B738" s="674" t="s">
        <v>31000</v>
      </c>
      <c r="C738" s="675" t="s">
        <v>31001</v>
      </c>
      <c r="D738" s="676">
        <v>28.35</v>
      </c>
      <c r="E738" s="677"/>
      <c r="F738" s="668"/>
      <c r="G738" s="668"/>
      <c r="H738" s="668"/>
      <c r="I738" s="668"/>
      <c r="J738" s="668"/>
      <c r="K738" s="668"/>
      <c r="L738" s="668"/>
      <c r="M738" s="668"/>
      <c r="N738" s="668"/>
      <c r="O738" s="668"/>
      <c r="P738" s="668"/>
      <c r="Q738" s="668"/>
      <c r="R738" s="668"/>
      <c r="S738" s="668"/>
      <c r="T738" s="668"/>
      <c r="U738" s="668"/>
      <c r="V738" s="668"/>
      <c r="W738" s="668"/>
      <c r="X738" s="668"/>
      <c r="Y738" s="668"/>
      <c r="Z738" s="668"/>
    </row>
    <row r="739" ht="9.0" customHeight="1">
      <c r="A739" s="673">
        <v>41150.0</v>
      </c>
      <c r="B739" s="674" t="s">
        <v>31002</v>
      </c>
      <c r="C739" s="675" t="s">
        <v>31003</v>
      </c>
      <c r="D739" s="676">
        <v>6.22</v>
      </c>
      <c r="E739" s="677"/>
      <c r="F739" s="668"/>
      <c r="G739" s="668"/>
      <c r="H739" s="668"/>
      <c r="I739" s="668"/>
      <c r="J739" s="668"/>
      <c r="K739" s="668"/>
      <c r="L739" s="668"/>
      <c r="M739" s="668"/>
      <c r="N739" s="668"/>
      <c r="O739" s="668"/>
      <c r="P739" s="668"/>
      <c r="Q739" s="668"/>
      <c r="R739" s="668"/>
      <c r="S739" s="668"/>
      <c r="T739" s="668"/>
      <c r="U739" s="668"/>
      <c r="V739" s="668"/>
      <c r="W739" s="668"/>
      <c r="X739" s="668"/>
      <c r="Y739" s="668"/>
      <c r="Z739" s="668"/>
    </row>
    <row r="740" ht="9.0" customHeight="1">
      <c r="A740" s="673">
        <v>41149.0</v>
      </c>
      <c r="B740" s="674" t="s">
        <v>31004</v>
      </c>
      <c r="C740" s="675" t="s">
        <v>31005</v>
      </c>
      <c r="D740" s="676">
        <v>6.97</v>
      </c>
      <c r="E740" s="677"/>
      <c r="F740" s="668"/>
      <c r="G740" s="668"/>
      <c r="H740" s="668"/>
      <c r="I740" s="668"/>
      <c r="J740" s="668"/>
      <c r="K740" s="668"/>
      <c r="L740" s="668"/>
      <c r="M740" s="668"/>
      <c r="N740" s="668"/>
      <c r="O740" s="668"/>
      <c r="P740" s="668"/>
      <c r="Q740" s="668"/>
      <c r="R740" s="668"/>
      <c r="S740" s="668"/>
      <c r="T740" s="668"/>
      <c r="U740" s="668"/>
      <c r="V740" s="668"/>
      <c r="W740" s="668"/>
      <c r="X740" s="668"/>
      <c r="Y740" s="668"/>
      <c r="Z740" s="668"/>
    </row>
    <row r="741" ht="9.0" customHeight="1">
      <c r="A741" s="673">
        <v>41410.0</v>
      </c>
      <c r="B741" s="674" t="s">
        <v>31006</v>
      </c>
      <c r="C741" s="675" t="s">
        <v>31007</v>
      </c>
      <c r="D741" s="676">
        <v>7.09</v>
      </c>
      <c r="E741" s="677"/>
      <c r="F741" s="668"/>
      <c r="G741" s="668"/>
      <c r="H741" s="668"/>
      <c r="I741" s="668"/>
      <c r="J741" s="668"/>
      <c r="K741" s="668"/>
      <c r="L741" s="668"/>
      <c r="M741" s="668"/>
      <c r="N741" s="668"/>
      <c r="O741" s="668"/>
      <c r="P741" s="668"/>
      <c r="Q741" s="668"/>
      <c r="R741" s="668"/>
      <c r="S741" s="668"/>
      <c r="T741" s="668"/>
      <c r="U741" s="668"/>
      <c r="V741" s="668"/>
      <c r="W741" s="668"/>
      <c r="X741" s="668"/>
      <c r="Y741" s="668"/>
      <c r="Z741" s="668"/>
    </row>
    <row r="742" ht="9.0" customHeight="1">
      <c r="A742" s="673">
        <v>41148.0</v>
      </c>
      <c r="B742" s="674" t="s">
        <v>31008</v>
      </c>
      <c r="C742" s="675" t="s">
        <v>31009</v>
      </c>
      <c r="D742" s="676">
        <v>8.05</v>
      </c>
      <c r="E742" s="677"/>
      <c r="F742" s="668"/>
      <c r="G742" s="668"/>
      <c r="H742" s="668"/>
      <c r="I742" s="668"/>
      <c r="J742" s="668"/>
      <c r="K742" s="668"/>
      <c r="L742" s="668"/>
      <c r="M742" s="668"/>
      <c r="N742" s="668"/>
      <c r="O742" s="668"/>
      <c r="P742" s="668"/>
      <c r="Q742" s="668"/>
      <c r="R742" s="668"/>
      <c r="S742" s="668"/>
      <c r="T742" s="668"/>
      <c r="U742" s="668"/>
      <c r="V742" s="668"/>
      <c r="W742" s="668"/>
      <c r="X742" s="668"/>
      <c r="Y742" s="668"/>
      <c r="Z742" s="668"/>
    </row>
    <row r="743" ht="9.0" customHeight="1">
      <c r="A743" s="673">
        <v>41152.0</v>
      </c>
      <c r="B743" s="674" t="s">
        <v>31010</v>
      </c>
      <c r="C743" s="675" t="s">
        <v>31011</v>
      </c>
      <c r="D743" s="676">
        <v>430.12</v>
      </c>
      <c r="E743" s="677"/>
      <c r="F743" s="668"/>
      <c r="G743" s="668"/>
      <c r="H743" s="668"/>
      <c r="I743" s="668"/>
      <c r="J743" s="668"/>
      <c r="K743" s="668"/>
      <c r="L743" s="668"/>
      <c r="M743" s="668"/>
      <c r="N743" s="668"/>
      <c r="O743" s="668"/>
      <c r="P743" s="668"/>
      <c r="Q743" s="668"/>
      <c r="R743" s="668"/>
      <c r="S743" s="668"/>
      <c r="T743" s="668"/>
      <c r="U743" s="668"/>
      <c r="V743" s="668"/>
      <c r="W743" s="668"/>
      <c r="X743" s="668"/>
      <c r="Y743" s="668"/>
      <c r="Z743" s="668"/>
    </row>
    <row r="744" ht="9.0" customHeight="1">
      <c r="A744" s="673">
        <v>41004.0</v>
      </c>
      <c r="B744" s="674" t="s">
        <v>31012</v>
      </c>
      <c r="C744" s="675" t="s">
        <v>31013</v>
      </c>
      <c r="D744" s="676">
        <v>992.99</v>
      </c>
      <c r="E744" s="677"/>
      <c r="F744" s="668"/>
      <c r="G744" s="668"/>
      <c r="H744" s="668"/>
      <c r="I744" s="668"/>
      <c r="J744" s="668"/>
      <c r="K744" s="668"/>
      <c r="L744" s="668"/>
      <c r="M744" s="668"/>
      <c r="N744" s="668"/>
      <c r="O744" s="668"/>
      <c r="P744" s="668"/>
      <c r="Q744" s="668"/>
      <c r="R744" s="668"/>
      <c r="S744" s="668"/>
      <c r="T744" s="668"/>
      <c r="U744" s="668"/>
      <c r="V744" s="668"/>
      <c r="W744" s="668"/>
      <c r="X744" s="668"/>
      <c r="Y744" s="668"/>
      <c r="Z744" s="668"/>
    </row>
    <row r="745" ht="9.0" customHeight="1">
      <c r="A745" s="673">
        <v>40911.0</v>
      </c>
      <c r="B745" s="674" t="s">
        <v>31014</v>
      </c>
      <c r="C745" s="675" t="s">
        <v>31015</v>
      </c>
      <c r="D745" s="676">
        <v>44.07</v>
      </c>
      <c r="E745" s="674" t="s">
        <v>31016</v>
      </c>
      <c r="F745" s="668"/>
      <c r="G745" s="668"/>
      <c r="H745" s="668"/>
      <c r="I745" s="668"/>
      <c r="J745" s="668"/>
      <c r="K745" s="668"/>
      <c r="L745" s="668"/>
      <c r="M745" s="668"/>
      <c r="N745" s="668"/>
      <c r="O745" s="668"/>
      <c r="P745" s="668"/>
      <c r="Q745" s="668"/>
      <c r="R745" s="668"/>
      <c r="S745" s="668"/>
      <c r="T745" s="668"/>
      <c r="U745" s="668"/>
      <c r="V745" s="668"/>
      <c r="W745" s="668"/>
      <c r="X745" s="668"/>
      <c r="Y745" s="668"/>
      <c r="Z745" s="668"/>
    </row>
    <row r="746" ht="18.0" customHeight="1">
      <c r="A746" s="673">
        <v>40915.0</v>
      </c>
      <c r="B746" s="678" t="s">
        <v>31017</v>
      </c>
      <c r="C746" s="675" t="s">
        <v>31018</v>
      </c>
      <c r="D746" s="676">
        <v>95.39</v>
      </c>
      <c r="E746" s="674" t="s">
        <v>31019</v>
      </c>
      <c r="F746" s="668"/>
      <c r="G746" s="668"/>
      <c r="H746" s="668"/>
      <c r="I746" s="668"/>
      <c r="J746" s="668"/>
      <c r="K746" s="668"/>
      <c r="L746" s="668"/>
      <c r="M746" s="668"/>
      <c r="N746" s="668"/>
      <c r="O746" s="668"/>
      <c r="P746" s="668"/>
      <c r="Q746" s="668"/>
      <c r="R746" s="668"/>
      <c r="S746" s="668"/>
      <c r="T746" s="668"/>
      <c r="U746" s="668"/>
      <c r="V746" s="668"/>
      <c r="W746" s="668"/>
      <c r="X746" s="668"/>
      <c r="Y746" s="668"/>
      <c r="Z746" s="668"/>
    </row>
    <row r="747" ht="18.0" customHeight="1">
      <c r="A747" s="673">
        <v>40899.0</v>
      </c>
      <c r="B747" s="678" t="s">
        <v>31020</v>
      </c>
      <c r="C747" s="675" t="s">
        <v>31021</v>
      </c>
      <c r="D747" s="676">
        <v>18.44</v>
      </c>
      <c r="E747" s="674" t="s">
        <v>31022</v>
      </c>
      <c r="F747" s="668"/>
      <c r="G747" s="668"/>
      <c r="H747" s="668"/>
      <c r="I747" s="668"/>
      <c r="J747" s="668"/>
      <c r="K747" s="668"/>
      <c r="L747" s="668"/>
      <c r="M747" s="668"/>
      <c r="N747" s="668"/>
      <c r="O747" s="668"/>
      <c r="P747" s="668"/>
      <c r="Q747" s="668"/>
      <c r="R747" s="668"/>
      <c r="S747" s="668"/>
      <c r="T747" s="668"/>
      <c r="U747" s="668"/>
      <c r="V747" s="668"/>
      <c r="W747" s="668"/>
      <c r="X747" s="668"/>
      <c r="Y747" s="668"/>
      <c r="Z747" s="668"/>
    </row>
    <row r="748" ht="18.0" customHeight="1">
      <c r="A748" s="673">
        <v>40900.0</v>
      </c>
      <c r="B748" s="678" t="s">
        <v>31023</v>
      </c>
      <c r="C748" s="675" t="s">
        <v>31024</v>
      </c>
      <c r="D748" s="676">
        <v>26.21</v>
      </c>
      <c r="E748" s="674" t="s">
        <v>31025</v>
      </c>
      <c r="F748" s="668"/>
      <c r="G748" s="668"/>
      <c r="H748" s="668"/>
      <c r="I748" s="668"/>
      <c r="J748" s="668"/>
      <c r="K748" s="668"/>
      <c r="L748" s="668"/>
      <c r="M748" s="668"/>
      <c r="N748" s="668"/>
      <c r="O748" s="668"/>
      <c r="P748" s="668"/>
      <c r="Q748" s="668"/>
      <c r="R748" s="668"/>
      <c r="S748" s="668"/>
      <c r="T748" s="668"/>
      <c r="U748" s="668"/>
      <c r="V748" s="668"/>
      <c r="W748" s="668"/>
      <c r="X748" s="668"/>
      <c r="Y748" s="668"/>
      <c r="Z748" s="668"/>
    </row>
    <row r="749" ht="18.0" customHeight="1">
      <c r="A749" s="673">
        <v>41365.0</v>
      </c>
      <c r="B749" s="678" t="s">
        <v>31026</v>
      </c>
      <c r="C749" s="675" t="s">
        <v>31027</v>
      </c>
      <c r="D749" s="676">
        <v>19.52</v>
      </c>
      <c r="E749" s="674" t="s">
        <v>31028</v>
      </c>
      <c r="F749" s="668"/>
      <c r="G749" s="668"/>
      <c r="H749" s="668"/>
      <c r="I749" s="668"/>
      <c r="J749" s="668"/>
      <c r="K749" s="668"/>
      <c r="L749" s="668"/>
      <c r="M749" s="668"/>
      <c r="N749" s="668"/>
      <c r="O749" s="668"/>
      <c r="P749" s="668"/>
      <c r="Q749" s="668"/>
      <c r="R749" s="668"/>
      <c r="S749" s="668"/>
      <c r="T749" s="668"/>
      <c r="U749" s="668"/>
      <c r="V749" s="668"/>
      <c r="W749" s="668"/>
      <c r="X749" s="668"/>
      <c r="Y749" s="668"/>
      <c r="Z749" s="668"/>
    </row>
    <row r="750" ht="18.0" customHeight="1">
      <c r="A750" s="673">
        <v>41110.0</v>
      </c>
      <c r="B750" s="678" t="s">
        <v>31029</v>
      </c>
      <c r="C750" s="675" t="s">
        <v>31030</v>
      </c>
      <c r="D750" s="676">
        <v>18.69</v>
      </c>
      <c r="E750" s="674" t="s">
        <v>31031</v>
      </c>
      <c r="F750" s="668"/>
      <c r="G750" s="668"/>
      <c r="H750" s="668"/>
      <c r="I750" s="668"/>
      <c r="J750" s="668"/>
      <c r="K750" s="668"/>
      <c r="L750" s="668"/>
      <c r="M750" s="668"/>
      <c r="N750" s="668"/>
      <c r="O750" s="668"/>
      <c r="P750" s="668"/>
      <c r="Q750" s="668"/>
      <c r="R750" s="668"/>
      <c r="S750" s="668"/>
      <c r="T750" s="668"/>
      <c r="U750" s="668"/>
      <c r="V750" s="668"/>
      <c r="W750" s="668"/>
      <c r="X750" s="668"/>
      <c r="Y750" s="668"/>
      <c r="Z750" s="668"/>
    </row>
    <row r="751" ht="9.0" customHeight="1">
      <c r="A751" s="673">
        <v>40903.0</v>
      </c>
      <c r="B751" s="674" t="s">
        <v>31032</v>
      </c>
      <c r="C751" s="675" t="s">
        <v>31033</v>
      </c>
      <c r="D751" s="676">
        <v>23.22</v>
      </c>
      <c r="E751" s="674" t="s">
        <v>31034</v>
      </c>
      <c r="F751" s="668"/>
      <c r="G751" s="668"/>
      <c r="H751" s="668"/>
      <c r="I751" s="668"/>
      <c r="J751" s="668"/>
      <c r="K751" s="668"/>
      <c r="L751" s="668"/>
      <c r="M751" s="668"/>
      <c r="N751" s="668"/>
      <c r="O751" s="668"/>
      <c r="P751" s="668"/>
      <c r="Q751" s="668"/>
      <c r="R751" s="668"/>
      <c r="S751" s="668"/>
      <c r="T751" s="668"/>
      <c r="U751" s="668"/>
      <c r="V751" s="668"/>
      <c r="W751" s="668"/>
      <c r="X751" s="668"/>
      <c r="Y751" s="668"/>
      <c r="Z751" s="668"/>
    </row>
    <row r="752" ht="9.0" customHeight="1">
      <c r="A752" s="673">
        <v>40904.0</v>
      </c>
      <c r="B752" s="674" t="s">
        <v>31035</v>
      </c>
      <c r="C752" s="675" t="s">
        <v>31036</v>
      </c>
      <c r="D752" s="676">
        <v>40.08</v>
      </c>
      <c r="E752" s="674" t="s">
        <v>31037</v>
      </c>
      <c r="F752" s="668"/>
      <c r="G752" s="668"/>
      <c r="H752" s="668"/>
      <c r="I752" s="668"/>
      <c r="J752" s="668"/>
      <c r="K752" s="668"/>
      <c r="L752" s="668"/>
      <c r="M752" s="668"/>
      <c r="N752" s="668"/>
      <c r="O752" s="668"/>
      <c r="P752" s="668"/>
      <c r="Q752" s="668"/>
      <c r="R752" s="668"/>
      <c r="S752" s="668"/>
      <c r="T752" s="668"/>
      <c r="U752" s="668"/>
      <c r="V752" s="668"/>
      <c r="W752" s="668"/>
      <c r="X752" s="668"/>
      <c r="Y752" s="668"/>
      <c r="Z752" s="668"/>
    </row>
    <row r="753" ht="18.0" customHeight="1">
      <c r="A753" s="673">
        <v>40905.0</v>
      </c>
      <c r="B753" s="678" t="s">
        <v>31038</v>
      </c>
      <c r="C753" s="675" t="s">
        <v>31039</v>
      </c>
      <c r="D753" s="676">
        <v>26.28</v>
      </c>
      <c r="E753" s="674" t="s">
        <v>31040</v>
      </c>
      <c r="F753" s="668"/>
      <c r="G753" s="668"/>
      <c r="H753" s="668"/>
      <c r="I753" s="668"/>
      <c r="J753" s="668"/>
      <c r="K753" s="668"/>
      <c r="L753" s="668"/>
      <c r="M753" s="668"/>
      <c r="N753" s="668"/>
      <c r="O753" s="668"/>
      <c r="P753" s="668"/>
      <c r="Q753" s="668"/>
      <c r="R753" s="668"/>
      <c r="S753" s="668"/>
      <c r="T753" s="668"/>
      <c r="U753" s="668"/>
      <c r="V753" s="668"/>
      <c r="W753" s="668"/>
      <c r="X753" s="668"/>
      <c r="Y753" s="668"/>
      <c r="Z753" s="668"/>
    </row>
    <row r="754" ht="18.0" customHeight="1">
      <c r="A754" s="673">
        <v>43330.0</v>
      </c>
      <c r="B754" s="678" t="s">
        <v>31041</v>
      </c>
      <c r="C754" s="675" t="s">
        <v>31042</v>
      </c>
      <c r="D754" s="676">
        <v>29.36</v>
      </c>
      <c r="E754" s="674" t="s">
        <v>31043</v>
      </c>
      <c r="F754" s="668"/>
      <c r="G754" s="668"/>
      <c r="H754" s="668"/>
      <c r="I754" s="668"/>
      <c r="J754" s="668"/>
      <c r="K754" s="668"/>
      <c r="L754" s="668"/>
      <c r="M754" s="668"/>
      <c r="N754" s="668"/>
      <c r="O754" s="668"/>
      <c r="P754" s="668"/>
      <c r="Q754" s="668"/>
      <c r="R754" s="668"/>
      <c r="S754" s="668"/>
      <c r="T754" s="668"/>
      <c r="U754" s="668"/>
      <c r="V754" s="668"/>
      <c r="W754" s="668"/>
      <c r="X754" s="668"/>
      <c r="Y754" s="668"/>
      <c r="Z754" s="668"/>
    </row>
    <row r="755" ht="18.0" customHeight="1">
      <c r="A755" s="673">
        <v>40901.0</v>
      </c>
      <c r="B755" s="678" t="s">
        <v>31044</v>
      </c>
      <c r="C755" s="675" t="s">
        <v>31045</v>
      </c>
      <c r="D755" s="676">
        <v>17.24</v>
      </c>
      <c r="E755" s="674" t="s">
        <v>31046</v>
      </c>
      <c r="F755" s="668"/>
      <c r="G755" s="668"/>
      <c r="H755" s="668"/>
      <c r="I755" s="668"/>
      <c r="J755" s="668"/>
      <c r="K755" s="668"/>
      <c r="L755" s="668"/>
      <c r="M755" s="668"/>
      <c r="N755" s="668"/>
      <c r="O755" s="668"/>
      <c r="P755" s="668"/>
      <c r="Q755" s="668"/>
      <c r="R755" s="668"/>
      <c r="S755" s="668"/>
      <c r="T755" s="668"/>
      <c r="U755" s="668"/>
      <c r="V755" s="668"/>
      <c r="W755" s="668"/>
      <c r="X755" s="668"/>
      <c r="Y755" s="668"/>
      <c r="Z755" s="668"/>
    </row>
    <row r="756" ht="9.0" customHeight="1">
      <c r="A756" s="673">
        <v>42475.0</v>
      </c>
      <c r="B756" s="674" t="s">
        <v>31047</v>
      </c>
      <c r="C756" s="675" t="s">
        <v>31048</v>
      </c>
      <c r="D756" s="676">
        <v>501.94</v>
      </c>
      <c r="E756" s="674" t="s">
        <v>31049</v>
      </c>
      <c r="F756" s="668"/>
      <c r="G756" s="668"/>
      <c r="H756" s="668"/>
      <c r="I756" s="668"/>
      <c r="J756" s="668"/>
      <c r="K756" s="668"/>
      <c r="L756" s="668"/>
      <c r="M756" s="668"/>
      <c r="N756" s="668"/>
      <c r="O756" s="668"/>
      <c r="P756" s="668"/>
      <c r="Q756" s="668"/>
      <c r="R756" s="668"/>
      <c r="S756" s="668"/>
      <c r="T756" s="668"/>
      <c r="U756" s="668"/>
      <c r="V756" s="668"/>
      <c r="W756" s="668"/>
      <c r="X756" s="668"/>
      <c r="Y756" s="668"/>
      <c r="Z756" s="668"/>
    </row>
    <row r="757" ht="9.0" customHeight="1">
      <c r="A757" s="673">
        <v>40945.0</v>
      </c>
      <c r="B757" s="674" t="s">
        <v>31050</v>
      </c>
      <c r="C757" s="675" t="s">
        <v>31051</v>
      </c>
      <c r="D757" s="676">
        <v>58.94</v>
      </c>
      <c r="E757" s="674" t="s">
        <v>31052</v>
      </c>
      <c r="F757" s="668"/>
      <c r="G757" s="668"/>
      <c r="H757" s="668"/>
      <c r="I757" s="668"/>
      <c r="J757" s="668"/>
      <c r="K757" s="668"/>
      <c r="L757" s="668"/>
      <c r="M757" s="668"/>
      <c r="N757" s="668"/>
      <c r="O757" s="668"/>
      <c r="P757" s="668"/>
      <c r="Q757" s="668"/>
      <c r="R757" s="668"/>
      <c r="S757" s="668"/>
      <c r="T757" s="668"/>
      <c r="U757" s="668"/>
      <c r="V757" s="668"/>
      <c r="W757" s="668"/>
      <c r="X757" s="668"/>
      <c r="Y757" s="668"/>
      <c r="Z757" s="668"/>
    </row>
    <row r="758" ht="9.0" customHeight="1">
      <c r="A758" s="673">
        <v>40902.0</v>
      </c>
      <c r="B758" s="674" t="s">
        <v>31053</v>
      </c>
      <c r="C758" s="675" t="s">
        <v>31054</v>
      </c>
      <c r="D758" s="676">
        <v>4.65</v>
      </c>
      <c r="E758" s="677"/>
      <c r="F758" s="668"/>
      <c r="G758" s="668"/>
      <c r="H758" s="668"/>
      <c r="I758" s="668"/>
      <c r="J758" s="668"/>
      <c r="K758" s="668"/>
      <c r="L758" s="668"/>
      <c r="M758" s="668"/>
      <c r="N758" s="668"/>
      <c r="O758" s="668"/>
      <c r="P758" s="668"/>
      <c r="Q758" s="668"/>
      <c r="R758" s="668"/>
      <c r="S758" s="668"/>
      <c r="T758" s="668"/>
      <c r="U758" s="668"/>
      <c r="V758" s="668"/>
      <c r="W758" s="668"/>
      <c r="X758" s="668"/>
      <c r="Y758" s="668"/>
      <c r="Z758" s="668"/>
    </row>
    <row r="759" ht="9.0" customHeight="1">
      <c r="A759" s="669" t="s">
        <v>31055</v>
      </c>
      <c r="G759" s="668"/>
      <c r="H759" s="668"/>
      <c r="I759" s="668"/>
      <c r="J759" s="668"/>
      <c r="K759" s="668"/>
      <c r="L759" s="668"/>
      <c r="M759" s="668"/>
      <c r="N759" s="668"/>
      <c r="O759" s="668"/>
      <c r="P759" s="668"/>
      <c r="Q759" s="668"/>
      <c r="R759" s="668"/>
      <c r="S759" s="668"/>
      <c r="T759" s="668"/>
      <c r="U759" s="668"/>
      <c r="V759" s="668"/>
      <c r="W759" s="668"/>
      <c r="X759" s="668"/>
      <c r="Y759" s="668"/>
      <c r="Z759" s="668"/>
    </row>
    <row r="760" ht="9.0" customHeight="1">
      <c r="A760" s="670" t="s">
        <v>31056</v>
      </c>
      <c r="B760" s="671" t="s">
        <v>31057</v>
      </c>
      <c r="C760" s="670" t="s">
        <v>31058</v>
      </c>
      <c r="D760" s="672" t="s">
        <v>31059</v>
      </c>
      <c r="E760" s="671" t="s">
        <v>31060</v>
      </c>
      <c r="F760" s="668"/>
      <c r="G760" s="668"/>
      <c r="H760" s="668"/>
      <c r="I760" s="668"/>
      <c r="J760" s="668"/>
      <c r="K760" s="668"/>
      <c r="L760" s="668"/>
      <c r="M760" s="668"/>
      <c r="N760" s="668"/>
      <c r="O760" s="668"/>
      <c r="P760" s="668"/>
      <c r="Q760" s="668"/>
      <c r="R760" s="668"/>
      <c r="S760" s="668"/>
      <c r="T760" s="668"/>
      <c r="U760" s="668"/>
      <c r="V760" s="668"/>
      <c r="W760" s="668"/>
      <c r="X760" s="668"/>
      <c r="Y760" s="668"/>
      <c r="Z760" s="668"/>
    </row>
    <row r="761" ht="9.0" customHeight="1">
      <c r="A761" s="673">
        <v>41344.0</v>
      </c>
      <c r="B761" s="674" t="s">
        <v>31061</v>
      </c>
      <c r="C761" s="675" t="s">
        <v>31062</v>
      </c>
      <c r="D761" s="676">
        <v>77.03</v>
      </c>
      <c r="E761" s="677"/>
      <c r="F761" s="668"/>
      <c r="G761" s="668"/>
      <c r="H761" s="668"/>
      <c r="I761" s="668"/>
      <c r="J761" s="668"/>
      <c r="K761" s="668"/>
      <c r="L761" s="668"/>
      <c r="M761" s="668"/>
      <c r="N761" s="668"/>
      <c r="O761" s="668"/>
      <c r="P761" s="668"/>
      <c r="Q761" s="668"/>
      <c r="R761" s="668"/>
      <c r="S761" s="668"/>
      <c r="T761" s="668"/>
      <c r="U761" s="668"/>
      <c r="V761" s="668"/>
      <c r="W761" s="668"/>
      <c r="X761" s="668"/>
      <c r="Y761" s="668"/>
      <c r="Z761" s="668"/>
    </row>
    <row r="762" ht="9.0" customHeight="1">
      <c r="A762" s="673">
        <v>41345.0</v>
      </c>
      <c r="B762" s="674" t="s">
        <v>31063</v>
      </c>
      <c r="C762" s="675" t="s">
        <v>31064</v>
      </c>
      <c r="D762" s="676">
        <v>115.17</v>
      </c>
      <c r="E762" s="677"/>
      <c r="F762" s="668"/>
      <c r="G762" s="668"/>
      <c r="H762" s="668"/>
      <c r="I762" s="668"/>
      <c r="J762" s="668"/>
      <c r="K762" s="668"/>
      <c r="L762" s="668"/>
      <c r="M762" s="668"/>
      <c r="N762" s="668"/>
      <c r="O762" s="668"/>
      <c r="P762" s="668"/>
      <c r="Q762" s="668"/>
      <c r="R762" s="668"/>
      <c r="S762" s="668"/>
      <c r="T762" s="668"/>
      <c r="U762" s="668"/>
      <c r="V762" s="668"/>
      <c r="W762" s="668"/>
      <c r="X762" s="668"/>
      <c r="Y762" s="668"/>
      <c r="Z762" s="668"/>
    </row>
    <row r="763" ht="9.0" customHeight="1">
      <c r="A763" s="673">
        <v>41242.0</v>
      </c>
      <c r="B763" s="674" t="s">
        <v>31065</v>
      </c>
      <c r="C763" s="675" t="s">
        <v>31066</v>
      </c>
      <c r="D763" s="676">
        <v>66.91</v>
      </c>
      <c r="E763" s="677"/>
      <c r="F763" s="668"/>
      <c r="G763" s="668"/>
      <c r="H763" s="668"/>
      <c r="I763" s="668"/>
      <c r="J763" s="668"/>
      <c r="K763" s="668"/>
      <c r="L763" s="668"/>
      <c r="M763" s="668"/>
      <c r="N763" s="668"/>
      <c r="O763" s="668"/>
      <c r="P763" s="668"/>
      <c r="Q763" s="668"/>
      <c r="R763" s="668"/>
      <c r="S763" s="668"/>
      <c r="T763" s="668"/>
      <c r="U763" s="668"/>
      <c r="V763" s="668"/>
      <c r="W763" s="668"/>
      <c r="X763" s="668"/>
      <c r="Y763" s="668"/>
      <c r="Z763" s="668"/>
    </row>
    <row r="764" ht="9.0" customHeight="1">
      <c r="A764" s="673">
        <v>42476.0</v>
      </c>
      <c r="B764" s="674" t="s">
        <v>31067</v>
      </c>
      <c r="C764" s="675" t="s">
        <v>31068</v>
      </c>
      <c r="D764" s="676">
        <v>40.76</v>
      </c>
      <c r="E764" s="677"/>
      <c r="F764" s="668"/>
      <c r="G764" s="668"/>
      <c r="H764" s="668"/>
      <c r="I764" s="668"/>
      <c r="J764" s="668"/>
      <c r="K764" s="668"/>
      <c r="L764" s="668"/>
      <c r="M764" s="668"/>
      <c r="N764" s="668"/>
      <c r="O764" s="668"/>
      <c r="P764" s="668"/>
      <c r="Q764" s="668"/>
      <c r="R764" s="668"/>
      <c r="S764" s="668"/>
      <c r="T764" s="668"/>
      <c r="U764" s="668"/>
      <c r="V764" s="668"/>
      <c r="W764" s="668"/>
      <c r="X764" s="668"/>
      <c r="Y764" s="668"/>
      <c r="Z764" s="668"/>
    </row>
    <row r="765" ht="9.0" customHeight="1">
      <c r="A765" s="673">
        <v>41136.0</v>
      </c>
      <c r="B765" s="674" t="s">
        <v>31069</v>
      </c>
      <c r="C765" s="675" t="s">
        <v>31070</v>
      </c>
      <c r="D765" s="676">
        <v>90.58</v>
      </c>
      <c r="E765" s="677"/>
      <c r="F765" s="668"/>
      <c r="G765" s="668"/>
      <c r="H765" s="668"/>
      <c r="I765" s="668"/>
      <c r="J765" s="668"/>
      <c r="K765" s="668"/>
      <c r="L765" s="668"/>
      <c r="M765" s="668"/>
      <c r="N765" s="668"/>
      <c r="O765" s="668"/>
      <c r="P765" s="668"/>
      <c r="Q765" s="668"/>
      <c r="R765" s="668"/>
      <c r="S765" s="668"/>
      <c r="T765" s="668"/>
      <c r="U765" s="668"/>
      <c r="V765" s="668"/>
      <c r="W765" s="668"/>
      <c r="X765" s="668"/>
      <c r="Y765" s="668"/>
      <c r="Z765" s="668"/>
    </row>
    <row r="766" ht="9.0" customHeight="1">
      <c r="A766" s="673">
        <v>41135.0</v>
      </c>
      <c r="B766" s="674" t="s">
        <v>31071</v>
      </c>
      <c r="C766" s="675" t="s">
        <v>31072</v>
      </c>
      <c r="D766" s="676">
        <v>89.95</v>
      </c>
      <c r="E766" s="677"/>
      <c r="F766" s="668"/>
      <c r="G766" s="668"/>
      <c r="H766" s="668"/>
      <c r="I766" s="668"/>
      <c r="J766" s="668"/>
      <c r="K766" s="668"/>
      <c r="L766" s="668"/>
      <c r="M766" s="668"/>
      <c r="N766" s="668"/>
      <c r="O766" s="668"/>
      <c r="P766" s="668"/>
      <c r="Q766" s="668"/>
      <c r="R766" s="668"/>
      <c r="S766" s="668"/>
      <c r="T766" s="668"/>
      <c r="U766" s="668"/>
      <c r="V766" s="668"/>
      <c r="W766" s="668"/>
      <c r="X766" s="668"/>
      <c r="Y766" s="668"/>
      <c r="Z766" s="668"/>
    </row>
    <row r="767" ht="9.0" customHeight="1">
      <c r="A767" s="673">
        <v>40912.0</v>
      </c>
      <c r="B767" s="674" t="s">
        <v>31073</v>
      </c>
      <c r="C767" s="675" t="s">
        <v>31074</v>
      </c>
      <c r="D767" s="676">
        <v>89.39</v>
      </c>
      <c r="E767" s="674" t="s">
        <v>31075</v>
      </c>
      <c r="F767" s="668"/>
      <c r="G767" s="668"/>
      <c r="H767" s="668"/>
      <c r="I767" s="668"/>
      <c r="J767" s="668"/>
      <c r="K767" s="668"/>
      <c r="L767" s="668"/>
      <c r="M767" s="668"/>
      <c r="N767" s="668"/>
      <c r="O767" s="668"/>
      <c r="P767" s="668"/>
      <c r="Q767" s="668"/>
      <c r="R767" s="668"/>
      <c r="S767" s="668"/>
      <c r="T767" s="668"/>
      <c r="U767" s="668"/>
      <c r="V767" s="668"/>
      <c r="W767" s="668"/>
      <c r="X767" s="668"/>
      <c r="Y767" s="668"/>
      <c r="Z767" s="668"/>
    </row>
    <row r="768" ht="9.0" customHeight="1">
      <c r="A768" s="673">
        <v>40908.0</v>
      </c>
      <c r="B768" s="674" t="s">
        <v>31076</v>
      </c>
      <c r="C768" s="675" t="s">
        <v>31077</v>
      </c>
      <c r="D768" s="680">
        <v>8442.46</v>
      </c>
      <c r="E768" s="674" t="s">
        <v>31078</v>
      </c>
      <c r="F768" s="668"/>
      <c r="G768" s="668"/>
      <c r="H768" s="668"/>
      <c r="I768" s="668"/>
      <c r="J768" s="668"/>
      <c r="K768" s="668"/>
      <c r="L768" s="668"/>
      <c r="M768" s="668"/>
      <c r="N768" s="668"/>
      <c r="O768" s="668"/>
      <c r="P768" s="668"/>
      <c r="Q768" s="668"/>
      <c r="R768" s="668"/>
      <c r="S768" s="668"/>
      <c r="T768" s="668"/>
      <c r="U768" s="668"/>
      <c r="V768" s="668"/>
      <c r="W768" s="668"/>
      <c r="X768" s="668"/>
      <c r="Y768" s="668"/>
      <c r="Z768" s="668"/>
    </row>
    <row r="769" ht="9.0" customHeight="1">
      <c r="A769" s="673">
        <v>40907.0</v>
      </c>
      <c r="B769" s="674" t="s">
        <v>31079</v>
      </c>
      <c r="C769" s="675" t="s">
        <v>31080</v>
      </c>
      <c r="D769" s="680">
        <v>13083.71</v>
      </c>
      <c r="E769" s="674" t="s">
        <v>31081</v>
      </c>
      <c r="F769" s="668"/>
      <c r="G769" s="668"/>
      <c r="H769" s="668"/>
      <c r="I769" s="668"/>
      <c r="J769" s="668"/>
      <c r="K769" s="668"/>
      <c r="L769" s="668"/>
      <c r="M769" s="668"/>
      <c r="N769" s="668"/>
      <c r="O769" s="668"/>
      <c r="P769" s="668"/>
      <c r="Q769" s="668"/>
      <c r="R769" s="668"/>
      <c r="S769" s="668"/>
      <c r="T769" s="668"/>
      <c r="U769" s="668"/>
      <c r="V769" s="668"/>
      <c r="W769" s="668"/>
      <c r="X769" s="668"/>
      <c r="Y769" s="668"/>
      <c r="Z769" s="668"/>
    </row>
    <row r="770" ht="9.0" customHeight="1">
      <c r="A770" s="673">
        <v>40906.0</v>
      </c>
      <c r="B770" s="674" t="s">
        <v>31082</v>
      </c>
      <c r="C770" s="675" t="s">
        <v>31083</v>
      </c>
      <c r="D770" s="680">
        <v>3715.49</v>
      </c>
      <c r="E770" s="677"/>
      <c r="F770" s="668"/>
      <c r="G770" s="668"/>
      <c r="H770" s="668"/>
      <c r="I770" s="668"/>
      <c r="J770" s="668"/>
      <c r="K770" s="668"/>
      <c r="L770" s="668"/>
      <c r="M770" s="668"/>
      <c r="N770" s="668"/>
      <c r="O770" s="668"/>
      <c r="P770" s="668"/>
      <c r="Q770" s="668"/>
      <c r="R770" s="668"/>
      <c r="S770" s="668"/>
      <c r="T770" s="668"/>
      <c r="U770" s="668"/>
      <c r="V770" s="668"/>
      <c r="W770" s="668"/>
      <c r="X770" s="668"/>
      <c r="Y770" s="668"/>
      <c r="Z770" s="668"/>
    </row>
    <row r="771" ht="9.0" customHeight="1">
      <c r="A771" s="673">
        <v>41240.0</v>
      </c>
      <c r="B771" s="674" t="s">
        <v>31084</v>
      </c>
      <c r="C771" s="675" t="s">
        <v>31085</v>
      </c>
      <c r="D771" s="676">
        <v>82.96</v>
      </c>
      <c r="E771" s="674" t="s">
        <v>31086</v>
      </c>
      <c r="F771" s="668"/>
      <c r="G771" s="668"/>
      <c r="H771" s="668"/>
      <c r="I771" s="668"/>
      <c r="J771" s="668"/>
      <c r="K771" s="668"/>
      <c r="L771" s="668"/>
      <c r="M771" s="668"/>
      <c r="N771" s="668"/>
      <c r="O771" s="668"/>
      <c r="P771" s="668"/>
      <c r="Q771" s="668"/>
      <c r="R771" s="668"/>
      <c r="S771" s="668"/>
      <c r="T771" s="668"/>
      <c r="U771" s="668"/>
      <c r="V771" s="668"/>
      <c r="W771" s="668"/>
      <c r="X771" s="668"/>
      <c r="Y771" s="668"/>
      <c r="Z771" s="668"/>
    </row>
    <row r="772" ht="18.0" customHeight="1">
      <c r="A772" s="673">
        <v>40946.0</v>
      </c>
      <c r="B772" s="678" t="s">
        <v>31087</v>
      </c>
      <c r="C772" s="675" t="s">
        <v>31088</v>
      </c>
      <c r="D772" s="676">
        <v>84.93</v>
      </c>
      <c r="E772" s="674" t="s">
        <v>31089</v>
      </c>
      <c r="F772" s="668"/>
      <c r="G772" s="668"/>
      <c r="H772" s="668"/>
      <c r="I772" s="668"/>
      <c r="J772" s="668"/>
      <c r="K772" s="668"/>
      <c r="L772" s="668"/>
      <c r="M772" s="668"/>
      <c r="N772" s="668"/>
      <c r="O772" s="668"/>
      <c r="P772" s="668"/>
      <c r="Q772" s="668"/>
      <c r="R772" s="668"/>
      <c r="S772" s="668"/>
      <c r="T772" s="668"/>
      <c r="U772" s="668"/>
      <c r="V772" s="668"/>
      <c r="W772" s="668"/>
      <c r="X772" s="668"/>
      <c r="Y772" s="668"/>
      <c r="Z772" s="668"/>
    </row>
    <row r="773" ht="9.0" customHeight="1">
      <c r="A773" s="673">
        <v>40942.0</v>
      </c>
      <c r="B773" s="674" t="s">
        <v>31090</v>
      </c>
      <c r="C773" s="675" t="s">
        <v>31091</v>
      </c>
      <c r="D773" s="676">
        <v>34.5</v>
      </c>
      <c r="E773" s="674" t="s">
        <v>31092</v>
      </c>
      <c r="F773" s="668"/>
      <c r="G773" s="668"/>
      <c r="H773" s="668"/>
      <c r="I773" s="668"/>
      <c r="J773" s="668"/>
      <c r="K773" s="668"/>
      <c r="L773" s="668"/>
      <c r="M773" s="668"/>
      <c r="N773" s="668"/>
      <c r="O773" s="668"/>
      <c r="P773" s="668"/>
      <c r="Q773" s="668"/>
      <c r="R773" s="668"/>
      <c r="S773" s="668"/>
      <c r="T773" s="668"/>
      <c r="U773" s="668"/>
      <c r="V773" s="668"/>
      <c r="W773" s="668"/>
      <c r="X773" s="668"/>
      <c r="Y773" s="668"/>
      <c r="Z773" s="668"/>
    </row>
    <row r="774" ht="9.0" customHeight="1">
      <c r="A774" s="673">
        <v>41245.0</v>
      </c>
      <c r="B774" s="674" t="s">
        <v>31093</v>
      </c>
      <c r="C774" s="675" t="s">
        <v>31094</v>
      </c>
      <c r="D774" s="676">
        <v>35.12</v>
      </c>
      <c r="E774" s="677"/>
      <c r="F774" s="668"/>
      <c r="G774" s="668"/>
      <c r="H774" s="668"/>
      <c r="I774" s="668"/>
      <c r="J774" s="668"/>
      <c r="K774" s="668"/>
      <c r="L774" s="668"/>
      <c r="M774" s="668"/>
      <c r="N774" s="668"/>
      <c r="O774" s="668"/>
      <c r="P774" s="668"/>
      <c r="Q774" s="668"/>
      <c r="R774" s="668"/>
      <c r="S774" s="668"/>
      <c r="T774" s="668"/>
      <c r="U774" s="668"/>
      <c r="V774" s="668"/>
      <c r="W774" s="668"/>
      <c r="X774" s="668"/>
      <c r="Y774" s="668"/>
      <c r="Z774" s="668"/>
    </row>
    <row r="775" ht="9.0" customHeight="1">
      <c r="A775" s="673">
        <v>41404.0</v>
      </c>
      <c r="B775" s="674" t="s">
        <v>31095</v>
      </c>
      <c r="C775" s="675" t="s">
        <v>31096</v>
      </c>
      <c r="D775" s="676">
        <v>30.54</v>
      </c>
      <c r="E775" s="677"/>
      <c r="F775" s="668"/>
      <c r="G775" s="668"/>
      <c r="H775" s="668"/>
      <c r="I775" s="668"/>
      <c r="J775" s="668"/>
      <c r="K775" s="668"/>
      <c r="L775" s="668"/>
      <c r="M775" s="668"/>
      <c r="N775" s="668"/>
      <c r="O775" s="668"/>
      <c r="P775" s="668"/>
      <c r="Q775" s="668"/>
      <c r="R775" s="668"/>
      <c r="S775" s="668"/>
      <c r="T775" s="668"/>
      <c r="U775" s="668"/>
      <c r="V775" s="668"/>
      <c r="W775" s="668"/>
      <c r="X775" s="668"/>
      <c r="Y775" s="668"/>
      <c r="Z775" s="668"/>
    </row>
    <row r="776" ht="9.0" customHeight="1">
      <c r="A776" s="673">
        <v>41244.0</v>
      </c>
      <c r="B776" s="674" t="s">
        <v>31097</v>
      </c>
      <c r="C776" s="675" t="s">
        <v>31098</v>
      </c>
      <c r="D776" s="676">
        <v>18.66</v>
      </c>
      <c r="E776" s="677"/>
      <c r="F776" s="668"/>
      <c r="G776" s="668"/>
      <c r="H776" s="668"/>
      <c r="I776" s="668"/>
      <c r="J776" s="668"/>
      <c r="K776" s="668"/>
      <c r="L776" s="668"/>
      <c r="M776" s="668"/>
      <c r="N776" s="668"/>
      <c r="O776" s="668"/>
      <c r="P776" s="668"/>
      <c r="Q776" s="668"/>
      <c r="R776" s="668"/>
      <c r="S776" s="668"/>
      <c r="T776" s="668"/>
      <c r="U776" s="668"/>
      <c r="V776" s="668"/>
      <c r="W776" s="668"/>
      <c r="X776" s="668"/>
      <c r="Y776" s="668"/>
      <c r="Z776" s="668"/>
    </row>
    <row r="777" ht="9.0" customHeight="1">
      <c r="A777" s="673">
        <v>43328.0</v>
      </c>
      <c r="B777" s="674" t="s">
        <v>31099</v>
      </c>
      <c r="C777" s="675" t="s">
        <v>31100</v>
      </c>
      <c r="D777" s="676">
        <v>10.77</v>
      </c>
      <c r="E777" s="677"/>
      <c r="F777" s="668"/>
      <c r="G777" s="668"/>
      <c r="H777" s="668"/>
      <c r="I777" s="668"/>
      <c r="J777" s="668"/>
      <c r="K777" s="668"/>
      <c r="L777" s="668"/>
      <c r="M777" s="668"/>
      <c r="N777" s="668"/>
      <c r="O777" s="668"/>
      <c r="P777" s="668"/>
      <c r="Q777" s="668"/>
      <c r="R777" s="668"/>
      <c r="S777" s="668"/>
      <c r="T777" s="668"/>
      <c r="U777" s="668"/>
      <c r="V777" s="668"/>
      <c r="W777" s="668"/>
      <c r="X777" s="668"/>
      <c r="Y777" s="668"/>
      <c r="Z777" s="668"/>
    </row>
    <row r="778" ht="18.0" customHeight="1">
      <c r="A778" s="673">
        <v>40909.0</v>
      </c>
      <c r="B778" s="678" t="s">
        <v>31101</v>
      </c>
      <c r="C778" s="675" t="s">
        <v>31102</v>
      </c>
      <c r="D778" s="680">
        <v>2753.01</v>
      </c>
      <c r="E778" s="674" t="s">
        <v>31103</v>
      </c>
      <c r="F778" s="668"/>
      <c r="G778" s="668"/>
      <c r="H778" s="668"/>
      <c r="I778" s="668"/>
      <c r="J778" s="668"/>
      <c r="K778" s="668"/>
      <c r="L778" s="668"/>
      <c r="M778" s="668"/>
      <c r="N778" s="668"/>
      <c r="O778" s="668"/>
      <c r="P778" s="668"/>
      <c r="Q778" s="668"/>
      <c r="R778" s="668"/>
      <c r="S778" s="668"/>
      <c r="T778" s="668"/>
      <c r="U778" s="668"/>
      <c r="V778" s="668"/>
      <c r="W778" s="668"/>
      <c r="X778" s="668"/>
      <c r="Y778" s="668"/>
      <c r="Z778" s="668"/>
    </row>
    <row r="779" ht="9.0" customHeight="1">
      <c r="A779" s="673">
        <v>41140.0</v>
      </c>
      <c r="B779" s="674" t="s">
        <v>31104</v>
      </c>
      <c r="C779" s="675" t="s">
        <v>31105</v>
      </c>
      <c r="D779" s="680">
        <v>1173.22</v>
      </c>
      <c r="E779" s="677"/>
      <c r="F779" s="668"/>
      <c r="G779" s="668"/>
      <c r="H779" s="668"/>
      <c r="I779" s="668"/>
      <c r="J779" s="668"/>
      <c r="K779" s="668"/>
      <c r="L779" s="668"/>
      <c r="M779" s="668"/>
      <c r="N779" s="668"/>
      <c r="O779" s="668"/>
      <c r="P779" s="668"/>
      <c r="Q779" s="668"/>
      <c r="R779" s="668"/>
      <c r="S779" s="668"/>
      <c r="T779" s="668"/>
      <c r="U779" s="668"/>
      <c r="V779" s="668"/>
      <c r="W779" s="668"/>
      <c r="X779" s="668"/>
      <c r="Y779" s="668"/>
      <c r="Z779" s="668"/>
    </row>
    <row r="780" ht="9.0" customHeight="1">
      <c r="A780" s="673">
        <v>41139.0</v>
      </c>
      <c r="B780" s="674" t="s">
        <v>31106</v>
      </c>
      <c r="C780" s="675" t="s">
        <v>31107</v>
      </c>
      <c r="D780" s="680">
        <v>1864.57</v>
      </c>
      <c r="E780" s="677"/>
      <c r="F780" s="668"/>
      <c r="G780" s="668"/>
      <c r="H780" s="668"/>
      <c r="I780" s="668"/>
      <c r="J780" s="668"/>
      <c r="K780" s="668"/>
      <c r="L780" s="668"/>
      <c r="M780" s="668"/>
      <c r="N780" s="668"/>
      <c r="O780" s="668"/>
      <c r="P780" s="668"/>
      <c r="Q780" s="668"/>
      <c r="R780" s="668"/>
      <c r="S780" s="668"/>
      <c r="T780" s="668"/>
      <c r="U780" s="668"/>
      <c r="V780" s="668"/>
      <c r="W780" s="668"/>
      <c r="X780" s="668"/>
      <c r="Y780" s="668"/>
      <c r="Z780" s="668"/>
    </row>
    <row r="781" ht="9.0" customHeight="1">
      <c r="A781" s="673">
        <v>41138.0</v>
      </c>
      <c r="B781" s="674" t="s">
        <v>31108</v>
      </c>
      <c r="C781" s="675" t="s">
        <v>31109</v>
      </c>
      <c r="D781" s="680">
        <v>2028.35</v>
      </c>
      <c r="E781" s="677"/>
      <c r="F781" s="668"/>
      <c r="G781" s="668"/>
      <c r="H781" s="668"/>
      <c r="I781" s="668"/>
      <c r="J781" s="668"/>
      <c r="K781" s="668"/>
      <c r="L781" s="668"/>
      <c r="M781" s="668"/>
      <c r="N781" s="668"/>
      <c r="O781" s="668"/>
      <c r="P781" s="668"/>
      <c r="Q781" s="668"/>
      <c r="R781" s="668"/>
      <c r="S781" s="668"/>
      <c r="T781" s="668"/>
      <c r="U781" s="668"/>
      <c r="V781" s="668"/>
      <c r="W781" s="668"/>
      <c r="X781" s="668"/>
      <c r="Y781" s="668"/>
      <c r="Z781" s="668"/>
    </row>
    <row r="782" ht="9.0" customHeight="1">
      <c r="A782" s="673">
        <v>41246.0</v>
      </c>
      <c r="B782" s="674" t="s">
        <v>31110</v>
      </c>
      <c r="C782" s="675" t="s">
        <v>31111</v>
      </c>
      <c r="D782" s="676">
        <v>57.19</v>
      </c>
      <c r="E782" s="674" t="s">
        <v>31112</v>
      </c>
      <c r="F782" s="668"/>
      <c r="G782" s="668"/>
      <c r="H782" s="668"/>
      <c r="I782" s="668"/>
      <c r="J782" s="668"/>
      <c r="K782" s="668"/>
      <c r="L782" s="668"/>
      <c r="M782" s="668"/>
      <c r="N782" s="668"/>
      <c r="O782" s="668"/>
      <c r="P782" s="668"/>
      <c r="Q782" s="668"/>
      <c r="R782" s="668"/>
      <c r="S782" s="668"/>
      <c r="T782" s="668"/>
      <c r="U782" s="668"/>
      <c r="V782" s="668"/>
      <c r="W782" s="668"/>
      <c r="X782" s="668"/>
      <c r="Y782" s="668"/>
      <c r="Z782" s="668"/>
    </row>
    <row r="783" ht="9.0" customHeight="1">
      <c r="A783" s="673">
        <v>40943.0</v>
      </c>
      <c r="B783" s="674" t="s">
        <v>31113</v>
      </c>
      <c r="C783" s="675" t="s">
        <v>31114</v>
      </c>
      <c r="D783" s="676">
        <v>42.02</v>
      </c>
      <c r="E783" s="674" t="s">
        <v>31115</v>
      </c>
      <c r="F783" s="668"/>
      <c r="G783" s="668"/>
      <c r="H783" s="668"/>
      <c r="I783" s="668"/>
      <c r="J783" s="668"/>
      <c r="K783" s="668"/>
      <c r="L783" s="668"/>
      <c r="M783" s="668"/>
      <c r="N783" s="668"/>
      <c r="O783" s="668"/>
      <c r="P783" s="668"/>
      <c r="Q783" s="668"/>
      <c r="R783" s="668"/>
      <c r="S783" s="668"/>
      <c r="T783" s="668"/>
      <c r="U783" s="668"/>
      <c r="V783" s="668"/>
      <c r="W783" s="668"/>
      <c r="X783" s="668"/>
      <c r="Y783" s="668"/>
      <c r="Z783" s="668"/>
    </row>
    <row r="784" ht="9.0" customHeight="1">
      <c r="A784" s="673">
        <v>40922.0</v>
      </c>
      <c r="B784" s="674" t="s">
        <v>31116</v>
      </c>
      <c r="C784" s="675" t="s">
        <v>31117</v>
      </c>
      <c r="D784" s="676">
        <v>5.28</v>
      </c>
      <c r="E784" s="677"/>
      <c r="F784" s="668"/>
      <c r="G784" s="668"/>
      <c r="H784" s="668"/>
      <c r="I784" s="668"/>
      <c r="J784" s="668"/>
      <c r="K784" s="668"/>
      <c r="L784" s="668"/>
      <c r="M784" s="668"/>
      <c r="N784" s="668"/>
      <c r="O784" s="668"/>
      <c r="P784" s="668"/>
      <c r="Q784" s="668"/>
      <c r="R784" s="668"/>
      <c r="S784" s="668"/>
      <c r="T784" s="668"/>
      <c r="U784" s="668"/>
      <c r="V784" s="668"/>
      <c r="W784" s="668"/>
      <c r="X784" s="668"/>
      <c r="Y784" s="668"/>
      <c r="Z784" s="668"/>
    </row>
    <row r="785" ht="9.0" customHeight="1">
      <c r="A785" s="673">
        <v>40914.0</v>
      </c>
      <c r="B785" s="674" t="s">
        <v>31118</v>
      </c>
      <c r="C785" s="675" t="s">
        <v>31119</v>
      </c>
      <c r="D785" s="676">
        <v>16.76</v>
      </c>
      <c r="E785" s="674" t="s">
        <v>31120</v>
      </c>
      <c r="F785" s="668"/>
      <c r="G785" s="668"/>
      <c r="H785" s="668"/>
      <c r="I785" s="668"/>
      <c r="J785" s="668"/>
      <c r="K785" s="668"/>
      <c r="L785" s="668"/>
      <c r="M785" s="668"/>
      <c r="N785" s="668"/>
      <c r="O785" s="668"/>
      <c r="P785" s="668"/>
      <c r="Q785" s="668"/>
      <c r="R785" s="668"/>
      <c r="S785" s="668"/>
      <c r="T785" s="668"/>
      <c r="U785" s="668"/>
      <c r="V785" s="668"/>
      <c r="W785" s="668"/>
      <c r="X785" s="668"/>
      <c r="Y785" s="668"/>
      <c r="Z785" s="668"/>
    </row>
    <row r="786" ht="9.0" customHeight="1">
      <c r="A786" s="673">
        <v>40913.0</v>
      </c>
      <c r="B786" s="674" t="s">
        <v>31121</v>
      </c>
      <c r="C786" s="675" t="s">
        <v>31122</v>
      </c>
      <c r="D786" s="676">
        <v>105.05</v>
      </c>
      <c r="E786" s="677"/>
      <c r="F786" s="668"/>
      <c r="G786" s="668"/>
      <c r="H786" s="668"/>
      <c r="I786" s="668"/>
      <c r="J786" s="668"/>
      <c r="K786" s="668"/>
      <c r="L786" s="668"/>
      <c r="M786" s="668"/>
      <c r="N786" s="668"/>
      <c r="O786" s="668"/>
      <c r="P786" s="668"/>
      <c r="Q786" s="668"/>
      <c r="R786" s="668"/>
      <c r="S786" s="668"/>
      <c r="T786" s="668"/>
      <c r="U786" s="668"/>
      <c r="V786" s="668"/>
      <c r="W786" s="668"/>
      <c r="X786" s="668"/>
      <c r="Y786" s="668"/>
      <c r="Z786" s="668"/>
    </row>
    <row r="787" ht="18.0" customHeight="1">
      <c r="A787" s="673">
        <v>41191.0</v>
      </c>
      <c r="B787" s="678" t="s">
        <v>31123</v>
      </c>
      <c r="C787" s="675" t="s">
        <v>31124</v>
      </c>
      <c r="D787" s="676">
        <v>388.08</v>
      </c>
      <c r="E787" s="674" t="s">
        <v>31125</v>
      </c>
      <c r="F787" s="668"/>
      <c r="G787" s="668"/>
      <c r="H787" s="668"/>
      <c r="I787" s="668"/>
      <c r="J787" s="668"/>
      <c r="K787" s="668"/>
      <c r="L787" s="668"/>
      <c r="M787" s="668"/>
      <c r="N787" s="668"/>
      <c r="O787" s="668"/>
      <c r="P787" s="668"/>
      <c r="Q787" s="668"/>
      <c r="R787" s="668"/>
      <c r="S787" s="668"/>
      <c r="T787" s="668"/>
      <c r="U787" s="668"/>
      <c r="V787" s="668"/>
      <c r="W787" s="668"/>
      <c r="X787" s="668"/>
      <c r="Y787" s="668"/>
      <c r="Z787" s="668"/>
    </row>
    <row r="788" ht="9.0" customHeight="1">
      <c r="A788" s="673">
        <v>40947.0</v>
      </c>
      <c r="B788" s="674" t="s">
        <v>31126</v>
      </c>
      <c r="C788" s="675" t="s">
        <v>31127</v>
      </c>
      <c r="D788" s="680">
        <v>2863.6</v>
      </c>
      <c r="E788" s="674" t="s">
        <v>31128</v>
      </c>
      <c r="F788" s="668"/>
      <c r="G788" s="668"/>
      <c r="H788" s="668"/>
      <c r="I788" s="668"/>
      <c r="J788" s="668"/>
      <c r="K788" s="668"/>
      <c r="L788" s="668"/>
      <c r="M788" s="668"/>
      <c r="N788" s="668"/>
      <c r="O788" s="668"/>
      <c r="P788" s="668"/>
      <c r="Q788" s="668"/>
      <c r="R788" s="668"/>
      <c r="S788" s="668"/>
      <c r="T788" s="668"/>
      <c r="U788" s="668"/>
      <c r="V788" s="668"/>
      <c r="W788" s="668"/>
      <c r="X788" s="668"/>
      <c r="Y788" s="668"/>
      <c r="Z788" s="668"/>
    </row>
    <row r="789" ht="9.0" customHeight="1">
      <c r="A789" s="673">
        <v>43329.0</v>
      </c>
      <c r="B789" s="674" t="s">
        <v>31129</v>
      </c>
      <c r="C789" s="675" t="s">
        <v>31130</v>
      </c>
      <c r="D789" s="676">
        <v>187.83</v>
      </c>
      <c r="E789" s="674" t="s">
        <v>31131</v>
      </c>
      <c r="F789" s="668"/>
      <c r="G789" s="668"/>
      <c r="H789" s="668"/>
      <c r="I789" s="668"/>
      <c r="J789" s="668"/>
      <c r="K789" s="668"/>
      <c r="L789" s="668"/>
      <c r="M789" s="668"/>
      <c r="N789" s="668"/>
      <c r="O789" s="668"/>
      <c r="P789" s="668"/>
      <c r="Q789" s="668"/>
      <c r="R789" s="668"/>
      <c r="S789" s="668"/>
      <c r="T789" s="668"/>
      <c r="U789" s="668"/>
      <c r="V789" s="668"/>
      <c r="W789" s="668"/>
      <c r="X789" s="668"/>
      <c r="Y789" s="668"/>
      <c r="Z789" s="668"/>
    </row>
    <row r="790" ht="18.0" customHeight="1">
      <c r="A790" s="673">
        <v>42050.0</v>
      </c>
      <c r="B790" s="678" t="s">
        <v>31132</v>
      </c>
      <c r="C790" s="675" t="s">
        <v>31133</v>
      </c>
      <c r="D790" s="676">
        <v>130.4</v>
      </c>
      <c r="E790" s="674" t="s">
        <v>31134</v>
      </c>
      <c r="F790" s="668"/>
      <c r="G790" s="668"/>
      <c r="H790" s="668"/>
      <c r="I790" s="668"/>
      <c r="J790" s="668"/>
      <c r="K790" s="668"/>
      <c r="L790" s="668"/>
      <c r="M790" s="668"/>
      <c r="N790" s="668"/>
      <c r="O790" s="668"/>
      <c r="P790" s="668"/>
      <c r="Q790" s="668"/>
      <c r="R790" s="668"/>
      <c r="S790" s="668"/>
      <c r="T790" s="668"/>
      <c r="U790" s="668"/>
      <c r="V790" s="668"/>
      <c r="W790" s="668"/>
      <c r="X790" s="668"/>
      <c r="Y790" s="668"/>
      <c r="Z790" s="668"/>
    </row>
    <row r="791" ht="9.0" customHeight="1">
      <c r="A791" s="669" t="s">
        <v>31135</v>
      </c>
      <c r="G791" s="668"/>
      <c r="H791" s="668"/>
      <c r="I791" s="668"/>
      <c r="J791" s="668"/>
      <c r="K791" s="668"/>
      <c r="L791" s="668"/>
      <c r="M791" s="668"/>
      <c r="N791" s="668"/>
      <c r="O791" s="668"/>
      <c r="P791" s="668"/>
      <c r="Q791" s="668"/>
      <c r="R791" s="668"/>
      <c r="S791" s="668"/>
      <c r="T791" s="668"/>
      <c r="U791" s="668"/>
      <c r="V791" s="668"/>
      <c r="W791" s="668"/>
      <c r="X791" s="668"/>
      <c r="Y791" s="668"/>
      <c r="Z791" s="668"/>
    </row>
    <row r="792" ht="9.0" customHeight="1">
      <c r="A792" s="670" t="s">
        <v>31136</v>
      </c>
      <c r="B792" s="671" t="s">
        <v>31137</v>
      </c>
      <c r="C792" s="670" t="s">
        <v>31138</v>
      </c>
      <c r="D792" s="672" t="s">
        <v>31139</v>
      </c>
      <c r="E792" s="671" t="s">
        <v>31140</v>
      </c>
      <c r="F792" s="668"/>
      <c r="G792" s="668"/>
      <c r="H792" s="668"/>
      <c r="I792" s="668"/>
      <c r="J792" s="668"/>
      <c r="K792" s="668"/>
      <c r="L792" s="668"/>
      <c r="M792" s="668"/>
      <c r="N792" s="668"/>
      <c r="O792" s="668"/>
      <c r="P792" s="668"/>
      <c r="Q792" s="668"/>
      <c r="R792" s="668"/>
      <c r="S792" s="668"/>
      <c r="T792" s="668"/>
      <c r="U792" s="668"/>
      <c r="V792" s="668"/>
      <c r="W792" s="668"/>
      <c r="X792" s="668"/>
      <c r="Y792" s="668"/>
      <c r="Z792" s="668"/>
    </row>
    <row r="793" ht="9.0" customHeight="1">
      <c r="A793" s="673">
        <v>42203.0</v>
      </c>
      <c r="B793" s="674" t="s">
        <v>31141</v>
      </c>
      <c r="C793" s="675" t="s">
        <v>31142</v>
      </c>
      <c r="D793" s="676">
        <v>135.19</v>
      </c>
      <c r="E793" s="674" t="s">
        <v>31143</v>
      </c>
      <c r="F793" s="668"/>
      <c r="G793" s="668"/>
      <c r="H793" s="668"/>
      <c r="I793" s="668"/>
      <c r="J793" s="668"/>
      <c r="K793" s="668"/>
      <c r="L793" s="668"/>
      <c r="M793" s="668"/>
      <c r="N793" s="668"/>
      <c r="O793" s="668"/>
      <c r="P793" s="668"/>
      <c r="Q793" s="668"/>
      <c r="R793" s="668"/>
      <c r="S793" s="668"/>
      <c r="T793" s="668"/>
      <c r="U793" s="668"/>
      <c r="V793" s="668"/>
      <c r="W793" s="668"/>
      <c r="X793" s="668"/>
      <c r="Y793" s="668"/>
      <c r="Z793" s="668"/>
    </row>
    <row r="794" ht="9.0" customHeight="1">
      <c r="A794" s="673">
        <v>42202.0</v>
      </c>
      <c r="B794" s="674" t="s">
        <v>31144</v>
      </c>
      <c r="C794" s="675" t="s">
        <v>31145</v>
      </c>
      <c r="D794" s="676">
        <v>88.45</v>
      </c>
      <c r="E794" s="674" t="s">
        <v>31146</v>
      </c>
      <c r="F794" s="668"/>
      <c r="G794" s="668"/>
      <c r="H794" s="668"/>
      <c r="I794" s="668"/>
      <c r="J794" s="668"/>
      <c r="K794" s="668"/>
      <c r="L794" s="668"/>
      <c r="M794" s="668"/>
      <c r="N794" s="668"/>
      <c r="O794" s="668"/>
      <c r="P794" s="668"/>
      <c r="Q794" s="668"/>
      <c r="R794" s="668"/>
      <c r="S794" s="668"/>
      <c r="T794" s="668"/>
      <c r="U794" s="668"/>
      <c r="V794" s="668"/>
      <c r="W794" s="668"/>
      <c r="X794" s="668"/>
      <c r="Y794" s="668"/>
      <c r="Z794" s="668"/>
    </row>
    <row r="795" ht="18.0" customHeight="1">
      <c r="A795" s="673">
        <v>42041.0</v>
      </c>
      <c r="B795" s="678" t="s">
        <v>31147</v>
      </c>
      <c r="C795" s="675" t="s">
        <v>31148</v>
      </c>
      <c r="D795" s="676">
        <v>23.87</v>
      </c>
      <c r="E795" s="674" t="s">
        <v>31149</v>
      </c>
      <c r="F795" s="668"/>
      <c r="G795" s="668"/>
      <c r="H795" s="668"/>
      <c r="I795" s="668"/>
      <c r="J795" s="668"/>
      <c r="K795" s="668"/>
      <c r="L795" s="668"/>
      <c r="M795" s="668"/>
      <c r="N795" s="668"/>
      <c r="O795" s="668"/>
      <c r="P795" s="668"/>
      <c r="Q795" s="668"/>
      <c r="R795" s="668"/>
      <c r="S795" s="668"/>
      <c r="T795" s="668"/>
      <c r="U795" s="668"/>
      <c r="V795" s="668"/>
      <c r="W795" s="668"/>
      <c r="X795" s="668"/>
      <c r="Y795" s="668"/>
      <c r="Z795" s="668"/>
    </row>
    <row r="796" ht="9.0" customHeight="1">
      <c r="A796" s="673">
        <v>42199.0</v>
      </c>
      <c r="B796" s="674" t="s">
        <v>31150</v>
      </c>
      <c r="C796" s="675" t="s">
        <v>31151</v>
      </c>
      <c r="D796" s="676">
        <v>1.5</v>
      </c>
      <c r="E796" s="677"/>
      <c r="F796" s="668"/>
      <c r="G796" s="668"/>
      <c r="H796" s="668"/>
      <c r="I796" s="668"/>
      <c r="J796" s="668"/>
      <c r="K796" s="668"/>
      <c r="L796" s="668"/>
      <c r="M796" s="668"/>
      <c r="N796" s="668"/>
      <c r="O796" s="668"/>
      <c r="P796" s="668"/>
      <c r="Q796" s="668"/>
      <c r="R796" s="668"/>
      <c r="S796" s="668"/>
      <c r="T796" s="668"/>
      <c r="U796" s="668"/>
      <c r="V796" s="668"/>
      <c r="W796" s="668"/>
      <c r="X796" s="668"/>
      <c r="Y796" s="668"/>
      <c r="Z796" s="668"/>
    </row>
    <row r="797" ht="9.0" customHeight="1">
      <c r="A797" s="673">
        <v>42210.0</v>
      </c>
      <c r="B797" s="674" t="s">
        <v>31152</v>
      </c>
      <c r="C797" s="675" t="s">
        <v>31153</v>
      </c>
      <c r="D797" s="676">
        <v>21.22</v>
      </c>
      <c r="E797" s="674" t="s">
        <v>31154</v>
      </c>
      <c r="F797" s="668"/>
      <c r="G797" s="668"/>
      <c r="H797" s="668"/>
      <c r="I797" s="668"/>
      <c r="J797" s="668"/>
      <c r="K797" s="668"/>
      <c r="L797" s="668"/>
      <c r="M797" s="668"/>
      <c r="N797" s="668"/>
      <c r="O797" s="668"/>
      <c r="P797" s="668"/>
      <c r="Q797" s="668"/>
      <c r="R797" s="668"/>
      <c r="S797" s="668"/>
      <c r="T797" s="668"/>
      <c r="U797" s="668"/>
      <c r="V797" s="668"/>
      <c r="W797" s="668"/>
      <c r="X797" s="668"/>
      <c r="Y797" s="668"/>
      <c r="Z797" s="668"/>
    </row>
    <row r="798" ht="9.0" customHeight="1">
      <c r="A798" s="673">
        <v>42206.0</v>
      </c>
      <c r="B798" s="674" t="s">
        <v>31155</v>
      </c>
      <c r="C798" s="675" t="s">
        <v>31156</v>
      </c>
      <c r="D798" s="676">
        <v>15.15</v>
      </c>
      <c r="E798" s="674" t="s">
        <v>31157</v>
      </c>
      <c r="F798" s="668"/>
      <c r="G798" s="668"/>
      <c r="H798" s="668"/>
      <c r="I798" s="668"/>
      <c r="J798" s="668"/>
      <c r="K798" s="668"/>
      <c r="L798" s="668"/>
      <c r="M798" s="668"/>
      <c r="N798" s="668"/>
      <c r="O798" s="668"/>
      <c r="P798" s="668"/>
      <c r="Q798" s="668"/>
      <c r="R798" s="668"/>
      <c r="S798" s="668"/>
      <c r="T798" s="668"/>
      <c r="U798" s="668"/>
      <c r="V798" s="668"/>
      <c r="W798" s="668"/>
      <c r="X798" s="668"/>
      <c r="Y798" s="668"/>
      <c r="Z798" s="668"/>
    </row>
    <row r="799" ht="9.0" customHeight="1">
      <c r="A799" s="673">
        <v>42208.0</v>
      </c>
      <c r="B799" s="674" t="s">
        <v>31158</v>
      </c>
      <c r="C799" s="675" t="s">
        <v>31159</v>
      </c>
      <c r="D799" s="676">
        <v>1.72</v>
      </c>
      <c r="E799" s="677"/>
      <c r="F799" s="668"/>
      <c r="G799" s="668"/>
      <c r="H799" s="668"/>
      <c r="I799" s="668"/>
      <c r="J799" s="668"/>
      <c r="K799" s="668"/>
      <c r="L799" s="668"/>
      <c r="M799" s="668"/>
      <c r="N799" s="668"/>
      <c r="O799" s="668"/>
      <c r="P799" s="668"/>
      <c r="Q799" s="668"/>
      <c r="R799" s="668"/>
      <c r="S799" s="668"/>
      <c r="T799" s="668"/>
      <c r="U799" s="668"/>
      <c r="V799" s="668"/>
      <c r="W799" s="668"/>
      <c r="X799" s="668"/>
      <c r="Y799" s="668"/>
      <c r="Z799" s="668"/>
    </row>
    <row r="800" ht="9.0" customHeight="1">
      <c r="A800" s="673">
        <v>42209.0</v>
      </c>
      <c r="B800" s="674" t="s">
        <v>31160</v>
      </c>
      <c r="C800" s="675" t="s">
        <v>31161</v>
      </c>
      <c r="D800" s="676">
        <v>7.93</v>
      </c>
      <c r="E800" s="674" t="s">
        <v>31162</v>
      </c>
      <c r="F800" s="668"/>
      <c r="G800" s="668"/>
      <c r="H800" s="668"/>
      <c r="I800" s="668"/>
      <c r="J800" s="668"/>
      <c r="K800" s="668"/>
      <c r="L800" s="668"/>
      <c r="M800" s="668"/>
      <c r="N800" s="668"/>
      <c r="O800" s="668"/>
      <c r="P800" s="668"/>
      <c r="Q800" s="668"/>
      <c r="R800" s="668"/>
      <c r="S800" s="668"/>
      <c r="T800" s="668"/>
      <c r="U800" s="668"/>
      <c r="V800" s="668"/>
      <c r="W800" s="668"/>
      <c r="X800" s="668"/>
      <c r="Y800" s="668"/>
      <c r="Z800" s="668"/>
    </row>
    <row r="801" ht="9.0" customHeight="1">
      <c r="A801" s="673">
        <v>42207.0</v>
      </c>
      <c r="B801" s="674" t="s">
        <v>31163</v>
      </c>
      <c r="C801" s="675" t="s">
        <v>31164</v>
      </c>
      <c r="D801" s="676">
        <v>3.15</v>
      </c>
      <c r="E801" s="677"/>
      <c r="F801" s="668"/>
      <c r="G801" s="668"/>
      <c r="H801" s="668"/>
      <c r="I801" s="668"/>
      <c r="J801" s="668"/>
      <c r="K801" s="668"/>
      <c r="L801" s="668"/>
      <c r="M801" s="668"/>
      <c r="N801" s="668"/>
      <c r="O801" s="668"/>
      <c r="P801" s="668"/>
      <c r="Q801" s="668"/>
      <c r="R801" s="668"/>
      <c r="S801" s="668"/>
      <c r="T801" s="668"/>
      <c r="U801" s="668"/>
      <c r="V801" s="668"/>
      <c r="W801" s="668"/>
      <c r="X801" s="668"/>
      <c r="Y801" s="668"/>
      <c r="Z801" s="668"/>
    </row>
    <row r="802" ht="9.0" customHeight="1">
      <c r="A802" s="673">
        <v>42200.0</v>
      </c>
      <c r="B802" s="674" t="s">
        <v>31165</v>
      </c>
      <c r="C802" s="675" t="s">
        <v>31166</v>
      </c>
      <c r="D802" s="676">
        <v>5.5</v>
      </c>
      <c r="E802" s="677"/>
      <c r="F802" s="668"/>
      <c r="G802" s="668"/>
      <c r="H802" s="668"/>
      <c r="I802" s="668"/>
      <c r="J802" s="668"/>
      <c r="K802" s="668"/>
      <c r="L802" s="668"/>
      <c r="M802" s="668"/>
      <c r="N802" s="668"/>
      <c r="O802" s="668"/>
      <c r="P802" s="668"/>
      <c r="Q802" s="668"/>
      <c r="R802" s="668"/>
      <c r="S802" s="668"/>
      <c r="T802" s="668"/>
      <c r="U802" s="668"/>
      <c r="V802" s="668"/>
      <c r="W802" s="668"/>
      <c r="X802" s="668"/>
      <c r="Y802" s="668"/>
      <c r="Z802" s="668"/>
    </row>
    <row r="803" ht="9.0" customHeight="1">
      <c r="A803" s="673">
        <v>42201.0</v>
      </c>
      <c r="B803" s="674" t="s">
        <v>31167</v>
      </c>
      <c r="C803" s="675" t="s">
        <v>31168</v>
      </c>
      <c r="D803" s="676">
        <v>3.92</v>
      </c>
      <c r="E803" s="677"/>
      <c r="F803" s="668"/>
      <c r="G803" s="668"/>
      <c r="H803" s="668"/>
      <c r="I803" s="668"/>
      <c r="J803" s="668"/>
      <c r="K803" s="668"/>
      <c r="L803" s="668"/>
      <c r="M803" s="668"/>
      <c r="N803" s="668"/>
      <c r="O803" s="668"/>
      <c r="P803" s="668"/>
      <c r="Q803" s="668"/>
      <c r="R803" s="668"/>
      <c r="S803" s="668"/>
      <c r="T803" s="668"/>
      <c r="U803" s="668"/>
      <c r="V803" s="668"/>
      <c r="W803" s="668"/>
      <c r="X803" s="668"/>
      <c r="Y803" s="668"/>
      <c r="Z803" s="668"/>
    </row>
    <row r="804" ht="18.0" customHeight="1">
      <c r="A804" s="673">
        <v>41247.0</v>
      </c>
      <c r="B804" s="678" t="s">
        <v>31169</v>
      </c>
      <c r="C804" s="675" t="s">
        <v>31170</v>
      </c>
      <c r="D804" s="676">
        <v>59.43</v>
      </c>
      <c r="E804" s="679"/>
      <c r="F804" s="668"/>
      <c r="G804" s="668"/>
      <c r="H804" s="668"/>
      <c r="I804" s="668"/>
      <c r="J804" s="668"/>
      <c r="K804" s="668"/>
      <c r="L804" s="668"/>
      <c r="M804" s="668"/>
      <c r="N804" s="668"/>
      <c r="O804" s="668"/>
      <c r="P804" s="668"/>
      <c r="Q804" s="668"/>
      <c r="R804" s="668"/>
      <c r="S804" s="668"/>
      <c r="T804" s="668"/>
      <c r="U804" s="668"/>
      <c r="V804" s="668"/>
      <c r="W804" s="668"/>
      <c r="X804" s="668"/>
      <c r="Y804" s="668"/>
      <c r="Z804" s="668"/>
    </row>
    <row r="805" ht="9.0" customHeight="1">
      <c r="A805" s="673">
        <v>42204.0</v>
      </c>
      <c r="B805" s="674" t="s">
        <v>31171</v>
      </c>
      <c r="C805" s="675" t="s">
        <v>31172</v>
      </c>
      <c r="D805" s="676">
        <v>34.53</v>
      </c>
      <c r="E805" s="674" t="s">
        <v>31173</v>
      </c>
      <c r="F805" s="668"/>
      <c r="G805" s="668"/>
      <c r="H805" s="668"/>
      <c r="I805" s="668"/>
      <c r="J805" s="668"/>
      <c r="K805" s="668"/>
      <c r="L805" s="668"/>
      <c r="M805" s="668"/>
      <c r="N805" s="668"/>
      <c r="O805" s="668"/>
      <c r="P805" s="668"/>
      <c r="Q805" s="668"/>
      <c r="R805" s="668"/>
      <c r="S805" s="668"/>
      <c r="T805" s="668"/>
      <c r="U805" s="668"/>
      <c r="V805" s="668"/>
      <c r="W805" s="668"/>
      <c r="X805" s="668"/>
      <c r="Y805" s="668"/>
      <c r="Z805" s="668"/>
    </row>
    <row r="806" ht="9.0" customHeight="1">
      <c r="A806" s="673">
        <v>42044.0</v>
      </c>
      <c r="B806" s="674" t="s">
        <v>31174</v>
      </c>
      <c r="C806" s="675" t="s">
        <v>31175</v>
      </c>
      <c r="D806" s="680">
        <v>4799.26</v>
      </c>
      <c r="E806" s="677"/>
      <c r="F806" s="668"/>
      <c r="G806" s="668"/>
      <c r="H806" s="668"/>
      <c r="I806" s="668"/>
      <c r="J806" s="668"/>
      <c r="K806" s="668"/>
      <c r="L806" s="668"/>
      <c r="M806" s="668"/>
      <c r="N806" s="668"/>
      <c r="O806" s="668"/>
      <c r="P806" s="668"/>
      <c r="Q806" s="668"/>
      <c r="R806" s="668"/>
      <c r="S806" s="668"/>
      <c r="T806" s="668"/>
      <c r="U806" s="668"/>
      <c r="V806" s="668"/>
      <c r="W806" s="668"/>
      <c r="X806" s="668"/>
      <c r="Y806" s="668"/>
      <c r="Z806" s="668"/>
    </row>
    <row r="807" ht="9.0" customHeight="1">
      <c r="A807" s="673">
        <v>40102.0</v>
      </c>
      <c r="B807" s="674" t="s">
        <v>31176</v>
      </c>
      <c r="C807" s="675" t="s">
        <v>31177</v>
      </c>
      <c r="D807" s="676">
        <v>14.54</v>
      </c>
      <c r="E807" s="674" t="s">
        <v>31178</v>
      </c>
      <c r="F807" s="668"/>
      <c r="G807" s="668"/>
      <c r="H807" s="668"/>
      <c r="I807" s="668"/>
      <c r="J807" s="668"/>
      <c r="K807" s="668"/>
      <c r="L807" s="668"/>
      <c r="M807" s="668"/>
      <c r="N807" s="668"/>
      <c r="O807" s="668"/>
      <c r="P807" s="668"/>
      <c r="Q807" s="668"/>
      <c r="R807" s="668"/>
      <c r="S807" s="668"/>
      <c r="T807" s="668"/>
      <c r="U807" s="668"/>
      <c r="V807" s="668"/>
      <c r="W807" s="668"/>
      <c r="X807" s="668"/>
      <c r="Y807" s="668"/>
      <c r="Z807" s="668"/>
    </row>
    <row r="808" ht="9.0" customHeight="1">
      <c r="A808" s="673">
        <v>42039.0</v>
      </c>
      <c r="B808" s="674" t="s">
        <v>31179</v>
      </c>
      <c r="C808" s="675" t="s">
        <v>31180</v>
      </c>
      <c r="D808" s="676">
        <v>18.57</v>
      </c>
      <c r="E808" s="674" t="s">
        <v>31181</v>
      </c>
      <c r="F808" s="668"/>
      <c r="G808" s="668"/>
      <c r="H808" s="668"/>
      <c r="I808" s="668"/>
      <c r="J808" s="668"/>
      <c r="K808" s="668"/>
      <c r="L808" s="668"/>
      <c r="M808" s="668"/>
      <c r="N808" s="668"/>
      <c r="O808" s="668"/>
      <c r="P808" s="668"/>
      <c r="Q808" s="668"/>
      <c r="R808" s="668"/>
      <c r="S808" s="668"/>
      <c r="T808" s="668"/>
      <c r="U808" s="668"/>
      <c r="V808" s="668"/>
      <c r="W808" s="668"/>
      <c r="X808" s="668"/>
      <c r="Y808" s="668"/>
      <c r="Z808" s="668"/>
    </row>
    <row r="809" ht="9.0" customHeight="1">
      <c r="A809" s="673">
        <v>42205.0</v>
      </c>
      <c r="B809" s="674" t="s">
        <v>31182</v>
      </c>
      <c r="C809" s="675" t="s">
        <v>31183</v>
      </c>
      <c r="D809" s="676">
        <v>1.42</v>
      </c>
      <c r="E809" s="677"/>
      <c r="F809" s="668"/>
      <c r="G809" s="668"/>
      <c r="H809" s="668"/>
      <c r="I809" s="668"/>
      <c r="J809" s="668"/>
      <c r="K809" s="668"/>
      <c r="L809" s="668"/>
      <c r="M809" s="668"/>
      <c r="N809" s="668"/>
      <c r="O809" s="668"/>
      <c r="P809" s="668"/>
      <c r="Q809" s="668"/>
      <c r="R809" s="668"/>
      <c r="S809" s="668"/>
      <c r="T809" s="668"/>
      <c r="U809" s="668"/>
      <c r="V809" s="668"/>
      <c r="W809" s="668"/>
      <c r="X809" s="668"/>
      <c r="Y809" s="668"/>
      <c r="Z809" s="668"/>
    </row>
    <row r="810" ht="9.0" customHeight="1">
      <c r="A810" s="669" t="s">
        <v>31184</v>
      </c>
      <c r="G810" s="668"/>
      <c r="H810" s="668"/>
      <c r="I810" s="668"/>
      <c r="J810" s="668"/>
      <c r="K810" s="668"/>
      <c r="L810" s="668"/>
      <c r="M810" s="668"/>
      <c r="N810" s="668"/>
      <c r="O810" s="668"/>
      <c r="P810" s="668"/>
      <c r="Q810" s="668"/>
      <c r="R810" s="668"/>
      <c r="S810" s="668"/>
      <c r="T810" s="668"/>
      <c r="U810" s="668"/>
      <c r="V810" s="668"/>
      <c r="W810" s="668"/>
      <c r="X810" s="668"/>
      <c r="Y810" s="668"/>
      <c r="Z810" s="668"/>
    </row>
    <row r="811" ht="9.0" customHeight="1">
      <c r="A811" s="673">
        <v>40928.0</v>
      </c>
      <c r="B811" s="674" t="s">
        <v>31185</v>
      </c>
      <c r="C811" s="675" t="s">
        <v>31186</v>
      </c>
      <c r="D811" s="676">
        <v>39.67</v>
      </c>
      <c r="E811" s="674" t="s">
        <v>31187</v>
      </c>
      <c r="F811" s="668"/>
      <c r="G811" s="668"/>
      <c r="H811" s="668"/>
      <c r="I811" s="668"/>
      <c r="J811" s="668"/>
      <c r="K811" s="668"/>
      <c r="L811" s="668"/>
      <c r="M811" s="668"/>
      <c r="N811" s="668"/>
      <c r="O811" s="668"/>
      <c r="P811" s="668"/>
      <c r="Q811" s="668"/>
      <c r="R811" s="668"/>
      <c r="S811" s="668"/>
      <c r="T811" s="668"/>
      <c r="U811" s="668"/>
      <c r="V811" s="668"/>
      <c r="W811" s="668"/>
      <c r="X811" s="668"/>
      <c r="Y811" s="668"/>
      <c r="Z811" s="668"/>
    </row>
    <row r="812" ht="9.0" customHeight="1">
      <c r="A812" s="673">
        <v>41408.0</v>
      </c>
      <c r="B812" s="674" t="s">
        <v>31188</v>
      </c>
      <c r="C812" s="675" t="s">
        <v>31189</v>
      </c>
      <c r="D812" s="680">
        <v>2788.04</v>
      </c>
      <c r="E812" s="677"/>
      <c r="F812" s="668"/>
      <c r="G812" s="668"/>
      <c r="H812" s="668"/>
      <c r="I812" s="668"/>
      <c r="J812" s="668"/>
      <c r="K812" s="668"/>
      <c r="L812" s="668"/>
      <c r="M812" s="668"/>
      <c r="N812" s="668"/>
      <c r="O812" s="668"/>
      <c r="P812" s="668"/>
      <c r="Q812" s="668"/>
      <c r="R812" s="668"/>
      <c r="S812" s="668"/>
      <c r="T812" s="668"/>
      <c r="U812" s="668"/>
      <c r="V812" s="668"/>
      <c r="W812" s="668"/>
      <c r="X812" s="668"/>
      <c r="Y812" s="668"/>
      <c r="Z812" s="668"/>
    </row>
    <row r="813" ht="9.0" customHeight="1">
      <c r="A813" s="673">
        <v>41147.0</v>
      </c>
      <c r="B813" s="674" t="s">
        <v>31190</v>
      </c>
      <c r="C813" s="675" t="s">
        <v>31191</v>
      </c>
      <c r="D813" s="676">
        <v>7.54</v>
      </c>
      <c r="E813" s="677"/>
      <c r="F813" s="668"/>
      <c r="G813" s="668"/>
      <c r="H813" s="668"/>
      <c r="I813" s="668"/>
      <c r="J813" s="668"/>
      <c r="K813" s="668"/>
      <c r="L813" s="668"/>
      <c r="M813" s="668"/>
      <c r="N813" s="668"/>
      <c r="O813" s="668"/>
      <c r="P813" s="668"/>
      <c r="Q813" s="668"/>
      <c r="R813" s="668"/>
      <c r="S813" s="668"/>
      <c r="T813" s="668"/>
      <c r="U813" s="668"/>
      <c r="V813" s="668"/>
      <c r="W813" s="668"/>
      <c r="X813" s="668"/>
      <c r="Y813" s="668"/>
      <c r="Z813" s="668"/>
    </row>
    <row r="814" ht="9.0" customHeight="1">
      <c r="A814" s="673">
        <v>42046.0</v>
      </c>
      <c r="B814" s="674" t="s">
        <v>31192</v>
      </c>
      <c r="C814" s="675" t="s">
        <v>31193</v>
      </c>
      <c r="D814" s="676">
        <v>87.82</v>
      </c>
      <c r="E814" s="677"/>
      <c r="F814" s="668"/>
      <c r="G814" s="668"/>
      <c r="H814" s="668"/>
      <c r="I814" s="668"/>
      <c r="J814" s="668"/>
      <c r="K814" s="668"/>
      <c r="L814" s="668"/>
      <c r="M814" s="668"/>
      <c r="N814" s="668"/>
      <c r="O814" s="668"/>
      <c r="P814" s="668"/>
      <c r="Q814" s="668"/>
      <c r="R814" s="668"/>
      <c r="S814" s="668"/>
      <c r="T814" s="668"/>
      <c r="U814" s="668"/>
      <c r="V814" s="668"/>
      <c r="W814" s="668"/>
      <c r="X814" s="668"/>
      <c r="Y814" s="668"/>
      <c r="Z814" s="668"/>
    </row>
    <row r="815" ht="9.0" customHeight="1">
      <c r="A815" s="669" t="s">
        <v>31194</v>
      </c>
      <c r="G815" s="668"/>
      <c r="H815" s="668"/>
      <c r="I815" s="668"/>
      <c r="J815" s="668"/>
      <c r="K815" s="668"/>
      <c r="L815" s="668"/>
      <c r="M815" s="668"/>
      <c r="N815" s="668"/>
      <c r="O815" s="668"/>
      <c r="P815" s="668"/>
      <c r="Q815" s="668"/>
      <c r="R815" s="668"/>
      <c r="S815" s="668"/>
      <c r="T815" s="668"/>
      <c r="U815" s="668"/>
      <c r="V815" s="668"/>
      <c r="W815" s="668"/>
      <c r="X815" s="668"/>
      <c r="Y815" s="668"/>
      <c r="Z815" s="668"/>
    </row>
    <row r="816" ht="9.0" customHeight="1">
      <c r="A816" s="670" t="s">
        <v>31195</v>
      </c>
      <c r="B816" s="671" t="s">
        <v>31196</v>
      </c>
      <c r="C816" s="670" t="s">
        <v>31197</v>
      </c>
      <c r="D816" s="672" t="s">
        <v>31198</v>
      </c>
      <c r="E816" s="671" t="s">
        <v>31199</v>
      </c>
      <c r="F816" s="668"/>
      <c r="G816" s="668"/>
      <c r="H816" s="668"/>
      <c r="I816" s="668"/>
      <c r="J816" s="668"/>
      <c r="K816" s="668"/>
      <c r="L816" s="668"/>
      <c r="M816" s="668"/>
      <c r="N816" s="668"/>
      <c r="O816" s="668"/>
      <c r="P816" s="668"/>
      <c r="Q816" s="668"/>
      <c r="R816" s="668"/>
      <c r="S816" s="668"/>
      <c r="T816" s="668"/>
      <c r="U816" s="668"/>
      <c r="V816" s="668"/>
      <c r="W816" s="668"/>
      <c r="X816" s="668"/>
      <c r="Y816" s="668"/>
      <c r="Z816" s="668"/>
    </row>
    <row r="817" ht="9.0" customHeight="1">
      <c r="A817" s="673">
        <v>41407.0</v>
      </c>
      <c r="B817" s="674" t="s">
        <v>31200</v>
      </c>
      <c r="C817" s="675" t="s">
        <v>31201</v>
      </c>
      <c r="D817" s="680">
        <v>12442.76</v>
      </c>
      <c r="E817" s="677"/>
      <c r="F817" s="668"/>
      <c r="G817" s="668"/>
      <c r="H817" s="668"/>
      <c r="I817" s="668"/>
      <c r="J817" s="668"/>
      <c r="K817" s="668"/>
      <c r="L817" s="668"/>
      <c r="M817" s="668"/>
      <c r="N817" s="668"/>
      <c r="O817" s="668"/>
      <c r="P817" s="668"/>
      <c r="Q817" s="668"/>
      <c r="R817" s="668"/>
      <c r="S817" s="668"/>
      <c r="T817" s="668"/>
      <c r="U817" s="668"/>
      <c r="V817" s="668"/>
      <c r="W817" s="668"/>
      <c r="X817" s="668"/>
      <c r="Y817" s="668"/>
      <c r="Z817" s="668"/>
    </row>
    <row r="818" ht="9.0" customHeight="1">
      <c r="A818" s="673">
        <v>41146.0</v>
      </c>
      <c r="B818" s="674" t="s">
        <v>31202</v>
      </c>
      <c r="C818" s="675" t="s">
        <v>31203</v>
      </c>
      <c r="D818" s="680">
        <v>16859.78</v>
      </c>
      <c r="E818" s="677"/>
      <c r="F818" s="668"/>
      <c r="G818" s="668"/>
      <c r="H818" s="668"/>
      <c r="I818" s="668"/>
      <c r="J818" s="668"/>
      <c r="K818" s="668"/>
      <c r="L818" s="668"/>
      <c r="M818" s="668"/>
      <c r="N818" s="668"/>
      <c r="O818" s="668"/>
      <c r="P818" s="668"/>
      <c r="Q818" s="668"/>
      <c r="R818" s="668"/>
      <c r="S818" s="668"/>
      <c r="T818" s="668"/>
      <c r="U818" s="668"/>
      <c r="V818" s="668"/>
      <c r="W818" s="668"/>
      <c r="X818" s="668"/>
      <c r="Y818" s="668"/>
      <c r="Z818" s="668"/>
    </row>
    <row r="819" ht="9.0" customHeight="1">
      <c r="A819" s="673">
        <v>41017.0</v>
      </c>
      <c r="B819" s="674" t="s">
        <v>31204</v>
      </c>
      <c r="C819" s="675" t="s">
        <v>31205</v>
      </c>
      <c r="D819" s="676">
        <v>452.21</v>
      </c>
      <c r="E819" s="677"/>
      <c r="F819" s="668"/>
      <c r="G819" s="668"/>
      <c r="H819" s="668"/>
      <c r="I819" s="668"/>
      <c r="J819" s="668"/>
      <c r="K819" s="668"/>
      <c r="L819" s="668"/>
      <c r="M819" s="668"/>
      <c r="N819" s="668"/>
      <c r="O819" s="668"/>
      <c r="P819" s="668"/>
      <c r="Q819" s="668"/>
      <c r="R819" s="668"/>
      <c r="S819" s="668"/>
      <c r="T819" s="668"/>
      <c r="U819" s="668"/>
      <c r="V819" s="668"/>
      <c r="W819" s="668"/>
      <c r="X819" s="668"/>
      <c r="Y819" s="668"/>
      <c r="Z819" s="668"/>
    </row>
    <row r="820" ht="9.0" customHeight="1">
      <c r="A820" s="673">
        <v>40929.0</v>
      </c>
      <c r="B820" s="674" t="s">
        <v>31206</v>
      </c>
      <c r="C820" s="675" t="s">
        <v>31207</v>
      </c>
      <c r="D820" s="676">
        <v>309.46</v>
      </c>
      <c r="E820" s="674" t="s">
        <v>31208</v>
      </c>
      <c r="F820" s="668"/>
      <c r="G820" s="668"/>
      <c r="H820" s="668"/>
      <c r="I820" s="668"/>
      <c r="J820" s="668"/>
      <c r="K820" s="668"/>
      <c r="L820" s="668"/>
      <c r="M820" s="668"/>
      <c r="N820" s="668"/>
      <c r="O820" s="668"/>
      <c r="P820" s="668"/>
      <c r="Q820" s="668"/>
      <c r="R820" s="668"/>
      <c r="S820" s="668"/>
      <c r="T820" s="668"/>
      <c r="U820" s="668"/>
      <c r="V820" s="668"/>
      <c r="W820" s="668"/>
      <c r="X820" s="668"/>
      <c r="Y820" s="668"/>
      <c r="Z820" s="668"/>
    </row>
    <row r="821" ht="18.0" customHeight="1">
      <c r="A821" s="673">
        <v>41203.0</v>
      </c>
      <c r="B821" s="678" t="s">
        <v>31209</v>
      </c>
      <c r="C821" s="675" t="s">
        <v>31210</v>
      </c>
      <c r="D821" s="676">
        <v>612.25</v>
      </c>
      <c r="E821" s="674" t="s">
        <v>31211</v>
      </c>
      <c r="F821" s="668"/>
      <c r="G821" s="668"/>
      <c r="H821" s="668"/>
      <c r="I821" s="668"/>
      <c r="J821" s="668"/>
      <c r="K821" s="668"/>
      <c r="L821" s="668"/>
      <c r="M821" s="668"/>
      <c r="N821" s="668"/>
      <c r="O821" s="668"/>
      <c r="P821" s="668"/>
      <c r="Q821" s="668"/>
      <c r="R821" s="668"/>
      <c r="S821" s="668"/>
      <c r="T821" s="668"/>
      <c r="U821" s="668"/>
      <c r="V821" s="668"/>
      <c r="W821" s="668"/>
      <c r="X821" s="668"/>
      <c r="Y821" s="668"/>
      <c r="Z821" s="668"/>
    </row>
    <row r="822" ht="9.0" customHeight="1">
      <c r="A822" s="673">
        <v>42047.0</v>
      </c>
      <c r="B822" s="674" t="s">
        <v>31212</v>
      </c>
      <c r="C822" s="675" t="s">
        <v>31213</v>
      </c>
      <c r="D822" s="676">
        <v>47.19</v>
      </c>
      <c r="E822" s="677"/>
      <c r="F822" s="668"/>
      <c r="G822" s="668"/>
      <c r="H822" s="668"/>
      <c r="I822" s="668"/>
      <c r="J822" s="668"/>
      <c r="K822" s="668"/>
      <c r="L822" s="668"/>
      <c r="M822" s="668"/>
      <c r="N822" s="668"/>
      <c r="O822" s="668"/>
      <c r="P822" s="668"/>
      <c r="Q822" s="668"/>
      <c r="R822" s="668"/>
      <c r="S822" s="668"/>
      <c r="T822" s="668"/>
      <c r="U822" s="668"/>
      <c r="V822" s="668"/>
      <c r="W822" s="668"/>
      <c r="X822" s="668"/>
      <c r="Y822" s="668"/>
      <c r="Z822" s="668"/>
    </row>
    <row r="823" ht="18.0" customHeight="1">
      <c r="A823" s="673">
        <v>41145.0</v>
      </c>
      <c r="B823" s="678" t="s">
        <v>31214</v>
      </c>
      <c r="C823" s="675" t="s">
        <v>31215</v>
      </c>
      <c r="D823" s="680">
        <v>7373.15</v>
      </c>
      <c r="E823" s="679"/>
      <c r="F823" s="668"/>
      <c r="G823" s="668"/>
      <c r="H823" s="668"/>
      <c r="I823" s="668"/>
      <c r="J823" s="668"/>
      <c r="K823" s="668"/>
      <c r="L823" s="668"/>
      <c r="M823" s="668"/>
      <c r="N823" s="668"/>
      <c r="O823" s="668"/>
      <c r="P823" s="668"/>
      <c r="Q823" s="668"/>
      <c r="R823" s="668"/>
      <c r="S823" s="668"/>
      <c r="T823" s="668"/>
      <c r="U823" s="668"/>
      <c r="V823" s="668"/>
      <c r="W823" s="668"/>
      <c r="X823" s="668"/>
      <c r="Y823" s="668"/>
      <c r="Z823" s="668"/>
    </row>
    <row r="824" ht="9.0" customHeight="1">
      <c r="A824" s="673">
        <v>41141.0</v>
      </c>
      <c r="B824" s="674" t="s">
        <v>31216</v>
      </c>
      <c r="C824" s="675" t="s">
        <v>31217</v>
      </c>
      <c r="D824" s="680">
        <v>2086.29</v>
      </c>
      <c r="E824" s="677"/>
      <c r="F824" s="668"/>
      <c r="G824" s="668"/>
      <c r="H824" s="668"/>
      <c r="I824" s="668"/>
      <c r="J824" s="668"/>
      <c r="K824" s="668"/>
      <c r="L824" s="668"/>
      <c r="M824" s="668"/>
      <c r="N824" s="668"/>
      <c r="O824" s="668"/>
      <c r="P824" s="668"/>
      <c r="Q824" s="668"/>
      <c r="R824" s="668"/>
      <c r="S824" s="668"/>
      <c r="T824" s="668"/>
      <c r="U824" s="668"/>
      <c r="V824" s="668"/>
      <c r="W824" s="668"/>
      <c r="X824" s="668"/>
      <c r="Y824" s="668"/>
      <c r="Z824" s="668"/>
    </row>
    <row r="825" ht="9.0" customHeight="1">
      <c r="A825" s="673">
        <v>41142.0</v>
      </c>
      <c r="B825" s="674" t="s">
        <v>31218</v>
      </c>
      <c r="C825" s="675" t="s">
        <v>31219</v>
      </c>
      <c r="D825" s="680">
        <v>2313.73</v>
      </c>
      <c r="E825" s="677"/>
      <c r="F825" s="668"/>
      <c r="G825" s="668"/>
      <c r="H825" s="668"/>
      <c r="I825" s="668"/>
      <c r="J825" s="668"/>
      <c r="K825" s="668"/>
      <c r="L825" s="668"/>
      <c r="M825" s="668"/>
      <c r="N825" s="668"/>
      <c r="O825" s="668"/>
      <c r="P825" s="668"/>
      <c r="Q825" s="668"/>
      <c r="R825" s="668"/>
      <c r="S825" s="668"/>
      <c r="T825" s="668"/>
      <c r="U825" s="668"/>
      <c r="V825" s="668"/>
      <c r="W825" s="668"/>
      <c r="X825" s="668"/>
      <c r="Y825" s="668"/>
      <c r="Z825" s="668"/>
    </row>
    <row r="826" ht="9.0" customHeight="1">
      <c r="A826" s="673">
        <v>41143.0</v>
      </c>
      <c r="B826" s="674" t="s">
        <v>31220</v>
      </c>
      <c r="C826" s="675" t="s">
        <v>31221</v>
      </c>
      <c r="D826" s="680">
        <v>3590.85</v>
      </c>
      <c r="E826" s="677"/>
      <c r="F826" s="668"/>
      <c r="G826" s="668"/>
      <c r="H826" s="668"/>
      <c r="I826" s="668"/>
      <c r="J826" s="668"/>
      <c r="K826" s="668"/>
      <c r="L826" s="668"/>
      <c r="M826" s="668"/>
      <c r="N826" s="668"/>
      <c r="O826" s="668"/>
      <c r="P826" s="668"/>
      <c r="Q826" s="668"/>
      <c r="R826" s="668"/>
      <c r="S826" s="668"/>
      <c r="T826" s="668"/>
      <c r="U826" s="668"/>
      <c r="V826" s="668"/>
      <c r="W826" s="668"/>
      <c r="X826" s="668"/>
      <c r="Y826" s="668"/>
      <c r="Z826" s="668"/>
    </row>
    <row r="827" ht="9.0" customHeight="1">
      <c r="A827" s="673">
        <v>43162.0</v>
      </c>
      <c r="B827" s="674" t="s">
        <v>31222</v>
      </c>
      <c r="C827" s="675" t="s">
        <v>31223</v>
      </c>
      <c r="D827" s="676">
        <v>299.19</v>
      </c>
      <c r="E827" s="674" t="s">
        <v>31224</v>
      </c>
      <c r="F827" s="668"/>
      <c r="G827" s="668"/>
      <c r="H827" s="668"/>
      <c r="I827" s="668"/>
      <c r="J827" s="668"/>
      <c r="K827" s="668"/>
      <c r="L827" s="668"/>
      <c r="M827" s="668"/>
      <c r="N827" s="668"/>
      <c r="O827" s="668"/>
      <c r="P827" s="668"/>
      <c r="Q827" s="668"/>
      <c r="R827" s="668"/>
      <c r="S827" s="668"/>
      <c r="T827" s="668"/>
      <c r="U827" s="668"/>
      <c r="V827" s="668"/>
      <c r="W827" s="668"/>
      <c r="X827" s="668"/>
      <c r="Y827" s="668"/>
      <c r="Z827" s="668"/>
    </row>
    <row r="828" ht="9.0" customHeight="1">
      <c r="A828" s="673">
        <v>40931.0</v>
      </c>
      <c r="B828" s="674" t="s">
        <v>31225</v>
      </c>
      <c r="C828" s="675" t="s">
        <v>31226</v>
      </c>
      <c r="D828" s="676">
        <v>204.82</v>
      </c>
      <c r="E828" s="674" t="s">
        <v>31227</v>
      </c>
      <c r="F828" s="668"/>
      <c r="G828" s="668"/>
      <c r="H828" s="668"/>
      <c r="I828" s="668"/>
      <c r="J828" s="668"/>
      <c r="K828" s="668"/>
      <c r="L828" s="668"/>
      <c r="M828" s="668"/>
      <c r="N828" s="668"/>
      <c r="O828" s="668"/>
      <c r="P828" s="668"/>
      <c r="Q828" s="668"/>
      <c r="R828" s="668"/>
      <c r="S828" s="668"/>
      <c r="T828" s="668"/>
      <c r="U828" s="668"/>
      <c r="V828" s="668"/>
      <c r="W828" s="668"/>
      <c r="X828" s="668"/>
      <c r="Y828" s="668"/>
      <c r="Z828" s="668"/>
    </row>
    <row r="829" ht="9.0" customHeight="1">
      <c r="A829" s="673">
        <v>41526.0</v>
      </c>
      <c r="B829" s="674" t="s">
        <v>31228</v>
      </c>
      <c r="C829" s="675" t="s">
        <v>31229</v>
      </c>
      <c r="D829" s="676">
        <v>8.01</v>
      </c>
      <c r="E829" s="674" t="s">
        <v>31230</v>
      </c>
      <c r="F829" s="668"/>
      <c r="G829" s="668"/>
      <c r="H829" s="668"/>
      <c r="I829" s="668"/>
      <c r="J829" s="668"/>
      <c r="K829" s="668"/>
      <c r="L829" s="668"/>
      <c r="M829" s="668"/>
      <c r="N829" s="668"/>
      <c r="O829" s="668"/>
      <c r="P829" s="668"/>
      <c r="Q829" s="668"/>
      <c r="R829" s="668"/>
      <c r="S829" s="668"/>
      <c r="T829" s="668"/>
      <c r="U829" s="668"/>
      <c r="V829" s="668"/>
      <c r="W829" s="668"/>
      <c r="X829" s="668"/>
      <c r="Y829" s="668"/>
      <c r="Z829" s="668"/>
    </row>
    <row r="830" ht="9.0" customHeight="1">
      <c r="A830" s="673">
        <v>42524.0</v>
      </c>
      <c r="B830" s="674" t="s">
        <v>31231</v>
      </c>
      <c r="C830" s="675" t="s">
        <v>31232</v>
      </c>
      <c r="D830" s="676">
        <v>94.04</v>
      </c>
      <c r="E830" s="677"/>
      <c r="F830" s="668"/>
      <c r="G830" s="668"/>
      <c r="H830" s="668"/>
      <c r="I830" s="668"/>
      <c r="J830" s="668"/>
      <c r="K830" s="668"/>
      <c r="L830" s="668"/>
      <c r="M830" s="668"/>
      <c r="N830" s="668"/>
      <c r="O830" s="668"/>
      <c r="P830" s="668"/>
      <c r="Q830" s="668"/>
      <c r="R830" s="668"/>
      <c r="S830" s="668"/>
      <c r="T830" s="668"/>
      <c r="U830" s="668"/>
      <c r="V830" s="668"/>
      <c r="W830" s="668"/>
      <c r="X830" s="668"/>
      <c r="Y830" s="668"/>
      <c r="Z830" s="668"/>
    </row>
    <row r="831" ht="9.0" customHeight="1">
      <c r="A831" s="673">
        <v>40938.0</v>
      </c>
      <c r="B831" s="674" t="s">
        <v>31233</v>
      </c>
      <c r="C831" s="675" t="s">
        <v>31234</v>
      </c>
      <c r="D831" s="676">
        <v>904.95</v>
      </c>
      <c r="E831" s="677"/>
      <c r="F831" s="668"/>
      <c r="G831" s="668"/>
      <c r="H831" s="668"/>
      <c r="I831" s="668"/>
      <c r="J831" s="668"/>
      <c r="K831" s="668"/>
      <c r="L831" s="668"/>
      <c r="M831" s="668"/>
      <c r="N831" s="668"/>
      <c r="O831" s="668"/>
      <c r="P831" s="668"/>
      <c r="Q831" s="668"/>
      <c r="R831" s="668"/>
      <c r="S831" s="668"/>
      <c r="T831" s="668"/>
      <c r="U831" s="668"/>
      <c r="V831" s="668"/>
      <c r="W831" s="668"/>
      <c r="X831" s="668"/>
      <c r="Y831" s="668"/>
      <c r="Z831" s="668"/>
    </row>
    <row r="832" ht="9.0" customHeight="1">
      <c r="A832" s="673">
        <v>40924.0</v>
      </c>
      <c r="B832" s="674" t="s">
        <v>31235</v>
      </c>
      <c r="C832" s="675" t="s">
        <v>31236</v>
      </c>
      <c r="D832" s="676">
        <v>13.76</v>
      </c>
      <c r="E832" s="674" t="s">
        <v>31237</v>
      </c>
      <c r="F832" s="668"/>
      <c r="G832" s="668"/>
      <c r="H832" s="668"/>
      <c r="I832" s="668"/>
      <c r="J832" s="668"/>
      <c r="K832" s="668"/>
      <c r="L832" s="668"/>
      <c r="M832" s="668"/>
      <c r="N832" s="668"/>
      <c r="O832" s="668"/>
      <c r="P832" s="668"/>
      <c r="Q832" s="668"/>
      <c r="R832" s="668"/>
      <c r="S832" s="668"/>
      <c r="T832" s="668"/>
      <c r="U832" s="668"/>
      <c r="V832" s="668"/>
      <c r="W832" s="668"/>
      <c r="X832" s="668"/>
      <c r="Y832" s="668"/>
      <c r="Z832" s="668"/>
    </row>
    <row r="833" ht="9.0" customHeight="1">
      <c r="A833" s="673">
        <v>40925.0</v>
      </c>
      <c r="B833" s="674" t="s">
        <v>31238</v>
      </c>
      <c r="C833" s="675" t="s">
        <v>31239</v>
      </c>
      <c r="D833" s="676">
        <v>16.82</v>
      </c>
      <c r="E833" s="674" t="s">
        <v>31240</v>
      </c>
      <c r="F833" s="668"/>
      <c r="G833" s="668"/>
      <c r="H833" s="668"/>
      <c r="I833" s="668"/>
      <c r="J833" s="668"/>
      <c r="K833" s="668"/>
      <c r="L833" s="668"/>
      <c r="M833" s="668"/>
      <c r="N833" s="668"/>
      <c r="O833" s="668"/>
      <c r="P833" s="668"/>
      <c r="Q833" s="668"/>
      <c r="R833" s="668"/>
      <c r="S833" s="668"/>
      <c r="T833" s="668"/>
      <c r="U833" s="668"/>
      <c r="V833" s="668"/>
      <c r="W833" s="668"/>
      <c r="X833" s="668"/>
      <c r="Y833" s="668"/>
      <c r="Z833" s="668"/>
    </row>
    <row r="834" ht="9.0" customHeight="1">
      <c r="A834" s="673">
        <v>40926.0</v>
      </c>
      <c r="B834" s="674" t="s">
        <v>31241</v>
      </c>
      <c r="C834" s="675" t="s">
        <v>31242</v>
      </c>
      <c r="D834" s="676">
        <v>19.87</v>
      </c>
      <c r="E834" s="674" t="s">
        <v>31243</v>
      </c>
      <c r="F834" s="668"/>
      <c r="G834" s="668"/>
      <c r="H834" s="668"/>
      <c r="I834" s="668"/>
      <c r="J834" s="668"/>
      <c r="K834" s="668"/>
      <c r="L834" s="668"/>
      <c r="M834" s="668"/>
      <c r="N834" s="668"/>
      <c r="O834" s="668"/>
      <c r="P834" s="668"/>
      <c r="Q834" s="668"/>
      <c r="R834" s="668"/>
      <c r="S834" s="668"/>
      <c r="T834" s="668"/>
      <c r="U834" s="668"/>
      <c r="V834" s="668"/>
      <c r="W834" s="668"/>
      <c r="X834" s="668"/>
      <c r="Y834" s="668"/>
      <c r="Z834" s="668"/>
    </row>
    <row r="835" ht="9.0" customHeight="1">
      <c r="A835" s="673">
        <v>40927.0</v>
      </c>
      <c r="B835" s="674" t="s">
        <v>31244</v>
      </c>
      <c r="C835" s="675" t="s">
        <v>31245</v>
      </c>
      <c r="D835" s="676">
        <v>48.52</v>
      </c>
      <c r="E835" s="674" t="s">
        <v>31246</v>
      </c>
      <c r="F835" s="668"/>
      <c r="G835" s="668"/>
      <c r="H835" s="668"/>
      <c r="I835" s="668"/>
      <c r="J835" s="668"/>
      <c r="K835" s="668"/>
      <c r="L835" s="668"/>
      <c r="M835" s="668"/>
      <c r="N835" s="668"/>
      <c r="O835" s="668"/>
      <c r="P835" s="668"/>
      <c r="Q835" s="668"/>
      <c r="R835" s="668"/>
      <c r="S835" s="668"/>
      <c r="T835" s="668"/>
      <c r="U835" s="668"/>
      <c r="V835" s="668"/>
      <c r="W835" s="668"/>
      <c r="X835" s="668"/>
      <c r="Y835" s="668"/>
      <c r="Z835" s="668"/>
    </row>
    <row r="836" ht="9.0" customHeight="1">
      <c r="A836" s="673">
        <v>41202.0</v>
      </c>
      <c r="B836" s="674" t="s">
        <v>31247</v>
      </c>
      <c r="C836" s="675" t="s">
        <v>31248</v>
      </c>
      <c r="D836" s="676">
        <v>24.99</v>
      </c>
      <c r="E836" s="677"/>
      <c r="F836" s="668"/>
      <c r="G836" s="668"/>
      <c r="H836" s="668"/>
      <c r="I836" s="668"/>
      <c r="J836" s="668"/>
      <c r="K836" s="668"/>
      <c r="L836" s="668"/>
      <c r="M836" s="668"/>
      <c r="N836" s="668"/>
      <c r="O836" s="668"/>
      <c r="P836" s="668"/>
      <c r="Q836" s="668"/>
      <c r="R836" s="668"/>
      <c r="S836" s="668"/>
      <c r="T836" s="668"/>
      <c r="U836" s="668"/>
      <c r="V836" s="668"/>
      <c r="W836" s="668"/>
      <c r="X836" s="668"/>
      <c r="Y836" s="668"/>
      <c r="Z836" s="668"/>
    </row>
    <row r="837" ht="9.0" customHeight="1">
      <c r="A837" s="673">
        <v>40937.0</v>
      </c>
      <c r="B837" s="674" t="s">
        <v>31249</v>
      </c>
      <c r="C837" s="675" t="s">
        <v>31250</v>
      </c>
      <c r="D837" s="676">
        <v>463.88</v>
      </c>
      <c r="E837" s="677"/>
      <c r="F837" s="668"/>
      <c r="G837" s="668"/>
      <c r="H837" s="668"/>
      <c r="I837" s="668"/>
      <c r="J837" s="668"/>
      <c r="K837" s="668"/>
      <c r="L837" s="668"/>
      <c r="M837" s="668"/>
      <c r="N837" s="668"/>
      <c r="O837" s="668"/>
      <c r="P837" s="668"/>
      <c r="Q837" s="668"/>
      <c r="R837" s="668"/>
      <c r="S837" s="668"/>
      <c r="T837" s="668"/>
      <c r="U837" s="668"/>
      <c r="V837" s="668"/>
      <c r="W837" s="668"/>
      <c r="X837" s="668"/>
      <c r="Y837" s="668"/>
      <c r="Z837" s="668"/>
    </row>
    <row r="838" ht="18.0" customHeight="1">
      <c r="A838" s="673">
        <v>40939.0</v>
      </c>
      <c r="B838" s="678" t="s">
        <v>31251</v>
      </c>
      <c r="C838" s="675" t="s">
        <v>31252</v>
      </c>
      <c r="D838" s="676">
        <v>881.39</v>
      </c>
      <c r="E838" s="679"/>
      <c r="F838" s="668"/>
      <c r="G838" s="668"/>
      <c r="H838" s="668"/>
      <c r="I838" s="668"/>
      <c r="J838" s="668"/>
      <c r="K838" s="668"/>
      <c r="L838" s="668"/>
      <c r="M838" s="668"/>
      <c r="N838" s="668"/>
      <c r="O838" s="668"/>
      <c r="P838" s="668"/>
      <c r="Q838" s="668"/>
      <c r="R838" s="668"/>
      <c r="S838" s="668"/>
      <c r="T838" s="668"/>
      <c r="U838" s="668"/>
      <c r="V838" s="668"/>
      <c r="W838" s="668"/>
      <c r="X838" s="668"/>
      <c r="Y838" s="668"/>
      <c r="Z838" s="668"/>
    </row>
    <row r="839" ht="9.0" customHeight="1">
      <c r="A839" s="673">
        <v>40936.0</v>
      </c>
      <c r="B839" s="674" t="s">
        <v>31253</v>
      </c>
      <c r="C839" s="675" t="s">
        <v>31254</v>
      </c>
      <c r="D839" s="676">
        <v>607.54</v>
      </c>
      <c r="E839" s="677"/>
      <c r="F839" s="668"/>
      <c r="G839" s="668"/>
      <c r="H839" s="668"/>
      <c r="I839" s="668"/>
      <c r="J839" s="668"/>
      <c r="K839" s="668"/>
      <c r="L839" s="668"/>
      <c r="M839" s="668"/>
      <c r="N839" s="668"/>
      <c r="O839" s="668"/>
      <c r="P839" s="668"/>
      <c r="Q839" s="668"/>
      <c r="R839" s="668"/>
      <c r="S839" s="668"/>
      <c r="T839" s="668"/>
      <c r="U839" s="668"/>
      <c r="V839" s="668"/>
      <c r="W839" s="668"/>
      <c r="X839" s="668"/>
      <c r="Y839" s="668"/>
      <c r="Z839" s="668"/>
    </row>
    <row r="840" ht="9.0" customHeight="1">
      <c r="A840" s="673">
        <v>40930.0</v>
      </c>
      <c r="B840" s="674" t="s">
        <v>31255</v>
      </c>
      <c r="C840" s="675" t="s">
        <v>31256</v>
      </c>
      <c r="D840" s="676">
        <v>200.03</v>
      </c>
      <c r="E840" s="674" t="s">
        <v>31257</v>
      </c>
      <c r="F840" s="668"/>
      <c r="G840" s="668"/>
      <c r="H840" s="668"/>
      <c r="I840" s="668"/>
      <c r="J840" s="668"/>
      <c r="K840" s="668"/>
      <c r="L840" s="668"/>
      <c r="M840" s="668"/>
      <c r="N840" s="668"/>
      <c r="O840" s="668"/>
      <c r="P840" s="668"/>
      <c r="Q840" s="668"/>
      <c r="R840" s="668"/>
      <c r="S840" s="668"/>
      <c r="T840" s="668"/>
      <c r="U840" s="668"/>
      <c r="V840" s="668"/>
      <c r="W840" s="668"/>
      <c r="X840" s="668"/>
      <c r="Y840" s="668"/>
      <c r="Z840" s="668"/>
    </row>
    <row r="841" ht="18.0" customHeight="1">
      <c r="A841" s="673">
        <v>41222.0</v>
      </c>
      <c r="B841" s="678" t="s">
        <v>31258</v>
      </c>
      <c r="C841" s="675" t="s">
        <v>31259</v>
      </c>
      <c r="D841" s="676">
        <v>91.44</v>
      </c>
      <c r="E841" s="679"/>
      <c r="F841" s="668"/>
      <c r="G841" s="668"/>
      <c r="H841" s="668"/>
      <c r="I841" s="668"/>
      <c r="J841" s="668"/>
      <c r="K841" s="668"/>
      <c r="L841" s="668"/>
      <c r="M841" s="668"/>
      <c r="N841" s="668"/>
      <c r="O841" s="668"/>
      <c r="P841" s="668"/>
      <c r="Q841" s="668"/>
      <c r="R841" s="668"/>
      <c r="S841" s="668"/>
      <c r="T841" s="668"/>
      <c r="U841" s="668"/>
      <c r="V841" s="668"/>
      <c r="W841" s="668"/>
      <c r="X841" s="668"/>
      <c r="Y841" s="668"/>
      <c r="Z841" s="668"/>
    </row>
    <row r="842" ht="9.0" customHeight="1">
      <c r="A842" s="673">
        <v>40932.0</v>
      </c>
      <c r="B842" s="674" t="s">
        <v>31260</v>
      </c>
      <c r="C842" s="675" t="s">
        <v>31261</v>
      </c>
      <c r="D842" s="676">
        <v>18.29</v>
      </c>
      <c r="E842" s="677"/>
      <c r="F842" s="668"/>
      <c r="G842" s="668"/>
      <c r="H842" s="668"/>
      <c r="I842" s="668"/>
      <c r="J842" s="668"/>
      <c r="K842" s="668"/>
      <c r="L842" s="668"/>
      <c r="M842" s="668"/>
      <c r="N842" s="668"/>
      <c r="O842" s="668"/>
      <c r="P842" s="668"/>
      <c r="Q842" s="668"/>
      <c r="R842" s="668"/>
      <c r="S842" s="668"/>
      <c r="T842" s="668"/>
      <c r="U842" s="668"/>
      <c r="V842" s="668"/>
      <c r="W842" s="668"/>
      <c r="X842" s="668"/>
      <c r="Y842" s="668"/>
      <c r="Z842" s="668"/>
    </row>
    <row r="843" ht="9.0" customHeight="1">
      <c r="A843" s="673">
        <v>40934.0</v>
      </c>
      <c r="B843" s="674" t="s">
        <v>31262</v>
      </c>
      <c r="C843" s="675" t="s">
        <v>31263</v>
      </c>
      <c r="D843" s="676">
        <v>21.19</v>
      </c>
      <c r="E843" s="677"/>
      <c r="F843" s="668"/>
      <c r="G843" s="668"/>
      <c r="H843" s="668"/>
      <c r="I843" s="668"/>
      <c r="J843" s="668"/>
      <c r="K843" s="668"/>
      <c r="L843" s="668"/>
      <c r="M843" s="668"/>
      <c r="N843" s="668"/>
      <c r="O843" s="668"/>
      <c r="P843" s="668"/>
      <c r="Q843" s="668"/>
      <c r="R843" s="668"/>
      <c r="S843" s="668"/>
      <c r="T843" s="668"/>
      <c r="U843" s="668"/>
      <c r="V843" s="668"/>
      <c r="W843" s="668"/>
      <c r="X843" s="668"/>
      <c r="Y843" s="668"/>
      <c r="Z843" s="668"/>
    </row>
    <row r="844" ht="9.0" customHeight="1">
      <c r="A844" s="673">
        <v>40933.0</v>
      </c>
      <c r="B844" s="674" t="s">
        <v>31264</v>
      </c>
      <c r="C844" s="675" t="s">
        <v>31265</v>
      </c>
      <c r="D844" s="676">
        <v>48.97</v>
      </c>
      <c r="E844" s="677"/>
      <c r="F844" s="668"/>
      <c r="G844" s="668"/>
      <c r="H844" s="668"/>
      <c r="I844" s="668"/>
      <c r="J844" s="668"/>
      <c r="K844" s="668"/>
      <c r="L844" s="668"/>
      <c r="M844" s="668"/>
      <c r="N844" s="668"/>
      <c r="O844" s="668"/>
      <c r="P844" s="668"/>
      <c r="Q844" s="668"/>
      <c r="R844" s="668"/>
      <c r="S844" s="668"/>
      <c r="T844" s="668"/>
      <c r="U844" s="668"/>
      <c r="V844" s="668"/>
      <c r="W844" s="668"/>
      <c r="X844" s="668"/>
      <c r="Y844" s="668"/>
      <c r="Z844" s="668"/>
    </row>
    <row r="845" ht="9.0" customHeight="1">
      <c r="A845" s="673">
        <v>40935.0</v>
      </c>
      <c r="B845" s="674" t="s">
        <v>31266</v>
      </c>
      <c r="C845" s="675" t="s">
        <v>31267</v>
      </c>
      <c r="D845" s="676">
        <v>55.14</v>
      </c>
      <c r="E845" s="677"/>
      <c r="F845" s="668"/>
      <c r="G845" s="668"/>
      <c r="H845" s="668"/>
      <c r="I845" s="668"/>
      <c r="J845" s="668"/>
      <c r="K845" s="668"/>
      <c r="L845" s="668"/>
      <c r="M845" s="668"/>
      <c r="N845" s="668"/>
      <c r="O845" s="668"/>
      <c r="P845" s="668"/>
      <c r="Q845" s="668"/>
      <c r="R845" s="668"/>
      <c r="S845" s="668"/>
      <c r="T845" s="668"/>
      <c r="U845" s="668"/>
      <c r="V845" s="668"/>
      <c r="W845" s="668"/>
      <c r="X845" s="668"/>
      <c r="Y845" s="668"/>
      <c r="Z845" s="668"/>
    </row>
    <row r="846" ht="9.0" customHeight="1">
      <c r="A846" s="673">
        <v>41359.0</v>
      </c>
      <c r="B846" s="674" t="s">
        <v>31268</v>
      </c>
      <c r="C846" s="675" t="s">
        <v>31269</v>
      </c>
      <c r="D846" s="676">
        <v>22.27</v>
      </c>
      <c r="E846" s="674" t="s">
        <v>31270</v>
      </c>
      <c r="F846" s="668"/>
      <c r="G846" s="668"/>
      <c r="H846" s="668"/>
      <c r="I846" s="668"/>
      <c r="J846" s="668"/>
      <c r="K846" s="668"/>
      <c r="L846" s="668"/>
      <c r="M846" s="668"/>
      <c r="N846" s="668"/>
      <c r="O846" s="668"/>
      <c r="P846" s="668"/>
      <c r="Q846" s="668"/>
      <c r="R846" s="668"/>
      <c r="S846" s="668"/>
      <c r="T846" s="668"/>
      <c r="U846" s="668"/>
      <c r="V846" s="668"/>
      <c r="W846" s="668"/>
      <c r="X846" s="668"/>
      <c r="Y846" s="668"/>
      <c r="Z846" s="668"/>
    </row>
    <row r="847" ht="9.0" customHeight="1">
      <c r="A847" s="669" t="s">
        <v>31271</v>
      </c>
      <c r="G847" s="668"/>
      <c r="H847" s="668"/>
      <c r="I847" s="668"/>
      <c r="J847" s="668"/>
      <c r="K847" s="668"/>
      <c r="L847" s="668"/>
      <c r="M847" s="668"/>
      <c r="N847" s="668"/>
      <c r="O847" s="668"/>
      <c r="P847" s="668"/>
      <c r="Q847" s="668"/>
      <c r="R847" s="668"/>
      <c r="S847" s="668"/>
      <c r="T847" s="668"/>
      <c r="U847" s="668"/>
      <c r="V847" s="668"/>
      <c r="W847" s="668"/>
      <c r="X847" s="668"/>
      <c r="Y847" s="668"/>
      <c r="Z847" s="668"/>
    </row>
    <row r="848" ht="9.0" customHeight="1">
      <c r="A848" s="670" t="s">
        <v>31272</v>
      </c>
      <c r="B848" s="671" t="s">
        <v>31273</v>
      </c>
      <c r="C848" s="670" t="s">
        <v>31274</v>
      </c>
      <c r="D848" s="672" t="s">
        <v>31275</v>
      </c>
      <c r="E848" s="671" t="s">
        <v>31276</v>
      </c>
      <c r="F848" s="668"/>
      <c r="G848" s="668"/>
      <c r="H848" s="668"/>
      <c r="I848" s="668"/>
      <c r="J848" s="668"/>
      <c r="K848" s="668"/>
      <c r="L848" s="668"/>
      <c r="M848" s="668"/>
      <c r="N848" s="668"/>
      <c r="O848" s="668"/>
      <c r="P848" s="668"/>
      <c r="Q848" s="668"/>
      <c r="R848" s="668"/>
      <c r="S848" s="668"/>
      <c r="T848" s="668"/>
      <c r="U848" s="668"/>
      <c r="V848" s="668"/>
      <c r="W848" s="668"/>
      <c r="X848" s="668"/>
      <c r="Y848" s="668"/>
      <c r="Z848" s="668"/>
    </row>
    <row r="849" ht="9.0" customHeight="1">
      <c r="A849" s="673">
        <v>42878.0</v>
      </c>
      <c r="B849" s="674" t="s">
        <v>31277</v>
      </c>
      <c r="C849" s="675" t="s">
        <v>31278</v>
      </c>
      <c r="D849" s="680">
        <v>5571.66</v>
      </c>
      <c r="E849" s="677"/>
      <c r="F849" s="668"/>
      <c r="G849" s="668"/>
      <c r="H849" s="668"/>
      <c r="I849" s="668"/>
      <c r="J849" s="668"/>
      <c r="K849" s="668"/>
      <c r="L849" s="668"/>
      <c r="M849" s="668"/>
      <c r="N849" s="668"/>
      <c r="O849" s="668"/>
      <c r="P849" s="668"/>
      <c r="Q849" s="668"/>
      <c r="R849" s="668"/>
      <c r="S849" s="668"/>
      <c r="T849" s="668"/>
      <c r="U849" s="668"/>
      <c r="V849" s="668"/>
      <c r="W849" s="668"/>
      <c r="X849" s="668"/>
      <c r="Y849" s="668"/>
      <c r="Z849" s="668"/>
    </row>
    <row r="850" ht="9.0" customHeight="1">
      <c r="A850" s="673">
        <v>42888.0</v>
      </c>
      <c r="B850" s="674" t="s">
        <v>31279</v>
      </c>
      <c r="C850" s="675" t="s">
        <v>31280</v>
      </c>
      <c r="D850" s="680">
        <v>6856.53</v>
      </c>
      <c r="E850" s="677"/>
      <c r="F850" s="668"/>
      <c r="G850" s="668"/>
      <c r="H850" s="668"/>
      <c r="I850" s="668"/>
      <c r="J850" s="668"/>
      <c r="K850" s="668"/>
      <c r="L850" s="668"/>
      <c r="M850" s="668"/>
      <c r="N850" s="668"/>
      <c r="O850" s="668"/>
      <c r="P850" s="668"/>
      <c r="Q850" s="668"/>
      <c r="R850" s="668"/>
      <c r="S850" s="668"/>
      <c r="T850" s="668"/>
      <c r="U850" s="668"/>
      <c r="V850" s="668"/>
      <c r="W850" s="668"/>
      <c r="X850" s="668"/>
      <c r="Y850" s="668"/>
      <c r="Z850" s="668"/>
    </row>
    <row r="851" ht="9.0" customHeight="1">
      <c r="A851" s="669" t="s">
        <v>31281</v>
      </c>
      <c r="G851" s="668"/>
      <c r="H851" s="668"/>
      <c r="I851" s="668"/>
      <c r="J851" s="668"/>
      <c r="K851" s="668"/>
      <c r="L851" s="668"/>
      <c r="M851" s="668"/>
      <c r="N851" s="668"/>
      <c r="O851" s="668"/>
      <c r="P851" s="668"/>
      <c r="Q851" s="668"/>
      <c r="R851" s="668"/>
      <c r="S851" s="668"/>
      <c r="T851" s="668"/>
      <c r="U851" s="668"/>
      <c r="V851" s="668"/>
      <c r="W851" s="668"/>
      <c r="X851" s="668"/>
      <c r="Y851" s="668"/>
      <c r="Z851" s="668"/>
    </row>
    <row r="852" ht="9.0" customHeight="1">
      <c r="A852" s="670" t="s">
        <v>31282</v>
      </c>
      <c r="B852" s="671" t="s">
        <v>31283</v>
      </c>
      <c r="C852" s="670" t="s">
        <v>31284</v>
      </c>
      <c r="D852" s="672" t="s">
        <v>31285</v>
      </c>
      <c r="E852" s="671" t="s">
        <v>31286</v>
      </c>
      <c r="F852" s="668"/>
      <c r="G852" s="668"/>
      <c r="H852" s="668"/>
      <c r="I852" s="668"/>
      <c r="J852" s="668"/>
      <c r="K852" s="668"/>
      <c r="L852" s="668"/>
      <c r="M852" s="668"/>
      <c r="N852" s="668"/>
      <c r="O852" s="668"/>
      <c r="P852" s="668"/>
      <c r="Q852" s="668"/>
      <c r="R852" s="668"/>
      <c r="S852" s="668"/>
      <c r="T852" s="668"/>
      <c r="U852" s="668"/>
      <c r="V852" s="668"/>
      <c r="W852" s="668"/>
      <c r="X852" s="668"/>
      <c r="Y852" s="668"/>
      <c r="Z852" s="668"/>
    </row>
    <row r="853" ht="9.0" customHeight="1">
      <c r="A853" s="673">
        <v>40981.0</v>
      </c>
      <c r="B853" s="674" t="s">
        <v>31287</v>
      </c>
      <c r="C853" s="675" t="s">
        <v>31288</v>
      </c>
      <c r="D853" s="676">
        <v>1.71</v>
      </c>
      <c r="E853" s="677"/>
      <c r="F853" s="668"/>
      <c r="G853" s="668"/>
      <c r="H853" s="668"/>
      <c r="I853" s="668"/>
      <c r="J853" s="668"/>
      <c r="K853" s="668"/>
      <c r="L853" s="668"/>
      <c r="M853" s="668"/>
      <c r="N853" s="668"/>
      <c r="O853" s="668"/>
      <c r="P853" s="668"/>
      <c r="Q853" s="668"/>
      <c r="R853" s="668"/>
      <c r="S853" s="668"/>
      <c r="T853" s="668"/>
      <c r="U853" s="668"/>
      <c r="V853" s="668"/>
      <c r="W853" s="668"/>
      <c r="X853" s="668"/>
      <c r="Y853" s="668"/>
      <c r="Z853" s="668"/>
    </row>
    <row r="854" ht="9.0" customHeight="1">
      <c r="A854" s="673">
        <v>40101.0</v>
      </c>
      <c r="B854" s="674" t="s">
        <v>31289</v>
      </c>
      <c r="C854" s="675" t="s">
        <v>31290</v>
      </c>
      <c r="D854" s="676">
        <v>155.93</v>
      </c>
      <c r="E854" s="677"/>
      <c r="F854" s="668"/>
      <c r="G854" s="668"/>
      <c r="H854" s="668"/>
      <c r="I854" s="668"/>
      <c r="J854" s="668"/>
      <c r="K854" s="668"/>
      <c r="L854" s="668"/>
      <c r="M854" s="668"/>
      <c r="N854" s="668"/>
      <c r="O854" s="668"/>
      <c r="P854" s="668"/>
      <c r="Q854" s="668"/>
      <c r="R854" s="668"/>
      <c r="S854" s="668"/>
      <c r="T854" s="668"/>
      <c r="U854" s="668"/>
      <c r="V854" s="668"/>
      <c r="W854" s="668"/>
      <c r="X854" s="668"/>
      <c r="Y854" s="668"/>
      <c r="Z854" s="668"/>
    </row>
    <row r="855" ht="9.0" customHeight="1">
      <c r="A855" s="673">
        <v>40110.0</v>
      </c>
      <c r="B855" s="674" t="s">
        <v>31291</v>
      </c>
      <c r="C855" s="675" t="s">
        <v>31292</v>
      </c>
      <c r="D855" s="676">
        <v>35.06</v>
      </c>
      <c r="E855" s="677"/>
      <c r="F855" s="668"/>
      <c r="G855" s="668"/>
      <c r="H855" s="668"/>
      <c r="I855" s="668"/>
      <c r="J855" s="668"/>
      <c r="K855" s="668"/>
      <c r="L855" s="668"/>
      <c r="M855" s="668"/>
      <c r="N855" s="668"/>
      <c r="O855" s="668"/>
      <c r="P855" s="668"/>
      <c r="Q855" s="668"/>
      <c r="R855" s="668"/>
      <c r="S855" s="668"/>
      <c r="T855" s="668"/>
      <c r="U855" s="668"/>
      <c r="V855" s="668"/>
      <c r="W855" s="668"/>
      <c r="X855" s="668"/>
      <c r="Y855" s="668"/>
      <c r="Z855" s="668"/>
    </row>
    <row r="856" ht="9.0" customHeight="1">
      <c r="A856" s="673">
        <v>40137.0</v>
      </c>
      <c r="B856" s="674" t="s">
        <v>31293</v>
      </c>
      <c r="C856" s="675" t="s">
        <v>31294</v>
      </c>
      <c r="D856" s="680">
        <v>1537.9</v>
      </c>
      <c r="E856" s="674" t="s">
        <v>31295</v>
      </c>
      <c r="F856" s="668"/>
      <c r="G856" s="668"/>
      <c r="H856" s="668"/>
      <c r="I856" s="668"/>
      <c r="J856" s="668"/>
      <c r="K856" s="668"/>
      <c r="L856" s="668"/>
      <c r="M856" s="668"/>
      <c r="N856" s="668"/>
      <c r="O856" s="668"/>
      <c r="P856" s="668"/>
      <c r="Q856" s="668"/>
      <c r="R856" s="668"/>
      <c r="S856" s="668"/>
      <c r="T856" s="668"/>
      <c r="U856" s="668"/>
      <c r="V856" s="668"/>
      <c r="W856" s="668"/>
      <c r="X856" s="668"/>
      <c r="Y856" s="668"/>
      <c r="Z856" s="668"/>
    </row>
    <row r="857" ht="9.0" customHeight="1">
      <c r="A857" s="673">
        <v>40138.0</v>
      </c>
      <c r="B857" s="674" t="s">
        <v>31296</v>
      </c>
      <c r="C857" s="675" t="s">
        <v>31297</v>
      </c>
      <c r="D857" s="680">
        <v>2641.83</v>
      </c>
      <c r="E857" s="674" t="s">
        <v>31298</v>
      </c>
      <c r="F857" s="668"/>
      <c r="G857" s="668"/>
      <c r="H857" s="668"/>
      <c r="I857" s="668"/>
      <c r="J857" s="668"/>
      <c r="K857" s="668"/>
      <c r="L857" s="668"/>
      <c r="M857" s="668"/>
      <c r="N857" s="668"/>
      <c r="O857" s="668"/>
      <c r="P857" s="668"/>
      <c r="Q857" s="668"/>
      <c r="R857" s="668"/>
      <c r="S857" s="668"/>
      <c r="T857" s="668"/>
      <c r="U857" s="668"/>
      <c r="V857" s="668"/>
      <c r="W857" s="668"/>
      <c r="X857" s="668"/>
      <c r="Y857" s="668"/>
      <c r="Z857" s="668"/>
    </row>
    <row r="858" ht="9.0" customHeight="1">
      <c r="A858" s="673">
        <v>43336.0</v>
      </c>
      <c r="B858" s="674" t="s">
        <v>31299</v>
      </c>
      <c r="C858" s="675" t="s">
        <v>31300</v>
      </c>
      <c r="D858" s="676">
        <v>1.32</v>
      </c>
      <c r="E858" s="677"/>
      <c r="F858" s="668"/>
      <c r="G858" s="668"/>
      <c r="H858" s="668"/>
      <c r="I858" s="668"/>
      <c r="J858" s="668"/>
      <c r="K858" s="668"/>
      <c r="L858" s="668"/>
      <c r="M858" s="668"/>
      <c r="N858" s="668"/>
      <c r="O858" s="668"/>
      <c r="P858" s="668"/>
      <c r="Q858" s="668"/>
      <c r="R858" s="668"/>
      <c r="S858" s="668"/>
      <c r="T858" s="668"/>
      <c r="U858" s="668"/>
      <c r="V858" s="668"/>
      <c r="W858" s="668"/>
      <c r="X858" s="668"/>
      <c r="Y858" s="668"/>
      <c r="Z858" s="668"/>
    </row>
    <row r="859" ht="9.0" customHeight="1">
      <c r="A859" s="673">
        <v>40980.0</v>
      </c>
      <c r="B859" s="674" t="s">
        <v>31301</v>
      </c>
      <c r="C859" s="675" t="s">
        <v>31302</v>
      </c>
      <c r="D859" s="676">
        <v>13.81</v>
      </c>
      <c r="E859" s="677"/>
      <c r="F859" s="668"/>
      <c r="G859" s="668"/>
      <c r="H859" s="668"/>
      <c r="I859" s="668"/>
      <c r="J859" s="668"/>
      <c r="K859" s="668"/>
      <c r="L859" s="668"/>
      <c r="M859" s="668"/>
      <c r="N859" s="668"/>
      <c r="O859" s="668"/>
      <c r="P859" s="668"/>
      <c r="Q859" s="668"/>
      <c r="R859" s="668"/>
      <c r="S859" s="668"/>
      <c r="T859" s="668"/>
      <c r="U859" s="668"/>
      <c r="V859" s="668"/>
      <c r="W859" s="668"/>
      <c r="X859" s="668"/>
      <c r="Y859" s="668"/>
      <c r="Z859" s="668"/>
    </row>
    <row r="860" ht="9.0" customHeight="1">
      <c r="A860" s="673">
        <v>40115.0</v>
      </c>
      <c r="B860" s="674" t="s">
        <v>31303</v>
      </c>
      <c r="C860" s="675" t="s">
        <v>31304</v>
      </c>
      <c r="D860" s="676">
        <v>266.31</v>
      </c>
      <c r="E860" s="674" t="s">
        <v>31305</v>
      </c>
      <c r="F860" s="668"/>
      <c r="G860" s="668"/>
      <c r="H860" s="668"/>
      <c r="I860" s="668"/>
      <c r="J860" s="668"/>
      <c r="K860" s="668"/>
      <c r="L860" s="668"/>
      <c r="M860" s="668"/>
      <c r="N860" s="668"/>
      <c r="O860" s="668"/>
      <c r="P860" s="668"/>
      <c r="Q860" s="668"/>
      <c r="R860" s="668"/>
      <c r="S860" s="668"/>
      <c r="T860" s="668"/>
      <c r="U860" s="668"/>
      <c r="V860" s="668"/>
      <c r="W860" s="668"/>
      <c r="X860" s="668"/>
      <c r="Y860" s="668"/>
      <c r="Z860" s="668"/>
    </row>
    <row r="861" ht="9.0" customHeight="1">
      <c r="A861" s="673">
        <v>40104.0</v>
      </c>
      <c r="B861" s="674" t="s">
        <v>31306</v>
      </c>
      <c r="C861" s="675" t="s">
        <v>31307</v>
      </c>
      <c r="D861" s="676">
        <v>18.08</v>
      </c>
      <c r="E861" s="674" t="s">
        <v>31308</v>
      </c>
      <c r="F861" s="668"/>
      <c r="G861" s="668"/>
      <c r="H861" s="668"/>
      <c r="I861" s="668"/>
      <c r="J861" s="668"/>
      <c r="K861" s="668"/>
      <c r="L861" s="668"/>
      <c r="M861" s="668"/>
      <c r="N861" s="668"/>
      <c r="O861" s="668"/>
      <c r="P861" s="668"/>
      <c r="Q861" s="668"/>
      <c r="R861" s="668"/>
      <c r="S861" s="668"/>
      <c r="T861" s="668"/>
      <c r="U861" s="668"/>
      <c r="V861" s="668"/>
      <c r="W861" s="668"/>
      <c r="X861" s="668"/>
      <c r="Y861" s="668"/>
      <c r="Z861" s="668"/>
    </row>
    <row r="862" ht="18.0" customHeight="1">
      <c r="A862" s="673">
        <v>40143.0</v>
      </c>
      <c r="B862" s="678" t="s">
        <v>31309</v>
      </c>
      <c r="C862" s="675" t="s">
        <v>31310</v>
      </c>
      <c r="D862" s="676">
        <v>91.31</v>
      </c>
      <c r="E862" s="674" t="s">
        <v>31311</v>
      </c>
      <c r="F862" s="668"/>
      <c r="G862" s="668"/>
      <c r="H862" s="668"/>
      <c r="I862" s="668"/>
      <c r="J862" s="668"/>
      <c r="K862" s="668"/>
      <c r="L862" s="668"/>
      <c r="M862" s="668"/>
      <c r="N862" s="668"/>
      <c r="O862" s="668"/>
      <c r="P862" s="668"/>
      <c r="Q862" s="668"/>
      <c r="R862" s="668"/>
      <c r="S862" s="668"/>
      <c r="T862" s="668"/>
      <c r="U862" s="668"/>
      <c r="V862" s="668"/>
      <c r="W862" s="668"/>
      <c r="X862" s="668"/>
      <c r="Y862" s="668"/>
      <c r="Z862" s="668"/>
    </row>
    <row r="863" ht="9.0" customHeight="1">
      <c r="A863" s="673">
        <v>40107.0</v>
      </c>
      <c r="B863" s="674" t="s">
        <v>31312</v>
      </c>
      <c r="C863" s="675" t="s">
        <v>31313</v>
      </c>
      <c r="D863" s="676">
        <v>5.83</v>
      </c>
      <c r="E863" s="677"/>
      <c r="F863" s="668"/>
      <c r="G863" s="668"/>
      <c r="H863" s="668"/>
      <c r="I863" s="668"/>
      <c r="J863" s="668"/>
      <c r="K863" s="668"/>
      <c r="L863" s="668"/>
      <c r="M863" s="668"/>
      <c r="N863" s="668"/>
      <c r="O863" s="668"/>
      <c r="P863" s="668"/>
      <c r="Q863" s="668"/>
      <c r="R863" s="668"/>
      <c r="S863" s="668"/>
      <c r="T863" s="668"/>
      <c r="U863" s="668"/>
      <c r="V863" s="668"/>
      <c r="W863" s="668"/>
      <c r="X863" s="668"/>
      <c r="Y863" s="668"/>
      <c r="Z863" s="668"/>
    </row>
    <row r="864" ht="9.0" customHeight="1">
      <c r="A864" s="673">
        <v>40108.0</v>
      </c>
      <c r="B864" s="674" t="s">
        <v>31314</v>
      </c>
      <c r="C864" s="675" t="s">
        <v>31315</v>
      </c>
      <c r="D864" s="676">
        <v>2.82</v>
      </c>
      <c r="E864" s="677"/>
      <c r="F864" s="668"/>
      <c r="G864" s="668"/>
      <c r="H864" s="668"/>
      <c r="I864" s="668"/>
      <c r="J864" s="668"/>
      <c r="K864" s="668"/>
      <c r="L864" s="668"/>
      <c r="M864" s="668"/>
      <c r="N864" s="668"/>
      <c r="O864" s="668"/>
      <c r="P864" s="668"/>
      <c r="Q864" s="668"/>
      <c r="R864" s="668"/>
      <c r="S864" s="668"/>
      <c r="T864" s="668"/>
      <c r="U864" s="668"/>
      <c r="V864" s="668"/>
      <c r="W864" s="668"/>
      <c r="X864" s="668"/>
      <c r="Y864" s="668"/>
      <c r="Z864" s="668"/>
    </row>
    <row r="865" ht="9.0" customHeight="1">
      <c r="A865" s="673">
        <v>40081.0</v>
      </c>
      <c r="B865" s="674" t="s">
        <v>31316</v>
      </c>
      <c r="C865" s="675" t="s">
        <v>31317</v>
      </c>
      <c r="D865" s="676">
        <v>8.55</v>
      </c>
      <c r="E865" s="677"/>
      <c r="F865" s="668"/>
      <c r="G865" s="668"/>
      <c r="H865" s="668"/>
      <c r="I865" s="668"/>
      <c r="J865" s="668"/>
      <c r="K865" s="668"/>
      <c r="L865" s="668"/>
      <c r="M865" s="668"/>
      <c r="N865" s="668"/>
      <c r="O865" s="668"/>
      <c r="P865" s="668"/>
      <c r="Q865" s="668"/>
      <c r="R865" s="668"/>
      <c r="S865" s="668"/>
      <c r="T865" s="668"/>
      <c r="U865" s="668"/>
      <c r="V865" s="668"/>
      <c r="W865" s="668"/>
      <c r="X865" s="668"/>
      <c r="Y865" s="668"/>
      <c r="Z865" s="668"/>
    </row>
    <row r="866" ht="9.0" customHeight="1">
      <c r="A866" s="673">
        <v>40136.0</v>
      </c>
      <c r="B866" s="674" t="s">
        <v>31318</v>
      </c>
      <c r="C866" s="675" t="s">
        <v>31319</v>
      </c>
      <c r="D866" s="676">
        <v>482.65</v>
      </c>
      <c r="E866" s="674" t="s">
        <v>31320</v>
      </c>
      <c r="F866" s="668"/>
      <c r="G866" s="668"/>
      <c r="H866" s="668"/>
      <c r="I866" s="668"/>
      <c r="J866" s="668"/>
      <c r="K866" s="668"/>
      <c r="L866" s="668"/>
      <c r="M866" s="668"/>
      <c r="N866" s="668"/>
      <c r="O866" s="668"/>
      <c r="P866" s="668"/>
      <c r="Q866" s="668"/>
      <c r="R866" s="668"/>
      <c r="S866" s="668"/>
      <c r="T866" s="668"/>
      <c r="U866" s="668"/>
      <c r="V866" s="668"/>
      <c r="W866" s="668"/>
      <c r="X866" s="668"/>
      <c r="Y866" s="668"/>
      <c r="Z866" s="668"/>
    </row>
    <row r="867" ht="9.0" customHeight="1">
      <c r="A867" s="673">
        <v>40084.0</v>
      </c>
      <c r="B867" s="674" t="s">
        <v>31321</v>
      </c>
      <c r="C867" s="675" t="s">
        <v>31322</v>
      </c>
      <c r="D867" s="676">
        <v>1.59</v>
      </c>
      <c r="E867" s="677"/>
      <c r="F867" s="668"/>
      <c r="G867" s="668"/>
      <c r="H867" s="668"/>
      <c r="I867" s="668"/>
      <c r="J867" s="668"/>
      <c r="K867" s="668"/>
      <c r="L867" s="668"/>
      <c r="M867" s="668"/>
      <c r="N867" s="668"/>
      <c r="O867" s="668"/>
      <c r="P867" s="668"/>
      <c r="Q867" s="668"/>
      <c r="R867" s="668"/>
      <c r="S867" s="668"/>
      <c r="T867" s="668"/>
      <c r="U867" s="668"/>
      <c r="V867" s="668"/>
      <c r="W867" s="668"/>
      <c r="X867" s="668"/>
      <c r="Y867" s="668"/>
      <c r="Z867" s="668"/>
    </row>
    <row r="868" ht="9.0" customHeight="1">
      <c r="A868" s="673">
        <v>40144.0</v>
      </c>
      <c r="B868" s="674" t="s">
        <v>31323</v>
      </c>
      <c r="C868" s="675" t="s">
        <v>31324</v>
      </c>
      <c r="D868" s="676">
        <v>133.49</v>
      </c>
      <c r="E868" s="674" t="s">
        <v>31325</v>
      </c>
      <c r="F868" s="668"/>
      <c r="G868" s="668"/>
      <c r="H868" s="668"/>
      <c r="I868" s="668"/>
      <c r="J868" s="668"/>
      <c r="K868" s="668"/>
      <c r="L868" s="668"/>
      <c r="M868" s="668"/>
      <c r="N868" s="668"/>
      <c r="O868" s="668"/>
      <c r="P868" s="668"/>
      <c r="Q868" s="668"/>
      <c r="R868" s="668"/>
      <c r="S868" s="668"/>
      <c r="T868" s="668"/>
      <c r="U868" s="668"/>
      <c r="V868" s="668"/>
      <c r="W868" s="668"/>
      <c r="X868" s="668"/>
      <c r="Y868" s="668"/>
      <c r="Z868" s="668"/>
    </row>
    <row r="869" ht="9.0" customHeight="1">
      <c r="A869" s="673">
        <v>40106.0</v>
      </c>
      <c r="B869" s="674" t="s">
        <v>31326</v>
      </c>
      <c r="C869" s="675" t="s">
        <v>31327</v>
      </c>
      <c r="D869" s="676">
        <v>10.75</v>
      </c>
      <c r="E869" s="674" t="s">
        <v>31328</v>
      </c>
      <c r="F869" s="668"/>
      <c r="G869" s="668"/>
      <c r="H869" s="668"/>
      <c r="I869" s="668"/>
      <c r="J869" s="668"/>
      <c r="K869" s="668"/>
      <c r="L869" s="668"/>
      <c r="M869" s="668"/>
      <c r="N869" s="668"/>
      <c r="O869" s="668"/>
      <c r="P869" s="668"/>
      <c r="Q869" s="668"/>
      <c r="R869" s="668"/>
      <c r="S869" s="668"/>
      <c r="T869" s="668"/>
      <c r="U869" s="668"/>
      <c r="V869" s="668"/>
      <c r="W869" s="668"/>
      <c r="X869" s="668"/>
      <c r="Y869" s="668"/>
      <c r="Z869" s="668"/>
    </row>
    <row r="870" ht="9.0" customHeight="1">
      <c r="A870" s="673">
        <v>40135.0</v>
      </c>
      <c r="B870" s="674" t="s">
        <v>31329</v>
      </c>
      <c r="C870" s="675" t="s">
        <v>31330</v>
      </c>
      <c r="D870" s="676">
        <v>12.58</v>
      </c>
      <c r="E870" s="677"/>
      <c r="F870" s="668"/>
      <c r="G870" s="668"/>
      <c r="H870" s="668"/>
      <c r="I870" s="668"/>
      <c r="J870" s="668"/>
      <c r="K870" s="668"/>
      <c r="L870" s="668"/>
      <c r="M870" s="668"/>
      <c r="N870" s="668"/>
      <c r="O870" s="668"/>
      <c r="P870" s="668"/>
      <c r="Q870" s="668"/>
      <c r="R870" s="668"/>
      <c r="S870" s="668"/>
      <c r="T870" s="668"/>
      <c r="U870" s="668"/>
      <c r="V870" s="668"/>
      <c r="W870" s="668"/>
      <c r="X870" s="668"/>
      <c r="Y870" s="668"/>
      <c r="Z870" s="668"/>
    </row>
    <row r="871" ht="9.0" customHeight="1">
      <c r="A871" s="669" t="s">
        <v>31331</v>
      </c>
      <c r="G871" s="668"/>
      <c r="H871" s="668"/>
      <c r="I871" s="668"/>
      <c r="J871" s="668"/>
      <c r="K871" s="668"/>
      <c r="L871" s="668"/>
      <c r="M871" s="668"/>
      <c r="N871" s="668"/>
      <c r="O871" s="668"/>
      <c r="P871" s="668"/>
      <c r="Q871" s="668"/>
      <c r="R871" s="668"/>
      <c r="S871" s="668"/>
      <c r="T871" s="668"/>
      <c r="U871" s="668"/>
      <c r="V871" s="668"/>
      <c r="W871" s="668"/>
      <c r="X871" s="668"/>
      <c r="Y871" s="668"/>
      <c r="Z871" s="668"/>
    </row>
    <row r="872" ht="9.0" customHeight="1">
      <c r="A872" s="670" t="s">
        <v>31332</v>
      </c>
      <c r="B872" s="671" t="s">
        <v>31333</v>
      </c>
      <c r="C872" s="670" t="s">
        <v>31334</v>
      </c>
      <c r="D872" s="672" t="s">
        <v>31335</v>
      </c>
      <c r="E872" s="671" t="s">
        <v>31336</v>
      </c>
      <c r="F872" s="668"/>
      <c r="G872" s="668"/>
      <c r="H872" s="668"/>
      <c r="I872" s="668"/>
      <c r="J872" s="668"/>
      <c r="K872" s="668"/>
      <c r="L872" s="668"/>
      <c r="M872" s="668"/>
      <c r="N872" s="668"/>
      <c r="O872" s="668"/>
      <c r="P872" s="668"/>
      <c r="Q872" s="668"/>
      <c r="R872" s="668"/>
      <c r="S872" s="668"/>
      <c r="T872" s="668"/>
      <c r="U872" s="668"/>
      <c r="V872" s="668"/>
      <c r="W872" s="668"/>
      <c r="X872" s="668"/>
      <c r="Y872" s="668"/>
      <c r="Z872" s="668"/>
    </row>
    <row r="873" ht="9.0" customHeight="1">
      <c r="A873" s="673">
        <v>40111.0</v>
      </c>
      <c r="B873" s="674" t="s">
        <v>31337</v>
      </c>
      <c r="C873" s="675" t="s">
        <v>31338</v>
      </c>
      <c r="D873" s="676">
        <v>6.55</v>
      </c>
      <c r="E873" s="674" t="s">
        <v>31339</v>
      </c>
      <c r="F873" s="668"/>
      <c r="G873" s="668"/>
      <c r="H873" s="668"/>
      <c r="I873" s="668"/>
      <c r="J873" s="668"/>
      <c r="K873" s="668"/>
      <c r="L873" s="668"/>
      <c r="M873" s="668"/>
      <c r="N873" s="668"/>
      <c r="O873" s="668"/>
      <c r="P873" s="668"/>
      <c r="Q873" s="668"/>
      <c r="R873" s="668"/>
      <c r="S873" s="668"/>
      <c r="T873" s="668"/>
      <c r="U873" s="668"/>
      <c r="V873" s="668"/>
      <c r="W873" s="668"/>
      <c r="X873" s="668"/>
      <c r="Y873" s="668"/>
      <c r="Z873" s="668"/>
    </row>
    <row r="874" ht="9.0" customHeight="1">
      <c r="A874" s="673">
        <v>40126.0</v>
      </c>
      <c r="B874" s="674" t="s">
        <v>31340</v>
      </c>
      <c r="C874" s="675" t="s">
        <v>31341</v>
      </c>
      <c r="D874" s="676">
        <v>4.04</v>
      </c>
      <c r="E874" s="674" t="s">
        <v>31342</v>
      </c>
      <c r="F874" s="668"/>
      <c r="G874" s="668"/>
      <c r="H874" s="668"/>
      <c r="I874" s="668"/>
      <c r="J874" s="668"/>
      <c r="K874" s="668"/>
      <c r="L874" s="668"/>
      <c r="M874" s="668"/>
      <c r="N874" s="668"/>
      <c r="O874" s="668"/>
      <c r="P874" s="668"/>
      <c r="Q874" s="668"/>
      <c r="R874" s="668"/>
      <c r="S874" s="668"/>
      <c r="T874" s="668"/>
      <c r="U874" s="668"/>
      <c r="V874" s="668"/>
      <c r="W874" s="668"/>
      <c r="X874" s="668"/>
      <c r="Y874" s="668"/>
      <c r="Z874" s="668"/>
    </row>
    <row r="875" ht="9.0" customHeight="1">
      <c r="A875" s="673">
        <v>40127.0</v>
      </c>
      <c r="B875" s="674" t="s">
        <v>31343</v>
      </c>
      <c r="C875" s="675" t="s">
        <v>31344</v>
      </c>
      <c r="D875" s="676">
        <v>5.63</v>
      </c>
      <c r="E875" s="674" t="s">
        <v>31345</v>
      </c>
      <c r="F875" s="668"/>
      <c r="G875" s="668"/>
      <c r="H875" s="668"/>
      <c r="I875" s="668"/>
      <c r="J875" s="668"/>
      <c r="K875" s="668"/>
      <c r="L875" s="668"/>
      <c r="M875" s="668"/>
      <c r="N875" s="668"/>
      <c r="O875" s="668"/>
      <c r="P875" s="668"/>
      <c r="Q875" s="668"/>
      <c r="R875" s="668"/>
      <c r="S875" s="668"/>
      <c r="T875" s="668"/>
      <c r="U875" s="668"/>
      <c r="V875" s="668"/>
      <c r="W875" s="668"/>
      <c r="X875" s="668"/>
      <c r="Y875" s="668"/>
      <c r="Z875" s="668"/>
    </row>
    <row r="876" ht="9.0" customHeight="1">
      <c r="A876" s="673">
        <v>40128.0</v>
      </c>
      <c r="B876" s="674" t="s">
        <v>31346</v>
      </c>
      <c r="C876" s="675" t="s">
        <v>31347</v>
      </c>
      <c r="D876" s="676">
        <v>7.54</v>
      </c>
      <c r="E876" s="674" t="s">
        <v>31348</v>
      </c>
      <c r="F876" s="668"/>
      <c r="G876" s="668"/>
      <c r="H876" s="668"/>
      <c r="I876" s="668"/>
      <c r="J876" s="668"/>
      <c r="K876" s="668"/>
      <c r="L876" s="668"/>
      <c r="M876" s="668"/>
      <c r="N876" s="668"/>
      <c r="O876" s="668"/>
      <c r="P876" s="668"/>
      <c r="Q876" s="668"/>
      <c r="R876" s="668"/>
      <c r="S876" s="668"/>
      <c r="T876" s="668"/>
      <c r="U876" s="668"/>
      <c r="V876" s="668"/>
      <c r="W876" s="668"/>
      <c r="X876" s="668"/>
      <c r="Y876" s="668"/>
      <c r="Z876" s="668"/>
    </row>
    <row r="877" ht="9.0" customHeight="1">
      <c r="A877" s="673">
        <v>40129.0</v>
      </c>
      <c r="B877" s="674" t="s">
        <v>31349</v>
      </c>
      <c r="C877" s="675" t="s">
        <v>31350</v>
      </c>
      <c r="D877" s="676">
        <v>10.04</v>
      </c>
      <c r="E877" s="674" t="s">
        <v>31351</v>
      </c>
      <c r="F877" s="668"/>
      <c r="G877" s="668"/>
      <c r="H877" s="668"/>
      <c r="I877" s="668"/>
      <c r="J877" s="668"/>
      <c r="K877" s="668"/>
      <c r="L877" s="668"/>
      <c r="M877" s="668"/>
      <c r="N877" s="668"/>
      <c r="O877" s="668"/>
      <c r="P877" s="668"/>
      <c r="Q877" s="668"/>
      <c r="R877" s="668"/>
      <c r="S877" s="668"/>
      <c r="T877" s="668"/>
      <c r="U877" s="668"/>
      <c r="V877" s="668"/>
      <c r="W877" s="668"/>
      <c r="X877" s="668"/>
      <c r="Y877" s="668"/>
      <c r="Z877" s="668"/>
    </row>
    <row r="878" ht="9.0" customHeight="1">
      <c r="A878" s="673">
        <v>40085.0</v>
      </c>
      <c r="B878" s="674" t="s">
        <v>31352</v>
      </c>
      <c r="C878" s="675" t="s">
        <v>31353</v>
      </c>
      <c r="D878" s="676">
        <v>1.19</v>
      </c>
      <c r="E878" s="677"/>
      <c r="F878" s="668"/>
      <c r="G878" s="668"/>
      <c r="H878" s="668"/>
      <c r="I878" s="668"/>
      <c r="J878" s="668"/>
      <c r="K878" s="668"/>
      <c r="L878" s="668"/>
      <c r="M878" s="668"/>
      <c r="N878" s="668"/>
      <c r="O878" s="668"/>
      <c r="P878" s="668"/>
      <c r="Q878" s="668"/>
      <c r="R878" s="668"/>
      <c r="S878" s="668"/>
      <c r="T878" s="668"/>
      <c r="U878" s="668"/>
      <c r="V878" s="668"/>
      <c r="W878" s="668"/>
      <c r="X878" s="668"/>
      <c r="Y878" s="668"/>
      <c r="Z878" s="668"/>
    </row>
    <row r="879" ht="9.0" customHeight="1">
      <c r="A879" s="673">
        <v>40086.0</v>
      </c>
      <c r="B879" s="674" t="s">
        <v>31354</v>
      </c>
      <c r="C879" s="675" t="s">
        <v>31355</v>
      </c>
      <c r="D879" s="676">
        <v>27.76</v>
      </c>
      <c r="E879" s="677"/>
      <c r="F879" s="668"/>
      <c r="G879" s="668"/>
      <c r="H879" s="668"/>
      <c r="I879" s="668"/>
      <c r="J879" s="668"/>
      <c r="K879" s="668"/>
      <c r="L879" s="668"/>
      <c r="M879" s="668"/>
      <c r="N879" s="668"/>
      <c r="O879" s="668"/>
      <c r="P879" s="668"/>
      <c r="Q879" s="668"/>
      <c r="R879" s="668"/>
      <c r="S879" s="668"/>
      <c r="T879" s="668"/>
      <c r="U879" s="668"/>
      <c r="V879" s="668"/>
      <c r="W879" s="668"/>
      <c r="X879" s="668"/>
      <c r="Y879" s="668"/>
      <c r="Z879" s="668"/>
    </row>
    <row r="880" ht="9.0" customHeight="1">
      <c r="A880" s="673">
        <v>40087.0</v>
      </c>
      <c r="B880" s="674" t="s">
        <v>31356</v>
      </c>
      <c r="C880" s="675" t="s">
        <v>31357</v>
      </c>
      <c r="D880" s="676">
        <v>105.06</v>
      </c>
      <c r="E880" s="677"/>
      <c r="F880" s="668"/>
      <c r="G880" s="668"/>
      <c r="H880" s="668"/>
      <c r="I880" s="668"/>
      <c r="J880" s="668"/>
      <c r="K880" s="668"/>
      <c r="L880" s="668"/>
      <c r="M880" s="668"/>
      <c r="N880" s="668"/>
      <c r="O880" s="668"/>
      <c r="P880" s="668"/>
      <c r="Q880" s="668"/>
      <c r="R880" s="668"/>
      <c r="S880" s="668"/>
      <c r="T880" s="668"/>
      <c r="U880" s="668"/>
      <c r="V880" s="668"/>
      <c r="W880" s="668"/>
      <c r="X880" s="668"/>
      <c r="Y880" s="668"/>
      <c r="Z880" s="668"/>
    </row>
    <row r="881" ht="18.0" customHeight="1">
      <c r="A881" s="673">
        <v>40983.0</v>
      </c>
      <c r="B881" s="678" t="s">
        <v>31358</v>
      </c>
      <c r="C881" s="675" t="s">
        <v>31359</v>
      </c>
      <c r="D881" s="676">
        <v>8.65</v>
      </c>
      <c r="E881" s="679"/>
      <c r="F881" s="668"/>
      <c r="G881" s="668"/>
      <c r="H881" s="668"/>
      <c r="I881" s="668"/>
      <c r="J881" s="668"/>
      <c r="K881" s="668"/>
      <c r="L881" s="668"/>
      <c r="M881" s="668"/>
      <c r="N881" s="668"/>
      <c r="O881" s="668"/>
      <c r="P881" s="668"/>
      <c r="Q881" s="668"/>
      <c r="R881" s="668"/>
      <c r="S881" s="668"/>
      <c r="T881" s="668"/>
      <c r="U881" s="668"/>
      <c r="V881" s="668"/>
      <c r="W881" s="668"/>
      <c r="X881" s="668"/>
      <c r="Y881" s="668"/>
      <c r="Z881" s="668"/>
    </row>
    <row r="882" ht="9.0" customHeight="1">
      <c r="A882" s="673">
        <v>40100.0</v>
      </c>
      <c r="B882" s="674" t="s">
        <v>31360</v>
      </c>
      <c r="C882" s="675" t="s">
        <v>31361</v>
      </c>
      <c r="D882" s="676">
        <v>86.64</v>
      </c>
      <c r="E882" s="677"/>
      <c r="F882" s="668"/>
      <c r="G882" s="668"/>
      <c r="H882" s="668"/>
      <c r="I882" s="668"/>
      <c r="J882" s="668"/>
      <c r="K882" s="668"/>
      <c r="L882" s="668"/>
      <c r="M882" s="668"/>
      <c r="N882" s="668"/>
      <c r="O882" s="668"/>
      <c r="P882" s="668"/>
      <c r="Q882" s="668"/>
      <c r="R882" s="668"/>
      <c r="S882" s="668"/>
      <c r="T882" s="668"/>
      <c r="U882" s="668"/>
      <c r="V882" s="668"/>
      <c r="W882" s="668"/>
      <c r="X882" s="668"/>
      <c r="Y882" s="668"/>
      <c r="Z882" s="668"/>
    </row>
    <row r="883" ht="9.0" customHeight="1">
      <c r="A883" s="673">
        <v>40141.0</v>
      </c>
      <c r="B883" s="674" t="s">
        <v>31362</v>
      </c>
      <c r="C883" s="675" t="s">
        <v>31363</v>
      </c>
      <c r="D883" s="676">
        <v>50.56</v>
      </c>
      <c r="E883" s="674" t="s">
        <v>31364</v>
      </c>
      <c r="F883" s="668"/>
      <c r="G883" s="668"/>
      <c r="H883" s="668"/>
      <c r="I883" s="668"/>
      <c r="J883" s="668"/>
      <c r="K883" s="668"/>
      <c r="L883" s="668"/>
      <c r="M883" s="668"/>
      <c r="N883" s="668"/>
      <c r="O883" s="668"/>
      <c r="P883" s="668"/>
      <c r="Q883" s="668"/>
      <c r="R883" s="668"/>
      <c r="S883" s="668"/>
      <c r="T883" s="668"/>
      <c r="U883" s="668"/>
      <c r="V883" s="668"/>
      <c r="W883" s="668"/>
      <c r="X883" s="668"/>
      <c r="Y883" s="668"/>
      <c r="Z883" s="668"/>
    </row>
    <row r="884" ht="9.0" customHeight="1">
      <c r="A884" s="673">
        <v>40118.0</v>
      </c>
      <c r="B884" s="674" t="s">
        <v>31365</v>
      </c>
      <c r="C884" s="675" t="s">
        <v>31366</v>
      </c>
      <c r="D884" s="676">
        <v>64.89</v>
      </c>
      <c r="E884" s="674" t="s">
        <v>31367</v>
      </c>
      <c r="F884" s="668"/>
      <c r="G884" s="668"/>
      <c r="H884" s="668"/>
      <c r="I884" s="668"/>
      <c r="J884" s="668"/>
      <c r="K884" s="668"/>
      <c r="L884" s="668"/>
      <c r="M884" s="668"/>
      <c r="N884" s="668"/>
      <c r="O884" s="668"/>
      <c r="P884" s="668"/>
      <c r="Q884" s="668"/>
      <c r="R884" s="668"/>
      <c r="S884" s="668"/>
      <c r="T884" s="668"/>
      <c r="U884" s="668"/>
      <c r="V884" s="668"/>
      <c r="W884" s="668"/>
      <c r="X884" s="668"/>
      <c r="Y884" s="668"/>
      <c r="Z884" s="668"/>
    </row>
    <row r="885" ht="9.0" customHeight="1">
      <c r="A885" s="673">
        <v>40116.0</v>
      </c>
      <c r="B885" s="674" t="s">
        <v>31368</v>
      </c>
      <c r="C885" s="675" t="s">
        <v>31369</v>
      </c>
      <c r="D885" s="676">
        <v>64.95</v>
      </c>
      <c r="E885" s="674" t="s">
        <v>31370</v>
      </c>
      <c r="F885" s="668"/>
      <c r="G885" s="668"/>
      <c r="H885" s="668"/>
      <c r="I885" s="668"/>
      <c r="J885" s="668"/>
      <c r="K885" s="668"/>
      <c r="L885" s="668"/>
      <c r="M885" s="668"/>
      <c r="N885" s="668"/>
      <c r="O885" s="668"/>
      <c r="P885" s="668"/>
      <c r="Q885" s="668"/>
      <c r="R885" s="668"/>
      <c r="S885" s="668"/>
      <c r="T885" s="668"/>
      <c r="U885" s="668"/>
      <c r="V885" s="668"/>
      <c r="W885" s="668"/>
      <c r="X885" s="668"/>
      <c r="Y885" s="668"/>
      <c r="Z885" s="668"/>
    </row>
    <row r="886" ht="9.0" customHeight="1">
      <c r="A886" s="673">
        <v>40117.0</v>
      </c>
      <c r="B886" s="674" t="s">
        <v>31371</v>
      </c>
      <c r="C886" s="675" t="s">
        <v>31372</v>
      </c>
      <c r="D886" s="676">
        <v>39.71</v>
      </c>
      <c r="E886" s="674" t="s">
        <v>31373</v>
      </c>
      <c r="F886" s="668"/>
      <c r="G886" s="668"/>
      <c r="H886" s="668"/>
      <c r="I886" s="668"/>
      <c r="J886" s="668"/>
      <c r="K886" s="668"/>
      <c r="L886" s="668"/>
      <c r="M886" s="668"/>
      <c r="N886" s="668"/>
      <c r="O886" s="668"/>
      <c r="P886" s="668"/>
      <c r="Q886" s="668"/>
      <c r="R886" s="668"/>
      <c r="S886" s="668"/>
      <c r="T886" s="668"/>
      <c r="U886" s="668"/>
      <c r="V886" s="668"/>
      <c r="W886" s="668"/>
      <c r="X886" s="668"/>
      <c r="Y886" s="668"/>
      <c r="Z886" s="668"/>
    </row>
    <row r="887" ht="9.0" customHeight="1">
      <c r="A887" s="673">
        <v>40148.0</v>
      </c>
      <c r="B887" s="674" t="s">
        <v>31374</v>
      </c>
      <c r="C887" s="675" t="s">
        <v>31375</v>
      </c>
      <c r="D887" s="676">
        <v>2.74</v>
      </c>
      <c r="E887" s="677"/>
      <c r="F887" s="668"/>
      <c r="G887" s="668"/>
      <c r="H887" s="668"/>
      <c r="I887" s="668"/>
      <c r="J887" s="668"/>
      <c r="K887" s="668"/>
      <c r="L887" s="668"/>
      <c r="M887" s="668"/>
      <c r="N887" s="668"/>
      <c r="O887" s="668"/>
      <c r="P887" s="668"/>
      <c r="Q887" s="668"/>
      <c r="R887" s="668"/>
      <c r="S887" s="668"/>
      <c r="T887" s="668"/>
      <c r="U887" s="668"/>
      <c r="V887" s="668"/>
      <c r="W887" s="668"/>
      <c r="X887" s="668"/>
      <c r="Y887" s="668"/>
      <c r="Z887" s="668"/>
    </row>
    <row r="888" ht="9.0" customHeight="1">
      <c r="A888" s="673">
        <v>40112.0</v>
      </c>
      <c r="B888" s="674" t="s">
        <v>31376</v>
      </c>
      <c r="C888" s="675" t="s">
        <v>31377</v>
      </c>
      <c r="D888" s="676">
        <v>2.03</v>
      </c>
      <c r="E888" s="674" t="s">
        <v>31378</v>
      </c>
      <c r="F888" s="668"/>
      <c r="G888" s="668"/>
      <c r="H888" s="668"/>
      <c r="I888" s="668"/>
      <c r="J888" s="668"/>
      <c r="K888" s="668"/>
      <c r="L888" s="668"/>
      <c r="M888" s="668"/>
      <c r="N888" s="668"/>
      <c r="O888" s="668"/>
      <c r="P888" s="668"/>
      <c r="Q888" s="668"/>
      <c r="R888" s="668"/>
      <c r="S888" s="668"/>
      <c r="T888" s="668"/>
      <c r="U888" s="668"/>
      <c r="V888" s="668"/>
      <c r="W888" s="668"/>
      <c r="X888" s="668"/>
      <c r="Y888" s="668"/>
      <c r="Z888" s="668"/>
    </row>
    <row r="889" ht="9.0" customHeight="1">
      <c r="A889" s="673">
        <v>40149.0</v>
      </c>
      <c r="B889" s="674" t="s">
        <v>31379</v>
      </c>
      <c r="C889" s="675" t="s">
        <v>31380</v>
      </c>
      <c r="D889" s="676">
        <v>5.66</v>
      </c>
      <c r="E889" s="677"/>
      <c r="F889" s="668"/>
      <c r="G889" s="668"/>
      <c r="H889" s="668"/>
      <c r="I889" s="668"/>
      <c r="J889" s="668"/>
      <c r="K889" s="668"/>
      <c r="L889" s="668"/>
      <c r="M889" s="668"/>
      <c r="N889" s="668"/>
      <c r="O889" s="668"/>
      <c r="P889" s="668"/>
      <c r="Q889" s="668"/>
      <c r="R889" s="668"/>
      <c r="S889" s="668"/>
      <c r="T889" s="668"/>
      <c r="U889" s="668"/>
      <c r="V889" s="668"/>
      <c r="W889" s="668"/>
      <c r="X889" s="668"/>
      <c r="Y889" s="668"/>
      <c r="Z889" s="668"/>
    </row>
    <row r="890" ht="9.0" customHeight="1">
      <c r="A890" s="673">
        <v>40094.0</v>
      </c>
      <c r="B890" s="674" t="s">
        <v>31381</v>
      </c>
      <c r="C890" s="675" t="s">
        <v>31382</v>
      </c>
      <c r="D890" s="676">
        <v>85.4</v>
      </c>
      <c r="E890" s="677"/>
      <c r="F890" s="668"/>
      <c r="G890" s="668"/>
      <c r="H890" s="668"/>
      <c r="I890" s="668"/>
      <c r="J890" s="668"/>
      <c r="K890" s="668"/>
      <c r="L890" s="668"/>
      <c r="M890" s="668"/>
      <c r="N890" s="668"/>
      <c r="O890" s="668"/>
      <c r="P890" s="668"/>
      <c r="Q890" s="668"/>
      <c r="R890" s="668"/>
      <c r="S890" s="668"/>
      <c r="T890" s="668"/>
      <c r="U890" s="668"/>
      <c r="V890" s="668"/>
      <c r="W890" s="668"/>
      <c r="X890" s="668"/>
      <c r="Y890" s="668"/>
      <c r="Z890" s="668"/>
    </row>
    <row r="891" ht="9.0" customHeight="1">
      <c r="A891" s="673">
        <v>40095.0</v>
      </c>
      <c r="B891" s="674" t="s">
        <v>31383</v>
      </c>
      <c r="C891" s="675" t="s">
        <v>31384</v>
      </c>
      <c r="D891" s="676">
        <v>539.92</v>
      </c>
      <c r="E891" s="674" t="s">
        <v>31385</v>
      </c>
      <c r="F891" s="668"/>
      <c r="G891" s="668"/>
      <c r="H891" s="668"/>
      <c r="I891" s="668"/>
      <c r="J891" s="668"/>
      <c r="K891" s="668"/>
      <c r="L891" s="668"/>
      <c r="M891" s="668"/>
      <c r="N891" s="668"/>
      <c r="O891" s="668"/>
      <c r="P891" s="668"/>
      <c r="Q891" s="668"/>
      <c r="R891" s="668"/>
      <c r="S891" s="668"/>
      <c r="T891" s="668"/>
      <c r="U891" s="668"/>
      <c r="V891" s="668"/>
      <c r="W891" s="668"/>
      <c r="X891" s="668"/>
      <c r="Y891" s="668"/>
      <c r="Z891" s="668"/>
    </row>
    <row r="892" ht="9.0" customHeight="1">
      <c r="A892" s="673">
        <v>40114.0</v>
      </c>
      <c r="B892" s="674" t="s">
        <v>31386</v>
      </c>
      <c r="C892" s="675" t="s">
        <v>31387</v>
      </c>
      <c r="D892" s="676">
        <v>286.88</v>
      </c>
      <c r="E892" s="674" t="s">
        <v>31388</v>
      </c>
      <c r="F892" s="668"/>
      <c r="G892" s="668"/>
      <c r="H892" s="668"/>
      <c r="I892" s="668"/>
      <c r="J892" s="668"/>
      <c r="K892" s="668"/>
      <c r="L892" s="668"/>
      <c r="M892" s="668"/>
      <c r="N892" s="668"/>
      <c r="O892" s="668"/>
      <c r="P892" s="668"/>
      <c r="Q892" s="668"/>
      <c r="R892" s="668"/>
      <c r="S892" s="668"/>
      <c r="T892" s="668"/>
      <c r="U892" s="668"/>
      <c r="V892" s="668"/>
      <c r="W892" s="668"/>
      <c r="X892" s="668"/>
      <c r="Y892" s="668"/>
      <c r="Z892" s="668"/>
    </row>
    <row r="893" ht="9.0" customHeight="1">
      <c r="A893" s="673">
        <v>40130.0</v>
      </c>
      <c r="B893" s="674" t="s">
        <v>31389</v>
      </c>
      <c r="C893" s="675" t="s">
        <v>31390</v>
      </c>
      <c r="D893" s="676">
        <v>288.32</v>
      </c>
      <c r="E893" s="674" t="s">
        <v>31391</v>
      </c>
      <c r="F893" s="668"/>
      <c r="G893" s="668"/>
      <c r="H893" s="668"/>
      <c r="I893" s="668"/>
      <c r="J893" s="668"/>
      <c r="K893" s="668"/>
      <c r="L893" s="668"/>
      <c r="M893" s="668"/>
      <c r="N893" s="668"/>
      <c r="O893" s="668"/>
      <c r="P893" s="668"/>
      <c r="Q893" s="668"/>
      <c r="R893" s="668"/>
      <c r="S893" s="668"/>
      <c r="T893" s="668"/>
      <c r="U893" s="668"/>
      <c r="V893" s="668"/>
      <c r="W893" s="668"/>
      <c r="X893" s="668"/>
      <c r="Y893" s="668"/>
      <c r="Z893" s="668"/>
    </row>
    <row r="894" ht="9.0" customHeight="1">
      <c r="A894" s="673">
        <v>40131.0</v>
      </c>
      <c r="B894" s="674" t="s">
        <v>31392</v>
      </c>
      <c r="C894" s="675" t="s">
        <v>31393</v>
      </c>
      <c r="D894" s="676">
        <v>306.69</v>
      </c>
      <c r="E894" s="674" t="s">
        <v>31394</v>
      </c>
      <c r="F894" s="668"/>
      <c r="G894" s="668"/>
      <c r="H894" s="668"/>
      <c r="I894" s="668"/>
      <c r="J894" s="668"/>
      <c r="K894" s="668"/>
      <c r="L894" s="668"/>
      <c r="M894" s="668"/>
      <c r="N894" s="668"/>
      <c r="O894" s="668"/>
      <c r="P894" s="668"/>
      <c r="Q894" s="668"/>
      <c r="R894" s="668"/>
      <c r="S894" s="668"/>
      <c r="T894" s="668"/>
      <c r="U894" s="668"/>
      <c r="V894" s="668"/>
      <c r="W894" s="668"/>
      <c r="X894" s="668"/>
      <c r="Y894" s="668"/>
      <c r="Z894" s="668"/>
    </row>
    <row r="895" ht="9.0" customHeight="1">
      <c r="A895" s="673">
        <v>40083.0</v>
      </c>
      <c r="B895" s="674" t="s">
        <v>31395</v>
      </c>
      <c r="C895" s="675" t="s">
        <v>31396</v>
      </c>
      <c r="D895" s="676">
        <v>2.8</v>
      </c>
      <c r="E895" s="674" t="s">
        <v>31397</v>
      </c>
      <c r="F895" s="668"/>
      <c r="G895" s="668"/>
      <c r="H895" s="668"/>
      <c r="I895" s="668"/>
      <c r="J895" s="668"/>
      <c r="K895" s="668"/>
      <c r="L895" s="668"/>
      <c r="M895" s="668"/>
      <c r="N895" s="668"/>
      <c r="O895" s="668"/>
      <c r="P895" s="668"/>
      <c r="Q895" s="668"/>
      <c r="R895" s="668"/>
      <c r="S895" s="668"/>
      <c r="T895" s="668"/>
      <c r="U895" s="668"/>
      <c r="V895" s="668"/>
      <c r="W895" s="668"/>
      <c r="X895" s="668"/>
      <c r="Y895" s="668"/>
      <c r="Z895" s="668"/>
    </row>
    <row r="896" ht="9.0" customHeight="1">
      <c r="A896" s="673">
        <v>40079.0</v>
      </c>
      <c r="B896" s="674" t="s">
        <v>31398</v>
      </c>
      <c r="C896" s="675" t="s">
        <v>31399</v>
      </c>
      <c r="D896" s="676">
        <v>23.74</v>
      </c>
      <c r="E896" s="674" t="s">
        <v>31400</v>
      </c>
      <c r="F896" s="668"/>
      <c r="G896" s="668"/>
      <c r="H896" s="668"/>
      <c r="I896" s="668"/>
      <c r="J896" s="668"/>
      <c r="K896" s="668"/>
      <c r="L896" s="668"/>
      <c r="M896" s="668"/>
      <c r="N896" s="668"/>
      <c r="O896" s="668"/>
      <c r="P896" s="668"/>
      <c r="Q896" s="668"/>
      <c r="R896" s="668"/>
      <c r="S896" s="668"/>
      <c r="T896" s="668"/>
      <c r="U896" s="668"/>
      <c r="V896" s="668"/>
      <c r="W896" s="668"/>
      <c r="X896" s="668"/>
      <c r="Y896" s="668"/>
      <c r="Z896" s="668"/>
    </row>
    <row r="897" ht="9.0" customHeight="1">
      <c r="A897" s="673">
        <v>40082.0</v>
      </c>
      <c r="B897" s="674" t="s">
        <v>31401</v>
      </c>
      <c r="C897" s="675" t="s">
        <v>31402</v>
      </c>
      <c r="D897" s="676">
        <v>0.11</v>
      </c>
      <c r="E897" s="677"/>
      <c r="F897" s="668"/>
      <c r="G897" s="668"/>
      <c r="H897" s="668"/>
      <c r="I897" s="668"/>
      <c r="J897" s="668"/>
      <c r="K897" s="668"/>
      <c r="L897" s="668"/>
      <c r="M897" s="668"/>
      <c r="N897" s="668"/>
      <c r="O897" s="668"/>
      <c r="P897" s="668"/>
      <c r="Q897" s="668"/>
      <c r="R897" s="668"/>
      <c r="S897" s="668"/>
      <c r="T897" s="668"/>
      <c r="U897" s="668"/>
      <c r="V897" s="668"/>
      <c r="W897" s="668"/>
      <c r="X897" s="668"/>
      <c r="Y897" s="668"/>
      <c r="Z897" s="668"/>
    </row>
    <row r="898" ht="9.0" customHeight="1">
      <c r="A898" s="673">
        <v>40119.0</v>
      </c>
      <c r="B898" s="674" t="s">
        <v>31403</v>
      </c>
      <c r="C898" s="675" t="s">
        <v>31404</v>
      </c>
      <c r="D898" s="676">
        <v>36.55</v>
      </c>
      <c r="E898" s="674" t="s">
        <v>31405</v>
      </c>
      <c r="F898" s="668"/>
      <c r="G898" s="668"/>
      <c r="H898" s="668"/>
      <c r="I898" s="668"/>
      <c r="J898" s="668"/>
      <c r="K898" s="668"/>
      <c r="L898" s="668"/>
      <c r="M898" s="668"/>
      <c r="N898" s="668"/>
      <c r="O898" s="668"/>
      <c r="P898" s="668"/>
      <c r="Q898" s="668"/>
      <c r="R898" s="668"/>
      <c r="S898" s="668"/>
      <c r="T898" s="668"/>
      <c r="U898" s="668"/>
      <c r="V898" s="668"/>
      <c r="W898" s="668"/>
      <c r="X898" s="668"/>
      <c r="Y898" s="668"/>
      <c r="Z898" s="668"/>
    </row>
    <row r="899" ht="9.0" customHeight="1">
      <c r="A899" s="673">
        <v>40122.0</v>
      </c>
      <c r="B899" s="674" t="s">
        <v>31406</v>
      </c>
      <c r="C899" s="675" t="s">
        <v>31407</v>
      </c>
      <c r="D899" s="676">
        <v>411.52</v>
      </c>
      <c r="E899" s="674" t="s">
        <v>31408</v>
      </c>
      <c r="F899" s="668"/>
      <c r="G899" s="668"/>
      <c r="H899" s="668"/>
      <c r="I899" s="668"/>
      <c r="J899" s="668"/>
      <c r="K899" s="668"/>
      <c r="L899" s="668"/>
      <c r="M899" s="668"/>
      <c r="N899" s="668"/>
      <c r="O899" s="668"/>
      <c r="P899" s="668"/>
      <c r="Q899" s="668"/>
      <c r="R899" s="668"/>
      <c r="S899" s="668"/>
      <c r="T899" s="668"/>
      <c r="U899" s="668"/>
      <c r="V899" s="668"/>
      <c r="W899" s="668"/>
      <c r="X899" s="668"/>
      <c r="Y899" s="668"/>
      <c r="Z899" s="668"/>
    </row>
    <row r="900" ht="9.0" customHeight="1">
      <c r="A900" s="673">
        <v>40120.0</v>
      </c>
      <c r="B900" s="674" t="s">
        <v>31409</v>
      </c>
      <c r="C900" s="675" t="s">
        <v>31410</v>
      </c>
      <c r="D900" s="676">
        <v>11.31</v>
      </c>
      <c r="E900" s="674" t="s">
        <v>31411</v>
      </c>
      <c r="F900" s="668"/>
      <c r="G900" s="668"/>
      <c r="H900" s="668"/>
      <c r="I900" s="668"/>
      <c r="J900" s="668"/>
      <c r="K900" s="668"/>
      <c r="L900" s="668"/>
      <c r="M900" s="668"/>
      <c r="N900" s="668"/>
      <c r="O900" s="668"/>
      <c r="P900" s="668"/>
      <c r="Q900" s="668"/>
      <c r="R900" s="668"/>
      <c r="S900" s="668"/>
      <c r="T900" s="668"/>
      <c r="U900" s="668"/>
      <c r="V900" s="668"/>
      <c r="W900" s="668"/>
      <c r="X900" s="668"/>
      <c r="Y900" s="668"/>
      <c r="Z900" s="668"/>
    </row>
    <row r="901" ht="9.0" customHeight="1">
      <c r="A901" s="673">
        <v>40121.0</v>
      </c>
      <c r="B901" s="674" t="s">
        <v>31412</v>
      </c>
      <c r="C901" s="675" t="s">
        <v>31413</v>
      </c>
      <c r="D901" s="676">
        <v>36.49</v>
      </c>
      <c r="E901" s="674" t="s">
        <v>31414</v>
      </c>
      <c r="F901" s="668"/>
      <c r="G901" s="668"/>
      <c r="H901" s="668"/>
      <c r="I901" s="668"/>
      <c r="J901" s="668"/>
      <c r="K901" s="668"/>
      <c r="L901" s="668"/>
      <c r="M901" s="668"/>
      <c r="N901" s="668"/>
      <c r="O901" s="668"/>
      <c r="P901" s="668"/>
      <c r="Q901" s="668"/>
      <c r="R901" s="668"/>
      <c r="S901" s="668"/>
      <c r="T901" s="668"/>
      <c r="U901" s="668"/>
      <c r="V901" s="668"/>
      <c r="W901" s="668"/>
      <c r="X901" s="668"/>
      <c r="Y901" s="668"/>
      <c r="Z901" s="668"/>
    </row>
    <row r="902" ht="9.0" customHeight="1">
      <c r="A902" s="673">
        <v>40123.0</v>
      </c>
      <c r="B902" s="674" t="s">
        <v>31415</v>
      </c>
      <c r="C902" s="675" t="s">
        <v>31416</v>
      </c>
      <c r="D902" s="676">
        <v>387.13</v>
      </c>
      <c r="E902" s="674" t="s">
        <v>31417</v>
      </c>
      <c r="F902" s="668"/>
      <c r="G902" s="668"/>
      <c r="H902" s="668"/>
      <c r="I902" s="668"/>
      <c r="J902" s="668"/>
      <c r="K902" s="668"/>
      <c r="L902" s="668"/>
      <c r="M902" s="668"/>
      <c r="N902" s="668"/>
      <c r="O902" s="668"/>
      <c r="P902" s="668"/>
      <c r="Q902" s="668"/>
      <c r="R902" s="668"/>
      <c r="S902" s="668"/>
      <c r="T902" s="668"/>
      <c r="U902" s="668"/>
      <c r="V902" s="668"/>
      <c r="W902" s="668"/>
      <c r="X902" s="668"/>
      <c r="Y902" s="668"/>
      <c r="Z902" s="668"/>
    </row>
    <row r="903" ht="9.0" customHeight="1">
      <c r="A903" s="673">
        <v>40080.0</v>
      </c>
      <c r="B903" s="674" t="s">
        <v>31418</v>
      </c>
      <c r="C903" s="675" t="s">
        <v>31419</v>
      </c>
      <c r="D903" s="676">
        <v>1.81</v>
      </c>
      <c r="E903" s="674" t="s">
        <v>31420</v>
      </c>
      <c r="F903" s="668"/>
      <c r="G903" s="668"/>
      <c r="H903" s="668"/>
      <c r="I903" s="668"/>
      <c r="J903" s="668"/>
      <c r="K903" s="668"/>
      <c r="L903" s="668"/>
      <c r="M903" s="668"/>
      <c r="N903" s="668"/>
      <c r="O903" s="668"/>
      <c r="P903" s="668"/>
      <c r="Q903" s="668"/>
      <c r="R903" s="668"/>
      <c r="S903" s="668"/>
      <c r="T903" s="668"/>
      <c r="U903" s="668"/>
      <c r="V903" s="668"/>
      <c r="W903" s="668"/>
      <c r="X903" s="668"/>
      <c r="Y903" s="668"/>
      <c r="Z903" s="668"/>
    </row>
    <row r="904" ht="9.0" customHeight="1">
      <c r="A904" s="673">
        <v>40089.0</v>
      </c>
      <c r="B904" s="674" t="s">
        <v>31421</v>
      </c>
      <c r="C904" s="675" t="s">
        <v>31422</v>
      </c>
      <c r="D904" s="680">
        <v>1755.24</v>
      </c>
      <c r="E904" s="674" t="s">
        <v>31423</v>
      </c>
      <c r="F904" s="668"/>
      <c r="G904" s="668"/>
      <c r="H904" s="668"/>
      <c r="I904" s="668"/>
      <c r="J904" s="668"/>
      <c r="K904" s="668"/>
      <c r="L904" s="668"/>
      <c r="M904" s="668"/>
      <c r="N904" s="668"/>
      <c r="O904" s="668"/>
      <c r="P904" s="668"/>
      <c r="Q904" s="668"/>
      <c r="R904" s="668"/>
      <c r="S904" s="668"/>
      <c r="T904" s="668"/>
      <c r="U904" s="668"/>
      <c r="V904" s="668"/>
      <c r="W904" s="668"/>
      <c r="X904" s="668"/>
      <c r="Y904" s="668"/>
      <c r="Z904" s="668"/>
    </row>
    <row r="905" ht="9.0" customHeight="1">
      <c r="A905" s="673">
        <v>40088.0</v>
      </c>
      <c r="B905" s="674" t="s">
        <v>31424</v>
      </c>
      <c r="C905" s="675" t="s">
        <v>31425</v>
      </c>
      <c r="D905" s="676">
        <v>698.08</v>
      </c>
      <c r="E905" s="674" t="s">
        <v>31426</v>
      </c>
      <c r="F905" s="668"/>
      <c r="G905" s="668"/>
      <c r="H905" s="668"/>
      <c r="I905" s="668"/>
      <c r="J905" s="668"/>
      <c r="K905" s="668"/>
      <c r="L905" s="668"/>
      <c r="M905" s="668"/>
      <c r="N905" s="668"/>
      <c r="O905" s="668"/>
      <c r="P905" s="668"/>
      <c r="Q905" s="668"/>
      <c r="R905" s="668"/>
      <c r="S905" s="668"/>
      <c r="T905" s="668"/>
      <c r="U905" s="668"/>
      <c r="V905" s="668"/>
      <c r="W905" s="668"/>
      <c r="X905" s="668"/>
      <c r="Y905" s="668"/>
      <c r="Z905" s="668"/>
    </row>
    <row r="906" ht="9.0" customHeight="1">
      <c r="A906" s="673">
        <v>40092.0</v>
      </c>
      <c r="B906" s="674" t="s">
        <v>31427</v>
      </c>
      <c r="C906" s="675" t="s">
        <v>31428</v>
      </c>
      <c r="D906" s="676">
        <v>288.18</v>
      </c>
      <c r="E906" s="674" t="s">
        <v>31429</v>
      </c>
      <c r="F906" s="668"/>
      <c r="G906" s="668"/>
      <c r="H906" s="668"/>
      <c r="I906" s="668"/>
      <c r="J906" s="668"/>
      <c r="K906" s="668"/>
      <c r="L906" s="668"/>
      <c r="M906" s="668"/>
      <c r="N906" s="668"/>
      <c r="O906" s="668"/>
      <c r="P906" s="668"/>
      <c r="Q906" s="668"/>
      <c r="R906" s="668"/>
      <c r="S906" s="668"/>
      <c r="T906" s="668"/>
      <c r="U906" s="668"/>
      <c r="V906" s="668"/>
      <c r="W906" s="668"/>
      <c r="X906" s="668"/>
      <c r="Y906" s="668"/>
      <c r="Z906" s="668"/>
    </row>
    <row r="907" ht="18.0" customHeight="1">
      <c r="A907" s="673">
        <v>40078.0</v>
      </c>
      <c r="B907" s="678" t="s">
        <v>31430</v>
      </c>
      <c r="C907" s="675" t="s">
        <v>31431</v>
      </c>
      <c r="D907" s="676">
        <v>8.07</v>
      </c>
      <c r="E907" s="674" t="s">
        <v>31432</v>
      </c>
      <c r="F907" s="668"/>
      <c r="G907" s="668"/>
      <c r="H907" s="668"/>
      <c r="I907" s="668"/>
      <c r="J907" s="668"/>
      <c r="K907" s="668"/>
      <c r="L907" s="668"/>
      <c r="M907" s="668"/>
      <c r="N907" s="668"/>
      <c r="O907" s="668"/>
      <c r="P907" s="668"/>
      <c r="Q907" s="668"/>
      <c r="R907" s="668"/>
      <c r="S907" s="668"/>
      <c r="T907" s="668"/>
      <c r="U907" s="668"/>
      <c r="V907" s="668"/>
      <c r="W907" s="668"/>
      <c r="X907" s="668"/>
      <c r="Y907" s="668"/>
      <c r="Z907" s="668"/>
    </row>
    <row r="908" ht="9.0" customHeight="1">
      <c r="A908" s="673">
        <v>40097.0</v>
      </c>
      <c r="B908" s="674" t="s">
        <v>31433</v>
      </c>
      <c r="C908" s="675" t="s">
        <v>31434</v>
      </c>
      <c r="D908" s="676">
        <v>117.08</v>
      </c>
      <c r="E908" s="677"/>
      <c r="F908" s="668"/>
      <c r="G908" s="668"/>
      <c r="H908" s="668"/>
      <c r="I908" s="668"/>
      <c r="J908" s="668"/>
      <c r="K908" s="668"/>
      <c r="L908" s="668"/>
      <c r="M908" s="668"/>
      <c r="N908" s="668"/>
      <c r="O908" s="668"/>
      <c r="P908" s="668"/>
      <c r="Q908" s="668"/>
      <c r="R908" s="668"/>
      <c r="S908" s="668"/>
      <c r="T908" s="668"/>
      <c r="U908" s="668"/>
      <c r="V908" s="668"/>
      <c r="W908" s="668"/>
      <c r="X908" s="668"/>
      <c r="Y908" s="668"/>
      <c r="Z908" s="668"/>
    </row>
    <row r="909" ht="9.0" customHeight="1">
      <c r="A909" s="673">
        <v>40090.0</v>
      </c>
      <c r="B909" s="674" t="s">
        <v>31435</v>
      </c>
      <c r="C909" s="675" t="s">
        <v>31436</v>
      </c>
      <c r="D909" s="676">
        <v>30.33</v>
      </c>
      <c r="E909" s="674" t="s">
        <v>31437</v>
      </c>
      <c r="F909" s="668"/>
      <c r="G909" s="668"/>
      <c r="H909" s="668"/>
      <c r="I909" s="668"/>
      <c r="J909" s="668"/>
      <c r="K909" s="668"/>
      <c r="L909" s="668"/>
      <c r="M909" s="668"/>
      <c r="N909" s="668"/>
      <c r="O909" s="668"/>
      <c r="P909" s="668"/>
      <c r="Q909" s="668"/>
      <c r="R909" s="668"/>
      <c r="S909" s="668"/>
      <c r="T909" s="668"/>
      <c r="U909" s="668"/>
      <c r="V909" s="668"/>
      <c r="W909" s="668"/>
      <c r="X909" s="668"/>
      <c r="Y909" s="668"/>
      <c r="Z909" s="668"/>
    </row>
    <row r="910" ht="9.0" customHeight="1">
      <c r="A910" s="673">
        <v>40099.0</v>
      </c>
      <c r="B910" s="674" t="s">
        <v>31438</v>
      </c>
      <c r="C910" s="675" t="s">
        <v>31439</v>
      </c>
      <c r="D910" s="676">
        <v>688.08</v>
      </c>
      <c r="E910" s="674" t="s">
        <v>31440</v>
      </c>
      <c r="F910" s="668"/>
      <c r="G910" s="668"/>
      <c r="H910" s="668"/>
      <c r="I910" s="668"/>
      <c r="J910" s="668"/>
      <c r="K910" s="668"/>
      <c r="L910" s="668"/>
      <c r="M910" s="668"/>
      <c r="N910" s="668"/>
      <c r="O910" s="668"/>
      <c r="P910" s="668"/>
      <c r="Q910" s="668"/>
      <c r="R910" s="668"/>
      <c r="S910" s="668"/>
      <c r="T910" s="668"/>
      <c r="U910" s="668"/>
      <c r="V910" s="668"/>
      <c r="W910" s="668"/>
      <c r="X910" s="668"/>
      <c r="Y910" s="668"/>
      <c r="Z910" s="668"/>
    </row>
    <row r="911" ht="9.0" customHeight="1">
      <c r="A911" s="673">
        <v>40091.0</v>
      </c>
      <c r="B911" s="674" t="s">
        <v>31441</v>
      </c>
      <c r="C911" s="675" t="s">
        <v>31442</v>
      </c>
      <c r="D911" s="676">
        <v>40.37</v>
      </c>
      <c r="E911" s="674" t="s">
        <v>31443</v>
      </c>
      <c r="F911" s="668"/>
      <c r="G911" s="668"/>
      <c r="H911" s="668"/>
      <c r="I911" s="668"/>
      <c r="J911" s="668"/>
      <c r="K911" s="668"/>
      <c r="L911" s="668"/>
      <c r="M911" s="668"/>
      <c r="N911" s="668"/>
      <c r="O911" s="668"/>
      <c r="P911" s="668"/>
      <c r="Q911" s="668"/>
      <c r="R911" s="668"/>
      <c r="S911" s="668"/>
      <c r="T911" s="668"/>
      <c r="U911" s="668"/>
      <c r="V911" s="668"/>
      <c r="W911" s="668"/>
      <c r="X911" s="668"/>
      <c r="Y911" s="668"/>
      <c r="Z911" s="668"/>
    </row>
    <row r="912" ht="9.0" customHeight="1">
      <c r="A912" s="673">
        <v>40093.0</v>
      </c>
      <c r="B912" s="674" t="s">
        <v>31444</v>
      </c>
      <c r="C912" s="675" t="s">
        <v>31445</v>
      </c>
      <c r="D912" s="676">
        <v>78.19</v>
      </c>
      <c r="E912" s="677"/>
      <c r="F912" s="668"/>
      <c r="G912" s="668"/>
      <c r="H912" s="668"/>
      <c r="I912" s="668"/>
      <c r="J912" s="668"/>
      <c r="K912" s="668"/>
      <c r="L912" s="668"/>
      <c r="M912" s="668"/>
      <c r="N912" s="668"/>
      <c r="O912" s="668"/>
      <c r="P912" s="668"/>
      <c r="Q912" s="668"/>
      <c r="R912" s="668"/>
      <c r="S912" s="668"/>
      <c r="T912" s="668"/>
      <c r="U912" s="668"/>
      <c r="V912" s="668"/>
      <c r="W912" s="668"/>
      <c r="X912" s="668"/>
      <c r="Y912" s="668"/>
      <c r="Z912" s="668"/>
    </row>
    <row r="913" ht="18.0" customHeight="1">
      <c r="A913" s="673">
        <v>43353.0</v>
      </c>
      <c r="B913" s="678" t="s">
        <v>31446</v>
      </c>
      <c r="C913" s="675" t="s">
        <v>31447</v>
      </c>
      <c r="D913" s="676">
        <v>0.66</v>
      </c>
      <c r="E913" s="679"/>
      <c r="F913" s="668"/>
      <c r="G913" s="668"/>
      <c r="H913" s="668"/>
      <c r="I913" s="668"/>
      <c r="J913" s="668"/>
      <c r="K913" s="668"/>
      <c r="L913" s="668"/>
      <c r="M913" s="668"/>
      <c r="N913" s="668"/>
      <c r="O913" s="668"/>
      <c r="P913" s="668"/>
      <c r="Q913" s="668"/>
      <c r="R913" s="668"/>
      <c r="S913" s="668"/>
      <c r="T913" s="668"/>
      <c r="U913" s="668"/>
      <c r="V913" s="668"/>
      <c r="W913" s="668"/>
      <c r="X913" s="668"/>
      <c r="Y913" s="668"/>
      <c r="Z913" s="668"/>
    </row>
    <row r="914" ht="18.0" customHeight="1">
      <c r="A914" s="673">
        <v>43337.0</v>
      </c>
      <c r="B914" s="678" t="s">
        <v>31448</v>
      </c>
      <c r="C914" s="675" t="s">
        <v>31449</v>
      </c>
      <c r="D914" s="676">
        <v>0.57</v>
      </c>
      <c r="E914" s="679"/>
      <c r="F914" s="668"/>
      <c r="G914" s="668"/>
      <c r="H914" s="668"/>
      <c r="I914" s="668"/>
      <c r="J914" s="668"/>
      <c r="K914" s="668"/>
      <c r="L914" s="668"/>
      <c r="M914" s="668"/>
      <c r="N914" s="668"/>
      <c r="O914" s="668"/>
      <c r="P914" s="668"/>
      <c r="Q914" s="668"/>
      <c r="R914" s="668"/>
      <c r="S914" s="668"/>
      <c r="T914" s="668"/>
      <c r="U914" s="668"/>
      <c r="V914" s="668"/>
      <c r="W914" s="668"/>
      <c r="X914" s="668"/>
      <c r="Y914" s="668"/>
      <c r="Z914" s="668"/>
    </row>
    <row r="915" ht="9.0" customHeight="1">
      <c r="A915" s="673">
        <v>40077.0</v>
      </c>
      <c r="B915" s="674" t="s">
        <v>31450</v>
      </c>
      <c r="C915" s="675" t="s">
        <v>31451</v>
      </c>
      <c r="D915" s="676">
        <v>0.19</v>
      </c>
      <c r="E915" s="677"/>
      <c r="F915" s="668"/>
      <c r="G915" s="668"/>
      <c r="H915" s="668"/>
      <c r="I915" s="668"/>
      <c r="J915" s="668"/>
      <c r="K915" s="668"/>
      <c r="L915" s="668"/>
      <c r="M915" s="668"/>
      <c r="N915" s="668"/>
      <c r="O915" s="668"/>
      <c r="P915" s="668"/>
      <c r="Q915" s="668"/>
      <c r="R915" s="668"/>
      <c r="S915" s="668"/>
      <c r="T915" s="668"/>
      <c r="U915" s="668"/>
      <c r="V915" s="668"/>
      <c r="W915" s="668"/>
      <c r="X915" s="668"/>
      <c r="Y915" s="668"/>
      <c r="Z915" s="668"/>
    </row>
    <row r="916" ht="9.0" customHeight="1">
      <c r="A916" s="673">
        <v>40142.0</v>
      </c>
      <c r="B916" s="674" t="s">
        <v>31452</v>
      </c>
      <c r="C916" s="675" t="s">
        <v>31453</v>
      </c>
      <c r="D916" s="676">
        <v>89.56</v>
      </c>
      <c r="E916" s="674" t="s">
        <v>31454</v>
      </c>
      <c r="F916" s="668"/>
      <c r="G916" s="668"/>
      <c r="H916" s="668"/>
      <c r="I916" s="668"/>
      <c r="J916" s="668"/>
      <c r="K916" s="668"/>
      <c r="L916" s="668"/>
      <c r="M916" s="668"/>
      <c r="N916" s="668"/>
      <c r="O916" s="668"/>
      <c r="P916" s="668"/>
      <c r="Q916" s="668"/>
      <c r="R916" s="668"/>
      <c r="S916" s="668"/>
      <c r="T916" s="668"/>
      <c r="U916" s="668"/>
      <c r="V916" s="668"/>
      <c r="W916" s="668"/>
      <c r="X916" s="668"/>
      <c r="Y916" s="668"/>
      <c r="Z916" s="668"/>
    </row>
    <row r="917" ht="9.0" customHeight="1">
      <c r="A917" s="673">
        <v>40124.0</v>
      </c>
      <c r="B917" s="674" t="s">
        <v>31455</v>
      </c>
      <c r="C917" s="675" t="s">
        <v>31456</v>
      </c>
      <c r="D917" s="676">
        <v>9.51</v>
      </c>
      <c r="E917" s="674" t="s">
        <v>31457</v>
      </c>
      <c r="F917" s="668"/>
      <c r="G917" s="668"/>
      <c r="H917" s="668"/>
      <c r="I917" s="668"/>
      <c r="J917" s="668"/>
      <c r="K917" s="668"/>
      <c r="L917" s="668"/>
      <c r="M917" s="668"/>
      <c r="N917" s="668"/>
      <c r="O917" s="668"/>
      <c r="P917" s="668"/>
      <c r="Q917" s="668"/>
      <c r="R917" s="668"/>
      <c r="S917" s="668"/>
      <c r="T917" s="668"/>
      <c r="U917" s="668"/>
      <c r="V917" s="668"/>
      <c r="W917" s="668"/>
      <c r="X917" s="668"/>
      <c r="Y917" s="668"/>
      <c r="Z917" s="668"/>
    </row>
    <row r="918" ht="9.0" customHeight="1">
      <c r="A918" s="673">
        <v>40146.0</v>
      </c>
      <c r="B918" s="674" t="s">
        <v>31458</v>
      </c>
      <c r="C918" s="675" t="s">
        <v>31459</v>
      </c>
      <c r="D918" s="676">
        <v>16.02</v>
      </c>
      <c r="E918" s="674" t="s">
        <v>31460</v>
      </c>
      <c r="F918" s="668"/>
      <c r="G918" s="668"/>
      <c r="H918" s="668"/>
      <c r="I918" s="668"/>
      <c r="J918" s="668"/>
      <c r="K918" s="668"/>
      <c r="L918" s="668"/>
      <c r="M918" s="668"/>
      <c r="N918" s="668"/>
      <c r="O918" s="668"/>
      <c r="P918" s="668"/>
      <c r="Q918" s="668"/>
      <c r="R918" s="668"/>
      <c r="S918" s="668"/>
      <c r="T918" s="668"/>
      <c r="U918" s="668"/>
      <c r="V918" s="668"/>
      <c r="W918" s="668"/>
      <c r="X918" s="668"/>
      <c r="Y918" s="668"/>
      <c r="Z918" s="668"/>
    </row>
    <row r="919" ht="9.0" customHeight="1">
      <c r="A919" s="673">
        <v>40145.0</v>
      </c>
      <c r="B919" s="674" t="s">
        <v>31461</v>
      </c>
      <c r="C919" s="675" t="s">
        <v>31462</v>
      </c>
      <c r="D919" s="676">
        <v>450.46</v>
      </c>
      <c r="E919" s="674" t="s">
        <v>31463</v>
      </c>
      <c r="F919" s="668"/>
      <c r="G919" s="668"/>
      <c r="H919" s="668"/>
      <c r="I919" s="668"/>
      <c r="J919" s="668"/>
      <c r="K919" s="668"/>
      <c r="L919" s="668"/>
      <c r="M919" s="668"/>
      <c r="N919" s="668"/>
      <c r="O919" s="668"/>
      <c r="P919" s="668"/>
      <c r="Q919" s="668"/>
      <c r="R919" s="668"/>
      <c r="S919" s="668"/>
      <c r="T919" s="668"/>
      <c r="U919" s="668"/>
      <c r="V919" s="668"/>
      <c r="W919" s="668"/>
      <c r="X919" s="668"/>
      <c r="Y919" s="668"/>
      <c r="Z919" s="668"/>
    </row>
    <row r="920" ht="9.0" customHeight="1">
      <c r="A920" s="673">
        <v>40109.0</v>
      </c>
      <c r="B920" s="674" t="s">
        <v>31464</v>
      </c>
      <c r="C920" s="675" t="s">
        <v>31465</v>
      </c>
      <c r="D920" s="676">
        <v>30.9</v>
      </c>
      <c r="E920" s="677"/>
      <c r="F920" s="668"/>
      <c r="G920" s="668"/>
      <c r="H920" s="668"/>
      <c r="I920" s="668"/>
      <c r="J920" s="668"/>
      <c r="K920" s="668"/>
      <c r="L920" s="668"/>
      <c r="M920" s="668"/>
      <c r="N920" s="668"/>
      <c r="O920" s="668"/>
      <c r="P920" s="668"/>
      <c r="Q920" s="668"/>
      <c r="R920" s="668"/>
      <c r="S920" s="668"/>
      <c r="T920" s="668"/>
      <c r="U920" s="668"/>
      <c r="V920" s="668"/>
      <c r="W920" s="668"/>
      <c r="X920" s="668"/>
      <c r="Y920" s="668"/>
      <c r="Z920" s="668"/>
    </row>
    <row r="921" ht="9.0" customHeight="1">
      <c r="A921" s="673">
        <v>40125.0</v>
      </c>
      <c r="B921" s="674" t="s">
        <v>31466</v>
      </c>
      <c r="C921" s="675" t="s">
        <v>31467</v>
      </c>
      <c r="D921" s="676">
        <v>12.22</v>
      </c>
      <c r="E921" s="674" t="s">
        <v>31468</v>
      </c>
      <c r="F921" s="668"/>
      <c r="G921" s="668"/>
      <c r="H921" s="668"/>
      <c r="I921" s="668"/>
      <c r="J921" s="668"/>
      <c r="K921" s="668"/>
      <c r="L921" s="668"/>
      <c r="M921" s="668"/>
      <c r="N921" s="668"/>
      <c r="O921" s="668"/>
      <c r="P921" s="668"/>
      <c r="Q921" s="668"/>
      <c r="R921" s="668"/>
      <c r="S921" s="668"/>
      <c r="T921" s="668"/>
      <c r="U921" s="668"/>
      <c r="V921" s="668"/>
      <c r="W921" s="668"/>
      <c r="X921" s="668"/>
      <c r="Y921" s="668"/>
      <c r="Z921" s="668"/>
    </row>
    <row r="922" ht="9.0" customHeight="1">
      <c r="A922" s="673">
        <v>40113.0</v>
      </c>
      <c r="B922" s="674" t="s">
        <v>31469</v>
      </c>
      <c r="C922" s="675" t="s">
        <v>31470</v>
      </c>
      <c r="D922" s="676">
        <v>14.62</v>
      </c>
      <c r="E922" s="674" t="s">
        <v>31471</v>
      </c>
      <c r="F922" s="668"/>
      <c r="G922" s="668"/>
      <c r="H922" s="668"/>
      <c r="I922" s="668"/>
      <c r="J922" s="668"/>
      <c r="K922" s="668"/>
      <c r="L922" s="668"/>
      <c r="M922" s="668"/>
      <c r="N922" s="668"/>
      <c r="O922" s="668"/>
      <c r="P922" s="668"/>
      <c r="Q922" s="668"/>
      <c r="R922" s="668"/>
      <c r="S922" s="668"/>
      <c r="T922" s="668"/>
      <c r="U922" s="668"/>
      <c r="V922" s="668"/>
      <c r="W922" s="668"/>
      <c r="X922" s="668"/>
      <c r="Y922" s="668"/>
      <c r="Z922" s="668"/>
    </row>
    <row r="923" ht="9.0" customHeight="1">
      <c r="A923" s="670" t="s">
        <v>31472</v>
      </c>
      <c r="B923" s="671" t="s">
        <v>31473</v>
      </c>
      <c r="C923" s="670" t="s">
        <v>31474</v>
      </c>
      <c r="D923" s="672" t="s">
        <v>31475</v>
      </c>
      <c r="E923" s="671" t="s">
        <v>31476</v>
      </c>
      <c r="F923" s="668"/>
      <c r="G923" s="668"/>
      <c r="H923" s="668"/>
      <c r="I923" s="668"/>
      <c r="J923" s="668"/>
      <c r="K923" s="668"/>
      <c r="L923" s="668"/>
      <c r="M923" s="668"/>
      <c r="N923" s="668"/>
      <c r="O923" s="668"/>
      <c r="P923" s="668"/>
      <c r="Q923" s="668"/>
      <c r="R923" s="668"/>
      <c r="S923" s="668"/>
      <c r="T923" s="668"/>
      <c r="U923" s="668"/>
      <c r="V923" s="668"/>
      <c r="W923" s="668"/>
      <c r="X923" s="668"/>
      <c r="Y923" s="668"/>
      <c r="Z923" s="668"/>
    </row>
    <row r="924" ht="9.0" customHeight="1">
      <c r="A924" s="673">
        <v>42186.0</v>
      </c>
      <c r="B924" s="674" t="s">
        <v>31477</v>
      </c>
      <c r="C924" s="675" t="s">
        <v>31478</v>
      </c>
      <c r="D924" s="680">
        <v>7318.9</v>
      </c>
      <c r="E924" s="677"/>
      <c r="F924" s="668"/>
      <c r="G924" s="668"/>
      <c r="H924" s="668"/>
      <c r="I924" s="668"/>
      <c r="J924" s="668"/>
      <c r="K924" s="668"/>
      <c r="L924" s="668"/>
      <c r="M924" s="668"/>
      <c r="N924" s="668"/>
      <c r="O924" s="668"/>
      <c r="P924" s="668"/>
      <c r="Q924" s="668"/>
      <c r="R924" s="668"/>
      <c r="S924" s="668"/>
      <c r="T924" s="668"/>
      <c r="U924" s="668"/>
      <c r="V924" s="668"/>
      <c r="W924" s="668"/>
      <c r="X924" s="668"/>
      <c r="Y924" s="668"/>
      <c r="Z924" s="668"/>
    </row>
    <row r="925" ht="9.0" customHeight="1">
      <c r="A925" s="669" t="s">
        <v>31479</v>
      </c>
      <c r="G925" s="668"/>
      <c r="H925" s="668"/>
      <c r="I925" s="668"/>
      <c r="J925" s="668"/>
      <c r="K925" s="668"/>
      <c r="L925" s="668"/>
      <c r="M925" s="668"/>
      <c r="N925" s="668"/>
      <c r="O925" s="668"/>
      <c r="P925" s="668"/>
      <c r="Q925" s="668"/>
      <c r="R925" s="668"/>
      <c r="S925" s="668"/>
      <c r="T925" s="668"/>
      <c r="U925" s="668"/>
      <c r="V925" s="668"/>
      <c r="W925" s="668"/>
      <c r="X925" s="668"/>
      <c r="Y925" s="668"/>
      <c r="Z925" s="668"/>
    </row>
    <row r="926" ht="9.0" customHeight="1">
      <c r="A926" s="670" t="s">
        <v>31480</v>
      </c>
      <c r="B926" s="671" t="s">
        <v>31481</v>
      </c>
      <c r="C926" s="670" t="s">
        <v>31482</v>
      </c>
      <c r="D926" s="672" t="s">
        <v>31483</v>
      </c>
      <c r="E926" s="671" t="s">
        <v>31484</v>
      </c>
      <c r="F926" s="668"/>
      <c r="G926" s="668"/>
      <c r="H926" s="668"/>
      <c r="I926" s="668"/>
      <c r="J926" s="668"/>
      <c r="K926" s="668"/>
      <c r="L926" s="668"/>
      <c r="M926" s="668"/>
      <c r="N926" s="668"/>
      <c r="O926" s="668"/>
      <c r="P926" s="668"/>
      <c r="Q926" s="668"/>
      <c r="R926" s="668"/>
      <c r="S926" s="668"/>
      <c r="T926" s="668"/>
      <c r="U926" s="668"/>
      <c r="V926" s="668"/>
      <c r="W926" s="668"/>
      <c r="X926" s="668"/>
      <c r="Y926" s="668"/>
      <c r="Z926" s="668"/>
    </row>
    <row r="927" ht="9.0" customHeight="1">
      <c r="A927" s="673">
        <v>41352.0</v>
      </c>
      <c r="B927" s="674" t="s">
        <v>31485</v>
      </c>
      <c r="C927" s="675" t="s">
        <v>31486</v>
      </c>
      <c r="D927" s="676">
        <v>140.02</v>
      </c>
      <c r="E927" s="677"/>
      <c r="F927" s="668"/>
      <c r="G927" s="668"/>
      <c r="H927" s="668"/>
      <c r="I927" s="668"/>
      <c r="J927" s="668"/>
      <c r="K927" s="668"/>
      <c r="L927" s="668"/>
      <c r="M927" s="668"/>
      <c r="N927" s="668"/>
      <c r="O927" s="668"/>
      <c r="P927" s="668"/>
      <c r="Q927" s="668"/>
      <c r="R927" s="668"/>
      <c r="S927" s="668"/>
      <c r="T927" s="668"/>
      <c r="U927" s="668"/>
      <c r="V927" s="668"/>
      <c r="W927" s="668"/>
      <c r="X927" s="668"/>
      <c r="Y927" s="668"/>
      <c r="Z927" s="668"/>
    </row>
    <row r="928" ht="18.0" customHeight="1">
      <c r="A928" s="673">
        <v>41340.0</v>
      </c>
      <c r="B928" s="678" t="s">
        <v>31487</v>
      </c>
      <c r="C928" s="675" t="s">
        <v>31488</v>
      </c>
      <c r="D928" s="676">
        <v>518.59</v>
      </c>
      <c r="E928" s="679"/>
      <c r="F928" s="668"/>
      <c r="G928" s="668"/>
      <c r="H928" s="668"/>
      <c r="I928" s="668"/>
      <c r="J928" s="668"/>
      <c r="K928" s="668"/>
      <c r="L928" s="668"/>
      <c r="M928" s="668"/>
      <c r="N928" s="668"/>
      <c r="O928" s="668"/>
      <c r="P928" s="668"/>
      <c r="Q928" s="668"/>
      <c r="R928" s="668"/>
      <c r="S928" s="668"/>
      <c r="T928" s="668"/>
      <c r="U928" s="668"/>
      <c r="V928" s="668"/>
      <c r="W928" s="668"/>
      <c r="X928" s="668"/>
      <c r="Y928" s="668"/>
      <c r="Z928" s="668"/>
    </row>
    <row r="929" ht="9.0" customHeight="1">
      <c r="A929" s="669" t="s">
        <v>31489</v>
      </c>
      <c r="G929" s="668"/>
      <c r="H929" s="668"/>
      <c r="I929" s="668"/>
      <c r="J929" s="668"/>
      <c r="K929" s="668"/>
      <c r="L929" s="668"/>
      <c r="M929" s="668"/>
      <c r="N929" s="668"/>
      <c r="O929" s="668"/>
      <c r="P929" s="668"/>
      <c r="Q929" s="668"/>
      <c r="R929" s="668"/>
      <c r="S929" s="668"/>
      <c r="T929" s="668"/>
      <c r="U929" s="668"/>
      <c r="V929" s="668"/>
      <c r="W929" s="668"/>
      <c r="X929" s="668"/>
      <c r="Y929" s="668"/>
      <c r="Z929" s="668"/>
    </row>
    <row r="930" ht="9.0" customHeight="1">
      <c r="A930" s="670" t="s">
        <v>31490</v>
      </c>
      <c r="B930" s="671" t="s">
        <v>31491</v>
      </c>
      <c r="C930" s="670" t="s">
        <v>31492</v>
      </c>
      <c r="D930" s="672" t="s">
        <v>31493</v>
      </c>
      <c r="E930" s="671" t="s">
        <v>31494</v>
      </c>
      <c r="F930" s="668"/>
      <c r="G930" s="668"/>
      <c r="H930" s="668"/>
      <c r="I930" s="668"/>
      <c r="J930" s="668"/>
      <c r="K930" s="668"/>
      <c r="L930" s="668"/>
      <c r="M930" s="668"/>
      <c r="N930" s="668"/>
      <c r="O930" s="668"/>
      <c r="P930" s="668"/>
      <c r="Q930" s="668"/>
      <c r="R930" s="668"/>
      <c r="S930" s="668"/>
      <c r="T930" s="668"/>
      <c r="U930" s="668"/>
      <c r="V930" s="668"/>
      <c r="W930" s="668"/>
      <c r="X930" s="668"/>
      <c r="Y930" s="668"/>
      <c r="Z930" s="668"/>
    </row>
    <row r="931" ht="9.0" customHeight="1">
      <c r="A931" s="673">
        <v>40331.0</v>
      </c>
      <c r="B931" s="674" t="s">
        <v>31495</v>
      </c>
      <c r="C931" s="675" t="s">
        <v>31496</v>
      </c>
      <c r="D931" s="676">
        <v>72.57</v>
      </c>
      <c r="E931" s="674" t="s">
        <v>31497</v>
      </c>
      <c r="F931" s="668"/>
      <c r="G931" s="668"/>
      <c r="H931" s="668"/>
      <c r="I931" s="668"/>
      <c r="J931" s="668"/>
      <c r="K931" s="668"/>
      <c r="L931" s="668"/>
      <c r="M931" s="668"/>
      <c r="N931" s="668"/>
      <c r="O931" s="668"/>
      <c r="P931" s="668"/>
      <c r="Q931" s="668"/>
      <c r="R931" s="668"/>
      <c r="S931" s="668"/>
      <c r="T931" s="668"/>
      <c r="U931" s="668"/>
      <c r="V931" s="668"/>
      <c r="W931" s="668"/>
      <c r="X931" s="668"/>
      <c r="Y931" s="668"/>
      <c r="Z931" s="668"/>
    </row>
    <row r="932" ht="9.0" customHeight="1">
      <c r="A932" s="673">
        <v>40403.0</v>
      </c>
      <c r="B932" s="674" t="s">
        <v>31498</v>
      </c>
      <c r="C932" s="675" t="s">
        <v>31499</v>
      </c>
      <c r="D932" s="676">
        <v>192.28</v>
      </c>
      <c r="E932" s="674" t="s">
        <v>31500</v>
      </c>
      <c r="F932" s="668"/>
      <c r="G932" s="668"/>
      <c r="H932" s="668"/>
      <c r="I932" s="668"/>
      <c r="J932" s="668"/>
      <c r="K932" s="668"/>
      <c r="L932" s="668"/>
      <c r="M932" s="668"/>
      <c r="N932" s="668"/>
      <c r="O932" s="668"/>
      <c r="P932" s="668"/>
      <c r="Q932" s="668"/>
      <c r="R932" s="668"/>
      <c r="S932" s="668"/>
      <c r="T932" s="668"/>
      <c r="U932" s="668"/>
      <c r="V932" s="668"/>
      <c r="W932" s="668"/>
      <c r="X932" s="668"/>
      <c r="Y932" s="668"/>
      <c r="Z932" s="668"/>
    </row>
    <row r="933" ht="9.0" customHeight="1">
      <c r="A933" s="673">
        <v>40405.0</v>
      </c>
      <c r="B933" s="674" t="s">
        <v>31501</v>
      </c>
      <c r="C933" s="675" t="s">
        <v>31502</v>
      </c>
      <c r="D933" s="676">
        <v>258.48</v>
      </c>
      <c r="E933" s="677"/>
      <c r="F933" s="668"/>
      <c r="G933" s="668"/>
      <c r="H933" s="668"/>
      <c r="I933" s="668"/>
      <c r="J933" s="668"/>
      <c r="K933" s="668"/>
      <c r="L933" s="668"/>
      <c r="M933" s="668"/>
      <c r="N933" s="668"/>
      <c r="O933" s="668"/>
      <c r="P933" s="668"/>
      <c r="Q933" s="668"/>
      <c r="R933" s="668"/>
      <c r="S933" s="668"/>
      <c r="T933" s="668"/>
      <c r="U933" s="668"/>
      <c r="V933" s="668"/>
      <c r="W933" s="668"/>
      <c r="X933" s="668"/>
      <c r="Y933" s="668"/>
      <c r="Z933" s="668"/>
    </row>
    <row r="934" ht="9.0" customHeight="1">
      <c r="A934" s="673">
        <v>40408.0</v>
      </c>
      <c r="B934" s="674" t="s">
        <v>31503</v>
      </c>
      <c r="C934" s="675" t="s">
        <v>31504</v>
      </c>
      <c r="D934" s="676">
        <v>512.53</v>
      </c>
      <c r="E934" s="674" t="s">
        <v>31505</v>
      </c>
      <c r="F934" s="668"/>
      <c r="G934" s="668"/>
      <c r="H934" s="668"/>
      <c r="I934" s="668"/>
      <c r="J934" s="668"/>
      <c r="K934" s="668"/>
      <c r="L934" s="668"/>
      <c r="M934" s="668"/>
      <c r="N934" s="668"/>
      <c r="O934" s="668"/>
      <c r="P934" s="668"/>
      <c r="Q934" s="668"/>
      <c r="R934" s="668"/>
      <c r="S934" s="668"/>
      <c r="T934" s="668"/>
      <c r="U934" s="668"/>
      <c r="V934" s="668"/>
      <c r="W934" s="668"/>
      <c r="X934" s="668"/>
      <c r="Y934" s="668"/>
      <c r="Z934" s="668"/>
    </row>
    <row r="935" ht="18.0" customHeight="1">
      <c r="A935" s="673">
        <v>40406.0</v>
      </c>
      <c r="B935" s="678" t="s">
        <v>31506</v>
      </c>
      <c r="C935" s="675" t="s">
        <v>31507</v>
      </c>
      <c r="D935" s="676">
        <v>465.51</v>
      </c>
      <c r="E935" s="674" t="s">
        <v>31508</v>
      </c>
      <c r="F935" s="668"/>
      <c r="G935" s="668"/>
      <c r="H935" s="668"/>
      <c r="I935" s="668"/>
      <c r="J935" s="668"/>
      <c r="K935" s="668"/>
      <c r="L935" s="668"/>
      <c r="M935" s="668"/>
      <c r="N935" s="668"/>
      <c r="O935" s="668"/>
      <c r="P935" s="668"/>
      <c r="Q935" s="668"/>
      <c r="R935" s="668"/>
      <c r="S935" s="668"/>
      <c r="T935" s="668"/>
      <c r="U935" s="668"/>
      <c r="V935" s="668"/>
      <c r="W935" s="668"/>
      <c r="X935" s="668"/>
      <c r="Y935" s="668"/>
      <c r="Z935" s="668"/>
    </row>
    <row r="936" ht="18.0" customHeight="1">
      <c r="A936" s="673">
        <v>40407.0</v>
      </c>
      <c r="B936" s="678" t="s">
        <v>31509</v>
      </c>
      <c r="C936" s="675" t="s">
        <v>31510</v>
      </c>
      <c r="D936" s="676">
        <v>802.0</v>
      </c>
      <c r="E936" s="674" t="s">
        <v>31511</v>
      </c>
      <c r="F936" s="668"/>
      <c r="G936" s="668"/>
      <c r="H936" s="668"/>
      <c r="I936" s="668"/>
      <c r="J936" s="668"/>
      <c r="K936" s="668"/>
      <c r="L936" s="668"/>
      <c r="M936" s="668"/>
      <c r="N936" s="668"/>
      <c r="O936" s="668"/>
      <c r="P936" s="668"/>
      <c r="Q936" s="668"/>
      <c r="R936" s="668"/>
      <c r="S936" s="668"/>
      <c r="T936" s="668"/>
      <c r="U936" s="668"/>
      <c r="V936" s="668"/>
      <c r="W936" s="668"/>
      <c r="X936" s="668"/>
      <c r="Y936" s="668"/>
      <c r="Z936" s="668"/>
    </row>
    <row r="937" ht="18.0" customHeight="1">
      <c r="A937" s="673">
        <v>40409.0</v>
      </c>
      <c r="B937" s="678" t="s">
        <v>31512</v>
      </c>
      <c r="C937" s="675" t="s">
        <v>31513</v>
      </c>
      <c r="D937" s="676">
        <v>896.04</v>
      </c>
      <c r="E937" s="674" t="s">
        <v>31514</v>
      </c>
      <c r="F937" s="668"/>
      <c r="G937" s="668"/>
      <c r="H937" s="668"/>
      <c r="I937" s="668"/>
      <c r="J937" s="668"/>
      <c r="K937" s="668"/>
      <c r="L937" s="668"/>
      <c r="M937" s="668"/>
      <c r="N937" s="668"/>
      <c r="O937" s="668"/>
      <c r="P937" s="668"/>
      <c r="Q937" s="668"/>
      <c r="R937" s="668"/>
      <c r="S937" s="668"/>
      <c r="T937" s="668"/>
      <c r="U937" s="668"/>
      <c r="V937" s="668"/>
      <c r="W937" s="668"/>
      <c r="X937" s="668"/>
      <c r="Y937" s="668"/>
      <c r="Z937" s="668"/>
    </row>
    <row r="938" ht="9.0" customHeight="1">
      <c r="A938" s="673">
        <v>40404.0</v>
      </c>
      <c r="B938" s="674" t="s">
        <v>31515</v>
      </c>
      <c r="C938" s="675" t="s">
        <v>31516</v>
      </c>
      <c r="D938" s="676">
        <v>177.11</v>
      </c>
      <c r="E938" s="677"/>
      <c r="F938" s="668"/>
      <c r="G938" s="668"/>
      <c r="H938" s="668"/>
      <c r="I938" s="668"/>
      <c r="J938" s="668"/>
      <c r="K938" s="668"/>
      <c r="L938" s="668"/>
      <c r="M938" s="668"/>
      <c r="N938" s="668"/>
      <c r="O938" s="668"/>
      <c r="P938" s="668"/>
      <c r="Q938" s="668"/>
      <c r="R938" s="668"/>
      <c r="S938" s="668"/>
      <c r="T938" s="668"/>
      <c r="U938" s="668"/>
      <c r="V938" s="668"/>
      <c r="W938" s="668"/>
      <c r="X938" s="668"/>
      <c r="Y938" s="668"/>
      <c r="Z938" s="668"/>
    </row>
    <row r="939" ht="18.0" customHeight="1">
      <c r="A939" s="673">
        <v>42051.0</v>
      </c>
      <c r="B939" s="678" t="s">
        <v>31517</v>
      </c>
      <c r="C939" s="675" t="s">
        <v>31518</v>
      </c>
      <c r="D939" s="676">
        <v>962.67</v>
      </c>
      <c r="E939" s="674" t="s">
        <v>31519</v>
      </c>
      <c r="F939" s="668"/>
      <c r="G939" s="668"/>
      <c r="H939" s="668"/>
      <c r="I939" s="668"/>
      <c r="J939" s="668"/>
      <c r="K939" s="668"/>
      <c r="L939" s="668"/>
      <c r="M939" s="668"/>
      <c r="N939" s="668"/>
      <c r="O939" s="668"/>
      <c r="P939" s="668"/>
      <c r="Q939" s="668"/>
      <c r="R939" s="668"/>
      <c r="S939" s="668"/>
      <c r="T939" s="668"/>
      <c r="U939" s="668"/>
      <c r="V939" s="668"/>
      <c r="W939" s="668"/>
      <c r="X939" s="668"/>
      <c r="Y939" s="668"/>
      <c r="Z939" s="668"/>
    </row>
    <row r="940" ht="18.0" customHeight="1">
      <c r="A940" s="673">
        <v>42052.0</v>
      </c>
      <c r="B940" s="678" t="s">
        <v>31520</v>
      </c>
      <c r="C940" s="675" t="s">
        <v>31521</v>
      </c>
      <c r="D940" s="676">
        <v>532.27</v>
      </c>
      <c r="E940" s="674" t="s">
        <v>31522</v>
      </c>
      <c r="F940" s="668"/>
      <c r="G940" s="668"/>
      <c r="H940" s="668"/>
      <c r="I940" s="668"/>
      <c r="J940" s="668"/>
      <c r="K940" s="668"/>
      <c r="L940" s="668"/>
      <c r="M940" s="668"/>
      <c r="N940" s="668"/>
      <c r="O940" s="668"/>
      <c r="P940" s="668"/>
      <c r="Q940" s="668"/>
      <c r="R940" s="668"/>
      <c r="S940" s="668"/>
      <c r="T940" s="668"/>
      <c r="U940" s="668"/>
      <c r="V940" s="668"/>
      <c r="W940" s="668"/>
      <c r="X940" s="668"/>
      <c r="Y940" s="668"/>
      <c r="Z940" s="668"/>
    </row>
    <row r="941" ht="9.0" customHeight="1">
      <c r="A941" s="673">
        <v>40410.0</v>
      </c>
      <c r="B941" s="674" t="s">
        <v>31523</v>
      </c>
      <c r="C941" s="675" t="s">
        <v>31524</v>
      </c>
      <c r="D941" s="676">
        <v>381.77</v>
      </c>
      <c r="E941" s="674" t="s">
        <v>31525</v>
      </c>
      <c r="F941" s="668"/>
      <c r="G941" s="668"/>
      <c r="H941" s="668"/>
      <c r="I941" s="668"/>
      <c r="J941" s="668"/>
      <c r="K941" s="668"/>
      <c r="L941" s="668"/>
      <c r="M941" s="668"/>
      <c r="N941" s="668"/>
      <c r="O941" s="668"/>
      <c r="P941" s="668"/>
      <c r="Q941" s="668"/>
      <c r="R941" s="668"/>
      <c r="S941" s="668"/>
      <c r="T941" s="668"/>
      <c r="U941" s="668"/>
      <c r="V941" s="668"/>
      <c r="W941" s="668"/>
      <c r="X941" s="668"/>
      <c r="Y941" s="668"/>
      <c r="Z941" s="668"/>
    </row>
    <row r="942" ht="18.0" customHeight="1">
      <c r="A942" s="673">
        <v>40309.0</v>
      </c>
      <c r="B942" s="678" t="s">
        <v>31526</v>
      </c>
      <c r="C942" s="675" t="s">
        <v>31527</v>
      </c>
      <c r="D942" s="676">
        <v>169.12</v>
      </c>
      <c r="E942" s="674" t="s">
        <v>31528</v>
      </c>
      <c r="F942" s="668"/>
      <c r="G942" s="668"/>
      <c r="H942" s="668"/>
      <c r="I942" s="668"/>
      <c r="J942" s="668"/>
      <c r="K942" s="668"/>
      <c r="L942" s="668"/>
      <c r="M942" s="668"/>
      <c r="N942" s="668"/>
      <c r="O942" s="668"/>
      <c r="P942" s="668"/>
      <c r="Q942" s="668"/>
      <c r="R942" s="668"/>
      <c r="S942" s="668"/>
      <c r="T942" s="668"/>
      <c r="U942" s="668"/>
      <c r="V942" s="668"/>
      <c r="W942" s="668"/>
      <c r="X942" s="668"/>
      <c r="Y942" s="668"/>
      <c r="Z942" s="668"/>
    </row>
    <row r="943" ht="9.0" customHeight="1">
      <c r="A943" s="673">
        <v>41258.0</v>
      </c>
      <c r="B943" s="674" t="s">
        <v>31529</v>
      </c>
      <c r="C943" s="675" t="s">
        <v>31530</v>
      </c>
      <c r="D943" s="676">
        <v>214.91</v>
      </c>
      <c r="E943" s="677"/>
      <c r="F943" s="668"/>
      <c r="G943" s="668"/>
      <c r="H943" s="668"/>
      <c r="I943" s="668"/>
      <c r="J943" s="668"/>
      <c r="K943" s="668"/>
      <c r="L943" s="668"/>
      <c r="M943" s="668"/>
      <c r="N943" s="668"/>
      <c r="O943" s="668"/>
      <c r="P943" s="668"/>
      <c r="Q943" s="668"/>
      <c r="R943" s="668"/>
      <c r="S943" s="668"/>
      <c r="T943" s="668"/>
      <c r="U943" s="668"/>
      <c r="V943" s="668"/>
      <c r="W943" s="668"/>
      <c r="X943" s="668"/>
      <c r="Y943" s="668"/>
      <c r="Z943" s="668"/>
    </row>
    <row r="944" ht="9.0" customHeight="1">
      <c r="A944" s="673">
        <v>41034.0</v>
      </c>
      <c r="B944" s="674" t="s">
        <v>31531</v>
      </c>
      <c r="C944" s="675" t="s">
        <v>31532</v>
      </c>
      <c r="D944" s="676">
        <v>165.31</v>
      </c>
      <c r="E944" s="677"/>
      <c r="F944" s="668"/>
      <c r="G944" s="668"/>
      <c r="H944" s="668"/>
      <c r="I944" s="668"/>
      <c r="J944" s="668"/>
      <c r="K944" s="668"/>
      <c r="L944" s="668"/>
      <c r="M944" s="668"/>
      <c r="N944" s="668"/>
      <c r="O944" s="668"/>
      <c r="P944" s="668"/>
      <c r="Q944" s="668"/>
      <c r="R944" s="668"/>
      <c r="S944" s="668"/>
      <c r="T944" s="668"/>
      <c r="U944" s="668"/>
      <c r="V944" s="668"/>
      <c r="W944" s="668"/>
      <c r="X944" s="668"/>
      <c r="Y944" s="668"/>
      <c r="Z944" s="668"/>
    </row>
    <row r="945" ht="18.0" customHeight="1">
      <c r="A945" s="673">
        <v>41026.0</v>
      </c>
      <c r="B945" s="678" t="s">
        <v>31533</v>
      </c>
      <c r="C945" s="675" t="s">
        <v>31534</v>
      </c>
      <c r="D945" s="676">
        <v>136.69</v>
      </c>
      <c r="E945" s="679"/>
      <c r="F945" s="668"/>
      <c r="G945" s="668"/>
      <c r="H945" s="668"/>
      <c r="I945" s="668"/>
      <c r="J945" s="668"/>
      <c r="K945" s="668"/>
      <c r="L945" s="668"/>
      <c r="M945" s="668"/>
      <c r="N945" s="668"/>
      <c r="O945" s="668"/>
      <c r="P945" s="668"/>
      <c r="Q945" s="668"/>
      <c r="R945" s="668"/>
      <c r="S945" s="668"/>
      <c r="T945" s="668"/>
      <c r="U945" s="668"/>
      <c r="V945" s="668"/>
      <c r="W945" s="668"/>
      <c r="X945" s="668"/>
      <c r="Y945" s="668"/>
      <c r="Z945" s="668"/>
    </row>
    <row r="946" ht="18.0" customHeight="1">
      <c r="A946" s="673">
        <v>41022.0</v>
      </c>
      <c r="B946" s="678" t="s">
        <v>31535</v>
      </c>
      <c r="C946" s="675" t="s">
        <v>31536</v>
      </c>
      <c r="D946" s="676">
        <v>127.58</v>
      </c>
      <c r="E946" s="679"/>
      <c r="F946" s="668"/>
      <c r="G946" s="668"/>
      <c r="H946" s="668"/>
      <c r="I946" s="668"/>
      <c r="J946" s="668"/>
      <c r="K946" s="668"/>
      <c r="L946" s="668"/>
      <c r="M946" s="668"/>
      <c r="N946" s="668"/>
      <c r="O946" s="668"/>
      <c r="P946" s="668"/>
      <c r="Q946" s="668"/>
      <c r="R946" s="668"/>
      <c r="S946" s="668"/>
      <c r="T946" s="668"/>
      <c r="U946" s="668"/>
      <c r="V946" s="668"/>
      <c r="W946" s="668"/>
      <c r="X946" s="668"/>
      <c r="Y946" s="668"/>
      <c r="Z946" s="668"/>
    </row>
    <row r="947" ht="9.0" customHeight="1">
      <c r="A947" s="669" t="s">
        <v>31537</v>
      </c>
      <c r="G947" s="668"/>
      <c r="H947" s="668"/>
      <c r="I947" s="668"/>
      <c r="J947" s="668"/>
      <c r="K947" s="668"/>
      <c r="L947" s="668"/>
      <c r="M947" s="668"/>
      <c r="N947" s="668"/>
      <c r="O947" s="668"/>
      <c r="P947" s="668"/>
      <c r="Q947" s="668"/>
      <c r="R947" s="668"/>
      <c r="S947" s="668"/>
      <c r="T947" s="668"/>
      <c r="U947" s="668"/>
      <c r="V947" s="668"/>
      <c r="W947" s="668"/>
      <c r="X947" s="668"/>
      <c r="Y947" s="668"/>
      <c r="Z947" s="668"/>
    </row>
    <row r="948" ht="9.0" customHeight="1">
      <c r="A948" s="670" t="s">
        <v>31538</v>
      </c>
      <c r="B948" s="671" t="s">
        <v>31539</v>
      </c>
      <c r="C948" s="670" t="s">
        <v>31540</v>
      </c>
      <c r="D948" s="672" t="s">
        <v>31541</v>
      </c>
      <c r="E948" s="671" t="s">
        <v>31542</v>
      </c>
      <c r="F948" s="668"/>
      <c r="G948" s="668"/>
      <c r="H948" s="668"/>
      <c r="I948" s="668"/>
      <c r="J948" s="668"/>
      <c r="K948" s="668"/>
      <c r="L948" s="668"/>
      <c r="M948" s="668"/>
      <c r="N948" s="668"/>
      <c r="O948" s="668"/>
      <c r="P948" s="668"/>
      <c r="Q948" s="668"/>
      <c r="R948" s="668"/>
      <c r="S948" s="668"/>
      <c r="T948" s="668"/>
      <c r="U948" s="668"/>
      <c r="V948" s="668"/>
      <c r="W948" s="668"/>
      <c r="X948" s="668"/>
      <c r="Y948" s="668"/>
      <c r="Z948" s="668"/>
    </row>
    <row r="949" ht="18.0" customHeight="1">
      <c r="A949" s="673">
        <v>41403.0</v>
      </c>
      <c r="B949" s="678" t="s">
        <v>31543</v>
      </c>
      <c r="C949" s="675" t="s">
        <v>31544</v>
      </c>
      <c r="D949" s="676">
        <v>956.94</v>
      </c>
      <c r="E949" s="679"/>
      <c r="F949" s="668"/>
      <c r="G949" s="668"/>
      <c r="H949" s="668"/>
      <c r="I949" s="668"/>
      <c r="J949" s="668"/>
      <c r="K949" s="668"/>
      <c r="L949" s="668"/>
      <c r="M949" s="668"/>
      <c r="N949" s="668"/>
      <c r="O949" s="668"/>
      <c r="P949" s="668"/>
      <c r="Q949" s="668"/>
      <c r="R949" s="668"/>
      <c r="S949" s="668"/>
      <c r="T949" s="668"/>
      <c r="U949" s="668"/>
      <c r="V949" s="668"/>
      <c r="W949" s="668"/>
      <c r="X949" s="668"/>
      <c r="Y949" s="668"/>
      <c r="Z949" s="668"/>
    </row>
    <row r="950" ht="9.0" customHeight="1">
      <c r="A950" s="673">
        <v>40398.0</v>
      </c>
      <c r="B950" s="674" t="s">
        <v>31545</v>
      </c>
      <c r="C950" s="675" t="s">
        <v>31546</v>
      </c>
      <c r="D950" s="676">
        <v>174.41</v>
      </c>
      <c r="E950" s="677"/>
      <c r="F950" s="668"/>
      <c r="G950" s="668"/>
      <c r="H950" s="668"/>
      <c r="I950" s="668"/>
      <c r="J950" s="668"/>
      <c r="K950" s="668"/>
      <c r="L950" s="668"/>
      <c r="M950" s="668"/>
      <c r="N950" s="668"/>
      <c r="O950" s="668"/>
      <c r="P950" s="668"/>
      <c r="Q950" s="668"/>
      <c r="R950" s="668"/>
      <c r="S950" s="668"/>
      <c r="T950" s="668"/>
      <c r="U950" s="668"/>
      <c r="V950" s="668"/>
      <c r="W950" s="668"/>
      <c r="X950" s="668"/>
      <c r="Y950" s="668"/>
      <c r="Z950" s="668"/>
    </row>
    <row r="951" ht="9.0" customHeight="1">
      <c r="A951" s="673">
        <v>41036.0</v>
      </c>
      <c r="B951" s="674" t="s">
        <v>31547</v>
      </c>
      <c r="C951" s="675" t="s">
        <v>31548</v>
      </c>
      <c r="D951" s="676">
        <v>85.87</v>
      </c>
      <c r="E951" s="677"/>
      <c r="F951" s="668"/>
      <c r="G951" s="668"/>
      <c r="H951" s="668"/>
      <c r="I951" s="668"/>
      <c r="J951" s="668"/>
      <c r="K951" s="668"/>
      <c r="L951" s="668"/>
      <c r="M951" s="668"/>
      <c r="N951" s="668"/>
      <c r="O951" s="668"/>
      <c r="P951" s="668"/>
      <c r="Q951" s="668"/>
      <c r="R951" s="668"/>
      <c r="S951" s="668"/>
      <c r="T951" s="668"/>
      <c r="U951" s="668"/>
      <c r="V951" s="668"/>
      <c r="W951" s="668"/>
      <c r="X951" s="668"/>
      <c r="Y951" s="668"/>
      <c r="Z951" s="668"/>
    </row>
    <row r="952" ht="18.0" customHeight="1">
      <c r="A952" s="673">
        <v>41423.0</v>
      </c>
      <c r="B952" s="678" t="s">
        <v>31549</v>
      </c>
      <c r="C952" s="675" t="s">
        <v>31550</v>
      </c>
      <c r="D952" s="680">
        <v>3014.26</v>
      </c>
      <c r="E952" s="679"/>
      <c r="F952" s="668"/>
      <c r="G952" s="668"/>
      <c r="H952" s="668"/>
      <c r="I952" s="668"/>
      <c r="J952" s="668"/>
      <c r="K952" s="668"/>
      <c r="L952" s="668"/>
      <c r="M952" s="668"/>
      <c r="N952" s="668"/>
      <c r="O952" s="668"/>
      <c r="P952" s="668"/>
      <c r="Q952" s="668"/>
      <c r="R952" s="668"/>
      <c r="S952" s="668"/>
      <c r="T952" s="668"/>
      <c r="U952" s="668"/>
      <c r="V952" s="668"/>
      <c r="W952" s="668"/>
      <c r="X952" s="668"/>
      <c r="Y952" s="668"/>
      <c r="Z952" s="668"/>
    </row>
    <row r="953" ht="18.0" customHeight="1">
      <c r="A953" s="673">
        <v>41424.0</v>
      </c>
      <c r="B953" s="678" t="s">
        <v>31551</v>
      </c>
      <c r="C953" s="675" t="s">
        <v>31552</v>
      </c>
      <c r="D953" s="680">
        <v>2967.01</v>
      </c>
      <c r="E953" s="679"/>
      <c r="F953" s="668"/>
      <c r="G953" s="668"/>
      <c r="H953" s="668"/>
      <c r="I953" s="668"/>
      <c r="J953" s="668"/>
      <c r="K953" s="668"/>
      <c r="L953" s="668"/>
      <c r="M953" s="668"/>
      <c r="N953" s="668"/>
      <c r="O953" s="668"/>
      <c r="P953" s="668"/>
      <c r="Q953" s="668"/>
      <c r="R953" s="668"/>
      <c r="S953" s="668"/>
      <c r="T953" s="668"/>
      <c r="U953" s="668"/>
      <c r="V953" s="668"/>
      <c r="W953" s="668"/>
      <c r="X953" s="668"/>
      <c r="Y953" s="668"/>
      <c r="Z953" s="668"/>
    </row>
    <row r="954" ht="18.0" customHeight="1">
      <c r="A954" s="673">
        <v>41425.0</v>
      </c>
      <c r="B954" s="678" t="s">
        <v>31553</v>
      </c>
      <c r="C954" s="675" t="s">
        <v>31554</v>
      </c>
      <c r="D954" s="680">
        <v>3290.5</v>
      </c>
      <c r="E954" s="679"/>
      <c r="F954" s="668"/>
      <c r="G954" s="668"/>
      <c r="H954" s="668"/>
      <c r="I954" s="668"/>
      <c r="J954" s="668"/>
      <c r="K954" s="668"/>
      <c r="L954" s="668"/>
      <c r="M954" s="668"/>
      <c r="N954" s="668"/>
      <c r="O954" s="668"/>
      <c r="P954" s="668"/>
      <c r="Q954" s="668"/>
      <c r="R954" s="668"/>
      <c r="S954" s="668"/>
      <c r="T954" s="668"/>
      <c r="U954" s="668"/>
      <c r="V954" s="668"/>
      <c r="W954" s="668"/>
      <c r="X954" s="668"/>
      <c r="Y954" s="668"/>
      <c r="Z954" s="668"/>
    </row>
    <row r="955" ht="18.0" customHeight="1">
      <c r="A955" s="673">
        <v>41426.0</v>
      </c>
      <c r="B955" s="678" t="s">
        <v>31555</v>
      </c>
      <c r="C955" s="675" t="s">
        <v>31556</v>
      </c>
      <c r="D955" s="680">
        <v>3381.69</v>
      </c>
      <c r="E955" s="679"/>
      <c r="F955" s="668"/>
      <c r="G955" s="668"/>
      <c r="H955" s="668"/>
      <c r="I955" s="668"/>
      <c r="J955" s="668"/>
      <c r="K955" s="668"/>
      <c r="L955" s="668"/>
      <c r="M955" s="668"/>
      <c r="N955" s="668"/>
      <c r="O955" s="668"/>
      <c r="P955" s="668"/>
      <c r="Q955" s="668"/>
      <c r="R955" s="668"/>
      <c r="S955" s="668"/>
      <c r="T955" s="668"/>
      <c r="U955" s="668"/>
      <c r="V955" s="668"/>
      <c r="W955" s="668"/>
      <c r="X955" s="668"/>
      <c r="Y955" s="668"/>
      <c r="Z955" s="668"/>
    </row>
    <row r="956" ht="18.0" customHeight="1">
      <c r="A956" s="673">
        <v>41428.0</v>
      </c>
      <c r="B956" s="678" t="s">
        <v>31557</v>
      </c>
      <c r="C956" s="675" t="s">
        <v>31558</v>
      </c>
      <c r="D956" s="680">
        <v>3481.62</v>
      </c>
      <c r="E956" s="679"/>
      <c r="F956" s="668"/>
      <c r="G956" s="668"/>
      <c r="H956" s="668"/>
      <c r="I956" s="668"/>
      <c r="J956" s="668"/>
      <c r="K956" s="668"/>
      <c r="L956" s="668"/>
      <c r="M956" s="668"/>
      <c r="N956" s="668"/>
      <c r="O956" s="668"/>
      <c r="P956" s="668"/>
      <c r="Q956" s="668"/>
      <c r="R956" s="668"/>
      <c r="S956" s="668"/>
      <c r="T956" s="668"/>
      <c r="U956" s="668"/>
      <c r="V956" s="668"/>
      <c r="W956" s="668"/>
      <c r="X956" s="668"/>
      <c r="Y956" s="668"/>
      <c r="Z956" s="668"/>
    </row>
    <row r="957" ht="18.0" customHeight="1">
      <c r="A957" s="673">
        <v>41417.0</v>
      </c>
      <c r="B957" s="678" t="s">
        <v>31559</v>
      </c>
      <c r="C957" s="675" t="s">
        <v>31560</v>
      </c>
      <c r="D957" s="680">
        <v>2332.09</v>
      </c>
      <c r="E957" s="679"/>
      <c r="F957" s="668"/>
      <c r="G957" s="668"/>
      <c r="H957" s="668"/>
      <c r="I957" s="668"/>
      <c r="J957" s="668"/>
      <c r="K957" s="668"/>
      <c r="L957" s="668"/>
      <c r="M957" s="668"/>
      <c r="N957" s="668"/>
      <c r="O957" s="668"/>
      <c r="P957" s="668"/>
      <c r="Q957" s="668"/>
      <c r="R957" s="668"/>
      <c r="S957" s="668"/>
      <c r="T957" s="668"/>
      <c r="U957" s="668"/>
      <c r="V957" s="668"/>
      <c r="W957" s="668"/>
      <c r="X957" s="668"/>
      <c r="Y957" s="668"/>
      <c r="Z957" s="668"/>
    </row>
    <row r="958" ht="18.0" customHeight="1">
      <c r="A958" s="673">
        <v>41418.0</v>
      </c>
      <c r="B958" s="678" t="s">
        <v>31561</v>
      </c>
      <c r="C958" s="675" t="s">
        <v>31562</v>
      </c>
      <c r="D958" s="680">
        <v>2366.07</v>
      </c>
      <c r="E958" s="679"/>
      <c r="F958" s="668"/>
      <c r="G958" s="668"/>
      <c r="H958" s="668"/>
      <c r="I958" s="668"/>
      <c r="J958" s="668"/>
      <c r="K958" s="668"/>
      <c r="L958" s="668"/>
      <c r="M958" s="668"/>
      <c r="N958" s="668"/>
      <c r="O958" s="668"/>
      <c r="P958" s="668"/>
      <c r="Q958" s="668"/>
      <c r="R958" s="668"/>
      <c r="S958" s="668"/>
      <c r="T958" s="668"/>
      <c r="U958" s="668"/>
      <c r="V958" s="668"/>
      <c r="W958" s="668"/>
      <c r="X958" s="668"/>
      <c r="Y958" s="668"/>
      <c r="Z958" s="668"/>
    </row>
    <row r="959" ht="18.0" customHeight="1">
      <c r="A959" s="673">
        <v>41419.0</v>
      </c>
      <c r="B959" s="678" t="s">
        <v>31563</v>
      </c>
      <c r="C959" s="675" t="s">
        <v>31564</v>
      </c>
      <c r="D959" s="680">
        <v>2461.45</v>
      </c>
      <c r="E959" s="679"/>
      <c r="F959" s="668"/>
      <c r="G959" s="668"/>
      <c r="H959" s="668"/>
      <c r="I959" s="668"/>
      <c r="J959" s="668"/>
      <c r="K959" s="668"/>
      <c r="L959" s="668"/>
      <c r="M959" s="668"/>
      <c r="N959" s="668"/>
      <c r="O959" s="668"/>
      <c r="P959" s="668"/>
      <c r="Q959" s="668"/>
      <c r="R959" s="668"/>
      <c r="S959" s="668"/>
      <c r="T959" s="668"/>
      <c r="U959" s="668"/>
      <c r="V959" s="668"/>
      <c r="W959" s="668"/>
      <c r="X959" s="668"/>
      <c r="Y959" s="668"/>
      <c r="Z959" s="668"/>
    </row>
    <row r="960" ht="18.0" customHeight="1">
      <c r="A960" s="673">
        <v>41420.0</v>
      </c>
      <c r="B960" s="678" t="s">
        <v>31565</v>
      </c>
      <c r="C960" s="675" t="s">
        <v>31566</v>
      </c>
      <c r="D960" s="680">
        <v>2711.84</v>
      </c>
      <c r="E960" s="679"/>
      <c r="F960" s="668"/>
      <c r="G960" s="668"/>
      <c r="H960" s="668"/>
      <c r="I960" s="668"/>
      <c r="J960" s="668"/>
      <c r="K960" s="668"/>
      <c r="L960" s="668"/>
      <c r="M960" s="668"/>
      <c r="N960" s="668"/>
      <c r="O960" s="668"/>
      <c r="P960" s="668"/>
      <c r="Q960" s="668"/>
      <c r="R960" s="668"/>
      <c r="S960" s="668"/>
      <c r="T960" s="668"/>
      <c r="U960" s="668"/>
      <c r="V960" s="668"/>
      <c r="W960" s="668"/>
      <c r="X960" s="668"/>
      <c r="Y960" s="668"/>
      <c r="Z960" s="668"/>
    </row>
    <row r="961" ht="18.0" customHeight="1">
      <c r="A961" s="673">
        <v>41421.0</v>
      </c>
      <c r="B961" s="678" t="s">
        <v>31567</v>
      </c>
      <c r="C961" s="675" t="s">
        <v>31568</v>
      </c>
      <c r="D961" s="680">
        <v>2899.0</v>
      </c>
      <c r="E961" s="679"/>
      <c r="F961" s="668"/>
      <c r="G961" s="668"/>
      <c r="H961" s="668"/>
      <c r="I961" s="668"/>
      <c r="J961" s="668"/>
      <c r="K961" s="668"/>
      <c r="L961" s="668"/>
      <c r="M961" s="668"/>
      <c r="N961" s="668"/>
      <c r="O961" s="668"/>
      <c r="P961" s="668"/>
      <c r="Q961" s="668"/>
      <c r="R961" s="668"/>
      <c r="S961" s="668"/>
      <c r="T961" s="668"/>
      <c r="U961" s="668"/>
      <c r="V961" s="668"/>
      <c r="W961" s="668"/>
      <c r="X961" s="668"/>
      <c r="Y961" s="668"/>
      <c r="Z961" s="668"/>
    </row>
    <row r="962" ht="18.0" customHeight="1">
      <c r="A962" s="673">
        <v>41422.0</v>
      </c>
      <c r="B962" s="678" t="s">
        <v>31569</v>
      </c>
      <c r="C962" s="675" t="s">
        <v>31570</v>
      </c>
      <c r="D962" s="680">
        <v>2993.49</v>
      </c>
      <c r="E962" s="679"/>
      <c r="F962" s="668"/>
      <c r="G962" s="668"/>
      <c r="H962" s="668"/>
      <c r="I962" s="668"/>
      <c r="J962" s="668"/>
      <c r="K962" s="668"/>
      <c r="L962" s="668"/>
      <c r="M962" s="668"/>
      <c r="N962" s="668"/>
      <c r="O962" s="668"/>
      <c r="P962" s="668"/>
      <c r="Q962" s="668"/>
      <c r="R962" s="668"/>
      <c r="S962" s="668"/>
      <c r="T962" s="668"/>
      <c r="U962" s="668"/>
      <c r="V962" s="668"/>
      <c r="W962" s="668"/>
      <c r="X962" s="668"/>
      <c r="Y962" s="668"/>
      <c r="Z962" s="668"/>
    </row>
    <row r="963" ht="18.0" customHeight="1">
      <c r="A963" s="673">
        <v>41427.0</v>
      </c>
      <c r="B963" s="678" t="s">
        <v>31571</v>
      </c>
      <c r="C963" s="675" t="s">
        <v>31572</v>
      </c>
      <c r="D963" s="680">
        <v>3468.62</v>
      </c>
      <c r="E963" s="679"/>
      <c r="F963" s="668"/>
      <c r="G963" s="668"/>
      <c r="H963" s="668"/>
      <c r="I963" s="668"/>
      <c r="J963" s="668"/>
      <c r="K963" s="668"/>
      <c r="L963" s="668"/>
      <c r="M963" s="668"/>
      <c r="N963" s="668"/>
      <c r="O963" s="668"/>
      <c r="P963" s="668"/>
      <c r="Q963" s="668"/>
      <c r="R963" s="668"/>
      <c r="S963" s="668"/>
      <c r="T963" s="668"/>
      <c r="U963" s="668"/>
      <c r="V963" s="668"/>
      <c r="W963" s="668"/>
      <c r="X963" s="668"/>
      <c r="Y963" s="668"/>
      <c r="Z963" s="668"/>
    </row>
    <row r="964" ht="9.0" customHeight="1">
      <c r="A964" s="669" t="s">
        <v>31573</v>
      </c>
      <c r="G964" s="668"/>
      <c r="H964" s="668"/>
      <c r="I964" s="668"/>
      <c r="J964" s="668"/>
      <c r="K964" s="668"/>
      <c r="L964" s="668"/>
      <c r="M964" s="668"/>
      <c r="N964" s="668"/>
      <c r="O964" s="668"/>
      <c r="P964" s="668"/>
      <c r="Q964" s="668"/>
      <c r="R964" s="668"/>
      <c r="S964" s="668"/>
      <c r="T964" s="668"/>
      <c r="U964" s="668"/>
      <c r="V964" s="668"/>
      <c r="W964" s="668"/>
      <c r="X964" s="668"/>
      <c r="Y964" s="668"/>
      <c r="Z964" s="668"/>
    </row>
    <row r="965" ht="9.0" customHeight="1">
      <c r="A965" s="670" t="s">
        <v>31574</v>
      </c>
      <c r="B965" s="671" t="s">
        <v>31575</v>
      </c>
      <c r="C965" s="670" t="s">
        <v>31576</v>
      </c>
      <c r="D965" s="672" t="s">
        <v>31577</v>
      </c>
      <c r="E965" s="671" t="s">
        <v>31578</v>
      </c>
      <c r="F965" s="668"/>
      <c r="G965" s="668"/>
      <c r="H965" s="668"/>
      <c r="I965" s="668"/>
      <c r="J965" s="668"/>
      <c r="K965" s="668"/>
      <c r="L965" s="668"/>
      <c r="M965" s="668"/>
      <c r="N965" s="668"/>
      <c r="O965" s="668"/>
      <c r="P965" s="668"/>
      <c r="Q965" s="668"/>
      <c r="R965" s="668"/>
      <c r="S965" s="668"/>
      <c r="T965" s="668"/>
      <c r="U965" s="668"/>
      <c r="V965" s="668"/>
      <c r="W965" s="668"/>
      <c r="X965" s="668"/>
      <c r="Y965" s="668"/>
      <c r="Z965" s="668"/>
    </row>
    <row r="966" ht="18.0" customHeight="1">
      <c r="A966" s="673">
        <v>40381.0</v>
      </c>
      <c r="B966" s="678" t="s">
        <v>31579</v>
      </c>
      <c r="C966" s="675" t="s">
        <v>31580</v>
      </c>
      <c r="D966" s="676">
        <v>22.19</v>
      </c>
      <c r="E966" s="679"/>
      <c r="F966" s="668"/>
      <c r="G966" s="668"/>
      <c r="H966" s="668"/>
      <c r="I966" s="668"/>
      <c r="J966" s="668"/>
      <c r="K966" s="668"/>
      <c r="L966" s="668"/>
      <c r="M966" s="668"/>
      <c r="N966" s="668"/>
      <c r="O966" s="668"/>
      <c r="P966" s="668"/>
      <c r="Q966" s="668"/>
      <c r="R966" s="668"/>
      <c r="S966" s="668"/>
      <c r="T966" s="668"/>
      <c r="U966" s="668"/>
      <c r="V966" s="668"/>
      <c r="W966" s="668"/>
      <c r="X966" s="668"/>
      <c r="Y966" s="668"/>
      <c r="Z966" s="668"/>
    </row>
    <row r="967" ht="9.0" customHeight="1">
      <c r="A967" s="673">
        <v>41260.0</v>
      </c>
      <c r="B967" s="674" t="s">
        <v>31581</v>
      </c>
      <c r="C967" s="675" t="s">
        <v>31582</v>
      </c>
      <c r="D967" s="676">
        <v>808.5</v>
      </c>
      <c r="E967" s="674" t="s">
        <v>31583</v>
      </c>
      <c r="F967" s="668"/>
      <c r="G967" s="668"/>
      <c r="H967" s="668"/>
      <c r="I967" s="668"/>
      <c r="J967" s="668"/>
      <c r="K967" s="668"/>
      <c r="L967" s="668"/>
      <c r="M967" s="668"/>
      <c r="N967" s="668"/>
      <c r="O967" s="668"/>
      <c r="P967" s="668"/>
      <c r="Q967" s="668"/>
      <c r="R967" s="668"/>
      <c r="S967" s="668"/>
      <c r="T967" s="668"/>
      <c r="U967" s="668"/>
      <c r="V967" s="668"/>
      <c r="W967" s="668"/>
      <c r="X967" s="668"/>
      <c r="Y967" s="668"/>
      <c r="Z967" s="668"/>
    </row>
    <row r="968" ht="9.0" customHeight="1">
      <c r="A968" s="673">
        <v>41045.0</v>
      </c>
      <c r="B968" s="674" t="s">
        <v>31584</v>
      </c>
      <c r="C968" s="675" t="s">
        <v>31585</v>
      </c>
      <c r="D968" s="676">
        <v>754.2</v>
      </c>
      <c r="E968" s="674" t="s">
        <v>31586</v>
      </c>
      <c r="F968" s="668"/>
      <c r="G968" s="668"/>
      <c r="H968" s="668"/>
      <c r="I968" s="668"/>
      <c r="J968" s="668"/>
      <c r="K968" s="668"/>
      <c r="L968" s="668"/>
      <c r="M968" s="668"/>
      <c r="N968" s="668"/>
      <c r="O968" s="668"/>
      <c r="P968" s="668"/>
      <c r="Q968" s="668"/>
      <c r="R968" s="668"/>
      <c r="S968" s="668"/>
      <c r="T968" s="668"/>
      <c r="U968" s="668"/>
      <c r="V968" s="668"/>
      <c r="W968" s="668"/>
      <c r="X968" s="668"/>
      <c r="Y968" s="668"/>
      <c r="Z968" s="668"/>
    </row>
    <row r="969" ht="18.0" customHeight="1">
      <c r="A969" s="673">
        <v>40387.0</v>
      </c>
      <c r="B969" s="678" t="s">
        <v>31587</v>
      </c>
      <c r="C969" s="675" t="s">
        <v>31588</v>
      </c>
      <c r="D969" s="676">
        <v>133.42</v>
      </c>
      <c r="E969" s="674" t="s">
        <v>31589</v>
      </c>
      <c r="F969" s="668"/>
      <c r="G969" s="668"/>
      <c r="H969" s="668"/>
      <c r="I969" s="668"/>
      <c r="J969" s="668"/>
      <c r="K969" s="668"/>
      <c r="L969" s="668"/>
      <c r="M969" s="668"/>
      <c r="N969" s="668"/>
      <c r="O969" s="668"/>
      <c r="P969" s="668"/>
      <c r="Q969" s="668"/>
      <c r="R969" s="668"/>
      <c r="S969" s="668"/>
      <c r="T969" s="668"/>
      <c r="U969" s="668"/>
      <c r="V969" s="668"/>
      <c r="W969" s="668"/>
      <c r="X969" s="668"/>
      <c r="Y969" s="668"/>
      <c r="Z969" s="668"/>
    </row>
    <row r="970" ht="18.0" customHeight="1">
      <c r="A970" s="673">
        <v>40339.0</v>
      </c>
      <c r="B970" s="678" t="s">
        <v>31590</v>
      </c>
      <c r="C970" s="675" t="s">
        <v>31591</v>
      </c>
      <c r="D970" s="676">
        <v>73.18</v>
      </c>
      <c r="E970" s="679"/>
      <c r="F970" s="668"/>
      <c r="G970" s="668"/>
      <c r="H970" s="668"/>
      <c r="I970" s="668"/>
      <c r="J970" s="668"/>
      <c r="K970" s="668"/>
      <c r="L970" s="668"/>
      <c r="M970" s="668"/>
      <c r="N970" s="668"/>
      <c r="O970" s="668"/>
      <c r="P970" s="668"/>
      <c r="Q970" s="668"/>
      <c r="R970" s="668"/>
      <c r="S970" s="668"/>
      <c r="T970" s="668"/>
      <c r="U970" s="668"/>
      <c r="V970" s="668"/>
      <c r="W970" s="668"/>
      <c r="X970" s="668"/>
      <c r="Y970" s="668"/>
      <c r="Z970" s="668"/>
    </row>
    <row r="971" ht="9.0" customHeight="1">
      <c r="A971" s="669" t="s">
        <v>31592</v>
      </c>
      <c r="G971" s="668"/>
      <c r="H971" s="668"/>
      <c r="I971" s="668"/>
      <c r="J971" s="668"/>
      <c r="K971" s="668"/>
      <c r="L971" s="668"/>
      <c r="M971" s="668"/>
      <c r="N971" s="668"/>
      <c r="O971" s="668"/>
      <c r="P971" s="668"/>
      <c r="Q971" s="668"/>
      <c r="R971" s="668"/>
      <c r="S971" s="668"/>
      <c r="T971" s="668"/>
      <c r="U971" s="668"/>
      <c r="V971" s="668"/>
      <c r="W971" s="668"/>
      <c r="X971" s="668"/>
      <c r="Y971" s="668"/>
      <c r="Z971" s="668"/>
    </row>
    <row r="972" ht="9.0" customHeight="1">
      <c r="A972" s="670" t="s">
        <v>31593</v>
      </c>
      <c r="B972" s="671" t="s">
        <v>31594</v>
      </c>
      <c r="C972" s="670" t="s">
        <v>31595</v>
      </c>
      <c r="D972" s="672" t="s">
        <v>31596</v>
      </c>
      <c r="E972" s="671" t="s">
        <v>31597</v>
      </c>
      <c r="F972" s="668"/>
      <c r="G972" s="668"/>
      <c r="H972" s="668"/>
      <c r="I972" s="668"/>
      <c r="J972" s="668"/>
      <c r="K972" s="668"/>
      <c r="L972" s="668"/>
      <c r="M972" s="668"/>
      <c r="N972" s="668"/>
      <c r="O972" s="668"/>
      <c r="P972" s="668"/>
      <c r="Q972" s="668"/>
      <c r="R972" s="668"/>
      <c r="S972" s="668"/>
      <c r="T972" s="668"/>
      <c r="U972" s="668"/>
      <c r="V972" s="668"/>
      <c r="W972" s="668"/>
      <c r="X972" s="668"/>
      <c r="Y972" s="668"/>
      <c r="Z972" s="668"/>
    </row>
    <row r="973" ht="9.0" customHeight="1">
      <c r="A973" s="673">
        <v>40379.0</v>
      </c>
      <c r="B973" s="674" t="s">
        <v>31598</v>
      </c>
      <c r="C973" s="675" t="s">
        <v>31599</v>
      </c>
      <c r="D973" s="676">
        <v>10.46</v>
      </c>
      <c r="E973" s="674" t="s">
        <v>31600</v>
      </c>
      <c r="F973" s="668"/>
      <c r="G973" s="668"/>
      <c r="H973" s="668"/>
      <c r="I973" s="668"/>
      <c r="J973" s="668"/>
      <c r="K973" s="668"/>
      <c r="L973" s="668"/>
      <c r="M973" s="668"/>
      <c r="N973" s="668"/>
      <c r="O973" s="668"/>
      <c r="P973" s="668"/>
      <c r="Q973" s="668"/>
      <c r="R973" s="668"/>
      <c r="S973" s="668"/>
      <c r="T973" s="668"/>
      <c r="U973" s="668"/>
      <c r="V973" s="668"/>
      <c r="W973" s="668"/>
      <c r="X973" s="668"/>
      <c r="Y973" s="668"/>
      <c r="Z973" s="668"/>
    </row>
    <row r="974" ht="18.0" customHeight="1">
      <c r="A974" s="673">
        <v>42875.0</v>
      </c>
      <c r="B974" s="678" t="s">
        <v>31601</v>
      </c>
      <c r="C974" s="675" t="s">
        <v>31602</v>
      </c>
      <c r="D974" s="676">
        <v>37.37</v>
      </c>
      <c r="E974" s="679"/>
      <c r="F974" s="668"/>
      <c r="G974" s="668"/>
      <c r="H974" s="668"/>
      <c r="I974" s="668"/>
      <c r="J974" s="668"/>
      <c r="K974" s="668"/>
      <c r="L974" s="668"/>
      <c r="M974" s="668"/>
      <c r="N974" s="668"/>
      <c r="O974" s="668"/>
      <c r="P974" s="668"/>
      <c r="Q974" s="668"/>
      <c r="R974" s="668"/>
      <c r="S974" s="668"/>
      <c r="T974" s="668"/>
      <c r="U974" s="668"/>
      <c r="V974" s="668"/>
      <c r="W974" s="668"/>
      <c r="X974" s="668"/>
      <c r="Y974" s="668"/>
      <c r="Z974" s="668"/>
    </row>
    <row r="975" ht="18.0" customHeight="1">
      <c r="A975" s="673">
        <v>40991.0</v>
      </c>
      <c r="B975" s="678" t="s">
        <v>31603</v>
      </c>
      <c r="C975" s="675" t="s">
        <v>31604</v>
      </c>
      <c r="D975" s="676">
        <v>63.18</v>
      </c>
      <c r="E975" s="679"/>
      <c r="F975" s="668"/>
      <c r="G975" s="668"/>
      <c r="H975" s="668"/>
      <c r="I975" s="668"/>
      <c r="J975" s="668"/>
      <c r="K975" s="668"/>
      <c r="L975" s="668"/>
      <c r="M975" s="668"/>
      <c r="N975" s="668"/>
      <c r="O975" s="668"/>
      <c r="P975" s="668"/>
      <c r="Q975" s="668"/>
      <c r="R975" s="668"/>
      <c r="S975" s="668"/>
      <c r="T975" s="668"/>
      <c r="U975" s="668"/>
      <c r="V975" s="668"/>
      <c r="W975" s="668"/>
      <c r="X975" s="668"/>
      <c r="Y975" s="668"/>
      <c r="Z975" s="668"/>
    </row>
    <row r="976" ht="9.0" customHeight="1">
      <c r="A976" s="673">
        <v>40382.0</v>
      </c>
      <c r="B976" s="674" t="s">
        <v>31605</v>
      </c>
      <c r="C976" s="675" t="s">
        <v>31606</v>
      </c>
      <c r="D976" s="676">
        <v>635.67</v>
      </c>
      <c r="E976" s="677"/>
      <c r="F976" s="668"/>
      <c r="G976" s="668"/>
      <c r="H976" s="668"/>
      <c r="I976" s="668"/>
      <c r="J976" s="668"/>
      <c r="K976" s="668"/>
      <c r="L976" s="668"/>
      <c r="M976" s="668"/>
      <c r="N976" s="668"/>
      <c r="O976" s="668"/>
      <c r="P976" s="668"/>
      <c r="Q976" s="668"/>
      <c r="R976" s="668"/>
      <c r="S976" s="668"/>
      <c r="T976" s="668"/>
      <c r="U976" s="668"/>
      <c r="V976" s="668"/>
      <c r="W976" s="668"/>
      <c r="X976" s="668"/>
      <c r="Y976" s="668"/>
      <c r="Z976" s="668"/>
    </row>
    <row r="977" ht="9.0" customHeight="1">
      <c r="A977" s="673">
        <v>42660.0</v>
      </c>
      <c r="B977" s="674" t="s">
        <v>31607</v>
      </c>
      <c r="C977" s="675" t="s">
        <v>31608</v>
      </c>
      <c r="D977" s="676">
        <v>848.77</v>
      </c>
      <c r="E977" s="677"/>
      <c r="F977" s="668"/>
      <c r="G977" s="668"/>
      <c r="H977" s="668"/>
      <c r="I977" s="668"/>
      <c r="J977" s="668"/>
      <c r="K977" s="668"/>
      <c r="L977" s="668"/>
      <c r="M977" s="668"/>
      <c r="N977" s="668"/>
      <c r="O977" s="668"/>
      <c r="P977" s="668"/>
      <c r="Q977" s="668"/>
      <c r="R977" s="668"/>
      <c r="S977" s="668"/>
      <c r="T977" s="668"/>
      <c r="U977" s="668"/>
      <c r="V977" s="668"/>
      <c r="W977" s="668"/>
      <c r="X977" s="668"/>
      <c r="Y977" s="668"/>
      <c r="Z977" s="668"/>
    </row>
    <row r="978" ht="18.0" customHeight="1">
      <c r="A978" s="673">
        <v>40401.0</v>
      </c>
      <c r="B978" s="678" t="s">
        <v>31609</v>
      </c>
      <c r="C978" s="675" t="s">
        <v>31610</v>
      </c>
      <c r="D978" s="680">
        <v>1869.16</v>
      </c>
      <c r="E978" s="674" t="s">
        <v>31611</v>
      </c>
      <c r="F978" s="668"/>
      <c r="G978" s="668"/>
      <c r="H978" s="668"/>
      <c r="I978" s="668"/>
      <c r="J978" s="668"/>
      <c r="K978" s="668"/>
      <c r="L978" s="668"/>
      <c r="M978" s="668"/>
      <c r="N978" s="668"/>
      <c r="O978" s="668"/>
      <c r="P978" s="668"/>
      <c r="Q978" s="668"/>
      <c r="R978" s="668"/>
      <c r="S978" s="668"/>
      <c r="T978" s="668"/>
      <c r="U978" s="668"/>
      <c r="V978" s="668"/>
      <c r="W978" s="668"/>
      <c r="X978" s="668"/>
      <c r="Y978" s="668"/>
      <c r="Z978" s="668"/>
    </row>
    <row r="979" ht="9.0" customHeight="1">
      <c r="A979" s="673">
        <v>41200.0</v>
      </c>
      <c r="B979" s="674" t="s">
        <v>31612</v>
      </c>
      <c r="C979" s="675" t="s">
        <v>31613</v>
      </c>
      <c r="D979" s="676">
        <v>24.81</v>
      </c>
      <c r="E979" s="677"/>
      <c r="F979" s="668"/>
      <c r="G979" s="668"/>
      <c r="H979" s="668"/>
      <c r="I979" s="668"/>
      <c r="J979" s="668"/>
      <c r="K979" s="668"/>
      <c r="L979" s="668"/>
      <c r="M979" s="668"/>
      <c r="N979" s="668"/>
      <c r="O979" s="668"/>
      <c r="P979" s="668"/>
      <c r="Q979" s="668"/>
      <c r="R979" s="668"/>
      <c r="S979" s="668"/>
      <c r="T979" s="668"/>
      <c r="U979" s="668"/>
      <c r="V979" s="668"/>
      <c r="W979" s="668"/>
      <c r="X979" s="668"/>
      <c r="Y979" s="668"/>
      <c r="Z979" s="668"/>
    </row>
    <row r="980" ht="9.0" customHeight="1">
      <c r="A980" s="673">
        <v>42876.0</v>
      </c>
      <c r="B980" s="674" t="s">
        <v>31614</v>
      </c>
      <c r="C980" s="675" t="s">
        <v>31615</v>
      </c>
      <c r="D980" s="676">
        <v>150.66</v>
      </c>
      <c r="E980" s="677"/>
      <c r="F980" s="668"/>
      <c r="G980" s="668"/>
      <c r="H980" s="668"/>
      <c r="I980" s="668"/>
      <c r="J980" s="668"/>
      <c r="K980" s="668"/>
      <c r="L980" s="668"/>
      <c r="M980" s="668"/>
      <c r="N980" s="668"/>
      <c r="O980" s="668"/>
      <c r="P980" s="668"/>
      <c r="Q980" s="668"/>
      <c r="R980" s="668"/>
      <c r="S980" s="668"/>
      <c r="T980" s="668"/>
      <c r="U980" s="668"/>
      <c r="V980" s="668"/>
      <c r="W980" s="668"/>
      <c r="X980" s="668"/>
      <c r="Y980" s="668"/>
      <c r="Z980" s="668"/>
    </row>
    <row r="981" ht="18.0" customHeight="1">
      <c r="A981" s="673">
        <v>42239.0</v>
      </c>
      <c r="B981" s="678" t="s">
        <v>31616</v>
      </c>
      <c r="C981" s="675" t="s">
        <v>31617</v>
      </c>
      <c r="D981" s="676">
        <v>137.7</v>
      </c>
      <c r="E981" s="674" t="s">
        <v>31618</v>
      </c>
      <c r="F981" s="668"/>
      <c r="G981" s="668"/>
      <c r="H981" s="668"/>
      <c r="I981" s="668"/>
      <c r="J981" s="668"/>
      <c r="K981" s="668"/>
      <c r="L981" s="668"/>
      <c r="M981" s="668"/>
      <c r="N981" s="668"/>
      <c r="O981" s="668"/>
      <c r="P981" s="668"/>
      <c r="Q981" s="668"/>
      <c r="R981" s="668"/>
      <c r="S981" s="668"/>
      <c r="T981" s="668"/>
      <c r="U981" s="668"/>
      <c r="V981" s="668"/>
      <c r="W981" s="668"/>
      <c r="X981" s="668"/>
      <c r="Y981" s="668"/>
      <c r="Z981" s="668"/>
    </row>
    <row r="982" ht="18.0" customHeight="1">
      <c r="A982" s="673">
        <v>40329.0</v>
      </c>
      <c r="B982" s="678" t="s">
        <v>31619</v>
      </c>
      <c r="C982" s="675" t="s">
        <v>31620</v>
      </c>
      <c r="D982" s="676">
        <v>161.9</v>
      </c>
      <c r="E982" s="674" t="s">
        <v>31621</v>
      </c>
      <c r="F982" s="668"/>
      <c r="G982" s="668"/>
      <c r="H982" s="668"/>
      <c r="I982" s="668"/>
      <c r="J982" s="668"/>
      <c r="K982" s="668"/>
      <c r="L982" s="668"/>
      <c r="M982" s="668"/>
      <c r="N982" s="668"/>
      <c r="O982" s="668"/>
      <c r="P982" s="668"/>
      <c r="Q982" s="668"/>
      <c r="R982" s="668"/>
      <c r="S982" s="668"/>
      <c r="T982" s="668"/>
      <c r="U982" s="668"/>
      <c r="V982" s="668"/>
      <c r="W982" s="668"/>
      <c r="X982" s="668"/>
      <c r="Y982" s="668"/>
      <c r="Z982" s="668"/>
    </row>
    <row r="983" ht="9.0" customHeight="1">
      <c r="A983" s="673">
        <v>41195.0</v>
      </c>
      <c r="B983" s="674" t="s">
        <v>31622</v>
      </c>
      <c r="C983" s="675" t="s">
        <v>31623</v>
      </c>
      <c r="D983" s="676">
        <v>8.54</v>
      </c>
      <c r="E983" s="677"/>
      <c r="F983" s="668"/>
      <c r="G983" s="668"/>
      <c r="H983" s="668"/>
      <c r="I983" s="668"/>
      <c r="J983" s="668"/>
      <c r="K983" s="668"/>
      <c r="L983" s="668"/>
      <c r="M983" s="668"/>
      <c r="N983" s="668"/>
      <c r="O983" s="668"/>
      <c r="P983" s="668"/>
      <c r="Q983" s="668"/>
      <c r="R983" s="668"/>
      <c r="S983" s="668"/>
      <c r="T983" s="668"/>
      <c r="U983" s="668"/>
      <c r="V983" s="668"/>
      <c r="W983" s="668"/>
      <c r="X983" s="668"/>
      <c r="Y983" s="668"/>
      <c r="Z983" s="668"/>
    </row>
    <row r="984" ht="9.0" customHeight="1">
      <c r="A984" s="673">
        <v>40315.0</v>
      </c>
      <c r="B984" s="674" t="s">
        <v>31624</v>
      </c>
      <c r="C984" s="675" t="s">
        <v>31625</v>
      </c>
      <c r="D984" s="676">
        <v>283.56</v>
      </c>
      <c r="E984" s="674" t="s">
        <v>31626</v>
      </c>
      <c r="F984" s="668"/>
      <c r="G984" s="668"/>
      <c r="H984" s="668"/>
      <c r="I984" s="668"/>
      <c r="J984" s="668"/>
      <c r="K984" s="668"/>
      <c r="L984" s="668"/>
      <c r="M984" s="668"/>
      <c r="N984" s="668"/>
      <c r="O984" s="668"/>
      <c r="P984" s="668"/>
      <c r="Q984" s="668"/>
      <c r="R984" s="668"/>
      <c r="S984" s="668"/>
      <c r="T984" s="668"/>
      <c r="U984" s="668"/>
      <c r="V984" s="668"/>
      <c r="W984" s="668"/>
      <c r="X984" s="668"/>
      <c r="Y984" s="668"/>
      <c r="Z984" s="668"/>
    </row>
    <row r="985" ht="18.0" customHeight="1">
      <c r="A985" s="673">
        <v>40314.0</v>
      </c>
      <c r="B985" s="678" t="s">
        <v>31627</v>
      </c>
      <c r="C985" s="675" t="s">
        <v>31628</v>
      </c>
      <c r="D985" s="676">
        <v>113.32</v>
      </c>
      <c r="E985" s="674" t="s">
        <v>31629</v>
      </c>
      <c r="F985" s="668"/>
      <c r="G985" s="668"/>
      <c r="H985" s="668"/>
      <c r="I985" s="668"/>
      <c r="J985" s="668"/>
      <c r="K985" s="668"/>
      <c r="L985" s="668"/>
      <c r="M985" s="668"/>
      <c r="N985" s="668"/>
      <c r="O985" s="668"/>
      <c r="P985" s="668"/>
      <c r="Q985" s="668"/>
      <c r="R985" s="668"/>
      <c r="S985" s="668"/>
      <c r="T985" s="668"/>
      <c r="U985" s="668"/>
      <c r="V985" s="668"/>
      <c r="W985" s="668"/>
      <c r="X985" s="668"/>
      <c r="Y985" s="668"/>
      <c r="Z985" s="668"/>
    </row>
    <row r="986" ht="18.0" customHeight="1">
      <c r="A986" s="673">
        <v>40321.0</v>
      </c>
      <c r="B986" s="678" t="s">
        <v>31630</v>
      </c>
      <c r="C986" s="675" t="s">
        <v>31631</v>
      </c>
      <c r="D986" s="676">
        <v>80.68</v>
      </c>
      <c r="E986" s="674" t="s">
        <v>31632</v>
      </c>
      <c r="F986" s="668"/>
      <c r="G986" s="668"/>
      <c r="H986" s="668"/>
      <c r="I986" s="668"/>
      <c r="J986" s="668"/>
      <c r="K986" s="668"/>
      <c r="L986" s="668"/>
      <c r="M986" s="668"/>
      <c r="N986" s="668"/>
      <c r="O986" s="668"/>
      <c r="P986" s="668"/>
      <c r="Q986" s="668"/>
      <c r="R986" s="668"/>
      <c r="S986" s="668"/>
      <c r="T986" s="668"/>
      <c r="U986" s="668"/>
      <c r="V986" s="668"/>
      <c r="W986" s="668"/>
      <c r="X986" s="668"/>
      <c r="Y986" s="668"/>
      <c r="Z986" s="668"/>
    </row>
    <row r="987" ht="18.0" customHeight="1">
      <c r="A987" s="673">
        <v>40323.0</v>
      </c>
      <c r="B987" s="678" t="s">
        <v>31633</v>
      </c>
      <c r="C987" s="675" t="s">
        <v>31634</v>
      </c>
      <c r="D987" s="676">
        <v>83.66</v>
      </c>
      <c r="E987" s="674" t="s">
        <v>31635</v>
      </c>
      <c r="F987" s="668"/>
      <c r="G987" s="668"/>
      <c r="H987" s="668"/>
      <c r="I987" s="668"/>
      <c r="J987" s="668"/>
      <c r="K987" s="668"/>
      <c r="L987" s="668"/>
      <c r="M987" s="668"/>
      <c r="N987" s="668"/>
      <c r="O987" s="668"/>
      <c r="P987" s="668"/>
      <c r="Q987" s="668"/>
      <c r="R987" s="668"/>
      <c r="S987" s="668"/>
      <c r="T987" s="668"/>
      <c r="U987" s="668"/>
      <c r="V987" s="668"/>
      <c r="W987" s="668"/>
      <c r="X987" s="668"/>
      <c r="Y987" s="668"/>
      <c r="Z987" s="668"/>
    </row>
    <row r="988" ht="18.0" customHeight="1">
      <c r="A988" s="673">
        <v>40324.0</v>
      </c>
      <c r="B988" s="678" t="s">
        <v>31636</v>
      </c>
      <c r="C988" s="675" t="s">
        <v>31637</v>
      </c>
      <c r="D988" s="676">
        <v>72.55</v>
      </c>
      <c r="E988" s="674" t="s">
        <v>31638</v>
      </c>
      <c r="F988" s="668"/>
      <c r="G988" s="668"/>
      <c r="H988" s="668"/>
      <c r="I988" s="668"/>
      <c r="J988" s="668"/>
      <c r="K988" s="668"/>
      <c r="L988" s="668"/>
      <c r="M988" s="668"/>
      <c r="N988" s="668"/>
      <c r="O988" s="668"/>
      <c r="P988" s="668"/>
      <c r="Q988" s="668"/>
      <c r="R988" s="668"/>
      <c r="S988" s="668"/>
      <c r="T988" s="668"/>
      <c r="U988" s="668"/>
      <c r="V988" s="668"/>
      <c r="W988" s="668"/>
      <c r="X988" s="668"/>
      <c r="Y988" s="668"/>
      <c r="Z988" s="668"/>
    </row>
    <row r="989" ht="18.0" customHeight="1">
      <c r="A989" s="673">
        <v>40325.0</v>
      </c>
      <c r="B989" s="678" t="s">
        <v>31639</v>
      </c>
      <c r="C989" s="675" t="s">
        <v>31640</v>
      </c>
      <c r="D989" s="676">
        <v>62.93</v>
      </c>
      <c r="E989" s="674" t="s">
        <v>31641</v>
      </c>
      <c r="F989" s="668"/>
      <c r="G989" s="668"/>
      <c r="H989" s="668"/>
      <c r="I989" s="668"/>
      <c r="J989" s="668"/>
      <c r="K989" s="668"/>
      <c r="L989" s="668"/>
      <c r="M989" s="668"/>
      <c r="N989" s="668"/>
      <c r="O989" s="668"/>
      <c r="P989" s="668"/>
      <c r="Q989" s="668"/>
      <c r="R989" s="668"/>
      <c r="S989" s="668"/>
      <c r="T989" s="668"/>
      <c r="U989" s="668"/>
      <c r="V989" s="668"/>
      <c r="W989" s="668"/>
      <c r="X989" s="668"/>
      <c r="Y989" s="668"/>
      <c r="Z989" s="668"/>
    </row>
    <row r="990" ht="18.0" customHeight="1">
      <c r="A990" s="673">
        <v>40319.0</v>
      </c>
      <c r="B990" s="678" t="s">
        <v>31642</v>
      </c>
      <c r="C990" s="675" t="s">
        <v>31643</v>
      </c>
      <c r="D990" s="676">
        <v>104.53</v>
      </c>
      <c r="E990" s="674" t="s">
        <v>31644</v>
      </c>
      <c r="F990" s="668"/>
      <c r="G990" s="668"/>
      <c r="H990" s="668"/>
      <c r="I990" s="668"/>
      <c r="J990" s="668"/>
      <c r="K990" s="668"/>
      <c r="L990" s="668"/>
      <c r="M990" s="668"/>
      <c r="N990" s="668"/>
      <c r="O990" s="668"/>
      <c r="P990" s="668"/>
      <c r="Q990" s="668"/>
      <c r="R990" s="668"/>
      <c r="S990" s="668"/>
      <c r="T990" s="668"/>
      <c r="U990" s="668"/>
      <c r="V990" s="668"/>
      <c r="W990" s="668"/>
      <c r="X990" s="668"/>
      <c r="Y990" s="668"/>
      <c r="Z990" s="668"/>
    </row>
    <row r="991" ht="18.0" customHeight="1">
      <c r="A991" s="673">
        <v>40320.0</v>
      </c>
      <c r="B991" s="678" t="s">
        <v>31645</v>
      </c>
      <c r="C991" s="675" t="s">
        <v>31646</v>
      </c>
      <c r="D991" s="676">
        <v>113.87</v>
      </c>
      <c r="E991" s="674" t="s">
        <v>31647</v>
      </c>
      <c r="F991" s="668"/>
      <c r="G991" s="668"/>
      <c r="H991" s="668"/>
      <c r="I991" s="668"/>
      <c r="J991" s="668"/>
      <c r="K991" s="668"/>
      <c r="L991" s="668"/>
      <c r="M991" s="668"/>
      <c r="N991" s="668"/>
      <c r="O991" s="668"/>
      <c r="P991" s="668"/>
      <c r="Q991" s="668"/>
      <c r="R991" s="668"/>
      <c r="S991" s="668"/>
      <c r="T991" s="668"/>
      <c r="U991" s="668"/>
      <c r="V991" s="668"/>
      <c r="W991" s="668"/>
      <c r="X991" s="668"/>
      <c r="Y991" s="668"/>
      <c r="Z991" s="668"/>
    </row>
    <row r="992" ht="18.0" customHeight="1">
      <c r="A992" s="673">
        <v>40322.0</v>
      </c>
      <c r="B992" s="678" t="s">
        <v>31648</v>
      </c>
      <c r="C992" s="675" t="s">
        <v>31649</v>
      </c>
      <c r="D992" s="676">
        <v>118.92</v>
      </c>
      <c r="E992" s="674" t="s">
        <v>31650</v>
      </c>
      <c r="F992" s="668"/>
      <c r="G992" s="668"/>
      <c r="H992" s="668"/>
      <c r="I992" s="668"/>
      <c r="J992" s="668"/>
      <c r="K992" s="668"/>
      <c r="L992" s="668"/>
      <c r="M992" s="668"/>
      <c r="N992" s="668"/>
      <c r="O992" s="668"/>
      <c r="P992" s="668"/>
      <c r="Q992" s="668"/>
      <c r="R992" s="668"/>
      <c r="S992" s="668"/>
      <c r="T992" s="668"/>
      <c r="U992" s="668"/>
      <c r="V992" s="668"/>
      <c r="W992" s="668"/>
      <c r="X992" s="668"/>
      <c r="Y992" s="668"/>
      <c r="Z992" s="668"/>
    </row>
    <row r="993" ht="9.0" customHeight="1">
      <c r="A993" s="673">
        <v>40342.0</v>
      </c>
      <c r="B993" s="674" t="s">
        <v>31651</v>
      </c>
      <c r="C993" s="675" t="s">
        <v>31652</v>
      </c>
      <c r="D993" s="676">
        <v>37.65</v>
      </c>
      <c r="E993" s="677"/>
      <c r="F993" s="668"/>
      <c r="G993" s="668"/>
      <c r="H993" s="668"/>
      <c r="I993" s="668"/>
      <c r="J993" s="668"/>
      <c r="K993" s="668"/>
      <c r="L993" s="668"/>
      <c r="M993" s="668"/>
      <c r="N993" s="668"/>
      <c r="O993" s="668"/>
      <c r="P993" s="668"/>
      <c r="Q993" s="668"/>
      <c r="R993" s="668"/>
      <c r="S993" s="668"/>
      <c r="T993" s="668"/>
      <c r="U993" s="668"/>
      <c r="V993" s="668"/>
      <c r="W993" s="668"/>
      <c r="X993" s="668"/>
      <c r="Y993" s="668"/>
      <c r="Z993" s="668"/>
    </row>
    <row r="994" ht="9.0" customHeight="1">
      <c r="A994" s="673">
        <v>40338.0</v>
      </c>
      <c r="B994" s="674" t="s">
        <v>31653</v>
      </c>
      <c r="C994" s="675" t="s">
        <v>31654</v>
      </c>
      <c r="D994" s="676">
        <v>27.2</v>
      </c>
      <c r="E994" s="677"/>
      <c r="F994" s="668"/>
      <c r="G994" s="668"/>
      <c r="H994" s="668"/>
      <c r="I994" s="668"/>
      <c r="J994" s="668"/>
      <c r="K994" s="668"/>
      <c r="L994" s="668"/>
      <c r="M994" s="668"/>
      <c r="N994" s="668"/>
      <c r="O994" s="668"/>
      <c r="P994" s="668"/>
      <c r="Q994" s="668"/>
      <c r="R994" s="668"/>
      <c r="S994" s="668"/>
      <c r="T994" s="668"/>
      <c r="U994" s="668"/>
      <c r="V994" s="668"/>
      <c r="W994" s="668"/>
      <c r="X994" s="668"/>
      <c r="Y994" s="668"/>
      <c r="Z994" s="668"/>
    </row>
    <row r="995" ht="18.0" customHeight="1">
      <c r="A995" s="673">
        <v>40341.0</v>
      </c>
      <c r="B995" s="678" t="s">
        <v>31655</v>
      </c>
      <c r="C995" s="675" t="s">
        <v>31656</v>
      </c>
      <c r="D995" s="676">
        <v>7.4</v>
      </c>
      <c r="E995" s="679"/>
      <c r="F995" s="668"/>
      <c r="G995" s="668"/>
      <c r="H995" s="668"/>
      <c r="I995" s="668"/>
      <c r="J995" s="668"/>
      <c r="K995" s="668"/>
      <c r="L995" s="668"/>
      <c r="M995" s="668"/>
      <c r="N995" s="668"/>
      <c r="O995" s="668"/>
      <c r="P995" s="668"/>
      <c r="Q995" s="668"/>
      <c r="R995" s="668"/>
      <c r="S995" s="668"/>
      <c r="T995" s="668"/>
      <c r="U995" s="668"/>
      <c r="V995" s="668"/>
      <c r="W995" s="668"/>
      <c r="X995" s="668"/>
      <c r="Y995" s="668"/>
      <c r="Z995" s="668"/>
    </row>
    <row r="996" ht="9.0" customHeight="1">
      <c r="A996" s="673">
        <v>40416.0</v>
      </c>
      <c r="B996" s="674" t="s">
        <v>31657</v>
      </c>
      <c r="C996" s="675" t="s">
        <v>31658</v>
      </c>
      <c r="D996" s="676">
        <v>299.18</v>
      </c>
      <c r="E996" s="677"/>
      <c r="F996" s="668"/>
      <c r="G996" s="668"/>
      <c r="H996" s="668"/>
      <c r="I996" s="668"/>
      <c r="J996" s="668"/>
      <c r="K996" s="668"/>
      <c r="L996" s="668"/>
      <c r="M996" s="668"/>
      <c r="N996" s="668"/>
      <c r="O996" s="668"/>
      <c r="P996" s="668"/>
      <c r="Q996" s="668"/>
      <c r="R996" s="668"/>
      <c r="S996" s="668"/>
      <c r="T996" s="668"/>
      <c r="U996" s="668"/>
      <c r="V996" s="668"/>
      <c r="W996" s="668"/>
      <c r="X996" s="668"/>
      <c r="Y996" s="668"/>
      <c r="Z996" s="668"/>
    </row>
    <row r="997" ht="9.0" customHeight="1">
      <c r="A997" s="673">
        <v>40389.0</v>
      </c>
      <c r="B997" s="674" t="s">
        <v>31659</v>
      </c>
      <c r="C997" s="675" t="s">
        <v>31660</v>
      </c>
      <c r="D997" s="676">
        <v>69.72</v>
      </c>
      <c r="E997" s="677"/>
      <c r="F997" s="668"/>
      <c r="G997" s="668"/>
      <c r="H997" s="668"/>
      <c r="I997" s="668"/>
      <c r="J997" s="668"/>
      <c r="K997" s="668"/>
      <c r="L997" s="668"/>
      <c r="M997" s="668"/>
      <c r="N997" s="668"/>
      <c r="O997" s="668"/>
      <c r="P997" s="668"/>
      <c r="Q997" s="668"/>
      <c r="R997" s="668"/>
      <c r="S997" s="668"/>
      <c r="T997" s="668"/>
      <c r="U997" s="668"/>
      <c r="V997" s="668"/>
      <c r="W997" s="668"/>
      <c r="X997" s="668"/>
      <c r="Y997" s="668"/>
      <c r="Z997" s="668"/>
    </row>
    <row r="998" ht="9.0" customHeight="1">
      <c r="A998" s="673">
        <v>40388.0</v>
      </c>
      <c r="B998" s="674" t="s">
        <v>31661</v>
      </c>
      <c r="C998" s="675" t="s">
        <v>31662</v>
      </c>
      <c r="D998" s="676">
        <v>263.92</v>
      </c>
      <c r="E998" s="677"/>
      <c r="F998" s="668"/>
      <c r="G998" s="668"/>
      <c r="H998" s="668"/>
      <c r="I998" s="668"/>
      <c r="J998" s="668"/>
      <c r="K998" s="668"/>
      <c r="L998" s="668"/>
      <c r="M998" s="668"/>
      <c r="N998" s="668"/>
      <c r="O998" s="668"/>
      <c r="P998" s="668"/>
      <c r="Q998" s="668"/>
      <c r="R998" s="668"/>
      <c r="S998" s="668"/>
      <c r="T998" s="668"/>
      <c r="U998" s="668"/>
      <c r="V998" s="668"/>
      <c r="W998" s="668"/>
      <c r="X998" s="668"/>
      <c r="Y998" s="668"/>
      <c r="Z998" s="668"/>
    </row>
    <row r="999" ht="9.0" customHeight="1">
      <c r="A999" s="673">
        <v>41232.0</v>
      </c>
      <c r="B999" s="674" t="s">
        <v>31663</v>
      </c>
      <c r="C999" s="675" t="s">
        <v>31664</v>
      </c>
      <c r="D999" s="676">
        <v>12.1</v>
      </c>
      <c r="E999" s="677"/>
      <c r="F999" s="668"/>
      <c r="G999" s="668"/>
      <c r="H999" s="668"/>
      <c r="I999" s="668"/>
      <c r="J999" s="668"/>
      <c r="K999" s="668"/>
      <c r="L999" s="668"/>
      <c r="M999" s="668"/>
      <c r="N999" s="668"/>
      <c r="O999" s="668"/>
      <c r="P999" s="668"/>
      <c r="Q999" s="668"/>
      <c r="R999" s="668"/>
      <c r="S999" s="668"/>
      <c r="T999" s="668"/>
      <c r="U999" s="668"/>
      <c r="V999" s="668"/>
      <c r="W999" s="668"/>
      <c r="X999" s="668"/>
      <c r="Y999" s="668"/>
      <c r="Z999" s="668"/>
    </row>
    <row r="1000" ht="9.0" customHeight="1">
      <c r="A1000" s="673">
        <v>40402.0</v>
      </c>
      <c r="B1000" s="674" t="s">
        <v>31665</v>
      </c>
      <c r="C1000" s="675" t="s">
        <v>31666</v>
      </c>
      <c r="D1000" s="676">
        <v>11.47</v>
      </c>
      <c r="E1000" s="677"/>
      <c r="F1000" s="668"/>
      <c r="G1000" s="668"/>
      <c r="H1000" s="668"/>
      <c r="I1000" s="668"/>
      <c r="J1000" s="668"/>
      <c r="K1000" s="668"/>
      <c r="L1000" s="668"/>
      <c r="M1000" s="668"/>
      <c r="N1000" s="668"/>
      <c r="O1000" s="668"/>
      <c r="P1000" s="668"/>
      <c r="Q1000" s="668"/>
      <c r="R1000" s="668"/>
      <c r="S1000" s="668"/>
      <c r="T1000" s="668"/>
      <c r="U1000" s="668"/>
      <c r="V1000" s="668"/>
      <c r="W1000" s="668"/>
      <c r="X1000" s="668"/>
      <c r="Y1000" s="668"/>
      <c r="Z1000" s="668"/>
    </row>
    <row r="1001" ht="9.0" customHeight="1">
      <c r="A1001" s="673">
        <v>41033.0</v>
      </c>
      <c r="B1001" s="674" t="s">
        <v>31667</v>
      </c>
      <c r="C1001" s="675" t="s">
        <v>31668</v>
      </c>
      <c r="D1001" s="676">
        <v>38.92</v>
      </c>
      <c r="E1001" s="677"/>
      <c r="F1001" s="668"/>
      <c r="G1001" s="668"/>
      <c r="H1001" s="668"/>
      <c r="I1001" s="668"/>
      <c r="J1001" s="668"/>
      <c r="K1001" s="668"/>
      <c r="L1001" s="668"/>
      <c r="M1001" s="668"/>
      <c r="N1001" s="668"/>
      <c r="O1001" s="668"/>
      <c r="P1001" s="668"/>
      <c r="Q1001" s="668"/>
      <c r="R1001" s="668"/>
      <c r="S1001" s="668"/>
      <c r="T1001" s="668"/>
      <c r="U1001" s="668"/>
      <c r="V1001" s="668"/>
      <c r="W1001" s="668"/>
      <c r="X1001" s="668"/>
      <c r="Y1001" s="668"/>
      <c r="Z1001" s="668"/>
    </row>
    <row r="1002" ht="9.0" customHeight="1">
      <c r="A1002" s="673">
        <v>41233.0</v>
      </c>
      <c r="B1002" s="674" t="s">
        <v>31669</v>
      </c>
      <c r="C1002" s="675" t="s">
        <v>31670</v>
      </c>
      <c r="D1002" s="676">
        <v>732.08</v>
      </c>
      <c r="E1002" s="677"/>
      <c r="F1002" s="668"/>
      <c r="G1002" s="668"/>
      <c r="H1002" s="668"/>
      <c r="I1002" s="668"/>
      <c r="J1002" s="668"/>
      <c r="K1002" s="668"/>
      <c r="L1002" s="668"/>
      <c r="M1002" s="668"/>
      <c r="N1002" s="668"/>
      <c r="O1002" s="668"/>
      <c r="P1002" s="668"/>
      <c r="Q1002" s="668"/>
      <c r="R1002" s="668"/>
      <c r="S1002" s="668"/>
      <c r="T1002" s="668"/>
      <c r="U1002" s="668"/>
      <c r="V1002" s="668"/>
      <c r="W1002" s="668"/>
      <c r="X1002" s="668"/>
      <c r="Y1002" s="668"/>
      <c r="Z1002" s="668"/>
    </row>
    <row r="1003" ht="9.0" customHeight="1">
      <c r="A1003" s="673">
        <v>40386.0</v>
      </c>
      <c r="B1003" s="674" t="s">
        <v>31671</v>
      </c>
      <c r="C1003" s="675" t="s">
        <v>31672</v>
      </c>
      <c r="D1003" s="676">
        <v>158.83</v>
      </c>
      <c r="E1003" s="674" t="s">
        <v>31673</v>
      </c>
      <c r="F1003" s="668"/>
      <c r="G1003" s="668"/>
      <c r="H1003" s="668"/>
      <c r="I1003" s="668"/>
      <c r="J1003" s="668"/>
      <c r="K1003" s="668"/>
      <c r="L1003" s="668"/>
      <c r="M1003" s="668"/>
      <c r="N1003" s="668"/>
      <c r="O1003" s="668"/>
      <c r="P1003" s="668"/>
      <c r="Q1003" s="668"/>
      <c r="R1003" s="668"/>
      <c r="S1003" s="668"/>
      <c r="T1003" s="668"/>
      <c r="U1003" s="668"/>
      <c r="V1003" s="668"/>
      <c r="W1003" s="668"/>
      <c r="X1003" s="668"/>
      <c r="Y1003" s="668"/>
      <c r="Z1003" s="668"/>
    </row>
    <row r="1004" ht="18.0" customHeight="1">
      <c r="A1004" s="673">
        <v>41199.0</v>
      </c>
      <c r="B1004" s="678" t="s">
        <v>31674</v>
      </c>
      <c r="C1004" s="675" t="s">
        <v>31675</v>
      </c>
      <c r="D1004" s="676">
        <v>57.49</v>
      </c>
      <c r="E1004" s="679"/>
      <c r="F1004" s="668"/>
      <c r="G1004" s="668"/>
      <c r="H1004" s="668"/>
      <c r="I1004" s="668"/>
      <c r="J1004" s="668"/>
      <c r="K1004" s="668"/>
      <c r="L1004" s="668"/>
      <c r="M1004" s="668"/>
      <c r="N1004" s="668"/>
      <c r="O1004" s="668"/>
      <c r="P1004" s="668"/>
      <c r="Q1004" s="668"/>
      <c r="R1004" s="668"/>
      <c r="S1004" s="668"/>
      <c r="T1004" s="668"/>
      <c r="U1004" s="668"/>
      <c r="V1004" s="668"/>
      <c r="W1004" s="668"/>
      <c r="X1004" s="668"/>
      <c r="Y1004" s="668"/>
      <c r="Z1004" s="668"/>
    </row>
    <row r="1005" ht="18.0" customHeight="1">
      <c r="A1005" s="673">
        <v>42529.0</v>
      </c>
      <c r="B1005" s="678" t="s">
        <v>31676</v>
      </c>
      <c r="C1005" s="675" t="s">
        <v>31677</v>
      </c>
      <c r="D1005" s="676">
        <v>934.73</v>
      </c>
      <c r="E1005" s="679"/>
      <c r="F1005" s="668"/>
      <c r="G1005" s="668"/>
      <c r="H1005" s="668"/>
      <c r="I1005" s="668"/>
      <c r="J1005" s="668"/>
      <c r="K1005" s="668"/>
      <c r="L1005" s="668"/>
      <c r="M1005" s="668"/>
      <c r="N1005" s="668"/>
      <c r="O1005" s="668"/>
      <c r="P1005" s="668"/>
      <c r="Q1005" s="668"/>
      <c r="R1005" s="668"/>
      <c r="S1005" s="668"/>
      <c r="T1005" s="668"/>
      <c r="U1005" s="668"/>
      <c r="V1005" s="668"/>
      <c r="W1005" s="668"/>
      <c r="X1005" s="668"/>
      <c r="Y1005" s="668"/>
      <c r="Z1005" s="668"/>
    </row>
    <row r="1006" ht="18.0" customHeight="1">
      <c r="A1006" s="673">
        <v>40384.0</v>
      </c>
      <c r="B1006" s="678" t="s">
        <v>31678</v>
      </c>
      <c r="C1006" s="675" t="s">
        <v>31679</v>
      </c>
      <c r="D1006" s="680">
        <v>1336.23</v>
      </c>
      <c r="E1006" s="679"/>
      <c r="F1006" s="668"/>
      <c r="G1006" s="668"/>
      <c r="H1006" s="668"/>
      <c r="I1006" s="668"/>
      <c r="J1006" s="668"/>
      <c r="K1006" s="668"/>
      <c r="L1006" s="668"/>
      <c r="M1006" s="668"/>
      <c r="N1006" s="668"/>
      <c r="O1006" s="668"/>
      <c r="P1006" s="668"/>
      <c r="Q1006" s="668"/>
      <c r="R1006" s="668"/>
      <c r="S1006" s="668"/>
      <c r="T1006" s="668"/>
      <c r="U1006" s="668"/>
      <c r="V1006" s="668"/>
      <c r="W1006" s="668"/>
      <c r="X1006" s="668"/>
      <c r="Y1006" s="668"/>
      <c r="Z1006" s="668"/>
    </row>
    <row r="1007" ht="18.0" customHeight="1">
      <c r="A1007" s="673">
        <v>40385.0</v>
      </c>
      <c r="B1007" s="678" t="s">
        <v>31680</v>
      </c>
      <c r="C1007" s="675" t="s">
        <v>31681</v>
      </c>
      <c r="D1007" s="680">
        <v>1375.95</v>
      </c>
      <c r="E1007" s="679"/>
      <c r="F1007" s="668"/>
      <c r="G1007" s="668"/>
      <c r="H1007" s="668"/>
      <c r="I1007" s="668"/>
      <c r="J1007" s="668"/>
      <c r="K1007" s="668"/>
      <c r="L1007" s="668"/>
      <c r="M1007" s="668"/>
      <c r="N1007" s="668"/>
      <c r="O1007" s="668"/>
      <c r="P1007" s="668"/>
      <c r="Q1007" s="668"/>
      <c r="R1007" s="668"/>
      <c r="S1007" s="668"/>
      <c r="T1007" s="668"/>
      <c r="U1007" s="668"/>
      <c r="V1007" s="668"/>
      <c r="W1007" s="668"/>
      <c r="X1007" s="668"/>
      <c r="Y1007" s="668"/>
      <c r="Z1007" s="668"/>
    </row>
    <row r="1008" ht="9.0" customHeight="1">
      <c r="A1008" s="673">
        <v>40393.0</v>
      </c>
      <c r="B1008" s="674" t="s">
        <v>31682</v>
      </c>
      <c r="C1008" s="675" t="s">
        <v>31683</v>
      </c>
      <c r="D1008" s="676">
        <v>20.54</v>
      </c>
      <c r="E1008" s="677"/>
      <c r="F1008" s="668"/>
      <c r="G1008" s="668"/>
      <c r="H1008" s="668"/>
      <c r="I1008" s="668"/>
      <c r="J1008" s="668"/>
      <c r="K1008" s="668"/>
      <c r="L1008" s="668"/>
      <c r="M1008" s="668"/>
      <c r="N1008" s="668"/>
      <c r="O1008" s="668"/>
      <c r="P1008" s="668"/>
      <c r="Q1008" s="668"/>
      <c r="R1008" s="668"/>
      <c r="S1008" s="668"/>
      <c r="T1008" s="668"/>
      <c r="U1008" s="668"/>
      <c r="V1008" s="668"/>
      <c r="W1008" s="668"/>
      <c r="X1008" s="668"/>
      <c r="Y1008" s="668"/>
      <c r="Z1008" s="668"/>
    </row>
    <row r="1009" ht="9.0" customHeight="1">
      <c r="A1009" s="673">
        <v>40394.0</v>
      </c>
      <c r="B1009" s="674" t="s">
        <v>31684</v>
      </c>
      <c r="C1009" s="675" t="s">
        <v>31685</v>
      </c>
      <c r="D1009" s="676">
        <v>23.72</v>
      </c>
      <c r="E1009" s="677"/>
      <c r="F1009" s="668"/>
      <c r="G1009" s="668"/>
      <c r="H1009" s="668"/>
      <c r="I1009" s="668"/>
      <c r="J1009" s="668"/>
      <c r="K1009" s="668"/>
      <c r="L1009" s="668"/>
      <c r="M1009" s="668"/>
      <c r="N1009" s="668"/>
      <c r="O1009" s="668"/>
      <c r="P1009" s="668"/>
      <c r="Q1009" s="668"/>
      <c r="R1009" s="668"/>
      <c r="S1009" s="668"/>
      <c r="T1009" s="668"/>
      <c r="U1009" s="668"/>
      <c r="V1009" s="668"/>
      <c r="W1009" s="668"/>
      <c r="X1009" s="668"/>
      <c r="Y1009" s="668"/>
      <c r="Z1009" s="668"/>
    </row>
    <row r="1010" ht="9.0" customHeight="1">
      <c r="A1010" s="673">
        <v>40390.0</v>
      </c>
      <c r="B1010" s="674" t="s">
        <v>31686</v>
      </c>
      <c r="C1010" s="675" t="s">
        <v>31687</v>
      </c>
      <c r="D1010" s="676">
        <v>3.74</v>
      </c>
      <c r="E1010" s="677"/>
      <c r="F1010" s="668"/>
      <c r="G1010" s="668"/>
      <c r="H1010" s="668"/>
      <c r="I1010" s="668"/>
      <c r="J1010" s="668"/>
      <c r="K1010" s="668"/>
      <c r="L1010" s="668"/>
      <c r="M1010" s="668"/>
      <c r="N1010" s="668"/>
      <c r="O1010" s="668"/>
      <c r="P1010" s="668"/>
      <c r="Q1010" s="668"/>
      <c r="R1010" s="668"/>
      <c r="S1010" s="668"/>
      <c r="T1010" s="668"/>
      <c r="U1010" s="668"/>
      <c r="V1010" s="668"/>
      <c r="W1010" s="668"/>
      <c r="X1010" s="668"/>
      <c r="Y1010" s="668"/>
      <c r="Z1010" s="668"/>
    </row>
    <row r="1011" ht="18.0" customHeight="1">
      <c r="A1011" s="673">
        <v>42256.0</v>
      </c>
      <c r="B1011" s="678" t="s">
        <v>31688</v>
      </c>
      <c r="C1011" s="675" t="s">
        <v>31689</v>
      </c>
      <c r="D1011" s="680">
        <v>3908.44</v>
      </c>
      <c r="E1011" s="674" t="s">
        <v>31690</v>
      </c>
      <c r="F1011" s="668"/>
      <c r="G1011" s="668"/>
      <c r="H1011" s="668"/>
      <c r="I1011" s="668"/>
      <c r="J1011" s="668"/>
      <c r="K1011" s="668"/>
      <c r="L1011" s="668"/>
      <c r="M1011" s="668"/>
      <c r="N1011" s="668"/>
      <c r="O1011" s="668"/>
      <c r="P1011" s="668"/>
      <c r="Q1011" s="668"/>
      <c r="R1011" s="668"/>
      <c r="S1011" s="668"/>
      <c r="T1011" s="668"/>
      <c r="U1011" s="668"/>
      <c r="V1011" s="668"/>
      <c r="W1011" s="668"/>
      <c r="X1011" s="668"/>
      <c r="Y1011" s="668"/>
      <c r="Z1011" s="668"/>
    </row>
    <row r="1012" ht="18.0" customHeight="1">
      <c r="A1012" s="673">
        <v>40400.0</v>
      </c>
      <c r="B1012" s="678" t="s">
        <v>31691</v>
      </c>
      <c r="C1012" s="675" t="s">
        <v>31692</v>
      </c>
      <c r="D1012" s="676">
        <v>13.92</v>
      </c>
      <c r="E1012" s="674" t="s">
        <v>31693</v>
      </c>
      <c r="F1012" s="668"/>
      <c r="G1012" s="668"/>
      <c r="H1012" s="668"/>
      <c r="I1012" s="668"/>
      <c r="J1012" s="668"/>
      <c r="K1012" s="668"/>
      <c r="L1012" s="668"/>
      <c r="M1012" s="668"/>
      <c r="N1012" s="668"/>
      <c r="O1012" s="668"/>
      <c r="P1012" s="668"/>
      <c r="Q1012" s="668"/>
      <c r="R1012" s="668"/>
      <c r="S1012" s="668"/>
      <c r="T1012" s="668"/>
      <c r="U1012" s="668"/>
      <c r="V1012" s="668"/>
      <c r="W1012" s="668"/>
      <c r="X1012" s="668"/>
      <c r="Y1012" s="668"/>
      <c r="Z1012" s="668"/>
    </row>
    <row r="1013" ht="9.0" customHeight="1">
      <c r="A1013" s="673">
        <v>41201.0</v>
      </c>
      <c r="B1013" s="674" t="s">
        <v>31694</v>
      </c>
      <c r="C1013" s="675" t="s">
        <v>31695</v>
      </c>
      <c r="D1013" s="676">
        <v>471.99</v>
      </c>
      <c r="E1013" s="677"/>
      <c r="F1013" s="668"/>
      <c r="G1013" s="668"/>
      <c r="H1013" s="668"/>
      <c r="I1013" s="668"/>
      <c r="J1013" s="668"/>
      <c r="K1013" s="668"/>
      <c r="L1013" s="668"/>
      <c r="M1013" s="668"/>
      <c r="N1013" s="668"/>
      <c r="O1013" s="668"/>
      <c r="P1013" s="668"/>
      <c r="Q1013" s="668"/>
      <c r="R1013" s="668"/>
      <c r="S1013" s="668"/>
      <c r="T1013" s="668"/>
      <c r="U1013" s="668"/>
      <c r="V1013" s="668"/>
      <c r="W1013" s="668"/>
      <c r="X1013" s="668"/>
      <c r="Y1013" s="668"/>
      <c r="Z1013" s="668"/>
    </row>
    <row r="1014" ht="9.0" customHeight="1">
      <c r="A1014" s="673">
        <v>41035.0</v>
      </c>
      <c r="B1014" s="674" t="s">
        <v>31696</v>
      </c>
      <c r="C1014" s="675" t="s">
        <v>31697</v>
      </c>
      <c r="D1014" s="676">
        <v>94.16</v>
      </c>
      <c r="E1014" s="677"/>
      <c r="F1014" s="668"/>
      <c r="G1014" s="668"/>
      <c r="H1014" s="668"/>
      <c r="I1014" s="668"/>
      <c r="J1014" s="668"/>
      <c r="K1014" s="668"/>
      <c r="L1014" s="668"/>
      <c r="M1014" s="668"/>
      <c r="N1014" s="668"/>
      <c r="O1014" s="668"/>
      <c r="P1014" s="668"/>
      <c r="Q1014" s="668"/>
      <c r="R1014" s="668"/>
      <c r="S1014" s="668"/>
      <c r="T1014" s="668"/>
      <c r="U1014" s="668"/>
      <c r="V1014" s="668"/>
      <c r="W1014" s="668"/>
      <c r="X1014" s="668"/>
      <c r="Y1014" s="668"/>
      <c r="Z1014" s="668"/>
    </row>
    <row r="1015" ht="18.0" customHeight="1">
      <c r="A1015" s="673">
        <v>41263.0</v>
      </c>
      <c r="B1015" s="678" t="s">
        <v>31698</v>
      </c>
      <c r="C1015" s="675" t="s">
        <v>31699</v>
      </c>
      <c r="D1015" s="676">
        <v>161.42</v>
      </c>
      <c r="E1015" s="679"/>
      <c r="F1015" s="668"/>
      <c r="G1015" s="668"/>
      <c r="H1015" s="668"/>
      <c r="I1015" s="668"/>
      <c r="J1015" s="668"/>
      <c r="K1015" s="668"/>
      <c r="L1015" s="668"/>
      <c r="M1015" s="668"/>
      <c r="N1015" s="668"/>
      <c r="O1015" s="668"/>
      <c r="P1015" s="668"/>
      <c r="Q1015" s="668"/>
      <c r="R1015" s="668"/>
      <c r="S1015" s="668"/>
      <c r="T1015" s="668"/>
      <c r="U1015" s="668"/>
      <c r="V1015" s="668"/>
      <c r="W1015" s="668"/>
      <c r="X1015" s="668"/>
      <c r="Y1015" s="668"/>
      <c r="Z1015" s="668"/>
    </row>
    <row r="1016" ht="18.0" customHeight="1">
      <c r="A1016" s="673">
        <v>41089.0</v>
      </c>
      <c r="B1016" s="678" t="s">
        <v>31700</v>
      </c>
      <c r="C1016" s="675" t="s">
        <v>31701</v>
      </c>
      <c r="D1016" s="676">
        <v>176.67</v>
      </c>
      <c r="E1016" s="679"/>
      <c r="F1016" s="668"/>
      <c r="G1016" s="668"/>
      <c r="H1016" s="668"/>
      <c r="I1016" s="668"/>
      <c r="J1016" s="668"/>
      <c r="K1016" s="668"/>
      <c r="L1016" s="668"/>
      <c r="M1016" s="668"/>
      <c r="N1016" s="668"/>
      <c r="O1016" s="668"/>
      <c r="P1016" s="668"/>
      <c r="Q1016" s="668"/>
      <c r="R1016" s="668"/>
      <c r="S1016" s="668"/>
      <c r="T1016" s="668"/>
      <c r="U1016" s="668"/>
      <c r="V1016" s="668"/>
      <c r="W1016" s="668"/>
      <c r="X1016" s="668"/>
      <c r="Y1016" s="668"/>
      <c r="Z1016" s="668"/>
    </row>
    <row r="1017" ht="18.0" customHeight="1">
      <c r="A1017" s="673">
        <v>41039.0</v>
      </c>
      <c r="B1017" s="678" t="s">
        <v>31702</v>
      </c>
      <c r="C1017" s="675" t="s">
        <v>31703</v>
      </c>
      <c r="D1017" s="676">
        <v>173.73</v>
      </c>
      <c r="E1017" s="679"/>
      <c r="F1017" s="668"/>
      <c r="G1017" s="668"/>
      <c r="H1017" s="668"/>
      <c r="I1017" s="668"/>
      <c r="J1017" s="668"/>
      <c r="K1017" s="668"/>
      <c r="L1017" s="668"/>
      <c r="M1017" s="668"/>
      <c r="N1017" s="668"/>
      <c r="O1017" s="668"/>
      <c r="P1017" s="668"/>
      <c r="Q1017" s="668"/>
      <c r="R1017" s="668"/>
      <c r="S1017" s="668"/>
      <c r="T1017" s="668"/>
      <c r="U1017" s="668"/>
      <c r="V1017" s="668"/>
      <c r="W1017" s="668"/>
      <c r="X1017" s="668"/>
      <c r="Y1017" s="668"/>
      <c r="Z1017" s="668"/>
    </row>
    <row r="1018" ht="9.0" customHeight="1">
      <c r="A1018" s="669" t="s">
        <v>31704</v>
      </c>
      <c r="G1018" s="668"/>
      <c r="H1018" s="668"/>
      <c r="I1018" s="668"/>
      <c r="J1018" s="668"/>
      <c r="K1018" s="668"/>
      <c r="L1018" s="668"/>
      <c r="M1018" s="668"/>
      <c r="N1018" s="668"/>
      <c r="O1018" s="668"/>
      <c r="P1018" s="668"/>
      <c r="Q1018" s="668"/>
      <c r="R1018" s="668"/>
      <c r="S1018" s="668"/>
      <c r="T1018" s="668"/>
      <c r="U1018" s="668"/>
      <c r="V1018" s="668"/>
      <c r="W1018" s="668"/>
      <c r="X1018" s="668"/>
      <c r="Y1018" s="668"/>
      <c r="Z1018" s="668"/>
    </row>
    <row r="1019" ht="9.0" customHeight="1">
      <c r="A1019" s="670" t="s">
        <v>31705</v>
      </c>
      <c r="B1019" s="671" t="s">
        <v>31706</v>
      </c>
      <c r="C1019" s="670" t="s">
        <v>31707</v>
      </c>
      <c r="D1019" s="672" t="s">
        <v>31708</v>
      </c>
      <c r="E1019" s="671" t="s">
        <v>31709</v>
      </c>
      <c r="F1019" s="668"/>
      <c r="G1019" s="668"/>
      <c r="H1019" s="668"/>
      <c r="I1019" s="668"/>
      <c r="J1019" s="668"/>
      <c r="K1019" s="668"/>
      <c r="L1019" s="668"/>
      <c r="M1019" s="668"/>
      <c r="N1019" s="668"/>
      <c r="O1019" s="668"/>
      <c r="P1019" s="668"/>
      <c r="Q1019" s="668"/>
      <c r="R1019" s="668"/>
      <c r="S1019" s="668"/>
      <c r="T1019" s="668"/>
      <c r="U1019" s="668"/>
      <c r="V1019" s="668"/>
      <c r="W1019" s="668"/>
      <c r="X1019" s="668"/>
      <c r="Y1019" s="668"/>
      <c r="Z1019" s="668"/>
    </row>
    <row r="1020" ht="9.0" customHeight="1">
      <c r="A1020" s="673">
        <v>41030.0</v>
      </c>
      <c r="B1020" s="674" t="s">
        <v>31710</v>
      </c>
      <c r="C1020" s="675" t="s">
        <v>31711</v>
      </c>
      <c r="D1020" s="676">
        <v>162.25</v>
      </c>
      <c r="E1020" s="677"/>
      <c r="F1020" s="668"/>
      <c r="G1020" s="668"/>
      <c r="H1020" s="668"/>
      <c r="I1020" s="668"/>
      <c r="J1020" s="668"/>
      <c r="K1020" s="668"/>
      <c r="L1020" s="668"/>
      <c r="M1020" s="668"/>
      <c r="N1020" s="668"/>
      <c r="O1020" s="668"/>
      <c r="P1020" s="668"/>
      <c r="Q1020" s="668"/>
      <c r="R1020" s="668"/>
      <c r="S1020" s="668"/>
      <c r="T1020" s="668"/>
      <c r="U1020" s="668"/>
      <c r="V1020" s="668"/>
      <c r="W1020" s="668"/>
      <c r="X1020" s="668"/>
      <c r="Y1020" s="668"/>
      <c r="Z1020" s="668"/>
    </row>
    <row r="1021" ht="9.0" customHeight="1">
      <c r="A1021" s="669" t="s">
        <v>31712</v>
      </c>
      <c r="G1021" s="668"/>
      <c r="H1021" s="668"/>
      <c r="I1021" s="668"/>
      <c r="J1021" s="668"/>
      <c r="K1021" s="668"/>
      <c r="L1021" s="668"/>
      <c r="M1021" s="668"/>
      <c r="N1021" s="668"/>
      <c r="O1021" s="668"/>
      <c r="P1021" s="668"/>
      <c r="Q1021" s="668"/>
      <c r="R1021" s="668"/>
      <c r="S1021" s="668"/>
      <c r="T1021" s="668"/>
      <c r="U1021" s="668"/>
      <c r="V1021" s="668"/>
      <c r="W1021" s="668"/>
      <c r="X1021" s="668"/>
      <c r="Y1021" s="668"/>
      <c r="Z1021" s="668"/>
    </row>
    <row r="1022" ht="9.0" customHeight="1">
      <c r="A1022" s="670" t="s">
        <v>31713</v>
      </c>
      <c r="B1022" s="671" t="s">
        <v>31714</v>
      </c>
      <c r="C1022" s="670" t="s">
        <v>31715</v>
      </c>
      <c r="D1022" s="672" t="s">
        <v>31716</v>
      </c>
      <c r="E1022" s="671" t="s">
        <v>31717</v>
      </c>
      <c r="F1022" s="668"/>
      <c r="G1022" s="668"/>
      <c r="H1022" s="668"/>
      <c r="I1022" s="668"/>
      <c r="J1022" s="668"/>
      <c r="K1022" s="668"/>
      <c r="L1022" s="668"/>
      <c r="M1022" s="668"/>
      <c r="N1022" s="668"/>
      <c r="O1022" s="668"/>
      <c r="P1022" s="668"/>
      <c r="Q1022" s="668"/>
      <c r="R1022" s="668"/>
      <c r="S1022" s="668"/>
      <c r="T1022" s="668"/>
      <c r="U1022" s="668"/>
      <c r="V1022" s="668"/>
      <c r="W1022" s="668"/>
      <c r="X1022" s="668"/>
      <c r="Y1022" s="668"/>
      <c r="Z1022" s="668"/>
    </row>
    <row r="1023" ht="9.0" customHeight="1">
      <c r="A1023" s="673">
        <v>42045.0</v>
      </c>
      <c r="B1023" s="674" t="s">
        <v>31718</v>
      </c>
      <c r="C1023" s="675" t="s">
        <v>31719</v>
      </c>
      <c r="D1023" s="676">
        <v>5.77</v>
      </c>
      <c r="E1023" s="677"/>
      <c r="F1023" s="668"/>
      <c r="G1023" s="668"/>
      <c r="H1023" s="668"/>
      <c r="I1023" s="668"/>
      <c r="J1023" s="668"/>
      <c r="K1023" s="668"/>
      <c r="L1023" s="668"/>
      <c r="M1023" s="668"/>
      <c r="N1023" s="668"/>
      <c r="O1023" s="668"/>
      <c r="P1023" s="668"/>
      <c r="Q1023" s="668"/>
      <c r="R1023" s="668"/>
      <c r="S1023" s="668"/>
      <c r="T1023" s="668"/>
      <c r="U1023" s="668"/>
      <c r="V1023" s="668"/>
      <c r="W1023" s="668"/>
      <c r="X1023" s="668"/>
      <c r="Y1023" s="668"/>
      <c r="Z1023" s="668"/>
    </row>
    <row r="1024" ht="9.0" customHeight="1">
      <c r="A1024" s="673">
        <v>42043.0</v>
      </c>
      <c r="B1024" s="674" t="s">
        <v>31720</v>
      </c>
      <c r="C1024" s="675" t="s">
        <v>31721</v>
      </c>
      <c r="D1024" s="676">
        <v>0.0</v>
      </c>
      <c r="E1024" s="677"/>
      <c r="F1024" s="668"/>
      <c r="G1024" s="668"/>
      <c r="H1024" s="668"/>
      <c r="I1024" s="668"/>
      <c r="J1024" s="668"/>
      <c r="K1024" s="668"/>
      <c r="L1024" s="668"/>
      <c r="M1024" s="668"/>
      <c r="N1024" s="668"/>
      <c r="O1024" s="668"/>
      <c r="P1024" s="668"/>
      <c r="Q1024" s="668"/>
      <c r="R1024" s="668"/>
      <c r="S1024" s="668"/>
      <c r="T1024" s="668"/>
      <c r="U1024" s="668"/>
      <c r="V1024" s="668"/>
      <c r="W1024" s="668"/>
      <c r="X1024" s="668"/>
      <c r="Y1024" s="668"/>
      <c r="Z1024" s="668"/>
    </row>
    <row r="1025" ht="9.0" customHeight="1">
      <c r="A1025" s="669" t="s">
        <v>31722</v>
      </c>
      <c r="G1025" s="668"/>
      <c r="H1025" s="668"/>
      <c r="I1025" s="668"/>
      <c r="J1025" s="668"/>
      <c r="K1025" s="668"/>
      <c r="L1025" s="668"/>
      <c r="M1025" s="668"/>
      <c r="N1025" s="668"/>
      <c r="O1025" s="668"/>
      <c r="P1025" s="668"/>
      <c r="Q1025" s="668"/>
      <c r="R1025" s="668"/>
      <c r="S1025" s="668"/>
      <c r="T1025" s="668"/>
      <c r="U1025" s="668"/>
      <c r="V1025" s="668"/>
      <c r="W1025" s="668"/>
      <c r="X1025" s="668"/>
      <c r="Y1025" s="668"/>
      <c r="Z1025" s="668"/>
    </row>
    <row r="1026" ht="9.0" customHeight="1">
      <c r="A1026" s="670" t="s">
        <v>31723</v>
      </c>
      <c r="B1026" s="671" t="s">
        <v>31724</v>
      </c>
      <c r="C1026" s="670" t="s">
        <v>31725</v>
      </c>
      <c r="D1026" s="672" t="s">
        <v>31726</v>
      </c>
      <c r="E1026" s="671" t="s">
        <v>31727</v>
      </c>
      <c r="F1026" s="668"/>
      <c r="G1026" s="668"/>
      <c r="H1026" s="668"/>
      <c r="I1026" s="668"/>
      <c r="J1026" s="668"/>
      <c r="K1026" s="668"/>
      <c r="L1026" s="668"/>
      <c r="M1026" s="668"/>
      <c r="N1026" s="668"/>
      <c r="O1026" s="668"/>
      <c r="P1026" s="668"/>
      <c r="Q1026" s="668"/>
      <c r="R1026" s="668"/>
      <c r="S1026" s="668"/>
      <c r="T1026" s="668"/>
      <c r="U1026" s="668"/>
      <c r="V1026" s="668"/>
      <c r="W1026" s="668"/>
      <c r="X1026" s="668"/>
      <c r="Y1026" s="668"/>
      <c r="Z1026" s="668"/>
    </row>
    <row r="1027" ht="9.0" customHeight="1">
      <c r="A1027" s="673">
        <v>42512.0</v>
      </c>
      <c r="B1027" s="674" t="s">
        <v>31728</v>
      </c>
      <c r="C1027" s="675" t="s">
        <v>31729</v>
      </c>
      <c r="D1027" s="676">
        <v>3.7</v>
      </c>
      <c r="E1027" s="677"/>
      <c r="F1027" s="668"/>
      <c r="G1027" s="668"/>
      <c r="H1027" s="668"/>
      <c r="I1027" s="668"/>
      <c r="J1027" s="668"/>
      <c r="K1027" s="668"/>
      <c r="L1027" s="668"/>
      <c r="M1027" s="668"/>
      <c r="N1027" s="668"/>
      <c r="O1027" s="668"/>
      <c r="P1027" s="668"/>
      <c r="Q1027" s="668"/>
      <c r="R1027" s="668"/>
      <c r="S1027" s="668"/>
      <c r="T1027" s="668"/>
      <c r="U1027" s="668"/>
      <c r="V1027" s="668"/>
      <c r="W1027" s="668"/>
      <c r="X1027" s="668"/>
      <c r="Y1027" s="668"/>
      <c r="Z1027" s="668"/>
    </row>
    <row r="1028" ht="9.0" customHeight="1">
      <c r="A1028" s="673">
        <v>42513.0</v>
      </c>
      <c r="B1028" s="674" t="s">
        <v>31730</v>
      </c>
      <c r="C1028" s="675" t="s">
        <v>31731</v>
      </c>
      <c r="D1028" s="676">
        <v>4.8</v>
      </c>
      <c r="E1028" s="677"/>
      <c r="F1028" s="668"/>
      <c r="G1028" s="668"/>
      <c r="H1028" s="668"/>
      <c r="I1028" s="668"/>
      <c r="J1028" s="668"/>
      <c r="K1028" s="668"/>
      <c r="L1028" s="668"/>
      <c r="M1028" s="668"/>
      <c r="N1028" s="668"/>
      <c r="O1028" s="668"/>
      <c r="P1028" s="668"/>
      <c r="Q1028" s="668"/>
      <c r="R1028" s="668"/>
      <c r="S1028" s="668"/>
      <c r="T1028" s="668"/>
      <c r="U1028" s="668"/>
      <c r="V1028" s="668"/>
      <c r="W1028" s="668"/>
      <c r="X1028" s="668"/>
      <c r="Y1028" s="668"/>
      <c r="Z1028" s="668"/>
    </row>
    <row r="1029" ht="9.0" customHeight="1">
      <c r="A1029" s="673">
        <v>42514.0</v>
      </c>
      <c r="B1029" s="674" t="s">
        <v>31732</v>
      </c>
      <c r="C1029" s="675" t="s">
        <v>31733</v>
      </c>
      <c r="D1029" s="676">
        <v>7.72</v>
      </c>
      <c r="E1029" s="677"/>
      <c r="F1029" s="668"/>
      <c r="G1029" s="668"/>
      <c r="H1029" s="668"/>
      <c r="I1029" s="668"/>
      <c r="J1029" s="668"/>
      <c r="K1029" s="668"/>
      <c r="L1029" s="668"/>
      <c r="M1029" s="668"/>
      <c r="N1029" s="668"/>
      <c r="O1029" s="668"/>
      <c r="P1029" s="668"/>
      <c r="Q1029" s="668"/>
      <c r="R1029" s="668"/>
      <c r="S1029" s="668"/>
      <c r="T1029" s="668"/>
      <c r="U1029" s="668"/>
      <c r="V1029" s="668"/>
      <c r="W1029" s="668"/>
      <c r="X1029" s="668"/>
      <c r="Y1029" s="668"/>
      <c r="Z1029" s="668"/>
    </row>
    <row r="1030" ht="9.0" customHeight="1">
      <c r="A1030" s="673">
        <v>43349.0</v>
      </c>
      <c r="B1030" s="674" t="s">
        <v>31734</v>
      </c>
      <c r="C1030" s="675" t="s">
        <v>31735</v>
      </c>
      <c r="D1030" s="676">
        <v>7.29</v>
      </c>
      <c r="E1030" s="677"/>
      <c r="F1030" s="668"/>
      <c r="G1030" s="668"/>
      <c r="H1030" s="668"/>
      <c r="I1030" s="668"/>
      <c r="J1030" s="668"/>
      <c r="K1030" s="668"/>
      <c r="L1030" s="668"/>
      <c r="M1030" s="668"/>
      <c r="N1030" s="668"/>
      <c r="O1030" s="668"/>
      <c r="P1030" s="668"/>
      <c r="Q1030" s="668"/>
      <c r="R1030" s="668"/>
      <c r="S1030" s="668"/>
      <c r="T1030" s="668"/>
      <c r="U1030" s="668"/>
      <c r="V1030" s="668"/>
      <c r="W1030" s="668"/>
      <c r="X1030" s="668"/>
      <c r="Y1030" s="668"/>
      <c r="Z1030" s="668"/>
    </row>
    <row r="1031" ht="9.0" customHeight="1">
      <c r="A1031" s="673">
        <v>42515.0</v>
      </c>
      <c r="B1031" s="674" t="s">
        <v>31736</v>
      </c>
      <c r="C1031" s="675" t="s">
        <v>31737</v>
      </c>
      <c r="D1031" s="676">
        <v>5.62</v>
      </c>
      <c r="E1031" s="677"/>
      <c r="F1031" s="668"/>
      <c r="G1031" s="668"/>
      <c r="H1031" s="668"/>
      <c r="I1031" s="668"/>
      <c r="J1031" s="668"/>
      <c r="K1031" s="668"/>
      <c r="L1031" s="668"/>
      <c r="M1031" s="668"/>
      <c r="N1031" s="668"/>
      <c r="O1031" s="668"/>
      <c r="P1031" s="668"/>
      <c r="Q1031" s="668"/>
      <c r="R1031" s="668"/>
      <c r="S1031" s="668"/>
      <c r="T1031" s="668"/>
      <c r="U1031" s="668"/>
      <c r="V1031" s="668"/>
      <c r="W1031" s="668"/>
      <c r="X1031" s="668"/>
      <c r="Y1031" s="668"/>
      <c r="Z1031" s="668"/>
    </row>
    <row r="1032" ht="9.0" customHeight="1">
      <c r="A1032" s="673">
        <v>42523.0</v>
      </c>
      <c r="B1032" s="674" t="s">
        <v>31738</v>
      </c>
      <c r="C1032" s="675" t="s">
        <v>31739</v>
      </c>
      <c r="D1032" s="676">
        <v>8.89</v>
      </c>
      <c r="E1032" s="677"/>
      <c r="F1032" s="668"/>
      <c r="G1032" s="668"/>
      <c r="H1032" s="668"/>
      <c r="I1032" s="668"/>
      <c r="J1032" s="668"/>
      <c r="K1032" s="668"/>
      <c r="L1032" s="668"/>
      <c r="M1032" s="668"/>
      <c r="N1032" s="668"/>
      <c r="O1032" s="668"/>
      <c r="P1032" s="668"/>
      <c r="Q1032" s="668"/>
      <c r="R1032" s="668"/>
      <c r="S1032" s="668"/>
      <c r="T1032" s="668"/>
      <c r="U1032" s="668"/>
      <c r="V1032" s="668"/>
      <c r="W1032" s="668"/>
      <c r="X1032" s="668"/>
      <c r="Y1032" s="668"/>
      <c r="Z1032" s="668"/>
    </row>
    <row r="1033" ht="18.0" customHeight="1">
      <c r="A1033" s="673">
        <v>42525.0</v>
      </c>
      <c r="B1033" s="678" t="s">
        <v>31740</v>
      </c>
      <c r="C1033" s="675" t="s">
        <v>31741</v>
      </c>
      <c r="D1033" s="676">
        <v>74.07</v>
      </c>
      <c r="E1033" s="679"/>
      <c r="F1033" s="668"/>
      <c r="G1033" s="668"/>
      <c r="H1033" s="668"/>
      <c r="I1033" s="668"/>
      <c r="J1033" s="668"/>
      <c r="K1033" s="668"/>
      <c r="L1033" s="668"/>
      <c r="M1033" s="668"/>
      <c r="N1033" s="668"/>
      <c r="O1033" s="668"/>
      <c r="P1033" s="668"/>
      <c r="Q1033" s="668"/>
      <c r="R1033" s="668"/>
      <c r="S1033" s="668"/>
      <c r="T1033" s="668"/>
      <c r="U1033" s="668"/>
      <c r="V1033" s="668"/>
      <c r="W1033" s="668"/>
      <c r="X1033" s="668"/>
      <c r="Y1033" s="668"/>
      <c r="Z1033" s="668"/>
    </row>
    <row r="1034" ht="9.0" customHeight="1">
      <c r="A1034" s="673">
        <v>42576.0</v>
      </c>
      <c r="B1034" s="674" t="s">
        <v>31742</v>
      </c>
      <c r="C1034" s="675" t="s">
        <v>31743</v>
      </c>
      <c r="D1034" s="676">
        <v>126.62</v>
      </c>
      <c r="E1034" s="677"/>
      <c r="F1034" s="668"/>
      <c r="G1034" s="668"/>
      <c r="H1034" s="668"/>
      <c r="I1034" s="668"/>
      <c r="J1034" s="668"/>
      <c r="K1034" s="668"/>
      <c r="L1034" s="668"/>
      <c r="M1034" s="668"/>
      <c r="N1034" s="668"/>
      <c r="O1034" s="668"/>
      <c r="P1034" s="668"/>
      <c r="Q1034" s="668"/>
      <c r="R1034" s="668"/>
      <c r="S1034" s="668"/>
      <c r="T1034" s="668"/>
      <c r="U1034" s="668"/>
      <c r="V1034" s="668"/>
      <c r="W1034" s="668"/>
      <c r="X1034" s="668"/>
      <c r="Y1034" s="668"/>
      <c r="Z1034" s="668"/>
    </row>
    <row r="1035" ht="9.0" customHeight="1">
      <c r="A1035" s="673">
        <v>42577.0</v>
      </c>
      <c r="B1035" s="674" t="s">
        <v>31744</v>
      </c>
      <c r="C1035" s="675" t="s">
        <v>31745</v>
      </c>
      <c r="D1035" s="676">
        <v>9.47</v>
      </c>
      <c r="E1035" s="677"/>
      <c r="F1035" s="668"/>
      <c r="G1035" s="668"/>
      <c r="H1035" s="668"/>
      <c r="I1035" s="668"/>
      <c r="J1035" s="668"/>
      <c r="K1035" s="668"/>
      <c r="L1035" s="668"/>
      <c r="M1035" s="668"/>
      <c r="N1035" s="668"/>
      <c r="O1035" s="668"/>
      <c r="P1035" s="668"/>
      <c r="Q1035" s="668"/>
      <c r="R1035" s="668"/>
      <c r="S1035" s="668"/>
      <c r="T1035" s="668"/>
      <c r="U1035" s="668"/>
      <c r="V1035" s="668"/>
      <c r="W1035" s="668"/>
      <c r="X1035" s="668"/>
      <c r="Y1035" s="668"/>
      <c r="Z1035" s="668"/>
    </row>
    <row r="1036" ht="9.0" customHeight="1">
      <c r="A1036" s="673">
        <v>42578.0</v>
      </c>
      <c r="B1036" s="674" t="s">
        <v>31746</v>
      </c>
      <c r="C1036" s="675" t="s">
        <v>31747</v>
      </c>
      <c r="D1036" s="676">
        <v>3.73</v>
      </c>
      <c r="E1036" s="677"/>
      <c r="F1036" s="668"/>
      <c r="G1036" s="668"/>
      <c r="H1036" s="668"/>
      <c r="I1036" s="668"/>
      <c r="J1036" s="668"/>
      <c r="K1036" s="668"/>
      <c r="L1036" s="668"/>
      <c r="M1036" s="668"/>
      <c r="N1036" s="668"/>
      <c r="O1036" s="668"/>
      <c r="P1036" s="668"/>
      <c r="Q1036" s="668"/>
      <c r="R1036" s="668"/>
      <c r="S1036" s="668"/>
      <c r="T1036" s="668"/>
      <c r="U1036" s="668"/>
      <c r="V1036" s="668"/>
      <c r="W1036" s="668"/>
      <c r="X1036" s="668"/>
      <c r="Y1036" s="668"/>
      <c r="Z1036" s="668"/>
    </row>
    <row r="1037" ht="9.0" customHeight="1">
      <c r="A1037" s="673">
        <v>42580.0</v>
      </c>
      <c r="B1037" s="674" t="s">
        <v>31748</v>
      </c>
      <c r="C1037" s="675" t="s">
        <v>31749</v>
      </c>
      <c r="D1037" s="676">
        <v>5.49</v>
      </c>
      <c r="E1037" s="677"/>
      <c r="F1037" s="668"/>
      <c r="G1037" s="668"/>
      <c r="H1037" s="668"/>
      <c r="I1037" s="668"/>
      <c r="J1037" s="668"/>
      <c r="K1037" s="668"/>
      <c r="L1037" s="668"/>
      <c r="M1037" s="668"/>
      <c r="N1037" s="668"/>
      <c r="O1037" s="668"/>
      <c r="P1037" s="668"/>
      <c r="Q1037" s="668"/>
      <c r="R1037" s="668"/>
      <c r="S1037" s="668"/>
      <c r="T1037" s="668"/>
      <c r="U1037" s="668"/>
      <c r="V1037" s="668"/>
      <c r="W1037" s="668"/>
      <c r="X1037" s="668"/>
      <c r="Y1037" s="668"/>
      <c r="Z1037" s="668"/>
    </row>
    <row r="1038" ht="9.0" customHeight="1">
      <c r="A1038" s="673">
        <v>42582.0</v>
      </c>
      <c r="B1038" s="674" t="s">
        <v>31750</v>
      </c>
      <c r="C1038" s="675" t="s">
        <v>31751</v>
      </c>
      <c r="D1038" s="676">
        <v>56.93</v>
      </c>
      <c r="E1038" s="677"/>
      <c r="F1038" s="668"/>
      <c r="G1038" s="668"/>
      <c r="H1038" s="668"/>
      <c r="I1038" s="668"/>
      <c r="J1038" s="668"/>
      <c r="K1038" s="668"/>
      <c r="L1038" s="668"/>
      <c r="M1038" s="668"/>
      <c r="N1038" s="668"/>
      <c r="O1038" s="668"/>
      <c r="P1038" s="668"/>
      <c r="Q1038" s="668"/>
      <c r="R1038" s="668"/>
      <c r="S1038" s="668"/>
      <c r="T1038" s="668"/>
      <c r="U1038" s="668"/>
      <c r="V1038" s="668"/>
      <c r="W1038" s="668"/>
      <c r="X1038" s="668"/>
      <c r="Y1038" s="668"/>
      <c r="Z1038" s="668"/>
    </row>
    <row r="1039" ht="9.0" customHeight="1">
      <c r="A1039" s="673">
        <v>42586.0</v>
      </c>
      <c r="B1039" s="674" t="s">
        <v>31752</v>
      </c>
      <c r="C1039" s="675" t="s">
        <v>31753</v>
      </c>
      <c r="D1039" s="676">
        <v>64.82</v>
      </c>
      <c r="E1039" s="677"/>
      <c r="F1039" s="668"/>
      <c r="G1039" s="668"/>
      <c r="H1039" s="668"/>
      <c r="I1039" s="668"/>
      <c r="J1039" s="668"/>
      <c r="K1039" s="668"/>
      <c r="L1039" s="668"/>
      <c r="M1039" s="668"/>
      <c r="N1039" s="668"/>
      <c r="O1039" s="668"/>
      <c r="P1039" s="668"/>
      <c r="Q1039" s="668"/>
      <c r="R1039" s="668"/>
      <c r="S1039" s="668"/>
      <c r="T1039" s="668"/>
      <c r="U1039" s="668"/>
      <c r="V1039" s="668"/>
      <c r="W1039" s="668"/>
      <c r="X1039" s="668"/>
      <c r="Y1039" s="668"/>
      <c r="Z1039" s="668"/>
    </row>
    <row r="1040" ht="9.0" customHeight="1">
      <c r="A1040" s="673">
        <v>42587.0</v>
      </c>
      <c r="B1040" s="674" t="s">
        <v>31754</v>
      </c>
      <c r="C1040" s="675" t="s">
        <v>31755</v>
      </c>
      <c r="D1040" s="676">
        <v>0.89</v>
      </c>
      <c r="E1040" s="677"/>
      <c r="F1040" s="668"/>
      <c r="G1040" s="668"/>
      <c r="H1040" s="668"/>
      <c r="I1040" s="668"/>
      <c r="J1040" s="668"/>
      <c r="K1040" s="668"/>
      <c r="L1040" s="668"/>
      <c r="M1040" s="668"/>
      <c r="N1040" s="668"/>
      <c r="O1040" s="668"/>
      <c r="P1040" s="668"/>
      <c r="Q1040" s="668"/>
      <c r="R1040" s="668"/>
      <c r="S1040" s="668"/>
      <c r="T1040" s="668"/>
      <c r="U1040" s="668"/>
      <c r="V1040" s="668"/>
      <c r="W1040" s="668"/>
      <c r="X1040" s="668"/>
      <c r="Y1040" s="668"/>
      <c r="Z1040" s="668"/>
    </row>
    <row r="1041" ht="18.0" customHeight="1">
      <c r="A1041" s="673">
        <v>42590.0</v>
      </c>
      <c r="B1041" s="678" t="s">
        <v>31756</v>
      </c>
      <c r="C1041" s="675" t="s">
        <v>31757</v>
      </c>
      <c r="D1041" s="676">
        <v>9.7</v>
      </c>
      <c r="E1041" s="679"/>
      <c r="F1041" s="668"/>
      <c r="G1041" s="668"/>
      <c r="H1041" s="668"/>
      <c r="I1041" s="668"/>
      <c r="J1041" s="668"/>
      <c r="K1041" s="668"/>
      <c r="L1041" s="668"/>
      <c r="M1041" s="668"/>
      <c r="N1041" s="668"/>
      <c r="O1041" s="668"/>
      <c r="P1041" s="668"/>
      <c r="Q1041" s="668"/>
      <c r="R1041" s="668"/>
      <c r="S1041" s="668"/>
      <c r="T1041" s="668"/>
      <c r="U1041" s="668"/>
      <c r="V1041" s="668"/>
      <c r="W1041" s="668"/>
      <c r="X1041" s="668"/>
      <c r="Y1041" s="668"/>
      <c r="Z1041" s="668"/>
    </row>
    <row r="1042" ht="9.0" customHeight="1">
      <c r="A1042" s="673">
        <v>42591.0</v>
      </c>
      <c r="B1042" s="674" t="s">
        <v>31758</v>
      </c>
      <c r="C1042" s="675" t="s">
        <v>31759</v>
      </c>
      <c r="D1042" s="676">
        <v>44.68</v>
      </c>
      <c r="E1042" s="677"/>
      <c r="F1042" s="668"/>
      <c r="G1042" s="668"/>
      <c r="H1042" s="668"/>
      <c r="I1042" s="668"/>
      <c r="J1042" s="668"/>
      <c r="K1042" s="668"/>
      <c r="L1042" s="668"/>
      <c r="M1042" s="668"/>
      <c r="N1042" s="668"/>
      <c r="O1042" s="668"/>
      <c r="P1042" s="668"/>
      <c r="Q1042" s="668"/>
      <c r="R1042" s="668"/>
      <c r="S1042" s="668"/>
      <c r="T1042" s="668"/>
      <c r="U1042" s="668"/>
      <c r="V1042" s="668"/>
      <c r="W1042" s="668"/>
      <c r="X1042" s="668"/>
      <c r="Y1042" s="668"/>
      <c r="Z1042" s="668"/>
    </row>
    <row r="1043" ht="9.0" customHeight="1">
      <c r="A1043" s="673">
        <v>42592.0</v>
      </c>
      <c r="B1043" s="674" t="s">
        <v>31760</v>
      </c>
      <c r="C1043" s="675" t="s">
        <v>31761</v>
      </c>
      <c r="D1043" s="676">
        <v>15.02</v>
      </c>
      <c r="E1043" s="674" t="s">
        <v>31762</v>
      </c>
      <c r="F1043" s="668"/>
      <c r="G1043" s="668"/>
      <c r="H1043" s="668"/>
      <c r="I1043" s="668"/>
      <c r="J1043" s="668"/>
      <c r="K1043" s="668"/>
      <c r="L1043" s="668"/>
      <c r="M1043" s="668"/>
      <c r="N1043" s="668"/>
      <c r="O1043" s="668"/>
      <c r="P1043" s="668"/>
      <c r="Q1043" s="668"/>
      <c r="R1043" s="668"/>
      <c r="S1043" s="668"/>
      <c r="T1043" s="668"/>
      <c r="U1043" s="668"/>
      <c r="V1043" s="668"/>
      <c r="W1043" s="668"/>
      <c r="X1043" s="668"/>
      <c r="Y1043" s="668"/>
      <c r="Z1043" s="668"/>
    </row>
    <row r="1044" ht="18.0" customHeight="1">
      <c r="A1044" s="673">
        <v>42593.0</v>
      </c>
      <c r="B1044" s="678" t="s">
        <v>31763</v>
      </c>
      <c r="C1044" s="675" t="s">
        <v>31764</v>
      </c>
      <c r="D1044" s="676">
        <v>29.98</v>
      </c>
      <c r="E1044" s="679"/>
      <c r="F1044" s="668"/>
      <c r="G1044" s="668"/>
      <c r="H1044" s="668"/>
      <c r="I1044" s="668"/>
      <c r="J1044" s="668"/>
      <c r="K1044" s="668"/>
      <c r="L1044" s="668"/>
      <c r="M1044" s="668"/>
      <c r="N1044" s="668"/>
      <c r="O1044" s="668"/>
      <c r="P1044" s="668"/>
      <c r="Q1044" s="668"/>
      <c r="R1044" s="668"/>
      <c r="S1044" s="668"/>
      <c r="T1044" s="668"/>
      <c r="U1044" s="668"/>
      <c r="V1044" s="668"/>
      <c r="W1044" s="668"/>
      <c r="X1044" s="668"/>
      <c r="Y1044" s="668"/>
      <c r="Z1044" s="668"/>
    </row>
    <row r="1045" ht="18.0" customHeight="1">
      <c r="A1045" s="673">
        <v>42596.0</v>
      </c>
      <c r="B1045" s="678" t="s">
        <v>31765</v>
      </c>
      <c r="C1045" s="675" t="s">
        <v>31766</v>
      </c>
      <c r="D1045" s="676">
        <v>5.82</v>
      </c>
      <c r="E1045" s="679"/>
      <c r="F1045" s="668"/>
      <c r="G1045" s="668"/>
      <c r="H1045" s="668"/>
      <c r="I1045" s="668"/>
      <c r="J1045" s="668"/>
      <c r="K1045" s="668"/>
      <c r="L1045" s="668"/>
      <c r="M1045" s="668"/>
      <c r="N1045" s="668"/>
      <c r="O1045" s="668"/>
      <c r="P1045" s="668"/>
      <c r="Q1045" s="668"/>
      <c r="R1045" s="668"/>
      <c r="S1045" s="668"/>
      <c r="T1045" s="668"/>
      <c r="U1045" s="668"/>
      <c r="V1045" s="668"/>
      <c r="W1045" s="668"/>
      <c r="X1045" s="668"/>
      <c r="Y1045" s="668"/>
      <c r="Z1045" s="668"/>
    </row>
    <row r="1046" ht="9.0" customHeight="1">
      <c r="A1046" s="669" t="s">
        <v>31767</v>
      </c>
      <c r="G1046" s="668"/>
      <c r="H1046" s="668"/>
      <c r="I1046" s="668"/>
      <c r="J1046" s="668"/>
      <c r="K1046" s="668"/>
      <c r="L1046" s="668"/>
      <c r="M1046" s="668"/>
      <c r="N1046" s="668"/>
      <c r="O1046" s="668"/>
      <c r="P1046" s="668"/>
      <c r="Q1046" s="668"/>
      <c r="R1046" s="668"/>
      <c r="S1046" s="668"/>
      <c r="T1046" s="668"/>
      <c r="U1046" s="668"/>
      <c r="V1046" s="668"/>
      <c r="W1046" s="668"/>
      <c r="X1046" s="668"/>
      <c r="Y1046" s="668"/>
      <c r="Z1046" s="668"/>
    </row>
    <row r="1047" ht="9.0" customHeight="1">
      <c r="A1047" s="670" t="s">
        <v>31768</v>
      </c>
      <c r="B1047" s="671" t="s">
        <v>31769</v>
      </c>
      <c r="C1047" s="670" t="s">
        <v>31770</v>
      </c>
      <c r="D1047" s="672" t="s">
        <v>31771</v>
      </c>
      <c r="E1047" s="671" t="s">
        <v>31772</v>
      </c>
      <c r="F1047" s="668"/>
      <c r="G1047" s="668"/>
      <c r="H1047" s="668"/>
      <c r="I1047" s="668"/>
      <c r="J1047" s="668"/>
      <c r="K1047" s="668"/>
      <c r="L1047" s="668"/>
      <c r="M1047" s="668"/>
      <c r="N1047" s="668"/>
      <c r="O1047" s="668"/>
      <c r="P1047" s="668"/>
      <c r="Q1047" s="668"/>
      <c r="R1047" s="668"/>
      <c r="S1047" s="668"/>
      <c r="T1047" s="668"/>
      <c r="U1047" s="668"/>
      <c r="V1047" s="668"/>
      <c r="W1047" s="668"/>
      <c r="X1047" s="668"/>
      <c r="Y1047" s="668"/>
      <c r="Z1047" s="668"/>
    </row>
    <row r="1048" ht="9.0" customHeight="1">
      <c r="A1048" s="673">
        <v>42483.0</v>
      </c>
      <c r="B1048" s="674" t="s">
        <v>31773</v>
      </c>
      <c r="C1048" s="675" t="s">
        <v>31774</v>
      </c>
      <c r="D1048" s="676">
        <v>102.67</v>
      </c>
      <c r="E1048" s="677"/>
      <c r="F1048" s="668"/>
      <c r="G1048" s="668"/>
      <c r="H1048" s="668"/>
      <c r="I1048" s="668"/>
      <c r="J1048" s="668"/>
      <c r="K1048" s="668"/>
      <c r="L1048" s="668"/>
      <c r="M1048" s="668"/>
      <c r="N1048" s="668"/>
      <c r="O1048" s="668"/>
      <c r="P1048" s="668"/>
      <c r="Q1048" s="668"/>
      <c r="R1048" s="668"/>
      <c r="S1048" s="668"/>
      <c r="T1048" s="668"/>
      <c r="U1048" s="668"/>
      <c r="V1048" s="668"/>
      <c r="W1048" s="668"/>
      <c r="X1048" s="668"/>
      <c r="Y1048" s="668"/>
      <c r="Z1048" s="668"/>
    </row>
    <row r="1049" ht="9.0" customHeight="1">
      <c r="A1049" s="673">
        <v>42695.0</v>
      </c>
      <c r="B1049" s="674" t="s">
        <v>31775</v>
      </c>
      <c r="C1049" s="675" t="s">
        <v>31776</v>
      </c>
      <c r="D1049" s="676">
        <v>121.46</v>
      </c>
      <c r="E1049" s="677"/>
      <c r="F1049" s="668"/>
      <c r="G1049" s="668"/>
      <c r="H1049" s="668"/>
      <c r="I1049" s="668"/>
      <c r="J1049" s="668"/>
      <c r="K1049" s="668"/>
      <c r="L1049" s="668"/>
      <c r="M1049" s="668"/>
      <c r="N1049" s="668"/>
      <c r="O1049" s="668"/>
      <c r="P1049" s="668"/>
      <c r="Q1049" s="668"/>
      <c r="R1049" s="668"/>
      <c r="S1049" s="668"/>
      <c r="T1049" s="668"/>
      <c r="U1049" s="668"/>
      <c r="V1049" s="668"/>
      <c r="W1049" s="668"/>
      <c r="X1049" s="668"/>
      <c r="Y1049" s="668"/>
      <c r="Z1049" s="668"/>
    </row>
    <row r="1050" ht="18.0" customHeight="1">
      <c r="A1050" s="673">
        <v>42481.0</v>
      </c>
      <c r="B1050" s="678" t="s">
        <v>31777</v>
      </c>
      <c r="C1050" s="675" t="s">
        <v>31778</v>
      </c>
      <c r="D1050" s="676">
        <v>73.29</v>
      </c>
      <c r="E1050" s="679"/>
      <c r="F1050" s="668"/>
      <c r="G1050" s="668"/>
      <c r="H1050" s="668"/>
      <c r="I1050" s="668"/>
      <c r="J1050" s="668"/>
      <c r="K1050" s="668"/>
      <c r="L1050" s="668"/>
      <c r="M1050" s="668"/>
      <c r="N1050" s="668"/>
      <c r="O1050" s="668"/>
      <c r="P1050" s="668"/>
      <c r="Q1050" s="668"/>
      <c r="R1050" s="668"/>
      <c r="S1050" s="668"/>
      <c r="T1050" s="668"/>
      <c r="U1050" s="668"/>
      <c r="V1050" s="668"/>
      <c r="W1050" s="668"/>
      <c r="X1050" s="668"/>
      <c r="Y1050" s="668"/>
      <c r="Z1050" s="668"/>
    </row>
    <row r="1051" ht="9.0" customHeight="1">
      <c r="A1051" s="673">
        <v>42496.0</v>
      </c>
      <c r="B1051" s="674" t="s">
        <v>31779</v>
      </c>
      <c r="C1051" s="675" t="s">
        <v>31780</v>
      </c>
      <c r="D1051" s="676">
        <v>3.83</v>
      </c>
      <c r="E1051" s="677"/>
      <c r="F1051" s="668"/>
      <c r="G1051" s="668"/>
      <c r="H1051" s="668"/>
      <c r="I1051" s="668"/>
      <c r="J1051" s="668"/>
      <c r="K1051" s="668"/>
      <c r="L1051" s="668"/>
      <c r="M1051" s="668"/>
      <c r="N1051" s="668"/>
      <c r="O1051" s="668"/>
      <c r="P1051" s="668"/>
      <c r="Q1051" s="668"/>
      <c r="R1051" s="668"/>
      <c r="S1051" s="668"/>
      <c r="T1051" s="668"/>
      <c r="U1051" s="668"/>
      <c r="V1051" s="668"/>
      <c r="W1051" s="668"/>
      <c r="X1051" s="668"/>
      <c r="Y1051" s="668"/>
      <c r="Z1051" s="668"/>
    </row>
    <row r="1052" ht="18.0" customHeight="1">
      <c r="A1052" s="673">
        <v>41133.0</v>
      </c>
      <c r="B1052" s="678" t="s">
        <v>31781</v>
      </c>
      <c r="C1052" s="675" t="s">
        <v>31782</v>
      </c>
      <c r="D1052" s="676">
        <v>12.35</v>
      </c>
      <c r="E1052" s="679"/>
      <c r="F1052" s="668"/>
      <c r="G1052" s="668"/>
      <c r="H1052" s="668"/>
      <c r="I1052" s="668"/>
      <c r="J1052" s="668"/>
      <c r="K1052" s="668"/>
      <c r="L1052" s="668"/>
      <c r="M1052" s="668"/>
      <c r="N1052" s="668"/>
      <c r="O1052" s="668"/>
      <c r="P1052" s="668"/>
      <c r="Q1052" s="668"/>
      <c r="R1052" s="668"/>
      <c r="S1052" s="668"/>
      <c r="T1052" s="668"/>
      <c r="U1052" s="668"/>
      <c r="V1052" s="668"/>
      <c r="W1052" s="668"/>
      <c r="X1052" s="668"/>
      <c r="Y1052" s="668"/>
      <c r="Z1052" s="668"/>
    </row>
    <row r="1053" ht="18.0" customHeight="1">
      <c r="A1053" s="673">
        <v>42479.0</v>
      </c>
      <c r="B1053" s="678" t="s">
        <v>31783</v>
      </c>
      <c r="C1053" s="675" t="s">
        <v>31784</v>
      </c>
      <c r="D1053" s="676">
        <v>8.62</v>
      </c>
      <c r="E1053" s="679"/>
      <c r="F1053" s="668"/>
      <c r="G1053" s="668"/>
      <c r="H1053" s="668"/>
      <c r="I1053" s="668"/>
      <c r="J1053" s="668"/>
      <c r="K1053" s="668"/>
      <c r="L1053" s="668"/>
      <c r="M1053" s="668"/>
      <c r="N1053" s="668"/>
      <c r="O1053" s="668"/>
      <c r="P1053" s="668"/>
      <c r="Q1053" s="668"/>
      <c r="R1053" s="668"/>
      <c r="S1053" s="668"/>
      <c r="T1053" s="668"/>
      <c r="U1053" s="668"/>
      <c r="V1053" s="668"/>
      <c r="W1053" s="668"/>
      <c r="X1053" s="668"/>
      <c r="Y1053" s="668"/>
      <c r="Z1053" s="668"/>
    </row>
    <row r="1054" ht="18.0" customHeight="1">
      <c r="A1054" s="673">
        <v>43333.0</v>
      </c>
      <c r="B1054" s="678" t="s">
        <v>31785</v>
      </c>
      <c r="C1054" s="675" t="s">
        <v>31786</v>
      </c>
      <c r="D1054" s="676">
        <v>1.15</v>
      </c>
      <c r="E1054" s="679"/>
      <c r="F1054" s="668"/>
      <c r="G1054" s="668"/>
      <c r="H1054" s="668"/>
      <c r="I1054" s="668"/>
      <c r="J1054" s="668"/>
      <c r="K1054" s="668"/>
      <c r="L1054" s="668"/>
      <c r="M1054" s="668"/>
      <c r="N1054" s="668"/>
      <c r="O1054" s="668"/>
      <c r="P1054" s="668"/>
      <c r="Q1054" s="668"/>
      <c r="R1054" s="668"/>
      <c r="S1054" s="668"/>
      <c r="T1054" s="668"/>
      <c r="U1054" s="668"/>
      <c r="V1054" s="668"/>
      <c r="W1054" s="668"/>
      <c r="X1054" s="668"/>
      <c r="Y1054" s="668"/>
      <c r="Z1054" s="668"/>
    </row>
    <row r="1055" ht="18.0" customHeight="1">
      <c r="A1055" s="673">
        <v>42484.0</v>
      </c>
      <c r="B1055" s="678" t="s">
        <v>31787</v>
      </c>
      <c r="C1055" s="675" t="s">
        <v>31788</v>
      </c>
      <c r="D1055" s="676">
        <v>6.71</v>
      </c>
      <c r="E1055" s="674" t="s">
        <v>31789</v>
      </c>
      <c r="F1055" s="668"/>
      <c r="G1055" s="668"/>
      <c r="H1055" s="668"/>
      <c r="I1055" s="668"/>
      <c r="J1055" s="668"/>
      <c r="K1055" s="668"/>
      <c r="L1055" s="668"/>
      <c r="M1055" s="668"/>
      <c r="N1055" s="668"/>
      <c r="O1055" s="668"/>
      <c r="P1055" s="668"/>
      <c r="Q1055" s="668"/>
      <c r="R1055" s="668"/>
      <c r="S1055" s="668"/>
      <c r="T1055" s="668"/>
      <c r="U1055" s="668"/>
      <c r="V1055" s="668"/>
      <c r="W1055" s="668"/>
      <c r="X1055" s="668"/>
      <c r="Y1055" s="668"/>
      <c r="Z1055" s="668"/>
    </row>
    <row r="1056" ht="18.0" customHeight="1">
      <c r="A1056" s="673">
        <v>42497.0</v>
      </c>
      <c r="B1056" s="678" t="s">
        <v>31790</v>
      </c>
      <c r="C1056" s="675" t="s">
        <v>31791</v>
      </c>
      <c r="D1056" s="676">
        <v>13.36</v>
      </c>
      <c r="E1056" s="674" t="s">
        <v>31792</v>
      </c>
      <c r="F1056" s="668"/>
      <c r="G1056" s="668"/>
      <c r="H1056" s="668"/>
      <c r="I1056" s="668"/>
      <c r="J1056" s="668"/>
      <c r="K1056" s="668"/>
      <c r="L1056" s="668"/>
      <c r="M1056" s="668"/>
      <c r="N1056" s="668"/>
      <c r="O1056" s="668"/>
      <c r="P1056" s="668"/>
      <c r="Q1056" s="668"/>
      <c r="R1056" s="668"/>
      <c r="S1056" s="668"/>
      <c r="T1056" s="668"/>
      <c r="U1056" s="668"/>
      <c r="V1056" s="668"/>
      <c r="W1056" s="668"/>
      <c r="X1056" s="668"/>
      <c r="Y1056" s="668"/>
      <c r="Z1056" s="668"/>
    </row>
    <row r="1057" ht="18.0" customHeight="1">
      <c r="A1057" s="673">
        <v>42493.0</v>
      </c>
      <c r="B1057" s="678" t="s">
        <v>31793</v>
      </c>
      <c r="C1057" s="675" t="s">
        <v>31794</v>
      </c>
      <c r="D1057" s="676">
        <v>76.45</v>
      </c>
      <c r="E1057" s="674" t="s">
        <v>31795</v>
      </c>
      <c r="F1057" s="668"/>
      <c r="G1057" s="668"/>
      <c r="H1057" s="668"/>
      <c r="I1057" s="668"/>
      <c r="J1057" s="668"/>
      <c r="K1057" s="668"/>
      <c r="L1057" s="668"/>
      <c r="M1057" s="668"/>
      <c r="N1057" s="668"/>
      <c r="O1057" s="668"/>
      <c r="P1057" s="668"/>
      <c r="Q1057" s="668"/>
      <c r="R1057" s="668"/>
      <c r="S1057" s="668"/>
      <c r="T1057" s="668"/>
      <c r="U1057" s="668"/>
      <c r="V1057" s="668"/>
      <c r="W1057" s="668"/>
      <c r="X1057" s="668"/>
      <c r="Y1057" s="668"/>
      <c r="Z1057" s="668"/>
    </row>
    <row r="1058" ht="18.0" customHeight="1">
      <c r="A1058" s="673">
        <v>42494.0</v>
      </c>
      <c r="B1058" s="678" t="s">
        <v>31796</v>
      </c>
      <c r="C1058" s="675" t="s">
        <v>31797</v>
      </c>
      <c r="D1058" s="676">
        <v>406.22</v>
      </c>
      <c r="E1058" s="674" t="s">
        <v>31798</v>
      </c>
      <c r="F1058" s="668"/>
      <c r="G1058" s="668"/>
      <c r="H1058" s="668"/>
      <c r="I1058" s="668"/>
      <c r="J1058" s="668"/>
      <c r="K1058" s="668"/>
      <c r="L1058" s="668"/>
      <c r="M1058" s="668"/>
      <c r="N1058" s="668"/>
      <c r="O1058" s="668"/>
      <c r="P1058" s="668"/>
      <c r="Q1058" s="668"/>
      <c r="R1058" s="668"/>
      <c r="S1058" s="668"/>
      <c r="T1058" s="668"/>
      <c r="U1058" s="668"/>
      <c r="V1058" s="668"/>
      <c r="W1058" s="668"/>
      <c r="X1058" s="668"/>
      <c r="Y1058" s="668"/>
      <c r="Z1058" s="668"/>
    </row>
    <row r="1059" ht="18.0" customHeight="1">
      <c r="A1059" s="673">
        <v>42498.0</v>
      </c>
      <c r="B1059" s="678" t="s">
        <v>31799</v>
      </c>
      <c r="C1059" s="675" t="s">
        <v>31800</v>
      </c>
      <c r="D1059" s="676">
        <v>78.76</v>
      </c>
      <c r="E1059" s="674" t="s">
        <v>31801</v>
      </c>
      <c r="F1059" s="668"/>
      <c r="G1059" s="668"/>
      <c r="H1059" s="668"/>
      <c r="I1059" s="668"/>
      <c r="J1059" s="668"/>
      <c r="K1059" s="668"/>
      <c r="L1059" s="668"/>
      <c r="M1059" s="668"/>
      <c r="N1059" s="668"/>
      <c r="O1059" s="668"/>
      <c r="P1059" s="668"/>
      <c r="Q1059" s="668"/>
      <c r="R1059" s="668"/>
      <c r="S1059" s="668"/>
      <c r="T1059" s="668"/>
      <c r="U1059" s="668"/>
      <c r="V1059" s="668"/>
      <c r="W1059" s="668"/>
      <c r="X1059" s="668"/>
      <c r="Y1059" s="668"/>
      <c r="Z1059" s="668"/>
    </row>
    <row r="1060" ht="18.0" customHeight="1">
      <c r="A1060" s="673">
        <v>42499.0</v>
      </c>
      <c r="B1060" s="678" t="s">
        <v>31802</v>
      </c>
      <c r="C1060" s="675" t="s">
        <v>31803</v>
      </c>
      <c r="D1060" s="676">
        <v>93.38</v>
      </c>
      <c r="E1060" s="674" t="s">
        <v>31804</v>
      </c>
      <c r="F1060" s="668"/>
      <c r="G1060" s="668"/>
      <c r="H1060" s="668"/>
      <c r="I1060" s="668"/>
      <c r="J1060" s="668"/>
      <c r="K1060" s="668"/>
      <c r="L1060" s="668"/>
      <c r="M1060" s="668"/>
      <c r="N1060" s="668"/>
      <c r="O1060" s="668"/>
      <c r="P1060" s="668"/>
      <c r="Q1060" s="668"/>
      <c r="R1060" s="668"/>
      <c r="S1060" s="668"/>
      <c r="T1060" s="668"/>
      <c r="U1060" s="668"/>
      <c r="V1060" s="668"/>
      <c r="W1060" s="668"/>
      <c r="X1060" s="668"/>
      <c r="Y1060" s="668"/>
      <c r="Z1060" s="668"/>
    </row>
    <row r="1061" ht="18.0" customHeight="1">
      <c r="A1061" s="673">
        <v>42500.0</v>
      </c>
      <c r="B1061" s="678" t="s">
        <v>31805</v>
      </c>
      <c r="C1061" s="675" t="s">
        <v>31806</v>
      </c>
      <c r="D1061" s="676">
        <v>94.11</v>
      </c>
      <c r="E1061" s="674" t="s">
        <v>31807</v>
      </c>
      <c r="F1061" s="668"/>
      <c r="G1061" s="668"/>
      <c r="H1061" s="668"/>
      <c r="I1061" s="668"/>
      <c r="J1061" s="668"/>
      <c r="K1061" s="668"/>
      <c r="L1061" s="668"/>
      <c r="M1061" s="668"/>
      <c r="N1061" s="668"/>
      <c r="O1061" s="668"/>
      <c r="P1061" s="668"/>
      <c r="Q1061" s="668"/>
      <c r="R1061" s="668"/>
      <c r="S1061" s="668"/>
      <c r="T1061" s="668"/>
      <c r="U1061" s="668"/>
      <c r="V1061" s="668"/>
      <c r="W1061" s="668"/>
      <c r="X1061" s="668"/>
      <c r="Y1061" s="668"/>
      <c r="Z1061" s="668"/>
    </row>
    <row r="1062" ht="18.0" customHeight="1">
      <c r="A1062" s="673">
        <v>42501.0</v>
      </c>
      <c r="B1062" s="678" t="s">
        <v>31808</v>
      </c>
      <c r="C1062" s="675" t="s">
        <v>31809</v>
      </c>
      <c r="D1062" s="676">
        <v>107.34</v>
      </c>
      <c r="E1062" s="674" t="s">
        <v>31810</v>
      </c>
      <c r="F1062" s="668"/>
      <c r="G1062" s="668"/>
      <c r="H1062" s="668"/>
      <c r="I1062" s="668"/>
      <c r="J1062" s="668"/>
      <c r="K1062" s="668"/>
      <c r="L1062" s="668"/>
      <c r="M1062" s="668"/>
      <c r="N1062" s="668"/>
      <c r="O1062" s="668"/>
      <c r="P1062" s="668"/>
      <c r="Q1062" s="668"/>
      <c r="R1062" s="668"/>
      <c r="S1062" s="668"/>
      <c r="T1062" s="668"/>
      <c r="U1062" s="668"/>
      <c r="V1062" s="668"/>
      <c r="W1062" s="668"/>
      <c r="X1062" s="668"/>
      <c r="Y1062" s="668"/>
      <c r="Z1062" s="668"/>
    </row>
    <row r="1063" ht="18.0" customHeight="1">
      <c r="A1063" s="673">
        <v>42502.0</v>
      </c>
      <c r="B1063" s="678" t="s">
        <v>31811</v>
      </c>
      <c r="C1063" s="675" t="s">
        <v>31812</v>
      </c>
      <c r="D1063" s="676">
        <v>105.28</v>
      </c>
      <c r="E1063" s="674" t="s">
        <v>31813</v>
      </c>
      <c r="F1063" s="668"/>
      <c r="G1063" s="668"/>
      <c r="H1063" s="668"/>
      <c r="I1063" s="668"/>
      <c r="J1063" s="668"/>
      <c r="K1063" s="668"/>
      <c r="L1063" s="668"/>
      <c r="M1063" s="668"/>
      <c r="N1063" s="668"/>
      <c r="O1063" s="668"/>
      <c r="P1063" s="668"/>
      <c r="Q1063" s="668"/>
      <c r="R1063" s="668"/>
      <c r="S1063" s="668"/>
      <c r="T1063" s="668"/>
      <c r="U1063" s="668"/>
      <c r="V1063" s="668"/>
      <c r="W1063" s="668"/>
      <c r="X1063" s="668"/>
      <c r="Y1063" s="668"/>
      <c r="Z1063" s="668"/>
    </row>
    <row r="1064" ht="9.0" customHeight="1">
      <c r="A1064" s="669" t="s">
        <v>31814</v>
      </c>
      <c r="G1064" s="668"/>
      <c r="H1064" s="668"/>
      <c r="I1064" s="668"/>
      <c r="J1064" s="668"/>
      <c r="K1064" s="668"/>
      <c r="L1064" s="668"/>
      <c r="M1064" s="668"/>
      <c r="N1064" s="668"/>
      <c r="O1064" s="668"/>
      <c r="P1064" s="668"/>
      <c r="Q1064" s="668"/>
      <c r="R1064" s="668"/>
      <c r="S1064" s="668"/>
      <c r="T1064" s="668"/>
      <c r="U1064" s="668"/>
      <c r="V1064" s="668"/>
      <c r="W1064" s="668"/>
      <c r="X1064" s="668"/>
      <c r="Y1064" s="668"/>
      <c r="Z1064" s="668"/>
    </row>
    <row r="1065" ht="9.0" customHeight="1">
      <c r="A1065" s="670" t="s">
        <v>31815</v>
      </c>
      <c r="B1065" s="671" t="s">
        <v>31816</v>
      </c>
      <c r="C1065" s="670" t="s">
        <v>31817</v>
      </c>
      <c r="D1065" s="672" t="s">
        <v>31818</v>
      </c>
      <c r="E1065" s="671" t="s">
        <v>31819</v>
      </c>
      <c r="F1065" s="668"/>
      <c r="G1065" s="668"/>
      <c r="H1065" s="668"/>
      <c r="I1065" s="668"/>
      <c r="J1065" s="668"/>
      <c r="K1065" s="668"/>
      <c r="L1065" s="668"/>
      <c r="M1065" s="668"/>
      <c r="N1065" s="668"/>
      <c r="O1065" s="668"/>
      <c r="P1065" s="668"/>
      <c r="Q1065" s="668"/>
      <c r="R1065" s="668"/>
      <c r="S1065" s="668"/>
      <c r="T1065" s="668"/>
      <c r="U1065" s="668"/>
      <c r="V1065" s="668"/>
      <c r="W1065" s="668"/>
      <c r="X1065" s="668"/>
      <c r="Y1065" s="668"/>
      <c r="Z1065" s="668"/>
    </row>
    <row r="1066" ht="18.0" customHeight="1">
      <c r="A1066" s="673">
        <v>42503.0</v>
      </c>
      <c r="B1066" s="678" t="s">
        <v>31820</v>
      </c>
      <c r="C1066" s="675" t="s">
        <v>31821</v>
      </c>
      <c r="D1066" s="676">
        <v>107.03</v>
      </c>
      <c r="E1066" s="674" t="s">
        <v>31822</v>
      </c>
      <c r="F1066" s="668"/>
      <c r="G1066" s="668"/>
      <c r="H1066" s="668"/>
      <c r="I1066" s="668"/>
      <c r="J1066" s="668"/>
      <c r="K1066" s="668"/>
      <c r="L1066" s="668"/>
      <c r="M1066" s="668"/>
      <c r="N1066" s="668"/>
      <c r="O1066" s="668"/>
      <c r="P1066" s="668"/>
      <c r="Q1066" s="668"/>
      <c r="R1066" s="668"/>
      <c r="S1066" s="668"/>
      <c r="T1066" s="668"/>
      <c r="U1066" s="668"/>
      <c r="V1066" s="668"/>
      <c r="W1066" s="668"/>
      <c r="X1066" s="668"/>
      <c r="Y1066" s="668"/>
      <c r="Z1066" s="668"/>
    </row>
    <row r="1067" ht="18.0" customHeight="1">
      <c r="A1067" s="673">
        <v>43334.0</v>
      </c>
      <c r="B1067" s="678" t="s">
        <v>31823</v>
      </c>
      <c r="C1067" s="675" t="s">
        <v>31824</v>
      </c>
      <c r="D1067" s="676">
        <v>0.95</v>
      </c>
      <c r="E1067" s="679"/>
      <c r="F1067" s="668"/>
      <c r="G1067" s="668"/>
      <c r="H1067" s="668"/>
      <c r="I1067" s="668"/>
      <c r="J1067" s="668"/>
      <c r="K1067" s="668"/>
      <c r="L1067" s="668"/>
      <c r="M1067" s="668"/>
      <c r="N1067" s="668"/>
      <c r="O1067" s="668"/>
      <c r="P1067" s="668"/>
      <c r="Q1067" s="668"/>
      <c r="R1067" s="668"/>
      <c r="S1067" s="668"/>
      <c r="T1067" s="668"/>
      <c r="U1067" s="668"/>
      <c r="V1067" s="668"/>
      <c r="W1067" s="668"/>
      <c r="X1067" s="668"/>
      <c r="Y1067" s="668"/>
      <c r="Z1067" s="668"/>
    </row>
    <row r="1068" ht="18.0" customHeight="1">
      <c r="A1068" s="673">
        <v>42485.0</v>
      </c>
      <c r="B1068" s="678" t="s">
        <v>31825</v>
      </c>
      <c r="C1068" s="675" t="s">
        <v>31826</v>
      </c>
      <c r="D1068" s="676">
        <v>2.19</v>
      </c>
      <c r="E1068" s="674" t="s">
        <v>31827</v>
      </c>
      <c r="F1068" s="668"/>
      <c r="G1068" s="668"/>
      <c r="H1068" s="668"/>
      <c r="I1068" s="668"/>
      <c r="J1068" s="668"/>
      <c r="K1068" s="668"/>
      <c r="L1068" s="668"/>
      <c r="M1068" s="668"/>
      <c r="N1068" s="668"/>
      <c r="O1068" s="668"/>
      <c r="P1068" s="668"/>
      <c r="Q1068" s="668"/>
      <c r="R1068" s="668"/>
      <c r="S1068" s="668"/>
      <c r="T1068" s="668"/>
      <c r="U1068" s="668"/>
      <c r="V1068" s="668"/>
      <c r="W1068" s="668"/>
      <c r="X1068" s="668"/>
      <c r="Y1068" s="668"/>
      <c r="Z1068" s="668"/>
    </row>
    <row r="1069" ht="9.0" customHeight="1">
      <c r="A1069" s="673">
        <v>42495.0</v>
      </c>
      <c r="B1069" s="674" t="s">
        <v>31828</v>
      </c>
      <c r="C1069" s="675" t="s">
        <v>31829</v>
      </c>
      <c r="D1069" s="676">
        <v>1.19</v>
      </c>
      <c r="E1069" s="677"/>
      <c r="F1069" s="668"/>
      <c r="G1069" s="668"/>
      <c r="H1069" s="668"/>
      <c r="I1069" s="668"/>
      <c r="J1069" s="668"/>
      <c r="K1069" s="668"/>
      <c r="L1069" s="668"/>
      <c r="M1069" s="668"/>
      <c r="N1069" s="668"/>
      <c r="O1069" s="668"/>
      <c r="P1069" s="668"/>
      <c r="Q1069" s="668"/>
      <c r="R1069" s="668"/>
      <c r="S1069" s="668"/>
      <c r="T1069" s="668"/>
      <c r="U1069" s="668"/>
      <c r="V1069" s="668"/>
      <c r="W1069" s="668"/>
      <c r="X1069" s="668"/>
      <c r="Y1069" s="668"/>
      <c r="Z1069" s="668"/>
    </row>
    <row r="1070" ht="9.0" customHeight="1">
      <c r="A1070" s="673">
        <v>42507.0</v>
      </c>
      <c r="B1070" s="674" t="s">
        <v>31830</v>
      </c>
      <c r="C1070" s="675" t="s">
        <v>31831</v>
      </c>
      <c r="D1070" s="676">
        <v>24.15</v>
      </c>
      <c r="E1070" s="677"/>
      <c r="F1070" s="668"/>
      <c r="G1070" s="668"/>
      <c r="H1070" s="668"/>
      <c r="I1070" s="668"/>
      <c r="J1070" s="668"/>
      <c r="K1070" s="668"/>
      <c r="L1070" s="668"/>
      <c r="M1070" s="668"/>
      <c r="N1070" s="668"/>
      <c r="O1070" s="668"/>
      <c r="P1070" s="668"/>
      <c r="Q1070" s="668"/>
      <c r="R1070" s="668"/>
      <c r="S1070" s="668"/>
      <c r="T1070" s="668"/>
      <c r="U1070" s="668"/>
      <c r="V1070" s="668"/>
      <c r="W1070" s="668"/>
      <c r="X1070" s="668"/>
      <c r="Y1070" s="668"/>
      <c r="Z1070" s="668"/>
    </row>
    <row r="1071" ht="9.0" customHeight="1">
      <c r="A1071" s="673">
        <v>42505.0</v>
      </c>
      <c r="B1071" s="674" t="s">
        <v>31832</v>
      </c>
      <c r="C1071" s="675" t="s">
        <v>31833</v>
      </c>
      <c r="D1071" s="676">
        <v>19.57</v>
      </c>
      <c r="E1071" s="677"/>
      <c r="F1071" s="668"/>
      <c r="G1071" s="668"/>
      <c r="H1071" s="668"/>
      <c r="I1071" s="668"/>
      <c r="J1071" s="668"/>
      <c r="K1071" s="668"/>
      <c r="L1071" s="668"/>
      <c r="M1071" s="668"/>
      <c r="N1071" s="668"/>
      <c r="O1071" s="668"/>
      <c r="P1071" s="668"/>
      <c r="Q1071" s="668"/>
      <c r="R1071" s="668"/>
      <c r="S1071" s="668"/>
      <c r="T1071" s="668"/>
      <c r="U1071" s="668"/>
      <c r="V1071" s="668"/>
      <c r="W1071" s="668"/>
      <c r="X1071" s="668"/>
      <c r="Y1071" s="668"/>
      <c r="Z1071" s="668"/>
    </row>
    <row r="1072" ht="9.0" customHeight="1">
      <c r="A1072" s="673">
        <v>42504.0</v>
      </c>
      <c r="B1072" s="674" t="s">
        <v>31834</v>
      </c>
      <c r="C1072" s="675" t="s">
        <v>31835</v>
      </c>
      <c r="D1072" s="676">
        <v>46.34</v>
      </c>
      <c r="E1072" s="674" t="s">
        <v>31836</v>
      </c>
      <c r="F1072" s="668"/>
      <c r="G1072" s="668"/>
      <c r="H1072" s="668"/>
      <c r="I1072" s="668"/>
      <c r="J1072" s="668"/>
      <c r="K1072" s="668"/>
      <c r="L1072" s="668"/>
      <c r="M1072" s="668"/>
      <c r="N1072" s="668"/>
      <c r="O1072" s="668"/>
      <c r="P1072" s="668"/>
      <c r="Q1072" s="668"/>
      <c r="R1072" s="668"/>
      <c r="S1072" s="668"/>
      <c r="T1072" s="668"/>
      <c r="U1072" s="668"/>
      <c r="V1072" s="668"/>
      <c r="W1072" s="668"/>
      <c r="X1072" s="668"/>
      <c r="Y1072" s="668"/>
      <c r="Z1072" s="668"/>
    </row>
    <row r="1073" ht="9.0" customHeight="1">
      <c r="A1073" s="673">
        <v>42506.0</v>
      </c>
      <c r="B1073" s="674" t="s">
        <v>31837</v>
      </c>
      <c r="C1073" s="675" t="s">
        <v>31838</v>
      </c>
      <c r="D1073" s="676">
        <v>47.67</v>
      </c>
      <c r="E1073" s="674" t="s">
        <v>31839</v>
      </c>
      <c r="F1073" s="668"/>
      <c r="G1073" s="668"/>
      <c r="H1073" s="668"/>
      <c r="I1073" s="668"/>
      <c r="J1073" s="668"/>
      <c r="K1073" s="668"/>
      <c r="L1073" s="668"/>
      <c r="M1073" s="668"/>
      <c r="N1073" s="668"/>
      <c r="O1073" s="668"/>
      <c r="P1073" s="668"/>
      <c r="Q1073" s="668"/>
      <c r="R1073" s="668"/>
      <c r="S1073" s="668"/>
      <c r="T1073" s="668"/>
      <c r="U1073" s="668"/>
      <c r="V1073" s="668"/>
      <c r="W1073" s="668"/>
      <c r="X1073" s="668"/>
      <c r="Y1073" s="668"/>
      <c r="Z1073" s="668"/>
    </row>
    <row r="1074" ht="9.0" customHeight="1">
      <c r="A1074" s="673">
        <v>42482.0</v>
      </c>
      <c r="B1074" s="674" t="s">
        <v>31840</v>
      </c>
      <c r="C1074" s="675" t="s">
        <v>31841</v>
      </c>
      <c r="D1074" s="676">
        <v>96.98</v>
      </c>
      <c r="E1074" s="674" t="s">
        <v>31842</v>
      </c>
      <c r="F1074" s="668"/>
      <c r="G1074" s="668"/>
      <c r="H1074" s="668"/>
      <c r="I1074" s="668"/>
      <c r="J1074" s="668"/>
      <c r="K1074" s="668"/>
      <c r="L1074" s="668"/>
      <c r="M1074" s="668"/>
      <c r="N1074" s="668"/>
      <c r="O1074" s="668"/>
      <c r="P1074" s="668"/>
      <c r="Q1074" s="668"/>
      <c r="R1074" s="668"/>
      <c r="S1074" s="668"/>
      <c r="T1074" s="668"/>
      <c r="U1074" s="668"/>
      <c r="V1074" s="668"/>
      <c r="W1074" s="668"/>
      <c r="X1074" s="668"/>
      <c r="Y1074" s="668"/>
      <c r="Z1074" s="668"/>
    </row>
    <row r="1075" ht="9.0" customHeight="1">
      <c r="A1075" s="673">
        <v>42702.0</v>
      </c>
      <c r="B1075" s="674" t="s">
        <v>31843</v>
      </c>
      <c r="C1075" s="675" t="s">
        <v>31844</v>
      </c>
      <c r="D1075" s="676">
        <v>121.46</v>
      </c>
      <c r="E1075" s="677"/>
      <c r="F1075" s="668"/>
      <c r="G1075" s="668"/>
      <c r="H1075" s="668"/>
      <c r="I1075" s="668"/>
      <c r="J1075" s="668"/>
      <c r="K1075" s="668"/>
      <c r="L1075" s="668"/>
      <c r="M1075" s="668"/>
      <c r="N1075" s="668"/>
      <c r="O1075" s="668"/>
      <c r="P1075" s="668"/>
      <c r="Q1075" s="668"/>
      <c r="R1075" s="668"/>
      <c r="S1075" s="668"/>
      <c r="T1075" s="668"/>
      <c r="U1075" s="668"/>
      <c r="V1075" s="668"/>
      <c r="W1075" s="668"/>
      <c r="X1075" s="668"/>
      <c r="Y1075" s="668"/>
      <c r="Z1075" s="668"/>
    </row>
    <row r="1076" ht="18.0" customHeight="1">
      <c r="A1076" s="673">
        <v>42480.0</v>
      </c>
      <c r="B1076" s="678" t="s">
        <v>31845</v>
      </c>
      <c r="C1076" s="675" t="s">
        <v>31846</v>
      </c>
      <c r="D1076" s="676">
        <v>73.29</v>
      </c>
      <c r="E1076" s="674" t="s">
        <v>31847</v>
      </c>
      <c r="F1076" s="668"/>
      <c r="G1076" s="668"/>
      <c r="H1076" s="668"/>
      <c r="I1076" s="668"/>
      <c r="J1076" s="668"/>
      <c r="K1076" s="668"/>
      <c r="L1076" s="668"/>
      <c r="M1076" s="668"/>
      <c r="N1076" s="668"/>
      <c r="O1076" s="668"/>
      <c r="P1076" s="668"/>
      <c r="Q1076" s="668"/>
      <c r="R1076" s="668"/>
      <c r="S1076" s="668"/>
      <c r="T1076" s="668"/>
      <c r="U1076" s="668"/>
      <c r="V1076" s="668"/>
      <c r="W1076" s="668"/>
      <c r="X1076" s="668"/>
      <c r="Y1076" s="668"/>
      <c r="Z1076" s="668"/>
    </row>
    <row r="1077" ht="18.0" customHeight="1">
      <c r="A1077" s="673">
        <v>42489.0</v>
      </c>
      <c r="B1077" s="678" t="s">
        <v>31848</v>
      </c>
      <c r="C1077" s="675" t="s">
        <v>31849</v>
      </c>
      <c r="D1077" s="676">
        <v>12.54</v>
      </c>
      <c r="E1077" s="674" t="s">
        <v>31850</v>
      </c>
      <c r="F1077" s="668"/>
      <c r="G1077" s="668"/>
      <c r="H1077" s="668"/>
      <c r="I1077" s="668"/>
      <c r="J1077" s="668"/>
      <c r="K1077" s="668"/>
      <c r="L1077" s="668"/>
      <c r="M1077" s="668"/>
      <c r="N1077" s="668"/>
      <c r="O1077" s="668"/>
      <c r="P1077" s="668"/>
      <c r="Q1077" s="668"/>
      <c r="R1077" s="668"/>
      <c r="S1077" s="668"/>
      <c r="T1077" s="668"/>
      <c r="U1077" s="668"/>
      <c r="V1077" s="668"/>
      <c r="W1077" s="668"/>
      <c r="X1077" s="668"/>
      <c r="Y1077" s="668"/>
      <c r="Z1077" s="668"/>
    </row>
    <row r="1078" ht="18.0" customHeight="1">
      <c r="A1078" s="673">
        <v>42487.0</v>
      </c>
      <c r="B1078" s="678" t="s">
        <v>31851</v>
      </c>
      <c r="C1078" s="675" t="s">
        <v>31852</v>
      </c>
      <c r="D1078" s="676">
        <v>19.88</v>
      </c>
      <c r="E1078" s="674" t="s">
        <v>31853</v>
      </c>
      <c r="F1078" s="668"/>
      <c r="G1078" s="668"/>
      <c r="H1078" s="668"/>
      <c r="I1078" s="668"/>
      <c r="J1078" s="668"/>
      <c r="K1078" s="668"/>
      <c r="L1078" s="668"/>
      <c r="M1078" s="668"/>
      <c r="N1078" s="668"/>
      <c r="O1078" s="668"/>
      <c r="P1078" s="668"/>
      <c r="Q1078" s="668"/>
      <c r="R1078" s="668"/>
      <c r="S1078" s="668"/>
      <c r="T1078" s="668"/>
      <c r="U1078" s="668"/>
      <c r="V1078" s="668"/>
      <c r="W1078" s="668"/>
      <c r="X1078" s="668"/>
      <c r="Y1078" s="668"/>
      <c r="Z1078" s="668"/>
    </row>
    <row r="1079" ht="18.0" customHeight="1">
      <c r="A1079" s="673">
        <v>42847.0</v>
      </c>
      <c r="B1079" s="678" t="s">
        <v>31854</v>
      </c>
      <c r="C1079" s="675" t="s">
        <v>31855</v>
      </c>
      <c r="D1079" s="676">
        <v>21.12</v>
      </c>
      <c r="E1079" s="674" t="s">
        <v>31856</v>
      </c>
      <c r="F1079" s="668"/>
      <c r="G1079" s="668"/>
      <c r="H1079" s="668"/>
      <c r="I1079" s="668"/>
      <c r="J1079" s="668"/>
      <c r="K1079" s="668"/>
      <c r="L1079" s="668"/>
      <c r="M1079" s="668"/>
      <c r="N1079" s="668"/>
      <c r="O1079" s="668"/>
      <c r="P1079" s="668"/>
      <c r="Q1079" s="668"/>
      <c r="R1079" s="668"/>
      <c r="S1079" s="668"/>
      <c r="T1079" s="668"/>
      <c r="U1079" s="668"/>
      <c r="V1079" s="668"/>
      <c r="W1079" s="668"/>
      <c r="X1079" s="668"/>
      <c r="Y1079" s="668"/>
      <c r="Z1079" s="668"/>
    </row>
    <row r="1080" ht="18.0" customHeight="1">
      <c r="A1080" s="673">
        <v>42486.0</v>
      </c>
      <c r="B1080" s="678" t="s">
        <v>31857</v>
      </c>
      <c r="C1080" s="675" t="s">
        <v>31858</v>
      </c>
      <c r="D1080" s="676">
        <v>12.1</v>
      </c>
      <c r="E1080" s="674" t="s">
        <v>31859</v>
      </c>
      <c r="F1080" s="668"/>
      <c r="G1080" s="668"/>
      <c r="H1080" s="668"/>
      <c r="I1080" s="668"/>
      <c r="J1080" s="668"/>
      <c r="K1080" s="668"/>
      <c r="L1080" s="668"/>
      <c r="M1080" s="668"/>
      <c r="N1080" s="668"/>
      <c r="O1080" s="668"/>
      <c r="P1080" s="668"/>
      <c r="Q1080" s="668"/>
      <c r="R1080" s="668"/>
      <c r="S1080" s="668"/>
      <c r="T1080" s="668"/>
      <c r="U1080" s="668"/>
      <c r="V1080" s="668"/>
      <c r="W1080" s="668"/>
      <c r="X1080" s="668"/>
      <c r="Y1080" s="668"/>
      <c r="Z1080" s="668"/>
    </row>
    <row r="1081" ht="18.0" customHeight="1">
      <c r="A1081" s="673">
        <v>42488.0</v>
      </c>
      <c r="B1081" s="678" t="s">
        <v>31860</v>
      </c>
      <c r="C1081" s="675" t="s">
        <v>31861</v>
      </c>
      <c r="D1081" s="676">
        <v>8.84</v>
      </c>
      <c r="E1081" s="674" t="s">
        <v>31862</v>
      </c>
      <c r="F1081" s="668"/>
      <c r="G1081" s="668"/>
      <c r="H1081" s="668"/>
      <c r="I1081" s="668"/>
      <c r="J1081" s="668"/>
      <c r="K1081" s="668"/>
      <c r="L1081" s="668"/>
      <c r="M1081" s="668"/>
      <c r="N1081" s="668"/>
      <c r="O1081" s="668"/>
      <c r="P1081" s="668"/>
      <c r="Q1081" s="668"/>
      <c r="R1081" s="668"/>
      <c r="S1081" s="668"/>
      <c r="T1081" s="668"/>
      <c r="U1081" s="668"/>
      <c r="V1081" s="668"/>
      <c r="W1081" s="668"/>
      <c r="X1081" s="668"/>
      <c r="Y1081" s="668"/>
      <c r="Z1081" s="668"/>
    </row>
    <row r="1082" ht="9.0" customHeight="1">
      <c r="A1082" s="669" t="s">
        <v>31863</v>
      </c>
      <c r="G1082" s="668"/>
      <c r="H1082" s="668"/>
      <c r="I1082" s="668"/>
      <c r="J1082" s="668"/>
      <c r="K1082" s="668"/>
      <c r="L1082" s="668"/>
      <c r="M1082" s="668"/>
      <c r="N1082" s="668"/>
      <c r="O1082" s="668"/>
      <c r="P1082" s="668"/>
      <c r="Q1082" s="668"/>
      <c r="R1082" s="668"/>
      <c r="S1082" s="668"/>
      <c r="T1082" s="668"/>
      <c r="U1082" s="668"/>
      <c r="V1082" s="668"/>
      <c r="W1082" s="668"/>
      <c r="X1082" s="668"/>
      <c r="Y1082" s="668"/>
      <c r="Z1082" s="668"/>
    </row>
    <row r="1083" ht="9.0" customHeight="1">
      <c r="A1083" s="670" t="s">
        <v>31864</v>
      </c>
      <c r="B1083" s="671" t="s">
        <v>31865</v>
      </c>
      <c r="C1083" s="670" t="s">
        <v>31866</v>
      </c>
      <c r="D1083" s="672" t="s">
        <v>31867</v>
      </c>
      <c r="E1083" s="671" t="s">
        <v>31868</v>
      </c>
      <c r="F1083" s="668"/>
      <c r="G1083" s="668"/>
      <c r="H1083" s="668"/>
      <c r="I1083" s="668"/>
      <c r="J1083" s="668"/>
      <c r="K1083" s="668"/>
      <c r="L1083" s="668"/>
      <c r="M1083" s="668"/>
      <c r="N1083" s="668"/>
      <c r="O1083" s="668"/>
      <c r="P1083" s="668"/>
      <c r="Q1083" s="668"/>
      <c r="R1083" s="668"/>
      <c r="S1083" s="668"/>
      <c r="T1083" s="668"/>
      <c r="U1083" s="668"/>
      <c r="V1083" s="668"/>
      <c r="W1083" s="668"/>
      <c r="X1083" s="668"/>
      <c r="Y1083" s="668"/>
      <c r="Z1083" s="668"/>
    </row>
    <row r="1084" ht="18.0" customHeight="1">
      <c r="A1084" s="673">
        <v>42601.0</v>
      </c>
      <c r="B1084" s="678" t="s">
        <v>31869</v>
      </c>
      <c r="C1084" s="675" t="s">
        <v>31870</v>
      </c>
      <c r="D1084" s="676">
        <v>51.03</v>
      </c>
      <c r="E1084" s="674" t="s">
        <v>31871</v>
      </c>
      <c r="F1084" s="668"/>
      <c r="G1084" s="668"/>
      <c r="H1084" s="668"/>
      <c r="I1084" s="668"/>
      <c r="J1084" s="668"/>
      <c r="K1084" s="668"/>
      <c r="L1084" s="668"/>
      <c r="M1084" s="668"/>
      <c r="N1084" s="668"/>
      <c r="O1084" s="668"/>
      <c r="P1084" s="668"/>
      <c r="Q1084" s="668"/>
      <c r="R1084" s="668"/>
      <c r="S1084" s="668"/>
      <c r="T1084" s="668"/>
      <c r="U1084" s="668"/>
      <c r="V1084" s="668"/>
      <c r="W1084" s="668"/>
      <c r="X1084" s="668"/>
      <c r="Y1084" s="668"/>
      <c r="Z1084" s="668"/>
    </row>
    <row r="1085" ht="9.0" customHeight="1">
      <c r="A1085" s="673">
        <v>43602.0</v>
      </c>
      <c r="B1085" s="674" t="s">
        <v>31872</v>
      </c>
      <c r="C1085" s="675" t="s">
        <v>31873</v>
      </c>
      <c r="D1085" s="676">
        <v>77.86</v>
      </c>
      <c r="E1085" s="674" t="s">
        <v>31874</v>
      </c>
      <c r="F1085" s="668"/>
      <c r="G1085" s="668"/>
      <c r="H1085" s="668"/>
      <c r="I1085" s="668"/>
      <c r="J1085" s="668"/>
      <c r="K1085" s="668"/>
      <c r="L1085" s="668"/>
      <c r="M1085" s="668"/>
      <c r="N1085" s="668"/>
      <c r="O1085" s="668"/>
      <c r="P1085" s="668"/>
      <c r="Q1085" s="668"/>
      <c r="R1085" s="668"/>
      <c r="S1085" s="668"/>
      <c r="T1085" s="668"/>
      <c r="U1085" s="668"/>
      <c r="V1085" s="668"/>
      <c r="W1085" s="668"/>
      <c r="X1085" s="668"/>
      <c r="Y1085" s="668"/>
      <c r="Z1085" s="668"/>
    </row>
    <row r="1086" ht="18.0" customHeight="1">
      <c r="A1086" s="673">
        <v>42602.0</v>
      </c>
      <c r="B1086" s="678" t="s">
        <v>31875</v>
      </c>
      <c r="C1086" s="675" t="s">
        <v>31876</v>
      </c>
      <c r="D1086" s="676">
        <v>85.38</v>
      </c>
      <c r="E1086" s="674" t="s">
        <v>31877</v>
      </c>
      <c r="F1086" s="668"/>
      <c r="G1086" s="668"/>
      <c r="H1086" s="668"/>
      <c r="I1086" s="668"/>
      <c r="J1086" s="668"/>
      <c r="K1086" s="668"/>
      <c r="L1086" s="668"/>
      <c r="M1086" s="668"/>
      <c r="N1086" s="668"/>
      <c r="O1086" s="668"/>
      <c r="P1086" s="668"/>
      <c r="Q1086" s="668"/>
      <c r="R1086" s="668"/>
      <c r="S1086" s="668"/>
      <c r="T1086" s="668"/>
      <c r="U1086" s="668"/>
      <c r="V1086" s="668"/>
      <c r="W1086" s="668"/>
      <c r="X1086" s="668"/>
      <c r="Y1086" s="668"/>
      <c r="Z1086" s="668"/>
    </row>
    <row r="1087" ht="18.0" customHeight="1">
      <c r="A1087" s="673">
        <v>42603.0</v>
      </c>
      <c r="B1087" s="678" t="s">
        <v>31878</v>
      </c>
      <c r="C1087" s="675" t="s">
        <v>31879</v>
      </c>
      <c r="D1087" s="676">
        <v>65.77</v>
      </c>
      <c r="E1087" s="674" t="s">
        <v>31880</v>
      </c>
      <c r="F1087" s="668"/>
      <c r="G1087" s="668"/>
      <c r="H1087" s="668"/>
      <c r="I1087" s="668"/>
      <c r="J1087" s="668"/>
      <c r="K1087" s="668"/>
      <c r="L1087" s="668"/>
      <c r="M1087" s="668"/>
      <c r="N1087" s="668"/>
      <c r="O1087" s="668"/>
      <c r="P1087" s="668"/>
      <c r="Q1087" s="668"/>
      <c r="R1087" s="668"/>
      <c r="S1087" s="668"/>
      <c r="T1087" s="668"/>
      <c r="U1087" s="668"/>
      <c r="V1087" s="668"/>
      <c r="W1087" s="668"/>
      <c r="X1087" s="668"/>
      <c r="Y1087" s="668"/>
      <c r="Z1087" s="668"/>
    </row>
    <row r="1088" ht="9.0" customHeight="1">
      <c r="A1088" s="673">
        <v>42604.0</v>
      </c>
      <c r="B1088" s="674" t="s">
        <v>31881</v>
      </c>
      <c r="C1088" s="675" t="s">
        <v>31882</v>
      </c>
      <c r="D1088" s="676">
        <v>249.79</v>
      </c>
      <c r="E1088" s="674" t="s">
        <v>31883</v>
      </c>
      <c r="F1088" s="668"/>
      <c r="G1088" s="668"/>
      <c r="H1088" s="668"/>
      <c r="I1088" s="668"/>
      <c r="J1088" s="668"/>
      <c r="K1088" s="668"/>
      <c r="L1088" s="668"/>
      <c r="M1088" s="668"/>
      <c r="N1088" s="668"/>
      <c r="O1088" s="668"/>
      <c r="P1088" s="668"/>
      <c r="Q1088" s="668"/>
      <c r="R1088" s="668"/>
      <c r="S1088" s="668"/>
      <c r="T1088" s="668"/>
      <c r="U1088" s="668"/>
      <c r="V1088" s="668"/>
      <c r="W1088" s="668"/>
      <c r="X1088" s="668"/>
      <c r="Y1088" s="668"/>
      <c r="Z1088" s="668"/>
    </row>
    <row r="1089" ht="18.0" customHeight="1">
      <c r="A1089" s="673">
        <v>42605.0</v>
      </c>
      <c r="B1089" s="678" t="s">
        <v>31884</v>
      </c>
      <c r="C1089" s="675" t="s">
        <v>31885</v>
      </c>
      <c r="D1089" s="676">
        <v>350.29</v>
      </c>
      <c r="E1089" s="674" t="s">
        <v>31886</v>
      </c>
      <c r="F1089" s="668"/>
      <c r="G1089" s="668"/>
      <c r="H1089" s="668"/>
      <c r="I1089" s="668"/>
      <c r="J1089" s="668"/>
      <c r="K1089" s="668"/>
      <c r="L1089" s="668"/>
      <c r="M1089" s="668"/>
      <c r="N1089" s="668"/>
      <c r="O1089" s="668"/>
      <c r="P1089" s="668"/>
      <c r="Q1089" s="668"/>
      <c r="R1089" s="668"/>
      <c r="S1089" s="668"/>
      <c r="T1089" s="668"/>
      <c r="U1089" s="668"/>
      <c r="V1089" s="668"/>
      <c r="W1089" s="668"/>
      <c r="X1089" s="668"/>
      <c r="Y1089" s="668"/>
      <c r="Z1089" s="668"/>
    </row>
    <row r="1090" ht="18.0" customHeight="1">
      <c r="A1090" s="673">
        <v>42606.0</v>
      </c>
      <c r="B1090" s="678" t="s">
        <v>31887</v>
      </c>
      <c r="C1090" s="675" t="s">
        <v>31888</v>
      </c>
      <c r="D1090" s="676">
        <v>28.15</v>
      </c>
      <c r="E1090" s="679"/>
      <c r="F1090" s="668"/>
      <c r="G1090" s="668"/>
      <c r="H1090" s="668"/>
      <c r="I1090" s="668"/>
      <c r="J1090" s="668"/>
      <c r="K1090" s="668"/>
      <c r="L1090" s="668"/>
      <c r="M1090" s="668"/>
      <c r="N1090" s="668"/>
      <c r="O1090" s="668"/>
      <c r="P1090" s="668"/>
      <c r="Q1090" s="668"/>
      <c r="R1090" s="668"/>
      <c r="S1090" s="668"/>
      <c r="T1090" s="668"/>
      <c r="U1090" s="668"/>
      <c r="V1090" s="668"/>
      <c r="W1090" s="668"/>
      <c r="X1090" s="668"/>
      <c r="Y1090" s="668"/>
      <c r="Z1090" s="668"/>
    </row>
    <row r="1091" ht="9.0" customHeight="1">
      <c r="A1091" s="673">
        <v>42607.0</v>
      </c>
      <c r="B1091" s="674" t="s">
        <v>31889</v>
      </c>
      <c r="C1091" s="675" t="s">
        <v>31890</v>
      </c>
      <c r="D1091" s="676">
        <v>105.4</v>
      </c>
      <c r="E1091" s="677"/>
      <c r="F1091" s="668"/>
      <c r="G1091" s="668"/>
      <c r="H1091" s="668"/>
      <c r="I1091" s="668"/>
      <c r="J1091" s="668"/>
      <c r="K1091" s="668"/>
      <c r="L1091" s="668"/>
      <c r="M1091" s="668"/>
      <c r="N1091" s="668"/>
      <c r="O1091" s="668"/>
      <c r="P1091" s="668"/>
      <c r="Q1091" s="668"/>
      <c r="R1091" s="668"/>
      <c r="S1091" s="668"/>
      <c r="T1091" s="668"/>
      <c r="U1091" s="668"/>
      <c r="V1091" s="668"/>
      <c r="W1091" s="668"/>
      <c r="X1091" s="668"/>
      <c r="Y1091" s="668"/>
      <c r="Z1091" s="668"/>
    </row>
    <row r="1092" ht="9.0" customHeight="1">
      <c r="A1092" s="673">
        <v>42608.0</v>
      </c>
      <c r="B1092" s="674" t="s">
        <v>31891</v>
      </c>
      <c r="C1092" s="675" t="s">
        <v>31892</v>
      </c>
      <c r="D1092" s="676">
        <v>24.21</v>
      </c>
      <c r="E1092" s="677"/>
      <c r="F1092" s="668"/>
      <c r="G1092" s="668"/>
      <c r="H1092" s="668"/>
      <c r="I1092" s="668"/>
      <c r="J1092" s="668"/>
      <c r="K1092" s="668"/>
      <c r="L1092" s="668"/>
      <c r="M1092" s="668"/>
      <c r="N1092" s="668"/>
      <c r="O1092" s="668"/>
      <c r="P1092" s="668"/>
      <c r="Q1092" s="668"/>
      <c r="R1092" s="668"/>
      <c r="S1092" s="668"/>
      <c r="T1092" s="668"/>
      <c r="U1092" s="668"/>
      <c r="V1092" s="668"/>
      <c r="W1092" s="668"/>
      <c r="X1092" s="668"/>
      <c r="Y1092" s="668"/>
      <c r="Z1092" s="668"/>
    </row>
    <row r="1093" ht="9.0" customHeight="1">
      <c r="A1093" s="673">
        <v>42609.0</v>
      </c>
      <c r="B1093" s="674" t="s">
        <v>31893</v>
      </c>
      <c r="C1093" s="675" t="s">
        <v>31894</v>
      </c>
      <c r="D1093" s="676">
        <v>51.73</v>
      </c>
      <c r="E1093" s="677"/>
      <c r="F1093" s="668"/>
      <c r="G1093" s="668"/>
      <c r="H1093" s="668"/>
      <c r="I1093" s="668"/>
      <c r="J1093" s="668"/>
      <c r="K1093" s="668"/>
      <c r="L1093" s="668"/>
      <c r="M1093" s="668"/>
      <c r="N1093" s="668"/>
      <c r="O1093" s="668"/>
      <c r="P1093" s="668"/>
      <c r="Q1093" s="668"/>
      <c r="R1093" s="668"/>
      <c r="S1093" s="668"/>
      <c r="T1093" s="668"/>
      <c r="U1093" s="668"/>
      <c r="V1093" s="668"/>
      <c r="W1093" s="668"/>
      <c r="X1093" s="668"/>
      <c r="Y1093" s="668"/>
      <c r="Z1093" s="668"/>
    </row>
    <row r="1094" ht="9.0" customHeight="1">
      <c r="A1094" s="673">
        <v>42611.0</v>
      </c>
      <c r="B1094" s="674" t="s">
        <v>31895</v>
      </c>
      <c r="C1094" s="675" t="s">
        <v>31896</v>
      </c>
      <c r="D1094" s="676">
        <v>465.31</v>
      </c>
      <c r="E1094" s="674" t="s">
        <v>31897</v>
      </c>
      <c r="F1094" s="668"/>
      <c r="G1094" s="668"/>
      <c r="H1094" s="668"/>
      <c r="I1094" s="668"/>
      <c r="J1094" s="668"/>
      <c r="K1094" s="668"/>
      <c r="L1094" s="668"/>
      <c r="M1094" s="668"/>
      <c r="N1094" s="668"/>
      <c r="O1094" s="668"/>
      <c r="P1094" s="668"/>
      <c r="Q1094" s="668"/>
      <c r="R1094" s="668"/>
      <c r="S1094" s="668"/>
      <c r="T1094" s="668"/>
      <c r="U1094" s="668"/>
      <c r="V1094" s="668"/>
      <c r="W1094" s="668"/>
      <c r="X1094" s="668"/>
      <c r="Y1094" s="668"/>
      <c r="Z1094" s="668"/>
    </row>
    <row r="1095" ht="9.0" customHeight="1">
      <c r="A1095" s="673">
        <v>42612.0</v>
      </c>
      <c r="B1095" s="674" t="s">
        <v>31898</v>
      </c>
      <c r="C1095" s="675" t="s">
        <v>31899</v>
      </c>
      <c r="D1095" s="676">
        <v>793.76</v>
      </c>
      <c r="E1095" s="674" t="s">
        <v>31900</v>
      </c>
      <c r="F1095" s="668"/>
      <c r="G1095" s="668"/>
      <c r="H1095" s="668"/>
      <c r="I1095" s="668"/>
      <c r="J1095" s="668"/>
      <c r="K1095" s="668"/>
      <c r="L1095" s="668"/>
      <c r="M1095" s="668"/>
      <c r="N1095" s="668"/>
      <c r="O1095" s="668"/>
      <c r="P1095" s="668"/>
      <c r="Q1095" s="668"/>
      <c r="R1095" s="668"/>
      <c r="S1095" s="668"/>
      <c r="T1095" s="668"/>
      <c r="U1095" s="668"/>
      <c r="V1095" s="668"/>
      <c r="W1095" s="668"/>
      <c r="X1095" s="668"/>
      <c r="Y1095" s="668"/>
      <c r="Z1095" s="668"/>
    </row>
    <row r="1096" ht="9.0" customHeight="1">
      <c r="A1096" s="673">
        <v>42613.0</v>
      </c>
      <c r="B1096" s="674" t="s">
        <v>31901</v>
      </c>
      <c r="C1096" s="675" t="s">
        <v>31902</v>
      </c>
      <c r="D1096" s="676">
        <v>480.07</v>
      </c>
      <c r="E1096" s="674" t="s">
        <v>31903</v>
      </c>
      <c r="F1096" s="668"/>
      <c r="G1096" s="668"/>
      <c r="H1096" s="668"/>
      <c r="I1096" s="668"/>
      <c r="J1096" s="668"/>
      <c r="K1096" s="668"/>
      <c r="L1096" s="668"/>
      <c r="M1096" s="668"/>
      <c r="N1096" s="668"/>
      <c r="O1096" s="668"/>
      <c r="P1096" s="668"/>
      <c r="Q1096" s="668"/>
      <c r="R1096" s="668"/>
      <c r="S1096" s="668"/>
      <c r="T1096" s="668"/>
      <c r="U1096" s="668"/>
      <c r="V1096" s="668"/>
      <c r="W1096" s="668"/>
      <c r="X1096" s="668"/>
      <c r="Y1096" s="668"/>
      <c r="Z1096" s="668"/>
    </row>
    <row r="1097" ht="9.0" customHeight="1">
      <c r="A1097" s="673">
        <v>42615.0</v>
      </c>
      <c r="B1097" s="674" t="s">
        <v>31904</v>
      </c>
      <c r="C1097" s="675" t="s">
        <v>31905</v>
      </c>
      <c r="D1097" s="676">
        <v>244.41</v>
      </c>
      <c r="E1097" s="674" t="s">
        <v>31906</v>
      </c>
      <c r="F1097" s="668"/>
      <c r="G1097" s="668"/>
      <c r="H1097" s="668"/>
      <c r="I1097" s="668"/>
      <c r="J1097" s="668"/>
      <c r="K1097" s="668"/>
      <c r="L1097" s="668"/>
      <c r="M1097" s="668"/>
      <c r="N1097" s="668"/>
      <c r="O1097" s="668"/>
      <c r="P1097" s="668"/>
      <c r="Q1097" s="668"/>
      <c r="R1097" s="668"/>
      <c r="S1097" s="668"/>
      <c r="T1097" s="668"/>
      <c r="U1097" s="668"/>
      <c r="V1097" s="668"/>
      <c r="W1097" s="668"/>
      <c r="X1097" s="668"/>
      <c r="Y1097" s="668"/>
      <c r="Z1097" s="668"/>
    </row>
    <row r="1098" ht="9.0" customHeight="1">
      <c r="A1098" s="673">
        <v>41173.0</v>
      </c>
      <c r="B1098" s="674" t="s">
        <v>31907</v>
      </c>
      <c r="C1098" s="675" t="s">
        <v>31908</v>
      </c>
      <c r="D1098" s="676">
        <v>17.62</v>
      </c>
      <c r="E1098" s="674" t="s">
        <v>31909</v>
      </c>
      <c r="F1098" s="668"/>
      <c r="G1098" s="668"/>
      <c r="H1098" s="668"/>
      <c r="I1098" s="668"/>
      <c r="J1098" s="668"/>
      <c r="K1098" s="668"/>
      <c r="L1098" s="668"/>
      <c r="M1098" s="668"/>
      <c r="N1098" s="668"/>
      <c r="O1098" s="668"/>
      <c r="P1098" s="668"/>
      <c r="Q1098" s="668"/>
      <c r="R1098" s="668"/>
      <c r="S1098" s="668"/>
      <c r="T1098" s="668"/>
      <c r="U1098" s="668"/>
      <c r="V1098" s="668"/>
      <c r="W1098" s="668"/>
      <c r="X1098" s="668"/>
      <c r="Y1098" s="668"/>
      <c r="Z1098" s="668"/>
    </row>
    <row r="1099" ht="9.0" customHeight="1">
      <c r="A1099" s="673">
        <v>41174.0</v>
      </c>
      <c r="B1099" s="674" t="s">
        <v>31910</v>
      </c>
      <c r="C1099" s="675" t="s">
        <v>31911</v>
      </c>
      <c r="D1099" s="676">
        <v>18.78</v>
      </c>
      <c r="E1099" s="674" t="s">
        <v>31912</v>
      </c>
      <c r="F1099" s="668"/>
      <c r="G1099" s="668"/>
      <c r="H1099" s="668"/>
      <c r="I1099" s="668"/>
      <c r="J1099" s="668"/>
      <c r="K1099" s="668"/>
      <c r="L1099" s="668"/>
      <c r="M1099" s="668"/>
      <c r="N1099" s="668"/>
      <c r="O1099" s="668"/>
      <c r="P1099" s="668"/>
      <c r="Q1099" s="668"/>
      <c r="R1099" s="668"/>
      <c r="S1099" s="668"/>
      <c r="T1099" s="668"/>
      <c r="U1099" s="668"/>
      <c r="V1099" s="668"/>
      <c r="W1099" s="668"/>
      <c r="X1099" s="668"/>
      <c r="Y1099" s="668"/>
      <c r="Z1099" s="668"/>
    </row>
    <row r="1100" ht="9.0" customHeight="1">
      <c r="A1100" s="673">
        <v>41175.0</v>
      </c>
      <c r="B1100" s="674" t="s">
        <v>31913</v>
      </c>
      <c r="C1100" s="675" t="s">
        <v>31914</v>
      </c>
      <c r="D1100" s="676">
        <v>23.42</v>
      </c>
      <c r="E1100" s="674" t="s">
        <v>31915</v>
      </c>
      <c r="F1100" s="668"/>
      <c r="G1100" s="668"/>
      <c r="H1100" s="668"/>
      <c r="I1100" s="668"/>
      <c r="J1100" s="668"/>
      <c r="K1100" s="668"/>
      <c r="L1100" s="668"/>
      <c r="M1100" s="668"/>
      <c r="N1100" s="668"/>
      <c r="O1100" s="668"/>
      <c r="P1100" s="668"/>
      <c r="Q1100" s="668"/>
      <c r="R1100" s="668"/>
      <c r="S1100" s="668"/>
      <c r="T1100" s="668"/>
      <c r="U1100" s="668"/>
      <c r="V1100" s="668"/>
      <c r="W1100" s="668"/>
      <c r="X1100" s="668"/>
      <c r="Y1100" s="668"/>
      <c r="Z1100" s="668"/>
    </row>
    <row r="1101" ht="9.0" customHeight="1">
      <c r="A1101" s="673">
        <v>41176.0</v>
      </c>
      <c r="B1101" s="674" t="s">
        <v>31916</v>
      </c>
      <c r="C1101" s="675" t="s">
        <v>31917</v>
      </c>
      <c r="D1101" s="676">
        <v>35.02</v>
      </c>
      <c r="E1101" s="674" t="s">
        <v>31918</v>
      </c>
      <c r="F1101" s="668"/>
      <c r="G1101" s="668"/>
      <c r="H1101" s="668"/>
      <c r="I1101" s="668"/>
      <c r="J1101" s="668"/>
      <c r="K1101" s="668"/>
      <c r="L1101" s="668"/>
      <c r="M1101" s="668"/>
      <c r="N1101" s="668"/>
      <c r="O1101" s="668"/>
      <c r="P1101" s="668"/>
      <c r="Q1101" s="668"/>
      <c r="R1101" s="668"/>
      <c r="S1101" s="668"/>
      <c r="T1101" s="668"/>
      <c r="U1101" s="668"/>
      <c r="V1101" s="668"/>
      <c r="W1101" s="668"/>
      <c r="X1101" s="668"/>
      <c r="Y1101" s="668"/>
      <c r="Z1101" s="668"/>
    </row>
    <row r="1102" ht="9.0" customHeight="1">
      <c r="A1102" s="673">
        <v>42635.0</v>
      </c>
      <c r="B1102" s="674" t="s">
        <v>31919</v>
      </c>
      <c r="C1102" s="675" t="s">
        <v>31920</v>
      </c>
      <c r="D1102" s="680">
        <v>13077.85</v>
      </c>
      <c r="E1102" s="677"/>
      <c r="F1102" s="668"/>
      <c r="G1102" s="668"/>
      <c r="H1102" s="668"/>
      <c r="I1102" s="668"/>
      <c r="J1102" s="668"/>
      <c r="K1102" s="668"/>
      <c r="L1102" s="668"/>
      <c r="M1102" s="668"/>
      <c r="N1102" s="668"/>
      <c r="O1102" s="668"/>
      <c r="P1102" s="668"/>
      <c r="Q1102" s="668"/>
      <c r="R1102" s="668"/>
      <c r="S1102" s="668"/>
      <c r="T1102" s="668"/>
      <c r="U1102" s="668"/>
      <c r="V1102" s="668"/>
      <c r="W1102" s="668"/>
      <c r="X1102" s="668"/>
      <c r="Y1102" s="668"/>
      <c r="Z1102" s="668"/>
    </row>
    <row r="1103" ht="9.0" customHeight="1">
      <c r="A1103" s="673">
        <v>40628.0</v>
      </c>
      <c r="B1103" s="674" t="s">
        <v>31921</v>
      </c>
      <c r="C1103" s="675" t="s">
        <v>31922</v>
      </c>
      <c r="D1103" s="680">
        <v>26105.68</v>
      </c>
      <c r="E1103" s="677"/>
      <c r="F1103" s="668"/>
      <c r="G1103" s="668"/>
      <c r="H1103" s="668"/>
      <c r="I1103" s="668"/>
      <c r="J1103" s="668"/>
      <c r="K1103" s="668"/>
      <c r="L1103" s="668"/>
      <c r="M1103" s="668"/>
      <c r="N1103" s="668"/>
      <c r="O1103" s="668"/>
      <c r="P1103" s="668"/>
      <c r="Q1103" s="668"/>
      <c r="R1103" s="668"/>
      <c r="S1103" s="668"/>
      <c r="T1103" s="668"/>
      <c r="U1103" s="668"/>
      <c r="V1103" s="668"/>
      <c r="W1103" s="668"/>
      <c r="X1103" s="668"/>
      <c r="Y1103" s="668"/>
      <c r="Z1103" s="668"/>
    </row>
    <row r="1104" ht="9.0" customHeight="1">
      <c r="A1104" s="673">
        <v>40619.0</v>
      </c>
      <c r="B1104" s="674" t="s">
        <v>31923</v>
      </c>
      <c r="C1104" s="675" t="s">
        <v>31924</v>
      </c>
      <c r="D1104" s="680">
        <v>24275.91</v>
      </c>
      <c r="E1104" s="677"/>
      <c r="F1104" s="668"/>
      <c r="G1104" s="668"/>
      <c r="H1104" s="668"/>
      <c r="I1104" s="668"/>
      <c r="J1104" s="668"/>
      <c r="K1104" s="668"/>
      <c r="L1104" s="668"/>
      <c r="M1104" s="668"/>
      <c r="N1104" s="668"/>
      <c r="O1104" s="668"/>
      <c r="P1104" s="668"/>
      <c r="Q1104" s="668"/>
      <c r="R1104" s="668"/>
      <c r="S1104" s="668"/>
      <c r="T1104" s="668"/>
      <c r="U1104" s="668"/>
      <c r="V1104" s="668"/>
      <c r="W1104" s="668"/>
      <c r="X1104" s="668"/>
      <c r="Y1104" s="668"/>
      <c r="Z1104" s="668"/>
    </row>
    <row r="1105" ht="9.0" customHeight="1">
      <c r="A1105" s="673">
        <v>41087.0</v>
      </c>
      <c r="B1105" s="674" t="s">
        <v>31925</v>
      </c>
      <c r="C1105" s="675" t="s">
        <v>31926</v>
      </c>
      <c r="D1105" s="680">
        <v>1276.42</v>
      </c>
      <c r="E1105" s="677"/>
      <c r="F1105" s="668"/>
      <c r="G1105" s="668"/>
      <c r="H1105" s="668"/>
      <c r="I1105" s="668"/>
      <c r="J1105" s="668"/>
      <c r="K1105" s="668"/>
      <c r="L1105" s="668"/>
      <c r="M1105" s="668"/>
      <c r="N1105" s="668"/>
      <c r="O1105" s="668"/>
      <c r="P1105" s="668"/>
      <c r="Q1105" s="668"/>
      <c r="R1105" s="668"/>
      <c r="S1105" s="668"/>
      <c r="T1105" s="668"/>
      <c r="U1105" s="668"/>
      <c r="V1105" s="668"/>
      <c r="W1105" s="668"/>
      <c r="X1105" s="668"/>
      <c r="Y1105" s="668"/>
      <c r="Z1105" s="668"/>
    </row>
    <row r="1106" ht="18.0" customHeight="1">
      <c r="A1106" s="673">
        <v>42676.0</v>
      </c>
      <c r="B1106" s="678" t="s">
        <v>31927</v>
      </c>
      <c r="C1106" s="675" t="s">
        <v>31928</v>
      </c>
      <c r="D1106" s="680">
        <v>11829.69</v>
      </c>
      <c r="E1106" s="674" t="s">
        <v>31929</v>
      </c>
      <c r="F1106" s="668"/>
      <c r="G1106" s="668"/>
      <c r="H1106" s="668"/>
      <c r="I1106" s="668"/>
      <c r="J1106" s="668"/>
      <c r="K1106" s="668"/>
      <c r="L1106" s="668"/>
      <c r="M1106" s="668"/>
      <c r="N1106" s="668"/>
      <c r="O1106" s="668"/>
      <c r="P1106" s="668"/>
      <c r="Q1106" s="668"/>
      <c r="R1106" s="668"/>
      <c r="S1106" s="668"/>
      <c r="T1106" s="668"/>
      <c r="U1106" s="668"/>
      <c r="V1106" s="668"/>
      <c r="W1106" s="668"/>
      <c r="X1106" s="668"/>
      <c r="Y1106" s="668"/>
      <c r="Z1106" s="668"/>
    </row>
    <row r="1107" ht="18.0" customHeight="1">
      <c r="A1107" s="673">
        <v>42677.0</v>
      </c>
      <c r="B1107" s="678" t="s">
        <v>31930</v>
      </c>
      <c r="C1107" s="675" t="s">
        <v>31931</v>
      </c>
      <c r="D1107" s="680">
        <v>8232.96</v>
      </c>
      <c r="E1107" s="674" t="s">
        <v>31932</v>
      </c>
      <c r="F1107" s="668"/>
      <c r="G1107" s="668"/>
      <c r="H1107" s="668"/>
      <c r="I1107" s="668"/>
      <c r="J1107" s="668"/>
      <c r="K1107" s="668"/>
      <c r="L1107" s="668"/>
      <c r="M1107" s="668"/>
      <c r="N1107" s="668"/>
      <c r="O1107" s="668"/>
      <c r="P1107" s="668"/>
      <c r="Q1107" s="668"/>
      <c r="R1107" s="668"/>
      <c r="S1107" s="668"/>
      <c r="T1107" s="668"/>
      <c r="U1107" s="668"/>
      <c r="V1107" s="668"/>
      <c r="W1107" s="668"/>
      <c r="X1107" s="668"/>
      <c r="Y1107" s="668"/>
      <c r="Z1107" s="668"/>
    </row>
    <row r="1108" ht="9.0" customHeight="1">
      <c r="A1108" s="673">
        <v>42678.0</v>
      </c>
      <c r="B1108" s="674" t="s">
        <v>31933</v>
      </c>
      <c r="C1108" s="675" t="s">
        <v>31934</v>
      </c>
      <c r="D1108" s="676">
        <v>6.19</v>
      </c>
      <c r="E1108" s="677"/>
      <c r="F1108" s="668"/>
      <c r="G1108" s="668"/>
      <c r="H1108" s="668"/>
      <c r="I1108" s="668"/>
      <c r="J1108" s="668"/>
      <c r="K1108" s="668"/>
      <c r="L1108" s="668"/>
      <c r="M1108" s="668"/>
      <c r="N1108" s="668"/>
      <c r="O1108" s="668"/>
      <c r="P1108" s="668"/>
      <c r="Q1108" s="668"/>
      <c r="R1108" s="668"/>
      <c r="S1108" s="668"/>
      <c r="T1108" s="668"/>
      <c r="U1108" s="668"/>
      <c r="V1108" s="668"/>
      <c r="W1108" s="668"/>
      <c r="X1108" s="668"/>
      <c r="Y1108" s="668"/>
      <c r="Z1108" s="668"/>
    </row>
    <row r="1109" ht="18.0" customHeight="1">
      <c r="A1109" s="673">
        <v>41159.0</v>
      </c>
      <c r="B1109" s="678" t="s">
        <v>31935</v>
      </c>
      <c r="C1109" s="675" t="s">
        <v>31936</v>
      </c>
      <c r="D1109" s="680">
        <v>2946.19</v>
      </c>
      <c r="E1109" s="679"/>
      <c r="F1109" s="668"/>
      <c r="G1109" s="668"/>
      <c r="H1109" s="668"/>
      <c r="I1109" s="668"/>
      <c r="J1109" s="668"/>
      <c r="K1109" s="668"/>
      <c r="L1109" s="668"/>
      <c r="M1109" s="668"/>
      <c r="N1109" s="668"/>
      <c r="O1109" s="668"/>
      <c r="P1109" s="668"/>
      <c r="Q1109" s="668"/>
      <c r="R1109" s="668"/>
      <c r="S1109" s="668"/>
      <c r="T1109" s="668"/>
      <c r="U1109" s="668"/>
      <c r="V1109" s="668"/>
      <c r="W1109" s="668"/>
      <c r="X1109" s="668"/>
      <c r="Y1109" s="668"/>
      <c r="Z1109" s="668"/>
    </row>
    <row r="1110" ht="18.0" customHeight="1">
      <c r="A1110" s="673">
        <v>41144.0</v>
      </c>
      <c r="B1110" s="678" t="s">
        <v>31937</v>
      </c>
      <c r="C1110" s="675" t="s">
        <v>31938</v>
      </c>
      <c r="D1110" s="680">
        <v>2168.19</v>
      </c>
      <c r="E1110" s="679"/>
      <c r="F1110" s="668"/>
      <c r="G1110" s="668"/>
      <c r="H1110" s="668"/>
      <c r="I1110" s="668"/>
      <c r="J1110" s="668"/>
      <c r="K1110" s="668"/>
      <c r="L1110" s="668"/>
      <c r="M1110" s="668"/>
      <c r="N1110" s="668"/>
      <c r="O1110" s="668"/>
      <c r="P1110" s="668"/>
      <c r="Q1110" s="668"/>
      <c r="R1110" s="668"/>
      <c r="S1110" s="668"/>
      <c r="T1110" s="668"/>
      <c r="U1110" s="668"/>
      <c r="V1110" s="668"/>
      <c r="W1110" s="668"/>
      <c r="X1110" s="668"/>
      <c r="Y1110" s="668"/>
      <c r="Z1110" s="668"/>
    </row>
    <row r="1111" ht="9.0" customHeight="1">
      <c r="A1111" s="673">
        <v>41158.0</v>
      </c>
      <c r="B1111" s="674" t="s">
        <v>31939</v>
      </c>
      <c r="C1111" s="675" t="s">
        <v>31940</v>
      </c>
      <c r="D1111" s="680">
        <v>2527.56</v>
      </c>
      <c r="E1111" s="677"/>
      <c r="F1111" s="668"/>
      <c r="G1111" s="668"/>
      <c r="H1111" s="668"/>
      <c r="I1111" s="668"/>
      <c r="J1111" s="668"/>
      <c r="K1111" s="668"/>
      <c r="L1111" s="668"/>
      <c r="M1111" s="668"/>
      <c r="N1111" s="668"/>
      <c r="O1111" s="668"/>
      <c r="P1111" s="668"/>
      <c r="Q1111" s="668"/>
      <c r="R1111" s="668"/>
      <c r="S1111" s="668"/>
      <c r="T1111" s="668"/>
      <c r="U1111" s="668"/>
      <c r="V1111" s="668"/>
      <c r="W1111" s="668"/>
      <c r="X1111" s="668"/>
      <c r="Y1111" s="668"/>
      <c r="Z1111" s="668"/>
    </row>
    <row r="1112" ht="9.0" customHeight="1">
      <c r="A1112" s="673">
        <v>41160.0</v>
      </c>
      <c r="B1112" s="674" t="s">
        <v>31941</v>
      </c>
      <c r="C1112" s="675" t="s">
        <v>31942</v>
      </c>
      <c r="D1112" s="680">
        <v>3748.38</v>
      </c>
      <c r="E1112" s="677"/>
      <c r="F1112" s="668"/>
      <c r="G1112" s="668"/>
      <c r="H1112" s="668"/>
      <c r="I1112" s="668"/>
      <c r="J1112" s="668"/>
      <c r="K1112" s="668"/>
      <c r="L1112" s="668"/>
      <c r="M1112" s="668"/>
      <c r="N1112" s="668"/>
      <c r="O1112" s="668"/>
      <c r="P1112" s="668"/>
      <c r="Q1112" s="668"/>
      <c r="R1112" s="668"/>
      <c r="S1112" s="668"/>
      <c r="T1112" s="668"/>
      <c r="U1112" s="668"/>
      <c r="V1112" s="668"/>
      <c r="W1112" s="668"/>
      <c r="X1112" s="668"/>
      <c r="Y1112" s="668"/>
      <c r="Z1112" s="668"/>
    </row>
    <row r="1113" ht="9.0" customHeight="1">
      <c r="A1113" s="669" t="s">
        <v>31943</v>
      </c>
      <c r="G1113" s="668"/>
      <c r="H1113" s="668"/>
      <c r="I1113" s="668"/>
      <c r="J1113" s="668"/>
      <c r="K1113" s="668"/>
      <c r="L1113" s="668"/>
      <c r="M1113" s="668"/>
      <c r="N1113" s="668"/>
      <c r="O1113" s="668"/>
      <c r="P1113" s="668"/>
      <c r="Q1113" s="668"/>
      <c r="R1113" s="668"/>
      <c r="S1113" s="668"/>
      <c r="T1113" s="668"/>
      <c r="U1113" s="668"/>
      <c r="V1113" s="668"/>
      <c r="W1113" s="668"/>
      <c r="X1113" s="668"/>
      <c r="Y1113" s="668"/>
      <c r="Z1113" s="668"/>
    </row>
    <row r="1114" ht="9.0" customHeight="1">
      <c r="A1114" s="670" t="s">
        <v>31944</v>
      </c>
      <c r="B1114" s="671" t="s">
        <v>31945</v>
      </c>
      <c r="C1114" s="670" t="s">
        <v>31946</v>
      </c>
      <c r="D1114" s="672" t="s">
        <v>31947</v>
      </c>
      <c r="E1114" s="671" t="s">
        <v>31948</v>
      </c>
      <c r="F1114" s="668"/>
      <c r="G1114" s="668"/>
      <c r="H1114" s="668"/>
      <c r="I1114" s="668"/>
      <c r="J1114" s="668"/>
      <c r="K1114" s="668"/>
      <c r="L1114" s="668"/>
      <c r="M1114" s="668"/>
      <c r="N1114" s="668"/>
      <c r="O1114" s="668"/>
      <c r="P1114" s="668"/>
      <c r="Q1114" s="668"/>
      <c r="R1114" s="668"/>
      <c r="S1114" s="668"/>
      <c r="T1114" s="668"/>
      <c r="U1114" s="668"/>
      <c r="V1114" s="668"/>
      <c r="W1114" s="668"/>
      <c r="X1114" s="668"/>
      <c r="Y1114" s="668"/>
      <c r="Z1114" s="668"/>
    </row>
    <row r="1115" ht="18.0" customHeight="1">
      <c r="A1115" s="673">
        <v>41101.0</v>
      </c>
      <c r="B1115" s="678" t="s">
        <v>31949</v>
      </c>
      <c r="C1115" s="675" t="s">
        <v>31950</v>
      </c>
      <c r="D1115" s="680">
        <v>1821.21</v>
      </c>
      <c r="E1115" s="679"/>
      <c r="F1115" s="668"/>
      <c r="G1115" s="668"/>
      <c r="H1115" s="668"/>
      <c r="I1115" s="668"/>
      <c r="J1115" s="668"/>
      <c r="K1115" s="668"/>
      <c r="L1115" s="668"/>
      <c r="M1115" s="668"/>
      <c r="N1115" s="668"/>
      <c r="O1115" s="668"/>
      <c r="P1115" s="668"/>
      <c r="Q1115" s="668"/>
      <c r="R1115" s="668"/>
      <c r="S1115" s="668"/>
      <c r="T1115" s="668"/>
      <c r="U1115" s="668"/>
      <c r="V1115" s="668"/>
      <c r="W1115" s="668"/>
      <c r="X1115" s="668"/>
      <c r="Y1115" s="668"/>
      <c r="Z1115" s="668"/>
    </row>
    <row r="1116" ht="9.0" customHeight="1">
      <c r="A1116" s="673">
        <v>42679.0</v>
      </c>
      <c r="B1116" s="674" t="s">
        <v>31951</v>
      </c>
      <c r="C1116" s="675" t="s">
        <v>31952</v>
      </c>
      <c r="D1116" s="680">
        <v>4052.48</v>
      </c>
      <c r="E1116" s="677"/>
      <c r="F1116" s="668"/>
      <c r="G1116" s="668"/>
      <c r="H1116" s="668"/>
      <c r="I1116" s="668"/>
      <c r="J1116" s="668"/>
      <c r="K1116" s="668"/>
      <c r="L1116" s="668"/>
      <c r="M1116" s="668"/>
      <c r="N1116" s="668"/>
      <c r="O1116" s="668"/>
      <c r="P1116" s="668"/>
      <c r="Q1116" s="668"/>
      <c r="R1116" s="668"/>
      <c r="S1116" s="668"/>
      <c r="T1116" s="668"/>
      <c r="U1116" s="668"/>
      <c r="V1116" s="668"/>
      <c r="W1116" s="668"/>
      <c r="X1116" s="668"/>
      <c r="Y1116" s="668"/>
      <c r="Z1116" s="668"/>
    </row>
    <row r="1117" ht="9.0" customHeight="1">
      <c r="A1117" s="673">
        <v>42680.0</v>
      </c>
      <c r="B1117" s="674" t="s">
        <v>31953</v>
      </c>
      <c r="C1117" s="675" t="s">
        <v>31954</v>
      </c>
      <c r="D1117" s="680">
        <v>4375.55</v>
      </c>
      <c r="E1117" s="677"/>
      <c r="F1117" s="668"/>
      <c r="G1117" s="668"/>
      <c r="H1117" s="668"/>
      <c r="I1117" s="668"/>
      <c r="J1117" s="668"/>
      <c r="K1117" s="668"/>
      <c r="L1117" s="668"/>
      <c r="M1117" s="668"/>
      <c r="N1117" s="668"/>
      <c r="O1117" s="668"/>
      <c r="P1117" s="668"/>
      <c r="Q1117" s="668"/>
      <c r="R1117" s="668"/>
      <c r="S1117" s="668"/>
      <c r="T1117" s="668"/>
      <c r="U1117" s="668"/>
      <c r="V1117" s="668"/>
      <c r="W1117" s="668"/>
      <c r="X1117" s="668"/>
      <c r="Y1117" s="668"/>
      <c r="Z1117" s="668"/>
    </row>
    <row r="1118" ht="9.0" customHeight="1">
      <c r="A1118" s="673">
        <v>42681.0</v>
      </c>
      <c r="B1118" s="674" t="s">
        <v>31955</v>
      </c>
      <c r="C1118" s="675" t="s">
        <v>31956</v>
      </c>
      <c r="D1118" s="680">
        <v>5374.7</v>
      </c>
      <c r="E1118" s="677"/>
      <c r="F1118" s="668"/>
      <c r="G1118" s="668"/>
      <c r="H1118" s="668"/>
      <c r="I1118" s="668"/>
      <c r="J1118" s="668"/>
      <c r="K1118" s="668"/>
      <c r="L1118" s="668"/>
      <c r="M1118" s="668"/>
      <c r="N1118" s="668"/>
      <c r="O1118" s="668"/>
      <c r="P1118" s="668"/>
      <c r="Q1118" s="668"/>
      <c r="R1118" s="668"/>
      <c r="S1118" s="668"/>
      <c r="T1118" s="668"/>
      <c r="U1118" s="668"/>
      <c r="V1118" s="668"/>
      <c r="W1118" s="668"/>
      <c r="X1118" s="668"/>
      <c r="Y1118" s="668"/>
      <c r="Z1118" s="668"/>
    </row>
    <row r="1119" ht="9.0" customHeight="1">
      <c r="A1119" s="673">
        <v>42682.0</v>
      </c>
      <c r="B1119" s="674" t="s">
        <v>31957</v>
      </c>
      <c r="C1119" s="675" t="s">
        <v>31958</v>
      </c>
      <c r="D1119" s="680">
        <v>2054.16</v>
      </c>
      <c r="E1119" s="674" t="s">
        <v>31959</v>
      </c>
      <c r="F1119" s="668"/>
      <c r="G1119" s="668"/>
      <c r="H1119" s="668"/>
      <c r="I1119" s="668"/>
      <c r="J1119" s="668"/>
      <c r="K1119" s="668"/>
      <c r="L1119" s="668"/>
      <c r="M1119" s="668"/>
      <c r="N1119" s="668"/>
      <c r="O1119" s="668"/>
      <c r="P1119" s="668"/>
      <c r="Q1119" s="668"/>
      <c r="R1119" s="668"/>
      <c r="S1119" s="668"/>
      <c r="T1119" s="668"/>
      <c r="U1119" s="668"/>
      <c r="V1119" s="668"/>
      <c r="W1119" s="668"/>
      <c r="X1119" s="668"/>
      <c r="Y1119" s="668"/>
      <c r="Z1119" s="668"/>
    </row>
    <row r="1120" ht="9.0" customHeight="1">
      <c r="A1120" s="673">
        <v>41334.0</v>
      </c>
      <c r="B1120" s="674" t="s">
        <v>31960</v>
      </c>
      <c r="C1120" s="675" t="s">
        <v>31961</v>
      </c>
      <c r="D1120" s="680">
        <v>2587.51</v>
      </c>
      <c r="E1120" s="674" t="s">
        <v>31962</v>
      </c>
      <c r="F1120" s="668"/>
      <c r="G1120" s="668"/>
      <c r="H1120" s="668"/>
      <c r="I1120" s="668"/>
      <c r="J1120" s="668"/>
      <c r="K1120" s="668"/>
      <c r="L1120" s="668"/>
      <c r="M1120" s="668"/>
      <c r="N1120" s="668"/>
      <c r="O1120" s="668"/>
      <c r="P1120" s="668"/>
      <c r="Q1120" s="668"/>
      <c r="R1120" s="668"/>
      <c r="S1120" s="668"/>
      <c r="T1120" s="668"/>
      <c r="U1120" s="668"/>
      <c r="V1120" s="668"/>
      <c r="W1120" s="668"/>
      <c r="X1120" s="668"/>
      <c r="Y1120" s="668"/>
      <c r="Z1120" s="668"/>
    </row>
    <row r="1121" ht="9.0" customHeight="1">
      <c r="A1121" s="673">
        <v>42683.0</v>
      </c>
      <c r="B1121" s="674" t="s">
        <v>31963</v>
      </c>
      <c r="C1121" s="675" t="s">
        <v>31964</v>
      </c>
      <c r="D1121" s="680">
        <v>2036.29</v>
      </c>
      <c r="E1121" s="674" t="s">
        <v>31965</v>
      </c>
      <c r="F1121" s="668"/>
      <c r="G1121" s="668"/>
      <c r="H1121" s="668"/>
      <c r="I1121" s="668"/>
      <c r="J1121" s="668"/>
      <c r="K1121" s="668"/>
      <c r="L1121" s="668"/>
      <c r="M1121" s="668"/>
      <c r="N1121" s="668"/>
      <c r="O1121" s="668"/>
      <c r="P1121" s="668"/>
      <c r="Q1121" s="668"/>
      <c r="R1121" s="668"/>
      <c r="S1121" s="668"/>
      <c r="T1121" s="668"/>
      <c r="U1121" s="668"/>
      <c r="V1121" s="668"/>
      <c r="W1121" s="668"/>
      <c r="X1121" s="668"/>
      <c r="Y1121" s="668"/>
      <c r="Z1121" s="668"/>
    </row>
    <row r="1122" ht="9.0" customHeight="1">
      <c r="A1122" s="673">
        <v>42684.0</v>
      </c>
      <c r="B1122" s="674" t="s">
        <v>31966</v>
      </c>
      <c r="C1122" s="675" t="s">
        <v>31967</v>
      </c>
      <c r="D1122" s="680">
        <v>3161.49</v>
      </c>
      <c r="E1122" s="674" t="s">
        <v>31968</v>
      </c>
      <c r="F1122" s="668"/>
      <c r="G1122" s="668"/>
      <c r="H1122" s="668"/>
      <c r="I1122" s="668"/>
      <c r="J1122" s="668"/>
      <c r="K1122" s="668"/>
      <c r="L1122" s="668"/>
      <c r="M1122" s="668"/>
      <c r="N1122" s="668"/>
      <c r="O1122" s="668"/>
      <c r="P1122" s="668"/>
      <c r="Q1122" s="668"/>
      <c r="R1122" s="668"/>
      <c r="S1122" s="668"/>
      <c r="T1122" s="668"/>
      <c r="U1122" s="668"/>
      <c r="V1122" s="668"/>
      <c r="W1122" s="668"/>
      <c r="X1122" s="668"/>
      <c r="Y1122" s="668"/>
      <c r="Z1122" s="668"/>
    </row>
    <row r="1123" ht="9.0" customHeight="1">
      <c r="A1123" s="673">
        <v>42685.0</v>
      </c>
      <c r="B1123" s="674" t="s">
        <v>31969</v>
      </c>
      <c r="C1123" s="675" t="s">
        <v>31970</v>
      </c>
      <c r="D1123" s="680">
        <v>3927.87</v>
      </c>
      <c r="E1123" s="674" t="s">
        <v>31971</v>
      </c>
      <c r="F1123" s="668"/>
      <c r="G1123" s="668"/>
      <c r="H1123" s="668"/>
      <c r="I1123" s="668"/>
      <c r="J1123" s="668"/>
      <c r="K1123" s="668"/>
      <c r="L1123" s="668"/>
      <c r="M1123" s="668"/>
      <c r="N1123" s="668"/>
      <c r="O1123" s="668"/>
      <c r="P1123" s="668"/>
      <c r="Q1123" s="668"/>
      <c r="R1123" s="668"/>
      <c r="S1123" s="668"/>
      <c r="T1123" s="668"/>
      <c r="U1123" s="668"/>
      <c r="V1123" s="668"/>
      <c r="W1123" s="668"/>
      <c r="X1123" s="668"/>
      <c r="Y1123" s="668"/>
      <c r="Z1123" s="668"/>
    </row>
    <row r="1124" ht="9.0" customHeight="1">
      <c r="A1124" s="673">
        <v>42686.0</v>
      </c>
      <c r="B1124" s="674" t="s">
        <v>31972</v>
      </c>
      <c r="C1124" s="675" t="s">
        <v>31973</v>
      </c>
      <c r="D1124" s="680">
        <v>4664.99</v>
      </c>
      <c r="E1124" s="674" t="s">
        <v>31974</v>
      </c>
      <c r="F1124" s="668"/>
      <c r="G1124" s="668"/>
      <c r="H1124" s="668"/>
      <c r="I1124" s="668"/>
      <c r="J1124" s="668"/>
      <c r="K1124" s="668"/>
      <c r="L1124" s="668"/>
      <c r="M1124" s="668"/>
      <c r="N1124" s="668"/>
      <c r="O1124" s="668"/>
      <c r="P1124" s="668"/>
      <c r="Q1124" s="668"/>
      <c r="R1124" s="668"/>
      <c r="S1124" s="668"/>
      <c r="T1124" s="668"/>
      <c r="U1124" s="668"/>
      <c r="V1124" s="668"/>
      <c r="W1124" s="668"/>
      <c r="X1124" s="668"/>
      <c r="Y1124" s="668"/>
      <c r="Z1124" s="668"/>
    </row>
    <row r="1125" ht="18.0" customHeight="1">
      <c r="A1125" s="673">
        <v>41162.0</v>
      </c>
      <c r="B1125" s="678" t="s">
        <v>31975</v>
      </c>
      <c r="C1125" s="675" t="s">
        <v>31976</v>
      </c>
      <c r="D1125" s="680">
        <v>1913.54</v>
      </c>
      <c r="E1125" s="679"/>
      <c r="F1125" s="668"/>
      <c r="G1125" s="668"/>
      <c r="H1125" s="668"/>
      <c r="I1125" s="668"/>
      <c r="J1125" s="668"/>
      <c r="K1125" s="668"/>
      <c r="L1125" s="668"/>
      <c r="M1125" s="668"/>
      <c r="N1125" s="668"/>
      <c r="O1125" s="668"/>
      <c r="P1125" s="668"/>
      <c r="Q1125" s="668"/>
      <c r="R1125" s="668"/>
      <c r="S1125" s="668"/>
      <c r="T1125" s="668"/>
      <c r="U1125" s="668"/>
      <c r="V1125" s="668"/>
      <c r="W1125" s="668"/>
      <c r="X1125" s="668"/>
      <c r="Y1125" s="668"/>
      <c r="Z1125" s="668"/>
    </row>
    <row r="1126" ht="9.0" customHeight="1">
      <c r="A1126" s="673">
        <v>41163.0</v>
      </c>
      <c r="B1126" s="674" t="s">
        <v>31977</v>
      </c>
      <c r="C1126" s="675" t="s">
        <v>31978</v>
      </c>
      <c r="D1126" s="680">
        <v>2289.13</v>
      </c>
      <c r="E1126" s="677"/>
      <c r="F1126" s="668"/>
      <c r="G1126" s="668"/>
      <c r="H1126" s="668"/>
      <c r="I1126" s="668"/>
      <c r="J1126" s="668"/>
      <c r="K1126" s="668"/>
      <c r="L1126" s="668"/>
      <c r="M1126" s="668"/>
      <c r="N1126" s="668"/>
      <c r="O1126" s="668"/>
      <c r="P1126" s="668"/>
      <c r="Q1126" s="668"/>
      <c r="R1126" s="668"/>
      <c r="S1126" s="668"/>
      <c r="T1126" s="668"/>
      <c r="U1126" s="668"/>
      <c r="V1126" s="668"/>
      <c r="W1126" s="668"/>
      <c r="X1126" s="668"/>
      <c r="Y1126" s="668"/>
      <c r="Z1126" s="668"/>
    </row>
    <row r="1127" ht="9.0" customHeight="1">
      <c r="A1127" s="673">
        <v>41164.0</v>
      </c>
      <c r="B1127" s="674" t="s">
        <v>31979</v>
      </c>
      <c r="C1127" s="675" t="s">
        <v>31980</v>
      </c>
      <c r="D1127" s="680">
        <v>2787.23</v>
      </c>
      <c r="E1127" s="677"/>
      <c r="F1127" s="668"/>
      <c r="G1127" s="668"/>
      <c r="H1127" s="668"/>
      <c r="I1127" s="668"/>
      <c r="J1127" s="668"/>
      <c r="K1127" s="668"/>
      <c r="L1127" s="668"/>
      <c r="M1127" s="668"/>
      <c r="N1127" s="668"/>
      <c r="O1127" s="668"/>
      <c r="P1127" s="668"/>
      <c r="Q1127" s="668"/>
      <c r="R1127" s="668"/>
      <c r="S1127" s="668"/>
      <c r="T1127" s="668"/>
      <c r="U1127" s="668"/>
      <c r="V1127" s="668"/>
      <c r="W1127" s="668"/>
      <c r="X1127" s="668"/>
      <c r="Y1127" s="668"/>
      <c r="Z1127" s="668"/>
    </row>
    <row r="1128" ht="9.0" customHeight="1">
      <c r="A1128" s="673">
        <v>41165.0</v>
      </c>
      <c r="B1128" s="674" t="s">
        <v>31981</v>
      </c>
      <c r="C1128" s="675" t="s">
        <v>31982</v>
      </c>
      <c r="D1128" s="680">
        <v>3110.41</v>
      </c>
      <c r="E1128" s="677"/>
      <c r="F1128" s="668"/>
      <c r="G1128" s="668"/>
      <c r="H1128" s="668"/>
      <c r="I1128" s="668"/>
      <c r="J1128" s="668"/>
      <c r="K1128" s="668"/>
      <c r="L1128" s="668"/>
      <c r="M1128" s="668"/>
      <c r="N1128" s="668"/>
      <c r="O1128" s="668"/>
      <c r="P1128" s="668"/>
      <c r="Q1128" s="668"/>
      <c r="R1128" s="668"/>
      <c r="S1128" s="668"/>
      <c r="T1128" s="668"/>
      <c r="U1128" s="668"/>
      <c r="V1128" s="668"/>
      <c r="W1128" s="668"/>
      <c r="X1128" s="668"/>
      <c r="Y1128" s="668"/>
      <c r="Z1128" s="668"/>
    </row>
    <row r="1129" ht="9.0" customHeight="1">
      <c r="A1129" s="673">
        <v>41166.0</v>
      </c>
      <c r="B1129" s="674" t="s">
        <v>31983</v>
      </c>
      <c r="C1129" s="675" t="s">
        <v>31984</v>
      </c>
      <c r="D1129" s="680">
        <v>3810.02</v>
      </c>
      <c r="E1129" s="677"/>
      <c r="F1129" s="668"/>
      <c r="G1129" s="668"/>
      <c r="H1129" s="668"/>
      <c r="I1129" s="668"/>
      <c r="J1129" s="668"/>
      <c r="K1129" s="668"/>
      <c r="L1129" s="668"/>
      <c r="M1129" s="668"/>
      <c r="N1129" s="668"/>
      <c r="O1129" s="668"/>
      <c r="P1129" s="668"/>
      <c r="Q1129" s="668"/>
      <c r="R1129" s="668"/>
      <c r="S1129" s="668"/>
      <c r="T1129" s="668"/>
      <c r="U1129" s="668"/>
      <c r="V1129" s="668"/>
      <c r="W1129" s="668"/>
      <c r="X1129" s="668"/>
      <c r="Y1129" s="668"/>
      <c r="Z1129" s="668"/>
    </row>
    <row r="1130" ht="9.0" customHeight="1">
      <c r="A1130" s="673">
        <v>42687.0</v>
      </c>
      <c r="B1130" s="674" t="s">
        <v>31985</v>
      </c>
      <c r="C1130" s="675" t="s">
        <v>31986</v>
      </c>
      <c r="D1130" s="680">
        <v>1345.07</v>
      </c>
      <c r="E1130" s="677"/>
      <c r="F1130" s="668"/>
      <c r="G1130" s="668"/>
      <c r="H1130" s="668"/>
      <c r="I1130" s="668"/>
      <c r="J1130" s="668"/>
      <c r="K1130" s="668"/>
      <c r="L1130" s="668"/>
      <c r="M1130" s="668"/>
      <c r="N1130" s="668"/>
      <c r="O1130" s="668"/>
      <c r="P1130" s="668"/>
      <c r="Q1130" s="668"/>
      <c r="R1130" s="668"/>
      <c r="S1130" s="668"/>
      <c r="T1130" s="668"/>
      <c r="U1130" s="668"/>
      <c r="V1130" s="668"/>
      <c r="W1130" s="668"/>
      <c r="X1130" s="668"/>
      <c r="Y1130" s="668"/>
      <c r="Z1130" s="668"/>
    </row>
    <row r="1131" ht="9.0" customHeight="1">
      <c r="A1131" s="673">
        <v>42688.0</v>
      </c>
      <c r="B1131" s="674" t="s">
        <v>31987</v>
      </c>
      <c r="C1131" s="675" t="s">
        <v>31988</v>
      </c>
      <c r="D1131" s="680">
        <v>1701.13</v>
      </c>
      <c r="E1131" s="677"/>
      <c r="F1131" s="668"/>
      <c r="G1131" s="668"/>
      <c r="H1131" s="668"/>
      <c r="I1131" s="668"/>
      <c r="J1131" s="668"/>
      <c r="K1131" s="668"/>
      <c r="L1131" s="668"/>
      <c r="M1131" s="668"/>
      <c r="N1131" s="668"/>
      <c r="O1131" s="668"/>
      <c r="P1131" s="668"/>
      <c r="Q1131" s="668"/>
      <c r="R1131" s="668"/>
      <c r="S1131" s="668"/>
      <c r="T1131" s="668"/>
      <c r="U1131" s="668"/>
      <c r="V1131" s="668"/>
      <c r="W1131" s="668"/>
      <c r="X1131" s="668"/>
      <c r="Y1131" s="668"/>
      <c r="Z1131" s="668"/>
    </row>
    <row r="1132" ht="9.0" customHeight="1">
      <c r="A1132" s="673">
        <v>42689.0</v>
      </c>
      <c r="B1132" s="674" t="s">
        <v>31989</v>
      </c>
      <c r="C1132" s="675" t="s">
        <v>31990</v>
      </c>
      <c r="D1132" s="680">
        <v>2139.82</v>
      </c>
      <c r="E1132" s="677"/>
      <c r="F1132" s="668"/>
      <c r="G1132" s="668"/>
      <c r="H1132" s="668"/>
      <c r="I1132" s="668"/>
      <c r="J1132" s="668"/>
      <c r="K1132" s="668"/>
      <c r="L1132" s="668"/>
      <c r="M1132" s="668"/>
      <c r="N1132" s="668"/>
      <c r="O1132" s="668"/>
      <c r="P1132" s="668"/>
      <c r="Q1132" s="668"/>
      <c r="R1132" s="668"/>
      <c r="S1132" s="668"/>
      <c r="T1132" s="668"/>
      <c r="U1132" s="668"/>
      <c r="V1132" s="668"/>
      <c r="W1132" s="668"/>
      <c r="X1132" s="668"/>
      <c r="Y1132" s="668"/>
      <c r="Z1132" s="668"/>
    </row>
    <row r="1133" ht="9.0" customHeight="1">
      <c r="A1133" s="673">
        <v>42690.0</v>
      </c>
      <c r="B1133" s="674" t="s">
        <v>31991</v>
      </c>
      <c r="C1133" s="675" t="s">
        <v>31992</v>
      </c>
      <c r="D1133" s="680">
        <v>3409.95</v>
      </c>
      <c r="E1133" s="677"/>
      <c r="F1133" s="668"/>
      <c r="G1133" s="668"/>
      <c r="H1133" s="668"/>
      <c r="I1133" s="668"/>
      <c r="J1133" s="668"/>
      <c r="K1133" s="668"/>
      <c r="L1133" s="668"/>
      <c r="M1133" s="668"/>
      <c r="N1133" s="668"/>
      <c r="O1133" s="668"/>
      <c r="P1133" s="668"/>
      <c r="Q1133" s="668"/>
      <c r="R1133" s="668"/>
      <c r="S1133" s="668"/>
      <c r="T1133" s="668"/>
      <c r="U1133" s="668"/>
      <c r="V1133" s="668"/>
      <c r="W1133" s="668"/>
      <c r="X1133" s="668"/>
      <c r="Y1133" s="668"/>
      <c r="Z1133" s="668"/>
    </row>
    <row r="1134" ht="9.0" customHeight="1">
      <c r="A1134" s="673">
        <v>42691.0</v>
      </c>
      <c r="B1134" s="674" t="s">
        <v>31993</v>
      </c>
      <c r="C1134" s="675" t="s">
        <v>31994</v>
      </c>
      <c r="D1134" s="680">
        <v>7678.63</v>
      </c>
      <c r="E1134" s="674" t="s">
        <v>31995</v>
      </c>
      <c r="F1134" s="668"/>
      <c r="G1134" s="668"/>
      <c r="H1134" s="668"/>
      <c r="I1134" s="668"/>
      <c r="J1134" s="668"/>
      <c r="K1134" s="668"/>
      <c r="L1134" s="668"/>
      <c r="M1134" s="668"/>
      <c r="N1134" s="668"/>
      <c r="O1134" s="668"/>
      <c r="P1134" s="668"/>
      <c r="Q1134" s="668"/>
      <c r="R1134" s="668"/>
      <c r="S1134" s="668"/>
      <c r="T1134" s="668"/>
      <c r="U1134" s="668"/>
      <c r="V1134" s="668"/>
      <c r="W1134" s="668"/>
      <c r="X1134" s="668"/>
      <c r="Y1134" s="668"/>
      <c r="Z1134" s="668"/>
    </row>
    <row r="1135" ht="9.0" customHeight="1">
      <c r="A1135" s="673">
        <v>42693.0</v>
      </c>
      <c r="B1135" s="674" t="s">
        <v>31996</v>
      </c>
      <c r="C1135" s="675" t="s">
        <v>31997</v>
      </c>
      <c r="D1135" s="680">
        <v>3508.6</v>
      </c>
      <c r="E1135" s="677"/>
      <c r="F1135" s="668"/>
      <c r="G1135" s="668"/>
      <c r="H1135" s="668"/>
      <c r="I1135" s="668"/>
      <c r="J1135" s="668"/>
      <c r="K1135" s="668"/>
      <c r="L1135" s="668"/>
      <c r="M1135" s="668"/>
      <c r="N1135" s="668"/>
      <c r="O1135" s="668"/>
      <c r="P1135" s="668"/>
      <c r="Q1135" s="668"/>
      <c r="R1135" s="668"/>
      <c r="S1135" s="668"/>
      <c r="T1135" s="668"/>
      <c r="U1135" s="668"/>
      <c r="V1135" s="668"/>
      <c r="W1135" s="668"/>
      <c r="X1135" s="668"/>
      <c r="Y1135" s="668"/>
      <c r="Z1135" s="668"/>
    </row>
    <row r="1136" ht="9.0" customHeight="1">
      <c r="A1136" s="673">
        <v>42692.0</v>
      </c>
      <c r="B1136" s="674" t="s">
        <v>31998</v>
      </c>
      <c r="C1136" s="675" t="s">
        <v>31999</v>
      </c>
      <c r="D1136" s="676">
        <v>591.96</v>
      </c>
      <c r="E1136" s="677"/>
      <c r="F1136" s="668"/>
      <c r="G1136" s="668"/>
      <c r="H1136" s="668"/>
      <c r="I1136" s="668"/>
      <c r="J1136" s="668"/>
      <c r="K1136" s="668"/>
      <c r="L1136" s="668"/>
      <c r="M1136" s="668"/>
      <c r="N1136" s="668"/>
      <c r="O1136" s="668"/>
      <c r="P1136" s="668"/>
      <c r="Q1136" s="668"/>
      <c r="R1136" s="668"/>
      <c r="S1136" s="668"/>
      <c r="T1136" s="668"/>
      <c r="U1136" s="668"/>
      <c r="V1136" s="668"/>
      <c r="W1136" s="668"/>
      <c r="X1136" s="668"/>
      <c r="Y1136" s="668"/>
      <c r="Z1136" s="668"/>
    </row>
    <row r="1137" ht="9.0" customHeight="1">
      <c r="A1137" s="673">
        <v>41085.0</v>
      </c>
      <c r="B1137" s="674" t="s">
        <v>32000</v>
      </c>
      <c r="C1137" s="675" t="s">
        <v>32001</v>
      </c>
      <c r="D1137" s="680">
        <v>1381.09</v>
      </c>
      <c r="E1137" s="677"/>
      <c r="F1137" s="668"/>
      <c r="G1137" s="668"/>
      <c r="H1137" s="668"/>
      <c r="I1137" s="668"/>
      <c r="J1137" s="668"/>
      <c r="K1137" s="668"/>
      <c r="L1137" s="668"/>
      <c r="M1137" s="668"/>
      <c r="N1137" s="668"/>
      <c r="O1137" s="668"/>
      <c r="P1137" s="668"/>
      <c r="Q1137" s="668"/>
      <c r="R1137" s="668"/>
      <c r="S1137" s="668"/>
      <c r="T1137" s="668"/>
      <c r="U1137" s="668"/>
      <c r="V1137" s="668"/>
      <c r="W1137" s="668"/>
      <c r="X1137" s="668"/>
      <c r="Y1137" s="668"/>
      <c r="Z1137" s="668"/>
    </row>
    <row r="1138" ht="9.0" customHeight="1">
      <c r="A1138" s="673">
        <v>42694.0</v>
      </c>
      <c r="B1138" s="674" t="s">
        <v>32002</v>
      </c>
      <c r="C1138" s="675" t="s">
        <v>32003</v>
      </c>
      <c r="D1138" s="676">
        <v>689.47</v>
      </c>
      <c r="E1138" s="674" t="s">
        <v>32004</v>
      </c>
      <c r="F1138" s="668"/>
      <c r="G1138" s="668"/>
      <c r="H1138" s="668"/>
      <c r="I1138" s="668"/>
      <c r="J1138" s="668"/>
      <c r="K1138" s="668"/>
      <c r="L1138" s="668"/>
      <c r="M1138" s="668"/>
      <c r="N1138" s="668"/>
      <c r="O1138" s="668"/>
      <c r="P1138" s="668"/>
      <c r="Q1138" s="668"/>
      <c r="R1138" s="668"/>
      <c r="S1138" s="668"/>
      <c r="T1138" s="668"/>
      <c r="U1138" s="668"/>
      <c r="V1138" s="668"/>
      <c r="W1138" s="668"/>
      <c r="X1138" s="668"/>
      <c r="Y1138" s="668"/>
      <c r="Z1138" s="668"/>
    </row>
    <row r="1139" ht="9.0" customHeight="1">
      <c r="A1139" s="673">
        <v>41241.0</v>
      </c>
      <c r="B1139" s="674" t="s">
        <v>32005</v>
      </c>
      <c r="C1139" s="675" t="s">
        <v>32006</v>
      </c>
      <c r="D1139" s="680">
        <v>1424.67</v>
      </c>
      <c r="E1139" s="674" t="s">
        <v>32007</v>
      </c>
      <c r="F1139" s="668"/>
      <c r="G1139" s="668"/>
      <c r="H1139" s="668"/>
      <c r="I1139" s="668"/>
      <c r="J1139" s="668"/>
      <c r="K1139" s="668"/>
      <c r="L1139" s="668"/>
      <c r="M1139" s="668"/>
      <c r="N1139" s="668"/>
      <c r="O1139" s="668"/>
      <c r="P1139" s="668"/>
      <c r="Q1139" s="668"/>
      <c r="R1139" s="668"/>
      <c r="S1139" s="668"/>
      <c r="T1139" s="668"/>
      <c r="U1139" s="668"/>
      <c r="V1139" s="668"/>
      <c r="W1139" s="668"/>
      <c r="X1139" s="668"/>
      <c r="Y1139" s="668"/>
      <c r="Z1139" s="668"/>
    </row>
    <row r="1140" ht="9.0" customHeight="1">
      <c r="A1140" s="673">
        <v>42697.0</v>
      </c>
      <c r="B1140" s="674" t="s">
        <v>32008</v>
      </c>
      <c r="C1140" s="675" t="s">
        <v>32009</v>
      </c>
      <c r="D1140" s="676">
        <v>659.82</v>
      </c>
      <c r="E1140" s="674" t="s">
        <v>32010</v>
      </c>
      <c r="F1140" s="668"/>
      <c r="G1140" s="668"/>
      <c r="H1140" s="668"/>
      <c r="I1140" s="668"/>
      <c r="J1140" s="668"/>
      <c r="K1140" s="668"/>
      <c r="L1140" s="668"/>
      <c r="M1140" s="668"/>
      <c r="N1140" s="668"/>
      <c r="O1140" s="668"/>
      <c r="P1140" s="668"/>
      <c r="Q1140" s="668"/>
      <c r="R1140" s="668"/>
      <c r="S1140" s="668"/>
      <c r="T1140" s="668"/>
      <c r="U1140" s="668"/>
      <c r="V1140" s="668"/>
      <c r="W1140" s="668"/>
      <c r="X1140" s="668"/>
      <c r="Y1140" s="668"/>
      <c r="Z1140" s="668"/>
    </row>
    <row r="1141" ht="18.0" customHeight="1">
      <c r="A1141" s="673">
        <v>42698.0</v>
      </c>
      <c r="B1141" s="678" t="s">
        <v>32011</v>
      </c>
      <c r="C1141" s="675" t="s">
        <v>32012</v>
      </c>
      <c r="D1141" s="676">
        <v>191.42</v>
      </c>
      <c r="E1141" s="674" t="s">
        <v>32013</v>
      </c>
      <c r="F1141" s="668"/>
      <c r="G1141" s="668"/>
      <c r="H1141" s="668"/>
      <c r="I1141" s="668"/>
      <c r="J1141" s="668"/>
      <c r="K1141" s="668"/>
      <c r="L1141" s="668"/>
      <c r="M1141" s="668"/>
      <c r="N1141" s="668"/>
      <c r="O1141" s="668"/>
      <c r="P1141" s="668"/>
      <c r="Q1141" s="668"/>
      <c r="R1141" s="668"/>
      <c r="S1141" s="668"/>
      <c r="T1141" s="668"/>
      <c r="U1141" s="668"/>
      <c r="V1141" s="668"/>
      <c r="W1141" s="668"/>
      <c r="X1141" s="668"/>
      <c r="Y1141" s="668"/>
      <c r="Z1141" s="668"/>
    </row>
    <row r="1142" ht="9.0" customHeight="1">
      <c r="A1142" s="673">
        <v>42699.0</v>
      </c>
      <c r="B1142" s="674" t="s">
        <v>32014</v>
      </c>
      <c r="C1142" s="675" t="s">
        <v>32015</v>
      </c>
      <c r="D1142" s="676">
        <v>249.27</v>
      </c>
      <c r="E1142" s="677"/>
      <c r="F1142" s="668"/>
      <c r="G1142" s="668"/>
      <c r="H1142" s="668"/>
      <c r="I1142" s="668"/>
      <c r="J1142" s="668"/>
      <c r="K1142" s="668"/>
      <c r="L1142" s="668"/>
      <c r="M1142" s="668"/>
      <c r="N1142" s="668"/>
      <c r="O1142" s="668"/>
      <c r="P1142" s="668"/>
      <c r="Q1142" s="668"/>
      <c r="R1142" s="668"/>
      <c r="S1142" s="668"/>
      <c r="T1142" s="668"/>
      <c r="U1142" s="668"/>
      <c r="V1142" s="668"/>
      <c r="W1142" s="668"/>
      <c r="X1142" s="668"/>
      <c r="Y1142" s="668"/>
      <c r="Z1142" s="668"/>
    </row>
    <row r="1143" ht="9.0" customHeight="1">
      <c r="A1143" s="673">
        <v>42700.0</v>
      </c>
      <c r="B1143" s="674" t="s">
        <v>32016</v>
      </c>
      <c r="C1143" s="675" t="s">
        <v>32017</v>
      </c>
      <c r="D1143" s="676">
        <v>175.28</v>
      </c>
      <c r="E1143" s="674" t="s">
        <v>32018</v>
      </c>
      <c r="F1143" s="668"/>
      <c r="G1143" s="668"/>
      <c r="H1143" s="668"/>
      <c r="I1143" s="668"/>
      <c r="J1143" s="668"/>
      <c r="K1143" s="668"/>
      <c r="L1143" s="668"/>
      <c r="M1143" s="668"/>
      <c r="N1143" s="668"/>
      <c r="O1143" s="668"/>
      <c r="P1143" s="668"/>
      <c r="Q1143" s="668"/>
      <c r="R1143" s="668"/>
      <c r="S1143" s="668"/>
      <c r="T1143" s="668"/>
      <c r="U1143" s="668"/>
      <c r="V1143" s="668"/>
      <c r="W1143" s="668"/>
      <c r="X1143" s="668"/>
      <c r="Y1143" s="668"/>
      <c r="Z1143" s="668"/>
    </row>
    <row r="1144" ht="9.0" customHeight="1">
      <c r="A1144" s="673">
        <v>42701.0</v>
      </c>
      <c r="B1144" s="674" t="s">
        <v>32019</v>
      </c>
      <c r="C1144" s="675" t="s">
        <v>32020</v>
      </c>
      <c r="D1144" s="676">
        <v>38.37</v>
      </c>
      <c r="E1144" s="677"/>
      <c r="F1144" s="668"/>
      <c r="G1144" s="668"/>
      <c r="H1144" s="668"/>
      <c r="I1144" s="668"/>
      <c r="J1144" s="668"/>
      <c r="K1144" s="668"/>
      <c r="L1144" s="668"/>
      <c r="M1144" s="668"/>
      <c r="N1144" s="668"/>
      <c r="O1144" s="668"/>
      <c r="P1144" s="668"/>
      <c r="Q1144" s="668"/>
      <c r="R1144" s="668"/>
      <c r="S1144" s="668"/>
      <c r="T1144" s="668"/>
      <c r="U1144" s="668"/>
      <c r="V1144" s="668"/>
      <c r="W1144" s="668"/>
      <c r="X1144" s="668"/>
      <c r="Y1144" s="668"/>
      <c r="Z1144" s="668"/>
    </row>
    <row r="1145" ht="18.0" customHeight="1">
      <c r="A1145" s="673">
        <v>42703.0</v>
      </c>
      <c r="B1145" s="678" t="s">
        <v>32021</v>
      </c>
      <c r="C1145" s="675" t="s">
        <v>32022</v>
      </c>
      <c r="D1145" s="676">
        <v>90.67</v>
      </c>
      <c r="E1145" s="679"/>
      <c r="F1145" s="668"/>
      <c r="G1145" s="668"/>
      <c r="H1145" s="668"/>
      <c r="I1145" s="668"/>
      <c r="J1145" s="668"/>
      <c r="K1145" s="668"/>
      <c r="L1145" s="668"/>
      <c r="M1145" s="668"/>
      <c r="N1145" s="668"/>
      <c r="O1145" s="668"/>
      <c r="P1145" s="668"/>
      <c r="Q1145" s="668"/>
      <c r="R1145" s="668"/>
      <c r="S1145" s="668"/>
      <c r="T1145" s="668"/>
      <c r="U1145" s="668"/>
      <c r="V1145" s="668"/>
      <c r="W1145" s="668"/>
      <c r="X1145" s="668"/>
      <c r="Y1145" s="668"/>
      <c r="Z1145" s="668"/>
    </row>
    <row r="1146" ht="9.0" customHeight="1">
      <c r="A1146" s="673">
        <v>42704.0</v>
      </c>
      <c r="B1146" s="674" t="s">
        <v>32023</v>
      </c>
      <c r="C1146" s="675" t="s">
        <v>32024</v>
      </c>
      <c r="D1146" s="676">
        <v>6.05</v>
      </c>
      <c r="E1146" s="677"/>
      <c r="F1146" s="668"/>
      <c r="G1146" s="668"/>
      <c r="H1146" s="668"/>
      <c r="I1146" s="668"/>
      <c r="J1146" s="668"/>
      <c r="K1146" s="668"/>
      <c r="L1146" s="668"/>
      <c r="M1146" s="668"/>
      <c r="N1146" s="668"/>
      <c r="O1146" s="668"/>
      <c r="P1146" s="668"/>
      <c r="Q1146" s="668"/>
      <c r="R1146" s="668"/>
      <c r="S1146" s="668"/>
      <c r="T1146" s="668"/>
      <c r="U1146" s="668"/>
      <c r="V1146" s="668"/>
      <c r="W1146" s="668"/>
      <c r="X1146" s="668"/>
      <c r="Y1146" s="668"/>
      <c r="Z1146" s="668"/>
    </row>
    <row r="1147" ht="9.0" customHeight="1">
      <c r="A1147" s="673">
        <v>42705.0</v>
      </c>
      <c r="B1147" s="674" t="s">
        <v>32025</v>
      </c>
      <c r="C1147" s="675" t="s">
        <v>32026</v>
      </c>
      <c r="D1147" s="676">
        <v>10.04</v>
      </c>
      <c r="E1147" s="677"/>
      <c r="F1147" s="668"/>
      <c r="G1147" s="668"/>
      <c r="H1147" s="668"/>
      <c r="I1147" s="668"/>
      <c r="J1147" s="668"/>
      <c r="K1147" s="668"/>
      <c r="L1147" s="668"/>
      <c r="M1147" s="668"/>
      <c r="N1147" s="668"/>
      <c r="O1147" s="668"/>
      <c r="P1147" s="668"/>
      <c r="Q1147" s="668"/>
      <c r="R1147" s="668"/>
      <c r="S1147" s="668"/>
      <c r="T1147" s="668"/>
      <c r="U1147" s="668"/>
      <c r="V1147" s="668"/>
      <c r="W1147" s="668"/>
      <c r="X1147" s="668"/>
      <c r="Y1147" s="668"/>
      <c r="Z1147" s="668"/>
    </row>
    <row r="1148" ht="18.0" customHeight="1">
      <c r="A1148" s="673">
        <v>42706.0</v>
      </c>
      <c r="B1148" s="678" t="s">
        <v>32027</v>
      </c>
      <c r="C1148" s="675" t="s">
        <v>32028</v>
      </c>
      <c r="D1148" s="676">
        <v>5.47</v>
      </c>
      <c r="E1148" s="679"/>
      <c r="F1148" s="668"/>
      <c r="G1148" s="668"/>
      <c r="H1148" s="668"/>
      <c r="I1148" s="668"/>
      <c r="J1148" s="668"/>
      <c r="K1148" s="668"/>
      <c r="L1148" s="668"/>
      <c r="M1148" s="668"/>
      <c r="N1148" s="668"/>
      <c r="O1148" s="668"/>
      <c r="P1148" s="668"/>
      <c r="Q1148" s="668"/>
      <c r="R1148" s="668"/>
      <c r="S1148" s="668"/>
      <c r="T1148" s="668"/>
      <c r="U1148" s="668"/>
      <c r="V1148" s="668"/>
      <c r="W1148" s="668"/>
      <c r="X1148" s="668"/>
      <c r="Y1148" s="668"/>
      <c r="Z1148" s="668"/>
    </row>
    <row r="1149" ht="18.0" customHeight="1">
      <c r="A1149" s="673">
        <v>42707.0</v>
      </c>
      <c r="B1149" s="678" t="s">
        <v>32029</v>
      </c>
      <c r="C1149" s="675" t="s">
        <v>32030</v>
      </c>
      <c r="D1149" s="676">
        <v>83.88</v>
      </c>
      <c r="E1149" s="674" t="s">
        <v>32031</v>
      </c>
      <c r="F1149" s="668"/>
      <c r="G1149" s="668"/>
      <c r="H1149" s="668"/>
      <c r="I1149" s="668"/>
      <c r="J1149" s="668"/>
      <c r="K1149" s="668"/>
      <c r="L1149" s="668"/>
      <c r="M1149" s="668"/>
      <c r="N1149" s="668"/>
      <c r="O1149" s="668"/>
      <c r="P1149" s="668"/>
      <c r="Q1149" s="668"/>
      <c r="R1149" s="668"/>
      <c r="S1149" s="668"/>
      <c r="T1149" s="668"/>
      <c r="U1149" s="668"/>
      <c r="V1149" s="668"/>
      <c r="W1149" s="668"/>
      <c r="X1149" s="668"/>
      <c r="Y1149" s="668"/>
      <c r="Z1149" s="668"/>
    </row>
    <row r="1150" ht="18.0" customHeight="1">
      <c r="A1150" s="673">
        <v>42708.0</v>
      </c>
      <c r="B1150" s="678" t="s">
        <v>32032</v>
      </c>
      <c r="C1150" s="675" t="s">
        <v>32033</v>
      </c>
      <c r="D1150" s="676">
        <v>90.84</v>
      </c>
      <c r="E1150" s="674" t="s">
        <v>32034</v>
      </c>
      <c r="F1150" s="668"/>
      <c r="G1150" s="668"/>
      <c r="H1150" s="668"/>
      <c r="I1150" s="668"/>
      <c r="J1150" s="668"/>
      <c r="K1150" s="668"/>
      <c r="L1150" s="668"/>
      <c r="M1150" s="668"/>
      <c r="N1150" s="668"/>
      <c r="O1150" s="668"/>
      <c r="P1150" s="668"/>
      <c r="Q1150" s="668"/>
      <c r="R1150" s="668"/>
      <c r="S1150" s="668"/>
      <c r="T1150" s="668"/>
      <c r="U1150" s="668"/>
      <c r="V1150" s="668"/>
      <c r="W1150" s="668"/>
      <c r="X1150" s="668"/>
      <c r="Y1150" s="668"/>
      <c r="Z1150" s="668"/>
    </row>
    <row r="1151" ht="18.0" customHeight="1">
      <c r="A1151" s="673">
        <v>42709.0</v>
      </c>
      <c r="B1151" s="678" t="s">
        <v>32035</v>
      </c>
      <c r="C1151" s="675" t="s">
        <v>32036</v>
      </c>
      <c r="D1151" s="676">
        <v>92.34</v>
      </c>
      <c r="E1151" s="674" t="s">
        <v>32037</v>
      </c>
      <c r="F1151" s="668"/>
      <c r="G1151" s="668"/>
      <c r="H1151" s="668"/>
      <c r="I1151" s="668"/>
      <c r="J1151" s="668"/>
      <c r="K1151" s="668"/>
      <c r="L1151" s="668"/>
      <c r="M1151" s="668"/>
      <c r="N1151" s="668"/>
      <c r="O1151" s="668"/>
      <c r="P1151" s="668"/>
      <c r="Q1151" s="668"/>
      <c r="R1151" s="668"/>
      <c r="S1151" s="668"/>
      <c r="T1151" s="668"/>
      <c r="U1151" s="668"/>
      <c r="V1151" s="668"/>
      <c r="W1151" s="668"/>
      <c r="X1151" s="668"/>
      <c r="Y1151" s="668"/>
      <c r="Z1151" s="668"/>
    </row>
    <row r="1152" ht="18.0" customHeight="1">
      <c r="A1152" s="673">
        <v>42710.0</v>
      </c>
      <c r="B1152" s="678" t="s">
        <v>32038</v>
      </c>
      <c r="C1152" s="675" t="s">
        <v>32039</v>
      </c>
      <c r="D1152" s="676">
        <v>95.13</v>
      </c>
      <c r="E1152" s="674" t="s">
        <v>32040</v>
      </c>
      <c r="F1152" s="668"/>
      <c r="G1152" s="668"/>
      <c r="H1152" s="668"/>
      <c r="I1152" s="668"/>
      <c r="J1152" s="668"/>
      <c r="K1152" s="668"/>
      <c r="L1152" s="668"/>
      <c r="M1152" s="668"/>
      <c r="N1152" s="668"/>
      <c r="O1152" s="668"/>
      <c r="P1152" s="668"/>
      <c r="Q1152" s="668"/>
      <c r="R1152" s="668"/>
      <c r="S1152" s="668"/>
      <c r="T1152" s="668"/>
      <c r="U1152" s="668"/>
      <c r="V1152" s="668"/>
      <c r="W1152" s="668"/>
      <c r="X1152" s="668"/>
      <c r="Y1152" s="668"/>
      <c r="Z1152" s="668"/>
    </row>
    <row r="1153" ht="18.0" customHeight="1">
      <c r="A1153" s="673">
        <v>42711.0</v>
      </c>
      <c r="B1153" s="678" t="s">
        <v>32041</v>
      </c>
      <c r="C1153" s="675" t="s">
        <v>32042</v>
      </c>
      <c r="D1153" s="676">
        <v>434.66</v>
      </c>
      <c r="E1153" s="674" t="s">
        <v>32043</v>
      </c>
      <c r="F1153" s="668"/>
      <c r="G1153" s="668"/>
      <c r="H1153" s="668"/>
      <c r="I1153" s="668"/>
      <c r="J1153" s="668"/>
      <c r="K1153" s="668"/>
      <c r="L1153" s="668"/>
      <c r="M1153" s="668"/>
      <c r="N1153" s="668"/>
      <c r="O1153" s="668"/>
      <c r="P1153" s="668"/>
      <c r="Q1153" s="668"/>
      <c r="R1153" s="668"/>
      <c r="S1153" s="668"/>
      <c r="T1153" s="668"/>
      <c r="U1153" s="668"/>
      <c r="V1153" s="668"/>
      <c r="W1153" s="668"/>
      <c r="X1153" s="668"/>
      <c r="Y1153" s="668"/>
      <c r="Z1153" s="668"/>
    </row>
    <row r="1154" ht="18.0" customHeight="1">
      <c r="A1154" s="673">
        <v>42712.0</v>
      </c>
      <c r="B1154" s="678" t="s">
        <v>32044</v>
      </c>
      <c r="C1154" s="675" t="s">
        <v>32045</v>
      </c>
      <c r="D1154" s="676">
        <v>913.98</v>
      </c>
      <c r="E1154" s="679"/>
      <c r="F1154" s="668"/>
      <c r="G1154" s="668"/>
      <c r="H1154" s="668"/>
      <c r="I1154" s="668"/>
      <c r="J1154" s="668"/>
      <c r="K1154" s="668"/>
      <c r="L1154" s="668"/>
      <c r="M1154" s="668"/>
      <c r="N1154" s="668"/>
      <c r="O1154" s="668"/>
      <c r="P1154" s="668"/>
      <c r="Q1154" s="668"/>
      <c r="R1154" s="668"/>
      <c r="S1154" s="668"/>
      <c r="T1154" s="668"/>
      <c r="U1154" s="668"/>
      <c r="V1154" s="668"/>
      <c r="W1154" s="668"/>
      <c r="X1154" s="668"/>
      <c r="Y1154" s="668"/>
      <c r="Z1154" s="668"/>
    </row>
    <row r="1155" ht="9.0" customHeight="1">
      <c r="A1155" s="673">
        <v>42714.0</v>
      </c>
      <c r="B1155" s="674" t="s">
        <v>32046</v>
      </c>
      <c r="C1155" s="675" t="s">
        <v>32047</v>
      </c>
      <c r="D1155" s="676">
        <v>467.32</v>
      </c>
      <c r="E1155" s="674" t="s">
        <v>32048</v>
      </c>
      <c r="F1155" s="668"/>
      <c r="G1155" s="668"/>
      <c r="H1155" s="668"/>
      <c r="I1155" s="668"/>
      <c r="J1155" s="668"/>
      <c r="K1155" s="668"/>
      <c r="L1155" s="668"/>
      <c r="M1155" s="668"/>
      <c r="N1155" s="668"/>
      <c r="O1155" s="668"/>
      <c r="P1155" s="668"/>
      <c r="Q1155" s="668"/>
      <c r="R1155" s="668"/>
      <c r="S1155" s="668"/>
      <c r="T1155" s="668"/>
      <c r="U1155" s="668"/>
      <c r="V1155" s="668"/>
      <c r="W1155" s="668"/>
      <c r="X1155" s="668"/>
      <c r="Y1155" s="668"/>
      <c r="Z1155" s="668"/>
    </row>
    <row r="1156" ht="9.0" customHeight="1">
      <c r="A1156" s="673">
        <v>42717.0</v>
      </c>
      <c r="B1156" s="674" t="s">
        <v>32049</v>
      </c>
      <c r="C1156" s="675" t="s">
        <v>32050</v>
      </c>
      <c r="D1156" s="676">
        <v>618.54</v>
      </c>
      <c r="E1156" s="674" t="s">
        <v>32051</v>
      </c>
      <c r="F1156" s="668"/>
      <c r="G1156" s="668"/>
      <c r="H1156" s="668"/>
      <c r="I1156" s="668"/>
      <c r="J1156" s="668"/>
      <c r="K1156" s="668"/>
      <c r="L1156" s="668"/>
      <c r="M1156" s="668"/>
      <c r="N1156" s="668"/>
      <c r="O1156" s="668"/>
      <c r="P1156" s="668"/>
      <c r="Q1156" s="668"/>
      <c r="R1156" s="668"/>
      <c r="S1156" s="668"/>
      <c r="T1156" s="668"/>
      <c r="U1156" s="668"/>
      <c r="V1156" s="668"/>
      <c r="W1156" s="668"/>
      <c r="X1156" s="668"/>
      <c r="Y1156" s="668"/>
      <c r="Z1156" s="668"/>
    </row>
    <row r="1157" ht="9.0" customHeight="1">
      <c r="A1157" s="673">
        <v>42716.0</v>
      </c>
      <c r="B1157" s="674" t="s">
        <v>32052</v>
      </c>
      <c r="C1157" s="675" t="s">
        <v>32053</v>
      </c>
      <c r="D1157" s="676">
        <v>614.34</v>
      </c>
      <c r="E1157" s="674" t="s">
        <v>32054</v>
      </c>
      <c r="F1157" s="668"/>
      <c r="G1157" s="668"/>
      <c r="H1157" s="668"/>
      <c r="I1157" s="668"/>
      <c r="J1157" s="668"/>
      <c r="K1157" s="668"/>
      <c r="L1157" s="668"/>
      <c r="M1157" s="668"/>
      <c r="N1157" s="668"/>
      <c r="O1157" s="668"/>
      <c r="P1157" s="668"/>
      <c r="Q1157" s="668"/>
      <c r="R1157" s="668"/>
      <c r="S1157" s="668"/>
      <c r="T1157" s="668"/>
      <c r="U1157" s="668"/>
      <c r="V1157" s="668"/>
      <c r="W1157" s="668"/>
      <c r="X1157" s="668"/>
      <c r="Y1157" s="668"/>
      <c r="Z1157" s="668"/>
    </row>
    <row r="1158" ht="9.0" customHeight="1">
      <c r="A1158" s="673">
        <v>42719.0</v>
      </c>
      <c r="B1158" s="674" t="s">
        <v>32055</v>
      </c>
      <c r="C1158" s="675" t="s">
        <v>32056</v>
      </c>
      <c r="D1158" s="676">
        <v>639.51</v>
      </c>
      <c r="E1158" s="674" t="s">
        <v>32057</v>
      </c>
      <c r="F1158" s="668"/>
      <c r="G1158" s="668"/>
      <c r="H1158" s="668"/>
      <c r="I1158" s="668"/>
      <c r="J1158" s="668"/>
      <c r="K1158" s="668"/>
      <c r="L1158" s="668"/>
      <c r="M1158" s="668"/>
      <c r="N1158" s="668"/>
      <c r="O1158" s="668"/>
      <c r="P1158" s="668"/>
      <c r="Q1158" s="668"/>
      <c r="R1158" s="668"/>
      <c r="S1158" s="668"/>
      <c r="T1158" s="668"/>
      <c r="U1158" s="668"/>
      <c r="V1158" s="668"/>
      <c r="W1158" s="668"/>
      <c r="X1158" s="668"/>
      <c r="Y1158" s="668"/>
      <c r="Z1158" s="668"/>
    </row>
    <row r="1159" ht="9.0" customHeight="1">
      <c r="A1159" s="673">
        <v>42718.0</v>
      </c>
      <c r="B1159" s="674" t="s">
        <v>32058</v>
      </c>
      <c r="C1159" s="675" t="s">
        <v>32059</v>
      </c>
      <c r="D1159" s="676">
        <v>634.81</v>
      </c>
      <c r="E1159" s="674" t="s">
        <v>32060</v>
      </c>
      <c r="F1159" s="668"/>
      <c r="G1159" s="668"/>
      <c r="H1159" s="668"/>
      <c r="I1159" s="668"/>
      <c r="J1159" s="668"/>
      <c r="K1159" s="668"/>
      <c r="L1159" s="668"/>
      <c r="M1159" s="668"/>
      <c r="N1159" s="668"/>
      <c r="O1159" s="668"/>
      <c r="P1159" s="668"/>
      <c r="Q1159" s="668"/>
      <c r="R1159" s="668"/>
      <c r="S1159" s="668"/>
      <c r="T1159" s="668"/>
      <c r="U1159" s="668"/>
      <c r="V1159" s="668"/>
      <c r="W1159" s="668"/>
      <c r="X1159" s="668"/>
      <c r="Y1159" s="668"/>
      <c r="Z1159" s="668"/>
    </row>
    <row r="1160" ht="18.0" customHeight="1">
      <c r="A1160" s="673">
        <v>42722.0</v>
      </c>
      <c r="B1160" s="678" t="s">
        <v>32061</v>
      </c>
      <c r="C1160" s="675" t="s">
        <v>32062</v>
      </c>
      <c r="D1160" s="676">
        <v>838.05</v>
      </c>
      <c r="E1160" s="674" t="s">
        <v>32063</v>
      </c>
      <c r="F1160" s="668"/>
      <c r="G1160" s="668"/>
      <c r="H1160" s="668"/>
      <c r="I1160" s="668"/>
      <c r="J1160" s="668"/>
      <c r="K1160" s="668"/>
      <c r="L1160" s="668"/>
      <c r="M1160" s="668"/>
      <c r="N1160" s="668"/>
      <c r="O1160" s="668"/>
      <c r="P1160" s="668"/>
      <c r="Q1160" s="668"/>
      <c r="R1160" s="668"/>
      <c r="S1160" s="668"/>
      <c r="T1160" s="668"/>
      <c r="U1160" s="668"/>
      <c r="V1160" s="668"/>
      <c r="W1160" s="668"/>
      <c r="X1160" s="668"/>
      <c r="Y1160" s="668"/>
      <c r="Z1160" s="668"/>
    </row>
    <row r="1161" ht="9.0" customHeight="1">
      <c r="A1161" s="673">
        <v>42721.0</v>
      </c>
      <c r="B1161" s="674" t="s">
        <v>32064</v>
      </c>
      <c r="C1161" s="675" t="s">
        <v>32065</v>
      </c>
      <c r="D1161" s="676">
        <v>658.88</v>
      </c>
      <c r="E1161" s="674" t="s">
        <v>32066</v>
      </c>
      <c r="F1161" s="668"/>
      <c r="G1161" s="668"/>
      <c r="H1161" s="668"/>
      <c r="I1161" s="668"/>
      <c r="J1161" s="668"/>
      <c r="K1161" s="668"/>
      <c r="L1161" s="668"/>
      <c r="M1161" s="668"/>
      <c r="N1161" s="668"/>
      <c r="O1161" s="668"/>
      <c r="P1161" s="668"/>
      <c r="Q1161" s="668"/>
      <c r="R1161" s="668"/>
      <c r="S1161" s="668"/>
      <c r="T1161" s="668"/>
      <c r="U1161" s="668"/>
      <c r="V1161" s="668"/>
      <c r="W1161" s="668"/>
      <c r="X1161" s="668"/>
      <c r="Y1161" s="668"/>
      <c r="Z1161" s="668"/>
    </row>
    <row r="1162" ht="9.0" customHeight="1">
      <c r="A1162" s="673">
        <v>42720.0</v>
      </c>
      <c r="B1162" s="674" t="s">
        <v>32067</v>
      </c>
      <c r="C1162" s="675" t="s">
        <v>32068</v>
      </c>
      <c r="D1162" s="676">
        <v>653.69</v>
      </c>
      <c r="E1162" s="674" t="s">
        <v>32069</v>
      </c>
      <c r="F1162" s="668"/>
      <c r="G1162" s="668"/>
      <c r="H1162" s="668"/>
      <c r="I1162" s="668"/>
      <c r="J1162" s="668"/>
      <c r="K1162" s="668"/>
      <c r="L1162" s="668"/>
      <c r="M1162" s="668"/>
      <c r="N1162" s="668"/>
      <c r="O1162" s="668"/>
      <c r="P1162" s="668"/>
      <c r="Q1162" s="668"/>
      <c r="R1162" s="668"/>
      <c r="S1162" s="668"/>
      <c r="T1162" s="668"/>
      <c r="U1162" s="668"/>
      <c r="V1162" s="668"/>
      <c r="W1162" s="668"/>
      <c r="X1162" s="668"/>
      <c r="Y1162" s="668"/>
      <c r="Z1162" s="668"/>
    </row>
    <row r="1163" ht="18.0" customHeight="1">
      <c r="A1163" s="673">
        <v>42723.0</v>
      </c>
      <c r="B1163" s="678" t="s">
        <v>32070</v>
      </c>
      <c r="C1163" s="675" t="s">
        <v>32071</v>
      </c>
      <c r="D1163" s="676">
        <v>807.71</v>
      </c>
      <c r="E1163" s="674" t="s">
        <v>32072</v>
      </c>
      <c r="F1163" s="668"/>
      <c r="G1163" s="668"/>
      <c r="H1163" s="668"/>
      <c r="I1163" s="668"/>
      <c r="J1163" s="668"/>
      <c r="K1163" s="668"/>
      <c r="L1163" s="668"/>
      <c r="M1163" s="668"/>
      <c r="N1163" s="668"/>
      <c r="O1163" s="668"/>
      <c r="P1163" s="668"/>
      <c r="Q1163" s="668"/>
      <c r="R1163" s="668"/>
      <c r="S1163" s="668"/>
      <c r="T1163" s="668"/>
      <c r="U1163" s="668"/>
      <c r="V1163" s="668"/>
      <c r="W1163" s="668"/>
      <c r="X1163" s="668"/>
      <c r="Y1163" s="668"/>
      <c r="Z1163" s="668"/>
    </row>
    <row r="1164" ht="9.0" customHeight="1">
      <c r="A1164" s="673">
        <v>42724.0</v>
      </c>
      <c r="B1164" s="674" t="s">
        <v>32073</v>
      </c>
      <c r="C1164" s="675" t="s">
        <v>32074</v>
      </c>
      <c r="D1164" s="680">
        <v>1194.77</v>
      </c>
      <c r="E1164" s="674" t="s">
        <v>32075</v>
      </c>
      <c r="F1164" s="668"/>
      <c r="G1164" s="668"/>
      <c r="H1164" s="668"/>
      <c r="I1164" s="668"/>
      <c r="J1164" s="668"/>
      <c r="K1164" s="668"/>
      <c r="L1164" s="668"/>
      <c r="M1164" s="668"/>
      <c r="N1164" s="668"/>
      <c r="O1164" s="668"/>
      <c r="P1164" s="668"/>
      <c r="Q1164" s="668"/>
      <c r="R1164" s="668"/>
      <c r="S1164" s="668"/>
      <c r="T1164" s="668"/>
      <c r="U1164" s="668"/>
      <c r="V1164" s="668"/>
      <c r="W1164" s="668"/>
      <c r="X1164" s="668"/>
      <c r="Y1164" s="668"/>
      <c r="Z1164" s="668"/>
    </row>
    <row r="1165" ht="9.0" customHeight="1">
      <c r="A1165" s="669" t="s">
        <v>32076</v>
      </c>
      <c r="G1165" s="668"/>
      <c r="H1165" s="668"/>
      <c r="I1165" s="668"/>
      <c r="J1165" s="668"/>
      <c r="K1165" s="668"/>
      <c r="L1165" s="668"/>
      <c r="M1165" s="668"/>
      <c r="N1165" s="668"/>
      <c r="O1165" s="668"/>
      <c r="P1165" s="668"/>
      <c r="Q1165" s="668"/>
      <c r="R1165" s="668"/>
      <c r="S1165" s="668"/>
      <c r="T1165" s="668"/>
      <c r="U1165" s="668"/>
      <c r="V1165" s="668"/>
      <c r="W1165" s="668"/>
      <c r="X1165" s="668"/>
      <c r="Y1165" s="668"/>
      <c r="Z1165" s="668"/>
    </row>
    <row r="1166" ht="9.0" customHeight="1">
      <c r="A1166" s="670" t="s">
        <v>32077</v>
      </c>
      <c r="B1166" s="671" t="s">
        <v>32078</v>
      </c>
      <c r="C1166" s="670" t="s">
        <v>32079</v>
      </c>
      <c r="D1166" s="672" t="s">
        <v>32080</v>
      </c>
      <c r="E1166" s="671" t="s">
        <v>32081</v>
      </c>
      <c r="F1166" s="668"/>
      <c r="G1166" s="668"/>
      <c r="H1166" s="668"/>
      <c r="I1166" s="668"/>
      <c r="J1166" s="668"/>
      <c r="K1166" s="668"/>
      <c r="L1166" s="668"/>
      <c r="M1166" s="668"/>
      <c r="N1166" s="668"/>
      <c r="O1166" s="668"/>
      <c r="P1166" s="668"/>
      <c r="Q1166" s="668"/>
      <c r="R1166" s="668"/>
      <c r="S1166" s="668"/>
      <c r="T1166" s="668"/>
      <c r="U1166" s="668"/>
      <c r="V1166" s="668"/>
      <c r="W1166" s="668"/>
      <c r="X1166" s="668"/>
      <c r="Y1166" s="668"/>
      <c r="Z1166" s="668"/>
    </row>
    <row r="1167" ht="18.0" customHeight="1">
      <c r="A1167" s="673">
        <v>42728.0</v>
      </c>
      <c r="B1167" s="678" t="s">
        <v>32082</v>
      </c>
      <c r="C1167" s="675" t="s">
        <v>32083</v>
      </c>
      <c r="D1167" s="676">
        <v>321.98</v>
      </c>
      <c r="E1167" s="674" t="s">
        <v>32084</v>
      </c>
      <c r="F1167" s="668"/>
      <c r="G1167" s="668"/>
      <c r="H1167" s="668"/>
      <c r="I1167" s="668"/>
      <c r="J1167" s="668"/>
      <c r="K1167" s="668"/>
      <c r="L1167" s="668"/>
      <c r="M1167" s="668"/>
      <c r="N1167" s="668"/>
      <c r="O1167" s="668"/>
      <c r="P1167" s="668"/>
      <c r="Q1167" s="668"/>
      <c r="R1167" s="668"/>
      <c r="S1167" s="668"/>
      <c r="T1167" s="668"/>
      <c r="U1167" s="668"/>
      <c r="V1167" s="668"/>
      <c r="W1167" s="668"/>
      <c r="X1167" s="668"/>
      <c r="Y1167" s="668"/>
      <c r="Z1167" s="668"/>
    </row>
    <row r="1168" ht="18.0" customHeight="1">
      <c r="A1168" s="673">
        <v>42729.0</v>
      </c>
      <c r="B1168" s="678" t="s">
        <v>32085</v>
      </c>
      <c r="C1168" s="675" t="s">
        <v>32086</v>
      </c>
      <c r="D1168" s="676">
        <v>358.95</v>
      </c>
      <c r="E1168" s="674" t="s">
        <v>32087</v>
      </c>
      <c r="F1168" s="668"/>
      <c r="G1168" s="668"/>
      <c r="H1168" s="668"/>
      <c r="I1168" s="668"/>
      <c r="J1168" s="668"/>
      <c r="K1168" s="668"/>
      <c r="L1168" s="668"/>
      <c r="M1168" s="668"/>
      <c r="N1168" s="668"/>
      <c r="O1168" s="668"/>
      <c r="P1168" s="668"/>
      <c r="Q1168" s="668"/>
      <c r="R1168" s="668"/>
      <c r="S1168" s="668"/>
      <c r="T1168" s="668"/>
      <c r="U1168" s="668"/>
      <c r="V1168" s="668"/>
      <c r="W1168" s="668"/>
      <c r="X1168" s="668"/>
      <c r="Y1168" s="668"/>
      <c r="Z1168" s="668"/>
    </row>
    <row r="1169" ht="18.0" customHeight="1">
      <c r="A1169" s="673">
        <v>42730.0</v>
      </c>
      <c r="B1169" s="678" t="s">
        <v>32088</v>
      </c>
      <c r="C1169" s="675" t="s">
        <v>32089</v>
      </c>
      <c r="D1169" s="676">
        <v>672.36</v>
      </c>
      <c r="E1169" s="674" t="s">
        <v>32090</v>
      </c>
      <c r="F1169" s="668"/>
      <c r="G1169" s="668"/>
      <c r="H1169" s="668"/>
      <c r="I1169" s="668"/>
      <c r="J1169" s="668"/>
      <c r="K1169" s="668"/>
      <c r="L1169" s="668"/>
      <c r="M1169" s="668"/>
      <c r="N1169" s="668"/>
      <c r="O1169" s="668"/>
      <c r="P1169" s="668"/>
      <c r="Q1169" s="668"/>
      <c r="R1169" s="668"/>
      <c r="S1169" s="668"/>
      <c r="T1169" s="668"/>
      <c r="U1169" s="668"/>
      <c r="V1169" s="668"/>
      <c r="W1169" s="668"/>
      <c r="X1169" s="668"/>
      <c r="Y1169" s="668"/>
      <c r="Z1169" s="668"/>
    </row>
    <row r="1170" ht="18.0" customHeight="1">
      <c r="A1170" s="673">
        <v>42731.0</v>
      </c>
      <c r="B1170" s="678" t="s">
        <v>32091</v>
      </c>
      <c r="C1170" s="675" t="s">
        <v>32092</v>
      </c>
      <c r="D1170" s="676">
        <v>701.89</v>
      </c>
      <c r="E1170" s="674" t="s">
        <v>32093</v>
      </c>
      <c r="F1170" s="668"/>
      <c r="G1170" s="668"/>
      <c r="H1170" s="668"/>
      <c r="I1170" s="668"/>
      <c r="J1170" s="668"/>
      <c r="K1170" s="668"/>
      <c r="L1170" s="668"/>
      <c r="M1170" s="668"/>
      <c r="N1170" s="668"/>
      <c r="O1170" s="668"/>
      <c r="P1170" s="668"/>
      <c r="Q1170" s="668"/>
      <c r="R1170" s="668"/>
      <c r="S1170" s="668"/>
      <c r="T1170" s="668"/>
      <c r="U1170" s="668"/>
      <c r="V1170" s="668"/>
      <c r="W1170" s="668"/>
      <c r="X1170" s="668"/>
      <c r="Y1170" s="668"/>
      <c r="Z1170" s="668"/>
    </row>
    <row r="1171" ht="18.0" customHeight="1">
      <c r="A1171" s="673">
        <v>42732.0</v>
      </c>
      <c r="B1171" s="678" t="s">
        <v>32094</v>
      </c>
      <c r="C1171" s="675" t="s">
        <v>32095</v>
      </c>
      <c r="D1171" s="676">
        <v>692.01</v>
      </c>
      <c r="E1171" s="674" t="s">
        <v>32096</v>
      </c>
      <c r="F1171" s="668"/>
      <c r="G1171" s="668"/>
      <c r="H1171" s="668"/>
      <c r="I1171" s="668"/>
      <c r="J1171" s="668"/>
      <c r="K1171" s="668"/>
      <c r="L1171" s="668"/>
      <c r="M1171" s="668"/>
      <c r="N1171" s="668"/>
      <c r="O1171" s="668"/>
      <c r="P1171" s="668"/>
      <c r="Q1171" s="668"/>
      <c r="R1171" s="668"/>
      <c r="S1171" s="668"/>
      <c r="T1171" s="668"/>
      <c r="U1171" s="668"/>
      <c r="V1171" s="668"/>
      <c r="W1171" s="668"/>
      <c r="X1171" s="668"/>
      <c r="Y1171" s="668"/>
      <c r="Z1171" s="668"/>
    </row>
    <row r="1172" ht="18.0" customHeight="1">
      <c r="A1172" s="673">
        <v>42733.0</v>
      </c>
      <c r="B1172" s="678" t="s">
        <v>32097</v>
      </c>
      <c r="C1172" s="675" t="s">
        <v>32098</v>
      </c>
      <c r="D1172" s="676">
        <v>762.37</v>
      </c>
      <c r="E1172" s="674" t="s">
        <v>32099</v>
      </c>
      <c r="F1172" s="668"/>
      <c r="G1172" s="668"/>
      <c r="H1172" s="668"/>
      <c r="I1172" s="668"/>
      <c r="J1172" s="668"/>
      <c r="K1172" s="668"/>
      <c r="L1172" s="668"/>
      <c r="M1172" s="668"/>
      <c r="N1172" s="668"/>
      <c r="O1172" s="668"/>
      <c r="P1172" s="668"/>
      <c r="Q1172" s="668"/>
      <c r="R1172" s="668"/>
      <c r="S1172" s="668"/>
      <c r="T1172" s="668"/>
      <c r="U1172" s="668"/>
      <c r="V1172" s="668"/>
      <c r="W1172" s="668"/>
      <c r="X1172" s="668"/>
      <c r="Y1172" s="668"/>
      <c r="Z1172" s="668"/>
    </row>
    <row r="1173" ht="18.0" customHeight="1">
      <c r="A1173" s="673">
        <v>42734.0</v>
      </c>
      <c r="B1173" s="678" t="s">
        <v>32100</v>
      </c>
      <c r="C1173" s="675" t="s">
        <v>32101</v>
      </c>
      <c r="D1173" s="676">
        <v>918.54</v>
      </c>
      <c r="E1173" s="674" t="s">
        <v>32102</v>
      </c>
      <c r="F1173" s="668"/>
      <c r="G1173" s="668"/>
      <c r="H1173" s="668"/>
      <c r="I1173" s="668"/>
      <c r="J1173" s="668"/>
      <c r="K1173" s="668"/>
      <c r="L1173" s="668"/>
      <c r="M1173" s="668"/>
      <c r="N1173" s="668"/>
      <c r="O1173" s="668"/>
      <c r="P1173" s="668"/>
      <c r="Q1173" s="668"/>
      <c r="R1173" s="668"/>
      <c r="S1173" s="668"/>
      <c r="T1173" s="668"/>
      <c r="U1173" s="668"/>
      <c r="V1173" s="668"/>
      <c r="W1173" s="668"/>
      <c r="X1173" s="668"/>
      <c r="Y1173" s="668"/>
      <c r="Z1173" s="668"/>
    </row>
    <row r="1174" ht="18.0" customHeight="1">
      <c r="A1174" s="673">
        <v>42735.0</v>
      </c>
      <c r="B1174" s="678" t="s">
        <v>32103</v>
      </c>
      <c r="C1174" s="675" t="s">
        <v>32104</v>
      </c>
      <c r="D1174" s="676">
        <v>869.24</v>
      </c>
      <c r="E1174" s="674" t="s">
        <v>32105</v>
      </c>
      <c r="F1174" s="668"/>
      <c r="G1174" s="668"/>
      <c r="H1174" s="668"/>
      <c r="I1174" s="668"/>
      <c r="J1174" s="668"/>
      <c r="K1174" s="668"/>
      <c r="L1174" s="668"/>
      <c r="M1174" s="668"/>
      <c r="N1174" s="668"/>
      <c r="O1174" s="668"/>
      <c r="P1174" s="668"/>
      <c r="Q1174" s="668"/>
      <c r="R1174" s="668"/>
      <c r="S1174" s="668"/>
      <c r="T1174" s="668"/>
      <c r="U1174" s="668"/>
      <c r="V1174" s="668"/>
      <c r="W1174" s="668"/>
      <c r="X1174" s="668"/>
      <c r="Y1174" s="668"/>
      <c r="Z1174" s="668"/>
    </row>
    <row r="1175" ht="18.0" customHeight="1">
      <c r="A1175" s="673">
        <v>42736.0</v>
      </c>
      <c r="B1175" s="678" t="s">
        <v>32106</v>
      </c>
      <c r="C1175" s="675" t="s">
        <v>32107</v>
      </c>
      <c r="D1175" s="676">
        <v>891.76</v>
      </c>
      <c r="E1175" s="674" t="s">
        <v>32108</v>
      </c>
      <c r="F1175" s="668"/>
      <c r="G1175" s="668"/>
      <c r="H1175" s="668"/>
      <c r="I1175" s="668"/>
      <c r="J1175" s="668"/>
      <c r="K1175" s="668"/>
      <c r="L1175" s="668"/>
      <c r="M1175" s="668"/>
      <c r="N1175" s="668"/>
      <c r="O1175" s="668"/>
      <c r="P1175" s="668"/>
      <c r="Q1175" s="668"/>
      <c r="R1175" s="668"/>
      <c r="S1175" s="668"/>
      <c r="T1175" s="668"/>
      <c r="U1175" s="668"/>
      <c r="V1175" s="668"/>
      <c r="W1175" s="668"/>
      <c r="X1175" s="668"/>
      <c r="Y1175" s="668"/>
      <c r="Z1175" s="668"/>
    </row>
    <row r="1176" ht="18.0" customHeight="1">
      <c r="A1176" s="673">
        <v>42737.0</v>
      </c>
      <c r="B1176" s="678" t="s">
        <v>32109</v>
      </c>
      <c r="C1176" s="675" t="s">
        <v>32110</v>
      </c>
      <c r="D1176" s="680">
        <v>1056.39</v>
      </c>
      <c r="E1176" s="674" t="s">
        <v>32111</v>
      </c>
      <c r="F1176" s="668"/>
      <c r="G1176" s="668"/>
      <c r="H1176" s="668"/>
      <c r="I1176" s="668"/>
      <c r="J1176" s="668"/>
      <c r="K1176" s="668"/>
      <c r="L1176" s="668"/>
      <c r="M1176" s="668"/>
      <c r="N1176" s="668"/>
      <c r="O1176" s="668"/>
      <c r="P1176" s="668"/>
      <c r="Q1176" s="668"/>
      <c r="R1176" s="668"/>
      <c r="S1176" s="668"/>
      <c r="T1176" s="668"/>
      <c r="U1176" s="668"/>
      <c r="V1176" s="668"/>
      <c r="W1176" s="668"/>
      <c r="X1176" s="668"/>
      <c r="Y1176" s="668"/>
      <c r="Z1176" s="668"/>
    </row>
    <row r="1177" ht="18.0" customHeight="1">
      <c r="A1177" s="673">
        <v>42738.0</v>
      </c>
      <c r="B1177" s="678" t="s">
        <v>32112</v>
      </c>
      <c r="C1177" s="675" t="s">
        <v>32113</v>
      </c>
      <c r="D1177" s="680">
        <v>1127.19</v>
      </c>
      <c r="E1177" s="674" t="s">
        <v>32114</v>
      </c>
      <c r="F1177" s="668"/>
      <c r="G1177" s="668"/>
      <c r="H1177" s="668"/>
      <c r="I1177" s="668"/>
      <c r="J1177" s="668"/>
      <c r="K1177" s="668"/>
      <c r="L1177" s="668"/>
      <c r="M1177" s="668"/>
      <c r="N1177" s="668"/>
      <c r="O1177" s="668"/>
      <c r="P1177" s="668"/>
      <c r="Q1177" s="668"/>
      <c r="R1177" s="668"/>
      <c r="S1177" s="668"/>
      <c r="T1177" s="668"/>
      <c r="U1177" s="668"/>
      <c r="V1177" s="668"/>
      <c r="W1177" s="668"/>
      <c r="X1177" s="668"/>
      <c r="Y1177" s="668"/>
      <c r="Z1177" s="668"/>
    </row>
    <row r="1178" ht="18.0" customHeight="1">
      <c r="A1178" s="673">
        <v>42739.0</v>
      </c>
      <c r="B1178" s="678" t="s">
        <v>32115</v>
      </c>
      <c r="C1178" s="675" t="s">
        <v>32116</v>
      </c>
      <c r="D1178" s="680">
        <v>1246.35</v>
      </c>
      <c r="E1178" s="674" t="s">
        <v>32117</v>
      </c>
      <c r="F1178" s="668"/>
      <c r="G1178" s="668"/>
      <c r="H1178" s="668"/>
      <c r="I1178" s="668"/>
      <c r="J1178" s="668"/>
      <c r="K1178" s="668"/>
      <c r="L1178" s="668"/>
      <c r="M1178" s="668"/>
      <c r="N1178" s="668"/>
      <c r="O1178" s="668"/>
      <c r="P1178" s="668"/>
      <c r="Q1178" s="668"/>
      <c r="R1178" s="668"/>
      <c r="S1178" s="668"/>
      <c r="T1178" s="668"/>
      <c r="U1178" s="668"/>
      <c r="V1178" s="668"/>
      <c r="W1178" s="668"/>
      <c r="X1178" s="668"/>
      <c r="Y1178" s="668"/>
      <c r="Z1178" s="668"/>
    </row>
    <row r="1179" ht="18.0" customHeight="1">
      <c r="A1179" s="673">
        <v>42740.0</v>
      </c>
      <c r="B1179" s="678" t="s">
        <v>32118</v>
      </c>
      <c r="C1179" s="675" t="s">
        <v>32119</v>
      </c>
      <c r="D1179" s="680">
        <v>1237.2</v>
      </c>
      <c r="E1179" s="674" t="s">
        <v>32120</v>
      </c>
      <c r="F1179" s="668"/>
      <c r="G1179" s="668"/>
      <c r="H1179" s="668"/>
      <c r="I1179" s="668"/>
      <c r="J1179" s="668"/>
      <c r="K1179" s="668"/>
      <c r="L1179" s="668"/>
      <c r="M1179" s="668"/>
      <c r="N1179" s="668"/>
      <c r="O1179" s="668"/>
      <c r="P1179" s="668"/>
      <c r="Q1179" s="668"/>
      <c r="R1179" s="668"/>
      <c r="S1179" s="668"/>
      <c r="T1179" s="668"/>
      <c r="U1179" s="668"/>
      <c r="V1179" s="668"/>
      <c r="W1179" s="668"/>
      <c r="X1179" s="668"/>
      <c r="Y1179" s="668"/>
      <c r="Z1179" s="668"/>
    </row>
    <row r="1180" ht="18.0" customHeight="1">
      <c r="A1180" s="673">
        <v>42741.0</v>
      </c>
      <c r="B1180" s="678" t="s">
        <v>32121</v>
      </c>
      <c r="C1180" s="675" t="s">
        <v>32122</v>
      </c>
      <c r="D1180" s="680">
        <v>1387.07</v>
      </c>
      <c r="E1180" s="674" t="s">
        <v>32123</v>
      </c>
      <c r="F1180" s="668"/>
      <c r="G1180" s="668"/>
      <c r="H1180" s="668"/>
      <c r="I1180" s="668"/>
      <c r="J1180" s="668"/>
      <c r="K1180" s="668"/>
      <c r="L1180" s="668"/>
      <c r="M1180" s="668"/>
      <c r="N1180" s="668"/>
      <c r="O1180" s="668"/>
      <c r="P1180" s="668"/>
      <c r="Q1180" s="668"/>
      <c r="R1180" s="668"/>
      <c r="S1180" s="668"/>
      <c r="T1180" s="668"/>
      <c r="U1180" s="668"/>
      <c r="V1180" s="668"/>
      <c r="W1180" s="668"/>
      <c r="X1180" s="668"/>
      <c r="Y1180" s="668"/>
      <c r="Z1180" s="668"/>
    </row>
    <row r="1181" ht="18.0" customHeight="1">
      <c r="A1181" s="673">
        <v>42742.0</v>
      </c>
      <c r="B1181" s="678" t="s">
        <v>32124</v>
      </c>
      <c r="C1181" s="675" t="s">
        <v>32125</v>
      </c>
      <c r="D1181" s="680">
        <v>1528.66</v>
      </c>
      <c r="E1181" s="674" t="s">
        <v>32126</v>
      </c>
      <c r="F1181" s="668"/>
      <c r="G1181" s="668"/>
      <c r="H1181" s="668"/>
      <c r="I1181" s="668"/>
      <c r="J1181" s="668"/>
      <c r="K1181" s="668"/>
      <c r="L1181" s="668"/>
      <c r="M1181" s="668"/>
      <c r="N1181" s="668"/>
      <c r="O1181" s="668"/>
      <c r="P1181" s="668"/>
      <c r="Q1181" s="668"/>
      <c r="R1181" s="668"/>
      <c r="S1181" s="668"/>
      <c r="T1181" s="668"/>
      <c r="U1181" s="668"/>
      <c r="V1181" s="668"/>
      <c r="W1181" s="668"/>
      <c r="X1181" s="668"/>
      <c r="Y1181" s="668"/>
      <c r="Z1181" s="668"/>
    </row>
    <row r="1182" ht="18.0" customHeight="1">
      <c r="A1182" s="673">
        <v>42743.0</v>
      </c>
      <c r="B1182" s="678" t="s">
        <v>32127</v>
      </c>
      <c r="C1182" s="675" t="s">
        <v>32128</v>
      </c>
      <c r="D1182" s="680">
        <v>1709.0</v>
      </c>
      <c r="E1182" s="674" t="s">
        <v>32129</v>
      </c>
      <c r="F1182" s="668"/>
      <c r="G1182" s="668"/>
      <c r="H1182" s="668"/>
      <c r="I1182" s="668"/>
      <c r="J1182" s="668"/>
      <c r="K1182" s="668"/>
      <c r="L1182" s="668"/>
      <c r="M1182" s="668"/>
      <c r="N1182" s="668"/>
      <c r="O1182" s="668"/>
      <c r="P1182" s="668"/>
      <c r="Q1182" s="668"/>
      <c r="R1182" s="668"/>
      <c r="S1182" s="668"/>
      <c r="T1182" s="668"/>
      <c r="U1182" s="668"/>
      <c r="V1182" s="668"/>
      <c r="W1182" s="668"/>
      <c r="X1182" s="668"/>
      <c r="Y1182" s="668"/>
      <c r="Z1182" s="668"/>
    </row>
    <row r="1183" ht="18.0" customHeight="1">
      <c r="A1183" s="673">
        <v>42744.0</v>
      </c>
      <c r="B1183" s="678" t="s">
        <v>32130</v>
      </c>
      <c r="C1183" s="675" t="s">
        <v>32131</v>
      </c>
      <c r="D1183" s="680">
        <v>1739.46</v>
      </c>
      <c r="E1183" s="674" t="s">
        <v>32132</v>
      </c>
      <c r="F1183" s="668"/>
      <c r="G1183" s="668"/>
      <c r="H1183" s="668"/>
      <c r="I1183" s="668"/>
      <c r="J1183" s="668"/>
      <c r="K1183" s="668"/>
      <c r="L1183" s="668"/>
      <c r="M1183" s="668"/>
      <c r="N1183" s="668"/>
      <c r="O1183" s="668"/>
      <c r="P1183" s="668"/>
      <c r="Q1183" s="668"/>
      <c r="R1183" s="668"/>
      <c r="S1183" s="668"/>
      <c r="T1183" s="668"/>
      <c r="U1183" s="668"/>
      <c r="V1183" s="668"/>
      <c r="W1183" s="668"/>
      <c r="X1183" s="668"/>
      <c r="Y1183" s="668"/>
      <c r="Z1183" s="668"/>
    </row>
    <row r="1184" ht="18.0" customHeight="1">
      <c r="A1184" s="673">
        <v>42745.0</v>
      </c>
      <c r="B1184" s="678" t="s">
        <v>32133</v>
      </c>
      <c r="C1184" s="675" t="s">
        <v>32134</v>
      </c>
      <c r="D1184" s="680">
        <v>1696.55</v>
      </c>
      <c r="E1184" s="674" t="s">
        <v>32135</v>
      </c>
      <c r="F1184" s="668"/>
      <c r="G1184" s="668"/>
      <c r="H1184" s="668"/>
      <c r="I1184" s="668"/>
      <c r="J1184" s="668"/>
      <c r="K1184" s="668"/>
      <c r="L1184" s="668"/>
      <c r="M1184" s="668"/>
      <c r="N1184" s="668"/>
      <c r="O1184" s="668"/>
      <c r="P1184" s="668"/>
      <c r="Q1184" s="668"/>
      <c r="R1184" s="668"/>
      <c r="S1184" s="668"/>
      <c r="T1184" s="668"/>
      <c r="U1184" s="668"/>
      <c r="V1184" s="668"/>
      <c r="W1184" s="668"/>
      <c r="X1184" s="668"/>
      <c r="Y1184" s="668"/>
      <c r="Z1184" s="668"/>
    </row>
    <row r="1185" ht="18.0" customHeight="1">
      <c r="A1185" s="673">
        <v>42746.0</v>
      </c>
      <c r="B1185" s="678" t="s">
        <v>32136</v>
      </c>
      <c r="C1185" s="675" t="s">
        <v>32137</v>
      </c>
      <c r="D1185" s="680">
        <v>1966.83</v>
      </c>
      <c r="E1185" s="674" t="s">
        <v>32138</v>
      </c>
      <c r="F1185" s="668"/>
      <c r="G1185" s="668"/>
      <c r="H1185" s="668"/>
      <c r="I1185" s="668"/>
      <c r="J1185" s="668"/>
      <c r="K1185" s="668"/>
      <c r="L1185" s="668"/>
      <c r="M1185" s="668"/>
      <c r="N1185" s="668"/>
      <c r="O1185" s="668"/>
      <c r="P1185" s="668"/>
      <c r="Q1185" s="668"/>
      <c r="R1185" s="668"/>
      <c r="S1185" s="668"/>
      <c r="T1185" s="668"/>
      <c r="U1185" s="668"/>
      <c r="V1185" s="668"/>
      <c r="W1185" s="668"/>
      <c r="X1185" s="668"/>
      <c r="Y1185" s="668"/>
      <c r="Z1185" s="668"/>
    </row>
    <row r="1186" ht="18.0" customHeight="1">
      <c r="A1186" s="673">
        <v>42747.0</v>
      </c>
      <c r="B1186" s="678" t="s">
        <v>32139</v>
      </c>
      <c r="C1186" s="675" t="s">
        <v>32140</v>
      </c>
      <c r="D1186" s="680">
        <v>2069.81</v>
      </c>
      <c r="E1186" s="674" t="s">
        <v>32141</v>
      </c>
      <c r="F1186" s="668"/>
      <c r="G1186" s="668"/>
      <c r="H1186" s="668"/>
      <c r="I1186" s="668"/>
      <c r="J1186" s="668"/>
      <c r="K1186" s="668"/>
      <c r="L1186" s="668"/>
      <c r="M1186" s="668"/>
      <c r="N1186" s="668"/>
      <c r="O1186" s="668"/>
      <c r="P1186" s="668"/>
      <c r="Q1186" s="668"/>
      <c r="R1186" s="668"/>
      <c r="S1186" s="668"/>
      <c r="T1186" s="668"/>
      <c r="U1186" s="668"/>
      <c r="V1186" s="668"/>
      <c r="W1186" s="668"/>
      <c r="X1186" s="668"/>
      <c r="Y1186" s="668"/>
      <c r="Z1186" s="668"/>
    </row>
    <row r="1187" ht="18.0" customHeight="1">
      <c r="A1187" s="673">
        <v>42748.0</v>
      </c>
      <c r="B1187" s="678" t="s">
        <v>32142</v>
      </c>
      <c r="C1187" s="675" t="s">
        <v>32143</v>
      </c>
      <c r="D1187" s="676">
        <v>98.9</v>
      </c>
      <c r="E1187" s="674" t="s">
        <v>32144</v>
      </c>
      <c r="F1187" s="668"/>
      <c r="G1187" s="668"/>
      <c r="H1187" s="668"/>
      <c r="I1187" s="668"/>
      <c r="J1187" s="668"/>
      <c r="K1187" s="668"/>
      <c r="L1187" s="668"/>
      <c r="M1187" s="668"/>
      <c r="N1187" s="668"/>
      <c r="O1187" s="668"/>
      <c r="P1187" s="668"/>
      <c r="Q1187" s="668"/>
      <c r="R1187" s="668"/>
      <c r="S1187" s="668"/>
      <c r="T1187" s="668"/>
      <c r="U1187" s="668"/>
      <c r="V1187" s="668"/>
      <c r="W1187" s="668"/>
      <c r="X1187" s="668"/>
      <c r="Y1187" s="668"/>
      <c r="Z1187" s="668"/>
    </row>
    <row r="1188" ht="18.0" customHeight="1">
      <c r="A1188" s="673">
        <v>42749.0</v>
      </c>
      <c r="B1188" s="678" t="s">
        <v>32145</v>
      </c>
      <c r="C1188" s="675" t="s">
        <v>32146</v>
      </c>
      <c r="D1188" s="676">
        <v>97.4</v>
      </c>
      <c r="E1188" s="674" t="s">
        <v>32147</v>
      </c>
      <c r="F1188" s="668"/>
      <c r="G1188" s="668"/>
      <c r="H1188" s="668"/>
      <c r="I1188" s="668"/>
      <c r="J1188" s="668"/>
      <c r="K1188" s="668"/>
      <c r="L1188" s="668"/>
      <c r="M1188" s="668"/>
      <c r="N1188" s="668"/>
      <c r="O1188" s="668"/>
      <c r="P1188" s="668"/>
      <c r="Q1188" s="668"/>
      <c r="R1188" s="668"/>
      <c r="S1188" s="668"/>
      <c r="T1188" s="668"/>
      <c r="U1188" s="668"/>
      <c r="V1188" s="668"/>
      <c r="W1188" s="668"/>
      <c r="X1188" s="668"/>
      <c r="Y1188" s="668"/>
      <c r="Z1188" s="668"/>
    </row>
    <row r="1189" ht="18.0" customHeight="1">
      <c r="A1189" s="673">
        <v>42750.0</v>
      </c>
      <c r="B1189" s="678" t="s">
        <v>32148</v>
      </c>
      <c r="C1189" s="675" t="s">
        <v>32149</v>
      </c>
      <c r="D1189" s="676">
        <v>123.1</v>
      </c>
      <c r="E1189" s="674" t="s">
        <v>32150</v>
      </c>
      <c r="F1189" s="668"/>
      <c r="G1189" s="668"/>
      <c r="H1189" s="668"/>
      <c r="I1189" s="668"/>
      <c r="J1189" s="668"/>
      <c r="K1189" s="668"/>
      <c r="L1189" s="668"/>
      <c r="M1189" s="668"/>
      <c r="N1189" s="668"/>
      <c r="O1189" s="668"/>
      <c r="P1189" s="668"/>
      <c r="Q1189" s="668"/>
      <c r="R1189" s="668"/>
      <c r="S1189" s="668"/>
      <c r="T1189" s="668"/>
      <c r="U1189" s="668"/>
      <c r="V1189" s="668"/>
      <c r="W1189" s="668"/>
      <c r="X1189" s="668"/>
      <c r="Y1189" s="668"/>
      <c r="Z1189" s="668"/>
    </row>
    <row r="1190" ht="18.0" customHeight="1">
      <c r="A1190" s="673">
        <v>42751.0</v>
      </c>
      <c r="B1190" s="678" t="s">
        <v>32151</v>
      </c>
      <c r="C1190" s="675" t="s">
        <v>32152</v>
      </c>
      <c r="D1190" s="676">
        <v>124.35</v>
      </c>
      <c r="E1190" s="674" t="s">
        <v>32153</v>
      </c>
      <c r="F1190" s="668"/>
      <c r="G1190" s="668"/>
      <c r="H1190" s="668"/>
      <c r="I1190" s="668"/>
      <c r="J1190" s="668"/>
      <c r="K1190" s="668"/>
      <c r="L1190" s="668"/>
      <c r="M1190" s="668"/>
      <c r="N1190" s="668"/>
      <c r="O1190" s="668"/>
      <c r="P1190" s="668"/>
      <c r="Q1190" s="668"/>
      <c r="R1190" s="668"/>
      <c r="S1190" s="668"/>
      <c r="T1190" s="668"/>
      <c r="U1190" s="668"/>
      <c r="V1190" s="668"/>
      <c r="W1190" s="668"/>
      <c r="X1190" s="668"/>
      <c r="Y1190" s="668"/>
      <c r="Z1190" s="668"/>
    </row>
    <row r="1191" ht="18.0" customHeight="1">
      <c r="A1191" s="673">
        <v>42752.0</v>
      </c>
      <c r="B1191" s="678" t="s">
        <v>32154</v>
      </c>
      <c r="C1191" s="675" t="s">
        <v>32155</v>
      </c>
      <c r="D1191" s="676">
        <v>164.94</v>
      </c>
      <c r="E1191" s="674" t="s">
        <v>32156</v>
      </c>
      <c r="F1191" s="668"/>
      <c r="G1191" s="668"/>
      <c r="H1191" s="668"/>
      <c r="I1191" s="668"/>
      <c r="J1191" s="668"/>
      <c r="K1191" s="668"/>
      <c r="L1191" s="668"/>
      <c r="M1191" s="668"/>
      <c r="N1191" s="668"/>
      <c r="O1191" s="668"/>
      <c r="P1191" s="668"/>
      <c r="Q1191" s="668"/>
      <c r="R1191" s="668"/>
      <c r="S1191" s="668"/>
      <c r="T1191" s="668"/>
      <c r="U1191" s="668"/>
      <c r="V1191" s="668"/>
      <c r="W1191" s="668"/>
      <c r="X1191" s="668"/>
      <c r="Y1191" s="668"/>
      <c r="Z1191" s="668"/>
    </row>
    <row r="1192" ht="18.0" customHeight="1">
      <c r="A1192" s="673">
        <v>42753.0</v>
      </c>
      <c r="B1192" s="678" t="s">
        <v>32157</v>
      </c>
      <c r="C1192" s="675" t="s">
        <v>32158</v>
      </c>
      <c r="D1192" s="676">
        <v>170.19</v>
      </c>
      <c r="E1192" s="674" t="s">
        <v>32159</v>
      </c>
      <c r="F1192" s="668"/>
      <c r="G1192" s="668"/>
      <c r="H1192" s="668"/>
      <c r="I1192" s="668"/>
      <c r="J1192" s="668"/>
      <c r="K1192" s="668"/>
      <c r="L1192" s="668"/>
      <c r="M1192" s="668"/>
      <c r="N1192" s="668"/>
      <c r="O1192" s="668"/>
      <c r="P1192" s="668"/>
      <c r="Q1192" s="668"/>
      <c r="R1192" s="668"/>
      <c r="S1192" s="668"/>
      <c r="T1192" s="668"/>
      <c r="U1192" s="668"/>
      <c r="V1192" s="668"/>
      <c r="W1192" s="668"/>
      <c r="X1192" s="668"/>
      <c r="Y1192" s="668"/>
      <c r="Z1192" s="668"/>
    </row>
    <row r="1193" ht="18.0" customHeight="1">
      <c r="A1193" s="673">
        <v>42754.0</v>
      </c>
      <c r="B1193" s="678" t="s">
        <v>32160</v>
      </c>
      <c r="C1193" s="675" t="s">
        <v>32161</v>
      </c>
      <c r="D1193" s="676">
        <v>253.81</v>
      </c>
      <c r="E1193" s="674" t="s">
        <v>32162</v>
      </c>
      <c r="F1193" s="668"/>
      <c r="G1193" s="668"/>
      <c r="H1193" s="668"/>
      <c r="I1193" s="668"/>
      <c r="J1193" s="668"/>
      <c r="K1193" s="668"/>
      <c r="L1193" s="668"/>
      <c r="M1193" s="668"/>
      <c r="N1193" s="668"/>
      <c r="O1193" s="668"/>
      <c r="P1193" s="668"/>
      <c r="Q1193" s="668"/>
      <c r="R1193" s="668"/>
      <c r="S1193" s="668"/>
      <c r="T1193" s="668"/>
      <c r="U1193" s="668"/>
      <c r="V1193" s="668"/>
      <c r="W1193" s="668"/>
      <c r="X1193" s="668"/>
      <c r="Y1193" s="668"/>
      <c r="Z1193" s="668"/>
    </row>
    <row r="1194" ht="18.0" customHeight="1">
      <c r="A1194" s="673">
        <v>42755.0</v>
      </c>
      <c r="B1194" s="678" t="s">
        <v>32163</v>
      </c>
      <c r="C1194" s="675" t="s">
        <v>32164</v>
      </c>
      <c r="D1194" s="676">
        <v>255.34</v>
      </c>
      <c r="E1194" s="674" t="s">
        <v>32165</v>
      </c>
      <c r="F1194" s="668"/>
      <c r="G1194" s="668"/>
      <c r="H1194" s="668"/>
      <c r="I1194" s="668"/>
      <c r="J1194" s="668"/>
      <c r="K1194" s="668"/>
      <c r="L1194" s="668"/>
      <c r="M1194" s="668"/>
      <c r="N1194" s="668"/>
      <c r="O1194" s="668"/>
      <c r="P1194" s="668"/>
      <c r="Q1194" s="668"/>
      <c r="R1194" s="668"/>
      <c r="S1194" s="668"/>
      <c r="T1194" s="668"/>
      <c r="U1194" s="668"/>
      <c r="V1194" s="668"/>
      <c r="W1194" s="668"/>
      <c r="X1194" s="668"/>
      <c r="Y1194" s="668"/>
      <c r="Z1194" s="668"/>
    </row>
    <row r="1195" ht="18.0" customHeight="1">
      <c r="A1195" s="673">
        <v>42756.0</v>
      </c>
      <c r="B1195" s="678" t="s">
        <v>32166</v>
      </c>
      <c r="C1195" s="675" t="s">
        <v>32167</v>
      </c>
      <c r="D1195" s="676">
        <v>136.37</v>
      </c>
      <c r="E1195" s="674" t="s">
        <v>32168</v>
      </c>
      <c r="F1195" s="668"/>
      <c r="G1195" s="668"/>
      <c r="H1195" s="668"/>
      <c r="I1195" s="668"/>
      <c r="J1195" s="668"/>
      <c r="K1195" s="668"/>
      <c r="L1195" s="668"/>
      <c r="M1195" s="668"/>
      <c r="N1195" s="668"/>
      <c r="O1195" s="668"/>
      <c r="P1195" s="668"/>
      <c r="Q1195" s="668"/>
      <c r="R1195" s="668"/>
      <c r="S1195" s="668"/>
      <c r="T1195" s="668"/>
      <c r="U1195" s="668"/>
      <c r="V1195" s="668"/>
      <c r="W1195" s="668"/>
      <c r="X1195" s="668"/>
      <c r="Y1195" s="668"/>
      <c r="Z1195" s="668"/>
    </row>
    <row r="1196" ht="18.0" customHeight="1">
      <c r="A1196" s="673">
        <v>42757.0</v>
      </c>
      <c r="B1196" s="678" t="s">
        <v>32169</v>
      </c>
      <c r="C1196" s="675" t="s">
        <v>32170</v>
      </c>
      <c r="D1196" s="676">
        <v>181.33</v>
      </c>
      <c r="E1196" s="674" t="s">
        <v>32171</v>
      </c>
      <c r="F1196" s="668"/>
      <c r="G1196" s="668"/>
      <c r="H1196" s="668"/>
      <c r="I1196" s="668"/>
      <c r="J1196" s="668"/>
      <c r="K1196" s="668"/>
      <c r="L1196" s="668"/>
      <c r="M1196" s="668"/>
      <c r="N1196" s="668"/>
      <c r="O1196" s="668"/>
      <c r="P1196" s="668"/>
      <c r="Q1196" s="668"/>
      <c r="R1196" s="668"/>
      <c r="S1196" s="668"/>
      <c r="T1196" s="668"/>
      <c r="U1196" s="668"/>
      <c r="V1196" s="668"/>
      <c r="W1196" s="668"/>
      <c r="X1196" s="668"/>
      <c r="Y1196" s="668"/>
      <c r="Z1196" s="668"/>
    </row>
    <row r="1197" ht="18.0" customHeight="1">
      <c r="A1197" s="673">
        <v>42759.0</v>
      </c>
      <c r="B1197" s="678" t="s">
        <v>32172</v>
      </c>
      <c r="C1197" s="675" t="s">
        <v>32173</v>
      </c>
      <c r="D1197" s="676">
        <v>189.06</v>
      </c>
      <c r="E1197" s="674" t="s">
        <v>32174</v>
      </c>
      <c r="F1197" s="668"/>
      <c r="G1197" s="668"/>
      <c r="H1197" s="668"/>
      <c r="I1197" s="668"/>
      <c r="J1197" s="668"/>
      <c r="K1197" s="668"/>
      <c r="L1197" s="668"/>
      <c r="M1197" s="668"/>
      <c r="N1197" s="668"/>
      <c r="O1197" s="668"/>
      <c r="P1197" s="668"/>
      <c r="Q1197" s="668"/>
      <c r="R1197" s="668"/>
      <c r="S1197" s="668"/>
      <c r="T1197" s="668"/>
      <c r="U1197" s="668"/>
      <c r="V1197" s="668"/>
      <c r="W1197" s="668"/>
      <c r="X1197" s="668"/>
      <c r="Y1197" s="668"/>
      <c r="Z1197" s="668"/>
    </row>
    <row r="1198" ht="18.0" customHeight="1">
      <c r="A1198" s="673">
        <v>42760.0</v>
      </c>
      <c r="B1198" s="678" t="s">
        <v>32175</v>
      </c>
      <c r="C1198" s="675" t="s">
        <v>32176</v>
      </c>
      <c r="D1198" s="676">
        <v>254.82</v>
      </c>
      <c r="E1198" s="674" t="s">
        <v>32177</v>
      </c>
      <c r="F1198" s="668"/>
      <c r="G1198" s="668"/>
      <c r="H1198" s="668"/>
      <c r="I1198" s="668"/>
      <c r="J1198" s="668"/>
      <c r="K1198" s="668"/>
      <c r="L1198" s="668"/>
      <c r="M1198" s="668"/>
      <c r="N1198" s="668"/>
      <c r="O1198" s="668"/>
      <c r="P1198" s="668"/>
      <c r="Q1198" s="668"/>
      <c r="R1198" s="668"/>
      <c r="S1198" s="668"/>
      <c r="T1198" s="668"/>
      <c r="U1198" s="668"/>
      <c r="V1198" s="668"/>
      <c r="W1198" s="668"/>
      <c r="X1198" s="668"/>
      <c r="Y1198" s="668"/>
      <c r="Z1198" s="668"/>
    </row>
    <row r="1199" ht="18.0" customHeight="1">
      <c r="A1199" s="673">
        <v>42761.0</v>
      </c>
      <c r="B1199" s="678" t="s">
        <v>32178</v>
      </c>
      <c r="C1199" s="675" t="s">
        <v>32179</v>
      </c>
      <c r="D1199" s="676">
        <v>266.07</v>
      </c>
      <c r="E1199" s="674" t="s">
        <v>32180</v>
      </c>
      <c r="F1199" s="668"/>
      <c r="G1199" s="668"/>
      <c r="H1199" s="668"/>
      <c r="I1199" s="668"/>
      <c r="J1199" s="668"/>
      <c r="K1199" s="668"/>
      <c r="L1199" s="668"/>
      <c r="M1199" s="668"/>
      <c r="N1199" s="668"/>
      <c r="O1199" s="668"/>
      <c r="P1199" s="668"/>
      <c r="Q1199" s="668"/>
      <c r="R1199" s="668"/>
      <c r="S1199" s="668"/>
      <c r="T1199" s="668"/>
      <c r="U1199" s="668"/>
      <c r="V1199" s="668"/>
      <c r="W1199" s="668"/>
      <c r="X1199" s="668"/>
      <c r="Y1199" s="668"/>
      <c r="Z1199" s="668"/>
    </row>
    <row r="1200" ht="18.0" customHeight="1">
      <c r="A1200" s="673">
        <v>42762.0</v>
      </c>
      <c r="B1200" s="678" t="s">
        <v>32181</v>
      </c>
      <c r="C1200" s="675" t="s">
        <v>32182</v>
      </c>
      <c r="D1200" s="676">
        <v>263.68</v>
      </c>
      <c r="E1200" s="674" t="s">
        <v>32183</v>
      </c>
      <c r="F1200" s="668"/>
      <c r="G1200" s="668"/>
      <c r="H1200" s="668"/>
      <c r="I1200" s="668"/>
      <c r="J1200" s="668"/>
      <c r="K1200" s="668"/>
      <c r="L1200" s="668"/>
      <c r="M1200" s="668"/>
      <c r="N1200" s="668"/>
      <c r="O1200" s="668"/>
      <c r="P1200" s="668"/>
      <c r="Q1200" s="668"/>
      <c r="R1200" s="668"/>
      <c r="S1200" s="668"/>
      <c r="T1200" s="668"/>
      <c r="U1200" s="668"/>
      <c r="V1200" s="668"/>
      <c r="W1200" s="668"/>
      <c r="X1200" s="668"/>
      <c r="Y1200" s="668"/>
      <c r="Z1200" s="668"/>
    </row>
    <row r="1201" ht="9.0" customHeight="1">
      <c r="A1201" s="669" t="s">
        <v>32184</v>
      </c>
      <c r="G1201" s="668"/>
      <c r="H1201" s="668"/>
      <c r="I1201" s="668"/>
      <c r="J1201" s="668"/>
      <c r="K1201" s="668"/>
      <c r="L1201" s="668"/>
      <c r="M1201" s="668"/>
      <c r="N1201" s="668"/>
      <c r="O1201" s="668"/>
      <c r="P1201" s="668"/>
      <c r="Q1201" s="668"/>
      <c r="R1201" s="668"/>
      <c r="S1201" s="668"/>
      <c r="T1201" s="668"/>
      <c r="U1201" s="668"/>
      <c r="V1201" s="668"/>
      <c r="W1201" s="668"/>
      <c r="X1201" s="668"/>
      <c r="Y1201" s="668"/>
      <c r="Z1201" s="668"/>
    </row>
    <row r="1202" ht="9.0" customHeight="1">
      <c r="A1202" s="670" t="s">
        <v>32185</v>
      </c>
      <c r="B1202" s="671" t="s">
        <v>32186</v>
      </c>
      <c r="C1202" s="670" t="s">
        <v>32187</v>
      </c>
      <c r="D1202" s="672" t="s">
        <v>32188</v>
      </c>
      <c r="E1202" s="671" t="s">
        <v>32189</v>
      </c>
      <c r="F1202" s="668"/>
      <c r="G1202" s="668"/>
      <c r="H1202" s="668"/>
      <c r="I1202" s="668"/>
      <c r="J1202" s="668"/>
      <c r="K1202" s="668"/>
      <c r="L1202" s="668"/>
      <c r="M1202" s="668"/>
      <c r="N1202" s="668"/>
      <c r="O1202" s="668"/>
      <c r="P1202" s="668"/>
      <c r="Q1202" s="668"/>
      <c r="R1202" s="668"/>
      <c r="S1202" s="668"/>
      <c r="T1202" s="668"/>
      <c r="U1202" s="668"/>
      <c r="V1202" s="668"/>
      <c r="W1202" s="668"/>
      <c r="X1202" s="668"/>
      <c r="Y1202" s="668"/>
      <c r="Z1202" s="668"/>
    </row>
    <row r="1203" ht="18.0" customHeight="1">
      <c r="A1203" s="673">
        <v>42763.0</v>
      </c>
      <c r="B1203" s="678" t="s">
        <v>32190</v>
      </c>
      <c r="C1203" s="675" t="s">
        <v>32191</v>
      </c>
      <c r="D1203" s="676">
        <v>282.16</v>
      </c>
      <c r="E1203" s="674" t="s">
        <v>32192</v>
      </c>
      <c r="F1203" s="668"/>
      <c r="G1203" s="668"/>
      <c r="H1203" s="668"/>
      <c r="I1203" s="668"/>
      <c r="J1203" s="668"/>
      <c r="K1203" s="668"/>
      <c r="L1203" s="668"/>
      <c r="M1203" s="668"/>
      <c r="N1203" s="668"/>
      <c r="O1203" s="668"/>
      <c r="P1203" s="668"/>
      <c r="Q1203" s="668"/>
      <c r="R1203" s="668"/>
      <c r="S1203" s="668"/>
      <c r="T1203" s="668"/>
      <c r="U1203" s="668"/>
      <c r="V1203" s="668"/>
      <c r="W1203" s="668"/>
      <c r="X1203" s="668"/>
      <c r="Y1203" s="668"/>
      <c r="Z1203" s="668"/>
    </row>
    <row r="1204" ht="18.0" customHeight="1">
      <c r="A1204" s="673">
        <v>42764.0</v>
      </c>
      <c r="B1204" s="678" t="s">
        <v>32193</v>
      </c>
      <c r="C1204" s="675" t="s">
        <v>32194</v>
      </c>
      <c r="D1204" s="676">
        <v>529.34</v>
      </c>
      <c r="E1204" s="674" t="s">
        <v>32195</v>
      </c>
      <c r="F1204" s="668"/>
      <c r="G1204" s="668"/>
      <c r="H1204" s="668"/>
      <c r="I1204" s="668"/>
      <c r="J1204" s="668"/>
      <c r="K1204" s="668"/>
      <c r="L1204" s="668"/>
      <c r="M1204" s="668"/>
      <c r="N1204" s="668"/>
      <c r="O1204" s="668"/>
      <c r="P1204" s="668"/>
      <c r="Q1204" s="668"/>
      <c r="R1204" s="668"/>
      <c r="S1204" s="668"/>
      <c r="T1204" s="668"/>
      <c r="U1204" s="668"/>
      <c r="V1204" s="668"/>
      <c r="W1204" s="668"/>
      <c r="X1204" s="668"/>
      <c r="Y1204" s="668"/>
      <c r="Z1204" s="668"/>
    </row>
    <row r="1205" ht="18.0" customHeight="1">
      <c r="A1205" s="673">
        <v>42765.0</v>
      </c>
      <c r="B1205" s="678" t="s">
        <v>32196</v>
      </c>
      <c r="C1205" s="675" t="s">
        <v>32197</v>
      </c>
      <c r="D1205" s="676">
        <v>544.1</v>
      </c>
      <c r="E1205" s="674" t="s">
        <v>32198</v>
      </c>
      <c r="F1205" s="668"/>
      <c r="G1205" s="668"/>
      <c r="H1205" s="668"/>
      <c r="I1205" s="668"/>
      <c r="J1205" s="668"/>
      <c r="K1205" s="668"/>
      <c r="L1205" s="668"/>
      <c r="M1205" s="668"/>
      <c r="N1205" s="668"/>
      <c r="O1205" s="668"/>
      <c r="P1205" s="668"/>
      <c r="Q1205" s="668"/>
      <c r="R1205" s="668"/>
      <c r="S1205" s="668"/>
      <c r="T1205" s="668"/>
      <c r="U1205" s="668"/>
      <c r="V1205" s="668"/>
      <c r="W1205" s="668"/>
      <c r="X1205" s="668"/>
      <c r="Y1205" s="668"/>
      <c r="Z1205" s="668"/>
    </row>
    <row r="1206" ht="18.0" customHeight="1">
      <c r="A1206" s="673">
        <v>42766.0</v>
      </c>
      <c r="B1206" s="678" t="s">
        <v>32199</v>
      </c>
      <c r="C1206" s="675" t="s">
        <v>32200</v>
      </c>
      <c r="D1206" s="676">
        <v>539.17</v>
      </c>
      <c r="E1206" s="674" t="s">
        <v>32201</v>
      </c>
      <c r="F1206" s="668"/>
      <c r="G1206" s="668"/>
      <c r="H1206" s="668"/>
      <c r="I1206" s="668"/>
      <c r="J1206" s="668"/>
      <c r="K1206" s="668"/>
      <c r="L1206" s="668"/>
      <c r="M1206" s="668"/>
      <c r="N1206" s="668"/>
      <c r="O1206" s="668"/>
      <c r="P1206" s="668"/>
      <c r="Q1206" s="668"/>
      <c r="R1206" s="668"/>
      <c r="S1206" s="668"/>
      <c r="T1206" s="668"/>
      <c r="U1206" s="668"/>
      <c r="V1206" s="668"/>
      <c r="W1206" s="668"/>
      <c r="X1206" s="668"/>
      <c r="Y1206" s="668"/>
      <c r="Z1206" s="668"/>
    </row>
    <row r="1207" ht="18.0" customHeight="1">
      <c r="A1207" s="673">
        <v>42767.0</v>
      </c>
      <c r="B1207" s="678" t="s">
        <v>32202</v>
      </c>
      <c r="C1207" s="675" t="s">
        <v>32203</v>
      </c>
      <c r="D1207" s="676">
        <v>574.35</v>
      </c>
      <c r="E1207" s="674" t="s">
        <v>32204</v>
      </c>
      <c r="F1207" s="668"/>
      <c r="G1207" s="668"/>
      <c r="H1207" s="668"/>
      <c r="I1207" s="668"/>
      <c r="J1207" s="668"/>
      <c r="K1207" s="668"/>
      <c r="L1207" s="668"/>
      <c r="M1207" s="668"/>
      <c r="N1207" s="668"/>
      <c r="O1207" s="668"/>
      <c r="P1207" s="668"/>
      <c r="Q1207" s="668"/>
      <c r="R1207" s="668"/>
      <c r="S1207" s="668"/>
      <c r="T1207" s="668"/>
      <c r="U1207" s="668"/>
      <c r="V1207" s="668"/>
      <c r="W1207" s="668"/>
      <c r="X1207" s="668"/>
      <c r="Y1207" s="668"/>
      <c r="Z1207" s="668"/>
    </row>
    <row r="1208" ht="18.0" customHeight="1">
      <c r="A1208" s="673">
        <v>42768.0</v>
      </c>
      <c r="B1208" s="678" t="s">
        <v>32205</v>
      </c>
      <c r="C1208" s="675" t="s">
        <v>32206</v>
      </c>
      <c r="D1208" s="676">
        <v>738.43</v>
      </c>
      <c r="E1208" s="674" t="s">
        <v>32207</v>
      </c>
      <c r="F1208" s="668"/>
      <c r="G1208" s="668"/>
      <c r="H1208" s="668"/>
      <c r="I1208" s="668"/>
      <c r="J1208" s="668"/>
      <c r="K1208" s="668"/>
      <c r="L1208" s="668"/>
      <c r="M1208" s="668"/>
      <c r="N1208" s="668"/>
      <c r="O1208" s="668"/>
      <c r="P1208" s="668"/>
      <c r="Q1208" s="668"/>
      <c r="R1208" s="668"/>
      <c r="S1208" s="668"/>
      <c r="T1208" s="668"/>
      <c r="U1208" s="668"/>
      <c r="V1208" s="668"/>
      <c r="W1208" s="668"/>
      <c r="X1208" s="668"/>
      <c r="Y1208" s="668"/>
      <c r="Z1208" s="668"/>
    </row>
    <row r="1209" ht="18.0" customHeight="1">
      <c r="A1209" s="673">
        <v>42769.0</v>
      </c>
      <c r="B1209" s="678" t="s">
        <v>32208</v>
      </c>
      <c r="C1209" s="675" t="s">
        <v>32209</v>
      </c>
      <c r="D1209" s="676">
        <v>747.08</v>
      </c>
      <c r="E1209" s="674" t="s">
        <v>32210</v>
      </c>
      <c r="F1209" s="668"/>
      <c r="G1209" s="668"/>
      <c r="H1209" s="668"/>
      <c r="I1209" s="668"/>
      <c r="J1209" s="668"/>
      <c r="K1209" s="668"/>
      <c r="L1209" s="668"/>
      <c r="M1209" s="668"/>
      <c r="N1209" s="668"/>
      <c r="O1209" s="668"/>
      <c r="P1209" s="668"/>
      <c r="Q1209" s="668"/>
      <c r="R1209" s="668"/>
      <c r="S1209" s="668"/>
      <c r="T1209" s="668"/>
      <c r="U1209" s="668"/>
      <c r="V1209" s="668"/>
      <c r="W1209" s="668"/>
      <c r="X1209" s="668"/>
      <c r="Y1209" s="668"/>
      <c r="Z1209" s="668"/>
    </row>
    <row r="1210" ht="18.0" customHeight="1">
      <c r="A1210" s="673">
        <v>42770.0</v>
      </c>
      <c r="B1210" s="678" t="s">
        <v>32211</v>
      </c>
      <c r="C1210" s="675" t="s">
        <v>32212</v>
      </c>
      <c r="D1210" s="676">
        <v>725.04</v>
      </c>
      <c r="E1210" s="674" t="s">
        <v>32213</v>
      </c>
      <c r="F1210" s="668"/>
      <c r="G1210" s="668"/>
      <c r="H1210" s="668"/>
      <c r="I1210" s="668"/>
      <c r="J1210" s="668"/>
      <c r="K1210" s="668"/>
      <c r="L1210" s="668"/>
      <c r="M1210" s="668"/>
      <c r="N1210" s="668"/>
      <c r="O1210" s="668"/>
      <c r="P1210" s="668"/>
      <c r="Q1210" s="668"/>
      <c r="R1210" s="668"/>
      <c r="S1210" s="668"/>
      <c r="T1210" s="668"/>
      <c r="U1210" s="668"/>
      <c r="V1210" s="668"/>
      <c r="W1210" s="668"/>
      <c r="X1210" s="668"/>
      <c r="Y1210" s="668"/>
      <c r="Z1210" s="668"/>
    </row>
    <row r="1211" ht="18.0" customHeight="1">
      <c r="A1211" s="673">
        <v>42771.0</v>
      </c>
      <c r="B1211" s="678" t="s">
        <v>32214</v>
      </c>
      <c r="C1211" s="675" t="s">
        <v>32215</v>
      </c>
      <c r="D1211" s="676">
        <v>807.36</v>
      </c>
      <c r="E1211" s="674" t="s">
        <v>32216</v>
      </c>
      <c r="F1211" s="668"/>
      <c r="G1211" s="668"/>
      <c r="H1211" s="668"/>
      <c r="I1211" s="668"/>
      <c r="J1211" s="668"/>
      <c r="K1211" s="668"/>
      <c r="L1211" s="668"/>
      <c r="M1211" s="668"/>
      <c r="N1211" s="668"/>
      <c r="O1211" s="668"/>
      <c r="P1211" s="668"/>
      <c r="Q1211" s="668"/>
      <c r="R1211" s="668"/>
      <c r="S1211" s="668"/>
      <c r="T1211" s="668"/>
      <c r="U1211" s="668"/>
      <c r="V1211" s="668"/>
      <c r="W1211" s="668"/>
      <c r="X1211" s="668"/>
      <c r="Y1211" s="668"/>
      <c r="Z1211" s="668"/>
    </row>
    <row r="1212" ht="18.0" customHeight="1">
      <c r="A1212" s="673">
        <v>42772.0</v>
      </c>
      <c r="B1212" s="678" t="s">
        <v>32217</v>
      </c>
      <c r="C1212" s="675" t="s">
        <v>32218</v>
      </c>
      <c r="D1212" s="676">
        <v>997.48</v>
      </c>
      <c r="E1212" s="674" t="s">
        <v>32219</v>
      </c>
      <c r="F1212" s="668"/>
      <c r="G1212" s="668"/>
      <c r="H1212" s="668"/>
      <c r="I1212" s="668"/>
      <c r="J1212" s="668"/>
      <c r="K1212" s="668"/>
      <c r="L1212" s="668"/>
      <c r="M1212" s="668"/>
      <c r="N1212" s="668"/>
      <c r="O1212" s="668"/>
      <c r="P1212" s="668"/>
      <c r="Q1212" s="668"/>
      <c r="R1212" s="668"/>
      <c r="S1212" s="668"/>
      <c r="T1212" s="668"/>
      <c r="U1212" s="668"/>
      <c r="V1212" s="668"/>
      <c r="W1212" s="668"/>
      <c r="X1212" s="668"/>
      <c r="Y1212" s="668"/>
      <c r="Z1212" s="668"/>
    </row>
    <row r="1213" ht="18.0" customHeight="1">
      <c r="A1213" s="673">
        <v>42773.0</v>
      </c>
      <c r="B1213" s="678" t="s">
        <v>32220</v>
      </c>
      <c r="C1213" s="675" t="s">
        <v>32221</v>
      </c>
      <c r="D1213" s="676">
        <v>987.02</v>
      </c>
      <c r="E1213" s="674" t="s">
        <v>32222</v>
      </c>
      <c r="F1213" s="668"/>
      <c r="G1213" s="668"/>
      <c r="H1213" s="668"/>
      <c r="I1213" s="668"/>
      <c r="J1213" s="668"/>
      <c r="K1213" s="668"/>
      <c r="L1213" s="668"/>
      <c r="M1213" s="668"/>
      <c r="N1213" s="668"/>
      <c r="O1213" s="668"/>
      <c r="P1213" s="668"/>
      <c r="Q1213" s="668"/>
      <c r="R1213" s="668"/>
      <c r="S1213" s="668"/>
      <c r="T1213" s="668"/>
      <c r="U1213" s="668"/>
      <c r="V1213" s="668"/>
      <c r="W1213" s="668"/>
      <c r="X1213" s="668"/>
      <c r="Y1213" s="668"/>
      <c r="Z1213" s="668"/>
    </row>
    <row r="1214" ht="18.0" customHeight="1">
      <c r="A1214" s="673">
        <v>42774.0</v>
      </c>
      <c r="B1214" s="678" t="s">
        <v>32223</v>
      </c>
      <c r="C1214" s="675" t="s">
        <v>32224</v>
      </c>
      <c r="D1214" s="676">
        <v>982.45</v>
      </c>
      <c r="E1214" s="674" t="s">
        <v>32225</v>
      </c>
      <c r="F1214" s="668"/>
      <c r="G1214" s="668"/>
      <c r="H1214" s="668"/>
      <c r="I1214" s="668"/>
      <c r="J1214" s="668"/>
      <c r="K1214" s="668"/>
      <c r="L1214" s="668"/>
      <c r="M1214" s="668"/>
      <c r="N1214" s="668"/>
      <c r="O1214" s="668"/>
      <c r="P1214" s="668"/>
      <c r="Q1214" s="668"/>
      <c r="R1214" s="668"/>
      <c r="S1214" s="668"/>
      <c r="T1214" s="668"/>
      <c r="U1214" s="668"/>
      <c r="V1214" s="668"/>
      <c r="W1214" s="668"/>
      <c r="X1214" s="668"/>
      <c r="Y1214" s="668"/>
      <c r="Z1214" s="668"/>
    </row>
    <row r="1215" ht="18.0" customHeight="1">
      <c r="A1215" s="673">
        <v>42775.0</v>
      </c>
      <c r="B1215" s="678" t="s">
        <v>32226</v>
      </c>
      <c r="C1215" s="675" t="s">
        <v>32227</v>
      </c>
      <c r="D1215" s="680">
        <v>1057.39</v>
      </c>
      <c r="E1215" s="674" t="s">
        <v>32228</v>
      </c>
      <c r="F1215" s="668"/>
      <c r="G1215" s="668"/>
      <c r="H1215" s="668"/>
      <c r="I1215" s="668"/>
      <c r="J1215" s="668"/>
      <c r="K1215" s="668"/>
      <c r="L1215" s="668"/>
      <c r="M1215" s="668"/>
      <c r="N1215" s="668"/>
      <c r="O1215" s="668"/>
      <c r="P1215" s="668"/>
      <c r="Q1215" s="668"/>
      <c r="R1215" s="668"/>
      <c r="S1215" s="668"/>
      <c r="T1215" s="668"/>
      <c r="U1215" s="668"/>
      <c r="V1215" s="668"/>
      <c r="W1215" s="668"/>
      <c r="X1215" s="668"/>
      <c r="Y1215" s="668"/>
      <c r="Z1215" s="668"/>
    </row>
    <row r="1216" ht="18.0" customHeight="1">
      <c r="A1216" s="673">
        <v>42776.0</v>
      </c>
      <c r="B1216" s="678" t="s">
        <v>32229</v>
      </c>
      <c r="C1216" s="675" t="s">
        <v>32230</v>
      </c>
      <c r="D1216" s="676">
        <v>153.97</v>
      </c>
      <c r="E1216" s="674" t="s">
        <v>32231</v>
      </c>
      <c r="F1216" s="668"/>
      <c r="G1216" s="668"/>
      <c r="H1216" s="668"/>
      <c r="I1216" s="668"/>
      <c r="J1216" s="668"/>
      <c r="K1216" s="668"/>
      <c r="L1216" s="668"/>
      <c r="M1216" s="668"/>
      <c r="N1216" s="668"/>
      <c r="O1216" s="668"/>
      <c r="P1216" s="668"/>
      <c r="Q1216" s="668"/>
      <c r="R1216" s="668"/>
      <c r="S1216" s="668"/>
      <c r="T1216" s="668"/>
      <c r="U1216" s="668"/>
      <c r="V1216" s="668"/>
      <c r="W1216" s="668"/>
      <c r="X1216" s="668"/>
      <c r="Y1216" s="668"/>
      <c r="Z1216" s="668"/>
    </row>
    <row r="1217" ht="18.0" customHeight="1">
      <c r="A1217" s="673">
        <v>42777.0</v>
      </c>
      <c r="B1217" s="678" t="s">
        <v>32232</v>
      </c>
      <c r="C1217" s="675" t="s">
        <v>32233</v>
      </c>
      <c r="D1217" s="676">
        <v>165.22</v>
      </c>
      <c r="E1217" s="674" t="s">
        <v>32234</v>
      </c>
      <c r="F1217" s="668"/>
      <c r="G1217" s="668"/>
      <c r="H1217" s="668"/>
      <c r="I1217" s="668"/>
      <c r="J1217" s="668"/>
      <c r="K1217" s="668"/>
      <c r="L1217" s="668"/>
      <c r="M1217" s="668"/>
      <c r="N1217" s="668"/>
      <c r="O1217" s="668"/>
      <c r="P1217" s="668"/>
      <c r="Q1217" s="668"/>
      <c r="R1217" s="668"/>
      <c r="S1217" s="668"/>
      <c r="T1217" s="668"/>
      <c r="U1217" s="668"/>
      <c r="V1217" s="668"/>
      <c r="W1217" s="668"/>
      <c r="X1217" s="668"/>
      <c r="Y1217" s="668"/>
      <c r="Z1217" s="668"/>
    </row>
    <row r="1218" ht="18.0" customHeight="1">
      <c r="A1218" s="673">
        <v>42778.0</v>
      </c>
      <c r="B1218" s="678" t="s">
        <v>32235</v>
      </c>
      <c r="C1218" s="675" t="s">
        <v>32236</v>
      </c>
      <c r="D1218" s="676">
        <v>162.82</v>
      </c>
      <c r="E1218" s="674" t="s">
        <v>32237</v>
      </c>
      <c r="F1218" s="668"/>
      <c r="G1218" s="668"/>
      <c r="H1218" s="668"/>
      <c r="I1218" s="668"/>
      <c r="J1218" s="668"/>
      <c r="K1218" s="668"/>
      <c r="L1218" s="668"/>
      <c r="M1218" s="668"/>
      <c r="N1218" s="668"/>
      <c r="O1218" s="668"/>
      <c r="P1218" s="668"/>
      <c r="Q1218" s="668"/>
      <c r="R1218" s="668"/>
      <c r="S1218" s="668"/>
      <c r="T1218" s="668"/>
      <c r="U1218" s="668"/>
      <c r="V1218" s="668"/>
      <c r="W1218" s="668"/>
      <c r="X1218" s="668"/>
      <c r="Y1218" s="668"/>
      <c r="Z1218" s="668"/>
    </row>
    <row r="1219" ht="18.0" customHeight="1">
      <c r="A1219" s="673">
        <v>42779.0</v>
      </c>
      <c r="B1219" s="678" t="s">
        <v>32238</v>
      </c>
      <c r="C1219" s="675" t="s">
        <v>32239</v>
      </c>
      <c r="D1219" s="676">
        <v>181.31</v>
      </c>
      <c r="E1219" s="674" t="s">
        <v>32240</v>
      </c>
      <c r="F1219" s="668"/>
      <c r="G1219" s="668"/>
      <c r="H1219" s="668"/>
      <c r="I1219" s="668"/>
      <c r="J1219" s="668"/>
      <c r="K1219" s="668"/>
      <c r="L1219" s="668"/>
      <c r="M1219" s="668"/>
      <c r="N1219" s="668"/>
      <c r="O1219" s="668"/>
      <c r="P1219" s="668"/>
      <c r="Q1219" s="668"/>
      <c r="R1219" s="668"/>
      <c r="S1219" s="668"/>
      <c r="T1219" s="668"/>
      <c r="U1219" s="668"/>
      <c r="V1219" s="668"/>
      <c r="W1219" s="668"/>
      <c r="X1219" s="668"/>
      <c r="Y1219" s="668"/>
      <c r="Z1219" s="668"/>
    </row>
    <row r="1220" ht="18.0" customHeight="1">
      <c r="A1220" s="673">
        <v>42780.0</v>
      </c>
      <c r="B1220" s="678" t="s">
        <v>32241</v>
      </c>
      <c r="C1220" s="675" t="s">
        <v>32242</v>
      </c>
      <c r="D1220" s="676">
        <v>387.04</v>
      </c>
      <c r="E1220" s="674" t="s">
        <v>32243</v>
      </c>
      <c r="F1220" s="668"/>
      <c r="G1220" s="668"/>
      <c r="H1220" s="668"/>
      <c r="I1220" s="668"/>
      <c r="J1220" s="668"/>
      <c r="K1220" s="668"/>
      <c r="L1220" s="668"/>
      <c r="M1220" s="668"/>
      <c r="N1220" s="668"/>
      <c r="O1220" s="668"/>
      <c r="P1220" s="668"/>
      <c r="Q1220" s="668"/>
      <c r="R1220" s="668"/>
      <c r="S1220" s="668"/>
      <c r="T1220" s="668"/>
      <c r="U1220" s="668"/>
      <c r="V1220" s="668"/>
      <c r="W1220" s="668"/>
      <c r="X1220" s="668"/>
      <c r="Y1220" s="668"/>
      <c r="Z1220" s="668"/>
    </row>
    <row r="1221" ht="18.0" customHeight="1">
      <c r="A1221" s="673">
        <v>42781.0</v>
      </c>
      <c r="B1221" s="678" t="s">
        <v>32244</v>
      </c>
      <c r="C1221" s="675" t="s">
        <v>32245</v>
      </c>
      <c r="D1221" s="676">
        <v>401.81</v>
      </c>
      <c r="E1221" s="674" t="s">
        <v>32246</v>
      </c>
      <c r="F1221" s="668"/>
      <c r="G1221" s="668"/>
      <c r="H1221" s="668"/>
      <c r="I1221" s="668"/>
      <c r="J1221" s="668"/>
      <c r="K1221" s="668"/>
      <c r="L1221" s="668"/>
      <c r="M1221" s="668"/>
      <c r="N1221" s="668"/>
      <c r="O1221" s="668"/>
      <c r="P1221" s="668"/>
      <c r="Q1221" s="668"/>
      <c r="R1221" s="668"/>
      <c r="S1221" s="668"/>
      <c r="T1221" s="668"/>
      <c r="U1221" s="668"/>
      <c r="V1221" s="668"/>
      <c r="W1221" s="668"/>
      <c r="X1221" s="668"/>
      <c r="Y1221" s="668"/>
      <c r="Z1221" s="668"/>
    </row>
    <row r="1222" ht="18.0" customHeight="1">
      <c r="A1222" s="673">
        <v>42782.0</v>
      </c>
      <c r="B1222" s="678" t="s">
        <v>32247</v>
      </c>
      <c r="C1222" s="675" t="s">
        <v>32248</v>
      </c>
      <c r="D1222" s="676">
        <v>396.87</v>
      </c>
      <c r="E1222" s="674" t="s">
        <v>32249</v>
      </c>
      <c r="F1222" s="668"/>
      <c r="G1222" s="668"/>
      <c r="H1222" s="668"/>
      <c r="I1222" s="668"/>
      <c r="J1222" s="668"/>
      <c r="K1222" s="668"/>
      <c r="L1222" s="668"/>
      <c r="M1222" s="668"/>
      <c r="N1222" s="668"/>
      <c r="O1222" s="668"/>
      <c r="P1222" s="668"/>
      <c r="Q1222" s="668"/>
      <c r="R1222" s="668"/>
      <c r="S1222" s="668"/>
      <c r="T1222" s="668"/>
      <c r="U1222" s="668"/>
      <c r="V1222" s="668"/>
      <c r="W1222" s="668"/>
      <c r="X1222" s="668"/>
      <c r="Y1222" s="668"/>
      <c r="Z1222" s="668"/>
    </row>
    <row r="1223" ht="18.0" customHeight="1">
      <c r="A1223" s="673">
        <v>42783.0</v>
      </c>
      <c r="B1223" s="678" t="s">
        <v>32250</v>
      </c>
      <c r="C1223" s="675" t="s">
        <v>32251</v>
      </c>
      <c r="D1223" s="676">
        <v>432.05</v>
      </c>
      <c r="E1223" s="674" t="s">
        <v>32252</v>
      </c>
      <c r="F1223" s="668"/>
      <c r="G1223" s="668"/>
      <c r="H1223" s="668"/>
      <c r="I1223" s="668"/>
      <c r="J1223" s="668"/>
      <c r="K1223" s="668"/>
      <c r="L1223" s="668"/>
      <c r="M1223" s="668"/>
      <c r="N1223" s="668"/>
      <c r="O1223" s="668"/>
      <c r="P1223" s="668"/>
      <c r="Q1223" s="668"/>
      <c r="R1223" s="668"/>
      <c r="S1223" s="668"/>
      <c r="T1223" s="668"/>
      <c r="U1223" s="668"/>
      <c r="V1223" s="668"/>
      <c r="W1223" s="668"/>
      <c r="X1223" s="668"/>
      <c r="Y1223" s="668"/>
      <c r="Z1223" s="668"/>
    </row>
    <row r="1224" ht="18.0" customHeight="1">
      <c r="A1224" s="673">
        <v>42784.0</v>
      </c>
      <c r="B1224" s="678" t="s">
        <v>32253</v>
      </c>
      <c r="C1224" s="675" t="s">
        <v>32254</v>
      </c>
      <c r="D1224" s="676">
        <v>509.12</v>
      </c>
      <c r="E1224" s="674" t="s">
        <v>32255</v>
      </c>
      <c r="F1224" s="668"/>
      <c r="G1224" s="668"/>
      <c r="H1224" s="668"/>
      <c r="I1224" s="668"/>
      <c r="J1224" s="668"/>
      <c r="K1224" s="668"/>
      <c r="L1224" s="668"/>
      <c r="M1224" s="668"/>
      <c r="N1224" s="668"/>
      <c r="O1224" s="668"/>
      <c r="P1224" s="668"/>
      <c r="Q1224" s="668"/>
      <c r="R1224" s="668"/>
      <c r="S1224" s="668"/>
      <c r="T1224" s="668"/>
      <c r="U1224" s="668"/>
      <c r="V1224" s="668"/>
      <c r="W1224" s="668"/>
      <c r="X1224" s="668"/>
      <c r="Y1224" s="668"/>
      <c r="Z1224" s="668"/>
    </row>
    <row r="1225" ht="18.0" customHeight="1">
      <c r="A1225" s="673">
        <v>42785.0</v>
      </c>
      <c r="B1225" s="678" t="s">
        <v>32256</v>
      </c>
      <c r="C1225" s="675" t="s">
        <v>32257</v>
      </c>
      <c r="D1225" s="676">
        <v>517.76</v>
      </c>
      <c r="E1225" s="674" t="s">
        <v>32258</v>
      </c>
      <c r="F1225" s="668"/>
      <c r="G1225" s="668"/>
      <c r="H1225" s="668"/>
      <c r="I1225" s="668"/>
      <c r="J1225" s="668"/>
      <c r="K1225" s="668"/>
      <c r="L1225" s="668"/>
      <c r="M1225" s="668"/>
      <c r="N1225" s="668"/>
      <c r="O1225" s="668"/>
      <c r="P1225" s="668"/>
      <c r="Q1225" s="668"/>
      <c r="R1225" s="668"/>
      <c r="S1225" s="668"/>
      <c r="T1225" s="668"/>
      <c r="U1225" s="668"/>
      <c r="V1225" s="668"/>
      <c r="W1225" s="668"/>
      <c r="X1225" s="668"/>
      <c r="Y1225" s="668"/>
      <c r="Z1225" s="668"/>
    </row>
    <row r="1226" ht="18.0" customHeight="1">
      <c r="A1226" s="673">
        <v>42786.0</v>
      </c>
      <c r="B1226" s="678" t="s">
        <v>32259</v>
      </c>
      <c r="C1226" s="675" t="s">
        <v>32260</v>
      </c>
      <c r="D1226" s="676">
        <v>495.73</v>
      </c>
      <c r="E1226" s="674" t="s">
        <v>32261</v>
      </c>
      <c r="F1226" s="668"/>
      <c r="G1226" s="668"/>
      <c r="H1226" s="668"/>
      <c r="I1226" s="668"/>
      <c r="J1226" s="668"/>
      <c r="K1226" s="668"/>
      <c r="L1226" s="668"/>
      <c r="M1226" s="668"/>
      <c r="N1226" s="668"/>
      <c r="O1226" s="668"/>
      <c r="P1226" s="668"/>
      <c r="Q1226" s="668"/>
      <c r="R1226" s="668"/>
      <c r="S1226" s="668"/>
      <c r="T1226" s="668"/>
      <c r="U1226" s="668"/>
      <c r="V1226" s="668"/>
      <c r="W1226" s="668"/>
      <c r="X1226" s="668"/>
      <c r="Y1226" s="668"/>
      <c r="Z1226" s="668"/>
    </row>
    <row r="1227" ht="18.0" customHeight="1">
      <c r="A1227" s="673">
        <v>42787.0</v>
      </c>
      <c r="B1227" s="678" t="s">
        <v>32262</v>
      </c>
      <c r="C1227" s="675" t="s">
        <v>32263</v>
      </c>
      <c r="D1227" s="676">
        <v>578.04</v>
      </c>
      <c r="E1227" s="674" t="s">
        <v>32264</v>
      </c>
      <c r="F1227" s="668"/>
      <c r="G1227" s="668"/>
      <c r="H1227" s="668"/>
      <c r="I1227" s="668"/>
      <c r="J1227" s="668"/>
      <c r="K1227" s="668"/>
      <c r="L1227" s="668"/>
      <c r="M1227" s="668"/>
      <c r="N1227" s="668"/>
      <c r="O1227" s="668"/>
      <c r="P1227" s="668"/>
      <c r="Q1227" s="668"/>
      <c r="R1227" s="668"/>
      <c r="S1227" s="668"/>
      <c r="T1227" s="668"/>
      <c r="U1227" s="668"/>
      <c r="V1227" s="668"/>
      <c r="W1227" s="668"/>
      <c r="X1227" s="668"/>
      <c r="Y1227" s="668"/>
      <c r="Z1227" s="668"/>
    </row>
    <row r="1228" ht="18.0" customHeight="1">
      <c r="A1228" s="673">
        <v>42788.0</v>
      </c>
      <c r="B1228" s="678" t="s">
        <v>32265</v>
      </c>
      <c r="C1228" s="675" t="s">
        <v>32266</v>
      </c>
      <c r="D1228" s="676">
        <v>613.44</v>
      </c>
      <c r="E1228" s="674" t="s">
        <v>32267</v>
      </c>
      <c r="F1228" s="668"/>
      <c r="G1228" s="668"/>
      <c r="H1228" s="668"/>
      <c r="I1228" s="668"/>
      <c r="J1228" s="668"/>
      <c r="K1228" s="668"/>
      <c r="L1228" s="668"/>
      <c r="M1228" s="668"/>
      <c r="N1228" s="668"/>
      <c r="O1228" s="668"/>
      <c r="P1228" s="668"/>
      <c r="Q1228" s="668"/>
      <c r="R1228" s="668"/>
      <c r="S1228" s="668"/>
      <c r="T1228" s="668"/>
      <c r="U1228" s="668"/>
      <c r="V1228" s="668"/>
      <c r="W1228" s="668"/>
      <c r="X1228" s="668"/>
      <c r="Y1228" s="668"/>
      <c r="Z1228" s="668"/>
    </row>
    <row r="1229" ht="18.0" customHeight="1">
      <c r="A1229" s="673">
        <v>42789.0</v>
      </c>
      <c r="B1229" s="678" t="s">
        <v>32268</v>
      </c>
      <c r="C1229" s="675" t="s">
        <v>32269</v>
      </c>
      <c r="D1229" s="676">
        <v>687.15</v>
      </c>
      <c r="E1229" s="674" t="s">
        <v>32270</v>
      </c>
      <c r="F1229" s="668"/>
      <c r="G1229" s="668"/>
      <c r="H1229" s="668"/>
      <c r="I1229" s="668"/>
      <c r="J1229" s="668"/>
      <c r="K1229" s="668"/>
      <c r="L1229" s="668"/>
      <c r="M1229" s="668"/>
      <c r="N1229" s="668"/>
      <c r="O1229" s="668"/>
      <c r="P1229" s="668"/>
      <c r="Q1229" s="668"/>
      <c r="R1229" s="668"/>
      <c r="S1229" s="668"/>
      <c r="T1229" s="668"/>
      <c r="U1229" s="668"/>
      <c r="V1229" s="668"/>
      <c r="W1229" s="668"/>
      <c r="X1229" s="668"/>
      <c r="Y1229" s="668"/>
      <c r="Z1229" s="668"/>
    </row>
    <row r="1230" ht="18.0" customHeight="1">
      <c r="A1230" s="673">
        <v>42790.0</v>
      </c>
      <c r="B1230" s="678" t="s">
        <v>32271</v>
      </c>
      <c r="C1230" s="675" t="s">
        <v>32272</v>
      </c>
      <c r="D1230" s="676">
        <v>676.69</v>
      </c>
      <c r="E1230" s="674" t="s">
        <v>32273</v>
      </c>
      <c r="F1230" s="668"/>
      <c r="G1230" s="668"/>
      <c r="H1230" s="668"/>
      <c r="I1230" s="668"/>
      <c r="J1230" s="668"/>
      <c r="K1230" s="668"/>
      <c r="L1230" s="668"/>
      <c r="M1230" s="668"/>
      <c r="N1230" s="668"/>
      <c r="O1230" s="668"/>
      <c r="P1230" s="668"/>
      <c r="Q1230" s="668"/>
      <c r="R1230" s="668"/>
      <c r="S1230" s="668"/>
      <c r="T1230" s="668"/>
      <c r="U1230" s="668"/>
      <c r="V1230" s="668"/>
      <c r="W1230" s="668"/>
      <c r="X1230" s="668"/>
      <c r="Y1230" s="668"/>
      <c r="Z1230" s="668"/>
    </row>
    <row r="1231" ht="18.0" customHeight="1">
      <c r="A1231" s="673">
        <v>42791.0</v>
      </c>
      <c r="B1231" s="678" t="s">
        <v>32274</v>
      </c>
      <c r="C1231" s="675" t="s">
        <v>32275</v>
      </c>
      <c r="D1231" s="676">
        <v>672.11</v>
      </c>
      <c r="E1231" s="674" t="s">
        <v>32276</v>
      </c>
      <c r="F1231" s="668"/>
      <c r="G1231" s="668"/>
      <c r="H1231" s="668"/>
      <c r="I1231" s="668"/>
      <c r="J1231" s="668"/>
      <c r="K1231" s="668"/>
      <c r="L1231" s="668"/>
      <c r="M1231" s="668"/>
      <c r="N1231" s="668"/>
      <c r="O1231" s="668"/>
      <c r="P1231" s="668"/>
      <c r="Q1231" s="668"/>
      <c r="R1231" s="668"/>
      <c r="S1231" s="668"/>
      <c r="T1231" s="668"/>
      <c r="U1231" s="668"/>
      <c r="V1231" s="668"/>
      <c r="W1231" s="668"/>
      <c r="X1231" s="668"/>
      <c r="Y1231" s="668"/>
      <c r="Z1231" s="668"/>
    </row>
    <row r="1232" ht="18.0" customHeight="1">
      <c r="A1232" s="673">
        <v>42792.0</v>
      </c>
      <c r="B1232" s="678" t="s">
        <v>32277</v>
      </c>
      <c r="C1232" s="675" t="s">
        <v>32278</v>
      </c>
      <c r="D1232" s="676">
        <v>747.05</v>
      </c>
      <c r="E1232" s="674" t="s">
        <v>32279</v>
      </c>
      <c r="F1232" s="668"/>
      <c r="G1232" s="668"/>
      <c r="H1232" s="668"/>
      <c r="I1232" s="668"/>
      <c r="J1232" s="668"/>
      <c r="K1232" s="668"/>
      <c r="L1232" s="668"/>
      <c r="M1232" s="668"/>
      <c r="N1232" s="668"/>
      <c r="O1232" s="668"/>
      <c r="P1232" s="668"/>
      <c r="Q1232" s="668"/>
      <c r="R1232" s="668"/>
      <c r="S1232" s="668"/>
      <c r="T1232" s="668"/>
      <c r="U1232" s="668"/>
      <c r="V1232" s="668"/>
      <c r="W1232" s="668"/>
      <c r="X1232" s="668"/>
      <c r="Y1232" s="668"/>
      <c r="Z1232" s="668"/>
    </row>
    <row r="1233" ht="18.0" customHeight="1">
      <c r="A1233" s="673">
        <v>42793.0</v>
      </c>
      <c r="B1233" s="678" t="s">
        <v>32280</v>
      </c>
      <c r="C1233" s="675" t="s">
        <v>32281</v>
      </c>
      <c r="D1233" s="676">
        <v>817.84</v>
      </c>
      <c r="E1233" s="674" t="s">
        <v>32282</v>
      </c>
      <c r="F1233" s="668"/>
      <c r="G1233" s="668"/>
      <c r="H1233" s="668"/>
      <c r="I1233" s="668"/>
      <c r="J1233" s="668"/>
      <c r="K1233" s="668"/>
      <c r="L1233" s="668"/>
      <c r="M1233" s="668"/>
      <c r="N1233" s="668"/>
      <c r="O1233" s="668"/>
      <c r="P1233" s="668"/>
      <c r="Q1233" s="668"/>
      <c r="R1233" s="668"/>
      <c r="S1233" s="668"/>
      <c r="T1233" s="668"/>
      <c r="U1233" s="668"/>
      <c r="V1233" s="668"/>
      <c r="W1233" s="668"/>
      <c r="X1233" s="668"/>
      <c r="Y1233" s="668"/>
      <c r="Z1233" s="668"/>
    </row>
    <row r="1234" ht="18.0" customHeight="1">
      <c r="A1234" s="673">
        <v>42794.0</v>
      </c>
      <c r="B1234" s="678" t="s">
        <v>32283</v>
      </c>
      <c r="C1234" s="675" t="s">
        <v>32284</v>
      </c>
      <c r="D1234" s="676">
        <v>904.35</v>
      </c>
      <c r="E1234" s="674" t="s">
        <v>32285</v>
      </c>
      <c r="F1234" s="668"/>
      <c r="G1234" s="668"/>
      <c r="H1234" s="668"/>
      <c r="I1234" s="668"/>
      <c r="J1234" s="668"/>
      <c r="K1234" s="668"/>
      <c r="L1234" s="668"/>
      <c r="M1234" s="668"/>
      <c r="N1234" s="668"/>
      <c r="O1234" s="668"/>
      <c r="P1234" s="668"/>
      <c r="Q1234" s="668"/>
      <c r="R1234" s="668"/>
      <c r="S1234" s="668"/>
      <c r="T1234" s="668"/>
      <c r="U1234" s="668"/>
      <c r="V1234" s="668"/>
      <c r="W1234" s="668"/>
      <c r="X1234" s="668"/>
      <c r="Y1234" s="668"/>
      <c r="Z1234" s="668"/>
    </row>
    <row r="1235" ht="18.0" customHeight="1">
      <c r="A1235" s="673">
        <v>42758.0</v>
      </c>
      <c r="B1235" s="678" t="s">
        <v>32286</v>
      </c>
      <c r="C1235" s="675" t="s">
        <v>32287</v>
      </c>
      <c r="D1235" s="676">
        <v>919.58</v>
      </c>
      <c r="E1235" s="674" t="s">
        <v>32288</v>
      </c>
      <c r="F1235" s="668"/>
      <c r="G1235" s="668"/>
      <c r="H1235" s="668"/>
      <c r="I1235" s="668"/>
      <c r="J1235" s="668"/>
      <c r="K1235" s="668"/>
      <c r="L1235" s="668"/>
      <c r="M1235" s="668"/>
      <c r="N1235" s="668"/>
      <c r="O1235" s="668"/>
      <c r="P1235" s="668"/>
      <c r="Q1235" s="668"/>
      <c r="R1235" s="668"/>
      <c r="S1235" s="668"/>
      <c r="T1235" s="668"/>
      <c r="U1235" s="668"/>
      <c r="V1235" s="668"/>
      <c r="W1235" s="668"/>
      <c r="X1235" s="668"/>
      <c r="Y1235" s="668"/>
      <c r="Z1235" s="668"/>
    </row>
    <row r="1236" ht="18.0" customHeight="1">
      <c r="A1236" s="673">
        <v>42795.0</v>
      </c>
      <c r="B1236" s="678" t="s">
        <v>32289</v>
      </c>
      <c r="C1236" s="675" t="s">
        <v>32290</v>
      </c>
      <c r="D1236" s="676">
        <v>898.12</v>
      </c>
      <c r="E1236" s="674" t="s">
        <v>32291</v>
      </c>
      <c r="F1236" s="668"/>
      <c r="G1236" s="668"/>
      <c r="H1236" s="668"/>
      <c r="I1236" s="668"/>
      <c r="J1236" s="668"/>
      <c r="K1236" s="668"/>
      <c r="L1236" s="668"/>
      <c r="M1236" s="668"/>
      <c r="N1236" s="668"/>
      <c r="O1236" s="668"/>
      <c r="P1236" s="668"/>
      <c r="Q1236" s="668"/>
      <c r="R1236" s="668"/>
      <c r="S1236" s="668"/>
      <c r="T1236" s="668"/>
      <c r="U1236" s="668"/>
      <c r="V1236" s="668"/>
      <c r="W1236" s="668"/>
      <c r="X1236" s="668"/>
      <c r="Y1236" s="668"/>
      <c r="Z1236" s="668"/>
    </row>
    <row r="1237" ht="9.0" customHeight="1">
      <c r="A1237" s="669" t="s">
        <v>32292</v>
      </c>
      <c r="G1237" s="668"/>
      <c r="H1237" s="668"/>
      <c r="I1237" s="668"/>
      <c r="J1237" s="668"/>
      <c r="K1237" s="668"/>
      <c r="L1237" s="668"/>
      <c r="M1237" s="668"/>
      <c r="N1237" s="668"/>
      <c r="O1237" s="668"/>
      <c r="P1237" s="668"/>
      <c r="Q1237" s="668"/>
      <c r="R1237" s="668"/>
      <c r="S1237" s="668"/>
      <c r="T1237" s="668"/>
      <c r="U1237" s="668"/>
      <c r="V1237" s="668"/>
      <c r="W1237" s="668"/>
      <c r="X1237" s="668"/>
      <c r="Y1237" s="668"/>
      <c r="Z1237" s="668"/>
    </row>
    <row r="1238" ht="9.0" customHeight="1">
      <c r="A1238" s="670" t="s">
        <v>32293</v>
      </c>
      <c r="B1238" s="671" t="s">
        <v>32294</v>
      </c>
      <c r="C1238" s="670" t="s">
        <v>32295</v>
      </c>
      <c r="D1238" s="672" t="s">
        <v>32296</v>
      </c>
      <c r="E1238" s="671" t="s">
        <v>32297</v>
      </c>
      <c r="F1238" s="668"/>
      <c r="G1238" s="668"/>
      <c r="H1238" s="668"/>
      <c r="I1238" s="668"/>
      <c r="J1238" s="668"/>
      <c r="K1238" s="668"/>
      <c r="L1238" s="668"/>
      <c r="M1238" s="668"/>
      <c r="N1238" s="668"/>
      <c r="O1238" s="668"/>
      <c r="P1238" s="668"/>
      <c r="Q1238" s="668"/>
      <c r="R1238" s="668"/>
      <c r="S1238" s="668"/>
      <c r="T1238" s="668"/>
      <c r="U1238" s="668"/>
      <c r="V1238" s="668"/>
      <c r="W1238" s="668"/>
      <c r="X1238" s="668"/>
      <c r="Y1238" s="668"/>
      <c r="Z1238" s="668"/>
    </row>
    <row r="1239" ht="18.0" customHeight="1">
      <c r="A1239" s="673">
        <v>42796.0</v>
      </c>
      <c r="B1239" s="678" t="s">
        <v>32298</v>
      </c>
      <c r="C1239" s="675" t="s">
        <v>32299</v>
      </c>
      <c r="D1239" s="680">
        <v>1033.26</v>
      </c>
      <c r="E1239" s="674" t="s">
        <v>32300</v>
      </c>
      <c r="F1239" s="668"/>
      <c r="G1239" s="668"/>
      <c r="H1239" s="668"/>
      <c r="I1239" s="668"/>
      <c r="J1239" s="668"/>
      <c r="K1239" s="668"/>
      <c r="L1239" s="668"/>
      <c r="M1239" s="668"/>
      <c r="N1239" s="668"/>
      <c r="O1239" s="668"/>
      <c r="P1239" s="668"/>
      <c r="Q1239" s="668"/>
      <c r="R1239" s="668"/>
      <c r="S1239" s="668"/>
      <c r="T1239" s="668"/>
      <c r="U1239" s="668"/>
      <c r="V1239" s="668"/>
      <c r="W1239" s="668"/>
      <c r="X1239" s="668"/>
      <c r="Y1239" s="668"/>
      <c r="Z1239" s="668"/>
    </row>
    <row r="1240" ht="18.0" customHeight="1">
      <c r="A1240" s="673">
        <v>42797.0</v>
      </c>
      <c r="B1240" s="678" t="s">
        <v>32301</v>
      </c>
      <c r="C1240" s="675" t="s">
        <v>32302</v>
      </c>
      <c r="D1240" s="680">
        <v>1084.75</v>
      </c>
      <c r="E1240" s="674" t="s">
        <v>32303</v>
      </c>
      <c r="F1240" s="668"/>
      <c r="G1240" s="668"/>
      <c r="H1240" s="668"/>
      <c r="I1240" s="668"/>
      <c r="J1240" s="668"/>
      <c r="K1240" s="668"/>
      <c r="L1240" s="668"/>
      <c r="M1240" s="668"/>
      <c r="N1240" s="668"/>
      <c r="O1240" s="668"/>
      <c r="P1240" s="668"/>
      <c r="Q1240" s="668"/>
      <c r="R1240" s="668"/>
      <c r="S1240" s="668"/>
      <c r="T1240" s="668"/>
      <c r="U1240" s="668"/>
      <c r="V1240" s="668"/>
      <c r="W1240" s="668"/>
      <c r="X1240" s="668"/>
      <c r="Y1240" s="668"/>
      <c r="Z1240" s="668"/>
    </row>
    <row r="1241" ht="18.0" customHeight="1">
      <c r="A1241" s="673">
        <v>42798.0</v>
      </c>
      <c r="B1241" s="678" t="s">
        <v>32304</v>
      </c>
      <c r="C1241" s="675" t="s">
        <v>32305</v>
      </c>
      <c r="D1241" s="676">
        <v>458.28</v>
      </c>
      <c r="E1241" s="674" t="s">
        <v>32306</v>
      </c>
      <c r="F1241" s="668"/>
      <c r="G1241" s="668"/>
      <c r="H1241" s="668"/>
      <c r="I1241" s="668"/>
      <c r="J1241" s="668"/>
      <c r="K1241" s="668"/>
      <c r="L1241" s="668"/>
      <c r="M1241" s="668"/>
      <c r="N1241" s="668"/>
      <c r="O1241" s="668"/>
      <c r="P1241" s="668"/>
      <c r="Q1241" s="668"/>
      <c r="R1241" s="668"/>
      <c r="S1241" s="668"/>
      <c r="T1241" s="668"/>
      <c r="U1241" s="668"/>
      <c r="V1241" s="668"/>
      <c r="W1241" s="668"/>
      <c r="X1241" s="668"/>
      <c r="Y1241" s="668"/>
      <c r="Z1241" s="668"/>
    </row>
    <row r="1242" ht="18.0" customHeight="1">
      <c r="A1242" s="673">
        <v>42799.0</v>
      </c>
      <c r="B1242" s="678" t="s">
        <v>32307</v>
      </c>
      <c r="C1242" s="675" t="s">
        <v>32308</v>
      </c>
      <c r="D1242" s="676">
        <v>492.03</v>
      </c>
      <c r="E1242" s="674" t="s">
        <v>32309</v>
      </c>
      <c r="F1242" s="668"/>
      <c r="G1242" s="668"/>
      <c r="H1242" s="668"/>
      <c r="I1242" s="668"/>
      <c r="J1242" s="668"/>
      <c r="K1242" s="668"/>
      <c r="L1242" s="668"/>
      <c r="M1242" s="668"/>
      <c r="N1242" s="668"/>
      <c r="O1242" s="668"/>
      <c r="P1242" s="668"/>
      <c r="Q1242" s="668"/>
      <c r="R1242" s="668"/>
      <c r="S1242" s="668"/>
      <c r="T1242" s="668"/>
      <c r="U1242" s="668"/>
      <c r="V1242" s="668"/>
      <c r="W1242" s="668"/>
      <c r="X1242" s="668"/>
      <c r="Y1242" s="668"/>
      <c r="Z1242" s="668"/>
    </row>
    <row r="1243" ht="18.0" customHeight="1">
      <c r="A1243" s="673">
        <v>42800.0</v>
      </c>
      <c r="B1243" s="678" t="s">
        <v>32310</v>
      </c>
      <c r="C1243" s="675" t="s">
        <v>32311</v>
      </c>
      <c r="D1243" s="676">
        <v>484.84</v>
      </c>
      <c r="E1243" s="674" t="s">
        <v>32312</v>
      </c>
      <c r="F1243" s="668"/>
      <c r="G1243" s="668"/>
      <c r="H1243" s="668"/>
      <c r="I1243" s="668"/>
      <c r="J1243" s="668"/>
      <c r="K1243" s="668"/>
      <c r="L1243" s="668"/>
      <c r="M1243" s="668"/>
      <c r="N1243" s="668"/>
      <c r="O1243" s="668"/>
      <c r="P1243" s="668"/>
      <c r="Q1243" s="668"/>
      <c r="R1243" s="668"/>
      <c r="S1243" s="668"/>
      <c r="T1243" s="668"/>
      <c r="U1243" s="668"/>
      <c r="V1243" s="668"/>
      <c r="W1243" s="668"/>
      <c r="X1243" s="668"/>
      <c r="Y1243" s="668"/>
      <c r="Z1243" s="668"/>
    </row>
    <row r="1244" ht="18.0" customHeight="1">
      <c r="A1244" s="673">
        <v>42801.0</v>
      </c>
      <c r="B1244" s="678" t="s">
        <v>32313</v>
      </c>
      <c r="C1244" s="675" t="s">
        <v>32314</v>
      </c>
      <c r="D1244" s="676">
        <v>540.29</v>
      </c>
      <c r="E1244" s="674" t="s">
        <v>32315</v>
      </c>
      <c r="F1244" s="668"/>
      <c r="G1244" s="668"/>
      <c r="H1244" s="668"/>
      <c r="I1244" s="668"/>
      <c r="J1244" s="668"/>
      <c r="K1244" s="668"/>
      <c r="L1244" s="668"/>
      <c r="M1244" s="668"/>
      <c r="N1244" s="668"/>
      <c r="O1244" s="668"/>
      <c r="P1244" s="668"/>
      <c r="Q1244" s="668"/>
      <c r="R1244" s="668"/>
      <c r="S1244" s="668"/>
      <c r="T1244" s="668"/>
      <c r="U1244" s="668"/>
      <c r="V1244" s="668"/>
      <c r="W1244" s="668"/>
      <c r="X1244" s="668"/>
      <c r="Y1244" s="668"/>
      <c r="Z1244" s="668"/>
    </row>
    <row r="1245" ht="18.0" customHeight="1">
      <c r="A1245" s="673">
        <v>42802.0</v>
      </c>
      <c r="B1245" s="678" t="s">
        <v>32316</v>
      </c>
      <c r="C1245" s="675" t="s">
        <v>32317</v>
      </c>
      <c r="D1245" s="676">
        <v>961.72</v>
      </c>
      <c r="E1245" s="674" t="s">
        <v>32318</v>
      </c>
      <c r="F1245" s="668"/>
      <c r="G1245" s="668"/>
      <c r="H1245" s="668"/>
      <c r="I1245" s="668"/>
      <c r="J1245" s="668"/>
      <c r="K1245" s="668"/>
      <c r="L1245" s="668"/>
      <c r="M1245" s="668"/>
      <c r="N1245" s="668"/>
      <c r="O1245" s="668"/>
      <c r="P1245" s="668"/>
      <c r="Q1245" s="668"/>
      <c r="R1245" s="668"/>
      <c r="S1245" s="668"/>
      <c r="T1245" s="668"/>
      <c r="U1245" s="668"/>
      <c r="V1245" s="668"/>
      <c r="W1245" s="668"/>
      <c r="X1245" s="668"/>
      <c r="Y1245" s="668"/>
      <c r="Z1245" s="668"/>
    </row>
    <row r="1246" ht="18.0" customHeight="1">
      <c r="A1246" s="673">
        <v>42803.0</v>
      </c>
      <c r="B1246" s="678" t="s">
        <v>32319</v>
      </c>
      <c r="C1246" s="675" t="s">
        <v>32320</v>
      </c>
      <c r="D1246" s="680">
        <v>1006.01</v>
      </c>
      <c r="E1246" s="674" t="s">
        <v>32321</v>
      </c>
      <c r="F1246" s="668"/>
      <c r="G1246" s="668"/>
      <c r="H1246" s="668"/>
      <c r="I1246" s="668"/>
      <c r="J1246" s="668"/>
      <c r="K1246" s="668"/>
      <c r="L1246" s="668"/>
      <c r="M1246" s="668"/>
      <c r="N1246" s="668"/>
      <c r="O1246" s="668"/>
      <c r="P1246" s="668"/>
      <c r="Q1246" s="668"/>
      <c r="R1246" s="668"/>
      <c r="S1246" s="668"/>
      <c r="T1246" s="668"/>
      <c r="U1246" s="668"/>
      <c r="V1246" s="668"/>
      <c r="W1246" s="668"/>
      <c r="X1246" s="668"/>
      <c r="Y1246" s="668"/>
      <c r="Z1246" s="668"/>
    </row>
    <row r="1247" ht="18.0" customHeight="1">
      <c r="A1247" s="673">
        <v>42804.0</v>
      </c>
      <c r="B1247" s="678" t="s">
        <v>32322</v>
      </c>
      <c r="C1247" s="675" t="s">
        <v>32323</v>
      </c>
      <c r="D1247" s="676">
        <v>991.2</v>
      </c>
      <c r="E1247" s="674" t="s">
        <v>32324</v>
      </c>
      <c r="F1247" s="668"/>
      <c r="G1247" s="668"/>
      <c r="H1247" s="668"/>
      <c r="I1247" s="668"/>
      <c r="J1247" s="668"/>
      <c r="K1247" s="668"/>
      <c r="L1247" s="668"/>
      <c r="M1247" s="668"/>
      <c r="N1247" s="668"/>
      <c r="O1247" s="668"/>
      <c r="P1247" s="668"/>
      <c r="Q1247" s="668"/>
      <c r="R1247" s="668"/>
      <c r="S1247" s="668"/>
      <c r="T1247" s="668"/>
      <c r="U1247" s="668"/>
      <c r="V1247" s="668"/>
      <c r="W1247" s="668"/>
      <c r="X1247" s="668"/>
      <c r="Y1247" s="668"/>
      <c r="Z1247" s="668"/>
    </row>
    <row r="1248" ht="18.0" customHeight="1">
      <c r="A1248" s="673">
        <v>42805.0</v>
      </c>
      <c r="B1248" s="678" t="s">
        <v>32325</v>
      </c>
      <c r="C1248" s="675" t="s">
        <v>32326</v>
      </c>
      <c r="D1248" s="680">
        <v>1096.74</v>
      </c>
      <c r="E1248" s="674" t="s">
        <v>32327</v>
      </c>
      <c r="F1248" s="668"/>
      <c r="G1248" s="668"/>
      <c r="H1248" s="668"/>
      <c r="I1248" s="668"/>
      <c r="J1248" s="668"/>
      <c r="K1248" s="668"/>
      <c r="L1248" s="668"/>
      <c r="M1248" s="668"/>
      <c r="N1248" s="668"/>
      <c r="O1248" s="668"/>
      <c r="P1248" s="668"/>
      <c r="Q1248" s="668"/>
      <c r="R1248" s="668"/>
      <c r="S1248" s="668"/>
      <c r="T1248" s="668"/>
      <c r="U1248" s="668"/>
      <c r="V1248" s="668"/>
      <c r="W1248" s="668"/>
      <c r="X1248" s="668"/>
      <c r="Y1248" s="668"/>
      <c r="Z1248" s="668"/>
    </row>
    <row r="1249" ht="18.0" customHeight="1">
      <c r="A1249" s="673">
        <v>42806.0</v>
      </c>
      <c r="B1249" s="678" t="s">
        <v>32328</v>
      </c>
      <c r="C1249" s="675" t="s">
        <v>32329</v>
      </c>
      <c r="D1249" s="680">
        <v>1327.95</v>
      </c>
      <c r="E1249" s="674" t="s">
        <v>32330</v>
      </c>
      <c r="F1249" s="668"/>
      <c r="G1249" s="668"/>
      <c r="H1249" s="668"/>
      <c r="I1249" s="668"/>
      <c r="J1249" s="668"/>
      <c r="K1249" s="668"/>
      <c r="L1249" s="668"/>
      <c r="M1249" s="668"/>
      <c r="N1249" s="668"/>
      <c r="O1249" s="668"/>
      <c r="P1249" s="668"/>
      <c r="Q1249" s="668"/>
      <c r="R1249" s="668"/>
      <c r="S1249" s="668"/>
      <c r="T1249" s="668"/>
      <c r="U1249" s="668"/>
      <c r="V1249" s="668"/>
      <c r="W1249" s="668"/>
      <c r="X1249" s="668"/>
      <c r="Y1249" s="668"/>
      <c r="Z1249" s="668"/>
    </row>
    <row r="1250" ht="18.0" customHeight="1">
      <c r="A1250" s="673">
        <v>42807.0</v>
      </c>
      <c r="B1250" s="678" t="s">
        <v>32331</v>
      </c>
      <c r="C1250" s="675" t="s">
        <v>32332</v>
      </c>
      <c r="D1250" s="680">
        <v>1353.89</v>
      </c>
      <c r="E1250" s="674" t="s">
        <v>32333</v>
      </c>
      <c r="F1250" s="668"/>
      <c r="G1250" s="668"/>
      <c r="H1250" s="668"/>
      <c r="I1250" s="668"/>
      <c r="J1250" s="668"/>
      <c r="K1250" s="668"/>
      <c r="L1250" s="668"/>
      <c r="M1250" s="668"/>
      <c r="N1250" s="668"/>
      <c r="O1250" s="668"/>
      <c r="P1250" s="668"/>
      <c r="Q1250" s="668"/>
      <c r="R1250" s="668"/>
      <c r="S1250" s="668"/>
      <c r="T1250" s="668"/>
      <c r="U1250" s="668"/>
      <c r="V1250" s="668"/>
      <c r="W1250" s="668"/>
      <c r="X1250" s="668"/>
      <c r="Y1250" s="668"/>
      <c r="Z1250" s="668"/>
    </row>
    <row r="1251" ht="18.0" customHeight="1">
      <c r="A1251" s="673">
        <v>42808.0</v>
      </c>
      <c r="B1251" s="678" t="s">
        <v>32334</v>
      </c>
      <c r="C1251" s="675" t="s">
        <v>32335</v>
      </c>
      <c r="D1251" s="680">
        <v>1287.78</v>
      </c>
      <c r="E1251" s="674" t="s">
        <v>32336</v>
      </c>
      <c r="F1251" s="668"/>
      <c r="G1251" s="668"/>
      <c r="H1251" s="668"/>
      <c r="I1251" s="668"/>
      <c r="J1251" s="668"/>
      <c r="K1251" s="668"/>
      <c r="L1251" s="668"/>
      <c r="M1251" s="668"/>
      <c r="N1251" s="668"/>
      <c r="O1251" s="668"/>
      <c r="P1251" s="668"/>
      <c r="Q1251" s="668"/>
      <c r="R1251" s="668"/>
      <c r="S1251" s="668"/>
      <c r="T1251" s="668"/>
      <c r="U1251" s="668"/>
      <c r="V1251" s="668"/>
      <c r="W1251" s="668"/>
      <c r="X1251" s="668"/>
      <c r="Y1251" s="668"/>
      <c r="Z1251" s="668"/>
    </row>
    <row r="1252" ht="18.0" customHeight="1">
      <c r="A1252" s="673">
        <v>42809.0</v>
      </c>
      <c r="B1252" s="678" t="s">
        <v>32337</v>
      </c>
      <c r="C1252" s="675" t="s">
        <v>32338</v>
      </c>
      <c r="D1252" s="680">
        <v>1534.72</v>
      </c>
      <c r="E1252" s="674" t="s">
        <v>32339</v>
      </c>
      <c r="F1252" s="668"/>
      <c r="G1252" s="668"/>
      <c r="H1252" s="668"/>
      <c r="I1252" s="668"/>
      <c r="J1252" s="668"/>
      <c r="K1252" s="668"/>
      <c r="L1252" s="668"/>
      <c r="M1252" s="668"/>
      <c r="N1252" s="668"/>
      <c r="O1252" s="668"/>
      <c r="P1252" s="668"/>
      <c r="Q1252" s="668"/>
      <c r="R1252" s="668"/>
      <c r="S1252" s="668"/>
      <c r="T1252" s="668"/>
      <c r="U1252" s="668"/>
      <c r="V1252" s="668"/>
      <c r="W1252" s="668"/>
      <c r="X1252" s="668"/>
      <c r="Y1252" s="668"/>
      <c r="Z1252" s="668"/>
    </row>
    <row r="1253" ht="18.0" customHeight="1">
      <c r="A1253" s="673">
        <v>42810.0</v>
      </c>
      <c r="B1253" s="678" t="s">
        <v>32340</v>
      </c>
      <c r="C1253" s="675" t="s">
        <v>32341</v>
      </c>
      <c r="D1253" s="680">
        <v>1640.93</v>
      </c>
      <c r="E1253" s="674" t="s">
        <v>32342</v>
      </c>
      <c r="F1253" s="668"/>
      <c r="G1253" s="668"/>
      <c r="H1253" s="668"/>
      <c r="I1253" s="668"/>
      <c r="J1253" s="668"/>
      <c r="K1253" s="668"/>
      <c r="L1253" s="668"/>
      <c r="M1253" s="668"/>
      <c r="N1253" s="668"/>
      <c r="O1253" s="668"/>
      <c r="P1253" s="668"/>
      <c r="Q1253" s="668"/>
      <c r="R1253" s="668"/>
      <c r="S1253" s="668"/>
      <c r="T1253" s="668"/>
      <c r="U1253" s="668"/>
      <c r="V1253" s="668"/>
      <c r="W1253" s="668"/>
      <c r="X1253" s="668"/>
      <c r="Y1253" s="668"/>
      <c r="Z1253" s="668"/>
    </row>
    <row r="1254" ht="18.0" customHeight="1">
      <c r="A1254" s="673">
        <v>42811.0</v>
      </c>
      <c r="B1254" s="678" t="s">
        <v>32343</v>
      </c>
      <c r="C1254" s="675" t="s">
        <v>32344</v>
      </c>
      <c r="D1254" s="680">
        <v>1862.1</v>
      </c>
      <c r="E1254" s="674" t="s">
        <v>32345</v>
      </c>
      <c r="F1254" s="668"/>
      <c r="G1254" s="668"/>
      <c r="H1254" s="668"/>
      <c r="I1254" s="668"/>
      <c r="J1254" s="668"/>
      <c r="K1254" s="668"/>
      <c r="L1254" s="668"/>
      <c r="M1254" s="668"/>
      <c r="N1254" s="668"/>
      <c r="O1254" s="668"/>
      <c r="P1254" s="668"/>
      <c r="Q1254" s="668"/>
      <c r="R1254" s="668"/>
      <c r="S1254" s="668"/>
      <c r="T1254" s="668"/>
      <c r="U1254" s="668"/>
      <c r="V1254" s="668"/>
      <c r="W1254" s="668"/>
      <c r="X1254" s="668"/>
      <c r="Y1254" s="668"/>
      <c r="Z1254" s="668"/>
    </row>
    <row r="1255" ht="18.0" customHeight="1">
      <c r="A1255" s="673">
        <v>42812.0</v>
      </c>
      <c r="B1255" s="678" t="s">
        <v>32346</v>
      </c>
      <c r="C1255" s="675" t="s">
        <v>32347</v>
      </c>
      <c r="D1255" s="680">
        <v>1830.72</v>
      </c>
      <c r="E1255" s="674" t="s">
        <v>32348</v>
      </c>
      <c r="F1255" s="668"/>
      <c r="G1255" s="668"/>
      <c r="H1255" s="668"/>
      <c r="I1255" s="668"/>
      <c r="J1255" s="668"/>
      <c r="K1255" s="668"/>
      <c r="L1255" s="668"/>
      <c r="M1255" s="668"/>
      <c r="N1255" s="668"/>
      <c r="O1255" s="668"/>
      <c r="P1255" s="668"/>
      <c r="Q1255" s="668"/>
      <c r="R1255" s="668"/>
      <c r="S1255" s="668"/>
      <c r="T1255" s="668"/>
      <c r="U1255" s="668"/>
      <c r="V1255" s="668"/>
      <c r="W1255" s="668"/>
      <c r="X1255" s="668"/>
      <c r="Y1255" s="668"/>
      <c r="Z1255" s="668"/>
    </row>
    <row r="1256" ht="18.0" customHeight="1">
      <c r="A1256" s="673">
        <v>42813.0</v>
      </c>
      <c r="B1256" s="678" t="s">
        <v>32349</v>
      </c>
      <c r="C1256" s="675" t="s">
        <v>32350</v>
      </c>
      <c r="D1256" s="680">
        <v>1816.99</v>
      </c>
      <c r="E1256" s="674" t="s">
        <v>32351</v>
      </c>
      <c r="F1256" s="668"/>
      <c r="G1256" s="668"/>
      <c r="H1256" s="668"/>
      <c r="I1256" s="668"/>
      <c r="J1256" s="668"/>
      <c r="K1256" s="668"/>
      <c r="L1256" s="668"/>
      <c r="M1256" s="668"/>
      <c r="N1256" s="668"/>
      <c r="O1256" s="668"/>
      <c r="P1256" s="668"/>
      <c r="Q1256" s="668"/>
      <c r="R1256" s="668"/>
      <c r="S1256" s="668"/>
      <c r="T1256" s="668"/>
      <c r="U1256" s="668"/>
      <c r="V1256" s="668"/>
      <c r="W1256" s="668"/>
      <c r="X1256" s="668"/>
      <c r="Y1256" s="668"/>
      <c r="Z1256" s="668"/>
    </row>
    <row r="1257" ht="18.0" customHeight="1">
      <c r="A1257" s="673">
        <v>42814.0</v>
      </c>
      <c r="B1257" s="678" t="s">
        <v>32352</v>
      </c>
      <c r="C1257" s="675" t="s">
        <v>32353</v>
      </c>
      <c r="D1257" s="680">
        <v>2041.81</v>
      </c>
      <c r="E1257" s="674" t="s">
        <v>32354</v>
      </c>
      <c r="F1257" s="668"/>
      <c r="G1257" s="668"/>
      <c r="H1257" s="668"/>
      <c r="I1257" s="668"/>
      <c r="J1257" s="668"/>
      <c r="K1257" s="668"/>
      <c r="L1257" s="668"/>
      <c r="M1257" s="668"/>
      <c r="N1257" s="668"/>
      <c r="O1257" s="668"/>
      <c r="P1257" s="668"/>
      <c r="Q1257" s="668"/>
      <c r="R1257" s="668"/>
      <c r="S1257" s="668"/>
      <c r="T1257" s="668"/>
      <c r="U1257" s="668"/>
      <c r="V1257" s="668"/>
      <c r="W1257" s="668"/>
      <c r="X1257" s="668"/>
      <c r="Y1257" s="668"/>
      <c r="Z1257" s="668"/>
    </row>
    <row r="1258" ht="18.0" customHeight="1">
      <c r="A1258" s="673">
        <v>42815.0</v>
      </c>
      <c r="B1258" s="678" t="s">
        <v>32355</v>
      </c>
      <c r="C1258" s="675" t="s">
        <v>32356</v>
      </c>
      <c r="D1258" s="680">
        <v>2254.18</v>
      </c>
      <c r="E1258" s="674" t="s">
        <v>32357</v>
      </c>
      <c r="F1258" s="668"/>
      <c r="G1258" s="668"/>
      <c r="H1258" s="668"/>
      <c r="I1258" s="668"/>
      <c r="J1258" s="668"/>
      <c r="K1258" s="668"/>
      <c r="L1258" s="668"/>
      <c r="M1258" s="668"/>
      <c r="N1258" s="668"/>
      <c r="O1258" s="668"/>
      <c r="P1258" s="668"/>
      <c r="Q1258" s="668"/>
      <c r="R1258" s="668"/>
      <c r="S1258" s="668"/>
      <c r="T1258" s="668"/>
      <c r="U1258" s="668"/>
      <c r="V1258" s="668"/>
      <c r="W1258" s="668"/>
      <c r="X1258" s="668"/>
      <c r="Y1258" s="668"/>
      <c r="Z1258" s="668"/>
    </row>
    <row r="1259" ht="18.0" customHeight="1">
      <c r="A1259" s="673">
        <v>42816.0</v>
      </c>
      <c r="B1259" s="678" t="s">
        <v>32358</v>
      </c>
      <c r="C1259" s="675" t="s">
        <v>32359</v>
      </c>
      <c r="D1259" s="680">
        <v>2513.66</v>
      </c>
      <c r="E1259" s="674" t="s">
        <v>32360</v>
      </c>
      <c r="F1259" s="668"/>
      <c r="G1259" s="668"/>
      <c r="H1259" s="668"/>
      <c r="I1259" s="668"/>
      <c r="J1259" s="668"/>
      <c r="K1259" s="668"/>
      <c r="L1259" s="668"/>
      <c r="M1259" s="668"/>
      <c r="N1259" s="668"/>
      <c r="O1259" s="668"/>
      <c r="P1259" s="668"/>
      <c r="Q1259" s="668"/>
      <c r="R1259" s="668"/>
      <c r="S1259" s="668"/>
      <c r="T1259" s="668"/>
      <c r="U1259" s="668"/>
      <c r="V1259" s="668"/>
      <c r="W1259" s="668"/>
      <c r="X1259" s="668"/>
      <c r="Y1259" s="668"/>
      <c r="Z1259" s="668"/>
    </row>
    <row r="1260" ht="18.0" customHeight="1">
      <c r="A1260" s="673">
        <v>42817.0</v>
      </c>
      <c r="B1260" s="678" t="s">
        <v>32361</v>
      </c>
      <c r="C1260" s="675" t="s">
        <v>32362</v>
      </c>
      <c r="D1260" s="680">
        <v>2559.36</v>
      </c>
      <c r="E1260" s="674" t="s">
        <v>32363</v>
      </c>
      <c r="F1260" s="668"/>
      <c r="G1260" s="668"/>
      <c r="H1260" s="668"/>
      <c r="I1260" s="668"/>
      <c r="J1260" s="668"/>
      <c r="K1260" s="668"/>
      <c r="L1260" s="668"/>
      <c r="M1260" s="668"/>
      <c r="N1260" s="668"/>
      <c r="O1260" s="668"/>
      <c r="P1260" s="668"/>
      <c r="Q1260" s="668"/>
      <c r="R1260" s="668"/>
      <c r="S1260" s="668"/>
      <c r="T1260" s="668"/>
      <c r="U1260" s="668"/>
      <c r="V1260" s="668"/>
      <c r="W1260" s="668"/>
      <c r="X1260" s="668"/>
      <c r="Y1260" s="668"/>
      <c r="Z1260" s="668"/>
    </row>
    <row r="1261" ht="18.0" customHeight="1">
      <c r="A1261" s="673">
        <v>42818.0</v>
      </c>
      <c r="B1261" s="678" t="s">
        <v>32364</v>
      </c>
      <c r="C1261" s="675" t="s">
        <v>32365</v>
      </c>
      <c r="D1261" s="680">
        <v>2495.0</v>
      </c>
      <c r="E1261" s="674" t="s">
        <v>32366</v>
      </c>
      <c r="F1261" s="668"/>
      <c r="G1261" s="668"/>
      <c r="H1261" s="668"/>
      <c r="I1261" s="668"/>
      <c r="J1261" s="668"/>
      <c r="K1261" s="668"/>
      <c r="L1261" s="668"/>
      <c r="M1261" s="668"/>
      <c r="N1261" s="668"/>
      <c r="O1261" s="668"/>
      <c r="P1261" s="668"/>
      <c r="Q1261" s="668"/>
      <c r="R1261" s="668"/>
      <c r="S1261" s="668"/>
      <c r="T1261" s="668"/>
      <c r="U1261" s="668"/>
      <c r="V1261" s="668"/>
      <c r="W1261" s="668"/>
      <c r="X1261" s="668"/>
      <c r="Y1261" s="668"/>
      <c r="Z1261" s="668"/>
    </row>
    <row r="1262" ht="18.0" customHeight="1">
      <c r="A1262" s="673">
        <v>42819.0</v>
      </c>
      <c r="B1262" s="678" t="s">
        <v>32367</v>
      </c>
      <c r="C1262" s="675" t="s">
        <v>32368</v>
      </c>
      <c r="D1262" s="680">
        <v>2900.41</v>
      </c>
      <c r="E1262" s="674" t="s">
        <v>32369</v>
      </c>
      <c r="F1262" s="668"/>
      <c r="G1262" s="668"/>
      <c r="H1262" s="668"/>
      <c r="I1262" s="668"/>
      <c r="J1262" s="668"/>
      <c r="K1262" s="668"/>
      <c r="L1262" s="668"/>
      <c r="M1262" s="668"/>
      <c r="N1262" s="668"/>
      <c r="O1262" s="668"/>
      <c r="P1262" s="668"/>
      <c r="Q1262" s="668"/>
      <c r="R1262" s="668"/>
      <c r="S1262" s="668"/>
      <c r="T1262" s="668"/>
      <c r="U1262" s="668"/>
      <c r="V1262" s="668"/>
      <c r="W1262" s="668"/>
      <c r="X1262" s="668"/>
      <c r="Y1262" s="668"/>
      <c r="Z1262" s="668"/>
    </row>
    <row r="1263" ht="18.0" customHeight="1">
      <c r="A1263" s="673">
        <v>42820.0</v>
      </c>
      <c r="B1263" s="678" t="s">
        <v>32370</v>
      </c>
      <c r="C1263" s="675" t="s">
        <v>32371</v>
      </c>
      <c r="D1263" s="680">
        <v>3054.88</v>
      </c>
      <c r="E1263" s="674" t="s">
        <v>32372</v>
      </c>
      <c r="F1263" s="668"/>
      <c r="G1263" s="668"/>
      <c r="H1263" s="668"/>
      <c r="I1263" s="668"/>
      <c r="J1263" s="668"/>
      <c r="K1263" s="668"/>
      <c r="L1263" s="668"/>
      <c r="M1263" s="668"/>
      <c r="N1263" s="668"/>
      <c r="O1263" s="668"/>
      <c r="P1263" s="668"/>
      <c r="Q1263" s="668"/>
      <c r="R1263" s="668"/>
      <c r="S1263" s="668"/>
      <c r="T1263" s="668"/>
      <c r="U1263" s="668"/>
      <c r="V1263" s="668"/>
      <c r="W1263" s="668"/>
      <c r="X1263" s="668"/>
      <c r="Y1263" s="668"/>
      <c r="Z1263" s="668"/>
    </row>
    <row r="1264" ht="9.0" customHeight="1">
      <c r="A1264" s="673">
        <v>41321.0</v>
      </c>
      <c r="B1264" s="674" t="s">
        <v>32373</v>
      </c>
      <c r="C1264" s="675" t="s">
        <v>32374</v>
      </c>
      <c r="D1264" s="680">
        <v>5149.37</v>
      </c>
      <c r="E1264" s="677"/>
      <c r="F1264" s="668"/>
      <c r="G1264" s="668"/>
      <c r="H1264" s="668"/>
      <c r="I1264" s="668"/>
      <c r="J1264" s="668"/>
      <c r="K1264" s="668"/>
      <c r="L1264" s="668"/>
      <c r="M1264" s="668"/>
      <c r="N1264" s="668"/>
      <c r="O1264" s="668"/>
      <c r="P1264" s="668"/>
      <c r="Q1264" s="668"/>
      <c r="R1264" s="668"/>
      <c r="S1264" s="668"/>
      <c r="T1264" s="668"/>
      <c r="U1264" s="668"/>
      <c r="V1264" s="668"/>
      <c r="W1264" s="668"/>
      <c r="X1264" s="668"/>
      <c r="Y1264" s="668"/>
      <c r="Z1264" s="668"/>
    </row>
    <row r="1265" ht="9.0" customHeight="1">
      <c r="A1265" s="673">
        <v>42821.0</v>
      </c>
      <c r="B1265" s="674" t="s">
        <v>32375</v>
      </c>
      <c r="C1265" s="675" t="s">
        <v>32376</v>
      </c>
      <c r="D1265" s="680">
        <v>4018.51</v>
      </c>
      <c r="E1265" s="677"/>
      <c r="F1265" s="668"/>
      <c r="G1265" s="668"/>
      <c r="H1265" s="668"/>
      <c r="I1265" s="668"/>
      <c r="J1265" s="668"/>
      <c r="K1265" s="668"/>
      <c r="L1265" s="668"/>
      <c r="M1265" s="668"/>
      <c r="N1265" s="668"/>
      <c r="O1265" s="668"/>
      <c r="P1265" s="668"/>
      <c r="Q1265" s="668"/>
      <c r="R1265" s="668"/>
      <c r="S1265" s="668"/>
      <c r="T1265" s="668"/>
      <c r="U1265" s="668"/>
      <c r="V1265" s="668"/>
      <c r="W1265" s="668"/>
      <c r="X1265" s="668"/>
      <c r="Y1265" s="668"/>
      <c r="Z1265" s="668"/>
    </row>
    <row r="1266" ht="9.0" customHeight="1">
      <c r="A1266" s="673">
        <v>42822.0</v>
      </c>
      <c r="B1266" s="674" t="s">
        <v>32377</v>
      </c>
      <c r="C1266" s="675" t="s">
        <v>32378</v>
      </c>
      <c r="D1266" s="680">
        <v>4192.73</v>
      </c>
      <c r="E1266" s="677"/>
      <c r="F1266" s="668"/>
      <c r="G1266" s="668"/>
      <c r="H1266" s="668"/>
      <c r="I1266" s="668"/>
      <c r="J1266" s="668"/>
      <c r="K1266" s="668"/>
      <c r="L1266" s="668"/>
      <c r="M1266" s="668"/>
      <c r="N1266" s="668"/>
      <c r="O1266" s="668"/>
      <c r="P1266" s="668"/>
      <c r="Q1266" s="668"/>
      <c r="R1266" s="668"/>
      <c r="S1266" s="668"/>
      <c r="T1266" s="668"/>
      <c r="U1266" s="668"/>
      <c r="V1266" s="668"/>
      <c r="W1266" s="668"/>
      <c r="X1266" s="668"/>
      <c r="Y1266" s="668"/>
      <c r="Z1266" s="668"/>
    </row>
    <row r="1267" ht="9.0" customHeight="1">
      <c r="A1267" s="673">
        <v>42823.0</v>
      </c>
      <c r="B1267" s="674" t="s">
        <v>32379</v>
      </c>
      <c r="C1267" s="675" t="s">
        <v>32380</v>
      </c>
      <c r="D1267" s="680">
        <v>5746.21</v>
      </c>
      <c r="E1267" s="677"/>
      <c r="F1267" s="668"/>
      <c r="G1267" s="668"/>
      <c r="H1267" s="668"/>
      <c r="I1267" s="668"/>
      <c r="J1267" s="668"/>
      <c r="K1267" s="668"/>
      <c r="L1267" s="668"/>
      <c r="M1267" s="668"/>
      <c r="N1267" s="668"/>
      <c r="O1267" s="668"/>
      <c r="P1267" s="668"/>
      <c r="Q1267" s="668"/>
      <c r="R1267" s="668"/>
      <c r="S1267" s="668"/>
      <c r="T1267" s="668"/>
      <c r="U1267" s="668"/>
      <c r="V1267" s="668"/>
      <c r="W1267" s="668"/>
      <c r="X1267" s="668"/>
      <c r="Y1267" s="668"/>
      <c r="Z1267" s="668"/>
    </row>
    <row r="1268" ht="9.0" customHeight="1">
      <c r="A1268" s="673">
        <v>42824.0</v>
      </c>
      <c r="B1268" s="674" t="s">
        <v>32381</v>
      </c>
      <c r="C1268" s="675" t="s">
        <v>32382</v>
      </c>
      <c r="D1268" s="680">
        <v>5771.47</v>
      </c>
      <c r="E1268" s="677"/>
      <c r="F1268" s="668"/>
      <c r="G1268" s="668"/>
      <c r="H1268" s="668"/>
      <c r="I1268" s="668"/>
      <c r="J1268" s="668"/>
      <c r="K1268" s="668"/>
      <c r="L1268" s="668"/>
      <c r="M1268" s="668"/>
      <c r="N1268" s="668"/>
      <c r="O1268" s="668"/>
      <c r="P1268" s="668"/>
      <c r="Q1268" s="668"/>
      <c r="R1268" s="668"/>
      <c r="S1268" s="668"/>
      <c r="T1268" s="668"/>
      <c r="U1268" s="668"/>
      <c r="V1268" s="668"/>
      <c r="W1268" s="668"/>
      <c r="X1268" s="668"/>
      <c r="Y1268" s="668"/>
      <c r="Z1268" s="668"/>
    </row>
    <row r="1269" ht="9.0" customHeight="1">
      <c r="A1269" s="673">
        <v>42825.0</v>
      </c>
      <c r="B1269" s="674" t="s">
        <v>32383</v>
      </c>
      <c r="C1269" s="675" t="s">
        <v>32384</v>
      </c>
      <c r="D1269" s="680">
        <v>6432.77</v>
      </c>
      <c r="E1269" s="677"/>
      <c r="F1269" s="668"/>
      <c r="G1269" s="668"/>
      <c r="H1269" s="668"/>
      <c r="I1269" s="668"/>
      <c r="J1269" s="668"/>
      <c r="K1269" s="668"/>
      <c r="L1269" s="668"/>
      <c r="M1269" s="668"/>
      <c r="N1269" s="668"/>
      <c r="O1269" s="668"/>
      <c r="P1269" s="668"/>
      <c r="Q1269" s="668"/>
      <c r="R1269" s="668"/>
      <c r="S1269" s="668"/>
      <c r="T1269" s="668"/>
      <c r="U1269" s="668"/>
      <c r="V1269" s="668"/>
      <c r="W1269" s="668"/>
      <c r="X1269" s="668"/>
      <c r="Y1269" s="668"/>
      <c r="Z1269" s="668"/>
    </row>
    <row r="1270" ht="9.0" customHeight="1">
      <c r="A1270" s="673">
        <v>40600.0</v>
      </c>
      <c r="B1270" s="674" t="s">
        <v>32385</v>
      </c>
      <c r="C1270" s="675" t="s">
        <v>32386</v>
      </c>
      <c r="D1270" s="680">
        <v>8472.48</v>
      </c>
      <c r="E1270" s="677"/>
      <c r="F1270" s="668"/>
      <c r="G1270" s="668"/>
      <c r="H1270" s="668"/>
      <c r="I1270" s="668"/>
      <c r="J1270" s="668"/>
      <c r="K1270" s="668"/>
      <c r="L1270" s="668"/>
      <c r="M1270" s="668"/>
      <c r="N1270" s="668"/>
      <c r="O1270" s="668"/>
      <c r="P1270" s="668"/>
      <c r="Q1270" s="668"/>
      <c r="R1270" s="668"/>
      <c r="S1270" s="668"/>
      <c r="T1270" s="668"/>
      <c r="U1270" s="668"/>
      <c r="V1270" s="668"/>
      <c r="W1270" s="668"/>
      <c r="X1270" s="668"/>
      <c r="Y1270" s="668"/>
      <c r="Z1270" s="668"/>
    </row>
    <row r="1271" ht="9.0" customHeight="1">
      <c r="A1271" s="673">
        <v>42827.0</v>
      </c>
      <c r="B1271" s="674" t="s">
        <v>32387</v>
      </c>
      <c r="C1271" s="675" t="s">
        <v>32388</v>
      </c>
      <c r="D1271" s="680">
        <v>9549.02</v>
      </c>
      <c r="E1271" s="677"/>
      <c r="F1271" s="668"/>
      <c r="G1271" s="668"/>
      <c r="H1271" s="668"/>
      <c r="I1271" s="668"/>
      <c r="J1271" s="668"/>
      <c r="K1271" s="668"/>
      <c r="L1271" s="668"/>
      <c r="M1271" s="668"/>
      <c r="N1271" s="668"/>
      <c r="O1271" s="668"/>
      <c r="P1271" s="668"/>
      <c r="Q1271" s="668"/>
      <c r="R1271" s="668"/>
      <c r="S1271" s="668"/>
      <c r="T1271" s="668"/>
      <c r="U1271" s="668"/>
      <c r="V1271" s="668"/>
      <c r="W1271" s="668"/>
      <c r="X1271" s="668"/>
      <c r="Y1271" s="668"/>
      <c r="Z1271" s="668"/>
    </row>
    <row r="1272" ht="9.0" customHeight="1">
      <c r="A1272" s="673">
        <v>42826.0</v>
      </c>
      <c r="B1272" s="674" t="s">
        <v>32389</v>
      </c>
      <c r="C1272" s="675" t="s">
        <v>32390</v>
      </c>
      <c r="D1272" s="680">
        <v>8240.48</v>
      </c>
      <c r="E1272" s="677"/>
      <c r="F1272" s="668"/>
      <c r="G1272" s="668"/>
      <c r="H1272" s="668"/>
      <c r="I1272" s="668"/>
      <c r="J1272" s="668"/>
      <c r="K1272" s="668"/>
      <c r="L1272" s="668"/>
      <c r="M1272" s="668"/>
      <c r="N1272" s="668"/>
      <c r="O1272" s="668"/>
      <c r="P1272" s="668"/>
      <c r="Q1272" s="668"/>
      <c r="R1272" s="668"/>
      <c r="S1272" s="668"/>
      <c r="T1272" s="668"/>
      <c r="U1272" s="668"/>
      <c r="V1272" s="668"/>
      <c r="W1272" s="668"/>
      <c r="X1272" s="668"/>
      <c r="Y1272" s="668"/>
      <c r="Z1272" s="668"/>
    </row>
    <row r="1273" ht="9.0" customHeight="1">
      <c r="A1273" s="673">
        <v>42828.0</v>
      </c>
      <c r="B1273" s="674" t="s">
        <v>32391</v>
      </c>
      <c r="C1273" s="675" t="s">
        <v>32392</v>
      </c>
      <c r="D1273" s="680">
        <v>8295.98</v>
      </c>
      <c r="E1273" s="677"/>
      <c r="F1273" s="668"/>
      <c r="G1273" s="668"/>
      <c r="H1273" s="668"/>
      <c r="I1273" s="668"/>
      <c r="J1273" s="668"/>
      <c r="K1273" s="668"/>
      <c r="L1273" s="668"/>
      <c r="M1273" s="668"/>
      <c r="N1273" s="668"/>
      <c r="O1273" s="668"/>
      <c r="P1273" s="668"/>
      <c r="Q1273" s="668"/>
      <c r="R1273" s="668"/>
      <c r="S1273" s="668"/>
      <c r="T1273" s="668"/>
      <c r="U1273" s="668"/>
      <c r="V1273" s="668"/>
      <c r="W1273" s="668"/>
      <c r="X1273" s="668"/>
      <c r="Y1273" s="668"/>
      <c r="Z1273" s="668"/>
    </row>
    <row r="1274" ht="9.0" customHeight="1">
      <c r="A1274" s="673">
        <v>42830.0</v>
      </c>
      <c r="B1274" s="674" t="s">
        <v>32393</v>
      </c>
      <c r="C1274" s="675" t="s">
        <v>32394</v>
      </c>
      <c r="D1274" s="680">
        <v>8666.93</v>
      </c>
      <c r="E1274" s="677"/>
      <c r="F1274" s="668"/>
      <c r="G1274" s="668"/>
      <c r="H1274" s="668"/>
      <c r="I1274" s="668"/>
      <c r="J1274" s="668"/>
      <c r="K1274" s="668"/>
      <c r="L1274" s="668"/>
      <c r="M1274" s="668"/>
      <c r="N1274" s="668"/>
      <c r="O1274" s="668"/>
      <c r="P1274" s="668"/>
      <c r="Q1274" s="668"/>
      <c r="R1274" s="668"/>
      <c r="S1274" s="668"/>
      <c r="T1274" s="668"/>
      <c r="U1274" s="668"/>
      <c r="V1274" s="668"/>
      <c r="W1274" s="668"/>
      <c r="X1274" s="668"/>
      <c r="Y1274" s="668"/>
      <c r="Z1274" s="668"/>
    </row>
    <row r="1275" ht="9.0" customHeight="1">
      <c r="A1275" s="673">
        <v>42829.0</v>
      </c>
      <c r="B1275" s="674" t="s">
        <v>32395</v>
      </c>
      <c r="C1275" s="675" t="s">
        <v>32396</v>
      </c>
      <c r="D1275" s="680">
        <v>7807.14</v>
      </c>
      <c r="E1275" s="677"/>
      <c r="F1275" s="668"/>
      <c r="G1275" s="668"/>
      <c r="H1275" s="668"/>
      <c r="I1275" s="668"/>
      <c r="J1275" s="668"/>
      <c r="K1275" s="668"/>
      <c r="L1275" s="668"/>
      <c r="M1275" s="668"/>
      <c r="N1275" s="668"/>
      <c r="O1275" s="668"/>
      <c r="P1275" s="668"/>
      <c r="Q1275" s="668"/>
      <c r="R1275" s="668"/>
      <c r="S1275" s="668"/>
      <c r="T1275" s="668"/>
      <c r="U1275" s="668"/>
      <c r="V1275" s="668"/>
      <c r="W1275" s="668"/>
      <c r="X1275" s="668"/>
      <c r="Y1275" s="668"/>
      <c r="Z1275" s="668"/>
    </row>
    <row r="1276" ht="9.0" customHeight="1">
      <c r="A1276" s="673">
        <v>42831.0</v>
      </c>
      <c r="B1276" s="674" t="s">
        <v>32397</v>
      </c>
      <c r="C1276" s="675" t="s">
        <v>32398</v>
      </c>
      <c r="D1276" s="680">
        <v>9411.85</v>
      </c>
      <c r="E1276" s="677"/>
      <c r="F1276" s="668"/>
      <c r="G1276" s="668"/>
      <c r="H1276" s="668"/>
      <c r="I1276" s="668"/>
      <c r="J1276" s="668"/>
      <c r="K1276" s="668"/>
      <c r="L1276" s="668"/>
      <c r="M1276" s="668"/>
      <c r="N1276" s="668"/>
      <c r="O1276" s="668"/>
      <c r="P1276" s="668"/>
      <c r="Q1276" s="668"/>
      <c r="R1276" s="668"/>
      <c r="S1276" s="668"/>
      <c r="T1276" s="668"/>
      <c r="U1276" s="668"/>
      <c r="V1276" s="668"/>
      <c r="W1276" s="668"/>
      <c r="X1276" s="668"/>
      <c r="Y1276" s="668"/>
      <c r="Z1276" s="668"/>
    </row>
    <row r="1277" ht="9.0" customHeight="1">
      <c r="A1277" s="673">
        <v>42832.0</v>
      </c>
      <c r="B1277" s="674" t="s">
        <v>32399</v>
      </c>
      <c r="C1277" s="675" t="s">
        <v>32400</v>
      </c>
      <c r="D1277" s="680">
        <v>10363.24</v>
      </c>
      <c r="E1277" s="677"/>
      <c r="F1277" s="668"/>
      <c r="G1277" s="668"/>
      <c r="H1277" s="668"/>
      <c r="I1277" s="668"/>
      <c r="J1277" s="668"/>
      <c r="K1277" s="668"/>
      <c r="L1277" s="668"/>
      <c r="M1277" s="668"/>
      <c r="N1277" s="668"/>
      <c r="O1277" s="668"/>
      <c r="P1277" s="668"/>
      <c r="Q1277" s="668"/>
      <c r="R1277" s="668"/>
      <c r="S1277" s="668"/>
      <c r="T1277" s="668"/>
      <c r="U1277" s="668"/>
      <c r="V1277" s="668"/>
      <c r="W1277" s="668"/>
      <c r="X1277" s="668"/>
      <c r="Y1277" s="668"/>
      <c r="Z1277" s="668"/>
    </row>
    <row r="1278" ht="9.0" customHeight="1">
      <c r="A1278" s="673">
        <v>42834.0</v>
      </c>
      <c r="B1278" s="674" t="s">
        <v>32401</v>
      </c>
      <c r="C1278" s="675" t="s">
        <v>32402</v>
      </c>
      <c r="D1278" s="680">
        <v>11080.62</v>
      </c>
      <c r="E1278" s="677"/>
      <c r="F1278" s="668"/>
      <c r="G1278" s="668"/>
      <c r="H1278" s="668"/>
      <c r="I1278" s="668"/>
      <c r="J1278" s="668"/>
      <c r="K1278" s="668"/>
      <c r="L1278" s="668"/>
      <c r="M1278" s="668"/>
      <c r="N1278" s="668"/>
      <c r="O1278" s="668"/>
      <c r="P1278" s="668"/>
      <c r="Q1278" s="668"/>
      <c r="R1278" s="668"/>
      <c r="S1278" s="668"/>
      <c r="T1278" s="668"/>
      <c r="U1278" s="668"/>
      <c r="V1278" s="668"/>
      <c r="W1278" s="668"/>
      <c r="X1278" s="668"/>
      <c r="Y1278" s="668"/>
      <c r="Z1278" s="668"/>
    </row>
    <row r="1279" ht="9.0" customHeight="1">
      <c r="A1279" s="673">
        <v>42833.0</v>
      </c>
      <c r="B1279" s="674" t="s">
        <v>32403</v>
      </c>
      <c r="C1279" s="675" t="s">
        <v>32404</v>
      </c>
      <c r="D1279" s="680">
        <v>10320.86</v>
      </c>
      <c r="E1279" s="677"/>
      <c r="F1279" s="668"/>
      <c r="G1279" s="668"/>
      <c r="H1279" s="668"/>
      <c r="I1279" s="668"/>
      <c r="J1279" s="668"/>
      <c r="K1279" s="668"/>
      <c r="L1279" s="668"/>
      <c r="M1279" s="668"/>
      <c r="N1279" s="668"/>
      <c r="O1279" s="668"/>
      <c r="P1279" s="668"/>
      <c r="Q1279" s="668"/>
      <c r="R1279" s="668"/>
      <c r="S1279" s="668"/>
      <c r="T1279" s="668"/>
      <c r="U1279" s="668"/>
      <c r="V1279" s="668"/>
      <c r="W1279" s="668"/>
      <c r="X1279" s="668"/>
      <c r="Y1279" s="668"/>
      <c r="Z1279" s="668"/>
    </row>
    <row r="1280" ht="9.0" customHeight="1">
      <c r="A1280" s="673">
        <v>42835.0</v>
      </c>
      <c r="B1280" s="674" t="s">
        <v>32405</v>
      </c>
      <c r="C1280" s="675" t="s">
        <v>32406</v>
      </c>
      <c r="D1280" s="680">
        <v>2442.54</v>
      </c>
      <c r="E1280" s="677"/>
      <c r="F1280" s="668"/>
      <c r="G1280" s="668"/>
      <c r="H1280" s="668"/>
      <c r="I1280" s="668"/>
      <c r="J1280" s="668"/>
      <c r="K1280" s="668"/>
      <c r="L1280" s="668"/>
      <c r="M1280" s="668"/>
      <c r="N1280" s="668"/>
      <c r="O1280" s="668"/>
      <c r="P1280" s="668"/>
      <c r="Q1280" s="668"/>
      <c r="R1280" s="668"/>
      <c r="S1280" s="668"/>
      <c r="T1280" s="668"/>
      <c r="U1280" s="668"/>
      <c r="V1280" s="668"/>
      <c r="W1280" s="668"/>
      <c r="X1280" s="668"/>
      <c r="Y1280" s="668"/>
      <c r="Z1280" s="668"/>
    </row>
    <row r="1281" ht="9.0" customHeight="1">
      <c r="A1281" s="669" t="s">
        <v>32407</v>
      </c>
      <c r="G1281" s="668"/>
      <c r="H1281" s="668"/>
      <c r="I1281" s="668"/>
      <c r="J1281" s="668"/>
      <c r="K1281" s="668"/>
      <c r="L1281" s="668"/>
      <c r="M1281" s="668"/>
      <c r="N1281" s="668"/>
      <c r="O1281" s="668"/>
      <c r="P1281" s="668"/>
      <c r="Q1281" s="668"/>
      <c r="R1281" s="668"/>
      <c r="S1281" s="668"/>
      <c r="T1281" s="668"/>
      <c r="U1281" s="668"/>
      <c r="V1281" s="668"/>
      <c r="W1281" s="668"/>
      <c r="X1281" s="668"/>
      <c r="Y1281" s="668"/>
      <c r="Z1281" s="668"/>
    </row>
    <row r="1282" ht="9.0" customHeight="1">
      <c r="A1282" s="670" t="s">
        <v>32408</v>
      </c>
      <c r="B1282" s="671" t="s">
        <v>32409</v>
      </c>
      <c r="C1282" s="670" t="s">
        <v>32410</v>
      </c>
      <c r="D1282" s="672" t="s">
        <v>32411</v>
      </c>
      <c r="E1282" s="671" t="s">
        <v>32412</v>
      </c>
      <c r="F1282" s="668"/>
      <c r="G1282" s="668"/>
      <c r="H1282" s="668"/>
      <c r="I1282" s="668"/>
      <c r="J1282" s="668"/>
      <c r="K1282" s="668"/>
      <c r="L1282" s="668"/>
      <c r="M1282" s="668"/>
      <c r="N1282" s="668"/>
      <c r="O1282" s="668"/>
      <c r="P1282" s="668"/>
      <c r="Q1282" s="668"/>
      <c r="R1282" s="668"/>
      <c r="S1282" s="668"/>
      <c r="T1282" s="668"/>
      <c r="U1282" s="668"/>
      <c r="V1282" s="668"/>
      <c r="W1282" s="668"/>
      <c r="X1282" s="668"/>
      <c r="Y1282" s="668"/>
      <c r="Z1282" s="668"/>
    </row>
    <row r="1283" ht="9.0" customHeight="1">
      <c r="A1283" s="673">
        <v>42836.0</v>
      </c>
      <c r="B1283" s="674" t="s">
        <v>32413</v>
      </c>
      <c r="C1283" s="675" t="s">
        <v>32414</v>
      </c>
      <c r="D1283" s="680">
        <v>2573.2</v>
      </c>
      <c r="E1283" s="677"/>
      <c r="F1283" s="668"/>
      <c r="G1283" s="668"/>
      <c r="H1283" s="668"/>
      <c r="I1283" s="668"/>
      <c r="J1283" s="668"/>
      <c r="K1283" s="668"/>
      <c r="L1283" s="668"/>
      <c r="M1283" s="668"/>
      <c r="N1283" s="668"/>
      <c r="O1283" s="668"/>
      <c r="P1283" s="668"/>
      <c r="Q1283" s="668"/>
      <c r="R1283" s="668"/>
      <c r="S1283" s="668"/>
      <c r="T1283" s="668"/>
      <c r="U1283" s="668"/>
      <c r="V1283" s="668"/>
      <c r="W1283" s="668"/>
      <c r="X1283" s="668"/>
      <c r="Y1283" s="668"/>
      <c r="Z1283" s="668"/>
    </row>
    <row r="1284" ht="9.0" customHeight="1">
      <c r="A1284" s="673">
        <v>42837.0</v>
      </c>
      <c r="B1284" s="674" t="s">
        <v>32415</v>
      </c>
      <c r="C1284" s="675" t="s">
        <v>32416</v>
      </c>
      <c r="D1284" s="680">
        <v>4185.42</v>
      </c>
      <c r="E1284" s="677"/>
      <c r="F1284" s="668"/>
      <c r="G1284" s="668"/>
      <c r="H1284" s="668"/>
      <c r="I1284" s="668"/>
      <c r="J1284" s="668"/>
      <c r="K1284" s="668"/>
      <c r="L1284" s="668"/>
      <c r="M1284" s="668"/>
      <c r="N1284" s="668"/>
      <c r="O1284" s="668"/>
      <c r="P1284" s="668"/>
      <c r="Q1284" s="668"/>
      <c r="R1284" s="668"/>
      <c r="S1284" s="668"/>
      <c r="T1284" s="668"/>
      <c r="U1284" s="668"/>
      <c r="V1284" s="668"/>
      <c r="W1284" s="668"/>
      <c r="X1284" s="668"/>
      <c r="Y1284" s="668"/>
      <c r="Z1284" s="668"/>
    </row>
    <row r="1285" ht="9.0" customHeight="1">
      <c r="A1285" s="673">
        <v>42838.0</v>
      </c>
      <c r="B1285" s="674" t="s">
        <v>32417</v>
      </c>
      <c r="C1285" s="675" t="s">
        <v>32418</v>
      </c>
      <c r="D1285" s="680">
        <v>3471.89</v>
      </c>
      <c r="E1285" s="677"/>
      <c r="F1285" s="668"/>
      <c r="G1285" s="668"/>
      <c r="H1285" s="668"/>
      <c r="I1285" s="668"/>
      <c r="J1285" s="668"/>
      <c r="K1285" s="668"/>
      <c r="L1285" s="668"/>
      <c r="M1285" s="668"/>
      <c r="N1285" s="668"/>
      <c r="O1285" s="668"/>
      <c r="P1285" s="668"/>
      <c r="Q1285" s="668"/>
      <c r="R1285" s="668"/>
      <c r="S1285" s="668"/>
      <c r="T1285" s="668"/>
      <c r="U1285" s="668"/>
      <c r="V1285" s="668"/>
      <c r="W1285" s="668"/>
      <c r="X1285" s="668"/>
      <c r="Y1285" s="668"/>
      <c r="Z1285" s="668"/>
    </row>
    <row r="1286" ht="9.0" customHeight="1">
      <c r="A1286" s="673">
        <v>42839.0</v>
      </c>
      <c r="B1286" s="674" t="s">
        <v>32419</v>
      </c>
      <c r="C1286" s="675" t="s">
        <v>32420</v>
      </c>
      <c r="D1286" s="680">
        <v>3880.53</v>
      </c>
      <c r="E1286" s="677"/>
      <c r="F1286" s="668"/>
      <c r="G1286" s="668"/>
      <c r="H1286" s="668"/>
      <c r="I1286" s="668"/>
      <c r="J1286" s="668"/>
      <c r="K1286" s="668"/>
      <c r="L1286" s="668"/>
      <c r="M1286" s="668"/>
      <c r="N1286" s="668"/>
      <c r="O1286" s="668"/>
      <c r="P1286" s="668"/>
      <c r="Q1286" s="668"/>
      <c r="R1286" s="668"/>
      <c r="S1286" s="668"/>
      <c r="T1286" s="668"/>
      <c r="U1286" s="668"/>
      <c r="V1286" s="668"/>
      <c r="W1286" s="668"/>
      <c r="X1286" s="668"/>
      <c r="Y1286" s="668"/>
      <c r="Z1286" s="668"/>
    </row>
    <row r="1287" ht="9.0" customHeight="1">
      <c r="A1287" s="673">
        <v>42840.0</v>
      </c>
      <c r="B1287" s="674" t="s">
        <v>32421</v>
      </c>
      <c r="C1287" s="675" t="s">
        <v>32422</v>
      </c>
      <c r="D1287" s="680">
        <v>4989.03</v>
      </c>
      <c r="E1287" s="677"/>
      <c r="F1287" s="668"/>
      <c r="G1287" s="668"/>
      <c r="H1287" s="668"/>
      <c r="I1287" s="668"/>
      <c r="J1287" s="668"/>
      <c r="K1287" s="668"/>
      <c r="L1287" s="668"/>
      <c r="M1287" s="668"/>
      <c r="N1287" s="668"/>
      <c r="O1287" s="668"/>
      <c r="P1287" s="668"/>
      <c r="Q1287" s="668"/>
      <c r="R1287" s="668"/>
      <c r="S1287" s="668"/>
      <c r="T1287" s="668"/>
      <c r="U1287" s="668"/>
      <c r="V1287" s="668"/>
      <c r="W1287" s="668"/>
      <c r="X1287" s="668"/>
      <c r="Y1287" s="668"/>
      <c r="Z1287" s="668"/>
    </row>
    <row r="1288" ht="9.0" customHeight="1">
      <c r="A1288" s="673">
        <v>42841.0</v>
      </c>
      <c r="B1288" s="674" t="s">
        <v>32423</v>
      </c>
      <c r="C1288" s="675" t="s">
        <v>32424</v>
      </c>
      <c r="D1288" s="680">
        <v>6222.61</v>
      </c>
      <c r="E1288" s="677"/>
      <c r="F1288" s="668"/>
      <c r="G1288" s="668"/>
      <c r="H1288" s="668"/>
      <c r="I1288" s="668"/>
      <c r="J1288" s="668"/>
      <c r="K1288" s="668"/>
      <c r="L1288" s="668"/>
      <c r="M1288" s="668"/>
      <c r="N1288" s="668"/>
      <c r="O1288" s="668"/>
      <c r="P1288" s="668"/>
      <c r="Q1288" s="668"/>
      <c r="R1288" s="668"/>
      <c r="S1288" s="668"/>
      <c r="T1288" s="668"/>
      <c r="U1288" s="668"/>
      <c r="V1288" s="668"/>
      <c r="W1288" s="668"/>
      <c r="X1288" s="668"/>
      <c r="Y1288" s="668"/>
      <c r="Z1288" s="668"/>
    </row>
    <row r="1289" ht="9.0" customHeight="1">
      <c r="A1289" s="673">
        <v>40585.0</v>
      </c>
      <c r="B1289" s="674" t="s">
        <v>32425</v>
      </c>
      <c r="C1289" s="675" t="s">
        <v>32426</v>
      </c>
      <c r="D1289" s="680">
        <v>5317.29</v>
      </c>
      <c r="E1289" s="677"/>
      <c r="F1289" s="668"/>
      <c r="G1289" s="668"/>
      <c r="H1289" s="668"/>
      <c r="I1289" s="668"/>
      <c r="J1289" s="668"/>
      <c r="K1289" s="668"/>
      <c r="L1289" s="668"/>
      <c r="M1289" s="668"/>
      <c r="N1289" s="668"/>
      <c r="O1289" s="668"/>
      <c r="P1289" s="668"/>
      <c r="Q1289" s="668"/>
      <c r="R1289" s="668"/>
      <c r="S1289" s="668"/>
      <c r="T1289" s="668"/>
      <c r="U1289" s="668"/>
      <c r="V1289" s="668"/>
      <c r="W1289" s="668"/>
      <c r="X1289" s="668"/>
      <c r="Y1289" s="668"/>
      <c r="Z1289" s="668"/>
    </row>
    <row r="1290" ht="9.0" customHeight="1">
      <c r="A1290" s="673">
        <v>42843.0</v>
      </c>
      <c r="B1290" s="674" t="s">
        <v>32427</v>
      </c>
      <c r="C1290" s="675" t="s">
        <v>32428</v>
      </c>
      <c r="D1290" s="680">
        <v>5355.83</v>
      </c>
      <c r="E1290" s="677"/>
      <c r="F1290" s="668"/>
      <c r="G1290" s="668"/>
      <c r="H1290" s="668"/>
      <c r="I1290" s="668"/>
      <c r="J1290" s="668"/>
      <c r="K1290" s="668"/>
      <c r="L1290" s="668"/>
      <c r="M1290" s="668"/>
      <c r="N1290" s="668"/>
      <c r="O1290" s="668"/>
      <c r="P1290" s="668"/>
      <c r="Q1290" s="668"/>
      <c r="R1290" s="668"/>
      <c r="S1290" s="668"/>
      <c r="T1290" s="668"/>
      <c r="U1290" s="668"/>
      <c r="V1290" s="668"/>
      <c r="W1290" s="668"/>
      <c r="X1290" s="668"/>
      <c r="Y1290" s="668"/>
      <c r="Z1290" s="668"/>
    </row>
    <row r="1291" ht="9.0" customHeight="1">
      <c r="A1291" s="673">
        <v>42844.0</v>
      </c>
      <c r="B1291" s="674" t="s">
        <v>32429</v>
      </c>
      <c r="C1291" s="675" t="s">
        <v>32430</v>
      </c>
      <c r="D1291" s="680">
        <v>6176.01</v>
      </c>
      <c r="E1291" s="677"/>
      <c r="F1291" s="668"/>
      <c r="G1291" s="668"/>
      <c r="H1291" s="668"/>
      <c r="I1291" s="668"/>
      <c r="J1291" s="668"/>
      <c r="K1291" s="668"/>
      <c r="L1291" s="668"/>
      <c r="M1291" s="668"/>
      <c r="N1291" s="668"/>
      <c r="O1291" s="668"/>
      <c r="P1291" s="668"/>
      <c r="Q1291" s="668"/>
      <c r="R1291" s="668"/>
      <c r="S1291" s="668"/>
      <c r="T1291" s="668"/>
      <c r="U1291" s="668"/>
      <c r="V1291" s="668"/>
      <c r="W1291" s="668"/>
      <c r="X1291" s="668"/>
      <c r="Y1291" s="668"/>
      <c r="Z1291" s="668"/>
    </row>
    <row r="1292" ht="9.0" customHeight="1">
      <c r="A1292" s="673">
        <v>42845.0</v>
      </c>
      <c r="B1292" s="674" t="s">
        <v>32431</v>
      </c>
      <c r="C1292" s="675" t="s">
        <v>32432</v>
      </c>
      <c r="D1292" s="680">
        <v>7310.23</v>
      </c>
      <c r="E1292" s="677"/>
      <c r="F1292" s="668"/>
      <c r="G1292" s="668"/>
      <c r="H1292" s="668"/>
      <c r="I1292" s="668"/>
      <c r="J1292" s="668"/>
      <c r="K1292" s="668"/>
      <c r="L1292" s="668"/>
      <c r="M1292" s="668"/>
      <c r="N1292" s="668"/>
      <c r="O1292" s="668"/>
      <c r="P1292" s="668"/>
      <c r="Q1292" s="668"/>
      <c r="R1292" s="668"/>
      <c r="S1292" s="668"/>
      <c r="T1292" s="668"/>
      <c r="U1292" s="668"/>
      <c r="V1292" s="668"/>
      <c r="W1292" s="668"/>
      <c r="X1292" s="668"/>
      <c r="Y1292" s="668"/>
      <c r="Z1292" s="668"/>
    </row>
    <row r="1293" ht="9.0" customHeight="1">
      <c r="A1293" s="673">
        <v>41179.0</v>
      </c>
      <c r="B1293" s="674" t="s">
        <v>32433</v>
      </c>
      <c r="C1293" s="675" t="s">
        <v>32434</v>
      </c>
      <c r="D1293" s="680">
        <v>6244.67</v>
      </c>
      <c r="E1293" s="677"/>
      <c r="F1293" s="668"/>
      <c r="G1293" s="668"/>
      <c r="H1293" s="668"/>
      <c r="I1293" s="668"/>
      <c r="J1293" s="668"/>
      <c r="K1293" s="668"/>
      <c r="L1293" s="668"/>
      <c r="M1293" s="668"/>
      <c r="N1293" s="668"/>
      <c r="O1293" s="668"/>
      <c r="P1293" s="668"/>
      <c r="Q1293" s="668"/>
      <c r="R1293" s="668"/>
      <c r="S1293" s="668"/>
      <c r="T1293" s="668"/>
      <c r="U1293" s="668"/>
      <c r="V1293" s="668"/>
      <c r="W1293" s="668"/>
      <c r="X1293" s="668"/>
      <c r="Y1293" s="668"/>
      <c r="Z1293" s="668"/>
    </row>
    <row r="1294" ht="9.0" customHeight="1">
      <c r="A1294" s="673">
        <v>42842.0</v>
      </c>
      <c r="B1294" s="674" t="s">
        <v>32435</v>
      </c>
      <c r="C1294" s="675" t="s">
        <v>32436</v>
      </c>
      <c r="D1294" s="680">
        <v>6722.0</v>
      </c>
      <c r="E1294" s="677"/>
      <c r="F1294" s="668"/>
      <c r="G1294" s="668"/>
      <c r="H1294" s="668"/>
      <c r="I1294" s="668"/>
      <c r="J1294" s="668"/>
      <c r="K1294" s="668"/>
      <c r="L1294" s="668"/>
      <c r="M1294" s="668"/>
      <c r="N1294" s="668"/>
      <c r="O1294" s="668"/>
      <c r="P1294" s="668"/>
      <c r="Q1294" s="668"/>
      <c r="R1294" s="668"/>
      <c r="S1294" s="668"/>
      <c r="T1294" s="668"/>
      <c r="U1294" s="668"/>
      <c r="V1294" s="668"/>
      <c r="W1294" s="668"/>
      <c r="X1294" s="668"/>
      <c r="Y1294" s="668"/>
      <c r="Z1294" s="668"/>
    </row>
    <row r="1295" ht="9.0" customHeight="1">
      <c r="A1295" s="673">
        <v>42848.0</v>
      </c>
      <c r="B1295" s="674" t="s">
        <v>32437</v>
      </c>
      <c r="C1295" s="675" t="s">
        <v>32438</v>
      </c>
      <c r="D1295" s="680">
        <v>7638.57</v>
      </c>
      <c r="E1295" s="677"/>
      <c r="F1295" s="668"/>
      <c r="G1295" s="668"/>
      <c r="H1295" s="668"/>
      <c r="I1295" s="668"/>
      <c r="J1295" s="668"/>
      <c r="K1295" s="668"/>
      <c r="L1295" s="668"/>
      <c r="M1295" s="668"/>
      <c r="N1295" s="668"/>
      <c r="O1295" s="668"/>
      <c r="P1295" s="668"/>
      <c r="Q1295" s="668"/>
      <c r="R1295" s="668"/>
      <c r="S1295" s="668"/>
      <c r="T1295" s="668"/>
      <c r="U1295" s="668"/>
      <c r="V1295" s="668"/>
      <c r="W1295" s="668"/>
      <c r="X1295" s="668"/>
      <c r="Y1295" s="668"/>
      <c r="Z1295" s="668"/>
    </row>
    <row r="1296" ht="9.0" customHeight="1">
      <c r="A1296" s="673">
        <v>42849.0</v>
      </c>
      <c r="B1296" s="674" t="s">
        <v>32439</v>
      </c>
      <c r="C1296" s="675" t="s">
        <v>32440</v>
      </c>
      <c r="D1296" s="680">
        <v>5613.01</v>
      </c>
      <c r="E1296" s="677"/>
      <c r="F1296" s="668"/>
      <c r="G1296" s="668"/>
      <c r="H1296" s="668"/>
      <c r="I1296" s="668"/>
      <c r="J1296" s="668"/>
      <c r="K1296" s="668"/>
      <c r="L1296" s="668"/>
      <c r="M1296" s="668"/>
      <c r="N1296" s="668"/>
      <c r="O1296" s="668"/>
      <c r="P1296" s="668"/>
      <c r="Q1296" s="668"/>
      <c r="R1296" s="668"/>
      <c r="S1296" s="668"/>
      <c r="T1296" s="668"/>
      <c r="U1296" s="668"/>
      <c r="V1296" s="668"/>
      <c r="W1296" s="668"/>
      <c r="X1296" s="668"/>
      <c r="Y1296" s="668"/>
      <c r="Z1296" s="668"/>
    </row>
    <row r="1297" ht="9.0" customHeight="1">
      <c r="A1297" s="673">
        <v>42850.0</v>
      </c>
      <c r="B1297" s="674" t="s">
        <v>32441</v>
      </c>
      <c r="C1297" s="675" t="s">
        <v>32442</v>
      </c>
      <c r="D1297" s="680">
        <v>5935.32</v>
      </c>
      <c r="E1297" s="677"/>
      <c r="F1297" s="668"/>
      <c r="G1297" s="668"/>
      <c r="H1297" s="668"/>
      <c r="I1297" s="668"/>
      <c r="J1297" s="668"/>
      <c r="K1297" s="668"/>
      <c r="L1297" s="668"/>
      <c r="M1297" s="668"/>
      <c r="N1297" s="668"/>
      <c r="O1297" s="668"/>
      <c r="P1297" s="668"/>
      <c r="Q1297" s="668"/>
      <c r="R1297" s="668"/>
      <c r="S1297" s="668"/>
      <c r="T1297" s="668"/>
      <c r="U1297" s="668"/>
      <c r="V1297" s="668"/>
      <c r="W1297" s="668"/>
      <c r="X1297" s="668"/>
      <c r="Y1297" s="668"/>
      <c r="Z1297" s="668"/>
    </row>
    <row r="1298" ht="9.0" customHeight="1">
      <c r="A1298" s="673">
        <v>42851.0</v>
      </c>
      <c r="B1298" s="674" t="s">
        <v>32443</v>
      </c>
      <c r="C1298" s="675" t="s">
        <v>32444</v>
      </c>
      <c r="D1298" s="680">
        <v>8233.26</v>
      </c>
      <c r="E1298" s="677"/>
      <c r="F1298" s="668"/>
      <c r="G1298" s="668"/>
      <c r="H1298" s="668"/>
      <c r="I1298" s="668"/>
      <c r="J1298" s="668"/>
      <c r="K1298" s="668"/>
      <c r="L1298" s="668"/>
      <c r="M1298" s="668"/>
      <c r="N1298" s="668"/>
      <c r="O1298" s="668"/>
      <c r="P1298" s="668"/>
      <c r="Q1298" s="668"/>
      <c r="R1298" s="668"/>
      <c r="S1298" s="668"/>
      <c r="T1298" s="668"/>
      <c r="U1298" s="668"/>
      <c r="V1298" s="668"/>
      <c r="W1298" s="668"/>
      <c r="X1298" s="668"/>
      <c r="Y1298" s="668"/>
      <c r="Z1298" s="668"/>
    </row>
    <row r="1299" ht="9.0" customHeight="1">
      <c r="A1299" s="673">
        <v>42852.0</v>
      </c>
      <c r="B1299" s="674" t="s">
        <v>32445</v>
      </c>
      <c r="C1299" s="675" t="s">
        <v>32446</v>
      </c>
      <c r="D1299" s="680">
        <v>8721.84</v>
      </c>
      <c r="E1299" s="677"/>
      <c r="F1299" s="668"/>
      <c r="G1299" s="668"/>
      <c r="H1299" s="668"/>
      <c r="I1299" s="668"/>
      <c r="J1299" s="668"/>
      <c r="K1299" s="668"/>
      <c r="L1299" s="668"/>
      <c r="M1299" s="668"/>
      <c r="N1299" s="668"/>
      <c r="O1299" s="668"/>
      <c r="P1299" s="668"/>
      <c r="Q1299" s="668"/>
      <c r="R1299" s="668"/>
      <c r="S1299" s="668"/>
      <c r="T1299" s="668"/>
      <c r="U1299" s="668"/>
      <c r="V1299" s="668"/>
      <c r="W1299" s="668"/>
      <c r="X1299" s="668"/>
      <c r="Y1299" s="668"/>
      <c r="Z1299" s="668"/>
    </row>
    <row r="1300" ht="9.0" customHeight="1">
      <c r="A1300" s="673">
        <v>42853.0</v>
      </c>
      <c r="B1300" s="674" t="s">
        <v>32447</v>
      </c>
      <c r="C1300" s="675" t="s">
        <v>32448</v>
      </c>
      <c r="D1300" s="680">
        <v>11896.26</v>
      </c>
      <c r="E1300" s="677"/>
      <c r="F1300" s="668"/>
      <c r="G1300" s="668"/>
      <c r="H1300" s="668"/>
      <c r="I1300" s="668"/>
      <c r="J1300" s="668"/>
      <c r="K1300" s="668"/>
      <c r="L1300" s="668"/>
      <c r="M1300" s="668"/>
      <c r="N1300" s="668"/>
      <c r="O1300" s="668"/>
      <c r="P1300" s="668"/>
      <c r="Q1300" s="668"/>
      <c r="R1300" s="668"/>
      <c r="S1300" s="668"/>
      <c r="T1300" s="668"/>
      <c r="U1300" s="668"/>
      <c r="V1300" s="668"/>
      <c r="W1300" s="668"/>
      <c r="X1300" s="668"/>
      <c r="Y1300" s="668"/>
      <c r="Z1300" s="668"/>
    </row>
    <row r="1301" ht="9.0" customHeight="1">
      <c r="A1301" s="673">
        <v>42854.0</v>
      </c>
      <c r="B1301" s="674" t="s">
        <v>32449</v>
      </c>
      <c r="C1301" s="675" t="s">
        <v>32450</v>
      </c>
      <c r="D1301" s="680">
        <v>13394.91</v>
      </c>
      <c r="E1301" s="677"/>
      <c r="F1301" s="668"/>
      <c r="G1301" s="668"/>
      <c r="H1301" s="668"/>
      <c r="I1301" s="668"/>
      <c r="J1301" s="668"/>
      <c r="K1301" s="668"/>
      <c r="L1301" s="668"/>
      <c r="M1301" s="668"/>
      <c r="N1301" s="668"/>
      <c r="O1301" s="668"/>
      <c r="P1301" s="668"/>
      <c r="Q1301" s="668"/>
      <c r="R1301" s="668"/>
      <c r="S1301" s="668"/>
      <c r="T1301" s="668"/>
      <c r="U1301" s="668"/>
      <c r="V1301" s="668"/>
      <c r="W1301" s="668"/>
      <c r="X1301" s="668"/>
      <c r="Y1301" s="668"/>
      <c r="Z1301" s="668"/>
    </row>
    <row r="1302" ht="9.0" customHeight="1">
      <c r="A1302" s="673">
        <v>42855.0</v>
      </c>
      <c r="B1302" s="674" t="s">
        <v>32451</v>
      </c>
      <c r="C1302" s="675" t="s">
        <v>32452</v>
      </c>
      <c r="D1302" s="680">
        <v>10771.31</v>
      </c>
      <c r="E1302" s="677"/>
      <c r="F1302" s="668"/>
      <c r="G1302" s="668"/>
      <c r="H1302" s="668"/>
      <c r="I1302" s="668"/>
      <c r="J1302" s="668"/>
      <c r="K1302" s="668"/>
      <c r="L1302" s="668"/>
      <c r="M1302" s="668"/>
      <c r="N1302" s="668"/>
      <c r="O1302" s="668"/>
      <c r="P1302" s="668"/>
      <c r="Q1302" s="668"/>
      <c r="R1302" s="668"/>
      <c r="S1302" s="668"/>
      <c r="T1302" s="668"/>
      <c r="U1302" s="668"/>
      <c r="V1302" s="668"/>
      <c r="W1302" s="668"/>
      <c r="X1302" s="668"/>
      <c r="Y1302" s="668"/>
      <c r="Z1302" s="668"/>
    </row>
    <row r="1303" ht="9.0" customHeight="1">
      <c r="A1303" s="673">
        <v>42856.0</v>
      </c>
      <c r="B1303" s="674" t="s">
        <v>32453</v>
      </c>
      <c r="C1303" s="675" t="s">
        <v>32454</v>
      </c>
      <c r="D1303" s="680">
        <v>11996.36</v>
      </c>
      <c r="E1303" s="677"/>
      <c r="F1303" s="668"/>
      <c r="G1303" s="668"/>
      <c r="H1303" s="668"/>
      <c r="I1303" s="668"/>
      <c r="J1303" s="668"/>
      <c r="K1303" s="668"/>
      <c r="L1303" s="668"/>
      <c r="M1303" s="668"/>
      <c r="N1303" s="668"/>
      <c r="O1303" s="668"/>
      <c r="P1303" s="668"/>
      <c r="Q1303" s="668"/>
      <c r="R1303" s="668"/>
      <c r="S1303" s="668"/>
      <c r="T1303" s="668"/>
      <c r="U1303" s="668"/>
      <c r="V1303" s="668"/>
      <c r="W1303" s="668"/>
      <c r="X1303" s="668"/>
      <c r="Y1303" s="668"/>
      <c r="Z1303" s="668"/>
    </row>
    <row r="1304" ht="9.0" customHeight="1">
      <c r="A1304" s="673">
        <v>42858.0</v>
      </c>
      <c r="B1304" s="674" t="s">
        <v>32455</v>
      </c>
      <c r="C1304" s="675" t="s">
        <v>32456</v>
      </c>
      <c r="D1304" s="680">
        <v>13309.18</v>
      </c>
      <c r="E1304" s="677"/>
      <c r="F1304" s="668"/>
      <c r="G1304" s="668"/>
      <c r="H1304" s="668"/>
      <c r="I1304" s="668"/>
      <c r="J1304" s="668"/>
      <c r="K1304" s="668"/>
      <c r="L1304" s="668"/>
      <c r="M1304" s="668"/>
      <c r="N1304" s="668"/>
      <c r="O1304" s="668"/>
      <c r="P1304" s="668"/>
      <c r="Q1304" s="668"/>
      <c r="R1304" s="668"/>
      <c r="S1304" s="668"/>
      <c r="T1304" s="668"/>
      <c r="U1304" s="668"/>
      <c r="V1304" s="668"/>
      <c r="W1304" s="668"/>
      <c r="X1304" s="668"/>
      <c r="Y1304" s="668"/>
      <c r="Z1304" s="668"/>
    </row>
    <row r="1305" ht="9.0" customHeight="1">
      <c r="A1305" s="673">
        <v>42857.0</v>
      </c>
      <c r="B1305" s="674" t="s">
        <v>32457</v>
      </c>
      <c r="C1305" s="675" t="s">
        <v>32458</v>
      </c>
      <c r="D1305" s="680">
        <v>13309.18</v>
      </c>
      <c r="E1305" s="677"/>
      <c r="F1305" s="668"/>
      <c r="G1305" s="668"/>
      <c r="H1305" s="668"/>
      <c r="I1305" s="668"/>
      <c r="J1305" s="668"/>
      <c r="K1305" s="668"/>
      <c r="L1305" s="668"/>
      <c r="M1305" s="668"/>
      <c r="N1305" s="668"/>
      <c r="O1305" s="668"/>
      <c r="P1305" s="668"/>
      <c r="Q1305" s="668"/>
      <c r="R1305" s="668"/>
      <c r="S1305" s="668"/>
      <c r="T1305" s="668"/>
      <c r="U1305" s="668"/>
      <c r="V1305" s="668"/>
      <c r="W1305" s="668"/>
      <c r="X1305" s="668"/>
      <c r="Y1305" s="668"/>
      <c r="Z1305" s="668"/>
    </row>
    <row r="1306" ht="9.0" customHeight="1">
      <c r="A1306" s="673">
        <v>42859.0</v>
      </c>
      <c r="B1306" s="674" t="s">
        <v>32459</v>
      </c>
      <c r="C1306" s="675" t="s">
        <v>32460</v>
      </c>
      <c r="D1306" s="680">
        <v>14984.51</v>
      </c>
      <c r="E1306" s="677"/>
      <c r="F1306" s="668"/>
      <c r="G1306" s="668"/>
      <c r="H1306" s="668"/>
      <c r="I1306" s="668"/>
      <c r="J1306" s="668"/>
      <c r="K1306" s="668"/>
      <c r="L1306" s="668"/>
      <c r="M1306" s="668"/>
      <c r="N1306" s="668"/>
      <c r="O1306" s="668"/>
      <c r="P1306" s="668"/>
      <c r="Q1306" s="668"/>
      <c r="R1306" s="668"/>
      <c r="S1306" s="668"/>
      <c r="T1306" s="668"/>
      <c r="U1306" s="668"/>
      <c r="V1306" s="668"/>
      <c r="W1306" s="668"/>
      <c r="X1306" s="668"/>
      <c r="Y1306" s="668"/>
      <c r="Z1306" s="668"/>
    </row>
    <row r="1307" ht="9.0" customHeight="1">
      <c r="A1307" s="673">
        <v>42860.0</v>
      </c>
      <c r="B1307" s="674" t="s">
        <v>32461</v>
      </c>
      <c r="C1307" s="675" t="s">
        <v>32462</v>
      </c>
      <c r="D1307" s="680">
        <v>14315.28</v>
      </c>
      <c r="E1307" s="677"/>
      <c r="F1307" s="668"/>
      <c r="G1307" s="668"/>
      <c r="H1307" s="668"/>
      <c r="I1307" s="668"/>
      <c r="J1307" s="668"/>
      <c r="K1307" s="668"/>
      <c r="L1307" s="668"/>
      <c r="M1307" s="668"/>
      <c r="N1307" s="668"/>
      <c r="O1307" s="668"/>
      <c r="P1307" s="668"/>
      <c r="Q1307" s="668"/>
      <c r="R1307" s="668"/>
      <c r="S1307" s="668"/>
      <c r="T1307" s="668"/>
      <c r="U1307" s="668"/>
      <c r="V1307" s="668"/>
      <c r="W1307" s="668"/>
      <c r="X1307" s="668"/>
      <c r="Y1307" s="668"/>
      <c r="Z1307" s="668"/>
    </row>
    <row r="1308" ht="9.0" customHeight="1">
      <c r="A1308" s="673">
        <v>42861.0</v>
      </c>
      <c r="B1308" s="674" t="s">
        <v>32463</v>
      </c>
      <c r="C1308" s="675" t="s">
        <v>32464</v>
      </c>
      <c r="D1308" s="680">
        <v>15941.01</v>
      </c>
      <c r="E1308" s="677"/>
      <c r="F1308" s="668"/>
      <c r="G1308" s="668"/>
      <c r="H1308" s="668"/>
      <c r="I1308" s="668"/>
      <c r="J1308" s="668"/>
      <c r="K1308" s="668"/>
      <c r="L1308" s="668"/>
      <c r="M1308" s="668"/>
      <c r="N1308" s="668"/>
      <c r="O1308" s="668"/>
      <c r="P1308" s="668"/>
      <c r="Q1308" s="668"/>
      <c r="R1308" s="668"/>
      <c r="S1308" s="668"/>
      <c r="T1308" s="668"/>
      <c r="U1308" s="668"/>
      <c r="V1308" s="668"/>
      <c r="W1308" s="668"/>
      <c r="X1308" s="668"/>
      <c r="Y1308" s="668"/>
      <c r="Z1308" s="668"/>
    </row>
    <row r="1309" ht="9.0" customHeight="1">
      <c r="A1309" s="673">
        <v>42862.0</v>
      </c>
      <c r="B1309" s="674" t="s">
        <v>32465</v>
      </c>
      <c r="C1309" s="675" t="s">
        <v>32466</v>
      </c>
      <c r="D1309" s="676">
        <v>15.52</v>
      </c>
      <c r="E1309" s="677"/>
      <c r="F1309" s="668"/>
      <c r="G1309" s="668"/>
      <c r="H1309" s="668"/>
      <c r="I1309" s="668"/>
      <c r="J1309" s="668"/>
      <c r="K1309" s="668"/>
      <c r="L1309" s="668"/>
      <c r="M1309" s="668"/>
      <c r="N1309" s="668"/>
      <c r="O1309" s="668"/>
      <c r="P1309" s="668"/>
      <c r="Q1309" s="668"/>
      <c r="R1309" s="668"/>
      <c r="S1309" s="668"/>
      <c r="T1309" s="668"/>
      <c r="U1309" s="668"/>
      <c r="V1309" s="668"/>
      <c r="W1309" s="668"/>
      <c r="X1309" s="668"/>
      <c r="Y1309" s="668"/>
      <c r="Z1309" s="668"/>
    </row>
    <row r="1310" ht="9.0" customHeight="1">
      <c r="A1310" s="673">
        <v>42863.0</v>
      </c>
      <c r="B1310" s="674" t="s">
        <v>32467</v>
      </c>
      <c r="C1310" s="675" t="s">
        <v>32468</v>
      </c>
      <c r="D1310" s="676">
        <v>31.07</v>
      </c>
      <c r="E1310" s="677"/>
      <c r="F1310" s="668"/>
      <c r="G1310" s="668"/>
      <c r="H1310" s="668"/>
      <c r="I1310" s="668"/>
      <c r="J1310" s="668"/>
      <c r="K1310" s="668"/>
      <c r="L1310" s="668"/>
      <c r="M1310" s="668"/>
      <c r="N1310" s="668"/>
      <c r="O1310" s="668"/>
      <c r="P1310" s="668"/>
      <c r="Q1310" s="668"/>
      <c r="R1310" s="668"/>
      <c r="S1310" s="668"/>
      <c r="T1310" s="668"/>
      <c r="U1310" s="668"/>
      <c r="V1310" s="668"/>
      <c r="W1310" s="668"/>
      <c r="X1310" s="668"/>
      <c r="Y1310" s="668"/>
      <c r="Z1310" s="668"/>
    </row>
    <row r="1311" ht="9.0" customHeight="1">
      <c r="A1311" s="673">
        <v>42864.0</v>
      </c>
      <c r="B1311" s="674" t="s">
        <v>32469</v>
      </c>
      <c r="C1311" s="675" t="s">
        <v>32470</v>
      </c>
      <c r="D1311" s="676">
        <v>146.04</v>
      </c>
      <c r="E1311" s="677"/>
      <c r="F1311" s="668"/>
      <c r="G1311" s="668"/>
      <c r="H1311" s="668"/>
      <c r="I1311" s="668"/>
      <c r="J1311" s="668"/>
      <c r="K1311" s="668"/>
      <c r="L1311" s="668"/>
      <c r="M1311" s="668"/>
      <c r="N1311" s="668"/>
      <c r="O1311" s="668"/>
      <c r="P1311" s="668"/>
      <c r="Q1311" s="668"/>
      <c r="R1311" s="668"/>
      <c r="S1311" s="668"/>
      <c r="T1311" s="668"/>
      <c r="U1311" s="668"/>
      <c r="V1311" s="668"/>
      <c r="W1311" s="668"/>
      <c r="X1311" s="668"/>
      <c r="Y1311" s="668"/>
      <c r="Z1311" s="668"/>
    </row>
    <row r="1312" ht="18.0" customHeight="1">
      <c r="A1312" s="673">
        <v>42865.0</v>
      </c>
      <c r="B1312" s="678" t="s">
        <v>32471</v>
      </c>
      <c r="C1312" s="675" t="s">
        <v>32472</v>
      </c>
      <c r="D1312" s="676">
        <v>22.2</v>
      </c>
      <c r="E1312" s="679"/>
      <c r="F1312" s="668"/>
      <c r="G1312" s="668"/>
      <c r="H1312" s="668"/>
      <c r="I1312" s="668"/>
      <c r="J1312" s="668"/>
      <c r="K1312" s="668"/>
      <c r="L1312" s="668"/>
      <c r="M1312" s="668"/>
      <c r="N1312" s="668"/>
      <c r="O1312" s="668"/>
      <c r="P1312" s="668"/>
      <c r="Q1312" s="668"/>
      <c r="R1312" s="668"/>
      <c r="S1312" s="668"/>
      <c r="T1312" s="668"/>
      <c r="U1312" s="668"/>
      <c r="V1312" s="668"/>
      <c r="W1312" s="668"/>
      <c r="X1312" s="668"/>
      <c r="Y1312" s="668"/>
      <c r="Z1312" s="668"/>
    </row>
    <row r="1313" ht="18.0" customHeight="1">
      <c r="A1313" s="673">
        <v>42866.0</v>
      </c>
      <c r="B1313" s="678" t="s">
        <v>32473</v>
      </c>
      <c r="C1313" s="675" t="s">
        <v>32474</v>
      </c>
      <c r="D1313" s="676">
        <v>43.14</v>
      </c>
      <c r="E1313" s="679"/>
      <c r="F1313" s="668"/>
      <c r="G1313" s="668"/>
      <c r="H1313" s="668"/>
      <c r="I1313" s="668"/>
      <c r="J1313" s="668"/>
      <c r="K1313" s="668"/>
      <c r="L1313" s="668"/>
      <c r="M1313" s="668"/>
      <c r="N1313" s="668"/>
      <c r="O1313" s="668"/>
      <c r="P1313" s="668"/>
      <c r="Q1313" s="668"/>
      <c r="R1313" s="668"/>
      <c r="S1313" s="668"/>
      <c r="T1313" s="668"/>
      <c r="U1313" s="668"/>
      <c r="V1313" s="668"/>
      <c r="W1313" s="668"/>
      <c r="X1313" s="668"/>
      <c r="Y1313" s="668"/>
      <c r="Z1313" s="668"/>
    </row>
    <row r="1314" ht="9.0" customHeight="1">
      <c r="A1314" s="673">
        <v>42867.0</v>
      </c>
      <c r="B1314" s="674" t="s">
        <v>32475</v>
      </c>
      <c r="C1314" s="675" t="s">
        <v>32476</v>
      </c>
      <c r="D1314" s="676">
        <v>199.42</v>
      </c>
      <c r="E1314" s="677"/>
      <c r="F1314" s="668"/>
      <c r="G1314" s="668"/>
      <c r="H1314" s="668"/>
      <c r="I1314" s="668"/>
      <c r="J1314" s="668"/>
      <c r="K1314" s="668"/>
      <c r="L1314" s="668"/>
      <c r="M1314" s="668"/>
      <c r="N1314" s="668"/>
      <c r="O1314" s="668"/>
      <c r="P1314" s="668"/>
      <c r="Q1314" s="668"/>
      <c r="R1314" s="668"/>
      <c r="S1314" s="668"/>
      <c r="T1314" s="668"/>
      <c r="U1314" s="668"/>
      <c r="V1314" s="668"/>
      <c r="W1314" s="668"/>
      <c r="X1314" s="668"/>
      <c r="Y1314" s="668"/>
      <c r="Z1314" s="668"/>
    </row>
    <row r="1315" ht="9.0" customHeight="1">
      <c r="A1315" s="673">
        <v>42868.0</v>
      </c>
      <c r="B1315" s="674" t="s">
        <v>32477</v>
      </c>
      <c r="C1315" s="675" t="s">
        <v>32478</v>
      </c>
      <c r="D1315" s="676">
        <v>294.32</v>
      </c>
      <c r="E1315" s="677"/>
      <c r="F1315" s="668"/>
      <c r="G1315" s="668"/>
      <c r="H1315" s="668"/>
      <c r="I1315" s="668"/>
      <c r="J1315" s="668"/>
      <c r="K1315" s="668"/>
      <c r="L1315" s="668"/>
      <c r="M1315" s="668"/>
      <c r="N1315" s="668"/>
      <c r="O1315" s="668"/>
      <c r="P1315" s="668"/>
      <c r="Q1315" s="668"/>
      <c r="R1315" s="668"/>
      <c r="S1315" s="668"/>
      <c r="T1315" s="668"/>
      <c r="U1315" s="668"/>
      <c r="V1315" s="668"/>
      <c r="W1315" s="668"/>
      <c r="X1315" s="668"/>
      <c r="Y1315" s="668"/>
      <c r="Z1315" s="668"/>
    </row>
    <row r="1316" ht="9.0" customHeight="1">
      <c r="A1316" s="673">
        <v>42869.0</v>
      </c>
      <c r="B1316" s="674" t="s">
        <v>32479</v>
      </c>
      <c r="C1316" s="675" t="s">
        <v>32480</v>
      </c>
      <c r="D1316" s="676">
        <v>259.68</v>
      </c>
      <c r="E1316" s="677"/>
      <c r="F1316" s="668"/>
      <c r="G1316" s="668"/>
      <c r="H1316" s="668"/>
      <c r="I1316" s="668"/>
      <c r="J1316" s="668"/>
      <c r="K1316" s="668"/>
      <c r="L1316" s="668"/>
      <c r="M1316" s="668"/>
      <c r="N1316" s="668"/>
      <c r="O1316" s="668"/>
      <c r="P1316" s="668"/>
      <c r="Q1316" s="668"/>
      <c r="R1316" s="668"/>
      <c r="S1316" s="668"/>
      <c r="T1316" s="668"/>
      <c r="U1316" s="668"/>
      <c r="V1316" s="668"/>
      <c r="W1316" s="668"/>
      <c r="X1316" s="668"/>
      <c r="Y1316" s="668"/>
      <c r="Z1316" s="668"/>
    </row>
    <row r="1317" ht="9.0" customHeight="1">
      <c r="A1317" s="673">
        <v>42870.0</v>
      </c>
      <c r="B1317" s="674" t="s">
        <v>32481</v>
      </c>
      <c r="C1317" s="675" t="s">
        <v>32482</v>
      </c>
      <c r="D1317" s="676">
        <v>187.71</v>
      </c>
      <c r="E1317" s="677"/>
      <c r="F1317" s="668"/>
      <c r="G1317" s="668"/>
      <c r="H1317" s="668"/>
      <c r="I1317" s="668"/>
      <c r="J1317" s="668"/>
      <c r="K1317" s="668"/>
      <c r="L1317" s="668"/>
      <c r="M1317" s="668"/>
      <c r="N1317" s="668"/>
      <c r="O1317" s="668"/>
      <c r="P1317" s="668"/>
      <c r="Q1317" s="668"/>
      <c r="R1317" s="668"/>
      <c r="S1317" s="668"/>
      <c r="T1317" s="668"/>
      <c r="U1317" s="668"/>
      <c r="V1317" s="668"/>
      <c r="W1317" s="668"/>
      <c r="X1317" s="668"/>
      <c r="Y1317" s="668"/>
      <c r="Z1317" s="668"/>
    </row>
    <row r="1318" ht="9.0" customHeight="1">
      <c r="A1318" s="673">
        <v>42880.0</v>
      </c>
      <c r="B1318" s="674" t="s">
        <v>32483</v>
      </c>
      <c r="C1318" s="675" t="s">
        <v>32484</v>
      </c>
      <c r="D1318" s="676">
        <v>678.69</v>
      </c>
      <c r="E1318" s="677"/>
      <c r="F1318" s="668"/>
      <c r="G1318" s="668"/>
      <c r="H1318" s="668"/>
      <c r="I1318" s="668"/>
      <c r="J1318" s="668"/>
      <c r="K1318" s="668"/>
      <c r="L1318" s="668"/>
      <c r="M1318" s="668"/>
      <c r="N1318" s="668"/>
      <c r="O1318" s="668"/>
      <c r="P1318" s="668"/>
      <c r="Q1318" s="668"/>
      <c r="R1318" s="668"/>
      <c r="S1318" s="668"/>
      <c r="T1318" s="668"/>
      <c r="U1318" s="668"/>
      <c r="V1318" s="668"/>
      <c r="W1318" s="668"/>
      <c r="X1318" s="668"/>
      <c r="Y1318" s="668"/>
      <c r="Z1318" s="668"/>
    </row>
    <row r="1319" ht="9.0" customHeight="1">
      <c r="A1319" s="673">
        <v>42883.0</v>
      </c>
      <c r="B1319" s="674" t="s">
        <v>32485</v>
      </c>
      <c r="C1319" s="675" t="s">
        <v>32486</v>
      </c>
      <c r="D1319" s="676">
        <v>39.14</v>
      </c>
      <c r="E1319" s="674" t="s">
        <v>32487</v>
      </c>
      <c r="F1319" s="668"/>
      <c r="G1319" s="668"/>
      <c r="H1319" s="668"/>
      <c r="I1319" s="668"/>
      <c r="J1319" s="668"/>
      <c r="K1319" s="668"/>
      <c r="L1319" s="668"/>
      <c r="M1319" s="668"/>
      <c r="N1319" s="668"/>
      <c r="O1319" s="668"/>
      <c r="P1319" s="668"/>
      <c r="Q1319" s="668"/>
      <c r="R1319" s="668"/>
      <c r="S1319" s="668"/>
      <c r="T1319" s="668"/>
      <c r="U1319" s="668"/>
      <c r="V1319" s="668"/>
      <c r="W1319" s="668"/>
      <c r="X1319" s="668"/>
      <c r="Y1319" s="668"/>
      <c r="Z1319" s="668"/>
    </row>
    <row r="1320" ht="18.0" customHeight="1">
      <c r="A1320" s="673">
        <v>42899.0</v>
      </c>
      <c r="B1320" s="678" t="s">
        <v>32488</v>
      </c>
      <c r="C1320" s="675" t="s">
        <v>32489</v>
      </c>
      <c r="D1320" s="676">
        <v>56.27</v>
      </c>
      <c r="E1320" s="674" t="s">
        <v>32490</v>
      </c>
      <c r="F1320" s="668"/>
      <c r="G1320" s="668"/>
      <c r="H1320" s="668"/>
      <c r="I1320" s="668"/>
      <c r="J1320" s="668"/>
      <c r="K1320" s="668"/>
      <c r="L1320" s="668"/>
      <c r="M1320" s="668"/>
      <c r="N1320" s="668"/>
      <c r="O1320" s="668"/>
      <c r="P1320" s="668"/>
      <c r="Q1320" s="668"/>
      <c r="R1320" s="668"/>
      <c r="S1320" s="668"/>
      <c r="T1320" s="668"/>
      <c r="U1320" s="668"/>
      <c r="V1320" s="668"/>
      <c r="W1320" s="668"/>
      <c r="X1320" s="668"/>
      <c r="Y1320" s="668"/>
      <c r="Z1320" s="668"/>
    </row>
    <row r="1321" ht="9.0" customHeight="1">
      <c r="A1321" s="673">
        <v>42901.0</v>
      </c>
      <c r="B1321" s="674" t="s">
        <v>32491</v>
      </c>
      <c r="C1321" s="675" t="s">
        <v>32492</v>
      </c>
      <c r="D1321" s="676">
        <v>31.68</v>
      </c>
      <c r="E1321" s="677"/>
      <c r="F1321" s="668"/>
      <c r="G1321" s="668"/>
      <c r="H1321" s="668"/>
      <c r="I1321" s="668"/>
      <c r="J1321" s="668"/>
      <c r="K1321" s="668"/>
      <c r="L1321" s="668"/>
      <c r="M1321" s="668"/>
      <c r="N1321" s="668"/>
      <c r="O1321" s="668"/>
      <c r="P1321" s="668"/>
      <c r="Q1321" s="668"/>
      <c r="R1321" s="668"/>
      <c r="S1321" s="668"/>
      <c r="T1321" s="668"/>
      <c r="U1321" s="668"/>
      <c r="V1321" s="668"/>
      <c r="W1321" s="668"/>
      <c r="X1321" s="668"/>
      <c r="Y1321" s="668"/>
      <c r="Z1321" s="668"/>
    </row>
    <row r="1322" ht="9.0" customHeight="1">
      <c r="A1322" s="673">
        <v>42900.0</v>
      </c>
      <c r="B1322" s="674" t="s">
        <v>32493</v>
      </c>
      <c r="C1322" s="675" t="s">
        <v>32494</v>
      </c>
      <c r="D1322" s="676">
        <v>23.19</v>
      </c>
      <c r="E1322" s="677"/>
      <c r="F1322" s="668"/>
      <c r="G1322" s="668"/>
      <c r="H1322" s="668"/>
      <c r="I1322" s="668"/>
      <c r="J1322" s="668"/>
      <c r="K1322" s="668"/>
      <c r="L1322" s="668"/>
      <c r="M1322" s="668"/>
      <c r="N1322" s="668"/>
      <c r="O1322" s="668"/>
      <c r="P1322" s="668"/>
      <c r="Q1322" s="668"/>
      <c r="R1322" s="668"/>
      <c r="S1322" s="668"/>
      <c r="T1322" s="668"/>
      <c r="U1322" s="668"/>
      <c r="V1322" s="668"/>
      <c r="W1322" s="668"/>
      <c r="X1322" s="668"/>
      <c r="Y1322" s="668"/>
      <c r="Z1322" s="668"/>
    </row>
    <row r="1323" ht="9.0" customHeight="1">
      <c r="A1323" s="673">
        <v>41185.0</v>
      </c>
      <c r="B1323" s="674" t="s">
        <v>32495</v>
      </c>
      <c r="C1323" s="675" t="s">
        <v>32496</v>
      </c>
      <c r="D1323" s="676">
        <v>5.27</v>
      </c>
      <c r="E1323" s="674" t="s">
        <v>32497</v>
      </c>
      <c r="F1323" s="668"/>
      <c r="G1323" s="668"/>
      <c r="H1323" s="668"/>
      <c r="I1323" s="668"/>
      <c r="J1323" s="668"/>
      <c r="K1323" s="668"/>
      <c r="L1323" s="668"/>
      <c r="M1323" s="668"/>
      <c r="N1323" s="668"/>
      <c r="O1323" s="668"/>
      <c r="P1323" s="668"/>
      <c r="Q1323" s="668"/>
      <c r="R1323" s="668"/>
      <c r="S1323" s="668"/>
      <c r="T1323" s="668"/>
      <c r="U1323" s="668"/>
      <c r="V1323" s="668"/>
      <c r="W1323" s="668"/>
      <c r="X1323" s="668"/>
      <c r="Y1323" s="668"/>
      <c r="Z1323" s="668"/>
    </row>
    <row r="1324" ht="18.0" customHeight="1">
      <c r="A1324" s="673">
        <v>42903.0</v>
      </c>
      <c r="B1324" s="678" t="s">
        <v>32498</v>
      </c>
      <c r="C1324" s="675" t="s">
        <v>32499</v>
      </c>
      <c r="D1324" s="676">
        <v>115.35</v>
      </c>
      <c r="E1324" s="674" t="s">
        <v>32500</v>
      </c>
      <c r="F1324" s="668"/>
      <c r="G1324" s="668"/>
      <c r="H1324" s="668"/>
      <c r="I1324" s="668"/>
      <c r="J1324" s="668"/>
      <c r="K1324" s="668"/>
      <c r="L1324" s="668"/>
      <c r="M1324" s="668"/>
      <c r="N1324" s="668"/>
      <c r="O1324" s="668"/>
      <c r="P1324" s="668"/>
      <c r="Q1324" s="668"/>
      <c r="R1324" s="668"/>
      <c r="S1324" s="668"/>
      <c r="T1324" s="668"/>
      <c r="U1324" s="668"/>
      <c r="V1324" s="668"/>
      <c r="W1324" s="668"/>
      <c r="X1324" s="668"/>
      <c r="Y1324" s="668"/>
      <c r="Z1324" s="668"/>
    </row>
    <row r="1325" ht="18.0" customHeight="1">
      <c r="A1325" s="673">
        <v>42904.0</v>
      </c>
      <c r="B1325" s="678" t="s">
        <v>32501</v>
      </c>
      <c r="C1325" s="675" t="s">
        <v>32502</v>
      </c>
      <c r="D1325" s="676">
        <v>85.95</v>
      </c>
      <c r="E1325" s="674" t="s">
        <v>32503</v>
      </c>
      <c r="F1325" s="668"/>
      <c r="G1325" s="668"/>
      <c r="H1325" s="668"/>
      <c r="I1325" s="668"/>
      <c r="J1325" s="668"/>
      <c r="K1325" s="668"/>
      <c r="L1325" s="668"/>
      <c r="M1325" s="668"/>
      <c r="N1325" s="668"/>
      <c r="O1325" s="668"/>
      <c r="P1325" s="668"/>
      <c r="Q1325" s="668"/>
      <c r="R1325" s="668"/>
      <c r="S1325" s="668"/>
      <c r="T1325" s="668"/>
      <c r="U1325" s="668"/>
      <c r="V1325" s="668"/>
      <c r="W1325" s="668"/>
      <c r="X1325" s="668"/>
      <c r="Y1325" s="668"/>
      <c r="Z1325" s="668"/>
    </row>
    <row r="1326" ht="18.0" customHeight="1">
      <c r="A1326" s="673">
        <v>42902.0</v>
      </c>
      <c r="B1326" s="678" t="s">
        <v>32504</v>
      </c>
      <c r="C1326" s="675" t="s">
        <v>32505</v>
      </c>
      <c r="D1326" s="676">
        <v>92.36</v>
      </c>
      <c r="E1326" s="679"/>
      <c r="F1326" s="668"/>
      <c r="G1326" s="668"/>
      <c r="H1326" s="668"/>
      <c r="I1326" s="668"/>
      <c r="J1326" s="668"/>
      <c r="K1326" s="668"/>
      <c r="L1326" s="668"/>
      <c r="M1326" s="668"/>
      <c r="N1326" s="668"/>
      <c r="O1326" s="668"/>
      <c r="P1326" s="668"/>
      <c r="Q1326" s="668"/>
      <c r="R1326" s="668"/>
      <c r="S1326" s="668"/>
      <c r="T1326" s="668"/>
      <c r="U1326" s="668"/>
      <c r="V1326" s="668"/>
      <c r="W1326" s="668"/>
      <c r="X1326" s="668"/>
      <c r="Y1326" s="668"/>
      <c r="Z1326" s="668"/>
    </row>
    <row r="1327" ht="9.0" customHeight="1">
      <c r="A1327" s="673">
        <v>42905.0</v>
      </c>
      <c r="B1327" s="674" t="s">
        <v>32506</v>
      </c>
      <c r="C1327" s="675" t="s">
        <v>32507</v>
      </c>
      <c r="D1327" s="676">
        <v>20.8</v>
      </c>
      <c r="E1327" s="677"/>
      <c r="F1327" s="668"/>
      <c r="G1327" s="668"/>
      <c r="H1327" s="668"/>
      <c r="I1327" s="668"/>
      <c r="J1327" s="668"/>
      <c r="K1327" s="668"/>
      <c r="L1327" s="668"/>
      <c r="M1327" s="668"/>
      <c r="N1327" s="668"/>
      <c r="O1327" s="668"/>
      <c r="P1327" s="668"/>
      <c r="Q1327" s="668"/>
      <c r="R1327" s="668"/>
      <c r="S1327" s="668"/>
      <c r="T1327" s="668"/>
      <c r="U1327" s="668"/>
      <c r="V1327" s="668"/>
      <c r="W1327" s="668"/>
      <c r="X1327" s="668"/>
      <c r="Y1327" s="668"/>
      <c r="Z1327" s="668"/>
    </row>
    <row r="1328" ht="18.0" customHeight="1">
      <c r="A1328" s="673">
        <v>43120.0</v>
      </c>
      <c r="B1328" s="678" t="s">
        <v>32508</v>
      </c>
      <c r="C1328" s="675" t="s">
        <v>32509</v>
      </c>
      <c r="D1328" s="676">
        <v>104.33</v>
      </c>
      <c r="E1328" s="674" t="s">
        <v>32510</v>
      </c>
      <c r="F1328" s="668"/>
      <c r="G1328" s="668"/>
      <c r="H1328" s="668"/>
      <c r="I1328" s="668"/>
      <c r="J1328" s="668"/>
      <c r="K1328" s="668"/>
      <c r="L1328" s="668"/>
      <c r="M1328" s="668"/>
      <c r="N1328" s="668"/>
      <c r="O1328" s="668"/>
      <c r="P1328" s="668"/>
      <c r="Q1328" s="668"/>
      <c r="R1328" s="668"/>
      <c r="S1328" s="668"/>
      <c r="T1328" s="668"/>
      <c r="U1328" s="668"/>
      <c r="V1328" s="668"/>
      <c r="W1328" s="668"/>
      <c r="X1328" s="668"/>
      <c r="Y1328" s="668"/>
      <c r="Z1328" s="668"/>
    </row>
    <row r="1329" ht="18.0" customHeight="1">
      <c r="A1329" s="673">
        <v>42906.0</v>
      </c>
      <c r="B1329" s="678" t="s">
        <v>32511</v>
      </c>
      <c r="C1329" s="675" t="s">
        <v>32512</v>
      </c>
      <c r="D1329" s="676">
        <v>106.71</v>
      </c>
      <c r="E1329" s="674" t="s">
        <v>32513</v>
      </c>
      <c r="F1329" s="668"/>
      <c r="G1329" s="668"/>
      <c r="H1329" s="668"/>
      <c r="I1329" s="668"/>
      <c r="J1329" s="668"/>
      <c r="K1329" s="668"/>
      <c r="L1329" s="668"/>
      <c r="M1329" s="668"/>
      <c r="N1329" s="668"/>
      <c r="O1329" s="668"/>
      <c r="P1329" s="668"/>
      <c r="Q1329" s="668"/>
      <c r="R1329" s="668"/>
      <c r="S1329" s="668"/>
      <c r="T1329" s="668"/>
      <c r="U1329" s="668"/>
      <c r="V1329" s="668"/>
      <c r="W1329" s="668"/>
      <c r="X1329" s="668"/>
      <c r="Y1329" s="668"/>
      <c r="Z1329" s="668"/>
    </row>
    <row r="1330" ht="18.0" customHeight="1">
      <c r="A1330" s="673">
        <v>42907.0</v>
      </c>
      <c r="B1330" s="678" t="s">
        <v>32514</v>
      </c>
      <c r="C1330" s="675" t="s">
        <v>32515</v>
      </c>
      <c r="D1330" s="676">
        <v>114.03</v>
      </c>
      <c r="E1330" s="674" t="s">
        <v>32516</v>
      </c>
      <c r="F1330" s="668"/>
      <c r="G1330" s="668"/>
      <c r="H1330" s="668"/>
      <c r="I1330" s="668"/>
      <c r="J1330" s="668"/>
      <c r="K1330" s="668"/>
      <c r="L1330" s="668"/>
      <c r="M1330" s="668"/>
      <c r="N1330" s="668"/>
      <c r="O1330" s="668"/>
      <c r="P1330" s="668"/>
      <c r="Q1330" s="668"/>
      <c r="R1330" s="668"/>
      <c r="S1330" s="668"/>
      <c r="T1330" s="668"/>
      <c r="U1330" s="668"/>
      <c r="V1330" s="668"/>
      <c r="W1330" s="668"/>
      <c r="X1330" s="668"/>
      <c r="Y1330" s="668"/>
      <c r="Z1330" s="668"/>
    </row>
    <row r="1331" ht="18.0" customHeight="1">
      <c r="A1331" s="673">
        <v>42908.0</v>
      </c>
      <c r="B1331" s="678" t="s">
        <v>32517</v>
      </c>
      <c r="C1331" s="675" t="s">
        <v>32518</v>
      </c>
      <c r="D1331" s="676">
        <v>100.56</v>
      </c>
      <c r="E1331" s="674" t="s">
        <v>32519</v>
      </c>
      <c r="F1331" s="668"/>
      <c r="G1331" s="668"/>
      <c r="H1331" s="668"/>
      <c r="I1331" s="668"/>
      <c r="J1331" s="668"/>
      <c r="K1331" s="668"/>
      <c r="L1331" s="668"/>
      <c r="M1331" s="668"/>
      <c r="N1331" s="668"/>
      <c r="O1331" s="668"/>
      <c r="P1331" s="668"/>
      <c r="Q1331" s="668"/>
      <c r="R1331" s="668"/>
      <c r="S1331" s="668"/>
      <c r="T1331" s="668"/>
      <c r="U1331" s="668"/>
      <c r="V1331" s="668"/>
      <c r="W1331" s="668"/>
      <c r="X1331" s="668"/>
      <c r="Y1331" s="668"/>
      <c r="Z1331" s="668"/>
    </row>
    <row r="1332" ht="18.0" customHeight="1">
      <c r="A1332" s="673">
        <v>43122.0</v>
      </c>
      <c r="B1332" s="678" t="s">
        <v>32520</v>
      </c>
      <c r="C1332" s="675" t="s">
        <v>32521</v>
      </c>
      <c r="D1332" s="676">
        <v>104.31</v>
      </c>
      <c r="E1332" s="674" t="s">
        <v>32522</v>
      </c>
      <c r="F1332" s="668"/>
      <c r="G1332" s="668"/>
      <c r="H1332" s="668"/>
      <c r="I1332" s="668"/>
      <c r="J1332" s="668"/>
      <c r="K1332" s="668"/>
      <c r="L1332" s="668"/>
      <c r="M1332" s="668"/>
      <c r="N1332" s="668"/>
      <c r="O1332" s="668"/>
      <c r="P1332" s="668"/>
      <c r="Q1332" s="668"/>
      <c r="R1332" s="668"/>
      <c r="S1332" s="668"/>
      <c r="T1332" s="668"/>
      <c r="U1332" s="668"/>
      <c r="V1332" s="668"/>
      <c r="W1332" s="668"/>
      <c r="X1332" s="668"/>
      <c r="Y1332" s="668"/>
      <c r="Z1332" s="668"/>
    </row>
    <row r="1333" ht="9.0" customHeight="1">
      <c r="A1333" s="669" t="s">
        <v>32523</v>
      </c>
      <c r="G1333" s="668"/>
      <c r="H1333" s="668"/>
      <c r="I1333" s="668"/>
      <c r="J1333" s="668"/>
      <c r="K1333" s="668"/>
      <c r="L1333" s="668"/>
      <c r="M1333" s="668"/>
      <c r="N1333" s="668"/>
      <c r="O1333" s="668"/>
      <c r="P1333" s="668"/>
      <c r="Q1333" s="668"/>
      <c r="R1333" s="668"/>
      <c r="S1333" s="668"/>
      <c r="T1333" s="668"/>
      <c r="U1333" s="668"/>
      <c r="V1333" s="668"/>
      <c r="W1333" s="668"/>
      <c r="X1333" s="668"/>
      <c r="Y1333" s="668"/>
      <c r="Z1333" s="668"/>
    </row>
    <row r="1334" ht="9.0" customHeight="1">
      <c r="A1334" s="670" t="s">
        <v>32524</v>
      </c>
      <c r="B1334" s="671" t="s">
        <v>32525</v>
      </c>
      <c r="C1334" s="670" t="s">
        <v>32526</v>
      </c>
      <c r="D1334" s="672" t="s">
        <v>32527</v>
      </c>
      <c r="E1334" s="671" t="s">
        <v>32528</v>
      </c>
      <c r="F1334" s="668"/>
      <c r="G1334" s="668"/>
      <c r="H1334" s="668"/>
      <c r="I1334" s="668"/>
      <c r="J1334" s="668"/>
      <c r="K1334" s="668"/>
      <c r="L1334" s="668"/>
      <c r="M1334" s="668"/>
      <c r="N1334" s="668"/>
      <c r="O1334" s="668"/>
      <c r="P1334" s="668"/>
      <c r="Q1334" s="668"/>
      <c r="R1334" s="668"/>
      <c r="S1334" s="668"/>
      <c r="T1334" s="668"/>
      <c r="U1334" s="668"/>
      <c r="V1334" s="668"/>
      <c r="W1334" s="668"/>
      <c r="X1334" s="668"/>
      <c r="Y1334" s="668"/>
      <c r="Z1334" s="668"/>
    </row>
    <row r="1335" ht="18.0" customHeight="1">
      <c r="A1335" s="673">
        <v>42911.0</v>
      </c>
      <c r="B1335" s="678" t="s">
        <v>32529</v>
      </c>
      <c r="C1335" s="675" t="s">
        <v>32530</v>
      </c>
      <c r="D1335" s="676">
        <v>125.01</v>
      </c>
      <c r="E1335" s="674" t="s">
        <v>32531</v>
      </c>
      <c r="F1335" s="668"/>
      <c r="G1335" s="668"/>
      <c r="H1335" s="668"/>
      <c r="I1335" s="668"/>
      <c r="J1335" s="668"/>
      <c r="K1335" s="668"/>
      <c r="L1335" s="668"/>
      <c r="M1335" s="668"/>
      <c r="N1335" s="668"/>
      <c r="O1335" s="668"/>
      <c r="P1335" s="668"/>
      <c r="Q1335" s="668"/>
      <c r="R1335" s="668"/>
      <c r="S1335" s="668"/>
      <c r="T1335" s="668"/>
      <c r="U1335" s="668"/>
      <c r="V1335" s="668"/>
      <c r="W1335" s="668"/>
      <c r="X1335" s="668"/>
      <c r="Y1335" s="668"/>
      <c r="Z1335" s="668"/>
    </row>
    <row r="1336" ht="18.0" customHeight="1">
      <c r="A1336" s="673">
        <v>42912.0</v>
      </c>
      <c r="B1336" s="678" t="s">
        <v>32532</v>
      </c>
      <c r="C1336" s="675" t="s">
        <v>32533</v>
      </c>
      <c r="D1336" s="676">
        <v>119.98</v>
      </c>
      <c r="E1336" s="674" t="s">
        <v>32534</v>
      </c>
      <c r="F1336" s="668"/>
      <c r="G1336" s="668"/>
      <c r="H1336" s="668"/>
      <c r="I1336" s="668"/>
      <c r="J1336" s="668"/>
      <c r="K1336" s="668"/>
      <c r="L1336" s="668"/>
      <c r="M1336" s="668"/>
      <c r="N1336" s="668"/>
      <c r="O1336" s="668"/>
      <c r="P1336" s="668"/>
      <c r="Q1336" s="668"/>
      <c r="R1336" s="668"/>
      <c r="S1336" s="668"/>
      <c r="T1336" s="668"/>
      <c r="U1336" s="668"/>
      <c r="V1336" s="668"/>
      <c r="W1336" s="668"/>
      <c r="X1336" s="668"/>
      <c r="Y1336" s="668"/>
      <c r="Z1336" s="668"/>
    </row>
    <row r="1337" ht="18.0" customHeight="1">
      <c r="A1337" s="673">
        <v>42915.0</v>
      </c>
      <c r="B1337" s="678" t="s">
        <v>32535</v>
      </c>
      <c r="C1337" s="675" t="s">
        <v>32536</v>
      </c>
      <c r="D1337" s="676">
        <v>127.32</v>
      </c>
      <c r="E1337" s="674" t="s">
        <v>32537</v>
      </c>
      <c r="F1337" s="668"/>
      <c r="G1337" s="668"/>
      <c r="H1337" s="668"/>
      <c r="I1337" s="668"/>
      <c r="J1337" s="668"/>
      <c r="K1337" s="668"/>
      <c r="L1337" s="668"/>
      <c r="M1337" s="668"/>
      <c r="N1337" s="668"/>
      <c r="O1337" s="668"/>
      <c r="P1337" s="668"/>
      <c r="Q1337" s="668"/>
      <c r="R1337" s="668"/>
      <c r="S1337" s="668"/>
      <c r="T1337" s="668"/>
      <c r="U1337" s="668"/>
      <c r="V1337" s="668"/>
      <c r="W1337" s="668"/>
      <c r="X1337" s="668"/>
      <c r="Y1337" s="668"/>
      <c r="Z1337" s="668"/>
    </row>
    <row r="1338" ht="18.0" customHeight="1">
      <c r="A1338" s="673">
        <v>42914.0</v>
      </c>
      <c r="B1338" s="678" t="s">
        <v>32538</v>
      </c>
      <c r="C1338" s="675" t="s">
        <v>32539</v>
      </c>
      <c r="D1338" s="676">
        <v>87.95</v>
      </c>
      <c r="E1338" s="674" t="s">
        <v>32540</v>
      </c>
      <c r="F1338" s="668"/>
      <c r="G1338" s="668"/>
      <c r="H1338" s="668"/>
      <c r="I1338" s="668"/>
      <c r="J1338" s="668"/>
      <c r="K1338" s="668"/>
      <c r="L1338" s="668"/>
      <c r="M1338" s="668"/>
      <c r="N1338" s="668"/>
      <c r="O1338" s="668"/>
      <c r="P1338" s="668"/>
      <c r="Q1338" s="668"/>
      <c r="R1338" s="668"/>
      <c r="S1338" s="668"/>
      <c r="T1338" s="668"/>
      <c r="U1338" s="668"/>
      <c r="V1338" s="668"/>
      <c r="W1338" s="668"/>
      <c r="X1338" s="668"/>
      <c r="Y1338" s="668"/>
      <c r="Z1338" s="668"/>
    </row>
    <row r="1339" ht="18.0" customHeight="1">
      <c r="A1339" s="673">
        <v>42917.0</v>
      </c>
      <c r="B1339" s="678" t="s">
        <v>32541</v>
      </c>
      <c r="C1339" s="675" t="s">
        <v>32542</v>
      </c>
      <c r="D1339" s="676">
        <v>779.67</v>
      </c>
      <c r="E1339" s="679"/>
      <c r="F1339" s="668"/>
      <c r="G1339" s="668"/>
      <c r="H1339" s="668"/>
      <c r="I1339" s="668"/>
      <c r="J1339" s="668"/>
      <c r="K1339" s="668"/>
      <c r="L1339" s="668"/>
      <c r="M1339" s="668"/>
      <c r="N1339" s="668"/>
      <c r="O1339" s="668"/>
      <c r="P1339" s="668"/>
      <c r="Q1339" s="668"/>
      <c r="R1339" s="668"/>
      <c r="S1339" s="668"/>
      <c r="T1339" s="668"/>
      <c r="U1339" s="668"/>
      <c r="V1339" s="668"/>
      <c r="W1339" s="668"/>
      <c r="X1339" s="668"/>
      <c r="Y1339" s="668"/>
      <c r="Z1339" s="668"/>
    </row>
    <row r="1340" ht="18.0" customHeight="1">
      <c r="A1340" s="673">
        <v>42918.0</v>
      </c>
      <c r="B1340" s="678" t="s">
        <v>32543</v>
      </c>
      <c r="C1340" s="675" t="s">
        <v>32544</v>
      </c>
      <c r="D1340" s="680">
        <v>1011.55</v>
      </c>
      <c r="E1340" s="679"/>
      <c r="F1340" s="668"/>
      <c r="G1340" s="668"/>
      <c r="H1340" s="668"/>
      <c r="I1340" s="668"/>
      <c r="J1340" s="668"/>
      <c r="K1340" s="668"/>
      <c r="L1340" s="668"/>
      <c r="M1340" s="668"/>
      <c r="N1340" s="668"/>
      <c r="O1340" s="668"/>
      <c r="P1340" s="668"/>
      <c r="Q1340" s="668"/>
      <c r="R1340" s="668"/>
      <c r="S1340" s="668"/>
      <c r="T1340" s="668"/>
      <c r="U1340" s="668"/>
      <c r="V1340" s="668"/>
      <c r="W1340" s="668"/>
      <c r="X1340" s="668"/>
      <c r="Y1340" s="668"/>
      <c r="Z1340" s="668"/>
    </row>
    <row r="1341" ht="18.0" customHeight="1">
      <c r="A1341" s="673">
        <v>42916.0</v>
      </c>
      <c r="B1341" s="678" t="s">
        <v>32545</v>
      </c>
      <c r="C1341" s="675" t="s">
        <v>32546</v>
      </c>
      <c r="D1341" s="676">
        <v>545.36</v>
      </c>
      <c r="E1341" s="679"/>
      <c r="F1341" s="668"/>
      <c r="G1341" s="668"/>
      <c r="H1341" s="668"/>
      <c r="I1341" s="668"/>
      <c r="J1341" s="668"/>
      <c r="K1341" s="668"/>
      <c r="L1341" s="668"/>
      <c r="M1341" s="668"/>
      <c r="N1341" s="668"/>
      <c r="O1341" s="668"/>
      <c r="P1341" s="668"/>
      <c r="Q1341" s="668"/>
      <c r="R1341" s="668"/>
      <c r="S1341" s="668"/>
      <c r="T1341" s="668"/>
      <c r="U1341" s="668"/>
      <c r="V1341" s="668"/>
      <c r="W1341" s="668"/>
      <c r="X1341" s="668"/>
      <c r="Y1341" s="668"/>
      <c r="Z1341" s="668"/>
    </row>
    <row r="1342" ht="18.0" customHeight="1">
      <c r="A1342" s="673">
        <v>42919.0</v>
      </c>
      <c r="B1342" s="678" t="s">
        <v>32547</v>
      </c>
      <c r="C1342" s="675" t="s">
        <v>32548</v>
      </c>
      <c r="D1342" s="676">
        <v>71.75</v>
      </c>
      <c r="E1342" s="674" t="s">
        <v>32549</v>
      </c>
      <c r="F1342" s="668"/>
      <c r="G1342" s="668"/>
      <c r="H1342" s="668"/>
      <c r="I1342" s="668"/>
      <c r="J1342" s="668"/>
      <c r="K1342" s="668"/>
      <c r="L1342" s="668"/>
      <c r="M1342" s="668"/>
      <c r="N1342" s="668"/>
      <c r="O1342" s="668"/>
      <c r="P1342" s="668"/>
      <c r="Q1342" s="668"/>
      <c r="R1342" s="668"/>
      <c r="S1342" s="668"/>
      <c r="T1342" s="668"/>
      <c r="U1342" s="668"/>
      <c r="V1342" s="668"/>
      <c r="W1342" s="668"/>
      <c r="X1342" s="668"/>
      <c r="Y1342" s="668"/>
      <c r="Z1342" s="668"/>
    </row>
    <row r="1343" ht="18.0" customHeight="1">
      <c r="A1343" s="673">
        <v>42920.0</v>
      </c>
      <c r="B1343" s="678" t="s">
        <v>32550</v>
      </c>
      <c r="C1343" s="675" t="s">
        <v>32551</v>
      </c>
      <c r="D1343" s="676">
        <v>549.92</v>
      </c>
      <c r="E1343" s="679"/>
      <c r="F1343" s="668"/>
      <c r="G1343" s="668"/>
      <c r="H1343" s="668"/>
      <c r="I1343" s="668"/>
      <c r="J1343" s="668"/>
      <c r="K1343" s="668"/>
      <c r="L1343" s="668"/>
      <c r="M1343" s="668"/>
      <c r="N1343" s="668"/>
      <c r="O1343" s="668"/>
      <c r="P1343" s="668"/>
      <c r="Q1343" s="668"/>
      <c r="R1343" s="668"/>
      <c r="S1343" s="668"/>
      <c r="T1343" s="668"/>
      <c r="U1343" s="668"/>
      <c r="V1343" s="668"/>
      <c r="W1343" s="668"/>
      <c r="X1343" s="668"/>
      <c r="Y1343" s="668"/>
      <c r="Z1343" s="668"/>
    </row>
    <row r="1344" ht="18.0" customHeight="1">
      <c r="A1344" s="673">
        <v>42921.0</v>
      </c>
      <c r="B1344" s="678" t="s">
        <v>32552</v>
      </c>
      <c r="C1344" s="675" t="s">
        <v>32553</v>
      </c>
      <c r="D1344" s="676">
        <v>130.79</v>
      </c>
      <c r="E1344" s="679"/>
      <c r="F1344" s="668"/>
      <c r="G1344" s="668"/>
      <c r="H1344" s="668"/>
      <c r="I1344" s="668"/>
      <c r="J1344" s="668"/>
      <c r="K1344" s="668"/>
      <c r="L1344" s="668"/>
      <c r="M1344" s="668"/>
      <c r="N1344" s="668"/>
      <c r="O1344" s="668"/>
      <c r="P1344" s="668"/>
      <c r="Q1344" s="668"/>
      <c r="R1344" s="668"/>
      <c r="S1344" s="668"/>
      <c r="T1344" s="668"/>
      <c r="U1344" s="668"/>
      <c r="V1344" s="668"/>
      <c r="W1344" s="668"/>
      <c r="X1344" s="668"/>
      <c r="Y1344" s="668"/>
      <c r="Z1344" s="668"/>
    </row>
    <row r="1345" ht="9.0" customHeight="1">
      <c r="A1345" s="673">
        <v>42922.0</v>
      </c>
      <c r="B1345" s="674" t="s">
        <v>32554</v>
      </c>
      <c r="C1345" s="675" t="s">
        <v>32555</v>
      </c>
      <c r="D1345" s="676">
        <v>25.17</v>
      </c>
      <c r="E1345" s="677"/>
      <c r="F1345" s="668"/>
      <c r="G1345" s="668"/>
      <c r="H1345" s="668"/>
      <c r="I1345" s="668"/>
      <c r="J1345" s="668"/>
      <c r="K1345" s="668"/>
      <c r="L1345" s="668"/>
      <c r="M1345" s="668"/>
      <c r="N1345" s="668"/>
      <c r="O1345" s="668"/>
      <c r="P1345" s="668"/>
      <c r="Q1345" s="668"/>
      <c r="R1345" s="668"/>
      <c r="S1345" s="668"/>
      <c r="T1345" s="668"/>
      <c r="U1345" s="668"/>
      <c r="V1345" s="668"/>
      <c r="W1345" s="668"/>
      <c r="X1345" s="668"/>
      <c r="Y1345" s="668"/>
      <c r="Z1345" s="668"/>
    </row>
    <row r="1346" ht="9.0" customHeight="1">
      <c r="A1346" s="673">
        <v>42923.0</v>
      </c>
      <c r="B1346" s="674" t="s">
        <v>32556</v>
      </c>
      <c r="C1346" s="675" t="s">
        <v>32557</v>
      </c>
      <c r="D1346" s="676">
        <v>23.72</v>
      </c>
      <c r="E1346" s="677"/>
      <c r="F1346" s="668"/>
      <c r="G1346" s="668"/>
      <c r="H1346" s="668"/>
      <c r="I1346" s="668"/>
      <c r="J1346" s="668"/>
      <c r="K1346" s="668"/>
      <c r="L1346" s="668"/>
      <c r="M1346" s="668"/>
      <c r="N1346" s="668"/>
      <c r="O1346" s="668"/>
      <c r="P1346" s="668"/>
      <c r="Q1346" s="668"/>
      <c r="R1346" s="668"/>
      <c r="S1346" s="668"/>
      <c r="T1346" s="668"/>
      <c r="U1346" s="668"/>
      <c r="V1346" s="668"/>
      <c r="W1346" s="668"/>
      <c r="X1346" s="668"/>
      <c r="Y1346" s="668"/>
      <c r="Z1346" s="668"/>
    </row>
    <row r="1347" ht="9.0" customHeight="1">
      <c r="A1347" s="673">
        <v>42924.0</v>
      </c>
      <c r="B1347" s="674" t="s">
        <v>32558</v>
      </c>
      <c r="C1347" s="675" t="s">
        <v>32559</v>
      </c>
      <c r="D1347" s="676">
        <v>16.15</v>
      </c>
      <c r="E1347" s="677"/>
      <c r="F1347" s="668"/>
      <c r="G1347" s="668"/>
      <c r="H1347" s="668"/>
      <c r="I1347" s="668"/>
      <c r="J1347" s="668"/>
      <c r="K1347" s="668"/>
      <c r="L1347" s="668"/>
      <c r="M1347" s="668"/>
      <c r="N1347" s="668"/>
      <c r="O1347" s="668"/>
      <c r="P1347" s="668"/>
      <c r="Q1347" s="668"/>
      <c r="R1347" s="668"/>
      <c r="S1347" s="668"/>
      <c r="T1347" s="668"/>
      <c r="U1347" s="668"/>
      <c r="V1347" s="668"/>
      <c r="W1347" s="668"/>
      <c r="X1347" s="668"/>
      <c r="Y1347" s="668"/>
      <c r="Z1347" s="668"/>
    </row>
    <row r="1348" ht="9.0" customHeight="1">
      <c r="A1348" s="673">
        <v>42925.0</v>
      </c>
      <c r="B1348" s="674" t="s">
        <v>32560</v>
      </c>
      <c r="C1348" s="675" t="s">
        <v>32561</v>
      </c>
      <c r="D1348" s="676">
        <v>7.84</v>
      </c>
      <c r="E1348" s="677"/>
      <c r="F1348" s="668"/>
      <c r="G1348" s="668"/>
      <c r="H1348" s="668"/>
      <c r="I1348" s="668"/>
      <c r="J1348" s="668"/>
      <c r="K1348" s="668"/>
      <c r="L1348" s="668"/>
      <c r="M1348" s="668"/>
      <c r="N1348" s="668"/>
      <c r="O1348" s="668"/>
      <c r="P1348" s="668"/>
      <c r="Q1348" s="668"/>
      <c r="R1348" s="668"/>
      <c r="S1348" s="668"/>
      <c r="T1348" s="668"/>
      <c r="U1348" s="668"/>
      <c r="V1348" s="668"/>
      <c r="W1348" s="668"/>
      <c r="X1348" s="668"/>
      <c r="Y1348" s="668"/>
      <c r="Z1348" s="668"/>
    </row>
    <row r="1349" ht="9.0" customHeight="1">
      <c r="A1349" s="673">
        <v>42926.0</v>
      </c>
      <c r="B1349" s="674" t="s">
        <v>32562</v>
      </c>
      <c r="C1349" s="675" t="s">
        <v>32563</v>
      </c>
      <c r="D1349" s="676">
        <v>8.81</v>
      </c>
      <c r="E1349" s="677"/>
      <c r="F1349" s="668"/>
      <c r="G1349" s="668"/>
      <c r="H1349" s="668"/>
      <c r="I1349" s="668"/>
      <c r="J1349" s="668"/>
      <c r="K1349" s="668"/>
      <c r="L1349" s="668"/>
      <c r="M1349" s="668"/>
      <c r="N1349" s="668"/>
      <c r="O1349" s="668"/>
      <c r="P1349" s="668"/>
      <c r="Q1349" s="668"/>
      <c r="R1349" s="668"/>
      <c r="S1349" s="668"/>
      <c r="T1349" s="668"/>
      <c r="U1349" s="668"/>
      <c r="V1349" s="668"/>
      <c r="W1349" s="668"/>
      <c r="X1349" s="668"/>
      <c r="Y1349" s="668"/>
      <c r="Z1349" s="668"/>
    </row>
    <row r="1350" ht="9.0" customHeight="1">
      <c r="A1350" s="673">
        <v>42927.0</v>
      </c>
      <c r="B1350" s="674" t="s">
        <v>32564</v>
      </c>
      <c r="C1350" s="675" t="s">
        <v>32565</v>
      </c>
      <c r="D1350" s="676">
        <v>10.31</v>
      </c>
      <c r="E1350" s="677"/>
      <c r="F1350" s="668"/>
      <c r="G1350" s="668"/>
      <c r="H1350" s="668"/>
      <c r="I1350" s="668"/>
      <c r="J1350" s="668"/>
      <c r="K1350" s="668"/>
      <c r="L1350" s="668"/>
      <c r="M1350" s="668"/>
      <c r="N1350" s="668"/>
      <c r="O1350" s="668"/>
      <c r="P1350" s="668"/>
      <c r="Q1350" s="668"/>
      <c r="R1350" s="668"/>
      <c r="S1350" s="668"/>
      <c r="T1350" s="668"/>
      <c r="U1350" s="668"/>
      <c r="V1350" s="668"/>
      <c r="W1350" s="668"/>
      <c r="X1350" s="668"/>
      <c r="Y1350" s="668"/>
      <c r="Z1350" s="668"/>
    </row>
    <row r="1351" ht="9.0" customHeight="1">
      <c r="A1351" s="673">
        <v>42928.0</v>
      </c>
      <c r="B1351" s="674" t="s">
        <v>32566</v>
      </c>
      <c r="C1351" s="675" t="s">
        <v>32567</v>
      </c>
      <c r="D1351" s="676">
        <v>18.2</v>
      </c>
      <c r="E1351" s="677"/>
      <c r="F1351" s="668"/>
      <c r="G1351" s="668"/>
      <c r="H1351" s="668"/>
      <c r="I1351" s="668"/>
      <c r="J1351" s="668"/>
      <c r="K1351" s="668"/>
      <c r="L1351" s="668"/>
      <c r="M1351" s="668"/>
      <c r="N1351" s="668"/>
      <c r="O1351" s="668"/>
      <c r="P1351" s="668"/>
      <c r="Q1351" s="668"/>
      <c r="R1351" s="668"/>
      <c r="S1351" s="668"/>
      <c r="T1351" s="668"/>
      <c r="U1351" s="668"/>
      <c r="V1351" s="668"/>
      <c r="W1351" s="668"/>
      <c r="X1351" s="668"/>
      <c r="Y1351" s="668"/>
      <c r="Z1351" s="668"/>
    </row>
    <row r="1352" ht="18.0" customHeight="1">
      <c r="A1352" s="673">
        <v>42942.0</v>
      </c>
      <c r="B1352" s="678" t="s">
        <v>32568</v>
      </c>
      <c r="C1352" s="675" t="s">
        <v>32569</v>
      </c>
      <c r="D1352" s="676">
        <v>70.94</v>
      </c>
      <c r="E1352" s="679"/>
      <c r="F1352" s="668"/>
      <c r="G1352" s="668"/>
      <c r="H1352" s="668"/>
      <c r="I1352" s="668"/>
      <c r="J1352" s="668"/>
      <c r="K1352" s="668"/>
      <c r="L1352" s="668"/>
      <c r="M1352" s="668"/>
      <c r="N1352" s="668"/>
      <c r="O1352" s="668"/>
      <c r="P1352" s="668"/>
      <c r="Q1352" s="668"/>
      <c r="R1352" s="668"/>
      <c r="S1352" s="668"/>
      <c r="T1352" s="668"/>
      <c r="U1352" s="668"/>
      <c r="V1352" s="668"/>
      <c r="W1352" s="668"/>
      <c r="X1352" s="668"/>
      <c r="Y1352" s="668"/>
      <c r="Z1352" s="668"/>
    </row>
    <row r="1353" ht="9.0" customHeight="1">
      <c r="A1353" s="673">
        <v>42944.0</v>
      </c>
      <c r="B1353" s="674" t="s">
        <v>32570</v>
      </c>
      <c r="C1353" s="675" t="s">
        <v>32571</v>
      </c>
      <c r="D1353" s="676">
        <v>67.34</v>
      </c>
      <c r="E1353" s="677"/>
      <c r="F1353" s="668"/>
      <c r="G1353" s="668"/>
      <c r="H1353" s="668"/>
      <c r="I1353" s="668"/>
      <c r="J1353" s="668"/>
      <c r="K1353" s="668"/>
      <c r="L1353" s="668"/>
      <c r="M1353" s="668"/>
      <c r="N1353" s="668"/>
      <c r="O1353" s="668"/>
      <c r="P1353" s="668"/>
      <c r="Q1353" s="668"/>
      <c r="R1353" s="668"/>
      <c r="S1353" s="668"/>
      <c r="T1353" s="668"/>
      <c r="U1353" s="668"/>
      <c r="V1353" s="668"/>
      <c r="W1353" s="668"/>
      <c r="X1353" s="668"/>
      <c r="Y1353" s="668"/>
      <c r="Z1353" s="668"/>
    </row>
    <row r="1354" ht="9.0" customHeight="1">
      <c r="A1354" s="673">
        <v>42943.0</v>
      </c>
      <c r="B1354" s="674" t="s">
        <v>32572</v>
      </c>
      <c r="C1354" s="675" t="s">
        <v>32573</v>
      </c>
      <c r="D1354" s="676">
        <v>63.44</v>
      </c>
      <c r="E1354" s="677"/>
      <c r="F1354" s="668"/>
      <c r="G1354" s="668"/>
      <c r="H1354" s="668"/>
      <c r="I1354" s="668"/>
      <c r="J1354" s="668"/>
      <c r="K1354" s="668"/>
      <c r="L1354" s="668"/>
      <c r="M1354" s="668"/>
      <c r="N1354" s="668"/>
      <c r="O1354" s="668"/>
      <c r="P1354" s="668"/>
      <c r="Q1354" s="668"/>
      <c r="R1354" s="668"/>
      <c r="S1354" s="668"/>
      <c r="T1354" s="668"/>
      <c r="U1354" s="668"/>
      <c r="V1354" s="668"/>
      <c r="W1354" s="668"/>
      <c r="X1354" s="668"/>
      <c r="Y1354" s="668"/>
      <c r="Z1354" s="668"/>
    </row>
    <row r="1355" ht="9.0" customHeight="1">
      <c r="A1355" s="673">
        <v>42946.0</v>
      </c>
      <c r="B1355" s="674" t="s">
        <v>32574</v>
      </c>
      <c r="C1355" s="675" t="s">
        <v>32575</v>
      </c>
      <c r="D1355" s="676">
        <v>95.0</v>
      </c>
      <c r="E1355" s="677"/>
      <c r="F1355" s="668"/>
      <c r="G1355" s="668"/>
      <c r="H1355" s="668"/>
      <c r="I1355" s="668"/>
      <c r="J1355" s="668"/>
      <c r="K1355" s="668"/>
      <c r="L1355" s="668"/>
      <c r="M1355" s="668"/>
      <c r="N1355" s="668"/>
      <c r="O1355" s="668"/>
      <c r="P1355" s="668"/>
      <c r="Q1355" s="668"/>
      <c r="R1355" s="668"/>
      <c r="S1355" s="668"/>
      <c r="T1355" s="668"/>
      <c r="U1355" s="668"/>
      <c r="V1355" s="668"/>
      <c r="W1355" s="668"/>
      <c r="X1355" s="668"/>
      <c r="Y1355" s="668"/>
      <c r="Z1355" s="668"/>
    </row>
    <row r="1356" ht="9.0" customHeight="1">
      <c r="A1356" s="673">
        <v>42945.0</v>
      </c>
      <c r="B1356" s="674" t="s">
        <v>32576</v>
      </c>
      <c r="C1356" s="675" t="s">
        <v>32577</v>
      </c>
      <c r="D1356" s="676">
        <v>93.51</v>
      </c>
      <c r="E1356" s="677"/>
      <c r="F1356" s="668"/>
      <c r="G1356" s="668"/>
      <c r="H1356" s="668"/>
      <c r="I1356" s="668"/>
      <c r="J1356" s="668"/>
      <c r="K1356" s="668"/>
      <c r="L1356" s="668"/>
      <c r="M1356" s="668"/>
      <c r="N1356" s="668"/>
      <c r="O1356" s="668"/>
      <c r="P1356" s="668"/>
      <c r="Q1356" s="668"/>
      <c r="R1356" s="668"/>
      <c r="S1356" s="668"/>
      <c r="T1356" s="668"/>
      <c r="U1356" s="668"/>
      <c r="V1356" s="668"/>
      <c r="W1356" s="668"/>
      <c r="X1356" s="668"/>
      <c r="Y1356" s="668"/>
      <c r="Z1356" s="668"/>
    </row>
    <row r="1357" ht="9.0" customHeight="1">
      <c r="A1357" s="673">
        <v>42948.0</v>
      </c>
      <c r="B1357" s="674" t="s">
        <v>32578</v>
      </c>
      <c r="C1357" s="675" t="s">
        <v>32579</v>
      </c>
      <c r="D1357" s="676">
        <v>136.48</v>
      </c>
      <c r="E1357" s="677"/>
      <c r="F1357" s="668"/>
      <c r="G1357" s="668"/>
      <c r="H1357" s="668"/>
      <c r="I1357" s="668"/>
      <c r="J1357" s="668"/>
      <c r="K1357" s="668"/>
      <c r="L1357" s="668"/>
      <c r="M1357" s="668"/>
      <c r="N1357" s="668"/>
      <c r="O1357" s="668"/>
      <c r="P1357" s="668"/>
      <c r="Q1357" s="668"/>
      <c r="R1357" s="668"/>
      <c r="S1357" s="668"/>
      <c r="T1357" s="668"/>
      <c r="U1357" s="668"/>
      <c r="V1357" s="668"/>
      <c r="W1357" s="668"/>
      <c r="X1357" s="668"/>
      <c r="Y1357" s="668"/>
      <c r="Z1357" s="668"/>
    </row>
    <row r="1358" ht="9.0" customHeight="1">
      <c r="A1358" s="673">
        <v>42947.0</v>
      </c>
      <c r="B1358" s="674" t="s">
        <v>32580</v>
      </c>
      <c r="C1358" s="675" t="s">
        <v>32581</v>
      </c>
      <c r="D1358" s="676">
        <v>138.6</v>
      </c>
      <c r="E1358" s="677"/>
      <c r="F1358" s="668"/>
      <c r="G1358" s="668"/>
      <c r="H1358" s="668"/>
      <c r="I1358" s="668"/>
      <c r="J1358" s="668"/>
      <c r="K1358" s="668"/>
      <c r="L1358" s="668"/>
      <c r="M1358" s="668"/>
      <c r="N1358" s="668"/>
      <c r="O1358" s="668"/>
      <c r="P1358" s="668"/>
      <c r="Q1358" s="668"/>
      <c r="R1358" s="668"/>
      <c r="S1358" s="668"/>
      <c r="T1358" s="668"/>
      <c r="U1358" s="668"/>
      <c r="V1358" s="668"/>
      <c r="W1358" s="668"/>
      <c r="X1358" s="668"/>
      <c r="Y1358" s="668"/>
      <c r="Z1358" s="668"/>
    </row>
    <row r="1359" ht="9.0" customHeight="1">
      <c r="A1359" s="673">
        <v>42949.0</v>
      </c>
      <c r="B1359" s="674" t="s">
        <v>32582</v>
      </c>
      <c r="C1359" s="675" t="s">
        <v>32583</v>
      </c>
      <c r="D1359" s="676">
        <v>140.54</v>
      </c>
      <c r="E1359" s="677"/>
      <c r="F1359" s="668"/>
      <c r="G1359" s="668"/>
      <c r="H1359" s="668"/>
      <c r="I1359" s="668"/>
      <c r="J1359" s="668"/>
      <c r="K1359" s="668"/>
      <c r="L1359" s="668"/>
      <c r="M1359" s="668"/>
      <c r="N1359" s="668"/>
      <c r="O1359" s="668"/>
      <c r="P1359" s="668"/>
      <c r="Q1359" s="668"/>
      <c r="R1359" s="668"/>
      <c r="S1359" s="668"/>
      <c r="T1359" s="668"/>
      <c r="U1359" s="668"/>
      <c r="V1359" s="668"/>
      <c r="W1359" s="668"/>
      <c r="X1359" s="668"/>
      <c r="Y1359" s="668"/>
      <c r="Z1359" s="668"/>
    </row>
    <row r="1360" ht="9.0" customHeight="1">
      <c r="A1360" s="673">
        <v>42950.0</v>
      </c>
      <c r="B1360" s="674" t="s">
        <v>32584</v>
      </c>
      <c r="C1360" s="675" t="s">
        <v>32585</v>
      </c>
      <c r="D1360" s="676">
        <v>143.0</v>
      </c>
      <c r="E1360" s="677"/>
      <c r="F1360" s="668"/>
      <c r="G1360" s="668"/>
      <c r="H1360" s="668"/>
      <c r="I1360" s="668"/>
      <c r="J1360" s="668"/>
      <c r="K1360" s="668"/>
      <c r="L1360" s="668"/>
      <c r="M1360" s="668"/>
      <c r="N1360" s="668"/>
      <c r="O1360" s="668"/>
      <c r="P1360" s="668"/>
      <c r="Q1360" s="668"/>
      <c r="R1360" s="668"/>
      <c r="S1360" s="668"/>
      <c r="T1360" s="668"/>
      <c r="U1360" s="668"/>
      <c r="V1360" s="668"/>
      <c r="W1360" s="668"/>
      <c r="X1360" s="668"/>
      <c r="Y1360" s="668"/>
      <c r="Z1360" s="668"/>
    </row>
    <row r="1361" ht="9.0" customHeight="1">
      <c r="A1361" s="673">
        <v>42951.0</v>
      </c>
      <c r="B1361" s="674" t="s">
        <v>32586</v>
      </c>
      <c r="C1361" s="675" t="s">
        <v>32587</v>
      </c>
      <c r="D1361" s="676">
        <v>172.7</v>
      </c>
      <c r="E1361" s="677"/>
      <c r="F1361" s="668"/>
      <c r="G1361" s="668"/>
      <c r="H1361" s="668"/>
      <c r="I1361" s="668"/>
      <c r="J1361" s="668"/>
      <c r="K1361" s="668"/>
      <c r="L1361" s="668"/>
      <c r="M1361" s="668"/>
      <c r="N1361" s="668"/>
      <c r="O1361" s="668"/>
      <c r="P1361" s="668"/>
      <c r="Q1361" s="668"/>
      <c r="R1361" s="668"/>
      <c r="S1361" s="668"/>
      <c r="T1361" s="668"/>
      <c r="U1361" s="668"/>
      <c r="V1361" s="668"/>
      <c r="W1361" s="668"/>
      <c r="X1361" s="668"/>
      <c r="Y1361" s="668"/>
      <c r="Z1361" s="668"/>
    </row>
    <row r="1362" ht="9.0" customHeight="1">
      <c r="A1362" s="673">
        <v>42952.0</v>
      </c>
      <c r="B1362" s="674" t="s">
        <v>32588</v>
      </c>
      <c r="C1362" s="675" t="s">
        <v>32589</v>
      </c>
      <c r="D1362" s="676">
        <v>177.96</v>
      </c>
      <c r="E1362" s="677"/>
      <c r="F1362" s="668"/>
      <c r="G1362" s="668"/>
      <c r="H1362" s="668"/>
      <c r="I1362" s="668"/>
      <c r="J1362" s="668"/>
      <c r="K1362" s="668"/>
      <c r="L1362" s="668"/>
      <c r="M1362" s="668"/>
      <c r="N1362" s="668"/>
      <c r="O1362" s="668"/>
      <c r="P1362" s="668"/>
      <c r="Q1362" s="668"/>
      <c r="R1362" s="668"/>
      <c r="S1362" s="668"/>
      <c r="T1362" s="668"/>
      <c r="U1362" s="668"/>
      <c r="V1362" s="668"/>
      <c r="W1362" s="668"/>
      <c r="X1362" s="668"/>
      <c r="Y1362" s="668"/>
      <c r="Z1362" s="668"/>
    </row>
    <row r="1363" ht="9.0" customHeight="1">
      <c r="A1363" s="673">
        <v>42953.0</v>
      </c>
      <c r="B1363" s="674" t="s">
        <v>32590</v>
      </c>
      <c r="C1363" s="675" t="s">
        <v>32591</v>
      </c>
      <c r="D1363" s="676">
        <v>299.78</v>
      </c>
      <c r="E1363" s="677"/>
      <c r="F1363" s="668"/>
      <c r="G1363" s="668"/>
      <c r="H1363" s="668"/>
      <c r="I1363" s="668"/>
      <c r="J1363" s="668"/>
      <c r="K1363" s="668"/>
      <c r="L1363" s="668"/>
      <c r="M1363" s="668"/>
      <c r="N1363" s="668"/>
      <c r="O1363" s="668"/>
      <c r="P1363" s="668"/>
      <c r="Q1363" s="668"/>
      <c r="R1363" s="668"/>
      <c r="S1363" s="668"/>
      <c r="T1363" s="668"/>
      <c r="U1363" s="668"/>
      <c r="V1363" s="668"/>
      <c r="W1363" s="668"/>
      <c r="X1363" s="668"/>
      <c r="Y1363" s="668"/>
      <c r="Z1363" s="668"/>
    </row>
    <row r="1364" ht="9.0" customHeight="1">
      <c r="A1364" s="673">
        <v>42954.0</v>
      </c>
      <c r="B1364" s="674" t="s">
        <v>32592</v>
      </c>
      <c r="C1364" s="675" t="s">
        <v>32593</v>
      </c>
      <c r="D1364" s="676">
        <v>316.08</v>
      </c>
      <c r="E1364" s="677"/>
      <c r="F1364" s="668"/>
      <c r="G1364" s="668"/>
      <c r="H1364" s="668"/>
      <c r="I1364" s="668"/>
      <c r="J1364" s="668"/>
      <c r="K1364" s="668"/>
      <c r="L1364" s="668"/>
      <c r="M1364" s="668"/>
      <c r="N1364" s="668"/>
      <c r="O1364" s="668"/>
      <c r="P1364" s="668"/>
      <c r="Q1364" s="668"/>
      <c r="R1364" s="668"/>
      <c r="S1364" s="668"/>
      <c r="T1364" s="668"/>
      <c r="U1364" s="668"/>
      <c r="V1364" s="668"/>
      <c r="W1364" s="668"/>
      <c r="X1364" s="668"/>
      <c r="Y1364" s="668"/>
      <c r="Z1364" s="668"/>
    </row>
    <row r="1365" ht="9.0" customHeight="1">
      <c r="A1365" s="673">
        <v>42955.0</v>
      </c>
      <c r="B1365" s="674" t="s">
        <v>32594</v>
      </c>
      <c r="C1365" s="675" t="s">
        <v>32595</v>
      </c>
      <c r="D1365" s="676">
        <v>265.61</v>
      </c>
      <c r="E1365" s="677"/>
      <c r="F1365" s="668"/>
      <c r="G1365" s="668"/>
      <c r="H1365" s="668"/>
      <c r="I1365" s="668"/>
      <c r="J1365" s="668"/>
      <c r="K1365" s="668"/>
      <c r="L1365" s="668"/>
      <c r="M1365" s="668"/>
      <c r="N1365" s="668"/>
      <c r="O1365" s="668"/>
      <c r="P1365" s="668"/>
      <c r="Q1365" s="668"/>
      <c r="R1365" s="668"/>
      <c r="S1365" s="668"/>
      <c r="T1365" s="668"/>
      <c r="U1365" s="668"/>
      <c r="V1365" s="668"/>
      <c r="W1365" s="668"/>
      <c r="X1365" s="668"/>
      <c r="Y1365" s="668"/>
      <c r="Z1365" s="668"/>
    </row>
    <row r="1366" ht="9.0" customHeight="1">
      <c r="A1366" s="673">
        <v>42956.0</v>
      </c>
      <c r="B1366" s="674" t="s">
        <v>32596</v>
      </c>
      <c r="C1366" s="675" t="s">
        <v>32597</v>
      </c>
      <c r="D1366" s="676">
        <v>93.51</v>
      </c>
      <c r="E1366" s="677"/>
      <c r="F1366" s="668"/>
      <c r="G1366" s="668"/>
      <c r="H1366" s="668"/>
      <c r="I1366" s="668"/>
      <c r="J1366" s="668"/>
      <c r="K1366" s="668"/>
      <c r="L1366" s="668"/>
      <c r="M1366" s="668"/>
      <c r="N1366" s="668"/>
      <c r="O1366" s="668"/>
      <c r="P1366" s="668"/>
      <c r="Q1366" s="668"/>
      <c r="R1366" s="668"/>
      <c r="S1366" s="668"/>
      <c r="T1366" s="668"/>
      <c r="U1366" s="668"/>
      <c r="V1366" s="668"/>
      <c r="W1366" s="668"/>
      <c r="X1366" s="668"/>
      <c r="Y1366" s="668"/>
      <c r="Z1366" s="668"/>
    </row>
    <row r="1367" ht="18.0" customHeight="1">
      <c r="A1367" s="673">
        <v>42957.0</v>
      </c>
      <c r="B1367" s="678" t="s">
        <v>32598</v>
      </c>
      <c r="C1367" s="675" t="s">
        <v>32599</v>
      </c>
      <c r="D1367" s="676">
        <v>212.85</v>
      </c>
      <c r="E1367" s="679"/>
      <c r="F1367" s="668"/>
      <c r="G1367" s="668"/>
      <c r="H1367" s="668"/>
      <c r="I1367" s="668"/>
      <c r="J1367" s="668"/>
      <c r="K1367" s="668"/>
      <c r="L1367" s="668"/>
      <c r="M1367" s="668"/>
      <c r="N1367" s="668"/>
      <c r="O1367" s="668"/>
      <c r="P1367" s="668"/>
      <c r="Q1367" s="668"/>
      <c r="R1367" s="668"/>
      <c r="S1367" s="668"/>
      <c r="T1367" s="668"/>
      <c r="U1367" s="668"/>
      <c r="V1367" s="668"/>
      <c r="W1367" s="668"/>
      <c r="X1367" s="668"/>
      <c r="Y1367" s="668"/>
      <c r="Z1367" s="668"/>
    </row>
    <row r="1368" ht="18.0" customHeight="1">
      <c r="A1368" s="673">
        <v>42958.0</v>
      </c>
      <c r="B1368" s="678" t="s">
        <v>32600</v>
      </c>
      <c r="C1368" s="675" t="s">
        <v>32601</v>
      </c>
      <c r="D1368" s="676">
        <v>235.31</v>
      </c>
      <c r="E1368" s="674" t="s">
        <v>32602</v>
      </c>
      <c r="F1368" s="668"/>
      <c r="G1368" s="668"/>
      <c r="H1368" s="668"/>
      <c r="I1368" s="668"/>
      <c r="J1368" s="668"/>
      <c r="K1368" s="668"/>
      <c r="L1368" s="668"/>
      <c r="M1368" s="668"/>
      <c r="N1368" s="668"/>
      <c r="O1368" s="668"/>
      <c r="P1368" s="668"/>
      <c r="Q1368" s="668"/>
      <c r="R1368" s="668"/>
      <c r="S1368" s="668"/>
      <c r="T1368" s="668"/>
      <c r="U1368" s="668"/>
      <c r="V1368" s="668"/>
      <c r="W1368" s="668"/>
      <c r="X1368" s="668"/>
      <c r="Y1368" s="668"/>
      <c r="Z1368" s="668"/>
    </row>
    <row r="1369" ht="18.0" customHeight="1">
      <c r="A1369" s="673">
        <v>42959.0</v>
      </c>
      <c r="B1369" s="678" t="s">
        <v>32603</v>
      </c>
      <c r="C1369" s="675" t="s">
        <v>32604</v>
      </c>
      <c r="D1369" s="676">
        <v>237.57</v>
      </c>
      <c r="E1369" s="674" t="s">
        <v>32605</v>
      </c>
      <c r="F1369" s="668"/>
      <c r="G1369" s="668"/>
      <c r="H1369" s="668"/>
      <c r="I1369" s="668"/>
      <c r="J1369" s="668"/>
      <c r="K1369" s="668"/>
      <c r="L1369" s="668"/>
      <c r="M1369" s="668"/>
      <c r="N1369" s="668"/>
      <c r="O1369" s="668"/>
      <c r="P1369" s="668"/>
      <c r="Q1369" s="668"/>
      <c r="R1369" s="668"/>
      <c r="S1369" s="668"/>
      <c r="T1369" s="668"/>
      <c r="U1369" s="668"/>
      <c r="V1369" s="668"/>
      <c r="W1369" s="668"/>
      <c r="X1369" s="668"/>
      <c r="Y1369" s="668"/>
      <c r="Z1369" s="668"/>
    </row>
    <row r="1370" ht="18.0" customHeight="1">
      <c r="A1370" s="673">
        <v>42961.0</v>
      </c>
      <c r="B1370" s="678" t="s">
        <v>32606</v>
      </c>
      <c r="C1370" s="675" t="s">
        <v>32607</v>
      </c>
      <c r="D1370" s="676">
        <v>20.68</v>
      </c>
      <c r="E1370" s="679"/>
      <c r="F1370" s="668"/>
      <c r="G1370" s="668"/>
      <c r="H1370" s="668"/>
      <c r="I1370" s="668"/>
      <c r="J1370" s="668"/>
      <c r="K1370" s="668"/>
      <c r="L1370" s="668"/>
      <c r="M1370" s="668"/>
      <c r="N1370" s="668"/>
      <c r="O1370" s="668"/>
      <c r="P1370" s="668"/>
      <c r="Q1370" s="668"/>
      <c r="R1370" s="668"/>
      <c r="S1370" s="668"/>
      <c r="T1370" s="668"/>
      <c r="U1370" s="668"/>
      <c r="V1370" s="668"/>
      <c r="W1370" s="668"/>
      <c r="X1370" s="668"/>
      <c r="Y1370" s="668"/>
      <c r="Z1370" s="668"/>
    </row>
    <row r="1371" ht="18.0" customHeight="1">
      <c r="A1371" s="673">
        <v>42962.0</v>
      </c>
      <c r="B1371" s="678" t="s">
        <v>32608</v>
      </c>
      <c r="C1371" s="675" t="s">
        <v>32609</v>
      </c>
      <c r="D1371" s="676">
        <v>20.68</v>
      </c>
      <c r="E1371" s="679"/>
      <c r="F1371" s="668"/>
      <c r="G1371" s="668"/>
      <c r="H1371" s="668"/>
      <c r="I1371" s="668"/>
      <c r="J1371" s="668"/>
      <c r="K1371" s="668"/>
      <c r="L1371" s="668"/>
      <c r="M1371" s="668"/>
      <c r="N1371" s="668"/>
      <c r="O1371" s="668"/>
      <c r="P1371" s="668"/>
      <c r="Q1371" s="668"/>
      <c r="R1371" s="668"/>
      <c r="S1371" s="668"/>
      <c r="T1371" s="668"/>
      <c r="U1371" s="668"/>
      <c r="V1371" s="668"/>
      <c r="W1371" s="668"/>
      <c r="X1371" s="668"/>
      <c r="Y1371" s="668"/>
      <c r="Z1371" s="668"/>
    </row>
    <row r="1372" ht="9.0" customHeight="1">
      <c r="A1372" s="673">
        <v>42960.0</v>
      </c>
      <c r="B1372" s="674" t="s">
        <v>32610</v>
      </c>
      <c r="C1372" s="675" t="s">
        <v>32611</v>
      </c>
      <c r="D1372" s="676">
        <v>12.88</v>
      </c>
      <c r="E1372" s="677"/>
      <c r="F1372" s="668"/>
      <c r="G1372" s="668"/>
      <c r="H1372" s="668"/>
      <c r="I1372" s="668"/>
      <c r="J1372" s="668"/>
      <c r="K1372" s="668"/>
      <c r="L1372" s="668"/>
      <c r="M1372" s="668"/>
      <c r="N1372" s="668"/>
      <c r="O1372" s="668"/>
      <c r="P1372" s="668"/>
      <c r="Q1372" s="668"/>
      <c r="R1372" s="668"/>
      <c r="S1372" s="668"/>
      <c r="T1372" s="668"/>
      <c r="U1372" s="668"/>
      <c r="V1372" s="668"/>
      <c r="W1372" s="668"/>
      <c r="X1372" s="668"/>
      <c r="Y1372" s="668"/>
      <c r="Z1372" s="668"/>
    </row>
    <row r="1373" ht="18.0" customHeight="1">
      <c r="A1373" s="673">
        <v>42964.0</v>
      </c>
      <c r="B1373" s="678" t="s">
        <v>32612</v>
      </c>
      <c r="C1373" s="675" t="s">
        <v>32613</v>
      </c>
      <c r="D1373" s="676">
        <v>21.85</v>
      </c>
      <c r="E1373" s="679"/>
      <c r="F1373" s="668"/>
      <c r="G1373" s="668"/>
      <c r="H1373" s="668"/>
      <c r="I1373" s="668"/>
      <c r="J1373" s="668"/>
      <c r="K1373" s="668"/>
      <c r="L1373" s="668"/>
      <c r="M1373" s="668"/>
      <c r="N1373" s="668"/>
      <c r="O1373" s="668"/>
      <c r="P1373" s="668"/>
      <c r="Q1373" s="668"/>
      <c r="R1373" s="668"/>
      <c r="S1373" s="668"/>
      <c r="T1373" s="668"/>
      <c r="U1373" s="668"/>
      <c r="V1373" s="668"/>
      <c r="W1373" s="668"/>
      <c r="X1373" s="668"/>
      <c r="Y1373" s="668"/>
      <c r="Z1373" s="668"/>
    </row>
    <row r="1374" ht="9.0" customHeight="1">
      <c r="A1374" s="673">
        <v>42963.0</v>
      </c>
      <c r="B1374" s="674" t="s">
        <v>32614</v>
      </c>
      <c r="C1374" s="675" t="s">
        <v>32615</v>
      </c>
      <c r="D1374" s="676">
        <v>14.01</v>
      </c>
      <c r="E1374" s="677"/>
      <c r="F1374" s="668"/>
      <c r="G1374" s="668"/>
      <c r="H1374" s="668"/>
      <c r="I1374" s="668"/>
      <c r="J1374" s="668"/>
      <c r="K1374" s="668"/>
      <c r="L1374" s="668"/>
      <c r="M1374" s="668"/>
      <c r="N1374" s="668"/>
      <c r="O1374" s="668"/>
      <c r="P1374" s="668"/>
      <c r="Q1374" s="668"/>
      <c r="R1374" s="668"/>
      <c r="S1374" s="668"/>
      <c r="T1374" s="668"/>
      <c r="U1374" s="668"/>
      <c r="V1374" s="668"/>
      <c r="W1374" s="668"/>
      <c r="X1374" s="668"/>
      <c r="Y1374" s="668"/>
      <c r="Z1374" s="668"/>
    </row>
    <row r="1375" ht="18.0" customHeight="1">
      <c r="A1375" s="673">
        <v>42966.0</v>
      </c>
      <c r="B1375" s="678" t="s">
        <v>32616</v>
      </c>
      <c r="C1375" s="675" t="s">
        <v>32617</v>
      </c>
      <c r="D1375" s="676">
        <v>24.13</v>
      </c>
      <c r="E1375" s="679"/>
      <c r="F1375" s="668"/>
      <c r="G1375" s="668"/>
      <c r="H1375" s="668"/>
      <c r="I1375" s="668"/>
      <c r="J1375" s="668"/>
      <c r="K1375" s="668"/>
      <c r="L1375" s="668"/>
      <c r="M1375" s="668"/>
      <c r="N1375" s="668"/>
      <c r="O1375" s="668"/>
      <c r="P1375" s="668"/>
      <c r="Q1375" s="668"/>
      <c r="R1375" s="668"/>
      <c r="S1375" s="668"/>
      <c r="T1375" s="668"/>
      <c r="U1375" s="668"/>
      <c r="V1375" s="668"/>
      <c r="W1375" s="668"/>
      <c r="X1375" s="668"/>
      <c r="Y1375" s="668"/>
      <c r="Z1375" s="668"/>
    </row>
    <row r="1376" ht="9.0" customHeight="1">
      <c r="A1376" s="673">
        <v>42965.0</v>
      </c>
      <c r="B1376" s="674" t="s">
        <v>32618</v>
      </c>
      <c r="C1376" s="675" t="s">
        <v>32619</v>
      </c>
      <c r="D1376" s="676">
        <v>16.26</v>
      </c>
      <c r="E1376" s="677"/>
      <c r="F1376" s="668"/>
      <c r="G1376" s="668"/>
      <c r="H1376" s="668"/>
      <c r="I1376" s="668"/>
      <c r="J1376" s="668"/>
      <c r="K1376" s="668"/>
      <c r="L1376" s="668"/>
      <c r="M1376" s="668"/>
      <c r="N1376" s="668"/>
      <c r="O1376" s="668"/>
      <c r="P1376" s="668"/>
      <c r="Q1376" s="668"/>
      <c r="R1376" s="668"/>
      <c r="S1376" s="668"/>
      <c r="T1376" s="668"/>
      <c r="U1376" s="668"/>
      <c r="V1376" s="668"/>
      <c r="W1376" s="668"/>
      <c r="X1376" s="668"/>
      <c r="Y1376" s="668"/>
      <c r="Z1376" s="668"/>
    </row>
    <row r="1377" ht="18.0" customHeight="1">
      <c r="A1377" s="673">
        <v>42968.0</v>
      </c>
      <c r="B1377" s="678" t="s">
        <v>32620</v>
      </c>
      <c r="C1377" s="675" t="s">
        <v>32621</v>
      </c>
      <c r="D1377" s="676">
        <v>30.46</v>
      </c>
      <c r="E1377" s="679"/>
      <c r="F1377" s="668"/>
      <c r="G1377" s="668"/>
      <c r="H1377" s="668"/>
      <c r="I1377" s="668"/>
      <c r="J1377" s="668"/>
      <c r="K1377" s="668"/>
      <c r="L1377" s="668"/>
      <c r="M1377" s="668"/>
      <c r="N1377" s="668"/>
      <c r="O1377" s="668"/>
      <c r="P1377" s="668"/>
      <c r="Q1377" s="668"/>
      <c r="R1377" s="668"/>
      <c r="S1377" s="668"/>
      <c r="T1377" s="668"/>
      <c r="U1377" s="668"/>
      <c r="V1377" s="668"/>
      <c r="W1377" s="668"/>
      <c r="X1377" s="668"/>
      <c r="Y1377" s="668"/>
      <c r="Z1377" s="668"/>
    </row>
    <row r="1378" ht="9.0" customHeight="1">
      <c r="A1378" s="673">
        <v>42967.0</v>
      </c>
      <c r="B1378" s="674" t="s">
        <v>32622</v>
      </c>
      <c r="C1378" s="675" t="s">
        <v>32623</v>
      </c>
      <c r="D1378" s="676">
        <v>23.43</v>
      </c>
      <c r="E1378" s="677"/>
      <c r="F1378" s="668"/>
      <c r="G1378" s="668"/>
      <c r="H1378" s="668"/>
      <c r="I1378" s="668"/>
      <c r="J1378" s="668"/>
      <c r="K1378" s="668"/>
      <c r="L1378" s="668"/>
      <c r="M1378" s="668"/>
      <c r="N1378" s="668"/>
      <c r="O1378" s="668"/>
      <c r="P1378" s="668"/>
      <c r="Q1378" s="668"/>
      <c r="R1378" s="668"/>
      <c r="S1378" s="668"/>
      <c r="T1378" s="668"/>
      <c r="U1378" s="668"/>
      <c r="V1378" s="668"/>
      <c r="W1378" s="668"/>
      <c r="X1378" s="668"/>
      <c r="Y1378" s="668"/>
      <c r="Z1378" s="668"/>
    </row>
    <row r="1379" ht="18.0" customHeight="1">
      <c r="A1379" s="673">
        <v>42970.0</v>
      </c>
      <c r="B1379" s="678" t="s">
        <v>32624</v>
      </c>
      <c r="C1379" s="675" t="s">
        <v>32625</v>
      </c>
      <c r="D1379" s="676">
        <v>34.75</v>
      </c>
      <c r="E1379" s="679"/>
      <c r="F1379" s="668"/>
      <c r="G1379" s="668"/>
      <c r="H1379" s="668"/>
      <c r="I1379" s="668"/>
      <c r="J1379" s="668"/>
      <c r="K1379" s="668"/>
      <c r="L1379" s="668"/>
      <c r="M1379" s="668"/>
      <c r="N1379" s="668"/>
      <c r="O1379" s="668"/>
      <c r="P1379" s="668"/>
      <c r="Q1379" s="668"/>
      <c r="R1379" s="668"/>
      <c r="S1379" s="668"/>
      <c r="T1379" s="668"/>
      <c r="U1379" s="668"/>
      <c r="V1379" s="668"/>
      <c r="W1379" s="668"/>
      <c r="X1379" s="668"/>
      <c r="Y1379" s="668"/>
      <c r="Z1379" s="668"/>
    </row>
    <row r="1380" ht="9.0" customHeight="1">
      <c r="A1380" s="673">
        <v>42969.0</v>
      </c>
      <c r="B1380" s="674" t="s">
        <v>32626</v>
      </c>
      <c r="C1380" s="675" t="s">
        <v>32627</v>
      </c>
      <c r="D1380" s="676">
        <v>28.02</v>
      </c>
      <c r="E1380" s="677"/>
      <c r="F1380" s="668"/>
      <c r="G1380" s="668"/>
      <c r="H1380" s="668"/>
      <c r="I1380" s="668"/>
      <c r="J1380" s="668"/>
      <c r="K1380" s="668"/>
      <c r="L1380" s="668"/>
      <c r="M1380" s="668"/>
      <c r="N1380" s="668"/>
      <c r="O1380" s="668"/>
      <c r="P1380" s="668"/>
      <c r="Q1380" s="668"/>
      <c r="R1380" s="668"/>
      <c r="S1380" s="668"/>
      <c r="T1380" s="668"/>
      <c r="U1380" s="668"/>
      <c r="V1380" s="668"/>
      <c r="W1380" s="668"/>
      <c r="X1380" s="668"/>
      <c r="Y1380" s="668"/>
      <c r="Z1380" s="668"/>
    </row>
    <row r="1381" ht="18.0" customHeight="1">
      <c r="A1381" s="673">
        <v>42973.0</v>
      </c>
      <c r="B1381" s="678" t="s">
        <v>32628</v>
      </c>
      <c r="C1381" s="675" t="s">
        <v>32629</v>
      </c>
      <c r="D1381" s="676">
        <v>41.2</v>
      </c>
      <c r="E1381" s="679"/>
      <c r="F1381" s="668"/>
      <c r="G1381" s="668"/>
      <c r="H1381" s="668"/>
      <c r="I1381" s="668"/>
      <c r="J1381" s="668"/>
      <c r="K1381" s="668"/>
      <c r="L1381" s="668"/>
      <c r="M1381" s="668"/>
      <c r="N1381" s="668"/>
      <c r="O1381" s="668"/>
      <c r="P1381" s="668"/>
      <c r="Q1381" s="668"/>
      <c r="R1381" s="668"/>
      <c r="S1381" s="668"/>
      <c r="T1381" s="668"/>
      <c r="U1381" s="668"/>
      <c r="V1381" s="668"/>
      <c r="W1381" s="668"/>
      <c r="X1381" s="668"/>
      <c r="Y1381" s="668"/>
      <c r="Z1381" s="668"/>
    </row>
    <row r="1382" ht="9.0" customHeight="1">
      <c r="A1382" s="669" t="s">
        <v>32630</v>
      </c>
      <c r="G1382" s="668"/>
      <c r="H1382" s="668"/>
      <c r="I1382" s="668"/>
      <c r="J1382" s="668"/>
      <c r="K1382" s="668"/>
      <c r="L1382" s="668"/>
      <c r="M1382" s="668"/>
      <c r="N1382" s="668"/>
      <c r="O1382" s="668"/>
      <c r="P1382" s="668"/>
      <c r="Q1382" s="668"/>
      <c r="R1382" s="668"/>
      <c r="S1382" s="668"/>
      <c r="T1382" s="668"/>
      <c r="U1382" s="668"/>
      <c r="V1382" s="668"/>
      <c r="W1382" s="668"/>
      <c r="X1382" s="668"/>
      <c r="Y1382" s="668"/>
      <c r="Z1382" s="668"/>
    </row>
    <row r="1383" ht="9.0" customHeight="1">
      <c r="A1383" s="670" t="s">
        <v>32631</v>
      </c>
      <c r="B1383" s="671" t="s">
        <v>32632</v>
      </c>
      <c r="C1383" s="670" t="s">
        <v>32633</v>
      </c>
      <c r="D1383" s="672" t="s">
        <v>32634</v>
      </c>
      <c r="E1383" s="671" t="s">
        <v>32635</v>
      </c>
      <c r="F1383" s="668"/>
      <c r="G1383" s="668"/>
      <c r="H1383" s="668"/>
      <c r="I1383" s="668"/>
      <c r="J1383" s="668"/>
      <c r="K1383" s="668"/>
      <c r="L1383" s="668"/>
      <c r="M1383" s="668"/>
      <c r="N1383" s="668"/>
      <c r="O1383" s="668"/>
      <c r="P1383" s="668"/>
      <c r="Q1383" s="668"/>
      <c r="R1383" s="668"/>
      <c r="S1383" s="668"/>
      <c r="T1383" s="668"/>
      <c r="U1383" s="668"/>
      <c r="V1383" s="668"/>
      <c r="W1383" s="668"/>
      <c r="X1383" s="668"/>
      <c r="Y1383" s="668"/>
      <c r="Z1383" s="668"/>
    </row>
    <row r="1384" ht="18.0" customHeight="1">
      <c r="A1384" s="673">
        <v>42979.0</v>
      </c>
      <c r="B1384" s="678" t="s">
        <v>32636</v>
      </c>
      <c r="C1384" s="675" t="s">
        <v>32637</v>
      </c>
      <c r="D1384" s="676">
        <v>41.2</v>
      </c>
      <c r="E1384" s="679"/>
      <c r="F1384" s="668"/>
      <c r="G1384" s="668"/>
      <c r="H1384" s="668"/>
      <c r="I1384" s="668"/>
      <c r="J1384" s="668"/>
      <c r="K1384" s="668"/>
      <c r="L1384" s="668"/>
      <c r="M1384" s="668"/>
      <c r="N1384" s="668"/>
      <c r="O1384" s="668"/>
      <c r="P1384" s="668"/>
      <c r="Q1384" s="668"/>
      <c r="R1384" s="668"/>
      <c r="S1384" s="668"/>
      <c r="T1384" s="668"/>
      <c r="U1384" s="668"/>
      <c r="V1384" s="668"/>
      <c r="W1384" s="668"/>
      <c r="X1384" s="668"/>
      <c r="Y1384" s="668"/>
      <c r="Z1384" s="668"/>
    </row>
    <row r="1385" ht="9.0" customHeight="1">
      <c r="A1385" s="673">
        <v>42971.0</v>
      </c>
      <c r="B1385" s="674" t="s">
        <v>32638</v>
      </c>
      <c r="C1385" s="675" t="s">
        <v>32639</v>
      </c>
      <c r="D1385" s="676">
        <v>35.09</v>
      </c>
      <c r="E1385" s="677"/>
      <c r="F1385" s="668"/>
      <c r="G1385" s="668"/>
      <c r="H1385" s="668"/>
      <c r="I1385" s="668"/>
      <c r="J1385" s="668"/>
      <c r="K1385" s="668"/>
      <c r="L1385" s="668"/>
      <c r="M1385" s="668"/>
      <c r="N1385" s="668"/>
      <c r="O1385" s="668"/>
      <c r="P1385" s="668"/>
      <c r="Q1385" s="668"/>
      <c r="R1385" s="668"/>
      <c r="S1385" s="668"/>
      <c r="T1385" s="668"/>
      <c r="U1385" s="668"/>
      <c r="V1385" s="668"/>
      <c r="W1385" s="668"/>
      <c r="X1385" s="668"/>
      <c r="Y1385" s="668"/>
      <c r="Z1385" s="668"/>
    </row>
    <row r="1386" ht="18.0" customHeight="1">
      <c r="A1386" s="673">
        <v>42981.0</v>
      </c>
      <c r="B1386" s="678" t="s">
        <v>32640</v>
      </c>
      <c r="C1386" s="675" t="s">
        <v>32641</v>
      </c>
      <c r="D1386" s="676">
        <v>195.63</v>
      </c>
      <c r="E1386" s="674" t="s">
        <v>32642</v>
      </c>
      <c r="F1386" s="668"/>
      <c r="G1386" s="668"/>
      <c r="H1386" s="668"/>
      <c r="I1386" s="668"/>
      <c r="J1386" s="668"/>
      <c r="K1386" s="668"/>
      <c r="L1386" s="668"/>
      <c r="M1386" s="668"/>
      <c r="N1386" s="668"/>
      <c r="O1386" s="668"/>
      <c r="P1386" s="668"/>
      <c r="Q1386" s="668"/>
      <c r="R1386" s="668"/>
      <c r="S1386" s="668"/>
      <c r="T1386" s="668"/>
      <c r="U1386" s="668"/>
      <c r="V1386" s="668"/>
      <c r="W1386" s="668"/>
      <c r="X1386" s="668"/>
      <c r="Y1386" s="668"/>
      <c r="Z1386" s="668"/>
    </row>
    <row r="1387" ht="18.0" customHeight="1">
      <c r="A1387" s="673">
        <v>42982.0</v>
      </c>
      <c r="B1387" s="678" t="s">
        <v>32643</v>
      </c>
      <c r="C1387" s="675" t="s">
        <v>32644</v>
      </c>
      <c r="D1387" s="676">
        <v>137.07</v>
      </c>
      <c r="E1387" s="674" t="s">
        <v>32645</v>
      </c>
      <c r="F1387" s="668"/>
      <c r="G1387" s="668"/>
      <c r="H1387" s="668"/>
      <c r="I1387" s="668"/>
      <c r="J1387" s="668"/>
      <c r="K1387" s="668"/>
      <c r="L1387" s="668"/>
      <c r="M1387" s="668"/>
      <c r="N1387" s="668"/>
      <c r="O1387" s="668"/>
      <c r="P1387" s="668"/>
      <c r="Q1387" s="668"/>
      <c r="R1387" s="668"/>
      <c r="S1387" s="668"/>
      <c r="T1387" s="668"/>
      <c r="U1387" s="668"/>
      <c r="V1387" s="668"/>
      <c r="W1387" s="668"/>
      <c r="X1387" s="668"/>
      <c r="Y1387" s="668"/>
      <c r="Z1387" s="668"/>
    </row>
    <row r="1388" ht="18.0" customHeight="1">
      <c r="A1388" s="673">
        <v>42987.0</v>
      </c>
      <c r="B1388" s="678" t="s">
        <v>32646</v>
      </c>
      <c r="C1388" s="675" t="s">
        <v>32647</v>
      </c>
      <c r="D1388" s="676">
        <v>77.33</v>
      </c>
      <c r="E1388" s="674" t="s">
        <v>32648</v>
      </c>
      <c r="F1388" s="668"/>
      <c r="G1388" s="668"/>
      <c r="H1388" s="668"/>
      <c r="I1388" s="668"/>
      <c r="J1388" s="668"/>
      <c r="K1388" s="668"/>
      <c r="L1388" s="668"/>
      <c r="M1388" s="668"/>
      <c r="N1388" s="668"/>
      <c r="O1388" s="668"/>
      <c r="P1388" s="668"/>
      <c r="Q1388" s="668"/>
      <c r="R1388" s="668"/>
      <c r="S1388" s="668"/>
      <c r="T1388" s="668"/>
      <c r="U1388" s="668"/>
      <c r="V1388" s="668"/>
      <c r="W1388" s="668"/>
      <c r="X1388" s="668"/>
      <c r="Y1388" s="668"/>
      <c r="Z1388" s="668"/>
    </row>
    <row r="1389" ht="18.0" customHeight="1">
      <c r="A1389" s="673">
        <v>42988.0</v>
      </c>
      <c r="B1389" s="678" t="s">
        <v>32649</v>
      </c>
      <c r="C1389" s="675" t="s">
        <v>32650</v>
      </c>
      <c r="D1389" s="676">
        <v>65.73</v>
      </c>
      <c r="E1389" s="674" t="s">
        <v>32651</v>
      </c>
      <c r="F1389" s="668"/>
      <c r="G1389" s="668"/>
      <c r="H1389" s="668"/>
      <c r="I1389" s="668"/>
      <c r="J1389" s="668"/>
      <c r="K1389" s="668"/>
      <c r="L1389" s="668"/>
      <c r="M1389" s="668"/>
      <c r="N1389" s="668"/>
      <c r="O1389" s="668"/>
      <c r="P1389" s="668"/>
      <c r="Q1389" s="668"/>
      <c r="R1389" s="668"/>
      <c r="S1389" s="668"/>
      <c r="T1389" s="668"/>
      <c r="U1389" s="668"/>
      <c r="V1389" s="668"/>
      <c r="W1389" s="668"/>
      <c r="X1389" s="668"/>
      <c r="Y1389" s="668"/>
      <c r="Z1389" s="668"/>
    </row>
    <row r="1390" ht="9.0" customHeight="1">
      <c r="A1390" s="673">
        <v>42989.0</v>
      </c>
      <c r="B1390" s="674" t="s">
        <v>32652</v>
      </c>
      <c r="C1390" s="675" t="s">
        <v>32653</v>
      </c>
      <c r="D1390" s="676">
        <v>8.29</v>
      </c>
      <c r="E1390" s="677"/>
      <c r="F1390" s="668"/>
      <c r="G1390" s="668"/>
      <c r="H1390" s="668"/>
      <c r="I1390" s="668"/>
      <c r="J1390" s="668"/>
      <c r="K1390" s="668"/>
      <c r="L1390" s="668"/>
      <c r="M1390" s="668"/>
      <c r="N1390" s="668"/>
      <c r="O1390" s="668"/>
      <c r="P1390" s="668"/>
      <c r="Q1390" s="668"/>
      <c r="R1390" s="668"/>
      <c r="S1390" s="668"/>
      <c r="T1390" s="668"/>
      <c r="U1390" s="668"/>
      <c r="V1390" s="668"/>
      <c r="W1390" s="668"/>
      <c r="X1390" s="668"/>
      <c r="Y1390" s="668"/>
      <c r="Z1390" s="668"/>
    </row>
    <row r="1391" ht="18.0" customHeight="1">
      <c r="A1391" s="673">
        <v>42991.0</v>
      </c>
      <c r="B1391" s="678" t="s">
        <v>32654</v>
      </c>
      <c r="C1391" s="675" t="s">
        <v>32655</v>
      </c>
      <c r="D1391" s="676">
        <v>114.98</v>
      </c>
      <c r="E1391" s="674" t="s">
        <v>32656</v>
      </c>
      <c r="F1391" s="668"/>
      <c r="G1391" s="668"/>
      <c r="H1391" s="668"/>
      <c r="I1391" s="668"/>
      <c r="J1391" s="668"/>
      <c r="K1391" s="668"/>
      <c r="L1391" s="668"/>
      <c r="M1391" s="668"/>
      <c r="N1391" s="668"/>
      <c r="O1391" s="668"/>
      <c r="P1391" s="668"/>
      <c r="Q1391" s="668"/>
      <c r="R1391" s="668"/>
      <c r="S1391" s="668"/>
      <c r="T1391" s="668"/>
      <c r="U1391" s="668"/>
      <c r="V1391" s="668"/>
      <c r="W1391" s="668"/>
      <c r="X1391" s="668"/>
      <c r="Y1391" s="668"/>
      <c r="Z1391" s="668"/>
    </row>
    <row r="1392" ht="18.0" customHeight="1">
      <c r="A1392" s="673">
        <v>42992.0</v>
      </c>
      <c r="B1392" s="678" t="s">
        <v>32657</v>
      </c>
      <c r="C1392" s="675" t="s">
        <v>32658</v>
      </c>
      <c r="D1392" s="676">
        <v>96.71</v>
      </c>
      <c r="E1392" s="674" t="s">
        <v>32659</v>
      </c>
      <c r="F1392" s="668"/>
      <c r="G1392" s="668"/>
      <c r="H1392" s="668"/>
      <c r="I1392" s="668"/>
      <c r="J1392" s="668"/>
      <c r="K1392" s="668"/>
      <c r="L1392" s="668"/>
      <c r="M1392" s="668"/>
      <c r="N1392" s="668"/>
      <c r="O1392" s="668"/>
      <c r="P1392" s="668"/>
      <c r="Q1392" s="668"/>
      <c r="R1392" s="668"/>
      <c r="S1392" s="668"/>
      <c r="T1392" s="668"/>
      <c r="U1392" s="668"/>
      <c r="V1392" s="668"/>
      <c r="W1392" s="668"/>
      <c r="X1392" s="668"/>
      <c r="Y1392" s="668"/>
      <c r="Z1392" s="668"/>
    </row>
    <row r="1393" ht="18.0" customHeight="1">
      <c r="A1393" s="673">
        <v>42993.0</v>
      </c>
      <c r="B1393" s="678" t="s">
        <v>32660</v>
      </c>
      <c r="C1393" s="675" t="s">
        <v>32661</v>
      </c>
      <c r="D1393" s="676">
        <v>81.22</v>
      </c>
      <c r="E1393" s="674" t="s">
        <v>32662</v>
      </c>
      <c r="F1393" s="668"/>
      <c r="G1393" s="668"/>
      <c r="H1393" s="668"/>
      <c r="I1393" s="668"/>
      <c r="J1393" s="668"/>
      <c r="K1393" s="668"/>
      <c r="L1393" s="668"/>
      <c r="M1393" s="668"/>
      <c r="N1393" s="668"/>
      <c r="O1393" s="668"/>
      <c r="P1393" s="668"/>
      <c r="Q1393" s="668"/>
      <c r="R1393" s="668"/>
      <c r="S1393" s="668"/>
      <c r="T1393" s="668"/>
      <c r="U1393" s="668"/>
      <c r="V1393" s="668"/>
      <c r="W1393" s="668"/>
      <c r="X1393" s="668"/>
      <c r="Y1393" s="668"/>
      <c r="Z1393" s="668"/>
    </row>
    <row r="1394" ht="18.0" customHeight="1">
      <c r="A1394" s="673">
        <v>42994.0</v>
      </c>
      <c r="B1394" s="678" t="s">
        <v>32663</v>
      </c>
      <c r="C1394" s="675" t="s">
        <v>32664</v>
      </c>
      <c r="D1394" s="676">
        <v>167.61</v>
      </c>
      <c r="E1394" s="674" t="s">
        <v>32665</v>
      </c>
      <c r="F1394" s="668"/>
      <c r="G1394" s="668"/>
      <c r="H1394" s="668"/>
      <c r="I1394" s="668"/>
      <c r="J1394" s="668"/>
      <c r="K1394" s="668"/>
      <c r="L1394" s="668"/>
      <c r="M1394" s="668"/>
      <c r="N1394" s="668"/>
      <c r="O1394" s="668"/>
      <c r="P1394" s="668"/>
      <c r="Q1394" s="668"/>
      <c r="R1394" s="668"/>
      <c r="S1394" s="668"/>
      <c r="T1394" s="668"/>
      <c r="U1394" s="668"/>
      <c r="V1394" s="668"/>
      <c r="W1394" s="668"/>
      <c r="X1394" s="668"/>
      <c r="Y1394" s="668"/>
      <c r="Z1394" s="668"/>
    </row>
    <row r="1395" ht="18.0" customHeight="1">
      <c r="A1395" s="673">
        <v>43070.0</v>
      </c>
      <c r="B1395" s="678" t="s">
        <v>32666</v>
      </c>
      <c r="C1395" s="675" t="s">
        <v>32667</v>
      </c>
      <c r="D1395" s="676">
        <v>266.31</v>
      </c>
      <c r="E1395" s="679"/>
      <c r="F1395" s="668"/>
      <c r="G1395" s="668"/>
      <c r="H1395" s="668"/>
      <c r="I1395" s="668"/>
      <c r="J1395" s="668"/>
      <c r="K1395" s="668"/>
      <c r="L1395" s="668"/>
      <c r="M1395" s="668"/>
      <c r="N1395" s="668"/>
      <c r="O1395" s="668"/>
      <c r="P1395" s="668"/>
      <c r="Q1395" s="668"/>
      <c r="R1395" s="668"/>
      <c r="S1395" s="668"/>
      <c r="T1395" s="668"/>
      <c r="U1395" s="668"/>
      <c r="V1395" s="668"/>
      <c r="W1395" s="668"/>
      <c r="X1395" s="668"/>
      <c r="Y1395" s="668"/>
      <c r="Z1395" s="668"/>
    </row>
    <row r="1396" ht="9.0" customHeight="1">
      <c r="A1396" s="673">
        <v>42996.0</v>
      </c>
      <c r="B1396" s="674" t="s">
        <v>32668</v>
      </c>
      <c r="C1396" s="675" t="s">
        <v>32669</v>
      </c>
      <c r="D1396" s="676">
        <v>576.21</v>
      </c>
      <c r="E1396" s="674" t="s">
        <v>32670</v>
      </c>
      <c r="F1396" s="668"/>
      <c r="G1396" s="668"/>
      <c r="H1396" s="668"/>
      <c r="I1396" s="668"/>
      <c r="J1396" s="668"/>
      <c r="K1396" s="668"/>
      <c r="L1396" s="668"/>
      <c r="M1396" s="668"/>
      <c r="N1396" s="668"/>
      <c r="O1396" s="668"/>
      <c r="P1396" s="668"/>
      <c r="Q1396" s="668"/>
      <c r="R1396" s="668"/>
      <c r="S1396" s="668"/>
      <c r="T1396" s="668"/>
      <c r="U1396" s="668"/>
      <c r="V1396" s="668"/>
      <c r="W1396" s="668"/>
      <c r="X1396" s="668"/>
      <c r="Y1396" s="668"/>
      <c r="Z1396" s="668"/>
    </row>
    <row r="1397" ht="9.0" customHeight="1">
      <c r="A1397" s="673">
        <v>43012.0</v>
      </c>
      <c r="B1397" s="674" t="s">
        <v>32671</v>
      </c>
      <c r="C1397" s="675" t="s">
        <v>32672</v>
      </c>
      <c r="D1397" s="676">
        <v>10.22</v>
      </c>
      <c r="E1397" s="677"/>
      <c r="F1397" s="668"/>
      <c r="G1397" s="668"/>
      <c r="H1397" s="668"/>
      <c r="I1397" s="668"/>
      <c r="J1397" s="668"/>
      <c r="K1397" s="668"/>
      <c r="L1397" s="668"/>
      <c r="M1397" s="668"/>
      <c r="N1397" s="668"/>
      <c r="O1397" s="668"/>
      <c r="P1397" s="668"/>
      <c r="Q1397" s="668"/>
      <c r="R1397" s="668"/>
      <c r="S1397" s="668"/>
      <c r="T1397" s="668"/>
      <c r="U1397" s="668"/>
      <c r="V1397" s="668"/>
      <c r="W1397" s="668"/>
      <c r="X1397" s="668"/>
      <c r="Y1397" s="668"/>
      <c r="Z1397" s="668"/>
    </row>
    <row r="1398" ht="18.0" customHeight="1">
      <c r="A1398" s="673">
        <v>43011.0</v>
      </c>
      <c r="B1398" s="678" t="s">
        <v>32673</v>
      </c>
      <c r="C1398" s="675" t="s">
        <v>32674</v>
      </c>
      <c r="D1398" s="676">
        <v>6.96</v>
      </c>
      <c r="E1398" s="679"/>
      <c r="F1398" s="668"/>
      <c r="G1398" s="668"/>
      <c r="H1398" s="668"/>
      <c r="I1398" s="668"/>
      <c r="J1398" s="668"/>
      <c r="K1398" s="668"/>
      <c r="L1398" s="668"/>
      <c r="M1398" s="668"/>
      <c r="N1398" s="668"/>
      <c r="O1398" s="668"/>
      <c r="P1398" s="668"/>
      <c r="Q1398" s="668"/>
      <c r="R1398" s="668"/>
      <c r="S1398" s="668"/>
      <c r="T1398" s="668"/>
      <c r="U1398" s="668"/>
      <c r="V1398" s="668"/>
      <c r="W1398" s="668"/>
      <c r="X1398" s="668"/>
      <c r="Y1398" s="668"/>
      <c r="Z1398" s="668"/>
    </row>
    <row r="1399" ht="9.0" customHeight="1">
      <c r="A1399" s="673">
        <v>43003.0</v>
      </c>
      <c r="B1399" s="674" t="s">
        <v>32675</v>
      </c>
      <c r="C1399" s="675" t="s">
        <v>32676</v>
      </c>
      <c r="D1399" s="676">
        <v>124.49</v>
      </c>
      <c r="E1399" s="674" t="s">
        <v>32677</v>
      </c>
      <c r="F1399" s="668"/>
      <c r="G1399" s="668"/>
      <c r="H1399" s="668"/>
      <c r="I1399" s="668"/>
      <c r="J1399" s="668"/>
      <c r="K1399" s="668"/>
      <c r="L1399" s="668"/>
      <c r="M1399" s="668"/>
      <c r="N1399" s="668"/>
      <c r="O1399" s="668"/>
      <c r="P1399" s="668"/>
      <c r="Q1399" s="668"/>
      <c r="R1399" s="668"/>
      <c r="S1399" s="668"/>
      <c r="T1399" s="668"/>
      <c r="U1399" s="668"/>
      <c r="V1399" s="668"/>
      <c r="W1399" s="668"/>
      <c r="X1399" s="668"/>
      <c r="Y1399" s="668"/>
      <c r="Z1399" s="668"/>
    </row>
    <row r="1400" ht="9.0" customHeight="1">
      <c r="A1400" s="673">
        <v>43004.0</v>
      </c>
      <c r="B1400" s="674" t="s">
        <v>32678</v>
      </c>
      <c r="C1400" s="675" t="s">
        <v>32679</v>
      </c>
      <c r="D1400" s="676">
        <v>38.51</v>
      </c>
      <c r="E1400" s="677"/>
      <c r="F1400" s="668"/>
      <c r="G1400" s="668"/>
      <c r="H1400" s="668"/>
      <c r="I1400" s="668"/>
      <c r="J1400" s="668"/>
      <c r="K1400" s="668"/>
      <c r="L1400" s="668"/>
      <c r="M1400" s="668"/>
      <c r="N1400" s="668"/>
      <c r="O1400" s="668"/>
      <c r="P1400" s="668"/>
      <c r="Q1400" s="668"/>
      <c r="R1400" s="668"/>
      <c r="S1400" s="668"/>
      <c r="T1400" s="668"/>
      <c r="U1400" s="668"/>
      <c r="V1400" s="668"/>
      <c r="W1400" s="668"/>
      <c r="X1400" s="668"/>
      <c r="Y1400" s="668"/>
      <c r="Z1400" s="668"/>
    </row>
    <row r="1401" ht="9.0" customHeight="1">
      <c r="A1401" s="673">
        <v>43005.0</v>
      </c>
      <c r="B1401" s="674" t="s">
        <v>32680</v>
      </c>
      <c r="C1401" s="675" t="s">
        <v>32681</v>
      </c>
      <c r="D1401" s="676">
        <v>35.15</v>
      </c>
      <c r="E1401" s="677"/>
      <c r="F1401" s="668"/>
      <c r="G1401" s="668"/>
      <c r="H1401" s="668"/>
      <c r="I1401" s="668"/>
      <c r="J1401" s="668"/>
      <c r="K1401" s="668"/>
      <c r="L1401" s="668"/>
      <c r="M1401" s="668"/>
      <c r="N1401" s="668"/>
      <c r="O1401" s="668"/>
      <c r="P1401" s="668"/>
      <c r="Q1401" s="668"/>
      <c r="R1401" s="668"/>
      <c r="S1401" s="668"/>
      <c r="T1401" s="668"/>
      <c r="U1401" s="668"/>
      <c r="V1401" s="668"/>
      <c r="W1401" s="668"/>
      <c r="X1401" s="668"/>
      <c r="Y1401" s="668"/>
      <c r="Z1401" s="668"/>
    </row>
    <row r="1402" ht="9.0" customHeight="1">
      <c r="A1402" s="673">
        <v>43006.0</v>
      </c>
      <c r="B1402" s="674" t="s">
        <v>32682</v>
      </c>
      <c r="C1402" s="675" t="s">
        <v>32683</v>
      </c>
      <c r="D1402" s="676">
        <v>56.82</v>
      </c>
      <c r="E1402" s="677"/>
      <c r="F1402" s="668"/>
      <c r="G1402" s="668"/>
      <c r="H1402" s="668"/>
      <c r="I1402" s="668"/>
      <c r="J1402" s="668"/>
      <c r="K1402" s="668"/>
      <c r="L1402" s="668"/>
      <c r="M1402" s="668"/>
      <c r="N1402" s="668"/>
      <c r="O1402" s="668"/>
      <c r="P1402" s="668"/>
      <c r="Q1402" s="668"/>
      <c r="R1402" s="668"/>
      <c r="S1402" s="668"/>
      <c r="T1402" s="668"/>
      <c r="U1402" s="668"/>
      <c r="V1402" s="668"/>
      <c r="W1402" s="668"/>
      <c r="X1402" s="668"/>
      <c r="Y1402" s="668"/>
      <c r="Z1402" s="668"/>
    </row>
    <row r="1403" ht="9.0" customHeight="1">
      <c r="A1403" s="673">
        <v>43007.0</v>
      </c>
      <c r="B1403" s="674" t="s">
        <v>32684</v>
      </c>
      <c r="C1403" s="675" t="s">
        <v>32685</v>
      </c>
      <c r="D1403" s="676">
        <v>18.48</v>
      </c>
      <c r="E1403" s="677"/>
      <c r="F1403" s="668"/>
      <c r="G1403" s="668"/>
      <c r="H1403" s="668"/>
      <c r="I1403" s="668"/>
      <c r="J1403" s="668"/>
      <c r="K1403" s="668"/>
      <c r="L1403" s="668"/>
      <c r="M1403" s="668"/>
      <c r="N1403" s="668"/>
      <c r="O1403" s="668"/>
      <c r="P1403" s="668"/>
      <c r="Q1403" s="668"/>
      <c r="R1403" s="668"/>
      <c r="S1403" s="668"/>
      <c r="T1403" s="668"/>
      <c r="U1403" s="668"/>
      <c r="V1403" s="668"/>
      <c r="W1403" s="668"/>
      <c r="X1403" s="668"/>
      <c r="Y1403" s="668"/>
      <c r="Z1403" s="668"/>
    </row>
    <row r="1404" ht="9.0" customHeight="1">
      <c r="A1404" s="673">
        <v>43008.0</v>
      </c>
      <c r="B1404" s="674" t="s">
        <v>32686</v>
      </c>
      <c r="C1404" s="675" t="s">
        <v>32687</v>
      </c>
      <c r="D1404" s="676">
        <v>51.81</v>
      </c>
      <c r="E1404" s="677"/>
      <c r="F1404" s="668"/>
      <c r="G1404" s="668"/>
      <c r="H1404" s="668"/>
      <c r="I1404" s="668"/>
      <c r="J1404" s="668"/>
      <c r="K1404" s="668"/>
      <c r="L1404" s="668"/>
      <c r="M1404" s="668"/>
      <c r="N1404" s="668"/>
      <c r="O1404" s="668"/>
      <c r="P1404" s="668"/>
      <c r="Q1404" s="668"/>
      <c r="R1404" s="668"/>
      <c r="S1404" s="668"/>
      <c r="T1404" s="668"/>
      <c r="U1404" s="668"/>
      <c r="V1404" s="668"/>
      <c r="W1404" s="668"/>
      <c r="X1404" s="668"/>
      <c r="Y1404" s="668"/>
      <c r="Z1404" s="668"/>
    </row>
    <row r="1405" ht="9.0" customHeight="1">
      <c r="A1405" s="673">
        <v>43009.0</v>
      </c>
      <c r="B1405" s="674" t="s">
        <v>32688</v>
      </c>
      <c r="C1405" s="675" t="s">
        <v>32689</v>
      </c>
      <c r="D1405" s="676">
        <v>95.64</v>
      </c>
      <c r="E1405" s="677"/>
      <c r="F1405" s="668"/>
      <c r="G1405" s="668"/>
      <c r="H1405" s="668"/>
      <c r="I1405" s="668"/>
      <c r="J1405" s="668"/>
      <c r="K1405" s="668"/>
      <c r="L1405" s="668"/>
      <c r="M1405" s="668"/>
      <c r="N1405" s="668"/>
      <c r="O1405" s="668"/>
      <c r="P1405" s="668"/>
      <c r="Q1405" s="668"/>
      <c r="R1405" s="668"/>
      <c r="S1405" s="668"/>
      <c r="T1405" s="668"/>
      <c r="U1405" s="668"/>
      <c r="V1405" s="668"/>
      <c r="W1405" s="668"/>
      <c r="X1405" s="668"/>
      <c r="Y1405" s="668"/>
      <c r="Z1405" s="668"/>
    </row>
    <row r="1406" ht="18.0" customHeight="1">
      <c r="A1406" s="673">
        <v>43018.0</v>
      </c>
      <c r="B1406" s="678" t="s">
        <v>32690</v>
      </c>
      <c r="C1406" s="675" t="s">
        <v>32691</v>
      </c>
      <c r="D1406" s="676">
        <v>55.74</v>
      </c>
      <c r="E1406" s="674" t="s">
        <v>32692</v>
      </c>
      <c r="F1406" s="668"/>
      <c r="G1406" s="668"/>
      <c r="H1406" s="668"/>
      <c r="I1406" s="668"/>
      <c r="J1406" s="668"/>
      <c r="K1406" s="668"/>
      <c r="L1406" s="668"/>
      <c r="M1406" s="668"/>
      <c r="N1406" s="668"/>
      <c r="O1406" s="668"/>
      <c r="P1406" s="668"/>
      <c r="Q1406" s="668"/>
      <c r="R1406" s="668"/>
      <c r="S1406" s="668"/>
      <c r="T1406" s="668"/>
      <c r="U1406" s="668"/>
      <c r="V1406" s="668"/>
      <c r="W1406" s="668"/>
      <c r="X1406" s="668"/>
      <c r="Y1406" s="668"/>
      <c r="Z1406" s="668"/>
    </row>
    <row r="1407" ht="18.0" customHeight="1">
      <c r="A1407" s="673">
        <v>43026.0</v>
      </c>
      <c r="B1407" s="678" t="s">
        <v>32693</v>
      </c>
      <c r="C1407" s="675" t="s">
        <v>32694</v>
      </c>
      <c r="D1407" s="676">
        <v>23.33</v>
      </c>
      <c r="E1407" s="679"/>
      <c r="F1407" s="668"/>
      <c r="G1407" s="668"/>
      <c r="H1407" s="668"/>
      <c r="I1407" s="668"/>
      <c r="J1407" s="668"/>
      <c r="K1407" s="668"/>
      <c r="L1407" s="668"/>
      <c r="M1407" s="668"/>
      <c r="N1407" s="668"/>
      <c r="O1407" s="668"/>
      <c r="P1407" s="668"/>
      <c r="Q1407" s="668"/>
      <c r="R1407" s="668"/>
      <c r="S1407" s="668"/>
      <c r="T1407" s="668"/>
      <c r="U1407" s="668"/>
      <c r="V1407" s="668"/>
      <c r="W1407" s="668"/>
      <c r="X1407" s="668"/>
      <c r="Y1407" s="668"/>
      <c r="Z1407" s="668"/>
    </row>
    <row r="1408" ht="18.0" customHeight="1">
      <c r="A1408" s="673">
        <v>43033.0</v>
      </c>
      <c r="B1408" s="678" t="s">
        <v>32695</v>
      </c>
      <c r="C1408" s="675" t="s">
        <v>32696</v>
      </c>
      <c r="D1408" s="680">
        <v>1058.59</v>
      </c>
      <c r="E1408" s="674" t="s">
        <v>32697</v>
      </c>
      <c r="F1408" s="668"/>
      <c r="G1408" s="668"/>
      <c r="H1408" s="668"/>
      <c r="I1408" s="668"/>
      <c r="J1408" s="668"/>
      <c r="K1408" s="668"/>
      <c r="L1408" s="668"/>
      <c r="M1408" s="668"/>
      <c r="N1408" s="668"/>
      <c r="O1408" s="668"/>
      <c r="P1408" s="668"/>
      <c r="Q1408" s="668"/>
      <c r="R1408" s="668"/>
      <c r="S1408" s="668"/>
      <c r="T1408" s="668"/>
      <c r="U1408" s="668"/>
      <c r="V1408" s="668"/>
      <c r="W1408" s="668"/>
      <c r="X1408" s="668"/>
      <c r="Y1408" s="668"/>
      <c r="Z1408" s="668"/>
    </row>
    <row r="1409" ht="9.0" customHeight="1">
      <c r="A1409" s="673">
        <v>43037.0</v>
      </c>
      <c r="B1409" s="674" t="s">
        <v>32698</v>
      </c>
      <c r="C1409" s="675" t="s">
        <v>32699</v>
      </c>
      <c r="D1409" s="676">
        <v>60.27</v>
      </c>
      <c r="E1409" s="677"/>
      <c r="F1409" s="668"/>
      <c r="G1409" s="668"/>
      <c r="H1409" s="668"/>
      <c r="I1409" s="668"/>
      <c r="J1409" s="668"/>
      <c r="K1409" s="668"/>
      <c r="L1409" s="668"/>
      <c r="M1409" s="668"/>
      <c r="N1409" s="668"/>
      <c r="O1409" s="668"/>
      <c r="P1409" s="668"/>
      <c r="Q1409" s="668"/>
      <c r="R1409" s="668"/>
      <c r="S1409" s="668"/>
      <c r="T1409" s="668"/>
      <c r="U1409" s="668"/>
      <c r="V1409" s="668"/>
      <c r="W1409" s="668"/>
      <c r="X1409" s="668"/>
      <c r="Y1409" s="668"/>
      <c r="Z1409" s="668"/>
    </row>
    <row r="1410" ht="18.0" customHeight="1">
      <c r="A1410" s="673">
        <v>43038.0</v>
      </c>
      <c r="B1410" s="678" t="s">
        <v>32700</v>
      </c>
      <c r="C1410" s="675" t="s">
        <v>32701</v>
      </c>
      <c r="D1410" s="676">
        <v>115.86</v>
      </c>
      <c r="E1410" s="674" t="s">
        <v>32702</v>
      </c>
      <c r="F1410" s="668"/>
      <c r="G1410" s="668"/>
      <c r="H1410" s="668"/>
      <c r="I1410" s="668"/>
      <c r="J1410" s="668"/>
      <c r="K1410" s="668"/>
      <c r="L1410" s="668"/>
      <c r="M1410" s="668"/>
      <c r="N1410" s="668"/>
      <c r="O1410" s="668"/>
      <c r="P1410" s="668"/>
      <c r="Q1410" s="668"/>
      <c r="R1410" s="668"/>
      <c r="S1410" s="668"/>
      <c r="T1410" s="668"/>
      <c r="U1410" s="668"/>
      <c r="V1410" s="668"/>
      <c r="W1410" s="668"/>
      <c r="X1410" s="668"/>
      <c r="Y1410" s="668"/>
      <c r="Z1410" s="668"/>
    </row>
    <row r="1411" ht="9.0" customHeight="1">
      <c r="A1411" s="673">
        <v>43039.0</v>
      </c>
      <c r="B1411" s="674" t="s">
        <v>32703</v>
      </c>
      <c r="C1411" s="675" t="s">
        <v>32704</v>
      </c>
      <c r="D1411" s="676">
        <v>4.95</v>
      </c>
      <c r="E1411" s="677"/>
      <c r="F1411" s="668"/>
      <c r="G1411" s="668"/>
      <c r="H1411" s="668"/>
      <c r="I1411" s="668"/>
      <c r="J1411" s="668"/>
      <c r="K1411" s="668"/>
      <c r="L1411" s="668"/>
      <c r="M1411" s="668"/>
      <c r="N1411" s="668"/>
      <c r="O1411" s="668"/>
      <c r="P1411" s="668"/>
      <c r="Q1411" s="668"/>
      <c r="R1411" s="668"/>
      <c r="S1411" s="668"/>
      <c r="T1411" s="668"/>
      <c r="U1411" s="668"/>
      <c r="V1411" s="668"/>
      <c r="W1411" s="668"/>
      <c r="X1411" s="668"/>
      <c r="Y1411" s="668"/>
      <c r="Z1411" s="668"/>
    </row>
    <row r="1412" ht="18.0" customHeight="1">
      <c r="A1412" s="673">
        <v>43040.0</v>
      </c>
      <c r="B1412" s="678" t="s">
        <v>32705</v>
      </c>
      <c r="C1412" s="675" t="s">
        <v>32706</v>
      </c>
      <c r="D1412" s="676">
        <v>63.15</v>
      </c>
      <c r="E1412" s="679"/>
      <c r="F1412" s="668"/>
      <c r="G1412" s="668"/>
      <c r="H1412" s="668"/>
      <c r="I1412" s="668"/>
      <c r="J1412" s="668"/>
      <c r="K1412" s="668"/>
      <c r="L1412" s="668"/>
      <c r="M1412" s="668"/>
      <c r="N1412" s="668"/>
      <c r="O1412" s="668"/>
      <c r="P1412" s="668"/>
      <c r="Q1412" s="668"/>
      <c r="R1412" s="668"/>
      <c r="S1412" s="668"/>
      <c r="T1412" s="668"/>
      <c r="U1412" s="668"/>
      <c r="V1412" s="668"/>
      <c r="W1412" s="668"/>
      <c r="X1412" s="668"/>
      <c r="Y1412" s="668"/>
      <c r="Z1412" s="668"/>
    </row>
    <row r="1413" ht="9.0" customHeight="1">
      <c r="A1413" s="673">
        <v>43042.0</v>
      </c>
      <c r="B1413" s="674" t="s">
        <v>32707</v>
      </c>
      <c r="C1413" s="675" t="s">
        <v>32708</v>
      </c>
      <c r="D1413" s="676">
        <v>3.68</v>
      </c>
      <c r="E1413" s="677"/>
      <c r="F1413" s="668"/>
      <c r="G1413" s="668"/>
      <c r="H1413" s="668"/>
      <c r="I1413" s="668"/>
      <c r="J1413" s="668"/>
      <c r="K1413" s="668"/>
      <c r="L1413" s="668"/>
      <c r="M1413" s="668"/>
      <c r="N1413" s="668"/>
      <c r="O1413" s="668"/>
      <c r="P1413" s="668"/>
      <c r="Q1413" s="668"/>
      <c r="R1413" s="668"/>
      <c r="S1413" s="668"/>
      <c r="T1413" s="668"/>
      <c r="U1413" s="668"/>
      <c r="V1413" s="668"/>
      <c r="W1413" s="668"/>
      <c r="X1413" s="668"/>
      <c r="Y1413" s="668"/>
      <c r="Z1413" s="668"/>
    </row>
    <row r="1414" ht="9.0" customHeight="1">
      <c r="A1414" s="673">
        <v>43043.0</v>
      </c>
      <c r="B1414" s="674" t="s">
        <v>32709</v>
      </c>
      <c r="C1414" s="675" t="s">
        <v>32710</v>
      </c>
      <c r="D1414" s="680">
        <v>2465.66</v>
      </c>
      <c r="E1414" s="677"/>
      <c r="F1414" s="668"/>
      <c r="G1414" s="668"/>
      <c r="H1414" s="668"/>
      <c r="I1414" s="668"/>
      <c r="J1414" s="668"/>
      <c r="K1414" s="668"/>
      <c r="L1414" s="668"/>
      <c r="M1414" s="668"/>
      <c r="N1414" s="668"/>
      <c r="O1414" s="668"/>
      <c r="P1414" s="668"/>
      <c r="Q1414" s="668"/>
      <c r="R1414" s="668"/>
      <c r="S1414" s="668"/>
      <c r="T1414" s="668"/>
      <c r="U1414" s="668"/>
      <c r="V1414" s="668"/>
      <c r="W1414" s="668"/>
      <c r="X1414" s="668"/>
      <c r="Y1414" s="668"/>
      <c r="Z1414" s="668"/>
    </row>
    <row r="1415" ht="9.0" customHeight="1">
      <c r="A1415" s="673">
        <v>43044.0</v>
      </c>
      <c r="B1415" s="674" t="s">
        <v>32711</v>
      </c>
      <c r="C1415" s="675" t="s">
        <v>32712</v>
      </c>
      <c r="D1415" s="680">
        <v>2841.25</v>
      </c>
      <c r="E1415" s="677"/>
      <c r="F1415" s="668"/>
      <c r="G1415" s="668"/>
      <c r="H1415" s="668"/>
      <c r="I1415" s="668"/>
      <c r="J1415" s="668"/>
      <c r="K1415" s="668"/>
      <c r="L1415" s="668"/>
      <c r="M1415" s="668"/>
      <c r="N1415" s="668"/>
      <c r="O1415" s="668"/>
      <c r="P1415" s="668"/>
      <c r="Q1415" s="668"/>
      <c r="R1415" s="668"/>
      <c r="S1415" s="668"/>
      <c r="T1415" s="668"/>
      <c r="U1415" s="668"/>
      <c r="V1415" s="668"/>
      <c r="W1415" s="668"/>
      <c r="X1415" s="668"/>
      <c r="Y1415" s="668"/>
      <c r="Z1415" s="668"/>
    </row>
    <row r="1416" ht="9.0" customHeight="1">
      <c r="A1416" s="673">
        <v>41169.0</v>
      </c>
      <c r="B1416" s="674" t="s">
        <v>32713</v>
      </c>
      <c r="C1416" s="675" t="s">
        <v>32714</v>
      </c>
      <c r="D1416" s="680">
        <v>3339.35</v>
      </c>
      <c r="E1416" s="677"/>
      <c r="F1416" s="668"/>
      <c r="G1416" s="668"/>
      <c r="H1416" s="668"/>
      <c r="I1416" s="668"/>
      <c r="J1416" s="668"/>
      <c r="K1416" s="668"/>
      <c r="L1416" s="668"/>
      <c r="M1416" s="668"/>
      <c r="N1416" s="668"/>
      <c r="O1416" s="668"/>
      <c r="P1416" s="668"/>
      <c r="Q1416" s="668"/>
      <c r="R1416" s="668"/>
      <c r="S1416" s="668"/>
      <c r="T1416" s="668"/>
      <c r="U1416" s="668"/>
      <c r="V1416" s="668"/>
      <c r="W1416" s="668"/>
      <c r="X1416" s="668"/>
      <c r="Y1416" s="668"/>
      <c r="Z1416" s="668"/>
    </row>
    <row r="1417" ht="9.0" customHeight="1">
      <c r="A1417" s="673">
        <v>41170.0</v>
      </c>
      <c r="B1417" s="674" t="s">
        <v>32715</v>
      </c>
      <c r="C1417" s="675" t="s">
        <v>32716</v>
      </c>
      <c r="D1417" s="680">
        <v>3662.54</v>
      </c>
      <c r="E1417" s="677"/>
      <c r="F1417" s="668"/>
      <c r="G1417" s="668"/>
      <c r="H1417" s="668"/>
      <c r="I1417" s="668"/>
      <c r="J1417" s="668"/>
      <c r="K1417" s="668"/>
      <c r="L1417" s="668"/>
      <c r="M1417" s="668"/>
      <c r="N1417" s="668"/>
      <c r="O1417" s="668"/>
      <c r="P1417" s="668"/>
      <c r="Q1417" s="668"/>
      <c r="R1417" s="668"/>
      <c r="S1417" s="668"/>
      <c r="T1417" s="668"/>
      <c r="U1417" s="668"/>
      <c r="V1417" s="668"/>
      <c r="W1417" s="668"/>
      <c r="X1417" s="668"/>
      <c r="Y1417" s="668"/>
      <c r="Z1417" s="668"/>
    </row>
    <row r="1418" ht="9.0" customHeight="1">
      <c r="A1418" s="673">
        <v>41171.0</v>
      </c>
      <c r="B1418" s="674" t="s">
        <v>32717</v>
      </c>
      <c r="C1418" s="675" t="s">
        <v>32718</v>
      </c>
      <c r="D1418" s="680">
        <v>4352.13</v>
      </c>
      <c r="E1418" s="677"/>
      <c r="F1418" s="668"/>
      <c r="G1418" s="668"/>
      <c r="H1418" s="668"/>
      <c r="I1418" s="668"/>
      <c r="J1418" s="668"/>
      <c r="K1418" s="668"/>
      <c r="L1418" s="668"/>
      <c r="M1418" s="668"/>
      <c r="N1418" s="668"/>
      <c r="O1418" s="668"/>
      <c r="P1418" s="668"/>
      <c r="Q1418" s="668"/>
      <c r="R1418" s="668"/>
      <c r="S1418" s="668"/>
      <c r="T1418" s="668"/>
      <c r="U1418" s="668"/>
      <c r="V1418" s="668"/>
      <c r="W1418" s="668"/>
      <c r="X1418" s="668"/>
      <c r="Y1418" s="668"/>
      <c r="Z1418" s="668"/>
    </row>
    <row r="1419" ht="9.0" customHeight="1">
      <c r="A1419" s="673">
        <v>43046.0</v>
      </c>
      <c r="B1419" s="674" t="s">
        <v>32719</v>
      </c>
      <c r="C1419" s="675" t="s">
        <v>32720</v>
      </c>
      <c r="D1419" s="680">
        <v>1462.53</v>
      </c>
      <c r="E1419" s="677"/>
      <c r="F1419" s="668"/>
      <c r="G1419" s="668"/>
      <c r="H1419" s="668"/>
      <c r="I1419" s="668"/>
      <c r="J1419" s="668"/>
      <c r="K1419" s="668"/>
      <c r="L1419" s="668"/>
      <c r="M1419" s="668"/>
      <c r="N1419" s="668"/>
      <c r="O1419" s="668"/>
      <c r="P1419" s="668"/>
      <c r="Q1419" s="668"/>
      <c r="R1419" s="668"/>
      <c r="S1419" s="668"/>
      <c r="T1419" s="668"/>
      <c r="U1419" s="668"/>
      <c r="V1419" s="668"/>
      <c r="W1419" s="668"/>
      <c r="X1419" s="668"/>
      <c r="Y1419" s="668"/>
      <c r="Z1419" s="668"/>
    </row>
    <row r="1420" ht="9.0" customHeight="1">
      <c r="A1420" s="673">
        <v>43047.0</v>
      </c>
      <c r="B1420" s="674" t="s">
        <v>32721</v>
      </c>
      <c r="C1420" s="675" t="s">
        <v>32722</v>
      </c>
      <c r="D1420" s="680">
        <v>1845.64</v>
      </c>
      <c r="E1420" s="677"/>
      <c r="F1420" s="668"/>
      <c r="G1420" s="668"/>
      <c r="H1420" s="668"/>
      <c r="I1420" s="668"/>
      <c r="J1420" s="668"/>
      <c r="K1420" s="668"/>
      <c r="L1420" s="668"/>
      <c r="M1420" s="668"/>
      <c r="N1420" s="668"/>
      <c r="O1420" s="668"/>
      <c r="P1420" s="668"/>
      <c r="Q1420" s="668"/>
      <c r="R1420" s="668"/>
      <c r="S1420" s="668"/>
      <c r="T1420" s="668"/>
      <c r="U1420" s="668"/>
      <c r="V1420" s="668"/>
      <c r="W1420" s="668"/>
      <c r="X1420" s="668"/>
      <c r="Y1420" s="668"/>
      <c r="Z1420" s="668"/>
    </row>
    <row r="1421" ht="9.0" customHeight="1">
      <c r="A1421" s="673">
        <v>43048.0</v>
      </c>
      <c r="B1421" s="674" t="s">
        <v>32723</v>
      </c>
      <c r="C1421" s="675" t="s">
        <v>32724</v>
      </c>
      <c r="D1421" s="680">
        <v>2221.66</v>
      </c>
      <c r="E1421" s="677"/>
      <c r="F1421" s="668"/>
      <c r="G1421" s="668"/>
      <c r="H1421" s="668"/>
      <c r="I1421" s="668"/>
      <c r="J1421" s="668"/>
      <c r="K1421" s="668"/>
      <c r="L1421" s="668"/>
      <c r="M1421" s="668"/>
      <c r="N1421" s="668"/>
      <c r="O1421" s="668"/>
      <c r="P1421" s="668"/>
      <c r="Q1421" s="668"/>
      <c r="R1421" s="668"/>
      <c r="S1421" s="668"/>
      <c r="T1421" s="668"/>
      <c r="U1421" s="668"/>
      <c r="V1421" s="668"/>
      <c r="W1421" s="668"/>
      <c r="X1421" s="668"/>
      <c r="Y1421" s="668"/>
      <c r="Z1421" s="668"/>
    </row>
    <row r="1422" ht="18.0" customHeight="1">
      <c r="A1422" s="673">
        <v>43050.0</v>
      </c>
      <c r="B1422" s="678" t="s">
        <v>32725</v>
      </c>
      <c r="C1422" s="675" t="s">
        <v>32726</v>
      </c>
      <c r="D1422" s="680">
        <v>3801.15</v>
      </c>
      <c r="E1422" s="674" t="s">
        <v>32727</v>
      </c>
      <c r="F1422" s="668"/>
      <c r="G1422" s="668"/>
      <c r="H1422" s="668"/>
      <c r="I1422" s="668"/>
      <c r="J1422" s="668"/>
      <c r="K1422" s="668"/>
      <c r="L1422" s="668"/>
      <c r="M1422" s="668"/>
      <c r="N1422" s="668"/>
      <c r="O1422" s="668"/>
      <c r="P1422" s="668"/>
      <c r="Q1422" s="668"/>
      <c r="R1422" s="668"/>
      <c r="S1422" s="668"/>
      <c r="T1422" s="668"/>
      <c r="U1422" s="668"/>
      <c r="V1422" s="668"/>
      <c r="W1422" s="668"/>
      <c r="X1422" s="668"/>
      <c r="Y1422" s="668"/>
      <c r="Z1422" s="668"/>
    </row>
    <row r="1423" ht="18.0" customHeight="1">
      <c r="A1423" s="673">
        <v>43051.0</v>
      </c>
      <c r="B1423" s="678" t="s">
        <v>32728</v>
      </c>
      <c r="C1423" s="675" t="s">
        <v>32729</v>
      </c>
      <c r="D1423" s="680">
        <v>4204.21</v>
      </c>
      <c r="E1423" s="674" t="s">
        <v>32730</v>
      </c>
      <c r="F1423" s="668"/>
      <c r="G1423" s="668"/>
      <c r="H1423" s="668"/>
      <c r="I1423" s="668"/>
      <c r="J1423" s="668"/>
      <c r="K1423" s="668"/>
      <c r="L1423" s="668"/>
      <c r="M1423" s="668"/>
      <c r="N1423" s="668"/>
      <c r="O1423" s="668"/>
      <c r="P1423" s="668"/>
      <c r="Q1423" s="668"/>
      <c r="R1423" s="668"/>
      <c r="S1423" s="668"/>
      <c r="T1423" s="668"/>
      <c r="U1423" s="668"/>
      <c r="V1423" s="668"/>
      <c r="W1423" s="668"/>
      <c r="X1423" s="668"/>
      <c r="Y1423" s="668"/>
      <c r="Z1423" s="668"/>
    </row>
    <row r="1424" ht="18.0" customHeight="1">
      <c r="A1424" s="673">
        <v>43052.0</v>
      </c>
      <c r="B1424" s="678" t="s">
        <v>32731</v>
      </c>
      <c r="C1424" s="675" t="s">
        <v>32732</v>
      </c>
      <c r="D1424" s="680">
        <v>4607.28</v>
      </c>
      <c r="E1424" s="674" t="s">
        <v>32733</v>
      </c>
      <c r="F1424" s="668"/>
      <c r="G1424" s="668"/>
      <c r="H1424" s="668"/>
      <c r="I1424" s="668"/>
      <c r="J1424" s="668"/>
      <c r="K1424" s="668"/>
      <c r="L1424" s="668"/>
      <c r="M1424" s="668"/>
      <c r="N1424" s="668"/>
      <c r="O1424" s="668"/>
      <c r="P1424" s="668"/>
      <c r="Q1424" s="668"/>
      <c r="R1424" s="668"/>
      <c r="S1424" s="668"/>
      <c r="T1424" s="668"/>
      <c r="U1424" s="668"/>
      <c r="V1424" s="668"/>
      <c r="W1424" s="668"/>
      <c r="X1424" s="668"/>
      <c r="Y1424" s="668"/>
      <c r="Z1424" s="668"/>
    </row>
    <row r="1425" ht="18.0" customHeight="1">
      <c r="A1425" s="673">
        <v>43053.0</v>
      </c>
      <c r="B1425" s="678" t="s">
        <v>32734</v>
      </c>
      <c r="C1425" s="675" t="s">
        <v>32735</v>
      </c>
      <c r="D1425" s="680">
        <v>5010.32</v>
      </c>
      <c r="E1425" s="674" t="s">
        <v>32736</v>
      </c>
      <c r="F1425" s="668"/>
      <c r="G1425" s="668"/>
      <c r="H1425" s="668"/>
      <c r="I1425" s="668"/>
      <c r="J1425" s="668"/>
      <c r="K1425" s="668"/>
      <c r="L1425" s="668"/>
      <c r="M1425" s="668"/>
      <c r="N1425" s="668"/>
      <c r="O1425" s="668"/>
      <c r="P1425" s="668"/>
      <c r="Q1425" s="668"/>
      <c r="R1425" s="668"/>
      <c r="S1425" s="668"/>
      <c r="T1425" s="668"/>
      <c r="U1425" s="668"/>
      <c r="V1425" s="668"/>
      <c r="W1425" s="668"/>
      <c r="X1425" s="668"/>
      <c r="Y1425" s="668"/>
      <c r="Z1425" s="668"/>
    </row>
    <row r="1426" ht="18.0" customHeight="1">
      <c r="A1426" s="673">
        <v>43054.0</v>
      </c>
      <c r="B1426" s="678" t="s">
        <v>32737</v>
      </c>
      <c r="C1426" s="675" t="s">
        <v>32738</v>
      </c>
      <c r="D1426" s="676">
        <v>10.65</v>
      </c>
      <c r="E1426" s="679"/>
      <c r="F1426" s="668"/>
      <c r="G1426" s="668"/>
      <c r="H1426" s="668"/>
      <c r="I1426" s="668"/>
      <c r="J1426" s="668"/>
      <c r="K1426" s="668"/>
      <c r="L1426" s="668"/>
      <c r="M1426" s="668"/>
      <c r="N1426" s="668"/>
      <c r="O1426" s="668"/>
      <c r="P1426" s="668"/>
      <c r="Q1426" s="668"/>
      <c r="R1426" s="668"/>
      <c r="S1426" s="668"/>
      <c r="T1426" s="668"/>
      <c r="U1426" s="668"/>
      <c r="V1426" s="668"/>
      <c r="W1426" s="668"/>
      <c r="X1426" s="668"/>
      <c r="Y1426" s="668"/>
      <c r="Z1426" s="668"/>
    </row>
    <row r="1427" ht="18.0" customHeight="1">
      <c r="A1427" s="673">
        <v>43055.0</v>
      </c>
      <c r="B1427" s="678" t="s">
        <v>32739</v>
      </c>
      <c r="C1427" s="675" t="s">
        <v>32740</v>
      </c>
      <c r="D1427" s="676">
        <v>8.56</v>
      </c>
      <c r="E1427" s="679"/>
      <c r="F1427" s="668"/>
      <c r="G1427" s="668"/>
      <c r="H1427" s="668"/>
      <c r="I1427" s="668"/>
      <c r="J1427" s="668"/>
      <c r="K1427" s="668"/>
      <c r="L1427" s="668"/>
      <c r="M1427" s="668"/>
      <c r="N1427" s="668"/>
      <c r="O1427" s="668"/>
      <c r="P1427" s="668"/>
      <c r="Q1427" s="668"/>
      <c r="R1427" s="668"/>
      <c r="S1427" s="668"/>
      <c r="T1427" s="668"/>
      <c r="U1427" s="668"/>
      <c r="V1427" s="668"/>
      <c r="W1427" s="668"/>
      <c r="X1427" s="668"/>
      <c r="Y1427" s="668"/>
      <c r="Z1427" s="668"/>
    </row>
    <row r="1428" ht="9.0" customHeight="1">
      <c r="A1428" s="673">
        <v>43056.0</v>
      </c>
      <c r="B1428" s="674" t="s">
        <v>32741</v>
      </c>
      <c r="C1428" s="675" t="s">
        <v>32742</v>
      </c>
      <c r="D1428" s="676">
        <v>58.07</v>
      </c>
      <c r="E1428" s="674" t="s">
        <v>32743</v>
      </c>
      <c r="F1428" s="668"/>
      <c r="G1428" s="668"/>
      <c r="H1428" s="668"/>
      <c r="I1428" s="668"/>
      <c r="J1428" s="668"/>
      <c r="K1428" s="668"/>
      <c r="L1428" s="668"/>
      <c r="M1428" s="668"/>
      <c r="N1428" s="668"/>
      <c r="O1428" s="668"/>
      <c r="P1428" s="668"/>
      <c r="Q1428" s="668"/>
      <c r="R1428" s="668"/>
      <c r="S1428" s="668"/>
      <c r="T1428" s="668"/>
      <c r="U1428" s="668"/>
      <c r="V1428" s="668"/>
      <c r="W1428" s="668"/>
      <c r="X1428" s="668"/>
      <c r="Y1428" s="668"/>
      <c r="Z1428" s="668"/>
    </row>
    <row r="1429" ht="9.0" customHeight="1">
      <c r="A1429" s="669" t="s">
        <v>32744</v>
      </c>
      <c r="G1429" s="668"/>
      <c r="H1429" s="668"/>
      <c r="I1429" s="668"/>
      <c r="J1429" s="668"/>
      <c r="K1429" s="668"/>
      <c r="L1429" s="668"/>
      <c r="M1429" s="668"/>
      <c r="N1429" s="668"/>
      <c r="O1429" s="668"/>
      <c r="P1429" s="668"/>
      <c r="Q1429" s="668"/>
      <c r="R1429" s="668"/>
      <c r="S1429" s="668"/>
      <c r="T1429" s="668"/>
      <c r="U1429" s="668"/>
      <c r="V1429" s="668"/>
      <c r="W1429" s="668"/>
      <c r="X1429" s="668"/>
      <c r="Y1429" s="668"/>
      <c r="Z1429" s="668"/>
    </row>
    <row r="1430" ht="9.0" customHeight="1">
      <c r="A1430" s="670" t="s">
        <v>32745</v>
      </c>
      <c r="B1430" s="671" t="s">
        <v>32746</v>
      </c>
      <c r="C1430" s="670" t="s">
        <v>32747</v>
      </c>
      <c r="D1430" s="672" t="s">
        <v>32748</v>
      </c>
      <c r="E1430" s="671" t="s">
        <v>32749</v>
      </c>
      <c r="F1430" s="668"/>
      <c r="G1430" s="668"/>
      <c r="H1430" s="668"/>
      <c r="I1430" s="668"/>
      <c r="J1430" s="668"/>
      <c r="K1430" s="668"/>
      <c r="L1430" s="668"/>
      <c r="M1430" s="668"/>
      <c r="N1430" s="668"/>
      <c r="O1430" s="668"/>
      <c r="P1430" s="668"/>
      <c r="Q1430" s="668"/>
      <c r="R1430" s="668"/>
      <c r="S1430" s="668"/>
      <c r="T1430" s="668"/>
      <c r="U1430" s="668"/>
      <c r="V1430" s="668"/>
      <c r="W1430" s="668"/>
      <c r="X1430" s="668"/>
      <c r="Y1430" s="668"/>
      <c r="Z1430" s="668"/>
    </row>
    <row r="1431" ht="9.0" customHeight="1">
      <c r="A1431" s="673">
        <v>43058.0</v>
      </c>
      <c r="B1431" s="674" t="s">
        <v>32750</v>
      </c>
      <c r="C1431" s="675" t="s">
        <v>32751</v>
      </c>
      <c r="D1431" s="676">
        <v>96.83</v>
      </c>
      <c r="E1431" s="677"/>
      <c r="F1431" s="668"/>
      <c r="G1431" s="668"/>
      <c r="H1431" s="668"/>
      <c r="I1431" s="668"/>
      <c r="J1431" s="668"/>
      <c r="K1431" s="668"/>
      <c r="L1431" s="668"/>
      <c r="M1431" s="668"/>
      <c r="N1431" s="668"/>
      <c r="O1431" s="668"/>
      <c r="P1431" s="668"/>
      <c r="Q1431" s="668"/>
      <c r="R1431" s="668"/>
      <c r="S1431" s="668"/>
      <c r="T1431" s="668"/>
      <c r="U1431" s="668"/>
      <c r="V1431" s="668"/>
      <c r="W1431" s="668"/>
      <c r="X1431" s="668"/>
      <c r="Y1431" s="668"/>
      <c r="Z1431" s="668"/>
    </row>
    <row r="1432" ht="9.0" customHeight="1">
      <c r="A1432" s="673">
        <v>43057.0</v>
      </c>
      <c r="B1432" s="674" t="s">
        <v>32752</v>
      </c>
      <c r="C1432" s="675" t="s">
        <v>32753</v>
      </c>
      <c r="D1432" s="676">
        <v>66.77</v>
      </c>
      <c r="E1432" s="677"/>
      <c r="F1432" s="668"/>
      <c r="G1432" s="668"/>
      <c r="H1432" s="668"/>
      <c r="I1432" s="668"/>
      <c r="J1432" s="668"/>
      <c r="K1432" s="668"/>
      <c r="L1432" s="668"/>
      <c r="M1432" s="668"/>
      <c r="N1432" s="668"/>
      <c r="O1432" s="668"/>
      <c r="P1432" s="668"/>
      <c r="Q1432" s="668"/>
      <c r="R1432" s="668"/>
      <c r="S1432" s="668"/>
      <c r="T1432" s="668"/>
      <c r="U1432" s="668"/>
      <c r="V1432" s="668"/>
      <c r="W1432" s="668"/>
      <c r="X1432" s="668"/>
      <c r="Y1432" s="668"/>
      <c r="Z1432" s="668"/>
    </row>
    <row r="1433" ht="9.0" customHeight="1">
      <c r="A1433" s="673">
        <v>43059.0</v>
      </c>
      <c r="B1433" s="674" t="s">
        <v>32754</v>
      </c>
      <c r="C1433" s="675" t="s">
        <v>32755</v>
      </c>
      <c r="D1433" s="676">
        <v>42.51</v>
      </c>
      <c r="E1433" s="677"/>
      <c r="F1433" s="668"/>
      <c r="G1433" s="668"/>
      <c r="H1433" s="668"/>
      <c r="I1433" s="668"/>
      <c r="J1433" s="668"/>
      <c r="K1433" s="668"/>
      <c r="L1433" s="668"/>
      <c r="M1433" s="668"/>
      <c r="N1433" s="668"/>
      <c r="O1433" s="668"/>
      <c r="P1433" s="668"/>
      <c r="Q1433" s="668"/>
      <c r="R1433" s="668"/>
      <c r="S1433" s="668"/>
      <c r="T1433" s="668"/>
      <c r="U1433" s="668"/>
      <c r="V1433" s="668"/>
      <c r="W1433" s="668"/>
      <c r="X1433" s="668"/>
      <c r="Y1433" s="668"/>
      <c r="Z1433" s="668"/>
    </row>
    <row r="1434" ht="9.0" customHeight="1">
      <c r="A1434" s="673">
        <v>43060.0</v>
      </c>
      <c r="B1434" s="674" t="s">
        <v>32756</v>
      </c>
      <c r="C1434" s="675" t="s">
        <v>32757</v>
      </c>
      <c r="D1434" s="676">
        <v>797.62</v>
      </c>
      <c r="E1434" s="674" t="s">
        <v>32758</v>
      </c>
      <c r="F1434" s="668"/>
      <c r="G1434" s="668"/>
      <c r="H1434" s="668"/>
      <c r="I1434" s="668"/>
      <c r="J1434" s="668"/>
      <c r="K1434" s="668"/>
      <c r="L1434" s="668"/>
      <c r="M1434" s="668"/>
      <c r="N1434" s="668"/>
      <c r="O1434" s="668"/>
      <c r="P1434" s="668"/>
      <c r="Q1434" s="668"/>
      <c r="R1434" s="668"/>
      <c r="S1434" s="668"/>
      <c r="T1434" s="668"/>
      <c r="U1434" s="668"/>
      <c r="V1434" s="668"/>
      <c r="W1434" s="668"/>
      <c r="X1434" s="668"/>
      <c r="Y1434" s="668"/>
      <c r="Z1434" s="668"/>
    </row>
    <row r="1435" ht="9.0" customHeight="1">
      <c r="A1435" s="673">
        <v>43064.0</v>
      </c>
      <c r="B1435" s="674" t="s">
        <v>32759</v>
      </c>
      <c r="C1435" s="675" t="s">
        <v>32760</v>
      </c>
      <c r="D1435" s="676">
        <v>18.95</v>
      </c>
      <c r="E1435" s="677"/>
      <c r="F1435" s="668"/>
      <c r="G1435" s="668"/>
      <c r="H1435" s="668"/>
      <c r="I1435" s="668"/>
      <c r="J1435" s="668"/>
      <c r="K1435" s="668"/>
      <c r="L1435" s="668"/>
      <c r="M1435" s="668"/>
      <c r="N1435" s="668"/>
      <c r="O1435" s="668"/>
      <c r="P1435" s="668"/>
      <c r="Q1435" s="668"/>
      <c r="R1435" s="668"/>
      <c r="S1435" s="668"/>
      <c r="T1435" s="668"/>
      <c r="U1435" s="668"/>
      <c r="V1435" s="668"/>
      <c r="W1435" s="668"/>
      <c r="X1435" s="668"/>
      <c r="Y1435" s="668"/>
      <c r="Z1435" s="668"/>
    </row>
    <row r="1436" ht="9.0" customHeight="1">
      <c r="A1436" s="673">
        <v>43065.0</v>
      </c>
      <c r="B1436" s="674" t="s">
        <v>32761</v>
      </c>
      <c r="C1436" s="675" t="s">
        <v>32762</v>
      </c>
      <c r="D1436" s="676">
        <v>21.84</v>
      </c>
      <c r="E1436" s="677"/>
      <c r="F1436" s="668"/>
      <c r="G1436" s="668"/>
      <c r="H1436" s="668"/>
      <c r="I1436" s="668"/>
      <c r="J1436" s="668"/>
      <c r="K1436" s="668"/>
      <c r="L1436" s="668"/>
      <c r="M1436" s="668"/>
      <c r="N1436" s="668"/>
      <c r="O1436" s="668"/>
      <c r="P1436" s="668"/>
      <c r="Q1436" s="668"/>
      <c r="R1436" s="668"/>
      <c r="S1436" s="668"/>
      <c r="T1436" s="668"/>
      <c r="U1436" s="668"/>
      <c r="V1436" s="668"/>
      <c r="W1436" s="668"/>
      <c r="X1436" s="668"/>
      <c r="Y1436" s="668"/>
      <c r="Z1436" s="668"/>
    </row>
    <row r="1437" ht="9.0" customHeight="1">
      <c r="A1437" s="673">
        <v>43066.0</v>
      </c>
      <c r="B1437" s="674" t="s">
        <v>32763</v>
      </c>
      <c r="C1437" s="675" t="s">
        <v>32764</v>
      </c>
      <c r="D1437" s="676">
        <v>29.29</v>
      </c>
      <c r="E1437" s="677"/>
      <c r="F1437" s="668"/>
      <c r="G1437" s="668"/>
      <c r="H1437" s="668"/>
      <c r="I1437" s="668"/>
      <c r="J1437" s="668"/>
      <c r="K1437" s="668"/>
      <c r="L1437" s="668"/>
      <c r="M1437" s="668"/>
      <c r="N1437" s="668"/>
      <c r="O1437" s="668"/>
      <c r="P1437" s="668"/>
      <c r="Q1437" s="668"/>
      <c r="R1437" s="668"/>
      <c r="S1437" s="668"/>
      <c r="T1437" s="668"/>
      <c r="U1437" s="668"/>
      <c r="V1437" s="668"/>
      <c r="W1437" s="668"/>
      <c r="X1437" s="668"/>
      <c r="Y1437" s="668"/>
      <c r="Z1437" s="668"/>
    </row>
    <row r="1438" ht="9.0" customHeight="1">
      <c r="A1438" s="673">
        <v>43067.0</v>
      </c>
      <c r="B1438" s="674" t="s">
        <v>32765</v>
      </c>
      <c r="C1438" s="675" t="s">
        <v>32766</v>
      </c>
      <c r="D1438" s="676">
        <v>70.18</v>
      </c>
      <c r="E1438" s="677"/>
      <c r="F1438" s="668"/>
      <c r="G1438" s="668"/>
      <c r="H1438" s="668"/>
      <c r="I1438" s="668"/>
      <c r="J1438" s="668"/>
      <c r="K1438" s="668"/>
      <c r="L1438" s="668"/>
      <c r="M1438" s="668"/>
      <c r="N1438" s="668"/>
      <c r="O1438" s="668"/>
      <c r="P1438" s="668"/>
      <c r="Q1438" s="668"/>
      <c r="R1438" s="668"/>
      <c r="S1438" s="668"/>
      <c r="T1438" s="668"/>
      <c r="U1438" s="668"/>
      <c r="V1438" s="668"/>
      <c r="W1438" s="668"/>
      <c r="X1438" s="668"/>
      <c r="Y1438" s="668"/>
      <c r="Z1438" s="668"/>
    </row>
    <row r="1439" ht="18.0" customHeight="1">
      <c r="A1439" s="673">
        <v>43063.0</v>
      </c>
      <c r="B1439" s="678" t="s">
        <v>32767</v>
      </c>
      <c r="C1439" s="675" t="s">
        <v>32768</v>
      </c>
      <c r="D1439" s="676">
        <v>95.36</v>
      </c>
      <c r="E1439" s="679"/>
      <c r="F1439" s="668"/>
      <c r="G1439" s="668"/>
      <c r="H1439" s="668"/>
      <c r="I1439" s="668"/>
      <c r="J1439" s="668"/>
      <c r="K1439" s="668"/>
      <c r="L1439" s="668"/>
      <c r="M1439" s="668"/>
      <c r="N1439" s="668"/>
      <c r="O1439" s="668"/>
      <c r="P1439" s="668"/>
      <c r="Q1439" s="668"/>
      <c r="R1439" s="668"/>
      <c r="S1439" s="668"/>
      <c r="T1439" s="668"/>
      <c r="U1439" s="668"/>
      <c r="V1439" s="668"/>
      <c r="W1439" s="668"/>
      <c r="X1439" s="668"/>
      <c r="Y1439" s="668"/>
      <c r="Z1439" s="668"/>
    </row>
    <row r="1440" ht="9.0" customHeight="1">
      <c r="A1440" s="673">
        <v>43068.0</v>
      </c>
      <c r="B1440" s="674" t="s">
        <v>32769</v>
      </c>
      <c r="C1440" s="675" t="s">
        <v>32770</v>
      </c>
      <c r="D1440" s="676">
        <v>73.92</v>
      </c>
      <c r="E1440" s="677"/>
      <c r="F1440" s="668"/>
      <c r="G1440" s="668"/>
      <c r="H1440" s="668"/>
      <c r="I1440" s="668"/>
      <c r="J1440" s="668"/>
      <c r="K1440" s="668"/>
      <c r="L1440" s="668"/>
      <c r="M1440" s="668"/>
      <c r="N1440" s="668"/>
      <c r="O1440" s="668"/>
      <c r="P1440" s="668"/>
      <c r="Q1440" s="668"/>
      <c r="R1440" s="668"/>
      <c r="S1440" s="668"/>
      <c r="T1440" s="668"/>
      <c r="U1440" s="668"/>
      <c r="V1440" s="668"/>
      <c r="W1440" s="668"/>
      <c r="X1440" s="668"/>
      <c r="Y1440" s="668"/>
      <c r="Z1440" s="668"/>
    </row>
    <row r="1441" ht="9.0" customHeight="1">
      <c r="A1441" s="673">
        <v>43069.0</v>
      </c>
      <c r="B1441" s="674" t="s">
        <v>32771</v>
      </c>
      <c r="C1441" s="675" t="s">
        <v>32772</v>
      </c>
      <c r="D1441" s="676">
        <v>144.84</v>
      </c>
      <c r="E1441" s="674" t="s">
        <v>32773</v>
      </c>
      <c r="F1441" s="668"/>
      <c r="G1441" s="668"/>
      <c r="H1441" s="668"/>
      <c r="I1441" s="668"/>
      <c r="J1441" s="668"/>
      <c r="K1441" s="668"/>
      <c r="L1441" s="668"/>
      <c r="M1441" s="668"/>
      <c r="N1441" s="668"/>
      <c r="O1441" s="668"/>
      <c r="P1441" s="668"/>
      <c r="Q1441" s="668"/>
      <c r="R1441" s="668"/>
      <c r="S1441" s="668"/>
      <c r="T1441" s="668"/>
      <c r="U1441" s="668"/>
      <c r="V1441" s="668"/>
      <c r="W1441" s="668"/>
      <c r="X1441" s="668"/>
      <c r="Y1441" s="668"/>
      <c r="Z1441" s="668"/>
    </row>
    <row r="1442" ht="18.0" customHeight="1">
      <c r="A1442" s="673">
        <v>43071.0</v>
      </c>
      <c r="B1442" s="678" t="s">
        <v>32774</v>
      </c>
      <c r="C1442" s="675" t="s">
        <v>32775</v>
      </c>
      <c r="D1442" s="676">
        <v>326.52</v>
      </c>
      <c r="E1442" s="674" t="s">
        <v>32776</v>
      </c>
      <c r="F1442" s="668"/>
      <c r="G1442" s="668"/>
      <c r="H1442" s="668"/>
      <c r="I1442" s="668"/>
      <c r="J1442" s="668"/>
      <c r="K1442" s="668"/>
      <c r="L1442" s="668"/>
      <c r="M1442" s="668"/>
      <c r="N1442" s="668"/>
      <c r="O1442" s="668"/>
      <c r="P1442" s="668"/>
      <c r="Q1442" s="668"/>
      <c r="R1442" s="668"/>
      <c r="S1442" s="668"/>
      <c r="T1442" s="668"/>
      <c r="U1442" s="668"/>
      <c r="V1442" s="668"/>
      <c r="W1442" s="668"/>
      <c r="X1442" s="668"/>
      <c r="Y1442" s="668"/>
      <c r="Z1442" s="668"/>
    </row>
    <row r="1443" ht="9.0" customHeight="1">
      <c r="A1443" s="673">
        <v>43078.0</v>
      </c>
      <c r="B1443" s="674" t="s">
        <v>32777</v>
      </c>
      <c r="C1443" s="675" t="s">
        <v>32778</v>
      </c>
      <c r="D1443" s="676">
        <v>85.91</v>
      </c>
      <c r="E1443" s="677"/>
      <c r="F1443" s="668"/>
      <c r="G1443" s="668"/>
      <c r="H1443" s="668"/>
      <c r="I1443" s="668"/>
      <c r="J1443" s="668"/>
      <c r="K1443" s="668"/>
      <c r="L1443" s="668"/>
      <c r="M1443" s="668"/>
      <c r="N1443" s="668"/>
      <c r="O1443" s="668"/>
      <c r="P1443" s="668"/>
      <c r="Q1443" s="668"/>
      <c r="R1443" s="668"/>
      <c r="S1443" s="668"/>
      <c r="T1443" s="668"/>
      <c r="U1443" s="668"/>
      <c r="V1443" s="668"/>
      <c r="W1443" s="668"/>
      <c r="X1443" s="668"/>
      <c r="Y1443" s="668"/>
      <c r="Z1443" s="668"/>
    </row>
    <row r="1444" ht="9.0" customHeight="1">
      <c r="A1444" s="673">
        <v>43079.0</v>
      </c>
      <c r="B1444" s="674" t="s">
        <v>32779</v>
      </c>
      <c r="C1444" s="675" t="s">
        <v>32780</v>
      </c>
      <c r="D1444" s="676">
        <v>89.57</v>
      </c>
      <c r="E1444" s="677"/>
      <c r="F1444" s="668"/>
      <c r="G1444" s="668"/>
      <c r="H1444" s="668"/>
      <c r="I1444" s="668"/>
      <c r="J1444" s="668"/>
      <c r="K1444" s="668"/>
      <c r="L1444" s="668"/>
      <c r="M1444" s="668"/>
      <c r="N1444" s="668"/>
      <c r="O1444" s="668"/>
      <c r="P1444" s="668"/>
      <c r="Q1444" s="668"/>
      <c r="R1444" s="668"/>
      <c r="S1444" s="668"/>
      <c r="T1444" s="668"/>
      <c r="U1444" s="668"/>
      <c r="V1444" s="668"/>
      <c r="W1444" s="668"/>
      <c r="X1444" s="668"/>
      <c r="Y1444" s="668"/>
      <c r="Z1444" s="668"/>
    </row>
    <row r="1445" ht="9.0" customHeight="1">
      <c r="A1445" s="673">
        <v>43080.0</v>
      </c>
      <c r="B1445" s="674" t="s">
        <v>32781</v>
      </c>
      <c r="C1445" s="675" t="s">
        <v>32782</v>
      </c>
      <c r="D1445" s="676">
        <v>75.62</v>
      </c>
      <c r="E1445" s="674" t="s">
        <v>32783</v>
      </c>
      <c r="F1445" s="668"/>
      <c r="G1445" s="668"/>
      <c r="H1445" s="668"/>
      <c r="I1445" s="668"/>
      <c r="J1445" s="668"/>
      <c r="K1445" s="668"/>
      <c r="L1445" s="668"/>
      <c r="M1445" s="668"/>
      <c r="N1445" s="668"/>
      <c r="O1445" s="668"/>
      <c r="P1445" s="668"/>
      <c r="Q1445" s="668"/>
      <c r="R1445" s="668"/>
      <c r="S1445" s="668"/>
      <c r="T1445" s="668"/>
      <c r="U1445" s="668"/>
      <c r="V1445" s="668"/>
      <c r="W1445" s="668"/>
      <c r="X1445" s="668"/>
      <c r="Y1445" s="668"/>
      <c r="Z1445" s="668"/>
    </row>
    <row r="1446" ht="9.0" customHeight="1">
      <c r="A1446" s="673">
        <v>43081.0</v>
      </c>
      <c r="B1446" s="674" t="s">
        <v>32784</v>
      </c>
      <c r="C1446" s="675" t="s">
        <v>32785</v>
      </c>
      <c r="D1446" s="676">
        <v>99.62</v>
      </c>
      <c r="E1446" s="677"/>
      <c r="F1446" s="668"/>
      <c r="G1446" s="668"/>
      <c r="H1446" s="668"/>
      <c r="I1446" s="668"/>
      <c r="J1446" s="668"/>
      <c r="K1446" s="668"/>
      <c r="L1446" s="668"/>
      <c r="M1446" s="668"/>
      <c r="N1446" s="668"/>
      <c r="O1446" s="668"/>
      <c r="P1446" s="668"/>
      <c r="Q1446" s="668"/>
      <c r="R1446" s="668"/>
      <c r="S1446" s="668"/>
      <c r="T1446" s="668"/>
      <c r="U1446" s="668"/>
      <c r="V1446" s="668"/>
      <c r="W1446" s="668"/>
      <c r="X1446" s="668"/>
      <c r="Y1446" s="668"/>
      <c r="Z1446" s="668"/>
    </row>
    <row r="1447" ht="9.0" customHeight="1">
      <c r="A1447" s="673">
        <v>43085.0</v>
      </c>
      <c r="B1447" s="674" t="s">
        <v>32786</v>
      </c>
      <c r="C1447" s="675" t="s">
        <v>32787</v>
      </c>
      <c r="D1447" s="676">
        <v>176.76</v>
      </c>
      <c r="E1447" s="677"/>
      <c r="F1447" s="668"/>
      <c r="G1447" s="668"/>
      <c r="H1447" s="668"/>
      <c r="I1447" s="668"/>
      <c r="J1447" s="668"/>
      <c r="K1447" s="668"/>
      <c r="L1447" s="668"/>
      <c r="M1447" s="668"/>
      <c r="N1447" s="668"/>
      <c r="O1447" s="668"/>
      <c r="P1447" s="668"/>
      <c r="Q1447" s="668"/>
      <c r="R1447" s="668"/>
      <c r="S1447" s="668"/>
      <c r="T1447" s="668"/>
      <c r="U1447" s="668"/>
      <c r="V1447" s="668"/>
      <c r="W1447" s="668"/>
      <c r="X1447" s="668"/>
      <c r="Y1447" s="668"/>
      <c r="Z1447" s="668"/>
    </row>
    <row r="1448" ht="18.0" customHeight="1">
      <c r="A1448" s="673">
        <v>43083.0</v>
      </c>
      <c r="B1448" s="678" t="s">
        <v>32788</v>
      </c>
      <c r="C1448" s="675" t="s">
        <v>32789</v>
      </c>
      <c r="D1448" s="676">
        <v>83.0</v>
      </c>
      <c r="E1448" s="679"/>
      <c r="F1448" s="668"/>
      <c r="G1448" s="668"/>
      <c r="H1448" s="668"/>
      <c r="I1448" s="668"/>
      <c r="J1448" s="668"/>
      <c r="K1448" s="668"/>
      <c r="L1448" s="668"/>
      <c r="M1448" s="668"/>
      <c r="N1448" s="668"/>
      <c r="O1448" s="668"/>
      <c r="P1448" s="668"/>
      <c r="Q1448" s="668"/>
      <c r="R1448" s="668"/>
      <c r="S1448" s="668"/>
      <c r="T1448" s="668"/>
      <c r="U1448" s="668"/>
      <c r="V1448" s="668"/>
      <c r="W1448" s="668"/>
      <c r="X1448" s="668"/>
      <c r="Y1448" s="668"/>
      <c r="Z1448" s="668"/>
    </row>
    <row r="1449" ht="18.0" customHeight="1">
      <c r="A1449" s="673">
        <v>43084.0</v>
      </c>
      <c r="B1449" s="678" t="s">
        <v>32790</v>
      </c>
      <c r="C1449" s="675" t="s">
        <v>32791</v>
      </c>
      <c r="D1449" s="676">
        <v>62.62</v>
      </c>
      <c r="E1449" s="679"/>
      <c r="F1449" s="668"/>
      <c r="G1449" s="668"/>
      <c r="H1449" s="668"/>
      <c r="I1449" s="668"/>
      <c r="J1449" s="668"/>
      <c r="K1449" s="668"/>
      <c r="L1449" s="668"/>
      <c r="M1449" s="668"/>
      <c r="N1449" s="668"/>
      <c r="O1449" s="668"/>
      <c r="P1449" s="668"/>
      <c r="Q1449" s="668"/>
      <c r="R1449" s="668"/>
      <c r="S1449" s="668"/>
      <c r="T1449" s="668"/>
      <c r="U1449" s="668"/>
      <c r="V1449" s="668"/>
      <c r="W1449" s="668"/>
      <c r="X1449" s="668"/>
      <c r="Y1449" s="668"/>
      <c r="Z1449" s="668"/>
    </row>
    <row r="1450" ht="9.0" customHeight="1">
      <c r="A1450" s="673">
        <v>43086.0</v>
      </c>
      <c r="B1450" s="674" t="s">
        <v>32792</v>
      </c>
      <c r="C1450" s="675" t="s">
        <v>32793</v>
      </c>
      <c r="D1450" s="676">
        <v>244.53</v>
      </c>
      <c r="E1450" s="674" t="s">
        <v>32794</v>
      </c>
      <c r="F1450" s="668"/>
      <c r="G1450" s="668"/>
      <c r="H1450" s="668"/>
      <c r="I1450" s="668"/>
      <c r="J1450" s="668"/>
      <c r="K1450" s="668"/>
      <c r="L1450" s="668"/>
      <c r="M1450" s="668"/>
      <c r="N1450" s="668"/>
      <c r="O1450" s="668"/>
      <c r="P1450" s="668"/>
      <c r="Q1450" s="668"/>
      <c r="R1450" s="668"/>
      <c r="S1450" s="668"/>
      <c r="T1450" s="668"/>
      <c r="U1450" s="668"/>
      <c r="V1450" s="668"/>
      <c r="W1450" s="668"/>
      <c r="X1450" s="668"/>
      <c r="Y1450" s="668"/>
      <c r="Z1450" s="668"/>
    </row>
    <row r="1451" ht="9.0" customHeight="1">
      <c r="A1451" s="673">
        <v>43087.0</v>
      </c>
      <c r="B1451" s="674" t="s">
        <v>32795</v>
      </c>
      <c r="C1451" s="675" t="s">
        <v>32796</v>
      </c>
      <c r="D1451" s="676">
        <v>549.42</v>
      </c>
      <c r="E1451" s="674" t="s">
        <v>32797</v>
      </c>
      <c r="F1451" s="668"/>
      <c r="G1451" s="668"/>
      <c r="H1451" s="668"/>
      <c r="I1451" s="668"/>
      <c r="J1451" s="668"/>
      <c r="K1451" s="668"/>
      <c r="L1451" s="668"/>
      <c r="M1451" s="668"/>
      <c r="N1451" s="668"/>
      <c r="O1451" s="668"/>
      <c r="P1451" s="668"/>
      <c r="Q1451" s="668"/>
      <c r="R1451" s="668"/>
      <c r="S1451" s="668"/>
      <c r="T1451" s="668"/>
      <c r="U1451" s="668"/>
      <c r="V1451" s="668"/>
      <c r="W1451" s="668"/>
      <c r="X1451" s="668"/>
      <c r="Y1451" s="668"/>
      <c r="Z1451" s="668"/>
    </row>
    <row r="1452" ht="18.0" customHeight="1">
      <c r="A1452" s="673">
        <v>43089.0</v>
      </c>
      <c r="B1452" s="678" t="s">
        <v>32798</v>
      </c>
      <c r="C1452" s="675" t="s">
        <v>32799</v>
      </c>
      <c r="D1452" s="676">
        <v>41.89</v>
      </c>
      <c r="E1452" s="679"/>
      <c r="F1452" s="668"/>
      <c r="G1452" s="668"/>
      <c r="H1452" s="668"/>
      <c r="I1452" s="668"/>
      <c r="J1452" s="668"/>
      <c r="K1452" s="668"/>
      <c r="L1452" s="668"/>
      <c r="M1452" s="668"/>
      <c r="N1452" s="668"/>
      <c r="O1452" s="668"/>
      <c r="P1452" s="668"/>
      <c r="Q1452" s="668"/>
      <c r="R1452" s="668"/>
      <c r="S1452" s="668"/>
      <c r="T1452" s="668"/>
      <c r="U1452" s="668"/>
      <c r="V1452" s="668"/>
      <c r="W1452" s="668"/>
      <c r="X1452" s="668"/>
      <c r="Y1452" s="668"/>
      <c r="Z1452" s="668"/>
    </row>
    <row r="1453" ht="9.0" customHeight="1">
      <c r="A1453" s="673">
        <v>43090.0</v>
      </c>
      <c r="B1453" s="674" t="s">
        <v>32800</v>
      </c>
      <c r="C1453" s="675" t="s">
        <v>32801</v>
      </c>
      <c r="D1453" s="676">
        <v>30.69</v>
      </c>
      <c r="E1453" s="677"/>
      <c r="F1453" s="668"/>
      <c r="G1453" s="668"/>
      <c r="H1453" s="668"/>
      <c r="I1453" s="668"/>
      <c r="J1453" s="668"/>
      <c r="K1453" s="668"/>
      <c r="L1453" s="668"/>
      <c r="M1453" s="668"/>
      <c r="N1453" s="668"/>
      <c r="O1453" s="668"/>
      <c r="P1453" s="668"/>
      <c r="Q1453" s="668"/>
      <c r="R1453" s="668"/>
      <c r="S1453" s="668"/>
      <c r="T1453" s="668"/>
      <c r="U1453" s="668"/>
      <c r="V1453" s="668"/>
      <c r="W1453" s="668"/>
      <c r="X1453" s="668"/>
      <c r="Y1453" s="668"/>
      <c r="Z1453" s="668"/>
    </row>
    <row r="1454" ht="18.0" customHeight="1">
      <c r="A1454" s="673">
        <v>43088.0</v>
      </c>
      <c r="B1454" s="678" t="s">
        <v>32802</v>
      </c>
      <c r="C1454" s="675" t="s">
        <v>32803</v>
      </c>
      <c r="D1454" s="676">
        <v>22.73</v>
      </c>
      <c r="E1454" s="674" t="s">
        <v>32804</v>
      </c>
      <c r="F1454" s="668"/>
      <c r="G1454" s="668"/>
      <c r="H1454" s="668"/>
      <c r="I1454" s="668"/>
      <c r="J1454" s="668"/>
      <c r="K1454" s="668"/>
      <c r="L1454" s="668"/>
      <c r="M1454" s="668"/>
      <c r="N1454" s="668"/>
      <c r="O1454" s="668"/>
      <c r="P1454" s="668"/>
      <c r="Q1454" s="668"/>
      <c r="R1454" s="668"/>
      <c r="S1454" s="668"/>
      <c r="T1454" s="668"/>
      <c r="U1454" s="668"/>
      <c r="V1454" s="668"/>
      <c r="W1454" s="668"/>
      <c r="X1454" s="668"/>
      <c r="Y1454" s="668"/>
      <c r="Z1454" s="668"/>
    </row>
    <row r="1455" ht="9.0" customHeight="1">
      <c r="A1455" s="673">
        <v>43091.0</v>
      </c>
      <c r="B1455" s="674" t="s">
        <v>32805</v>
      </c>
      <c r="C1455" s="675" t="s">
        <v>32806</v>
      </c>
      <c r="D1455" s="676">
        <v>370.75</v>
      </c>
      <c r="E1455" s="674" t="s">
        <v>32807</v>
      </c>
      <c r="F1455" s="668"/>
      <c r="G1455" s="668"/>
      <c r="H1455" s="668"/>
      <c r="I1455" s="668"/>
      <c r="J1455" s="668"/>
      <c r="K1455" s="668"/>
      <c r="L1455" s="668"/>
      <c r="M1455" s="668"/>
      <c r="N1455" s="668"/>
      <c r="O1455" s="668"/>
      <c r="P1455" s="668"/>
      <c r="Q1455" s="668"/>
      <c r="R1455" s="668"/>
      <c r="S1455" s="668"/>
      <c r="T1455" s="668"/>
      <c r="U1455" s="668"/>
      <c r="V1455" s="668"/>
      <c r="W1455" s="668"/>
      <c r="X1455" s="668"/>
      <c r="Y1455" s="668"/>
      <c r="Z1455" s="668"/>
    </row>
    <row r="1456" ht="18.0" customHeight="1">
      <c r="A1456" s="673">
        <v>43092.0</v>
      </c>
      <c r="B1456" s="678" t="s">
        <v>32808</v>
      </c>
      <c r="C1456" s="675" t="s">
        <v>32809</v>
      </c>
      <c r="D1456" s="676">
        <v>24.33</v>
      </c>
      <c r="E1456" s="679"/>
      <c r="F1456" s="668"/>
      <c r="G1456" s="668"/>
      <c r="H1456" s="668"/>
      <c r="I1456" s="668"/>
      <c r="J1456" s="668"/>
      <c r="K1456" s="668"/>
      <c r="L1456" s="668"/>
      <c r="M1456" s="668"/>
      <c r="N1456" s="668"/>
      <c r="O1456" s="668"/>
      <c r="P1456" s="668"/>
      <c r="Q1456" s="668"/>
      <c r="R1456" s="668"/>
      <c r="S1456" s="668"/>
      <c r="T1456" s="668"/>
      <c r="U1456" s="668"/>
      <c r="V1456" s="668"/>
      <c r="W1456" s="668"/>
      <c r="X1456" s="668"/>
      <c r="Y1456" s="668"/>
      <c r="Z1456" s="668"/>
    </row>
    <row r="1457" ht="18.0" customHeight="1">
      <c r="A1457" s="673">
        <v>43093.0</v>
      </c>
      <c r="B1457" s="678" t="s">
        <v>32810</v>
      </c>
      <c r="C1457" s="675" t="s">
        <v>32811</v>
      </c>
      <c r="D1457" s="676">
        <v>32.91</v>
      </c>
      <c r="E1457" s="679"/>
      <c r="F1457" s="668"/>
      <c r="G1457" s="668"/>
      <c r="H1457" s="668"/>
      <c r="I1457" s="668"/>
      <c r="J1457" s="668"/>
      <c r="K1457" s="668"/>
      <c r="L1457" s="668"/>
      <c r="M1457" s="668"/>
      <c r="N1457" s="668"/>
      <c r="O1457" s="668"/>
      <c r="P1457" s="668"/>
      <c r="Q1457" s="668"/>
      <c r="R1457" s="668"/>
      <c r="S1457" s="668"/>
      <c r="T1457" s="668"/>
      <c r="U1457" s="668"/>
      <c r="V1457" s="668"/>
      <c r="W1457" s="668"/>
      <c r="X1457" s="668"/>
      <c r="Y1457" s="668"/>
      <c r="Z1457" s="668"/>
    </row>
    <row r="1458" ht="18.0" customHeight="1">
      <c r="A1458" s="673">
        <v>43094.0</v>
      </c>
      <c r="B1458" s="678" t="s">
        <v>32812</v>
      </c>
      <c r="C1458" s="675" t="s">
        <v>32813</v>
      </c>
      <c r="D1458" s="676">
        <v>301.16</v>
      </c>
      <c r="E1458" s="674" t="s">
        <v>32814</v>
      </c>
      <c r="F1458" s="668"/>
      <c r="G1458" s="668"/>
      <c r="H1458" s="668"/>
      <c r="I1458" s="668"/>
      <c r="J1458" s="668"/>
      <c r="K1458" s="668"/>
      <c r="L1458" s="668"/>
      <c r="M1458" s="668"/>
      <c r="N1458" s="668"/>
      <c r="O1458" s="668"/>
      <c r="P1458" s="668"/>
      <c r="Q1458" s="668"/>
      <c r="R1458" s="668"/>
      <c r="S1458" s="668"/>
      <c r="T1458" s="668"/>
      <c r="U1458" s="668"/>
      <c r="V1458" s="668"/>
      <c r="W1458" s="668"/>
      <c r="X1458" s="668"/>
      <c r="Y1458" s="668"/>
      <c r="Z1458" s="668"/>
    </row>
    <row r="1459" ht="18.0" customHeight="1">
      <c r="A1459" s="673">
        <v>43095.0</v>
      </c>
      <c r="B1459" s="678" t="s">
        <v>32815</v>
      </c>
      <c r="C1459" s="675" t="s">
        <v>32816</v>
      </c>
      <c r="D1459" s="676">
        <v>459.83</v>
      </c>
      <c r="E1459" s="674" t="s">
        <v>32817</v>
      </c>
      <c r="F1459" s="668"/>
      <c r="G1459" s="668"/>
      <c r="H1459" s="668"/>
      <c r="I1459" s="668"/>
      <c r="J1459" s="668"/>
      <c r="K1459" s="668"/>
      <c r="L1459" s="668"/>
      <c r="M1459" s="668"/>
      <c r="N1459" s="668"/>
      <c r="O1459" s="668"/>
      <c r="P1459" s="668"/>
      <c r="Q1459" s="668"/>
      <c r="R1459" s="668"/>
      <c r="S1459" s="668"/>
      <c r="T1459" s="668"/>
      <c r="U1459" s="668"/>
      <c r="V1459" s="668"/>
      <c r="W1459" s="668"/>
      <c r="X1459" s="668"/>
      <c r="Y1459" s="668"/>
      <c r="Z1459" s="668"/>
    </row>
    <row r="1460" ht="9.0" customHeight="1">
      <c r="A1460" s="673">
        <v>43096.0</v>
      </c>
      <c r="B1460" s="674" t="s">
        <v>32818</v>
      </c>
      <c r="C1460" s="675" t="s">
        <v>32819</v>
      </c>
      <c r="D1460" s="676">
        <v>582.84</v>
      </c>
      <c r="E1460" s="677"/>
      <c r="F1460" s="668"/>
      <c r="G1460" s="668"/>
      <c r="H1460" s="668"/>
      <c r="I1460" s="668"/>
      <c r="J1460" s="668"/>
      <c r="K1460" s="668"/>
      <c r="L1460" s="668"/>
      <c r="M1460" s="668"/>
      <c r="N1460" s="668"/>
      <c r="O1460" s="668"/>
      <c r="P1460" s="668"/>
      <c r="Q1460" s="668"/>
      <c r="R1460" s="668"/>
      <c r="S1460" s="668"/>
      <c r="T1460" s="668"/>
      <c r="U1460" s="668"/>
      <c r="V1460" s="668"/>
      <c r="W1460" s="668"/>
      <c r="X1460" s="668"/>
      <c r="Y1460" s="668"/>
      <c r="Z1460" s="668"/>
    </row>
    <row r="1461" ht="9.0" customHeight="1">
      <c r="A1461" s="673">
        <v>43098.0</v>
      </c>
      <c r="B1461" s="674" t="s">
        <v>32820</v>
      </c>
      <c r="C1461" s="675" t="s">
        <v>32821</v>
      </c>
      <c r="D1461" s="676">
        <v>20.32</v>
      </c>
      <c r="E1461" s="677"/>
      <c r="F1461" s="668"/>
      <c r="G1461" s="668"/>
      <c r="H1461" s="668"/>
      <c r="I1461" s="668"/>
      <c r="J1461" s="668"/>
      <c r="K1461" s="668"/>
      <c r="L1461" s="668"/>
      <c r="M1461" s="668"/>
      <c r="N1461" s="668"/>
      <c r="O1461" s="668"/>
      <c r="P1461" s="668"/>
      <c r="Q1461" s="668"/>
      <c r="R1461" s="668"/>
      <c r="S1461" s="668"/>
      <c r="T1461" s="668"/>
      <c r="U1461" s="668"/>
      <c r="V1461" s="668"/>
      <c r="W1461" s="668"/>
      <c r="X1461" s="668"/>
      <c r="Y1461" s="668"/>
      <c r="Z1461" s="668"/>
    </row>
    <row r="1462" ht="9.0" customHeight="1">
      <c r="A1462" s="673">
        <v>43097.0</v>
      </c>
      <c r="B1462" s="674" t="s">
        <v>32822</v>
      </c>
      <c r="C1462" s="675" t="s">
        <v>32823</v>
      </c>
      <c r="D1462" s="676">
        <v>39.34</v>
      </c>
      <c r="E1462" s="677"/>
      <c r="F1462" s="668"/>
      <c r="G1462" s="668"/>
      <c r="H1462" s="668"/>
      <c r="I1462" s="668"/>
      <c r="J1462" s="668"/>
      <c r="K1462" s="668"/>
      <c r="L1462" s="668"/>
      <c r="M1462" s="668"/>
      <c r="N1462" s="668"/>
      <c r="O1462" s="668"/>
      <c r="P1462" s="668"/>
      <c r="Q1462" s="668"/>
      <c r="R1462" s="668"/>
      <c r="S1462" s="668"/>
      <c r="T1462" s="668"/>
      <c r="U1462" s="668"/>
      <c r="V1462" s="668"/>
      <c r="W1462" s="668"/>
      <c r="X1462" s="668"/>
      <c r="Y1462" s="668"/>
      <c r="Z1462" s="668"/>
    </row>
    <row r="1463" ht="9.0" customHeight="1">
      <c r="A1463" s="673">
        <v>43100.0</v>
      </c>
      <c r="B1463" s="674" t="s">
        <v>32824</v>
      </c>
      <c r="C1463" s="675" t="s">
        <v>32825</v>
      </c>
      <c r="D1463" s="676">
        <v>30.95</v>
      </c>
      <c r="E1463" s="677"/>
      <c r="F1463" s="668"/>
      <c r="G1463" s="668"/>
      <c r="H1463" s="668"/>
      <c r="I1463" s="668"/>
      <c r="J1463" s="668"/>
      <c r="K1463" s="668"/>
      <c r="L1463" s="668"/>
      <c r="M1463" s="668"/>
      <c r="N1463" s="668"/>
      <c r="O1463" s="668"/>
      <c r="P1463" s="668"/>
      <c r="Q1463" s="668"/>
      <c r="R1463" s="668"/>
      <c r="S1463" s="668"/>
      <c r="T1463" s="668"/>
      <c r="U1463" s="668"/>
      <c r="V1463" s="668"/>
      <c r="W1463" s="668"/>
      <c r="X1463" s="668"/>
      <c r="Y1463" s="668"/>
      <c r="Z1463" s="668"/>
    </row>
    <row r="1464" ht="9.0" customHeight="1">
      <c r="A1464" s="673">
        <v>43101.0</v>
      </c>
      <c r="B1464" s="674" t="s">
        <v>32826</v>
      </c>
      <c r="C1464" s="675" t="s">
        <v>32827</v>
      </c>
      <c r="D1464" s="676">
        <v>7.22</v>
      </c>
      <c r="E1464" s="677"/>
      <c r="F1464" s="668"/>
      <c r="G1464" s="668"/>
      <c r="H1464" s="668"/>
      <c r="I1464" s="668"/>
      <c r="J1464" s="668"/>
      <c r="K1464" s="668"/>
      <c r="L1464" s="668"/>
      <c r="M1464" s="668"/>
      <c r="N1464" s="668"/>
      <c r="O1464" s="668"/>
      <c r="P1464" s="668"/>
      <c r="Q1464" s="668"/>
      <c r="R1464" s="668"/>
      <c r="S1464" s="668"/>
      <c r="T1464" s="668"/>
      <c r="U1464" s="668"/>
      <c r="V1464" s="668"/>
      <c r="W1464" s="668"/>
      <c r="X1464" s="668"/>
      <c r="Y1464" s="668"/>
      <c r="Z1464" s="668"/>
    </row>
    <row r="1465" ht="9.0" customHeight="1">
      <c r="A1465" s="673">
        <v>43102.0</v>
      </c>
      <c r="B1465" s="674" t="s">
        <v>32828</v>
      </c>
      <c r="C1465" s="675" t="s">
        <v>32829</v>
      </c>
      <c r="D1465" s="676">
        <v>7.58</v>
      </c>
      <c r="E1465" s="677"/>
      <c r="F1465" s="668"/>
      <c r="G1465" s="668"/>
      <c r="H1465" s="668"/>
      <c r="I1465" s="668"/>
      <c r="J1465" s="668"/>
      <c r="K1465" s="668"/>
      <c r="L1465" s="668"/>
      <c r="M1465" s="668"/>
      <c r="N1465" s="668"/>
      <c r="O1465" s="668"/>
      <c r="P1465" s="668"/>
      <c r="Q1465" s="668"/>
      <c r="R1465" s="668"/>
      <c r="S1465" s="668"/>
      <c r="T1465" s="668"/>
      <c r="U1465" s="668"/>
      <c r="V1465" s="668"/>
      <c r="W1465" s="668"/>
      <c r="X1465" s="668"/>
      <c r="Y1465" s="668"/>
      <c r="Z1465" s="668"/>
    </row>
    <row r="1466" ht="9.0" customHeight="1">
      <c r="A1466" s="673">
        <v>42614.0</v>
      </c>
      <c r="B1466" s="674" t="s">
        <v>32830</v>
      </c>
      <c r="C1466" s="675" t="s">
        <v>32831</v>
      </c>
      <c r="D1466" s="676">
        <v>205.76</v>
      </c>
      <c r="E1466" s="674" t="s">
        <v>32832</v>
      </c>
      <c r="F1466" s="668"/>
      <c r="G1466" s="668"/>
      <c r="H1466" s="668"/>
      <c r="I1466" s="668"/>
      <c r="J1466" s="668"/>
      <c r="K1466" s="668"/>
      <c r="L1466" s="668"/>
      <c r="M1466" s="668"/>
      <c r="N1466" s="668"/>
      <c r="O1466" s="668"/>
      <c r="P1466" s="668"/>
      <c r="Q1466" s="668"/>
      <c r="R1466" s="668"/>
      <c r="S1466" s="668"/>
      <c r="T1466" s="668"/>
      <c r="U1466" s="668"/>
      <c r="V1466" s="668"/>
      <c r="W1466" s="668"/>
      <c r="X1466" s="668"/>
      <c r="Y1466" s="668"/>
      <c r="Z1466" s="668"/>
    </row>
    <row r="1467" ht="18.0" customHeight="1">
      <c r="A1467" s="673">
        <v>43104.0</v>
      </c>
      <c r="B1467" s="678" t="s">
        <v>32833</v>
      </c>
      <c r="C1467" s="675" t="s">
        <v>32834</v>
      </c>
      <c r="D1467" s="676">
        <v>10.08</v>
      </c>
      <c r="E1467" s="679"/>
      <c r="F1467" s="668"/>
      <c r="G1467" s="668"/>
      <c r="H1467" s="668"/>
      <c r="I1467" s="668"/>
      <c r="J1467" s="668"/>
      <c r="K1467" s="668"/>
      <c r="L1467" s="668"/>
      <c r="M1467" s="668"/>
      <c r="N1467" s="668"/>
      <c r="O1467" s="668"/>
      <c r="P1467" s="668"/>
      <c r="Q1467" s="668"/>
      <c r="R1467" s="668"/>
      <c r="S1467" s="668"/>
      <c r="T1467" s="668"/>
      <c r="U1467" s="668"/>
      <c r="V1467" s="668"/>
      <c r="W1467" s="668"/>
      <c r="X1467" s="668"/>
      <c r="Y1467" s="668"/>
      <c r="Z1467" s="668"/>
    </row>
    <row r="1468" ht="9.0" customHeight="1">
      <c r="A1468" s="673">
        <v>43105.0</v>
      </c>
      <c r="B1468" s="674" t="s">
        <v>32835</v>
      </c>
      <c r="C1468" s="675" t="s">
        <v>32836</v>
      </c>
      <c r="D1468" s="676">
        <v>324.16</v>
      </c>
      <c r="E1468" s="674" t="s">
        <v>32837</v>
      </c>
      <c r="F1468" s="668"/>
      <c r="G1468" s="668"/>
      <c r="H1468" s="668"/>
      <c r="I1468" s="668"/>
      <c r="J1468" s="668"/>
      <c r="K1468" s="668"/>
      <c r="L1468" s="668"/>
      <c r="M1468" s="668"/>
      <c r="N1468" s="668"/>
      <c r="O1468" s="668"/>
      <c r="P1468" s="668"/>
      <c r="Q1468" s="668"/>
      <c r="R1468" s="668"/>
      <c r="S1468" s="668"/>
      <c r="T1468" s="668"/>
      <c r="U1468" s="668"/>
      <c r="V1468" s="668"/>
      <c r="W1468" s="668"/>
      <c r="X1468" s="668"/>
      <c r="Y1468" s="668"/>
      <c r="Z1468" s="668"/>
    </row>
    <row r="1469" ht="9.0" customHeight="1">
      <c r="A1469" s="673">
        <v>43106.0</v>
      </c>
      <c r="B1469" s="674" t="s">
        <v>32838</v>
      </c>
      <c r="C1469" s="675" t="s">
        <v>32839</v>
      </c>
      <c r="D1469" s="676">
        <v>157.15</v>
      </c>
      <c r="E1469" s="674" t="s">
        <v>32840</v>
      </c>
      <c r="F1469" s="668"/>
      <c r="G1469" s="668"/>
      <c r="H1469" s="668"/>
      <c r="I1469" s="668"/>
      <c r="J1469" s="668"/>
      <c r="K1469" s="668"/>
      <c r="L1469" s="668"/>
      <c r="M1469" s="668"/>
      <c r="N1469" s="668"/>
      <c r="O1469" s="668"/>
      <c r="P1469" s="668"/>
      <c r="Q1469" s="668"/>
      <c r="R1469" s="668"/>
      <c r="S1469" s="668"/>
      <c r="T1469" s="668"/>
      <c r="U1469" s="668"/>
      <c r="V1469" s="668"/>
      <c r="W1469" s="668"/>
      <c r="X1469" s="668"/>
      <c r="Y1469" s="668"/>
      <c r="Z1469" s="668"/>
    </row>
    <row r="1470" ht="9.0" customHeight="1">
      <c r="A1470" s="673">
        <v>43111.0</v>
      </c>
      <c r="B1470" s="674" t="s">
        <v>32841</v>
      </c>
      <c r="C1470" s="675" t="s">
        <v>32842</v>
      </c>
      <c r="D1470" s="676">
        <v>3.66</v>
      </c>
      <c r="E1470" s="677"/>
      <c r="F1470" s="668"/>
      <c r="G1470" s="668"/>
      <c r="H1470" s="668"/>
      <c r="I1470" s="668"/>
      <c r="J1470" s="668"/>
      <c r="K1470" s="668"/>
      <c r="L1470" s="668"/>
      <c r="M1470" s="668"/>
      <c r="N1470" s="668"/>
      <c r="O1470" s="668"/>
      <c r="P1470" s="668"/>
      <c r="Q1470" s="668"/>
      <c r="R1470" s="668"/>
      <c r="S1470" s="668"/>
      <c r="T1470" s="668"/>
      <c r="U1470" s="668"/>
      <c r="V1470" s="668"/>
      <c r="W1470" s="668"/>
      <c r="X1470" s="668"/>
      <c r="Y1470" s="668"/>
      <c r="Z1470" s="668"/>
    </row>
    <row r="1471" ht="9.0" customHeight="1">
      <c r="A1471" s="669" t="s">
        <v>32843</v>
      </c>
      <c r="G1471" s="668"/>
      <c r="H1471" s="668"/>
      <c r="I1471" s="668"/>
      <c r="J1471" s="668"/>
      <c r="K1471" s="668"/>
      <c r="L1471" s="668"/>
      <c r="M1471" s="668"/>
      <c r="N1471" s="668"/>
      <c r="O1471" s="668"/>
      <c r="P1471" s="668"/>
      <c r="Q1471" s="668"/>
      <c r="R1471" s="668"/>
      <c r="S1471" s="668"/>
      <c r="T1471" s="668"/>
      <c r="U1471" s="668"/>
      <c r="V1471" s="668"/>
      <c r="W1471" s="668"/>
      <c r="X1471" s="668"/>
      <c r="Y1471" s="668"/>
      <c r="Z1471" s="668"/>
    </row>
    <row r="1472" ht="9.0" customHeight="1">
      <c r="A1472" s="670" t="s">
        <v>32844</v>
      </c>
      <c r="B1472" s="671" t="s">
        <v>32845</v>
      </c>
      <c r="C1472" s="670" t="s">
        <v>32846</v>
      </c>
      <c r="D1472" s="672" t="s">
        <v>32847</v>
      </c>
      <c r="E1472" s="671" t="s">
        <v>32848</v>
      </c>
      <c r="F1472" s="668"/>
      <c r="G1472" s="668"/>
      <c r="H1472" s="668"/>
      <c r="I1472" s="668"/>
      <c r="J1472" s="668"/>
      <c r="K1472" s="668"/>
      <c r="L1472" s="668"/>
      <c r="M1472" s="668"/>
      <c r="N1472" s="668"/>
      <c r="O1472" s="668"/>
      <c r="P1472" s="668"/>
      <c r="Q1472" s="668"/>
      <c r="R1472" s="668"/>
      <c r="S1472" s="668"/>
      <c r="T1472" s="668"/>
      <c r="U1472" s="668"/>
      <c r="V1472" s="668"/>
      <c r="W1472" s="668"/>
      <c r="X1472" s="668"/>
      <c r="Y1472" s="668"/>
      <c r="Z1472" s="668"/>
    </row>
    <row r="1473" ht="18.0" customHeight="1">
      <c r="A1473" s="673">
        <v>41578.0</v>
      </c>
      <c r="B1473" s="678" t="s">
        <v>32849</v>
      </c>
      <c r="C1473" s="675" t="s">
        <v>32850</v>
      </c>
      <c r="D1473" s="676">
        <v>705.18</v>
      </c>
      <c r="E1473" s="679"/>
      <c r="F1473" s="668"/>
      <c r="G1473" s="668"/>
      <c r="H1473" s="668"/>
      <c r="I1473" s="668"/>
      <c r="J1473" s="668"/>
      <c r="K1473" s="668"/>
      <c r="L1473" s="668"/>
      <c r="M1473" s="668"/>
      <c r="N1473" s="668"/>
      <c r="O1473" s="668"/>
      <c r="P1473" s="668"/>
      <c r="Q1473" s="668"/>
      <c r="R1473" s="668"/>
      <c r="S1473" s="668"/>
      <c r="T1473" s="668"/>
      <c r="U1473" s="668"/>
      <c r="V1473" s="668"/>
      <c r="W1473" s="668"/>
      <c r="X1473" s="668"/>
      <c r="Y1473" s="668"/>
      <c r="Z1473" s="668"/>
    </row>
    <row r="1474" ht="18.0" customHeight="1">
      <c r="A1474" s="673">
        <v>42511.0</v>
      </c>
      <c r="B1474" s="678" t="s">
        <v>32851</v>
      </c>
      <c r="C1474" s="675" t="s">
        <v>32852</v>
      </c>
      <c r="D1474" s="676">
        <v>461.48</v>
      </c>
      <c r="E1474" s="679"/>
      <c r="F1474" s="668"/>
      <c r="G1474" s="668"/>
      <c r="H1474" s="668"/>
      <c r="I1474" s="668"/>
      <c r="J1474" s="668"/>
      <c r="K1474" s="668"/>
      <c r="L1474" s="668"/>
      <c r="M1474" s="668"/>
      <c r="N1474" s="668"/>
      <c r="O1474" s="668"/>
      <c r="P1474" s="668"/>
      <c r="Q1474" s="668"/>
      <c r="R1474" s="668"/>
      <c r="S1474" s="668"/>
      <c r="T1474" s="668"/>
      <c r="U1474" s="668"/>
      <c r="V1474" s="668"/>
      <c r="W1474" s="668"/>
      <c r="X1474" s="668"/>
      <c r="Y1474" s="668"/>
      <c r="Z1474" s="668"/>
    </row>
    <row r="1475" ht="9.0" customHeight="1">
      <c r="A1475" s="673">
        <v>41579.0</v>
      </c>
      <c r="B1475" s="674" t="s">
        <v>32853</v>
      </c>
      <c r="C1475" s="675" t="s">
        <v>32854</v>
      </c>
      <c r="D1475" s="676">
        <v>604.07</v>
      </c>
      <c r="E1475" s="677"/>
      <c r="F1475" s="668"/>
      <c r="G1475" s="668"/>
      <c r="H1475" s="668"/>
      <c r="I1475" s="668"/>
      <c r="J1475" s="668"/>
      <c r="K1475" s="668"/>
      <c r="L1475" s="668"/>
      <c r="M1475" s="668"/>
      <c r="N1475" s="668"/>
      <c r="O1475" s="668"/>
      <c r="P1475" s="668"/>
      <c r="Q1475" s="668"/>
      <c r="R1475" s="668"/>
      <c r="S1475" s="668"/>
      <c r="T1475" s="668"/>
      <c r="U1475" s="668"/>
      <c r="V1475" s="668"/>
      <c r="W1475" s="668"/>
      <c r="X1475" s="668"/>
      <c r="Y1475" s="668"/>
      <c r="Z1475" s="668"/>
    </row>
    <row r="1476" ht="18.0" customHeight="1">
      <c r="A1476" s="673">
        <v>41494.0</v>
      </c>
      <c r="B1476" s="678" t="s">
        <v>32855</v>
      </c>
      <c r="C1476" s="675" t="s">
        <v>32856</v>
      </c>
      <c r="D1476" s="676">
        <v>752.8</v>
      </c>
      <c r="E1476" s="679"/>
      <c r="F1476" s="668"/>
      <c r="G1476" s="668"/>
      <c r="H1476" s="668"/>
      <c r="I1476" s="668"/>
      <c r="J1476" s="668"/>
      <c r="K1476" s="668"/>
      <c r="L1476" s="668"/>
      <c r="M1476" s="668"/>
      <c r="N1476" s="668"/>
      <c r="O1476" s="668"/>
      <c r="P1476" s="668"/>
      <c r="Q1476" s="668"/>
      <c r="R1476" s="668"/>
      <c r="S1476" s="668"/>
      <c r="T1476" s="668"/>
      <c r="U1476" s="668"/>
      <c r="V1476" s="668"/>
      <c r="W1476" s="668"/>
      <c r="X1476" s="668"/>
      <c r="Y1476" s="668"/>
      <c r="Z1476" s="668"/>
    </row>
    <row r="1477" ht="18.0" customHeight="1">
      <c r="A1477" s="673">
        <v>41678.0</v>
      </c>
      <c r="B1477" s="678" t="s">
        <v>32857</v>
      </c>
      <c r="C1477" s="675" t="s">
        <v>32858</v>
      </c>
      <c r="D1477" s="676">
        <v>713.91</v>
      </c>
      <c r="E1477" s="679"/>
      <c r="F1477" s="668"/>
      <c r="G1477" s="668"/>
      <c r="H1477" s="668"/>
      <c r="I1477" s="668"/>
      <c r="J1477" s="668"/>
      <c r="K1477" s="668"/>
      <c r="L1477" s="668"/>
      <c r="M1477" s="668"/>
      <c r="N1477" s="668"/>
      <c r="O1477" s="668"/>
      <c r="P1477" s="668"/>
      <c r="Q1477" s="668"/>
      <c r="R1477" s="668"/>
      <c r="S1477" s="668"/>
      <c r="T1477" s="668"/>
      <c r="U1477" s="668"/>
      <c r="V1477" s="668"/>
      <c r="W1477" s="668"/>
      <c r="X1477" s="668"/>
      <c r="Y1477" s="668"/>
      <c r="Z1477" s="668"/>
    </row>
    <row r="1478" ht="18.0" customHeight="1">
      <c r="A1478" s="673">
        <v>41455.0</v>
      </c>
      <c r="B1478" s="678" t="s">
        <v>32859</v>
      </c>
      <c r="C1478" s="675" t="s">
        <v>32860</v>
      </c>
      <c r="D1478" s="680">
        <v>1427.82</v>
      </c>
      <c r="E1478" s="679"/>
      <c r="F1478" s="668"/>
      <c r="G1478" s="668"/>
      <c r="H1478" s="668"/>
      <c r="I1478" s="668"/>
      <c r="J1478" s="668"/>
      <c r="K1478" s="668"/>
      <c r="L1478" s="668"/>
      <c r="M1478" s="668"/>
      <c r="N1478" s="668"/>
      <c r="O1478" s="668"/>
      <c r="P1478" s="668"/>
      <c r="Q1478" s="668"/>
      <c r="R1478" s="668"/>
      <c r="S1478" s="668"/>
      <c r="T1478" s="668"/>
      <c r="U1478" s="668"/>
      <c r="V1478" s="668"/>
      <c r="W1478" s="668"/>
      <c r="X1478" s="668"/>
      <c r="Y1478" s="668"/>
      <c r="Z1478" s="668"/>
    </row>
    <row r="1479" ht="18.0" customHeight="1">
      <c r="A1479" s="673">
        <v>41456.0</v>
      </c>
      <c r="B1479" s="678" t="s">
        <v>32861</v>
      </c>
      <c r="C1479" s="675" t="s">
        <v>32862</v>
      </c>
      <c r="D1479" s="680">
        <v>2032.57</v>
      </c>
      <c r="E1479" s="679"/>
      <c r="F1479" s="668"/>
      <c r="G1479" s="668"/>
      <c r="H1479" s="668"/>
      <c r="I1479" s="668"/>
      <c r="J1479" s="668"/>
      <c r="K1479" s="668"/>
      <c r="L1479" s="668"/>
      <c r="M1479" s="668"/>
      <c r="N1479" s="668"/>
      <c r="O1479" s="668"/>
      <c r="P1479" s="668"/>
      <c r="Q1479" s="668"/>
      <c r="R1479" s="668"/>
      <c r="S1479" s="668"/>
      <c r="T1479" s="668"/>
      <c r="U1479" s="668"/>
      <c r="V1479" s="668"/>
      <c r="W1479" s="668"/>
      <c r="X1479" s="668"/>
      <c r="Y1479" s="668"/>
      <c r="Z1479" s="668"/>
    </row>
    <row r="1480" ht="9.0" customHeight="1">
      <c r="A1480" s="669" t="s">
        <v>32863</v>
      </c>
      <c r="G1480" s="668"/>
      <c r="H1480" s="668"/>
      <c r="I1480" s="668"/>
      <c r="J1480" s="668"/>
      <c r="K1480" s="668"/>
      <c r="L1480" s="668"/>
      <c r="M1480" s="668"/>
      <c r="N1480" s="668"/>
      <c r="O1480" s="668"/>
      <c r="P1480" s="668"/>
      <c r="Q1480" s="668"/>
      <c r="R1480" s="668"/>
      <c r="S1480" s="668"/>
      <c r="T1480" s="668"/>
      <c r="U1480" s="668"/>
      <c r="V1480" s="668"/>
      <c r="W1480" s="668"/>
      <c r="X1480" s="668"/>
      <c r="Y1480" s="668"/>
      <c r="Z1480" s="668"/>
    </row>
    <row r="1481" ht="9.0" customHeight="1">
      <c r="A1481" s="670" t="s">
        <v>32864</v>
      </c>
      <c r="B1481" s="671" t="s">
        <v>32865</v>
      </c>
      <c r="C1481" s="670" t="s">
        <v>32866</v>
      </c>
      <c r="D1481" s="672" t="s">
        <v>32867</v>
      </c>
      <c r="E1481" s="671" t="s">
        <v>32868</v>
      </c>
      <c r="F1481" s="668"/>
      <c r="G1481" s="668"/>
      <c r="H1481" s="668"/>
      <c r="I1481" s="668"/>
      <c r="J1481" s="668"/>
      <c r="K1481" s="668"/>
      <c r="L1481" s="668"/>
      <c r="M1481" s="668"/>
      <c r="N1481" s="668"/>
      <c r="O1481" s="668"/>
      <c r="P1481" s="668"/>
      <c r="Q1481" s="668"/>
      <c r="R1481" s="668"/>
      <c r="S1481" s="668"/>
      <c r="T1481" s="668"/>
      <c r="U1481" s="668"/>
      <c r="V1481" s="668"/>
      <c r="W1481" s="668"/>
      <c r="X1481" s="668"/>
      <c r="Y1481" s="668"/>
      <c r="Z1481" s="668"/>
    </row>
    <row r="1482" ht="18.0" customHeight="1">
      <c r="A1482" s="673">
        <v>41580.0</v>
      </c>
      <c r="B1482" s="678" t="s">
        <v>32869</v>
      </c>
      <c r="C1482" s="675" t="s">
        <v>32870</v>
      </c>
      <c r="D1482" s="676">
        <v>756.17</v>
      </c>
      <c r="E1482" s="679"/>
      <c r="F1482" s="668"/>
      <c r="G1482" s="668"/>
      <c r="H1482" s="668"/>
      <c r="I1482" s="668"/>
      <c r="J1482" s="668"/>
      <c r="K1482" s="668"/>
      <c r="L1482" s="668"/>
      <c r="M1482" s="668"/>
      <c r="N1482" s="668"/>
      <c r="O1482" s="668"/>
      <c r="P1482" s="668"/>
      <c r="Q1482" s="668"/>
      <c r="R1482" s="668"/>
      <c r="S1482" s="668"/>
      <c r="T1482" s="668"/>
      <c r="U1482" s="668"/>
      <c r="V1482" s="668"/>
      <c r="W1482" s="668"/>
      <c r="X1482" s="668"/>
      <c r="Y1482" s="668"/>
      <c r="Z1482" s="668"/>
    </row>
    <row r="1483" ht="9.0" customHeight="1">
      <c r="A1483" s="673">
        <v>41454.0</v>
      </c>
      <c r="B1483" s="674" t="s">
        <v>32871</v>
      </c>
      <c r="C1483" s="675" t="s">
        <v>32872</v>
      </c>
      <c r="D1483" s="676">
        <v>427.77</v>
      </c>
      <c r="E1483" s="677"/>
      <c r="F1483" s="668"/>
      <c r="G1483" s="668"/>
      <c r="H1483" s="668"/>
      <c r="I1483" s="668"/>
      <c r="J1483" s="668"/>
      <c r="K1483" s="668"/>
      <c r="L1483" s="668"/>
      <c r="M1483" s="668"/>
      <c r="N1483" s="668"/>
      <c r="O1483" s="668"/>
      <c r="P1483" s="668"/>
      <c r="Q1483" s="668"/>
      <c r="R1483" s="668"/>
      <c r="S1483" s="668"/>
      <c r="T1483" s="668"/>
      <c r="U1483" s="668"/>
      <c r="V1483" s="668"/>
      <c r="W1483" s="668"/>
      <c r="X1483" s="668"/>
      <c r="Y1483" s="668"/>
      <c r="Z1483" s="668"/>
    </row>
    <row r="1484" ht="18.0" customHeight="1">
      <c r="A1484" s="673">
        <v>41498.0</v>
      </c>
      <c r="B1484" s="678" t="s">
        <v>32873</v>
      </c>
      <c r="C1484" s="675" t="s">
        <v>32874</v>
      </c>
      <c r="D1484" s="676">
        <v>455.5</v>
      </c>
      <c r="E1484" s="679"/>
      <c r="F1484" s="668"/>
      <c r="G1484" s="668"/>
      <c r="H1484" s="668"/>
      <c r="I1484" s="668"/>
      <c r="J1484" s="668"/>
      <c r="K1484" s="668"/>
      <c r="L1484" s="668"/>
      <c r="M1484" s="668"/>
      <c r="N1484" s="668"/>
      <c r="O1484" s="668"/>
      <c r="P1484" s="668"/>
      <c r="Q1484" s="668"/>
      <c r="R1484" s="668"/>
      <c r="S1484" s="668"/>
      <c r="T1484" s="668"/>
      <c r="U1484" s="668"/>
      <c r="V1484" s="668"/>
      <c r="W1484" s="668"/>
      <c r="X1484" s="668"/>
      <c r="Y1484" s="668"/>
      <c r="Z1484" s="668"/>
    </row>
    <row r="1485" ht="18.0" customHeight="1">
      <c r="A1485" s="673">
        <v>41531.0</v>
      </c>
      <c r="B1485" s="678" t="s">
        <v>32875</v>
      </c>
      <c r="C1485" s="675" t="s">
        <v>32876</v>
      </c>
      <c r="D1485" s="676">
        <v>407.45</v>
      </c>
      <c r="E1485" s="679"/>
      <c r="F1485" s="668"/>
      <c r="G1485" s="668"/>
      <c r="H1485" s="668"/>
      <c r="I1485" s="668"/>
      <c r="J1485" s="668"/>
      <c r="K1485" s="668"/>
      <c r="L1485" s="668"/>
      <c r="M1485" s="668"/>
      <c r="N1485" s="668"/>
      <c r="O1485" s="668"/>
      <c r="P1485" s="668"/>
      <c r="Q1485" s="668"/>
      <c r="R1485" s="668"/>
      <c r="S1485" s="668"/>
      <c r="T1485" s="668"/>
      <c r="U1485" s="668"/>
      <c r="V1485" s="668"/>
      <c r="W1485" s="668"/>
      <c r="X1485" s="668"/>
      <c r="Y1485" s="668"/>
      <c r="Z1485" s="668"/>
    </row>
    <row r="1486" ht="9.0" customHeight="1">
      <c r="A1486" s="673">
        <v>41557.0</v>
      </c>
      <c r="B1486" s="674" t="s">
        <v>32877</v>
      </c>
      <c r="C1486" s="675" t="s">
        <v>32878</v>
      </c>
      <c r="D1486" s="676">
        <v>164.81</v>
      </c>
      <c r="E1486" s="677"/>
      <c r="F1486" s="668"/>
      <c r="G1486" s="668"/>
      <c r="H1486" s="668"/>
      <c r="I1486" s="668"/>
      <c r="J1486" s="668"/>
      <c r="K1486" s="668"/>
      <c r="L1486" s="668"/>
      <c r="M1486" s="668"/>
      <c r="N1486" s="668"/>
      <c r="O1486" s="668"/>
      <c r="P1486" s="668"/>
      <c r="Q1486" s="668"/>
      <c r="R1486" s="668"/>
      <c r="S1486" s="668"/>
      <c r="T1486" s="668"/>
      <c r="U1486" s="668"/>
      <c r="V1486" s="668"/>
      <c r="W1486" s="668"/>
      <c r="X1486" s="668"/>
      <c r="Y1486" s="668"/>
      <c r="Z1486" s="668"/>
    </row>
    <row r="1487" ht="18.0" customHeight="1">
      <c r="A1487" s="673">
        <v>41506.0</v>
      </c>
      <c r="B1487" s="678" t="s">
        <v>32879</v>
      </c>
      <c r="C1487" s="675" t="s">
        <v>32880</v>
      </c>
      <c r="D1487" s="676">
        <v>43.99</v>
      </c>
      <c r="E1487" s="679"/>
      <c r="F1487" s="668"/>
      <c r="G1487" s="668"/>
      <c r="H1487" s="668"/>
      <c r="I1487" s="668"/>
      <c r="J1487" s="668"/>
      <c r="K1487" s="668"/>
      <c r="L1487" s="668"/>
      <c r="M1487" s="668"/>
      <c r="N1487" s="668"/>
      <c r="O1487" s="668"/>
      <c r="P1487" s="668"/>
      <c r="Q1487" s="668"/>
      <c r="R1487" s="668"/>
      <c r="S1487" s="668"/>
      <c r="T1487" s="668"/>
      <c r="U1487" s="668"/>
      <c r="V1487" s="668"/>
      <c r="W1487" s="668"/>
      <c r="X1487" s="668"/>
      <c r="Y1487" s="668"/>
      <c r="Z1487" s="668"/>
    </row>
    <row r="1488" ht="18.0" customHeight="1">
      <c r="A1488" s="673">
        <v>41505.0</v>
      </c>
      <c r="B1488" s="678" t="s">
        <v>32881</v>
      </c>
      <c r="C1488" s="675" t="s">
        <v>32882</v>
      </c>
      <c r="D1488" s="676">
        <v>86.77</v>
      </c>
      <c r="E1488" s="679"/>
      <c r="F1488" s="668"/>
      <c r="G1488" s="668"/>
      <c r="H1488" s="668"/>
      <c r="I1488" s="668"/>
      <c r="J1488" s="668"/>
      <c r="K1488" s="668"/>
      <c r="L1488" s="668"/>
      <c r="M1488" s="668"/>
      <c r="N1488" s="668"/>
      <c r="O1488" s="668"/>
      <c r="P1488" s="668"/>
      <c r="Q1488" s="668"/>
      <c r="R1488" s="668"/>
      <c r="S1488" s="668"/>
      <c r="T1488" s="668"/>
      <c r="U1488" s="668"/>
      <c r="V1488" s="668"/>
      <c r="W1488" s="668"/>
      <c r="X1488" s="668"/>
      <c r="Y1488" s="668"/>
      <c r="Z1488" s="668"/>
    </row>
    <row r="1489" ht="18.0" customHeight="1">
      <c r="A1489" s="673">
        <v>41528.0</v>
      </c>
      <c r="B1489" s="678" t="s">
        <v>32883</v>
      </c>
      <c r="C1489" s="675" t="s">
        <v>32884</v>
      </c>
      <c r="D1489" s="676">
        <v>159.84</v>
      </c>
      <c r="E1489" s="679"/>
      <c r="F1489" s="668"/>
      <c r="G1489" s="668"/>
      <c r="H1489" s="668"/>
      <c r="I1489" s="668"/>
      <c r="J1489" s="668"/>
      <c r="K1489" s="668"/>
      <c r="L1489" s="668"/>
      <c r="M1489" s="668"/>
      <c r="N1489" s="668"/>
      <c r="O1489" s="668"/>
      <c r="P1489" s="668"/>
      <c r="Q1489" s="668"/>
      <c r="R1489" s="668"/>
      <c r="S1489" s="668"/>
      <c r="T1489" s="668"/>
      <c r="U1489" s="668"/>
      <c r="V1489" s="668"/>
      <c r="W1489" s="668"/>
      <c r="X1489" s="668"/>
      <c r="Y1489" s="668"/>
      <c r="Z1489" s="668"/>
    </row>
    <row r="1490" ht="9.0" customHeight="1">
      <c r="A1490" s="673">
        <v>41546.0</v>
      </c>
      <c r="B1490" s="674" t="s">
        <v>32885</v>
      </c>
      <c r="C1490" s="675" t="s">
        <v>32886</v>
      </c>
      <c r="D1490" s="676">
        <v>237.15</v>
      </c>
      <c r="E1490" s="677"/>
      <c r="F1490" s="668"/>
      <c r="G1490" s="668"/>
      <c r="H1490" s="668"/>
      <c r="I1490" s="668"/>
      <c r="J1490" s="668"/>
      <c r="K1490" s="668"/>
      <c r="L1490" s="668"/>
      <c r="M1490" s="668"/>
      <c r="N1490" s="668"/>
      <c r="O1490" s="668"/>
      <c r="P1490" s="668"/>
      <c r="Q1490" s="668"/>
      <c r="R1490" s="668"/>
      <c r="S1490" s="668"/>
      <c r="T1490" s="668"/>
      <c r="U1490" s="668"/>
      <c r="V1490" s="668"/>
      <c r="W1490" s="668"/>
      <c r="X1490" s="668"/>
      <c r="Y1490" s="668"/>
      <c r="Z1490" s="668"/>
    </row>
    <row r="1491" ht="9.0" customHeight="1">
      <c r="A1491" s="673">
        <v>41545.0</v>
      </c>
      <c r="B1491" s="674" t="s">
        <v>32887</v>
      </c>
      <c r="C1491" s="675" t="s">
        <v>32888</v>
      </c>
      <c r="D1491" s="676">
        <v>202.75</v>
      </c>
      <c r="E1491" s="677"/>
      <c r="F1491" s="668"/>
      <c r="G1491" s="668"/>
      <c r="H1491" s="668"/>
      <c r="I1491" s="668"/>
      <c r="J1491" s="668"/>
      <c r="K1491" s="668"/>
      <c r="L1491" s="668"/>
      <c r="M1491" s="668"/>
      <c r="N1491" s="668"/>
      <c r="O1491" s="668"/>
      <c r="P1491" s="668"/>
      <c r="Q1491" s="668"/>
      <c r="R1491" s="668"/>
      <c r="S1491" s="668"/>
      <c r="T1491" s="668"/>
      <c r="U1491" s="668"/>
      <c r="V1491" s="668"/>
      <c r="W1491" s="668"/>
      <c r="X1491" s="668"/>
      <c r="Y1491" s="668"/>
      <c r="Z1491" s="668"/>
    </row>
    <row r="1492" ht="9.0" customHeight="1">
      <c r="A1492" s="673">
        <v>41547.0</v>
      </c>
      <c r="B1492" s="674" t="s">
        <v>32889</v>
      </c>
      <c r="C1492" s="675" t="s">
        <v>32890</v>
      </c>
      <c r="D1492" s="676">
        <v>197.08</v>
      </c>
      <c r="E1492" s="677"/>
      <c r="F1492" s="668"/>
      <c r="G1492" s="668"/>
      <c r="H1492" s="668"/>
      <c r="I1492" s="668"/>
      <c r="J1492" s="668"/>
      <c r="K1492" s="668"/>
      <c r="L1492" s="668"/>
      <c r="M1492" s="668"/>
      <c r="N1492" s="668"/>
      <c r="O1492" s="668"/>
      <c r="P1492" s="668"/>
      <c r="Q1492" s="668"/>
      <c r="R1492" s="668"/>
      <c r="S1492" s="668"/>
      <c r="T1492" s="668"/>
      <c r="U1492" s="668"/>
      <c r="V1492" s="668"/>
      <c r="W1492" s="668"/>
      <c r="X1492" s="668"/>
      <c r="Y1492" s="668"/>
      <c r="Z1492" s="668"/>
    </row>
    <row r="1493" ht="9.0" customHeight="1">
      <c r="A1493" s="673">
        <v>41497.0</v>
      </c>
      <c r="B1493" s="674" t="s">
        <v>32891</v>
      </c>
      <c r="C1493" s="675" t="s">
        <v>32892</v>
      </c>
      <c r="D1493" s="680">
        <v>3513.08</v>
      </c>
      <c r="E1493" s="677"/>
      <c r="F1493" s="668"/>
      <c r="G1493" s="668"/>
      <c r="H1493" s="668"/>
      <c r="I1493" s="668"/>
      <c r="J1493" s="668"/>
      <c r="K1493" s="668"/>
      <c r="L1493" s="668"/>
      <c r="M1493" s="668"/>
      <c r="N1493" s="668"/>
      <c r="O1493" s="668"/>
      <c r="P1493" s="668"/>
      <c r="Q1493" s="668"/>
      <c r="R1493" s="668"/>
      <c r="S1493" s="668"/>
      <c r="T1493" s="668"/>
      <c r="U1493" s="668"/>
      <c r="V1493" s="668"/>
      <c r="W1493" s="668"/>
      <c r="X1493" s="668"/>
      <c r="Y1493" s="668"/>
      <c r="Z1493" s="668"/>
    </row>
    <row r="1494" ht="9.0" customHeight="1">
      <c r="A1494" s="673">
        <v>41495.0</v>
      </c>
      <c r="B1494" s="674" t="s">
        <v>32893</v>
      </c>
      <c r="C1494" s="675" t="s">
        <v>32894</v>
      </c>
      <c r="D1494" s="676">
        <v>961.91</v>
      </c>
      <c r="E1494" s="677"/>
      <c r="F1494" s="668"/>
      <c r="G1494" s="668"/>
      <c r="H1494" s="668"/>
      <c r="I1494" s="668"/>
      <c r="J1494" s="668"/>
      <c r="K1494" s="668"/>
      <c r="L1494" s="668"/>
      <c r="M1494" s="668"/>
      <c r="N1494" s="668"/>
      <c r="O1494" s="668"/>
      <c r="P1494" s="668"/>
      <c r="Q1494" s="668"/>
      <c r="R1494" s="668"/>
      <c r="S1494" s="668"/>
      <c r="T1494" s="668"/>
      <c r="U1494" s="668"/>
      <c r="V1494" s="668"/>
      <c r="W1494" s="668"/>
      <c r="X1494" s="668"/>
      <c r="Y1494" s="668"/>
      <c r="Z1494" s="668"/>
    </row>
    <row r="1495" ht="9.0" customHeight="1">
      <c r="A1495" s="673">
        <v>41496.0</v>
      </c>
      <c r="B1495" s="674" t="s">
        <v>32895</v>
      </c>
      <c r="C1495" s="675" t="s">
        <v>32896</v>
      </c>
      <c r="D1495" s="680">
        <v>1775.36</v>
      </c>
      <c r="E1495" s="677"/>
      <c r="F1495" s="668"/>
      <c r="G1495" s="668"/>
      <c r="H1495" s="668"/>
      <c r="I1495" s="668"/>
      <c r="J1495" s="668"/>
      <c r="K1495" s="668"/>
      <c r="L1495" s="668"/>
      <c r="M1495" s="668"/>
      <c r="N1495" s="668"/>
      <c r="O1495" s="668"/>
      <c r="P1495" s="668"/>
      <c r="Q1495" s="668"/>
      <c r="R1495" s="668"/>
      <c r="S1495" s="668"/>
      <c r="T1495" s="668"/>
      <c r="U1495" s="668"/>
      <c r="V1495" s="668"/>
      <c r="W1495" s="668"/>
      <c r="X1495" s="668"/>
      <c r="Y1495" s="668"/>
      <c r="Z1495" s="668"/>
    </row>
    <row r="1496" ht="9.0" customHeight="1">
      <c r="A1496" s="673">
        <v>41544.0</v>
      </c>
      <c r="B1496" s="674" t="s">
        <v>32897</v>
      </c>
      <c r="C1496" s="675" t="s">
        <v>32898</v>
      </c>
      <c r="D1496" s="676">
        <v>383.78</v>
      </c>
      <c r="E1496" s="677"/>
      <c r="F1496" s="668"/>
      <c r="G1496" s="668"/>
      <c r="H1496" s="668"/>
      <c r="I1496" s="668"/>
      <c r="J1496" s="668"/>
      <c r="K1496" s="668"/>
      <c r="L1496" s="668"/>
      <c r="M1496" s="668"/>
      <c r="N1496" s="668"/>
      <c r="O1496" s="668"/>
      <c r="P1496" s="668"/>
      <c r="Q1496" s="668"/>
      <c r="R1496" s="668"/>
      <c r="S1496" s="668"/>
      <c r="T1496" s="668"/>
      <c r="U1496" s="668"/>
      <c r="V1496" s="668"/>
      <c r="W1496" s="668"/>
      <c r="X1496" s="668"/>
      <c r="Y1496" s="668"/>
      <c r="Z1496" s="668"/>
    </row>
    <row r="1497" ht="9.0" customHeight="1">
      <c r="A1497" s="673">
        <v>41500.0</v>
      </c>
      <c r="B1497" s="674" t="s">
        <v>32899</v>
      </c>
      <c r="C1497" s="675" t="s">
        <v>32900</v>
      </c>
      <c r="D1497" s="676">
        <v>184.38</v>
      </c>
      <c r="E1497" s="677"/>
      <c r="F1497" s="668"/>
      <c r="G1497" s="668"/>
      <c r="H1497" s="668"/>
      <c r="I1497" s="668"/>
      <c r="J1497" s="668"/>
      <c r="K1497" s="668"/>
      <c r="L1497" s="668"/>
      <c r="M1497" s="668"/>
      <c r="N1497" s="668"/>
      <c r="O1497" s="668"/>
      <c r="P1497" s="668"/>
      <c r="Q1497" s="668"/>
      <c r="R1497" s="668"/>
      <c r="S1497" s="668"/>
      <c r="T1497" s="668"/>
      <c r="U1497" s="668"/>
      <c r="V1497" s="668"/>
      <c r="W1497" s="668"/>
      <c r="X1497" s="668"/>
      <c r="Y1497" s="668"/>
      <c r="Z1497" s="668"/>
    </row>
    <row r="1498" ht="18.0" customHeight="1">
      <c r="A1498" s="673">
        <v>41501.0</v>
      </c>
      <c r="B1498" s="678" t="s">
        <v>32901</v>
      </c>
      <c r="C1498" s="675" t="s">
        <v>32902</v>
      </c>
      <c r="D1498" s="676">
        <v>33.87</v>
      </c>
      <c r="E1498" s="679"/>
      <c r="F1498" s="668"/>
      <c r="G1498" s="668"/>
      <c r="H1498" s="668"/>
      <c r="I1498" s="668"/>
      <c r="J1498" s="668"/>
      <c r="K1498" s="668"/>
      <c r="L1498" s="668"/>
      <c r="M1498" s="668"/>
      <c r="N1498" s="668"/>
      <c r="O1498" s="668"/>
      <c r="P1498" s="668"/>
      <c r="Q1498" s="668"/>
      <c r="R1498" s="668"/>
      <c r="S1498" s="668"/>
      <c r="T1498" s="668"/>
      <c r="U1498" s="668"/>
      <c r="V1498" s="668"/>
      <c r="W1498" s="668"/>
      <c r="X1498" s="668"/>
      <c r="Y1498" s="668"/>
      <c r="Z1498" s="668"/>
    </row>
    <row r="1499" ht="18.0" customHeight="1">
      <c r="A1499" s="673">
        <v>41499.0</v>
      </c>
      <c r="B1499" s="678" t="s">
        <v>32903</v>
      </c>
      <c r="C1499" s="675" t="s">
        <v>32904</v>
      </c>
      <c r="D1499" s="676">
        <v>294.5</v>
      </c>
      <c r="E1499" s="679"/>
      <c r="F1499" s="668"/>
      <c r="G1499" s="668"/>
      <c r="H1499" s="668"/>
      <c r="I1499" s="668"/>
      <c r="J1499" s="668"/>
      <c r="K1499" s="668"/>
      <c r="L1499" s="668"/>
      <c r="M1499" s="668"/>
      <c r="N1499" s="668"/>
      <c r="O1499" s="668"/>
      <c r="P1499" s="668"/>
      <c r="Q1499" s="668"/>
      <c r="R1499" s="668"/>
      <c r="S1499" s="668"/>
      <c r="T1499" s="668"/>
      <c r="U1499" s="668"/>
      <c r="V1499" s="668"/>
      <c r="W1499" s="668"/>
      <c r="X1499" s="668"/>
      <c r="Y1499" s="668"/>
      <c r="Z1499" s="668"/>
    </row>
    <row r="1500" ht="18.0" customHeight="1">
      <c r="A1500" s="673">
        <v>41503.0</v>
      </c>
      <c r="B1500" s="678" t="s">
        <v>32905</v>
      </c>
      <c r="C1500" s="675" t="s">
        <v>32906</v>
      </c>
      <c r="D1500" s="676">
        <v>434.27</v>
      </c>
      <c r="E1500" s="679"/>
      <c r="F1500" s="668"/>
      <c r="G1500" s="668"/>
      <c r="H1500" s="668"/>
      <c r="I1500" s="668"/>
      <c r="J1500" s="668"/>
      <c r="K1500" s="668"/>
      <c r="L1500" s="668"/>
      <c r="M1500" s="668"/>
      <c r="N1500" s="668"/>
      <c r="O1500" s="668"/>
      <c r="P1500" s="668"/>
      <c r="Q1500" s="668"/>
      <c r="R1500" s="668"/>
      <c r="S1500" s="668"/>
      <c r="T1500" s="668"/>
      <c r="U1500" s="668"/>
      <c r="V1500" s="668"/>
      <c r="W1500" s="668"/>
      <c r="X1500" s="668"/>
      <c r="Y1500" s="668"/>
      <c r="Z1500" s="668"/>
    </row>
    <row r="1501" ht="18.0" customHeight="1">
      <c r="A1501" s="673">
        <v>41530.0</v>
      </c>
      <c r="B1501" s="678" t="s">
        <v>32907</v>
      </c>
      <c r="C1501" s="675" t="s">
        <v>32908</v>
      </c>
      <c r="D1501" s="676">
        <v>382.91</v>
      </c>
      <c r="E1501" s="679"/>
      <c r="F1501" s="668"/>
      <c r="G1501" s="668"/>
      <c r="H1501" s="668"/>
      <c r="I1501" s="668"/>
      <c r="J1501" s="668"/>
      <c r="K1501" s="668"/>
      <c r="L1501" s="668"/>
      <c r="M1501" s="668"/>
      <c r="N1501" s="668"/>
      <c r="O1501" s="668"/>
      <c r="P1501" s="668"/>
      <c r="Q1501" s="668"/>
      <c r="R1501" s="668"/>
      <c r="S1501" s="668"/>
      <c r="T1501" s="668"/>
      <c r="U1501" s="668"/>
      <c r="V1501" s="668"/>
      <c r="W1501" s="668"/>
      <c r="X1501" s="668"/>
      <c r="Y1501" s="668"/>
      <c r="Z1501" s="668"/>
    </row>
    <row r="1502" ht="9.0" customHeight="1">
      <c r="A1502" s="673">
        <v>41527.0</v>
      </c>
      <c r="B1502" s="674" t="s">
        <v>32909</v>
      </c>
      <c r="C1502" s="675" t="s">
        <v>32910</v>
      </c>
      <c r="D1502" s="680">
        <v>1857.74</v>
      </c>
      <c r="E1502" s="677"/>
      <c r="F1502" s="668"/>
      <c r="G1502" s="668"/>
      <c r="H1502" s="668"/>
      <c r="I1502" s="668"/>
      <c r="J1502" s="668"/>
      <c r="K1502" s="668"/>
      <c r="L1502" s="668"/>
      <c r="M1502" s="668"/>
      <c r="N1502" s="668"/>
      <c r="O1502" s="668"/>
      <c r="P1502" s="668"/>
      <c r="Q1502" s="668"/>
      <c r="R1502" s="668"/>
      <c r="S1502" s="668"/>
      <c r="T1502" s="668"/>
      <c r="U1502" s="668"/>
      <c r="V1502" s="668"/>
      <c r="W1502" s="668"/>
      <c r="X1502" s="668"/>
      <c r="Y1502" s="668"/>
      <c r="Z1502" s="668"/>
    </row>
    <row r="1503" ht="18.0" customHeight="1">
      <c r="A1503" s="673">
        <v>41529.0</v>
      </c>
      <c r="B1503" s="678" t="s">
        <v>32911</v>
      </c>
      <c r="C1503" s="675" t="s">
        <v>32912</v>
      </c>
      <c r="D1503" s="680">
        <v>22167.7</v>
      </c>
      <c r="E1503" s="679"/>
      <c r="F1503" s="668"/>
      <c r="G1503" s="668"/>
      <c r="H1503" s="668"/>
      <c r="I1503" s="668"/>
      <c r="J1503" s="668"/>
      <c r="K1503" s="668"/>
      <c r="L1503" s="668"/>
      <c r="M1503" s="668"/>
      <c r="N1503" s="668"/>
      <c r="O1503" s="668"/>
      <c r="P1503" s="668"/>
      <c r="Q1503" s="668"/>
      <c r="R1503" s="668"/>
      <c r="S1503" s="668"/>
      <c r="T1503" s="668"/>
      <c r="U1503" s="668"/>
      <c r="V1503" s="668"/>
      <c r="W1503" s="668"/>
      <c r="X1503" s="668"/>
      <c r="Y1503" s="668"/>
      <c r="Z1503" s="668"/>
    </row>
    <row r="1504" ht="9.0" customHeight="1">
      <c r="A1504" s="673">
        <v>41555.0</v>
      </c>
      <c r="B1504" s="674" t="s">
        <v>32913</v>
      </c>
      <c r="C1504" s="675" t="s">
        <v>32914</v>
      </c>
      <c r="D1504" s="680">
        <v>5607.34</v>
      </c>
      <c r="E1504" s="677"/>
      <c r="F1504" s="668"/>
      <c r="G1504" s="668"/>
      <c r="H1504" s="668"/>
      <c r="I1504" s="668"/>
      <c r="J1504" s="668"/>
      <c r="K1504" s="668"/>
      <c r="L1504" s="668"/>
      <c r="M1504" s="668"/>
      <c r="N1504" s="668"/>
      <c r="O1504" s="668"/>
      <c r="P1504" s="668"/>
      <c r="Q1504" s="668"/>
      <c r="R1504" s="668"/>
      <c r="S1504" s="668"/>
      <c r="T1504" s="668"/>
      <c r="U1504" s="668"/>
      <c r="V1504" s="668"/>
      <c r="W1504" s="668"/>
      <c r="X1504" s="668"/>
      <c r="Y1504" s="668"/>
      <c r="Z1504" s="668"/>
    </row>
    <row r="1505" ht="18.0" customHeight="1">
      <c r="A1505" s="673">
        <v>100883.0</v>
      </c>
      <c r="B1505" s="678" t="s">
        <v>32915</v>
      </c>
      <c r="C1505" s="675" t="s">
        <v>32916</v>
      </c>
      <c r="D1505" s="676">
        <v>171.2</v>
      </c>
      <c r="E1505" s="679"/>
      <c r="F1505" s="668"/>
      <c r="G1505" s="668"/>
      <c r="H1505" s="668"/>
      <c r="I1505" s="668"/>
      <c r="J1505" s="668"/>
      <c r="K1505" s="668"/>
      <c r="L1505" s="668"/>
      <c r="M1505" s="668"/>
      <c r="N1505" s="668"/>
      <c r="O1505" s="668"/>
      <c r="P1505" s="668"/>
      <c r="Q1505" s="668"/>
      <c r="R1505" s="668"/>
      <c r="S1505" s="668"/>
      <c r="T1505" s="668"/>
      <c r="U1505" s="668"/>
      <c r="V1505" s="668"/>
      <c r="W1505" s="668"/>
      <c r="X1505" s="668"/>
      <c r="Y1505" s="668"/>
      <c r="Z1505" s="668"/>
    </row>
    <row r="1506" ht="18.0" customHeight="1">
      <c r="A1506" s="673">
        <v>100882.0</v>
      </c>
      <c r="B1506" s="678" t="s">
        <v>32917</v>
      </c>
      <c r="C1506" s="675" t="s">
        <v>32918</v>
      </c>
      <c r="D1506" s="676">
        <v>140.92</v>
      </c>
      <c r="E1506" s="679"/>
      <c r="F1506" s="668"/>
      <c r="G1506" s="668"/>
      <c r="H1506" s="668"/>
      <c r="I1506" s="668"/>
      <c r="J1506" s="668"/>
      <c r="K1506" s="668"/>
      <c r="L1506" s="668"/>
      <c r="M1506" s="668"/>
      <c r="N1506" s="668"/>
      <c r="O1506" s="668"/>
      <c r="P1506" s="668"/>
      <c r="Q1506" s="668"/>
      <c r="R1506" s="668"/>
      <c r="S1506" s="668"/>
      <c r="T1506" s="668"/>
      <c r="U1506" s="668"/>
      <c r="V1506" s="668"/>
      <c r="W1506" s="668"/>
      <c r="X1506" s="668"/>
      <c r="Y1506" s="668"/>
      <c r="Z1506" s="668"/>
    </row>
    <row r="1507" ht="9.0" customHeight="1">
      <c r="A1507" s="669" t="s">
        <v>32919</v>
      </c>
      <c r="G1507" s="668"/>
      <c r="H1507" s="668"/>
      <c r="I1507" s="668"/>
      <c r="J1507" s="668"/>
      <c r="K1507" s="668"/>
      <c r="L1507" s="668"/>
      <c r="M1507" s="668"/>
      <c r="N1507" s="668"/>
      <c r="O1507" s="668"/>
      <c r="P1507" s="668"/>
      <c r="Q1507" s="668"/>
      <c r="R1507" s="668"/>
      <c r="S1507" s="668"/>
      <c r="T1507" s="668"/>
      <c r="U1507" s="668"/>
      <c r="V1507" s="668"/>
      <c r="W1507" s="668"/>
      <c r="X1507" s="668"/>
      <c r="Y1507" s="668"/>
      <c r="Z1507" s="668"/>
    </row>
    <row r="1508" ht="9.0" customHeight="1">
      <c r="A1508" s="670" t="s">
        <v>32920</v>
      </c>
      <c r="B1508" s="671" t="s">
        <v>32921</v>
      </c>
      <c r="C1508" s="670" t="s">
        <v>32922</v>
      </c>
      <c r="D1508" s="672" t="s">
        <v>32923</v>
      </c>
      <c r="E1508" s="671" t="s">
        <v>32924</v>
      </c>
      <c r="F1508" s="668"/>
      <c r="G1508" s="668"/>
      <c r="H1508" s="668"/>
      <c r="I1508" s="668"/>
      <c r="J1508" s="668"/>
      <c r="K1508" s="668"/>
      <c r="L1508" s="668"/>
      <c r="M1508" s="668"/>
      <c r="N1508" s="668"/>
      <c r="O1508" s="668"/>
      <c r="P1508" s="668"/>
      <c r="Q1508" s="668"/>
      <c r="R1508" s="668"/>
      <c r="S1508" s="668"/>
      <c r="T1508" s="668"/>
      <c r="U1508" s="668"/>
      <c r="V1508" s="668"/>
      <c r="W1508" s="668"/>
      <c r="X1508" s="668"/>
      <c r="Y1508" s="668"/>
      <c r="Z1508" s="668"/>
    </row>
    <row r="1509" ht="9.0" customHeight="1">
      <c r="A1509" s="673">
        <v>100390.0</v>
      </c>
      <c r="B1509" s="674" t="s">
        <v>32925</v>
      </c>
      <c r="C1509" s="675" t="s">
        <v>32926</v>
      </c>
      <c r="D1509" s="676">
        <v>0.0</v>
      </c>
      <c r="E1509" s="677"/>
      <c r="F1509" s="668"/>
      <c r="G1509" s="668"/>
      <c r="H1509" s="668"/>
      <c r="I1509" s="668"/>
      <c r="J1509" s="668"/>
      <c r="K1509" s="668"/>
      <c r="L1509" s="668"/>
      <c r="M1509" s="668"/>
      <c r="N1509" s="668"/>
      <c r="O1509" s="668"/>
      <c r="P1509" s="668"/>
      <c r="Q1509" s="668"/>
      <c r="R1509" s="668"/>
      <c r="S1509" s="668"/>
      <c r="T1509" s="668"/>
      <c r="U1509" s="668"/>
      <c r="V1509" s="668"/>
      <c r="W1509" s="668"/>
      <c r="X1509" s="668"/>
      <c r="Y1509" s="668"/>
      <c r="Z1509" s="668"/>
    </row>
  </sheetData>
  <mergeCells count="49">
    <mergeCell ref="A1:F1"/>
    <mergeCell ref="A2:F2"/>
    <mergeCell ref="A53:F53"/>
    <mergeCell ref="A58:F58"/>
    <mergeCell ref="A103:F103"/>
    <mergeCell ref="A154:F154"/>
    <mergeCell ref="A201:F201"/>
    <mergeCell ref="A212:F212"/>
    <mergeCell ref="A253:F253"/>
    <mergeCell ref="A313:F313"/>
    <mergeCell ref="A358:F358"/>
    <mergeCell ref="A398:F398"/>
    <mergeCell ref="A434:F434"/>
    <mergeCell ref="A493:F493"/>
    <mergeCell ref="A542:F542"/>
    <mergeCell ref="A600:F600"/>
    <mergeCell ref="A648:F648"/>
    <mergeCell ref="A706:F706"/>
    <mergeCell ref="A719:F719"/>
    <mergeCell ref="A732:F732"/>
    <mergeCell ref="A759:F759"/>
    <mergeCell ref="A791:F791"/>
    <mergeCell ref="A810:F810"/>
    <mergeCell ref="A815:F815"/>
    <mergeCell ref="A847:F847"/>
    <mergeCell ref="A851:F851"/>
    <mergeCell ref="A871:F871"/>
    <mergeCell ref="A925:F925"/>
    <mergeCell ref="A929:F929"/>
    <mergeCell ref="A947:F947"/>
    <mergeCell ref="A964:F964"/>
    <mergeCell ref="A971:F971"/>
    <mergeCell ref="A1018:F1018"/>
    <mergeCell ref="A1021:F1021"/>
    <mergeCell ref="A1025:F1025"/>
    <mergeCell ref="A1281:F1281"/>
    <mergeCell ref="A1333:F1333"/>
    <mergeCell ref="A1382:F1382"/>
    <mergeCell ref="A1429:F1429"/>
    <mergeCell ref="A1471:F1471"/>
    <mergeCell ref="A1480:F1480"/>
    <mergeCell ref="A1507:F1507"/>
    <mergeCell ref="A1046:F1046"/>
    <mergeCell ref="A1064:F1064"/>
    <mergeCell ref="A1082:F1082"/>
    <mergeCell ref="A1113:F1113"/>
    <mergeCell ref="A1165:F1165"/>
    <mergeCell ref="A1201:F1201"/>
    <mergeCell ref="A1237:F1237"/>
  </mergeCells>
  <printOptions/>
  <pageMargins bottom="0.75" footer="0.0" header="0.0" left="0.7" right="0.7" top="0.75"/>
  <pageSetup paperSize="9" scale="78"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2.57"/>
    <col customWidth="1" min="2" max="3" width="15.71"/>
    <col customWidth="1" min="4" max="4" width="58.14"/>
    <col customWidth="1" min="5" max="5" width="8.0"/>
    <col customWidth="1" min="6" max="6" width="10.43"/>
    <col customWidth="1" min="7" max="7" width="13.43"/>
    <col customWidth="1" min="8" max="8" width="17.29"/>
    <col customWidth="1" min="9" max="9" width="9.14"/>
    <col customWidth="1" min="10" max="10" width="16.0"/>
    <col customWidth="1" min="11" max="11" width="15.14"/>
    <col customWidth="1" min="12" max="19" width="9.14"/>
    <col customWidth="1" min="20" max="26" width="8.71"/>
  </cols>
  <sheetData>
    <row r="1" ht="79.5" customHeight="1">
      <c r="A1" s="1" t="s">
        <v>0</v>
      </c>
      <c r="B1" s="6"/>
      <c r="C1" s="6"/>
      <c r="D1" s="6"/>
      <c r="E1" s="6"/>
      <c r="F1" s="6"/>
      <c r="G1" s="6"/>
      <c r="H1" s="6"/>
      <c r="I1" s="9"/>
      <c r="J1" s="11"/>
      <c r="K1" s="11"/>
      <c r="L1" s="11"/>
      <c r="M1" s="11"/>
      <c r="N1" s="11"/>
      <c r="O1" s="11"/>
      <c r="P1" s="11"/>
      <c r="Q1" s="11"/>
      <c r="R1" s="11"/>
      <c r="S1" s="11"/>
      <c r="T1" s="11"/>
      <c r="U1" s="11"/>
      <c r="V1" s="11"/>
      <c r="W1" s="11"/>
      <c r="X1" s="11"/>
      <c r="Y1" s="11"/>
      <c r="Z1" s="11"/>
    </row>
    <row r="2" ht="12.75" customHeight="1">
      <c r="A2" s="13"/>
      <c r="B2" s="14"/>
      <c r="C2" s="16" t="s">
        <v>1</v>
      </c>
      <c r="D2" s="14"/>
      <c r="E2" s="14"/>
      <c r="F2" s="14"/>
      <c r="G2" s="22" t="s">
        <v>2</v>
      </c>
      <c r="H2" s="6"/>
      <c r="I2" s="9"/>
      <c r="J2" s="11"/>
      <c r="K2" s="11"/>
      <c r="L2" s="11"/>
      <c r="M2" s="11"/>
      <c r="N2" s="11"/>
      <c r="O2" s="11"/>
      <c r="P2" s="11"/>
      <c r="Q2" s="11"/>
      <c r="R2" s="11"/>
      <c r="S2" s="11"/>
      <c r="T2" s="11"/>
      <c r="U2" s="11"/>
      <c r="V2" s="11"/>
      <c r="W2" s="11"/>
      <c r="X2" s="11"/>
      <c r="Y2" s="11"/>
      <c r="Z2" s="11"/>
    </row>
    <row r="3" ht="42.75" customHeight="1">
      <c r="A3" s="13"/>
      <c r="B3" s="25"/>
      <c r="C3" s="25"/>
      <c r="D3" s="27"/>
      <c r="E3" s="29"/>
      <c r="F3" s="30"/>
      <c r="G3" s="32" t="s">
        <v>3</v>
      </c>
      <c r="H3" s="6"/>
      <c r="I3" s="9"/>
      <c r="J3" s="11"/>
      <c r="K3" s="11"/>
      <c r="L3" s="11"/>
      <c r="M3" s="11"/>
      <c r="N3" s="11"/>
      <c r="O3" s="11"/>
      <c r="P3" s="11"/>
      <c r="Q3" s="11"/>
      <c r="R3" s="11"/>
      <c r="S3" s="11"/>
      <c r="T3" s="11"/>
      <c r="U3" s="11"/>
      <c r="V3" s="11"/>
      <c r="W3" s="11"/>
      <c r="X3" s="11"/>
      <c r="Y3" s="11"/>
      <c r="Z3" s="11"/>
    </row>
    <row r="4" ht="24.75" customHeight="1">
      <c r="A4" s="34" t="s">
        <v>4</v>
      </c>
      <c r="B4" s="6"/>
      <c r="C4" s="6"/>
      <c r="D4" s="6"/>
      <c r="E4" s="6"/>
      <c r="F4" s="6"/>
      <c r="G4" s="6"/>
      <c r="H4" s="6"/>
      <c r="I4" s="9"/>
      <c r="J4" s="11"/>
      <c r="K4" s="11"/>
      <c r="L4" s="11"/>
      <c r="M4" s="11"/>
      <c r="N4" s="11"/>
      <c r="O4" s="11"/>
      <c r="P4" s="11"/>
      <c r="Q4" s="11"/>
      <c r="R4" s="11"/>
      <c r="S4" s="11"/>
      <c r="T4" s="11"/>
      <c r="U4" s="11"/>
      <c r="V4" s="11"/>
      <c r="W4" s="11"/>
      <c r="X4" s="11"/>
      <c r="Y4" s="11"/>
      <c r="Z4" s="11"/>
    </row>
    <row r="5" ht="12.75" customHeight="1">
      <c r="A5" s="36" t="s">
        <v>5</v>
      </c>
      <c r="B5" s="38" t="s">
        <v>6</v>
      </c>
      <c r="C5" s="41" t="s">
        <v>8</v>
      </c>
      <c r="D5" s="41" t="s">
        <v>9</v>
      </c>
      <c r="E5" s="36" t="s">
        <v>10</v>
      </c>
      <c r="F5" s="46" t="s">
        <v>11</v>
      </c>
      <c r="G5" s="51" t="s">
        <v>13</v>
      </c>
      <c r="H5" s="55" t="s">
        <v>16</v>
      </c>
      <c r="I5" s="59"/>
      <c r="J5" s="63"/>
      <c r="K5" s="63"/>
      <c r="L5" s="63"/>
      <c r="M5" s="63"/>
      <c r="N5" s="63"/>
      <c r="O5" s="63"/>
      <c r="P5" s="63"/>
      <c r="Q5" s="63"/>
      <c r="R5" s="63"/>
      <c r="S5" s="63"/>
      <c r="T5" s="63"/>
      <c r="U5" s="63"/>
      <c r="V5" s="63"/>
      <c r="W5" s="63"/>
      <c r="X5" s="63"/>
      <c r="Y5" s="63"/>
      <c r="Z5" s="63"/>
    </row>
    <row r="6" ht="12.75" customHeight="1">
      <c r="A6" s="69" t="s">
        <v>21</v>
      </c>
      <c r="B6" s="73"/>
      <c r="C6" s="78"/>
      <c r="D6" s="80" t="s">
        <v>26</v>
      </c>
      <c r="E6" s="83"/>
      <c r="F6" s="86"/>
      <c r="G6" s="88"/>
      <c r="H6" s="91"/>
      <c r="I6" s="93"/>
      <c r="J6" s="95"/>
      <c r="K6" s="93"/>
      <c r="L6" s="93"/>
      <c r="M6" s="93"/>
      <c r="N6" s="93"/>
      <c r="O6" s="93"/>
      <c r="P6" s="93"/>
      <c r="Q6" s="93"/>
      <c r="R6" s="93"/>
      <c r="S6" s="93"/>
      <c r="T6" s="93"/>
      <c r="U6" s="93"/>
      <c r="V6" s="93"/>
      <c r="W6" s="93"/>
      <c r="X6" s="93"/>
      <c r="Y6" s="93"/>
      <c r="Z6" s="93"/>
    </row>
    <row r="7" ht="12.75" customHeight="1">
      <c r="A7" s="69" t="s">
        <v>25</v>
      </c>
      <c r="B7" s="73"/>
      <c r="C7" s="78"/>
      <c r="D7" s="80" t="s">
        <v>43</v>
      </c>
      <c r="E7" s="83"/>
      <c r="F7" s="86"/>
      <c r="G7" s="88"/>
      <c r="H7" s="91"/>
      <c r="I7" s="93"/>
      <c r="J7" s="95"/>
      <c r="K7" s="93"/>
      <c r="L7" s="93"/>
      <c r="M7" s="93"/>
      <c r="N7" s="93"/>
      <c r="O7" s="93"/>
      <c r="P7" s="93"/>
      <c r="Q7" s="93"/>
      <c r="R7" s="93"/>
      <c r="S7" s="93"/>
      <c r="T7" s="93"/>
      <c r="U7" s="93"/>
      <c r="V7" s="93"/>
      <c r="W7" s="93"/>
      <c r="X7" s="93"/>
      <c r="Y7" s="93"/>
      <c r="Z7" s="93"/>
    </row>
    <row r="8" ht="12.75" customHeight="1">
      <c r="A8" s="102" t="s">
        <v>45</v>
      </c>
      <c r="B8" s="103" t="s">
        <v>47</v>
      </c>
      <c r="C8" s="104" t="str">
        <f>'SINAPI-SERVIÇOS'!A289</f>
        <v>74209/1</v>
      </c>
      <c r="D8" s="112" t="str">
        <f>IF(B8="IOPES",VLOOKUP(C8,'LABOR-SERVIÇOS'!A:H,5,FALSE),IF(B8="SINAPI",VLOOKUP(C8,'SINAPI-SERVIÇOS'!A:D,2,FALSE),IF(LEFT(C8,3)="ARQ",VLOOKUP(VALUE(RIGHT(C8,3)),'ARQ-COMP'!B:J,4,FALSE),IF(LEFT(C8,3)="SCI",VLOOKUP(VALUE(RIGHT(C8,3)),#REF!,4,FALSE),IF(LEFT(C8,3)="SCE",VLOOKUP(VALUE(RIGHT(C8,3)),#REF!,4,FALSE),IF(LEFT(C8,3)="EST",VLOOKUP(VALUE(RIGHT(C8,3)),#REF!,4,FALSE),IF(LEFT(C8,3)="HID",VLOOKUP(VALUE(RIGHT(C8,3)),#REF!,4,FALSE),IF(LEFT(C8,3)="INC",VLOOKUP(VALUE(RIGHT(C8,3)),#REF!,4,FALSE),IF(LEFT(C8,3)="ELE",VLOOKUP(VALUE(RIGHT(C8,3)),#REF!,4,FALSE),IF(LEFT(C8,3)="CAB",VLOOKUP(VALUE(RIGHT(C8,3)),#REF!,4,FALSE),IF(LEFT(C8,3)="SEG",VLOOKUP(VALUE(RIGHT(C8,3)),#REF!,4,FALSE),IF(LEFT(C8,3)="CLI",VLOOKUP(VALUE(RIGHT(C8,3)),#REF!,4,FALSE),IF(LEFT(C8,4)="IMPL",VLOOKUP(VALUE(RIGHT(C8,3)),#REF!,4,FALSE),IF(LEFT(C8,4)="SPDA",VLOOKUP(VALUE(RIGHT(C8,3)),#REF!,4,FALSE),IF(LEFT(C8,4)="SDAI",VLOOKUP(VALUE(RIGHT(C8,3)),'ADM-COMP'!B:J,4,FALSE),IF(LEFT(C8,5)="IMPER",VLOOKUP(VALUE(RIGHT(C8,3)),#REF!,4,FALSE),""))))))))))))))))</f>
        <v>PLACA DE OBRA EM CHAPA DE ACO GALVANIZADO</v>
      </c>
      <c r="E8" s="102" t="str">
        <f>IF(B8="IOPES",VLOOKUP(C8,'LABOR-SERVIÇOS'!A:H,6,FALSE),IF(B8="SINAPI",VLOOKUP(C8,'SINAPI-SERVIÇOS'!A:D,3,FALSE),IF(LEFT(C8,3)="ARQ",VLOOKUP(VALUE(RIGHT(C8,3)),'ARQ-COMP'!B:J,5,FALSE),IF(LEFT(C8,3)="SCI",VLOOKUP(VALUE(RIGHT(C8,3)),#REF!,5,FALSE),IF(LEFT(C8,3)="SCE",VLOOKUP(VALUE(RIGHT(C8,3)),#REF!,5,FALSE),IF(LEFT(C8,3)="EST",VLOOKUP(VALUE(RIGHT(C8,3)),#REF!,5,FALSE),IF(LEFT(C8,3)="HID",VLOOKUP(VALUE(RIGHT(C8,3)),#REF!,5,FALSE),IF(LEFT(C8,3)="INC",VLOOKUP(VALUE(RIGHT(C8,3)),#REF!,5,FALSE),IF(LEFT(C8,3)="ELE",VLOOKUP(VALUE(RIGHT(C8,3)),#REF!,5,FALSE),IF(LEFT(C8,3)="CAB",VLOOKUP(VALUE(RIGHT(C8,3)),#REF!,5,FALSE),IF(LEFT(C8,3)="SEG",VLOOKUP(VALUE(RIGHT(C8,3)),#REF!,5,FALSE),IF(LEFT(C8,3)="CLI",VLOOKUP(VALUE(RIGHT(C8,3)),#REF!,5,FALSE),IF(LEFT(C8,4)="IMPL",VLOOKUP(VALUE(RIGHT(C8,3)),#REF!,5,FALSE),IF(LEFT(C8,4)="SPDA",VLOOKUP(VALUE(RIGHT(C8,3)),#REF!,5,FALSE),IF(LEFT(C8,4)="SDAI",VLOOKUP(VALUE(RIGHT(C8,3)),'ADM-COMP'!B:J,5,FALSE),IF(LEFT(C8,5)="IMPER",VLOOKUP(VALUE(RIGHT(C8,3)),#REF!,5,FALSE),""))))))))))))))))</f>
        <v>M2</v>
      </c>
      <c r="F8" s="122">
        <f>ROUND(VLOOKUP(A8,'MEM-LEVANT'!A:I,9,FALSE),2)</f>
        <v>5.12</v>
      </c>
      <c r="G8" s="130">
        <f>IF(B8="IOPES",VLOOKUP(C8,'LABOR-SERVIÇOS'!A:H,7,FALSE),IF(B8="SINAPI",VLOOKUP(C8,'SINAPI-SERVIÇOS'!A:H,8,FALSE),IF(LEFT(C8,3)="ARQ",VLOOKUP(VALUE(RIGHT(C8,3)),'ARQ-COMP'!B:J,9,FALSE),IF(LEFT(C8,3)="SCI",VLOOKUP(VALUE(RIGHT(C8,3)),#REF!,9,FALSE),IF(LEFT(C8,3)="SCE",VLOOKUP(VALUE(RIGHT(C8,3)),#REF!,9,FALSE),IF(LEFT(C8,3)="EST",VLOOKUP(VALUE(RIGHT(C8,3)),#REF!,9,FALSE),IF(LEFT(C8,3)="HID",VLOOKUP(VALUE(RIGHT(C8,3)),#REF!,9,FALSE),IF(LEFT(C8,3)="INC",VLOOKUP(VALUE(RIGHT(C8,3)),#REF!,9,FALSE),IF(LEFT(C8,3)="ELE",VLOOKUP(VALUE(RIGHT(C8,3)),#REF!,9,FALSE),IF(LEFT(C8,3)="CAB",VLOOKUP(VALUE(RIGHT(C8,3)),#REF!,9,FALSE),IF(LEFT(C8,3)="SEG",VLOOKUP(VALUE(RIGHT(C8,3)),#REF!,9,FALSE),IF(LEFT(C8,3)="CLI",VLOOKUP(VALUE(RIGHT(C8,3)),#REF!,9,FALSE),IF(LEFT(C8,4)="IMPL",VLOOKUP(VALUE(RIGHT(C8,3)),#REF!,9,FALSE),IF(LEFT(C8,4)="SPDA",VLOOKUP(VALUE(RIGHT(C8,3)),#REF!,9,FALSE),IF(LEFT(C8,4)="SDAI",VLOOKUP(VALUE(RIGHT(C8,3)),'ADM-COMP'!B:J,9,FALSE),IF(LEFT(C8,5)="IMPER",VLOOKUP(VALUE(RIGHT(C8,3)),#REF!,9,FALSE),""))))))))))))))))</f>
        <v>344.31</v>
      </c>
      <c r="H8" s="135">
        <f t="shared" ref="H8:H12" si="1">ROUND(F8*G8,2)</f>
        <v>1762.87</v>
      </c>
      <c r="I8" s="137"/>
      <c r="J8" s="95">
        <f t="shared" ref="J8:J12" si="2">G8/1.2764</f>
        <v>269.7508618</v>
      </c>
      <c r="K8" s="11"/>
      <c r="L8" s="11"/>
      <c r="M8" s="11"/>
      <c r="N8" s="11"/>
      <c r="O8" s="11"/>
      <c r="P8" s="11"/>
      <c r="Q8" s="11"/>
      <c r="R8" s="11"/>
      <c r="S8" s="11"/>
      <c r="T8" s="11"/>
      <c r="U8" s="11"/>
      <c r="V8" s="11"/>
      <c r="W8" s="11"/>
      <c r="X8" s="11"/>
      <c r="Y8" s="11"/>
      <c r="Z8" s="11"/>
    </row>
    <row r="9" ht="12.75" customHeight="1">
      <c r="A9" s="102" t="s">
        <v>58</v>
      </c>
      <c r="B9" s="103" t="s">
        <v>47</v>
      </c>
      <c r="C9" s="104" t="str">
        <f>'SINAPI-SERVIÇOS'!A255</f>
        <v>93207</v>
      </c>
      <c r="D9" s="112" t="str">
        <f>IF(B9="IOPES",VLOOKUP(C9,'LABOR-SERVIÇOS'!A:H,5,FALSE),IF(B9="SINAPI",VLOOKUP(C9,'SINAPI-SERVIÇOS'!A:D,2,FALSE),IF(LEFT(C9,3)="ARQ",VLOOKUP(VALUE(RIGHT(C9,3)),'ARQ-COMP'!B:J,4,FALSE),IF(LEFT(C9,3)="SCI",VLOOKUP(VALUE(RIGHT(C9,3)),#REF!,4,FALSE),IF(LEFT(C9,3)="SCE",VLOOKUP(VALUE(RIGHT(C9,3)),#REF!,4,FALSE),IF(LEFT(C9,3)="EST",VLOOKUP(VALUE(RIGHT(C9,3)),#REF!,4,FALSE),IF(LEFT(C9,3)="HID",VLOOKUP(VALUE(RIGHT(C9,3)),#REF!,4,FALSE),IF(LEFT(C9,3)="INC",VLOOKUP(VALUE(RIGHT(C9,3)),#REF!,4,FALSE),IF(LEFT(C9,3)="ELE",VLOOKUP(VALUE(RIGHT(C9,3)),#REF!,4,FALSE),IF(LEFT(C9,3)="CAB",VLOOKUP(VALUE(RIGHT(C9,3)),#REF!,4,FALSE),IF(LEFT(C9,3)="SEG",VLOOKUP(VALUE(RIGHT(C9,3)),#REF!,4,FALSE),IF(LEFT(C9,3)="CLI",VLOOKUP(VALUE(RIGHT(C9,3)),#REF!,4,FALSE),IF(LEFT(C9,4)="IMPL",VLOOKUP(VALUE(RIGHT(C9,3)),#REF!,4,FALSE),IF(LEFT(C9,4)="SPDA",VLOOKUP(VALUE(RIGHT(C9,3)),#REF!,4,FALSE),IF(LEFT(C9,4)="SDAI",VLOOKUP(VALUE(RIGHT(C9,3)),'ADM-COMP'!B:J,4,FALSE),IF(LEFT(C9,5)="IMPER",VLOOKUP(VALUE(RIGHT(C9,3)),#REF!,4,FALSE),""))))))))))))))))</f>
        <v>EXECUÇÃO DE ESCRITÓRIO EM CANTEIRO DE OBRA EM CHAPA DE MADEIRA COMPENSADA, NÃO INCLUSO MOBILIÁRIO E EQUIPAMENTOS. AF_02/2016</v>
      </c>
      <c r="E9" s="102" t="str">
        <f>IF(B9="IOPES",VLOOKUP(C9,'LABOR-SERVIÇOS'!A:H,6,FALSE),IF(B9="SINAPI",VLOOKUP(C9,'SINAPI-SERVIÇOS'!A:D,3,FALSE),IF(LEFT(C9,3)="ARQ",VLOOKUP(VALUE(RIGHT(C9,3)),'ARQ-COMP'!B:J,5,FALSE),IF(LEFT(C9,3)="SCI",VLOOKUP(VALUE(RIGHT(C9,3)),#REF!,5,FALSE),IF(LEFT(C9,3)="SCE",VLOOKUP(VALUE(RIGHT(C9,3)),#REF!,5,FALSE),IF(LEFT(C9,3)="EST",VLOOKUP(VALUE(RIGHT(C9,3)),#REF!,5,FALSE),IF(LEFT(C9,3)="HID",VLOOKUP(VALUE(RIGHT(C9,3)),#REF!,5,FALSE),IF(LEFT(C9,3)="INC",VLOOKUP(VALUE(RIGHT(C9,3)),#REF!,5,FALSE),IF(LEFT(C9,3)="ELE",VLOOKUP(VALUE(RIGHT(C9,3)),#REF!,5,FALSE),IF(LEFT(C9,3)="CAB",VLOOKUP(VALUE(RIGHT(C9,3)),#REF!,5,FALSE),IF(LEFT(C9,3)="SEG",VLOOKUP(VALUE(RIGHT(C9,3)),#REF!,5,FALSE),IF(LEFT(C9,3)="CLI",VLOOKUP(VALUE(RIGHT(C9,3)),#REF!,5,FALSE),IF(LEFT(C9,4)="IMPL",VLOOKUP(VALUE(RIGHT(C9,3)),#REF!,5,FALSE),IF(LEFT(C9,4)="SPDA",VLOOKUP(VALUE(RIGHT(C9,3)),#REF!,5,FALSE),IF(LEFT(C9,4)="SDAI",VLOOKUP(VALUE(RIGHT(C9,3)),'ADM-COMP'!B:J,5,FALSE),IF(LEFT(C9,5)="IMPER",VLOOKUP(VALUE(RIGHT(C9,3)),#REF!,5,FALSE),""))))))))))))))))</f>
        <v>M2</v>
      </c>
      <c r="F9" s="122">
        <f>ROUND(VLOOKUP(A9,'MEM-LEVANT'!A:I,9,FALSE),2)</f>
        <v>14.5</v>
      </c>
      <c r="G9" s="130">
        <f>IF(B9="IOPES",VLOOKUP(C9,'LABOR-SERVIÇOS'!A:H,7,FALSE),IF(B9="SINAPI",VLOOKUP(C9,'SINAPI-SERVIÇOS'!A:H,8,FALSE),IF(LEFT(C9,3)="ARQ",VLOOKUP(VALUE(RIGHT(C9,3)),'ARQ-COMP'!B:J,9,FALSE),IF(LEFT(C9,3)="SCI",VLOOKUP(VALUE(RIGHT(C9,3)),#REF!,9,FALSE),IF(LEFT(C9,3)="SCE",VLOOKUP(VALUE(RIGHT(C9,3)),#REF!,9,FALSE),IF(LEFT(C9,3)="EST",VLOOKUP(VALUE(RIGHT(C9,3)),#REF!,9,FALSE),IF(LEFT(C9,3)="HID",VLOOKUP(VALUE(RIGHT(C9,3)),#REF!,9,FALSE),IF(LEFT(C9,3)="INC",VLOOKUP(VALUE(RIGHT(C9,3)),#REF!,9,FALSE),IF(LEFT(C9,3)="ELE",VLOOKUP(VALUE(RIGHT(C9,3)),#REF!,9,FALSE),IF(LEFT(C9,3)="CAB",VLOOKUP(VALUE(RIGHT(C9,3)),#REF!,9,FALSE),IF(LEFT(C9,3)="SEG",VLOOKUP(VALUE(RIGHT(C9,3)),#REF!,9,FALSE),IF(LEFT(C9,3)="CLI",VLOOKUP(VALUE(RIGHT(C9,3)),#REF!,9,FALSE),IF(LEFT(C9,4)="IMPL",VLOOKUP(VALUE(RIGHT(C9,3)),#REF!,9,FALSE),IF(LEFT(C9,4)="SPDA",VLOOKUP(VALUE(RIGHT(C9,3)),#REF!,9,FALSE),IF(LEFT(C9,4)="SDAI",VLOOKUP(VALUE(RIGHT(C9,3)),'ADM-COMP'!B:J,9,FALSE),IF(LEFT(C9,5)="IMPER",VLOOKUP(VALUE(RIGHT(C9,3)),#REF!,9,FALSE),""))))))))))))))))</f>
        <v>913.29</v>
      </c>
      <c r="H9" s="135">
        <f t="shared" si="1"/>
        <v>13242.71</v>
      </c>
      <c r="I9" s="137"/>
      <c r="J9" s="95">
        <f t="shared" si="2"/>
        <v>715.5202131</v>
      </c>
      <c r="K9" s="11"/>
      <c r="L9" s="11"/>
      <c r="M9" s="11"/>
      <c r="N9" s="11"/>
      <c r="O9" s="11"/>
      <c r="P9" s="11"/>
      <c r="Q9" s="11"/>
      <c r="R9" s="11"/>
      <c r="S9" s="11"/>
      <c r="T9" s="11"/>
      <c r="U9" s="11"/>
      <c r="V9" s="11"/>
      <c r="W9" s="11"/>
      <c r="X9" s="11"/>
      <c r="Y9" s="11"/>
      <c r="Z9" s="11"/>
    </row>
    <row r="10" ht="12.75" customHeight="1">
      <c r="A10" s="102" t="s">
        <v>57</v>
      </c>
      <c r="B10" s="103" t="s">
        <v>47</v>
      </c>
      <c r="C10" s="104" t="str">
        <f>'SINAPI-SERVIÇOS'!A258</f>
        <v>93210</v>
      </c>
      <c r="D10" s="112" t="str">
        <f>IF(B10="IOPES",VLOOKUP(C10,'LABOR-SERVIÇOS'!A:H,5,FALSE),IF(B10="SINAPI",VLOOKUP(C10,'SINAPI-SERVIÇOS'!A:D,2,FALSE),IF(LEFT(C10,3)="ARQ",VLOOKUP(VALUE(RIGHT(C10,3)),'ARQ-COMP'!B:J,4,FALSE),IF(LEFT(C10,3)="SCI",VLOOKUP(VALUE(RIGHT(C10,3)),#REF!,4,FALSE),IF(LEFT(C10,3)="SCE",VLOOKUP(VALUE(RIGHT(C10,3)),#REF!,4,FALSE),IF(LEFT(C10,3)="EST",VLOOKUP(VALUE(RIGHT(C10,3)),#REF!,4,FALSE),IF(LEFT(C10,3)="HID",VLOOKUP(VALUE(RIGHT(C10,3)),#REF!,4,FALSE),IF(LEFT(C10,3)="INC",VLOOKUP(VALUE(RIGHT(C10,3)),#REF!,4,FALSE),IF(LEFT(C10,3)="ELE",VLOOKUP(VALUE(RIGHT(C10,3)),#REF!,4,FALSE),IF(LEFT(C10,3)="CAB",VLOOKUP(VALUE(RIGHT(C10,3)),#REF!,4,FALSE),IF(LEFT(C10,3)="SEG",VLOOKUP(VALUE(RIGHT(C10,3)),#REF!,4,FALSE),IF(LEFT(C10,3)="CLI",VLOOKUP(VALUE(RIGHT(C10,3)),#REF!,4,FALSE),IF(LEFT(C10,4)="IMPL",VLOOKUP(VALUE(RIGHT(C10,3)),#REF!,4,FALSE),IF(LEFT(C10,4)="SPDA",VLOOKUP(VALUE(RIGHT(C10,3)),#REF!,4,FALSE),IF(LEFT(C10,4)="SDAI",VLOOKUP(VALUE(RIGHT(C10,3)),'ADM-COMP'!B:J,4,FALSE),IF(LEFT(C10,5)="IMPER",VLOOKUP(VALUE(RIGHT(C10,3)),#REF!,4,FALSE),""))))))))))))))))</f>
        <v>EXECUÇÃO DE REFEITÓRIO EM CANTEIRO DE OBRA EM CHAPA DE MADEIRA COMPENSADA, NÃO INCLUSO MOBILIÁRIO E EQUIPAMENTOS. AF_02/2016</v>
      </c>
      <c r="E10" s="102" t="str">
        <f>IF(B10="IOPES",VLOOKUP(C10,'LABOR-SERVIÇOS'!A:H,6,FALSE),IF(B10="SINAPI",VLOOKUP(C10,'SINAPI-SERVIÇOS'!A:D,3,FALSE),IF(LEFT(C10,3)="ARQ",VLOOKUP(VALUE(RIGHT(C10,3)),'ARQ-COMP'!B:J,5,FALSE),IF(LEFT(C10,3)="SCI",VLOOKUP(VALUE(RIGHT(C10,3)),#REF!,5,FALSE),IF(LEFT(C10,3)="SCE",VLOOKUP(VALUE(RIGHT(C10,3)),#REF!,5,FALSE),IF(LEFT(C10,3)="EST",VLOOKUP(VALUE(RIGHT(C10,3)),#REF!,5,FALSE),IF(LEFT(C10,3)="HID",VLOOKUP(VALUE(RIGHT(C10,3)),#REF!,5,FALSE),IF(LEFT(C10,3)="INC",VLOOKUP(VALUE(RIGHT(C10,3)),#REF!,5,FALSE),IF(LEFT(C10,3)="ELE",VLOOKUP(VALUE(RIGHT(C10,3)),#REF!,5,FALSE),IF(LEFT(C10,3)="CAB",VLOOKUP(VALUE(RIGHT(C10,3)),#REF!,5,FALSE),IF(LEFT(C10,3)="SEG",VLOOKUP(VALUE(RIGHT(C10,3)),#REF!,5,FALSE),IF(LEFT(C10,3)="CLI",VLOOKUP(VALUE(RIGHT(C10,3)),#REF!,5,FALSE),IF(LEFT(C10,4)="IMPL",VLOOKUP(VALUE(RIGHT(C10,3)),#REF!,5,FALSE),IF(LEFT(C10,4)="SPDA",VLOOKUP(VALUE(RIGHT(C10,3)),#REF!,5,FALSE),IF(LEFT(C10,4)="SDAI",VLOOKUP(VALUE(RIGHT(C10,3)),'ADM-COMP'!B:J,5,FALSE),IF(LEFT(C10,5)="IMPER",VLOOKUP(VALUE(RIGHT(C10,3)),#REF!,5,FALSE),""))))))))))))))))</f>
        <v>M2</v>
      </c>
      <c r="F10" s="122">
        <f>ROUND(VLOOKUP(A10,'MEM-LEVANT'!A:I,9,FALSE),2)</f>
        <v>24.2</v>
      </c>
      <c r="G10" s="130">
        <f>IF(B10="IOPES",VLOOKUP(C10,'LABOR-SERVIÇOS'!A:H,7,FALSE),IF(B10="SINAPI",VLOOKUP(C10,'SINAPI-SERVIÇOS'!A:H,8,FALSE),IF(LEFT(C10,3)="ARQ",VLOOKUP(VALUE(RIGHT(C10,3)),'ARQ-COMP'!B:J,9,FALSE),IF(LEFT(C10,3)="SCI",VLOOKUP(VALUE(RIGHT(C10,3)),#REF!,9,FALSE),IF(LEFT(C10,3)="SCE",VLOOKUP(VALUE(RIGHT(C10,3)),#REF!,9,FALSE),IF(LEFT(C10,3)="EST",VLOOKUP(VALUE(RIGHT(C10,3)),#REF!,9,FALSE),IF(LEFT(C10,3)="HID",VLOOKUP(VALUE(RIGHT(C10,3)),#REF!,9,FALSE),IF(LEFT(C10,3)="INC",VLOOKUP(VALUE(RIGHT(C10,3)),#REF!,9,FALSE),IF(LEFT(C10,3)="ELE",VLOOKUP(VALUE(RIGHT(C10,3)),#REF!,9,FALSE),IF(LEFT(C10,3)="CAB",VLOOKUP(VALUE(RIGHT(C10,3)),#REF!,9,FALSE),IF(LEFT(C10,3)="SEG",VLOOKUP(VALUE(RIGHT(C10,3)),#REF!,9,FALSE),IF(LEFT(C10,3)="CLI",VLOOKUP(VALUE(RIGHT(C10,3)),#REF!,9,FALSE),IF(LEFT(C10,4)="IMPL",VLOOKUP(VALUE(RIGHT(C10,3)),#REF!,9,FALSE),IF(LEFT(C10,4)="SPDA",VLOOKUP(VALUE(RIGHT(C10,3)),#REF!,9,FALSE),IF(LEFT(C10,4)="SDAI",VLOOKUP(VALUE(RIGHT(C10,3)),'ADM-COMP'!B:J,9,FALSE),IF(LEFT(C10,5)="IMPER",VLOOKUP(VALUE(RIGHT(C10,3)),#REF!,9,FALSE),""))))))))))))))))</f>
        <v>457.92</v>
      </c>
      <c r="H10" s="135">
        <f t="shared" si="1"/>
        <v>11081.66</v>
      </c>
      <c r="I10" s="137"/>
      <c r="J10" s="95">
        <f t="shared" si="2"/>
        <v>358.7590097</v>
      </c>
      <c r="K10" s="11"/>
      <c r="L10" s="11"/>
      <c r="M10" s="11"/>
      <c r="N10" s="11"/>
      <c r="O10" s="11"/>
      <c r="P10" s="11"/>
      <c r="Q10" s="11"/>
      <c r="R10" s="11"/>
      <c r="S10" s="11"/>
      <c r="T10" s="11"/>
      <c r="U10" s="11"/>
      <c r="V10" s="11"/>
      <c r="W10" s="11"/>
      <c r="X10" s="11"/>
      <c r="Y10" s="11"/>
      <c r="Z10" s="11"/>
    </row>
    <row r="11" ht="12.75" customHeight="1">
      <c r="A11" s="102" t="s">
        <v>60</v>
      </c>
      <c r="B11" s="103" t="s">
        <v>69</v>
      </c>
      <c r="C11" s="104">
        <f>'LABOR-SERVIÇOS'!A1136</f>
        <v>200576</v>
      </c>
      <c r="D11" s="112" t="str">
        <f>IF(B11="IOPES",VLOOKUP(C11,'LABOR-SERVIÇOS'!A:H,5,FALSE),IF(B11="SINAPI",VLOOKUP(C11,'SINAPI-SERVIÇOS'!A:D,2,FALSE),IF(LEFT(C11,3)="ARQ",VLOOKUP(VALUE(RIGHT(C11,3)),'ARQ-COMP'!B:J,4,FALSE),IF(LEFT(C11,3)="SCI",VLOOKUP(VALUE(RIGHT(C11,3)),#REF!,4,FALSE),IF(LEFT(C11,3)="SCE",VLOOKUP(VALUE(RIGHT(C11,3)),#REF!,4,FALSE),IF(LEFT(C11,3)="EST",VLOOKUP(VALUE(RIGHT(C11,3)),#REF!,4,FALSE),IF(LEFT(C11,3)="HID",VLOOKUP(VALUE(RIGHT(C11,3)),#REF!,4,FALSE),IF(LEFT(C11,3)="INC",VLOOKUP(VALUE(RIGHT(C11,3)),#REF!,4,FALSE),IF(LEFT(C11,3)="ELE",VLOOKUP(VALUE(RIGHT(C11,3)),#REF!,4,FALSE),IF(LEFT(C11,3)="CAB",VLOOKUP(VALUE(RIGHT(C11,3)),#REF!,4,FALSE),IF(LEFT(C11,3)="SEG",VLOOKUP(VALUE(RIGHT(C11,3)),#REF!,4,FALSE),IF(LEFT(C11,3)="CLI",VLOOKUP(VALUE(RIGHT(C11,3)),#REF!,4,FALSE),IF(LEFT(C11,4)="IMPL",VLOOKUP(VALUE(RIGHT(C11,3)),#REF!,4,FALSE),IF(LEFT(C11,4)="SPDA",VLOOKUP(VALUE(RIGHT(C11,3)),#REF!,4,FALSE),IF(LEFT(C11,4)="SDAI",VLOOKUP(VALUE(RIGHT(C11,3)),'ADM-COMP'!B:J,4,FALSE),IF(LEFT(C11,5)="IMPER",VLOOKUP(VALUE(RIGHT(C11,3)),#REF!,4,FALSE),""))))))))))))))))</f>
        <v>PLACA PARA INAUGURAÇÃO DE OBRA EM ALUMÍNIO POLIDO E=4MM, DIMENSÕES 40 X 50 CM, GRAVAÇÃO EM BAIXO RELEVO, INCLUSIVE PINTURA E FIXAÇÃO</v>
      </c>
      <c r="E11" s="102" t="str">
        <f>IF(B11="IOPES",VLOOKUP(C11,'LABOR-SERVIÇOS'!A:H,6,FALSE),IF(B11="SINAPI",VLOOKUP(C11,'SINAPI-SERVIÇOS'!A:D,3,FALSE),IF(LEFT(C11,3)="ARQ",VLOOKUP(VALUE(RIGHT(C11,3)),'ARQ-COMP'!B:J,5,FALSE),IF(LEFT(C11,3)="SCI",VLOOKUP(VALUE(RIGHT(C11,3)),#REF!,5,FALSE),IF(LEFT(C11,3)="SCE",VLOOKUP(VALUE(RIGHT(C11,3)),#REF!,5,FALSE),IF(LEFT(C11,3)="EST",VLOOKUP(VALUE(RIGHT(C11,3)),#REF!,5,FALSE),IF(LEFT(C11,3)="HID",VLOOKUP(VALUE(RIGHT(C11,3)),#REF!,5,FALSE),IF(LEFT(C11,3)="INC",VLOOKUP(VALUE(RIGHT(C11,3)),#REF!,5,FALSE),IF(LEFT(C11,3)="ELE",VLOOKUP(VALUE(RIGHT(C11,3)),#REF!,5,FALSE),IF(LEFT(C11,3)="CAB",VLOOKUP(VALUE(RIGHT(C11,3)),#REF!,5,FALSE),IF(LEFT(C11,3)="SEG",VLOOKUP(VALUE(RIGHT(C11,3)),#REF!,5,FALSE),IF(LEFT(C11,3)="CLI",VLOOKUP(VALUE(RIGHT(C11,3)),#REF!,5,FALSE),IF(LEFT(C11,4)="IMPL",VLOOKUP(VALUE(RIGHT(C11,3)),#REF!,5,FALSE),IF(LEFT(C11,4)="SPDA",VLOOKUP(VALUE(RIGHT(C11,3)),#REF!,5,FALSE),IF(LEFT(C11,4)="SDAI",VLOOKUP(VALUE(RIGHT(C11,3)),'ADM-COMP'!B:J,5,FALSE),IF(LEFT(C11,5)="IMPER",VLOOKUP(VALUE(RIGHT(C11,3)),#REF!,5,FALSE),""))))))))))))))))</f>
        <v>UND</v>
      </c>
      <c r="F11" s="122">
        <f>ROUND(VLOOKUP(A11,'MEM-LEVANT'!A:I,9,FALSE),2)</f>
        <v>1</v>
      </c>
      <c r="G11" s="130">
        <f>IF(B11="IOPES",VLOOKUP(C11,'LABOR-SERVIÇOS'!A:H,7,FALSE),IF(B11="SINAPI",VLOOKUP(C11,'SINAPI-SERVIÇOS'!A:H,8,FALSE),IF(LEFT(C11,3)="ARQ",VLOOKUP(VALUE(RIGHT(C11,3)),'ARQ-COMP'!B:J,9,FALSE),IF(LEFT(C11,3)="SCI",VLOOKUP(VALUE(RIGHT(C11,3)),#REF!,9,FALSE),IF(LEFT(C11,3)="SCE",VLOOKUP(VALUE(RIGHT(C11,3)),#REF!,9,FALSE),IF(LEFT(C11,3)="EST",VLOOKUP(VALUE(RIGHT(C11,3)),#REF!,9,FALSE),IF(LEFT(C11,3)="HID",VLOOKUP(VALUE(RIGHT(C11,3)),#REF!,9,FALSE),IF(LEFT(C11,3)="INC",VLOOKUP(VALUE(RIGHT(C11,3)),#REF!,9,FALSE),IF(LEFT(C11,3)="ELE",VLOOKUP(VALUE(RIGHT(C11,3)),#REF!,9,FALSE),IF(LEFT(C11,3)="CAB",VLOOKUP(VALUE(RIGHT(C11,3)),#REF!,9,FALSE),IF(LEFT(C11,3)="SEG",VLOOKUP(VALUE(RIGHT(C11,3)),#REF!,9,FALSE),IF(LEFT(C11,3)="CLI",VLOOKUP(VALUE(RIGHT(C11,3)),#REF!,9,FALSE),IF(LEFT(C11,4)="IMPL",VLOOKUP(VALUE(RIGHT(C11,3)),#REF!,9,FALSE),IF(LEFT(C11,4)="SPDA",VLOOKUP(VALUE(RIGHT(C11,3)),#REF!,9,FALSE),IF(LEFT(C11,4)="SDAI",VLOOKUP(VALUE(RIGHT(C11,3)),'ADM-COMP'!B:J,9,FALSE),IF(LEFT(C11,5)="IMPER",VLOOKUP(VALUE(RIGHT(C11,3)),#REF!,9,FALSE),""))))))))))))))))</f>
        <v>745.49</v>
      </c>
      <c r="H11" s="135">
        <f t="shared" si="1"/>
        <v>745.49</v>
      </c>
      <c r="I11" s="137"/>
      <c r="J11" s="95">
        <f t="shared" si="2"/>
        <v>584.056722</v>
      </c>
      <c r="K11" s="11"/>
      <c r="L11" s="11"/>
      <c r="M11" s="11"/>
      <c r="N11" s="11"/>
      <c r="O11" s="11"/>
      <c r="P11" s="11"/>
      <c r="Q11" s="11"/>
      <c r="R11" s="11"/>
      <c r="S11" s="11"/>
      <c r="T11" s="11"/>
      <c r="U11" s="11"/>
      <c r="V11" s="11"/>
      <c r="W11" s="11"/>
      <c r="X11" s="11"/>
      <c r="Y11" s="11"/>
      <c r="Z11" s="11"/>
    </row>
    <row r="12" ht="12.75" customHeight="1">
      <c r="A12" s="102" t="s">
        <v>62</v>
      </c>
      <c r="B12" s="103" t="s">
        <v>47</v>
      </c>
      <c r="C12" s="104" t="str">
        <f>'SINAPI-SERVIÇOS'!A6024</f>
        <v>74220/1</v>
      </c>
      <c r="D12" s="112" t="str">
        <f>IF(B12="IOPES",VLOOKUP(C12,'LABOR-SERVIÇOS'!A:H,5,FALSE),IF(B12="SINAPI",VLOOKUP(C12,'SINAPI-SERVIÇOS'!A:D,2,FALSE),IF(LEFT(C12,3)="ARQ",VLOOKUP(VALUE(RIGHT(C12,3)),'ARQ-COMP'!B:J,4,FALSE),IF(LEFT(C12,3)="SCI",VLOOKUP(VALUE(RIGHT(C12,3)),#REF!,4,FALSE),IF(LEFT(C12,3)="SCE",VLOOKUP(VALUE(RIGHT(C12,3)),#REF!,4,FALSE),IF(LEFT(C12,3)="EST",VLOOKUP(VALUE(RIGHT(C12,3)),#REF!,4,FALSE),IF(LEFT(C12,3)="HID",VLOOKUP(VALUE(RIGHT(C12,3)),#REF!,4,FALSE),IF(LEFT(C12,3)="INC",VLOOKUP(VALUE(RIGHT(C12,3)),#REF!,4,FALSE),IF(LEFT(C12,3)="ELE",VLOOKUP(VALUE(RIGHT(C12,3)),#REF!,4,FALSE),IF(LEFT(C12,3)="CAB",VLOOKUP(VALUE(RIGHT(C12,3)),#REF!,4,FALSE),IF(LEFT(C12,3)="SEG",VLOOKUP(VALUE(RIGHT(C12,3)),#REF!,4,FALSE),IF(LEFT(C12,3)="CLI",VLOOKUP(VALUE(RIGHT(C12,3)),#REF!,4,FALSE),IF(LEFT(C12,4)="IMPL",VLOOKUP(VALUE(RIGHT(C12,3)),#REF!,4,FALSE),IF(LEFT(C12,4)="SPDA",VLOOKUP(VALUE(RIGHT(C12,3)),#REF!,4,FALSE),IF(LEFT(C12,4)="SDAI",VLOOKUP(VALUE(RIGHT(C12,3)),'ADM-COMP'!B:J,4,FALSE),IF(LEFT(C12,5)="IMPER",VLOOKUP(VALUE(RIGHT(C12,3)),#REF!,4,FALSE),""))))))))))))))))</f>
        <v>TAPUME DE CHAPA DE MADEIRA COMPENSADA, E= 6MM, COM PINTURA A CAL E REAPROVEITAMENTO DE 2X</v>
      </c>
      <c r="E12" s="102" t="str">
        <f>IF(B12="IOPES",VLOOKUP(C12,'LABOR-SERVIÇOS'!A:H,6,FALSE),IF(B12="SINAPI",VLOOKUP(C12,'SINAPI-SERVIÇOS'!A:D,3,FALSE),IF(LEFT(C12,3)="ARQ",VLOOKUP(VALUE(RIGHT(C12,3)),'ARQ-COMP'!B:J,5,FALSE),IF(LEFT(C12,3)="SCI",VLOOKUP(VALUE(RIGHT(C12,3)),#REF!,5,FALSE),IF(LEFT(C12,3)="SCE",VLOOKUP(VALUE(RIGHT(C12,3)),#REF!,5,FALSE),IF(LEFT(C12,3)="EST",VLOOKUP(VALUE(RIGHT(C12,3)),#REF!,5,FALSE),IF(LEFT(C12,3)="HID",VLOOKUP(VALUE(RIGHT(C12,3)),#REF!,5,FALSE),IF(LEFT(C12,3)="INC",VLOOKUP(VALUE(RIGHT(C12,3)),#REF!,5,FALSE),IF(LEFT(C12,3)="ELE",VLOOKUP(VALUE(RIGHT(C12,3)),#REF!,5,FALSE),IF(LEFT(C12,3)="CAB",VLOOKUP(VALUE(RIGHT(C12,3)),#REF!,5,FALSE),IF(LEFT(C12,3)="SEG",VLOOKUP(VALUE(RIGHT(C12,3)),#REF!,5,FALSE),IF(LEFT(C12,3)="CLI",VLOOKUP(VALUE(RIGHT(C12,3)),#REF!,5,FALSE),IF(LEFT(C12,4)="IMPL",VLOOKUP(VALUE(RIGHT(C12,3)),#REF!,5,FALSE),IF(LEFT(C12,4)="SPDA",VLOOKUP(VALUE(RIGHT(C12,3)),#REF!,5,FALSE),IF(LEFT(C12,4)="SDAI",VLOOKUP(VALUE(RIGHT(C12,3)),'ADM-COMP'!B:J,5,FALSE),IF(LEFT(C12,5)="IMPER",VLOOKUP(VALUE(RIGHT(C12,3)),#REF!,5,FALSE),""))))))))))))))))</f>
        <v>M2</v>
      </c>
      <c r="F12" s="122">
        <f>ROUND(VLOOKUP(A12,'MEM-LEVANT'!A:I,9,FALSE),2)</f>
        <v>97.02</v>
      </c>
      <c r="G12" s="130">
        <f>IF(B12="IOPES",VLOOKUP(C12,'LABOR-SERVIÇOS'!A:H,7,FALSE),IF(B12="SINAPI",VLOOKUP(C12,'SINAPI-SERVIÇOS'!A:H,8,FALSE),IF(LEFT(C12,3)="ARQ",VLOOKUP(VALUE(RIGHT(C12,3)),'ARQ-COMP'!B:J,9,FALSE),IF(LEFT(C12,3)="SCI",VLOOKUP(VALUE(RIGHT(C12,3)),#REF!,9,FALSE),IF(LEFT(C12,3)="SCE",VLOOKUP(VALUE(RIGHT(C12,3)),#REF!,9,FALSE),IF(LEFT(C12,3)="EST",VLOOKUP(VALUE(RIGHT(C12,3)),#REF!,9,FALSE),IF(LEFT(C12,3)="HID",VLOOKUP(VALUE(RIGHT(C12,3)),#REF!,9,FALSE),IF(LEFT(C12,3)="INC",VLOOKUP(VALUE(RIGHT(C12,3)),#REF!,9,FALSE),IF(LEFT(C12,3)="ELE",VLOOKUP(VALUE(RIGHT(C12,3)),#REF!,9,FALSE),IF(LEFT(C12,3)="CAB",VLOOKUP(VALUE(RIGHT(C12,3)),#REF!,9,FALSE),IF(LEFT(C12,3)="SEG",VLOOKUP(VALUE(RIGHT(C12,3)),#REF!,9,FALSE),IF(LEFT(C12,3)="CLI",VLOOKUP(VALUE(RIGHT(C12,3)),#REF!,9,FALSE),IF(LEFT(C12,4)="IMPL",VLOOKUP(VALUE(RIGHT(C12,3)),#REF!,9,FALSE),IF(LEFT(C12,4)="SPDA",VLOOKUP(VALUE(RIGHT(C12,3)),#REF!,9,FALSE),IF(LEFT(C12,4)="SDAI",VLOOKUP(VALUE(RIGHT(C12,3)),'ADM-COMP'!B:J,9,FALSE),IF(LEFT(C12,5)="IMPER",VLOOKUP(VALUE(RIGHT(C12,3)),#REF!,9,FALSE),""))))))))))))))))</f>
        <v>62.44</v>
      </c>
      <c r="H12" s="135">
        <f t="shared" si="1"/>
        <v>6057.93</v>
      </c>
      <c r="I12" s="137"/>
      <c r="J12" s="95">
        <f t="shared" si="2"/>
        <v>48.91883422</v>
      </c>
      <c r="K12" s="11"/>
      <c r="L12" s="11"/>
      <c r="M12" s="11"/>
      <c r="N12" s="11"/>
      <c r="O12" s="11"/>
      <c r="P12" s="11"/>
      <c r="Q12" s="11"/>
      <c r="R12" s="11"/>
      <c r="S12" s="11"/>
      <c r="T12" s="11"/>
      <c r="U12" s="11"/>
      <c r="V12" s="11"/>
      <c r="W12" s="11"/>
      <c r="X12" s="11"/>
      <c r="Y12" s="11"/>
      <c r="Z12" s="11"/>
    </row>
    <row r="13" ht="12.75" customHeight="1">
      <c r="A13" s="151"/>
      <c r="B13" s="152"/>
      <c r="C13" s="153"/>
      <c r="D13" s="154" t="s">
        <v>85</v>
      </c>
      <c r="E13" s="151"/>
      <c r="F13" s="155"/>
      <c r="G13" s="156"/>
      <c r="H13" s="157">
        <f>SUM(H8:H12)</f>
        <v>32890.66</v>
      </c>
      <c r="I13" s="158"/>
      <c r="J13" s="95"/>
      <c r="K13" s="159"/>
      <c r="L13" s="159"/>
      <c r="M13" s="159"/>
      <c r="N13" s="159"/>
      <c r="O13" s="159"/>
      <c r="P13" s="159"/>
      <c r="Q13" s="159"/>
      <c r="R13" s="159"/>
      <c r="S13" s="159"/>
      <c r="T13" s="159"/>
      <c r="U13" s="159"/>
      <c r="V13" s="159"/>
      <c r="W13" s="159"/>
      <c r="X13" s="159"/>
      <c r="Y13" s="159"/>
      <c r="Z13" s="159"/>
    </row>
    <row r="14" ht="12.75" customHeight="1">
      <c r="A14" s="102"/>
      <c r="B14" s="103"/>
      <c r="C14" s="160"/>
      <c r="D14" s="161"/>
      <c r="E14" s="102"/>
      <c r="F14" s="122"/>
      <c r="G14" s="130"/>
      <c r="H14" s="162"/>
      <c r="I14" s="11"/>
      <c r="J14" s="95"/>
      <c r="K14" s="11"/>
      <c r="L14" s="11"/>
      <c r="M14" s="11"/>
      <c r="N14" s="11"/>
      <c r="O14" s="11"/>
      <c r="P14" s="11"/>
      <c r="Q14" s="11"/>
      <c r="R14" s="11"/>
      <c r="S14" s="11"/>
      <c r="T14" s="11"/>
      <c r="U14" s="11"/>
      <c r="V14" s="11"/>
      <c r="W14" s="11"/>
      <c r="X14" s="11"/>
      <c r="Y14" s="11"/>
      <c r="Z14" s="11"/>
    </row>
    <row r="15" ht="12.75" customHeight="1">
      <c r="A15" s="69" t="s">
        <v>29</v>
      </c>
      <c r="B15" s="73"/>
      <c r="C15" s="78"/>
      <c r="D15" s="80" t="s">
        <v>90</v>
      </c>
      <c r="E15" s="83"/>
      <c r="F15" s="86"/>
      <c r="G15" s="88"/>
      <c r="H15" s="91"/>
      <c r="I15" s="93"/>
      <c r="J15" s="95"/>
      <c r="K15" s="93"/>
      <c r="L15" s="93"/>
      <c r="M15" s="93"/>
      <c r="N15" s="93"/>
      <c r="O15" s="93"/>
      <c r="P15" s="93"/>
      <c r="Q15" s="93"/>
      <c r="R15" s="93"/>
      <c r="S15" s="93"/>
      <c r="T15" s="93"/>
      <c r="U15" s="93"/>
      <c r="V15" s="93"/>
      <c r="W15" s="93"/>
      <c r="X15" s="93"/>
      <c r="Y15" s="93"/>
      <c r="Z15" s="93"/>
    </row>
    <row r="16" ht="12.75" customHeight="1">
      <c r="A16" s="69" t="s">
        <v>64</v>
      </c>
      <c r="B16" s="73"/>
      <c r="C16" s="78"/>
      <c r="D16" s="80" t="s">
        <v>92</v>
      </c>
      <c r="E16" s="83"/>
      <c r="F16" s="86"/>
      <c r="G16" s="88"/>
      <c r="H16" s="91"/>
      <c r="I16" s="93"/>
      <c r="J16" s="95"/>
      <c r="K16" s="93"/>
      <c r="L16" s="93"/>
      <c r="M16" s="93"/>
      <c r="N16" s="93"/>
      <c r="O16" s="93"/>
      <c r="P16" s="93"/>
      <c r="Q16" s="93"/>
      <c r="R16" s="93"/>
      <c r="S16" s="93"/>
      <c r="T16" s="93"/>
      <c r="U16" s="93"/>
      <c r="V16" s="93"/>
      <c r="W16" s="93"/>
      <c r="X16" s="93"/>
      <c r="Y16" s="93"/>
      <c r="Z16" s="93"/>
    </row>
    <row r="17" ht="12.75" customHeight="1">
      <c r="A17" s="163" t="s">
        <v>94</v>
      </c>
      <c r="B17" s="103" t="s">
        <v>47</v>
      </c>
      <c r="C17" s="104" t="str">
        <f>'SINAPI-SERVIÇOS'!A6034</f>
        <v>97625</v>
      </c>
      <c r="D17" s="112" t="str">
        <f>IF(B17="IOPES",VLOOKUP(C17,'LABOR-SERVIÇOS'!A:H,5,FALSE),IF(B17="SINAPI",VLOOKUP(C17,'SINAPI-SERVIÇOS'!A:D,2,FALSE),IF(B17="DER-ES",VLOOKUP(C17,'DER-ES JAN-18'!A:F,2,FALSE),IF(LEFT(C17,3)="ARQ",VLOOKUP(VALUE(RIGHT(C17,3)),'ARQ-COMP'!B:J,4,FALSE),IF(LEFT(C17,3)="SCI",VLOOKUP(VALUE(RIGHT(C17,3)),#REF!,4,FALSE),IF(LEFT(C17,3)="SCE",VLOOKUP(VALUE(RIGHT(C17,3)),#REF!,4,FALSE),IF(LEFT(C17,3)="EST",VLOOKUP(VALUE(RIGHT(C17,3)),#REF!,4,FALSE),IF(LEFT(C17,3)="HID",VLOOKUP(VALUE(RIGHT(C17,3)),#REF!,4,FALSE),IF(LEFT(C17,3)="INC",VLOOKUP(VALUE(RIGHT(C17,3)),#REF!,4,FALSE),IF(LEFT(C17,3)="ELE",VLOOKUP(VALUE(RIGHT(C17,3)),#REF!,4,FALSE),IF(LEFT(C17,3)="CAB",VLOOKUP(VALUE(RIGHT(C17,3)),#REF!,4,FALSE),IF(LEFT(C17,3)="SEG",VLOOKUP(VALUE(RIGHT(C17,3)),#REF!,4,FALSE),IF(LEFT(C17,3)="CLI",VLOOKUP(VALUE(RIGHT(C17,3)),#REF!,4,FALSE),IF(LEFT(C17,4)="IMPL",VLOOKUP(VALUE(RIGHT(C17,3)),#REF!,4,FALSE),IF(LEFT(C17,4)="SPDA",VLOOKUP(VALUE(RIGHT(C17,3)),#REF!,4,FALSE),IF(LEFT(C17,4)="SDAI",VLOOKUP(VALUE(RIGHT(C17,3)),'ADM-COMP'!B:J,4,FALSE),IF(LEFT(C17,5)="IMPER",VLOOKUP(VALUE(RIGHT(C17,3)),#REF!,4,FALSE),"")))))))))))))))))</f>
        <v>DEMOLIÇÃO DE ALVENARIA PARA QUALQUER TIPO DE BLOCO, DE FORMA MECANIZADA, SEM REAPROVEITAMENTO. AF_12/2017</v>
      </c>
      <c r="E17" s="102" t="str">
        <f>IF(B17="IOPES",VLOOKUP(C17,'LABOR-SERVIÇOS'!A:H,6,FALSE),IF(B17="SINAPI",VLOOKUP(C17,'SINAPI-SERVIÇOS'!A:D,3,FALSE),IF(B17="DER-ES",VLOOKUP(C17,'DER-ES JAN-18'!A:F,3,FALSE),IF(LEFT(C17,3)="ARQ",VLOOKUP(VALUE(RIGHT(C17,3)),'ARQ-COMP'!B:J,5,FALSE),IF(LEFT(C17,3)="SCI",VLOOKUP(VALUE(RIGHT(C17,3)),#REF!,5,FALSE),IF(LEFT(C17,3)="SCE",VLOOKUP(VALUE(RIGHT(C17,3)),#REF!,5,FALSE),IF(LEFT(C17,3)="EST",VLOOKUP(VALUE(RIGHT(C17,3)),#REF!,5,FALSE),IF(LEFT(C17,3)="HID",VLOOKUP(VALUE(RIGHT(C17,3)),#REF!,5,FALSE),IF(LEFT(C17,3)="INC",VLOOKUP(VALUE(RIGHT(C17,3)),#REF!,5,FALSE),IF(LEFT(C17,3)="ELE",VLOOKUP(VALUE(RIGHT(C17,3)),#REF!,5,FALSE),IF(LEFT(C17,3)="CAB",VLOOKUP(VALUE(RIGHT(C17,3)),#REF!,5,FALSE),IF(LEFT(C17,3)="SEG",VLOOKUP(VALUE(RIGHT(C17,3)),#REF!,5,FALSE),IF(LEFT(C17,3)="CLI",VLOOKUP(VALUE(RIGHT(C17,3)),#REF!,5,FALSE),IF(LEFT(C17,4)="IMPL",VLOOKUP(VALUE(RIGHT(C17,3)),#REF!,5,FALSE),IF(LEFT(C17,4)="SPDA",VLOOKUP(VALUE(RIGHT(C17,3)),#REF!,5,FALSE),IF(LEFT(C17,4)="SDAI",VLOOKUP(VALUE(RIGHT(C17,3)),'ADM-COMP'!B:J,5,FALSE),IF(LEFT(C17,5)="IMPER",VLOOKUP(VALUE(RIGHT(C17,3)),#REF!,5,FALSE),"")))))))))))))))))</f>
        <v>M3</v>
      </c>
      <c r="F17" s="122">
        <f>ROUND(VLOOKUP(A17,'MEM-LEVANT'!A:I,9,FALSE),2)</f>
        <v>5.9</v>
      </c>
      <c r="G17" s="130">
        <f>IF(B17="IOPES",VLOOKUP(C17,'LABOR-SERVIÇOS'!A:H,7,FALSE),IF(B17="SINAPI",VLOOKUP(C17,'SINAPI-SERVIÇOS'!A:H,8,FALSE),IF(B17="DER-ES",VLOOKUP(C17,'DER-ES JAN-18'!A:F,4,FALSE),IF(LEFT(C17,3)="ARQ",VLOOKUP(VALUE(RIGHT(C17,3)),'ARQ-COMP'!B:J,9,FALSE),IF(LEFT(C17,3)="SCI",VLOOKUP(VALUE(RIGHT(C17,3)),#REF!,9,FALSE),IF(LEFT(C17,3)="SCE",VLOOKUP(VALUE(RIGHT(C17,3)),#REF!,9,FALSE),IF(LEFT(C17,3)="EST",VLOOKUP(VALUE(RIGHT(C17,3)),#REF!,9,FALSE),IF(LEFT(C17,3)="HID",VLOOKUP(VALUE(RIGHT(C17,3)),#REF!,9,FALSE),IF(LEFT(C17,3)="INC",VLOOKUP(VALUE(RIGHT(C17,3)),#REF!,9,FALSE),IF(LEFT(C17,3)="ELE",VLOOKUP(VALUE(RIGHT(C17,3)),#REF!,9,FALSE),IF(LEFT(C17,3)="CAB",VLOOKUP(VALUE(RIGHT(C17,3)),#REF!,9,FALSE),IF(LEFT(C17,3)="SEG",VLOOKUP(VALUE(RIGHT(C17,3)),#REF!,9,FALSE),IF(LEFT(C17,3)="CLI",VLOOKUP(VALUE(RIGHT(C17,3)),#REF!,9,FALSE),IF(LEFT(C17,4)="IMPL",VLOOKUP(VALUE(RIGHT(C17,3)),#REF!,9,FALSE),IF(LEFT(C17,4)="SPDA",VLOOKUP(VALUE(RIGHT(C17,3)),#REF!,9,FALSE),IF(LEFT(C17,4)="SDAI",VLOOKUP(VALUE(RIGHT(C17,3)),'ADM-COMP'!B:J,9,FALSE),IF(LEFT(C17,5)="IMPER",VLOOKUP(VALUE(RIGHT(C17,3)),#REF!,9,FALSE),"")))))))))))))))))</f>
        <v>44.32</v>
      </c>
      <c r="H17" s="130">
        <f t="shared" ref="H17:H28" si="3">ROUND(F17*G17,2)</f>
        <v>261.49</v>
      </c>
      <c r="I17" s="11"/>
      <c r="J17" s="95">
        <f t="shared" ref="J17:J28" si="4">G17/1.2764</f>
        <v>34.72265747</v>
      </c>
      <c r="K17" s="11"/>
      <c r="L17" s="11"/>
      <c r="M17" s="11"/>
      <c r="N17" s="11"/>
      <c r="O17" s="11"/>
      <c r="P17" s="11"/>
      <c r="Q17" s="11"/>
      <c r="R17" s="11"/>
      <c r="S17" s="11"/>
      <c r="T17" s="11"/>
      <c r="U17" s="11"/>
      <c r="V17" s="11"/>
      <c r="W17" s="11"/>
      <c r="X17" s="11"/>
      <c r="Y17" s="11"/>
      <c r="Z17" s="11"/>
    </row>
    <row r="18" ht="12.75" customHeight="1">
      <c r="A18" s="163" t="s">
        <v>108</v>
      </c>
      <c r="B18" s="103" t="s">
        <v>47</v>
      </c>
      <c r="C18" s="104" t="str">
        <f>'SINAPI-SERVIÇOS'!A6038</f>
        <v>97629</v>
      </c>
      <c r="D18" s="112" t="str">
        <f>IF(B18="IOPES",VLOOKUP(C18,'LABOR-SERVIÇOS'!A:H,5,FALSE),IF(B18="SINAPI",VLOOKUP(C18,'SINAPI-SERVIÇOS'!A:D,2,FALSE),IF(LEFT(C18,3)="ARQ",VLOOKUP(VALUE(RIGHT(C18,3)),'ARQ-COMP'!B:J,4,FALSE),IF(LEFT(C18,3)="SCI",VLOOKUP(VALUE(RIGHT(C18,3)),#REF!,4,FALSE),IF(LEFT(C18,3)="SCE",VLOOKUP(VALUE(RIGHT(C18,3)),#REF!,4,FALSE),IF(LEFT(C18,3)="EST",VLOOKUP(VALUE(RIGHT(C18,3)),#REF!,4,FALSE),IF(LEFT(C18,3)="HID",VLOOKUP(VALUE(RIGHT(C18,3)),#REF!,4,FALSE),IF(LEFT(C18,3)="INC",VLOOKUP(VALUE(RIGHT(C18,3)),#REF!,4,FALSE),IF(LEFT(C18,3)="ELE",VLOOKUP(VALUE(RIGHT(C18,3)),#REF!,4,FALSE),IF(LEFT(C18,3)="CAB",VLOOKUP(VALUE(RIGHT(C18,3)),#REF!,4,FALSE),IF(LEFT(C18,3)="SEG",VLOOKUP(VALUE(RIGHT(C18,3)),#REF!,4,FALSE),IF(LEFT(C18,3)="CLI",VLOOKUP(VALUE(RIGHT(C18,3)),#REF!,4,FALSE),IF(LEFT(C18,4)="IMPL",VLOOKUP(VALUE(RIGHT(C18,3)),#REF!,4,FALSE),IF(LEFT(C18,4)="SPDA",VLOOKUP(VALUE(RIGHT(C18,3)),#REF!,4,FALSE),IF(LEFT(C18,4)="SDAI",VLOOKUP(VALUE(RIGHT(C18,3)),'ADM-COMP'!B:J,4,FALSE),IF(LEFT(C18,5)="IMPER",VLOOKUP(VALUE(RIGHT(C18,3)),#REF!,4,FALSE),""))))))))))))))))</f>
        <v>DEMOLIÇÃO DE LAJES, DE FORMA MECANIZADA COM MARTELETE, SEM REAPROVEITAMENTO. AF_12/2017</v>
      </c>
      <c r="E18" s="102" t="str">
        <f>IF(B18="IOPES",VLOOKUP(C18,'LABOR-SERVIÇOS'!A:H,6,FALSE),IF(B18="SINAPI",VLOOKUP(C18,'SINAPI-SERVIÇOS'!A:D,3,FALSE),IF(LEFT(C18,3)="ARQ",VLOOKUP(VALUE(RIGHT(C18,3)),'ARQ-COMP'!B:J,5,FALSE),IF(LEFT(C18,3)="SCI",VLOOKUP(VALUE(RIGHT(C18,3)),#REF!,5,FALSE),IF(LEFT(C18,3)="SCE",VLOOKUP(VALUE(RIGHT(C18,3)),#REF!,5,FALSE),IF(LEFT(C18,3)="EST",VLOOKUP(VALUE(RIGHT(C18,3)),#REF!,5,FALSE),IF(LEFT(C18,3)="HID",VLOOKUP(VALUE(RIGHT(C18,3)),#REF!,5,FALSE),IF(LEFT(C18,3)="INC",VLOOKUP(VALUE(RIGHT(C18,3)),#REF!,5,FALSE),IF(LEFT(C18,3)="ELE",VLOOKUP(VALUE(RIGHT(C18,3)),#REF!,5,FALSE),IF(LEFT(C18,3)="CAB",VLOOKUP(VALUE(RIGHT(C18,3)),#REF!,5,FALSE),IF(LEFT(C18,3)="SEG",VLOOKUP(VALUE(RIGHT(C18,3)),#REF!,5,FALSE),IF(LEFT(C18,3)="CLI",VLOOKUP(VALUE(RIGHT(C18,3)),#REF!,5,FALSE),IF(LEFT(C18,4)="IMPL",VLOOKUP(VALUE(RIGHT(C18,3)),#REF!,5,FALSE),IF(LEFT(C18,4)="SPDA",VLOOKUP(VALUE(RIGHT(C18,3)),#REF!,5,FALSE),IF(LEFT(C18,4)="SDAI",VLOOKUP(VALUE(RIGHT(C18,3)),'ADM-COMP'!B:J,5,FALSE),IF(LEFT(C18,5)="IMPER",VLOOKUP(VALUE(RIGHT(C18,3)),#REF!,5,FALSE),""))))))))))))))))</f>
        <v>M3</v>
      </c>
      <c r="F18" s="122">
        <f>ROUND(VLOOKUP(A18,'MEM-LEVANT'!A:I,9,FALSE),2)</f>
        <v>22.67</v>
      </c>
      <c r="G18" s="130">
        <f>IF(B18="IOPES",VLOOKUP(C18,'LABOR-SERVIÇOS'!A:H,7,FALSE),IF(B18="SINAPI",VLOOKUP(C18,'SINAPI-SERVIÇOS'!A:H,8,FALSE),IF(LEFT(C18,3)="ARQ",VLOOKUP(VALUE(RIGHT(C18,3)),'ARQ-COMP'!B:J,9,FALSE),IF(LEFT(C18,3)="SCI",VLOOKUP(VALUE(RIGHT(C18,3)),#REF!,9,FALSE),IF(LEFT(C18,3)="SCE",VLOOKUP(VALUE(RIGHT(C18,3)),#REF!,9,FALSE),IF(LEFT(C18,3)="EST",VLOOKUP(VALUE(RIGHT(C18,3)),#REF!,9,FALSE),IF(LEFT(C18,3)="HID",VLOOKUP(VALUE(RIGHT(C18,3)),#REF!,9,FALSE),IF(LEFT(C18,3)="INC",VLOOKUP(VALUE(RIGHT(C18,3)),#REF!,9,FALSE),IF(LEFT(C18,3)="ELE",VLOOKUP(VALUE(RIGHT(C18,3)),#REF!,9,FALSE),IF(LEFT(C18,3)="CAB",VLOOKUP(VALUE(RIGHT(C18,3)),#REF!,9,FALSE),IF(LEFT(C18,3)="SEG",VLOOKUP(VALUE(RIGHT(C18,3)),#REF!,9,FALSE),IF(LEFT(C18,3)="CLI",VLOOKUP(VALUE(RIGHT(C18,3)),#REF!,9,FALSE),IF(LEFT(C18,4)="IMPL",VLOOKUP(VALUE(RIGHT(C18,3)),#REF!,9,FALSE),IF(LEFT(C18,4)="SPDA",VLOOKUP(VALUE(RIGHT(C18,3)),#REF!,9,FALSE),IF(LEFT(C18,4)="SDAI",VLOOKUP(VALUE(RIGHT(C18,3)),'ADM-COMP'!B:J,9,FALSE),IF(LEFT(C18,5)="IMPER",VLOOKUP(VALUE(RIGHT(C18,3)),#REF!,9,FALSE),""))))))))))))))))</f>
        <v>103.57</v>
      </c>
      <c r="H18" s="130">
        <f t="shared" si="3"/>
        <v>2347.93</v>
      </c>
      <c r="I18" s="11"/>
      <c r="J18" s="95">
        <f t="shared" si="4"/>
        <v>81.14227515</v>
      </c>
      <c r="K18" s="11"/>
      <c r="L18" s="11"/>
      <c r="M18" s="11"/>
      <c r="N18" s="11"/>
      <c r="O18" s="11"/>
      <c r="P18" s="11"/>
      <c r="Q18" s="11"/>
      <c r="R18" s="11"/>
      <c r="S18" s="11"/>
      <c r="T18" s="11"/>
      <c r="U18" s="11"/>
      <c r="V18" s="11"/>
      <c r="W18" s="11"/>
      <c r="X18" s="11"/>
      <c r="Y18" s="11"/>
      <c r="Z18" s="11"/>
    </row>
    <row r="19" ht="12.75" customHeight="1">
      <c r="A19" s="163" t="s">
        <v>117</v>
      </c>
      <c r="B19" s="103" t="s">
        <v>118</v>
      </c>
      <c r="C19" s="104" t="s">
        <v>119</v>
      </c>
      <c r="D19" s="112" t="str">
        <f>IF(B19="IOPES",VLOOKUP(C19,'LABOR-SERVIÇOS'!A:H,5,FALSE),IF(B19="SINAPI",VLOOKUP(C19,'SINAPI-SERVIÇOS'!A:D,2,FALSE),IF(LEFT(C19,3)="ARQ",VLOOKUP(VALUE(RIGHT(C19,3)),'ARQ-COMP'!B:J,4,FALSE),IF(LEFT(C19,3)="SCI",VLOOKUP(VALUE(RIGHT(C19,3)),#REF!,4,FALSE),IF(LEFT(C19,3)="SCE",VLOOKUP(VALUE(RIGHT(C19,3)),#REF!,4,FALSE),IF(LEFT(C19,3)="EST",VLOOKUP(VALUE(RIGHT(C19,3)),#REF!,4,FALSE),IF(LEFT(C19,3)="HID",VLOOKUP(VALUE(RIGHT(C19,3)),#REF!,4,FALSE),IF(LEFT(C19,3)="INC",VLOOKUP(VALUE(RIGHT(C19,3)),#REF!,4,FALSE),IF(LEFT(C19,3)="ELE",VLOOKUP(VALUE(RIGHT(C19,3)),#REF!,4,FALSE),IF(LEFT(C19,3)="CAB",VLOOKUP(VALUE(RIGHT(C19,3)),#REF!,4,FALSE),IF(LEFT(C19,3)="SEG",VLOOKUP(VALUE(RIGHT(C19,3)),#REF!,4,FALSE),IF(LEFT(C19,3)="CLI",VLOOKUP(VALUE(RIGHT(C19,3)),#REF!,4,FALSE),IF(LEFT(C19,4)="IMPL",VLOOKUP(VALUE(RIGHT(C19,3)),#REF!,4,FALSE),IF(LEFT(C19,4)="SPDA",VLOOKUP(VALUE(RIGHT(C19,3)),#REF!,4,FALSE),IF(LEFT(C19,4)="SDAI",VLOOKUP(VALUE(RIGHT(C19,3)),'ADM-COMP'!B:J,4,FALSE),IF(LEFT(C19,5)="IMPER",VLOOKUP(VALUE(RIGHT(C19,3)),#REF!,4,FALSE),""))))))))))))))))</f>
        <v>REMOÇÃO DE  VIDROS QUEBRADOS</v>
      </c>
      <c r="E19" s="165" t="str">
        <f>IF(B19="IOPES",VLOOKUP(C19,'LABOR-SERVIÇOS'!A:H,6,FALSE),IF(B19="SINAPI",VLOOKUP(C19,'SINAPI-SERVIÇOS'!A:D,3,FALSE),IF(LEFT(C19,3)="ARQ",VLOOKUP(VALUE(RIGHT(C19,3)),'ARQ-COMP'!B:J,5,FALSE),IF(LEFT(C19,3)="SCI",VLOOKUP(VALUE(RIGHT(C19,3)),#REF!,5,FALSE),IF(LEFT(C19,3)="SCE",VLOOKUP(VALUE(RIGHT(C19,3)),#REF!,5,FALSE),IF(LEFT(C19,3)="EST",VLOOKUP(VALUE(RIGHT(C19,3)),#REF!,5,FALSE),IF(LEFT(C19,3)="HID",VLOOKUP(VALUE(RIGHT(C19,3)),#REF!,5,FALSE),IF(LEFT(C19,3)="INC",VLOOKUP(VALUE(RIGHT(C19,3)),#REF!,5,FALSE),IF(LEFT(C19,3)="ELE",VLOOKUP(VALUE(RIGHT(C19,3)),#REF!,5,FALSE),IF(LEFT(C19,3)="CAB",VLOOKUP(VALUE(RIGHT(C19,3)),#REF!,5,FALSE),IF(LEFT(C19,3)="SEG",VLOOKUP(VALUE(RIGHT(C19,3)),#REF!,5,FALSE),IF(LEFT(C19,3)="CLI",VLOOKUP(VALUE(RIGHT(C19,3)),#REF!,5,FALSE),IF(LEFT(C19,4)="IMPL",VLOOKUP(VALUE(RIGHT(C19,3)),#REF!,5,FALSE),IF(LEFT(C19,4)="SPDA",VLOOKUP(VALUE(RIGHT(C19,3)),#REF!,5,FALSE),IF(LEFT(C19,4)="SDAI",VLOOKUP(VALUE(RIGHT(C19,3)),'ADM-COMP'!B:J,5,FALSE),IF(LEFT(C19,5)="IMPER",VLOOKUP(VALUE(RIGHT(C19,3)),#REF!,5,FALSE),""))))))))))))))))</f>
        <v>UND</v>
      </c>
      <c r="F19" s="122">
        <f>ROUND(VLOOKUP(A19,'MEM-LEVANT'!A:I,9,FALSE),2)</f>
        <v>9</v>
      </c>
      <c r="G19" s="130">
        <f>IF(B19="IOPES",VLOOKUP(C19,'LABOR-SERVIÇOS'!A:H,7,FALSE),IF(B19="SINAPI",VLOOKUP(C19,'SINAPI-SERVIÇOS'!A:H,8,FALSE),IF(LEFT(C19,3)="ARQ",VLOOKUP(VALUE(RIGHT(C19,3)),'ARQ-COMP'!B:J,9,FALSE),IF(LEFT(C19,3)="SCI",VLOOKUP(VALUE(RIGHT(C19,3)),#REF!,9,FALSE),IF(LEFT(C19,3)="SCE",VLOOKUP(VALUE(RIGHT(C19,3)),#REF!,9,FALSE),IF(LEFT(C19,3)="EST",VLOOKUP(VALUE(RIGHT(C19,3)),#REF!,9,FALSE),IF(LEFT(C19,3)="HID",VLOOKUP(VALUE(RIGHT(C19,3)),#REF!,9,FALSE),IF(LEFT(C19,3)="INC",VLOOKUP(VALUE(RIGHT(C19,3)),#REF!,9,FALSE),IF(LEFT(C19,3)="ELE",VLOOKUP(VALUE(RIGHT(C19,3)),#REF!,9,FALSE),IF(LEFT(C19,3)="CAB",VLOOKUP(VALUE(RIGHT(C19,3)),#REF!,9,FALSE),IF(LEFT(C19,3)="SEG",VLOOKUP(VALUE(RIGHT(C19,3)),#REF!,9,FALSE),IF(LEFT(C19,3)="CLI",VLOOKUP(VALUE(RIGHT(C19,3)),#REF!,9,FALSE),IF(LEFT(C19,4)="IMPL",VLOOKUP(VALUE(RIGHT(C19,3)),#REF!,9,FALSE),IF(LEFT(C19,4)="SPDA",VLOOKUP(VALUE(RIGHT(C19,3)),#REF!,9,FALSE),IF(LEFT(C19,4)="SDAI",VLOOKUP(VALUE(RIGHT(C19,3)),'ADM-COMP'!B:J,9,FALSE),IF(LEFT(C19,5)="IMPER",VLOOKUP(VALUE(RIGHT(C19,3)),#REF!,9,FALSE),""))))))))))))))))</f>
        <v>92.51</v>
      </c>
      <c r="H19" s="130">
        <f t="shared" si="3"/>
        <v>832.59</v>
      </c>
      <c r="I19" s="11"/>
      <c r="J19" s="95">
        <f t="shared" si="4"/>
        <v>72.47727985</v>
      </c>
      <c r="K19" s="11"/>
      <c r="L19" s="11"/>
      <c r="M19" s="11"/>
      <c r="N19" s="11"/>
      <c r="O19" s="11"/>
      <c r="P19" s="11"/>
      <c r="Q19" s="11"/>
      <c r="R19" s="11"/>
      <c r="S19" s="11"/>
      <c r="T19" s="11"/>
      <c r="U19" s="11"/>
      <c r="V19" s="11"/>
      <c r="W19" s="11"/>
      <c r="X19" s="11"/>
      <c r="Y19" s="11"/>
      <c r="Z19" s="11"/>
    </row>
    <row r="20" ht="12.75" customHeight="1">
      <c r="A20" s="163" t="s">
        <v>131</v>
      </c>
      <c r="B20" s="103" t="s">
        <v>47</v>
      </c>
      <c r="C20" s="104" t="str">
        <f>'SINAPI-SERVIÇOS'!A6049</f>
        <v>97641</v>
      </c>
      <c r="D20" s="112" t="str">
        <f>IF(B20="IOPES",VLOOKUP(C20,'LABOR-SERVIÇOS'!A:H,5,FALSE),IF(B20="SINAPI",VLOOKUP(C20,'SINAPI-SERVIÇOS'!A:D,2,FALSE),IF(B20="DER-ES",VLOOKUP(C20,'DER-ES JAN-18'!A:F,2,FALSE),IF(LEFT(C20,3)="ARQ",VLOOKUP(VALUE(RIGHT(C20,3)),'ARQ-COMP'!B:J,4,FALSE),IF(LEFT(C20,3)="SCI",VLOOKUP(VALUE(RIGHT(C20,3)),#REF!,4,FALSE),IF(LEFT(C20,3)="SCE",VLOOKUP(VALUE(RIGHT(C20,3)),#REF!,4,FALSE),IF(LEFT(C20,3)="EST",VLOOKUP(VALUE(RIGHT(C20,3)),#REF!,4,FALSE),IF(LEFT(C20,3)="HID",VLOOKUP(VALUE(RIGHT(C20,3)),#REF!,4,FALSE),IF(LEFT(C20,3)="INC",VLOOKUP(VALUE(RIGHT(C20,3)),#REF!,4,FALSE),IF(LEFT(C20,3)="ELE",VLOOKUP(VALUE(RIGHT(C20,3)),#REF!,4,FALSE),IF(LEFT(C20,3)="CAB",VLOOKUP(VALUE(RIGHT(C20,3)),#REF!,4,FALSE),IF(LEFT(C20,3)="SEG",VLOOKUP(VALUE(RIGHT(C20,3)),#REF!,4,FALSE),IF(LEFT(C20,3)="CLI",VLOOKUP(VALUE(RIGHT(C20,3)),#REF!,4,FALSE),IF(LEFT(C20,4)="IMPL",VLOOKUP(VALUE(RIGHT(C20,3)),#REF!,4,FALSE),IF(LEFT(C20,4)="SPDA",VLOOKUP(VALUE(RIGHT(C20,3)),#REF!,4,FALSE),IF(LEFT(C20,4)="SDAI",VLOOKUP(VALUE(RIGHT(C20,3)),'ADM-COMP'!B:J,4,FALSE),IF(LEFT(C20,5)="IMPER",VLOOKUP(VALUE(RIGHT(C20,3)),#REF!,4,FALSE),"")))))))))))))))))</f>
        <v>REMOÇÃO DE FORRO DE GESSO, DE FORMA MANUAL, SEM REAPROVEITAMENTO. AF_12/2017</v>
      </c>
      <c r="E20" s="102" t="str">
        <f>IF(B20="IOPES",VLOOKUP(C20,'LABOR-SERVIÇOS'!A:H,6,FALSE),IF(B20="SINAPI",VLOOKUP(C20,'SINAPI-SERVIÇOS'!A:D,3,FALSE),IF(B20="DER-ES",VLOOKUP(C20,'DER-ES JAN-18'!A:F,3,FALSE),IF(LEFT(C20,3)="ARQ",VLOOKUP(VALUE(RIGHT(C20,3)),'ARQ-COMP'!B:J,5,FALSE),IF(LEFT(C20,3)="SCI",VLOOKUP(VALUE(RIGHT(C20,3)),#REF!,5,FALSE),IF(LEFT(C20,3)="SCE",VLOOKUP(VALUE(RIGHT(C20,3)),#REF!,5,FALSE),IF(LEFT(C20,3)="EST",VLOOKUP(VALUE(RIGHT(C20,3)),#REF!,5,FALSE),IF(LEFT(C20,3)="HID",VLOOKUP(VALUE(RIGHT(C20,3)),#REF!,5,FALSE),IF(LEFT(C20,3)="INC",VLOOKUP(VALUE(RIGHT(C20,3)),#REF!,5,FALSE),IF(LEFT(C20,3)="ELE",VLOOKUP(VALUE(RIGHT(C20,3)),#REF!,5,FALSE),IF(LEFT(C20,3)="CAB",VLOOKUP(VALUE(RIGHT(C20,3)),#REF!,5,FALSE),IF(LEFT(C20,3)="SEG",VLOOKUP(VALUE(RIGHT(C20,3)),#REF!,5,FALSE),IF(LEFT(C20,3)="CLI",VLOOKUP(VALUE(RIGHT(C20,3)),#REF!,5,FALSE),IF(LEFT(C20,4)="IMPL",VLOOKUP(VALUE(RIGHT(C20,3)),#REF!,5,FALSE),IF(LEFT(C20,4)="SPDA",VLOOKUP(VALUE(RIGHT(C20,3)),#REF!,5,FALSE),IF(LEFT(C20,4)="SDAI",VLOOKUP(VALUE(RIGHT(C20,3)),'ADM-COMP'!B:J,5,FALSE),IF(LEFT(C20,5)="IMPER",VLOOKUP(VALUE(RIGHT(C20,3)),#REF!,5,FALSE),"")))))))))))))))))</f>
        <v>M2</v>
      </c>
      <c r="F20" s="122">
        <f>ROUND(VLOOKUP(A20,'MEM-LEVANT'!A:I,9,FALSE),2)</f>
        <v>350.7</v>
      </c>
      <c r="G20" s="130">
        <f>IF(B20="IOPES",VLOOKUP(C20,'LABOR-SERVIÇOS'!A:H,7,FALSE),IF(B20="SINAPI",VLOOKUP(C20,'SINAPI-SERVIÇOS'!A:H,8,FALSE),IF(B20="DER-ES",VLOOKUP(C20,'DER-ES JAN-18'!A:F,4,FALSE),IF(LEFT(C20,3)="ARQ",VLOOKUP(VALUE(RIGHT(C20,3)),'ARQ-COMP'!B:J,9,FALSE),IF(LEFT(C20,3)="SCI",VLOOKUP(VALUE(RIGHT(C20,3)),#REF!,9,FALSE),IF(LEFT(C20,3)="SCE",VLOOKUP(VALUE(RIGHT(C20,3)),#REF!,9,FALSE),IF(LEFT(C20,3)="EST",VLOOKUP(VALUE(RIGHT(C20,3)),#REF!,9,FALSE),IF(LEFT(C20,3)="HID",VLOOKUP(VALUE(RIGHT(C20,3)),#REF!,9,FALSE),IF(LEFT(C20,3)="INC",VLOOKUP(VALUE(RIGHT(C20,3)),#REF!,9,FALSE),IF(LEFT(C20,3)="ELE",VLOOKUP(VALUE(RIGHT(C20,3)),#REF!,9,FALSE),IF(LEFT(C20,3)="CAB",VLOOKUP(VALUE(RIGHT(C20,3)),#REF!,9,FALSE),IF(LEFT(C20,3)="SEG",VLOOKUP(VALUE(RIGHT(C20,3)),#REF!,9,FALSE),IF(LEFT(C20,3)="CLI",VLOOKUP(VALUE(RIGHT(C20,3)),#REF!,9,FALSE),IF(LEFT(C20,4)="IMPL",VLOOKUP(VALUE(RIGHT(C20,3)),#REF!,9,FALSE),IF(LEFT(C20,4)="SPDA",VLOOKUP(VALUE(RIGHT(C20,3)),#REF!,9,FALSE),IF(LEFT(C20,4)="SDAI",VLOOKUP(VALUE(RIGHT(C20,3)),'ADM-COMP'!B:J,9,FALSE),IF(LEFT(C20,5)="IMPER",VLOOKUP(VALUE(RIGHT(C20,3)),#REF!,9,FALSE),"")))))))))))))))))</f>
        <v>4.01</v>
      </c>
      <c r="H20" s="130">
        <f t="shared" si="3"/>
        <v>1406.31</v>
      </c>
      <c r="I20" s="11"/>
      <c r="J20" s="95">
        <f t="shared" si="4"/>
        <v>3.141648386</v>
      </c>
      <c r="K20" s="11"/>
      <c r="L20" s="11"/>
      <c r="M20" s="11"/>
      <c r="N20" s="11"/>
      <c r="O20" s="11"/>
      <c r="P20" s="11"/>
      <c r="Q20" s="11"/>
      <c r="R20" s="11"/>
      <c r="S20" s="11"/>
      <c r="T20" s="11"/>
      <c r="U20" s="11"/>
      <c r="V20" s="11"/>
      <c r="W20" s="11"/>
      <c r="X20" s="11"/>
      <c r="Y20" s="11"/>
      <c r="Z20" s="11"/>
    </row>
    <row r="21" ht="12.75" customHeight="1">
      <c r="A21" s="163" t="s">
        <v>140</v>
      </c>
      <c r="B21" s="103" t="s">
        <v>47</v>
      </c>
      <c r="C21" s="104" t="str">
        <f>'SINAPI-SERVIÇOS'!A6042</f>
        <v>97634</v>
      </c>
      <c r="D21" s="112" t="str">
        <f>IF(B21="IOPES",VLOOKUP(C21,'LABOR-SERVIÇOS'!A:H,5,FALSE),IF(B21="SINAPI",VLOOKUP(C21,'SINAPI-SERVIÇOS'!A:D,2,FALSE),IF(LEFT(C21,3)="ARQ",VLOOKUP(VALUE(RIGHT(C21,3)),'ARQ-COMP'!B:J,4,FALSE),IF(LEFT(C21,3)="SCI",VLOOKUP(VALUE(RIGHT(C21,3)),#REF!,4,FALSE),IF(LEFT(C21,3)="SCE",VLOOKUP(VALUE(RIGHT(C21,3)),#REF!,4,FALSE),IF(LEFT(C21,3)="EST",VLOOKUP(VALUE(RIGHT(C21,3)),#REF!,4,FALSE),IF(LEFT(C21,3)="HID",VLOOKUP(VALUE(RIGHT(C21,3)),#REF!,4,FALSE),IF(LEFT(C21,3)="INC",VLOOKUP(VALUE(RIGHT(C21,3)),#REF!,4,FALSE),IF(LEFT(C21,3)="ELE",VLOOKUP(VALUE(RIGHT(C21,3)),#REF!,4,FALSE),IF(LEFT(C21,3)="CAB",VLOOKUP(VALUE(RIGHT(C21,3)),#REF!,4,FALSE),IF(LEFT(C21,3)="SEG",VLOOKUP(VALUE(RIGHT(C21,3)),#REF!,4,FALSE),IF(LEFT(C21,3)="CLI",VLOOKUP(VALUE(RIGHT(C21,3)),#REF!,4,FALSE),IF(LEFT(C21,4)="IMPL",VLOOKUP(VALUE(RIGHT(C21,3)),#REF!,4,FALSE),IF(LEFT(C21,4)="SPDA",VLOOKUP(VALUE(RIGHT(C21,3)),#REF!,4,FALSE),IF(LEFT(C21,4)="SDAI",VLOOKUP(VALUE(RIGHT(C21,3)),'ADM-COMP'!B:J,4,FALSE),IF(LEFT(C21,5)="IMPER",VLOOKUP(VALUE(RIGHT(C21,3)),#REF!,4,FALSE),""))))))))))))))))</f>
        <v>DEMOLIÇÃO DE REVESTIMENTO CERÂMICO, DE FORMA MECANIZADA COM MARTELETE, SEM REAPROVEITAMENTO. AF_12/2017</v>
      </c>
      <c r="E21" s="102" t="str">
        <f>IF(B21="IOPES",VLOOKUP(C21,'LABOR-SERVIÇOS'!A:H,6,FALSE),IF(B21="SINAPI",VLOOKUP(C21,'SINAPI-SERVIÇOS'!A:D,3,FALSE),IF(LEFT(C21,3)="ARQ",VLOOKUP(VALUE(RIGHT(C21,3)),'ARQ-COMP'!B:J,5,FALSE),IF(LEFT(C21,3)="SCI",VLOOKUP(VALUE(RIGHT(C21,3)),#REF!,5,FALSE),IF(LEFT(C21,3)="SCE",VLOOKUP(VALUE(RIGHT(C21,3)),#REF!,5,FALSE),IF(LEFT(C21,3)="EST",VLOOKUP(VALUE(RIGHT(C21,3)),#REF!,5,FALSE),IF(LEFT(C21,3)="HID",VLOOKUP(VALUE(RIGHT(C21,3)),#REF!,5,FALSE),IF(LEFT(C21,3)="INC",VLOOKUP(VALUE(RIGHT(C21,3)),#REF!,5,FALSE),IF(LEFT(C21,3)="ELE",VLOOKUP(VALUE(RIGHT(C21,3)),#REF!,5,FALSE),IF(LEFT(C21,3)="CAB",VLOOKUP(VALUE(RIGHT(C21,3)),#REF!,5,FALSE),IF(LEFT(C21,3)="SEG",VLOOKUP(VALUE(RIGHT(C21,3)),#REF!,5,FALSE),IF(LEFT(C21,3)="CLI",VLOOKUP(VALUE(RIGHT(C21,3)),#REF!,5,FALSE),IF(LEFT(C21,4)="IMPL",VLOOKUP(VALUE(RIGHT(C21,3)),#REF!,5,FALSE),IF(LEFT(C21,4)="SPDA",VLOOKUP(VALUE(RIGHT(C21,3)),#REF!,5,FALSE),IF(LEFT(C21,4)="SDAI",VLOOKUP(VALUE(RIGHT(C21,3)),'ADM-COMP'!B:J,5,FALSE),IF(LEFT(C21,5)="IMPER",VLOOKUP(VALUE(RIGHT(C21,3)),#REF!,5,FALSE),""))))))))))))))))</f>
        <v>M2</v>
      </c>
      <c r="F21" s="122">
        <f>ROUND(VLOOKUP(A21,'MEM-LEVANT'!A:I,9,FALSE),2)</f>
        <v>155.58</v>
      </c>
      <c r="G21" s="130">
        <f>IF(B21="IOPES",VLOOKUP(C21,'LABOR-SERVIÇOS'!A:H,7,FALSE),IF(B21="SINAPI",VLOOKUP(C21,'SINAPI-SERVIÇOS'!A:H,8,FALSE),IF(LEFT(C21,3)="ARQ",VLOOKUP(VALUE(RIGHT(C21,3)),'ARQ-COMP'!B:J,9,FALSE),IF(LEFT(C21,3)="SCI",VLOOKUP(VALUE(RIGHT(C21,3)),#REF!,9,FALSE),IF(LEFT(C21,3)="SCE",VLOOKUP(VALUE(RIGHT(C21,3)),#REF!,9,FALSE),IF(LEFT(C21,3)="EST",VLOOKUP(VALUE(RIGHT(C21,3)),#REF!,9,FALSE),IF(LEFT(C21,3)="HID",VLOOKUP(VALUE(RIGHT(C21,3)),#REF!,9,FALSE),IF(LEFT(C21,3)="INC",VLOOKUP(VALUE(RIGHT(C21,3)),#REF!,9,FALSE),IF(LEFT(C21,3)="ELE",VLOOKUP(VALUE(RIGHT(C21,3)),#REF!,9,FALSE),IF(LEFT(C21,3)="CAB",VLOOKUP(VALUE(RIGHT(C21,3)),#REF!,9,FALSE),IF(LEFT(C21,3)="SEG",VLOOKUP(VALUE(RIGHT(C21,3)),#REF!,9,FALSE),IF(LEFT(C21,3)="CLI",VLOOKUP(VALUE(RIGHT(C21,3)),#REF!,9,FALSE),IF(LEFT(C21,4)="IMPL",VLOOKUP(VALUE(RIGHT(C21,3)),#REF!,9,FALSE),IF(LEFT(C21,4)="SPDA",VLOOKUP(VALUE(RIGHT(C21,3)),#REF!,9,FALSE),IF(LEFT(C21,4)="SDAI",VLOOKUP(VALUE(RIGHT(C21,3)),'ADM-COMP'!B:J,9,FALSE),IF(LEFT(C21,5)="IMPER",VLOOKUP(VALUE(RIGHT(C21,3)),#REF!,9,FALSE),""))))))))))))))))</f>
        <v>10.43</v>
      </c>
      <c r="H21" s="130">
        <f t="shared" si="3"/>
        <v>1622.7</v>
      </c>
      <c r="I21" s="11"/>
      <c r="J21" s="95">
        <f t="shared" si="4"/>
        <v>8.171419618</v>
      </c>
      <c r="K21" s="11"/>
      <c r="L21" s="11"/>
      <c r="M21" s="11"/>
      <c r="N21" s="11"/>
      <c r="O21" s="11"/>
      <c r="P21" s="11"/>
      <c r="Q21" s="11"/>
      <c r="R21" s="11"/>
      <c r="S21" s="11"/>
      <c r="T21" s="11"/>
      <c r="U21" s="11"/>
      <c r="V21" s="11"/>
      <c r="W21" s="11"/>
      <c r="X21" s="11"/>
      <c r="Y21" s="11"/>
      <c r="Z21" s="11"/>
    </row>
    <row r="22" ht="12.75" customHeight="1">
      <c r="A22" s="163" t="s">
        <v>104</v>
      </c>
      <c r="B22" s="103" t="s">
        <v>118</v>
      </c>
      <c r="C22" s="104" t="s">
        <v>151</v>
      </c>
      <c r="D22" s="112" t="str">
        <f>IF(B22="IOPES",VLOOKUP(C22,'LABOR-SERVIÇOS'!A:H,5,FALSE),IF(B22="SINAPI",VLOOKUP(C22,'SINAPI-SERVIÇOS'!A:D,2,FALSE),IF(B22="DER-ES",VLOOKUP(C22,'DER-ES JAN-18'!A:F,2,FALSE),IF(LEFT(C22,3)="ARQ",VLOOKUP(VALUE(RIGHT(C22,3)),'ARQ-COMP'!B:J,4,FALSE),IF(LEFT(C22,3)="SCI",VLOOKUP(VALUE(RIGHT(C22,3)),#REF!,4,FALSE),IF(LEFT(C22,3)="SCE",VLOOKUP(VALUE(RIGHT(C22,3)),#REF!,4,FALSE),IF(LEFT(C22,3)="EST",VLOOKUP(VALUE(RIGHT(C22,3)),#REF!,4,FALSE),IF(LEFT(C22,3)="HID",VLOOKUP(VALUE(RIGHT(C22,3)),#REF!,4,FALSE),IF(LEFT(C22,3)="INC",VLOOKUP(VALUE(RIGHT(C22,3)),#REF!,4,FALSE),IF(LEFT(C22,3)="ELE",VLOOKUP(VALUE(RIGHT(C22,3)),#REF!,4,FALSE),IF(LEFT(C22,3)="CAB",VLOOKUP(VALUE(RIGHT(C22,3)),#REF!,4,FALSE),IF(LEFT(C22,3)="SEG",VLOOKUP(VALUE(RIGHT(C22,3)),#REF!,4,FALSE),IF(LEFT(C22,3)="CLI",VLOOKUP(VALUE(RIGHT(C22,3)),#REF!,4,FALSE),IF(LEFT(C22,4)="IMPL",VLOOKUP(VALUE(RIGHT(C22,3)),#REF!,4,FALSE),IF(LEFT(C22,4)="SPDA",VLOOKUP(VALUE(RIGHT(C22,3)),#REF!,4,FALSE),IF(LEFT(C22,4)="SDAI",VLOOKUP(VALUE(RIGHT(C22,3)),'ADM-COMP'!B:J,4,FALSE),IF(LEFT(C22,5)="IMPER",VLOOKUP(VALUE(RIGHT(C22,3)),#REF!,4,FALSE),"")))))))))))))))))</f>
        <v>DEMOLIÇÃO DE PISO DE MADEIRA</v>
      </c>
      <c r="E22" s="165" t="str">
        <f>IF(B22="IOPES",VLOOKUP(C22,'LABOR-SERVIÇOS'!A:H,6,FALSE),IF(B22="SINAPI",VLOOKUP(C22,'SINAPI-SERVIÇOS'!A:D,3,FALSE),IF(B22="DER-ES",VLOOKUP(C22,'DER-ES JAN-18'!A:F,3,FALSE),IF(LEFT(C22,3)="ARQ",VLOOKUP(VALUE(RIGHT(C22,3)),'ARQ-COMP'!B:J,5,FALSE),IF(LEFT(C22,3)="SCI",VLOOKUP(VALUE(RIGHT(C22,3)),#REF!,5,FALSE),IF(LEFT(C22,3)="SCE",VLOOKUP(VALUE(RIGHT(C22,3)),#REF!,5,FALSE),IF(LEFT(C22,3)="EST",VLOOKUP(VALUE(RIGHT(C22,3)),#REF!,5,FALSE),IF(LEFT(C22,3)="HID",VLOOKUP(VALUE(RIGHT(C22,3)),#REF!,5,FALSE),IF(LEFT(C22,3)="INC",VLOOKUP(VALUE(RIGHT(C22,3)),#REF!,5,FALSE),IF(LEFT(C22,3)="ELE",VLOOKUP(VALUE(RIGHT(C22,3)),#REF!,5,FALSE),IF(LEFT(C22,3)="CAB",VLOOKUP(VALUE(RIGHT(C22,3)),#REF!,5,FALSE),IF(LEFT(C22,3)="SEG",VLOOKUP(VALUE(RIGHT(C22,3)),#REF!,5,FALSE),IF(LEFT(C22,3)="CLI",VLOOKUP(VALUE(RIGHT(C22,3)),#REF!,5,FALSE),IF(LEFT(C22,4)="IMPL",VLOOKUP(VALUE(RIGHT(C22,3)),#REF!,5,FALSE),IF(LEFT(C22,4)="SPDA",VLOOKUP(VALUE(RIGHT(C22,3)),#REF!,5,FALSE),IF(LEFT(C22,4)="SDAI",VLOOKUP(VALUE(RIGHT(C22,3)),'ADM-COMP'!B:J,5,FALSE),IF(LEFT(C22,5)="IMPER",VLOOKUP(VALUE(RIGHT(C22,3)),#REF!,5,FALSE),"")))))))))))))))))</f>
        <v>M²</v>
      </c>
      <c r="F22" s="122">
        <f>ROUND(VLOOKUP(A22,'MEM-LEVANT'!A:I,9,FALSE),2)</f>
        <v>137.2</v>
      </c>
      <c r="G22" s="130">
        <v>28.29</v>
      </c>
      <c r="H22" s="130">
        <f t="shared" si="3"/>
        <v>3881.39</v>
      </c>
      <c r="I22" s="11"/>
      <c r="J22" s="95">
        <f t="shared" si="4"/>
        <v>22.16389846</v>
      </c>
      <c r="K22" s="11"/>
      <c r="L22" s="11"/>
      <c r="M22" s="11"/>
      <c r="N22" s="11"/>
      <c r="O22" s="11"/>
      <c r="P22" s="11"/>
      <c r="Q22" s="11"/>
      <c r="R22" s="11"/>
      <c r="S22" s="11"/>
      <c r="T22" s="11"/>
      <c r="U22" s="11"/>
      <c r="V22" s="11"/>
      <c r="W22" s="11"/>
      <c r="X22" s="11"/>
      <c r="Y22" s="11"/>
      <c r="Z22" s="11"/>
    </row>
    <row r="23" ht="12.75" customHeight="1">
      <c r="A23" s="163" t="s">
        <v>109</v>
      </c>
      <c r="B23" s="103" t="s">
        <v>118</v>
      </c>
      <c r="C23" s="104" t="s">
        <v>155</v>
      </c>
      <c r="D23" s="112" t="str">
        <f>IF(B23="IOPES",VLOOKUP(C23,'LABOR-SERVIÇOS'!A:H,5,FALSE),IF(B23="SINAPI",VLOOKUP(C23,'SINAPI-SERVIÇOS'!A:D,2,FALSE),IF(LEFT(C23,3)="ARQ",VLOOKUP(VALUE(RIGHT(C23,3)),'ARQ-COMP'!B:J,4,FALSE),IF(LEFT(C23,3)="SCI",VLOOKUP(VALUE(RIGHT(C23,3)),#REF!,4,FALSE),IF(LEFT(C23,3)="SCE",VLOOKUP(VALUE(RIGHT(C23,3)),#REF!,4,FALSE),IF(LEFT(C23,3)="EST",VLOOKUP(VALUE(RIGHT(C23,3)),#REF!,4,FALSE),IF(LEFT(C23,3)="HID",VLOOKUP(VALUE(RIGHT(C23,3)),#REF!,4,FALSE),IF(LEFT(C23,3)="INC",VLOOKUP(VALUE(RIGHT(C23,3)),#REF!,4,FALSE),IF(LEFT(C23,3)="ELE",VLOOKUP(VALUE(RIGHT(C23,3)),#REF!,4,FALSE),IF(LEFT(C23,3)="CAB",VLOOKUP(VALUE(RIGHT(C23,3)),#REF!,4,FALSE),IF(LEFT(C23,3)="SEG",VLOOKUP(VALUE(RIGHT(C23,3)),#REF!,4,FALSE),IF(LEFT(C23,3)="CLI",VLOOKUP(VALUE(RIGHT(C23,3)),#REF!,4,FALSE),IF(LEFT(C23,4)="IMPL",VLOOKUP(VALUE(RIGHT(C23,3)),#REF!,4,FALSE),IF(LEFT(C23,4)="SPDA",VLOOKUP(VALUE(RIGHT(C23,3)),#REF!,4,FALSE),IF(LEFT(C23,4)="SDAI",VLOOKUP(VALUE(RIGHT(C23,3)),'ADM-COMP'!B:J,4,FALSE),IF(LEFT(C23,5)="IMPER",VLOOKUP(VALUE(RIGHT(C23,3)),#REF!,4,FALSE),""))))))))))))))))</f>
        <v>REMOÇÃO CARPETE </v>
      </c>
      <c r="E23" s="165" t="str">
        <f>IF(B23="IOPES",VLOOKUP(C23,'LABOR-SERVIÇOS'!A:H,6,FALSE),IF(B23="SINAPI",VLOOKUP(C23,'SINAPI-SERVIÇOS'!A:D,3,FALSE),IF(LEFT(C23,3)="ARQ",VLOOKUP(VALUE(RIGHT(C23,3)),'ARQ-COMP'!B:J,5,FALSE),IF(LEFT(C23,3)="SCI",VLOOKUP(VALUE(RIGHT(C23,3)),#REF!,5,FALSE),IF(LEFT(C23,3)="SCE",VLOOKUP(VALUE(RIGHT(C23,3)),#REF!,5,FALSE),IF(LEFT(C23,3)="EST",VLOOKUP(VALUE(RIGHT(C23,3)),#REF!,5,FALSE),IF(LEFT(C23,3)="HID",VLOOKUP(VALUE(RIGHT(C23,3)),#REF!,5,FALSE),IF(LEFT(C23,3)="INC",VLOOKUP(VALUE(RIGHT(C23,3)),#REF!,5,FALSE),IF(LEFT(C23,3)="ELE",VLOOKUP(VALUE(RIGHT(C23,3)),#REF!,5,FALSE),IF(LEFT(C23,3)="CAB",VLOOKUP(VALUE(RIGHT(C23,3)),#REF!,5,FALSE),IF(LEFT(C23,3)="SEG",VLOOKUP(VALUE(RIGHT(C23,3)),#REF!,5,FALSE),IF(LEFT(C23,3)="CLI",VLOOKUP(VALUE(RIGHT(C23,3)),#REF!,5,FALSE),IF(LEFT(C23,4)="IMPL",VLOOKUP(VALUE(RIGHT(C23,3)),#REF!,5,FALSE),IF(LEFT(C23,4)="SPDA",VLOOKUP(VALUE(RIGHT(C23,3)),#REF!,5,FALSE),IF(LEFT(C23,4)="SDAI",VLOOKUP(VALUE(RIGHT(C23,3)),'ADM-COMP'!B:J,5,FALSE),IF(LEFT(C23,5)="IMPER",VLOOKUP(VALUE(RIGHT(C23,3)),#REF!,5,FALSE),""))))))))))))))))</f>
        <v>M²</v>
      </c>
      <c r="F23" s="122">
        <f>ROUND(VLOOKUP(A23,'MEM-LEVANT'!A:I,9,FALSE),2)</f>
        <v>53.28</v>
      </c>
      <c r="G23" s="130">
        <f>IF(B23="IOPES",VLOOKUP(C23,'LABOR-SERVIÇOS'!A:H,7,FALSE),IF(B23="SINAPI",VLOOKUP(C23,'SINAPI-SERVIÇOS'!A:H,8,FALSE),IF(LEFT(C23,3)="ARQ",VLOOKUP(VALUE(RIGHT(C23,3)),'ARQ-COMP'!B:J,9,FALSE),IF(LEFT(C23,3)="SCI",VLOOKUP(VALUE(RIGHT(C23,3)),#REF!,9,FALSE),IF(LEFT(C23,3)="SCE",VLOOKUP(VALUE(RIGHT(C23,3)),#REF!,9,FALSE),IF(LEFT(C23,3)="EST",VLOOKUP(VALUE(RIGHT(C23,3)),#REF!,9,FALSE),IF(LEFT(C23,3)="HID",VLOOKUP(VALUE(RIGHT(C23,3)),#REF!,9,FALSE),IF(LEFT(C23,3)="INC",VLOOKUP(VALUE(RIGHT(C23,3)),#REF!,9,FALSE),IF(LEFT(C23,3)="ELE",VLOOKUP(VALUE(RIGHT(C23,3)),#REF!,9,FALSE),IF(LEFT(C23,3)="CAB",VLOOKUP(VALUE(RIGHT(C23,3)),#REF!,9,FALSE),IF(LEFT(C23,3)="SEG",VLOOKUP(VALUE(RIGHT(C23,3)),#REF!,9,FALSE),IF(LEFT(C23,3)="CLI",VLOOKUP(VALUE(RIGHT(C23,3)),#REF!,9,FALSE),IF(LEFT(C23,4)="IMPL",VLOOKUP(VALUE(RIGHT(C23,3)),#REF!,9,FALSE),IF(LEFT(C23,4)="SPDA",VLOOKUP(VALUE(RIGHT(C23,3)),#REF!,9,FALSE),IF(LEFT(C23,4)="SDAI",VLOOKUP(VALUE(RIGHT(C23,3)),'ADM-COMP'!B:J,9,FALSE),IF(LEFT(C23,5)="IMPER",VLOOKUP(VALUE(RIGHT(C23,3)),#REF!,9,FALSE),""))))))))))))))))</f>
        <v>5.49</v>
      </c>
      <c r="H23" s="130">
        <f t="shared" si="3"/>
        <v>292.51</v>
      </c>
      <c r="I23" s="11"/>
      <c r="J23" s="95">
        <f t="shared" si="4"/>
        <v>4.301159511</v>
      </c>
      <c r="K23" s="11"/>
      <c r="L23" s="11"/>
      <c r="M23" s="11"/>
      <c r="N23" s="11"/>
      <c r="O23" s="11"/>
      <c r="P23" s="11"/>
      <c r="Q23" s="11"/>
      <c r="R23" s="11"/>
      <c r="S23" s="11"/>
      <c r="T23" s="11"/>
      <c r="U23" s="11"/>
      <c r="V23" s="11"/>
      <c r="W23" s="11"/>
      <c r="X23" s="11"/>
      <c r="Y23" s="11"/>
      <c r="Z23" s="11"/>
    </row>
    <row r="24" ht="12.75" customHeight="1">
      <c r="A24" s="163" t="s">
        <v>112</v>
      </c>
      <c r="B24" s="103" t="s">
        <v>69</v>
      </c>
      <c r="C24" s="104">
        <f>'LABOR-SERVIÇOS'!A41</f>
        <v>10246</v>
      </c>
      <c r="D24" s="112" t="str">
        <f>IF(B24="IOPES",VLOOKUP(C24,'LABOR-SERVIÇOS'!A:H,5,FALSE),IF(B24="SINAPI",VLOOKUP(C24,'SINAPI-SERVIÇOS'!A:D,2,FALSE),IF(LEFT(C24,3)="ARQ",VLOOKUP(VALUE(RIGHT(C24,3)),'ARQ-COMP'!B:J,4,FALSE),IF(LEFT(C24,3)="SCI",VLOOKUP(VALUE(RIGHT(C24,3)),#REF!,4,FALSE),IF(LEFT(C24,3)="SCE",VLOOKUP(VALUE(RIGHT(C24,3)),#REF!,4,FALSE),IF(LEFT(C24,3)="EST",VLOOKUP(VALUE(RIGHT(C24,3)),#REF!,4,FALSE),IF(LEFT(C24,3)="HID",VLOOKUP(VALUE(RIGHT(C24,3)),#REF!,4,FALSE),IF(LEFT(C24,3)="INC",VLOOKUP(VALUE(RIGHT(C24,3)),#REF!,4,FALSE),IF(LEFT(C24,3)="ELE",VLOOKUP(VALUE(RIGHT(C24,3)),#REF!,4,FALSE),IF(LEFT(C24,3)="CAB",VLOOKUP(VALUE(RIGHT(C24,3)),#REF!,4,FALSE),IF(LEFT(C24,3)="SEG",VLOOKUP(VALUE(RIGHT(C24,3)),#REF!,4,FALSE),IF(LEFT(C24,3)="CLI",VLOOKUP(VALUE(RIGHT(C24,3)),#REF!,4,FALSE),IF(LEFT(C24,4)="IMPL",VLOOKUP(VALUE(RIGHT(C24,3)),#REF!,4,FALSE),IF(LEFT(C24,4)="SPDA",VLOOKUP(VALUE(RIGHT(C24,3)),#REF!,4,FALSE),IF(LEFT(C24,4)="SDAI",VLOOKUP(VALUE(RIGHT(C24,3)),'ADM-COMP'!B:J,4,FALSE),IF(LEFT(C24,5)="IMPER",VLOOKUP(VALUE(RIGHT(C24,3)),#REF!,4,FALSE),""))))))))))))))))</f>
        <v>LIXAMENTO DE PAREDE COM PINTURA ANTIGA PVA PARA RECEBIMENTO DE NOVA CAMADA DE TINTA</v>
      </c>
      <c r="E24" s="102" t="str">
        <f>IF(B24="IOPES",VLOOKUP(C24,'LABOR-SERVIÇOS'!A:H,6,FALSE),IF(B24="SINAPI",VLOOKUP(C24,'SINAPI-SERVIÇOS'!A:D,3,FALSE),IF(LEFT(C24,3)="ARQ",VLOOKUP(VALUE(RIGHT(C24,3)),'ARQ-COMP'!B:J,5,FALSE),IF(LEFT(C24,3)="SCI",VLOOKUP(VALUE(RIGHT(C24,3)),#REF!,5,FALSE),IF(LEFT(C24,3)="SCE",VLOOKUP(VALUE(RIGHT(C24,3)),#REF!,5,FALSE),IF(LEFT(C24,3)="EST",VLOOKUP(VALUE(RIGHT(C24,3)),#REF!,5,FALSE),IF(LEFT(C24,3)="HID",VLOOKUP(VALUE(RIGHT(C24,3)),#REF!,5,FALSE),IF(LEFT(C24,3)="INC",VLOOKUP(VALUE(RIGHT(C24,3)),#REF!,5,FALSE),IF(LEFT(C24,3)="ELE",VLOOKUP(VALUE(RIGHT(C24,3)),#REF!,5,FALSE),IF(LEFT(C24,3)="CAB",VLOOKUP(VALUE(RIGHT(C24,3)),#REF!,5,FALSE),IF(LEFT(C24,3)="SEG",VLOOKUP(VALUE(RIGHT(C24,3)),#REF!,5,FALSE),IF(LEFT(C24,3)="CLI",VLOOKUP(VALUE(RIGHT(C24,3)),#REF!,5,FALSE),IF(LEFT(C24,4)="IMPL",VLOOKUP(VALUE(RIGHT(C24,3)),#REF!,5,FALSE),IF(LEFT(C24,4)="SPDA",VLOOKUP(VALUE(RIGHT(C24,3)),#REF!,5,FALSE),IF(LEFT(C24,4)="SDAI",VLOOKUP(VALUE(RIGHT(C24,3)),'ADM-COMP'!B:J,5,FALSE),IF(LEFT(C24,5)="IMPER",VLOOKUP(VALUE(RIGHT(C24,3)),#REF!,5,FALSE),""))))))))))))))))</f>
        <v>M2</v>
      </c>
      <c r="F24" s="122">
        <f>ROUND(VLOOKUP(A24,'MEM-LEVANT'!A:I,9,FALSE),2)</f>
        <v>419.57</v>
      </c>
      <c r="G24" s="130">
        <f>IF(B24="IOPES",VLOOKUP(C24,'LABOR-SERVIÇOS'!A:H,7,FALSE),IF(B24="SINAPI",VLOOKUP(C24,'SINAPI-SERVIÇOS'!A:H,8,FALSE),IF(LEFT(C24,3)="ARQ",VLOOKUP(VALUE(RIGHT(C24,3)),'ARQ-COMP'!B:J,9,FALSE),IF(LEFT(C24,3)="SCI",VLOOKUP(VALUE(RIGHT(C24,3)),#REF!,9,FALSE),IF(LEFT(C24,3)="SCE",VLOOKUP(VALUE(RIGHT(C24,3)),#REF!,9,FALSE),IF(LEFT(C24,3)="EST",VLOOKUP(VALUE(RIGHT(C24,3)),#REF!,9,FALSE),IF(LEFT(C24,3)="HID",VLOOKUP(VALUE(RIGHT(C24,3)),#REF!,9,FALSE),IF(LEFT(C24,3)="INC",VLOOKUP(VALUE(RIGHT(C24,3)),#REF!,9,FALSE),IF(LEFT(C24,3)="ELE",VLOOKUP(VALUE(RIGHT(C24,3)),#REF!,9,FALSE),IF(LEFT(C24,3)="CAB",VLOOKUP(VALUE(RIGHT(C24,3)),#REF!,9,FALSE),IF(LEFT(C24,3)="SEG",VLOOKUP(VALUE(RIGHT(C24,3)),#REF!,9,FALSE),IF(LEFT(C24,3)="CLI",VLOOKUP(VALUE(RIGHT(C24,3)),#REF!,9,FALSE),IF(LEFT(C24,4)="IMPL",VLOOKUP(VALUE(RIGHT(C24,3)),#REF!,9,FALSE),IF(LEFT(C24,4)="SPDA",VLOOKUP(VALUE(RIGHT(C24,3)),#REF!,9,FALSE),IF(LEFT(C24,4)="SDAI",VLOOKUP(VALUE(RIGHT(C24,3)),'ADM-COMP'!B:J,9,FALSE),IF(LEFT(C24,5)="IMPER",VLOOKUP(VALUE(RIGHT(C24,3)),#REF!,9,FALSE),""))))))))))))))))</f>
        <v>3.09</v>
      </c>
      <c r="H24" s="130">
        <f t="shared" si="3"/>
        <v>1296.47</v>
      </c>
      <c r="I24" s="11"/>
      <c r="J24" s="95">
        <f t="shared" si="4"/>
        <v>2.4208712</v>
      </c>
      <c r="K24" s="11"/>
      <c r="L24" s="11"/>
      <c r="M24" s="11"/>
      <c r="N24" s="11"/>
      <c r="O24" s="11"/>
      <c r="P24" s="11"/>
      <c r="Q24" s="11"/>
      <c r="R24" s="11"/>
      <c r="S24" s="11"/>
      <c r="T24" s="11"/>
      <c r="U24" s="11"/>
      <c r="V24" s="11"/>
      <c r="W24" s="11"/>
      <c r="X24" s="11"/>
      <c r="Y24" s="11"/>
      <c r="Z24" s="11"/>
    </row>
    <row r="25" ht="12.75" customHeight="1">
      <c r="A25" s="163" t="s">
        <v>126</v>
      </c>
      <c r="B25" s="103" t="s">
        <v>69</v>
      </c>
      <c r="C25" s="104">
        <f>'LABOR-SERVIÇOS'!A19</f>
        <v>10214</v>
      </c>
      <c r="D25" s="112" t="str">
        <f>IF(B25="IOPES",VLOOKUP(C25,'LABOR-SERVIÇOS'!A:H,5,FALSE),IF(B25="SINAPI",VLOOKUP(C25,'SINAPI-SERVIÇOS'!A:D,2,FALSE),IF(LEFT(C25,3)="ARQ",VLOOKUP(VALUE(RIGHT(C25,3)),'ARQ-COMP'!B:J,4,FALSE),IF(LEFT(C25,3)="SCI",VLOOKUP(VALUE(RIGHT(C25,3)),#REF!,4,FALSE),IF(LEFT(C25,3)="SCE",VLOOKUP(VALUE(RIGHT(C25,3)),#REF!,4,FALSE),IF(LEFT(C25,3)="EST",VLOOKUP(VALUE(RIGHT(C25,3)),#REF!,4,FALSE),IF(LEFT(C25,3)="HID",VLOOKUP(VALUE(RIGHT(C25,3)),#REF!,4,FALSE),IF(LEFT(C25,3)="INC",VLOOKUP(VALUE(RIGHT(C25,3)),#REF!,4,FALSE),IF(LEFT(C25,3)="ELE",VLOOKUP(VALUE(RIGHT(C25,3)),#REF!,4,FALSE),IF(LEFT(C25,3)="CAB",VLOOKUP(VALUE(RIGHT(C25,3)),#REF!,4,FALSE),IF(LEFT(C25,3)="SEG",VLOOKUP(VALUE(RIGHT(C25,3)),#REF!,4,FALSE),IF(LEFT(C25,3)="CLI",VLOOKUP(VALUE(RIGHT(C25,3)),#REF!,4,FALSE),IF(LEFT(C25,4)="IMPL",VLOOKUP(VALUE(RIGHT(C25,3)),#REF!,4,FALSE),IF(LEFT(C25,4)="SPDA",VLOOKUP(VALUE(RIGHT(C25,3)),#REF!,4,FALSE),IF(LEFT(C25,4)="SDAI",VLOOKUP(VALUE(RIGHT(C25,3)),'ADM-COMP'!B:J,4,FALSE),IF(LEFT(C25,5)="IMPER",VLOOKUP(VALUE(RIGHT(C25,3)),#REF!,4,FALSE),""))))))))))))))))</f>
        <v>RETIRADA DE PORTAS E JANELAS DE MADEIRA, INCLUSIVE BATENTES</v>
      </c>
      <c r="E25" s="102" t="str">
        <f>IF(B25="IOPES",VLOOKUP(C25,'LABOR-SERVIÇOS'!A:H,6,FALSE),IF(B25="SINAPI",VLOOKUP(C25,'SINAPI-SERVIÇOS'!A:D,3,FALSE),IF(LEFT(C25,3)="ARQ",VLOOKUP(VALUE(RIGHT(C25,3)),'ARQ-COMP'!B:J,5,FALSE),IF(LEFT(C25,3)="SCI",VLOOKUP(VALUE(RIGHT(C25,3)),#REF!,5,FALSE),IF(LEFT(C25,3)="SCE",VLOOKUP(VALUE(RIGHT(C25,3)),#REF!,5,FALSE),IF(LEFT(C25,3)="EST",VLOOKUP(VALUE(RIGHT(C25,3)),#REF!,5,FALSE),IF(LEFT(C25,3)="HID",VLOOKUP(VALUE(RIGHT(C25,3)),#REF!,5,FALSE),IF(LEFT(C25,3)="INC",VLOOKUP(VALUE(RIGHT(C25,3)),#REF!,5,FALSE),IF(LEFT(C25,3)="ELE",VLOOKUP(VALUE(RIGHT(C25,3)),#REF!,5,FALSE),IF(LEFT(C25,3)="CAB",VLOOKUP(VALUE(RIGHT(C25,3)),#REF!,5,FALSE),IF(LEFT(C25,3)="SEG",VLOOKUP(VALUE(RIGHT(C25,3)),#REF!,5,FALSE),IF(LEFT(C25,3)="CLI",VLOOKUP(VALUE(RIGHT(C25,3)),#REF!,5,FALSE),IF(LEFT(C25,4)="IMPL",VLOOKUP(VALUE(RIGHT(C25,3)),#REF!,5,FALSE),IF(LEFT(C25,4)="SPDA",VLOOKUP(VALUE(RIGHT(C25,3)),#REF!,5,FALSE),IF(LEFT(C25,4)="SDAI",VLOOKUP(VALUE(RIGHT(C25,3)),'ADM-COMP'!B:J,5,FALSE),IF(LEFT(C25,5)="IMPER",VLOOKUP(VALUE(RIGHT(C25,3)),#REF!,5,FALSE),""))))))))))))))))</f>
        <v>M2</v>
      </c>
      <c r="F25" s="122">
        <f>ROUND(VLOOKUP(A25,'MEM-LEVANT'!A:I,9,FALSE),2)</f>
        <v>27.75</v>
      </c>
      <c r="G25" s="130">
        <f>IF(B25="IOPES",VLOOKUP(C25,'LABOR-SERVIÇOS'!A:H,7,FALSE),IF(B25="SINAPI",VLOOKUP(C25,'SINAPI-SERVIÇOS'!A:H,8,FALSE),IF(LEFT(C25,3)="ARQ",VLOOKUP(VALUE(RIGHT(C25,3)),'ARQ-COMP'!B:J,9,FALSE),IF(LEFT(C25,3)="SCI",VLOOKUP(VALUE(RIGHT(C25,3)),#REF!,9,FALSE),IF(LEFT(C25,3)="SCE",VLOOKUP(VALUE(RIGHT(C25,3)),#REF!,9,FALSE),IF(LEFT(C25,3)="EST",VLOOKUP(VALUE(RIGHT(C25,3)),#REF!,9,FALSE),IF(LEFT(C25,3)="HID",VLOOKUP(VALUE(RIGHT(C25,3)),#REF!,9,FALSE),IF(LEFT(C25,3)="INC",VLOOKUP(VALUE(RIGHT(C25,3)),#REF!,9,FALSE),IF(LEFT(C25,3)="ELE",VLOOKUP(VALUE(RIGHT(C25,3)),#REF!,9,FALSE),IF(LEFT(C25,3)="CAB",VLOOKUP(VALUE(RIGHT(C25,3)),#REF!,9,FALSE),IF(LEFT(C25,3)="SEG",VLOOKUP(VALUE(RIGHT(C25,3)),#REF!,9,FALSE),IF(LEFT(C25,3)="CLI",VLOOKUP(VALUE(RIGHT(C25,3)),#REF!,9,FALSE),IF(LEFT(C25,4)="IMPL",VLOOKUP(VALUE(RIGHT(C25,3)),#REF!,9,FALSE),IF(LEFT(C25,4)="SPDA",VLOOKUP(VALUE(RIGHT(C25,3)),#REF!,9,FALSE),IF(LEFT(C25,4)="SDAI",VLOOKUP(VALUE(RIGHT(C25,3)),'ADM-COMP'!B:J,9,FALSE),IF(LEFT(C25,5)="IMPER",VLOOKUP(VALUE(RIGHT(C25,3)),#REF!,9,FALSE),""))))))))))))))))</f>
        <v>13.08</v>
      </c>
      <c r="H25" s="130">
        <f t="shared" si="3"/>
        <v>362.97</v>
      </c>
      <c r="I25" s="11"/>
      <c r="J25" s="95">
        <f t="shared" si="4"/>
        <v>10.24757129</v>
      </c>
      <c r="K25" s="11"/>
      <c r="L25" s="11"/>
      <c r="M25" s="11"/>
      <c r="N25" s="11"/>
      <c r="O25" s="11"/>
      <c r="P25" s="11"/>
      <c r="Q25" s="11"/>
      <c r="R25" s="11"/>
      <c r="S25" s="11"/>
      <c r="T25" s="11"/>
      <c r="U25" s="11"/>
      <c r="V25" s="11"/>
      <c r="W25" s="11"/>
      <c r="X25" s="11"/>
      <c r="Y25" s="11"/>
      <c r="Z25" s="11"/>
    </row>
    <row r="26" ht="12.75" customHeight="1">
      <c r="A26" s="163" t="s">
        <v>136</v>
      </c>
      <c r="B26" s="103" t="s">
        <v>69</v>
      </c>
      <c r="C26" s="104">
        <f>'LABOR-SERVIÇOS'!A14</f>
        <v>10208</v>
      </c>
      <c r="D26" s="112" t="str">
        <f>IF(B26="IOPES",VLOOKUP(C26,'LABOR-SERVIÇOS'!A:H,5,FALSE),IF(B26="SINAPI",VLOOKUP(C26,'SINAPI-SERVIÇOS'!A:D,2,FALSE),IF(LEFT(C26,3)="ARQ",VLOOKUP(VALUE(RIGHT(C26,3)),'ARQ-COMP'!B:J,4,FALSE),IF(LEFT(C26,3)="SCI",VLOOKUP(VALUE(RIGHT(C26,3)),#REF!,4,FALSE),IF(LEFT(C26,3)="SCE",VLOOKUP(VALUE(RIGHT(C26,3)),#REF!,4,FALSE),IF(LEFT(C26,3)="EST",VLOOKUP(VALUE(RIGHT(C26,3)),#REF!,4,FALSE),IF(LEFT(C26,3)="HID",VLOOKUP(VALUE(RIGHT(C26,3)),#REF!,4,FALSE),IF(LEFT(C26,3)="INC",VLOOKUP(VALUE(RIGHT(C26,3)),#REF!,4,FALSE),IF(LEFT(C26,3)="ELE",VLOOKUP(VALUE(RIGHT(C26,3)),#REF!,4,FALSE),IF(LEFT(C26,3)="CAB",VLOOKUP(VALUE(RIGHT(C26,3)),#REF!,4,FALSE),IF(LEFT(C26,3)="SEG",VLOOKUP(VALUE(RIGHT(C26,3)),#REF!,4,FALSE),IF(LEFT(C26,3)="CLI",VLOOKUP(VALUE(RIGHT(C26,3)),#REF!,4,FALSE),IF(LEFT(C26,4)="IMPL",VLOOKUP(VALUE(RIGHT(C26,3)),#REF!,4,FALSE),IF(LEFT(C26,4)="SPDA",VLOOKUP(VALUE(RIGHT(C26,3)),#REF!,4,FALSE),IF(LEFT(C26,4)="SDAI",VLOOKUP(VALUE(RIGHT(C26,3)),'ADM-COMP'!B:J,4,FALSE),IF(LEFT(C26,5)="IMPER",VLOOKUP(VALUE(RIGHT(C26,3)),#REF!,4,FALSE),""))))))))))))))))</f>
        <v>RETIRADA DE REVESTIMENTO ANTIGO EM REBOCO</v>
      </c>
      <c r="E26" s="102" t="str">
        <f>IF(B26="IOPES",VLOOKUP(C26,'LABOR-SERVIÇOS'!A:H,6,FALSE),IF(B26="SINAPI",VLOOKUP(C26,'SINAPI-SERVIÇOS'!A:D,3,FALSE),IF(LEFT(C26,3)="ARQ",VLOOKUP(VALUE(RIGHT(C26,3)),'ARQ-COMP'!B:J,5,FALSE),IF(LEFT(C26,3)="SCI",VLOOKUP(VALUE(RIGHT(C26,3)),#REF!,5,FALSE),IF(LEFT(C26,3)="SCE",VLOOKUP(VALUE(RIGHT(C26,3)),#REF!,5,FALSE),IF(LEFT(C26,3)="EST",VLOOKUP(VALUE(RIGHT(C26,3)),#REF!,5,FALSE),IF(LEFT(C26,3)="HID",VLOOKUP(VALUE(RIGHT(C26,3)),#REF!,5,FALSE),IF(LEFT(C26,3)="INC",VLOOKUP(VALUE(RIGHT(C26,3)),#REF!,5,FALSE),IF(LEFT(C26,3)="ELE",VLOOKUP(VALUE(RIGHT(C26,3)),#REF!,5,FALSE),IF(LEFT(C26,3)="CAB",VLOOKUP(VALUE(RIGHT(C26,3)),#REF!,5,FALSE),IF(LEFT(C26,3)="SEG",VLOOKUP(VALUE(RIGHT(C26,3)),#REF!,5,FALSE),IF(LEFT(C26,3)="CLI",VLOOKUP(VALUE(RIGHT(C26,3)),#REF!,5,FALSE),IF(LEFT(C26,4)="IMPL",VLOOKUP(VALUE(RIGHT(C26,3)),#REF!,5,FALSE),IF(LEFT(C26,4)="SPDA",VLOOKUP(VALUE(RIGHT(C26,3)),#REF!,5,FALSE),IF(LEFT(C26,4)="SDAI",VLOOKUP(VALUE(RIGHT(C26,3)),'ADM-COMP'!B:J,5,FALSE),IF(LEFT(C26,5)="IMPER",VLOOKUP(VALUE(RIGHT(C26,3)),#REF!,5,FALSE),""))))))))))))))))</f>
        <v>M2</v>
      </c>
      <c r="F26" s="122">
        <f>ROUND(VLOOKUP(A26,'MEM-LEVANT'!A:I,9,FALSE),2)</f>
        <v>57.06</v>
      </c>
      <c r="G26" s="130">
        <f>IF(B26="IOPES",VLOOKUP(C26,'LABOR-SERVIÇOS'!A:H,7,FALSE),IF(B26="SINAPI",VLOOKUP(C26,'SINAPI-SERVIÇOS'!A:H,8,FALSE),IF(LEFT(C26,3)="ARQ",VLOOKUP(VALUE(RIGHT(C26,3)),'ARQ-COMP'!B:J,9,FALSE),IF(LEFT(C26,3)="SCI",VLOOKUP(VALUE(RIGHT(C26,3)),#REF!,9,FALSE),IF(LEFT(C26,3)="SCE",VLOOKUP(VALUE(RIGHT(C26,3)),#REF!,9,FALSE),IF(LEFT(C26,3)="EST",VLOOKUP(VALUE(RIGHT(C26,3)),#REF!,9,FALSE),IF(LEFT(C26,3)="HID",VLOOKUP(VALUE(RIGHT(C26,3)),#REF!,9,FALSE),IF(LEFT(C26,3)="INC",VLOOKUP(VALUE(RIGHT(C26,3)),#REF!,9,FALSE),IF(LEFT(C26,3)="ELE",VLOOKUP(VALUE(RIGHT(C26,3)),#REF!,9,FALSE),IF(LEFT(C26,3)="CAB",VLOOKUP(VALUE(RIGHT(C26,3)),#REF!,9,FALSE),IF(LEFT(C26,3)="SEG",VLOOKUP(VALUE(RIGHT(C26,3)),#REF!,9,FALSE),IF(LEFT(C26,3)="CLI",VLOOKUP(VALUE(RIGHT(C26,3)),#REF!,9,FALSE),IF(LEFT(C26,4)="IMPL",VLOOKUP(VALUE(RIGHT(C26,3)),#REF!,9,FALSE),IF(LEFT(C26,4)="SPDA",VLOOKUP(VALUE(RIGHT(C26,3)),#REF!,9,FALSE),IF(LEFT(C26,4)="SDAI",VLOOKUP(VALUE(RIGHT(C26,3)),'ADM-COMP'!B:J,9,FALSE),IF(LEFT(C26,5)="IMPER",VLOOKUP(VALUE(RIGHT(C26,3)),#REF!,9,FALSE),""))))))))))))))))</f>
        <v>8.18</v>
      </c>
      <c r="H26" s="130">
        <f t="shared" si="3"/>
        <v>466.75</v>
      </c>
      <c r="I26" s="11"/>
      <c r="J26" s="95">
        <f t="shared" si="4"/>
        <v>6.408649326</v>
      </c>
      <c r="K26" s="11"/>
      <c r="L26" s="11"/>
      <c r="M26" s="11"/>
      <c r="N26" s="11"/>
      <c r="O26" s="11"/>
      <c r="P26" s="11"/>
      <c r="Q26" s="11"/>
      <c r="R26" s="11"/>
      <c r="S26" s="11"/>
      <c r="T26" s="11"/>
      <c r="U26" s="11"/>
      <c r="V26" s="11"/>
      <c r="W26" s="11"/>
      <c r="X26" s="11"/>
      <c r="Y26" s="11"/>
      <c r="Z26" s="11"/>
    </row>
    <row r="27" ht="12.75" customHeight="1">
      <c r="A27" s="163" t="s">
        <v>139</v>
      </c>
      <c r="B27" s="103" t="s">
        <v>47</v>
      </c>
      <c r="C27" s="104" t="str">
        <f>'SINAPI-SERVIÇOS'!A4922</f>
        <v>72897</v>
      </c>
      <c r="D27" s="112" t="str">
        <f>IF(B27="IOPES",VLOOKUP(C27,'LABOR-SERVIÇOS'!A:H,5,FALSE),IF(B27="SINAPI",VLOOKUP(C27,'SINAPI-SERVIÇOS'!A:D,2,FALSE),IF(LEFT(C27,3)="ARQ",VLOOKUP(VALUE(RIGHT(C27,3)),'ARQ-COMP'!B:J,4,FALSE),IF(LEFT(C27,3)="SCI",VLOOKUP(VALUE(RIGHT(C27,3)),#REF!,4,FALSE),IF(LEFT(C27,3)="SCE",VLOOKUP(VALUE(RIGHT(C27,3)),#REF!,4,FALSE),IF(LEFT(C27,3)="EST",VLOOKUP(VALUE(RIGHT(C27,3)),#REF!,4,FALSE),IF(LEFT(C27,3)="HID",VLOOKUP(VALUE(RIGHT(C27,3)),#REF!,4,FALSE),IF(LEFT(C27,3)="INC",VLOOKUP(VALUE(RIGHT(C27,3)),#REF!,4,FALSE),IF(LEFT(C27,3)="ELE",VLOOKUP(VALUE(RIGHT(C27,3)),#REF!,4,FALSE),IF(LEFT(C27,3)="CAB",VLOOKUP(VALUE(RIGHT(C27,3)),#REF!,4,FALSE),IF(LEFT(C27,3)="SEG",VLOOKUP(VALUE(RIGHT(C27,3)),#REF!,4,FALSE),IF(LEFT(C27,3)="CLI",VLOOKUP(VALUE(RIGHT(C27,3)),#REF!,4,FALSE),IF(LEFT(C27,4)="IMPL",VLOOKUP(VALUE(RIGHT(C27,3)),#REF!,4,FALSE),IF(LEFT(C27,4)="SPDA",VLOOKUP(VALUE(RIGHT(C27,3)),#REF!,4,FALSE),IF(LEFT(C27,4)="SDAI",VLOOKUP(VALUE(RIGHT(C27,3)),'ADM-COMP'!B:J,4,FALSE),IF(LEFT(C27,5)="IMPER",VLOOKUP(VALUE(RIGHT(C27,3)),#REF!,4,FALSE),""))))))))))))))))</f>
        <v>CARGA MANUAL DE ENTULHO EM CAMINHAO BASCULANTE 6 M3</v>
      </c>
      <c r="E27" s="102" t="str">
        <f>IF(B27="IOPES",VLOOKUP(C27,'LABOR-SERVIÇOS'!A:H,6,FALSE),IF(B27="SINAPI",VLOOKUP(C27,'SINAPI-SERVIÇOS'!A:D,3,FALSE),IF(LEFT(C27,3)="ARQ",VLOOKUP(VALUE(RIGHT(C27,3)),'ARQ-COMP'!B:J,5,FALSE),IF(LEFT(C27,3)="SCI",VLOOKUP(VALUE(RIGHT(C27,3)),#REF!,5,FALSE),IF(LEFT(C27,3)="SCE",VLOOKUP(VALUE(RIGHT(C27,3)),#REF!,5,FALSE),IF(LEFT(C27,3)="EST",VLOOKUP(VALUE(RIGHT(C27,3)),#REF!,5,FALSE),IF(LEFT(C27,3)="HID",VLOOKUP(VALUE(RIGHT(C27,3)),#REF!,5,FALSE),IF(LEFT(C27,3)="INC",VLOOKUP(VALUE(RIGHT(C27,3)),#REF!,5,FALSE),IF(LEFT(C27,3)="ELE",VLOOKUP(VALUE(RIGHT(C27,3)),#REF!,5,FALSE),IF(LEFT(C27,3)="CAB",VLOOKUP(VALUE(RIGHT(C27,3)),#REF!,5,FALSE),IF(LEFT(C27,3)="SEG",VLOOKUP(VALUE(RIGHT(C27,3)),#REF!,5,FALSE),IF(LEFT(C27,3)="CLI",VLOOKUP(VALUE(RIGHT(C27,3)),#REF!,5,FALSE),IF(LEFT(C27,4)="IMPL",VLOOKUP(VALUE(RIGHT(C27,3)),#REF!,5,FALSE),IF(LEFT(C27,4)="SPDA",VLOOKUP(VALUE(RIGHT(C27,3)),#REF!,5,FALSE),IF(LEFT(C27,4)="SDAI",VLOOKUP(VALUE(RIGHT(C27,3)),'ADM-COMP'!B:J,5,FALSE),IF(LEFT(C27,5)="IMPER",VLOOKUP(VALUE(RIGHT(C27,3)),#REF!,5,FALSE),""))))))))))))))))</f>
        <v>M3</v>
      </c>
      <c r="F27" s="122">
        <f>ROUND(VLOOKUP(A27,'MEM-LEVANT'!A:I,9,FALSE),2)</f>
        <v>66.33</v>
      </c>
      <c r="G27" s="130">
        <f>IF(B27="IOPES",VLOOKUP(C27,'LABOR-SERVIÇOS'!A:H,7,FALSE),IF(B27="SINAPI",VLOOKUP(C27,'SINAPI-SERVIÇOS'!A:H,8,FALSE),IF(LEFT(C27,3)="ARQ",VLOOKUP(VALUE(RIGHT(C27,3)),'ARQ-COMP'!B:J,9,FALSE),IF(LEFT(C27,3)="SCI",VLOOKUP(VALUE(RIGHT(C27,3)),#REF!,9,FALSE),IF(LEFT(C27,3)="SCE",VLOOKUP(VALUE(RIGHT(C27,3)),#REF!,9,FALSE),IF(LEFT(C27,3)="EST",VLOOKUP(VALUE(RIGHT(C27,3)),#REF!,9,FALSE),IF(LEFT(C27,3)="HID",VLOOKUP(VALUE(RIGHT(C27,3)),#REF!,9,FALSE),IF(LEFT(C27,3)="INC",VLOOKUP(VALUE(RIGHT(C27,3)),#REF!,9,FALSE),IF(LEFT(C27,3)="ELE",VLOOKUP(VALUE(RIGHT(C27,3)),#REF!,9,FALSE),IF(LEFT(C27,3)="CAB",VLOOKUP(VALUE(RIGHT(C27,3)),#REF!,9,FALSE),IF(LEFT(C27,3)="SEG",VLOOKUP(VALUE(RIGHT(C27,3)),#REF!,9,FALSE),IF(LEFT(C27,3)="CLI",VLOOKUP(VALUE(RIGHT(C27,3)),#REF!,9,FALSE),IF(LEFT(C27,4)="IMPL",VLOOKUP(VALUE(RIGHT(C27,3)),#REF!,9,FALSE),IF(LEFT(C27,4)="SPDA",VLOOKUP(VALUE(RIGHT(C27,3)),#REF!,9,FALSE),IF(LEFT(C27,4)="SDAI",VLOOKUP(VALUE(RIGHT(C27,3)),'ADM-COMP'!B:J,9,FALSE),IF(LEFT(C27,5)="IMPER",VLOOKUP(VALUE(RIGHT(C27,3)),#REF!,9,FALSE),""))))))))))))))))</f>
        <v>23.74</v>
      </c>
      <c r="H27" s="130">
        <f t="shared" si="3"/>
        <v>1574.67</v>
      </c>
      <c r="I27" s="11"/>
      <c r="J27" s="95">
        <f t="shared" si="4"/>
        <v>18.59918521</v>
      </c>
      <c r="K27" s="11"/>
      <c r="L27" s="11"/>
      <c r="M27" s="11"/>
      <c r="N27" s="11"/>
      <c r="O27" s="11"/>
      <c r="P27" s="11"/>
      <c r="Q27" s="11"/>
      <c r="R27" s="11"/>
      <c r="S27" s="11"/>
      <c r="T27" s="11"/>
      <c r="U27" s="11"/>
      <c r="V27" s="11"/>
      <c r="W27" s="11"/>
      <c r="X27" s="11"/>
      <c r="Y27" s="11"/>
      <c r="Z27" s="11"/>
    </row>
    <row r="28" ht="12.75" customHeight="1">
      <c r="A28" s="163" t="s">
        <v>150</v>
      </c>
      <c r="B28" s="103" t="s">
        <v>47</v>
      </c>
      <c r="C28" s="104" t="str">
        <f>'SINAPI-SERVIÇOS'!A4932</f>
        <v>97914</v>
      </c>
      <c r="D28" s="112" t="str">
        <f>IF(B28="IOPES",VLOOKUP(C28,'LABOR-SERVIÇOS'!A:H,5,FALSE),IF(B28="SINAPI",VLOOKUP(C28,'SINAPI-SERVIÇOS'!A:D,2,FALSE),IF(LEFT(C28,3)="ARQ",VLOOKUP(VALUE(RIGHT(C28,3)),'ARQ-COMP'!B:J,4,FALSE),IF(LEFT(C28,3)="SCI",VLOOKUP(VALUE(RIGHT(C28,3)),#REF!,4,FALSE),IF(LEFT(C28,3)="SCE",VLOOKUP(VALUE(RIGHT(C28,3)),#REF!,4,FALSE),IF(LEFT(C28,3)="EST",VLOOKUP(VALUE(RIGHT(C28,3)),#REF!,4,FALSE),IF(LEFT(C28,3)="HID",VLOOKUP(VALUE(RIGHT(C28,3)),#REF!,4,FALSE),IF(LEFT(C28,3)="INC",VLOOKUP(VALUE(RIGHT(C28,3)),#REF!,4,FALSE),IF(LEFT(C28,3)="ELE",VLOOKUP(VALUE(RIGHT(C28,3)),#REF!,4,FALSE),IF(LEFT(C28,3)="CAB",VLOOKUP(VALUE(RIGHT(C28,3)),#REF!,4,FALSE),IF(LEFT(C28,3)="SEG",VLOOKUP(VALUE(RIGHT(C28,3)),#REF!,4,FALSE),IF(LEFT(C28,3)="CLI",VLOOKUP(VALUE(RIGHT(C28,3)),#REF!,4,FALSE),IF(LEFT(C28,4)="IMPL",VLOOKUP(VALUE(RIGHT(C28,3)),#REF!,4,FALSE),IF(LEFT(C28,4)="SPDA",VLOOKUP(VALUE(RIGHT(C28,3)),#REF!,4,FALSE),IF(LEFT(C28,4)="SDAI",VLOOKUP(VALUE(RIGHT(C28,3)),'ADM-COMP'!B:J,4,FALSE),IF(LEFT(C28,5)="IMPER",VLOOKUP(VALUE(RIGHT(C28,3)),#REF!,4,FALSE),""))))))))))))))))</f>
        <v>TRANSPORTE COM CAMINHÃO BASCULANTE DE 6 M3, EM VIA URBANA PAVIMENTADA, DMT ATÉ 30 KM (UNIDADE: M3XKM). AF_01/2018</v>
      </c>
      <c r="E28" s="102" t="str">
        <f>IF(B28="IOPES",VLOOKUP(C28,'LABOR-SERVIÇOS'!A:H,6,FALSE),IF(B28="SINAPI",VLOOKUP(C28,'SINAPI-SERVIÇOS'!A:D,3,FALSE),IF(LEFT(C28,3)="ARQ",VLOOKUP(VALUE(RIGHT(C28,3)),'ARQ-COMP'!B:J,5,FALSE),IF(LEFT(C28,3)="SCI",VLOOKUP(VALUE(RIGHT(C28,3)),#REF!,5,FALSE),IF(LEFT(C28,3)="SCE",VLOOKUP(VALUE(RIGHT(C28,3)),#REF!,5,FALSE),IF(LEFT(C28,3)="EST",VLOOKUP(VALUE(RIGHT(C28,3)),#REF!,5,FALSE),IF(LEFT(C28,3)="HID",VLOOKUP(VALUE(RIGHT(C28,3)),#REF!,5,FALSE),IF(LEFT(C28,3)="INC",VLOOKUP(VALUE(RIGHT(C28,3)),#REF!,5,FALSE),IF(LEFT(C28,3)="ELE",VLOOKUP(VALUE(RIGHT(C28,3)),#REF!,5,FALSE),IF(LEFT(C28,3)="CAB",VLOOKUP(VALUE(RIGHT(C28,3)),#REF!,5,FALSE),IF(LEFT(C28,3)="SEG",VLOOKUP(VALUE(RIGHT(C28,3)),#REF!,5,FALSE),IF(LEFT(C28,3)="CLI",VLOOKUP(VALUE(RIGHT(C28,3)),#REF!,5,FALSE),IF(LEFT(C28,4)="IMPL",VLOOKUP(VALUE(RIGHT(C28,3)),#REF!,5,FALSE),IF(LEFT(C28,4)="SPDA",VLOOKUP(VALUE(RIGHT(C28,3)),#REF!,5,FALSE),IF(LEFT(C28,4)="SDAI",VLOOKUP(VALUE(RIGHT(C28,3)),'ADM-COMP'!B:J,5,FALSE),IF(LEFT(C28,5)="IMPER",VLOOKUP(VALUE(RIGHT(C28,3)),#REF!,5,FALSE),""))))))))))))))))</f>
        <v>M3XKM</v>
      </c>
      <c r="F28" s="122">
        <f>ROUND(VLOOKUP(A28,'MEM-LEVANT'!A:I,9,FALSE),2)</f>
        <v>1877.25</v>
      </c>
      <c r="G28" s="130">
        <f>IF(B28="IOPES",VLOOKUP(C28,'LABOR-SERVIÇOS'!A:H,7,FALSE),IF(B28="SINAPI",VLOOKUP(C28,'SINAPI-SERVIÇOS'!A:H,8,FALSE),IF(LEFT(C28,3)="ARQ",VLOOKUP(VALUE(RIGHT(C28,3)),'ARQ-COMP'!B:J,9,FALSE),IF(LEFT(C28,3)="SCI",VLOOKUP(VALUE(RIGHT(C28,3)),#REF!,9,FALSE),IF(LEFT(C28,3)="SCE",VLOOKUP(VALUE(RIGHT(C28,3)),#REF!,9,FALSE),IF(LEFT(C28,3)="EST",VLOOKUP(VALUE(RIGHT(C28,3)),#REF!,9,FALSE),IF(LEFT(C28,3)="HID",VLOOKUP(VALUE(RIGHT(C28,3)),#REF!,9,FALSE),IF(LEFT(C28,3)="INC",VLOOKUP(VALUE(RIGHT(C28,3)),#REF!,9,FALSE),IF(LEFT(C28,3)="ELE",VLOOKUP(VALUE(RIGHT(C28,3)),#REF!,9,FALSE),IF(LEFT(C28,3)="CAB",VLOOKUP(VALUE(RIGHT(C28,3)),#REF!,9,FALSE),IF(LEFT(C28,3)="SEG",VLOOKUP(VALUE(RIGHT(C28,3)),#REF!,9,FALSE),IF(LEFT(C28,3)="CLI",VLOOKUP(VALUE(RIGHT(C28,3)),#REF!,9,FALSE),IF(LEFT(C28,4)="IMPL",VLOOKUP(VALUE(RIGHT(C28,3)),#REF!,9,FALSE),IF(LEFT(C28,4)="SPDA",VLOOKUP(VALUE(RIGHT(C28,3)),#REF!,9,FALSE),IF(LEFT(C28,4)="SDAI",VLOOKUP(VALUE(RIGHT(C28,3)),'ADM-COMP'!B:J,9,FALSE),IF(LEFT(C28,5)="IMPER",VLOOKUP(VALUE(RIGHT(C28,3)),#REF!,9,FALSE),""))))))))))))))))</f>
        <v>1.51</v>
      </c>
      <c r="H28" s="130">
        <f t="shared" si="3"/>
        <v>2834.65</v>
      </c>
      <c r="I28" s="11"/>
      <c r="J28" s="95">
        <f t="shared" si="4"/>
        <v>1.183014729</v>
      </c>
      <c r="K28" s="11"/>
      <c r="L28" s="11"/>
      <c r="M28" s="11"/>
      <c r="N28" s="11"/>
      <c r="O28" s="11"/>
      <c r="P28" s="11"/>
      <c r="Q28" s="11"/>
      <c r="R28" s="11"/>
      <c r="S28" s="11"/>
      <c r="T28" s="11"/>
      <c r="U28" s="11"/>
      <c r="V28" s="11"/>
      <c r="W28" s="11"/>
      <c r="X28" s="11"/>
      <c r="Y28" s="11"/>
      <c r="Z28" s="11"/>
    </row>
    <row r="29" ht="12.75" customHeight="1">
      <c r="A29" s="69" t="s">
        <v>156</v>
      </c>
      <c r="B29" s="73"/>
      <c r="C29" s="78"/>
      <c r="D29" s="80" t="s">
        <v>168</v>
      </c>
      <c r="E29" s="83"/>
      <c r="F29" s="86"/>
      <c r="G29" s="88"/>
      <c r="H29" s="91"/>
      <c r="I29" s="93"/>
      <c r="J29" s="95"/>
      <c r="K29" s="93"/>
      <c r="L29" s="93"/>
      <c r="M29" s="93"/>
      <c r="N29" s="93"/>
      <c r="O29" s="93"/>
      <c r="P29" s="93"/>
      <c r="Q29" s="93"/>
      <c r="R29" s="93"/>
      <c r="S29" s="93"/>
      <c r="T29" s="93"/>
      <c r="U29" s="93"/>
      <c r="V29" s="93"/>
      <c r="W29" s="93"/>
      <c r="X29" s="93"/>
      <c r="Y29" s="93"/>
      <c r="Z29" s="93"/>
    </row>
    <row r="30" ht="12.75" customHeight="1">
      <c r="A30" s="163" t="s">
        <v>157</v>
      </c>
      <c r="B30" s="103" t="s">
        <v>69</v>
      </c>
      <c r="C30" s="104">
        <f>'LABOR-SERVIÇOS'!A131</f>
        <v>30206</v>
      </c>
      <c r="D30" s="112" t="str">
        <f>IF(B30="IOPES",VLOOKUP(C30,'LABOR-SERVIÇOS'!A:H,5,FALSE),IF(B30="SINAPI",VLOOKUP(C30,'SINAPI-SERVIÇOS'!A:D,2,FALSE),IF(B30="DER-ES",VLOOKUP(C30,'DER-ES JAN-18'!A:F,2,FALSE),IF(LEFT(C30,3)="ARQ",VLOOKUP(VALUE(RIGHT(C30,3)),'ARQ-COMP'!B:J,4,FALSE),IF(LEFT(C30,3)="SCI",VLOOKUP(VALUE(RIGHT(C30,3)),#REF!,4,FALSE),IF(LEFT(C30,3)="SCE",VLOOKUP(VALUE(RIGHT(C30,3)),#REF!,4,FALSE),IF(LEFT(C30,3)="EST",VLOOKUP(VALUE(RIGHT(C30,3)),#REF!,4,FALSE),IF(LEFT(C30,3)="HID",VLOOKUP(VALUE(RIGHT(C30,3)),#REF!,4,FALSE),IF(LEFT(C30,3)="INC",VLOOKUP(VALUE(RIGHT(C30,3)),#REF!,4,FALSE),IF(LEFT(C30,3)="ELE",VLOOKUP(VALUE(RIGHT(C30,3)),#REF!,4,FALSE),IF(LEFT(C30,3)="CAB",VLOOKUP(VALUE(RIGHT(C30,3)),#REF!,4,FALSE),IF(LEFT(C30,3)="SEG",VLOOKUP(VALUE(RIGHT(C30,3)),#REF!,4,FALSE),IF(LEFT(C30,3)="CLI",VLOOKUP(VALUE(RIGHT(C30,3)),#REF!,4,FALSE),IF(LEFT(C30,4)="IMPL",VLOOKUP(VALUE(RIGHT(C30,3)),#REF!,4,FALSE),IF(LEFT(C30,4)="SPDA",VLOOKUP(VALUE(RIGHT(C30,3)),#REF!,4,FALSE),IF(LEFT(C30,4)="SDAI",VLOOKUP(VALUE(RIGHT(C30,3)),'ADM-COMP'!B:J,4,FALSE),IF(LEFT(C30,5)="IMPER",VLOOKUP(VALUE(RIGHT(C30,3)),#REF!,4,FALSE),"")))))))))))))))))</f>
        <v>ATERRO MANUAL PARA REGULARIZAÇÃO DO TERRENO EM AREIA, INCLUSIVE ADENSAMENTO HIDRÁULICO E FORNECIMENTO DO MATERIAL (MÁXIMO DE 100M3)</v>
      </c>
      <c r="E30" s="102" t="str">
        <f>IF(B30="IOPES",VLOOKUP(C30,'LABOR-SERVIÇOS'!A:H,6,FALSE),IF(B30="SINAPI",VLOOKUP(C30,'SINAPI-SERVIÇOS'!A:D,3,FALSE),IF(B30="DER-ES",VLOOKUP(C30,'DER-ES JAN-18'!A:F,3,FALSE),IF(LEFT(C30,3)="ARQ",VLOOKUP(VALUE(RIGHT(C30,3)),'ARQ-COMP'!B:J,5,FALSE),IF(LEFT(C30,3)="SCI",VLOOKUP(VALUE(RIGHT(C30,3)),#REF!,5,FALSE),IF(LEFT(C30,3)="SCE",VLOOKUP(VALUE(RIGHT(C30,3)),#REF!,5,FALSE),IF(LEFT(C30,3)="EST",VLOOKUP(VALUE(RIGHT(C30,3)),#REF!,5,FALSE),IF(LEFT(C30,3)="HID",VLOOKUP(VALUE(RIGHT(C30,3)),#REF!,5,FALSE),IF(LEFT(C30,3)="INC",VLOOKUP(VALUE(RIGHT(C30,3)),#REF!,5,FALSE),IF(LEFT(C30,3)="ELE",VLOOKUP(VALUE(RIGHT(C30,3)),#REF!,5,FALSE),IF(LEFT(C30,3)="CAB",VLOOKUP(VALUE(RIGHT(C30,3)),#REF!,5,FALSE),IF(LEFT(C30,3)="SEG",VLOOKUP(VALUE(RIGHT(C30,3)),#REF!,5,FALSE),IF(LEFT(C30,3)="CLI",VLOOKUP(VALUE(RIGHT(C30,3)),#REF!,5,FALSE),IF(LEFT(C30,4)="IMPL",VLOOKUP(VALUE(RIGHT(C30,3)),#REF!,5,FALSE),IF(LEFT(C30,4)="SPDA",VLOOKUP(VALUE(RIGHT(C30,3)),#REF!,5,FALSE),IF(LEFT(C30,4)="SDAI",VLOOKUP(VALUE(RIGHT(C30,3)),'ADM-COMP'!B:J,5,FALSE),IF(LEFT(C30,5)="IMPER",VLOOKUP(VALUE(RIGHT(C30,3)),#REF!,5,FALSE),"")))))))))))))))))</f>
        <v>M3</v>
      </c>
      <c r="F30" s="122">
        <f>ROUND(VLOOKUP(A30,'MEM-LEVANT'!A:I,9,FALSE),2)</f>
        <v>48.45</v>
      </c>
      <c r="G30" s="130">
        <f>IF(B30="IOPES",VLOOKUP(C30,'LABOR-SERVIÇOS'!A:H,7,FALSE),IF(B30="SINAPI",VLOOKUP(C30,'SINAPI-SERVIÇOS'!A:H,8,FALSE),IF(B30="DER-ES",VLOOKUP(C30,'DER-ES JAN-18'!A:F,4,FALSE),IF(LEFT(C30,3)="ARQ",VLOOKUP(VALUE(RIGHT(C30,3)),'ARQ-COMP'!B:J,9,FALSE),IF(LEFT(C30,3)="SCI",VLOOKUP(VALUE(RIGHT(C30,3)),#REF!,9,FALSE),IF(LEFT(C30,3)="SCE",VLOOKUP(VALUE(RIGHT(C30,3)),#REF!,9,FALSE),IF(LEFT(C30,3)="EST",VLOOKUP(VALUE(RIGHT(C30,3)),#REF!,9,FALSE),IF(LEFT(C30,3)="HID",VLOOKUP(VALUE(RIGHT(C30,3)),#REF!,9,FALSE),IF(LEFT(C30,3)="INC",VLOOKUP(VALUE(RIGHT(C30,3)),#REF!,9,FALSE),IF(LEFT(C30,3)="ELE",VLOOKUP(VALUE(RIGHT(C30,3)),#REF!,9,FALSE),IF(LEFT(C30,3)="CAB",VLOOKUP(VALUE(RIGHT(C30,3)),#REF!,9,FALSE),IF(LEFT(C30,3)="SEG",VLOOKUP(VALUE(RIGHT(C30,3)),#REF!,9,FALSE),IF(LEFT(C30,3)="CLI",VLOOKUP(VALUE(RIGHT(C30,3)),#REF!,9,FALSE),IF(LEFT(C30,4)="IMPL",VLOOKUP(VALUE(RIGHT(C30,3)),#REF!,9,FALSE),IF(LEFT(C30,4)="SPDA",VLOOKUP(VALUE(RIGHT(C30,3)),#REF!,9,FALSE),IF(LEFT(C30,4)="SDAI",VLOOKUP(VALUE(RIGHT(C30,3)),'ADM-COMP'!B:J,9,FALSE),IF(LEFT(C30,5)="IMPER",VLOOKUP(VALUE(RIGHT(C30,3)),#REF!,9,FALSE),"")))))))))))))))))</f>
        <v>124.37</v>
      </c>
      <c r="H30" s="130">
        <f t="shared" ref="H30:H32" si="5">ROUND(F30*G30,2)</f>
        <v>6025.73</v>
      </c>
      <c r="I30" s="11"/>
      <c r="J30" s="95">
        <f t="shared" ref="J30:J32" si="6">G30/1.2764</f>
        <v>97.43810718</v>
      </c>
      <c r="K30" s="11"/>
      <c r="L30" s="11"/>
      <c r="M30" s="11"/>
      <c r="N30" s="11"/>
      <c r="O30" s="11"/>
      <c r="P30" s="11"/>
      <c r="Q30" s="11"/>
      <c r="R30" s="11"/>
      <c r="S30" s="11"/>
      <c r="T30" s="11"/>
      <c r="U30" s="11"/>
      <c r="V30" s="11"/>
      <c r="W30" s="11"/>
      <c r="X30" s="11"/>
      <c r="Y30" s="11"/>
      <c r="Z30" s="11"/>
    </row>
    <row r="31" ht="12.75" customHeight="1">
      <c r="A31" s="163" t="s">
        <v>161</v>
      </c>
      <c r="B31" s="103" t="s">
        <v>47</v>
      </c>
      <c r="C31" s="104" t="str">
        <f>'SINAPI-SERVIÇOS'!A5407</f>
        <v>72183</v>
      </c>
      <c r="D31" s="112" t="str">
        <f>IF(B31="IOPES",VLOOKUP(C31,'LABOR-SERVIÇOS'!A:H,5,FALSE),IF(B31="SINAPI",VLOOKUP(C31,'SINAPI-SERVIÇOS'!A:D,2,FALSE),IF(LEFT(C31,3)="ARQ",VLOOKUP(VALUE(RIGHT(C31,3)),'ARQ-COMP'!B:J,4,FALSE),IF(LEFT(C31,3)="SCI",VLOOKUP(VALUE(RIGHT(C31,3)),#REF!,4,FALSE),IF(LEFT(C31,3)="SCE",VLOOKUP(VALUE(RIGHT(C31,3)),#REF!,4,FALSE),IF(LEFT(C31,3)="EST",VLOOKUP(VALUE(RIGHT(C31,3)),#REF!,4,FALSE),IF(LEFT(C31,3)="HID",VLOOKUP(VALUE(RIGHT(C31,3)),#REF!,4,FALSE),IF(LEFT(C31,3)="INC",VLOOKUP(VALUE(RIGHT(C31,3)),#REF!,4,FALSE),IF(LEFT(C31,3)="ELE",VLOOKUP(VALUE(RIGHT(C31,3)),#REF!,4,FALSE),IF(LEFT(C31,3)="CAB",VLOOKUP(VALUE(RIGHT(C31,3)),#REF!,4,FALSE),IF(LEFT(C31,3)="SEG",VLOOKUP(VALUE(RIGHT(C31,3)),#REF!,4,FALSE),IF(LEFT(C31,3)="CLI",VLOOKUP(VALUE(RIGHT(C31,3)),#REF!,4,FALSE),IF(LEFT(C31,4)="IMPL",VLOOKUP(VALUE(RIGHT(C31,3)),#REF!,4,FALSE),IF(LEFT(C31,4)="SPDA",VLOOKUP(VALUE(RIGHT(C31,3)),#REF!,4,FALSE),IF(LEFT(C31,4)="SDAI",VLOOKUP(VALUE(RIGHT(C31,3)),'ADM-COMP'!B:J,4,FALSE),IF(LEFT(C31,5)="IMPER",VLOOKUP(VALUE(RIGHT(C31,3)),#REF!,4,FALSE),""))))))))))))))))</f>
        <v>PISO EM CONCRETO 20MPA PREPARO MECANICO, ESPESSURA 7 CM, COM ARMACAO EM TELA SOLDADA</v>
      </c>
      <c r="E31" s="102" t="str">
        <f>IF(B31="IOPES",VLOOKUP(C31,'LABOR-SERVIÇOS'!A:H,6,FALSE),IF(B31="SINAPI",VLOOKUP(C31,'SINAPI-SERVIÇOS'!A:D,3,FALSE),IF(LEFT(C31,3)="ARQ",VLOOKUP(VALUE(RIGHT(C31,3)),'ARQ-COMP'!B:J,5,FALSE),IF(LEFT(C31,3)="SCI",VLOOKUP(VALUE(RIGHT(C31,3)),#REF!,5,FALSE),IF(LEFT(C31,3)="SCE",VLOOKUP(VALUE(RIGHT(C31,3)),#REF!,5,FALSE),IF(LEFT(C31,3)="EST",VLOOKUP(VALUE(RIGHT(C31,3)),#REF!,5,FALSE),IF(LEFT(C31,3)="HID",VLOOKUP(VALUE(RIGHT(C31,3)),#REF!,5,FALSE),IF(LEFT(C31,3)="INC",VLOOKUP(VALUE(RIGHT(C31,3)),#REF!,5,FALSE),IF(LEFT(C31,3)="ELE",VLOOKUP(VALUE(RIGHT(C31,3)),#REF!,5,FALSE),IF(LEFT(C31,3)="CAB",VLOOKUP(VALUE(RIGHT(C31,3)),#REF!,5,FALSE),IF(LEFT(C31,3)="SEG",VLOOKUP(VALUE(RIGHT(C31,3)),#REF!,5,FALSE),IF(LEFT(C31,3)="CLI",VLOOKUP(VALUE(RIGHT(C31,3)),#REF!,5,FALSE),IF(LEFT(C31,4)="IMPL",VLOOKUP(VALUE(RIGHT(C31,3)),#REF!,5,FALSE),IF(LEFT(C31,4)="SPDA",VLOOKUP(VALUE(RIGHT(C31,3)),#REF!,5,FALSE),IF(LEFT(C31,4)="SDAI",VLOOKUP(VALUE(RIGHT(C31,3)),'ADM-COMP'!B:J,5,FALSE),IF(LEFT(C31,5)="IMPER",VLOOKUP(VALUE(RIGHT(C31,3)),#REF!,5,FALSE),""))))))))))))))))</f>
        <v>M2</v>
      </c>
      <c r="F31" s="122">
        <f>ROUND(VLOOKUP(A31,'MEM-LEVANT'!A:I,9,FALSE),2)</f>
        <v>96.9</v>
      </c>
      <c r="G31" s="130">
        <f>IF(B31="IOPES",VLOOKUP(C31,'LABOR-SERVIÇOS'!A:H,7,FALSE),IF(B31="SINAPI",VLOOKUP(C31,'SINAPI-SERVIÇOS'!A:H,8,FALSE),IF(LEFT(C31,3)="ARQ",VLOOKUP(VALUE(RIGHT(C31,3)),'ARQ-COMP'!B:J,9,FALSE),IF(LEFT(C31,3)="SCI",VLOOKUP(VALUE(RIGHT(C31,3)),#REF!,9,FALSE),IF(LEFT(C31,3)="SCE",VLOOKUP(VALUE(RIGHT(C31,3)),#REF!,9,FALSE),IF(LEFT(C31,3)="EST",VLOOKUP(VALUE(RIGHT(C31,3)),#REF!,9,FALSE),IF(LEFT(C31,3)="HID",VLOOKUP(VALUE(RIGHT(C31,3)),#REF!,9,FALSE),IF(LEFT(C31,3)="INC",VLOOKUP(VALUE(RIGHT(C31,3)),#REF!,9,FALSE),IF(LEFT(C31,3)="ELE",VLOOKUP(VALUE(RIGHT(C31,3)),#REF!,9,FALSE),IF(LEFT(C31,3)="CAB",VLOOKUP(VALUE(RIGHT(C31,3)),#REF!,9,FALSE),IF(LEFT(C31,3)="SEG",VLOOKUP(VALUE(RIGHT(C31,3)),#REF!,9,FALSE),IF(LEFT(C31,3)="CLI",VLOOKUP(VALUE(RIGHT(C31,3)),#REF!,9,FALSE),IF(LEFT(C31,4)="IMPL",VLOOKUP(VALUE(RIGHT(C31,3)),#REF!,9,FALSE),IF(LEFT(C31,4)="SPDA",VLOOKUP(VALUE(RIGHT(C31,3)),#REF!,9,FALSE),IF(LEFT(C31,4)="SDAI",VLOOKUP(VALUE(RIGHT(C31,3)),'ADM-COMP'!B:J,9,FALSE),IF(LEFT(C31,5)="IMPER",VLOOKUP(VALUE(RIGHT(C31,3)),#REF!,9,FALSE),""))))))))))))))))</f>
        <v>93.14</v>
      </c>
      <c r="H31" s="130">
        <f t="shared" si="5"/>
        <v>9025.27</v>
      </c>
      <c r="I31" s="11"/>
      <c r="J31" s="95">
        <f t="shared" si="6"/>
        <v>72.97085553</v>
      </c>
      <c r="K31" s="11"/>
      <c r="L31" s="11"/>
      <c r="M31" s="11"/>
      <c r="N31" s="11"/>
      <c r="O31" s="11"/>
      <c r="P31" s="11"/>
      <c r="Q31" s="11"/>
      <c r="R31" s="11"/>
      <c r="S31" s="11"/>
      <c r="T31" s="11"/>
      <c r="U31" s="11"/>
      <c r="V31" s="11"/>
      <c r="W31" s="11"/>
      <c r="X31" s="11"/>
      <c r="Y31" s="11"/>
      <c r="Z31" s="11"/>
    </row>
    <row r="32" ht="12.75" customHeight="1">
      <c r="A32" s="163" t="s">
        <v>162</v>
      </c>
      <c r="B32" s="103" t="s">
        <v>47</v>
      </c>
      <c r="C32" s="104" t="str">
        <f>'SINAPI-SERVIÇOS'!A5428</f>
        <v>87643</v>
      </c>
      <c r="D32" s="112" t="str">
        <f>IF(B32="IOPES",VLOOKUP(C32,'LABOR-SERVIÇOS'!A:H,5,FALSE),IF(B32="SINAPI",VLOOKUP(C32,'SINAPI-SERVIÇOS'!A:D,2,FALSE),IF(LEFT(C32,3)="ARQ",VLOOKUP(VALUE(RIGHT(C32,3)),'ARQ-COMP'!B:J,4,FALSE),IF(LEFT(C32,3)="SCI",VLOOKUP(VALUE(RIGHT(C32,3)),#REF!,4,FALSE),IF(LEFT(C32,3)="SCE",VLOOKUP(VALUE(RIGHT(C32,3)),#REF!,4,FALSE),IF(LEFT(C32,3)="EST",VLOOKUP(VALUE(RIGHT(C32,3)),#REF!,4,FALSE),IF(LEFT(C32,3)="HID",VLOOKUP(VALUE(RIGHT(C32,3)),#REF!,4,FALSE),IF(LEFT(C32,3)="INC",VLOOKUP(VALUE(RIGHT(C32,3)),#REF!,4,FALSE),IF(LEFT(C32,3)="ELE",VLOOKUP(VALUE(RIGHT(C32,3)),#REF!,4,FALSE),IF(LEFT(C32,3)="CAB",VLOOKUP(VALUE(RIGHT(C32,3)),#REF!,4,FALSE),IF(LEFT(C32,3)="SEG",VLOOKUP(VALUE(RIGHT(C32,3)),#REF!,4,FALSE),IF(LEFT(C32,3)="CLI",VLOOKUP(VALUE(RIGHT(C32,3)),#REF!,4,FALSE),IF(LEFT(C32,4)="IMPL",VLOOKUP(VALUE(RIGHT(C32,3)),#REF!,4,FALSE),IF(LEFT(C32,4)="SPDA",VLOOKUP(VALUE(RIGHT(C32,3)),#REF!,4,FALSE),IF(LEFT(C32,4)="SDAI",VLOOKUP(VALUE(RIGHT(C32,3)),'ADM-COMP'!B:J,4,FALSE),IF(LEFT(C32,5)="IMPER",VLOOKUP(VALUE(RIGHT(C32,3)),#REF!,4,FALSE),""))))))))))))))))</f>
        <v>CONTRAPISO EM ARGAMASSA PRONTA, PREPARO MECÂNICO COM MISTURADOR 300 KG, APLICADO EM ÁREAS SECAS SOBRE LAJE, ADERIDO, ESPESSURA 4CM. AF_06/2014</v>
      </c>
      <c r="E32" s="102" t="str">
        <f>IF(B32="IOPES",VLOOKUP(C32,'LABOR-SERVIÇOS'!A:H,6,FALSE),IF(B32="SINAPI",VLOOKUP(C32,'SINAPI-SERVIÇOS'!A:D,3,FALSE),IF(LEFT(C32,3)="ARQ",VLOOKUP(VALUE(RIGHT(C32,3)),'ARQ-COMP'!B:J,5,FALSE),IF(LEFT(C32,3)="SCI",VLOOKUP(VALUE(RIGHT(C32,3)),#REF!,5,FALSE),IF(LEFT(C32,3)="SCE",VLOOKUP(VALUE(RIGHT(C32,3)),#REF!,5,FALSE),IF(LEFT(C32,3)="EST",VLOOKUP(VALUE(RIGHT(C32,3)),#REF!,5,FALSE),IF(LEFT(C32,3)="HID",VLOOKUP(VALUE(RIGHT(C32,3)),#REF!,5,FALSE),IF(LEFT(C32,3)="INC",VLOOKUP(VALUE(RIGHT(C32,3)),#REF!,5,FALSE),IF(LEFT(C32,3)="ELE",VLOOKUP(VALUE(RIGHT(C32,3)),#REF!,5,FALSE),IF(LEFT(C32,3)="CAB",VLOOKUP(VALUE(RIGHT(C32,3)),#REF!,5,FALSE),IF(LEFT(C32,3)="SEG",VLOOKUP(VALUE(RIGHT(C32,3)),#REF!,5,FALSE),IF(LEFT(C32,3)="CLI",VLOOKUP(VALUE(RIGHT(C32,3)),#REF!,5,FALSE),IF(LEFT(C32,4)="IMPL",VLOOKUP(VALUE(RIGHT(C32,3)),#REF!,5,FALSE),IF(LEFT(C32,4)="SPDA",VLOOKUP(VALUE(RIGHT(C32,3)),#REF!,5,FALSE),IF(LEFT(C32,4)="SDAI",VLOOKUP(VALUE(RIGHT(C32,3)),'ADM-COMP'!B:J,5,FALSE),IF(LEFT(C32,5)="IMPER",VLOOKUP(VALUE(RIGHT(C32,3)),#REF!,5,FALSE),""))))))))))))))))</f>
        <v>M2</v>
      </c>
      <c r="F32" s="122">
        <f>ROUND(VLOOKUP(A32,'MEM-LEVANT'!A:I,9,FALSE),2)</f>
        <v>96.9</v>
      </c>
      <c r="G32" s="130">
        <f>IF(B32="IOPES",VLOOKUP(C32,'LABOR-SERVIÇOS'!A:H,7,FALSE),IF(B32="SINAPI",VLOOKUP(C32,'SINAPI-SERVIÇOS'!A:H,8,FALSE),IF(LEFT(C32,3)="ARQ",VLOOKUP(VALUE(RIGHT(C32,3)),'ARQ-COMP'!B:J,9,FALSE),IF(LEFT(C32,3)="SCI",VLOOKUP(VALUE(RIGHT(C32,3)),#REF!,9,FALSE),IF(LEFT(C32,3)="SCE",VLOOKUP(VALUE(RIGHT(C32,3)),#REF!,9,FALSE),IF(LEFT(C32,3)="EST",VLOOKUP(VALUE(RIGHT(C32,3)),#REF!,9,FALSE),IF(LEFT(C32,3)="HID",VLOOKUP(VALUE(RIGHT(C32,3)),#REF!,9,FALSE),IF(LEFT(C32,3)="INC",VLOOKUP(VALUE(RIGHT(C32,3)),#REF!,9,FALSE),IF(LEFT(C32,3)="ELE",VLOOKUP(VALUE(RIGHT(C32,3)),#REF!,9,FALSE),IF(LEFT(C32,3)="CAB",VLOOKUP(VALUE(RIGHT(C32,3)),#REF!,9,FALSE),IF(LEFT(C32,3)="SEG",VLOOKUP(VALUE(RIGHT(C32,3)),#REF!,9,FALSE),IF(LEFT(C32,3)="CLI",VLOOKUP(VALUE(RIGHT(C32,3)),#REF!,9,FALSE),IF(LEFT(C32,4)="IMPL",VLOOKUP(VALUE(RIGHT(C32,3)),#REF!,9,FALSE),IF(LEFT(C32,4)="SPDA",VLOOKUP(VALUE(RIGHT(C32,3)),#REF!,9,FALSE),IF(LEFT(C32,4)="SDAI",VLOOKUP(VALUE(RIGHT(C32,3)),'ADM-COMP'!B:J,9,FALSE),IF(LEFT(C32,5)="IMPER",VLOOKUP(VALUE(RIGHT(C32,3)),#REF!,9,FALSE),""))))))))))))))))</f>
        <v>102.71</v>
      </c>
      <c r="H32" s="130">
        <f t="shared" si="5"/>
        <v>9952.6</v>
      </c>
      <c r="I32" s="11"/>
      <c r="J32" s="95">
        <f t="shared" si="6"/>
        <v>80.46850517</v>
      </c>
      <c r="K32" s="11"/>
      <c r="L32" s="11"/>
      <c r="M32" s="11"/>
      <c r="N32" s="11"/>
      <c r="O32" s="11"/>
      <c r="P32" s="11"/>
      <c r="Q32" s="11"/>
      <c r="R32" s="11"/>
      <c r="S32" s="11"/>
      <c r="T32" s="11"/>
      <c r="U32" s="11"/>
      <c r="V32" s="11"/>
      <c r="W32" s="11"/>
      <c r="X32" s="11"/>
      <c r="Y32" s="11"/>
      <c r="Z32" s="11"/>
    </row>
    <row r="33" ht="12.75" customHeight="1">
      <c r="A33" s="151"/>
      <c r="B33" s="152"/>
      <c r="C33" s="153"/>
      <c r="D33" s="154" t="s">
        <v>172</v>
      </c>
      <c r="E33" s="151"/>
      <c r="F33" s="155"/>
      <c r="G33" s="156"/>
      <c r="H33" s="183">
        <f>SUM(H17:H32)</f>
        <v>42184.03</v>
      </c>
      <c r="I33" s="159"/>
      <c r="J33" s="95"/>
      <c r="K33" s="159"/>
      <c r="L33" s="159"/>
      <c r="M33" s="159"/>
      <c r="N33" s="159"/>
      <c r="O33" s="159"/>
      <c r="P33" s="159"/>
      <c r="Q33" s="159"/>
      <c r="R33" s="159"/>
      <c r="S33" s="159"/>
      <c r="T33" s="159"/>
      <c r="U33" s="159"/>
      <c r="V33" s="159"/>
      <c r="W33" s="159"/>
      <c r="X33" s="159"/>
      <c r="Y33" s="159"/>
      <c r="Z33" s="159"/>
    </row>
    <row r="34" ht="12.75" customHeight="1">
      <c r="A34" s="102"/>
      <c r="B34" s="103"/>
      <c r="C34" s="104"/>
      <c r="D34" s="161"/>
      <c r="E34" s="102"/>
      <c r="F34" s="122"/>
      <c r="G34" s="130"/>
      <c r="H34" s="162"/>
      <c r="I34" s="11"/>
      <c r="J34" s="95"/>
      <c r="K34" s="11"/>
      <c r="L34" s="11"/>
      <c r="M34" s="11"/>
      <c r="N34" s="11"/>
      <c r="O34" s="11"/>
      <c r="P34" s="11"/>
      <c r="Q34" s="11"/>
      <c r="R34" s="11"/>
      <c r="S34" s="11"/>
      <c r="T34" s="11"/>
      <c r="U34" s="11"/>
      <c r="V34" s="11"/>
      <c r="W34" s="11"/>
      <c r="X34" s="11"/>
      <c r="Y34" s="11"/>
      <c r="Z34" s="11"/>
    </row>
    <row r="35" ht="12.75" customHeight="1">
      <c r="A35" s="69" t="s">
        <v>34</v>
      </c>
      <c r="B35" s="73"/>
      <c r="C35" s="78"/>
      <c r="D35" s="80" t="s">
        <v>174</v>
      </c>
      <c r="E35" s="83"/>
      <c r="F35" s="86"/>
      <c r="G35" s="88"/>
      <c r="H35" s="91"/>
      <c r="I35" s="93"/>
      <c r="J35" s="95"/>
      <c r="K35" s="93"/>
      <c r="L35" s="93"/>
      <c r="M35" s="93"/>
      <c r="N35" s="93"/>
      <c r="O35" s="93"/>
      <c r="P35" s="93"/>
      <c r="Q35" s="93"/>
      <c r="R35" s="93"/>
      <c r="S35" s="93"/>
      <c r="T35" s="93"/>
      <c r="U35" s="93"/>
      <c r="V35" s="93"/>
      <c r="W35" s="93"/>
      <c r="X35" s="93"/>
      <c r="Y35" s="93"/>
      <c r="Z35" s="93"/>
    </row>
    <row r="36" ht="12.75" customHeight="1">
      <c r="A36" s="73" t="s">
        <v>163</v>
      </c>
      <c r="B36" s="73"/>
      <c r="C36" s="73"/>
      <c r="D36" s="184" t="s">
        <v>175</v>
      </c>
      <c r="E36" s="73"/>
      <c r="F36" s="73"/>
      <c r="G36" s="73"/>
      <c r="H36" s="73"/>
      <c r="I36" s="93"/>
      <c r="J36" s="95"/>
      <c r="K36" s="93"/>
      <c r="L36" s="93"/>
      <c r="M36" s="93"/>
      <c r="N36" s="93"/>
      <c r="O36" s="93"/>
      <c r="P36" s="93"/>
      <c r="Q36" s="93"/>
      <c r="R36" s="93"/>
      <c r="S36" s="93"/>
      <c r="T36" s="93"/>
      <c r="U36" s="93"/>
      <c r="V36" s="93"/>
      <c r="W36" s="93"/>
      <c r="X36" s="93"/>
      <c r="Y36" s="93"/>
      <c r="Z36" s="93"/>
    </row>
    <row r="37" ht="12.75" customHeight="1">
      <c r="A37" s="185" t="s">
        <v>176</v>
      </c>
      <c r="B37" s="186" t="s">
        <v>47</v>
      </c>
      <c r="C37" s="187" t="str">
        <f>'SINAPI-SERVIÇOS'!A4979</f>
        <v>87485</v>
      </c>
      <c r="D37" s="112" t="str">
        <f>IF(B37="IOPES",VLOOKUP(C37,'LABOR-SERVIÇOS'!A:H,5,FALSE),IF(B37="SINAPI",VLOOKUP(C37,'SINAPI-SERVIÇOS'!A:D,2,FALSE),IF(LEFT(C37,3)="ARQ",VLOOKUP(VALUE(RIGHT(C37,3)),'ARQ-COMP'!B:J,4,FALSE),IF(LEFT(C37,3)="SCI",VLOOKUP(VALUE(RIGHT(C37,3)),#REF!,4,FALSE),IF(LEFT(C37,3)="SCE",VLOOKUP(VALUE(RIGHT(C37,3)),#REF!,4,FALSE),IF(LEFT(C37,3)="EST",VLOOKUP(VALUE(RIGHT(C37,3)),#REF!,4,FALSE),IF(LEFT(C37,3)="HID",VLOOKUP(VALUE(RIGHT(C37,3)),#REF!,4,FALSE),IF(LEFT(C37,3)="INC",VLOOKUP(VALUE(RIGHT(C37,3)),#REF!,4,FALSE),IF(LEFT(C37,3)="ELE",VLOOKUP(VALUE(RIGHT(C37,3)),#REF!,4,FALSE),IF(LEFT(C37,3)="CAB",VLOOKUP(VALUE(RIGHT(C37,3)),#REF!,4,FALSE),IF(LEFT(C37,3)="SEG",VLOOKUP(VALUE(RIGHT(C37,3)),#REF!,4,FALSE),IF(LEFT(C37,3)="CLI",VLOOKUP(VALUE(RIGHT(C37,3)),#REF!,4,FALSE),IF(LEFT(C37,4)="IMPL",VLOOKUP(VALUE(RIGHT(C37,3)),#REF!,4,FALSE),IF(LEFT(C37,4)="SPDA",VLOOKUP(VALUE(RIGHT(C37,3)),#REF!,4,FALSE),IF(LEFT(C37,4)="SDAI",VLOOKUP(VALUE(RIGHT(C37,3)),'ADM-COMP'!B:J,4,FALSE),IF(LEFT(C37,5)="IMPER",VLOOKUP(VALUE(RIGHT(C37,3)),#REF!,4,FALSE),""))))))))))))))))</f>
        <v>ALVENARIA DE VEDAÇÃO DE BLOCOS CERÂMICOS FURADOS NA VERTICAL DE 14X19X39CM (ESPESSURA 14CM) DE PAREDES COM ÁREA LÍQUIDA MENOR QUE 6M² COM VÃOS E ARGAMASSA DE ASSENTAMENTO COM PREPARO EM BETONEIRA. AF_06/2014</v>
      </c>
      <c r="E37" s="185" t="str">
        <f>IF(B37="IOPES",VLOOKUP(C37,'LABOR-SERVIÇOS'!A:H,6,FALSE),IF(B37="SINAPI",VLOOKUP(C37,'SINAPI-SERVIÇOS'!A:D,3,FALSE),IF(LEFT(C37,3)="ARQ",VLOOKUP(VALUE(RIGHT(C37,3)),'ARQ-COMP'!B:J,5,FALSE),IF(LEFT(C37,3)="SCI",VLOOKUP(VALUE(RIGHT(C37,3)),#REF!,5,FALSE),IF(LEFT(C37,3)="SCE",VLOOKUP(VALUE(RIGHT(C37,3)),#REF!,5,FALSE),IF(LEFT(C37,3)="EST",VLOOKUP(VALUE(RIGHT(C37,3)),#REF!,5,FALSE),IF(LEFT(C37,3)="HID",VLOOKUP(VALUE(RIGHT(C37,3)),#REF!,5,FALSE),IF(LEFT(C37,3)="INC",VLOOKUP(VALUE(RIGHT(C37,3)),#REF!,5,FALSE),IF(LEFT(C37,3)="ELE",VLOOKUP(VALUE(RIGHT(C37,3)),#REF!,5,FALSE),IF(LEFT(C37,3)="CAB",VLOOKUP(VALUE(RIGHT(C37,3)),#REF!,5,FALSE),IF(LEFT(C37,3)="SEG",VLOOKUP(VALUE(RIGHT(C37,3)),#REF!,5,FALSE),IF(LEFT(C37,3)="CLI",VLOOKUP(VALUE(RIGHT(C37,3)),#REF!,5,FALSE),IF(LEFT(C37,4)="IMPL",VLOOKUP(VALUE(RIGHT(C37,3)),#REF!,5,FALSE),IF(LEFT(C37,4)="SPDA",VLOOKUP(VALUE(RIGHT(C37,3)),#REF!,5,FALSE),IF(LEFT(C37,4)="SDAI",VLOOKUP(VALUE(RIGHT(C37,3)),'ADM-COMP'!B:J,5,FALSE),IF(LEFT(C37,5)="IMPER",VLOOKUP(VALUE(RIGHT(C37,3)),#REF!,5,FALSE),""))))))))))))))))</f>
        <v>M2</v>
      </c>
      <c r="F37" s="122">
        <f>ROUND(VLOOKUP(A37,'MEM-LEVANT'!A:I,9,FALSE),2)</f>
        <v>7.8</v>
      </c>
      <c r="G37" s="189">
        <f>IF(B37="IOPES",VLOOKUP(C37,'LABOR-SERVIÇOS'!A:H,7,FALSE),IF(B37="SINAPI",VLOOKUP(C37,'SINAPI-SERVIÇOS'!A:H,8,FALSE),IF(LEFT(C37,3)="ARQ",VLOOKUP(VALUE(RIGHT(C37,3)),'ARQ-COMP'!B:J,9,FALSE),IF(LEFT(C37,3)="SCI",VLOOKUP(VALUE(RIGHT(C37,3)),#REF!,9,FALSE),IF(LEFT(C37,3)="SCE",VLOOKUP(VALUE(RIGHT(C37,3)),#REF!,9,FALSE),IF(LEFT(C37,3)="EST",VLOOKUP(VALUE(RIGHT(C37,3)),#REF!,9,FALSE),IF(LEFT(C37,3)="HID",VLOOKUP(VALUE(RIGHT(C37,3)),#REF!,9,FALSE),IF(LEFT(C37,3)="INC",VLOOKUP(VALUE(RIGHT(C37,3)),#REF!,9,FALSE),IF(LEFT(C37,3)="ELE",VLOOKUP(VALUE(RIGHT(C37,3)),#REF!,9,FALSE),IF(LEFT(C37,3)="CAB",VLOOKUP(VALUE(RIGHT(C37,3)),#REF!,9,FALSE),IF(LEFT(C37,3)="SEG",VLOOKUP(VALUE(RIGHT(C37,3)),#REF!,9,FALSE),IF(LEFT(C37,3)="CLI",VLOOKUP(VALUE(RIGHT(C37,3)),#REF!,9,FALSE),IF(LEFT(C37,4)="IMPL",VLOOKUP(VALUE(RIGHT(C37,3)),#REF!,9,FALSE),IF(LEFT(C37,4)="SPDA",VLOOKUP(VALUE(RIGHT(C37,3)),#REF!,9,FALSE),IF(LEFT(C37,4)="SDAI",VLOOKUP(VALUE(RIGHT(C37,3)),'ADM-COMP'!B:J,9,FALSE),IF(LEFT(C37,5)="IMPER",VLOOKUP(VALUE(RIGHT(C37,3)),#REF!,9,FALSE),""))))))))))))))))</f>
        <v>73.79</v>
      </c>
      <c r="H37" s="189">
        <f t="shared" ref="H37:H51" si="7">ROUND(F37*G37,2)</f>
        <v>575.56</v>
      </c>
      <c r="I37" s="190"/>
      <c r="J37" s="95">
        <f t="shared" ref="J37:J51" si="8">G37/1.2764</f>
        <v>57.81103102</v>
      </c>
      <c r="K37" s="190"/>
      <c r="L37" s="190"/>
      <c r="M37" s="190"/>
      <c r="N37" s="190"/>
      <c r="O37" s="190"/>
      <c r="P37" s="190"/>
      <c r="Q37" s="190"/>
      <c r="R37" s="190"/>
      <c r="S37" s="190"/>
      <c r="T37" s="190"/>
      <c r="U37" s="190"/>
      <c r="V37" s="190"/>
      <c r="W37" s="190"/>
      <c r="X37" s="190"/>
      <c r="Y37" s="190"/>
      <c r="Z37" s="190"/>
    </row>
    <row r="38" ht="12.75" customHeight="1">
      <c r="A38" s="185" t="s">
        <v>183</v>
      </c>
      <c r="B38" s="186" t="s">
        <v>47</v>
      </c>
      <c r="C38" s="187" t="str">
        <f>'SINAPI-SERVIÇOS'!A5496</f>
        <v>87874</v>
      </c>
      <c r="D38" s="112" t="str">
        <f>IF(B38="IOPES",VLOOKUP(C38,'LABOR-SERVIÇOS'!A:H,5,FALSE),IF(B38="SINAPI",VLOOKUP(C38,'SINAPI-SERVIÇOS'!A:D,2,FALSE),IF(LEFT(C38,3)="ARQ",VLOOKUP(VALUE(RIGHT(C38,3)),'ARQ-COMP'!B:J,4,FALSE),IF(LEFT(C38,3)="SCI",VLOOKUP(VALUE(RIGHT(C38,3)),#REF!,4,FALSE),IF(LEFT(C38,3)="SCE",VLOOKUP(VALUE(RIGHT(C38,3)),#REF!,4,FALSE),IF(LEFT(C38,3)="EST",VLOOKUP(VALUE(RIGHT(C38,3)),#REF!,4,FALSE),IF(LEFT(C38,3)="HID",VLOOKUP(VALUE(RIGHT(C38,3)),#REF!,4,FALSE),IF(LEFT(C38,3)="INC",VLOOKUP(VALUE(RIGHT(C38,3)),#REF!,4,FALSE),IF(LEFT(C38,3)="ELE",VLOOKUP(VALUE(RIGHT(C38,3)),#REF!,4,FALSE),IF(LEFT(C38,3)="CAB",VLOOKUP(VALUE(RIGHT(C38,3)),#REF!,4,FALSE),IF(LEFT(C38,3)="SEG",VLOOKUP(VALUE(RIGHT(C38,3)),#REF!,4,FALSE),IF(LEFT(C38,3)="CLI",VLOOKUP(VALUE(RIGHT(C38,3)),#REF!,4,FALSE),IF(LEFT(C38,4)="IMPL",VLOOKUP(VALUE(RIGHT(C38,3)),#REF!,4,FALSE),IF(LEFT(C38,4)="SPDA",VLOOKUP(VALUE(RIGHT(C38,3)),#REF!,4,FALSE),IF(LEFT(C38,4)="SDAI",VLOOKUP(VALUE(RIGHT(C38,3)),'ADM-COMP'!B:J,4,FALSE),IF(LEFT(C38,5)="IMPER",VLOOKUP(VALUE(RIGHT(C38,3)),#REF!,4,FALSE),""))))))))))))))))</f>
        <v>CHAPISCO APLICADO EM ALVENARIAS E ESTRUTURAS DE CONCRETO INTERNAS, COM ROLO PARA TEXTURA ACRÍLICA.  ARGAMASSA TRAÇO 1:4 E EMULSÃO POLIMÉRICA (ADESIVO) COM PREPARO EM BETONEIRA 400L. AF_06/2014</v>
      </c>
      <c r="E38" s="185" t="str">
        <f>IF(B38="IOPES",VLOOKUP(C38,'LABOR-SERVIÇOS'!A:H,6,FALSE),IF(B38="SINAPI",VLOOKUP(C38,'SINAPI-SERVIÇOS'!A:D,3,FALSE),IF(LEFT(C38,3)="ARQ",VLOOKUP(VALUE(RIGHT(C38,3)),'ARQ-COMP'!B:J,5,FALSE),IF(LEFT(C38,3)="SCI",VLOOKUP(VALUE(RIGHT(C38,3)),#REF!,5,FALSE),IF(LEFT(C38,3)="SCE",VLOOKUP(VALUE(RIGHT(C38,3)),#REF!,5,FALSE),IF(LEFT(C38,3)="EST",VLOOKUP(VALUE(RIGHT(C38,3)),#REF!,5,FALSE),IF(LEFT(C38,3)="HID",VLOOKUP(VALUE(RIGHT(C38,3)),#REF!,5,FALSE),IF(LEFT(C38,3)="INC",VLOOKUP(VALUE(RIGHT(C38,3)),#REF!,5,FALSE),IF(LEFT(C38,3)="ELE",VLOOKUP(VALUE(RIGHT(C38,3)),#REF!,5,FALSE),IF(LEFT(C38,3)="CAB",VLOOKUP(VALUE(RIGHT(C38,3)),#REF!,5,FALSE),IF(LEFT(C38,3)="SEG",VLOOKUP(VALUE(RIGHT(C38,3)),#REF!,5,FALSE),IF(LEFT(C38,3)="CLI",VLOOKUP(VALUE(RIGHT(C38,3)),#REF!,5,FALSE),IF(LEFT(C38,4)="IMPL",VLOOKUP(VALUE(RIGHT(C38,3)),#REF!,5,FALSE),IF(LEFT(C38,4)="SPDA",VLOOKUP(VALUE(RIGHT(C38,3)),#REF!,5,FALSE),IF(LEFT(C38,4)="SDAI",VLOOKUP(VALUE(RIGHT(C38,3)),'ADM-COMP'!B:J,5,FALSE),IF(LEFT(C38,5)="IMPER",VLOOKUP(VALUE(RIGHT(C38,3)),#REF!,5,FALSE),""))))))))))))))))</f>
        <v>M2</v>
      </c>
      <c r="F38" s="122">
        <f>ROUND(VLOOKUP(A38,'MEM-LEVANT'!A:I,9,FALSE),2)</f>
        <v>15.6</v>
      </c>
      <c r="G38" s="189">
        <f>IF(B38="IOPES",VLOOKUP(C38,'LABOR-SERVIÇOS'!A:H,7,FALSE),IF(B38="SINAPI",VLOOKUP(C38,'SINAPI-SERVIÇOS'!A:H,8,FALSE),IF(LEFT(C38,3)="ARQ",VLOOKUP(VALUE(RIGHT(C38,3)),'ARQ-COMP'!B:J,9,FALSE),IF(LEFT(C38,3)="SCI",VLOOKUP(VALUE(RIGHT(C38,3)),#REF!,9,FALSE),IF(LEFT(C38,3)="SCE",VLOOKUP(VALUE(RIGHT(C38,3)),#REF!,9,FALSE),IF(LEFT(C38,3)="EST",VLOOKUP(VALUE(RIGHT(C38,3)),#REF!,9,FALSE),IF(LEFT(C38,3)="HID",VLOOKUP(VALUE(RIGHT(C38,3)),#REF!,9,FALSE),IF(LEFT(C38,3)="INC",VLOOKUP(VALUE(RIGHT(C38,3)),#REF!,9,FALSE),IF(LEFT(C38,3)="ELE",VLOOKUP(VALUE(RIGHT(C38,3)),#REF!,9,FALSE),IF(LEFT(C38,3)="CAB",VLOOKUP(VALUE(RIGHT(C38,3)),#REF!,9,FALSE),IF(LEFT(C38,3)="SEG",VLOOKUP(VALUE(RIGHT(C38,3)),#REF!,9,FALSE),IF(LEFT(C38,3)="CLI",VLOOKUP(VALUE(RIGHT(C38,3)),#REF!,9,FALSE),IF(LEFT(C38,4)="IMPL",VLOOKUP(VALUE(RIGHT(C38,3)),#REF!,9,FALSE),IF(LEFT(C38,4)="SPDA",VLOOKUP(VALUE(RIGHT(C38,3)),#REF!,9,FALSE),IF(LEFT(C38,4)="SDAI",VLOOKUP(VALUE(RIGHT(C38,3)),'ADM-COMP'!B:J,9,FALSE),IF(LEFT(C38,5)="IMPER",VLOOKUP(VALUE(RIGHT(C38,3)),#REF!,9,FALSE),""))))))))))))))))</f>
        <v>4.67</v>
      </c>
      <c r="H38" s="189">
        <f t="shared" si="7"/>
        <v>72.85</v>
      </c>
      <c r="I38" s="190"/>
      <c r="J38" s="95">
        <f t="shared" si="8"/>
        <v>3.658727672</v>
      </c>
      <c r="K38" s="190"/>
      <c r="L38" s="190"/>
      <c r="M38" s="190"/>
      <c r="N38" s="190"/>
      <c r="O38" s="190"/>
      <c r="P38" s="190"/>
      <c r="Q38" s="190"/>
      <c r="R38" s="190"/>
      <c r="S38" s="190"/>
      <c r="T38" s="190"/>
      <c r="U38" s="190"/>
      <c r="V38" s="190"/>
      <c r="W38" s="190"/>
      <c r="X38" s="190"/>
      <c r="Y38" s="190"/>
      <c r="Z38" s="190"/>
    </row>
    <row r="39" ht="12.75" customHeight="1">
      <c r="A39" s="185" t="s">
        <v>188</v>
      </c>
      <c r="B39" s="186" t="s">
        <v>47</v>
      </c>
      <c r="C39" s="187" t="str">
        <f>'SINAPI-SERVIÇOS'!A5562</f>
        <v>87527</v>
      </c>
      <c r="D39" s="112" t="str">
        <f>IF(B39="IOPES",VLOOKUP(C39,'LABOR-SERVIÇOS'!A:H,5,FALSE),IF(B39="SINAPI",VLOOKUP(C39,'SINAPI-SERVIÇOS'!A:D,2,FALSE),IF(LEFT(C39,3)="ARQ",VLOOKUP(VALUE(RIGHT(C39,3)),'ARQ-COMP'!B:J,4,FALSE),IF(LEFT(C39,3)="SCI",VLOOKUP(VALUE(RIGHT(C39,3)),#REF!,4,FALSE),IF(LEFT(C39,3)="SCE",VLOOKUP(VALUE(RIGHT(C39,3)),#REF!,4,FALSE),IF(LEFT(C39,3)="EST",VLOOKUP(VALUE(RIGHT(C39,3)),#REF!,4,FALSE),IF(LEFT(C39,3)="HID",VLOOKUP(VALUE(RIGHT(C39,3)),#REF!,4,FALSE),IF(LEFT(C39,3)="INC",VLOOKUP(VALUE(RIGHT(C39,3)),#REF!,4,FALSE),IF(LEFT(C39,3)="ELE",VLOOKUP(VALUE(RIGHT(C39,3)),#REF!,4,FALSE),IF(LEFT(C39,3)="CAB",VLOOKUP(VALUE(RIGHT(C39,3)),#REF!,4,FALSE),IF(LEFT(C39,3)="SEG",VLOOKUP(VALUE(RIGHT(C39,3)),#REF!,4,FALSE),IF(LEFT(C39,3)="CLI",VLOOKUP(VALUE(RIGHT(C39,3)),#REF!,4,FALSE),IF(LEFT(C39,4)="IMPL",VLOOKUP(VALUE(RIGHT(C39,3)),#REF!,4,FALSE),IF(LEFT(C39,4)="SPDA",VLOOKUP(VALUE(RIGHT(C39,3)),#REF!,4,FALSE),IF(LEFT(C39,4)="SDAI",VLOOKUP(VALUE(RIGHT(C39,3)),'ADM-COMP'!B:J,4,FALSE),IF(LEFT(C39,5)="IMPER",VLOOKUP(VALUE(RIGHT(C39,3)),#REF!,4,FALSE),""))))))))))))))))</f>
        <v>EMBOÇO, PARA RECEBIMENTO DE CERÂMICA, EM ARGAMASSA TRAÇO 1:2:8, PREPARO MECÂNICO COM BETONEIRA 400L, APLICADO MANUALMENTE EM FACES INTERNAS DE PAREDES, PARA AMBIENTE COM ÁREA MENOR QUE 5M2, ESPESSURA DE 20MM, COM EXECUÇÃO DE TALISCAS. AF_06/2014</v>
      </c>
      <c r="E39" s="185" t="str">
        <f>IF(B39="IOPES",VLOOKUP(C39,'LABOR-SERVIÇOS'!A:H,6,FALSE),IF(B39="SINAPI",VLOOKUP(C39,'SINAPI-SERVIÇOS'!A:D,3,FALSE),IF(LEFT(C39,3)="ARQ",VLOOKUP(VALUE(RIGHT(C39,3)),'ARQ-COMP'!B:J,5,FALSE),IF(LEFT(C39,3)="SCI",VLOOKUP(VALUE(RIGHT(C39,3)),#REF!,5,FALSE),IF(LEFT(C39,3)="SCE",VLOOKUP(VALUE(RIGHT(C39,3)),#REF!,5,FALSE),IF(LEFT(C39,3)="EST",VLOOKUP(VALUE(RIGHT(C39,3)),#REF!,5,FALSE),IF(LEFT(C39,3)="HID",VLOOKUP(VALUE(RIGHT(C39,3)),#REF!,5,FALSE),IF(LEFT(C39,3)="INC",VLOOKUP(VALUE(RIGHT(C39,3)),#REF!,5,FALSE),IF(LEFT(C39,3)="ELE",VLOOKUP(VALUE(RIGHT(C39,3)),#REF!,5,FALSE),IF(LEFT(C39,3)="CAB",VLOOKUP(VALUE(RIGHT(C39,3)),#REF!,5,FALSE),IF(LEFT(C39,3)="SEG",VLOOKUP(VALUE(RIGHT(C39,3)),#REF!,5,FALSE),IF(LEFT(C39,3)="CLI",VLOOKUP(VALUE(RIGHT(C39,3)),#REF!,5,FALSE),IF(LEFT(C39,4)="IMPL",VLOOKUP(VALUE(RIGHT(C39,3)),#REF!,5,FALSE),IF(LEFT(C39,4)="SPDA",VLOOKUP(VALUE(RIGHT(C39,3)),#REF!,5,FALSE),IF(LEFT(C39,4)="SDAI",VLOOKUP(VALUE(RIGHT(C39,3)),'ADM-COMP'!B:J,5,FALSE),IF(LEFT(C39,5)="IMPER",VLOOKUP(VALUE(RIGHT(C39,3)),#REF!,5,FALSE),""))))))))))))))))</f>
        <v>M2</v>
      </c>
      <c r="F39" s="122">
        <f>ROUND(VLOOKUP(A39,'MEM-LEVANT'!A:I,9,FALSE),2)</f>
        <v>15.6</v>
      </c>
      <c r="G39" s="189">
        <f>IF(B39="IOPES",VLOOKUP(C39,'LABOR-SERVIÇOS'!A:H,7,FALSE),IF(B39="SINAPI",VLOOKUP(C39,'SINAPI-SERVIÇOS'!A:H,8,FALSE),IF(LEFT(C39,3)="ARQ",VLOOKUP(VALUE(RIGHT(C39,3)),'ARQ-COMP'!B:J,9,FALSE),IF(LEFT(C39,3)="SCI",VLOOKUP(VALUE(RIGHT(C39,3)),#REF!,9,FALSE),IF(LEFT(C39,3)="SCE",VLOOKUP(VALUE(RIGHT(C39,3)),#REF!,9,FALSE),IF(LEFT(C39,3)="EST",VLOOKUP(VALUE(RIGHT(C39,3)),#REF!,9,FALSE),IF(LEFT(C39,3)="HID",VLOOKUP(VALUE(RIGHT(C39,3)),#REF!,9,FALSE),IF(LEFT(C39,3)="INC",VLOOKUP(VALUE(RIGHT(C39,3)),#REF!,9,FALSE),IF(LEFT(C39,3)="ELE",VLOOKUP(VALUE(RIGHT(C39,3)),#REF!,9,FALSE),IF(LEFT(C39,3)="CAB",VLOOKUP(VALUE(RIGHT(C39,3)),#REF!,9,FALSE),IF(LEFT(C39,3)="SEG",VLOOKUP(VALUE(RIGHT(C39,3)),#REF!,9,FALSE),IF(LEFT(C39,3)="CLI",VLOOKUP(VALUE(RIGHT(C39,3)),#REF!,9,FALSE),IF(LEFT(C39,4)="IMPL",VLOOKUP(VALUE(RIGHT(C39,3)),#REF!,9,FALSE),IF(LEFT(C39,4)="SPDA",VLOOKUP(VALUE(RIGHT(C39,3)),#REF!,9,FALSE),IF(LEFT(C39,4)="SDAI",VLOOKUP(VALUE(RIGHT(C39,3)),'ADM-COMP'!B:J,9,FALSE),IF(LEFT(C39,5)="IMPER",VLOOKUP(VALUE(RIGHT(C39,3)),#REF!,9,FALSE),""))))))))))))))))</f>
        <v>35.15</v>
      </c>
      <c r="H39" s="189">
        <f t="shared" si="7"/>
        <v>548.34</v>
      </c>
      <c r="I39" s="190"/>
      <c r="J39" s="95">
        <f t="shared" si="8"/>
        <v>27.53838922</v>
      </c>
      <c r="K39" s="190"/>
      <c r="L39" s="190"/>
      <c r="M39" s="190"/>
      <c r="N39" s="190"/>
      <c r="O39" s="190"/>
      <c r="P39" s="190"/>
      <c r="Q39" s="190"/>
      <c r="R39" s="190"/>
      <c r="S39" s="190"/>
      <c r="T39" s="190"/>
      <c r="U39" s="190"/>
      <c r="V39" s="190"/>
      <c r="W39" s="190"/>
      <c r="X39" s="190"/>
      <c r="Y39" s="190"/>
      <c r="Z39" s="190"/>
    </row>
    <row r="40" ht="12.75" customHeight="1">
      <c r="A40" s="185" t="s">
        <v>199</v>
      </c>
      <c r="B40" s="186" t="s">
        <v>47</v>
      </c>
      <c r="C40" s="187" t="str">
        <f>'SINAPI-SERVIÇOS'!A2451</f>
        <v>98561</v>
      </c>
      <c r="D40" s="112" t="str">
        <f>IF(B40="IOPES",VLOOKUP(C40,'LABOR-SERVIÇOS'!A:H,5,FALSE),IF(B40="SINAPI",VLOOKUP(C40,'SINAPI-SERVIÇOS'!A:D,2,FALSE),IF(LEFT(C40,3)="ARQ",VLOOKUP(VALUE(RIGHT(C40,3)),'ARQ-COMP'!B:J,4,FALSE),IF(LEFT(C40,3)="SCI",VLOOKUP(VALUE(RIGHT(C40,3)),#REF!,4,FALSE),IF(LEFT(C40,3)="SCE",VLOOKUP(VALUE(RIGHT(C40,3)),#REF!,4,FALSE),IF(LEFT(C40,3)="EST",VLOOKUP(VALUE(RIGHT(C40,3)),#REF!,4,FALSE),IF(LEFT(C40,3)="HID",VLOOKUP(VALUE(RIGHT(C40,3)),#REF!,4,FALSE),IF(LEFT(C40,3)="INC",VLOOKUP(VALUE(RIGHT(C40,3)),#REF!,4,FALSE),IF(LEFT(C40,3)="ELE",VLOOKUP(VALUE(RIGHT(C40,3)),#REF!,4,FALSE),IF(LEFT(C40,3)="CAB",VLOOKUP(VALUE(RIGHT(C40,3)),#REF!,4,FALSE),IF(LEFT(C40,3)="SEG",VLOOKUP(VALUE(RIGHT(C40,3)),#REF!,4,FALSE),IF(LEFT(C40,3)="CLI",VLOOKUP(VALUE(RIGHT(C40,3)),#REF!,4,FALSE),IF(LEFT(C40,4)="IMPL",VLOOKUP(VALUE(RIGHT(C40,3)),#REF!,4,FALSE),IF(LEFT(C40,4)="SPDA",VLOOKUP(VALUE(RIGHT(C40,3)),#REF!,4,FALSE),IF(LEFT(C40,4)="SDAI",VLOOKUP(VALUE(RIGHT(C40,3)),'ADM-COMP'!B:J,4,FALSE),IF(LEFT(C40,5)="IMPER",VLOOKUP(VALUE(RIGHT(C40,3)),#REF!,4,FALSE),""))))))))))))))))</f>
        <v>IMPERMEABILIZAÇÃO DE PAREDES COM ARGAMASSA DE CIMENTO E AREIA, COM ADITIVO IMPERMEABILIZANTE, E = 2CM. AF_06/2018</v>
      </c>
      <c r="E40" s="185" t="str">
        <f>IF(B40="IOPES",VLOOKUP(C40,'LABOR-SERVIÇOS'!A:H,6,FALSE),IF(B40="SINAPI",VLOOKUP(C40,'SINAPI-SERVIÇOS'!A:D,3,FALSE),IF(LEFT(C40,3)="ARQ",VLOOKUP(VALUE(RIGHT(C40,3)),'ARQ-COMP'!B:J,5,FALSE),IF(LEFT(C40,3)="SCI",VLOOKUP(VALUE(RIGHT(C40,3)),#REF!,5,FALSE),IF(LEFT(C40,3)="SCE",VLOOKUP(VALUE(RIGHT(C40,3)),#REF!,5,FALSE),IF(LEFT(C40,3)="EST",VLOOKUP(VALUE(RIGHT(C40,3)),#REF!,5,FALSE),IF(LEFT(C40,3)="HID",VLOOKUP(VALUE(RIGHT(C40,3)),#REF!,5,FALSE),IF(LEFT(C40,3)="INC",VLOOKUP(VALUE(RIGHT(C40,3)),#REF!,5,FALSE),IF(LEFT(C40,3)="ELE",VLOOKUP(VALUE(RIGHT(C40,3)),#REF!,5,FALSE),IF(LEFT(C40,3)="CAB",VLOOKUP(VALUE(RIGHT(C40,3)),#REF!,5,FALSE),IF(LEFT(C40,3)="SEG",VLOOKUP(VALUE(RIGHT(C40,3)),#REF!,5,FALSE),IF(LEFT(C40,3)="CLI",VLOOKUP(VALUE(RIGHT(C40,3)),#REF!,5,FALSE),IF(LEFT(C40,4)="IMPL",VLOOKUP(VALUE(RIGHT(C40,3)),#REF!,5,FALSE),IF(LEFT(C40,4)="SPDA",VLOOKUP(VALUE(RIGHT(C40,3)),#REF!,5,FALSE),IF(LEFT(C40,4)="SDAI",VLOOKUP(VALUE(RIGHT(C40,3)),'ADM-COMP'!B:J,5,FALSE),IF(LEFT(C40,5)="IMPER",VLOOKUP(VALUE(RIGHT(C40,3)),#REF!,5,FALSE),""))))))))))))))))</f>
        <v>M2</v>
      </c>
      <c r="F40" s="122">
        <f>ROUND(VLOOKUP(A40,'MEM-LEVANT'!A:I,9,FALSE),2)</f>
        <v>57.06</v>
      </c>
      <c r="G40" s="189">
        <f>IF(B40="IOPES",VLOOKUP(C40,'LABOR-SERVIÇOS'!A:H,7,FALSE),IF(B40="SINAPI",VLOOKUP(C40,'SINAPI-SERVIÇOS'!A:H,8,FALSE),IF(LEFT(C40,3)="ARQ",VLOOKUP(VALUE(RIGHT(C40,3)),'ARQ-COMP'!B:J,9,FALSE),IF(LEFT(C40,3)="SCI",VLOOKUP(VALUE(RIGHT(C40,3)),#REF!,9,FALSE),IF(LEFT(C40,3)="SCE",VLOOKUP(VALUE(RIGHT(C40,3)),#REF!,9,FALSE),IF(LEFT(C40,3)="EST",VLOOKUP(VALUE(RIGHT(C40,3)),#REF!,9,FALSE),IF(LEFT(C40,3)="HID",VLOOKUP(VALUE(RIGHT(C40,3)),#REF!,9,FALSE),IF(LEFT(C40,3)="INC",VLOOKUP(VALUE(RIGHT(C40,3)),#REF!,9,FALSE),IF(LEFT(C40,3)="ELE",VLOOKUP(VALUE(RIGHT(C40,3)),#REF!,9,FALSE),IF(LEFT(C40,3)="CAB",VLOOKUP(VALUE(RIGHT(C40,3)),#REF!,9,FALSE),IF(LEFT(C40,3)="SEG",VLOOKUP(VALUE(RIGHT(C40,3)),#REF!,9,FALSE),IF(LEFT(C40,3)="CLI",VLOOKUP(VALUE(RIGHT(C40,3)),#REF!,9,FALSE),IF(LEFT(C40,4)="IMPL",VLOOKUP(VALUE(RIGHT(C40,3)),#REF!,9,FALSE),IF(LEFT(C40,4)="SPDA",VLOOKUP(VALUE(RIGHT(C40,3)),#REF!,9,FALSE),IF(LEFT(C40,4)="SDAI",VLOOKUP(VALUE(RIGHT(C40,3)),'ADM-COMP'!B:J,9,FALSE),IF(LEFT(C40,5)="IMPER",VLOOKUP(VALUE(RIGHT(C40,3)),#REF!,9,FALSE),""))))))))))))))))</f>
        <v>38.39</v>
      </c>
      <c r="H40" s="189">
        <f t="shared" si="7"/>
        <v>2190.53</v>
      </c>
      <c r="I40" s="190"/>
      <c r="J40" s="95">
        <f t="shared" si="8"/>
        <v>30.07677844</v>
      </c>
      <c r="K40" s="190"/>
      <c r="L40" s="190"/>
      <c r="M40" s="190"/>
      <c r="N40" s="190"/>
      <c r="O40" s="190"/>
      <c r="P40" s="190"/>
      <c r="Q40" s="190"/>
      <c r="R40" s="190"/>
      <c r="S40" s="190"/>
      <c r="T40" s="190"/>
      <c r="U40" s="190"/>
      <c r="V40" s="190"/>
      <c r="W40" s="190"/>
      <c r="X40" s="190"/>
      <c r="Y40" s="190"/>
      <c r="Z40" s="190"/>
    </row>
    <row r="41" ht="12.75" customHeight="1">
      <c r="A41" s="185" t="s">
        <v>207</v>
      </c>
      <c r="B41" s="186" t="s">
        <v>47</v>
      </c>
      <c r="C41" s="187" t="str">
        <f>'SINAPI-SERVIÇOS'!A5676</f>
        <v>87272</v>
      </c>
      <c r="D41" s="112" t="str">
        <f>IF(B41="IOPES",VLOOKUP(C41,'LABOR-SERVIÇOS'!A:H,5,FALSE),IF(B41="SINAPI",VLOOKUP(C41,'SINAPI-SERVIÇOS'!A:D,2,FALSE),IF(LEFT(C41,3)="ARQ",VLOOKUP(VALUE(RIGHT(C41,3)),'ARQ-COMP'!B:J,4,FALSE),IF(LEFT(C41,3)="SCI",VLOOKUP(VALUE(RIGHT(C41,3)),#REF!,4,FALSE),IF(LEFT(C41,3)="SCE",VLOOKUP(VALUE(RIGHT(C41,3)),#REF!,4,FALSE),IF(LEFT(C41,3)="EST",VLOOKUP(VALUE(RIGHT(C41,3)),#REF!,4,FALSE),IF(LEFT(C41,3)="HID",VLOOKUP(VALUE(RIGHT(C41,3)),#REF!,4,FALSE),IF(LEFT(C41,3)="INC",VLOOKUP(VALUE(RIGHT(C41,3)),#REF!,4,FALSE),IF(LEFT(C41,3)="ELE",VLOOKUP(VALUE(RIGHT(C41,3)),#REF!,4,FALSE),IF(LEFT(C41,3)="CAB",VLOOKUP(VALUE(RIGHT(C41,3)),#REF!,4,FALSE),IF(LEFT(C41,3)="SEG",VLOOKUP(VALUE(RIGHT(C41,3)),#REF!,4,FALSE),IF(LEFT(C41,3)="CLI",VLOOKUP(VALUE(RIGHT(C41,3)),#REF!,4,FALSE),IF(LEFT(C41,4)="IMPL",VLOOKUP(VALUE(RIGHT(C41,3)),#REF!,4,FALSE),IF(LEFT(C41,4)="SPDA",VLOOKUP(VALUE(RIGHT(C41,3)),#REF!,4,FALSE),IF(LEFT(C41,4)="SDAI",VLOOKUP(VALUE(RIGHT(C41,3)),'ADM-COMP'!B:J,4,FALSE),IF(LEFT(C41,5)="IMPER",VLOOKUP(VALUE(RIGHT(C41,3)),#REF!,4,FALSE),""))))))))))))))))</f>
        <v>REVESTIMENTO CERÂMICO PARA PAREDES INTERNAS COM PLACAS TIPO ESMALTADA EXTRA  DE DIMENSÕES 33X45 CM APLICADAS EM AMBIENTES DE ÁREA MENOR QUE 5 M² NA ALTURA INTEIRA DAS PAREDES. AF_06/2014</v>
      </c>
      <c r="E41" s="185" t="str">
        <f>IF(B41="IOPES",VLOOKUP(C41,'LABOR-SERVIÇOS'!A:H,6,FALSE),IF(B41="SINAPI",VLOOKUP(C41,'SINAPI-SERVIÇOS'!A:D,3,FALSE),IF(LEFT(C41,3)="ARQ",VLOOKUP(VALUE(RIGHT(C41,3)),'ARQ-COMP'!B:J,5,FALSE),IF(LEFT(C41,3)="SCI",VLOOKUP(VALUE(RIGHT(C41,3)),#REF!,5,FALSE),IF(LEFT(C41,3)="SCE",VLOOKUP(VALUE(RIGHT(C41,3)),#REF!,5,FALSE),IF(LEFT(C41,3)="EST",VLOOKUP(VALUE(RIGHT(C41,3)),#REF!,5,FALSE),IF(LEFT(C41,3)="HID",VLOOKUP(VALUE(RIGHT(C41,3)),#REF!,5,FALSE),IF(LEFT(C41,3)="INC",VLOOKUP(VALUE(RIGHT(C41,3)),#REF!,5,FALSE),IF(LEFT(C41,3)="ELE",VLOOKUP(VALUE(RIGHT(C41,3)),#REF!,5,FALSE),IF(LEFT(C41,3)="CAB",VLOOKUP(VALUE(RIGHT(C41,3)),#REF!,5,FALSE),IF(LEFT(C41,3)="SEG",VLOOKUP(VALUE(RIGHT(C41,3)),#REF!,5,FALSE),IF(LEFT(C41,3)="CLI",VLOOKUP(VALUE(RIGHT(C41,3)),#REF!,5,FALSE),IF(LEFT(C41,4)="IMPL",VLOOKUP(VALUE(RIGHT(C41,3)),#REF!,5,FALSE),IF(LEFT(C41,4)="SPDA",VLOOKUP(VALUE(RIGHT(C41,3)),#REF!,5,FALSE),IF(LEFT(C41,4)="SDAI",VLOOKUP(VALUE(RIGHT(C41,3)),'ADM-COMP'!B:J,5,FALSE),IF(LEFT(C41,5)="IMPER",VLOOKUP(VALUE(RIGHT(C41,3)),#REF!,5,FALSE),""))))))))))))))))</f>
        <v>M2</v>
      </c>
      <c r="F41" s="122">
        <f>ROUND(VLOOKUP(A41,'MEM-LEVANT'!A:I,9,FALSE),2)</f>
        <v>7.8</v>
      </c>
      <c r="G41" s="189">
        <f>IF(B41="IOPES",VLOOKUP(C41,'LABOR-SERVIÇOS'!A:H,7,FALSE),IF(B41="SINAPI",VLOOKUP(C41,'SINAPI-SERVIÇOS'!A:H,8,FALSE),IF(LEFT(C41,3)="ARQ",VLOOKUP(VALUE(RIGHT(C41,3)),'ARQ-COMP'!B:J,9,FALSE),IF(LEFT(C41,3)="SCI",VLOOKUP(VALUE(RIGHT(C41,3)),#REF!,9,FALSE),IF(LEFT(C41,3)="SCE",VLOOKUP(VALUE(RIGHT(C41,3)),#REF!,9,FALSE),IF(LEFT(C41,3)="EST",VLOOKUP(VALUE(RIGHT(C41,3)),#REF!,9,FALSE),IF(LEFT(C41,3)="HID",VLOOKUP(VALUE(RIGHT(C41,3)),#REF!,9,FALSE),IF(LEFT(C41,3)="INC",VLOOKUP(VALUE(RIGHT(C41,3)),#REF!,9,FALSE),IF(LEFT(C41,3)="ELE",VLOOKUP(VALUE(RIGHT(C41,3)),#REF!,9,FALSE),IF(LEFT(C41,3)="CAB",VLOOKUP(VALUE(RIGHT(C41,3)),#REF!,9,FALSE),IF(LEFT(C41,3)="SEG",VLOOKUP(VALUE(RIGHT(C41,3)),#REF!,9,FALSE),IF(LEFT(C41,3)="CLI",VLOOKUP(VALUE(RIGHT(C41,3)),#REF!,9,FALSE),IF(LEFT(C41,4)="IMPL",VLOOKUP(VALUE(RIGHT(C41,3)),#REF!,9,FALSE),IF(LEFT(C41,4)="SPDA",VLOOKUP(VALUE(RIGHT(C41,3)),#REF!,9,FALSE),IF(LEFT(C41,4)="SDAI",VLOOKUP(VALUE(RIGHT(C41,3)),'ADM-COMP'!B:J,9,FALSE),IF(LEFT(C41,5)="IMPER",VLOOKUP(VALUE(RIGHT(C41,3)),#REF!,9,FALSE),""))))))))))))))))</f>
        <v>72.42</v>
      </c>
      <c r="H41" s="189">
        <f t="shared" si="7"/>
        <v>564.88</v>
      </c>
      <c r="I41" s="190"/>
      <c r="J41" s="95">
        <f t="shared" si="8"/>
        <v>56.73769978</v>
      </c>
      <c r="K41" s="190"/>
      <c r="L41" s="190"/>
      <c r="M41" s="190"/>
      <c r="N41" s="190"/>
      <c r="O41" s="190"/>
      <c r="P41" s="190"/>
      <c r="Q41" s="190"/>
      <c r="R41" s="190"/>
      <c r="S41" s="190"/>
      <c r="T41" s="190"/>
      <c r="U41" s="190"/>
      <c r="V41" s="190"/>
      <c r="W41" s="190"/>
      <c r="X41" s="190"/>
      <c r="Y41" s="190"/>
      <c r="Z41" s="190"/>
    </row>
    <row r="42" ht="12.75" customHeight="1">
      <c r="A42" s="185" t="s">
        <v>167</v>
      </c>
      <c r="B42" s="186" t="s">
        <v>47</v>
      </c>
      <c r="C42" s="187" t="str">
        <f>'SINAPI-SERVIÇOS'!A5288</f>
        <v>88497</v>
      </c>
      <c r="D42" s="112" t="str">
        <f>IF(B42="IOPES",VLOOKUP(C42,'LABOR-SERVIÇOS'!A:H,5,FALSE),IF(B42="SINAPI",VLOOKUP(C42,'SINAPI-SERVIÇOS'!A:D,2,FALSE),IF(LEFT(C42,3)="ARQ",VLOOKUP(VALUE(RIGHT(C42,3)),'ARQ-COMP'!B:J,4,FALSE),IF(LEFT(C42,3)="SCI",VLOOKUP(VALUE(RIGHT(C42,3)),#REF!,4,FALSE),IF(LEFT(C42,3)="SCE",VLOOKUP(VALUE(RIGHT(C42,3)),#REF!,4,FALSE),IF(LEFT(C42,3)="EST",VLOOKUP(VALUE(RIGHT(C42,3)),#REF!,4,FALSE),IF(LEFT(C42,3)="HID",VLOOKUP(VALUE(RIGHT(C42,3)),#REF!,4,FALSE),IF(LEFT(C42,3)="INC",VLOOKUP(VALUE(RIGHT(C42,3)),#REF!,4,FALSE),IF(LEFT(C42,3)="ELE",VLOOKUP(VALUE(RIGHT(C42,3)),#REF!,4,FALSE),IF(LEFT(C42,3)="CAB",VLOOKUP(VALUE(RIGHT(C42,3)),#REF!,4,FALSE),IF(LEFT(C42,3)="SEG",VLOOKUP(VALUE(RIGHT(C42,3)),#REF!,4,FALSE),IF(LEFT(C42,3)="CLI",VLOOKUP(VALUE(RIGHT(C42,3)),#REF!,4,FALSE),IF(LEFT(C42,4)="IMPL",VLOOKUP(VALUE(RIGHT(C42,3)),#REF!,4,FALSE),IF(LEFT(C42,4)="SPDA",VLOOKUP(VALUE(RIGHT(C42,3)),#REF!,4,FALSE),IF(LEFT(C42,4)="SDAI",VLOOKUP(VALUE(RIGHT(C42,3)),'ADM-COMP'!B:J,4,FALSE),IF(LEFT(C42,5)="IMPER",VLOOKUP(VALUE(RIGHT(C42,3)),#REF!,4,FALSE),""))))))))))))))))</f>
        <v>APLICAÇÃO E LIXAMENTO DE MASSA LÁTEX EM PAREDES, DUAS DEMÃOS. AF_06/2014</v>
      </c>
      <c r="E42" s="185" t="str">
        <f>IF(B42="IOPES",VLOOKUP(C42,'LABOR-SERVIÇOS'!A:H,6,FALSE),IF(B42="SINAPI",VLOOKUP(C42,'SINAPI-SERVIÇOS'!A:D,3,FALSE),IF(LEFT(C42,3)="ARQ",VLOOKUP(VALUE(RIGHT(C42,3)),'ARQ-COMP'!B:J,5,FALSE),IF(LEFT(C42,3)="SCI",VLOOKUP(VALUE(RIGHT(C42,3)),#REF!,5,FALSE),IF(LEFT(C42,3)="SCE",VLOOKUP(VALUE(RIGHT(C42,3)),#REF!,5,FALSE),IF(LEFT(C42,3)="EST",VLOOKUP(VALUE(RIGHT(C42,3)),#REF!,5,FALSE),IF(LEFT(C42,3)="HID",VLOOKUP(VALUE(RIGHT(C42,3)),#REF!,5,FALSE),IF(LEFT(C42,3)="INC",VLOOKUP(VALUE(RIGHT(C42,3)),#REF!,5,FALSE),IF(LEFT(C42,3)="ELE",VLOOKUP(VALUE(RIGHT(C42,3)),#REF!,5,FALSE),IF(LEFT(C42,3)="CAB",VLOOKUP(VALUE(RIGHT(C42,3)),#REF!,5,FALSE),IF(LEFT(C42,3)="SEG",VLOOKUP(VALUE(RIGHT(C42,3)),#REF!,5,FALSE),IF(LEFT(C42,3)="CLI",VLOOKUP(VALUE(RIGHT(C42,3)),#REF!,5,FALSE),IF(LEFT(C42,4)="IMPL",VLOOKUP(VALUE(RIGHT(C42,3)),#REF!,5,FALSE),IF(LEFT(C42,4)="SPDA",VLOOKUP(VALUE(RIGHT(C42,3)),#REF!,5,FALSE),IF(LEFT(C42,4)="SDAI",VLOOKUP(VALUE(RIGHT(C42,3)),'ADM-COMP'!B:J,5,FALSE),IF(LEFT(C42,5)="IMPER",VLOOKUP(VALUE(RIGHT(C42,3)),#REF!,5,FALSE),""))))))))))))))))</f>
        <v>M2</v>
      </c>
      <c r="F42" s="122">
        <f>ROUND(VLOOKUP(A42,'MEM-LEVANT'!A:I,9,FALSE),2)</f>
        <v>476.63</v>
      </c>
      <c r="G42" s="189">
        <f>IF(B42="IOPES",VLOOKUP(C42,'LABOR-SERVIÇOS'!A:H,7,FALSE),IF(B42="SINAPI",VLOOKUP(C42,'SINAPI-SERVIÇOS'!A:H,8,FALSE),IF(LEFT(C42,3)="ARQ",VLOOKUP(VALUE(RIGHT(C42,3)),'ARQ-COMP'!B:J,9,FALSE),IF(LEFT(C42,3)="SCI",VLOOKUP(VALUE(RIGHT(C42,3)),#REF!,9,FALSE),IF(LEFT(C42,3)="SCE",VLOOKUP(VALUE(RIGHT(C42,3)),#REF!,9,FALSE),IF(LEFT(C42,3)="EST",VLOOKUP(VALUE(RIGHT(C42,3)),#REF!,9,FALSE),IF(LEFT(C42,3)="HID",VLOOKUP(VALUE(RIGHT(C42,3)),#REF!,9,FALSE),IF(LEFT(C42,3)="INC",VLOOKUP(VALUE(RIGHT(C42,3)),#REF!,9,FALSE),IF(LEFT(C42,3)="ELE",VLOOKUP(VALUE(RIGHT(C42,3)),#REF!,9,FALSE),IF(LEFT(C42,3)="CAB",VLOOKUP(VALUE(RIGHT(C42,3)),#REF!,9,FALSE),IF(LEFT(C42,3)="SEG",VLOOKUP(VALUE(RIGHT(C42,3)),#REF!,9,FALSE),IF(LEFT(C42,3)="CLI",VLOOKUP(VALUE(RIGHT(C42,3)),#REF!,9,FALSE),IF(LEFT(C42,4)="IMPL",VLOOKUP(VALUE(RIGHT(C42,3)),#REF!,9,FALSE),IF(LEFT(C42,4)="SPDA",VLOOKUP(VALUE(RIGHT(C42,3)),#REF!,9,FALSE),IF(LEFT(C42,4)="SDAI",VLOOKUP(VALUE(RIGHT(C42,3)),'ADM-COMP'!B:J,9,FALSE),IF(LEFT(C42,5)="IMPER",VLOOKUP(VALUE(RIGHT(C42,3)),#REF!,9,FALSE),""))))))))))))))))</f>
        <v>15.69</v>
      </c>
      <c r="H42" s="189">
        <f t="shared" si="7"/>
        <v>7478.32</v>
      </c>
      <c r="I42" s="190"/>
      <c r="J42" s="95">
        <f t="shared" si="8"/>
        <v>12.29238483</v>
      </c>
      <c r="K42" s="190"/>
      <c r="L42" s="190"/>
      <c r="M42" s="190"/>
      <c r="N42" s="190"/>
      <c r="O42" s="190"/>
      <c r="P42" s="190"/>
      <c r="Q42" s="190"/>
      <c r="R42" s="190"/>
      <c r="S42" s="190"/>
      <c r="T42" s="190"/>
      <c r="U42" s="190"/>
      <c r="V42" s="190"/>
      <c r="W42" s="190"/>
      <c r="X42" s="190"/>
      <c r="Y42" s="190"/>
      <c r="Z42" s="190"/>
    </row>
    <row r="43" ht="12.75" customHeight="1">
      <c r="A43" s="185" t="s">
        <v>169</v>
      </c>
      <c r="B43" s="186" t="s">
        <v>47</v>
      </c>
      <c r="C43" s="187" t="str">
        <f>'SINAPI-SERVIÇOS'!A5276</f>
        <v>88485</v>
      </c>
      <c r="D43" s="112" t="str">
        <f>IF(B43="IOPES",VLOOKUP(C43,'LABOR-SERVIÇOS'!A:H,5,FALSE),IF(B43="SINAPI",VLOOKUP(C43,'SINAPI-SERVIÇOS'!A:D,2,FALSE),IF(LEFT(C43,3)="ARQ",VLOOKUP(VALUE(RIGHT(C43,3)),'ARQ-COMP'!B:J,4,FALSE),IF(LEFT(C43,3)="SCI",VLOOKUP(VALUE(RIGHT(C43,3)),#REF!,4,FALSE),IF(LEFT(C43,3)="SCE",VLOOKUP(VALUE(RIGHT(C43,3)),#REF!,4,FALSE),IF(LEFT(C43,3)="EST",VLOOKUP(VALUE(RIGHT(C43,3)),#REF!,4,FALSE),IF(LEFT(C43,3)="HID",VLOOKUP(VALUE(RIGHT(C43,3)),#REF!,4,FALSE),IF(LEFT(C43,3)="INC",VLOOKUP(VALUE(RIGHT(C43,3)),#REF!,4,FALSE),IF(LEFT(C43,3)="ELE",VLOOKUP(VALUE(RIGHT(C43,3)),#REF!,4,FALSE),IF(LEFT(C43,3)="CAB",VLOOKUP(VALUE(RIGHT(C43,3)),#REF!,4,FALSE),IF(LEFT(C43,3)="SEG",VLOOKUP(VALUE(RIGHT(C43,3)),#REF!,4,FALSE),IF(LEFT(C43,3)="CLI",VLOOKUP(VALUE(RIGHT(C43,3)),#REF!,4,FALSE),IF(LEFT(C43,4)="IMPL",VLOOKUP(VALUE(RIGHT(C43,3)),#REF!,4,FALSE),IF(LEFT(C43,4)="SPDA",VLOOKUP(VALUE(RIGHT(C43,3)),#REF!,4,FALSE),IF(LEFT(C43,4)="SDAI",VLOOKUP(VALUE(RIGHT(C43,3)),'ADM-COMP'!B:J,4,FALSE),IF(LEFT(C43,5)="IMPER",VLOOKUP(VALUE(RIGHT(C43,3)),#REF!,4,FALSE),""))))))))))))))))</f>
        <v>APLICAÇÃO DE FUNDO SELADOR ACRÍLICO EM PAREDES, UMA DEMÃO. AF_06/2014</v>
      </c>
      <c r="E43" s="185" t="str">
        <f>IF(B43="IOPES",VLOOKUP(C43,'LABOR-SERVIÇOS'!A:H,6,FALSE),IF(B43="SINAPI",VLOOKUP(C43,'SINAPI-SERVIÇOS'!A:D,3,FALSE),IF(LEFT(C43,3)="ARQ",VLOOKUP(VALUE(RIGHT(C43,3)),'ARQ-COMP'!B:J,5,FALSE),IF(LEFT(C43,3)="SCI",VLOOKUP(VALUE(RIGHT(C43,3)),#REF!,5,FALSE),IF(LEFT(C43,3)="SCE",VLOOKUP(VALUE(RIGHT(C43,3)),#REF!,5,FALSE),IF(LEFT(C43,3)="EST",VLOOKUP(VALUE(RIGHT(C43,3)),#REF!,5,FALSE),IF(LEFT(C43,3)="HID",VLOOKUP(VALUE(RIGHT(C43,3)),#REF!,5,FALSE),IF(LEFT(C43,3)="INC",VLOOKUP(VALUE(RIGHT(C43,3)),#REF!,5,FALSE),IF(LEFT(C43,3)="ELE",VLOOKUP(VALUE(RIGHT(C43,3)),#REF!,5,FALSE),IF(LEFT(C43,3)="CAB",VLOOKUP(VALUE(RIGHT(C43,3)),#REF!,5,FALSE),IF(LEFT(C43,3)="SEG",VLOOKUP(VALUE(RIGHT(C43,3)),#REF!,5,FALSE),IF(LEFT(C43,3)="CLI",VLOOKUP(VALUE(RIGHT(C43,3)),#REF!,5,FALSE),IF(LEFT(C43,4)="IMPL",VLOOKUP(VALUE(RIGHT(C43,3)),#REF!,5,FALSE),IF(LEFT(C43,4)="SPDA",VLOOKUP(VALUE(RIGHT(C43,3)),#REF!,5,FALSE),IF(LEFT(C43,4)="SDAI",VLOOKUP(VALUE(RIGHT(C43,3)),'ADM-COMP'!B:J,5,FALSE),IF(LEFT(C43,5)="IMPER",VLOOKUP(VALUE(RIGHT(C43,3)),#REF!,5,FALSE),""))))))))))))))))</f>
        <v>M2</v>
      </c>
      <c r="F43" s="122">
        <f>ROUND(VLOOKUP(A43,'MEM-LEVANT'!A:I,9,FALSE),2)</f>
        <v>476.63</v>
      </c>
      <c r="G43" s="189">
        <f>IF(B43="IOPES",VLOOKUP(C43,'LABOR-SERVIÇOS'!A:H,7,FALSE),IF(B43="SINAPI",VLOOKUP(C43,'SINAPI-SERVIÇOS'!A:H,8,FALSE),IF(LEFT(C43,3)="ARQ",VLOOKUP(VALUE(RIGHT(C43,3)),'ARQ-COMP'!B:J,9,FALSE),IF(LEFT(C43,3)="SCI",VLOOKUP(VALUE(RIGHT(C43,3)),#REF!,9,FALSE),IF(LEFT(C43,3)="SCE",VLOOKUP(VALUE(RIGHT(C43,3)),#REF!,9,FALSE),IF(LEFT(C43,3)="EST",VLOOKUP(VALUE(RIGHT(C43,3)),#REF!,9,FALSE),IF(LEFT(C43,3)="HID",VLOOKUP(VALUE(RIGHT(C43,3)),#REF!,9,FALSE),IF(LEFT(C43,3)="INC",VLOOKUP(VALUE(RIGHT(C43,3)),#REF!,9,FALSE),IF(LEFT(C43,3)="ELE",VLOOKUP(VALUE(RIGHT(C43,3)),#REF!,9,FALSE),IF(LEFT(C43,3)="CAB",VLOOKUP(VALUE(RIGHT(C43,3)),#REF!,9,FALSE),IF(LEFT(C43,3)="SEG",VLOOKUP(VALUE(RIGHT(C43,3)),#REF!,9,FALSE),IF(LEFT(C43,3)="CLI",VLOOKUP(VALUE(RIGHT(C43,3)),#REF!,9,FALSE),IF(LEFT(C43,4)="IMPL",VLOOKUP(VALUE(RIGHT(C43,3)),#REF!,9,FALSE),IF(LEFT(C43,4)="SPDA",VLOOKUP(VALUE(RIGHT(C43,3)),#REF!,9,FALSE),IF(LEFT(C43,4)="SDAI",VLOOKUP(VALUE(RIGHT(C43,3)),'ADM-COMP'!B:J,9,FALSE),IF(LEFT(C43,5)="IMPER",VLOOKUP(VALUE(RIGHT(C43,3)),#REF!,9,FALSE),""))))))))))))))))</f>
        <v>2.92</v>
      </c>
      <c r="H43" s="189">
        <f t="shared" si="7"/>
        <v>1391.76</v>
      </c>
      <c r="I43" s="190"/>
      <c r="J43" s="95">
        <f t="shared" si="8"/>
        <v>2.287684112</v>
      </c>
      <c r="K43" s="190"/>
      <c r="L43" s="190"/>
      <c r="M43" s="190"/>
      <c r="N43" s="190"/>
      <c r="O43" s="190"/>
      <c r="P43" s="190"/>
      <c r="Q43" s="190"/>
      <c r="R43" s="190"/>
      <c r="S43" s="190"/>
      <c r="T43" s="190"/>
      <c r="U43" s="190"/>
      <c r="V43" s="190"/>
      <c r="W43" s="190"/>
      <c r="X43" s="190"/>
      <c r="Y43" s="190"/>
      <c r="Z43" s="190"/>
    </row>
    <row r="44" ht="12.75" customHeight="1">
      <c r="A44" s="185" t="s">
        <v>170</v>
      </c>
      <c r="B44" s="186" t="s">
        <v>47</v>
      </c>
      <c r="C44" s="187" t="str">
        <f>'SINAPI-SERVIÇOS'!A5280</f>
        <v>88489</v>
      </c>
      <c r="D44" s="112" t="str">
        <f>IF(B44="IOPES",VLOOKUP(C44,'LABOR-SERVIÇOS'!A:H,5,FALSE),IF(B44="SINAPI",VLOOKUP(C44,'SINAPI-SERVIÇOS'!A:D,2,FALSE),IF(LEFT(C44,3)="ARQ",VLOOKUP(VALUE(RIGHT(C44,3)),'ARQ-COMP'!B:J,4,FALSE),IF(LEFT(C44,3)="SCI",VLOOKUP(VALUE(RIGHT(C44,3)),#REF!,4,FALSE),IF(LEFT(C44,3)="SCE",VLOOKUP(VALUE(RIGHT(C44,3)),#REF!,4,FALSE),IF(LEFT(C44,3)="EST",VLOOKUP(VALUE(RIGHT(C44,3)),#REF!,4,FALSE),IF(LEFT(C44,3)="HID",VLOOKUP(VALUE(RIGHT(C44,3)),#REF!,4,FALSE),IF(LEFT(C44,3)="INC",VLOOKUP(VALUE(RIGHT(C44,3)),#REF!,4,FALSE),IF(LEFT(C44,3)="ELE",VLOOKUP(VALUE(RIGHT(C44,3)),#REF!,4,FALSE),IF(LEFT(C44,3)="CAB",VLOOKUP(VALUE(RIGHT(C44,3)),#REF!,4,FALSE),IF(LEFT(C44,3)="SEG",VLOOKUP(VALUE(RIGHT(C44,3)),#REF!,4,FALSE),IF(LEFT(C44,3)="CLI",VLOOKUP(VALUE(RIGHT(C44,3)),#REF!,4,FALSE),IF(LEFT(C44,4)="IMPL",VLOOKUP(VALUE(RIGHT(C44,3)),#REF!,4,FALSE),IF(LEFT(C44,4)="SPDA",VLOOKUP(VALUE(RIGHT(C44,3)),#REF!,4,FALSE),IF(LEFT(C44,4)="SDAI",VLOOKUP(VALUE(RIGHT(C44,3)),'ADM-COMP'!B:J,4,FALSE),IF(LEFT(C44,5)="IMPER",VLOOKUP(VALUE(RIGHT(C44,3)),#REF!,4,FALSE),""))))))))))))))))</f>
        <v>APLICAÇÃO MANUAL DE PINTURA COM TINTA LÁTEX ACRÍLICA EM PAREDES, DUAS DEMÃOS. AF_06/2014</v>
      </c>
      <c r="E44" s="185" t="str">
        <f>IF(B44="IOPES",VLOOKUP(C44,'LABOR-SERVIÇOS'!A:H,6,FALSE),IF(B44="SINAPI",VLOOKUP(C44,'SINAPI-SERVIÇOS'!A:D,3,FALSE),IF(LEFT(C44,3)="ARQ",VLOOKUP(VALUE(RIGHT(C44,3)),'ARQ-COMP'!B:J,5,FALSE),IF(LEFT(C44,3)="SCI",VLOOKUP(VALUE(RIGHT(C44,3)),#REF!,5,FALSE),IF(LEFT(C44,3)="SCE",VLOOKUP(VALUE(RIGHT(C44,3)),#REF!,5,FALSE),IF(LEFT(C44,3)="EST",VLOOKUP(VALUE(RIGHT(C44,3)),#REF!,5,FALSE),IF(LEFT(C44,3)="HID",VLOOKUP(VALUE(RIGHT(C44,3)),#REF!,5,FALSE),IF(LEFT(C44,3)="INC",VLOOKUP(VALUE(RIGHT(C44,3)),#REF!,5,FALSE),IF(LEFT(C44,3)="ELE",VLOOKUP(VALUE(RIGHT(C44,3)),#REF!,5,FALSE),IF(LEFT(C44,3)="CAB",VLOOKUP(VALUE(RIGHT(C44,3)),#REF!,5,FALSE),IF(LEFT(C44,3)="SEG",VLOOKUP(VALUE(RIGHT(C44,3)),#REF!,5,FALSE),IF(LEFT(C44,3)="CLI",VLOOKUP(VALUE(RIGHT(C44,3)),#REF!,5,FALSE),IF(LEFT(C44,4)="IMPL",VLOOKUP(VALUE(RIGHT(C44,3)),#REF!,5,FALSE),IF(LEFT(C44,4)="SPDA",VLOOKUP(VALUE(RIGHT(C44,3)),#REF!,5,FALSE),IF(LEFT(C44,4)="SDAI",VLOOKUP(VALUE(RIGHT(C44,3)),'ADM-COMP'!B:J,5,FALSE),IF(LEFT(C44,5)="IMPER",VLOOKUP(VALUE(RIGHT(C44,3)),#REF!,5,FALSE),""))))))))))))))))</f>
        <v>M2</v>
      </c>
      <c r="F44" s="122">
        <f>ROUND(VLOOKUP(A44,'MEM-LEVANT'!A:I,9,FALSE),2)</f>
        <v>476.63</v>
      </c>
      <c r="G44" s="189">
        <f>IF(B44="IOPES",VLOOKUP(C44,'LABOR-SERVIÇOS'!A:H,7,FALSE),IF(B44="SINAPI",VLOOKUP(C44,'SINAPI-SERVIÇOS'!A:H,8,FALSE),IF(LEFT(C44,3)="ARQ",VLOOKUP(VALUE(RIGHT(C44,3)),'ARQ-COMP'!B:J,9,FALSE),IF(LEFT(C44,3)="SCI",VLOOKUP(VALUE(RIGHT(C44,3)),#REF!,9,FALSE),IF(LEFT(C44,3)="SCE",VLOOKUP(VALUE(RIGHT(C44,3)),#REF!,9,FALSE),IF(LEFT(C44,3)="EST",VLOOKUP(VALUE(RIGHT(C44,3)),#REF!,9,FALSE),IF(LEFT(C44,3)="HID",VLOOKUP(VALUE(RIGHT(C44,3)),#REF!,9,FALSE),IF(LEFT(C44,3)="INC",VLOOKUP(VALUE(RIGHT(C44,3)),#REF!,9,FALSE),IF(LEFT(C44,3)="ELE",VLOOKUP(VALUE(RIGHT(C44,3)),#REF!,9,FALSE),IF(LEFT(C44,3)="CAB",VLOOKUP(VALUE(RIGHT(C44,3)),#REF!,9,FALSE),IF(LEFT(C44,3)="SEG",VLOOKUP(VALUE(RIGHT(C44,3)),#REF!,9,FALSE),IF(LEFT(C44,3)="CLI",VLOOKUP(VALUE(RIGHT(C44,3)),#REF!,9,FALSE),IF(LEFT(C44,4)="IMPL",VLOOKUP(VALUE(RIGHT(C44,3)),#REF!,9,FALSE),IF(LEFT(C44,4)="SPDA",VLOOKUP(VALUE(RIGHT(C44,3)),#REF!,9,FALSE),IF(LEFT(C44,4)="SDAI",VLOOKUP(VALUE(RIGHT(C44,3)),'ADM-COMP'!B:J,9,FALSE),IF(LEFT(C44,5)="IMPER",VLOOKUP(VALUE(RIGHT(C44,3)),#REF!,9,FALSE),""))))))))))))))))</f>
        <v>14.39</v>
      </c>
      <c r="H44" s="189">
        <f t="shared" si="7"/>
        <v>6858.71</v>
      </c>
      <c r="I44" s="190"/>
      <c r="J44" s="95">
        <f t="shared" si="8"/>
        <v>11.27389533</v>
      </c>
      <c r="K44" s="190"/>
      <c r="L44" s="190"/>
      <c r="M44" s="190"/>
      <c r="N44" s="190"/>
      <c r="O44" s="190"/>
      <c r="P44" s="190"/>
      <c r="Q44" s="190"/>
      <c r="R44" s="190"/>
      <c r="S44" s="190"/>
      <c r="T44" s="190"/>
      <c r="U44" s="190"/>
      <c r="V44" s="190"/>
      <c r="W44" s="190"/>
      <c r="X44" s="190"/>
      <c r="Y44" s="190"/>
      <c r="Z44" s="190"/>
    </row>
    <row r="45" ht="12.75" customHeight="1">
      <c r="A45" s="185" t="s">
        <v>171</v>
      </c>
      <c r="B45" s="186" t="s">
        <v>69</v>
      </c>
      <c r="C45" s="187">
        <f>'LABOR-SERVIÇOS'!A344</f>
        <v>100203</v>
      </c>
      <c r="D45" s="112" t="str">
        <f>IF(B45="IOPES",VLOOKUP(C45,'LABOR-SERVIÇOS'!A:H,5,FALSE),IF(B45="SINAPI",VLOOKUP(C45,'SINAPI-SERVIÇOS'!A:D,2,FALSE),IF(LEFT(C45,3)="ARQ",VLOOKUP(VALUE(RIGHT(C45,3)),'ARQ-COMP'!B:J,4,FALSE),IF(LEFT(C45,3)="SCI",VLOOKUP(VALUE(RIGHT(C45,3)),#REF!,4,FALSE),IF(LEFT(C45,3)="SCE",VLOOKUP(VALUE(RIGHT(C45,3)),#REF!,4,FALSE),IF(LEFT(C45,3)="EST",VLOOKUP(VALUE(RIGHT(C45,3)),#REF!,4,FALSE),IF(LEFT(C45,3)="HID",VLOOKUP(VALUE(RIGHT(C45,3)),#REF!,4,FALSE),IF(LEFT(C45,3)="INC",VLOOKUP(VALUE(RIGHT(C45,3)),#REF!,4,FALSE),IF(LEFT(C45,3)="ELE",VLOOKUP(VALUE(RIGHT(C45,3)),#REF!,4,FALSE),IF(LEFT(C45,3)="CAB",VLOOKUP(VALUE(RIGHT(C45,3)),#REF!,4,FALSE),IF(LEFT(C45,3)="SEG",VLOOKUP(VALUE(RIGHT(C45,3)),#REF!,4,FALSE),IF(LEFT(C45,3)="CLI",VLOOKUP(VALUE(RIGHT(C45,3)),#REF!,4,FALSE),IF(LEFT(C45,4)="IMPL",VLOOKUP(VALUE(RIGHT(C45,3)),#REF!,4,FALSE),IF(LEFT(C45,4)="SPDA",VLOOKUP(VALUE(RIGHT(C45,3)),#REF!,4,FALSE),IF(LEFT(C45,4)="SDAI",VLOOKUP(VALUE(RIGHT(C45,3)),'ADM-COMP'!B:J,4,FALSE),IF(LEFT(C45,5)="IMPER",VLOOKUP(VALUE(RIGHT(C45,3)),#REF!,4,FALSE),""))))))))))))))))</f>
        <v>PINTURA IMPERMEABILIZANTE COM IGOLFLEX OU EQUIVALENTE A 3 DEMÃOS</v>
      </c>
      <c r="E45" s="185" t="str">
        <f>IF(B45="IOPES",VLOOKUP(C45,'LABOR-SERVIÇOS'!A:H,6,FALSE),IF(B45="SINAPI",VLOOKUP(C45,'SINAPI-SERVIÇOS'!A:D,3,FALSE),IF(LEFT(C45,3)="ARQ",VLOOKUP(VALUE(RIGHT(C45,3)),'ARQ-COMP'!B:J,5,FALSE),IF(LEFT(C45,3)="SCI",VLOOKUP(VALUE(RIGHT(C45,3)),#REF!,5,FALSE),IF(LEFT(C45,3)="SCE",VLOOKUP(VALUE(RIGHT(C45,3)),#REF!,5,FALSE),IF(LEFT(C45,3)="EST",VLOOKUP(VALUE(RIGHT(C45,3)),#REF!,5,FALSE),IF(LEFT(C45,3)="HID",VLOOKUP(VALUE(RIGHT(C45,3)),#REF!,5,FALSE),IF(LEFT(C45,3)="INC",VLOOKUP(VALUE(RIGHT(C45,3)),#REF!,5,FALSE),IF(LEFT(C45,3)="ELE",VLOOKUP(VALUE(RIGHT(C45,3)),#REF!,5,FALSE),IF(LEFT(C45,3)="CAB",VLOOKUP(VALUE(RIGHT(C45,3)),#REF!,5,FALSE),IF(LEFT(C45,3)="SEG",VLOOKUP(VALUE(RIGHT(C45,3)),#REF!,5,FALSE),IF(LEFT(C45,3)="CLI",VLOOKUP(VALUE(RIGHT(C45,3)),#REF!,5,FALSE),IF(LEFT(C45,4)="IMPL",VLOOKUP(VALUE(RIGHT(C45,3)),#REF!,5,FALSE),IF(LEFT(C45,4)="SPDA",VLOOKUP(VALUE(RIGHT(C45,3)),#REF!,5,FALSE),IF(LEFT(C45,4)="SDAI",VLOOKUP(VALUE(RIGHT(C45,3)),'ADM-COMP'!B:J,5,FALSE),IF(LEFT(C45,5)="IMPER",VLOOKUP(VALUE(RIGHT(C45,3)),#REF!,5,FALSE),""))))))))))))))))</f>
        <v>M2</v>
      </c>
      <c r="F45" s="122">
        <f>ROUND(VLOOKUP(A45,'MEM-LEVANT'!A:I,9,FALSE),2)</f>
        <v>57.06</v>
      </c>
      <c r="G45" s="189">
        <f>IF(B45="IOPES",VLOOKUP(C45,'LABOR-SERVIÇOS'!A:H,7,FALSE),IF(B45="SINAPI",VLOOKUP(C45,'SINAPI-SERVIÇOS'!A:H,8,FALSE),IF(LEFT(C45,3)="ARQ",VLOOKUP(VALUE(RIGHT(C45,3)),'ARQ-COMP'!B:J,9,FALSE),IF(LEFT(C45,3)="SCI",VLOOKUP(VALUE(RIGHT(C45,3)),#REF!,9,FALSE),IF(LEFT(C45,3)="SCE",VLOOKUP(VALUE(RIGHT(C45,3)),#REF!,9,FALSE),IF(LEFT(C45,3)="EST",VLOOKUP(VALUE(RIGHT(C45,3)),#REF!,9,FALSE),IF(LEFT(C45,3)="HID",VLOOKUP(VALUE(RIGHT(C45,3)),#REF!,9,FALSE),IF(LEFT(C45,3)="INC",VLOOKUP(VALUE(RIGHT(C45,3)),#REF!,9,FALSE),IF(LEFT(C45,3)="ELE",VLOOKUP(VALUE(RIGHT(C45,3)),#REF!,9,FALSE),IF(LEFT(C45,3)="CAB",VLOOKUP(VALUE(RIGHT(C45,3)),#REF!,9,FALSE),IF(LEFT(C45,3)="SEG",VLOOKUP(VALUE(RIGHT(C45,3)),#REF!,9,FALSE),IF(LEFT(C45,3)="CLI",VLOOKUP(VALUE(RIGHT(C45,3)),#REF!,9,FALSE),IF(LEFT(C45,4)="IMPL",VLOOKUP(VALUE(RIGHT(C45,3)),#REF!,9,FALSE),IF(LEFT(C45,4)="SPDA",VLOOKUP(VALUE(RIGHT(C45,3)),#REF!,9,FALSE),IF(LEFT(C45,4)="SDAI",VLOOKUP(VALUE(RIGHT(C45,3)),'ADM-COMP'!B:J,9,FALSE),IF(LEFT(C45,5)="IMPER",VLOOKUP(VALUE(RIGHT(C45,3)),#REF!,9,FALSE),""))))))))))))))))</f>
        <v>46.59</v>
      </c>
      <c r="H45" s="189">
        <f t="shared" si="7"/>
        <v>2658.43</v>
      </c>
      <c r="I45" s="190"/>
      <c r="J45" s="95">
        <f t="shared" si="8"/>
        <v>36.50109683</v>
      </c>
      <c r="K45" s="190"/>
      <c r="L45" s="190"/>
      <c r="M45" s="190"/>
      <c r="N45" s="190"/>
      <c r="O45" s="190"/>
      <c r="P45" s="190"/>
      <c r="Q45" s="190"/>
      <c r="R45" s="190"/>
      <c r="S45" s="190"/>
      <c r="T45" s="190"/>
      <c r="U45" s="190"/>
      <c r="V45" s="190"/>
      <c r="W45" s="190"/>
      <c r="X45" s="190"/>
      <c r="Y45" s="190"/>
      <c r="Z45" s="190"/>
    </row>
    <row r="46" ht="12.75" customHeight="1">
      <c r="A46" s="185" t="s">
        <v>173</v>
      </c>
      <c r="B46" s="186" t="s">
        <v>47</v>
      </c>
      <c r="C46" s="187" t="str">
        <f>'SINAPI-SERVIÇOS'!A1349</f>
        <v>83665</v>
      </c>
      <c r="D46" s="112" t="str">
        <f>IF(B46="IOPES",VLOOKUP(C46,'LABOR-SERVIÇOS'!A:H,5,FALSE),IF(B46="SINAPI",VLOOKUP(C46,'SINAPI-SERVIÇOS'!A:D,2,FALSE),IF(LEFT(C46,3)="ARQ",VLOOKUP(VALUE(RIGHT(C46,3)),'ARQ-COMP'!B:J,4,FALSE),IF(LEFT(C46,3)="SCI",VLOOKUP(VALUE(RIGHT(C46,3)),#REF!,4,FALSE),IF(LEFT(C46,3)="SCE",VLOOKUP(VALUE(RIGHT(C46,3)),#REF!,4,FALSE),IF(LEFT(C46,3)="EST",VLOOKUP(VALUE(RIGHT(C46,3)),#REF!,4,FALSE),IF(LEFT(C46,3)="HID",VLOOKUP(VALUE(RIGHT(C46,3)),#REF!,4,FALSE),IF(LEFT(C46,3)="INC",VLOOKUP(VALUE(RIGHT(C46,3)),#REF!,4,FALSE),IF(LEFT(C46,3)="ELE",VLOOKUP(VALUE(RIGHT(C46,3)),#REF!,4,FALSE),IF(LEFT(C46,3)="CAB",VLOOKUP(VALUE(RIGHT(C46,3)),#REF!,4,FALSE),IF(LEFT(C46,3)="SEG",VLOOKUP(VALUE(RIGHT(C46,3)),#REF!,4,FALSE),IF(LEFT(C46,3)="CLI",VLOOKUP(VALUE(RIGHT(C46,3)),#REF!,4,FALSE),IF(LEFT(C46,4)="IMPL",VLOOKUP(VALUE(RIGHT(C46,3)),#REF!,4,FALSE),IF(LEFT(C46,4)="SPDA",VLOOKUP(VALUE(RIGHT(C46,3)),#REF!,4,FALSE),IF(LEFT(C46,4)="SDAI",VLOOKUP(VALUE(RIGHT(C46,3)),'ADM-COMP'!B:J,4,FALSE),IF(LEFT(C46,5)="IMPER",VLOOKUP(VALUE(RIGHT(C46,3)),#REF!,4,FALSE),""))))))))))))))))</f>
        <v>FORNECIMENTO E INSTALACAO DE MANTA BIDIM RT - 14</v>
      </c>
      <c r="E46" s="185" t="str">
        <f>IF(B46="IOPES",VLOOKUP(C46,'LABOR-SERVIÇOS'!A:H,6,FALSE),IF(B46="SINAPI",VLOOKUP(C46,'SINAPI-SERVIÇOS'!A:D,3,FALSE),IF(LEFT(C46,3)="ARQ",VLOOKUP(VALUE(RIGHT(C46,3)),'ARQ-COMP'!B:J,5,FALSE),IF(LEFT(C46,3)="SCI",VLOOKUP(VALUE(RIGHT(C46,3)),#REF!,5,FALSE),IF(LEFT(C46,3)="SCE",VLOOKUP(VALUE(RIGHT(C46,3)),#REF!,5,FALSE),IF(LEFT(C46,3)="EST",VLOOKUP(VALUE(RIGHT(C46,3)),#REF!,5,FALSE),IF(LEFT(C46,3)="HID",VLOOKUP(VALUE(RIGHT(C46,3)),#REF!,5,FALSE),IF(LEFT(C46,3)="INC",VLOOKUP(VALUE(RIGHT(C46,3)),#REF!,5,FALSE),IF(LEFT(C46,3)="ELE",VLOOKUP(VALUE(RIGHT(C46,3)),#REF!,5,FALSE),IF(LEFT(C46,3)="CAB",VLOOKUP(VALUE(RIGHT(C46,3)),#REF!,5,FALSE),IF(LEFT(C46,3)="SEG",VLOOKUP(VALUE(RIGHT(C46,3)),#REF!,5,FALSE),IF(LEFT(C46,3)="CLI",VLOOKUP(VALUE(RIGHT(C46,3)),#REF!,5,FALSE),IF(LEFT(C46,4)="IMPL",VLOOKUP(VALUE(RIGHT(C46,3)),#REF!,5,FALSE),IF(LEFT(C46,4)="SPDA",VLOOKUP(VALUE(RIGHT(C46,3)),#REF!,5,FALSE),IF(LEFT(C46,4)="SDAI",VLOOKUP(VALUE(RIGHT(C46,3)),'ADM-COMP'!B:J,5,FALSE),IF(LEFT(C46,5)="IMPER",VLOOKUP(VALUE(RIGHT(C46,3)),#REF!,5,FALSE),""))))))))))))))))</f>
        <v>M2</v>
      </c>
      <c r="F46" s="122">
        <f>ROUND(VLOOKUP(A46,'MEM-LEVANT'!A:I,9,FALSE),2)</f>
        <v>74.1</v>
      </c>
      <c r="G46" s="189">
        <f>IF(B46="IOPES",VLOOKUP(C46,'LABOR-SERVIÇOS'!A:H,7,FALSE),IF(B46="SINAPI",VLOOKUP(C46,'SINAPI-SERVIÇOS'!A:H,8,FALSE),IF(LEFT(C46,3)="ARQ",VLOOKUP(VALUE(RIGHT(C46,3)),'ARQ-COMP'!B:J,9,FALSE),IF(LEFT(C46,3)="SCI",VLOOKUP(VALUE(RIGHT(C46,3)),#REF!,9,FALSE),IF(LEFT(C46,3)="SCE",VLOOKUP(VALUE(RIGHT(C46,3)),#REF!,9,FALSE),IF(LEFT(C46,3)="EST",VLOOKUP(VALUE(RIGHT(C46,3)),#REF!,9,FALSE),IF(LEFT(C46,3)="HID",VLOOKUP(VALUE(RIGHT(C46,3)),#REF!,9,FALSE),IF(LEFT(C46,3)="INC",VLOOKUP(VALUE(RIGHT(C46,3)),#REF!,9,FALSE),IF(LEFT(C46,3)="ELE",VLOOKUP(VALUE(RIGHT(C46,3)),#REF!,9,FALSE),IF(LEFT(C46,3)="CAB",VLOOKUP(VALUE(RIGHT(C46,3)),#REF!,9,FALSE),IF(LEFT(C46,3)="SEG",VLOOKUP(VALUE(RIGHT(C46,3)),#REF!,9,FALSE),IF(LEFT(C46,3)="CLI",VLOOKUP(VALUE(RIGHT(C46,3)),#REF!,9,FALSE),IF(LEFT(C46,4)="IMPL",VLOOKUP(VALUE(RIGHT(C46,3)),#REF!,9,FALSE),IF(LEFT(C46,4)="SPDA",VLOOKUP(VALUE(RIGHT(C46,3)),#REF!,9,FALSE),IF(LEFT(C46,4)="SDAI",VLOOKUP(VALUE(RIGHT(C46,3)),'ADM-COMP'!B:J,9,FALSE),IF(LEFT(C46,5)="IMPER",VLOOKUP(VALUE(RIGHT(C46,3)),#REF!,9,FALSE),""))))))))))))))))</f>
        <v>10.4</v>
      </c>
      <c r="H46" s="189">
        <f t="shared" si="7"/>
        <v>770.64</v>
      </c>
      <c r="I46" s="190"/>
      <c r="J46" s="95">
        <f t="shared" si="8"/>
        <v>8.147916014</v>
      </c>
      <c r="K46" s="190"/>
      <c r="L46" s="190"/>
      <c r="M46" s="190"/>
      <c r="N46" s="190"/>
      <c r="O46" s="190"/>
      <c r="P46" s="190"/>
      <c r="Q46" s="190"/>
      <c r="R46" s="190"/>
      <c r="S46" s="190"/>
      <c r="T46" s="190"/>
      <c r="U46" s="190"/>
      <c r="V46" s="190"/>
      <c r="W46" s="190"/>
      <c r="X46" s="190"/>
      <c r="Y46" s="190"/>
      <c r="Z46" s="190"/>
    </row>
    <row r="47" ht="12.75" customHeight="1">
      <c r="A47" s="185" t="s">
        <v>177</v>
      </c>
      <c r="B47" s="186" t="s">
        <v>243</v>
      </c>
      <c r="C47" s="187" t="s">
        <v>244</v>
      </c>
      <c r="D47" s="112" t="str">
        <f>IF(B47="IOPES",VLOOKUP(C47,'LABOR-SERVIÇOS'!A:H,5,FALSE),IF(B47="SINAPI",VLOOKUP(C47,'SINAPI-SERVIÇOS'!A:D,2,FALSE),IF(LEFT(C47,3)="ARQ",VLOOKUP(VALUE(RIGHT(C47,3)),'ARQ-COMP'!B:J,4,FALSE),IF(LEFT(C47,3)="SCI",VLOOKUP(VALUE(RIGHT(C47,3)),#REF!,4,FALSE),IF(LEFT(C47,3)="SCE",VLOOKUP(VALUE(RIGHT(C47,3)),#REF!,4,FALSE),IF(LEFT(C47,3)="EST",VLOOKUP(VALUE(RIGHT(C47,3)),#REF!,4,FALSE),IF(LEFT(C47,3)="HID",VLOOKUP(VALUE(RIGHT(C47,3)),#REF!,4,FALSE),IF(LEFT(C47,3)="INC",VLOOKUP(VALUE(RIGHT(C47,3)),#REF!,4,FALSE),IF(LEFT(C47,3)="ELE",VLOOKUP(VALUE(RIGHT(C47,3)),#REF!,4,FALSE),IF(LEFT(C47,3)="CAB",VLOOKUP(VALUE(RIGHT(C47,3)),#REF!,4,FALSE),IF(LEFT(C47,3)="SEG",VLOOKUP(VALUE(RIGHT(C47,3)),#REF!,4,FALSE),IF(LEFT(C47,3)="CLI",VLOOKUP(VALUE(RIGHT(C47,3)),#REF!,4,FALSE),IF(LEFT(C47,4)="IMPL",VLOOKUP(VALUE(RIGHT(C47,3)),#REF!,4,FALSE),IF(LEFT(C47,4)="SPDA",VLOOKUP(VALUE(RIGHT(C47,3)),#REF!,4,FALSE),IF(LEFT(C47,4)="SDAI",VLOOKUP(VALUE(RIGHT(C47,3)),'ADM-COMP'!B:J,4,FALSE),IF(LEFT(C47,5)="IMPER",VLOOKUP(VALUE(RIGHT(C47,3)),#REF!,4,FALSE),""))))))))))))))))</f>
        <v>FORNECIMENTO E ASSENTAMENTO DE RIPAS DE MAÇARANDUBA </v>
      </c>
      <c r="E47" s="194" t="str">
        <f>IF(B47="IOPES",VLOOKUP(C47,'LABOR-SERVIÇOS'!A:H,6,FALSE),IF(B47="SINAPI",VLOOKUP(C47,'SINAPI-SERVIÇOS'!A:D,3,FALSE),IF(LEFT(C47,3)="ARQ",VLOOKUP(VALUE(RIGHT(C47,3)),'ARQ-COMP'!B:J,5,FALSE),IF(LEFT(C47,3)="SCI",VLOOKUP(VALUE(RIGHT(C47,3)),#REF!,5,FALSE),IF(LEFT(C47,3)="SCE",VLOOKUP(VALUE(RIGHT(C47,3)),#REF!,5,FALSE),IF(LEFT(C47,3)="EST",VLOOKUP(VALUE(RIGHT(C47,3)),#REF!,5,FALSE),IF(LEFT(C47,3)="HID",VLOOKUP(VALUE(RIGHT(C47,3)),#REF!,5,FALSE),IF(LEFT(C47,3)="INC",VLOOKUP(VALUE(RIGHT(C47,3)),#REF!,5,FALSE),IF(LEFT(C47,3)="ELE",VLOOKUP(VALUE(RIGHT(C47,3)),#REF!,5,FALSE),IF(LEFT(C47,3)="CAB",VLOOKUP(VALUE(RIGHT(C47,3)),#REF!,5,FALSE),IF(LEFT(C47,3)="SEG",VLOOKUP(VALUE(RIGHT(C47,3)),#REF!,5,FALSE),IF(LEFT(C47,3)="CLI",VLOOKUP(VALUE(RIGHT(C47,3)),#REF!,5,FALSE),IF(LEFT(C47,4)="IMPL",VLOOKUP(VALUE(RIGHT(C47,3)),#REF!,5,FALSE),IF(LEFT(C47,4)="SPDA",VLOOKUP(VALUE(RIGHT(C47,3)),#REF!,5,FALSE),IF(LEFT(C47,4)="SDAI",VLOOKUP(VALUE(RIGHT(C47,3)),'ADM-COMP'!B:J,5,FALSE),IF(LEFT(C47,5)="IMPER",VLOOKUP(VALUE(RIGHT(C47,3)),#REF!,5,FALSE),""))))))))))))))))</f>
        <v>M²</v>
      </c>
      <c r="F47" s="122">
        <f>ROUND(VLOOKUP(A47,'MEM-LEVANT'!A:I,9,FALSE),2)</f>
        <v>65.07</v>
      </c>
      <c r="G47" s="189">
        <f>IF(B47="IOPES",VLOOKUP(C47,'LABOR-SERVIÇOS'!A:H,7,FALSE),IF(B47="SINAPI",VLOOKUP(C47,'SINAPI-SERVIÇOS'!A:H,8,FALSE),IF(LEFT(C47,3)="ARQ",VLOOKUP(VALUE(RIGHT(C47,3)),'ARQ-COMP'!B:J,9,FALSE),IF(LEFT(C47,3)="SCI",VLOOKUP(VALUE(RIGHT(C47,3)),#REF!,9,FALSE),IF(LEFT(C47,3)="SCE",VLOOKUP(VALUE(RIGHT(C47,3)),#REF!,9,FALSE),IF(LEFT(C47,3)="EST",VLOOKUP(VALUE(RIGHT(C47,3)),#REF!,9,FALSE),IF(LEFT(C47,3)="HID",VLOOKUP(VALUE(RIGHT(C47,3)),#REF!,9,FALSE),IF(LEFT(C47,3)="INC",VLOOKUP(VALUE(RIGHT(C47,3)),#REF!,9,FALSE),IF(LEFT(C47,3)="ELE",VLOOKUP(VALUE(RIGHT(C47,3)),#REF!,9,FALSE),IF(LEFT(C47,3)="CAB",VLOOKUP(VALUE(RIGHT(C47,3)),#REF!,9,FALSE),IF(LEFT(C47,3)="SEG",VLOOKUP(VALUE(RIGHT(C47,3)),#REF!,9,FALSE),IF(LEFT(C47,3)="CLI",VLOOKUP(VALUE(RIGHT(C47,3)),#REF!,9,FALSE),IF(LEFT(C47,4)="IMPL",VLOOKUP(VALUE(RIGHT(C47,3)),#REF!,9,FALSE),IF(LEFT(C47,4)="SPDA",VLOOKUP(VALUE(RIGHT(C47,3)),#REF!,9,FALSE),IF(LEFT(C47,4)="SDAI",VLOOKUP(VALUE(RIGHT(C47,3)),'ADM-COMP'!B:J,9,FALSE),IF(LEFT(C47,5)="IMPER",VLOOKUP(VALUE(RIGHT(C47,3)),#REF!,9,FALSE),""))))))))))))))))</f>
        <v>156.33</v>
      </c>
      <c r="H47" s="189">
        <f t="shared" si="7"/>
        <v>10172.39</v>
      </c>
      <c r="I47" s="190"/>
      <c r="J47" s="95">
        <f t="shared" si="8"/>
        <v>122.4772798</v>
      </c>
      <c r="K47" s="190"/>
      <c r="L47" s="190"/>
      <c r="M47" s="190"/>
      <c r="N47" s="190"/>
      <c r="O47" s="190"/>
      <c r="P47" s="190"/>
      <c r="Q47" s="190"/>
      <c r="R47" s="190"/>
      <c r="S47" s="190"/>
      <c r="T47" s="190"/>
      <c r="U47" s="190"/>
      <c r="V47" s="190"/>
      <c r="W47" s="190"/>
      <c r="X47" s="190"/>
      <c r="Y47" s="190"/>
      <c r="Z47" s="190"/>
    </row>
    <row r="48" ht="12.75" customHeight="1">
      <c r="A48" s="185" t="s">
        <v>180</v>
      </c>
      <c r="B48" s="186" t="s">
        <v>243</v>
      </c>
      <c r="C48" s="187" t="s">
        <v>248</v>
      </c>
      <c r="D48" s="112" t="str">
        <f>IF(B48="IOPES",VLOOKUP(C48,'LABOR-SERVIÇOS'!A:H,5,FALSE),IF(B48="SINAPI",VLOOKUP(C48,'SINAPI-SERVIÇOS'!A:D,2,FALSE),IF(LEFT(C48,3)="ARQ",VLOOKUP(VALUE(RIGHT(C48,3)),'ARQ-COMP'!B:J,4,FALSE),IF(LEFT(C48,3)="SCI",VLOOKUP(VALUE(RIGHT(C48,3)),#REF!,4,FALSE),IF(LEFT(C48,3)="SCE",VLOOKUP(VALUE(RIGHT(C48,3)),#REF!,4,FALSE),IF(LEFT(C48,3)="EST",VLOOKUP(VALUE(RIGHT(C48,3)),#REF!,4,FALSE),IF(LEFT(C48,3)="HID",VLOOKUP(VALUE(RIGHT(C48,3)),#REF!,4,FALSE),IF(LEFT(C48,3)="INC",VLOOKUP(VALUE(RIGHT(C48,3)),#REF!,4,FALSE),IF(LEFT(C48,3)="ELE",VLOOKUP(VALUE(RIGHT(C48,3)),#REF!,4,FALSE),IF(LEFT(C48,3)="CAB",VLOOKUP(VALUE(RIGHT(C48,3)),#REF!,4,FALSE),IF(LEFT(C48,3)="SEG",VLOOKUP(VALUE(RIGHT(C48,3)),#REF!,4,FALSE),IF(LEFT(C48,3)="CLI",VLOOKUP(VALUE(RIGHT(C48,3)),#REF!,4,FALSE),IF(LEFT(C48,4)="IMPL",VLOOKUP(VALUE(RIGHT(C48,3)),#REF!,4,FALSE),IF(LEFT(C48,4)="SPDA",VLOOKUP(VALUE(RIGHT(C48,3)),#REF!,4,FALSE),IF(LEFT(C48,4)="SDAI",VLOOKUP(VALUE(RIGHT(C48,3)),'ADM-COMP'!B:J,4,FALSE),IF(LEFT(C48,5)="IMPER",VLOOKUP(VALUE(RIGHT(C48,3)),#REF!,4,FALSE),""))))))))))))))))</f>
        <v>FORNECIMENTO E INSTALAÇÃO DE CARPETE E=6MM</v>
      </c>
      <c r="E48" s="194" t="str">
        <f>IF(B48="IOPES",VLOOKUP(C48,'LABOR-SERVIÇOS'!A:H,6,FALSE),IF(B48="SINAPI",VLOOKUP(C48,'SINAPI-SERVIÇOS'!A:D,3,FALSE),IF(LEFT(C48,3)="ARQ",VLOOKUP(VALUE(RIGHT(C48,3)),'ARQ-COMP'!B:J,5,FALSE),IF(LEFT(C48,3)="SCI",VLOOKUP(VALUE(RIGHT(C48,3)),#REF!,5,FALSE),IF(LEFT(C48,3)="SCE",VLOOKUP(VALUE(RIGHT(C48,3)),#REF!,5,FALSE),IF(LEFT(C48,3)="EST",VLOOKUP(VALUE(RIGHT(C48,3)),#REF!,5,FALSE),IF(LEFT(C48,3)="HID",VLOOKUP(VALUE(RIGHT(C48,3)),#REF!,5,FALSE),IF(LEFT(C48,3)="INC",VLOOKUP(VALUE(RIGHT(C48,3)),#REF!,5,FALSE),IF(LEFT(C48,3)="ELE",VLOOKUP(VALUE(RIGHT(C48,3)),#REF!,5,FALSE),IF(LEFT(C48,3)="CAB",VLOOKUP(VALUE(RIGHT(C48,3)),#REF!,5,FALSE),IF(LEFT(C48,3)="SEG",VLOOKUP(VALUE(RIGHT(C48,3)),#REF!,5,FALSE),IF(LEFT(C48,3)="CLI",VLOOKUP(VALUE(RIGHT(C48,3)),#REF!,5,FALSE),IF(LEFT(C48,4)="IMPL",VLOOKUP(VALUE(RIGHT(C48,3)),#REF!,5,FALSE),IF(LEFT(C48,4)="SPDA",VLOOKUP(VALUE(RIGHT(C48,3)),#REF!,5,FALSE),IF(LEFT(C48,4)="SDAI",VLOOKUP(VALUE(RIGHT(C48,3)),'ADM-COMP'!B:J,5,FALSE),IF(LEFT(C48,5)="IMPER",VLOOKUP(VALUE(RIGHT(C48,3)),#REF!,5,FALSE),""))))))))))))))))</f>
        <v>M²</v>
      </c>
      <c r="F48" s="122">
        <f>ROUND(VLOOKUP(A48,'MEM-LEVANT'!A:I,9,FALSE),2)</f>
        <v>31.4</v>
      </c>
      <c r="G48" s="189">
        <f>IF(B48="IOPES",VLOOKUP(C48,'LABOR-SERVIÇOS'!A:H,7,FALSE),IF(B48="SINAPI",VLOOKUP(C48,'SINAPI-SERVIÇOS'!A:H,8,FALSE),IF(LEFT(C48,3)="ARQ",VLOOKUP(VALUE(RIGHT(C48,3)),'ARQ-COMP'!B:J,9,FALSE),IF(LEFT(C48,3)="SCI",VLOOKUP(VALUE(RIGHT(C48,3)),#REF!,9,FALSE),IF(LEFT(C48,3)="SCE",VLOOKUP(VALUE(RIGHT(C48,3)),#REF!,9,FALSE),IF(LEFT(C48,3)="EST",VLOOKUP(VALUE(RIGHT(C48,3)),#REF!,9,FALSE),IF(LEFT(C48,3)="HID",VLOOKUP(VALUE(RIGHT(C48,3)),#REF!,9,FALSE),IF(LEFT(C48,3)="INC",VLOOKUP(VALUE(RIGHT(C48,3)),#REF!,9,FALSE),IF(LEFT(C48,3)="ELE",VLOOKUP(VALUE(RIGHT(C48,3)),#REF!,9,FALSE),IF(LEFT(C48,3)="CAB",VLOOKUP(VALUE(RIGHT(C48,3)),#REF!,9,FALSE),IF(LEFT(C48,3)="SEG",VLOOKUP(VALUE(RIGHT(C48,3)),#REF!,9,FALSE),IF(LEFT(C48,3)="CLI",VLOOKUP(VALUE(RIGHT(C48,3)),#REF!,9,FALSE),IF(LEFT(C48,4)="IMPL",VLOOKUP(VALUE(RIGHT(C48,3)),#REF!,9,FALSE),IF(LEFT(C48,4)="SPDA",VLOOKUP(VALUE(RIGHT(C48,3)),#REF!,9,FALSE),IF(LEFT(C48,4)="SDAI",VLOOKUP(VALUE(RIGHT(C48,3)),'ADM-COMP'!B:J,9,FALSE),IF(LEFT(C48,5)="IMPER",VLOOKUP(VALUE(RIGHT(C48,3)),#REF!,9,FALSE),""))))))))))))))))</f>
        <v>113.79</v>
      </c>
      <c r="H48" s="189">
        <f t="shared" si="7"/>
        <v>3573.01</v>
      </c>
      <c r="I48" s="190"/>
      <c r="J48" s="95">
        <f t="shared" si="8"/>
        <v>89.14916954</v>
      </c>
      <c r="K48" s="190"/>
      <c r="L48" s="190"/>
      <c r="M48" s="190"/>
      <c r="N48" s="190"/>
      <c r="O48" s="190"/>
      <c r="P48" s="190"/>
      <c r="Q48" s="190"/>
      <c r="R48" s="190"/>
      <c r="S48" s="190"/>
      <c r="T48" s="190"/>
      <c r="U48" s="190"/>
      <c r="V48" s="190"/>
      <c r="W48" s="190"/>
      <c r="X48" s="190"/>
      <c r="Y48" s="190"/>
      <c r="Z48" s="190"/>
    </row>
    <row r="49" ht="28.5" customHeight="1">
      <c r="A49" s="185" t="s">
        <v>182</v>
      </c>
      <c r="B49" s="186" t="s">
        <v>47</v>
      </c>
      <c r="C49" s="187" t="str">
        <f>'SINAPI-SERVIÇOS'!A5057</f>
        <v>95465</v>
      </c>
      <c r="D49" s="112" t="str">
        <f>IF(B49="IOPES",VLOOKUP(C49,'LABOR-SERVIÇOS'!A:H,5,FALSE),IF(B49="SINAPI",VLOOKUP(C49,'SINAPI-SERVIÇOS'!A:D,2,FALSE),IF(LEFT(C49,3)="ARQ",VLOOKUP(VALUE(RIGHT(C49,3)),'ARQ-COMP'!B:J,4,FALSE),IF(LEFT(C49,3)="SCI",VLOOKUP(VALUE(RIGHT(C49,3)),#REF!,4,FALSE),IF(LEFT(C49,3)="SCE",VLOOKUP(VALUE(RIGHT(C49,3)),#REF!,4,FALSE),IF(LEFT(C49,3)="EST",VLOOKUP(VALUE(RIGHT(C49,3)),#REF!,4,FALSE),IF(LEFT(C49,3)="HID",VLOOKUP(VALUE(RIGHT(C49,3)),#REF!,4,FALSE),IF(LEFT(C49,3)="INC",VLOOKUP(VALUE(RIGHT(C49,3)),#REF!,4,FALSE),IF(LEFT(C49,3)="ELE",VLOOKUP(VALUE(RIGHT(C49,3)),#REF!,4,FALSE),IF(LEFT(C49,3)="CAB",VLOOKUP(VALUE(RIGHT(C49,3)),#REF!,4,FALSE),IF(LEFT(C49,3)="SEG",VLOOKUP(VALUE(RIGHT(C49,3)),#REF!,4,FALSE),IF(LEFT(C49,3)="CLI",VLOOKUP(VALUE(RIGHT(C49,3)),#REF!,4,FALSE),IF(LEFT(C49,4)="IMPL",VLOOKUP(VALUE(RIGHT(C49,3)),#REF!,4,FALSE),IF(LEFT(C49,4)="SPDA",VLOOKUP(VALUE(RIGHT(C49,3)),#REF!,4,FALSE),IF(LEFT(C49,4)="SDAI",VLOOKUP(VALUE(RIGHT(C49,3)),'ADM-COMP'!B:J,4,FALSE),IF(LEFT(C49,5)="IMPER",VLOOKUP(VALUE(RIGHT(C49,3)),#REF!,4,FALSE),""))))))))))))))))</f>
        <v>COBOGO CERAMICO (ELEMENTO VAZADO), 9X20X20CM, ASSENTADO COM ARGAMASSA TRACO 1:4 DE CIMENTO E AREIA</v>
      </c>
      <c r="E49" s="185" t="str">
        <f>IF(B49="IOPES",VLOOKUP(C49,'LABOR-SERVIÇOS'!A:H,6,FALSE),IF(B49="SINAPI",VLOOKUP(C49,'SINAPI-SERVIÇOS'!A:D,3,FALSE),IF(LEFT(C49,3)="ARQ",VLOOKUP(VALUE(RIGHT(C49,3)),'ARQ-COMP'!B:J,5,FALSE),IF(LEFT(C49,3)="SCI",VLOOKUP(VALUE(RIGHT(C49,3)),#REF!,5,FALSE),IF(LEFT(C49,3)="SCE",VLOOKUP(VALUE(RIGHT(C49,3)),#REF!,5,FALSE),IF(LEFT(C49,3)="EST",VLOOKUP(VALUE(RIGHT(C49,3)),#REF!,5,FALSE),IF(LEFT(C49,3)="HID",VLOOKUP(VALUE(RIGHT(C49,3)),#REF!,5,FALSE),IF(LEFT(C49,3)="INC",VLOOKUP(VALUE(RIGHT(C49,3)),#REF!,5,FALSE),IF(LEFT(C49,3)="ELE",VLOOKUP(VALUE(RIGHT(C49,3)),#REF!,5,FALSE),IF(LEFT(C49,3)="CAB",VLOOKUP(VALUE(RIGHT(C49,3)),#REF!,5,FALSE),IF(LEFT(C49,3)="SEG",VLOOKUP(VALUE(RIGHT(C49,3)),#REF!,5,FALSE),IF(LEFT(C49,3)="CLI",VLOOKUP(VALUE(RIGHT(C49,3)),#REF!,5,FALSE),IF(LEFT(C49,4)="IMPL",VLOOKUP(VALUE(RIGHT(C49,3)),#REF!,5,FALSE),IF(LEFT(C49,4)="SPDA",VLOOKUP(VALUE(RIGHT(C49,3)),#REF!,5,FALSE),IF(LEFT(C49,4)="SDAI",VLOOKUP(VALUE(RIGHT(C49,3)),'ADM-COMP'!B:J,5,FALSE),IF(LEFT(C49,5)="IMPER",VLOOKUP(VALUE(RIGHT(C49,3)),#REF!,5,FALSE),""))))))))))))))))</f>
        <v>M2</v>
      </c>
      <c r="F49" s="122">
        <f>ROUND(VLOOKUP(A49,'MEM-LEVANT'!A:I,9,FALSE),2)</f>
        <v>6.97</v>
      </c>
      <c r="G49" s="189">
        <f>IF(B49="IOPES",VLOOKUP(C49,'LABOR-SERVIÇOS'!A:H,7,FALSE),IF(B49="SINAPI",VLOOKUP(C49,'SINAPI-SERVIÇOS'!A:H,8,FALSE),IF(LEFT(C49,3)="ARQ",VLOOKUP(VALUE(RIGHT(C49,3)),'ARQ-COMP'!B:J,9,FALSE),IF(LEFT(C49,3)="SCI",VLOOKUP(VALUE(RIGHT(C49,3)),#REF!,9,FALSE),IF(LEFT(C49,3)="SCE",VLOOKUP(VALUE(RIGHT(C49,3)),#REF!,9,FALSE),IF(LEFT(C49,3)="EST",VLOOKUP(VALUE(RIGHT(C49,3)),#REF!,9,FALSE),IF(LEFT(C49,3)="HID",VLOOKUP(VALUE(RIGHT(C49,3)),#REF!,9,FALSE),IF(LEFT(C49,3)="INC",VLOOKUP(VALUE(RIGHT(C49,3)),#REF!,9,FALSE),IF(LEFT(C49,3)="ELE",VLOOKUP(VALUE(RIGHT(C49,3)),#REF!,9,FALSE),IF(LEFT(C49,3)="CAB",VLOOKUP(VALUE(RIGHT(C49,3)),#REF!,9,FALSE),IF(LEFT(C49,3)="SEG",VLOOKUP(VALUE(RIGHT(C49,3)),#REF!,9,FALSE),IF(LEFT(C49,3)="CLI",VLOOKUP(VALUE(RIGHT(C49,3)),#REF!,9,FALSE),IF(LEFT(C49,4)="IMPL",VLOOKUP(VALUE(RIGHT(C49,3)),#REF!,9,FALSE),IF(LEFT(C49,4)="SPDA",VLOOKUP(VALUE(RIGHT(C49,3)),#REF!,9,FALSE),IF(LEFT(C49,4)="SDAI",VLOOKUP(VALUE(RIGHT(C49,3)),'ADM-COMP'!B:J,9,FALSE),IF(LEFT(C49,5)="IMPER",VLOOKUP(VALUE(RIGHT(C49,3)),#REF!,9,FALSE),""))))))))))))))))</f>
        <v>155.91</v>
      </c>
      <c r="H49" s="189">
        <f t="shared" si="7"/>
        <v>1086.69</v>
      </c>
      <c r="I49" s="190"/>
      <c r="J49" s="95">
        <f t="shared" si="8"/>
        <v>122.1482294</v>
      </c>
      <c r="K49" s="190"/>
      <c r="L49" s="190"/>
      <c r="M49" s="190"/>
      <c r="N49" s="190"/>
      <c r="O49" s="190"/>
      <c r="P49" s="190"/>
      <c r="Q49" s="190"/>
      <c r="R49" s="190"/>
      <c r="S49" s="190"/>
      <c r="T49" s="190"/>
      <c r="U49" s="190"/>
      <c r="V49" s="190"/>
      <c r="W49" s="190"/>
      <c r="X49" s="190"/>
      <c r="Y49" s="190"/>
      <c r="Z49" s="190"/>
    </row>
    <row r="50" ht="12.75" customHeight="1">
      <c r="A50" s="185" t="s">
        <v>185</v>
      </c>
      <c r="B50" s="186" t="s">
        <v>69</v>
      </c>
      <c r="C50" s="187">
        <f>'LABOR-SERVIÇOS'!A202</f>
        <v>50202</v>
      </c>
      <c r="D50" s="112" t="str">
        <f>IF(B50="IOPES",VLOOKUP(C50,'LABOR-SERVIÇOS'!A:H,5,FALSE),IF(B50="SINAPI",VLOOKUP(C50,'SINAPI-SERVIÇOS'!A:D,2,FALSE),IF(LEFT(C50,3)="ARQ",VLOOKUP(VALUE(RIGHT(C50,3)),'ARQ-COMP'!B:J,4,FALSE),IF(LEFT(C50,3)="SCI",VLOOKUP(VALUE(RIGHT(C50,3)),#REF!,4,FALSE),IF(LEFT(C50,3)="SCE",VLOOKUP(VALUE(RIGHT(C50,3)),#REF!,4,FALSE),IF(LEFT(C50,3)="EST",VLOOKUP(VALUE(RIGHT(C50,3)),#REF!,4,FALSE),IF(LEFT(C50,3)="HID",VLOOKUP(VALUE(RIGHT(C50,3)),#REF!,4,FALSE),IF(LEFT(C50,3)="INC",VLOOKUP(VALUE(RIGHT(C50,3)),#REF!,4,FALSE),IF(LEFT(C50,3)="ELE",VLOOKUP(VALUE(RIGHT(C50,3)),#REF!,4,FALSE),IF(LEFT(C50,3)="CAB",VLOOKUP(VALUE(RIGHT(C50,3)),#REF!,4,FALSE),IF(LEFT(C50,3)="SEG",VLOOKUP(VALUE(RIGHT(C50,3)),#REF!,4,FALSE),IF(LEFT(C50,3)="CLI",VLOOKUP(VALUE(RIGHT(C50,3)),#REF!,4,FALSE),IF(LEFT(C50,4)="IMPL",VLOOKUP(VALUE(RIGHT(C50,3)),#REF!,4,FALSE),IF(LEFT(C50,4)="SPDA",VLOOKUP(VALUE(RIGHT(C50,3)),#REF!,4,FALSE),IF(LEFT(C50,4)="SDAI",VLOOKUP(VALUE(RIGHT(C50,3)),'ADM-COMP'!B:J,4,FALSE),IF(LEFT(C50,5)="IMPER",VLOOKUP(VALUE(RIGHT(C50,3)),#REF!,4,FALSE),""))))))))))))))))</f>
        <v>FORNECIMENTO E INSTALAÇÃO DE DIVISÓRIAS NOVAS COM ACABAMENTO DE CHAPA DE FIBRA DE MADEIRA, SISTEMA DE MONTAGEM SIMPLIFICADO, ESPESSURA DE 35MM E MIOLO EM COLMÉIA NO PADRÃO PAINEL/PAINEL</v>
      </c>
      <c r="E50" s="185" t="str">
        <f>IF(B50="IOPES",VLOOKUP(C50,'LABOR-SERVIÇOS'!A:H,6,FALSE),IF(B50="SINAPI",VLOOKUP(C50,'SINAPI-SERVIÇOS'!A:D,3,FALSE),IF(LEFT(C50,3)="ARQ",VLOOKUP(VALUE(RIGHT(C50,3)),'ARQ-COMP'!B:J,5,FALSE),IF(LEFT(C50,3)="SCI",VLOOKUP(VALUE(RIGHT(C50,3)),#REF!,5,FALSE),IF(LEFT(C50,3)="SCE",VLOOKUP(VALUE(RIGHT(C50,3)),#REF!,5,FALSE),IF(LEFT(C50,3)="EST",VLOOKUP(VALUE(RIGHT(C50,3)),#REF!,5,FALSE),IF(LEFT(C50,3)="HID",VLOOKUP(VALUE(RIGHT(C50,3)),#REF!,5,FALSE),IF(LEFT(C50,3)="INC",VLOOKUP(VALUE(RIGHT(C50,3)),#REF!,5,FALSE),IF(LEFT(C50,3)="ELE",VLOOKUP(VALUE(RIGHT(C50,3)),#REF!,5,FALSE),IF(LEFT(C50,3)="CAB",VLOOKUP(VALUE(RIGHT(C50,3)),#REF!,5,FALSE),IF(LEFT(C50,3)="SEG",VLOOKUP(VALUE(RIGHT(C50,3)),#REF!,5,FALSE),IF(LEFT(C50,3)="CLI",VLOOKUP(VALUE(RIGHT(C50,3)),#REF!,5,FALSE),IF(LEFT(C50,4)="IMPL",VLOOKUP(VALUE(RIGHT(C50,3)),#REF!,5,FALSE),IF(LEFT(C50,4)="SPDA",VLOOKUP(VALUE(RIGHT(C50,3)),#REF!,5,FALSE),IF(LEFT(C50,4)="SDAI",VLOOKUP(VALUE(RIGHT(C50,3)),'ADM-COMP'!B:J,5,FALSE),IF(LEFT(C50,5)="IMPER",VLOOKUP(VALUE(RIGHT(C50,3)),#REF!,5,FALSE),""))))))))))))))))</f>
        <v>M2</v>
      </c>
      <c r="F50" s="122">
        <f>ROUND(VLOOKUP(A50,'MEM-LEVANT'!A:I,9,FALSE),2)</f>
        <v>2.2</v>
      </c>
      <c r="G50" s="189">
        <f>IF(B50="IOPES",VLOOKUP(C50,'LABOR-SERVIÇOS'!A:H,7,FALSE),IF(B50="SINAPI",VLOOKUP(C50,'SINAPI-SERVIÇOS'!A:H,8,FALSE),IF(LEFT(C50,3)="ARQ",VLOOKUP(VALUE(RIGHT(C50,3)),'ARQ-COMP'!B:J,9,FALSE),IF(LEFT(C50,3)="SCI",VLOOKUP(VALUE(RIGHT(C50,3)),#REF!,9,FALSE),IF(LEFT(C50,3)="SCE",VLOOKUP(VALUE(RIGHT(C50,3)),#REF!,9,FALSE),IF(LEFT(C50,3)="EST",VLOOKUP(VALUE(RIGHT(C50,3)),#REF!,9,FALSE),IF(LEFT(C50,3)="HID",VLOOKUP(VALUE(RIGHT(C50,3)),#REF!,9,FALSE),IF(LEFT(C50,3)="INC",VLOOKUP(VALUE(RIGHT(C50,3)),#REF!,9,FALSE),IF(LEFT(C50,3)="ELE",VLOOKUP(VALUE(RIGHT(C50,3)),#REF!,9,FALSE),IF(LEFT(C50,3)="CAB",VLOOKUP(VALUE(RIGHT(C50,3)),#REF!,9,FALSE),IF(LEFT(C50,3)="SEG",VLOOKUP(VALUE(RIGHT(C50,3)),#REF!,9,FALSE),IF(LEFT(C50,3)="CLI",VLOOKUP(VALUE(RIGHT(C50,3)),#REF!,9,FALSE),IF(LEFT(C50,4)="IMPL",VLOOKUP(VALUE(RIGHT(C50,3)),#REF!,9,FALSE),IF(LEFT(C50,4)="SPDA",VLOOKUP(VALUE(RIGHT(C50,3)),#REF!,9,FALSE),IF(LEFT(C50,4)="SDAI",VLOOKUP(VALUE(RIGHT(C50,3)),'ADM-COMP'!B:J,9,FALSE),IF(LEFT(C50,5)="IMPER",VLOOKUP(VALUE(RIGHT(C50,3)),#REF!,9,FALSE),""))))))))))))))))</f>
        <v>91.48</v>
      </c>
      <c r="H50" s="189">
        <f t="shared" si="7"/>
        <v>201.26</v>
      </c>
      <c r="I50" s="190"/>
      <c r="J50" s="95">
        <f t="shared" si="8"/>
        <v>71.67032278</v>
      </c>
      <c r="K50" s="190"/>
      <c r="L50" s="190"/>
      <c r="M50" s="190"/>
      <c r="N50" s="190"/>
      <c r="O50" s="190"/>
      <c r="P50" s="190"/>
      <c r="Q50" s="190"/>
      <c r="R50" s="190"/>
      <c r="S50" s="190"/>
      <c r="T50" s="190"/>
      <c r="U50" s="190"/>
      <c r="V50" s="190"/>
      <c r="W50" s="190"/>
      <c r="X50" s="190"/>
      <c r="Y50" s="190"/>
      <c r="Z50" s="190"/>
    </row>
    <row r="51" ht="12.75" customHeight="1">
      <c r="A51" s="185" t="s">
        <v>187</v>
      </c>
      <c r="B51" s="186" t="s">
        <v>243</v>
      </c>
      <c r="C51" s="187" t="s">
        <v>250</v>
      </c>
      <c r="D51" s="112" t="str">
        <f>IF(B51="IOPES",VLOOKUP(C51,'LABOR-SERVIÇOS'!A:H,5,FALSE),IF(B51="SINAPI",VLOOKUP(C51,'SINAPI-SERVIÇOS'!A:D,2,FALSE),IF(LEFT(C51,3)="ARQ",VLOOKUP(VALUE(RIGHT(C51,3)),'ARQ-COMP'!B:J,4,FALSE),IF(LEFT(C51,3)="SCI",VLOOKUP(VALUE(RIGHT(C51,3)),#REF!,4,FALSE),IF(LEFT(C51,3)="SCE",VLOOKUP(VALUE(RIGHT(C51,3)),#REF!,4,FALSE),IF(LEFT(C51,3)="EST",VLOOKUP(VALUE(RIGHT(C51,3)),#REF!,4,FALSE),IF(LEFT(C51,3)="HID",VLOOKUP(VALUE(RIGHT(C51,3)),#REF!,4,FALSE),IF(LEFT(C51,3)="INC",VLOOKUP(VALUE(RIGHT(C51,3)),#REF!,4,FALSE),IF(LEFT(C51,3)="ELE",VLOOKUP(VALUE(RIGHT(C51,3)),#REF!,4,FALSE),IF(LEFT(C51,3)="CAB",VLOOKUP(VALUE(RIGHT(C51,3)),#REF!,4,FALSE),IF(LEFT(C51,3)="SEG",VLOOKUP(VALUE(RIGHT(C51,3)),#REF!,4,FALSE),IF(LEFT(C51,3)="CLI",VLOOKUP(VALUE(RIGHT(C51,3)),#REF!,4,FALSE),IF(LEFT(C51,4)="IMPL",VLOOKUP(VALUE(RIGHT(C51,3)),#REF!,4,FALSE),IF(LEFT(C51,4)="SPDA",VLOOKUP(VALUE(RIGHT(C51,3)),#REF!,4,FALSE),IF(LEFT(C51,4)="SDAI",VLOOKUP(VALUE(RIGHT(C51,3)),'ADM-COMP'!B:J,4,FALSE),IF(LEFT(C51,5)="IMPER",VLOOKUP(VALUE(RIGHT(C51,3)),#REF!,4,FALSE),""))))))))))))))))</f>
        <v>TUBO DE ESPUMA DE POLIETILENO EXPANDIDO FLEXÍVEL PARA ISOLAMENTO TERMICO DE TUBULAÇÃO DE AR CONDICIONADO, ÁGUA QUENTE, DN 1 1/2", E=10MM</v>
      </c>
      <c r="E51" s="194" t="str">
        <f>IF(B51="IOPES",VLOOKUP(C51,'LABOR-SERVIÇOS'!A:H,6,FALSE),IF(B51="SINAPI",VLOOKUP(C51,'SINAPI-SERVIÇOS'!A:D,3,FALSE),IF(LEFT(C51,3)="ARQ",VLOOKUP(VALUE(RIGHT(C51,3)),'ARQ-COMP'!B:J,5,FALSE),IF(LEFT(C51,3)="SCI",VLOOKUP(VALUE(RIGHT(C51,3)),#REF!,5,FALSE),IF(LEFT(C51,3)="SCE",VLOOKUP(VALUE(RIGHT(C51,3)),#REF!,5,FALSE),IF(LEFT(C51,3)="EST",VLOOKUP(VALUE(RIGHT(C51,3)),#REF!,5,FALSE),IF(LEFT(C51,3)="HID",VLOOKUP(VALUE(RIGHT(C51,3)),#REF!,5,FALSE),IF(LEFT(C51,3)="INC",VLOOKUP(VALUE(RIGHT(C51,3)),#REF!,5,FALSE),IF(LEFT(C51,3)="ELE",VLOOKUP(VALUE(RIGHT(C51,3)),#REF!,5,FALSE),IF(LEFT(C51,3)="CAB",VLOOKUP(VALUE(RIGHT(C51,3)),#REF!,5,FALSE),IF(LEFT(C51,3)="SEG",VLOOKUP(VALUE(RIGHT(C51,3)),#REF!,5,FALSE),IF(LEFT(C51,3)="CLI",VLOOKUP(VALUE(RIGHT(C51,3)),#REF!,5,FALSE),IF(LEFT(C51,4)="IMPL",VLOOKUP(VALUE(RIGHT(C51,3)),#REF!,5,FALSE),IF(LEFT(C51,4)="SPDA",VLOOKUP(VALUE(RIGHT(C51,3)),#REF!,5,FALSE),IF(LEFT(C51,4)="SDAI",VLOOKUP(VALUE(RIGHT(C51,3)),'ADM-COMP'!B:J,5,FALSE),IF(LEFT(C51,5)="IMPER",VLOOKUP(VALUE(RIGHT(C51,3)),#REF!,5,FALSE),""))))))))))))))))</f>
        <v>UND</v>
      </c>
      <c r="F51" s="122">
        <f>ROUND(VLOOKUP(A51,'MEM-LEVANT'!A:I,9,FALSE),2)</f>
        <v>1</v>
      </c>
      <c r="G51" s="189">
        <f>IF(B51="IOPES",VLOOKUP(C51,'LABOR-SERVIÇOS'!A:H,7,FALSE),IF(B51="SINAPI",VLOOKUP(C51,'SINAPI-SERVIÇOS'!A:H,8,FALSE),IF(LEFT(C51,3)="ARQ",VLOOKUP(VALUE(RIGHT(C51,3)),'ARQ-COMP'!B:J,9,FALSE),IF(LEFT(C51,3)="SCI",VLOOKUP(VALUE(RIGHT(C51,3)),#REF!,9,FALSE),IF(LEFT(C51,3)="SCE",VLOOKUP(VALUE(RIGHT(C51,3)),#REF!,9,FALSE),IF(LEFT(C51,3)="EST",VLOOKUP(VALUE(RIGHT(C51,3)),#REF!,9,FALSE),IF(LEFT(C51,3)="HID",VLOOKUP(VALUE(RIGHT(C51,3)),#REF!,9,FALSE),IF(LEFT(C51,3)="INC",VLOOKUP(VALUE(RIGHT(C51,3)),#REF!,9,FALSE),IF(LEFT(C51,3)="ELE",VLOOKUP(VALUE(RIGHT(C51,3)),#REF!,9,FALSE),IF(LEFT(C51,3)="CAB",VLOOKUP(VALUE(RIGHT(C51,3)),#REF!,9,FALSE),IF(LEFT(C51,3)="SEG",VLOOKUP(VALUE(RIGHT(C51,3)),#REF!,9,FALSE),IF(LEFT(C51,3)="CLI",VLOOKUP(VALUE(RIGHT(C51,3)),#REF!,9,FALSE),IF(LEFT(C51,4)="IMPL",VLOOKUP(VALUE(RIGHT(C51,3)),#REF!,9,FALSE),IF(LEFT(C51,4)="SPDA",VLOOKUP(VALUE(RIGHT(C51,3)),#REF!,9,FALSE),IF(LEFT(C51,4)="SDAI",VLOOKUP(VALUE(RIGHT(C51,3)),'ADM-COMP'!B:J,9,FALSE),IF(LEFT(C51,5)="IMPER",VLOOKUP(VALUE(RIGHT(C51,3)),#REF!,9,FALSE),""))))))))))))))))</f>
        <v>17.08</v>
      </c>
      <c r="H51" s="189">
        <f t="shared" si="7"/>
        <v>17.08</v>
      </c>
      <c r="I51" s="190"/>
      <c r="J51" s="95">
        <f t="shared" si="8"/>
        <v>13.38138515</v>
      </c>
      <c r="K51" s="190"/>
      <c r="L51" s="190"/>
      <c r="M51" s="190"/>
      <c r="N51" s="190"/>
      <c r="O51" s="190"/>
      <c r="P51" s="190"/>
      <c r="Q51" s="190"/>
      <c r="R51" s="190"/>
      <c r="S51" s="190"/>
      <c r="T51" s="190"/>
      <c r="U51" s="190"/>
      <c r="V51" s="190"/>
      <c r="W51" s="190"/>
      <c r="X51" s="190"/>
      <c r="Y51" s="190"/>
      <c r="Z51" s="190"/>
    </row>
    <row r="52" ht="12.75" customHeight="1">
      <c r="A52" s="73" t="s">
        <v>189</v>
      </c>
      <c r="B52" s="73"/>
      <c r="C52" s="73"/>
      <c r="D52" s="184" t="s">
        <v>253</v>
      </c>
      <c r="E52" s="73"/>
      <c r="F52" s="73"/>
      <c r="G52" s="73"/>
      <c r="H52" s="73"/>
      <c r="I52" s="93"/>
      <c r="J52" s="95"/>
      <c r="K52" s="93"/>
      <c r="L52" s="93"/>
      <c r="M52" s="93"/>
      <c r="N52" s="93"/>
      <c r="O52" s="93"/>
      <c r="P52" s="93"/>
      <c r="Q52" s="93"/>
      <c r="R52" s="93"/>
      <c r="S52" s="93"/>
      <c r="T52" s="93"/>
      <c r="U52" s="93"/>
      <c r="V52" s="93"/>
      <c r="W52" s="93"/>
      <c r="X52" s="93"/>
      <c r="Y52" s="93"/>
      <c r="Z52" s="93"/>
    </row>
    <row r="53" ht="30.75" customHeight="1">
      <c r="A53" s="185" t="s">
        <v>190</v>
      </c>
      <c r="B53" s="186" t="s">
        <v>47</v>
      </c>
      <c r="C53" s="187" t="str">
        <f>'SINAPI-SERVIÇOS'!A5388</f>
        <v>72188</v>
      </c>
      <c r="D53" s="112" t="str">
        <f>IF(B53="IOPES",VLOOKUP(C53,'LABOR-SERVIÇOS'!A:H,5,FALSE),IF(B53="SINAPI",VLOOKUP(C53,'SINAPI-SERVIÇOS'!A:D,2,FALSE),IF(LEFT(C53,3)="ARQ",VLOOKUP(VALUE(RIGHT(C53,3)),'ARQ-COMP'!B:J,4,FALSE),IF(LEFT(C53,3)="SCI",VLOOKUP(VALUE(RIGHT(C53,3)),#REF!,4,FALSE),IF(LEFT(C53,3)="SCE",VLOOKUP(VALUE(RIGHT(C53,3)),#REF!,4,FALSE),IF(LEFT(C53,3)="EST",VLOOKUP(VALUE(RIGHT(C53,3)),#REF!,4,FALSE),IF(LEFT(C53,3)="HID",VLOOKUP(VALUE(RIGHT(C53,3)),#REF!,4,FALSE),IF(LEFT(C53,3)="INC",VLOOKUP(VALUE(RIGHT(C53,3)),#REF!,4,FALSE),IF(LEFT(C53,3)="ELE",VLOOKUP(VALUE(RIGHT(C53,3)),#REF!,4,FALSE),IF(LEFT(C53,3)="CAB",VLOOKUP(VALUE(RIGHT(C53,3)),#REF!,4,FALSE),IF(LEFT(C53,3)="SEG",VLOOKUP(VALUE(RIGHT(C53,3)),#REF!,4,FALSE),IF(LEFT(C53,3)="CLI",VLOOKUP(VALUE(RIGHT(C53,3)),#REF!,4,FALSE),IF(LEFT(C53,4)="IMPL",VLOOKUP(VALUE(RIGHT(C53,3)),#REF!,4,FALSE),IF(LEFT(C53,4)="SPDA",VLOOKUP(VALUE(RIGHT(C53,3)),#REF!,4,FALSE),IF(LEFT(C53,4)="SDAI",VLOOKUP(VALUE(RIGHT(C53,3)),'ADM-COMP'!B:J,4,FALSE),IF(LEFT(C53,5)="IMPER",VLOOKUP(VALUE(RIGHT(C53,3)),#REF!,4,FALSE),""))))))))))))))))</f>
        <v>PISO DE BORRACHA PASTILHADO, ESPESSURA 7MM, ASSENTADO COM ARGAMASSA TRACO 1:3 (CIMENTO E AREIA)</v>
      </c>
      <c r="E53" s="185" t="str">
        <f>IF(B53="IOPES",VLOOKUP(C53,'LABOR-SERVIÇOS'!A:H,6,FALSE),IF(B53="SINAPI",VLOOKUP(C53,'SINAPI-SERVIÇOS'!A:D,3,FALSE),IF(LEFT(C53,3)="ARQ",VLOOKUP(VALUE(RIGHT(C53,3)),'ARQ-COMP'!B:J,5,FALSE),IF(LEFT(C53,3)="SCI",VLOOKUP(VALUE(RIGHT(C53,3)),#REF!,5,FALSE),IF(LEFT(C53,3)="SCE",VLOOKUP(VALUE(RIGHT(C53,3)),#REF!,5,FALSE),IF(LEFT(C53,3)="EST",VLOOKUP(VALUE(RIGHT(C53,3)),#REF!,5,FALSE),IF(LEFT(C53,3)="HID",VLOOKUP(VALUE(RIGHT(C53,3)),#REF!,5,FALSE),IF(LEFT(C53,3)="INC",VLOOKUP(VALUE(RIGHT(C53,3)),#REF!,5,FALSE),IF(LEFT(C53,3)="ELE",VLOOKUP(VALUE(RIGHT(C53,3)),#REF!,5,FALSE),IF(LEFT(C53,3)="CAB",VLOOKUP(VALUE(RIGHT(C53,3)),#REF!,5,FALSE),IF(LEFT(C53,3)="SEG",VLOOKUP(VALUE(RIGHT(C53,3)),#REF!,5,FALSE),IF(LEFT(C53,3)="CLI",VLOOKUP(VALUE(RIGHT(C53,3)),#REF!,5,FALSE),IF(LEFT(C53,4)="IMPL",VLOOKUP(VALUE(RIGHT(C53,3)),#REF!,5,FALSE),IF(LEFT(C53,4)="SPDA",VLOOKUP(VALUE(RIGHT(C53,3)),#REF!,5,FALSE),IF(LEFT(C53,4)="SDAI",VLOOKUP(VALUE(RIGHT(C53,3)),'ADM-COMP'!B:J,5,FALSE),IF(LEFT(C53,5)="IMPER",VLOOKUP(VALUE(RIGHT(C53,3)),#REF!,5,FALSE),""))))))))))))))))</f>
        <v>M2</v>
      </c>
      <c r="F53" s="122">
        <f>ROUND(VLOOKUP(A53,'MEM-LEVANT'!A:I,9,FALSE),2)</f>
        <v>138.88</v>
      </c>
      <c r="G53" s="189">
        <f>IF(B53="IOPES",VLOOKUP(C53,'LABOR-SERVIÇOS'!A:H,7,FALSE),IF(B53="SINAPI",VLOOKUP(C53,'SINAPI-SERVIÇOS'!A:H,8,FALSE),IF(LEFT(C53,3)="ARQ",VLOOKUP(VALUE(RIGHT(C53,3)),'ARQ-COMP'!B:J,9,FALSE),IF(LEFT(C53,3)="SCI",VLOOKUP(VALUE(RIGHT(C53,3)),#REF!,9,FALSE),IF(LEFT(C53,3)="SCE",VLOOKUP(VALUE(RIGHT(C53,3)),#REF!,9,FALSE),IF(LEFT(C53,3)="EST",VLOOKUP(VALUE(RIGHT(C53,3)),#REF!,9,FALSE),IF(LEFT(C53,3)="HID",VLOOKUP(VALUE(RIGHT(C53,3)),#REF!,9,FALSE),IF(LEFT(C53,3)="INC",VLOOKUP(VALUE(RIGHT(C53,3)),#REF!,9,FALSE),IF(LEFT(C53,3)="ELE",VLOOKUP(VALUE(RIGHT(C53,3)),#REF!,9,FALSE),IF(LEFT(C53,3)="CAB",VLOOKUP(VALUE(RIGHT(C53,3)),#REF!,9,FALSE),IF(LEFT(C53,3)="SEG",VLOOKUP(VALUE(RIGHT(C53,3)),#REF!,9,FALSE),IF(LEFT(C53,3)="CLI",VLOOKUP(VALUE(RIGHT(C53,3)),#REF!,9,FALSE),IF(LEFT(C53,4)="IMPL",VLOOKUP(VALUE(RIGHT(C53,3)),#REF!,9,FALSE),IF(LEFT(C53,4)="SPDA",VLOOKUP(VALUE(RIGHT(C53,3)),#REF!,9,FALSE),IF(LEFT(C53,4)="SDAI",VLOOKUP(VALUE(RIGHT(C53,3)),'ADM-COMP'!B:J,9,FALSE),IF(LEFT(C53,5)="IMPER",VLOOKUP(VALUE(RIGHT(C53,3)),#REF!,9,FALSE),""))))))))))))))))</f>
        <v>214.46</v>
      </c>
      <c r="H53" s="189">
        <f t="shared" ref="H53:H60" si="9">ROUND(F53*G53,2)</f>
        <v>29784.2</v>
      </c>
      <c r="I53" s="190"/>
      <c r="J53" s="95">
        <f t="shared" ref="J53:J60" si="10">G53/1.2764</f>
        <v>168.0194296</v>
      </c>
      <c r="K53" s="190"/>
      <c r="L53" s="190"/>
      <c r="M53" s="190"/>
      <c r="N53" s="190"/>
      <c r="O53" s="190"/>
      <c r="P53" s="190"/>
      <c r="Q53" s="190"/>
      <c r="R53" s="190"/>
      <c r="S53" s="190"/>
      <c r="T53" s="190"/>
      <c r="U53" s="190"/>
      <c r="V53" s="190"/>
      <c r="W53" s="190"/>
      <c r="X53" s="190"/>
      <c r="Y53" s="190"/>
      <c r="Z53" s="190"/>
    </row>
    <row r="54" ht="12.75" customHeight="1">
      <c r="A54" s="185" t="s">
        <v>194</v>
      </c>
      <c r="B54" s="186" t="s">
        <v>47</v>
      </c>
      <c r="C54" s="187" t="str">
        <f>'SINAPI-SERVIÇOS'!A5386</f>
        <v>98689</v>
      </c>
      <c r="D54" s="112" t="str">
        <f>IF(B54="IOPES",VLOOKUP(C54,'LABOR-SERVIÇOS'!A:H,5,FALSE),IF(B54="SINAPI",VLOOKUP(C54,'SINAPI-SERVIÇOS'!A:D,2,FALSE),IF(LEFT(C54,3)="ARQ",VLOOKUP(VALUE(RIGHT(C54,3)),'ARQ-COMP'!B:J,4,FALSE),IF(LEFT(C54,3)="SCI",VLOOKUP(VALUE(RIGHT(C54,3)),#REF!,4,FALSE),IF(LEFT(C54,3)="SCE",VLOOKUP(VALUE(RIGHT(C54,3)),#REF!,4,FALSE),IF(LEFT(C54,3)="EST",VLOOKUP(VALUE(RIGHT(C54,3)),#REF!,4,FALSE),IF(LEFT(C54,3)="HID",VLOOKUP(VALUE(RIGHT(C54,3)),#REF!,4,FALSE),IF(LEFT(C54,3)="INC",VLOOKUP(VALUE(RIGHT(C54,3)),#REF!,4,FALSE),IF(LEFT(C54,3)="ELE",VLOOKUP(VALUE(RIGHT(C54,3)),#REF!,4,FALSE),IF(LEFT(C54,3)="CAB",VLOOKUP(VALUE(RIGHT(C54,3)),#REF!,4,FALSE),IF(LEFT(C54,3)="SEG",VLOOKUP(VALUE(RIGHT(C54,3)),#REF!,4,FALSE),IF(LEFT(C54,3)="CLI",VLOOKUP(VALUE(RIGHT(C54,3)),#REF!,4,FALSE),IF(LEFT(C54,4)="IMPL",VLOOKUP(VALUE(RIGHT(C54,3)),#REF!,4,FALSE),IF(LEFT(C54,4)="SPDA",VLOOKUP(VALUE(RIGHT(C54,3)),#REF!,4,FALSE),IF(LEFT(C54,4)="SDAI",VLOOKUP(VALUE(RIGHT(C54,3)),'ADM-COMP'!B:J,4,FALSE),IF(LEFT(C54,5)="IMPER",VLOOKUP(VALUE(RIGHT(C54,3)),#REF!,4,FALSE),""))))))))))))))))</f>
        <v>SOLEIRA EM GRANITO, LARGURA 15 CM, ESPESSURA 2,0 CM. AF_06/2018</v>
      </c>
      <c r="E54" s="185" t="str">
        <f>IF(B54="IOPES",VLOOKUP(C54,'LABOR-SERVIÇOS'!A:H,6,FALSE),IF(B54="SINAPI",VLOOKUP(C54,'SINAPI-SERVIÇOS'!A:D,3,FALSE),IF(LEFT(C54,3)="ARQ",VLOOKUP(VALUE(RIGHT(C54,3)),'ARQ-COMP'!B:J,5,FALSE),IF(LEFT(C54,3)="SCI",VLOOKUP(VALUE(RIGHT(C54,3)),#REF!,5,FALSE),IF(LEFT(C54,3)="SCE",VLOOKUP(VALUE(RIGHT(C54,3)),#REF!,5,FALSE),IF(LEFT(C54,3)="EST",VLOOKUP(VALUE(RIGHT(C54,3)),#REF!,5,FALSE),IF(LEFT(C54,3)="HID",VLOOKUP(VALUE(RIGHT(C54,3)),#REF!,5,FALSE),IF(LEFT(C54,3)="INC",VLOOKUP(VALUE(RIGHT(C54,3)),#REF!,5,FALSE),IF(LEFT(C54,3)="ELE",VLOOKUP(VALUE(RIGHT(C54,3)),#REF!,5,FALSE),IF(LEFT(C54,3)="CAB",VLOOKUP(VALUE(RIGHT(C54,3)),#REF!,5,FALSE),IF(LEFT(C54,3)="SEG",VLOOKUP(VALUE(RIGHT(C54,3)),#REF!,5,FALSE),IF(LEFT(C54,3)="CLI",VLOOKUP(VALUE(RIGHT(C54,3)),#REF!,5,FALSE),IF(LEFT(C54,4)="IMPL",VLOOKUP(VALUE(RIGHT(C54,3)),#REF!,5,FALSE),IF(LEFT(C54,4)="SPDA",VLOOKUP(VALUE(RIGHT(C54,3)),#REF!,5,FALSE),IF(LEFT(C54,4)="SDAI",VLOOKUP(VALUE(RIGHT(C54,3)),'ADM-COMP'!B:J,5,FALSE),IF(LEFT(C54,5)="IMPER",VLOOKUP(VALUE(RIGHT(C54,3)),#REF!,5,FALSE),""))))))))))))))))</f>
        <v>M</v>
      </c>
      <c r="F54" s="122">
        <f>ROUND(VLOOKUP(A54,'MEM-LEVANT'!A:I,9,FALSE),2)</f>
        <v>17.2</v>
      </c>
      <c r="G54" s="189">
        <f>IF(B54="IOPES",VLOOKUP(C54,'LABOR-SERVIÇOS'!A:H,7,FALSE),IF(B54="SINAPI",VLOOKUP(C54,'SINAPI-SERVIÇOS'!A:H,8,FALSE),IF(LEFT(C54,3)="ARQ",VLOOKUP(VALUE(RIGHT(C54,3)),'ARQ-COMP'!B:J,9,FALSE),IF(LEFT(C54,3)="SCI",VLOOKUP(VALUE(RIGHT(C54,3)),#REF!,9,FALSE),IF(LEFT(C54,3)="SCE",VLOOKUP(VALUE(RIGHT(C54,3)),#REF!,9,FALSE),IF(LEFT(C54,3)="EST",VLOOKUP(VALUE(RIGHT(C54,3)),#REF!,9,FALSE),IF(LEFT(C54,3)="HID",VLOOKUP(VALUE(RIGHT(C54,3)),#REF!,9,FALSE),IF(LEFT(C54,3)="INC",VLOOKUP(VALUE(RIGHT(C54,3)),#REF!,9,FALSE),IF(LEFT(C54,3)="ELE",VLOOKUP(VALUE(RIGHT(C54,3)),#REF!,9,FALSE),IF(LEFT(C54,3)="CAB",VLOOKUP(VALUE(RIGHT(C54,3)),#REF!,9,FALSE),IF(LEFT(C54,3)="SEG",VLOOKUP(VALUE(RIGHT(C54,3)),#REF!,9,FALSE),IF(LEFT(C54,3)="CLI",VLOOKUP(VALUE(RIGHT(C54,3)),#REF!,9,FALSE),IF(LEFT(C54,4)="IMPL",VLOOKUP(VALUE(RIGHT(C54,3)),#REF!,9,FALSE),IF(LEFT(C54,4)="SPDA",VLOOKUP(VALUE(RIGHT(C54,3)),#REF!,9,FALSE),IF(LEFT(C54,4)="SDAI",VLOOKUP(VALUE(RIGHT(C54,3)),'ADM-COMP'!B:J,9,FALSE),IF(LEFT(C54,5)="IMPER",VLOOKUP(VALUE(RIGHT(C54,3)),#REF!,9,FALSE),""))))))))))))))))</f>
        <v>52.51</v>
      </c>
      <c r="H54" s="189">
        <f t="shared" si="9"/>
        <v>903.17</v>
      </c>
      <c r="I54" s="190"/>
      <c r="J54" s="95">
        <f t="shared" si="10"/>
        <v>41.13914134</v>
      </c>
      <c r="K54" s="190"/>
      <c r="L54" s="190"/>
      <c r="M54" s="190"/>
      <c r="N54" s="190"/>
      <c r="O54" s="190"/>
      <c r="P54" s="190"/>
      <c r="Q54" s="190"/>
      <c r="R54" s="190"/>
      <c r="S54" s="190"/>
      <c r="T54" s="190"/>
      <c r="U54" s="190"/>
      <c r="V54" s="190"/>
      <c r="W54" s="190"/>
      <c r="X54" s="190"/>
      <c r="Y54" s="190"/>
      <c r="Z54" s="190"/>
    </row>
    <row r="55" ht="12.75" customHeight="1">
      <c r="A55" s="185" t="s">
        <v>203</v>
      </c>
      <c r="B55" s="186" t="s">
        <v>243</v>
      </c>
      <c r="C55" s="187" t="s">
        <v>263</v>
      </c>
      <c r="D55" s="112" t="str">
        <f>IF(B55="IOPES",VLOOKUP(C55,'LABOR-SERVIÇOS'!A:H,5,FALSE),IF(B55="SINAPI",VLOOKUP(C55,'SINAPI-SERVIÇOS'!A:D,2,FALSE),IF(LEFT(C55,3)="ARQ",VLOOKUP(VALUE(RIGHT(C55,3)),'ARQ-COMP'!B:J,4,FALSE),IF(LEFT(C55,3)="SCI",VLOOKUP(VALUE(RIGHT(C55,3)),#REF!,4,FALSE),IF(LEFT(C55,3)="SCE",VLOOKUP(VALUE(RIGHT(C55,3)),#REF!,4,FALSE),IF(LEFT(C55,3)="EST",VLOOKUP(VALUE(RIGHT(C55,3)),#REF!,4,FALSE),IF(LEFT(C55,3)="HID",VLOOKUP(VALUE(RIGHT(C55,3)),#REF!,4,FALSE),IF(LEFT(C55,3)="INC",VLOOKUP(VALUE(RIGHT(C55,3)),#REF!,4,FALSE),IF(LEFT(C55,3)="ELE",VLOOKUP(VALUE(RIGHT(C55,3)),#REF!,4,FALSE),IF(LEFT(C55,3)="CAB",VLOOKUP(VALUE(RIGHT(C55,3)),#REF!,4,FALSE),IF(LEFT(C55,3)="SEG",VLOOKUP(VALUE(RIGHT(C55,3)),#REF!,4,FALSE),IF(LEFT(C55,3)="CLI",VLOOKUP(VALUE(RIGHT(C55,3)),#REF!,4,FALSE),IF(LEFT(C55,4)="IMPL",VLOOKUP(VALUE(RIGHT(C55,3)),#REF!,4,FALSE),IF(LEFT(C55,4)="SPDA",VLOOKUP(VALUE(RIGHT(C55,3)),#REF!,4,FALSE),IF(LEFT(C55,4)="SDAI",VLOOKUP(VALUE(RIGHT(C55,3)),'ADM-COMP'!B:J,4,FALSE),IF(LEFT(C55,5)="IMPER",VLOOKUP(VALUE(RIGHT(C55,3)),#REF!,4,FALSE),""))))))))))))))))</f>
        <v>FORNECIMENTO E ASSENTAMENTO DE RODA BANCA</v>
      </c>
      <c r="E55" s="194" t="str">
        <f>IF(B55="IOPES",VLOOKUP(C55,'LABOR-SERVIÇOS'!A:H,6,FALSE),IF(B55="SINAPI",VLOOKUP(C55,'SINAPI-SERVIÇOS'!A:D,3,FALSE),IF(LEFT(C55,3)="ARQ",VLOOKUP(VALUE(RIGHT(C55,3)),'ARQ-COMP'!B:J,5,FALSE),IF(LEFT(C55,3)="SCI",VLOOKUP(VALUE(RIGHT(C55,3)),#REF!,5,FALSE),IF(LEFT(C55,3)="SCE",VLOOKUP(VALUE(RIGHT(C55,3)),#REF!,5,FALSE),IF(LEFT(C55,3)="EST",VLOOKUP(VALUE(RIGHT(C55,3)),#REF!,5,FALSE),IF(LEFT(C55,3)="HID",VLOOKUP(VALUE(RIGHT(C55,3)),#REF!,5,FALSE),IF(LEFT(C55,3)="INC",VLOOKUP(VALUE(RIGHT(C55,3)),#REF!,5,FALSE),IF(LEFT(C55,3)="ELE",VLOOKUP(VALUE(RIGHT(C55,3)),#REF!,5,FALSE),IF(LEFT(C55,3)="CAB",VLOOKUP(VALUE(RIGHT(C55,3)),#REF!,5,FALSE),IF(LEFT(C55,3)="SEG",VLOOKUP(VALUE(RIGHT(C55,3)),#REF!,5,FALSE),IF(LEFT(C55,3)="CLI",VLOOKUP(VALUE(RIGHT(C55,3)),#REF!,5,FALSE),IF(LEFT(C55,4)="IMPL",VLOOKUP(VALUE(RIGHT(C55,3)),#REF!,5,FALSE),IF(LEFT(C55,4)="SPDA",VLOOKUP(VALUE(RIGHT(C55,3)),#REF!,5,FALSE),IF(LEFT(C55,4)="SDAI",VLOOKUP(VALUE(RIGHT(C55,3)),'ADM-COMP'!B:J,5,FALSE),IF(LEFT(C55,5)="IMPER",VLOOKUP(VALUE(RIGHT(C55,3)),#REF!,5,FALSE),""))))))))))))))))</f>
        <v>M</v>
      </c>
      <c r="F55" s="122">
        <f>ROUND(VLOOKUP(A55,'MEM-LEVANT'!A:I,9,FALSE),2)</f>
        <v>2.25</v>
      </c>
      <c r="G55" s="189">
        <f>IF(B55="IOPES",VLOOKUP(C55,'LABOR-SERVIÇOS'!A:H,7,FALSE),IF(B55="SINAPI",VLOOKUP(C55,'SINAPI-SERVIÇOS'!A:H,8,FALSE),IF(LEFT(C55,3)="ARQ",VLOOKUP(VALUE(RIGHT(C55,3)),'ARQ-COMP'!B:J,9,FALSE),IF(LEFT(C55,3)="SCI",VLOOKUP(VALUE(RIGHT(C55,3)),#REF!,9,FALSE),IF(LEFT(C55,3)="SCE",VLOOKUP(VALUE(RIGHT(C55,3)),#REF!,9,FALSE),IF(LEFT(C55,3)="EST",VLOOKUP(VALUE(RIGHT(C55,3)),#REF!,9,FALSE),IF(LEFT(C55,3)="HID",VLOOKUP(VALUE(RIGHT(C55,3)),#REF!,9,FALSE),IF(LEFT(C55,3)="INC",VLOOKUP(VALUE(RIGHT(C55,3)),#REF!,9,FALSE),IF(LEFT(C55,3)="ELE",VLOOKUP(VALUE(RIGHT(C55,3)),#REF!,9,FALSE),IF(LEFT(C55,3)="CAB",VLOOKUP(VALUE(RIGHT(C55,3)),#REF!,9,FALSE),IF(LEFT(C55,3)="SEG",VLOOKUP(VALUE(RIGHT(C55,3)),#REF!,9,FALSE),IF(LEFT(C55,3)="CLI",VLOOKUP(VALUE(RIGHT(C55,3)),#REF!,9,FALSE),IF(LEFT(C55,4)="IMPL",VLOOKUP(VALUE(RIGHT(C55,3)),#REF!,9,FALSE),IF(LEFT(C55,4)="SPDA",VLOOKUP(VALUE(RIGHT(C55,3)),#REF!,9,FALSE),IF(LEFT(C55,4)="SDAI",VLOOKUP(VALUE(RIGHT(C55,3)),'ADM-COMP'!B:J,9,FALSE),IF(LEFT(C55,5)="IMPER",VLOOKUP(VALUE(RIGHT(C55,3)),#REF!,9,FALSE),""))))))))))))))))</f>
        <v>25.44</v>
      </c>
      <c r="H55" s="189">
        <f t="shared" si="9"/>
        <v>57.24</v>
      </c>
      <c r="I55" s="190"/>
      <c r="J55" s="95">
        <f t="shared" si="10"/>
        <v>19.9310561</v>
      </c>
      <c r="K55" s="190"/>
      <c r="L55" s="190"/>
      <c r="M55" s="190"/>
      <c r="N55" s="190"/>
      <c r="O55" s="190"/>
      <c r="P55" s="190"/>
      <c r="Q55" s="190"/>
      <c r="R55" s="190"/>
      <c r="S55" s="190"/>
      <c r="T55" s="190"/>
      <c r="U55" s="190"/>
      <c r="V55" s="190"/>
      <c r="W55" s="190"/>
      <c r="X55" s="190"/>
      <c r="Y55" s="190"/>
      <c r="Z55" s="190"/>
    </row>
    <row r="56" ht="12.75" customHeight="1">
      <c r="A56" s="185" t="s">
        <v>205</v>
      </c>
      <c r="B56" s="186" t="s">
        <v>243</v>
      </c>
      <c r="C56" s="187" t="s">
        <v>266</v>
      </c>
      <c r="D56" s="112" t="str">
        <f>IF(B56="IOPES",VLOOKUP(C56,'LABOR-SERVIÇOS'!A:H,5,FALSE),IF(B56="SINAPI",VLOOKUP(C56,'SINAPI-SERVIÇOS'!A:D,2,FALSE),IF(LEFT(C56,3)="ARQ",VLOOKUP(VALUE(RIGHT(C56,3)),'ARQ-COMP'!B:J,4,FALSE),IF(LEFT(C56,3)="SCI",VLOOKUP(VALUE(RIGHT(C56,3)),#REF!,4,FALSE),IF(LEFT(C56,3)="SCE",VLOOKUP(VALUE(RIGHT(C56,3)),#REF!,4,FALSE),IF(LEFT(C56,3)="EST",VLOOKUP(VALUE(RIGHT(C56,3)),#REF!,4,FALSE),IF(LEFT(C56,3)="HID",VLOOKUP(VALUE(RIGHT(C56,3)),#REF!,4,FALSE),IF(LEFT(C56,3)="INC",VLOOKUP(VALUE(RIGHT(C56,3)),#REF!,4,FALSE),IF(LEFT(C56,3)="ELE",VLOOKUP(VALUE(RIGHT(C56,3)),#REF!,4,FALSE),IF(LEFT(C56,3)="CAB",VLOOKUP(VALUE(RIGHT(C56,3)),#REF!,4,FALSE),IF(LEFT(C56,3)="SEG",VLOOKUP(VALUE(RIGHT(C56,3)),#REF!,4,FALSE),IF(LEFT(C56,3)="CLI",VLOOKUP(VALUE(RIGHT(C56,3)),#REF!,4,FALSE),IF(LEFT(C56,4)="IMPL",VLOOKUP(VALUE(RIGHT(C56,3)),#REF!,4,FALSE),IF(LEFT(C56,4)="SPDA",VLOOKUP(VALUE(RIGHT(C56,3)),#REF!,4,FALSE),IF(LEFT(C56,4)="SDAI",VLOOKUP(VALUE(RIGHT(C56,3)),'ADM-COMP'!B:J,4,FALSE),IF(LEFT(C56,5)="IMPER",VLOOKUP(VALUE(RIGHT(C56,3)),#REF!,4,FALSE),""))))))))))))))))</f>
        <v>PISO LAMINADO DE MADEIRA, RÉGUA: 09X190X1200 MM, USO COMERCIAL, TRÁFEGO INTENSO, COR A DEFINIR, MARCA DE REFERÊNCIA DURAFLOOR PREMIUM OU SIMILAR, INCLUSIVE INSTALAÇÃO </v>
      </c>
      <c r="E56" s="194" t="str">
        <f>IF(B56="IOPES",VLOOKUP(C56,'LABOR-SERVIÇOS'!A:H,6,FALSE),IF(B56="SINAPI",VLOOKUP(C56,'SINAPI-SERVIÇOS'!A:D,3,FALSE),IF(LEFT(C56,3)="ARQ",VLOOKUP(VALUE(RIGHT(C56,3)),'ARQ-COMP'!B:J,5,FALSE),IF(LEFT(C56,3)="SCI",VLOOKUP(VALUE(RIGHT(C56,3)),#REF!,5,FALSE),IF(LEFT(C56,3)="SCE",VLOOKUP(VALUE(RIGHT(C56,3)),#REF!,5,FALSE),IF(LEFT(C56,3)="EST",VLOOKUP(VALUE(RIGHT(C56,3)),#REF!,5,FALSE),IF(LEFT(C56,3)="HID",VLOOKUP(VALUE(RIGHT(C56,3)),#REF!,5,FALSE),IF(LEFT(C56,3)="INC",VLOOKUP(VALUE(RIGHT(C56,3)),#REF!,5,FALSE),IF(LEFT(C56,3)="ELE",VLOOKUP(VALUE(RIGHT(C56,3)),#REF!,5,FALSE),IF(LEFT(C56,3)="CAB",VLOOKUP(VALUE(RIGHT(C56,3)),#REF!,5,FALSE),IF(LEFT(C56,3)="SEG",VLOOKUP(VALUE(RIGHT(C56,3)),#REF!,5,FALSE),IF(LEFT(C56,3)="CLI",VLOOKUP(VALUE(RIGHT(C56,3)),#REF!,5,FALSE),IF(LEFT(C56,4)="IMPL",VLOOKUP(VALUE(RIGHT(C56,3)),#REF!,5,FALSE),IF(LEFT(C56,4)="SPDA",VLOOKUP(VALUE(RIGHT(C56,3)),#REF!,5,FALSE),IF(LEFT(C56,4)="SDAI",VLOOKUP(VALUE(RIGHT(C56,3)),'ADM-COMP'!B:J,5,FALSE),IF(LEFT(C56,5)="IMPER",VLOOKUP(VALUE(RIGHT(C56,3)),#REF!,5,FALSE),""))))))))))))))))</f>
        <v>M²</v>
      </c>
      <c r="F56" s="122">
        <f>ROUND(VLOOKUP(A56,'MEM-LEVANT'!A:I,9,FALSE),2)</f>
        <v>63.1</v>
      </c>
      <c r="G56" s="189">
        <f>IF(B56="IOPES",VLOOKUP(C56,'LABOR-SERVIÇOS'!A:H,7,FALSE),IF(B56="SINAPI",VLOOKUP(C56,'SINAPI-SERVIÇOS'!A:H,8,FALSE),IF(LEFT(C56,3)="ARQ",VLOOKUP(VALUE(RIGHT(C56,3)),'ARQ-COMP'!B:J,9,FALSE),IF(LEFT(C56,3)="SCI",VLOOKUP(VALUE(RIGHT(C56,3)),#REF!,9,FALSE),IF(LEFT(C56,3)="SCE",VLOOKUP(VALUE(RIGHT(C56,3)),#REF!,9,FALSE),IF(LEFT(C56,3)="EST",VLOOKUP(VALUE(RIGHT(C56,3)),#REF!,9,FALSE),IF(LEFT(C56,3)="HID",VLOOKUP(VALUE(RIGHT(C56,3)),#REF!,9,FALSE),IF(LEFT(C56,3)="INC",VLOOKUP(VALUE(RIGHT(C56,3)),#REF!,9,FALSE),IF(LEFT(C56,3)="ELE",VLOOKUP(VALUE(RIGHT(C56,3)),#REF!,9,FALSE),IF(LEFT(C56,3)="CAB",VLOOKUP(VALUE(RIGHT(C56,3)),#REF!,9,FALSE),IF(LEFT(C56,3)="SEG",VLOOKUP(VALUE(RIGHT(C56,3)),#REF!,9,FALSE),IF(LEFT(C56,3)="CLI",VLOOKUP(VALUE(RIGHT(C56,3)),#REF!,9,FALSE),IF(LEFT(C56,4)="IMPL",VLOOKUP(VALUE(RIGHT(C56,3)),#REF!,9,FALSE),IF(LEFT(C56,4)="SPDA",VLOOKUP(VALUE(RIGHT(C56,3)),#REF!,9,FALSE),IF(LEFT(C56,4)="SDAI",VLOOKUP(VALUE(RIGHT(C56,3)),'ADM-COMP'!B:J,9,FALSE),IF(LEFT(C56,5)="IMPER",VLOOKUP(VALUE(RIGHT(C56,3)),#REF!,9,FALSE),""))))))))))))))))</f>
        <v>145.6</v>
      </c>
      <c r="H56" s="189">
        <f t="shared" si="9"/>
        <v>9187.36</v>
      </c>
      <c r="I56" s="190"/>
      <c r="J56" s="95">
        <f t="shared" si="10"/>
        <v>114.0708242</v>
      </c>
      <c r="K56" s="190"/>
      <c r="L56" s="190"/>
      <c r="M56" s="190"/>
      <c r="N56" s="190"/>
      <c r="O56" s="190"/>
      <c r="P56" s="190"/>
      <c r="Q56" s="190"/>
      <c r="R56" s="190"/>
      <c r="S56" s="190"/>
      <c r="T56" s="190"/>
      <c r="U56" s="190"/>
      <c r="V56" s="190"/>
      <c r="W56" s="190"/>
      <c r="X56" s="190"/>
      <c r="Y56" s="190"/>
      <c r="Z56" s="190"/>
    </row>
    <row r="57" ht="12.75" customHeight="1">
      <c r="A57" s="185" t="s">
        <v>208</v>
      </c>
      <c r="B57" s="186" t="s">
        <v>47</v>
      </c>
      <c r="C57" s="187" t="str">
        <f>'SINAPI-SERVIÇOS'!A5376</f>
        <v>98671</v>
      </c>
      <c r="D57" s="112" t="str">
        <f>IF(B57="IOPES",VLOOKUP(C57,'LABOR-SERVIÇOS'!A:H,5,FALSE),IF(B57="SINAPI",VLOOKUP(C57,'SINAPI-SERVIÇOS'!A:D,2,FALSE),IF(LEFT(C57,3)="ARQ",VLOOKUP(VALUE(RIGHT(C57,3)),'ARQ-COMP'!B:J,4,FALSE),IF(LEFT(C57,3)="SCI",VLOOKUP(VALUE(RIGHT(C57,3)),#REF!,4,FALSE),IF(LEFT(C57,3)="SCE",VLOOKUP(VALUE(RIGHT(C57,3)),#REF!,4,FALSE),IF(LEFT(C57,3)="EST",VLOOKUP(VALUE(RIGHT(C57,3)),#REF!,4,FALSE),IF(LEFT(C57,3)="HID",VLOOKUP(VALUE(RIGHT(C57,3)),#REF!,4,FALSE),IF(LEFT(C57,3)="INC",VLOOKUP(VALUE(RIGHT(C57,3)),#REF!,4,FALSE),IF(LEFT(C57,3)="ELE",VLOOKUP(VALUE(RIGHT(C57,3)),#REF!,4,FALSE),IF(LEFT(C57,3)="CAB",VLOOKUP(VALUE(RIGHT(C57,3)),#REF!,4,FALSE),IF(LEFT(C57,3)="SEG",VLOOKUP(VALUE(RIGHT(C57,3)),#REF!,4,FALSE),IF(LEFT(C57,3)="CLI",VLOOKUP(VALUE(RIGHT(C57,3)),#REF!,4,FALSE),IF(LEFT(C57,4)="IMPL",VLOOKUP(VALUE(RIGHT(C57,3)),#REF!,4,FALSE),IF(LEFT(C57,4)="SPDA",VLOOKUP(VALUE(RIGHT(C57,3)),#REF!,4,FALSE),IF(LEFT(C57,4)="SDAI",VLOOKUP(VALUE(RIGHT(C57,3)),'ADM-COMP'!B:J,4,FALSE),IF(LEFT(C57,5)="IMPER",VLOOKUP(VALUE(RIGHT(C57,3)),#REF!,4,FALSE),""))))))))))))))))</f>
        <v>PISO EM GRANITO APLICADO EM AMBIENTES INTERNOS. AF_06/2018</v>
      </c>
      <c r="E57" s="185" t="str">
        <f>IF(B57="IOPES",VLOOKUP(C57,'LABOR-SERVIÇOS'!A:H,6,FALSE),IF(B57="SINAPI",VLOOKUP(C57,'SINAPI-SERVIÇOS'!A:D,3,FALSE),IF(LEFT(C57,3)="ARQ",VLOOKUP(VALUE(RIGHT(C57,3)),'ARQ-COMP'!B:J,5,FALSE),IF(LEFT(C57,3)="SCI",VLOOKUP(VALUE(RIGHT(C57,3)),#REF!,5,FALSE),IF(LEFT(C57,3)="SCE",VLOOKUP(VALUE(RIGHT(C57,3)),#REF!,5,FALSE),IF(LEFT(C57,3)="EST",VLOOKUP(VALUE(RIGHT(C57,3)),#REF!,5,FALSE),IF(LEFT(C57,3)="HID",VLOOKUP(VALUE(RIGHT(C57,3)),#REF!,5,FALSE),IF(LEFT(C57,3)="INC",VLOOKUP(VALUE(RIGHT(C57,3)),#REF!,5,FALSE),IF(LEFT(C57,3)="ELE",VLOOKUP(VALUE(RIGHT(C57,3)),#REF!,5,FALSE),IF(LEFT(C57,3)="CAB",VLOOKUP(VALUE(RIGHT(C57,3)),#REF!,5,FALSE),IF(LEFT(C57,3)="SEG",VLOOKUP(VALUE(RIGHT(C57,3)),#REF!,5,FALSE),IF(LEFT(C57,3)="CLI",VLOOKUP(VALUE(RIGHT(C57,3)),#REF!,5,FALSE),IF(LEFT(C57,4)="IMPL",VLOOKUP(VALUE(RIGHT(C57,3)),#REF!,5,FALSE),IF(LEFT(C57,4)="SPDA",VLOOKUP(VALUE(RIGHT(C57,3)),#REF!,5,FALSE),IF(LEFT(C57,4)="SDAI",VLOOKUP(VALUE(RIGHT(C57,3)),'ADM-COMP'!B:J,5,FALSE),IF(LEFT(C57,5)="IMPER",VLOOKUP(VALUE(RIGHT(C57,3)),#REF!,5,FALSE),""))))))))))))))))</f>
        <v>M2</v>
      </c>
      <c r="F57" s="122">
        <f>ROUND(VLOOKUP(A57,'MEM-LEVANT'!A:I,9,FALSE),2)</f>
        <v>69.74</v>
      </c>
      <c r="G57" s="189">
        <f>IF(B57="IOPES",VLOOKUP(C57,'LABOR-SERVIÇOS'!A:H,7,FALSE),IF(B57="SINAPI",VLOOKUP(C57,'SINAPI-SERVIÇOS'!A:H,8,FALSE),IF(LEFT(C57,3)="ARQ",VLOOKUP(VALUE(RIGHT(C57,3)),'ARQ-COMP'!B:J,9,FALSE),IF(LEFT(C57,3)="SCI",VLOOKUP(VALUE(RIGHT(C57,3)),#REF!,9,FALSE),IF(LEFT(C57,3)="SCE",VLOOKUP(VALUE(RIGHT(C57,3)),#REF!,9,FALSE),IF(LEFT(C57,3)="EST",VLOOKUP(VALUE(RIGHT(C57,3)),#REF!,9,FALSE),IF(LEFT(C57,3)="HID",VLOOKUP(VALUE(RIGHT(C57,3)),#REF!,9,FALSE),IF(LEFT(C57,3)="INC",VLOOKUP(VALUE(RIGHT(C57,3)),#REF!,9,FALSE),IF(LEFT(C57,3)="ELE",VLOOKUP(VALUE(RIGHT(C57,3)),#REF!,9,FALSE),IF(LEFT(C57,3)="CAB",VLOOKUP(VALUE(RIGHT(C57,3)),#REF!,9,FALSE),IF(LEFT(C57,3)="SEG",VLOOKUP(VALUE(RIGHT(C57,3)),#REF!,9,FALSE),IF(LEFT(C57,3)="CLI",VLOOKUP(VALUE(RIGHT(C57,3)),#REF!,9,FALSE),IF(LEFT(C57,4)="IMPL",VLOOKUP(VALUE(RIGHT(C57,3)),#REF!,9,FALSE),IF(LEFT(C57,4)="SPDA",VLOOKUP(VALUE(RIGHT(C57,3)),#REF!,9,FALSE),IF(LEFT(C57,4)="SDAI",VLOOKUP(VALUE(RIGHT(C57,3)),'ADM-COMP'!B:J,9,FALSE),IF(LEFT(C57,5)="IMPER",VLOOKUP(VALUE(RIGHT(C57,3)),#REF!,9,FALSE),""))))))))))))))))</f>
        <v>186.46</v>
      </c>
      <c r="H57" s="189">
        <f t="shared" si="9"/>
        <v>13003.72</v>
      </c>
      <c r="I57" s="190"/>
      <c r="J57" s="95">
        <f t="shared" si="10"/>
        <v>146.0827327</v>
      </c>
      <c r="K57" s="190"/>
      <c r="L57" s="190"/>
      <c r="M57" s="190"/>
      <c r="N57" s="190"/>
      <c r="O57" s="190"/>
      <c r="P57" s="190"/>
      <c r="Q57" s="190"/>
      <c r="R57" s="190"/>
      <c r="S57" s="190"/>
      <c r="T57" s="190"/>
      <c r="U57" s="190"/>
      <c r="V57" s="190"/>
      <c r="W57" s="190"/>
      <c r="X57" s="190"/>
      <c r="Y57" s="190"/>
      <c r="Z57" s="190"/>
    </row>
    <row r="58" ht="12.75" customHeight="1">
      <c r="A58" s="185" t="s">
        <v>211</v>
      </c>
      <c r="B58" s="186" t="s">
        <v>47</v>
      </c>
      <c r="C58" s="187" t="str">
        <f>'SINAPI-SERVIÇOS'!A5362</f>
        <v>87259</v>
      </c>
      <c r="D58" s="112" t="str">
        <f>IF(B58="IOPES",VLOOKUP(C58,'LABOR-SERVIÇOS'!A:H,5,FALSE),IF(B58="SINAPI",VLOOKUP(C58,'SINAPI-SERVIÇOS'!A:D,2,FALSE),IF(LEFT(C58,3)="ARQ",VLOOKUP(VALUE(RIGHT(C58,3)),'ARQ-COMP'!B:J,4,FALSE),IF(LEFT(C58,3)="SCI",VLOOKUP(VALUE(RIGHT(C58,3)),#REF!,4,FALSE),IF(LEFT(C58,3)="SCE",VLOOKUP(VALUE(RIGHT(C58,3)),#REF!,4,FALSE),IF(LEFT(C58,3)="EST",VLOOKUP(VALUE(RIGHT(C58,3)),#REF!,4,FALSE),IF(LEFT(C58,3)="HID",VLOOKUP(VALUE(RIGHT(C58,3)),#REF!,4,FALSE),IF(LEFT(C58,3)="INC",VLOOKUP(VALUE(RIGHT(C58,3)),#REF!,4,FALSE),IF(LEFT(C58,3)="ELE",VLOOKUP(VALUE(RIGHT(C58,3)),#REF!,4,FALSE),IF(LEFT(C58,3)="CAB",VLOOKUP(VALUE(RIGHT(C58,3)),#REF!,4,FALSE),IF(LEFT(C58,3)="SEG",VLOOKUP(VALUE(RIGHT(C58,3)),#REF!,4,FALSE),IF(LEFT(C58,3)="CLI",VLOOKUP(VALUE(RIGHT(C58,3)),#REF!,4,FALSE),IF(LEFT(C58,4)="IMPL",VLOOKUP(VALUE(RIGHT(C58,3)),#REF!,4,FALSE),IF(LEFT(C58,4)="SPDA",VLOOKUP(VALUE(RIGHT(C58,3)),#REF!,4,FALSE),IF(LEFT(C58,4)="SDAI",VLOOKUP(VALUE(RIGHT(C58,3)),'ADM-COMP'!B:J,4,FALSE),IF(LEFT(C58,5)="IMPER",VLOOKUP(VALUE(RIGHT(C58,3)),#REF!,4,FALSE),""))))))))))))))))</f>
        <v>REVESTIMENTO CERÂMICO PARA PISO COM PLACAS TIPO PORCELANATO DE DIMENSÕES 45X45 CM APLICADA EM AMBIENTES DE ÁREA ENTRE 5 M² E 10 M². AF_06/2014</v>
      </c>
      <c r="E58" s="185" t="str">
        <f>IF(B58="IOPES",VLOOKUP(C58,'LABOR-SERVIÇOS'!A:H,6,FALSE),IF(B58="SINAPI",VLOOKUP(C58,'SINAPI-SERVIÇOS'!A:D,3,FALSE),IF(LEFT(C58,3)="ARQ",VLOOKUP(VALUE(RIGHT(C58,3)),'ARQ-COMP'!B:J,5,FALSE),IF(LEFT(C58,3)="SCI",VLOOKUP(VALUE(RIGHT(C58,3)),#REF!,5,FALSE),IF(LEFT(C58,3)="SCE",VLOOKUP(VALUE(RIGHT(C58,3)),#REF!,5,FALSE),IF(LEFT(C58,3)="EST",VLOOKUP(VALUE(RIGHT(C58,3)),#REF!,5,FALSE),IF(LEFT(C58,3)="HID",VLOOKUP(VALUE(RIGHT(C58,3)),#REF!,5,FALSE),IF(LEFT(C58,3)="INC",VLOOKUP(VALUE(RIGHT(C58,3)),#REF!,5,FALSE),IF(LEFT(C58,3)="ELE",VLOOKUP(VALUE(RIGHT(C58,3)),#REF!,5,FALSE),IF(LEFT(C58,3)="CAB",VLOOKUP(VALUE(RIGHT(C58,3)),#REF!,5,FALSE),IF(LEFT(C58,3)="SEG",VLOOKUP(VALUE(RIGHT(C58,3)),#REF!,5,FALSE),IF(LEFT(C58,3)="CLI",VLOOKUP(VALUE(RIGHT(C58,3)),#REF!,5,FALSE),IF(LEFT(C58,4)="IMPL",VLOOKUP(VALUE(RIGHT(C58,3)),#REF!,5,FALSE),IF(LEFT(C58,4)="SPDA",VLOOKUP(VALUE(RIGHT(C58,3)),#REF!,5,FALSE),IF(LEFT(C58,4)="SDAI",VLOOKUP(VALUE(RIGHT(C58,3)),'ADM-COMP'!B:J,5,FALSE),IF(LEFT(C58,5)="IMPER",VLOOKUP(VALUE(RIGHT(C58,3)),#REF!,5,FALSE),""))))))))))))))))</f>
        <v>M2</v>
      </c>
      <c r="F58" s="122">
        <f>ROUND(VLOOKUP(A58,'MEM-LEVANT'!A:I,9,FALSE),2)</f>
        <v>65.13</v>
      </c>
      <c r="G58" s="189">
        <f>IF(B58="IOPES",VLOOKUP(C58,'LABOR-SERVIÇOS'!A:H,7,FALSE),IF(B58="SINAPI",VLOOKUP(C58,'SINAPI-SERVIÇOS'!A:H,8,FALSE),IF(LEFT(C58,3)="ARQ",VLOOKUP(VALUE(RIGHT(C58,3)),'ARQ-COMP'!B:J,9,FALSE),IF(LEFT(C58,3)="SCI",VLOOKUP(VALUE(RIGHT(C58,3)),#REF!,9,FALSE),IF(LEFT(C58,3)="SCE",VLOOKUP(VALUE(RIGHT(C58,3)),#REF!,9,FALSE),IF(LEFT(C58,3)="EST",VLOOKUP(VALUE(RIGHT(C58,3)),#REF!,9,FALSE),IF(LEFT(C58,3)="HID",VLOOKUP(VALUE(RIGHT(C58,3)),#REF!,9,FALSE),IF(LEFT(C58,3)="INC",VLOOKUP(VALUE(RIGHT(C58,3)),#REF!,9,FALSE),IF(LEFT(C58,3)="ELE",VLOOKUP(VALUE(RIGHT(C58,3)),#REF!,9,FALSE),IF(LEFT(C58,3)="CAB",VLOOKUP(VALUE(RIGHT(C58,3)),#REF!,9,FALSE),IF(LEFT(C58,3)="SEG",VLOOKUP(VALUE(RIGHT(C58,3)),#REF!,9,FALSE),IF(LEFT(C58,3)="CLI",VLOOKUP(VALUE(RIGHT(C58,3)),#REF!,9,FALSE),IF(LEFT(C58,4)="IMPL",VLOOKUP(VALUE(RIGHT(C58,3)),#REF!,9,FALSE),IF(LEFT(C58,4)="SPDA",VLOOKUP(VALUE(RIGHT(C58,3)),#REF!,9,FALSE),IF(LEFT(C58,4)="SDAI",VLOOKUP(VALUE(RIGHT(C58,3)),'ADM-COMP'!B:J,9,FALSE),IF(LEFT(C58,5)="IMPER",VLOOKUP(VALUE(RIGHT(C58,3)),#REF!,9,FALSE),""))))))))))))))))</f>
        <v>111.83</v>
      </c>
      <c r="H58" s="189">
        <f t="shared" si="9"/>
        <v>7283.49</v>
      </c>
      <c r="I58" s="190"/>
      <c r="J58" s="95">
        <f t="shared" si="10"/>
        <v>87.61360075</v>
      </c>
      <c r="K58" s="190"/>
      <c r="L58" s="190"/>
      <c r="M58" s="190"/>
      <c r="N58" s="190"/>
      <c r="O58" s="190"/>
      <c r="P58" s="190"/>
      <c r="Q58" s="190"/>
      <c r="R58" s="190"/>
      <c r="S58" s="190"/>
      <c r="T58" s="190"/>
      <c r="U58" s="190"/>
      <c r="V58" s="190"/>
      <c r="W58" s="190"/>
      <c r="X58" s="190"/>
      <c r="Y58" s="190"/>
      <c r="Z58" s="190"/>
    </row>
    <row r="59" ht="12.75" customHeight="1">
      <c r="A59" s="185" t="s">
        <v>219</v>
      </c>
      <c r="B59" s="186" t="s">
        <v>47</v>
      </c>
      <c r="C59" s="187" t="str">
        <f>'SINAPI-SERVIÇOS'!A5694</f>
        <v>84088</v>
      </c>
      <c r="D59" s="112" t="str">
        <f>IF(B59="IOPES",VLOOKUP(C59,'LABOR-SERVIÇOS'!A:H,5,FALSE),IF(B59="SINAPI",VLOOKUP(C59,'SINAPI-SERVIÇOS'!A:D,2,FALSE),IF(LEFT(C59,3)="ARQ",VLOOKUP(VALUE(RIGHT(C59,3)),'ARQ-COMP'!B:J,4,FALSE),IF(LEFT(C59,3)="SCI",VLOOKUP(VALUE(RIGHT(C59,3)),#REF!,4,FALSE),IF(LEFT(C59,3)="SCE",VLOOKUP(VALUE(RIGHT(C59,3)),#REF!,4,FALSE),IF(LEFT(C59,3)="EST",VLOOKUP(VALUE(RIGHT(C59,3)),#REF!,4,FALSE),IF(LEFT(C59,3)="HID",VLOOKUP(VALUE(RIGHT(C59,3)),#REF!,4,FALSE),IF(LEFT(C59,3)="INC",VLOOKUP(VALUE(RIGHT(C59,3)),#REF!,4,FALSE),IF(LEFT(C59,3)="ELE",VLOOKUP(VALUE(RIGHT(C59,3)),#REF!,4,FALSE),IF(LEFT(C59,3)="CAB",VLOOKUP(VALUE(RIGHT(C59,3)),#REF!,4,FALSE),IF(LEFT(C59,3)="SEG",VLOOKUP(VALUE(RIGHT(C59,3)),#REF!,4,FALSE),IF(LEFT(C59,3)="CLI",VLOOKUP(VALUE(RIGHT(C59,3)),#REF!,4,FALSE),IF(LEFT(C59,4)="IMPL",VLOOKUP(VALUE(RIGHT(C59,3)),#REF!,4,FALSE),IF(LEFT(C59,4)="SPDA",VLOOKUP(VALUE(RIGHT(C59,3)),#REF!,4,FALSE),IF(LEFT(C59,4)="SDAI",VLOOKUP(VALUE(RIGHT(C59,3)),'ADM-COMP'!B:J,4,FALSE),IF(LEFT(C59,5)="IMPER",VLOOKUP(VALUE(RIGHT(C59,3)),#REF!,4,FALSE),""))))))))))))))))</f>
        <v>PEITORIL EM MARMORE BRANCO, LARGURA DE 15CM, ASSENTADO COM ARGAMASSA TRACO 1:4 (CIMENTO E AREIA MEDIA), PREPARO MANUAL DA ARGAMASSA</v>
      </c>
      <c r="E59" s="185" t="str">
        <f>IF(B59="IOPES",VLOOKUP(C59,'LABOR-SERVIÇOS'!A:H,6,FALSE),IF(B59="SINAPI",VLOOKUP(C59,'SINAPI-SERVIÇOS'!A:D,3,FALSE),IF(LEFT(C59,3)="ARQ",VLOOKUP(VALUE(RIGHT(C59,3)),'ARQ-COMP'!B:J,5,FALSE),IF(LEFT(C59,3)="SCI",VLOOKUP(VALUE(RIGHT(C59,3)),#REF!,5,FALSE),IF(LEFT(C59,3)="SCE",VLOOKUP(VALUE(RIGHT(C59,3)),#REF!,5,FALSE),IF(LEFT(C59,3)="EST",VLOOKUP(VALUE(RIGHT(C59,3)),#REF!,5,FALSE),IF(LEFT(C59,3)="HID",VLOOKUP(VALUE(RIGHT(C59,3)),#REF!,5,FALSE),IF(LEFT(C59,3)="INC",VLOOKUP(VALUE(RIGHT(C59,3)),#REF!,5,FALSE),IF(LEFT(C59,3)="ELE",VLOOKUP(VALUE(RIGHT(C59,3)),#REF!,5,FALSE),IF(LEFT(C59,3)="CAB",VLOOKUP(VALUE(RIGHT(C59,3)),#REF!,5,FALSE),IF(LEFT(C59,3)="SEG",VLOOKUP(VALUE(RIGHT(C59,3)),#REF!,5,FALSE),IF(LEFT(C59,3)="CLI",VLOOKUP(VALUE(RIGHT(C59,3)),#REF!,5,FALSE),IF(LEFT(C59,4)="IMPL",VLOOKUP(VALUE(RIGHT(C59,3)),#REF!,5,FALSE),IF(LEFT(C59,4)="SPDA",VLOOKUP(VALUE(RIGHT(C59,3)),#REF!,5,FALSE),IF(LEFT(C59,4)="SDAI",VLOOKUP(VALUE(RIGHT(C59,3)),'ADM-COMP'!B:J,5,FALSE),IF(LEFT(C59,5)="IMPER",VLOOKUP(VALUE(RIGHT(C59,3)),#REF!,5,FALSE),""))))))))))))))))</f>
        <v>M</v>
      </c>
      <c r="F59" s="122">
        <f>ROUND(VLOOKUP(A59,'MEM-LEVANT'!A:I,9,FALSE),2)</f>
        <v>5.45</v>
      </c>
      <c r="G59" s="189">
        <f>IF(B59="IOPES",VLOOKUP(C59,'LABOR-SERVIÇOS'!A:H,7,FALSE),IF(B59="SINAPI",VLOOKUP(C59,'SINAPI-SERVIÇOS'!A:H,8,FALSE),IF(LEFT(C59,3)="ARQ",VLOOKUP(VALUE(RIGHT(C59,3)),'ARQ-COMP'!B:J,9,FALSE),IF(LEFT(C59,3)="SCI",VLOOKUP(VALUE(RIGHT(C59,3)),#REF!,9,FALSE),IF(LEFT(C59,3)="SCE",VLOOKUP(VALUE(RIGHT(C59,3)),#REF!,9,FALSE),IF(LEFT(C59,3)="EST",VLOOKUP(VALUE(RIGHT(C59,3)),#REF!,9,FALSE),IF(LEFT(C59,3)="HID",VLOOKUP(VALUE(RIGHT(C59,3)),#REF!,9,FALSE),IF(LEFT(C59,3)="INC",VLOOKUP(VALUE(RIGHT(C59,3)),#REF!,9,FALSE),IF(LEFT(C59,3)="ELE",VLOOKUP(VALUE(RIGHT(C59,3)),#REF!,9,FALSE),IF(LEFT(C59,3)="CAB",VLOOKUP(VALUE(RIGHT(C59,3)),#REF!,9,FALSE),IF(LEFT(C59,3)="SEG",VLOOKUP(VALUE(RIGHT(C59,3)),#REF!,9,FALSE),IF(LEFT(C59,3)="CLI",VLOOKUP(VALUE(RIGHT(C59,3)),#REF!,9,FALSE),IF(LEFT(C59,4)="IMPL",VLOOKUP(VALUE(RIGHT(C59,3)),#REF!,9,FALSE),IF(LEFT(C59,4)="SPDA",VLOOKUP(VALUE(RIGHT(C59,3)),#REF!,9,FALSE),IF(LEFT(C59,4)="SDAI",VLOOKUP(VALUE(RIGHT(C59,3)),'ADM-COMP'!B:J,9,FALSE),IF(LEFT(C59,5)="IMPER",VLOOKUP(VALUE(RIGHT(C59,3)),#REF!,9,FALSE),""))))))))))))))))</f>
        <v>119.52</v>
      </c>
      <c r="H59" s="189">
        <f t="shared" si="9"/>
        <v>651.38</v>
      </c>
      <c r="I59" s="190"/>
      <c r="J59" s="95">
        <f t="shared" si="10"/>
        <v>93.63835788</v>
      </c>
      <c r="K59" s="190"/>
      <c r="L59" s="190"/>
      <c r="M59" s="190"/>
      <c r="N59" s="190"/>
      <c r="O59" s="190"/>
      <c r="P59" s="190"/>
      <c r="Q59" s="190"/>
      <c r="R59" s="190"/>
      <c r="S59" s="190"/>
      <c r="T59" s="190"/>
      <c r="U59" s="190"/>
      <c r="V59" s="190"/>
      <c r="W59" s="190"/>
      <c r="X59" s="190"/>
      <c r="Y59" s="190"/>
      <c r="Z59" s="190"/>
    </row>
    <row r="60" ht="12.75" customHeight="1">
      <c r="A60" s="185" t="s">
        <v>222</v>
      </c>
      <c r="B60" s="186" t="s">
        <v>69</v>
      </c>
      <c r="C60" s="187">
        <f>'LABOR-SERVIÇOS'!A397</f>
        <v>130222</v>
      </c>
      <c r="D60" s="112" t="str">
        <f>IF(B60="IOPES",VLOOKUP(C60,'LABOR-SERVIÇOS'!A:H,5,FALSE),IF(B60="SINAPI",VLOOKUP(C60,'SINAPI-SERVIÇOS'!A:D,2,FALSE),IF(LEFT(C60,3)="ARQ",VLOOKUP(VALUE(RIGHT(C60,3)),'ARQ-COMP'!B:J,4,FALSE),IF(LEFT(C60,3)="SCI",VLOOKUP(VALUE(RIGHT(C60,3)),#REF!,4,FALSE),IF(LEFT(C60,3)="SCE",VLOOKUP(VALUE(RIGHT(C60,3)),#REF!,4,FALSE),IF(LEFT(C60,3)="EST",VLOOKUP(VALUE(RIGHT(C60,3)),#REF!,4,FALSE),IF(LEFT(C60,3)="HID",VLOOKUP(VALUE(RIGHT(C60,3)),#REF!,4,FALSE),IF(LEFT(C60,3)="INC",VLOOKUP(VALUE(RIGHT(C60,3)),#REF!,4,FALSE),IF(LEFT(C60,3)="ELE",VLOOKUP(VALUE(RIGHT(C60,3)),#REF!,4,FALSE),IF(LEFT(C60,3)="CAB",VLOOKUP(VALUE(RIGHT(C60,3)),#REF!,4,FALSE),IF(LEFT(C60,3)="SEG",VLOOKUP(VALUE(RIGHT(C60,3)),#REF!,4,FALSE),IF(LEFT(C60,3)="CLI",VLOOKUP(VALUE(RIGHT(C60,3)),#REF!,4,FALSE),IF(LEFT(C60,4)="IMPL",VLOOKUP(VALUE(RIGHT(C60,3)),#REF!,4,FALSE),IF(LEFT(C60,4)="SPDA",VLOOKUP(VALUE(RIGHT(C60,3)),#REF!,4,FALSE),IF(LEFT(C60,4)="SDAI",VLOOKUP(VALUE(RIGHT(C60,3)),'ADM-COMP'!B:J,4,FALSE),IF(LEFT(C60,5)="IMPER",VLOOKUP(VALUE(RIGHT(C60,3)),#REF!,4,FALSE),""))))))))))))))))</f>
        <v>REVESTIMENTO DE PISO COM PLACAS DE BORRACHA PLURIGOMA PRETO PASTILHADO OU EQUIVALENTE, INCLUSIVE ARREMATE</v>
      </c>
      <c r="E60" s="185" t="str">
        <f>IF(B60="IOPES",VLOOKUP(C60,'LABOR-SERVIÇOS'!A:H,6,FALSE),IF(B60="SINAPI",VLOOKUP(C60,'SINAPI-SERVIÇOS'!A:D,3,FALSE),IF(LEFT(C60,3)="ARQ",VLOOKUP(VALUE(RIGHT(C60,3)),'ARQ-COMP'!B:J,5,FALSE),IF(LEFT(C60,3)="SCI",VLOOKUP(VALUE(RIGHT(C60,3)),#REF!,5,FALSE),IF(LEFT(C60,3)="SCE",VLOOKUP(VALUE(RIGHT(C60,3)),#REF!,5,FALSE),IF(LEFT(C60,3)="EST",VLOOKUP(VALUE(RIGHT(C60,3)),#REF!,5,FALSE),IF(LEFT(C60,3)="HID",VLOOKUP(VALUE(RIGHT(C60,3)),#REF!,5,FALSE),IF(LEFT(C60,3)="INC",VLOOKUP(VALUE(RIGHT(C60,3)),#REF!,5,FALSE),IF(LEFT(C60,3)="ELE",VLOOKUP(VALUE(RIGHT(C60,3)),#REF!,5,FALSE),IF(LEFT(C60,3)="CAB",VLOOKUP(VALUE(RIGHT(C60,3)),#REF!,5,FALSE),IF(LEFT(C60,3)="SEG",VLOOKUP(VALUE(RIGHT(C60,3)),#REF!,5,FALSE),IF(LEFT(C60,3)="CLI",VLOOKUP(VALUE(RIGHT(C60,3)),#REF!,5,FALSE),IF(LEFT(C60,4)="IMPL",VLOOKUP(VALUE(RIGHT(C60,3)),#REF!,5,FALSE),IF(LEFT(C60,4)="SPDA",VLOOKUP(VALUE(RIGHT(C60,3)),#REF!,5,FALSE),IF(LEFT(C60,4)="SDAI",VLOOKUP(VALUE(RIGHT(C60,3)),'ADM-COMP'!B:J,5,FALSE),IF(LEFT(C60,5)="IMPER",VLOOKUP(VALUE(RIGHT(C60,3)),#REF!,5,FALSE),""))))))))))))))))</f>
        <v>M2</v>
      </c>
      <c r="F60" s="122">
        <f>ROUND(VLOOKUP(A60,'MEM-LEVANT'!A:I,9,FALSE),2)</f>
        <v>12</v>
      </c>
      <c r="G60" s="189">
        <f>IF(B60="IOPES",VLOOKUP(C60,'LABOR-SERVIÇOS'!A:H,7,FALSE),IF(B60="SINAPI",VLOOKUP(C60,'SINAPI-SERVIÇOS'!A:H,8,FALSE),IF(LEFT(C60,3)="ARQ",VLOOKUP(VALUE(RIGHT(C60,3)),'ARQ-COMP'!B:J,9,FALSE),IF(LEFT(C60,3)="SCI",VLOOKUP(VALUE(RIGHT(C60,3)),#REF!,9,FALSE),IF(LEFT(C60,3)="SCE",VLOOKUP(VALUE(RIGHT(C60,3)),#REF!,9,FALSE),IF(LEFT(C60,3)="EST",VLOOKUP(VALUE(RIGHT(C60,3)),#REF!,9,FALSE),IF(LEFT(C60,3)="HID",VLOOKUP(VALUE(RIGHT(C60,3)),#REF!,9,FALSE),IF(LEFT(C60,3)="INC",VLOOKUP(VALUE(RIGHT(C60,3)),#REF!,9,FALSE),IF(LEFT(C60,3)="ELE",VLOOKUP(VALUE(RIGHT(C60,3)),#REF!,9,FALSE),IF(LEFT(C60,3)="CAB",VLOOKUP(VALUE(RIGHT(C60,3)),#REF!,9,FALSE),IF(LEFT(C60,3)="SEG",VLOOKUP(VALUE(RIGHT(C60,3)),#REF!,9,FALSE),IF(LEFT(C60,3)="CLI",VLOOKUP(VALUE(RIGHT(C60,3)),#REF!,9,FALSE),IF(LEFT(C60,4)="IMPL",VLOOKUP(VALUE(RIGHT(C60,3)),#REF!,9,FALSE),IF(LEFT(C60,4)="SPDA",VLOOKUP(VALUE(RIGHT(C60,3)),#REF!,9,FALSE),IF(LEFT(C60,4)="SDAI",VLOOKUP(VALUE(RIGHT(C60,3)),'ADM-COMP'!B:J,9,FALSE),IF(LEFT(C60,5)="IMPER",VLOOKUP(VALUE(RIGHT(C60,3)),#REF!,9,FALSE),""))))))))))))))))</f>
        <v>116.15</v>
      </c>
      <c r="H60" s="189">
        <f t="shared" si="9"/>
        <v>1393.8</v>
      </c>
      <c r="I60" s="190"/>
      <c r="J60" s="95">
        <f t="shared" si="10"/>
        <v>90.99811971</v>
      </c>
      <c r="K60" s="190"/>
      <c r="L60" s="190"/>
      <c r="M60" s="190"/>
      <c r="N60" s="190"/>
      <c r="O60" s="190"/>
      <c r="P60" s="190"/>
      <c r="Q60" s="190"/>
      <c r="R60" s="190"/>
      <c r="S60" s="190"/>
      <c r="T60" s="190"/>
      <c r="U60" s="190"/>
      <c r="V60" s="190"/>
      <c r="W60" s="190"/>
      <c r="X60" s="190"/>
      <c r="Y60" s="190"/>
      <c r="Z60" s="190"/>
    </row>
    <row r="61" ht="12.75" customHeight="1">
      <c r="A61" s="73" t="s">
        <v>224</v>
      </c>
      <c r="B61" s="73"/>
      <c r="C61" s="73"/>
      <c r="D61" s="184" t="s">
        <v>294</v>
      </c>
      <c r="E61" s="73"/>
      <c r="F61" s="73"/>
      <c r="G61" s="73"/>
      <c r="H61" s="73"/>
      <c r="I61" s="93"/>
      <c r="J61" s="95"/>
      <c r="K61" s="93"/>
      <c r="L61" s="93"/>
      <c r="M61" s="93"/>
      <c r="N61" s="93"/>
      <c r="O61" s="93"/>
      <c r="P61" s="93"/>
      <c r="Q61" s="93"/>
      <c r="R61" s="93"/>
      <c r="S61" s="93"/>
      <c r="T61" s="93"/>
      <c r="U61" s="93"/>
      <c r="V61" s="93"/>
      <c r="W61" s="93"/>
      <c r="X61" s="93"/>
      <c r="Y61" s="93"/>
      <c r="Z61" s="93"/>
    </row>
    <row r="62" ht="12.75" customHeight="1">
      <c r="A62" s="185" t="s">
        <v>225</v>
      </c>
      <c r="B62" s="186" t="s">
        <v>47</v>
      </c>
      <c r="C62" s="187" t="str">
        <f>'SINAPI-SERVIÇOS'!A5703</f>
        <v>96113</v>
      </c>
      <c r="D62" s="112" t="str">
        <f>IF(B62="IOPES",VLOOKUP(C62,'LABOR-SERVIÇOS'!A:H,5,FALSE),IF(B62="SINAPI",VLOOKUP(C62,'SINAPI-SERVIÇOS'!A:D,2,FALSE),IF(LEFT(C62,3)="ARQ",VLOOKUP(VALUE(RIGHT(C62,3)),'ARQ-COMP'!B:J,4,FALSE),IF(LEFT(C62,3)="SCI",VLOOKUP(VALUE(RIGHT(C62,3)),#REF!,4,FALSE),IF(LEFT(C62,3)="SCE",VLOOKUP(VALUE(RIGHT(C62,3)),#REF!,4,FALSE),IF(LEFT(C62,3)="EST",VLOOKUP(VALUE(RIGHT(C62,3)),#REF!,4,FALSE),IF(LEFT(C62,3)="HID",VLOOKUP(VALUE(RIGHT(C62,3)),#REF!,4,FALSE),IF(LEFT(C62,3)="INC",VLOOKUP(VALUE(RIGHT(C62,3)),#REF!,4,FALSE),IF(LEFT(C62,3)="ELE",VLOOKUP(VALUE(RIGHT(C62,3)),#REF!,4,FALSE),IF(LEFT(C62,3)="CAB",VLOOKUP(VALUE(RIGHT(C62,3)),#REF!,4,FALSE),IF(LEFT(C62,3)="SEG",VLOOKUP(VALUE(RIGHT(C62,3)),#REF!,4,FALSE),IF(LEFT(C62,3)="CLI",VLOOKUP(VALUE(RIGHT(C62,3)),#REF!,4,FALSE),IF(LEFT(C62,4)="IMPL",VLOOKUP(VALUE(RIGHT(C62,3)),#REF!,4,FALSE),IF(LEFT(C62,4)="SPDA",VLOOKUP(VALUE(RIGHT(C62,3)),#REF!,4,FALSE),IF(LEFT(C62,4)="SDAI",VLOOKUP(VALUE(RIGHT(C62,3)),'ADM-COMP'!B:J,4,FALSE),IF(LEFT(C62,5)="IMPER",VLOOKUP(VALUE(RIGHT(C62,3)),#REF!,4,FALSE),""))))))))))))))))</f>
        <v>FORRO EM PLACAS DE GESSO, PARA AMBIENTES COMERCIAIS. AF_05/2017_P</v>
      </c>
      <c r="E62" s="185" t="str">
        <f>IF(B62="IOPES",VLOOKUP(C62,'LABOR-SERVIÇOS'!A:H,6,FALSE),IF(B62="SINAPI",VLOOKUP(C62,'SINAPI-SERVIÇOS'!A:D,3,FALSE),IF(LEFT(C62,3)="ARQ",VLOOKUP(VALUE(RIGHT(C62,3)),'ARQ-COMP'!B:J,5,FALSE),IF(LEFT(C62,3)="SCI",VLOOKUP(VALUE(RIGHT(C62,3)),#REF!,5,FALSE),IF(LEFT(C62,3)="SCE",VLOOKUP(VALUE(RIGHT(C62,3)),#REF!,5,FALSE),IF(LEFT(C62,3)="EST",VLOOKUP(VALUE(RIGHT(C62,3)),#REF!,5,FALSE),IF(LEFT(C62,3)="HID",VLOOKUP(VALUE(RIGHT(C62,3)),#REF!,5,FALSE),IF(LEFT(C62,3)="INC",VLOOKUP(VALUE(RIGHT(C62,3)),#REF!,5,FALSE),IF(LEFT(C62,3)="ELE",VLOOKUP(VALUE(RIGHT(C62,3)),#REF!,5,FALSE),IF(LEFT(C62,3)="CAB",VLOOKUP(VALUE(RIGHT(C62,3)),#REF!,5,FALSE),IF(LEFT(C62,3)="SEG",VLOOKUP(VALUE(RIGHT(C62,3)),#REF!,5,FALSE),IF(LEFT(C62,3)="CLI",VLOOKUP(VALUE(RIGHT(C62,3)),#REF!,5,FALSE),IF(LEFT(C62,4)="IMPL",VLOOKUP(VALUE(RIGHT(C62,3)),#REF!,5,FALSE),IF(LEFT(C62,4)="SPDA",VLOOKUP(VALUE(RIGHT(C62,3)),#REF!,5,FALSE),IF(LEFT(C62,4)="SDAI",VLOOKUP(VALUE(RIGHT(C62,3)),'ADM-COMP'!B:J,5,FALSE),IF(LEFT(C62,5)="IMPER",VLOOKUP(VALUE(RIGHT(C62,3)),#REF!,5,FALSE),""))))))))))))))))</f>
        <v>M2</v>
      </c>
      <c r="F62" s="122">
        <f>ROUND(VLOOKUP(A62,'MEM-LEVANT'!A:I,9,FALSE),2)</f>
        <v>253.09</v>
      </c>
      <c r="G62" s="189">
        <f>IF(B62="IOPES",VLOOKUP(C62,'LABOR-SERVIÇOS'!A:H,7,FALSE),IF(B62="SINAPI",VLOOKUP(C62,'SINAPI-SERVIÇOS'!A:H,8,FALSE),IF(LEFT(C62,3)="ARQ",VLOOKUP(VALUE(RIGHT(C62,3)),'ARQ-COMP'!B:J,9,FALSE),IF(LEFT(C62,3)="SCI",VLOOKUP(VALUE(RIGHT(C62,3)),#REF!,9,FALSE),IF(LEFT(C62,3)="SCE",VLOOKUP(VALUE(RIGHT(C62,3)),#REF!,9,FALSE),IF(LEFT(C62,3)="EST",VLOOKUP(VALUE(RIGHT(C62,3)),#REF!,9,FALSE),IF(LEFT(C62,3)="HID",VLOOKUP(VALUE(RIGHT(C62,3)),#REF!,9,FALSE),IF(LEFT(C62,3)="INC",VLOOKUP(VALUE(RIGHT(C62,3)),#REF!,9,FALSE),IF(LEFT(C62,3)="ELE",VLOOKUP(VALUE(RIGHT(C62,3)),#REF!,9,FALSE),IF(LEFT(C62,3)="CAB",VLOOKUP(VALUE(RIGHT(C62,3)),#REF!,9,FALSE),IF(LEFT(C62,3)="SEG",VLOOKUP(VALUE(RIGHT(C62,3)),#REF!,9,FALSE),IF(LEFT(C62,3)="CLI",VLOOKUP(VALUE(RIGHT(C62,3)),#REF!,9,FALSE),IF(LEFT(C62,4)="IMPL",VLOOKUP(VALUE(RIGHT(C62,3)),#REF!,9,FALSE),IF(LEFT(C62,4)="SPDA",VLOOKUP(VALUE(RIGHT(C62,3)),#REF!,9,FALSE),IF(LEFT(C62,4)="SDAI",VLOOKUP(VALUE(RIGHT(C62,3)),'ADM-COMP'!B:J,9,FALSE),IF(LEFT(C62,5)="IMPER",VLOOKUP(VALUE(RIGHT(C62,3)),#REF!,9,FALSE),""))))))))))))))))</f>
        <v>35.66</v>
      </c>
      <c r="H62" s="189">
        <f t="shared" ref="H62:H69" si="11">ROUND(F62*G62,2)</f>
        <v>9025.19</v>
      </c>
      <c r="I62" s="190"/>
      <c r="J62" s="95">
        <f t="shared" ref="J62:J69" si="12">G62/1.2764</f>
        <v>27.93795049</v>
      </c>
      <c r="K62" s="190"/>
      <c r="L62" s="190"/>
      <c r="M62" s="190"/>
      <c r="N62" s="190"/>
      <c r="O62" s="190"/>
      <c r="P62" s="190"/>
      <c r="Q62" s="190"/>
      <c r="R62" s="190"/>
      <c r="S62" s="190"/>
      <c r="T62" s="190"/>
      <c r="U62" s="190"/>
      <c r="V62" s="190"/>
      <c r="W62" s="190"/>
      <c r="X62" s="190"/>
      <c r="Y62" s="190"/>
      <c r="Z62" s="190"/>
    </row>
    <row r="63" ht="12.75" customHeight="1">
      <c r="A63" s="185" t="s">
        <v>232</v>
      </c>
      <c r="B63" s="186" t="s">
        <v>47</v>
      </c>
      <c r="C63" s="187" t="str">
        <f>'SINAPI-SERVIÇOS'!A5705</f>
        <v>96120</v>
      </c>
      <c r="D63" s="112" t="str">
        <f>IF(B63="IOPES",VLOOKUP(C63,'LABOR-SERVIÇOS'!A:H,5,FALSE),IF(B63="SINAPI",VLOOKUP(C63,'SINAPI-SERVIÇOS'!A:D,2,FALSE),IF(LEFT(C63,3)="ARQ",VLOOKUP(VALUE(RIGHT(C63,3)),'ARQ-COMP'!B:J,4,FALSE),IF(LEFT(C63,3)="SCI",VLOOKUP(VALUE(RIGHT(C63,3)),#REF!,4,FALSE),IF(LEFT(C63,3)="SCE",VLOOKUP(VALUE(RIGHT(C63,3)),#REF!,4,FALSE),IF(LEFT(C63,3)="EST",VLOOKUP(VALUE(RIGHT(C63,3)),#REF!,4,FALSE),IF(LEFT(C63,3)="HID",VLOOKUP(VALUE(RIGHT(C63,3)),#REF!,4,FALSE),IF(LEFT(C63,3)="INC",VLOOKUP(VALUE(RIGHT(C63,3)),#REF!,4,FALSE),IF(LEFT(C63,3)="ELE",VLOOKUP(VALUE(RIGHT(C63,3)),#REF!,4,FALSE),IF(LEFT(C63,3)="CAB",VLOOKUP(VALUE(RIGHT(C63,3)),#REF!,4,FALSE),IF(LEFT(C63,3)="SEG",VLOOKUP(VALUE(RIGHT(C63,3)),#REF!,4,FALSE),IF(LEFT(C63,3)="CLI",VLOOKUP(VALUE(RIGHT(C63,3)),#REF!,4,FALSE),IF(LEFT(C63,4)="IMPL",VLOOKUP(VALUE(RIGHT(C63,3)),#REF!,4,FALSE),IF(LEFT(C63,4)="SPDA",VLOOKUP(VALUE(RIGHT(C63,3)),#REF!,4,FALSE),IF(LEFT(C63,4)="SDAI",VLOOKUP(VALUE(RIGHT(C63,3)),'ADM-COMP'!B:J,4,FALSE),IF(LEFT(C63,5)="IMPER",VLOOKUP(VALUE(RIGHT(C63,3)),#REF!,4,FALSE),""))))))))))))))))</f>
        <v>ACABAMENTOS PARA FORRO (MOLDURA DE GESSO). AF_05/2017</v>
      </c>
      <c r="E63" s="185" t="str">
        <f>IF(B63="IOPES",VLOOKUP(C63,'LABOR-SERVIÇOS'!A:H,6,FALSE),IF(B63="SINAPI",VLOOKUP(C63,'SINAPI-SERVIÇOS'!A:D,3,FALSE),IF(LEFT(C63,3)="ARQ",VLOOKUP(VALUE(RIGHT(C63,3)),'ARQ-COMP'!B:J,5,FALSE),IF(LEFT(C63,3)="SCI",VLOOKUP(VALUE(RIGHT(C63,3)),#REF!,5,FALSE),IF(LEFT(C63,3)="SCE",VLOOKUP(VALUE(RIGHT(C63,3)),#REF!,5,FALSE),IF(LEFT(C63,3)="EST",VLOOKUP(VALUE(RIGHT(C63,3)),#REF!,5,FALSE),IF(LEFT(C63,3)="HID",VLOOKUP(VALUE(RIGHT(C63,3)),#REF!,5,FALSE),IF(LEFT(C63,3)="INC",VLOOKUP(VALUE(RIGHT(C63,3)),#REF!,5,FALSE),IF(LEFT(C63,3)="ELE",VLOOKUP(VALUE(RIGHT(C63,3)),#REF!,5,FALSE),IF(LEFT(C63,3)="CAB",VLOOKUP(VALUE(RIGHT(C63,3)),#REF!,5,FALSE),IF(LEFT(C63,3)="SEG",VLOOKUP(VALUE(RIGHT(C63,3)),#REF!,5,FALSE),IF(LEFT(C63,3)="CLI",VLOOKUP(VALUE(RIGHT(C63,3)),#REF!,5,FALSE),IF(LEFT(C63,4)="IMPL",VLOOKUP(VALUE(RIGHT(C63,3)),#REF!,5,FALSE),IF(LEFT(C63,4)="SPDA",VLOOKUP(VALUE(RIGHT(C63,3)),#REF!,5,FALSE),IF(LEFT(C63,4)="SDAI",VLOOKUP(VALUE(RIGHT(C63,3)),'ADM-COMP'!B:J,5,FALSE),IF(LEFT(C63,5)="IMPER",VLOOKUP(VALUE(RIGHT(C63,3)),#REF!,5,FALSE),""))))))))))))))))</f>
        <v>M</v>
      </c>
      <c r="F63" s="122">
        <f>ROUND(VLOOKUP(A63,'MEM-LEVANT'!A:I,9,FALSE),2)</f>
        <v>59.25</v>
      </c>
      <c r="G63" s="189">
        <f>IF(B63="IOPES",VLOOKUP(C63,'LABOR-SERVIÇOS'!A:H,7,FALSE),IF(B63="SINAPI",VLOOKUP(C63,'SINAPI-SERVIÇOS'!A:H,8,FALSE),IF(LEFT(C63,3)="ARQ",VLOOKUP(VALUE(RIGHT(C63,3)),'ARQ-COMP'!B:J,9,FALSE),IF(LEFT(C63,3)="SCI",VLOOKUP(VALUE(RIGHT(C63,3)),#REF!,9,FALSE),IF(LEFT(C63,3)="SCE",VLOOKUP(VALUE(RIGHT(C63,3)),#REF!,9,FALSE),IF(LEFT(C63,3)="EST",VLOOKUP(VALUE(RIGHT(C63,3)),#REF!,9,FALSE),IF(LEFT(C63,3)="HID",VLOOKUP(VALUE(RIGHT(C63,3)),#REF!,9,FALSE),IF(LEFT(C63,3)="INC",VLOOKUP(VALUE(RIGHT(C63,3)),#REF!,9,FALSE),IF(LEFT(C63,3)="ELE",VLOOKUP(VALUE(RIGHT(C63,3)),#REF!,9,FALSE),IF(LEFT(C63,3)="CAB",VLOOKUP(VALUE(RIGHT(C63,3)),#REF!,9,FALSE),IF(LEFT(C63,3)="SEG",VLOOKUP(VALUE(RIGHT(C63,3)),#REF!,9,FALSE),IF(LEFT(C63,3)="CLI",VLOOKUP(VALUE(RIGHT(C63,3)),#REF!,9,FALSE),IF(LEFT(C63,4)="IMPL",VLOOKUP(VALUE(RIGHT(C63,3)),#REF!,9,FALSE),IF(LEFT(C63,4)="SPDA",VLOOKUP(VALUE(RIGHT(C63,3)),#REF!,9,FALSE),IF(LEFT(C63,4)="SDAI",VLOOKUP(VALUE(RIGHT(C63,3)),'ADM-COMP'!B:J,9,FALSE),IF(LEFT(C63,5)="IMPER",VLOOKUP(VALUE(RIGHT(C63,3)),#REF!,9,FALSE),""))))))))))))))))</f>
        <v>2.74</v>
      </c>
      <c r="H63" s="189">
        <f t="shared" si="11"/>
        <v>162.35</v>
      </c>
      <c r="I63" s="190"/>
      <c r="J63" s="95">
        <f t="shared" si="12"/>
        <v>2.146662488</v>
      </c>
      <c r="K63" s="190"/>
      <c r="L63" s="190"/>
      <c r="M63" s="190"/>
      <c r="N63" s="190"/>
      <c r="O63" s="190"/>
      <c r="P63" s="190"/>
      <c r="Q63" s="190"/>
      <c r="R63" s="190"/>
      <c r="S63" s="190"/>
      <c r="T63" s="190"/>
      <c r="U63" s="190"/>
      <c r="V63" s="190"/>
      <c r="W63" s="190"/>
      <c r="X63" s="190"/>
      <c r="Y63" s="190"/>
      <c r="Z63" s="190"/>
    </row>
    <row r="64" ht="12.75" customHeight="1">
      <c r="A64" s="185" t="s">
        <v>236</v>
      </c>
      <c r="B64" s="186" t="s">
        <v>47</v>
      </c>
      <c r="C64" s="187" t="str">
        <f>'SINAPI-SERVIÇOS'!A5287</f>
        <v>88496</v>
      </c>
      <c r="D64" s="112" t="str">
        <f>IF(B64="IOPES",VLOOKUP(C64,'LABOR-SERVIÇOS'!A:H,5,FALSE),IF(B64="SINAPI",VLOOKUP(C64,'SINAPI-SERVIÇOS'!A:D,2,FALSE),IF(LEFT(C64,3)="ARQ",VLOOKUP(VALUE(RIGHT(C64,3)),'ARQ-COMP'!B:J,4,FALSE),IF(LEFT(C64,3)="SCI",VLOOKUP(VALUE(RIGHT(C64,3)),#REF!,4,FALSE),IF(LEFT(C64,3)="SCE",VLOOKUP(VALUE(RIGHT(C64,3)),#REF!,4,FALSE),IF(LEFT(C64,3)="EST",VLOOKUP(VALUE(RIGHT(C64,3)),#REF!,4,FALSE),IF(LEFT(C64,3)="HID",VLOOKUP(VALUE(RIGHT(C64,3)),#REF!,4,FALSE),IF(LEFT(C64,3)="INC",VLOOKUP(VALUE(RIGHT(C64,3)),#REF!,4,FALSE),IF(LEFT(C64,3)="ELE",VLOOKUP(VALUE(RIGHT(C64,3)),#REF!,4,FALSE),IF(LEFT(C64,3)="CAB",VLOOKUP(VALUE(RIGHT(C64,3)),#REF!,4,FALSE),IF(LEFT(C64,3)="SEG",VLOOKUP(VALUE(RIGHT(C64,3)),#REF!,4,FALSE),IF(LEFT(C64,3)="CLI",VLOOKUP(VALUE(RIGHT(C64,3)),#REF!,4,FALSE),IF(LEFT(C64,4)="IMPL",VLOOKUP(VALUE(RIGHT(C64,3)),#REF!,4,FALSE),IF(LEFT(C64,4)="SPDA",VLOOKUP(VALUE(RIGHT(C64,3)),#REF!,4,FALSE),IF(LEFT(C64,4)="SDAI",VLOOKUP(VALUE(RIGHT(C64,3)),'ADM-COMP'!B:J,4,FALSE),IF(LEFT(C64,5)="IMPER",VLOOKUP(VALUE(RIGHT(C64,3)),#REF!,4,FALSE),""))))))))))))))))</f>
        <v>APLICAÇÃO E LIXAMENTO DE MASSA LÁTEX EM TETO, DUAS DEMÃOS. AF_06/2014</v>
      </c>
      <c r="E64" s="185" t="str">
        <f>IF(B64="IOPES",VLOOKUP(C64,'LABOR-SERVIÇOS'!A:H,6,FALSE),IF(B64="SINAPI",VLOOKUP(C64,'SINAPI-SERVIÇOS'!A:D,3,FALSE),IF(LEFT(C64,3)="ARQ",VLOOKUP(VALUE(RIGHT(C64,3)),'ARQ-COMP'!B:J,5,FALSE),IF(LEFT(C64,3)="SCI",VLOOKUP(VALUE(RIGHT(C64,3)),#REF!,5,FALSE),IF(LEFT(C64,3)="SCE",VLOOKUP(VALUE(RIGHT(C64,3)),#REF!,5,FALSE),IF(LEFT(C64,3)="EST",VLOOKUP(VALUE(RIGHT(C64,3)),#REF!,5,FALSE),IF(LEFT(C64,3)="HID",VLOOKUP(VALUE(RIGHT(C64,3)),#REF!,5,FALSE),IF(LEFT(C64,3)="INC",VLOOKUP(VALUE(RIGHT(C64,3)),#REF!,5,FALSE),IF(LEFT(C64,3)="ELE",VLOOKUP(VALUE(RIGHT(C64,3)),#REF!,5,FALSE),IF(LEFT(C64,3)="CAB",VLOOKUP(VALUE(RIGHT(C64,3)),#REF!,5,FALSE),IF(LEFT(C64,3)="SEG",VLOOKUP(VALUE(RIGHT(C64,3)),#REF!,5,FALSE),IF(LEFT(C64,3)="CLI",VLOOKUP(VALUE(RIGHT(C64,3)),#REF!,5,FALSE),IF(LEFT(C64,4)="IMPL",VLOOKUP(VALUE(RIGHT(C64,3)),#REF!,5,FALSE),IF(LEFT(C64,4)="SPDA",VLOOKUP(VALUE(RIGHT(C64,3)),#REF!,5,FALSE),IF(LEFT(C64,4)="SDAI",VLOOKUP(VALUE(RIGHT(C64,3)),'ADM-COMP'!B:J,5,FALSE),IF(LEFT(C64,5)="IMPER",VLOOKUP(VALUE(RIGHT(C64,3)),#REF!,5,FALSE),""))))))))))))))))</f>
        <v>M2</v>
      </c>
      <c r="F64" s="122">
        <f>ROUND(VLOOKUP(A64,'MEM-LEVANT'!A:I,9,FALSE),2)</f>
        <v>313.92</v>
      </c>
      <c r="G64" s="189">
        <f>IF(B64="IOPES",VLOOKUP(C64,'LABOR-SERVIÇOS'!A:H,7,FALSE),IF(B64="SINAPI",VLOOKUP(C64,'SINAPI-SERVIÇOS'!A:H,8,FALSE),IF(LEFT(C64,3)="ARQ",VLOOKUP(VALUE(RIGHT(C64,3)),'ARQ-COMP'!B:J,9,FALSE),IF(LEFT(C64,3)="SCI",VLOOKUP(VALUE(RIGHT(C64,3)),#REF!,9,FALSE),IF(LEFT(C64,3)="SCE",VLOOKUP(VALUE(RIGHT(C64,3)),#REF!,9,FALSE),IF(LEFT(C64,3)="EST",VLOOKUP(VALUE(RIGHT(C64,3)),#REF!,9,FALSE),IF(LEFT(C64,3)="HID",VLOOKUP(VALUE(RIGHT(C64,3)),#REF!,9,FALSE),IF(LEFT(C64,3)="INC",VLOOKUP(VALUE(RIGHT(C64,3)),#REF!,9,FALSE),IF(LEFT(C64,3)="ELE",VLOOKUP(VALUE(RIGHT(C64,3)),#REF!,9,FALSE),IF(LEFT(C64,3)="CAB",VLOOKUP(VALUE(RIGHT(C64,3)),#REF!,9,FALSE),IF(LEFT(C64,3)="SEG",VLOOKUP(VALUE(RIGHT(C64,3)),#REF!,9,FALSE),IF(LEFT(C64,3)="CLI",VLOOKUP(VALUE(RIGHT(C64,3)),#REF!,9,FALSE),IF(LEFT(C64,4)="IMPL",VLOOKUP(VALUE(RIGHT(C64,3)),#REF!,9,FALSE),IF(LEFT(C64,4)="SPDA",VLOOKUP(VALUE(RIGHT(C64,3)),#REF!,9,FALSE),IF(LEFT(C64,4)="SDAI",VLOOKUP(VALUE(RIGHT(C64,3)),'ADM-COMP'!B:J,9,FALSE),IF(LEFT(C64,5)="IMPER",VLOOKUP(VALUE(RIGHT(C64,3)),#REF!,9,FALSE),""))))))))))))))))</f>
        <v>27.81</v>
      </c>
      <c r="H64" s="189">
        <f t="shared" si="11"/>
        <v>8730.12</v>
      </c>
      <c r="I64" s="190"/>
      <c r="J64" s="95">
        <f t="shared" si="12"/>
        <v>21.7878408</v>
      </c>
      <c r="K64" s="190"/>
      <c r="L64" s="190"/>
      <c r="M64" s="190"/>
      <c r="N64" s="190"/>
      <c r="O64" s="190"/>
      <c r="P64" s="190"/>
      <c r="Q64" s="190"/>
      <c r="R64" s="190"/>
      <c r="S64" s="190"/>
      <c r="T64" s="190"/>
      <c r="U64" s="190"/>
      <c r="V64" s="190"/>
      <c r="W64" s="190"/>
      <c r="X64" s="190"/>
      <c r="Y64" s="190"/>
      <c r="Z64" s="190"/>
    </row>
    <row r="65" ht="12.75" customHeight="1">
      <c r="A65" s="185" t="s">
        <v>247</v>
      </c>
      <c r="B65" s="186" t="s">
        <v>47</v>
      </c>
      <c r="C65" s="187" t="str">
        <f>'SINAPI-SERVIÇOS'!A5273</f>
        <v>88482</v>
      </c>
      <c r="D65" s="112" t="str">
        <f>IF(B65="IOPES",VLOOKUP(C65,'LABOR-SERVIÇOS'!A:H,5,FALSE),IF(B65="SINAPI",VLOOKUP(C65,'SINAPI-SERVIÇOS'!A:D,2,FALSE),IF(LEFT(C65,3)="ARQ",VLOOKUP(VALUE(RIGHT(C65,3)),'ARQ-COMP'!B:J,4,FALSE),IF(LEFT(C65,3)="SCI",VLOOKUP(VALUE(RIGHT(C65,3)),#REF!,4,FALSE),IF(LEFT(C65,3)="SCE",VLOOKUP(VALUE(RIGHT(C65,3)),#REF!,4,FALSE),IF(LEFT(C65,3)="EST",VLOOKUP(VALUE(RIGHT(C65,3)),#REF!,4,FALSE),IF(LEFT(C65,3)="HID",VLOOKUP(VALUE(RIGHT(C65,3)),#REF!,4,FALSE),IF(LEFT(C65,3)="INC",VLOOKUP(VALUE(RIGHT(C65,3)),#REF!,4,FALSE),IF(LEFT(C65,3)="ELE",VLOOKUP(VALUE(RIGHT(C65,3)),#REF!,4,FALSE),IF(LEFT(C65,3)="CAB",VLOOKUP(VALUE(RIGHT(C65,3)),#REF!,4,FALSE),IF(LEFT(C65,3)="SEG",VLOOKUP(VALUE(RIGHT(C65,3)),#REF!,4,FALSE),IF(LEFT(C65,3)="CLI",VLOOKUP(VALUE(RIGHT(C65,3)),#REF!,4,FALSE),IF(LEFT(C65,4)="IMPL",VLOOKUP(VALUE(RIGHT(C65,3)),#REF!,4,FALSE),IF(LEFT(C65,4)="SPDA",VLOOKUP(VALUE(RIGHT(C65,3)),#REF!,4,FALSE),IF(LEFT(C65,4)="SDAI",VLOOKUP(VALUE(RIGHT(C65,3)),'ADM-COMP'!B:J,4,FALSE),IF(LEFT(C65,5)="IMPER",VLOOKUP(VALUE(RIGHT(C65,3)),#REF!,4,FALSE),""))))))))))))))))</f>
        <v>APLICAÇÃO DE FUNDO SELADOR LÁTEX PVA EM TETO, UMA DEMÃO. AF_06/2014</v>
      </c>
      <c r="E65" s="185" t="str">
        <f>IF(B65="IOPES",VLOOKUP(C65,'LABOR-SERVIÇOS'!A:H,6,FALSE),IF(B65="SINAPI",VLOOKUP(C65,'SINAPI-SERVIÇOS'!A:D,3,FALSE),IF(LEFT(C65,3)="ARQ",VLOOKUP(VALUE(RIGHT(C65,3)),'ARQ-COMP'!B:J,5,FALSE),IF(LEFT(C65,3)="SCI",VLOOKUP(VALUE(RIGHT(C65,3)),#REF!,5,FALSE),IF(LEFT(C65,3)="SCE",VLOOKUP(VALUE(RIGHT(C65,3)),#REF!,5,FALSE),IF(LEFT(C65,3)="EST",VLOOKUP(VALUE(RIGHT(C65,3)),#REF!,5,FALSE),IF(LEFT(C65,3)="HID",VLOOKUP(VALUE(RIGHT(C65,3)),#REF!,5,FALSE),IF(LEFT(C65,3)="INC",VLOOKUP(VALUE(RIGHT(C65,3)),#REF!,5,FALSE),IF(LEFT(C65,3)="ELE",VLOOKUP(VALUE(RIGHT(C65,3)),#REF!,5,FALSE),IF(LEFT(C65,3)="CAB",VLOOKUP(VALUE(RIGHT(C65,3)),#REF!,5,FALSE),IF(LEFT(C65,3)="SEG",VLOOKUP(VALUE(RIGHT(C65,3)),#REF!,5,FALSE),IF(LEFT(C65,3)="CLI",VLOOKUP(VALUE(RIGHT(C65,3)),#REF!,5,FALSE),IF(LEFT(C65,4)="IMPL",VLOOKUP(VALUE(RIGHT(C65,3)),#REF!,5,FALSE),IF(LEFT(C65,4)="SPDA",VLOOKUP(VALUE(RIGHT(C65,3)),#REF!,5,FALSE),IF(LEFT(C65,4)="SDAI",VLOOKUP(VALUE(RIGHT(C65,3)),'ADM-COMP'!B:J,5,FALSE),IF(LEFT(C65,5)="IMPER",VLOOKUP(VALUE(RIGHT(C65,3)),#REF!,5,FALSE),""))))))))))))))))</f>
        <v>M2</v>
      </c>
      <c r="F65" s="122">
        <f>ROUND(VLOOKUP(A65,'MEM-LEVANT'!A:I,9,FALSE),2)</f>
        <v>313.92</v>
      </c>
      <c r="G65" s="189">
        <f>IF(B65="IOPES",VLOOKUP(C65,'LABOR-SERVIÇOS'!A:H,7,FALSE),IF(B65="SINAPI",VLOOKUP(C65,'SINAPI-SERVIÇOS'!A:H,8,FALSE),IF(LEFT(C65,3)="ARQ",VLOOKUP(VALUE(RIGHT(C65,3)),'ARQ-COMP'!B:J,9,FALSE),IF(LEFT(C65,3)="SCI",VLOOKUP(VALUE(RIGHT(C65,3)),#REF!,9,FALSE),IF(LEFT(C65,3)="SCE",VLOOKUP(VALUE(RIGHT(C65,3)),#REF!,9,FALSE),IF(LEFT(C65,3)="EST",VLOOKUP(VALUE(RIGHT(C65,3)),#REF!,9,FALSE),IF(LEFT(C65,3)="HID",VLOOKUP(VALUE(RIGHT(C65,3)),#REF!,9,FALSE),IF(LEFT(C65,3)="INC",VLOOKUP(VALUE(RIGHT(C65,3)),#REF!,9,FALSE),IF(LEFT(C65,3)="ELE",VLOOKUP(VALUE(RIGHT(C65,3)),#REF!,9,FALSE),IF(LEFT(C65,3)="CAB",VLOOKUP(VALUE(RIGHT(C65,3)),#REF!,9,FALSE),IF(LEFT(C65,3)="SEG",VLOOKUP(VALUE(RIGHT(C65,3)),#REF!,9,FALSE),IF(LEFT(C65,3)="CLI",VLOOKUP(VALUE(RIGHT(C65,3)),#REF!,9,FALSE),IF(LEFT(C65,4)="IMPL",VLOOKUP(VALUE(RIGHT(C65,3)),#REF!,9,FALSE),IF(LEFT(C65,4)="SPDA",VLOOKUP(VALUE(RIGHT(C65,3)),#REF!,9,FALSE),IF(LEFT(C65,4)="SDAI",VLOOKUP(VALUE(RIGHT(C65,3)),'ADM-COMP'!B:J,9,FALSE),IF(LEFT(C65,5)="IMPER",VLOOKUP(VALUE(RIGHT(C65,3)),#REF!,9,FALSE),""))))))))))))))))</f>
        <v>4.26</v>
      </c>
      <c r="H65" s="189">
        <f t="shared" si="11"/>
        <v>1337.3</v>
      </c>
      <c r="I65" s="190"/>
      <c r="J65" s="95">
        <f t="shared" si="12"/>
        <v>3.337511752</v>
      </c>
      <c r="K65" s="190"/>
      <c r="L65" s="190"/>
      <c r="M65" s="190"/>
      <c r="N65" s="190"/>
      <c r="O65" s="190"/>
      <c r="P65" s="190"/>
      <c r="Q65" s="190"/>
      <c r="R65" s="190"/>
      <c r="S65" s="190"/>
      <c r="T65" s="190"/>
      <c r="U65" s="190"/>
      <c r="V65" s="190"/>
      <c r="W65" s="190"/>
      <c r="X65" s="190"/>
      <c r="Y65" s="190"/>
      <c r="Z65" s="190"/>
    </row>
    <row r="66" ht="12.75" customHeight="1">
      <c r="A66" s="185" t="s">
        <v>249</v>
      </c>
      <c r="B66" s="186" t="s">
        <v>47</v>
      </c>
      <c r="C66" s="187" t="str">
        <f>'SINAPI-SERVIÇOS'!A5277</f>
        <v>88486</v>
      </c>
      <c r="D66" s="112" t="str">
        <f>IF(B66="IOPES",VLOOKUP(C66,'LABOR-SERVIÇOS'!A:H,5,FALSE),IF(B66="SINAPI",VLOOKUP(C66,'SINAPI-SERVIÇOS'!A:D,2,FALSE),IF(LEFT(C66,3)="ARQ",VLOOKUP(VALUE(RIGHT(C66,3)),'ARQ-COMP'!B:J,4,FALSE),IF(LEFT(C66,3)="SCI",VLOOKUP(VALUE(RIGHT(C66,3)),#REF!,4,FALSE),IF(LEFT(C66,3)="SCE",VLOOKUP(VALUE(RIGHT(C66,3)),#REF!,4,FALSE),IF(LEFT(C66,3)="EST",VLOOKUP(VALUE(RIGHT(C66,3)),#REF!,4,FALSE),IF(LEFT(C66,3)="HID",VLOOKUP(VALUE(RIGHT(C66,3)),#REF!,4,FALSE),IF(LEFT(C66,3)="INC",VLOOKUP(VALUE(RIGHT(C66,3)),#REF!,4,FALSE),IF(LEFT(C66,3)="ELE",VLOOKUP(VALUE(RIGHT(C66,3)),#REF!,4,FALSE),IF(LEFT(C66,3)="CAB",VLOOKUP(VALUE(RIGHT(C66,3)),#REF!,4,FALSE),IF(LEFT(C66,3)="SEG",VLOOKUP(VALUE(RIGHT(C66,3)),#REF!,4,FALSE),IF(LEFT(C66,3)="CLI",VLOOKUP(VALUE(RIGHT(C66,3)),#REF!,4,FALSE),IF(LEFT(C66,4)="IMPL",VLOOKUP(VALUE(RIGHT(C66,3)),#REF!,4,FALSE),IF(LEFT(C66,4)="SPDA",VLOOKUP(VALUE(RIGHT(C66,3)),#REF!,4,FALSE),IF(LEFT(C66,4)="SDAI",VLOOKUP(VALUE(RIGHT(C66,3)),'ADM-COMP'!B:J,4,FALSE),IF(LEFT(C66,5)="IMPER",VLOOKUP(VALUE(RIGHT(C66,3)),#REF!,4,FALSE),""))))))))))))))))</f>
        <v>APLICAÇÃO MANUAL DE PINTURA COM TINTA LÁTEX PVA EM TETO, DUAS DEMÃOS. AF_06/2014</v>
      </c>
      <c r="E66" s="185" t="str">
        <f>IF(B66="IOPES",VLOOKUP(C66,'LABOR-SERVIÇOS'!A:H,6,FALSE),IF(B66="SINAPI",VLOOKUP(C66,'SINAPI-SERVIÇOS'!A:D,3,FALSE),IF(LEFT(C66,3)="ARQ",VLOOKUP(VALUE(RIGHT(C66,3)),'ARQ-COMP'!B:J,5,FALSE),IF(LEFT(C66,3)="SCI",VLOOKUP(VALUE(RIGHT(C66,3)),#REF!,5,FALSE),IF(LEFT(C66,3)="SCE",VLOOKUP(VALUE(RIGHT(C66,3)),#REF!,5,FALSE),IF(LEFT(C66,3)="EST",VLOOKUP(VALUE(RIGHT(C66,3)),#REF!,5,FALSE),IF(LEFT(C66,3)="HID",VLOOKUP(VALUE(RIGHT(C66,3)),#REF!,5,FALSE),IF(LEFT(C66,3)="INC",VLOOKUP(VALUE(RIGHT(C66,3)),#REF!,5,FALSE),IF(LEFT(C66,3)="ELE",VLOOKUP(VALUE(RIGHT(C66,3)),#REF!,5,FALSE),IF(LEFT(C66,3)="CAB",VLOOKUP(VALUE(RIGHT(C66,3)),#REF!,5,FALSE),IF(LEFT(C66,3)="SEG",VLOOKUP(VALUE(RIGHT(C66,3)),#REF!,5,FALSE),IF(LEFT(C66,3)="CLI",VLOOKUP(VALUE(RIGHT(C66,3)),#REF!,5,FALSE),IF(LEFT(C66,4)="IMPL",VLOOKUP(VALUE(RIGHT(C66,3)),#REF!,5,FALSE),IF(LEFT(C66,4)="SPDA",VLOOKUP(VALUE(RIGHT(C66,3)),#REF!,5,FALSE),IF(LEFT(C66,4)="SDAI",VLOOKUP(VALUE(RIGHT(C66,3)),'ADM-COMP'!B:J,5,FALSE),IF(LEFT(C66,5)="IMPER",VLOOKUP(VALUE(RIGHT(C66,3)),#REF!,5,FALSE),""))))))))))))))))</f>
        <v>M2</v>
      </c>
      <c r="F66" s="122">
        <f>ROUND(VLOOKUP(A66,'MEM-LEVANT'!A:I,9,FALSE),2)</f>
        <v>313.92</v>
      </c>
      <c r="G66" s="189">
        <f>IF(B66="IOPES",VLOOKUP(C66,'LABOR-SERVIÇOS'!A:H,7,FALSE),IF(B66="SINAPI",VLOOKUP(C66,'SINAPI-SERVIÇOS'!A:H,8,FALSE),IF(LEFT(C66,3)="ARQ",VLOOKUP(VALUE(RIGHT(C66,3)),'ARQ-COMP'!B:J,9,FALSE),IF(LEFT(C66,3)="SCI",VLOOKUP(VALUE(RIGHT(C66,3)),#REF!,9,FALSE),IF(LEFT(C66,3)="SCE",VLOOKUP(VALUE(RIGHT(C66,3)),#REF!,9,FALSE),IF(LEFT(C66,3)="EST",VLOOKUP(VALUE(RIGHT(C66,3)),#REF!,9,FALSE),IF(LEFT(C66,3)="HID",VLOOKUP(VALUE(RIGHT(C66,3)),#REF!,9,FALSE),IF(LEFT(C66,3)="INC",VLOOKUP(VALUE(RIGHT(C66,3)),#REF!,9,FALSE),IF(LEFT(C66,3)="ELE",VLOOKUP(VALUE(RIGHT(C66,3)),#REF!,9,FALSE),IF(LEFT(C66,3)="CAB",VLOOKUP(VALUE(RIGHT(C66,3)),#REF!,9,FALSE),IF(LEFT(C66,3)="SEG",VLOOKUP(VALUE(RIGHT(C66,3)),#REF!,9,FALSE),IF(LEFT(C66,3)="CLI",VLOOKUP(VALUE(RIGHT(C66,3)),#REF!,9,FALSE),IF(LEFT(C66,4)="IMPL",VLOOKUP(VALUE(RIGHT(C66,3)),#REF!,9,FALSE),IF(LEFT(C66,4)="SPDA",VLOOKUP(VALUE(RIGHT(C66,3)),#REF!,9,FALSE),IF(LEFT(C66,4)="SDAI",VLOOKUP(VALUE(RIGHT(C66,3)),'ADM-COMP'!B:J,9,FALSE),IF(LEFT(C66,5)="IMPER",VLOOKUP(VALUE(RIGHT(C66,3)),#REF!,9,FALSE),""))))))))))))))))</f>
        <v>12.7</v>
      </c>
      <c r="H66" s="189">
        <f t="shared" si="11"/>
        <v>3986.78</v>
      </c>
      <c r="I66" s="190"/>
      <c r="J66" s="95">
        <f t="shared" si="12"/>
        <v>9.949858978</v>
      </c>
      <c r="K66" s="190"/>
      <c r="L66" s="190"/>
      <c r="M66" s="190"/>
      <c r="N66" s="190"/>
      <c r="O66" s="190"/>
      <c r="P66" s="190"/>
      <c r="Q66" s="190"/>
      <c r="R66" s="190"/>
      <c r="S66" s="190"/>
      <c r="T66" s="190"/>
      <c r="U66" s="190"/>
      <c r="V66" s="190"/>
      <c r="W66" s="190"/>
      <c r="X66" s="190"/>
      <c r="Y66" s="190"/>
      <c r="Z66" s="190"/>
    </row>
    <row r="67" ht="12.75" customHeight="1">
      <c r="A67" s="185" t="s">
        <v>251</v>
      </c>
      <c r="B67" s="186" t="s">
        <v>47</v>
      </c>
      <c r="C67" s="187" t="str">
        <f>'SINAPI-SERVIÇOS'!A2371</f>
        <v>74202/2</v>
      </c>
      <c r="D67" s="112" t="str">
        <f>IF(B67="IOPES",VLOOKUP(C67,'LABOR-SERVIÇOS'!A:H,5,FALSE),IF(B67="SINAPI",VLOOKUP(C67,'SINAPI-SERVIÇOS'!A:D,2,FALSE),IF(LEFT(C67,3)="ARQ",VLOOKUP(VALUE(RIGHT(C67,3)),'ARQ-COMP'!B:J,4,FALSE),IF(LEFT(C67,3)="SCI",VLOOKUP(VALUE(RIGHT(C67,3)),#REF!,4,FALSE),IF(LEFT(C67,3)="SCE",VLOOKUP(VALUE(RIGHT(C67,3)),#REF!,4,FALSE),IF(LEFT(C67,3)="EST",VLOOKUP(VALUE(RIGHT(C67,3)),#REF!,4,FALSE),IF(LEFT(C67,3)="HID",VLOOKUP(VALUE(RIGHT(C67,3)),#REF!,4,FALSE),IF(LEFT(C67,3)="INC",VLOOKUP(VALUE(RIGHT(C67,3)),#REF!,4,FALSE),IF(LEFT(C67,3)="ELE",VLOOKUP(VALUE(RIGHT(C67,3)),#REF!,4,FALSE),IF(LEFT(C67,3)="CAB",VLOOKUP(VALUE(RIGHT(C67,3)),#REF!,4,FALSE),IF(LEFT(C67,3)="SEG",VLOOKUP(VALUE(RIGHT(C67,3)),#REF!,4,FALSE),IF(LEFT(C67,3)="CLI",VLOOKUP(VALUE(RIGHT(C67,3)),#REF!,4,FALSE),IF(LEFT(C67,4)="IMPL",VLOOKUP(VALUE(RIGHT(C67,3)),#REF!,4,FALSE),IF(LEFT(C67,4)="SPDA",VLOOKUP(VALUE(RIGHT(C67,3)),#REF!,4,FALSE),IF(LEFT(C67,4)="SDAI",VLOOKUP(VALUE(RIGHT(C67,3)),'ADM-COMP'!B:J,4,FALSE),IF(LEFT(C67,5)="IMPER",VLOOKUP(VALUE(RIGHT(C67,3)),#REF!,4,FALSE),""))))))))))))))))</f>
        <v>LAJE PRE-MOLDADA P/PISO, SOBRECARGA 200KG/M2, VAOS ATE 3,50M/E=8CM, C/LAJOTAS E CAP.C/CONC FCK=20MPA, 4CM, INTER-EIXO 38CM, C/ESCORAMENTO (REAPR.3X) E FERRAGEM NEGATIVA</v>
      </c>
      <c r="E67" s="185" t="str">
        <f>IF(B67="IOPES",VLOOKUP(C67,'LABOR-SERVIÇOS'!A:H,6,FALSE),IF(B67="SINAPI",VLOOKUP(C67,'SINAPI-SERVIÇOS'!A:D,3,FALSE),IF(LEFT(C67,3)="ARQ",VLOOKUP(VALUE(RIGHT(C67,3)),'ARQ-COMP'!B:J,5,FALSE),IF(LEFT(C67,3)="SCI",VLOOKUP(VALUE(RIGHT(C67,3)),#REF!,5,FALSE),IF(LEFT(C67,3)="SCE",VLOOKUP(VALUE(RIGHT(C67,3)),#REF!,5,FALSE),IF(LEFT(C67,3)="EST",VLOOKUP(VALUE(RIGHT(C67,3)),#REF!,5,FALSE),IF(LEFT(C67,3)="HID",VLOOKUP(VALUE(RIGHT(C67,3)),#REF!,5,FALSE),IF(LEFT(C67,3)="INC",VLOOKUP(VALUE(RIGHT(C67,3)),#REF!,5,FALSE),IF(LEFT(C67,3)="ELE",VLOOKUP(VALUE(RIGHT(C67,3)),#REF!,5,FALSE),IF(LEFT(C67,3)="CAB",VLOOKUP(VALUE(RIGHT(C67,3)),#REF!,5,FALSE),IF(LEFT(C67,3)="SEG",VLOOKUP(VALUE(RIGHT(C67,3)),#REF!,5,FALSE),IF(LEFT(C67,3)="CLI",VLOOKUP(VALUE(RIGHT(C67,3)),#REF!,5,FALSE),IF(LEFT(C67,4)="IMPL",VLOOKUP(VALUE(RIGHT(C67,3)),#REF!,5,FALSE),IF(LEFT(C67,4)="SPDA",VLOOKUP(VALUE(RIGHT(C67,3)),#REF!,5,FALSE),IF(LEFT(C67,4)="SDAI",VLOOKUP(VALUE(RIGHT(C67,3)),'ADM-COMP'!B:J,5,FALSE),IF(LEFT(C67,5)="IMPER",VLOOKUP(VALUE(RIGHT(C67,3)),#REF!,5,FALSE),""))))))))))))))))</f>
        <v>M2</v>
      </c>
      <c r="F67" s="122">
        <f>ROUND(VLOOKUP(A67,'MEM-LEVANT'!A:I,9,FALSE),2)</f>
        <v>13.55</v>
      </c>
      <c r="G67" s="189">
        <f>IF(B67="IOPES",VLOOKUP(C67,'LABOR-SERVIÇOS'!A:H,7,FALSE),IF(B67="SINAPI",VLOOKUP(C67,'SINAPI-SERVIÇOS'!A:H,8,FALSE),IF(LEFT(C67,3)="ARQ",VLOOKUP(VALUE(RIGHT(C67,3)),'ARQ-COMP'!B:J,9,FALSE),IF(LEFT(C67,3)="SCI",VLOOKUP(VALUE(RIGHT(C67,3)),#REF!,9,FALSE),IF(LEFT(C67,3)="SCE",VLOOKUP(VALUE(RIGHT(C67,3)),#REF!,9,FALSE),IF(LEFT(C67,3)="EST",VLOOKUP(VALUE(RIGHT(C67,3)),#REF!,9,FALSE),IF(LEFT(C67,3)="HID",VLOOKUP(VALUE(RIGHT(C67,3)),#REF!,9,FALSE),IF(LEFT(C67,3)="INC",VLOOKUP(VALUE(RIGHT(C67,3)),#REF!,9,FALSE),IF(LEFT(C67,3)="ELE",VLOOKUP(VALUE(RIGHT(C67,3)),#REF!,9,FALSE),IF(LEFT(C67,3)="CAB",VLOOKUP(VALUE(RIGHT(C67,3)),#REF!,9,FALSE),IF(LEFT(C67,3)="SEG",VLOOKUP(VALUE(RIGHT(C67,3)),#REF!,9,FALSE),IF(LEFT(C67,3)="CLI",VLOOKUP(VALUE(RIGHT(C67,3)),#REF!,9,FALSE),IF(LEFT(C67,4)="IMPL",VLOOKUP(VALUE(RIGHT(C67,3)),#REF!,9,FALSE),IF(LEFT(C67,4)="SPDA",VLOOKUP(VALUE(RIGHT(C67,3)),#REF!,9,FALSE),IF(LEFT(C67,4)="SDAI",VLOOKUP(VALUE(RIGHT(C67,3)),'ADM-COMP'!B:J,9,FALSE),IF(LEFT(C67,5)="IMPER",VLOOKUP(VALUE(RIGHT(C67,3)),#REF!,9,FALSE),""))))))))))))))))</f>
        <v>80.36</v>
      </c>
      <c r="H67" s="189">
        <f t="shared" si="11"/>
        <v>1088.88</v>
      </c>
      <c r="I67" s="190"/>
      <c r="J67" s="95">
        <f t="shared" si="12"/>
        <v>62.95832028</v>
      </c>
      <c r="K67" s="190"/>
      <c r="L67" s="190"/>
      <c r="M67" s="190"/>
      <c r="N67" s="190"/>
      <c r="O67" s="190"/>
      <c r="P67" s="190"/>
      <c r="Q67" s="190"/>
      <c r="R67" s="190"/>
      <c r="S67" s="190"/>
      <c r="T67" s="190"/>
      <c r="U67" s="190"/>
      <c r="V67" s="190"/>
      <c r="W67" s="190"/>
      <c r="X67" s="190"/>
      <c r="Y67" s="190"/>
      <c r="Z67" s="190"/>
    </row>
    <row r="68" ht="12.75" customHeight="1">
      <c r="A68" s="185" t="s">
        <v>254</v>
      </c>
      <c r="B68" s="186" t="s">
        <v>69</v>
      </c>
      <c r="C68" s="187">
        <f>'LABOR-SERVIÇOS'!A336</f>
        <v>90511</v>
      </c>
      <c r="D68" s="112" t="str">
        <f>IF(B68="IOPES",VLOOKUP(C68,'LABOR-SERVIÇOS'!A:H,5,FALSE),IF(B68="SINAPI",VLOOKUP(C68,'SINAPI-SERVIÇOS'!A:D,2,FALSE),IF(LEFT(C68,3)="ARQ",VLOOKUP(VALUE(RIGHT(C68,3)),'ARQ-COMP'!B:J,4,FALSE),IF(LEFT(C68,3)="SCI",VLOOKUP(VALUE(RIGHT(C68,3)),#REF!,4,FALSE),IF(LEFT(C68,3)="SCE",VLOOKUP(VALUE(RIGHT(C68,3)),#REF!,4,FALSE),IF(LEFT(C68,3)="EST",VLOOKUP(VALUE(RIGHT(C68,3)),#REF!,4,FALSE),IF(LEFT(C68,3)="HID",VLOOKUP(VALUE(RIGHT(C68,3)),#REF!,4,FALSE),IF(LEFT(C68,3)="INC",VLOOKUP(VALUE(RIGHT(C68,3)),#REF!,4,FALSE),IF(LEFT(C68,3)="ELE",VLOOKUP(VALUE(RIGHT(C68,3)),#REF!,4,FALSE),IF(LEFT(C68,3)="CAB",VLOOKUP(VALUE(RIGHT(C68,3)),#REF!,4,FALSE),IF(LEFT(C68,3)="SEG",VLOOKUP(VALUE(RIGHT(C68,3)),#REF!,4,FALSE),IF(LEFT(C68,3)="CLI",VLOOKUP(VALUE(RIGHT(C68,3)),#REF!,4,FALSE),IF(LEFT(C68,4)="IMPL",VLOOKUP(VALUE(RIGHT(C68,3)),#REF!,4,FALSE),IF(LEFT(C68,4)="SPDA",VLOOKUP(VALUE(RIGHT(C68,3)),#REF!,4,FALSE),IF(LEFT(C68,4)="SDAI",VLOOKUP(VALUE(RIGHT(C68,3)),'ADM-COMP'!B:J,4,FALSE),IF(LEFT(C68,5)="IMPER",VLOOKUP(VALUE(RIGHT(C68,3)),#REF!,4,FALSE),""))))))))))))))))</f>
        <v>TRATAMENTO EM ESTRUTURA DE MADEIRA COM CUPINICIDA</v>
      </c>
      <c r="E68" s="185" t="str">
        <f>IF(B68="IOPES",VLOOKUP(C68,'LABOR-SERVIÇOS'!A:H,6,FALSE),IF(B68="SINAPI",VLOOKUP(C68,'SINAPI-SERVIÇOS'!A:D,3,FALSE),IF(LEFT(C68,3)="ARQ",VLOOKUP(VALUE(RIGHT(C68,3)),'ARQ-COMP'!B:J,5,FALSE),IF(LEFT(C68,3)="SCI",VLOOKUP(VALUE(RIGHT(C68,3)),#REF!,5,FALSE),IF(LEFT(C68,3)="SCE",VLOOKUP(VALUE(RIGHT(C68,3)),#REF!,5,FALSE),IF(LEFT(C68,3)="EST",VLOOKUP(VALUE(RIGHT(C68,3)),#REF!,5,FALSE),IF(LEFT(C68,3)="HID",VLOOKUP(VALUE(RIGHT(C68,3)),#REF!,5,FALSE),IF(LEFT(C68,3)="INC",VLOOKUP(VALUE(RIGHT(C68,3)),#REF!,5,FALSE),IF(LEFT(C68,3)="ELE",VLOOKUP(VALUE(RIGHT(C68,3)),#REF!,5,FALSE),IF(LEFT(C68,3)="CAB",VLOOKUP(VALUE(RIGHT(C68,3)),#REF!,5,FALSE),IF(LEFT(C68,3)="SEG",VLOOKUP(VALUE(RIGHT(C68,3)),#REF!,5,FALSE),IF(LEFT(C68,3)="CLI",VLOOKUP(VALUE(RIGHT(C68,3)),#REF!,5,FALSE),IF(LEFT(C68,4)="IMPL",VLOOKUP(VALUE(RIGHT(C68,3)),#REF!,5,FALSE),IF(LEFT(C68,4)="SPDA",VLOOKUP(VALUE(RIGHT(C68,3)),#REF!,5,FALSE),IF(LEFT(C68,4)="SDAI",VLOOKUP(VALUE(RIGHT(C68,3)),'ADM-COMP'!B:J,5,FALSE),IF(LEFT(C68,5)="IMPER",VLOOKUP(VALUE(RIGHT(C68,3)),#REF!,5,FALSE),""))))))))))))))))</f>
        <v>M2</v>
      </c>
      <c r="F68" s="122">
        <f>ROUND(VLOOKUP(A68,'MEM-LEVANT'!A:I,9,FALSE),2)</f>
        <v>64.49</v>
      </c>
      <c r="G68" s="189">
        <f>IF(B68="IOPES",VLOOKUP(C68,'LABOR-SERVIÇOS'!A:H,7,FALSE),IF(B68="SINAPI",VLOOKUP(C68,'SINAPI-SERVIÇOS'!A:H,8,FALSE),IF(LEFT(C68,3)="ARQ",VLOOKUP(VALUE(RIGHT(C68,3)),'ARQ-COMP'!B:J,9,FALSE),IF(LEFT(C68,3)="SCI",VLOOKUP(VALUE(RIGHT(C68,3)),#REF!,9,FALSE),IF(LEFT(C68,3)="SCE",VLOOKUP(VALUE(RIGHT(C68,3)),#REF!,9,FALSE),IF(LEFT(C68,3)="EST",VLOOKUP(VALUE(RIGHT(C68,3)),#REF!,9,FALSE),IF(LEFT(C68,3)="HID",VLOOKUP(VALUE(RIGHT(C68,3)),#REF!,9,FALSE),IF(LEFT(C68,3)="INC",VLOOKUP(VALUE(RIGHT(C68,3)),#REF!,9,FALSE),IF(LEFT(C68,3)="ELE",VLOOKUP(VALUE(RIGHT(C68,3)),#REF!,9,FALSE),IF(LEFT(C68,3)="CAB",VLOOKUP(VALUE(RIGHT(C68,3)),#REF!,9,FALSE),IF(LEFT(C68,3)="SEG",VLOOKUP(VALUE(RIGHT(C68,3)),#REF!,9,FALSE),IF(LEFT(C68,3)="CLI",VLOOKUP(VALUE(RIGHT(C68,3)),#REF!,9,FALSE),IF(LEFT(C68,4)="IMPL",VLOOKUP(VALUE(RIGHT(C68,3)),#REF!,9,FALSE),IF(LEFT(C68,4)="SPDA",VLOOKUP(VALUE(RIGHT(C68,3)),#REF!,9,FALSE),IF(LEFT(C68,4)="SDAI",VLOOKUP(VALUE(RIGHT(C68,3)),'ADM-COMP'!B:J,9,FALSE),IF(LEFT(C68,5)="IMPER",VLOOKUP(VALUE(RIGHT(C68,3)),#REF!,9,FALSE),""))))))))))))))))</f>
        <v>42.31</v>
      </c>
      <c r="H68" s="189">
        <f t="shared" si="11"/>
        <v>2728.57</v>
      </c>
      <c r="I68" s="190"/>
      <c r="J68" s="95">
        <f t="shared" si="12"/>
        <v>33.14791601</v>
      </c>
      <c r="K68" s="190"/>
      <c r="L68" s="190"/>
      <c r="M68" s="190"/>
      <c r="N68" s="190"/>
      <c r="O68" s="190"/>
      <c r="P68" s="190"/>
      <c r="Q68" s="190"/>
      <c r="R68" s="190"/>
      <c r="S68" s="190"/>
      <c r="T68" s="190"/>
      <c r="U68" s="190"/>
      <c r="V68" s="190"/>
      <c r="W68" s="190"/>
      <c r="X68" s="190"/>
      <c r="Y68" s="190"/>
      <c r="Z68" s="190"/>
    </row>
    <row r="69" ht="12.75" customHeight="1">
      <c r="A69" s="185" t="s">
        <v>256</v>
      </c>
      <c r="B69" s="186" t="s">
        <v>47</v>
      </c>
      <c r="C69" s="187" t="str">
        <f>'SINAPI-SERVIÇOS'!A5699</f>
        <v>96117</v>
      </c>
      <c r="D69" s="112" t="str">
        <f>IF(B69="IOPES",VLOOKUP(C69,'LABOR-SERVIÇOS'!A:H,5,FALSE),IF(B69="SINAPI",VLOOKUP(C69,'SINAPI-SERVIÇOS'!A:D,2,FALSE),IF(LEFT(C69,3)="ARQ",VLOOKUP(VALUE(RIGHT(C69,3)),'ARQ-COMP'!B:J,4,FALSE),IF(LEFT(C69,3)="SCI",VLOOKUP(VALUE(RIGHT(C69,3)),#REF!,4,FALSE),IF(LEFT(C69,3)="SCE",VLOOKUP(VALUE(RIGHT(C69,3)),#REF!,4,FALSE),IF(LEFT(C69,3)="EST",VLOOKUP(VALUE(RIGHT(C69,3)),#REF!,4,FALSE),IF(LEFT(C69,3)="HID",VLOOKUP(VALUE(RIGHT(C69,3)),#REF!,4,FALSE),IF(LEFT(C69,3)="INC",VLOOKUP(VALUE(RIGHT(C69,3)),#REF!,4,FALSE),IF(LEFT(C69,3)="ELE",VLOOKUP(VALUE(RIGHT(C69,3)),#REF!,4,FALSE),IF(LEFT(C69,3)="CAB",VLOOKUP(VALUE(RIGHT(C69,3)),#REF!,4,FALSE),IF(LEFT(C69,3)="SEG",VLOOKUP(VALUE(RIGHT(C69,3)),#REF!,4,FALSE),IF(LEFT(C69,3)="CLI",VLOOKUP(VALUE(RIGHT(C69,3)),#REF!,4,FALSE),IF(LEFT(C69,4)="IMPL",VLOOKUP(VALUE(RIGHT(C69,3)),#REF!,4,FALSE),IF(LEFT(C69,4)="SPDA",VLOOKUP(VALUE(RIGHT(C69,3)),#REF!,4,FALSE),IF(LEFT(C69,4)="SDAI",VLOOKUP(VALUE(RIGHT(C69,3)),'ADM-COMP'!B:J,4,FALSE),IF(LEFT(C69,5)="IMPER",VLOOKUP(VALUE(RIGHT(C69,3)),#REF!,4,FALSE),""))))))))))))))))</f>
        <v>FORRO EM MADEIRA PINUS, PARA AMBIENTES COMERCIAIS, INCLUSIVE ESTRUTURA DE FIXAÇÃO. AF_05/2017</v>
      </c>
      <c r="E69" s="185" t="str">
        <f>IF(B69="IOPES",VLOOKUP(C69,'LABOR-SERVIÇOS'!A:H,6,FALSE),IF(B69="SINAPI",VLOOKUP(C69,'SINAPI-SERVIÇOS'!A:D,3,FALSE),IF(LEFT(C69,3)="ARQ",VLOOKUP(VALUE(RIGHT(C69,3)),'ARQ-COMP'!B:J,5,FALSE),IF(LEFT(C69,3)="SCI",VLOOKUP(VALUE(RIGHT(C69,3)),#REF!,5,FALSE),IF(LEFT(C69,3)="SCE",VLOOKUP(VALUE(RIGHT(C69,3)),#REF!,5,FALSE),IF(LEFT(C69,3)="EST",VLOOKUP(VALUE(RIGHT(C69,3)),#REF!,5,FALSE),IF(LEFT(C69,3)="HID",VLOOKUP(VALUE(RIGHT(C69,3)),#REF!,5,FALSE),IF(LEFT(C69,3)="INC",VLOOKUP(VALUE(RIGHT(C69,3)),#REF!,5,FALSE),IF(LEFT(C69,3)="ELE",VLOOKUP(VALUE(RIGHT(C69,3)),#REF!,5,FALSE),IF(LEFT(C69,3)="CAB",VLOOKUP(VALUE(RIGHT(C69,3)),#REF!,5,FALSE),IF(LEFT(C69,3)="SEG",VLOOKUP(VALUE(RIGHT(C69,3)),#REF!,5,FALSE),IF(LEFT(C69,3)="CLI",VLOOKUP(VALUE(RIGHT(C69,3)),#REF!,5,FALSE),IF(LEFT(C69,4)="IMPL",VLOOKUP(VALUE(RIGHT(C69,3)),#REF!,5,FALSE),IF(LEFT(C69,4)="SPDA",VLOOKUP(VALUE(RIGHT(C69,3)),#REF!,5,FALSE),IF(LEFT(C69,4)="SDAI",VLOOKUP(VALUE(RIGHT(C69,3)),'ADM-COMP'!B:J,5,FALSE),IF(LEFT(C69,5)="IMPER",VLOOKUP(VALUE(RIGHT(C69,3)),#REF!,5,FALSE),""))))))))))))))))</f>
        <v>M2</v>
      </c>
      <c r="F69" s="122">
        <f>ROUND(VLOOKUP(A69,'MEM-LEVANT'!A:I,9,FALSE),2)</f>
        <v>69.74</v>
      </c>
      <c r="G69" s="189">
        <f>IF(B69="IOPES",VLOOKUP(C69,'LABOR-SERVIÇOS'!A:H,7,FALSE),IF(B69="SINAPI",VLOOKUP(C69,'SINAPI-SERVIÇOS'!A:H,8,FALSE),IF(LEFT(C69,3)="ARQ",VLOOKUP(VALUE(RIGHT(C69,3)),'ARQ-COMP'!B:J,9,FALSE),IF(LEFT(C69,3)="SCI",VLOOKUP(VALUE(RIGHT(C69,3)),#REF!,9,FALSE),IF(LEFT(C69,3)="SCE",VLOOKUP(VALUE(RIGHT(C69,3)),#REF!,9,FALSE),IF(LEFT(C69,3)="EST",VLOOKUP(VALUE(RIGHT(C69,3)),#REF!,9,FALSE),IF(LEFT(C69,3)="HID",VLOOKUP(VALUE(RIGHT(C69,3)),#REF!,9,FALSE),IF(LEFT(C69,3)="INC",VLOOKUP(VALUE(RIGHT(C69,3)),#REF!,9,FALSE),IF(LEFT(C69,3)="ELE",VLOOKUP(VALUE(RIGHT(C69,3)),#REF!,9,FALSE),IF(LEFT(C69,3)="CAB",VLOOKUP(VALUE(RIGHT(C69,3)),#REF!,9,FALSE),IF(LEFT(C69,3)="SEG",VLOOKUP(VALUE(RIGHT(C69,3)),#REF!,9,FALSE),IF(LEFT(C69,3)="CLI",VLOOKUP(VALUE(RIGHT(C69,3)),#REF!,9,FALSE),IF(LEFT(C69,4)="IMPL",VLOOKUP(VALUE(RIGHT(C69,3)),#REF!,9,FALSE),IF(LEFT(C69,4)="SPDA",VLOOKUP(VALUE(RIGHT(C69,3)),#REF!,9,FALSE),IF(LEFT(C69,4)="SDAI",VLOOKUP(VALUE(RIGHT(C69,3)),'ADM-COMP'!B:J,9,FALSE),IF(LEFT(C69,5)="IMPER",VLOOKUP(VALUE(RIGHT(C69,3)),#REF!,9,FALSE),""))))))))))))))))</f>
        <v>154.65</v>
      </c>
      <c r="H69" s="189">
        <f t="shared" si="11"/>
        <v>10785.29</v>
      </c>
      <c r="I69" s="190"/>
      <c r="J69" s="95">
        <f t="shared" si="12"/>
        <v>121.161078</v>
      </c>
      <c r="K69" s="190"/>
      <c r="L69" s="190"/>
      <c r="M69" s="190"/>
      <c r="N69" s="190"/>
      <c r="O69" s="190"/>
      <c r="P69" s="190"/>
      <c r="Q69" s="190"/>
      <c r="R69" s="190"/>
      <c r="S69" s="190"/>
      <c r="T69" s="190"/>
      <c r="U69" s="190"/>
      <c r="V69" s="190"/>
      <c r="W69" s="190"/>
      <c r="X69" s="190"/>
      <c r="Y69" s="190"/>
      <c r="Z69" s="190"/>
    </row>
    <row r="70" ht="12.75" customHeight="1">
      <c r="A70" s="151"/>
      <c r="B70" s="152"/>
      <c r="C70" s="153"/>
      <c r="D70" s="154" t="s">
        <v>325</v>
      </c>
      <c r="E70" s="151"/>
      <c r="F70" s="155"/>
      <c r="G70" s="156"/>
      <c r="H70" s="183">
        <f>SUM(H37:H69)</f>
        <v>138269.29</v>
      </c>
      <c r="I70" s="159"/>
      <c r="J70" s="95"/>
      <c r="K70" s="159"/>
      <c r="L70" s="159"/>
      <c r="M70" s="159"/>
      <c r="N70" s="159"/>
      <c r="O70" s="159"/>
      <c r="P70" s="159"/>
      <c r="Q70" s="159"/>
      <c r="R70" s="159"/>
      <c r="S70" s="159"/>
      <c r="T70" s="159"/>
      <c r="U70" s="159"/>
      <c r="V70" s="159"/>
      <c r="W70" s="159"/>
      <c r="X70" s="159"/>
      <c r="Y70" s="159"/>
      <c r="Z70" s="159"/>
    </row>
    <row r="71" ht="12.75" customHeight="1">
      <c r="A71" s="102"/>
      <c r="B71" s="103"/>
      <c r="C71" s="104"/>
      <c r="D71" s="161"/>
      <c r="E71" s="102"/>
      <c r="F71" s="122"/>
      <c r="G71" s="130"/>
      <c r="H71" s="162"/>
      <c r="I71" s="11"/>
      <c r="J71" s="95"/>
      <c r="K71" s="11"/>
      <c r="L71" s="11"/>
      <c r="M71" s="11"/>
      <c r="N71" s="11"/>
      <c r="O71" s="11"/>
      <c r="P71" s="11"/>
      <c r="Q71" s="11"/>
      <c r="R71" s="11"/>
      <c r="S71" s="11"/>
      <c r="T71" s="11"/>
      <c r="U71" s="11"/>
      <c r="V71" s="11"/>
      <c r="W71" s="11"/>
      <c r="X71" s="11"/>
      <c r="Y71" s="11"/>
      <c r="Z71" s="11"/>
    </row>
    <row r="72" ht="12.75" customHeight="1">
      <c r="A72" s="69" t="s">
        <v>37</v>
      </c>
      <c r="B72" s="73"/>
      <c r="C72" s="78"/>
      <c r="D72" s="184" t="s">
        <v>326</v>
      </c>
      <c r="E72" s="83"/>
      <c r="F72" s="86"/>
      <c r="G72" s="88"/>
      <c r="H72" s="91"/>
      <c r="I72" s="93"/>
      <c r="J72" s="95"/>
      <c r="K72" s="93"/>
      <c r="L72" s="93"/>
      <c r="M72" s="93"/>
      <c r="N72" s="93"/>
      <c r="O72" s="93"/>
      <c r="P72" s="93"/>
      <c r="Q72" s="93"/>
      <c r="R72" s="93"/>
      <c r="S72" s="93"/>
      <c r="T72" s="93"/>
      <c r="U72" s="93"/>
      <c r="V72" s="93"/>
      <c r="W72" s="93"/>
      <c r="X72" s="93"/>
      <c r="Y72" s="93"/>
      <c r="Z72" s="93"/>
    </row>
    <row r="73" ht="12.75" customHeight="1">
      <c r="A73" s="73" t="s">
        <v>328</v>
      </c>
      <c r="B73" s="73"/>
      <c r="C73" s="73"/>
      <c r="D73" s="184" t="s">
        <v>148</v>
      </c>
      <c r="E73" s="73"/>
      <c r="F73" s="73"/>
      <c r="G73" s="73"/>
      <c r="H73" s="73"/>
      <c r="I73" s="93"/>
      <c r="J73" s="95"/>
      <c r="K73" s="93"/>
      <c r="L73" s="93"/>
      <c r="M73" s="93"/>
      <c r="N73" s="93"/>
      <c r="O73" s="93"/>
      <c r="P73" s="93"/>
      <c r="Q73" s="93"/>
      <c r="R73" s="93"/>
      <c r="S73" s="93"/>
      <c r="T73" s="93"/>
      <c r="U73" s="93"/>
      <c r="V73" s="93"/>
      <c r="W73" s="93"/>
      <c r="X73" s="93"/>
      <c r="Y73" s="93"/>
      <c r="Z73" s="93"/>
    </row>
    <row r="74" ht="12.75" customHeight="1">
      <c r="A74" s="267" t="s">
        <v>329</v>
      </c>
      <c r="B74" s="186" t="s">
        <v>118</v>
      </c>
      <c r="C74" s="187" t="s">
        <v>330</v>
      </c>
      <c r="D74" s="112" t="str">
        <f>IF(B74="IOPES",VLOOKUP(C74,'LABOR-SERVIÇOS'!A:H,5,FALSE),IF(B74="SINAPI",VLOOKUP(C74,'SINAPI-SERVIÇOS'!A:D,2,FALSE),IF(LEFT(C74,3)="ARQ",VLOOKUP(VALUE(RIGHT(C74,3)),'ARQ-COMP'!B:J,4,FALSE),IF(LEFT(C74,3)="SCI",VLOOKUP(VALUE(RIGHT(C74,3)),#REF!,4,FALSE),IF(LEFT(C74,3)="SCE",VLOOKUP(VALUE(RIGHT(C74,3)),#REF!,4,FALSE),IF(LEFT(C74,3)="EST",VLOOKUP(VALUE(RIGHT(C74,3)),#REF!,4,FALSE),IF(LEFT(C74,3)="HID",VLOOKUP(VALUE(RIGHT(C74,3)),#REF!,4,FALSE),IF(LEFT(C74,3)="INC",VLOOKUP(VALUE(RIGHT(C74,3)),#REF!,4,FALSE),IF(LEFT(C74,3)="ELE",VLOOKUP(VALUE(RIGHT(C74,3)),#REF!,4,FALSE),IF(LEFT(C74,3)="CAB",VLOOKUP(VALUE(RIGHT(C74,3)),#REF!,4,FALSE),IF(LEFT(C74,3)="SEG",VLOOKUP(VALUE(RIGHT(C74,3)),#REF!,4,FALSE),IF(LEFT(C74,3)="CLI",VLOOKUP(VALUE(RIGHT(C74,3)),#REF!,4,FALSE),IF(LEFT(C74,4)="IMPL",VLOOKUP(VALUE(RIGHT(C74,3)),#REF!,4,FALSE),IF(LEFT(C74,4)="SPDA",VLOOKUP(VALUE(RIGHT(C74,3)),#REF!,4,FALSE),IF(LEFT(C74,4)="SDAI",VLOOKUP(VALUE(RIGHT(C74,3)),'ADM-COMP'!B:J,4,FALSE),IF(LEFT(C74,5)="IMPER",VLOOKUP(VALUE(RIGHT(C74,3)),#REF!,4,FALSE),""))))))))))))))))</f>
        <v>PORTA DE MADEIRA DE LEI PARA PINTURA, 160X210X3,5 CM, 02 FOLHAS, INCLUSO ADUELA 2A, ALIZAR E DOBRADIÇAS </v>
      </c>
      <c r="E74" s="194" t="str">
        <f>IF(B74="IOPES",VLOOKUP(C74,'LABOR-SERVIÇOS'!A:H,6,FALSE),IF(B74="SINAPI",VLOOKUP(C74,'SINAPI-SERVIÇOS'!A:D,3,FALSE),IF(LEFT(C74,3)="ARQ",VLOOKUP(VALUE(RIGHT(C74,3)),'ARQ-COMP'!B:J,5,FALSE),IF(LEFT(C74,3)="SCI",VLOOKUP(VALUE(RIGHT(C74,3)),#REF!,5,FALSE),IF(LEFT(C74,3)="SCE",VLOOKUP(VALUE(RIGHT(C74,3)),#REF!,5,FALSE),IF(LEFT(C74,3)="EST",VLOOKUP(VALUE(RIGHT(C74,3)),#REF!,5,FALSE),IF(LEFT(C74,3)="HID",VLOOKUP(VALUE(RIGHT(C74,3)),#REF!,5,FALSE),IF(LEFT(C74,3)="INC",VLOOKUP(VALUE(RIGHT(C74,3)),#REF!,5,FALSE),IF(LEFT(C74,3)="ELE",VLOOKUP(VALUE(RIGHT(C74,3)),#REF!,5,FALSE),IF(LEFT(C74,3)="CAB",VLOOKUP(VALUE(RIGHT(C74,3)),#REF!,5,FALSE),IF(LEFT(C74,3)="SEG",VLOOKUP(VALUE(RIGHT(C74,3)),#REF!,5,FALSE),IF(LEFT(C74,3)="CLI",VLOOKUP(VALUE(RIGHT(C74,3)),#REF!,5,FALSE),IF(LEFT(C74,4)="IMPL",VLOOKUP(VALUE(RIGHT(C74,3)),#REF!,5,FALSE),IF(LEFT(C74,4)="SPDA",VLOOKUP(VALUE(RIGHT(C74,3)),#REF!,5,FALSE),IF(LEFT(C74,4)="SDAI",VLOOKUP(VALUE(RIGHT(C74,3)),'ADM-COMP'!B:J,5,FALSE),IF(LEFT(C74,5)="IMPER",VLOOKUP(VALUE(RIGHT(C74,3)),#REF!,5,FALSE),""))))))))))))))))</f>
        <v>UND</v>
      </c>
      <c r="F74" s="268">
        <f>ROUND(VLOOKUP(A74,'MEM-LEVANT'!A:I,9,FALSE),2)</f>
        <v>3</v>
      </c>
      <c r="G74" s="189">
        <f>IF(B74="IOPES",VLOOKUP(C74,'LABOR-SERVIÇOS'!A:H,7,FALSE),IF(B74="SINAPI",VLOOKUP(C74,'SINAPI-SERVIÇOS'!A:H,8,FALSE),IF(LEFT(C74,3)="ARQ",VLOOKUP(VALUE(RIGHT(C74,3)),'ARQ-COMP'!B:J,9,FALSE),IF(LEFT(C74,3)="SCI",VLOOKUP(VALUE(RIGHT(C74,3)),#REF!,9,FALSE),IF(LEFT(C74,3)="SCE",VLOOKUP(VALUE(RIGHT(C74,3)),#REF!,9,FALSE),IF(LEFT(C74,3)="EST",VLOOKUP(VALUE(RIGHT(C74,3)),#REF!,9,FALSE),IF(LEFT(C74,3)="HID",VLOOKUP(VALUE(RIGHT(C74,3)),#REF!,9,FALSE),IF(LEFT(C74,3)="INC",VLOOKUP(VALUE(RIGHT(C74,3)),#REF!,9,FALSE),IF(LEFT(C74,3)="ELE",VLOOKUP(VALUE(RIGHT(C74,3)),#REF!,9,FALSE),IF(LEFT(C74,3)="CAB",VLOOKUP(VALUE(RIGHT(C74,3)),#REF!,9,FALSE),IF(LEFT(C74,3)="SEG",VLOOKUP(VALUE(RIGHT(C74,3)),#REF!,9,FALSE),IF(LEFT(C74,3)="CLI",VLOOKUP(VALUE(RIGHT(C74,3)),#REF!,9,FALSE),IF(LEFT(C74,4)="IMPL",VLOOKUP(VALUE(RIGHT(C74,3)),#REF!,9,FALSE),IF(LEFT(C74,4)="SPDA",VLOOKUP(VALUE(RIGHT(C74,3)),#REF!,9,FALSE),IF(LEFT(C74,4)="SDAI",VLOOKUP(VALUE(RIGHT(C74,3)),'ADM-COMP'!B:J,9,FALSE),IF(LEFT(C74,5)="IMPER",VLOOKUP(VALUE(RIGHT(C74,3)),#REF!,9,FALSE),""))))))))))))))))</f>
        <v>783.24</v>
      </c>
      <c r="H74" s="189">
        <f t="shared" ref="H74:H83" si="13">ROUND(F74*G74,2)</f>
        <v>2349.72</v>
      </c>
      <c r="I74" s="190"/>
      <c r="J74" s="95">
        <f t="shared" ref="J74:J87" si="14">G74/1.2764</f>
        <v>613.6320903</v>
      </c>
      <c r="K74" s="190"/>
      <c r="L74" s="190"/>
      <c r="M74" s="190"/>
      <c r="N74" s="190"/>
      <c r="O74" s="190"/>
      <c r="P74" s="190"/>
      <c r="Q74" s="190"/>
      <c r="R74" s="190"/>
      <c r="S74" s="190"/>
      <c r="T74" s="190"/>
      <c r="U74" s="190"/>
      <c r="V74" s="190"/>
      <c r="W74" s="190"/>
      <c r="X74" s="190"/>
      <c r="Y74" s="190"/>
      <c r="Z74" s="190"/>
    </row>
    <row r="75" ht="12.75" customHeight="1">
      <c r="A75" s="267" t="s">
        <v>333</v>
      </c>
      <c r="B75" s="186" t="s">
        <v>47</v>
      </c>
      <c r="C75" s="187" t="str">
        <f>'SINAPI-SERVIÇOS'!A1700</f>
        <v>90820</v>
      </c>
      <c r="D75" s="112" t="str">
        <f>IF(B75="IOPES",VLOOKUP(C75,'LABOR-SERVIÇOS'!A:H,5,FALSE),IF(B75="SINAPI",VLOOKUP(C75,'SINAPI-SERVIÇOS'!A:D,2,FALSE),IF(LEFT(C75,3)="ARQ",VLOOKUP(VALUE(RIGHT(C75,3)),'ARQ-COMP'!B:J,4,FALSE),IF(LEFT(C75,3)="SCI",VLOOKUP(VALUE(RIGHT(C75,3)),#REF!,4,FALSE),IF(LEFT(C75,3)="SCE",VLOOKUP(VALUE(RIGHT(C75,3)),#REF!,4,FALSE),IF(LEFT(C75,3)="EST",VLOOKUP(VALUE(RIGHT(C75,3)),#REF!,4,FALSE),IF(LEFT(C75,3)="HID",VLOOKUP(VALUE(RIGHT(C75,3)),#REF!,4,FALSE),IF(LEFT(C75,3)="INC",VLOOKUP(VALUE(RIGHT(C75,3)),#REF!,4,FALSE),IF(LEFT(C75,3)="ELE",VLOOKUP(VALUE(RIGHT(C75,3)),#REF!,4,FALSE),IF(LEFT(C75,3)="CAB",VLOOKUP(VALUE(RIGHT(C75,3)),#REF!,4,FALSE),IF(LEFT(C75,3)="SEG",VLOOKUP(VALUE(RIGHT(C75,3)),#REF!,4,FALSE),IF(LEFT(C75,3)="CLI",VLOOKUP(VALUE(RIGHT(C75,3)),#REF!,4,FALSE),IF(LEFT(C75,4)="IMPL",VLOOKUP(VALUE(RIGHT(C75,3)),#REF!,4,FALSE),IF(LEFT(C75,4)="SPDA",VLOOKUP(VALUE(RIGHT(C75,3)),#REF!,4,FALSE),IF(LEFT(C75,4)="SDAI",VLOOKUP(VALUE(RIGHT(C75,3)),'ADM-COMP'!B:J,4,FALSE),IF(LEFT(C75,5)="IMPER",VLOOKUP(VALUE(RIGHT(C75,3)),#REF!,4,FALSE),""))))))))))))))))</f>
        <v>PORTA DE MADEIRA PARA PINTURA, SEMI-OCA (LEVE OU MÉDIA), 60X210CM, ESPESSURA DE 3,5CM, INCLUSO DOBRADIÇAS - FORNECIMENTO E INSTALAÇÃO. AF_12/2019</v>
      </c>
      <c r="E75" s="185" t="str">
        <f>IF(B75="IOPES",VLOOKUP(C75,'LABOR-SERVIÇOS'!A:H,6,FALSE),IF(B75="SINAPI",VLOOKUP(C75,'SINAPI-SERVIÇOS'!A:D,3,FALSE),IF(LEFT(C75,3)="ARQ",VLOOKUP(VALUE(RIGHT(C75,3)),'ARQ-COMP'!B:J,5,FALSE),IF(LEFT(C75,3)="SCI",VLOOKUP(VALUE(RIGHT(C75,3)),#REF!,5,FALSE),IF(LEFT(C75,3)="SCE",VLOOKUP(VALUE(RIGHT(C75,3)),#REF!,5,FALSE),IF(LEFT(C75,3)="EST",VLOOKUP(VALUE(RIGHT(C75,3)),#REF!,5,FALSE),IF(LEFT(C75,3)="HID",VLOOKUP(VALUE(RIGHT(C75,3)),#REF!,5,FALSE),IF(LEFT(C75,3)="INC",VLOOKUP(VALUE(RIGHT(C75,3)),#REF!,5,FALSE),IF(LEFT(C75,3)="ELE",VLOOKUP(VALUE(RIGHT(C75,3)),#REF!,5,FALSE),IF(LEFT(C75,3)="CAB",VLOOKUP(VALUE(RIGHT(C75,3)),#REF!,5,FALSE),IF(LEFT(C75,3)="SEG",VLOOKUP(VALUE(RIGHT(C75,3)),#REF!,5,FALSE),IF(LEFT(C75,3)="CLI",VLOOKUP(VALUE(RIGHT(C75,3)),#REF!,5,FALSE),IF(LEFT(C75,4)="IMPL",VLOOKUP(VALUE(RIGHT(C75,3)),#REF!,5,FALSE),IF(LEFT(C75,4)="SPDA",VLOOKUP(VALUE(RIGHT(C75,3)),#REF!,5,FALSE),IF(LEFT(C75,4)="SDAI",VLOOKUP(VALUE(RIGHT(C75,3)),'ADM-COMP'!B:J,5,FALSE),IF(LEFT(C75,5)="IMPER",VLOOKUP(VALUE(RIGHT(C75,3)),#REF!,5,FALSE),""))))))))))))))))</f>
        <v>UN</v>
      </c>
      <c r="F75" s="268">
        <f>ROUND(VLOOKUP(A75,'MEM-LEVANT'!A:I,9,FALSE),2)</f>
        <v>5</v>
      </c>
      <c r="G75" s="189">
        <f>IF(B75="IOPES",VLOOKUP(C75,'LABOR-SERVIÇOS'!A:H,7,FALSE),IF(B75="SINAPI",VLOOKUP(C75,'SINAPI-SERVIÇOS'!A:H,8,FALSE),IF(LEFT(C75,3)="ARQ",VLOOKUP(VALUE(RIGHT(C75,3)),'ARQ-COMP'!B:J,9,FALSE),IF(LEFT(C75,3)="SCI",VLOOKUP(VALUE(RIGHT(C75,3)),#REF!,9,FALSE),IF(LEFT(C75,3)="SCE",VLOOKUP(VALUE(RIGHT(C75,3)),#REF!,9,FALSE),IF(LEFT(C75,3)="EST",VLOOKUP(VALUE(RIGHT(C75,3)),#REF!,9,FALSE),IF(LEFT(C75,3)="HID",VLOOKUP(VALUE(RIGHT(C75,3)),#REF!,9,FALSE),IF(LEFT(C75,3)="INC",VLOOKUP(VALUE(RIGHT(C75,3)),#REF!,9,FALSE),IF(LEFT(C75,3)="ELE",VLOOKUP(VALUE(RIGHT(C75,3)),#REF!,9,FALSE),IF(LEFT(C75,3)="CAB",VLOOKUP(VALUE(RIGHT(C75,3)),#REF!,9,FALSE),IF(LEFT(C75,3)="SEG",VLOOKUP(VALUE(RIGHT(C75,3)),#REF!,9,FALSE),IF(LEFT(C75,3)="CLI",VLOOKUP(VALUE(RIGHT(C75,3)),#REF!,9,FALSE),IF(LEFT(C75,4)="IMPL",VLOOKUP(VALUE(RIGHT(C75,3)),#REF!,9,FALSE),IF(LEFT(C75,4)="SPDA",VLOOKUP(VALUE(RIGHT(C75,3)),#REF!,9,FALSE),IF(LEFT(C75,4)="SDAI",VLOOKUP(VALUE(RIGHT(C75,3)),'ADM-COMP'!B:J,9,FALSE),IF(LEFT(C75,5)="IMPER",VLOOKUP(VALUE(RIGHT(C75,3)),#REF!,9,FALSE),""))))))))))))))))</f>
        <v>344.93</v>
      </c>
      <c r="H75" s="189">
        <f t="shared" si="13"/>
        <v>1724.65</v>
      </c>
      <c r="I75" s="190"/>
      <c r="J75" s="95">
        <f t="shared" si="14"/>
        <v>270.2366029</v>
      </c>
      <c r="K75" s="190"/>
      <c r="L75" s="190"/>
      <c r="M75" s="190"/>
      <c r="N75" s="190"/>
      <c r="O75" s="190"/>
      <c r="P75" s="190"/>
      <c r="Q75" s="190"/>
      <c r="R75" s="190"/>
      <c r="S75" s="190"/>
      <c r="T75" s="190"/>
      <c r="U75" s="190"/>
      <c r="V75" s="190"/>
      <c r="W75" s="190"/>
      <c r="X75" s="190"/>
      <c r="Y75" s="190"/>
      <c r="Z75" s="190"/>
    </row>
    <row r="76" ht="12.75" customHeight="1">
      <c r="A76" s="267" t="s">
        <v>262</v>
      </c>
      <c r="B76" s="186" t="s">
        <v>47</v>
      </c>
      <c r="C76" s="187" t="str">
        <f>'SINAPI-SERVIÇOS'!A1701</f>
        <v>90821</v>
      </c>
      <c r="D76" s="112" t="str">
        <f>IF(B76="IOPES",VLOOKUP(C76,'LABOR-SERVIÇOS'!A:H,5,FALSE),IF(B76="SINAPI",VLOOKUP(C76,'SINAPI-SERVIÇOS'!A:D,2,FALSE),IF(LEFT(C76,3)="ARQ",VLOOKUP(VALUE(RIGHT(C76,3)),'ARQ-COMP'!B:J,4,FALSE),IF(LEFT(C76,3)="SCI",VLOOKUP(VALUE(RIGHT(C76,3)),#REF!,4,FALSE),IF(LEFT(C76,3)="SCE",VLOOKUP(VALUE(RIGHT(C76,3)),#REF!,4,FALSE),IF(LEFT(C76,3)="EST",VLOOKUP(VALUE(RIGHT(C76,3)),#REF!,4,FALSE),IF(LEFT(C76,3)="HID",VLOOKUP(VALUE(RIGHT(C76,3)),#REF!,4,FALSE),IF(LEFT(C76,3)="INC",VLOOKUP(VALUE(RIGHT(C76,3)),#REF!,4,FALSE),IF(LEFT(C76,3)="ELE",VLOOKUP(VALUE(RIGHT(C76,3)),#REF!,4,FALSE),IF(LEFT(C76,3)="CAB",VLOOKUP(VALUE(RIGHT(C76,3)),#REF!,4,FALSE),IF(LEFT(C76,3)="SEG",VLOOKUP(VALUE(RIGHT(C76,3)),#REF!,4,FALSE),IF(LEFT(C76,3)="CLI",VLOOKUP(VALUE(RIGHT(C76,3)),#REF!,4,FALSE),IF(LEFT(C76,4)="IMPL",VLOOKUP(VALUE(RIGHT(C76,3)),#REF!,4,FALSE),IF(LEFT(C76,4)="SPDA",VLOOKUP(VALUE(RIGHT(C76,3)),#REF!,4,FALSE),IF(LEFT(C76,4)="SDAI",VLOOKUP(VALUE(RIGHT(C76,3)),'ADM-COMP'!B:J,4,FALSE),IF(LEFT(C76,5)="IMPER",VLOOKUP(VALUE(RIGHT(C76,3)),#REF!,4,FALSE),""))))))))))))))))</f>
        <v>PORTA DE MADEIRA PARA PINTURA, SEMI-OCA (LEVE OU MÉDIA), 70X210CM, ESPESSURA DE 3,5CM, INCLUSO DOBRADIÇAS - FORNECIMENTO E INSTALAÇÃO. AF_12/2019</v>
      </c>
      <c r="E76" s="185" t="str">
        <f>IF(B76="IOPES",VLOOKUP(C76,'LABOR-SERVIÇOS'!A:H,6,FALSE),IF(B76="SINAPI",VLOOKUP(C76,'SINAPI-SERVIÇOS'!A:D,3,FALSE),IF(LEFT(C76,3)="ARQ",VLOOKUP(VALUE(RIGHT(C76,3)),'ARQ-COMP'!B:J,5,FALSE),IF(LEFT(C76,3)="SCI",VLOOKUP(VALUE(RIGHT(C76,3)),#REF!,5,FALSE),IF(LEFT(C76,3)="SCE",VLOOKUP(VALUE(RIGHT(C76,3)),#REF!,5,FALSE),IF(LEFT(C76,3)="EST",VLOOKUP(VALUE(RIGHT(C76,3)),#REF!,5,FALSE),IF(LEFT(C76,3)="HID",VLOOKUP(VALUE(RIGHT(C76,3)),#REF!,5,FALSE),IF(LEFT(C76,3)="INC",VLOOKUP(VALUE(RIGHT(C76,3)),#REF!,5,FALSE),IF(LEFT(C76,3)="ELE",VLOOKUP(VALUE(RIGHT(C76,3)),#REF!,5,FALSE),IF(LEFT(C76,3)="CAB",VLOOKUP(VALUE(RIGHT(C76,3)),#REF!,5,FALSE),IF(LEFT(C76,3)="SEG",VLOOKUP(VALUE(RIGHT(C76,3)),#REF!,5,FALSE),IF(LEFT(C76,3)="CLI",VLOOKUP(VALUE(RIGHT(C76,3)),#REF!,5,FALSE),IF(LEFT(C76,4)="IMPL",VLOOKUP(VALUE(RIGHT(C76,3)),#REF!,5,FALSE),IF(LEFT(C76,4)="SPDA",VLOOKUP(VALUE(RIGHT(C76,3)),#REF!,5,FALSE),IF(LEFT(C76,4)="SDAI",VLOOKUP(VALUE(RIGHT(C76,3)),'ADM-COMP'!B:J,5,FALSE),IF(LEFT(C76,5)="IMPER",VLOOKUP(VALUE(RIGHT(C76,3)),#REF!,5,FALSE),""))))))))))))))))</f>
        <v>UN</v>
      </c>
      <c r="F76" s="268">
        <f>ROUND(VLOOKUP(A76,'MEM-LEVANT'!A:I,9,FALSE),2)</f>
        <v>3</v>
      </c>
      <c r="G76" s="189">
        <f>IF(B76="IOPES",VLOOKUP(C76,'LABOR-SERVIÇOS'!A:H,7,FALSE),IF(B76="SINAPI",VLOOKUP(C76,'SINAPI-SERVIÇOS'!A:H,8,FALSE),IF(LEFT(C76,3)="ARQ",VLOOKUP(VALUE(RIGHT(C76,3)),'ARQ-COMP'!B:J,9,FALSE),IF(LEFT(C76,3)="SCI",VLOOKUP(VALUE(RIGHT(C76,3)),#REF!,9,FALSE),IF(LEFT(C76,3)="SCE",VLOOKUP(VALUE(RIGHT(C76,3)),#REF!,9,FALSE),IF(LEFT(C76,3)="EST",VLOOKUP(VALUE(RIGHT(C76,3)),#REF!,9,FALSE),IF(LEFT(C76,3)="HID",VLOOKUP(VALUE(RIGHT(C76,3)),#REF!,9,FALSE),IF(LEFT(C76,3)="INC",VLOOKUP(VALUE(RIGHT(C76,3)),#REF!,9,FALSE),IF(LEFT(C76,3)="ELE",VLOOKUP(VALUE(RIGHT(C76,3)),#REF!,9,FALSE),IF(LEFT(C76,3)="CAB",VLOOKUP(VALUE(RIGHT(C76,3)),#REF!,9,FALSE),IF(LEFT(C76,3)="SEG",VLOOKUP(VALUE(RIGHT(C76,3)),#REF!,9,FALSE),IF(LEFT(C76,3)="CLI",VLOOKUP(VALUE(RIGHT(C76,3)),#REF!,9,FALSE),IF(LEFT(C76,4)="IMPL",VLOOKUP(VALUE(RIGHT(C76,3)),#REF!,9,FALSE),IF(LEFT(C76,4)="SPDA",VLOOKUP(VALUE(RIGHT(C76,3)),#REF!,9,FALSE),IF(LEFT(C76,4)="SDAI",VLOOKUP(VALUE(RIGHT(C76,3)),'ADM-COMP'!B:J,9,FALSE),IF(LEFT(C76,5)="IMPER",VLOOKUP(VALUE(RIGHT(C76,3)),#REF!,9,FALSE),""))))))))))))))))</f>
        <v>371.79</v>
      </c>
      <c r="H76" s="189">
        <f t="shared" si="13"/>
        <v>1115.37</v>
      </c>
      <c r="I76" s="190"/>
      <c r="J76" s="95">
        <f t="shared" si="14"/>
        <v>291.280163</v>
      </c>
      <c r="K76" s="190"/>
      <c r="L76" s="190"/>
      <c r="M76" s="190"/>
      <c r="N76" s="190"/>
      <c r="O76" s="190"/>
      <c r="P76" s="190"/>
      <c r="Q76" s="190"/>
      <c r="R76" s="190"/>
      <c r="S76" s="190"/>
      <c r="T76" s="190"/>
      <c r="U76" s="190"/>
      <c r="V76" s="190"/>
      <c r="W76" s="190"/>
      <c r="X76" s="190"/>
      <c r="Y76" s="190"/>
      <c r="Z76" s="190"/>
    </row>
    <row r="77" ht="12.75" customHeight="1">
      <c r="A77" s="267" t="s">
        <v>264</v>
      </c>
      <c r="B77" s="186" t="s">
        <v>47</v>
      </c>
      <c r="C77" s="187" t="str">
        <f>'SINAPI-SERVIÇOS'!A1702</f>
        <v>90822</v>
      </c>
      <c r="D77" s="112" t="str">
        <f>IF(B77="IOPES",VLOOKUP(C77,'LABOR-SERVIÇOS'!A:H,5,FALSE),IF(B77="SINAPI",VLOOKUP(C77,'SINAPI-SERVIÇOS'!A:D,2,FALSE),IF(LEFT(C77,3)="ARQ",VLOOKUP(VALUE(RIGHT(C77,3)),'ARQ-COMP'!B:J,4,FALSE),IF(LEFT(C77,3)="SCI",VLOOKUP(VALUE(RIGHT(C77,3)),#REF!,4,FALSE),IF(LEFT(C77,3)="SCE",VLOOKUP(VALUE(RIGHT(C77,3)),#REF!,4,FALSE),IF(LEFT(C77,3)="EST",VLOOKUP(VALUE(RIGHT(C77,3)),#REF!,4,FALSE),IF(LEFT(C77,3)="HID",VLOOKUP(VALUE(RIGHT(C77,3)),#REF!,4,FALSE),IF(LEFT(C77,3)="INC",VLOOKUP(VALUE(RIGHT(C77,3)),#REF!,4,FALSE),IF(LEFT(C77,3)="ELE",VLOOKUP(VALUE(RIGHT(C77,3)),#REF!,4,FALSE),IF(LEFT(C77,3)="CAB",VLOOKUP(VALUE(RIGHT(C77,3)),#REF!,4,FALSE),IF(LEFT(C77,3)="SEG",VLOOKUP(VALUE(RIGHT(C77,3)),#REF!,4,FALSE),IF(LEFT(C77,3)="CLI",VLOOKUP(VALUE(RIGHT(C77,3)),#REF!,4,FALSE),IF(LEFT(C77,4)="IMPL",VLOOKUP(VALUE(RIGHT(C77,3)),#REF!,4,FALSE),IF(LEFT(C77,4)="SPDA",VLOOKUP(VALUE(RIGHT(C77,3)),#REF!,4,FALSE),IF(LEFT(C77,4)="SDAI",VLOOKUP(VALUE(RIGHT(C77,3)),'ADM-COMP'!B:J,4,FALSE),IF(LEFT(C77,5)="IMPER",VLOOKUP(VALUE(RIGHT(C77,3)),#REF!,4,FALSE),""))))))))))))))))</f>
        <v>PORTA DE MADEIRA PARA PINTURA, SEMI-OCA (LEVE OU MÉDIA), 80X210CM, ESPESSURA DE 3,5CM, INCLUSO DOBRADIÇAS - FORNECIMENTO E INSTALAÇÃO. AF_12/2019</v>
      </c>
      <c r="E77" s="185" t="str">
        <f>IF(B77="IOPES",VLOOKUP(C77,'LABOR-SERVIÇOS'!A:H,6,FALSE),IF(B77="SINAPI",VLOOKUP(C77,'SINAPI-SERVIÇOS'!A:D,3,FALSE),IF(LEFT(C77,3)="ARQ",VLOOKUP(VALUE(RIGHT(C77,3)),'ARQ-COMP'!B:J,5,FALSE),IF(LEFT(C77,3)="SCI",VLOOKUP(VALUE(RIGHT(C77,3)),#REF!,5,FALSE),IF(LEFT(C77,3)="SCE",VLOOKUP(VALUE(RIGHT(C77,3)),#REF!,5,FALSE),IF(LEFT(C77,3)="EST",VLOOKUP(VALUE(RIGHT(C77,3)),#REF!,5,FALSE),IF(LEFT(C77,3)="HID",VLOOKUP(VALUE(RIGHT(C77,3)),#REF!,5,FALSE),IF(LEFT(C77,3)="INC",VLOOKUP(VALUE(RIGHT(C77,3)),#REF!,5,FALSE),IF(LEFT(C77,3)="ELE",VLOOKUP(VALUE(RIGHT(C77,3)),#REF!,5,FALSE),IF(LEFT(C77,3)="CAB",VLOOKUP(VALUE(RIGHT(C77,3)),#REF!,5,FALSE),IF(LEFT(C77,3)="SEG",VLOOKUP(VALUE(RIGHT(C77,3)),#REF!,5,FALSE),IF(LEFT(C77,3)="CLI",VLOOKUP(VALUE(RIGHT(C77,3)),#REF!,5,FALSE),IF(LEFT(C77,4)="IMPL",VLOOKUP(VALUE(RIGHT(C77,3)),#REF!,5,FALSE),IF(LEFT(C77,4)="SPDA",VLOOKUP(VALUE(RIGHT(C77,3)),#REF!,5,FALSE),IF(LEFT(C77,4)="SDAI",VLOOKUP(VALUE(RIGHT(C77,3)),'ADM-COMP'!B:J,5,FALSE),IF(LEFT(C77,5)="IMPER",VLOOKUP(VALUE(RIGHT(C77,3)),#REF!,5,FALSE),""))))))))))))))))</f>
        <v>UN</v>
      </c>
      <c r="F77" s="268">
        <f>ROUND(VLOOKUP(A77,'MEM-LEVANT'!A:I,9,FALSE),2)</f>
        <v>7</v>
      </c>
      <c r="G77" s="189">
        <f>IF(B77="IOPES",VLOOKUP(C77,'LABOR-SERVIÇOS'!A:H,7,FALSE),IF(B77="SINAPI",VLOOKUP(C77,'SINAPI-SERVIÇOS'!A:H,8,FALSE),IF(LEFT(C77,3)="ARQ",VLOOKUP(VALUE(RIGHT(C77,3)),'ARQ-COMP'!B:J,9,FALSE),IF(LEFT(C77,3)="SCI",VLOOKUP(VALUE(RIGHT(C77,3)),#REF!,9,FALSE),IF(LEFT(C77,3)="SCE",VLOOKUP(VALUE(RIGHT(C77,3)),#REF!,9,FALSE),IF(LEFT(C77,3)="EST",VLOOKUP(VALUE(RIGHT(C77,3)),#REF!,9,FALSE),IF(LEFT(C77,3)="HID",VLOOKUP(VALUE(RIGHT(C77,3)),#REF!,9,FALSE),IF(LEFT(C77,3)="INC",VLOOKUP(VALUE(RIGHT(C77,3)),#REF!,9,FALSE),IF(LEFT(C77,3)="ELE",VLOOKUP(VALUE(RIGHT(C77,3)),#REF!,9,FALSE),IF(LEFT(C77,3)="CAB",VLOOKUP(VALUE(RIGHT(C77,3)),#REF!,9,FALSE),IF(LEFT(C77,3)="SEG",VLOOKUP(VALUE(RIGHT(C77,3)),#REF!,9,FALSE),IF(LEFT(C77,3)="CLI",VLOOKUP(VALUE(RIGHT(C77,3)),#REF!,9,FALSE),IF(LEFT(C77,4)="IMPL",VLOOKUP(VALUE(RIGHT(C77,3)),#REF!,9,FALSE),IF(LEFT(C77,4)="SPDA",VLOOKUP(VALUE(RIGHT(C77,3)),#REF!,9,FALSE),IF(LEFT(C77,4)="SDAI",VLOOKUP(VALUE(RIGHT(C77,3)),'ADM-COMP'!B:J,9,FALSE),IF(LEFT(C77,5)="IMPER",VLOOKUP(VALUE(RIGHT(C77,3)),#REF!,9,FALSE),""))))))))))))))))</f>
        <v>368.41</v>
      </c>
      <c r="H77" s="189">
        <f t="shared" si="13"/>
        <v>2578.87</v>
      </c>
      <c r="I77" s="190"/>
      <c r="J77" s="95">
        <f t="shared" si="14"/>
        <v>288.6320903</v>
      </c>
      <c r="K77" s="190"/>
      <c r="L77" s="190"/>
      <c r="M77" s="190"/>
      <c r="N77" s="190"/>
      <c r="O77" s="190"/>
      <c r="P77" s="190"/>
      <c r="Q77" s="190"/>
      <c r="R77" s="190"/>
      <c r="S77" s="190"/>
      <c r="T77" s="190"/>
      <c r="U77" s="190"/>
      <c r="V77" s="190"/>
      <c r="W77" s="190"/>
      <c r="X77" s="190"/>
      <c r="Y77" s="190"/>
      <c r="Z77" s="190"/>
    </row>
    <row r="78" ht="12.75" customHeight="1">
      <c r="A78" s="267" t="s">
        <v>265</v>
      </c>
      <c r="B78" s="186" t="s">
        <v>47</v>
      </c>
      <c r="C78" s="187" t="str">
        <f>'SINAPI-SERVIÇOS'!A1703</f>
        <v>90823</v>
      </c>
      <c r="D78" s="112" t="str">
        <f>IF(B78="IOPES",VLOOKUP(C78,'LABOR-SERVIÇOS'!A:H,5,FALSE),IF(B78="SINAPI",VLOOKUP(C78,'SINAPI-SERVIÇOS'!A:D,2,FALSE),IF(LEFT(C78,3)="ARQ",VLOOKUP(VALUE(RIGHT(C78,3)),'ARQ-COMP'!B:J,4,FALSE),IF(LEFT(C78,3)="SCI",VLOOKUP(VALUE(RIGHT(C78,3)),#REF!,4,FALSE),IF(LEFT(C78,3)="SCE",VLOOKUP(VALUE(RIGHT(C78,3)),#REF!,4,FALSE),IF(LEFT(C78,3)="EST",VLOOKUP(VALUE(RIGHT(C78,3)),#REF!,4,FALSE),IF(LEFT(C78,3)="HID",VLOOKUP(VALUE(RIGHT(C78,3)),#REF!,4,FALSE),IF(LEFT(C78,3)="INC",VLOOKUP(VALUE(RIGHT(C78,3)),#REF!,4,FALSE),IF(LEFT(C78,3)="ELE",VLOOKUP(VALUE(RIGHT(C78,3)),#REF!,4,FALSE),IF(LEFT(C78,3)="CAB",VLOOKUP(VALUE(RIGHT(C78,3)),#REF!,4,FALSE),IF(LEFT(C78,3)="SEG",VLOOKUP(VALUE(RIGHT(C78,3)),#REF!,4,FALSE),IF(LEFT(C78,3)="CLI",VLOOKUP(VALUE(RIGHT(C78,3)),#REF!,4,FALSE),IF(LEFT(C78,4)="IMPL",VLOOKUP(VALUE(RIGHT(C78,3)),#REF!,4,FALSE),IF(LEFT(C78,4)="SPDA",VLOOKUP(VALUE(RIGHT(C78,3)),#REF!,4,FALSE),IF(LEFT(C78,4)="SDAI",VLOOKUP(VALUE(RIGHT(C78,3)),'ADM-COMP'!B:J,4,FALSE),IF(LEFT(C78,5)="IMPER",VLOOKUP(VALUE(RIGHT(C78,3)),#REF!,4,FALSE),""))))))))))))))))</f>
        <v>PORTA DE MADEIRA PARA PINTURA, SEMI-OCA (LEVE OU MÉDIA), 90X210CM, ESPESSURA DE 3,5CM, INCLUSO DOBRADIÇAS - FORNECIMENTO E INSTALAÇÃO. AF_12/2019</v>
      </c>
      <c r="E78" s="185" t="str">
        <f>IF(B78="IOPES",VLOOKUP(C78,'LABOR-SERVIÇOS'!A:H,6,FALSE),IF(B78="SINAPI",VLOOKUP(C78,'SINAPI-SERVIÇOS'!A:D,3,FALSE),IF(LEFT(C78,3)="ARQ",VLOOKUP(VALUE(RIGHT(C78,3)),'ARQ-COMP'!B:J,5,FALSE),IF(LEFT(C78,3)="SCI",VLOOKUP(VALUE(RIGHT(C78,3)),#REF!,5,FALSE),IF(LEFT(C78,3)="SCE",VLOOKUP(VALUE(RIGHT(C78,3)),#REF!,5,FALSE),IF(LEFT(C78,3)="EST",VLOOKUP(VALUE(RIGHT(C78,3)),#REF!,5,FALSE),IF(LEFT(C78,3)="HID",VLOOKUP(VALUE(RIGHT(C78,3)),#REF!,5,FALSE),IF(LEFT(C78,3)="INC",VLOOKUP(VALUE(RIGHT(C78,3)),#REF!,5,FALSE),IF(LEFT(C78,3)="ELE",VLOOKUP(VALUE(RIGHT(C78,3)),#REF!,5,FALSE),IF(LEFT(C78,3)="CAB",VLOOKUP(VALUE(RIGHT(C78,3)),#REF!,5,FALSE),IF(LEFT(C78,3)="SEG",VLOOKUP(VALUE(RIGHT(C78,3)),#REF!,5,FALSE),IF(LEFT(C78,3)="CLI",VLOOKUP(VALUE(RIGHT(C78,3)),#REF!,5,FALSE),IF(LEFT(C78,4)="IMPL",VLOOKUP(VALUE(RIGHT(C78,3)),#REF!,5,FALSE),IF(LEFT(C78,4)="SPDA",VLOOKUP(VALUE(RIGHT(C78,3)),#REF!,5,FALSE),IF(LEFT(C78,4)="SDAI",VLOOKUP(VALUE(RIGHT(C78,3)),'ADM-COMP'!B:J,5,FALSE),IF(LEFT(C78,5)="IMPER",VLOOKUP(VALUE(RIGHT(C78,3)),#REF!,5,FALSE),""))))))))))))))))</f>
        <v>UN</v>
      </c>
      <c r="F78" s="268">
        <f>ROUND(VLOOKUP(A78,'MEM-LEVANT'!A:I,9,FALSE),2)</f>
        <v>1</v>
      </c>
      <c r="G78" s="189">
        <f>IF(B78="IOPES",VLOOKUP(C78,'LABOR-SERVIÇOS'!A:H,7,FALSE),IF(B78="SINAPI",VLOOKUP(C78,'SINAPI-SERVIÇOS'!A:H,8,FALSE),IF(LEFT(C78,3)="ARQ",VLOOKUP(VALUE(RIGHT(C78,3)),'ARQ-COMP'!B:J,9,FALSE),IF(LEFT(C78,3)="SCI",VLOOKUP(VALUE(RIGHT(C78,3)),#REF!,9,FALSE),IF(LEFT(C78,3)="SCE",VLOOKUP(VALUE(RIGHT(C78,3)),#REF!,9,FALSE),IF(LEFT(C78,3)="EST",VLOOKUP(VALUE(RIGHT(C78,3)),#REF!,9,FALSE),IF(LEFT(C78,3)="HID",VLOOKUP(VALUE(RIGHT(C78,3)),#REF!,9,FALSE),IF(LEFT(C78,3)="INC",VLOOKUP(VALUE(RIGHT(C78,3)),#REF!,9,FALSE),IF(LEFT(C78,3)="ELE",VLOOKUP(VALUE(RIGHT(C78,3)),#REF!,9,FALSE),IF(LEFT(C78,3)="CAB",VLOOKUP(VALUE(RIGHT(C78,3)),#REF!,9,FALSE),IF(LEFT(C78,3)="SEG",VLOOKUP(VALUE(RIGHT(C78,3)),#REF!,9,FALSE),IF(LEFT(C78,3)="CLI",VLOOKUP(VALUE(RIGHT(C78,3)),#REF!,9,FALSE),IF(LEFT(C78,4)="IMPL",VLOOKUP(VALUE(RIGHT(C78,3)),#REF!,9,FALSE),IF(LEFT(C78,4)="SPDA",VLOOKUP(VALUE(RIGHT(C78,3)),#REF!,9,FALSE),IF(LEFT(C78,4)="SDAI",VLOOKUP(VALUE(RIGHT(C78,3)),'ADM-COMP'!B:J,9,FALSE),IF(LEFT(C78,5)="IMPER",VLOOKUP(VALUE(RIGHT(C78,3)),#REF!,9,FALSE),""))))))))))))))))</f>
        <v>385.55</v>
      </c>
      <c r="H78" s="189">
        <f t="shared" si="13"/>
        <v>385.55</v>
      </c>
      <c r="I78" s="190"/>
      <c r="J78" s="95">
        <f t="shared" si="14"/>
        <v>302.0604826</v>
      </c>
      <c r="K78" s="190"/>
      <c r="L78" s="190"/>
      <c r="M78" s="190"/>
      <c r="N78" s="190"/>
      <c r="O78" s="190"/>
      <c r="P78" s="190"/>
      <c r="Q78" s="190"/>
      <c r="R78" s="190"/>
      <c r="S78" s="190"/>
      <c r="T78" s="190"/>
      <c r="U78" s="190"/>
      <c r="V78" s="190"/>
      <c r="W78" s="190"/>
      <c r="X78" s="190"/>
      <c r="Y78" s="190"/>
      <c r="Z78" s="190"/>
    </row>
    <row r="79" ht="12.75" customHeight="1">
      <c r="A79" s="267" t="s">
        <v>267</v>
      </c>
      <c r="B79" s="186" t="s">
        <v>47</v>
      </c>
      <c r="C79" s="187" t="str">
        <f>'SINAPI-SERVIÇOS'!A1796</f>
        <v>94559</v>
      </c>
      <c r="D79" s="112" t="str">
        <f>IF(B79="IOPES",VLOOKUP(C79,'LABOR-SERVIÇOS'!A:H,5,FALSE),IF(B79="SINAPI",VLOOKUP(C79,'SINAPI-SERVIÇOS'!A:D,2,FALSE),IF(LEFT(C79,3)="ARQ",VLOOKUP(VALUE(RIGHT(C79,3)),'ARQ-COMP'!B:J,4,FALSE),IF(LEFT(C79,3)="SCI",VLOOKUP(VALUE(RIGHT(C79,3)),#REF!,4,FALSE),IF(LEFT(C79,3)="SCE",VLOOKUP(VALUE(RIGHT(C79,3)),#REF!,4,FALSE),IF(LEFT(C79,3)="EST",VLOOKUP(VALUE(RIGHT(C79,3)),#REF!,4,FALSE),IF(LEFT(C79,3)="HID",VLOOKUP(VALUE(RIGHT(C79,3)),#REF!,4,FALSE),IF(LEFT(C79,3)="INC",VLOOKUP(VALUE(RIGHT(C79,3)),#REF!,4,FALSE),IF(LEFT(C79,3)="ELE",VLOOKUP(VALUE(RIGHT(C79,3)),#REF!,4,FALSE),IF(LEFT(C79,3)="CAB",VLOOKUP(VALUE(RIGHT(C79,3)),#REF!,4,FALSE),IF(LEFT(C79,3)="SEG",VLOOKUP(VALUE(RIGHT(C79,3)),#REF!,4,FALSE),IF(LEFT(C79,3)="CLI",VLOOKUP(VALUE(RIGHT(C79,3)),#REF!,4,FALSE),IF(LEFT(C79,4)="IMPL",VLOOKUP(VALUE(RIGHT(C79,3)),#REF!,4,FALSE),IF(LEFT(C79,4)="SPDA",VLOOKUP(VALUE(RIGHT(C79,3)),#REF!,4,FALSE),IF(LEFT(C79,4)="SDAI",VLOOKUP(VALUE(RIGHT(C79,3)),'ADM-COMP'!B:J,4,FALSE),IF(LEFT(C79,5)="IMPER",VLOOKUP(VALUE(RIGHT(C79,3)),#REF!,4,FALSE),""))))))))))))))))</f>
        <v>JANELA DE AÇO TIPO BASCULANTE PARA VIDROS, COM BATENTE, FERRAGENS E PINTURA ANTICORROSIVA. EXCLUSIVE VIDROS, ACABAMENTO, ALIZAR E CONTRAMARCO. FORNECIMENTO E INSTALAÇÃO. AF_12/2019</v>
      </c>
      <c r="E79" s="185" t="str">
        <f>IF(B79="IOPES",VLOOKUP(C79,'LABOR-SERVIÇOS'!A:H,6,FALSE),IF(B79="SINAPI",VLOOKUP(C79,'SINAPI-SERVIÇOS'!A:D,3,FALSE),IF(LEFT(C79,3)="ARQ",VLOOKUP(VALUE(RIGHT(C79,3)),'ARQ-COMP'!B:J,5,FALSE),IF(LEFT(C79,3)="SCI",VLOOKUP(VALUE(RIGHT(C79,3)),#REF!,5,FALSE),IF(LEFT(C79,3)="SCE",VLOOKUP(VALUE(RIGHT(C79,3)),#REF!,5,FALSE),IF(LEFT(C79,3)="EST",VLOOKUP(VALUE(RIGHT(C79,3)),#REF!,5,FALSE),IF(LEFT(C79,3)="HID",VLOOKUP(VALUE(RIGHT(C79,3)),#REF!,5,FALSE),IF(LEFT(C79,3)="INC",VLOOKUP(VALUE(RIGHT(C79,3)),#REF!,5,FALSE),IF(LEFT(C79,3)="ELE",VLOOKUP(VALUE(RIGHT(C79,3)),#REF!,5,FALSE),IF(LEFT(C79,3)="CAB",VLOOKUP(VALUE(RIGHT(C79,3)),#REF!,5,FALSE),IF(LEFT(C79,3)="SEG",VLOOKUP(VALUE(RIGHT(C79,3)),#REF!,5,FALSE),IF(LEFT(C79,3)="CLI",VLOOKUP(VALUE(RIGHT(C79,3)),#REF!,5,FALSE),IF(LEFT(C79,4)="IMPL",VLOOKUP(VALUE(RIGHT(C79,3)),#REF!,5,FALSE),IF(LEFT(C79,4)="SPDA",VLOOKUP(VALUE(RIGHT(C79,3)),#REF!,5,FALSE),IF(LEFT(C79,4)="SDAI",VLOOKUP(VALUE(RIGHT(C79,3)),'ADM-COMP'!B:J,5,FALSE),IF(LEFT(C79,5)="IMPER",VLOOKUP(VALUE(RIGHT(C79,3)),#REF!,5,FALSE),""))))))))))))))))</f>
        <v>M2</v>
      </c>
      <c r="F79" s="268">
        <f>ROUND(VLOOKUP(A79,'MEM-LEVANT'!A:I,9,FALSE),2)</f>
        <v>1.32</v>
      </c>
      <c r="G79" s="189">
        <f>IF(B79="IOPES",VLOOKUP(C79,'LABOR-SERVIÇOS'!A:H,7,FALSE),IF(B79="SINAPI",VLOOKUP(C79,'SINAPI-SERVIÇOS'!A:H,8,FALSE),IF(LEFT(C79,3)="ARQ",VLOOKUP(VALUE(RIGHT(C79,3)),'ARQ-COMP'!B:J,9,FALSE),IF(LEFT(C79,3)="SCI",VLOOKUP(VALUE(RIGHT(C79,3)),#REF!,9,FALSE),IF(LEFT(C79,3)="SCE",VLOOKUP(VALUE(RIGHT(C79,3)),#REF!,9,FALSE),IF(LEFT(C79,3)="EST",VLOOKUP(VALUE(RIGHT(C79,3)),#REF!,9,FALSE),IF(LEFT(C79,3)="HID",VLOOKUP(VALUE(RIGHT(C79,3)),#REF!,9,FALSE),IF(LEFT(C79,3)="INC",VLOOKUP(VALUE(RIGHT(C79,3)),#REF!,9,FALSE),IF(LEFT(C79,3)="ELE",VLOOKUP(VALUE(RIGHT(C79,3)),#REF!,9,FALSE),IF(LEFT(C79,3)="CAB",VLOOKUP(VALUE(RIGHT(C79,3)),#REF!,9,FALSE),IF(LEFT(C79,3)="SEG",VLOOKUP(VALUE(RIGHT(C79,3)),#REF!,9,FALSE),IF(LEFT(C79,3)="CLI",VLOOKUP(VALUE(RIGHT(C79,3)),#REF!,9,FALSE),IF(LEFT(C79,4)="IMPL",VLOOKUP(VALUE(RIGHT(C79,3)),#REF!,9,FALSE),IF(LEFT(C79,4)="SPDA",VLOOKUP(VALUE(RIGHT(C79,3)),#REF!,9,FALSE),IF(LEFT(C79,4)="SDAI",VLOOKUP(VALUE(RIGHT(C79,3)),'ADM-COMP'!B:J,9,FALSE),IF(LEFT(C79,5)="IMPER",VLOOKUP(VALUE(RIGHT(C79,3)),#REF!,9,FALSE),""))))))))))))))))</f>
        <v>724.96</v>
      </c>
      <c r="H79" s="189">
        <f t="shared" si="13"/>
        <v>956.95</v>
      </c>
      <c r="I79" s="190"/>
      <c r="J79" s="95">
        <f t="shared" si="14"/>
        <v>567.9724224</v>
      </c>
      <c r="K79" s="190"/>
      <c r="L79" s="190"/>
      <c r="M79" s="190"/>
      <c r="N79" s="190"/>
      <c r="O79" s="190"/>
      <c r="P79" s="190"/>
      <c r="Q79" s="190"/>
      <c r="R79" s="190"/>
      <c r="S79" s="190"/>
      <c r="T79" s="190"/>
      <c r="U79" s="190"/>
      <c r="V79" s="190"/>
      <c r="W79" s="190"/>
      <c r="X79" s="190"/>
      <c r="Y79" s="190"/>
      <c r="Z79" s="190"/>
    </row>
    <row r="80" ht="12.75" customHeight="1">
      <c r="A80" s="267" t="s">
        <v>269</v>
      </c>
      <c r="B80" s="186" t="s">
        <v>47</v>
      </c>
      <c r="C80" s="187" t="str">
        <f>'SINAPI-SERVIÇOS'!A1805</f>
        <v>99855</v>
      </c>
      <c r="D80" s="112" t="str">
        <f>IF(B80="IOPES",VLOOKUP(C80,'LABOR-SERVIÇOS'!A:H,5,FALSE),IF(B80="SINAPI",VLOOKUP(C80,'SINAPI-SERVIÇOS'!A:D,2,FALSE),IF(LEFT(C80,3)="ARQ",VLOOKUP(VALUE(RIGHT(C80,3)),'ARQ-COMP'!B:J,4,FALSE),IF(LEFT(C80,3)="SCI",VLOOKUP(VALUE(RIGHT(C80,3)),#REF!,4,FALSE),IF(LEFT(C80,3)="SCE",VLOOKUP(VALUE(RIGHT(C80,3)),#REF!,4,FALSE),IF(LEFT(C80,3)="EST",VLOOKUP(VALUE(RIGHT(C80,3)),#REF!,4,FALSE),IF(LEFT(C80,3)="HID",VLOOKUP(VALUE(RIGHT(C80,3)),#REF!,4,FALSE),IF(LEFT(C80,3)="INC",VLOOKUP(VALUE(RIGHT(C80,3)),#REF!,4,FALSE),IF(LEFT(C80,3)="ELE",VLOOKUP(VALUE(RIGHT(C80,3)),#REF!,4,FALSE),IF(LEFT(C80,3)="CAB",VLOOKUP(VALUE(RIGHT(C80,3)),#REF!,4,FALSE),IF(LEFT(C80,3)="SEG",VLOOKUP(VALUE(RIGHT(C80,3)),#REF!,4,FALSE),IF(LEFT(C80,3)="CLI",VLOOKUP(VALUE(RIGHT(C80,3)),#REF!,4,FALSE),IF(LEFT(C80,4)="IMPL",VLOOKUP(VALUE(RIGHT(C80,3)),#REF!,4,FALSE),IF(LEFT(C80,4)="SPDA",VLOOKUP(VALUE(RIGHT(C80,3)),#REF!,4,FALSE),IF(LEFT(C80,4)="SDAI",VLOOKUP(VALUE(RIGHT(C80,3)),'ADM-COMP'!B:J,4,FALSE),IF(LEFT(C80,5)="IMPER",VLOOKUP(VALUE(RIGHT(C80,3)),#REF!,4,FALSE),""))))))))))))))))</f>
        <v>CORRIMÃO SIMPLES, DIÂMETRO EXTERNO = 1 1/2", EM AÇO GALVANIZADO. AF_04/2019_P</v>
      </c>
      <c r="E80" s="185" t="str">
        <f>IF(B80="IOPES",VLOOKUP(C80,'LABOR-SERVIÇOS'!A:H,6,FALSE),IF(B80="SINAPI",VLOOKUP(C80,'SINAPI-SERVIÇOS'!A:D,3,FALSE),IF(LEFT(C80,3)="ARQ",VLOOKUP(VALUE(RIGHT(C80,3)),'ARQ-COMP'!B:J,5,FALSE),IF(LEFT(C80,3)="SCI",VLOOKUP(VALUE(RIGHT(C80,3)),#REF!,5,FALSE),IF(LEFT(C80,3)="SCE",VLOOKUP(VALUE(RIGHT(C80,3)),#REF!,5,FALSE),IF(LEFT(C80,3)="EST",VLOOKUP(VALUE(RIGHT(C80,3)),#REF!,5,FALSE),IF(LEFT(C80,3)="HID",VLOOKUP(VALUE(RIGHT(C80,3)),#REF!,5,FALSE),IF(LEFT(C80,3)="INC",VLOOKUP(VALUE(RIGHT(C80,3)),#REF!,5,FALSE),IF(LEFT(C80,3)="ELE",VLOOKUP(VALUE(RIGHT(C80,3)),#REF!,5,FALSE),IF(LEFT(C80,3)="CAB",VLOOKUP(VALUE(RIGHT(C80,3)),#REF!,5,FALSE),IF(LEFT(C80,3)="SEG",VLOOKUP(VALUE(RIGHT(C80,3)),#REF!,5,FALSE),IF(LEFT(C80,3)="CLI",VLOOKUP(VALUE(RIGHT(C80,3)),#REF!,5,FALSE),IF(LEFT(C80,4)="IMPL",VLOOKUP(VALUE(RIGHT(C80,3)),#REF!,5,FALSE),IF(LEFT(C80,4)="SPDA",VLOOKUP(VALUE(RIGHT(C80,3)),#REF!,5,FALSE),IF(LEFT(C80,4)="SDAI",VLOOKUP(VALUE(RIGHT(C80,3)),'ADM-COMP'!B:J,5,FALSE),IF(LEFT(C80,5)="IMPER",VLOOKUP(VALUE(RIGHT(C80,3)),#REF!,5,FALSE),""))))))))))))))))</f>
        <v>M</v>
      </c>
      <c r="F80" s="268">
        <f>ROUND(VLOOKUP(A80,'MEM-LEVANT'!A:I,9,FALSE),2)</f>
        <v>26</v>
      </c>
      <c r="G80" s="189">
        <f>IF(B80="IOPES",VLOOKUP(C80,'LABOR-SERVIÇOS'!A:H,7,FALSE),IF(B80="SINAPI",VLOOKUP(C80,'SINAPI-SERVIÇOS'!A:H,8,FALSE),IF(LEFT(C80,3)="ARQ",VLOOKUP(VALUE(RIGHT(C80,3)),'ARQ-COMP'!B:J,9,FALSE),IF(LEFT(C80,3)="SCI",VLOOKUP(VALUE(RIGHT(C80,3)),#REF!,9,FALSE),IF(LEFT(C80,3)="SCE",VLOOKUP(VALUE(RIGHT(C80,3)),#REF!,9,FALSE),IF(LEFT(C80,3)="EST",VLOOKUP(VALUE(RIGHT(C80,3)),#REF!,9,FALSE),IF(LEFT(C80,3)="HID",VLOOKUP(VALUE(RIGHT(C80,3)),#REF!,9,FALSE),IF(LEFT(C80,3)="INC",VLOOKUP(VALUE(RIGHT(C80,3)),#REF!,9,FALSE),IF(LEFT(C80,3)="ELE",VLOOKUP(VALUE(RIGHT(C80,3)),#REF!,9,FALSE),IF(LEFT(C80,3)="CAB",VLOOKUP(VALUE(RIGHT(C80,3)),#REF!,9,FALSE),IF(LEFT(C80,3)="SEG",VLOOKUP(VALUE(RIGHT(C80,3)),#REF!,9,FALSE),IF(LEFT(C80,3)="CLI",VLOOKUP(VALUE(RIGHT(C80,3)),#REF!,9,FALSE),IF(LEFT(C80,4)="IMPL",VLOOKUP(VALUE(RIGHT(C80,3)),#REF!,9,FALSE),IF(LEFT(C80,4)="SPDA",VLOOKUP(VALUE(RIGHT(C80,3)),#REF!,9,FALSE),IF(LEFT(C80,4)="SDAI",VLOOKUP(VALUE(RIGHT(C80,3)),'ADM-COMP'!B:J,9,FALSE),IF(LEFT(C80,5)="IMPER",VLOOKUP(VALUE(RIGHT(C80,3)),#REF!,9,FALSE),""))))))))))))))))</f>
        <v>97.89</v>
      </c>
      <c r="H80" s="189">
        <f t="shared" si="13"/>
        <v>2545.14</v>
      </c>
      <c r="I80" s="190"/>
      <c r="J80" s="95">
        <f t="shared" si="14"/>
        <v>76.69225948</v>
      </c>
      <c r="K80" s="190"/>
      <c r="L80" s="190"/>
      <c r="M80" s="190"/>
      <c r="N80" s="190"/>
      <c r="O80" s="190"/>
      <c r="P80" s="190"/>
      <c r="Q80" s="190"/>
      <c r="R80" s="190"/>
      <c r="S80" s="190"/>
      <c r="T80" s="190"/>
      <c r="U80" s="190"/>
      <c r="V80" s="190"/>
      <c r="W80" s="190"/>
      <c r="X80" s="190"/>
      <c r="Y80" s="190"/>
      <c r="Z80" s="190"/>
    </row>
    <row r="81" ht="12.75" customHeight="1">
      <c r="A81" s="267" t="s">
        <v>271</v>
      </c>
      <c r="B81" s="186" t="s">
        <v>47</v>
      </c>
      <c r="C81" s="187" t="str">
        <f>'SINAPI-SERVIÇOS'!A1850</f>
        <v>100674</v>
      </c>
      <c r="D81" s="112" t="str">
        <f>IF(B81="IOPES",VLOOKUP(C81,'LABOR-SERVIÇOS'!A:H,5,FALSE),IF(B81="SINAPI",VLOOKUP(C81,'SINAPI-SERVIÇOS'!A:D,2,FALSE),IF(LEFT(C81,3)="ARQ",VLOOKUP(VALUE(RIGHT(C81,3)),'ARQ-COMP'!B:J,4,FALSE),IF(LEFT(C81,3)="SCI",VLOOKUP(VALUE(RIGHT(C81,3)),#REF!,4,FALSE),IF(LEFT(C81,3)="SCE",VLOOKUP(VALUE(RIGHT(C81,3)),#REF!,4,FALSE),IF(LEFT(C81,3)="EST",VLOOKUP(VALUE(RIGHT(C81,3)),#REF!,4,FALSE),IF(LEFT(C81,3)="HID",VLOOKUP(VALUE(RIGHT(C81,3)),#REF!,4,FALSE),IF(LEFT(C81,3)="INC",VLOOKUP(VALUE(RIGHT(C81,3)),#REF!,4,FALSE),IF(LEFT(C81,3)="ELE",VLOOKUP(VALUE(RIGHT(C81,3)),#REF!,4,FALSE),IF(LEFT(C81,3)="CAB",VLOOKUP(VALUE(RIGHT(C81,3)),#REF!,4,FALSE),IF(LEFT(C81,3)="SEG",VLOOKUP(VALUE(RIGHT(C81,3)),#REF!,4,FALSE),IF(LEFT(C81,3)="CLI",VLOOKUP(VALUE(RIGHT(C81,3)),#REF!,4,FALSE),IF(LEFT(C81,4)="IMPL",VLOOKUP(VALUE(RIGHT(C81,3)),#REF!,4,FALSE),IF(LEFT(C81,4)="SPDA",VLOOKUP(VALUE(RIGHT(C81,3)),#REF!,4,FALSE),IF(LEFT(C81,4)="SDAI",VLOOKUP(VALUE(RIGHT(C81,3)),'ADM-COMP'!B:J,4,FALSE),IF(LEFT(C81,5)="IMPER",VLOOKUP(VALUE(RIGHT(C81,3)),#REF!,4,FALSE),""))))))))))))))))</f>
        <v>JANELA FIXA DE ALUMÍNIO PARA VIDRO, COM VIDRO, BATENTE E FERRAGENS. EXCLUSIVE ACABAMENTO, ALIZAR E CONTRAMARCO. FORNECIMENTO E INSTALAÇÃO. AF_12/2019</v>
      </c>
      <c r="E81" s="185" t="str">
        <f>IF(B81="IOPES",VLOOKUP(C81,'LABOR-SERVIÇOS'!A:H,6,FALSE),IF(B81="SINAPI",VLOOKUP(C81,'SINAPI-SERVIÇOS'!A:D,3,FALSE),IF(LEFT(C81,3)="ARQ",VLOOKUP(VALUE(RIGHT(C81,3)),'ARQ-COMP'!B:J,5,FALSE),IF(LEFT(C81,3)="SCI",VLOOKUP(VALUE(RIGHT(C81,3)),#REF!,5,FALSE),IF(LEFT(C81,3)="SCE",VLOOKUP(VALUE(RIGHT(C81,3)),#REF!,5,FALSE),IF(LEFT(C81,3)="EST",VLOOKUP(VALUE(RIGHT(C81,3)),#REF!,5,FALSE),IF(LEFT(C81,3)="HID",VLOOKUP(VALUE(RIGHT(C81,3)),#REF!,5,FALSE),IF(LEFT(C81,3)="INC",VLOOKUP(VALUE(RIGHT(C81,3)),#REF!,5,FALSE),IF(LEFT(C81,3)="ELE",VLOOKUP(VALUE(RIGHT(C81,3)),#REF!,5,FALSE),IF(LEFT(C81,3)="CAB",VLOOKUP(VALUE(RIGHT(C81,3)),#REF!,5,FALSE),IF(LEFT(C81,3)="SEG",VLOOKUP(VALUE(RIGHT(C81,3)),#REF!,5,FALSE),IF(LEFT(C81,3)="CLI",VLOOKUP(VALUE(RIGHT(C81,3)),#REF!,5,FALSE),IF(LEFT(C81,4)="IMPL",VLOOKUP(VALUE(RIGHT(C81,3)),#REF!,5,FALSE),IF(LEFT(C81,4)="SPDA",VLOOKUP(VALUE(RIGHT(C81,3)),#REF!,5,FALSE),IF(LEFT(C81,4)="SDAI",VLOOKUP(VALUE(RIGHT(C81,3)),'ADM-COMP'!B:J,5,FALSE),IF(LEFT(C81,5)="IMPER",VLOOKUP(VALUE(RIGHT(C81,3)),#REF!,5,FALSE),""))))))))))))))))</f>
        <v>M2</v>
      </c>
      <c r="F81" s="268">
        <f>ROUND(VLOOKUP(A81,'MEM-LEVANT'!A:I,9,FALSE),2)</f>
        <v>4.88</v>
      </c>
      <c r="G81" s="189">
        <f>IF(B81="IOPES",VLOOKUP(C81,'LABOR-SERVIÇOS'!A:H,7,FALSE),IF(B81="SINAPI",VLOOKUP(C81,'SINAPI-SERVIÇOS'!A:H,8,FALSE),IF(LEFT(C81,3)="ARQ",VLOOKUP(VALUE(RIGHT(C81,3)),'ARQ-COMP'!B:J,9,FALSE),IF(LEFT(C81,3)="SCI",VLOOKUP(VALUE(RIGHT(C81,3)),#REF!,9,FALSE),IF(LEFT(C81,3)="SCE",VLOOKUP(VALUE(RIGHT(C81,3)),#REF!,9,FALSE),IF(LEFT(C81,3)="EST",VLOOKUP(VALUE(RIGHT(C81,3)),#REF!,9,FALSE),IF(LEFT(C81,3)="HID",VLOOKUP(VALUE(RIGHT(C81,3)),#REF!,9,FALSE),IF(LEFT(C81,3)="INC",VLOOKUP(VALUE(RIGHT(C81,3)),#REF!,9,FALSE),IF(LEFT(C81,3)="ELE",VLOOKUP(VALUE(RIGHT(C81,3)),#REF!,9,FALSE),IF(LEFT(C81,3)="CAB",VLOOKUP(VALUE(RIGHT(C81,3)),#REF!,9,FALSE),IF(LEFT(C81,3)="SEG",VLOOKUP(VALUE(RIGHT(C81,3)),#REF!,9,FALSE),IF(LEFT(C81,3)="CLI",VLOOKUP(VALUE(RIGHT(C81,3)),#REF!,9,FALSE),IF(LEFT(C81,4)="IMPL",VLOOKUP(VALUE(RIGHT(C81,3)),#REF!,9,FALSE),IF(LEFT(C81,4)="SPDA",VLOOKUP(VALUE(RIGHT(C81,3)),#REF!,9,FALSE),IF(LEFT(C81,4)="SDAI",VLOOKUP(VALUE(RIGHT(C81,3)),'ADM-COMP'!B:J,9,FALSE),IF(LEFT(C81,5)="IMPER",VLOOKUP(VALUE(RIGHT(C81,3)),#REF!,9,FALSE),""))))))))))))))))</f>
        <v>310.97</v>
      </c>
      <c r="H81" s="189">
        <f t="shared" si="13"/>
        <v>1517.53</v>
      </c>
      <c r="I81" s="190"/>
      <c r="J81" s="95">
        <f t="shared" si="14"/>
        <v>243.6305233</v>
      </c>
      <c r="K81" s="190"/>
      <c r="L81" s="190"/>
      <c r="M81" s="190"/>
      <c r="N81" s="190"/>
      <c r="O81" s="190"/>
      <c r="P81" s="190"/>
      <c r="Q81" s="190"/>
      <c r="R81" s="190"/>
      <c r="S81" s="190"/>
      <c r="T81" s="190"/>
      <c r="U81" s="190"/>
      <c r="V81" s="190"/>
      <c r="W81" s="190"/>
      <c r="X81" s="190"/>
      <c r="Y81" s="190"/>
      <c r="Z81" s="190"/>
    </row>
    <row r="82" ht="12.75" customHeight="1">
      <c r="A82" s="267" t="s">
        <v>273</v>
      </c>
      <c r="B82" s="186" t="s">
        <v>47</v>
      </c>
      <c r="C82" s="187" t="str">
        <f>'SINAPI-SERVIÇOS'!A1842</f>
        <v>85002</v>
      </c>
      <c r="D82" s="112" t="str">
        <f>IF(B82="IOPES",VLOOKUP(C82,'LABOR-SERVIÇOS'!A:H,5,FALSE),IF(B82="SINAPI",VLOOKUP(C82,'SINAPI-SERVIÇOS'!A:D,2,FALSE),IF(LEFT(C82,3)="ARQ",VLOOKUP(VALUE(RIGHT(C82,3)),'ARQ-COMP'!B:J,4,FALSE),IF(LEFT(C82,3)="SCI",VLOOKUP(VALUE(RIGHT(C82,3)),#REF!,4,FALSE),IF(LEFT(C82,3)="SCE",VLOOKUP(VALUE(RIGHT(C82,3)),#REF!,4,FALSE),IF(LEFT(C82,3)="EST",VLOOKUP(VALUE(RIGHT(C82,3)),#REF!,4,FALSE),IF(LEFT(C82,3)="HID",VLOOKUP(VALUE(RIGHT(C82,3)),#REF!,4,FALSE),IF(LEFT(C82,3)="INC",VLOOKUP(VALUE(RIGHT(C82,3)),#REF!,4,FALSE),IF(LEFT(C82,3)="ELE",VLOOKUP(VALUE(RIGHT(C82,3)),#REF!,4,FALSE),IF(LEFT(C82,3)="CAB",VLOOKUP(VALUE(RIGHT(C82,3)),#REF!,4,FALSE),IF(LEFT(C82,3)="SEG",VLOOKUP(VALUE(RIGHT(C82,3)),#REF!,4,FALSE),IF(LEFT(C82,3)="CLI",VLOOKUP(VALUE(RIGHT(C82,3)),#REF!,4,FALSE),IF(LEFT(C82,4)="IMPL",VLOOKUP(VALUE(RIGHT(C82,3)),#REF!,4,FALSE),IF(LEFT(C82,4)="SPDA",VLOOKUP(VALUE(RIGHT(C82,3)),#REF!,4,FALSE),IF(LEFT(C82,4)="SDAI",VLOOKUP(VALUE(RIGHT(C82,3)),'ADM-COMP'!B:J,4,FALSE),IF(LEFT(C82,5)="IMPER",VLOOKUP(VALUE(RIGHT(C82,3)),#REF!,4,FALSE),""))))))))))))))))</f>
        <v>VIDRO LISO FUME, ESPESSURA 6MM</v>
      </c>
      <c r="E82" s="185" t="str">
        <f>IF(B82="IOPES",VLOOKUP(C82,'LABOR-SERVIÇOS'!A:H,6,FALSE),IF(B82="SINAPI",VLOOKUP(C82,'SINAPI-SERVIÇOS'!A:D,3,FALSE),IF(LEFT(C82,3)="ARQ",VLOOKUP(VALUE(RIGHT(C82,3)),'ARQ-COMP'!B:J,5,FALSE),IF(LEFT(C82,3)="SCI",VLOOKUP(VALUE(RIGHT(C82,3)),#REF!,5,FALSE),IF(LEFT(C82,3)="SCE",VLOOKUP(VALUE(RIGHT(C82,3)),#REF!,5,FALSE),IF(LEFT(C82,3)="EST",VLOOKUP(VALUE(RIGHT(C82,3)),#REF!,5,FALSE),IF(LEFT(C82,3)="HID",VLOOKUP(VALUE(RIGHT(C82,3)),#REF!,5,FALSE),IF(LEFT(C82,3)="INC",VLOOKUP(VALUE(RIGHT(C82,3)),#REF!,5,FALSE),IF(LEFT(C82,3)="ELE",VLOOKUP(VALUE(RIGHT(C82,3)),#REF!,5,FALSE),IF(LEFT(C82,3)="CAB",VLOOKUP(VALUE(RIGHT(C82,3)),#REF!,5,FALSE),IF(LEFT(C82,3)="SEG",VLOOKUP(VALUE(RIGHT(C82,3)),#REF!,5,FALSE),IF(LEFT(C82,3)="CLI",VLOOKUP(VALUE(RIGHT(C82,3)),#REF!,5,FALSE),IF(LEFT(C82,4)="IMPL",VLOOKUP(VALUE(RIGHT(C82,3)),#REF!,5,FALSE),IF(LEFT(C82,4)="SPDA",VLOOKUP(VALUE(RIGHT(C82,3)),#REF!,5,FALSE),IF(LEFT(C82,4)="SDAI",VLOOKUP(VALUE(RIGHT(C82,3)),'ADM-COMP'!B:J,5,FALSE),IF(LEFT(C82,5)="IMPER",VLOOKUP(VALUE(RIGHT(C82,3)),#REF!,5,FALSE),""))))))))))))))))</f>
        <v>M2</v>
      </c>
      <c r="F82" s="268">
        <f>ROUND(VLOOKUP(A82,'MEM-LEVANT'!A:I,9,FALSE),2)</f>
        <v>1.32</v>
      </c>
      <c r="G82" s="189">
        <f>IF(B82="IOPES",VLOOKUP(C82,'LABOR-SERVIÇOS'!A:H,7,FALSE),IF(B82="SINAPI",VLOOKUP(C82,'SINAPI-SERVIÇOS'!A:H,8,FALSE),IF(LEFT(C82,3)="ARQ",VLOOKUP(VALUE(RIGHT(C82,3)),'ARQ-COMP'!B:J,9,FALSE),IF(LEFT(C82,3)="SCI",VLOOKUP(VALUE(RIGHT(C82,3)),#REF!,9,FALSE),IF(LEFT(C82,3)="SCE",VLOOKUP(VALUE(RIGHT(C82,3)),#REF!,9,FALSE),IF(LEFT(C82,3)="EST",VLOOKUP(VALUE(RIGHT(C82,3)),#REF!,9,FALSE),IF(LEFT(C82,3)="HID",VLOOKUP(VALUE(RIGHT(C82,3)),#REF!,9,FALSE),IF(LEFT(C82,3)="INC",VLOOKUP(VALUE(RIGHT(C82,3)),#REF!,9,FALSE),IF(LEFT(C82,3)="ELE",VLOOKUP(VALUE(RIGHT(C82,3)),#REF!,9,FALSE),IF(LEFT(C82,3)="CAB",VLOOKUP(VALUE(RIGHT(C82,3)),#REF!,9,FALSE),IF(LEFT(C82,3)="SEG",VLOOKUP(VALUE(RIGHT(C82,3)),#REF!,9,FALSE),IF(LEFT(C82,3)="CLI",VLOOKUP(VALUE(RIGHT(C82,3)),#REF!,9,FALSE),IF(LEFT(C82,4)="IMPL",VLOOKUP(VALUE(RIGHT(C82,3)),#REF!,9,FALSE),IF(LEFT(C82,4)="SPDA",VLOOKUP(VALUE(RIGHT(C82,3)),#REF!,9,FALSE),IF(LEFT(C82,4)="SDAI",VLOOKUP(VALUE(RIGHT(C82,3)),'ADM-COMP'!B:J,9,FALSE),IF(LEFT(C82,5)="IMPER",VLOOKUP(VALUE(RIGHT(C82,3)),#REF!,9,FALSE),""))))))))))))))))</f>
        <v>432.75</v>
      </c>
      <c r="H82" s="189">
        <f t="shared" si="13"/>
        <v>571.23</v>
      </c>
      <c r="I82" s="190"/>
      <c r="J82" s="95">
        <f t="shared" si="14"/>
        <v>339.0394861</v>
      </c>
      <c r="K82" s="190"/>
      <c r="L82" s="190"/>
      <c r="M82" s="190"/>
      <c r="N82" s="190"/>
      <c r="O82" s="190"/>
      <c r="P82" s="190"/>
      <c r="Q82" s="190"/>
      <c r="R82" s="190"/>
      <c r="S82" s="190"/>
      <c r="T82" s="190"/>
      <c r="U82" s="190"/>
      <c r="V82" s="190"/>
      <c r="W82" s="190"/>
      <c r="X82" s="190"/>
      <c r="Y82" s="190"/>
      <c r="Z82" s="190"/>
    </row>
    <row r="83" ht="12.75" customHeight="1">
      <c r="A83" s="267" t="s">
        <v>367</v>
      </c>
      <c r="B83" s="186" t="s">
        <v>118</v>
      </c>
      <c r="C83" s="187" t="s">
        <v>368</v>
      </c>
      <c r="D83" s="112" t="str">
        <f>IF(B83="IOPES",VLOOKUP(C83,'LABOR-SERVIÇOS'!A:H,5,FALSE),IF(B83="SINAPI",VLOOKUP(C83,'SINAPI-SERVIÇOS'!A:D,2,FALSE),IF(LEFT(C83,3)="ARQ",VLOOKUP(VALUE(RIGHT(C83,3)),'ARQ-COMP'!B:J,4,FALSE),IF(LEFT(C83,3)="SCI",VLOOKUP(VALUE(RIGHT(C83,3)),#REF!,4,FALSE),IF(LEFT(C83,3)="SCE",VLOOKUP(VALUE(RIGHT(C83,3)),#REF!,4,FALSE),IF(LEFT(C83,3)="EST",VLOOKUP(VALUE(RIGHT(C83,3)),#REF!,4,FALSE),IF(LEFT(C83,3)="HID",VLOOKUP(VALUE(RIGHT(C83,3)),#REF!,4,FALSE),IF(LEFT(C83,3)="INC",VLOOKUP(VALUE(RIGHT(C83,3)),#REF!,4,FALSE),IF(LEFT(C83,3)="ELE",VLOOKUP(VALUE(RIGHT(C83,3)),#REF!,4,FALSE),IF(LEFT(C83,3)="CAB",VLOOKUP(VALUE(RIGHT(C83,3)),#REF!,4,FALSE),IF(LEFT(C83,3)="SEG",VLOOKUP(VALUE(RIGHT(C83,3)),#REF!,4,FALSE),IF(LEFT(C83,3)="CLI",VLOOKUP(VALUE(RIGHT(C83,3)),#REF!,4,FALSE),IF(LEFT(C83,4)="IMPL",VLOOKUP(VALUE(RIGHT(C83,3)),#REF!,4,FALSE),IF(LEFT(C83,4)="SPDA",VLOOKUP(VALUE(RIGHT(C83,3)),#REF!,4,FALSE),IF(LEFT(C83,4)="SDAI",VLOOKUP(VALUE(RIGHT(C83,3)),'ADM-COMP'!B:J,4,FALSE),IF(LEFT(C83,5)="IMPER",VLOOKUP(VALUE(RIGHT(C83,3)),#REF!,4,FALSE),""))))))))))))))))</f>
        <v>PORTA DE MADEIRA DE CORRER DE 80 CM COM ESPESSURA DE 35MM, ACABAMENTO MELAMINICO E TRILHO EM ALUMÍNIO</v>
      </c>
      <c r="E83" s="194" t="str">
        <f>IF(B83="IOPES",VLOOKUP(C83,'LABOR-SERVIÇOS'!A:H,6,FALSE),IF(B83="SINAPI",VLOOKUP(C83,'SINAPI-SERVIÇOS'!A:D,3,FALSE),IF(LEFT(C83,3)="ARQ",VLOOKUP(VALUE(RIGHT(C83,3)),'ARQ-COMP'!B:J,5,FALSE),IF(LEFT(C83,3)="SCI",VLOOKUP(VALUE(RIGHT(C83,3)),#REF!,5,FALSE),IF(LEFT(C83,3)="SCE",VLOOKUP(VALUE(RIGHT(C83,3)),#REF!,5,FALSE),IF(LEFT(C83,3)="EST",VLOOKUP(VALUE(RIGHT(C83,3)),#REF!,5,FALSE),IF(LEFT(C83,3)="HID",VLOOKUP(VALUE(RIGHT(C83,3)),#REF!,5,FALSE),IF(LEFT(C83,3)="INC",VLOOKUP(VALUE(RIGHT(C83,3)),#REF!,5,FALSE),IF(LEFT(C83,3)="ELE",VLOOKUP(VALUE(RIGHT(C83,3)),#REF!,5,FALSE),IF(LEFT(C83,3)="CAB",VLOOKUP(VALUE(RIGHT(C83,3)),#REF!,5,FALSE),IF(LEFT(C83,3)="SEG",VLOOKUP(VALUE(RIGHT(C83,3)),#REF!,5,FALSE),IF(LEFT(C83,3)="CLI",VLOOKUP(VALUE(RIGHT(C83,3)),#REF!,5,FALSE),IF(LEFT(C83,4)="IMPL",VLOOKUP(VALUE(RIGHT(C83,3)),#REF!,5,FALSE),IF(LEFT(C83,4)="SPDA",VLOOKUP(VALUE(RIGHT(C83,3)),#REF!,5,FALSE),IF(LEFT(C83,4)="SDAI",VLOOKUP(VALUE(RIGHT(C83,3)),'ADM-COMP'!B:J,5,FALSE),IF(LEFT(C83,5)="IMPER",VLOOKUP(VALUE(RIGHT(C83,3)),#REF!,5,FALSE),""))))))))))))))))</f>
        <v>UND</v>
      </c>
      <c r="F83" s="268">
        <f>ROUND(VLOOKUP(A83,'MEM-LEVANT'!A:I,9,FALSE),2)</f>
        <v>1</v>
      </c>
      <c r="G83" s="189">
        <v>537.87</v>
      </c>
      <c r="H83" s="189">
        <f t="shared" si="13"/>
        <v>537.87</v>
      </c>
      <c r="I83" s="190"/>
      <c r="J83" s="95">
        <f t="shared" si="14"/>
        <v>421.3961141</v>
      </c>
      <c r="K83" s="190"/>
      <c r="L83" s="190"/>
      <c r="M83" s="190"/>
      <c r="N83" s="190"/>
      <c r="O83" s="190"/>
      <c r="P83" s="190"/>
      <c r="Q83" s="190"/>
      <c r="R83" s="190"/>
      <c r="S83" s="190"/>
      <c r="T83" s="190"/>
      <c r="U83" s="190"/>
      <c r="V83" s="190"/>
      <c r="W83" s="190"/>
      <c r="X83" s="190"/>
      <c r="Y83" s="190"/>
      <c r="Z83" s="190"/>
    </row>
    <row r="84" ht="12.75" customHeight="1">
      <c r="A84" s="73" t="s">
        <v>374</v>
      </c>
      <c r="B84" s="73"/>
      <c r="C84" s="73"/>
      <c r="D84" s="184" t="s">
        <v>376</v>
      </c>
      <c r="E84" s="73"/>
      <c r="F84" s="73"/>
      <c r="G84" s="73"/>
      <c r="H84" s="73"/>
      <c r="I84" s="93"/>
      <c r="J84" s="95">
        <f t="shared" si="14"/>
        <v>0</v>
      </c>
      <c r="K84" s="93"/>
      <c r="L84" s="93"/>
      <c r="M84" s="93"/>
      <c r="N84" s="93"/>
      <c r="O84" s="93"/>
      <c r="P84" s="93"/>
      <c r="Q84" s="93"/>
      <c r="R84" s="93"/>
      <c r="S84" s="93"/>
      <c r="T84" s="93"/>
      <c r="U84" s="93"/>
      <c r="V84" s="93"/>
      <c r="W84" s="93"/>
      <c r="X84" s="93"/>
      <c r="Y84" s="93"/>
      <c r="Z84" s="93"/>
    </row>
    <row r="85" ht="12.75" customHeight="1">
      <c r="A85" s="267" t="s">
        <v>377</v>
      </c>
      <c r="B85" s="186" t="s">
        <v>47</v>
      </c>
      <c r="C85" s="187" t="str">
        <f>'SINAPI-SERVIÇOS'!A5314</f>
        <v>74065/1</v>
      </c>
      <c r="D85" s="112" t="str">
        <f>IF(B85="IOPES",VLOOKUP(C85,'LABOR-SERVIÇOS'!A:H,5,FALSE),IF(B85="SINAPI",VLOOKUP(C85,'SINAPI-SERVIÇOS'!A:D,2,FALSE),IF(LEFT(C85,3)="ARQ",VLOOKUP(VALUE(RIGHT(C85,3)),'ARQ-COMP'!B:J,4,FALSE),IF(LEFT(C85,3)="SCI",VLOOKUP(VALUE(RIGHT(C85,3)),#REF!,4,FALSE),IF(LEFT(C85,3)="SCE",VLOOKUP(VALUE(RIGHT(C85,3)),#REF!,4,FALSE),IF(LEFT(C85,3)="EST",VLOOKUP(VALUE(RIGHT(C85,3)),#REF!,4,FALSE),IF(LEFT(C85,3)="HID",VLOOKUP(VALUE(RIGHT(C85,3)),#REF!,4,FALSE),IF(LEFT(C85,3)="INC",VLOOKUP(VALUE(RIGHT(C85,3)),#REF!,4,FALSE),IF(LEFT(C85,3)="ELE",VLOOKUP(VALUE(RIGHT(C85,3)),#REF!,4,FALSE),IF(LEFT(C85,3)="CAB",VLOOKUP(VALUE(RIGHT(C85,3)),#REF!,4,FALSE),IF(LEFT(C85,3)="SEG",VLOOKUP(VALUE(RIGHT(C85,3)),#REF!,4,FALSE),IF(LEFT(C85,3)="CLI",VLOOKUP(VALUE(RIGHT(C85,3)),#REF!,4,FALSE),IF(LEFT(C85,4)="IMPL",VLOOKUP(VALUE(RIGHT(C85,3)),#REF!,4,FALSE),IF(LEFT(C85,4)="SPDA",VLOOKUP(VALUE(RIGHT(C85,3)),#REF!,4,FALSE),IF(LEFT(C85,4)="SDAI",VLOOKUP(VALUE(RIGHT(C85,3)),'ADM-COMP'!B:J,4,FALSE),IF(LEFT(C85,5)="IMPER",VLOOKUP(VALUE(RIGHT(C85,3)),#REF!,4,FALSE),""))))))))))))))))</f>
        <v>PINTURA ESMALTE FOSCO PARA MADEIRA, DUAS DEMAOS, SOBRE FUNDO NIVELADOR BRANCO</v>
      </c>
      <c r="E85" s="185" t="str">
        <f>IF(B85="IOPES",VLOOKUP(C85,'LABOR-SERVIÇOS'!A:H,6,FALSE),IF(B85="SINAPI",VLOOKUP(C85,'SINAPI-SERVIÇOS'!A:D,3,FALSE),IF(LEFT(C85,3)="ARQ",VLOOKUP(VALUE(RIGHT(C85,3)),'ARQ-COMP'!B:J,5,FALSE),IF(LEFT(C85,3)="SCI",VLOOKUP(VALUE(RIGHT(C85,3)),#REF!,5,FALSE),IF(LEFT(C85,3)="SCE",VLOOKUP(VALUE(RIGHT(C85,3)),#REF!,5,FALSE),IF(LEFT(C85,3)="EST",VLOOKUP(VALUE(RIGHT(C85,3)),#REF!,5,FALSE),IF(LEFT(C85,3)="HID",VLOOKUP(VALUE(RIGHT(C85,3)),#REF!,5,FALSE),IF(LEFT(C85,3)="INC",VLOOKUP(VALUE(RIGHT(C85,3)),#REF!,5,FALSE),IF(LEFT(C85,3)="ELE",VLOOKUP(VALUE(RIGHT(C85,3)),#REF!,5,FALSE),IF(LEFT(C85,3)="CAB",VLOOKUP(VALUE(RIGHT(C85,3)),#REF!,5,FALSE),IF(LEFT(C85,3)="SEG",VLOOKUP(VALUE(RIGHT(C85,3)),#REF!,5,FALSE),IF(LEFT(C85,3)="CLI",VLOOKUP(VALUE(RIGHT(C85,3)),#REF!,5,FALSE),IF(LEFT(C85,4)="IMPL",VLOOKUP(VALUE(RIGHT(C85,3)),#REF!,5,FALSE),IF(LEFT(C85,4)="SPDA",VLOOKUP(VALUE(RIGHT(C85,3)),#REF!,5,FALSE),IF(LEFT(C85,4)="SDAI",VLOOKUP(VALUE(RIGHT(C85,3)),'ADM-COMP'!B:J,5,FALSE),IF(LEFT(C85,5)="IMPER",VLOOKUP(VALUE(RIGHT(C85,3)),#REF!,5,FALSE),""))))))))))))))))</f>
        <v>M2</v>
      </c>
      <c r="F85" s="268">
        <f>ROUND(VLOOKUP(A85,'MEM-LEVANT'!A:I,9,FALSE),2)</f>
        <v>90.3</v>
      </c>
      <c r="G85" s="189">
        <f>IF(B85="IOPES",VLOOKUP(C85,'LABOR-SERVIÇOS'!A:H,7,FALSE),IF(B85="SINAPI",VLOOKUP(C85,'SINAPI-SERVIÇOS'!A:H,8,FALSE),IF(LEFT(C85,3)="ARQ",VLOOKUP(VALUE(RIGHT(C85,3)),'ARQ-COMP'!B:J,9,FALSE),IF(LEFT(C85,3)="SCI",VLOOKUP(VALUE(RIGHT(C85,3)),#REF!,9,FALSE),IF(LEFT(C85,3)="SCE",VLOOKUP(VALUE(RIGHT(C85,3)),#REF!,9,FALSE),IF(LEFT(C85,3)="EST",VLOOKUP(VALUE(RIGHT(C85,3)),#REF!,9,FALSE),IF(LEFT(C85,3)="HID",VLOOKUP(VALUE(RIGHT(C85,3)),#REF!,9,FALSE),IF(LEFT(C85,3)="INC",VLOOKUP(VALUE(RIGHT(C85,3)),#REF!,9,FALSE),IF(LEFT(C85,3)="ELE",VLOOKUP(VALUE(RIGHT(C85,3)),#REF!,9,FALSE),IF(LEFT(C85,3)="CAB",VLOOKUP(VALUE(RIGHT(C85,3)),#REF!,9,FALSE),IF(LEFT(C85,3)="SEG",VLOOKUP(VALUE(RIGHT(C85,3)),#REF!,9,FALSE),IF(LEFT(C85,3)="CLI",VLOOKUP(VALUE(RIGHT(C85,3)),#REF!,9,FALSE),IF(LEFT(C85,4)="IMPL",VLOOKUP(VALUE(RIGHT(C85,3)),#REF!,9,FALSE),IF(LEFT(C85,4)="SPDA",VLOOKUP(VALUE(RIGHT(C85,3)),#REF!,9,FALSE),IF(LEFT(C85,4)="SDAI",VLOOKUP(VALUE(RIGHT(C85,3)),'ADM-COMP'!B:J,9,FALSE),IF(LEFT(C85,5)="IMPER",VLOOKUP(VALUE(RIGHT(C85,3)),#REF!,9,FALSE),""))))))))))))))))</f>
        <v>29.29</v>
      </c>
      <c r="H85" s="189">
        <f t="shared" ref="H85:H87" si="15">ROUND(F85*G85,2)</f>
        <v>2644.89</v>
      </c>
      <c r="I85" s="190"/>
      <c r="J85" s="95">
        <f t="shared" si="14"/>
        <v>22.94735193</v>
      </c>
      <c r="K85" s="190"/>
      <c r="L85" s="190"/>
      <c r="M85" s="190"/>
      <c r="N85" s="190"/>
      <c r="O85" s="190"/>
      <c r="P85" s="190"/>
      <c r="Q85" s="190"/>
      <c r="R85" s="190"/>
      <c r="S85" s="190"/>
      <c r="T85" s="190"/>
      <c r="U85" s="190"/>
      <c r="V85" s="190"/>
      <c r="W85" s="190"/>
      <c r="X85" s="190"/>
      <c r="Y85" s="190"/>
      <c r="Z85" s="190"/>
    </row>
    <row r="86" ht="12.75" customHeight="1">
      <c r="A86" s="267" t="s">
        <v>276</v>
      </c>
      <c r="B86" s="186" t="s">
        <v>47</v>
      </c>
      <c r="C86" s="187" t="str">
        <f>'SINAPI-SERVIÇOS'!A5319</f>
        <v>79466</v>
      </c>
      <c r="D86" s="112" t="str">
        <f>IF(B86="IOPES",VLOOKUP(C86,'LABOR-SERVIÇOS'!A:H,5,FALSE),IF(B86="SINAPI",VLOOKUP(C86,'SINAPI-SERVIÇOS'!A:D,2,FALSE),IF(LEFT(C86,3)="ARQ",VLOOKUP(VALUE(RIGHT(C86,3)),'ARQ-COMP'!B:J,4,FALSE),IF(LEFT(C86,3)="SCI",VLOOKUP(VALUE(RIGHT(C86,3)),#REF!,4,FALSE),IF(LEFT(C86,3)="SCE",VLOOKUP(VALUE(RIGHT(C86,3)),#REF!,4,FALSE),IF(LEFT(C86,3)="EST",VLOOKUP(VALUE(RIGHT(C86,3)),#REF!,4,FALSE),IF(LEFT(C86,3)="HID",VLOOKUP(VALUE(RIGHT(C86,3)),#REF!,4,FALSE),IF(LEFT(C86,3)="INC",VLOOKUP(VALUE(RIGHT(C86,3)),#REF!,4,FALSE),IF(LEFT(C86,3)="ELE",VLOOKUP(VALUE(RIGHT(C86,3)),#REF!,4,FALSE),IF(LEFT(C86,3)="CAB",VLOOKUP(VALUE(RIGHT(C86,3)),#REF!,4,FALSE),IF(LEFT(C86,3)="SEG",VLOOKUP(VALUE(RIGHT(C86,3)),#REF!,4,FALSE),IF(LEFT(C86,3)="CLI",VLOOKUP(VALUE(RIGHT(C86,3)),#REF!,4,FALSE),IF(LEFT(C86,4)="IMPL",VLOOKUP(VALUE(RIGHT(C86,3)),#REF!,4,FALSE),IF(LEFT(C86,4)="SPDA",VLOOKUP(VALUE(RIGHT(C86,3)),#REF!,4,FALSE),IF(LEFT(C86,4)="SDAI",VLOOKUP(VALUE(RIGHT(C86,3)),'ADM-COMP'!B:J,4,FALSE),IF(LEFT(C86,5)="IMPER",VLOOKUP(VALUE(RIGHT(C86,3)),#REF!,4,FALSE),""))))))))))))))))</f>
        <v>PINTURA COM VERNIZ POLIURETANO, 2 DEMAOS</v>
      </c>
      <c r="E86" s="185" t="str">
        <f>IF(B86="IOPES",VLOOKUP(C86,'LABOR-SERVIÇOS'!A:H,6,FALSE),IF(B86="SINAPI",VLOOKUP(C86,'SINAPI-SERVIÇOS'!A:D,3,FALSE),IF(LEFT(C86,3)="ARQ",VLOOKUP(VALUE(RIGHT(C86,3)),'ARQ-COMP'!B:J,5,FALSE),IF(LEFT(C86,3)="SCI",VLOOKUP(VALUE(RIGHT(C86,3)),#REF!,5,FALSE),IF(LEFT(C86,3)="SCE",VLOOKUP(VALUE(RIGHT(C86,3)),#REF!,5,FALSE),IF(LEFT(C86,3)="EST",VLOOKUP(VALUE(RIGHT(C86,3)),#REF!,5,FALSE),IF(LEFT(C86,3)="HID",VLOOKUP(VALUE(RIGHT(C86,3)),#REF!,5,FALSE),IF(LEFT(C86,3)="INC",VLOOKUP(VALUE(RIGHT(C86,3)),#REF!,5,FALSE),IF(LEFT(C86,3)="ELE",VLOOKUP(VALUE(RIGHT(C86,3)),#REF!,5,FALSE),IF(LEFT(C86,3)="CAB",VLOOKUP(VALUE(RIGHT(C86,3)),#REF!,5,FALSE),IF(LEFT(C86,3)="SEG",VLOOKUP(VALUE(RIGHT(C86,3)),#REF!,5,FALSE),IF(LEFT(C86,3)="CLI",VLOOKUP(VALUE(RIGHT(C86,3)),#REF!,5,FALSE),IF(LEFT(C86,4)="IMPL",VLOOKUP(VALUE(RIGHT(C86,3)),#REF!,5,FALSE),IF(LEFT(C86,4)="SPDA",VLOOKUP(VALUE(RIGHT(C86,3)),#REF!,5,FALSE),IF(LEFT(C86,4)="SDAI",VLOOKUP(VALUE(RIGHT(C86,3)),'ADM-COMP'!B:J,5,FALSE),IF(LEFT(C86,5)="IMPER",VLOOKUP(VALUE(RIGHT(C86,3)),#REF!,5,FALSE),""))))))))))))))))</f>
        <v>M2</v>
      </c>
      <c r="F86" s="268">
        <f>ROUND(VLOOKUP(A86,'MEM-LEVANT'!A:I,9,FALSE),2)</f>
        <v>34.1</v>
      </c>
      <c r="G86" s="189">
        <f>IF(B86="IOPES",VLOOKUP(C86,'LABOR-SERVIÇOS'!A:H,7,FALSE),IF(B86="SINAPI",VLOOKUP(C86,'SINAPI-SERVIÇOS'!A:H,8,FALSE),IF(LEFT(C86,3)="ARQ",VLOOKUP(VALUE(RIGHT(C86,3)),'ARQ-COMP'!B:J,9,FALSE),IF(LEFT(C86,3)="SCI",VLOOKUP(VALUE(RIGHT(C86,3)),#REF!,9,FALSE),IF(LEFT(C86,3)="SCE",VLOOKUP(VALUE(RIGHT(C86,3)),#REF!,9,FALSE),IF(LEFT(C86,3)="EST",VLOOKUP(VALUE(RIGHT(C86,3)),#REF!,9,FALSE),IF(LEFT(C86,3)="HID",VLOOKUP(VALUE(RIGHT(C86,3)),#REF!,9,FALSE),IF(LEFT(C86,3)="INC",VLOOKUP(VALUE(RIGHT(C86,3)),#REF!,9,FALSE),IF(LEFT(C86,3)="ELE",VLOOKUP(VALUE(RIGHT(C86,3)),#REF!,9,FALSE),IF(LEFT(C86,3)="CAB",VLOOKUP(VALUE(RIGHT(C86,3)),#REF!,9,FALSE),IF(LEFT(C86,3)="SEG",VLOOKUP(VALUE(RIGHT(C86,3)),#REF!,9,FALSE),IF(LEFT(C86,3)="CLI",VLOOKUP(VALUE(RIGHT(C86,3)),#REF!,9,FALSE),IF(LEFT(C86,4)="IMPL",VLOOKUP(VALUE(RIGHT(C86,3)),#REF!,9,FALSE),IF(LEFT(C86,4)="SPDA",VLOOKUP(VALUE(RIGHT(C86,3)),#REF!,9,FALSE),IF(LEFT(C86,4)="SDAI",VLOOKUP(VALUE(RIGHT(C86,3)),'ADM-COMP'!B:J,9,FALSE),IF(LEFT(C86,5)="IMPER",VLOOKUP(VALUE(RIGHT(C86,3)),#REF!,9,FALSE),""))))))))))))))))</f>
        <v>21.72</v>
      </c>
      <c r="H86" s="189">
        <f t="shared" si="15"/>
        <v>740.65</v>
      </c>
      <c r="I86" s="190"/>
      <c r="J86" s="95">
        <f t="shared" si="14"/>
        <v>17.01660921</v>
      </c>
      <c r="K86" s="190"/>
      <c r="L86" s="190"/>
      <c r="M86" s="190"/>
      <c r="N86" s="190"/>
      <c r="O86" s="190"/>
      <c r="P86" s="190"/>
      <c r="Q86" s="190"/>
      <c r="R86" s="190"/>
      <c r="S86" s="190"/>
      <c r="T86" s="190"/>
      <c r="U86" s="190"/>
      <c r="V86" s="190"/>
      <c r="W86" s="190"/>
      <c r="X86" s="190"/>
      <c r="Y86" s="190"/>
      <c r="Z86" s="190"/>
    </row>
    <row r="87" ht="12.75" customHeight="1">
      <c r="A87" s="267" t="s">
        <v>278</v>
      </c>
      <c r="B87" s="186" t="s">
        <v>47</v>
      </c>
      <c r="C87" s="187" t="str">
        <f>'SINAPI-SERVIÇOS'!A5334</f>
        <v>79498/1</v>
      </c>
      <c r="D87" s="112" t="str">
        <f>IF(B87="IOPES",VLOOKUP(C87,'LABOR-SERVIÇOS'!A:H,5,FALSE),IF(B87="SINAPI",VLOOKUP(C87,'SINAPI-SERVIÇOS'!A:D,2,FALSE),IF(LEFT(C87,3)="ARQ",VLOOKUP(VALUE(RIGHT(C87,3)),'ARQ-COMP'!B:J,4,FALSE),IF(LEFT(C87,3)="SCI",VLOOKUP(VALUE(RIGHT(C87,3)),#REF!,4,FALSE),IF(LEFT(C87,3)="SCE",VLOOKUP(VALUE(RIGHT(C87,3)),#REF!,4,FALSE),IF(LEFT(C87,3)="EST",VLOOKUP(VALUE(RIGHT(C87,3)),#REF!,4,FALSE),IF(LEFT(C87,3)="HID",VLOOKUP(VALUE(RIGHT(C87,3)),#REF!,4,FALSE),IF(LEFT(C87,3)="INC",VLOOKUP(VALUE(RIGHT(C87,3)),#REF!,4,FALSE),IF(LEFT(C87,3)="ELE",VLOOKUP(VALUE(RIGHT(C87,3)),#REF!,4,FALSE),IF(LEFT(C87,3)="CAB",VLOOKUP(VALUE(RIGHT(C87,3)),#REF!,4,FALSE),IF(LEFT(C87,3)="SEG",VLOOKUP(VALUE(RIGHT(C87,3)),#REF!,4,FALSE),IF(LEFT(C87,3)="CLI",VLOOKUP(VALUE(RIGHT(C87,3)),#REF!,4,FALSE),IF(LEFT(C87,4)="IMPL",VLOOKUP(VALUE(RIGHT(C87,3)),#REF!,4,FALSE),IF(LEFT(C87,4)="SPDA",VLOOKUP(VALUE(RIGHT(C87,3)),#REF!,4,FALSE),IF(LEFT(C87,4)="SDAI",VLOOKUP(VALUE(RIGHT(C87,3)),'ADM-COMP'!B:J,4,FALSE),IF(LEFT(C87,5)="IMPER",VLOOKUP(VALUE(RIGHT(C87,3)),#REF!,4,FALSE),""))))))))))))))))</f>
        <v>PINTURA A OLEO BRILHANTE SOBRE SUPERFICIE METALICA, UMA DEMAO INCLUSO UMA DEMAO DE FUNDO ANTICORROSIVO</v>
      </c>
      <c r="E87" s="185" t="str">
        <f>IF(B87="IOPES",VLOOKUP(C87,'LABOR-SERVIÇOS'!A:H,6,FALSE),IF(B87="SINAPI",VLOOKUP(C87,'SINAPI-SERVIÇOS'!A:D,3,FALSE),IF(LEFT(C87,3)="ARQ",VLOOKUP(VALUE(RIGHT(C87,3)),'ARQ-COMP'!B:J,5,FALSE),IF(LEFT(C87,3)="SCI",VLOOKUP(VALUE(RIGHT(C87,3)),#REF!,5,FALSE),IF(LEFT(C87,3)="SCE",VLOOKUP(VALUE(RIGHT(C87,3)),#REF!,5,FALSE),IF(LEFT(C87,3)="EST",VLOOKUP(VALUE(RIGHT(C87,3)),#REF!,5,FALSE),IF(LEFT(C87,3)="HID",VLOOKUP(VALUE(RIGHT(C87,3)),#REF!,5,FALSE),IF(LEFT(C87,3)="INC",VLOOKUP(VALUE(RIGHT(C87,3)),#REF!,5,FALSE),IF(LEFT(C87,3)="ELE",VLOOKUP(VALUE(RIGHT(C87,3)),#REF!,5,FALSE),IF(LEFT(C87,3)="CAB",VLOOKUP(VALUE(RIGHT(C87,3)),#REF!,5,FALSE),IF(LEFT(C87,3)="SEG",VLOOKUP(VALUE(RIGHT(C87,3)),#REF!,5,FALSE),IF(LEFT(C87,3)="CLI",VLOOKUP(VALUE(RIGHT(C87,3)),#REF!,5,FALSE),IF(LEFT(C87,4)="IMPL",VLOOKUP(VALUE(RIGHT(C87,3)),#REF!,5,FALSE),IF(LEFT(C87,4)="SPDA",VLOOKUP(VALUE(RIGHT(C87,3)),#REF!,5,FALSE),IF(LEFT(C87,4)="SDAI",VLOOKUP(VALUE(RIGHT(C87,3)),'ADM-COMP'!B:J,5,FALSE),IF(LEFT(C87,5)="IMPER",VLOOKUP(VALUE(RIGHT(C87,3)),#REF!,5,FALSE),""))))))))))))))))</f>
        <v>M2</v>
      </c>
      <c r="F87" s="268">
        <f>ROUND(VLOOKUP(A87,'MEM-LEVANT'!A:I,9,FALSE),2)</f>
        <v>8.23</v>
      </c>
      <c r="G87" s="189">
        <f>IF(B87="IOPES",VLOOKUP(C87,'LABOR-SERVIÇOS'!A:H,7,FALSE),IF(B87="SINAPI",VLOOKUP(C87,'SINAPI-SERVIÇOS'!A:H,8,FALSE),IF(LEFT(C87,3)="ARQ",VLOOKUP(VALUE(RIGHT(C87,3)),'ARQ-COMP'!B:J,9,FALSE),IF(LEFT(C87,3)="SCI",VLOOKUP(VALUE(RIGHT(C87,3)),#REF!,9,FALSE),IF(LEFT(C87,3)="SCE",VLOOKUP(VALUE(RIGHT(C87,3)),#REF!,9,FALSE),IF(LEFT(C87,3)="EST",VLOOKUP(VALUE(RIGHT(C87,3)),#REF!,9,FALSE),IF(LEFT(C87,3)="HID",VLOOKUP(VALUE(RIGHT(C87,3)),#REF!,9,FALSE),IF(LEFT(C87,3)="INC",VLOOKUP(VALUE(RIGHT(C87,3)),#REF!,9,FALSE),IF(LEFT(C87,3)="ELE",VLOOKUP(VALUE(RIGHT(C87,3)),#REF!,9,FALSE),IF(LEFT(C87,3)="CAB",VLOOKUP(VALUE(RIGHT(C87,3)),#REF!,9,FALSE),IF(LEFT(C87,3)="SEG",VLOOKUP(VALUE(RIGHT(C87,3)),#REF!,9,FALSE),IF(LEFT(C87,3)="CLI",VLOOKUP(VALUE(RIGHT(C87,3)),#REF!,9,FALSE),IF(LEFT(C87,4)="IMPL",VLOOKUP(VALUE(RIGHT(C87,3)),#REF!,9,FALSE),IF(LEFT(C87,4)="SPDA",VLOOKUP(VALUE(RIGHT(C87,3)),#REF!,9,FALSE),IF(LEFT(C87,4)="SDAI",VLOOKUP(VALUE(RIGHT(C87,3)),'ADM-COMP'!B:J,9,FALSE),IF(LEFT(C87,5)="IMPER",VLOOKUP(VALUE(RIGHT(C87,3)),#REF!,9,FALSE),""))))))))))))))))</f>
        <v>19.85</v>
      </c>
      <c r="H87" s="189">
        <f t="shared" si="15"/>
        <v>163.37</v>
      </c>
      <c r="I87" s="190"/>
      <c r="J87" s="95">
        <f t="shared" si="14"/>
        <v>15.55155124</v>
      </c>
      <c r="K87" s="190"/>
      <c r="L87" s="190"/>
      <c r="M87" s="190"/>
      <c r="N87" s="190"/>
      <c r="O87" s="190"/>
      <c r="P87" s="190"/>
      <c r="Q87" s="190"/>
      <c r="R87" s="190"/>
      <c r="S87" s="190"/>
      <c r="T87" s="190"/>
      <c r="U87" s="190"/>
      <c r="V87" s="190"/>
      <c r="W87" s="190"/>
      <c r="X87" s="190"/>
      <c r="Y87" s="190"/>
      <c r="Z87" s="190"/>
    </row>
    <row r="88" ht="12.75" customHeight="1">
      <c r="A88" s="151"/>
      <c r="B88" s="152"/>
      <c r="C88" s="153"/>
      <c r="D88" s="154" t="s">
        <v>392</v>
      </c>
      <c r="E88" s="151"/>
      <c r="F88" s="151"/>
      <c r="G88" s="156"/>
      <c r="H88" s="183">
        <f>SUM(H74:H87)</f>
        <v>17831.79</v>
      </c>
      <c r="I88" s="159"/>
      <c r="J88" s="95"/>
      <c r="K88" s="159"/>
      <c r="L88" s="159"/>
      <c r="M88" s="159"/>
      <c r="N88" s="159"/>
      <c r="O88" s="159"/>
      <c r="P88" s="159"/>
      <c r="Q88" s="159"/>
      <c r="R88" s="159"/>
      <c r="S88" s="159"/>
      <c r="T88" s="159"/>
      <c r="U88" s="159"/>
      <c r="V88" s="159"/>
      <c r="W88" s="159"/>
      <c r="X88" s="159"/>
      <c r="Y88" s="159"/>
      <c r="Z88" s="159"/>
    </row>
    <row r="89" ht="12.75" customHeight="1">
      <c r="A89" s="151"/>
      <c r="B89" s="152"/>
      <c r="C89" s="153"/>
      <c r="D89" s="154"/>
      <c r="E89" s="151"/>
      <c r="F89" s="151"/>
      <c r="G89" s="156"/>
      <c r="H89" s="183"/>
      <c r="I89" s="159"/>
      <c r="J89" s="95"/>
      <c r="K89" s="159"/>
      <c r="L89" s="159"/>
      <c r="M89" s="159"/>
      <c r="N89" s="159"/>
      <c r="O89" s="159"/>
      <c r="P89" s="159"/>
      <c r="Q89" s="159"/>
      <c r="R89" s="159"/>
      <c r="S89" s="159"/>
      <c r="T89" s="159"/>
      <c r="U89" s="159"/>
      <c r="V89" s="159"/>
      <c r="W89" s="159"/>
      <c r="X89" s="159"/>
      <c r="Y89" s="159"/>
      <c r="Z89" s="159"/>
    </row>
    <row r="90" ht="12.75" customHeight="1">
      <c r="A90" s="69" t="s">
        <v>39</v>
      </c>
      <c r="B90" s="73"/>
      <c r="C90" s="78"/>
      <c r="D90" s="80" t="s">
        <v>393</v>
      </c>
      <c r="E90" s="83"/>
      <c r="F90" s="86"/>
      <c r="G90" s="88"/>
      <c r="H90" s="91"/>
      <c r="I90" s="93"/>
      <c r="J90" s="95"/>
      <c r="K90" s="93"/>
      <c r="L90" s="93"/>
      <c r="M90" s="93"/>
      <c r="N90" s="93"/>
      <c r="O90" s="93"/>
      <c r="P90" s="93"/>
      <c r="Q90" s="93"/>
      <c r="R90" s="93"/>
      <c r="S90" s="93"/>
      <c r="T90" s="93"/>
      <c r="U90" s="93"/>
      <c r="V90" s="93"/>
      <c r="W90" s="93"/>
      <c r="X90" s="93"/>
      <c r="Y90" s="93"/>
      <c r="Z90" s="93"/>
    </row>
    <row r="91" ht="12.75" customHeight="1">
      <c r="A91" s="69" t="s">
        <v>395</v>
      </c>
      <c r="B91" s="73"/>
      <c r="C91" s="78"/>
      <c r="D91" s="80" t="s">
        <v>396</v>
      </c>
      <c r="E91" s="83"/>
      <c r="F91" s="86"/>
      <c r="G91" s="88"/>
      <c r="H91" s="91"/>
      <c r="I91" s="93"/>
      <c r="J91" s="95"/>
      <c r="K91" s="93"/>
      <c r="L91" s="93"/>
      <c r="M91" s="93"/>
      <c r="N91" s="93"/>
      <c r="O91" s="93"/>
      <c r="P91" s="93"/>
      <c r="Q91" s="93"/>
      <c r="R91" s="93"/>
      <c r="S91" s="93"/>
      <c r="T91" s="93"/>
      <c r="U91" s="93"/>
      <c r="V91" s="93"/>
      <c r="W91" s="93"/>
      <c r="X91" s="93"/>
      <c r="Y91" s="93"/>
      <c r="Z91" s="93"/>
    </row>
    <row r="92" ht="12.75" customHeight="1">
      <c r="A92" s="267" t="s">
        <v>397</v>
      </c>
      <c r="B92" s="186" t="s">
        <v>47</v>
      </c>
      <c r="C92" s="187" t="str">
        <f>'SINAPI-SERVIÇOS'!A4656</f>
        <v>90443</v>
      </c>
      <c r="D92" s="89" t="str">
        <f>IF(B92="IOPES",VLOOKUP(C92,'LABOR-SERVIÇOS'!A:H,5,FALSE),IF(B92="SINAPI",VLOOKUP(C92,'SINAPI-SERVIÇOS'!A:D,2,FALSE),IF(LEFT(C92,3)="ARQ",VLOOKUP(VALUE(RIGHT(C92,3)),'ARQ-COMP'!B:J,4,FALSE),IF(LEFT(C92,3)="SCI",VLOOKUP(VALUE(RIGHT(C92,3)),#REF!,4,FALSE),IF(LEFT(C92,3)="SCE",VLOOKUP(VALUE(RIGHT(C92,3)),#REF!,4,FALSE),IF(LEFT(C92,3)="EST",VLOOKUP(VALUE(RIGHT(C92,3)),#REF!,4,FALSE),IF(LEFT(C92,3)="HID",VLOOKUP(VALUE(RIGHT(C92,3)),#REF!,4,FALSE),IF(LEFT(C92,3)="INC",VLOOKUP(VALUE(RIGHT(C92,3)),#REF!,4,FALSE),IF(LEFT(C92,3)="ELE",VLOOKUP(VALUE(RIGHT(C92,3)),#REF!,4,FALSE),IF(LEFT(C92,3)="CAB",VLOOKUP(VALUE(RIGHT(C92,3)),#REF!,4,FALSE),IF(LEFT(C92,3)="SEG",VLOOKUP(VALUE(RIGHT(C92,3)),#REF!,4,FALSE),IF(LEFT(C92,3)="CLI",VLOOKUP(VALUE(RIGHT(C92,3)),#REF!,4,FALSE),IF(LEFT(C92,4)="IMPL",VLOOKUP(VALUE(RIGHT(C92,3)),#REF!,4,FALSE),IF(LEFT(C92,4)="SPDA",VLOOKUP(VALUE(RIGHT(C92,3)),#REF!,4,FALSE),IF(LEFT(C92,4)="SDAI",VLOOKUP(VALUE(RIGHT(C92,3)),'ADM-COMP'!B:J,4,FALSE),IF(LEFT(C92,5)="IMPER",VLOOKUP(VALUE(RIGHT(C92,3)),#REF!,4,FALSE),""))))))))))))))))</f>
        <v>RASGO EM ALVENARIA PARA RAMAIS/ DISTRIBUIÇÃO COM DIAMETROS MENORES OU IGUAIS A 40 MM. AF_05/2015</v>
      </c>
      <c r="E92" s="185" t="str">
        <f>IF(B92="IOPES",VLOOKUP(C92,'LABOR-SERVIÇOS'!A:H,6,FALSE),IF(B92="SINAPI",VLOOKUP(C92,'SINAPI-SERVIÇOS'!A:D,3,FALSE),IF(LEFT(C92,3)="ARQ",VLOOKUP(VALUE(RIGHT(C92,3)),'ARQ-COMP'!B:J,5,FALSE),IF(LEFT(C92,3)="SCI",VLOOKUP(VALUE(RIGHT(C92,3)),#REF!,5,FALSE),IF(LEFT(C92,3)="SCE",VLOOKUP(VALUE(RIGHT(C92,3)),#REF!,5,FALSE),IF(LEFT(C92,3)="EST",VLOOKUP(VALUE(RIGHT(C92,3)),#REF!,5,FALSE),IF(LEFT(C92,3)="HID",VLOOKUP(VALUE(RIGHT(C92,3)),#REF!,5,FALSE),IF(LEFT(C92,3)="INC",VLOOKUP(VALUE(RIGHT(C92,3)),#REF!,5,FALSE),IF(LEFT(C92,3)="ELE",VLOOKUP(VALUE(RIGHT(C92,3)),#REF!,5,FALSE),IF(LEFT(C92,3)="CAB",VLOOKUP(VALUE(RIGHT(C92,3)),#REF!,5,FALSE),IF(LEFT(C92,3)="SEG",VLOOKUP(VALUE(RIGHT(C92,3)),#REF!,5,FALSE),IF(LEFT(C92,3)="CLI",VLOOKUP(VALUE(RIGHT(C92,3)),#REF!,5,FALSE),IF(LEFT(C92,4)="IMPL",VLOOKUP(VALUE(RIGHT(C92,3)),#REF!,5,FALSE),IF(LEFT(C92,4)="SPDA",VLOOKUP(VALUE(RIGHT(C92,3)),#REF!,5,FALSE),IF(LEFT(C92,4)="SDAI",VLOOKUP(VALUE(RIGHT(C92,3)),'ADM-COMP'!B:J,5,FALSE),IF(LEFT(C92,5)="IMPER",VLOOKUP(VALUE(RIGHT(C92,3)),#REF!,5,FALSE),""))))))))))))))))</f>
        <v>M</v>
      </c>
      <c r="F92" s="268">
        <f>ROUND(VLOOKUP(A92,'MEM-LEVANT'!A:I,9,FALSE),2)</f>
        <v>2</v>
      </c>
      <c r="G92" s="189">
        <f>IF(B92="IOPES",VLOOKUP(C92,'LABOR-SERVIÇOS'!A:H,7,FALSE),IF(B92="SINAPI",VLOOKUP(C92,'SINAPI-SERVIÇOS'!A:H,8,FALSE),IF(LEFT(C92,3)="ARQ",VLOOKUP(VALUE(RIGHT(C92,3)),'ARQ-COMP'!B:J,9,FALSE),IF(LEFT(C92,3)="SCI",VLOOKUP(VALUE(RIGHT(C92,3)),#REF!,9,FALSE),IF(LEFT(C92,3)="SCE",VLOOKUP(VALUE(RIGHT(C92,3)),#REF!,9,FALSE),IF(LEFT(C92,3)="EST",VLOOKUP(VALUE(RIGHT(C92,3)),#REF!,9,FALSE),IF(LEFT(C92,3)="HID",VLOOKUP(VALUE(RIGHT(C92,3)),#REF!,9,FALSE),IF(LEFT(C92,3)="INC",VLOOKUP(VALUE(RIGHT(C92,3)),#REF!,9,FALSE),IF(LEFT(C92,3)="ELE",VLOOKUP(VALUE(RIGHT(C92,3)),#REF!,9,FALSE),IF(LEFT(C92,3)="CAB",VLOOKUP(VALUE(RIGHT(C92,3)),#REF!,9,FALSE),IF(LEFT(C92,3)="SEG",VLOOKUP(VALUE(RIGHT(C92,3)),#REF!,9,FALSE),IF(LEFT(C92,3)="CLI",VLOOKUP(VALUE(RIGHT(C92,3)),#REF!,9,FALSE),IF(LEFT(C92,4)="IMPL",VLOOKUP(VALUE(RIGHT(C92,3)),#REF!,9,FALSE),IF(LEFT(C92,4)="SPDA",VLOOKUP(VALUE(RIGHT(C92,3)),#REF!,9,FALSE),IF(LEFT(C92,4)="SDAI",VLOOKUP(VALUE(RIGHT(C92,3)),'ADM-COMP'!B:J,9,FALSE),IF(LEFT(C92,5)="IMPER",VLOOKUP(VALUE(RIGHT(C92,3)),#REF!,9,FALSE),""))))))))))))))))</f>
        <v>11.74</v>
      </c>
      <c r="H92" s="189">
        <f t="shared" ref="H92:H99" si="16">ROUND(F92*G92,2)</f>
        <v>23.48</v>
      </c>
      <c r="I92" s="190"/>
      <c r="J92" s="95">
        <f t="shared" ref="J92:J99" si="17">G92/1.2764</f>
        <v>9.197743654</v>
      </c>
      <c r="K92" s="190"/>
      <c r="L92" s="190"/>
      <c r="M92" s="190"/>
      <c r="N92" s="190"/>
      <c r="O92" s="190"/>
      <c r="P92" s="190"/>
      <c r="Q92" s="190"/>
      <c r="R92" s="190"/>
      <c r="S92" s="190"/>
      <c r="T92" s="190"/>
      <c r="U92" s="190"/>
      <c r="V92" s="190"/>
      <c r="W92" s="190"/>
      <c r="X92" s="190"/>
      <c r="Y92" s="190"/>
      <c r="Z92" s="190"/>
    </row>
    <row r="93" ht="12.75" customHeight="1">
      <c r="A93" s="267" t="s">
        <v>400</v>
      </c>
      <c r="B93" s="186" t="s">
        <v>47</v>
      </c>
      <c r="C93" s="187" t="str">
        <f>'SINAPI-SERVIÇOS'!A3092</f>
        <v>89356</v>
      </c>
      <c r="D93" s="89" t="str">
        <f>IF(B93="IOPES",VLOOKUP(C93,'LABOR-SERVIÇOS'!A:H,5,FALSE),IF(B93="SINAPI",VLOOKUP(C93,'SINAPI-SERVIÇOS'!A:D,2,FALSE),IF(LEFT(C93,3)="ARQ",VLOOKUP(VALUE(RIGHT(C93,3)),'ARQ-COMP'!B:J,4,FALSE),IF(LEFT(C93,3)="SCI",VLOOKUP(VALUE(RIGHT(C93,3)),#REF!,4,FALSE),IF(LEFT(C93,3)="SCE",VLOOKUP(VALUE(RIGHT(C93,3)),#REF!,4,FALSE),IF(LEFT(C93,3)="EST",VLOOKUP(VALUE(RIGHT(C93,3)),#REF!,4,FALSE),IF(LEFT(C93,3)="HID",VLOOKUP(VALUE(RIGHT(C93,3)),#REF!,4,FALSE),IF(LEFT(C93,3)="INC",VLOOKUP(VALUE(RIGHT(C93,3)),#REF!,4,FALSE),IF(LEFT(C93,3)="ELE",VLOOKUP(VALUE(RIGHT(C93,3)),#REF!,4,FALSE),IF(LEFT(C93,3)="CAB",VLOOKUP(VALUE(RIGHT(C93,3)),#REF!,4,FALSE),IF(LEFT(C93,3)="SEG",VLOOKUP(VALUE(RIGHT(C93,3)),#REF!,4,FALSE),IF(LEFT(C93,3)="CLI",VLOOKUP(VALUE(RIGHT(C93,3)),#REF!,4,FALSE),IF(LEFT(C93,4)="IMPL",VLOOKUP(VALUE(RIGHT(C93,3)),#REF!,4,FALSE),IF(LEFT(C93,4)="SPDA",VLOOKUP(VALUE(RIGHT(C93,3)),#REF!,4,FALSE),IF(LEFT(C93,4)="SDAI",VLOOKUP(VALUE(RIGHT(C93,3)),'ADM-COMP'!B:J,4,FALSE),IF(LEFT(C93,5)="IMPER",VLOOKUP(VALUE(RIGHT(C93,3)),#REF!,4,FALSE),""))))))))))))))))</f>
        <v>TUBO, PVC, SOLDÁVEL, DN 25MM, INSTALADO EM RAMAL OU SUB-RAMAL DE ÁGUA - FORNECIMENTO E INSTALAÇÃO. AF_12/2014</v>
      </c>
      <c r="E93" s="185" t="str">
        <f>IF(B93="IOPES",VLOOKUP(C93,'LABOR-SERVIÇOS'!A:H,6,FALSE),IF(B93="SINAPI",VLOOKUP(C93,'SINAPI-SERVIÇOS'!A:D,3,FALSE),IF(LEFT(C93,3)="ARQ",VLOOKUP(VALUE(RIGHT(C93,3)),'ARQ-COMP'!B:J,5,FALSE),IF(LEFT(C93,3)="SCI",VLOOKUP(VALUE(RIGHT(C93,3)),#REF!,5,FALSE),IF(LEFT(C93,3)="SCE",VLOOKUP(VALUE(RIGHT(C93,3)),#REF!,5,FALSE),IF(LEFT(C93,3)="EST",VLOOKUP(VALUE(RIGHT(C93,3)),#REF!,5,FALSE),IF(LEFT(C93,3)="HID",VLOOKUP(VALUE(RIGHT(C93,3)),#REF!,5,FALSE),IF(LEFT(C93,3)="INC",VLOOKUP(VALUE(RIGHT(C93,3)),#REF!,5,FALSE),IF(LEFT(C93,3)="ELE",VLOOKUP(VALUE(RIGHT(C93,3)),#REF!,5,FALSE),IF(LEFT(C93,3)="CAB",VLOOKUP(VALUE(RIGHT(C93,3)),#REF!,5,FALSE),IF(LEFT(C93,3)="SEG",VLOOKUP(VALUE(RIGHT(C93,3)),#REF!,5,FALSE),IF(LEFT(C93,3)="CLI",VLOOKUP(VALUE(RIGHT(C93,3)),#REF!,5,FALSE),IF(LEFT(C93,4)="IMPL",VLOOKUP(VALUE(RIGHT(C93,3)),#REF!,5,FALSE),IF(LEFT(C93,4)="SPDA",VLOOKUP(VALUE(RIGHT(C93,3)),#REF!,5,FALSE),IF(LEFT(C93,4)="SDAI",VLOOKUP(VALUE(RIGHT(C93,3)),'ADM-COMP'!B:J,5,FALSE),IF(LEFT(C93,5)="IMPER",VLOOKUP(VALUE(RIGHT(C93,3)),#REF!,5,FALSE),""))))))))))))))))</f>
        <v>M</v>
      </c>
      <c r="F93" s="268">
        <f>ROUND(VLOOKUP(A93,'MEM-LEVANT'!A:I,9,FALSE),2)</f>
        <v>10</v>
      </c>
      <c r="G93" s="189">
        <f>IF(B93="IOPES",VLOOKUP(C93,'LABOR-SERVIÇOS'!A:H,7,FALSE),IF(B93="SINAPI",VLOOKUP(C93,'SINAPI-SERVIÇOS'!A:H,8,FALSE),IF(LEFT(C93,3)="ARQ",VLOOKUP(VALUE(RIGHT(C93,3)),'ARQ-COMP'!B:J,9,FALSE),IF(LEFT(C93,3)="SCI",VLOOKUP(VALUE(RIGHT(C93,3)),#REF!,9,FALSE),IF(LEFT(C93,3)="SCE",VLOOKUP(VALUE(RIGHT(C93,3)),#REF!,9,FALSE),IF(LEFT(C93,3)="EST",VLOOKUP(VALUE(RIGHT(C93,3)),#REF!,9,FALSE),IF(LEFT(C93,3)="HID",VLOOKUP(VALUE(RIGHT(C93,3)),#REF!,9,FALSE),IF(LEFT(C93,3)="INC",VLOOKUP(VALUE(RIGHT(C93,3)),#REF!,9,FALSE),IF(LEFT(C93,3)="ELE",VLOOKUP(VALUE(RIGHT(C93,3)),#REF!,9,FALSE),IF(LEFT(C93,3)="CAB",VLOOKUP(VALUE(RIGHT(C93,3)),#REF!,9,FALSE),IF(LEFT(C93,3)="SEG",VLOOKUP(VALUE(RIGHT(C93,3)),#REF!,9,FALSE),IF(LEFT(C93,3)="CLI",VLOOKUP(VALUE(RIGHT(C93,3)),#REF!,9,FALSE),IF(LEFT(C93,4)="IMPL",VLOOKUP(VALUE(RIGHT(C93,3)),#REF!,9,FALSE),IF(LEFT(C93,4)="SPDA",VLOOKUP(VALUE(RIGHT(C93,3)),#REF!,9,FALSE),IF(LEFT(C93,4)="SDAI",VLOOKUP(VALUE(RIGHT(C93,3)),'ADM-COMP'!B:J,9,FALSE),IF(LEFT(C93,5)="IMPER",VLOOKUP(VALUE(RIGHT(C93,3)),#REF!,9,FALSE),""))))))))))))))))</f>
        <v>19.5</v>
      </c>
      <c r="H93" s="189">
        <f t="shared" si="16"/>
        <v>195</v>
      </c>
      <c r="I93" s="190"/>
      <c r="J93" s="95">
        <f t="shared" si="17"/>
        <v>15.27734253</v>
      </c>
      <c r="K93" s="190"/>
      <c r="L93" s="190"/>
      <c r="M93" s="190"/>
      <c r="N93" s="190"/>
      <c r="O93" s="190"/>
      <c r="P93" s="190"/>
      <c r="Q93" s="190"/>
      <c r="R93" s="190"/>
      <c r="S93" s="190"/>
      <c r="T93" s="190"/>
      <c r="U93" s="190"/>
      <c r="V93" s="190"/>
      <c r="W93" s="190"/>
      <c r="X93" s="190"/>
      <c r="Y93" s="190"/>
      <c r="Z93" s="190"/>
    </row>
    <row r="94" ht="12.75" customHeight="1">
      <c r="A94" s="267" t="s">
        <v>293</v>
      </c>
      <c r="B94" s="186" t="s">
        <v>47</v>
      </c>
      <c r="C94" s="187" t="str">
        <f>'SINAPI-SERVIÇOS'!A3093</f>
        <v>89357</v>
      </c>
      <c r="D94" s="89" t="str">
        <f>IF(B94="IOPES",VLOOKUP(C94,'LABOR-SERVIÇOS'!A:H,5,FALSE),IF(B94="SINAPI",VLOOKUP(C94,'SINAPI-SERVIÇOS'!A:D,2,FALSE),IF(LEFT(C94,3)="ARQ",VLOOKUP(VALUE(RIGHT(C94,3)),'ARQ-COMP'!B:J,4,FALSE),IF(LEFT(C94,3)="SCI",VLOOKUP(VALUE(RIGHT(C94,3)),#REF!,4,FALSE),IF(LEFT(C94,3)="SCE",VLOOKUP(VALUE(RIGHT(C94,3)),#REF!,4,FALSE),IF(LEFT(C94,3)="EST",VLOOKUP(VALUE(RIGHT(C94,3)),#REF!,4,FALSE),IF(LEFT(C94,3)="HID",VLOOKUP(VALUE(RIGHT(C94,3)),#REF!,4,FALSE),IF(LEFT(C94,3)="INC",VLOOKUP(VALUE(RIGHT(C94,3)),#REF!,4,FALSE),IF(LEFT(C94,3)="ELE",VLOOKUP(VALUE(RIGHT(C94,3)),#REF!,4,FALSE),IF(LEFT(C94,3)="CAB",VLOOKUP(VALUE(RIGHT(C94,3)),#REF!,4,FALSE),IF(LEFT(C94,3)="SEG",VLOOKUP(VALUE(RIGHT(C94,3)),#REF!,4,FALSE),IF(LEFT(C94,3)="CLI",VLOOKUP(VALUE(RIGHT(C94,3)),#REF!,4,FALSE),IF(LEFT(C94,4)="IMPL",VLOOKUP(VALUE(RIGHT(C94,3)),#REF!,4,FALSE),IF(LEFT(C94,4)="SPDA",VLOOKUP(VALUE(RIGHT(C94,3)),#REF!,4,FALSE),IF(LEFT(C94,4)="SDAI",VLOOKUP(VALUE(RIGHT(C94,3)),'ADM-COMP'!B:J,4,FALSE),IF(LEFT(C94,5)="IMPER",VLOOKUP(VALUE(RIGHT(C94,3)),#REF!,4,FALSE),""))))))))))))))))</f>
        <v>TUBO, PVC, SOLDÁVEL, DN 32MM, INSTALADO EM RAMAL OU SUB-RAMAL DE ÁGUA - FORNECIMENTO E INSTALAÇÃO. AF_12/2014</v>
      </c>
      <c r="E94" s="185" t="str">
        <f>IF(B94="IOPES",VLOOKUP(C94,'LABOR-SERVIÇOS'!A:H,6,FALSE),IF(B94="SINAPI",VLOOKUP(C94,'SINAPI-SERVIÇOS'!A:D,3,FALSE),IF(LEFT(C94,3)="ARQ",VLOOKUP(VALUE(RIGHT(C94,3)),'ARQ-COMP'!B:J,5,FALSE),IF(LEFT(C94,3)="SCI",VLOOKUP(VALUE(RIGHT(C94,3)),#REF!,5,FALSE),IF(LEFT(C94,3)="SCE",VLOOKUP(VALUE(RIGHT(C94,3)),#REF!,5,FALSE),IF(LEFT(C94,3)="EST",VLOOKUP(VALUE(RIGHT(C94,3)),#REF!,5,FALSE),IF(LEFT(C94,3)="HID",VLOOKUP(VALUE(RIGHT(C94,3)),#REF!,5,FALSE),IF(LEFT(C94,3)="INC",VLOOKUP(VALUE(RIGHT(C94,3)),#REF!,5,FALSE),IF(LEFT(C94,3)="ELE",VLOOKUP(VALUE(RIGHT(C94,3)),#REF!,5,FALSE),IF(LEFT(C94,3)="CAB",VLOOKUP(VALUE(RIGHT(C94,3)),#REF!,5,FALSE),IF(LEFT(C94,3)="SEG",VLOOKUP(VALUE(RIGHT(C94,3)),#REF!,5,FALSE),IF(LEFT(C94,3)="CLI",VLOOKUP(VALUE(RIGHT(C94,3)),#REF!,5,FALSE),IF(LEFT(C94,4)="IMPL",VLOOKUP(VALUE(RIGHT(C94,3)),#REF!,5,FALSE),IF(LEFT(C94,4)="SPDA",VLOOKUP(VALUE(RIGHT(C94,3)),#REF!,5,FALSE),IF(LEFT(C94,4)="SDAI",VLOOKUP(VALUE(RIGHT(C94,3)),'ADM-COMP'!B:J,5,FALSE),IF(LEFT(C94,5)="IMPER",VLOOKUP(VALUE(RIGHT(C94,3)),#REF!,5,FALSE),""))))))))))))))))</f>
        <v>M</v>
      </c>
      <c r="F94" s="268">
        <f>ROUND(VLOOKUP(A94,'MEM-LEVANT'!A:I,9,FALSE),2)</f>
        <v>10</v>
      </c>
      <c r="G94" s="189">
        <f>IF(B94="IOPES",VLOOKUP(C94,'LABOR-SERVIÇOS'!A:H,7,FALSE),IF(B94="SINAPI",VLOOKUP(C94,'SINAPI-SERVIÇOS'!A:H,8,FALSE),IF(LEFT(C94,3)="ARQ",VLOOKUP(VALUE(RIGHT(C94,3)),'ARQ-COMP'!B:J,9,FALSE),IF(LEFT(C94,3)="SCI",VLOOKUP(VALUE(RIGHT(C94,3)),#REF!,9,FALSE),IF(LEFT(C94,3)="SCE",VLOOKUP(VALUE(RIGHT(C94,3)),#REF!,9,FALSE),IF(LEFT(C94,3)="EST",VLOOKUP(VALUE(RIGHT(C94,3)),#REF!,9,FALSE),IF(LEFT(C94,3)="HID",VLOOKUP(VALUE(RIGHT(C94,3)),#REF!,9,FALSE),IF(LEFT(C94,3)="INC",VLOOKUP(VALUE(RIGHT(C94,3)),#REF!,9,FALSE),IF(LEFT(C94,3)="ELE",VLOOKUP(VALUE(RIGHT(C94,3)),#REF!,9,FALSE),IF(LEFT(C94,3)="CAB",VLOOKUP(VALUE(RIGHT(C94,3)),#REF!,9,FALSE),IF(LEFT(C94,3)="SEG",VLOOKUP(VALUE(RIGHT(C94,3)),#REF!,9,FALSE),IF(LEFT(C94,3)="CLI",VLOOKUP(VALUE(RIGHT(C94,3)),#REF!,9,FALSE),IF(LEFT(C94,4)="IMPL",VLOOKUP(VALUE(RIGHT(C94,3)),#REF!,9,FALSE),IF(LEFT(C94,4)="SPDA",VLOOKUP(VALUE(RIGHT(C94,3)),#REF!,9,FALSE),IF(LEFT(C94,4)="SDAI",VLOOKUP(VALUE(RIGHT(C94,3)),'ADM-COMP'!B:J,9,FALSE),IF(LEFT(C94,5)="IMPER",VLOOKUP(VALUE(RIGHT(C94,3)),#REF!,9,FALSE),""))))))))))))))))</f>
        <v>27.42</v>
      </c>
      <c r="H94" s="189">
        <f t="shared" si="16"/>
        <v>274.2</v>
      </c>
      <c r="I94" s="190"/>
      <c r="J94" s="95">
        <f t="shared" si="17"/>
        <v>21.48229395</v>
      </c>
      <c r="K94" s="190"/>
      <c r="L94" s="190"/>
      <c r="M94" s="190"/>
      <c r="N94" s="190"/>
      <c r="O94" s="190"/>
      <c r="P94" s="190"/>
      <c r="Q94" s="190"/>
      <c r="R94" s="190"/>
      <c r="S94" s="190"/>
      <c r="T94" s="190"/>
      <c r="U94" s="190"/>
      <c r="V94" s="190"/>
      <c r="W94" s="190"/>
      <c r="X94" s="190"/>
      <c r="Y94" s="190"/>
      <c r="Z94" s="190"/>
    </row>
    <row r="95" ht="12.75" customHeight="1">
      <c r="A95" s="267" t="s">
        <v>296</v>
      </c>
      <c r="B95" s="186" t="s">
        <v>47</v>
      </c>
      <c r="C95" s="187" t="str">
        <f>'SINAPI-SERVIÇOS'!A4574</f>
        <v>89353</v>
      </c>
      <c r="D95" s="89" t="str">
        <f>IF(B95="IOPES",VLOOKUP(C95,'LABOR-SERVIÇOS'!A:H,5,FALSE),IF(B95="SINAPI",VLOOKUP(C95,'SINAPI-SERVIÇOS'!A:D,2,FALSE),IF(LEFT(C95,3)="ARQ",VLOOKUP(VALUE(RIGHT(C95,3)),'ARQ-COMP'!B:J,4,FALSE),IF(LEFT(C95,3)="SCI",VLOOKUP(VALUE(RIGHT(C95,3)),#REF!,4,FALSE),IF(LEFT(C95,3)="SCE",VLOOKUP(VALUE(RIGHT(C95,3)),#REF!,4,FALSE),IF(LEFT(C95,3)="EST",VLOOKUP(VALUE(RIGHT(C95,3)),#REF!,4,FALSE),IF(LEFT(C95,3)="HID",VLOOKUP(VALUE(RIGHT(C95,3)),#REF!,4,FALSE),IF(LEFT(C95,3)="INC",VLOOKUP(VALUE(RIGHT(C95,3)),#REF!,4,FALSE),IF(LEFT(C95,3)="ELE",VLOOKUP(VALUE(RIGHT(C95,3)),#REF!,4,FALSE),IF(LEFT(C95,3)="CAB",VLOOKUP(VALUE(RIGHT(C95,3)),#REF!,4,FALSE),IF(LEFT(C95,3)="SEG",VLOOKUP(VALUE(RIGHT(C95,3)),#REF!,4,FALSE),IF(LEFT(C95,3)="CLI",VLOOKUP(VALUE(RIGHT(C95,3)),#REF!,4,FALSE),IF(LEFT(C95,4)="IMPL",VLOOKUP(VALUE(RIGHT(C95,3)),#REF!,4,FALSE),IF(LEFT(C95,4)="SPDA",VLOOKUP(VALUE(RIGHT(C95,3)),#REF!,4,FALSE),IF(LEFT(C95,4)="SDAI",VLOOKUP(VALUE(RIGHT(C95,3)),'ADM-COMP'!B:J,4,FALSE),IF(LEFT(C95,5)="IMPER",VLOOKUP(VALUE(RIGHT(C95,3)),#REF!,4,FALSE),""))))))))))))))))</f>
        <v>REGISTRO DE GAVETA BRUTO, LATÃO, ROSCÁVEL, 3/4", FORNECIDO E INSTALADO EM RAMAL DE ÁGUA. AF_12/2014</v>
      </c>
      <c r="E95" s="185" t="str">
        <f>IF(B95="IOPES",VLOOKUP(C95,'LABOR-SERVIÇOS'!A:H,6,FALSE),IF(B95="SINAPI",VLOOKUP(C95,'SINAPI-SERVIÇOS'!A:D,3,FALSE),IF(LEFT(C95,3)="ARQ",VLOOKUP(VALUE(RIGHT(C95,3)),'ARQ-COMP'!B:J,5,FALSE),IF(LEFT(C95,3)="SCI",VLOOKUP(VALUE(RIGHT(C95,3)),#REF!,5,FALSE),IF(LEFT(C95,3)="SCE",VLOOKUP(VALUE(RIGHT(C95,3)),#REF!,5,FALSE),IF(LEFT(C95,3)="EST",VLOOKUP(VALUE(RIGHT(C95,3)),#REF!,5,FALSE),IF(LEFT(C95,3)="HID",VLOOKUP(VALUE(RIGHT(C95,3)),#REF!,5,FALSE),IF(LEFT(C95,3)="INC",VLOOKUP(VALUE(RIGHT(C95,3)),#REF!,5,FALSE),IF(LEFT(C95,3)="ELE",VLOOKUP(VALUE(RIGHT(C95,3)),#REF!,5,FALSE),IF(LEFT(C95,3)="CAB",VLOOKUP(VALUE(RIGHT(C95,3)),#REF!,5,FALSE),IF(LEFT(C95,3)="SEG",VLOOKUP(VALUE(RIGHT(C95,3)),#REF!,5,FALSE),IF(LEFT(C95,3)="CLI",VLOOKUP(VALUE(RIGHT(C95,3)),#REF!,5,FALSE),IF(LEFT(C95,4)="IMPL",VLOOKUP(VALUE(RIGHT(C95,3)),#REF!,5,FALSE),IF(LEFT(C95,4)="SPDA",VLOOKUP(VALUE(RIGHT(C95,3)),#REF!,5,FALSE),IF(LEFT(C95,4)="SDAI",VLOOKUP(VALUE(RIGHT(C95,3)),'ADM-COMP'!B:J,5,FALSE),IF(LEFT(C95,5)="IMPER",VLOOKUP(VALUE(RIGHT(C95,3)),#REF!,5,FALSE),""))))))))))))))))</f>
        <v>UN</v>
      </c>
      <c r="F95" s="268">
        <f>ROUND(VLOOKUP(A95,'MEM-LEVANT'!A:I,9,FALSE),2)</f>
        <v>4</v>
      </c>
      <c r="G95" s="189">
        <f>IF(B95="IOPES",VLOOKUP(C95,'LABOR-SERVIÇOS'!A:H,7,FALSE),IF(B95="SINAPI",VLOOKUP(C95,'SINAPI-SERVIÇOS'!A:H,8,FALSE),IF(LEFT(C95,3)="ARQ",VLOOKUP(VALUE(RIGHT(C95,3)),'ARQ-COMP'!B:J,9,FALSE),IF(LEFT(C95,3)="SCI",VLOOKUP(VALUE(RIGHT(C95,3)),#REF!,9,FALSE),IF(LEFT(C95,3)="SCE",VLOOKUP(VALUE(RIGHT(C95,3)),#REF!,9,FALSE),IF(LEFT(C95,3)="EST",VLOOKUP(VALUE(RIGHT(C95,3)),#REF!,9,FALSE),IF(LEFT(C95,3)="HID",VLOOKUP(VALUE(RIGHT(C95,3)),#REF!,9,FALSE),IF(LEFT(C95,3)="INC",VLOOKUP(VALUE(RIGHT(C95,3)),#REF!,9,FALSE),IF(LEFT(C95,3)="ELE",VLOOKUP(VALUE(RIGHT(C95,3)),#REF!,9,FALSE),IF(LEFT(C95,3)="CAB",VLOOKUP(VALUE(RIGHT(C95,3)),#REF!,9,FALSE),IF(LEFT(C95,3)="SEG",VLOOKUP(VALUE(RIGHT(C95,3)),#REF!,9,FALSE),IF(LEFT(C95,3)="CLI",VLOOKUP(VALUE(RIGHT(C95,3)),#REF!,9,FALSE),IF(LEFT(C95,4)="IMPL",VLOOKUP(VALUE(RIGHT(C95,3)),#REF!,9,FALSE),IF(LEFT(C95,4)="SPDA",VLOOKUP(VALUE(RIGHT(C95,3)),#REF!,9,FALSE),IF(LEFT(C95,4)="SDAI",VLOOKUP(VALUE(RIGHT(C95,3)),'ADM-COMP'!B:J,9,FALSE),IF(LEFT(C95,5)="IMPER",VLOOKUP(VALUE(RIGHT(C95,3)),#REF!,9,FALSE),""))))))))))))))))</f>
        <v>39.89</v>
      </c>
      <c r="H95" s="189">
        <f t="shared" si="16"/>
        <v>159.56</v>
      </c>
      <c r="I95" s="190"/>
      <c r="J95" s="95">
        <f t="shared" si="17"/>
        <v>31.25195863</v>
      </c>
      <c r="K95" s="190"/>
      <c r="L95" s="190"/>
      <c r="M95" s="190"/>
      <c r="N95" s="190"/>
      <c r="O95" s="190"/>
      <c r="P95" s="190"/>
      <c r="Q95" s="190"/>
      <c r="R95" s="190"/>
      <c r="S95" s="190"/>
      <c r="T95" s="190"/>
      <c r="U95" s="190"/>
      <c r="V95" s="190"/>
      <c r="W95" s="190"/>
      <c r="X95" s="190"/>
      <c r="Y95" s="190"/>
      <c r="Z95" s="190"/>
    </row>
    <row r="96" ht="12.75" customHeight="1">
      <c r="A96" s="267" t="s">
        <v>298</v>
      </c>
      <c r="B96" s="186" t="s">
        <v>47</v>
      </c>
      <c r="C96" s="187" t="str">
        <f>'SINAPI-SERVIÇOS'!A3328</f>
        <v>89366</v>
      </c>
      <c r="D96" s="89" t="str">
        <f>IF(B96="IOPES",VLOOKUP(C96,'LABOR-SERVIÇOS'!A:H,5,FALSE),IF(B96="SINAPI",VLOOKUP(C96,'SINAPI-SERVIÇOS'!A:D,2,FALSE),IF(LEFT(C96,3)="ARQ",VLOOKUP(VALUE(RIGHT(C96,3)),'ARQ-COMP'!B:J,4,FALSE),IF(LEFT(C96,3)="SCI",VLOOKUP(VALUE(RIGHT(C96,3)),#REF!,4,FALSE),IF(LEFT(C96,3)="SCE",VLOOKUP(VALUE(RIGHT(C96,3)),#REF!,4,FALSE),IF(LEFT(C96,3)="EST",VLOOKUP(VALUE(RIGHT(C96,3)),#REF!,4,FALSE),IF(LEFT(C96,3)="HID",VLOOKUP(VALUE(RIGHT(C96,3)),#REF!,4,FALSE),IF(LEFT(C96,3)="INC",VLOOKUP(VALUE(RIGHT(C96,3)),#REF!,4,FALSE),IF(LEFT(C96,3)="ELE",VLOOKUP(VALUE(RIGHT(C96,3)),#REF!,4,FALSE),IF(LEFT(C96,3)="CAB",VLOOKUP(VALUE(RIGHT(C96,3)),#REF!,4,FALSE),IF(LEFT(C96,3)="SEG",VLOOKUP(VALUE(RIGHT(C96,3)),#REF!,4,FALSE),IF(LEFT(C96,3)="CLI",VLOOKUP(VALUE(RIGHT(C96,3)),#REF!,4,FALSE),IF(LEFT(C96,4)="IMPL",VLOOKUP(VALUE(RIGHT(C96,3)),#REF!,4,FALSE),IF(LEFT(C96,4)="SPDA",VLOOKUP(VALUE(RIGHT(C96,3)),#REF!,4,FALSE),IF(LEFT(C96,4)="SDAI",VLOOKUP(VALUE(RIGHT(C96,3)),'ADM-COMP'!B:J,4,FALSE),IF(LEFT(C96,5)="IMPER",VLOOKUP(VALUE(RIGHT(C96,3)),#REF!,4,FALSE),""))))))))))))))))</f>
        <v>JOELHO 90 GRAUS COM BUCHA DE LATÃO, PVC, SOLDÁVEL, DN 25MM, X 3/4_x0094_ INSTALADO EM RAMAL OU SUB-RAMAL DE ÁGUA - FORNECIMENTO E INSTALAÇÃO. AF_12/2014</v>
      </c>
      <c r="E96" s="185" t="str">
        <f>IF(B96="IOPES",VLOOKUP(C96,'LABOR-SERVIÇOS'!A:H,6,FALSE),IF(B96="SINAPI",VLOOKUP(C96,'SINAPI-SERVIÇOS'!A:D,3,FALSE),IF(LEFT(C96,3)="ARQ",VLOOKUP(VALUE(RIGHT(C96,3)),'ARQ-COMP'!B:J,5,FALSE),IF(LEFT(C96,3)="SCI",VLOOKUP(VALUE(RIGHT(C96,3)),#REF!,5,FALSE),IF(LEFT(C96,3)="SCE",VLOOKUP(VALUE(RIGHT(C96,3)),#REF!,5,FALSE),IF(LEFT(C96,3)="EST",VLOOKUP(VALUE(RIGHT(C96,3)),#REF!,5,FALSE),IF(LEFT(C96,3)="HID",VLOOKUP(VALUE(RIGHT(C96,3)),#REF!,5,FALSE),IF(LEFT(C96,3)="INC",VLOOKUP(VALUE(RIGHT(C96,3)),#REF!,5,FALSE),IF(LEFT(C96,3)="ELE",VLOOKUP(VALUE(RIGHT(C96,3)),#REF!,5,FALSE),IF(LEFT(C96,3)="CAB",VLOOKUP(VALUE(RIGHT(C96,3)),#REF!,5,FALSE),IF(LEFT(C96,3)="SEG",VLOOKUP(VALUE(RIGHT(C96,3)),#REF!,5,FALSE),IF(LEFT(C96,3)="CLI",VLOOKUP(VALUE(RIGHT(C96,3)),#REF!,5,FALSE),IF(LEFT(C96,4)="IMPL",VLOOKUP(VALUE(RIGHT(C96,3)),#REF!,5,FALSE),IF(LEFT(C96,4)="SPDA",VLOOKUP(VALUE(RIGHT(C96,3)),#REF!,5,FALSE),IF(LEFT(C96,4)="SDAI",VLOOKUP(VALUE(RIGHT(C96,3)),'ADM-COMP'!B:J,5,FALSE),IF(LEFT(C96,5)="IMPER",VLOOKUP(VALUE(RIGHT(C96,3)),#REF!,5,FALSE),""))))))))))))))))</f>
        <v>UN</v>
      </c>
      <c r="F96" s="268">
        <f>ROUND(VLOOKUP(A96,'MEM-LEVANT'!A:I,9,FALSE),2)</f>
        <v>5</v>
      </c>
      <c r="G96" s="189">
        <f>IF(B96="IOPES",VLOOKUP(C96,'LABOR-SERVIÇOS'!A:H,7,FALSE),IF(B96="SINAPI",VLOOKUP(C96,'SINAPI-SERVIÇOS'!A:H,8,FALSE),IF(LEFT(C96,3)="ARQ",VLOOKUP(VALUE(RIGHT(C96,3)),'ARQ-COMP'!B:J,9,FALSE),IF(LEFT(C96,3)="SCI",VLOOKUP(VALUE(RIGHT(C96,3)),#REF!,9,FALSE),IF(LEFT(C96,3)="SCE",VLOOKUP(VALUE(RIGHT(C96,3)),#REF!,9,FALSE),IF(LEFT(C96,3)="EST",VLOOKUP(VALUE(RIGHT(C96,3)),#REF!,9,FALSE),IF(LEFT(C96,3)="HID",VLOOKUP(VALUE(RIGHT(C96,3)),#REF!,9,FALSE),IF(LEFT(C96,3)="INC",VLOOKUP(VALUE(RIGHT(C96,3)),#REF!,9,FALSE),IF(LEFT(C96,3)="ELE",VLOOKUP(VALUE(RIGHT(C96,3)),#REF!,9,FALSE),IF(LEFT(C96,3)="CAB",VLOOKUP(VALUE(RIGHT(C96,3)),#REF!,9,FALSE),IF(LEFT(C96,3)="SEG",VLOOKUP(VALUE(RIGHT(C96,3)),#REF!,9,FALSE),IF(LEFT(C96,3)="CLI",VLOOKUP(VALUE(RIGHT(C96,3)),#REF!,9,FALSE),IF(LEFT(C96,4)="IMPL",VLOOKUP(VALUE(RIGHT(C96,3)),#REF!,9,FALSE),IF(LEFT(C96,4)="SPDA",VLOOKUP(VALUE(RIGHT(C96,3)),#REF!,9,FALSE),IF(LEFT(C96,4)="SDAI",VLOOKUP(VALUE(RIGHT(C96,3)),'ADM-COMP'!B:J,9,FALSE),IF(LEFT(C96,5)="IMPER",VLOOKUP(VALUE(RIGHT(C96,3)),#REF!,9,FALSE),""))))))))))))))))</f>
        <v>14.54</v>
      </c>
      <c r="H96" s="189">
        <f t="shared" si="16"/>
        <v>72.7</v>
      </c>
      <c r="I96" s="190"/>
      <c r="J96" s="95">
        <f t="shared" si="17"/>
        <v>11.39141335</v>
      </c>
      <c r="K96" s="190"/>
      <c r="L96" s="190"/>
      <c r="M96" s="190"/>
      <c r="N96" s="190"/>
      <c r="O96" s="190"/>
      <c r="P96" s="190"/>
      <c r="Q96" s="190"/>
      <c r="R96" s="190"/>
      <c r="S96" s="190"/>
      <c r="T96" s="190"/>
      <c r="U96" s="190"/>
      <c r="V96" s="190"/>
      <c r="W96" s="190"/>
      <c r="X96" s="190"/>
      <c r="Y96" s="190"/>
      <c r="Z96" s="190"/>
    </row>
    <row r="97" ht="32.25" customHeight="1">
      <c r="A97" s="267" t="s">
        <v>300</v>
      </c>
      <c r="B97" s="186" t="s">
        <v>47</v>
      </c>
      <c r="C97" s="187" t="str">
        <f>'SINAPI-SERVIÇOS'!A3355</f>
        <v>89393</v>
      </c>
      <c r="D97" s="89" t="str">
        <f>IF(B97="IOPES",VLOOKUP(C97,'LABOR-SERVIÇOS'!A:H,5,FALSE),IF(B97="SINAPI",VLOOKUP(C97,'SINAPI-SERVIÇOS'!A:D,2,FALSE),IF(LEFT(C97,3)="ARQ",VLOOKUP(VALUE(RIGHT(C97,3)),'ARQ-COMP'!B:J,4,FALSE),IF(LEFT(C97,3)="SCI",VLOOKUP(VALUE(RIGHT(C97,3)),#REF!,4,FALSE),IF(LEFT(C97,3)="SCE",VLOOKUP(VALUE(RIGHT(C97,3)),#REF!,4,FALSE),IF(LEFT(C97,3)="EST",VLOOKUP(VALUE(RIGHT(C97,3)),#REF!,4,FALSE),IF(LEFT(C97,3)="HID",VLOOKUP(VALUE(RIGHT(C97,3)),#REF!,4,FALSE),IF(LEFT(C97,3)="INC",VLOOKUP(VALUE(RIGHT(C97,3)),#REF!,4,FALSE),IF(LEFT(C97,3)="ELE",VLOOKUP(VALUE(RIGHT(C97,3)),#REF!,4,FALSE),IF(LEFT(C97,3)="CAB",VLOOKUP(VALUE(RIGHT(C97,3)),#REF!,4,FALSE),IF(LEFT(C97,3)="SEG",VLOOKUP(VALUE(RIGHT(C97,3)),#REF!,4,FALSE),IF(LEFT(C97,3)="CLI",VLOOKUP(VALUE(RIGHT(C97,3)),#REF!,4,FALSE),IF(LEFT(C97,4)="IMPL",VLOOKUP(VALUE(RIGHT(C97,3)),#REF!,4,FALSE),IF(LEFT(C97,4)="SPDA",VLOOKUP(VALUE(RIGHT(C97,3)),#REF!,4,FALSE),IF(LEFT(C97,4)="SDAI",VLOOKUP(VALUE(RIGHT(C97,3)),'ADM-COMP'!B:J,4,FALSE),IF(LEFT(C97,5)="IMPER",VLOOKUP(VALUE(RIGHT(C97,3)),#REF!,4,FALSE),""))))))))))))))))</f>
        <v>TE, PVC, SOLDÁVEL, DN 20MM, INSTALADO EM RAMAL OU SUB-RAMAL DE ÁGUA - FORNECIMENTO E INSTALAÇÃO. AF_12/2014</v>
      </c>
      <c r="E97" s="185" t="str">
        <f>IF(B97="IOPES",VLOOKUP(C97,'LABOR-SERVIÇOS'!A:H,6,FALSE),IF(B97="SINAPI",VLOOKUP(C97,'SINAPI-SERVIÇOS'!A:D,3,FALSE),IF(LEFT(C97,3)="ARQ",VLOOKUP(VALUE(RIGHT(C97,3)),'ARQ-COMP'!B:J,5,FALSE),IF(LEFT(C97,3)="SCI",VLOOKUP(VALUE(RIGHT(C97,3)),#REF!,5,FALSE),IF(LEFT(C97,3)="SCE",VLOOKUP(VALUE(RIGHT(C97,3)),#REF!,5,FALSE),IF(LEFT(C97,3)="EST",VLOOKUP(VALUE(RIGHT(C97,3)),#REF!,5,FALSE),IF(LEFT(C97,3)="HID",VLOOKUP(VALUE(RIGHT(C97,3)),#REF!,5,FALSE),IF(LEFT(C97,3)="INC",VLOOKUP(VALUE(RIGHT(C97,3)),#REF!,5,FALSE),IF(LEFT(C97,3)="ELE",VLOOKUP(VALUE(RIGHT(C97,3)),#REF!,5,FALSE),IF(LEFT(C97,3)="CAB",VLOOKUP(VALUE(RIGHT(C97,3)),#REF!,5,FALSE),IF(LEFT(C97,3)="SEG",VLOOKUP(VALUE(RIGHT(C97,3)),#REF!,5,FALSE),IF(LEFT(C97,3)="CLI",VLOOKUP(VALUE(RIGHT(C97,3)),#REF!,5,FALSE),IF(LEFT(C97,4)="IMPL",VLOOKUP(VALUE(RIGHT(C97,3)),#REF!,5,FALSE),IF(LEFT(C97,4)="SPDA",VLOOKUP(VALUE(RIGHT(C97,3)),#REF!,5,FALSE),IF(LEFT(C97,4)="SDAI",VLOOKUP(VALUE(RIGHT(C97,3)),'ADM-COMP'!B:J,5,FALSE),IF(LEFT(C97,5)="IMPER",VLOOKUP(VALUE(RIGHT(C97,3)),#REF!,5,FALSE),""))))))))))))))))</f>
        <v>UN</v>
      </c>
      <c r="F97" s="268">
        <f>ROUND(VLOOKUP(A97,'MEM-LEVANT'!A:I,9,FALSE),2)</f>
        <v>5</v>
      </c>
      <c r="G97" s="189">
        <f>IF(B97="IOPES",VLOOKUP(C97,'LABOR-SERVIÇOS'!A:H,7,FALSE),IF(B97="SINAPI",VLOOKUP(C97,'SINAPI-SERVIÇOS'!A:H,8,FALSE),IF(LEFT(C97,3)="ARQ",VLOOKUP(VALUE(RIGHT(C97,3)),'ARQ-COMP'!B:J,9,FALSE),IF(LEFT(C97,3)="SCI",VLOOKUP(VALUE(RIGHT(C97,3)),#REF!,9,FALSE),IF(LEFT(C97,3)="SCE",VLOOKUP(VALUE(RIGHT(C97,3)),#REF!,9,FALSE),IF(LEFT(C97,3)="EST",VLOOKUP(VALUE(RIGHT(C97,3)),#REF!,9,FALSE),IF(LEFT(C97,3)="HID",VLOOKUP(VALUE(RIGHT(C97,3)),#REF!,9,FALSE),IF(LEFT(C97,3)="INC",VLOOKUP(VALUE(RIGHT(C97,3)),#REF!,9,FALSE),IF(LEFT(C97,3)="ELE",VLOOKUP(VALUE(RIGHT(C97,3)),#REF!,9,FALSE),IF(LEFT(C97,3)="CAB",VLOOKUP(VALUE(RIGHT(C97,3)),#REF!,9,FALSE),IF(LEFT(C97,3)="SEG",VLOOKUP(VALUE(RIGHT(C97,3)),#REF!,9,FALSE),IF(LEFT(C97,3)="CLI",VLOOKUP(VALUE(RIGHT(C97,3)),#REF!,9,FALSE),IF(LEFT(C97,4)="IMPL",VLOOKUP(VALUE(RIGHT(C97,3)),#REF!,9,FALSE),IF(LEFT(C97,4)="SPDA",VLOOKUP(VALUE(RIGHT(C97,3)),#REF!,9,FALSE),IF(LEFT(C97,4)="SDAI",VLOOKUP(VALUE(RIGHT(C97,3)),'ADM-COMP'!B:J,9,FALSE),IF(LEFT(C97,5)="IMPER",VLOOKUP(VALUE(RIGHT(C97,3)),#REF!,9,FALSE),""))))))))))))))))</f>
        <v>9.36</v>
      </c>
      <c r="H97" s="189">
        <f t="shared" si="16"/>
        <v>46.8</v>
      </c>
      <c r="I97" s="190"/>
      <c r="J97" s="95">
        <f t="shared" si="17"/>
        <v>7.333124412</v>
      </c>
      <c r="K97" s="190"/>
      <c r="L97" s="190"/>
      <c r="M97" s="190"/>
      <c r="N97" s="190"/>
      <c r="O97" s="190"/>
      <c r="P97" s="190"/>
      <c r="Q97" s="190"/>
      <c r="R97" s="190"/>
      <c r="S97" s="190"/>
      <c r="T97" s="190"/>
      <c r="U97" s="190"/>
      <c r="V97" s="190"/>
      <c r="W97" s="190"/>
      <c r="X97" s="190"/>
      <c r="Y97" s="190"/>
      <c r="Z97" s="190"/>
    </row>
    <row r="98" ht="30.0" customHeight="1">
      <c r="A98" s="267" t="s">
        <v>301</v>
      </c>
      <c r="B98" s="186" t="s">
        <v>47</v>
      </c>
      <c r="C98" s="187" t="str">
        <f>'SINAPI-SERVIÇOS'!A3357</f>
        <v>89395</v>
      </c>
      <c r="D98" s="89" t="str">
        <f>IF(B98="IOPES",VLOOKUP(C98,'LABOR-SERVIÇOS'!A:H,5,FALSE),IF(B98="SINAPI",VLOOKUP(C98,'SINAPI-SERVIÇOS'!A:D,2,FALSE),IF(LEFT(C98,3)="ARQ",VLOOKUP(VALUE(RIGHT(C98,3)),'ARQ-COMP'!B:J,4,FALSE),IF(LEFT(C98,3)="SCI",VLOOKUP(VALUE(RIGHT(C98,3)),#REF!,4,FALSE),IF(LEFT(C98,3)="SCE",VLOOKUP(VALUE(RIGHT(C98,3)),#REF!,4,FALSE),IF(LEFT(C98,3)="EST",VLOOKUP(VALUE(RIGHT(C98,3)),#REF!,4,FALSE),IF(LEFT(C98,3)="HID",VLOOKUP(VALUE(RIGHT(C98,3)),#REF!,4,FALSE),IF(LEFT(C98,3)="INC",VLOOKUP(VALUE(RIGHT(C98,3)),#REF!,4,FALSE),IF(LEFT(C98,3)="ELE",VLOOKUP(VALUE(RIGHT(C98,3)),#REF!,4,FALSE),IF(LEFT(C98,3)="CAB",VLOOKUP(VALUE(RIGHT(C98,3)),#REF!,4,FALSE),IF(LEFT(C98,3)="SEG",VLOOKUP(VALUE(RIGHT(C98,3)),#REF!,4,FALSE),IF(LEFT(C98,3)="CLI",VLOOKUP(VALUE(RIGHT(C98,3)),#REF!,4,FALSE),IF(LEFT(C98,4)="IMPL",VLOOKUP(VALUE(RIGHT(C98,3)),#REF!,4,FALSE),IF(LEFT(C98,4)="SPDA",VLOOKUP(VALUE(RIGHT(C98,3)),#REF!,4,FALSE),IF(LEFT(C98,4)="SDAI",VLOOKUP(VALUE(RIGHT(C98,3)),'ADM-COMP'!B:J,4,FALSE),IF(LEFT(C98,5)="IMPER",VLOOKUP(VALUE(RIGHT(C98,3)),#REF!,4,FALSE),""))))))))))))))))</f>
        <v>TE, PVC, SOLDÁVEL, DN 25MM, INSTALADO EM RAMAL OU SUB-RAMAL DE ÁGUA - FORNECIMENTO E INSTALAÇÃO. AF_12/2014</v>
      </c>
      <c r="E98" s="185" t="str">
        <f>IF(B98="IOPES",VLOOKUP(C98,'LABOR-SERVIÇOS'!A:H,6,FALSE),IF(B98="SINAPI",VLOOKUP(C98,'SINAPI-SERVIÇOS'!A:D,3,FALSE),IF(LEFT(C98,3)="ARQ",VLOOKUP(VALUE(RIGHT(C98,3)),'ARQ-COMP'!B:J,5,FALSE),IF(LEFT(C98,3)="SCI",VLOOKUP(VALUE(RIGHT(C98,3)),#REF!,5,FALSE),IF(LEFT(C98,3)="SCE",VLOOKUP(VALUE(RIGHT(C98,3)),#REF!,5,FALSE),IF(LEFT(C98,3)="EST",VLOOKUP(VALUE(RIGHT(C98,3)),#REF!,5,FALSE),IF(LEFT(C98,3)="HID",VLOOKUP(VALUE(RIGHT(C98,3)),#REF!,5,FALSE),IF(LEFT(C98,3)="INC",VLOOKUP(VALUE(RIGHT(C98,3)),#REF!,5,FALSE),IF(LEFT(C98,3)="ELE",VLOOKUP(VALUE(RIGHT(C98,3)),#REF!,5,FALSE),IF(LEFT(C98,3)="CAB",VLOOKUP(VALUE(RIGHT(C98,3)),#REF!,5,FALSE),IF(LEFT(C98,3)="SEG",VLOOKUP(VALUE(RIGHT(C98,3)),#REF!,5,FALSE),IF(LEFT(C98,3)="CLI",VLOOKUP(VALUE(RIGHT(C98,3)),#REF!,5,FALSE),IF(LEFT(C98,4)="IMPL",VLOOKUP(VALUE(RIGHT(C98,3)),#REF!,5,FALSE),IF(LEFT(C98,4)="SPDA",VLOOKUP(VALUE(RIGHT(C98,3)),#REF!,5,FALSE),IF(LEFT(C98,4)="SDAI",VLOOKUP(VALUE(RIGHT(C98,3)),'ADM-COMP'!B:J,5,FALSE),IF(LEFT(C98,5)="IMPER",VLOOKUP(VALUE(RIGHT(C98,3)),#REF!,5,FALSE),""))))))))))))))))</f>
        <v>UN</v>
      </c>
      <c r="F98" s="268">
        <f>ROUND(VLOOKUP(A98,'MEM-LEVANT'!A:I,9,FALSE),2)</f>
        <v>2</v>
      </c>
      <c r="G98" s="189">
        <f>IF(B98="IOPES",VLOOKUP(C98,'LABOR-SERVIÇOS'!A:H,7,FALSE),IF(B98="SINAPI",VLOOKUP(C98,'SINAPI-SERVIÇOS'!A:H,8,FALSE),IF(LEFT(C98,3)="ARQ",VLOOKUP(VALUE(RIGHT(C98,3)),'ARQ-COMP'!B:J,9,FALSE),IF(LEFT(C98,3)="SCI",VLOOKUP(VALUE(RIGHT(C98,3)),#REF!,9,FALSE),IF(LEFT(C98,3)="SCE",VLOOKUP(VALUE(RIGHT(C98,3)),#REF!,9,FALSE),IF(LEFT(C98,3)="EST",VLOOKUP(VALUE(RIGHT(C98,3)),#REF!,9,FALSE),IF(LEFT(C98,3)="HID",VLOOKUP(VALUE(RIGHT(C98,3)),#REF!,9,FALSE),IF(LEFT(C98,3)="INC",VLOOKUP(VALUE(RIGHT(C98,3)),#REF!,9,FALSE),IF(LEFT(C98,3)="ELE",VLOOKUP(VALUE(RIGHT(C98,3)),#REF!,9,FALSE),IF(LEFT(C98,3)="CAB",VLOOKUP(VALUE(RIGHT(C98,3)),#REF!,9,FALSE),IF(LEFT(C98,3)="SEG",VLOOKUP(VALUE(RIGHT(C98,3)),#REF!,9,FALSE),IF(LEFT(C98,3)="CLI",VLOOKUP(VALUE(RIGHT(C98,3)),#REF!,9,FALSE),IF(LEFT(C98,4)="IMPL",VLOOKUP(VALUE(RIGHT(C98,3)),#REF!,9,FALSE),IF(LEFT(C98,4)="SPDA",VLOOKUP(VALUE(RIGHT(C98,3)),#REF!,9,FALSE),IF(LEFT(C98,4)="SDAI",VLOOKUP(VALUE(RIGHT(C98,3)),'ADM-COMP'!B:J,9,FALSE),IF(LEFT(C98,5)="IMPER",VLOOKUP(VALUE(RIGHT(C98,3)),#REF!,9,FALSE),""))))))))))))))))</f>
        <v>11.16</v>
      </c>
      <c r="H98" s="189">
        <f t="shared" si="16"/>
        <v>22.32</v>
      </c>
      <c r="I98" s="190"/>
      <c r="J98" s="95">
        <f t="shared" si="17"/>
        <v>8.743340646</v>
      </c>
      <c r="K98" s="190"/>
      <c r="L98" s="190"/>
      <c r="M98" s="190"/>
      <c r="N98" s="190"/>
      <c r="O98" s="190"/>
      <c r="P98" s="190"/>
      <c r="Q98" s="190"/>
      <c r="R98" s="190"/>
      <c r="S98" s="190"/>
      <c r="T98" s="190"/>
      <c r="U98" s="190"/>
      <c r="V98" s="190"/>
      <c r="W98" s="190"/>
      <c r="X98" s="190"/>
      <c r="Y98" s="190"/>
      <c r="Z98" s="190"/>
    </row>
    <row r="99" ht="12.75" customHeight="1">
      <c r="A99" s="267" t="s">
        <v>302</v>
      </c>
      <c r="B99" s="186" t="s">
        <v>47</v>
      </c>
      <c r="C99" s="187" t="str">
        <f>'SINAPI-SERVIÇOS'!A3419</f>
        <v>89503</v>
      </c>
      <c r="D99" s="89" t="str">
        <f>IF(B99="IOPES",VLOOKUP(C99,'LABOR-SERVIÇOS'!A:H,5,FALSE),IF(B99="SINAPI",VLOOKUP(C99,'SINAPI-SERVIÇOS'!A:D,2,FALSE),IF(LEFT(C99,3)="ARQ",VLOOKUP(VALUE(RIGHT(C99,3)),'ARQ-COMP'!B:J,4,FALSE),IF(LEFT(C99,3)="SCI",VLOOKUP(VALUE(RIGHT(C99,3)),#REF!,4,FALSE),IF(LEFT(C99,3)="SCE",VLOOKUP(VALUE(RIGHT(C99,3)),#REF!,4,FALSE),IF(LEFT(C99,3)="EST",VLOOKUP(VALUE(RIGHT(C99,3)),#REF!,4,FALSE),IF(LEFT(C99,3)="HID",VLOOKUP(VALUE(RIGHT(C99,3)),#REF!,4,FALSE),IF(LEFT(C99,3)="INC",VLOOKUP(VALUE(RIGHT(C99,3)),#REF!,4,FALSE),IF(LEFT(C99,3)="ELE",VLOOKUP(VALUE(RIGHT(C99,3)),#REF!,4,FALSE),IF(LEFT(C99,3)="CAB",VLOOKUP(VALUE(RIGHT(C99,3)),#REF!,4,FALSE),IF(LEFT(C99,3)="SEG",VLOOKUP(VALUE(RIGHT(C99,3)),#REF!,4,FALSE),IF(LEFT(C99,3)="CLI",VLOOKUP(VALUE(RIGHT(C99,3)),#REF!,4,FALSE),IF(LEFT(C99,4)="IMPL",VLOOKUP(VALUE(RIGHT(C99,3)),#REF!,4,FALSE),IF(LEFT(C99,4)="SPDA",VLOOKUP(VALUE(RIGHT(C99,3)),#REF!,4,FALSE),IF(LEFT(C99,4)="SDAI",VLOOKUP(VALUE(RIGHT(C99,3)),'ADM-COMP'!B:J,4,FALSE),IF(LEFT(C99,5)="IMPER",VLOOKUP(VALUE(RIGHT(C99,3)),#REF!,4,FALSE),""))))))))))))))))</f>
        <v>CURVA 90 GRAUS, PVC, SOLDÁVEL, DN 50MM, INSTALADO EM PRUMADA DE ÁGUA - FORNECIMENTO E INSTALAÇÃO. AF_12/2014</v>
      </c>
      <c r="E99" s="185" t="str">
        <f>IF(B99="IOPES",VLOOKUP(C99,'LABOR-SERVIÇOS'!A:H,6,FALSE),IF(B99="SINAPI",VLOOKUP(C99,'SINAPI-SERVIÇOS'!A:D,3,FALSE),IF(LEFT(C99,3)="ARQ",VLOOKUP(VALUE(RIGHT(C99,3)),'ARQ-COMP'!B:J,5,FALSE),IF(LEFT(C99,3)="SCI",VLOOKUP(VALUE(RIGHT(C99,3)),#REF!,5,FALSE),IF(LEFT(C99,3)="SCE",VLOOKUP(VALUE(RIGHT(C99,3)),#REF!,5,FALSE),IF(LEFT(C99,3)="EST",VLOOKUP(VALUE(RIGHT(C99,3)),#REF!,5,FALSE),IF(LEFT(C99,3)="HID",VLOOKUP(VALUE(RIGHT(C99,3)),#REF!,5,FALSE),IF(LEFT(C99,3)="INC",VLOOKUP(VALUE(RIGHT(C99,3)),#REF!,5,FALSE),IF(LEFT(C99,3)="ELE",VLOOKUP(VALUE(RIGHT(C99,3)),#REF!,5,FALSE),IF(LEFT(C99,3)="CAB",VLOOKUP(VALUE(RIGHT(C99,3)),#REF!,5,FALSE),IF(LEFT(C99,3)="SEG",VLOOKUP(VALUE(RIGHT(C99,3)),#REF!,5,FALSE),IF(LEFT(C99,3)="CLI",VLOOKUP(VALUE(RIGHT(C99,3)),#REF!,5,FALSE),IF(LEFT(C99,4)="IMPL",VLOOKUP(VALUE(RIGHT(C99,3)),#REF!,5,FALSE),IF(LEFT(C99,4)="SPDA",VLOOKUP(VALUE(RIGHT(C99,3)),#REF!,5,FALSE),IF(LEFT(C99,4)="SDAI",VLOOKUP(VALUE(RIGHT(C99,3)),'ADM-COMP'!B:J,5,FALSE),IF(LEFT(C99,5)="IMPER",VLOOKUP(VALUE(RIGHT(C99,3)),#REF!,5,FALSE),""))))))))))))))))</f>
        <v>UN</v>
      </c>
      <c r="F99" s="268">
        <f>ROUND(VLOOKUP(A99,'MEM-LEVANT'!A:I,9,FALSE),2)</f>
        <v>5</v>
      </c>
      <c r="G99" s="189">
        <f>IF(B99="IOPES",VLOOKUP(C99,'LABOR-SERVIÇOS'!A:H,7,FALSE),IF(B99="SINAPI",VLOOKUP(C99,'SINAPI-SERVIÇOS'!A:H,8,FALSE),IF(LEFT(C99,3)="ARQ",VLOOKUP(VALUE(RIGHT(C99,3)),'ARQ-COMP'!B:J,9,FALSE),IF(LEFT(C99,3)="SCI",VLOOKUP(VALUE(RIGHT(C99,3)),#REF!,9,FALSE),IF(LEFT(C99,3)="SCE",VLOOKUP(VALUE(RIGHT(C99,3)),#REF!,9,FALSE),IF(LEFT(C99,3)="EST",VLOOKUP(VALUE(RIGHT(C99,3)),#REF!,9,FALSE),IF(LEFT(C99,3)="HID",VLOOKUP(VALUE(RIGHT(C99,3)),#REF!,9,FALSE),IF(LEFT(C99,3)="INC",VLOOKUP(VALUE(RIGHT(C99,3)),#REF!,9,FALSE),IF(LEFT(C99,3)="ELE",VLOOKUP(VALUE(RIGHT(C99,3)),#REF!,9,FALSE),IF(LEFT(C99,3)="CAB",VLOOKUP(VALUE(RIGHT(C99,3)),#REF!,9,FALSE),IF(LEFT(C99,3)="SEG",VLOOKUP(VALUE(RIGHT(C99,3)),#REF!,9,FALSE),IF(LEFT(C99,3)="CLI",VLOOKUP(VALUE(RIGHT(C99,3)),#REF!,9,FALSE),IF(LEFT(C99,4)="IMPL",VLOOKUP(VALUE(RIGHT(C99,3)),#REF!,9,FALSE),IF(LEFT(C99,4)="SPDA",VLOOKUP(VALUE(RIGHT(C99,3)),#REF!,9,FALSE),IF(LEFT(C99,4)="SDAI",VLOOKUP(VALUE(RIGHT(C99,3)),'ADM-COMP'!B:J,9,FALSE),IF(LEFT(C99,5)="IMPER",VLOOKUP(VALUE(RIGHT(C99,3)),#REF!,9,FALSE),""))))))))))))))))</f>
        <v>22.25</v>
      </c>
      <c r="H99" s="189">
        <f t="shared" si="16"/>
        <v>111.25</v>
      </c>
      <c r="I99" s="190"/>
      <c r="J99" s="95">
        <f t="shared" si="17"/>
        <v>17.43183955</v>
      </c>
      <c r="K99" s="190"/>
      <c r="L99" s="190"/>
      <c r="M99" s="190"/>
      <c r="N99" s="190"/>
      <c r="O99" s="190"/>
      <c r="P99" s="190"/>
      <c r="Q99" s="190"/>
      <c r="R99" s="190"/>
      <c r="S99" s="190"/>
      <c r="T99" s="190"/>
      <c r="U99" s="190"/>
      <c r="V99" s="190"/>
      <c r="W99" s="190"/>
      <c r="X99" s="190"/>
      <c r="Y99" s="190"/>
      <c r="Z99" s="190"/>
    </row>
    <row r="100" ht="12.75" customHeight="1">
      <c r="A100" s="69" t="s">
        <v>422</v>
      </c>
      <c r="B100" s="277"/>
      <c r="C100" s="279"/>
      <c r="D100" s="281" t="s">
        <v>423</v>
      </c>
      <c r="E100" s="283"/>
      <c r="F100" s="285"/>
      <c r="G100" s="287"/>
      <c r="H100" s="91"/>
      <c r="I100" s="93"/>
      <c r="J100" s="95"/>
      <c r="K100" s="93"/>
      <c r="L100" s="93"/>
      <c r="M100" s="93"/>
      <c r="N100" s="93"/>
      <c r="O100" s="93"/>
      <c r="P100" s="93"/>
      <c r="Q100" s="93"/>
      <c r="R100" s="93"/>
      <c r="S100" s="93"/>
      <c r="T100" s="93"/>
      <c r="U100" s="93"/>
      <c r="V100" s="93"/>
      <c r="W100" s="93"/>
      <c r="X100" s="93"/>
      <c r="Y100" s="93"/>
      <c r="Z100" s="93"/>
    </row>
    <row r="101" ht="12.75" customHeight="1">
      <c r="A101" s="267" t="s">
        <v>428</v>
      </c>
      <c r="B101" s="186" t="s">
        <v>47</v>
      </c>
      <c r="C101" s="187" t="str">
        <f>'SINAPI-SERVIÇOS'!A4658</f>
        <v>90445</v>
      </c>
      <c r="D101" s="89" t="str">
        <f>IF(B101="IOPES",VLOOKUP(C101,'LABOR-SERVIÇOS'!A:H,5,FALSE),IF(B101="SINAPI",VLOOKUP(C101,'SINAPI-SERVIÇOS'!A:D,2,FALSE),IF(LEFT(C101,3)="ARQ",VLOOKUP(VALUE(RIGHT(C101,3)),'ARQ-COMP'!B:J,4,FALSE),IF(LEFT(C101,3)="SCI",VLOOKUP(VALUE(RIGHT(C101,3)),#REF!,4,FALSE),IF(LEFT(C101,3)="SCE",VLOOKUP(VALUE(RIGHT(C101,3)),#REF!,4,FALSE),IF(LEFT(C101,3)="EST",VLOOKUP(VALUE(RIGHT(C101,3)),#REF!,4,FALSE),IF(LEFT(C101,3)="HID",VLOOKUP(VALUE(RIGHT(C101,3)),#REF!,4,FALSE),IF(LEFT(C101,3)="INC",VLOOKUP(VALUE(RIGHT(C101,3)),#REF!,4,FALSE),IF(LEFT(C101,3)="ELE",VLOOKUP(VALUE(RIGHT(C101,3)),#REF!,4,FALSE),IF(LEFT(C101,3)="CAB",VLOOKUP(VALUE(RIGHT(C101,3)),#REF!,4,FALSE),IF(LEFT(C101,3)="SEG",VLOOKUP(VALUE(RIGHT(C101,3)),#REF!,4,FALSE),IF(LEFT(C101,3)="CLI",VLOOKUP(VALUE(RIGHT(C101,3)),#REF!,4,FALSE),IF(LEFT(C101,4)="IMPL",VLOOKUP(VALUE(RIGHT(C101,3)),#REF!,4,FALSE),IF(LEFT(C101,4)="SPDA",VLOOKUP(VALUE(RIGHT(C101,3)),#REF!,4,FALSE),IF(LEFT(C101,4)="SDAI",VLOOKUP(VALUE(RIGHT(C101,3)),'ADM-COMP'!B:J,4,FALSE),IF(LEFT(C101,5)="IMPER",VLOOKUP(VALUE(RIGHT(C101,3)),#REF!,4,FALSE),""))))))))))))))))</f>
        <v>RASGO EM CONTRAPISO PARA RAMAIS/ DISTRIBUIÇÃO COM DIÂMETROS MAIORES QUE 40 MM E MENORES OU IGUAIS A 75 MM. AF_05/2015</v>
      </c>
      <c r="E101" s="185" t="str">
        <f>IF(B101="IOPES",VLOOKUP(C101,'LABOR-SERVIÇOS'!A:H,6,FALSE),IF(B101="SINAPI",VLOOKUP(C101,'SINAPI-SERVIÇOS'!A:D,3,FALSE),IF(LEFT(C101,3)="ARQ",VLOOKUP(VALUE(RIGHT(C101,3)),'ARQ-COMP'!B:J,5,FALSE),IF(LEFT(C101,3)="SCI",VLOOKUP(VALUE(RIGHT(C101,3)),#REF!,5,FALSE),IF(LEFT(C101,3)="SCE",VLOOKUP(VALUE(RIGHT(C101,3)),#REF!,5,FALSE),IF(LEFT(C101,3)="EST",VLOOKUP(VALUE(RIGHT(C101,3)),#REF!,5,FALSE),IF(LEFT(C101,3)="HID",VLOOKUP(VALUE(RIGHT(C101,3)),#REF!,5,FALSE),IF(LEFT(C101,3)="INC",VLOOKUP(VALUE(RIGHT(C101,3)),#REF!,5,FALSE),IF(LEFT(C101,3)="ELE",VLOOKUP(VALUE(RIGHT(C101,3)),#REF!,5,FALSE),IF(LEFT(C101,3)="CAB",VLOOKUP(VALUE(RIGHT(C101,3)),#REF!,5,FALSE),IF(LEFT(C101,3)="SEG",VLOOKUP(VALUE(RIGHT(C101,3)),#REF!,5,FALSE),IF(LEFT(C101,3)="CLI",VLOOKUP(VALUE(RIGHT(C101,3)),#REF!,5,FALSE),IF(LEFT(C101,4)="IMPL",VLOOKUP(VALUE(RIGHT(C101,3)),#REF!,5,FALSE),IF(LEFT(C101,4)="SPDA",VLOOKUP(VALUE(RIGHT(C101,3)),#REF!,5,FALSE),IF(LEFT(C101,4)="SDAI",VLOOKUP(VALUE(RIGHT(C101,3)),'ADM-COMP'!B:J,5,FALSE),IF(LEFT(C101,5)="IMPER",VLOOKUP(VALUE(RIGHT(C101,3)),#REF!,5,FALSE),""))))))))))))))))</f>
        <v>M</v>
      </c>
      <c r="F101" s="268">
        <f>ROUND(VLOOKUP(A101,'MEM-LEVANT'!A:I,9,FALSE),2)</f>
        <v>15</v>
      </c>
      <c r="G101" s="189">
        <f>IF(B101="IOPES",VLOOKUP(C101,'LABOR-SERVIÇOS'!A:H,7,FALSE),IF(B101="SINAPI",VLOOKUP(C101,'SINAPI-SERVIÇOS'!A:H,8,FALSE),IF(LEFT(C101,3)="ARQ",VLOOKUP(VALUE(RIGHT(C101,3)),'ARQ-COMP'!B:J,9,FALSE),IF(LEFT(C101,3)="SCI",VLOOKUP(VALUE(RIGHT(C101,3)),#REF!,9,FALSE),IF(LEFT(C101,3)="SCE",VLOOKUP(VALUE(RIGHT(C101,3)),#REF!,9,FALSE),IF(LEFT(C101,3)="EST",VLOOKUP(VALUE(RIGHT(C101,3)),#REF!,9,FALSE),IF(LEFT(C101,3)="HID",VLOOKUP(VALUE(RIGHT(C101,3)),#REF!,9,FALSE),IF(LEFT(C101,3)="INC",VLOOKUP(VALUE(RIGHT(C101,3)),#REF!,9,FALSE),IF(LEFT(C101,3)="ELE",VLOOKUP(VALUE(RIGHT(C101,3)),#REF!,9,FALSE),IF(LEFT(C101,3)="CAB",VLOOKUP(VALUE(RIGHT(C101,3)),#REF!,9,FALSE),IF(LEFT(C101,3)="SEG",VLOOKUP(VALUE(RIGHT(C101,3)),#REF!,9,FALSE),IF(LEFT(C101,3)="CLI",VLOOKUP(VALUE(RIGHT(C101,3)),#REF!,9,FALSE),IF(LEFT(C101,4)="IMPL",VLOOKUP(VALUE(RIGHT(C101,3)),#REF!,9,FALSE),IF(LEFT(C101,4)="SPDA",VLOOKUP(VALUE(RIGHT(C101,3)),#REF!,9,FALSE),IF(LEFT(C101,4)="SDAI",VLOOKUP(VALUE(RIGHT(C101,3)),'ADM-COMP'!B:J,9,FALSE),IF(LEFT(C101,5)="IMPER",VLOOKUP(VALUE(RIGHT(C101,3)),#REF!,9,FALSE),""))))))))))))))))</f>
        <v>23.96</v>
      </c>
      <c r="H101" s="189">
        <f t="shared" ref="H101:H109" si="18">ROUND(F101*G101,2)</f>
        <v>359.4</v>
      </c>
      <c r="I101" s="190"/>
      <c r="J101" s="95">
        <f t="shared" ref="J101:J109" si="19">G101/1.2764</f>
        <v>18.77154497</v>
      </c>
      <c r="K101" s="190"/>
      <c r="L101" s="190"/>
      <c r="M101" s="190"/>
      <c r="N101" s="190"/>
      <c r="O101" s="190"/>
      <c r="P101" s="190"/>
      <c r="Q101" s="190"/>
      <c r="R101" s="190"/>
      <c r="S101" s="190"/>
      <c r="T101" s="190"/>
      <c r="U101" s="190"/>
      <c r="V101" s="190"/>
      <c r="W101" s="190"/>
      <c r="X101" s="190"/>
      <c r="Y101" s="190"/>
      <c r="Z101" s="190"/>
    </row>
    <row r="102" ht="12.75" customHeight="1">
      <c r="A102" s="267" t="s">
        <v>304</v>
      </c>
      <c r="B102" s="186" t="s">
        <v>47</v>
      </c>
      <c r="C102" s="187" t="str">
        <f>'SINAPI-SERVIÇOS'!A4659</f>
        <v>90446</v>
      </c>
      <c r="D102" s="89" t="str">
        <f>IF(B102="IOPES",VLOOKUP(C102,'LABOR-SERVIÇOS'!A:H,5,FALSE),IF(B102="SINAPI",VLOOKUP(C102,'SINAPI-SERVIÇOS'!A:D,2,FALSE),IF(LEFT(C102,3)="ARQ",VLOOKUP(VALUE(RIGHT(C102,3)),'ARQ-COMP'!B:J,4,FALSE),IF(LEFT(C102,3)="SCI",VLOOKUP(VALUE(RIGHT(C102,3)),#REF!,4,FALSE),IF(LEFT(C102,3)="SCE",VLOOKUP(VALUE(RIGHT(C102,3)),#REF!,4,FALSE),IF(LEFT(C102,3)="EST",VLOOKUP(VALUE(RIGHT(C102,3)),#REF!,4,FALSE),IF(LEFT(C102,3)="HID",VLOOKUP(VALUE(RIGHT(C102,3)),#REF!,4,FALSE),IF(LEFT(C102,3)="INC",VLOOKUP(VALUE(RIGHT(C102,3)),#REF!,4,FALSE),IF(LEFT(C102,3)="ELE",VLOOKUP(VALUE(RIGHT(C102,3)),#REF!,4,FALSE),IF(LEFT(C102,3)="CAB",VLOOKUP(VALUE(RIGHT(C102,3)),#REF!,4,FALSE),IF(LEFT(C102,3)="SEG",VLOOKUP(VALUE(RIGHT(C102,3)),#REF!,4,FALSE),IF(LEFT(C102,3)="CLI",VLOOKUP(VALUE(RIGHT(C102,3)),#REF!,4,FALSE),IF(LEFT(C102,4)="IMPL",VLOOKUP(VALUE(RIGHT(C102,3)),#REF!,4,FALSE),IF(LEFT(C102,4)="SPDA",VLOOKUP(VALUE(RIGHT(C102,3)),#REF!,4,FALSE),IF(LEFT(C102,4)="SDAI",VLOOKUP(VALUE(RIGHT(C102,3)),'ADM-COMP'!B:J,4,FALSE),IF(LEFT(C102,5)="IMPER",VLOOKUP(VALUE(RIGHT(C102,3)),#REF!,4,FALSE),""))))))))))))))))</f>
        <v>RASGO EM CONTRAPISO PARA RAMAIS/ DISTRIBUIÇÃO COM DIÂMETROS MAIORES QUE 75 MM. AF_05/2015</v>
      </c>
      <c r="E102" s="185" t="str">
        <f>IF(B102="IOPES",VLOOKUP(C102,'LABOR-SERVIÇOS'!A:H,6,FALSE),IF(B102="SINAPI",VLOOKUP(C102,'SINAPI-SERVIÇOS'!A:D,3,FALSE),IF(LEFT(C102,3)="ARQ",VLOOKUP(VALUE(RIGHT(C102,3)),'ARQ-COMP'!B:J,5,FALSE),IF(LEFT(C102,3)="SCI",VLOOKUP(VALUE(RIGHT(C102,3)),#REF!,5,FALSE),IF(LEFT(C102,3)="SCE",VLOOKUP(VALUE(RIGHT(C102,3)),#REF!,5,FALSE),IF(LEFT(C102,3)="EST",VLOOKUP(VALUE(RIGHT(C102,3)),#REF!,5,FALSE),IF(LEFT(C102,3)="HID",VLOOKUP(VALUE(RIGHT(C102,3)),#REF!,5,FALSE),IF(LEFT(C102,3)="INC",VLOOKUP(VALUE(RIGHT(C102,3)),#REF!,5,FALSE),IF(LEFT(C102,3)="ELE",VLOOKUP(VALUE(RIGHT(C102,3)),#REF!,5,FALSE),IF(LEFT(C102,3)="CAB",VLOOKUP(VALUE(RIGHT(C102,3)),#REF!,5,FALSE),IF(LEFT(C102,3)="SEG",VLOOKUP(VALUE(RIGHT(C102,3)),#REF!,5,FALSE),IF(LEFT(C102,3)="CLI",VLOOKUP(VALUE(RIGHT(C102,3)),#REF!,5,FALSE),IF(LEFT(C102,4)="IMPL",VLOOKUP(VALUE(RIGHT(C102,3)),#REF!,5,FALSE),IF(LEFT(C102,4)="SPDA",VLOOKUP(VALUE(RIGHT(C102,3)),#REF!,5,FALSE),IF(LEFT(C102,4)="SDAI",VLOOKUP(VALUE(RIGHT(C102,3)),'ADM-COMP'!B:J,5,FALSE),IF(LEFT(C102,5)="IMPER",VLOOKUP(VALUE(RIGHT(C102,3)),#REF!,5,FALSE),""))))))))))))))))</f>
        <v>M</v>
      </c>
      <c r="F102" s="268">
        <f>ROUND(VLOOKUP(A102,'MEM-LEVANT'!A:I,9,FALSE),2)</f>
        <v>5</v>
      </c>
      <c r="G102" s="189">
        <f>IF(B102="IOPES",VLOOKUP(C102,'LABOR-SERVIÇOS'!A:H,7,FALSE),IF(B102="SINAPI",VLOOKUP(C102,'SINAPI-SERVIÇOS'!A:H,8,FALSE),IF(LEFT(C102,3)="ARQ",VLOOKUP(VALUE(RIGHT(C102,3)),'ARQ-COMP'!B:J,9,FALSE),IF(LEFT(C102,3)="SCI",VLOOKUP(VALUE(RIGHT(C102,3)),#REF!,9,FALSE),IF(LEFT(C102,3)="SCE",VLOOKUP(VALUE(RIGHT(C102,3)),#REF!,9,FALSE),IF(LEFT(C102,3)="EST",VLOOKUP(VALUE(RIGHT(C102,3)),#REF!,9,FALSE),IF(LEFT(C102,3)="HID",VLOOKUP(VALUE(RIGHT(C102,3)),#REF!,9,FALSE),IF(LEFT(C102,3)="INC",VLOOKUP(VALUE(RIGHT(C102,3)),#REF!,9,FALSE),IF(LEFT(C102,3)="ELE",VLOOKUP(VALUE(RIGHT(C102,3)),#REF!,9,FALSE),IF(LEFT(C102,3)="CAB",VLOOKUP(VALUE(RIGHT(C102,3)),#REF!,9,FALSE),IF(LEFT(C102,3)="SEG",VLOOKUP(VALUE(RIGHT(C102,3)),#REF!,9,FALSE),IF(LEFT(C102,3)="CLI",VLOOKUP(VALUE(RIGHT(C102,3)),#REF!,9,FALSE),IF(LEFT(C102,4)="IMPL",VLOOKUP(VALUE(RIGHT(C102,3)),#REF!,9,FALSE),IF(LEFT(C102,4)="SPDA",VLOOKUP(VALUE(RIGHT(C102,3)),#REF!,9,FALSE),IF(LEFT(C102,4)="SDAI",VLOOKUP(VALUE(RIGHT(C102,3)),'ADM-COMP'!B:J,9,FALSE),IF(LEFT(C102,5)="IMPER",VLOOKUP(VALUE(RIGHT(C102,3)),#REF!,9,FALSE),""))))))))))))))))</f>
        <v>26.03</v>
      </c>
      <c r="H102" s="189">
        <f t="shared" si="18"/>
        <v>130.15</v>
      </c>
      <c r="I102" s="190"/>
      <c r="J102" s="95">
        <f t="shared" si="19"/>
        <v>20.39329364</v>
      </c>
      <c r="K102" s="190"/>
      <c r="L102" s="190"/>
      <c r="M102" s="190"/>
      <c r="N102" s="190"/>
      <c r="O102" s="190"/>
      <c r="P102" s="190"/>
      <c r="Q102" s="190"/>
      <c r="R102" s="190"/>
      <c r="S102" s="190"/>
      <c r="T102" s="190"/>
      <c r="U102" s="190"/>
      <c r="V102" s="190"/>
      <c r="W102" s="190"/>
      <c r="X102" s="190"/>
      <c r="Y102" s="190"/>
      <c r="Z102" s="190"/>
    </row>
    <row r="103" ht="12.75" customHeight="1">
      <c r="A103" s="267" t="s">
        <v>306</v>
      </c>
      <c r="B103" s="186" t="s">
        <v>47</v>
      </c>
      <c r="C103" s="187" t="str">
        <f>'SINAPI-SERVIÇOS'!A3115</f>
        <v>89711</v>
      </c>
      <c r="D103" s="89" t="str">
        <f>IF(B103="IOPES",VLOOKUP(C103,'LABOR-SERVIÇOS'!A:H,5,FALSE),IF(B103="SINAPI",VLOOKUP(C103,'SINAPI-SERVIÇOS'!A:D,2,FALSE),IF(LEFT(C103,3)="ARQ",VLOOKUP(VALUE(RIGHT(C103,3)),'ARQ-COMP'!B:J,4,FALSE),IF(LEFT(C103,3)="SCI",VLOOKUP(VALUE(RIGHT(C103,3)),#REF!,4,FALSE),IF(LEFT(C103,3)="SCE",VLOOKUP(VALUE(RIGHT(C103,3)),#REF!,4,FALSE),IF(LEFT(C103,3)="EST",VLOOKUP(VALUE(RIGHT(C103,3)),#REF!,4,FALSE),IF(LEFT(C103,3)="HID",VLOOKUP(VALUE(RIGHT(C103,3)),#REF!,4,FALSE),IF(LEFT(C103,3)="INC",VLOOKUP(VALUE(RIGHT(C103,3)),#REF!,4,FALSE),IF(LEFT(C103,3)="ELE",VLOOKUP(VALUE(RIGHT(C103,3)),#REF!,4,FALSE),IF(LEFT(C103,3)="CAB",VLOOKUP(VALUE(RIGHT(C103,3)),#REF!,4,FALSE),IF(LEFT(C103,3)="SEG",VLOOKUP(VALUE(RIGHT(C103,3)),#REF!,4,FALSE),IF(LEFT(C103,3)="CLI",VLOOKUP(VALUE(RIGHT(C103,3)),#REF!,4,FALSE),IF(LEFT(C103,4)="IMPL",VLOOKUP(VALUE(RIGHT(C103,3)),#REF!,4,FALSE),IF(LEFT(C103,4)="SPDA",VLOOKUP(VALUE(RIGHT(C103,3)),#REF!,4,FALSE),IF(LEFT(C103,4)="SDAI",VLOOKUP(VALUE(RIGHT(C103,3)),'ADM-COMP'!B:J,4,FALSE),IF(LEFT(C103,5)="IMPER",VLOOKUP(VALUE(RIGHT(C103,3)),#REF!,4,FALSE),""))))))))))))))))</f>
        <v>TUBO PVC, SERIE NORMAL, ESGOTO PREDIAL, DN 40 MM, FORNECIDO E INSTALADO EM RAMAL DE DESCARGA OU RAMAL DE ESGOTO SANITÁRIO. AF_12/2014</v>
      </c>
      <c r="E103" s="185" t="str">
        <f>IF(B103="IOPES",VLOOKUP(C103,'LABOR-SERVIÇOS'!A:H,6,FALSE),IF(B103="SINAPI",VLOOKUP(C103,'SINAPI-SERVIÇOS'!A:D,3,FALSE),IF(LEFT(C103,3)="ARQ",VLOOKUP(VALUE(RIGHT(C103,3)),'ARQ-COMP'!B:J,5,FALSE),IF(LEFT(C103,3)="SCI",VLOOKUP(VALUE(RIGHT(C103,3)),#REF!,5,FALSE),IF(LEFT(C103,3)="SCE",VLOOKUP(VALUE(RIGHT(C103,3)),#REF!,5,FALSE),IF(LEFT(C103,3)="EST",VLOOKUP(VALUE(RIGHT(C103,3)),#REF!,5,FALSE),IF(LEFT(C103,3)="HID",VLOOKUP(VALUE(RIGHT(C103,3)),#REF!,5,FALSE),IF(LEFT(C103,3)="INC",VLOOKUP(VALUE(RIGHT(C103,3)),#REF!,5,FALSE),IF(LEFT(C103,3)="ELE",VLOOKUP(VALUE(RIGHT(C103,3)),#REF!,5,FALSE),IF(LEFT(C103,3)="CAB",VLOOKUP(VALUE(RIGHT(C103,3)),#REF!,5,FALSE),IF(LEFT(C103,3)="SEG",VLOOKUP(VALUE(RIGHT(C103,3)),#REF!,5,FALSE),IF(LEFT(C103,3)="CLI",VLOOKUP(VALUE(RIGHT(C103,3)),#REF!,5,FALSE),IF(LEFT(C103,4)="IMPL",VLOOKUP(VALUE(RIGHT(C103,3)),#REF!,5,FALSE),IF(LEFT(C103,4)="SPDA",VLOOKUP(VALUE(RIGHT(C103,3)),#REF!,5,FALSE),IF(LEFT(C103,4)="SDAI",VLOOKUP(VALUE(RIGHT(C103,3)),'ADM-COMP'!B:J,5,FALSE),IF(LEFT(C103,5)="IMPER",VLOOKUP(VALUE(RIGHT(C103,3)),#REF!,5,FALSE),""))))))))))))))))</f>
        <v>M</v>
      </c>
      <c r="F103" s="268">
        <f>ROUND(VLOOKUP(A103,'MEM-LEVANT'!A:I,9,FALSE),2)</f>
        <v>5</v>
      </c>
      <c r="G103" s="189">
        <f>IF(B103="IOPES",VLOOKUP(C103,'LABOR-SERVIÇOS'!A:H,7,FALSE),IF(B103="SINAPI",VLOOKUP(C103,'SINAPI-SERVIÇOS'!A:H,8,FALSE),IF(LEFT(C103,3)="ARQ",VLOOKUP(VALUE(RIGHT(C103,3)),'ARQ-COMP'!B:J,9,FALSE),IF(LEFT(C103,3)="SCI",VLOOKUP(VALUE(RIGHT(C103,3)),#REF!,9,FALSE),IF(LEFT(C103,3)="SCE",VLOOKUP(VALUE(RIGHT(C103,3)),#REF!,9,FALSE),IF(LEFT(C103,3)="EST",VLOOKUP(VALUE(RIGHT(C103,3)),#REF!,9,FALSE),IF(LEFT(C103,3)="HID",VLOOKUP(VALUE(RIGHT(C103,3)),#REF!,9,FALSE),IF(LEFT(C103,3)="INC",VLOOKUP(VALUE(RIGHT(C103,3)),#REF!,9,FALSE),IF(LEFT(C103,3)="ELE",VLOOKUP(VALUE(RIGHT(C103,3)),#REF!,9,FALSE),IF(LEFT(C103,3)="CAB",VLOOKUP(VALUE(RIGHT(C103,3)),#REF!,9,FALSE),IF(LEFT(C103,3)="SEG",VLOOKUP(VALUE(RIGHT(C103,3)),#REF!,9,FALSE),IF(LEFT(C103,3)="CLI",VLOOKUP(VALUE(RIGHT(C103,3)),#REF!,9,FALSE),IF(LEFT(C103,4)="IMPL",VLOOKUP(VALUE(RIGHT(C103,3)),#REF!,9,FALSE),IF(LEFT(C103,4)="SPDA",VLOOKUP(VALUE(RIGHT(C103,3)),#REF!,9,FALSE),IF(LEFT(C103,4)="SDAI",VLOOKUP(VALUE(RIGHT(C103,3)),'ADM-COMP'!B:J,9,FALSE),IF(LEFT(C103,5)="IMPER",VLOOKUP(VALUE(RIGHT(C103,3)),#REF!,9,FALSE),""))))))))))))))))</f>
        <v>18.35</v>
      </c>
      <c r="H103" s="189">
        <f t="shared" si="18"/>
        <v>91.75</v>
      </c>
      <c r="I103" s="190"/>
      <c r="J103" s="95">
        <f t="shared" si="19"/>
        <v>14.37637104</v>
      </c>
      <c r="K103" s="190"/>
      <c r="L103" s="190"/>
      <c r="M103" s="190"/>
      <c r="N103" s="190"/>
      <c r="O103" s="190"/>
      <c r="P103" s="190"/>
      <c r="Q103" s="190"/>
      <c r="R103" s="190"/>
      <c r="S103" s="190"/>
      <c r="T103" s="190"/>
      <c r="U103" s="190"/>
      <c r="V103" s="190"/>
      <c r="W103" s="190"/>
      <c r="X103" s="190"/>
      <c r="Y103" s="190"/>
      <c r="Z103" s="190"/>
    </row>
    <row r="104" ht="12.75" customHeight="1">
      <c r="A104" s="267" t="s">
        <v>308</v>
      </c>
      <c r="B104" s="186" t="s">
        <v>47</v>
      </c>
      <c r="C104" s="187" t="str">
        <f>'SINAPI-SERVIÇOS'!A3117</f>
        <v>89713</v>
      </c>
      <c r="D104" s="89" t="str">
        <f>IF(B104="IOPES",VLOOKUP(C104,'LABOR-SERVIÇOS'!A:H,5,FALSE),IF(B104="SINAPI",VLOOKUP(C104,'SINAPI-SERVIÇOS'!A:D,2,FALSE),IF(LEFT(C104,3)="ARQ",VLOOKUP(VALUE(RIGHT(C104,3)),'ARQ-COMP'!B:J,4,FALSE),IF(LEFT(C104,3)="SCI",VLOOKUP(VALUE(RIGHT(C104,3)),#REF!,4,FALSE),IF(LEFT(C104,3)="SCE",VLOOKUP(VALUE(RIGHT(C104,3)),#REF!,4,FALSE),IF(LEFT(C104,3)="EST",VLOOKUP(VALUE(RIGHT(C104,3)),#REF!,4,FALSE),IF(LEFT(C104,3)="HID",VLOOKUP(VALUE(RIGHT(C104,3)),#REF!,4,FALSE),IF(LEFT(C104,3)="INC",VLOOKUP(VALUE(RIGHT(C104,3)),#REF!,4,FALSE),IF(LEFT(C104,3)="ELE",VLOOKUP(VALUE(RIGHT(C104,3)),#REF!,4,FALSE),IF(LEFT(C104,3)="CAB",VLOOKUP(VALUE(RIGHT(C104,3)),#REF!,4,FALSE),IF(LEFT(C104,3)="SEG",VLOOKUP(VALUE(RIGHT(C104,3)),#REF!,4,FALSE),IF(LEFT(C104,3)="CLI",VLOOKUP(VALUE(RIGHT(C104,3)),#REF!,4,FALSE),IF(LEFT(C104,4)="IMPL",VLOOKUP(VALUE(RIGHT(C104,3)),#REF!,4,FALSE),IF(LEFT(C104,4)="SPDA",VLOOKUP(VALUE(RIGHT(C104,3)),#REF!,4,FALSE),IF(LEFT(C104,4)="SDAI",VLOOKUP(VALUE(RIGHT(C104,3)),'ADM-COMP'!B:J,4,FALSE),IF(LEFT(C104,5)="IMPER",VLOOKUP(VALUE(RIGHT(C104,3)),#REF!,4,FALSE),""))))))))))))))))</f>
        <v>TUBO PVC, SERIE NORMAL, ESGOTO PREDIAL, DN 75 MM, FORNECIDO E INSTALADO EM RAMAL DE DESCARGA OU RAMAL DE ESGOTO SANITÁRIO. AF_12/2014</v>
      </c>
      <c r="E104" s="185" t="str">
        <f>IF(B104="IOPES",VLOOKUP(C104,'LABOR-SERVIÇOS'!A:H,6,FALSE),IF(B104="SINAPI",VLOOKUP(C104,'SINAPI-SERVIÇOS'!A:D,3,FALSE),IF(LEFT(C104,3)="ARQ",VLOOKUP(VALUE(RIGHT(C104,3)),'ARQ-COMP'!B:J,5,FALSE),IF(LEFT(C104,3)="SCI",VLOOKUP(VALUE(RIGHT(C104,3)),#REF!,5,FALSE),IF(LEFT(C104,3)="SCE",VLOOKUP(VALUE(RIGHT(C104,3)),#REF!,5,FALSE),IF(LEFT(C104,3)="EST",VLOOKUP(VALUE(RIGHT(C104,3)),#REF!,5,FALSE),IF(LEFT(C104,3)="HID",VLOOKUP(VALUE(RIGHT(C104,3)),#REF!,5,FALSE),IF(LEFT(C104,3)="INC",VLOOKUP(VALUE(RIGHT(C104,3)),#REF!,5,FALSE),IF(LEFT(C104,3)="ELE",VLOOKUP(VALUE(RIGHT(C104,3)),#REF!,5,FALSE),IF(LEFT(C104,3)="CAB",VLOOKUP(VALUE(RIGHT(C104,3)),#REF!,5,FALSE),IF(LEFT(C104,3)="SEG",VLOOKUP(VALUE(RIGHT(C104,3)),#REF!,5,FALSE),IF(LEFT(C104,3)="CLI",VLOOKUP(VALUE(RIGHT(C104,3)),#REF!,5,FALSE),IF(LEFT(C104,4)="IMPL",VLOOKUP(VALUE(RIGHT(C104,3)),#REF!,5,FALSE),IF(LEFT(C104,4)="SPDA",VLOOKUP(VALUE(RIGHT(C104,3)),#REF!,5,FALSE),IF(LEFT(C104,4)="SDAI",VLOOKUP(VALUE(RIGHT(C104,3)),'ADM-COMP'!B:J,5,FALSE),IF(LEFT(C104,5)="IMPER",VLOOKUP(VALUE(RIGHT(C104,3)),#REF!,5,FALSE),""))))))))))))))))</f>
        <v>M</v>
      </c>
      <c r="F104" s="268">
        <f>ROUND(VLOOKUP(A104,'MEM-LEVANT'!A:I,9,FALSE),2)</f>
        <v>2</v>
      </c>
      <c r="G104" s="189">
        <f>IF(B104="IOPES",VLOOKUP(C104,'LABOR-SERVIÇOS'!A:H,7,FALSE),IF(B104="SINAPI",VLOOKUP(C104,'SINAPI-SERVIÇOS'!A:H,8,FALSE),IF(LEFT(C104,3)="ARQ",VLOOKUP(VALUE(RIGHT(C104,3)),'ARQ-COMP'!B:J,9,FALSE),IF(LEFT(C104,3)="SCI",VLOOKUP(VALUE(RIGHT(C104,3)),#REF!,9,FALSE),IF(LEFT(C104,3)="SCE",VLOOKUP(VALUE(RIGHT(C104,3)),#REF!,9,FALSE),IF(LEFT(C104,3)="EST",VLOOKUP(VALUE(RIGHT(C104,3)),#REF!,9,FALSE),IF(LEFT(C104,3)="HID",VLOOKUP(VALUE(RIGHT(C104,3)),#REF!,9,FALSE),IF(LEFT(C104,3)="INC",VLOOKUP(VALUE(RIGHT(C104,3)),#REF!,9,FALSE),IF(LEFT(C104,3)="ELE",VLOOKUP(VALUE(RIGHT(C104,3)),#REF!,9,FALSE),IF(LEFT(C104,3)="CAB",VLOOKUP(VALUE(RIGHT(C104,3)),#REF!,9,FALSE),IF(LEFT(C104,3)="SEG",VLOOKUP(VALUE(RIGHT(C104,3)),#REF!,9,FALSE),IF(LEFT(C104,3)="CLI",VLOOKUP(VALUE(RIGHT(C104,3)),#REF!,9,FALSE),IF(LEFT(C104,4)="IMPL",VLOOKUP(VALUE(RIGHT(C104,3)),#REF!,9,FALSE),IF(LEFT(C104,4)="SPDA",VLOOKUP(VALUE(RIGHT(C104,3)),#REF!,9,FALSE),IF(LEFT(C104,4)="SDAI",VLOOKUP(VALUE(RIGHT(C104,3)),'ADM-COMP'!B:J,9,FALSE),IF(LEFT(C104,5)="IMPER",VLOOKUP(VALUE(RIGHT(C104,3)),#REF!,9,FALSE),""))))))))))))))))</f>
        <v>41.65</v>
      </c>
      <c r="H104" s="189">
        <f t="shared" si="18"/>
        <v>83.3</v>
      </c>
      <c r="I104" s="190"/>
      <c r="J104" s="95">
        <f t="shared" si="19"/>
        <v>32.63083673</v>
      </c>
      <c r="K104" s="190"/>
      <c r="L104" s="190"/>
      <c r="M104" s="190"/>
      <c r="N104" s="190"/>
      <c r="O104" s="190"/>
      <c r="P104" s="190"/>
      <c r="Q104" s="190"/>
      <c r="R104" s="190"/>
      <c r="S104" s="190"/>
      <c r="T104" s="190"/>
      <c r="U104" s="190"/>
      <c r="V104" s="190"/>
      <c r="W104" s="190"/>
      <c r="X104" s="190"/>
      <c r="Y104" s="190"/>
      <c r="Z104" s="190"/>
    </row>
    <row r="105" ht="12.75" customHeight="1">
      <c r="A105" s="267" t="s">
        <v>311</v>
      </c>
      <c r="B105" s="186" t="s">
        <v>47</v>
      </c>
      <c r="C105" s="187" t="str">
        <f>'SINAPI-SERVIÇOS'!A3118</f>
        <v>89714</v>
      </c>
      <c r="D105" s="89" t="str">
        <f>IF(B105="IOPES",VLOOKUP(C105,'LABOR-SERVIÇOS'!A:H,5,FALSE),IF(B105="SINAPI",VLOOKUP(C105,'SINAPI-SERVIÇOS'!A:D,2,FALSE),IF(LEFT(C105,3)="ARQ",VLOOKUP(VALUE(RIGHT(C105,3)),'ARQ-COMP'!B:J,4,FALSE),IF(LEFT(C105,3)="SCI",VLOOKUP(VALUE(RIGHT(C105,3)),#REF!,4,FALSE),IF(LEFT(C105,3)="SCE",VLOOKUP(VALUE(RIGHT(C105,3)),#REF!,4,FALSE),IF(LEFT(C105,3)="EST",VLOOKUP(VALUE(RIGHT(C105,3)),#REF!,4,FALSE),IF(LEFT(C105,3)="HID",VLOOKUP(VALUE(RIGHT(C105,3)),#REF!,4,FALSE),IF(LEFT(C105,3)="INC",VLOOKUP(VALUE(RIGHT(C105,3)),#REF!,4,FALSE),IF(LEFT(C105,3)="ELE",VLOOKUP(VALUE(RIGHT(C105,3)),#REF!,4,FALSE),IF(LEFT(C105,3)="CAB",VLOOKUP(VALUE(RIGHT(C105,3)),#REF!,4,FALSE),IF(LEFT(C105,3)="SEG",VLOOKUP(VALUE(RIGHT(C105,3)),#REF!,4,FALSE),IF(LEFT(C105,3)="CLI",VLOOKUP(VALUE(RIGHT(C105,3)),#REF!,4,FALSE),IF(LEFT(C105,4)="IMPL",VLOOKUP(VALUE(RIGHT(C105,3)),#REF!,4,FALSE),IF(LEFT(C105,4)="SPDA",VLOOKUP(VALUE(RIGHT(C105,3)),#REF!,4,FALSE),IF(LEFT(C105,4)="SDAI",VLOOKUP(VALUE(RIGHT(C105,3)),'ADM-COMP'!B:J,4,FALSE),IF(LEFT(C105,5)="IMPER",VLOOKUP(VALUE(RIGHT(C105,3)),#REF!,4,FALSE),""))))))))))))))))</f>
        <v>TUBO PVC, SERIE NORMAL, ESGOTO PREDIAL, DN 100 MM, FORNECIDO E INSTALADO EM RAMAL DE DESCARGA OU RAMAL DE ESGOTO SANITÁRIO. AF_12/2014</v>
      </c>
      <c r="E105" s="185" t="str">
        <f>IF(B105="IOPES",VLOOKUP(C105,'LABOR-SERVIÇOS'!A:H,6,FALSE),IF(B105="SINAPI",VLOOKUP(C105,'SINAPI-SERVIÇOS'!A:D,3,FALSE),IF(LEFT(C105,3)="ARQ",VLOOKUP(VALUE(RIGHT(C105,3)),'ARQ-COMP'!B:J,5,FALSE),IF(LEFT(C105,3)="SCI",VLOOKUP(VALUE(RIGHT(C105,3)),#REF!,5,FALSE),IF(LEFT(C105,3)="SCE",VLOOKUP(VALUE(RIGHT(C105,3)),#REF!,5,FALSE),IF(LEFT(C105,3)="EST",VLOOKUP(VALUE(RIGHT(C105,3)),#REF!,5,FALSE),IF(LEFT(C105,3)="HID",VLOOKUP(VALUE(RIGHT(C105,3)),#REF!,5,FALSE),IF(LEFT(C105,3)="INC",VLOOKUP(VALUE(RIGHT(C105,3)),#REF!,5,FALSE),IF(LEFT(C105,3)="ELE",VLOOKUP(VALUE(RIGHT(C105,3)),#REF!,5,FALSE),IF(LEFT(C105,3)="CAB",VLOOKUP(VALUE(RIGHT(C105,3)),#REF!,5,FALSE),IF(LEFT(C105,3)="SEG",VLOOKUP(VALUE(RIGHT(C105,3)),#REF!,5,FALSE),IF(LEFT(C105,3)="CLI",VLOOKUP(VALUE(RIGHT(C105,3)),#REF!,5,FALSE),IF(LEFT(C105,4)="IMPL",VLOOKUP(VALUE(RIGHT(C105,3)),#REF!,5,FALSE),IF(LEFT(C105,4)="SPDA",VLOOKUP(VALUE(RIGHT(C105,3)),#REF!,5,FALSE),IF(LEFT(C105,4)="SDAI",VLOOKUP(VALUE(RIGHT(C105,3)),'ADM-COMP'!B:J,5,FALSE),IF(LEFT(C105,5)="IMPER",VLOOKUP(VALUE(RIGHT(C105,3)),#REF!,5,FALSE),""))))))))))))))))</f>
        <v>M</v>
      </c>
      <c r="F105" s="268">
        <f>ROUND(VLOOKUP(A105,'MEM-LEVANT'!A:I,9,FALSE),2)</f>
        <v>5</v>
      </c>
      <c r="G105" s="189">
        <f>IF(B105="IOPES",VLOOKUP(C105,'LABOR-SERVIÇOS'!A:H,7,FALSE),IF(B105="SINAPI",VLOOKUP(C105,'SINAPI-SERVIÇOS'!A:H,8,FALSE),IF(LEFT(C105,3)="ARQ",VLOOKUP(VALUE(RIGHT(C105,3)),'ARQ-COMP'!B:J,9,FALSE),IF(LEFT(C105,3)="SCI",VLOOKUP(VALUE(RIGHT(C105,3)),#REF!,9,FALSE),IF(LEFT(C105,3)="SCE",VLOOKUP(VALUE(RIGHT(C105,3)),#REF!,9,FALSE),IF(LEFT(C105,3)="EST",VLOOKUP(VALUE(RIGHT(C105,3)),#REF!,9,FALSE),IF(LEFT(C105,3)="HID",VLOOKUP(VALUE(RIGHT(C105,3)),#REF!,9,FALSE),IF(LEFT(C105,3)="INC",VLOOKUP(VALUE(RIGHT(C105,3)),#REF!,9,FALSE),IF(LEFT(C105,3)="ELE",VLOOKUP(VALUE(RIGHT(C105,3)),#REF!,9,FALSE),IF(LEFT(C105,3)="CAB",VLOOKUP(VALUE(RIGHT(C105,3)),#REF!,9,FALSE),IF(LEFT(C105,3)="SEG",VLOOKUP(VALUE(RIGHT(C105,3)),#REF!,9,FALSE),IF(LEFT(C105,3)="CLI",VLOOKUP(VALUE(RIGHT(C105,3)),#REF!,9,FALSE),IF(LEFT(C105,4)="IMPL",VLOOKUP(VALUE(RIGHT(C105,3)),#REF!,9,FALSE),IF(LEFT(C105,4)="SPDA",VLOOKUP(VALUE(RIGHT(C105,3)),#REF!,9,FALSE),IF(LEFT(C105,4)="SDAI",VLOOKUP(VALUE(RIGHT(C105,3)),'ADM-COMP'!B:J,9,FALSE),IF(LEFT(C105,5)="IMPER",VLOOKUP(VALUE(RIGHT(C105,3)),#REF!,9,FALSE),""))))))))))))))))</f>
        <v>53.11</v>
      </c>
      <c r="H105" s="189">
        <f t="shared" si="18"/>
        <v>265.55</v>
      </c>
      <c r="I105" s="190"/>
      <c r="J105" s="95">
        <f t="shared" si="19"/>
        <v>41.60921341</v>
      </c>
      <c r="K105" s="190"/>
      <c r="L105" s="190"/>
      <c r="M105" s="190"/>
      <c r="N105" s="190"/>
      <c r="O105" s="190"/>
      <c r="P105" s="190"/>
      <c r="Q105" s="190"/>
      <c r="R105" s="190"/>
      <c r="S105" s="190"/>
      <c r="T105" s="190"/>
      <c r="U105" s="190"/>
      <c r="V105" s="190"/>
      <c r="W105" s="190"/>
      <c r="X105" s="190"/>
      <c r="Y105" s="190"/>
      <c r="Z105" s="190"/>
    </row>
    <row r="106" ht="12.75" customHeight="1">
      <c r="A106" s="267" t="s">
        <v>313</v>
      </c>
      <c r="B106" s="186" t="s">
        <v>69</v>
      </c>
      <c r="C106" s="187">
        <f>'LABOR-SERVIÇOS'!A446</f>
        <v>140711</v>
      </c>
      <c r="D106" s="89" t="str">
        <f>IF(B106="IOPES",VLOOKUP(C106,'LABOR-SERVIÇOS'!A:H,5,FALSE),IF(B106="SINAPI",VLOOKUP(C106,'SINAPI-SERVIÇOS'!A:D,2,FALSE),IF(LEFT(C106,3)="ARQ",VLOOKUP(VALUE(RIGHT(C106,3)),'ARQ-COMP'!B:J,4,FALSE),IF(LEFT(C106,3)="SCI",VLOOKUP(VALUE(RIGHT(C106,3)),#REF!,4,FALSE),IF(LEFT(C106,3)="SCE",VLOOKUP(VALUE(RIGHT(C106,3)),#REF!,4,FALSE),IF(LEFT(C106,3)="EST",VLOOKUP(VALUE(RIGHT(C106,3)),#REF!,4,FALSE),IF(LEFT(C106,3)="HID",VLOOKUP(VALUE(RIGHT(C106,3)),#REF!,4,FALSE),IF(LEFT(C106,3)="INC",VLOOKUP(VALUE(RIGHT(C106,3)),#REF!,4,FALSE),IF(LEFT(C106,3)="ELE",VLOOKUP(VALUE(RIGHT(C106,3)),#REF!,4,FALSE),IF(LEFT(C106,3)="CAB",VLOOKUP(VALUE(RIGHT(C106,3)),#REF!,4,FALSE),IF(LEFT(C106,3)="SEG",VLOOKUP(VALUE(RIGHT(C106,3)),#REF!,4,FALSE),IF(LEFT(C106,3)="CLI",VLOOKUP(VALUE(RIGHT(C106,3)),#REF!,4,FALSE),IF(LEFT(C106,4)="IMPL",VLOOKUP(VALUE(RIGHT(C106,3)),#REF!,4,FALSE),IF(LEFT(C106,4)="SPDA",VLOOKUP(VALUE(RIGHT(C106,3)),#REF!,4,FALSE),IF(LEFT(C106,4)="SDAI",VLOOKUP(VALUE(RIGHT(C106,3)),'ADM-COMP'!B:J,4,FALSE),IF(LEFT(C106,5)="IMPER",VLOOKUP(VALUE(RIGHT(C106,3)),#REF!,4,FALSE),""))))))))))))))))</f>
        <v>PONTO PARA RALO SIFONADO, INCLUSIVE RALO SIFONADO 100 X 40 MM C/ GRELHA EM AÇÕ INOX</v>
      </c>
      <c r="E106" s="185" t="str">
        <f>IF(B106="IOPES",VLOOKUP(C106,'LABOR-SERVIÇOS'!A:H,6,FALSE),IF(B106="SINAPI",VLOOKUP(C106,'SINAPI-SERVIÇOS'!A:D,3,FALSE),IF(LEFT(C106,3)="ARQ",VLOOKUP(VALUE(RIGHT(C106,3)),'ARQ-COMP'!B:J,5,FALSE),IF(LEFT(C106,3)="SCI",VLOOKUP(VALUE(RIGHT(C106,3)),#REF!,5,FALSE),IF(LEFT(C106,3)="SCE",VLOOKUP(VALUE(RIGHT(C106,3)),#REF!,5,FALSE),IF(LEFT(C106,3)="EST",VLOOKUP(VALUE(RIGHT(C106,3)),#REF!,5,FALSE),IF(LEFT(C106,3)="HID",VLOOKUP(VALUE(RIGHT(C106,3)),#REF!,5,FALSE),IF(LEFT(C106,3)="INC",VLOOKUP(VALUE(RIGHT(C106,3)),#REF!,5,FALSE),IF(LEFT(C106,3)="ELE",VLOOKUP(VALUE(RIGHT(C106,3)),#REF!,5,FALSE),IF(LEFT(C106,3)="CAB",VLOOKUP(VALUE(RIGHT(C106,3)),#REF!,5,FALSE),IF(LEFT(C106,3)="SEG",VLOOKUP(VALUE(RIGHT(C106,3)),#REF!,5,FALSE),IF(LEFT(C106,3)="CLI",VLOOKUP(VALUE(RIGHT(C106,3)),#REF!,5,FALSE),IF(LEFT(C106,4)="IMPL",VLOOKUP(VALUE(RIGHT(C106,3)),#REF!,5,FALSE),IF(LEFT(C106,4)="SPDA",VLOOKUP(VALUE(RIGHT(C106,3)),#REF!,5,FALSE),IF(LEFT(C106,4)="SDAI",VLOOKUP(VALUE(RIGHT(C106,3)),'ADM-COMP'!B:J,5,FALSE),IF(LEFT(C106,5)="IMPER",VLOOKUP(VALUE(RIGHT(C106,3)),#REF!,5,FALSE),""))))))))))))))))</f>
        <v>UND</v>
      </c>
      <c r="F106" s="268">
        <f>ROUND(VLOOKUP(A106,'MEM-LEVANT'!A:I,9,FALSE),2)</f>
        <v>1</v>
      </c>
      <c r="G106" s="189">
        <f>IF(B106="IOPES",VLOOKUP(C106,'LABOR-SERVIÇOS'!A:H,7,FALSE),IF(B106="SINAPI",VLOOKUP(C106,'SINAPI-SERVIÇOS'!A:H,8,FALSE),IF(LEFT(C106,3)="ARQ",VLOOKUP(VALUE(RIGHT(C106,3)),'ARQ-COMP'!B:J,9,FALSE),IF(LEFT(C106,3)="SCI",VLOOKUP(VALUE(RIGHT(C106,3)),#REF!,9,FALSE),IF(LEFT(C106,3)="SCE",VLOOKUP(VALUE(RIGHT(C106,3)),#REF!,9,FALSE),IF(LEFT(C106,3)="EST",VLOOKUP(VALUE(RIGHT(C106,3)),#REF!,9,FALSE),IF(LEFT(C106,3)="HID",VLOOKUP(VALUE(RIGHT(C106,3)),#REF!,9,FALSE),IF(LEFT(C106,3)="INC",VLOOKUP(VALUE(RIGHT(C106,3)),#REF!,9,FALSE),IF(LEFT(C106,3)="ELE",VLOOKUP(VALUE(RIGHT(C106,3)),#REF!,9,FALSE),IF(LEFT(C106,3)="CAB",VLOOKUP(VALUE(RIGHT(C106,3)),#REF!,9,FALSE),IF(LEFT(C106,3)="SEG",VLOOKUP(VALUE(RIGHT(C106,3)),#REF!,9,FALSE),IF(LEFT(C106,3)="CLI",VLOOKUP(VALUE(RIGHT(C106,3)),#REF!,9,FALSE),IF(LEFT(C106,4)="IMPL",VLOOKUP(VALUE(RIGHT(C106,3)),#REF!,9,FALSE),IF(LEFT(C106,4)="SPDA",VLOOKUP(VALUE(RIGHT(C106,3)),#REF!,9,FALSE),IF(LEFT(C106,4)="SDAI",VLOOKUP(VALUE(RIGHT(C106,3)),'ADM-COMP'!B:J,9,FALSE),IF(LEFT(C106,5)="IMPER",VLOOKUP(VALUE(RIGHT(C106,3)),#REF!,9,FALSE),""))))))))))))))))</f>
        <v>85.61</v>
      </c>
      <c r="H106" s="189">
        <f t="shared" si="18"/>
        <v>85.61</v>
      </c>
      <c r="I106" s="190"/>
      <c r="J106" s="95">
        <f t="shared" si="19"/>
        <v>67.07145096</v>
      </c>
      <c r="K106" s="190"/>
      <c r="L106" s="190"/>
      <c r="M106" s="190"/>
      <c r="N106" s="190"/>
      <c r="O106" s="190"/>
      <c r="P106" s="190"/>
      <c r="Q106" s="190"/>
      <c r="R106" s="190"/>
      <c r="S106" s="190"/>
      <c r="T106" s="190"/>
      <c r="U106" s="190"/>
      <c r="V106" s="190"/>
      <c r="W106" s="190"/>
      <c r="X106" s="190"/>
      <c r="Y106" s="190"/>
      <c r="Z106" s="190"/>
    </row>
    <row r="107" ht="12.75" customHeight="1">
      <c r="A107" s="267" t="s">
        <v>314</v>
      </c>
      <c r="B107" s="186" t="s">
        <v>69</v>
      </c>
      <c r="C107" s="187">
        <f>'LABOR-SERVIÇOS'!A445</f>
        <v>140710</v>
      </c>
      <c r="D107" s="89" t="str">
        <f>IF(B107="IOPES",VLOOKUP(C107,'LABOR-SERVIÇOS'!A:H,5,FALSE),IF(B107="SINAPI",VLOOKUP(C107,'SINAPI-SERVIÇOS'!A:D,2,FALSE),IF(LEFT(C107,3)="ARQ",VLOOKUP(VALUE(RIGHT(C107,3)),'ARQ-COMP'!B:J,4,FALSE),IF(LEFT(C107,3)="SCI",VLOOKUP(VALUE(RIGHT(C107,3)),#REF!,4,FALSE),IF(LEFT(C107,3)="SCE",VLOOKUP(VALUE(RIGHT(C107,3)),#REF!,4,FALSE),IF(LEFT(C107,3)="EST",VLOOKUP(VALUE(RIGHT(C107,3)),#REF!,4,FALSE),IF(LEFT(C107,3)="HID",VLOOKUP(VALUE(RIGHT(C107,3)),#REF!,4,FALSE),IF(LEFT(C107,3)="INC",VLOOKUP(VALUE(RIGHT(C107,3)),#REF!,4,FALSE),IF(LEFT(C107,3)="ELE",VLOOKUP(VALUE(RIGHT(C107,3)),#REF!,4,FALSE),IF(LEFT(C107,3)="CAB",VLOOKUP(VALUE(RIGHT(C107,3)),#REF!,4,FALSE),IF(LEFT(C107,3)="SEG",VLOOKUP(VALUE(RIGHT(C107,3)),#REF!,4,FALSE),IF(LEFT(C107,3)="CLI",VLOOKUP(VALUE(RIGHT(C107,3)),#REF!,4,FALSE),IF(LEFT(C107,4)="IMPL",VLOOKUP(VALUE(RIGHT(C107,3)),#REF!,4,FALSE),IF(LEFT(C107,4)="SPDA",VLOOKUP(VALUE(RIGHT(C107,3)),#REF!,4,FALSE),IF(LEFT(C107,4)="SDAI",VLOOKUP(VALUE(RIGHT(C107,3)),'ADM-COMP'!B:J,4,FALSE),IF(LEFT(C107,5)="IMPER",VLOOKUP(VALUE(RIGHT(C107,3)),#REF!,4,FALSE),""))))))))))))))))</f>
        <v>PONTO PARA CAIXA SIFONADA, INCLUSIVE CAIXA SIFONADA PVC 150X150X50MM COM GRELHA EM AÇO INOX</v>
      </c>
      <c r="E107" s="185" t="str">
        <f>IF(B107="IOPES",VLOOKUP(C107,'LABOR-SERVIÇOS'!A:H,6,FALSE),IF(B107="SINAPI",VLOOKUP(C107,'SINAPI-SERVIÇOS'!A:D,3,FALSE),IF(LEFT(C107,3)="ARQ",VLOOKUP(VALUE(RIGHT(C107,3)),'ARQ-COMP'!B:J,5,FALSE),IF(LEFT(C107,3)="SCI",VLOOKUP(VALUE(RIGHT(C107,3)),#REF!,5,FALSE),IF(LEFT(C107,3)="SCE",VLOOKUP(VALUE(RIGHT(C107,3)),#REF!,5,FALSE),IF(LEFT(C107,3)="EST",VLOOKUP(VALUE(RIGHT(C107,3)),#REF!,5,FALSE),IF(LEFT(C107,3)="HID",VLOOKUP(VALUE(RIGHT(C107,3)),#REF!,5,FALSE),IF(LEFT(C107,3)="INC",VLOOKUP(VALUE(RIGHT(C107,3)),#REF!,5,FALSE),IF(LEFT(C107,3)="ELE",VLOOKUP(VALUE(RIGHT(C107,3)),#REF!,5,FALSE),IF(LEFT(C107,3)="CAB",VLOOKUP(VALUE(RIGHT(C107,3)),#REF!,5,FALSE),IF(LEFT(C107,3)="SEG",VLOOKUP(VALUE(RIGHT(C107,3)),#REF!,5,FALSE),IF(LEFT(C107,3)="CLI",VLOOKUP(VALUE(RIGHT(C107,3)),#REF!,5,FALSE),IF(LEFT(C107,4)="IMPL",VLOOKUP(VALUE(RIGHT(C107,3)),#REF!,5,FALSE),IF(LEFT(C107,4)="SPDA",VLOOKUP(VALUE(RIGHT(C107,3)),#REF!,5,FALSE),IF(LEFT(C107,4)="SDAI",VLOOKUP(VALUE(RIGHT(C107,3)),'ADM-COMP'!B:J,5,FALSE),IF(LEFT(C107,5)="IMPER",VLOOKUP(VALUE(RIGHT(C107,3)),#REF!,5,FALSE),""))))))))))))))))</f>
        <v>UND</v>
      </c>
      <c r="F107" s="268">
        <f>ROUND(VLOOKUP(A107,'MEM-LEVANT'!A:I,9,FALSE),2)</f>
        <v>1</v>
      </c>
      <c r="G107" s="189">
        <f>IF(B107="IOPES",VLOOKUP(C107,'LABOR-SERVIÇOS'!A:H,7,FALSE),IF(B107="SINAPI",VLOOKUP(C107,'SINAPI-SERVIÇOS'!A:H,8,FALSE),IF(LEFT(C107,3)="ARQ",VLOOKUP(VALUE(RIGHT(C107,3)),'ARQ-COMP'!B:J,9,FALSE),IF(LEFT(C107,3)="SCI",VLOOKUP(VALUE(RIGHT(C107,3)),#REF!,9,FALSE),IF(LEFT(C107,3)="SCE",VLOOKUP(VALUE(RIGHT(C107,3)),#REF!,9,FALSE),IF(LEFT(C107,3)="EST",VLOOKUP(VALUE(RIGHT(C107,3)),#REF!,9,FALSE),IF(LEFT(C107,3)="HID",VLOOKUP(VALUE(RIGHT(C107,3)),#REF!,9,FALSE),IF(LEFT(C107,3)="INC",VLOOKUP(VALUE(RIGHT(C107,3)),#REF!,9,FALSE),IF(LEFT(C107,3)="ELE",VLOOKUP(VALUE(RIGHT(C107,3)),#REF!,9,FALSE),IF(LEFT(C107,3)="CAB",VLOOKUP(VALUE(RIGHT(C107,3)),#REF!,9,FALSE),IF(LEFT(C107,3)="SEG",VLOOKUP(VALUE(RIGHT(C107,3)),#REF!,9,FALSE),IF(LEFT(C107,3)="CLI",VLOOKUP(VALUE(RIGHT(C107,3)),#REF!,9,FALSE),IF(LEFT(C107,4)="IMPL",VLOOKUP(VALUE(RIGHT(C107,3)),#REF!,9,FALSE),IF(LEFT(C107,4)="SPDA",VLOOKUP(VALUE(RIGHT(C107,3)),#REF!,9,FALSE),IF(LEFT(C107,4)="SDAI",VLOOKUP(VALUE(RIGHT(C107,3)),'ADM-COMP'!B:J,9,FALSE),IF(LEFT(C107,5)="IMPER",VLOOKUP(VALUE(RIGHT(C107,3)),#REF!,9,FALSE),""))))))))))))))))</f>
        <v>173.79</v>
      </c>
      <c r="H107" s="189">
        <f t="shared" si="18"/>
        <v>173.79</v>
      </c>
      <c r="I107" s="190"/>
      <c r="J107" s="95">
        <f t="shared" si="19"/>
        <v>136.1563773</v>
      </c>
      <c r="K107" s="190"/>
      <c r="L107" s="190"/>
      <c r="M107" s="190"/>
      <c r="N107" s="190"/>
      <c r="O107" s="190"/>
      <c r="P107" s="190"/>
      <c r="Q107" s="190"/>
      <c r="R107" s="190"/>
      <c r="S107" s="190"/>
      <c r="T107" s="190"/>
      <c r="U107" s="190"/>
      <c r="V107" s="190"/>
      <c r="W107" s="190"/>
      <c r="X107" s="190"/>
      <c r="Y107" s="190"/>
      <c r="Z107" s="190"/>
    </row>
    <row r="108" ht="12.75" customHeight="1">
      <c r="A108" s="267" t="s">
        <v>315</v>
      </c>
      <c r="B108" s="186" t="s">
        <v>69</v>
      </c>
      <c r="C108" s="187">
        <f>'LABOR-SERVIÇOS'!A440</f>
        <v>140705</v>
      </c>
      <c r="D108" s="89" t="str">
        <f>IF(B108="IOPES",VLOOKUP(C108,'LABOR-SERVIÇOS'!A:H,5,FALSE),IF(B108="SINAPI",VLOOKUP(C108,'SINAPI-SERVIÇOS'!A:D,2,FALSE),IF(LEFT(C108,3)="ARQ",VLOOKUP(VALUE(RIGHT(C108,3)),'ARQ-COMP'!B:J,4,FALSE),IF(LEFT(C108,3)="SCI",VLOOKUP(VALUE(RIGHT(C108,3)),#REF!,4,FALSE),IF(LEFT(C108,3)="SCE",VLOOKUP(VALUE(RIGHT(C108,3)),#REF!,4,FALSE),IF(LEFT(C108,3)="EST",VLOOKUP(VALUE(RIGHT(C108,3)),#REF!,4,FALSE),IF(LEFT(C108,3)="HID",VLOOKUP(VALUE(RIGHT(C108,3)),#REF!,4,FALSE),IF(LEFT(C108,3)="INC",VLOOKUP(VALUE(RIGHT(C108,3)),#REF!,4,FALSE),IF(LEFT(C108,3)="ELE",VLOOKUP(VALUE(RIGHT(C108,3)),#REF!,4,FALSE),IF(LEFT(C108,3)="CAB",VLOOKUP(VALUE(RIGHT(C108,3)),#REF!,4,FALSE),IF(LEFT(C108,3)="SEG",VLOOKUP(VALUE(RIGHT(C108,3)),#REF!,4,FALSE),IF(LEFT(C108,3)="CLI",VLOOKUP(VALUE(RIGHT(C108,3)),#REF!,4,FALSE),IF(LEFT(C108,4)="IMPL",VLOOKUP(VALUE(RIGHT(C108,3)),#REF!,4,FALSE),IF(LEFT(C108,4)="SPDA",VLOOKUP(VALUE(RIGHT(C108,3)),#REF!,4,FALSE),IF(LEFT(C108,4)="SDAI",VLOOKUP(VALUE(RIGHT(C108,3)),'ADM-COMP'!B:J,4,FALSE),IF(LEFT(C108,5)="IMPER",VLOOKUP(VALUE(RIGHT(C108,3)),#REF!,4,FALSE),""))))))))))))))))</f>
        <v>PONTO PARA ESGOTO PRIMÁRIO (VASO SANITÁRIO)</v>
      </c>
      <c r="E108" s="185" t="str">
        <f>IF(B108="IOPES",VLOOKUP(C108,'LABOR-SERVIÇOS'!A:H,6,FALSE),IF(B108="SINAPI",VLOOKUP(C108,'SINAPI-SERVIÇOS'!A:D,3,FALSE),IF(LEFT(C108,3)="ARQ",VLOOKUP(VALUE(RIGHT(C108,3)),'ARQ-COMP'!B:J,5,FALSE),IF(LEFT(C108,3)="SCI",VLOOKUP(VALUE(RIGHT(C108,3)),#REF!,5,FALSE),IF(LEFT(C108,3)="SCE",VLOOKUP(VALUE(RIGHT(C108,3)),#REF!,5,FALSE),IF(LEFT(C108,3)="EST",VLOOKUP(VALUE(RIGHT(C108,3)),#REF!,5,FALSE),IF(LEFT(C108,3)="HID",VLOOKUP(VALUE(RIGHT(C108,3)),#REF!,5,FALSE),IF(LEFT(C108,3)="INC",VLOOKUP(VALUE(RIGHT(C108,3)),#REF!,5,FALSE),IF(LEFT(C108,3)="ELE",VLOOKUP(VALUE(RIGHT(C108,3)),#REF!,5,FALSE),IF(LEFT(C108,3)="CAB",VLOOKUP(VALUE(RIGHT(C108,3)),#REF!,5,FALSE),IF(LEFT(C108,3)="SEG",VLOOKUP(VALUE(RIGHT(C108,3)),#REF!,5,FALSE),IF(LEFT(C108,3)="CLI",VLOOKUP(VALUE(RIGHT(C108,3)),#REF!,5,FALSE),IF(LEFT(C108,4)="IMPL",VLOOKUP(VALUE(RIGHT(C108,3)),#REF!,5,FALSE),IF(LEFT(C108,4)="SPDA",VLOOKUP(VALUE(RIGHT(C108,3)),#REF!,5,FALSE),IF(LEFT(C108,4)="SDAI",VLOOKUP(VALUE(RIGHT(C108,3)),'ADM-COMP'!B:J,5,FALSE),IF(LEFT(C108,5)="IMPER",VLOOKUP(VALUE(RIGHT(C108,3)),#REF!,5,FALSE),""))))))))))))))))</f>
        <v>PT</v>
      </c>
      <c r="F108" s="268">
        <f>ROUND(VLOOKUP(A108,'MEM-LEVANT'!A:I,9,FALSE),2)</f>
        <v>1</v>
      </c>
      <c r="G108" s="189">
        <f>IF(B108="IOPES",VLOOKUP(C108,'LABOR-SERVIÇOS'!A:H,7,FALSE),IF(B108="SINAPI",VLOOKUP(C108,'SINAPI-SERVIÇOS'!A:H,8,FALSE),IF(LEFT(C108,3)="ARQ",VLOOKUP(VALUE(RIGHT(C108,3)),'ARQ-COMP'!B:J,9,FALSE),IF(LEFT(C108,3)="SCI",VLOOKUP(VALUE(RIGHT(C108,3)),#REF!,9,FALSE),IF(LEFT(C108,3)="SCE",VLOOKUP(VALUE(RIGHT(C108,3)),#REF!,9,FALSE),IF(LEFT(C108,3)="EST",VLOOKUP(VALUE(RIGHT(C108,3)),#REF!,9,FALSE),IF(LEFT(C108,3)="HID",VLOOKUP(VALUE(RIGHT(C108,3)),#REF!,9,FALSE),IF(LEFT(C108,3)="INC",VLOOKUP(VALUE(RIGHT(C108,3)),#REF!,9,FALSE),IF(LEFT(C108,3)="ELE",VLOOKUP(VALUE(RIGHT(C108,3)),#REF!,9,FALSE),IF(LEFT(C108,3)="CAB",VLOOKUP(VALUE(RIGHT(C108,3)),#REF!,9,FALSE),IF(LEFT(C108,3)="SEG",VLOOKUP(VALUE(RIGHT(C108,3)),#REF!,9,FALSE),IF(LEFT(C108,3)="CLI",VLOOKUP(VALUE(RIGHT(C108,3)),#REF!,9,FALSE),IF(LEFT(C108,4)="IMPL",VLOOKUP(VALUE(RIGHT(C108,3)),#REF!,9,FALSE),IF(LEFT(C108,4)="SPDA",VLOOKUP(VALUE(RIGHT(C108,3)),#REF!,9,FALSE),IF(LEFT(C108,4)="SDAI",VLOOKUP(VALUE(RIGHT(C108,3)),'ADM-COMP'!B:J,9,FALSE),IF(LEFT(C108,5)="IMPER",VLOOKUP(VALUE(RIGHT(C108,3)),#REF!,9,FALSE),""))))))))))))))))</f>
        <v>103.98</v>
      </c>
      <c r="H108" s="189">
        <f t="shared" si="18"/>
        <v>103.98</v>
      </c>
      <c r="I108" s="190"/>
      <c r="J108" s="95">
        <f t="shared" si="19"/>
        <v>81.46349107</v>
      </c>
      <c r="K108" s="190"/>
      <c r="L108" s="190"/>
      <c r="M108" s="190"/>
      <c r="N108" s="190"/>
      <c r="O108" s="190"/>
      <c r="P108" s="190"/>
      <c r="Q108" s="190"/>
      <c r="R108" s="190"/>
      <c r="S108" s="190"/>
      <c r="T108" s="190"/>
      <c r="U108" s="190"/>
      <c r="V108" s="190"/>
      <c r="W108" s="190"/>
      <c r="X108" s="190"/>
      <c r="Y108" s="190"/>
      <c r="Z108" s="190"/>
    </row>
    <row r="109" ht="12.75" customHeight="1">
      <c r="A109" s="267" t="s">
        <v>316</v>
      </c>
      <c r="B109" s="186" t="s">
        <v>69</v>
      </c>
      <c r="C109" s="187">
        <f>'LABOR-SERVIÇOS'!A441</f>
        <v>140706</v>
      </c>
      <c r="D109" s="89" t="str">
        <f>IF(B109="IOPES",VLOOKUP(C109,'LABOR-SERVIÇOS'!A:H,5,FALSE),IF(B109="SINAPI",VLOOKUP(C109,'SINAPI-SERVIÇOS'!A:D,2,FALSE),IF(LEFT(C109,3)="ARQ",VLOOKUP(VALUE(RIGHT(C109,3)),'ARQ-COMP'!B:J,4,FALSE),IF(LEFT(C109,3)="SCI",VLOOKUP(VALUE(RIGHT(C109,3)),#REF!,4,FALSE),IF(LEFT(C109,3)="SCE",VLOOKUP(VALUE(RIGHT(C109,3)),#REF!,4,FALSE),IF(LEFT(C109,3)="EST",VLOOKUP(VALUE(RIGHT(C109,3)),#REF!,4,FALSE),IF(LEFT(C109,3)="HID",VLOOKUP(VALUE(RIGHT(C109,3)),#REF!,4,FALSE),IF(LEFT(C109,3)="INC",VLOOKUP(VALUE(RIGHT(C109,3)),#REF!,4,FALSE),IF(LEFT(C109,3)="ELE",VLOOKUP(VALUE(RIGHT(C109,3)),#REF!,4,FALSE),IF(LEFT(C109,3)="CAB",VLOOKUP(VALUE(RIGHT(C109,3)),#REF!,4,FALSE),IF(LEFT(C109,3)="SEG",VLOOKUP(VALUE(RIGHT(C109,3)),#REF!,4,FALSE),IF(LEFT(C109,3)="CLI",VLOOKUP(VALUE(RIGHT(C109,3)),#REF!,4,FALSE),IF(LEFT(C109,4)="IMPL",VLOOKUP(VALUE(RIGHT(C109,3)),#REF!,4,FALSE),IF(LEFT(C109,4)="SPDA",VLOOKUP(VALUE(RIGHT(C109,3)),#REF!,4,FALSE),IF(LEFT(C109,4)="SDAI",VLOOKUP(VALUE(RIGHT(C109,3)),'ADM-COMP'!B:J,4,FALSE),IF(LEFT(C109,5)="IMPER",VLOOKUP(VALUE(RIGHT(C109,3)),#REF!,4,FALSE),""))))))))))))))))</f>
        <v>PONTO PARA ESGOTO SECUNDÁRIO (PIA, LAVATÓRIO, MICTÓRIO, TANQUE, BIDÊ, ETC...)</v>
      </c>
      <c r="E109" s="185" t="str">
        <f>IF(B109="IOPES",VLOOKUP(C109,'LABOR-SERVIÇOS'!A:H,6,FALSE),IF(B109="SINAPI",VLOOKUP(C109,'SINAPI-SERVIÇOS'!A:D,3,FALSE),IF(LEFT(C109,3)="ARQ",VLOOKUP(VALUE(RIGHT(C109,3)),'ARQ-COMP'!B:J,5,FALSE),IF(LEFT(C109,3)="SCI",VLOOKUP(VALUE(RIGHT(C109,3)),#REF!,5,FALSE),IF(LEFT(C109,3)="SCE",VLOOKUP(VALUE(RIGHT(C109,3)),#REF!,5,FALSE),IF(LEFT(C109,3)="EST",VLOOKUP(VALUE(RIGHT(C109,3)),#REF!,5,FALSE),IF(LEFT(C109,3)="HID",VLOOKUP(VALUE(RIGHT(C109,3)),#REF!,5,FALSE),IF(LEFT(C109,3)="INC",VLOOKUP(VALUE(RIGHT(C109,3)),#REF!,5,FALSE),IF(LEFT(C109,3)="ELE",VLOOKUP(VALUE(RIGHT(C109,3)),#REF!,5,FALSE),IF(LEFT(C109,3)="CAB",VLOOKUP(VALUE(RIGHT(C109,3)),#REF!,5,FALSE),IF(LEFT(C109,3)="SEG",VLOOKUP(VALUE(RIGHT(C109,3)),#REF!,5,FALSE),IF(LEFT(C109,3)="CLI",VLOOKUP(VALUE(RIGHT(C109,3)),#REF!,5,FALSE),IF(LEFT(C109,4)="IMPL",VLOOKUP(VALUE(RIGHT(C109,3)),#REF!,5,FALSE),IF(LEFT(C109,4)="SPDA",VLOOKUP(VALUE(RIGHT(C109,3)),#REF!,5,FALSE),IF(LEFT(C109,4)="SDAI",VLOOKUP(VALUE(RIGHT(C109,3)),'ADM-COMP'!B:J,5,FALSE),IF(LEFT(C109,5)="IMPER",VLOOKUP(VALUE(RIGHT(C109,3)),#REF!,5,FALSE),""))))))))))))))))</f>
        <v>PT</v>
      </c>
      <c r="F109" s="268">
        <f>ROUND(VLOOKUP(A109,'MEM-LEVANT'!A:I,9,FALSE),2)</f>
        <v>3</v>
      </c>
      <c r="G109" s="189">
        <f>IF(B109="IOPES",VLOOKUP(C109,'LABOR-SERVIÇOS'!A:H,7,FALSE),IF(B109="SINAPI",VLOOKUP(C109,'SINAPI-SERVIÇOS'!A:H,8,FALSE),IF(LEFT(C109,3)="ARQ",VLOOKUP(VALUE(RIGHT(C109,3)),'ARQ-COMP'!B:J,9,FALSE),IF(LEFT(C109,3)="SCI",VLOOKUP(VALUE(RIGHT(C109,3)),#REF!,9,FALSE),IF(LEFT(C109,3)="SCE",VLOOKUP(VALUE(RIGHT(C109,3)),#REF!,9,FALSE),IF(LEFT(C109,3)="EST",VLOOKUP(VALUE(RIGHT(C109,3)),#REF!,9,FALSE),IF(LEFT(C109,3)="HID",VLOOKUP(VALUE(RIGHT(C109,3)),#REF!,9,FALSE),IF(LEFT(C109,3)="INC",VLOOKUP(VALUE(RIGHT(C109,3)),#REF!,9,FALSE),IF(LEFT(C109,3)="ELE",VLOOKUP(VALUE(RIGHT(C109,3)),#REF!,9,FALSE),IF(LEFT(C109,3)="CAB",VLOOKUP(VALUE(RIGHT(C109,3)),#REF!,9,FALSE),IF(LEFT(C109,3)="SEG",VLOOKUP(VALUE(RIGHT(C109,3)),#REF!,9,FALSE),IF(LEFT(C109,3)="CLI",VLOOKUP(VALUE(RIGHT(C109,3)),#REF!,9,FALSE),IF(LEFT(C109,4)="IMPL",VLOOKUP(VALUE(RIGHT(C109,3)),#REF!,9,FALSE),IF(LEFT(C109,4)="SPDA",VLOOKUP(VALUE(RIGHT(C109,3)),#REF!,9,FALSE),IF(LEFT(C109,4)="SDAI",VLOOKUP(VALUE(RIGHT(C109,3)),'ADM-COMP'!B:J,9,FALSE),IF(LEFT(C109,5)="IMPER",VLOOKUP(VALUE(RIGHT(C109,3)),#REF!,9,FALSE),""))))))))))))))))</f>
        <v>77.69</v>
      </c>
      <c r="H109" s="189">
        <f t="shared" si="18"/>
        <v>233.07</v>
      </c>
      <c r="I109" s="190"/>
      <c r="J109" s="95">
        <f t="shared" si="19"/>
        <v>60.86649953</v>
      </c>
      <c r="K109" s="190"/>
      <c r="L109" s="190"/>
      <c r="M109" s="190"/>
      <c r="N109" s="190"/>
      <c r="O109" s="190"/>
      <c r="P109" s="190"/>
      <c r="Q109" s="190"/>
      <c r="R109" s="190"/>
      <c r="S109" s="190"/>
      <c r="T109" s="190"/>
      <c r="U109" s="190"/>
      <c r="V109" s="190"/>
      <c r="W109" s="190"/>
      <c r="X109" s="190"/>
      <c r="Y109" s="190"/>
      <c r="Z109" s="190"/>
    </row>
    <row r="110" ht="12.75" customHeight="1">
      <c r="A110" s="69" t="s">
        <v>465</v>
      </c>
      <c r="B110" s="277"/>
      <c r="C110" s="279"/>
      <c r="D110" s="281" t="s">
        <v>466</v>
      </c>
      <c r="E110" s="283"/>
      <c r="F110" s="285"/>
      <c r="G110" s="287"/>
      <c r="H110" s="91"/>
      <c r="I110" s="93"/>
      <c r="J110" s="95"/>
      <c r="K110" s="93"/>
      <c r="L110" s="93"/>
      <c r="M110" s="93"/>
      <c r="N110" s="93"/>
      <c r="O110" s="93"/>
      <c r="P110" s="93"/>
      <c r="Q110" s="93"/>
      <c r="R110" s="93"/>
      <c r="S110" s="93"/>
      <c r="T110" s="93"/>
      <c r="U110" s="93"/>
      <c r="V110" s="93"/>
      <c r="W110" s="93"/>
      <c r="X110" s="93"/>
      <c r="Y110" s="93"/>
      <c r="Z110" s="93"/>
    </row>
    <row r="111" ht="12.75" customHeight="1">
      <c r="A111" s="267" t="s">
        <v>317</v>
      </c>
      <c r="B111" s="186" t="s">
        <v>47</v>
      </c>
      <c r="C111" s="187" t="str">
        <f>'SINAPI-SERVIÇOS'!A4515</f>
        <v>95471</v>
      </c>
      <c r="D111" s="89" t="str">
        <f>IF(B111="IOPES",VLOOKUP(C111,'LABOR-SERVIÇOS'!A:H,5,FALSE),IF(B111="SINAPI",VLOOKUP(C111,'SINAPI-SERVIÇOS'!A:D,2,FALSE),IF(LEFT(C111,3)="ARQ",VLOOKUP(VALUE(RIGHT(C111,3)),'ARQ-COMP'!B:J,4,FALSE),IF(LEFT(C111,3)="SCI",VLOOKUP(VALUE(RIGHT(C111,3)),#REF!,4,FALSE),IF(LEFT(C111,3)="SCE",VLOOKUP(VALUE(RIGHT(C111,3)),#REF!,4,FALSE),IF(LEFT(C111,3)="EST",VLOOKUP(VALUE(RIGHT(C111,3)),#REF!,4,FALSE),IF(LEFT(C111,3)="HID",VLOOKUP(VALUE(RIGHT(C111,3)),#REF!,4,FALSE),IF(LEFT(C111,3)="INC",VLOOKUP(VALUE(RIGHT(C111,3)),#REF!,4,FALSE),IF(LEFT(C111,3)="ELE",VLOOKUP(VALUE(RIGHT(C111,3)),#REF!,4,FALSE),IF(LEFT(C111,3)="CAB",VLOOKUP(VALUE(RIGHT(C111,3)),#REF!,4,FALSE),IF(LEFT(C111,3)="SEG",VLOOKUP(VALUE(RIGHT(C111,3)),#REF!,4,FALSE),IF(LEFT(C111,3)="CLI",VLOOKUP(VALUE(RIGHT(C111,3)),#REF!,4,FALSE),IF(LEFT(C111,4)="IMPL",VLOOKUP(VALUE(RIGHT(C111,3)),#REF!,4,FALSE),IF(LEFT(C111,4)="SPDA",VLOOKUP(VALUE(RIGHT(C111,3)),#REF!,4,FALSE),IF(LEFT(C111,4)="SDAI",VLOOKUP(VALUE(RIGHT(C111,3)),'ADM-COMP'!B:J,4,FALSE),IF(LEFT(C111,5)="IMPER",VLOOKUP(VALUE(RIGHT(C111,3)),#REF!,4,FALSE),""))))))))))))))))</f>
        <v>VASO SANITARIO SIFONADO CONVENCIONAL PARA PCD SEM FURO FRONTAL COM  LOUÇA BRANCA SEM ASSENTO -  FORNECIMENTO E INSTALAÇÃO. AF_10/2016</v>
      </c>
      <c r="E111" s="185" t="str">
        <f>IF(B111="IOPES",VLOOKUP(C111,'LABOR-SERVIÇOS'!A:H,6,FALSE),IF(B111="SINAPI",VLOOKUP(C111,'SINAPI-SERVIÇOS'!A:D,3,FALSE),IF(LEFT(C111,3)="ARQ",VLOOKUP(VALUE(RIGHT(C111,3)),'ARQ-COMP'!B:J,5,FALSE),IF(LEFT(C111,3)="SCI",VLOOKUP(VALUE(RIGHT(C111,3)),#REF!,5,FALSE),IF(LEFT(C111,3)="SCE",VLOOKUP(VALUE(RIGHT(C111,3)),#REF!,5,FALSE),IF(LEFT(C111,3)="EST",VLOOKUP(VALUE(RIGHT(C111,3)),#REF!,5,FALSE),IF(LEFT(C111,3)="HID",VLOOKUP(VALUE(RIGHT(C111,3)),#REF!,5,FALSE),IF(LEFT(C111,3)="INC",VLOOKUP(VALUE(RIGHT(C111,3)),#REF!,5,FALSE),IF(LEFT(C111,3)="ELE",VLOOKUP(VALUE(RIGHT(C111,3)),#REF!,5,FALSE),IF(LEFT(C111,3)="CAB",VLOOKUP(VALUE(RIGHT(C111,3)),#REF!,5,FALSE),IF(LEFT(C111,3)="SEG",VLOOKUP(VALUE(RIGHT(C111,3)),#REF!,5,FALSE),IF(LEFT(C111,3)="CLI",VLOOKUP(VALUE(RIGHT(C111,3)),#REF!,5,FALSE),IF(LEFT(C111,4)="IMPL",VLOOKUP(VALUE(RIGHT(C111,3)),#REF!,5,FALSE),IF(LEFT(C111,4)="SPDA",VLOOKUP(VALUE(RIGHT(C111,3)),#REF!,5,FALSE),IF(LEFT(C111,4)="SDAI",VLOOKUP(VALUE(RIGHT(C111,3)),'ADM-COMP'!B:J,5,FALSE),IF(LEFT(C111,5)="IMPER",VLOOKUP(VALUE(RIGHT(C111,3)),#REF!,5,FALSE),""))))))))))))))))</f>
        <v>UN</v>
      </c>
      <c r="F111" s="268">
        <f>ROUND(VLOOKUP(A111,'MEM-LEVANT'!A:I,9,FALSE),2)</f>
        <v>1</v>
      </c>
      <c r="G111" s="189">
        <f>IF(B111="IOPES",VLOOKUP(C111,'LABOR-SERVIÇOS'!A:H,7,FALSE),IF(B111="SINAPI",VLOOKUP(C111,'SINAPI-SERVIÇOS'!A:H,8,FALSE),IF(LEFT(C111,3)="ARQ",VLOOKUP(VALUE(RIGHT(C111,3)),'ARQ-COMP'!B:J,9,FALSE),IF(LEFT(C111,3)="SCI",VLOOKUP(VALUE(RIGHT(C111,3)),#REF!,9,FALSE),IF(LEFT(C111,3)="SCE",VLOOKUP(VALUE(RIGHT(C111,3)),#REF!,9,FALSE),IF(LEFT(C111,3)="EST",VLOOKUP(VALUE(RIGHT(C111,3)),#REF!,9,FALSE),IF(LEFT(C111,3)="HID",VLOOKUP(VALUE(RIGHT(C111,3)),#REF!,9,FALSE),IF(LEFT(C111,3)="INC",VLOOKUP(VALUE(RIGHT(C111,3)),#REF!,9,FALSE),IF(LEFT(C111,3)="ELE",VLOOKUP(VALUE(RIGHT(C111,3)),#REF!,9,FALSE),IF(LEFT(C111,3)="CAB",VLOOKUP(VALUE(RIGHT(C111,3)),#REF!,9,FALSE),IF(LEFT(C111,3)="SEG",VLOOKUP(VALUE(RIGHT(C111,3)),#REF!,9,FALSE),IF(LEFT(C111,3)="CLI",VLOOKUP(VALUE(RIGHT(C111,3)),#REF!,9,FALSE),IF(LEFT(C111,4)="IMPL",VLOOKUP(VALUE(RIGHT(C111,3)),#REF!,9,FALSE),IF(LEFT(C111,4)="SPDA",VLOOKUP(VALUE(RIGHT(C111,3)),#REF!,9,FALSE),IF(LEFT(C111,4)="SDAI",VLOOKUP(VALUE(RIGHT(C111,3)),'ADM-COMP'!B:J,9,FALSE),IF(LEFT(C111,5)="IMPER",VLOOKUP(VALUE(RIGHT(C111,3)),#REF!,9,FALSE),""))))))))))))))))</f>
        <v>798.11</v>
      </c>
      <c r="H111" s="189">
        <f t="shared" ref="H111:H124" si="20">ROUND(F111*G111,2)</f>
        <v>798.11</v>
      </c>
      <c r="I111" s="190"/>
      <c r="J111" s="95">
        <f t="shared" ref="J111:J124" si="21">G111/1.2764</f>
        <v>625.2820432</v>
      </c>
      <c r="K111" s="190"/>
      <c r="L111" s="190"/>
      <c r="M111" s="190"/>
      <c r="N111" s="190"/>
      <c r="O111" s="190"/>
      <c r="P111" s="190"/>
      <c r="Q111" s="190"/>
      <c r="R111" s="190"/>
      <c r="S111" s="190"/>
      <c r="T111" s="190"/>
      <c r="U111" s="190"/>
      <c r="V111" s="190"/>
      <c r="W111" s="190"/>
      <c r="X111" s="190"/>
      <c r="Y111" s="190"/>
      <c r="Z111" s="190"/>
    </row>
    <row r="112" ht="12.75" customHeight="1">
      <c r="A112" s="267" t="s">
        <v>318</v>
      </c>
      <c r="B112" s="186" t="s">
        <v>47</v>
      </c>
      <c r="C112" s="187" t="str">
        <f>'SINAPI-SERVIÇOS'!A4468</f>
        <v>86901</v>
      </c>
      <c r="D112" s="89" t="str">
        <f>IF(B112="IOPES",VLOOKUP(C112,'LABOR-SERVIÇOS'!A:H,5,FALSE),IF(B112="SINAPI",VLOOKUP(C112,'SINAPI-SERVIÇOS'!A:D,2,FALSE),IF(LEFT(C112,3)="ARQ",VLOOKUP(VALUE(RIGHT(C112,3)),'ARQ-COMP'!B:J,4,FALSE),IF(LEFT(C112,3)="SCI",VLOOKUP(VALUE(RIGHT(C112,3)),#REF!,4,FALSE),IF(LEFT(C112,3)="SCE",VLOOKUP(VALUE(RIGHT(C112,3)),#REF!,4,FALSE),IF(LEFT(C112,3)="EST",VLOOKUP(VALUE(RIGHT(C112,3)),#REF!,4,FALSE),IF(LEFT(C112,3)="HID",VLOOKUP(VALUE(RIGHT(C112,3)),#REF!,4,FALSE),IF(LEFT(C112,3)="INC",VLOOKUP(VALUE(RIGHT(C112,3)),#REF!,4,FALSE),IF(LEFT(C112,3)="ELE",VLOOKUP(VALUE(RIGHT(C112,3)),#REF!,4,FALSE),IF(LEFT(C112,3)="CAB",VLOOKUP(VALUE(RIGHT(C112,3)),#REF!,4,FALSE),IF(LEFT(C112,3)="SEG",VLOOKUP(VALUE(RIGHT(C112,3)),#REF!,4,FALSE),IF(LEFT(C112,3)="CLI",VLOOKUP(VALUE(RIGHT(C112,3)),#REF!,4,FALSE),IF(LEFT(C112,4)="IMPL",VLOOKUP(VALUE(RIGHT(C112,3)),#REF!,4,FALSE),IF(LEFT(C112,4)="SPDA",VLOOKUP(VALUE(RIGHT(C112,3)),#REF!,4,FALSE),IF(LEFT(C112,4)="SDAI",VLOOKUP(VALUE(RIGHT(C112,3)),'ADM-COMP'!B:J,4,FALSE),IF(LEFT(C112,5)="IMPER",VLOOKUP(VALUE(RIGHT(C112,3)),#REF!,4,FALSE),""))))))))))))))))</f>
        <v>CUBA DE EMBUTIR OVAL EM LOUÇA BRANCA, 35 X 50CM OU EQUIVALENTE - FORNECIMENTO E INSTALAÇÃO. AF_12/2013</v>
      </c>
      <c r="E112" s="185" t="str">
        <f>IF(B112="IOPES",VLOOKUP(C112,'LABOR-SERVIÇOS'!A:H,6,FALSE),IF(B112="SINAPI",VLOOKUP(C112,'SINAPI-SERVIÇOS'!A:D,3,FALSE),IF(LEFT(C112,3)="ARQ",VLOOKUP(VALUE(RIGHT(C112,3)),'ARQ-COMP'!B:J,5,FALSE),IF(LEFT(C112,3)="SCI",VLOOKUP(VALUE(RIGHT(C112,3)),#REF!,5,FALSE),IF(LEFT(C112,3)="SCE",VLOOKUP(VALUE(RIGHT(C112,3)),#REF!,5,FALSE),IF(LEFT(C112,3)="EST",VLOOKUP(VALUE(RIGHT(C112,3)),#REF!,5,FALSE),IF(LEFT(C112,3)="HID",VLOOKUP(VALUE(RIGHT(C112,3)),#REF!,5,FALSE),IF(LEFT(C112,3)="INC",VLOOKUP(VALUE(RIGHT(C112,3)),#REF!,5,FALSE),IF(LEFT(C112,3)="ELE",VLOOKUP(VALUE(RIGHT(C112,3)),#REF!,5,FALSE),IF(LEFT(C112,3)="CAB",VLOOKUP(VALUE(RIGHT(C112,3)),#REF!,5,FALSE),IF(LEFT(C112,3)="SEG",VLOOKUP(VALUE(RIGHT(C112,3)),#REF!,5,FALSE),IF(LEFT(C112,3)="CLI",VLOOKUP(VALUE(RIGHT(C112,3)),#REF!,5,FALSE),IF(LEFT(C112,4)="IMPL",VLOOKUP(VALUE(RIGHT(C112,3)),#REF!,5,FALSE),IF(LEFT(C112,4)="SPDA",VLOOKUP(VALUE(RIGHT(C112,3)),#REF!,5,FALSE),IF(LEFT(C112,4)="SDAI",VLOOKUP(VALUE(RIGHT(C112,3)),'ADM-COMP'!B:J,5,FALSE),IF(LEFT(C112,5)="IMPER",VLOOKUP(VALUE(RIGHT(C112,3)),#REF!,5,FALSE),""))))))))))))))))</f>
        <v>UN</v>
      </c>
      <c r="F112" s="268">
        <f>ROUND(VLOOKUP(A112,'MEM-LEVANT'!A:I,9,FALSE),2)</f>
        <v>2</v>
      </c>
      <c r="G112" s="189">
        <f>IF(B112="IOPES",VLOOKUP(C112,'LABOR-SERVIÇOS'!A:H,7,FALSE),IF(B112="SINAPI",VLOOKUP(C112,'SINAPI-SERVIÇOS'!A:H,8,FALSE),IF(LEFT(C112,3)="ARQ",VLOOKUP(VALUE(RIGHT(C112,3)),'ARQ-COMP'!B:J,9,FALSE),IF(LEFT(C112,3)="SCI",VLOOKUP(VALUE(RIGHT(C112,3)),#REF!,9,FALSE),IF(LEFT(C112,3)="SCE",VLOOKUP(VALUE(RIGHT(C112,3)),#REF!,9,FALSE),IF(LEFT(C112,3)="EST",VLOOKUP(VALUE(RIGHT(C112,3)),#REF!,9,FALSE),IF(LEFT(C112,3)="HID",VLOOKUP(VALUE(RIGHT(C112,3)),#REF!,9,FALSE),IF(LEFT(C112,3)="INC",VLOOKUP(VALUE(RIGHT(C112,3)),#REF!,9,FALSE),IF(LEFT(C112,3)="ELE",VLOOKUP(VALUE(RIGHT(C112,3)),#REF!,9,FALSE),IF(LEFT(C112,3)="CAB",VLOOKUP(VALUE(RIGHT(C112,3)),#REF!,9,FALSE),IF(LEFT(C112,3)="SEG",VLOOKUP(VALUE(RIGHT(C112,3)),#REF!,9,FALSE),IF(LEFT(C112,3)="CLI",VLOOKUP(VALUE(RIGHT(C112,3)),#REF!,9,FALSE),IF(LEFT(C112,4)="IMPL",VLOOKUP(VALUE(RIGHT(C112,3)),#REF!,9,FALSE),IF(LEFT(C112,4)="SPDA",VLOOKUP(VALUE(RIGHT(C112,3)),#REF!,9,FALSE),IF(LEFT(C112,4)="SDAI",VLOOKUP(VALUE(RIGHT(C112,3)),'ADM-COMP'!B:J,9,FALSE),IF(LEFT(C112,5)="IMPER",VLOOKUP(VALUE(RIGHT(C112,3)),#REF!,9,FALSE),""))))))))))))))))</f>
        <v>136.49</v>
      </c>
      <c r="H112" s="189">
        <f t="shared" si="20"/>
        <v>272.98</v>
      </c>
      <c r="I112" s="190"/>
      <c r="J112" s="95">
        <f t="shared" si="21"/>
        <v>106.9335631</v>
      </c>
      <c r="K112" s="190"/>
      <c r="L112" s="190"/>
      <c r="M112" s="190"/>
      <c r="N112" s="190"/>
      <c r="O112" s="190"/>
      <c r="P112" s="190"/>
      <c r="Q112" s="190"/>
      <c r="R112" s="190"/>
      <c r="S112" s="190"/>
      <c r="T112" s="190"/>
      <c r="U112" s="190"/>
      <c r="V112" s="190"/>
      <c r="W112" s="190"/>
      <c r="X112" s="190"/>
      <c r="Y112" s="190"/>
      <c r="Z112" s="190"/>
    </row>
    <row r="113" ht="12.75" customHeight="1">
      <c r="A113" s="267" t="s">
        <v>319</v>
      </c>
      <c r="B113" s="186" t="s">
        <v>47</v>
      </c>
      <c r="C113" s="187" t="str">
        <f>'SINAPI-SERVIÇOS'!A4507</f>
        <v>86943</v>
      </c>
      <c r="D113" s="89" t="str">
        <f>IF(B113="IOPES",VLOOKUP(C113,'LABOR-SERVIÇOS'!A:H,5,FALSE),IF(B113="SINAPI",VLOOKUP(C113,'SINAPI-SERVIÇOS'!A:D,2,FALSE),IF(LEFT(C113,3)="ARQ",VLOOKUP(VALUE(RIGHT(C113,3)),'ARQ-COMP'!B:J,4,FALSE),IF(LEFT(C113,3)="SCI",VLOOKUP(VALUE(RIGHT(C113,3)),#REF!,4,FALSE),IF(LEFT(C113,3)="SCE",VLOOKUP(VALUE(RIGHT(C113,3)),#REF!,4,FALSE),IF(LEFT(C113,3)="EST",VLOOKUP(VALUE(RIGHT(C113,3)),#REF!,4,FALSE),IF(LEFT(C113,3)="HID",VLOOKUP(VALUE(RIGHT(C113,3)),#REF!,4,FALSE),IF(LEFT(C113,3)="INC",VLOOKUP(VALUE(RIGHT(C113,3)),#REF!,4,FALSE),IF(LEFT(C113,3)="ELE",VLOOKUP(VALUE(RIGHT(C113,3)),#REF!,4,FALSE),IF(LEFT(C113,3)="CAB",VLOOKUP(VALUE(RIGHT(C113,3)),#REF!,4,FALSE),IF(LEFT(C113,3)="SEG",VLOOKUP(VALUE(RIGHT(C113,3)),#REF!,4,FALSE),IF(LEFT(C113,3)="CLI",VLOOKUP(VALUE(RIGHT(C113,3)),#REF!,4,FALSE),IF(LEFT(C113,4)="IMPL",VLOOKUP(VALUE(RIGHT(C113,3)),#REF!,4,FALSE),IF(LEFT(C113,4)="SPDA",VLOOKUP(VALUE(RIGHT(C113,3)),#REF!,4,FALSE),IF(LEFT(C113,4)="SDAI",VLOOKUP(VALUE(RIGHT(C113,3)),'ADM-COMP'!B:J,4,FALSE),IF(LEFT(C113,5)="IMPER",VLOOKUP(VALUE(RIGHT(C113,3)),#REF!,4,FALSE),""))))))))))))))))</f>
        <v>LAVATÓRIO LOUÇA BRANCA SUSPENSO, 29,5 X 39CM OU EQUIVALENTE, PADRÃO POPULAR, INCLUSO SIFÃO FLEXÍVEL EM PVC, VÁLVULA E ENGATE FLEXÍVEL 30CM EM PLÁSTICO E TORNEIRA CROMADA DE MESA, PADRÃO POPULAR - FORNECIMENTO E INSTALAÇÃO. AF_12/2013</v>
      </c>
      <c r="E113" s="185" t="str">
        <f>IF(B113="IOPES",VLOOKUP(C113,'LABOR-SERVIÇOS'!A:H,6,FALSE),IF(B113="SINAPI",VLOOKUP(C113,'SINAPI-SERVIÇOS'!A:D,3,FALSE),IF(LEFT(C113,3)="ARQ",VLOOKUP(VALUE(RIGHT(C113,3)),'ARQ-COMP'!B:J,5,FALSE),IF(LEFT(C113,3)="SCI",VLOOKUP(VALUE(RIGHT(C113,3)),#REF!,5,FALSE),IF(LEFT(C113,3)="SCE",VLOOKUP(VALUE(RIGHT(C113,3)),#REF!,5,FALSE),IF(LEFT(C113,3)="EST",VLOOKUP(VALUE(RIGHT(C113,3)),#REF!,5,FALSE),IF(LEFT(C113,3)="HID",VLOOKUP(VALUE(RIGHT(C113,3)),#REF!,5,FALSE),IF(LEFT(C113,3)="INC",VLOOKUP(VALUE(RIGHT(C113,3)),#REF!,5,FALSE),IF(LEFT(C113,3)="ELE",VLOOKUP(VALUE(RIGHT(C113,3)),#REF!,5,FALSE),IF(LEFT(C113,3)="CAB",VLOOKUP(VALUE(RIGHT(C113,3)),#REF!,5,FALSE),IF(LEFT(C113,3)="SEG",VLOOKUP(VALUE(RIGHT(C113,3)),#REF!,5,FALSE),IF(LEFT(C113,3)="CLI",VLOOKUP(VALUE(RIGHT(C113,3)),#REF!,5,FALSE),IF(LEFT(C113,4)="IMPL",VLOOKUP(VALUE(RIGHT(C113,3)),#REF!,5,FALSE),IF(LEFT(C113,4)="SPDA",VLOOKUP(VALUE(RIGHT(C113,3)),#REF!,5,FALSE),IF(LEFT(C113,4)="SDAI",VLOOKUP(VALUE(RIGHT(C113,3)),'ADM-COMP'!B:J,5,FALSE),IF(LEFT(C113,5)="IMPER",VLOOKUP(VALUE(RIGHT(C113,3)),#REF!,5,FALSE),""))))))))))))))))</f>
        <v>UN</v>
      </c>
      <c r="F113" s="268">
        <f>ROUND(VLOOKUP(A113,'MEM-LEVANT'!A:I,9,FALSE),2)</f>
        <v>1</v>
      </c>
      <c r="G113" s="189">
        <f>IF(B113="IOPES",VLOOKUP(C113,'LABOR-SERVIÇOS'!A:H,7,FALSE),IF(B113="SINAPI",VLOOKUP(C113,'SINAPI-SERVIÇOS'!A:H,8,FALSE),IF(LEFT(C113,3)="ARQ",VLOOKUP(VALUE(RIGHT(C113,3)),'ARQ-COMP'!B:J,9,FALSE),IF(LEFT(C113,3)="SCI",VLOOKUP(VALUE(RIGHT(C113,3)),#REF!,9,FALSE),IF(LEFT(C113,3)="SCE",VLOOKUP(VALUE(RIGHT(C113,3)),#REF!,9,FALSE),IF(LEFT(C113,3)="EST",VLOOKUP(VALUE(RIGHT(C113,3)),#REF!,9,FALSE),IF(LEFT(C113,3)="HID",VLOOKUP(VALUE(RIGHT(C113,3)),#REF!,9,FALSE),IF(LEFT(C113,3)="INC",VLOOKUP(VALUE(RIGHT(C113,3)),#REF!,9,FALSE),IF(LEFT(C113,3)="ELE",VLOOKUP(VALUE(RIGHT(C113,3)),#REF!,9,FALSE),IF(LEFT(C113,3)="CAB",VLOOKUP(VALUE(RIGHT(C113,3)),#REF!,9,FALSE),IF(LEFT(C113,3)="SEG",VLOOKUP(VALUE(RIGHT(C113,3)),#REF!,9,FALSE),IF(LEFT(C113,3)="CLI",VLOOKUP(VALUE(RIGHT(C113,3)),#REF!,9,FALSE),IF(LEFT(C113,4)="IMPL",VLOOKUP(VALUE(RIGHT(C113,3)),#REF!,9,FALSE),IF(LEFT(C113,4)="SPDA",VLOOKUP(VALUE(RIGHT(C113,3)),#REF!,9,FALSE),IF(LEFT(C113,4)="SDAI",VLOOKUP(VALUE(RIGHT(C113,3)),'ADM-COMP'!B:J,9,FALSE),IF(LEFT(C113,5)="IMPER",VLOOKUP(VALUE(RIGHT(C113,3)),#REF!,9,FALSE),""))))))))))))))))</f>
        <v>210.52</v>
      </c>
      <c r="H113" s="189">
        <f t="shared" si="20"/>
        <v>210.52</v>
      </c>
      <c r="I113" s="190"/>
      <c r="J113" s="95">
        <f t="shared" si="21"/>
        <v>164.932623</v>
      </c>
      <c r="K113" s="190"/>
      <c r="L113" s="190"/>
      <c r="M113" s="190"/>
      <c r="N113" s="190"/>
      <c r="O113" s="190"/>
      <c r="P113" s="190"/>
      <c r="Q113" s="190"/>
      <c r="R113" s="190"/>
      <c r="S113" s="190"/>
      <c r="T113" s="190"/>
      <c r="U113" s="190"/>
      <c r="V113" s="190"/>
      <c r="W113" s="190"/>
      <c r="X113" s="190"/>
      <c r="Y113" s="190"/>
      <c r="Z113" s="190"/>
    </row>
    <row r="114" ht="12.75" customHeight="1">
      <c r="A114" s="267" t="s">
        <v>320</v>
      </c>
      <c r="B114" s="186" t="s">
        <v>69</v>
      </c>
      <c r="C114" s="187">
        <f>'LABOR-SERVIÇOS'!A922</f>
        <v>170220</v>
      </c>
      <c r="D114" s="89" t="str">
        <f>IF(B114="IOPES",VLOOKUP(C114,'LABOR-SERVIÇOS'!A:H,5,FALSE),IF(B114="SINAPI",VLOOKUP(C114,'SINAPI-SERVIÇOS'!A:D,2,FALSE),IF(LEFT(C114,3)="ARQ",VLOOKUP(VALUE(RIGHT(C114,3)),'ARQ-COMP'!B:J,4,FALSE),IF(LEFT(C114,3)="SCI",VLOOKUP(VALUE(RIGHT(C114,3)),#REF!,4,FALSE),IF(LEFT(C114,3)="SCE",VLOOKUP(VALUE(RIGHT(C114,3)),#REF!,4,FALSE),IF(LEFT(C114,3)="EST",VLOOKUP(VALUE(RIGHT(C114,3)),#REF!,4,FALSE),IF(LEFT(C114,3)="HID",VLOOKUP(VALUE(RIGHT(C114,3)),#REF!,4,FALSE),IF(LEFT(C114,3)="INC",VLOOKUP(VALUE(RIGHT(C114,3)),#REF!,4,FALSE),IF(LEFT(C114,3)="ELE",VLOOKUP(VALUE(RIGHT(C114,3)),#REF!,4,FALSE),IF(LEFT(C114,3)="CAB",VLOOKUP(VALUE(RIGHT(C114,3)),#REF!,4,FALSE),IF(LEFT(C114,3)="SEG",VLOOKUP(VALUE(RIGHT(C114,3)),#REF!,4,FALSE),IF(LEFT(C114,3)="CLI",VLOOKUP(VALUE(RIGHT(C114,3)),#REF!,4,FALSE),IF(LEFT(C114,4)="IMPL",VLOOKUP(VALUE(RIGHT(C114,3)),#REF!,4,FALSE),IF(LEFT(C114,4)="SPDA",VLOOKUP(VALUE(RIGHT(C114,3)),#REF!,4,FALSE),IF(LEFT(C114,4)="SDAI",VLOOKUP(VALUE(RIGHT(C114,3)),'ADM-COMP'!B:J,4,FALSE),IF(LEFT(C114,5)="IMPER",VLOOKUP(VALUE(RIGHT(C114,3)),#REF!,4,FALSE),""))))))))))))))))</f>
        <v>BANCADA DE GRANITO COM ESPESSURA DE 2 CM</v>
      </c>
      <c r="E114" s="185" t="str">
        <f>IF(B114="IOPES",VLOOKUP(C114,'LABOR-SERVIÇOS'!A:H,6,FALSE),IF(B114="SINAPI",VLOOKUP(C114,'SINAPI-SERVIÇOS'!A:D,3,FALSE),IF(LEFT(C114,3)="ARQ",VLOOKUP(VALUE(RIGHT(C114,3)),'ARQ-COMP'!B:J,5,FALSE),IF(LEFT(C114,3)="SCI",VLOOKUP(VALUE(RIGHT(C114,3)),#REF!,5,FALSE),IF(LEFT(C114,3)="SCE",VLOOKUP(VALUE(RIGHT(C114,3)),#REF!,5,FALSE),IF(LEFT(C114,3)="EST",VLOOKUP(VALUE(RIGHT(C114,3)),#REF!,5,FALSE),IF(LEFT(C114,3)="HID",VLOOKUP(VALUE(RIGHT(C114,3)),#REF!,5,FALSE),IF(LEFT(C114,3)="INC",VLOOKUP(VALUE(RIGHT(C114,3)),#REF!,5,FALSE),IF(LEFT(C114,3)="ELE",VLOOKUP(VALUE(RIGHT(C114,3)),#REF!,5,FALSE),IF(LEFT(C114,3)="CAB",VLOOKUP(VALUE(RIGHT(C114,3)),#REF!,5,FALSE),IF(LEFT(C114,3)="SEG",VLOOKUP(VALUE(RIGHT(C114,3)),#REF!,5,FALSE),IF(LEFT(C114,3)="CLI",VLOOKUP(VALUE(RIGHT(C114,3)),#REF!,5,FALSE),IF(LEFT(C114,4)="IMPL",VLOOKUP(VALUE(RIGHT(C114,3)),#REF!,5,FALSE),IF(LEFT(C114,4)="SPDA",VLOOKUP(VALUE(RIGHT(C114,3)),#REF!,5,FALSE),IF(LEFT(C114,4)="SDAI",VLOOKUP(VALUE(RIGHT(C114,3)),'ADM-COMP'!B:J,5,FALSE),IF(LEFT(C114,5)="IMPER",VLOOKUP(VALUE(RIGHT(C114,3)),#REF!,5,FALSE),""))))))))))))))))</f>
        <v>M2</v>
      </c>
      <c r="F114" s="268">
        <f>ROUND(VLOOKUP(A114,'MEM-LEVANT'!A:I,9,FALSE),2)</f>
        <v>1.65</v>
      </c>
      <c r="G114" s="189">
        <f>IF(B114="IOPES",VLOOKUP(C114,'LABOR-SERVIÇOS'!A:H,7,FALSE),IF(B114="SINAPI",VLOOKUP(C114,'SINAPI-SERVIÇOS'!A:H,8,FALSE),IF(LEFT(C114,3)="ARQ",VLOOKUP(VALUE(RIGHT(C114,3)),'ARQ-COMP'!B:J,9,FALSE),IF(LEFT(C114,3)="SCI",VLOOKUP(VALUE(RIGHT(C114,3)),#REF!,9,FALSE),IF(LEFT(C114,3)="SCE",VLOOKUP(VALUE(RIGHT(C114,3)),#REF!,9,FALSE),IF(LEFT(C114,3)="EST",VLOOKUP(VALUE(RIGHT(C114,3)),#REF!,9,FALSE),IF(LEFT(C114,3)="HID",VLOOKUP(VALUE(RIGHT(C114,3)),#REF!,9,FALSE),IF(LEFT(C114,3)="INC",VLOOKUP(VALUE(RIGHT(C114,3)),#REF!,9,FALSE),IF(LEFT(C114,3)="ELE",VLOOKUP(VALUE(RIGHT(C114,3)),#REF!,9,FALSE),IF(LEFT(C114,3)="CAB",VLOOKUP(VALUE(RIGHT(C114,3)),#REF!,9,FALSE),IF(LEFT(C114,3)="SEG",VLOOKUP(VALUE(RIGHT(C114,3)),#REF!,9,FALSE),IF(LEFT(C114,3)="CLI",VLOOKUP(VALUE(RIGHT(C114,3)),#REF!,9,FALSE),IF(LEFT(C114,4)="IMPL",VLOOKUP(VALUE(RIGHT(C114,3)),#REF!,9,FALSE),IF(LEFT(C114,4)="SPDA",VLOOKUP(VALUE(RIGHT(C114,3)),#REF!,9,FALSE),IF(LEFT(C114,4)="SDAI",VLOOKUP(VALUE(RIGHT(C114,3)),'ADM-COMP'!B:J,9,FALSE),IF(LEFT(C114,5)="IMPER",VLOOKUP(VALUE(RIGHT(C114,3)),#REF!,9,FALSE),""))))))))))))))))</f>
        <v>370.95</v>
      </c>
      <c r="H114" s="189">
        <f t="shared" si="20"/>
        <v>612.07</v>
      </c>
      <c r="I114" s="190"/>
      <c r="J114" s="95">
        <f t="shared" si="21"/>
        <v>290.622062</v>
      </c>
      <c r="K114" s="190"/>
      <c r="L114" s="190"/>
      <c r="M114" s="190"/>
      <c r="N114" s="190"/>
      <c r="O114" s="190"/>
      <c r="P114" s="190"/>
      <c r="Q114" s="190"/>
      <c r="R114" s="190"/>
      <c r="S114" s="190"/>
      <c r="T114" s="190"/>
      <c r="U114" s="190"/>
      <c r="V114" s="190"/>
      <c r="W114" s="190"/>
      <c r="X114" s="190"/>
      <c r="Y114" s="190"/>
      <c r="Z114" s="190"/>
    </row>
    <row r="115" ht="12.75" customHeight="1">
      <c r="A115" s="267" t="s">
        <v>322</v>
      </c>
      <c r="B115" s="186" t="s">
        <v>69</v>
      </c>
      <c r="C115" s="187">
        <f>'LABOR-SERVIÇOS'!A966</f>
        <v>170353</v>
      </c>
      <c r="D115" s="89" t="str">
        <f>IF(B115="IOPES",VLOOKUP(C115,'LABOR-SERVIÇOS'!A:H,5,FALSE),IF(B115="SINAPI",VLOOKUP(C115,'SINAPI-SERVIÇOS'!A:D,2,FALSE),IF(LEFT(C115,3)="ARQ",VLOOKUP(VALUE(RIGHT(C115,3)),'ARQ-COMP'!B:J,4,FALSE),IF(LEFT(C115,3)="SCI",VLOOKUP(VALUE(RIGHT(C115,3)),#REF!,4,FALSE),IF(LEFT(C115,3)="SCE",VLOOKUP(VALUE(RIGHT(C115,3)),#REF!,4,FALSE),IF(LEFT(C115,3)="EST",VLOOKUP(VALUE(RIGHT(C115,3)),#REF!,4,FALSE),IF(LEFT(C115,3)="HID",VLOOKUP(VALUE(RIGHT(C115,3)),#REF!,4,FALSE),IF(LEFT(C115,3)="INC",VLOOKUP(VALUE(RIGHT(C115,3)),#REF!,4,FALSE),IF(LEFT(C115,3)="ELE",VLOOKUP(VALUE(RIGHT(C115,3)),#REF!,4,FALSE),IF(LEFT(C115,3)="CAB",VLOOKUP(VALUE(RIGHT(C115,3)),#REF!,4,FALSE),IF(LEFT(C115,3)="SEG",VLOOKUP(VALUE(RIGHT(C115,3)),#REF!,4,FALSE),IF(LEFT(C115,3)="CLI",VLOOKUP(VALUE(RIGHT(C115,3)),#REF!,4,FALSE),IF(LEFT(C115,4)="IMPL",VLOOKUP(VALUE(RIGHT(C115,3)),#REF!,4,FALSE),IF(LEFT(C115,4)="SPDA",VLOOKUP(VALUE(RIGHT(C115,3)),#REF!,4,FALSE),IF(LEFT(C115,4)="SDAI",VLOOKUP(VALUE(RIGHT(C115,3)),'ADM-COMP'!B:J,4,FALSE),IF(LEFT(C115,5)="IMPER",VLOOKUP(VALUE(RIGHT(C115,3)),#REF!,4,FALSE),""))))))))))))))))</f>
        <v>TORNEIRA PARA LAVATÓRIO LINHA ANTI-VANDALISMO, MARCAS DE REFERÊNCIA FABRIMAR, DECA OU DOCOL</v>
      </c>
      <c r="E115" s="185" t="str">
        <f>IF(B115="IOPES",VLOOKUP(C115,'LABOR-SERVIÇOS'!A:H,6,FALSE),IF(B115="SINAPI",VLOOKUP(C115,'SINAPI-SERVIÇOS'!A:D,3,FALSE),IF(LEFT(C115,3)="ARQ",VLOOKUP(VALUE(RIGHT(C115,3)),'ARQ-COMP'!B:J,5,FALSE),IF(LEFT(C115,3)="SCI",VLOOKUP(VALUE(RIGHT(C115,3)),#REF!,5,FALSE),IF(LEFT(C115,3)="SCE",VLOOKUP(VALUE(RIGHT(C115,3)),#REF!,5,FALSE),IF(LEFT(C115,3)="EST",VLOOKUP(VALUE(RIGHT(C115,3)),#REF!,5,FALSE),IF(LEFT(C115,3)="HID",VLOOKUP(VALUE(RIGHT(C115,3)),#REF!,5,FALSE),IF(LEFT(C115,3)="INC",VLOOKUP(VALUE(RIGHT(C115,3)),#REF!,5,FALSE),IF(LEFT(C115,3)="ELE",VLOOKUP(VALUE(RIGHT(C115,3)),#REF!,5,FALSE),IF(LEFT(C115,3)="CAB",VLOOKUP(VALUE(RIGHT(C115,3)),#REF!,5,FALSE),IF(LEFT(C115,3)="SEG",VLOOKUP(VALUE(RIGHT(C115,3)),#REF!,5,FALSE),IF(LEFT(C115,3)="CLI",VLOOKUP(VALUE(RIGHT(C115,3)),#REF!,5,FALSE),IF(LEFT(C115,4)="IMPL",VLOOKUP(VALUE(RIGHT(C115,3)),#REF!,5,FALSE),IF(LEFT(C115,4)="SPDA",VLOOKUP(VALUE(RIGHT(C115,3)),#REF!,5,FALSE),IF(LEFT(C115,4)="SDAI",VLOOKUP(VALUE(RIGHT(C115,3)),'ADM-COMP'!B:J,5,FALSE),IF(LEFT(C115,5)="IMPER",VLOOKUP(VALUE(RIGHT(C115,3)),#REF!,5,FALSE),""))))))))))))))))</f>
        <v>UND</v>
      </c>
      <c r="F115" s="268">
        <f>ROUND(VLOOKUP(A115,'MEM-LEVANT'!A:I,9,FALSE),2)</f>
        <v>2</v>
      </c>
      <c r="G115" s="189">
        <f>IF(B115="IOPES",VLOOKUP(C115,'LABOR-SERVIÇOS'!A:H,7,FALSE),IF(B115="SINAPI",VLOOKUP(C115,'SINAPI-SERVIÇOS'!A:H,8,FALSE),IF(LEFT(C115,3)="ARQ",VLOOKUP(VALUE(RIGHT(C115,3)),'ARQ-COMP'!B:J,9,FALSE),IF(LEFT(C115,3)="SCI",VLOOKUP(VALUE(RIGHT(C115,3)),#REF!,9,FALSE),IF(LEFT(C115,3)="SCE",VLOOKUP(VALUE(RIGHT(C115,3)),#REF!,9,FALSE),IF(LEFT(C115,3)="EST",VLOOKUP(VALUE(RIGHT(C115,3)),#REF!,9,FALSE),IF(LEFT(C115,3)="HID",VLOOKUP(VALUE(RIGHT(C115,3)),#REF!,9,FALSE),IF(LEFT(C115,3)="INC",VLOOKUP(VALUE(RIGHT(C115,3)),#REF!,9,FALSE),IF(LEFT(C115,3)="ELE",VLOOKUP(VALUE(RIGHT(C115,3)),#REF!,9,FALSE),IF(LEFT(C115,3)="CAB",VLOOKUP(VALUE(RIGHT(C115,3)),#REF!,9,FALSE),IF(LEFT(C115,3)="SEG",VLOOKUP(VALUE(RIGHT(C115,3)),#REF!,9,FALSE),IF(LEFT(C115,3)="CLI",VLOOKUP(VALUE(RIGHT(C115,3)),#REF!,9,FALSE),IF(LEFT(C115,4)="IMPL",VLOOKUP(VALUE(RIGHT(C115,3)),#REF!,9,FALSE),IF(LEFT(C115,4)="SPDA",VLOOKUP(VALUE(RIGHT(C115,3)),#REF!,9,FALSE),IF(LEFT(C115,4)="SDAI",VLOOKUP(VALUE(RIGHT(C115,3)),'ADM-COMP'!B:J,9,FALSE),IF(LEFT(C115,5)="IMPER",VLOOKUP(VALUE(RIGHT(C115,3)),#REF!,9,FALSE),""))))))))))))))))</f>
        <v>404.26</v>
      </c>
      <c r="H115" s="189">
        <f t="shared" si="20"/>
        <v>808.52</v>
      </c>
      <c r="I115" s="190"/>
      <c r="J115" s="95">
        <f t="shared" si="21"/>
        <v>316.7188969</v>
      </c>
      <c r="K115" s="190"/>
      <c r="L115" s="190"/>
      <c r="M115" s="190"/>
      <c r="N115" s="190"/>
      <c r="O115" s="190"/>
      <c r="P115" s="190"/>
      <c r="Q115" s="190"/>
      <c r="R115" s="190"/>
      <c r="S115" s="190"/>
      <c r="T115" s="190"/>
      <c r="U115" s="190"/>
      <c r="V115" s="190"/>
      <c r="W115" s="190"/>
      <c r="X115" s="190"/>
      <c r="Y115" s="190"/>
      <c r="Z115" s="190"/>
    </row>
    <row r="116" ht="12.75" customHeight="1">
      <c r="A116" s="267" t="s">
        <v>323</v>
      </c>
      <c r="B116" s="186" t="s">
        <v>69</v>
      </c>
      <c r="C116" s="187">
        <f>'LABOR-SERVIÇOS'!A967</f>
        <v>170354</v>
      </c>
      <c r="D116" s="89" t="str">
        <f>IF(B116="IOPES",VLOOKUP(C116,'LABOR-SERVIÇOS'!A:H,5,FALSE),IF(B116="SINAPI",VLOOKUP(C116,'SINAPI-SERVIÇOS'!A:D,2,FALSE),IF(LEFT(C116,3)="ARQ",VLOOKUP(VALUE(RIGHT(C116,3)),'ARQ-COMP'!B:J,4,FALSE),IF(LEFT(C116,3)="SCI",VLOOKUP(VALUE(RIGHT(C116,3)),#REF!,4,FALSE),IF(LEFT(C116,3)="SCE",VLOOKUP(VALUE(RIGHT(C116,3)),#REF!,4,FALSE),IF(LEFT(C116,3)="EST",VLOOKUP(VALUE(RIGHT(C116,3)),#REF!,4,FALSE),IF(LEFT(C116,3)="HID",VLOOKUP(VALUE(RIGHT(C116,3)),#REF!,4,FALSE),IF(LEFT(C116,3)="INC",VLOOKUP(VALUE(RIGHT(C116,3)),#REF!,4,FALSE),IF(LEFT(C116,3)="ELE",VLOOKUP(VALUE(RIGHT(C116,3)),#REF!,4,FALSE),IF(LEFT(C116,3)="CAB",VLOOKUP(VALUE(RIGHT(C116,3)),#REF!,4,FALSE),IF(LEFT(C116,3)="SEG",VLOOKUP(VALUE(RIGHT(C116,3)),#REF!,4,FALSE),IF(LEFT(C116,3)="CLI",VLOOKUP(VALUE(RIGHT(C116,3)),#REF!,4,FALSE),IF(LEFT(C116,4)="IMPL",VLOOKUP(VALUE(RIGHT(C116,3)),#REF!,4,FALSE),IF(LEFT(C116,4)="SPDA",VLOOKUP(VALUE(RIGHT(C116,3)),#REF!,4,FALSE),IF(LEFT(C116,4)="SDAI",VLOOKUP(VALUE(RIGHT(C116,3)),'ADM-COMP'!B:J,4,FALSE),IF(LEFT(C116,5)="IMPER",VLOOKUP(VALUE(RIGHT(C116,3)),#REF!,4,FALSE),""))))))))))))))))</f>
        <v>CHUVEIRO COMPLETO, LINHA ANTI-VANDALISMO, MARCAS DE REFERÊNCIA FABRIMAR, DECA OU DOCOL</v>
      </c>
      <c r="E116" s="185" t="str">
        <f>IF(B116="IOPES",VLOOKUP(C116,'LABOR-SERVIÇOS'!A:H,6,FALSE),IF(B116="SINAPI",VLOOKUP(C116,'SINAPI-SERVIÇOS'!A:D,3,FALSE),IF(LEFT(C116,3)="ARQ",VLOOKUP(VALUE(RIGHT(C116,3)),'ARQ-COMP'!B:J,5,FALSE),IF(LEFT(C116,3)="SCI",VLOOKUP(VALUE(RIGHT(C116,3)),#REF!,5,FALSE),IF(LEFT(C116,3)="SCE",VLOOKUP(VALUE(RIGHT(C116,3)),#REF!,5,FALSE),IF(LEFT(C116,3)="EST",VLOOKUP(VALUE(RIGHT(C116,3)),#REF!,5,FALSE),IF(LEFT(C116,3)="HID",VLOOKUP(VALUE(RIGHT(C116,3)),#REF!,5,FALSE),IF(LEFT(C116,3)="INC",VLOOKUP(VALUE(RIGHT(C116,3)),#REF!,5,FALSE),IF(LEFT(C116,3)="ELE",VLOOKUP(VALUE(RIGHT(C116,3)),#REF!,5,FALSE),IF(LEFT(C116,3)="CAB",VLOOKUP(VALUE(RIGHT(C116,3)),#REF!,5,FALSE),IF(LEFT(C116,3)="SEG",VLOOKUP(VALUE(RIGHT(C116,3)),#REF!,5,FALSE),IF(LEFT(C116,3)="CLI",VLOOKUP(VALUE(RIGHT(C116,3)),#REF!,5,FALSE),IF(LEFT(C116,4)="IMPL",VLOOKUP(VALUE(RIGHT(C116,3)),#REF!,5,FALSE),IF(LEFT(C116,4)="SPDA",VLOOKUP(VALUE(RIGHT(C116,3)),#REF!,5,FALSE),IF(LEFT(C116,4)="SDAI",VLOOKUP(VALUE(RIGHT(C116,3)),'ADM-COMP'!B:J,5,FALSE),IF(LEFT(C116,5)="IMPER",VLOOKUP(VALUE(RIGHT(C116,3)),#REF!,5,FALSE),""))))))))))))))))</f>
        <v>UND</v>
      </c>
      <c r="F116" s="268">
        <f>ROUND(VLOOKUP(A116,'MEM-LEVANT'!A:I,9,FALSE),2)</f>
        <v>1</v>
      </c>
      <c r="G116" s="189">
        <f>IF(B116="IOPES",VLOOKUP(C116,'LABOR-SERVIÇOS'!A:H,7,FALSE),IF(B116="SINAPI",VLOOKUP(C116,'SINAPI-SERVIÇOS'!A:H,8,FALSE),IF(LEFT(C116,3)="ARQ",VLOOKUP(VALUE(RIGHT(C116,3)),'ARQ-COMP'!B:J,9,FALSE),IF(LEFT(C116,3)="SCI",VLOOKUP(VALUE(RIGHT(C116,3)),#REF!,9,FALSE),IF(LEFT(C116,3)="SCE",VLOOKUP(VALUE(RIGHT(C116,3)),#REF!,9,FALSE),IF(LEFT(C116,3)="EST",VLOOKUP(VALUE(RIGHT(C116,3)),#REF!,9,FALSE),IF(LEFT(C116,3)="HID",VLOOKUP(VALUE(RIGHT(C116,3)),#REF!,9,FALSE),IF(LEFT(C116,3)="INC",VLOOKUP(VALUE(RIGHT(C116,3)),#REF!,9,FALSE),IF(LEFT(C116,3)="ELE",VLOOKUP(VALUE(RIGHT(C116,3)),#REF!,9,FALSE),IF(LEFT(C116,3)="CAB",VLOOKUP(VALUE(RIGHT(C116,3)),#REF!,9,FALSE),IF(LEFT(C116,3)="SEG",VLOOKUP(VALUE(RIGHT(C116,3)),#REF!,9,FALSE),IF(LEFT(C116,3)="CLI",VLOOKUP(VALUE(RIGHT(C116,3)),#REF!,9,FALSE),IF(LEFT(C116,4)="IMPL",VLOOKUP(VALUE(RIGHT(C116,3)),#REF!,9,FALSE),IF(LEFT(C116,4)="SPDA",VLOOKUP(VALUE(RIGHT(C116,3)),#REF!,9,FALSE),IF(LEFT(C116,4)="SDAI",VLOOKUP(VALUE(RIGHT(C116,3)),'ADM-COMP'!B:J,9,FALSE),IF(LEFT(C116,5)="IMPER",VLOOKUP(VALUE(RIGHT(C116,3)),#REF!,9,FALSE),""))))))))))))))))</f>
        <v>784.03</v>
      </c>
      <c r="H116" s="189">
        <f t="shared" si="20"/>
        <v>784.03</v>
      </c>
      <c r="I116" s="190"/>
      <c r="J116" s="95">
        <f t="shared" si="21"/>
        <v>614.2510185</v>
      </c>
      <c r="K116" s="190"/>
      <c r="L116" s="190"/>
      <c r="M116" s="190"/>
      <c r="N116" s="190"/>
      <c r="O116" s="190"/>
      <c r="P116" s="190"/>
      <c r="Q116" s="190"/>
      <c r="R116" s="190"/>
      <c r="S116" s="190"/>
      <c r="T116" s="190"/>
      <c r="U116" s="190"/>
      <c r="V116" s="190"/>
      <c r="W116" s="190"/>
      <c r="X116" s="190"/>
      <c r="Y116" s="190"/>
      <c r="Z116" s="190"/>
    </row>
    <row r="117" ht="12.75" customHeight="1">
      <c r="A117" s="267" t="s">
        <v>324</v>
      </c>
      <c r="B117" s="186" t="s">
        <v>47</v>
      </c>
      <c r="C117" s="187" t="str">
        <f>'SINAPI-SERVIÇOS'!A4522</f>
        <v>95547</v>
      </c>
      <c r="D117" s="89" t="str">
        <f>IF(B117="IOPES",VLOOKUP(C117,'LABOR-SERVIÇOS'!A:H,5,FALSE),IF(B117="SINAPI",VLOOKUP(C117,'SINAPI-SERVIÇOS'!A:D,2,FALSE),IF(LEFT(C117,3)="ARQ",VLOOKUP(VALUE(RIGHT(C117,3)),'ARQ-COMP'!B:J,4,FALSE),IF(LEFT(C117,3)="SCI",VLOOKUP(VALUE(RIGHT(C117,3)),#REF!,4,FALSE),IF(LEFT(C117,3)="SCE",VLOOKUP(VALUE(RIGHT(C117,3)),#REF!,4,FALSE),IF(LEFT(C117,3)="EST",VLOOKUP(VALUE(RIGHT(C117,3)),#REF!,4,FALSE),IF(LEFT(C117,3)="HID",VLOOKUP(VALUE(RIGHT(C117,3)),#REF!,4,FALSE),IF(LEFT(C117,3)="INC",VLOOKUP(VALUE(RIGHT(C117,3)),#REF!,4,FALSE),IF(LEFT(C117,3)="ELE",VLOOKUP(VALUE(RIGHT(C117,3)),#REF!,4,FALSE),IF(LEFT(C117,3)="CAB",VLOOKUP(VALUE(RIGHT(C117,3)),#REF!,4,FALSE),IF(LEFT(C117,3)="SEG",VLOOKUP(VALUE(RIGHT(C117,3)),#REF!,4,FALSE),IF(LEFT(C117,3)="CLI",VLOOKUP(VALUE(RIGHT(C117,3)),#REF!,4,FALSE),IF(LEFT(C117,4)="IMPL",VLOOKUP(VALUE(RIGHT(C117,3)),#REF!,4,FALSE),IF(LEFT(C117,4)="SPDA",VLOOKUP(VALUE(RIGHT(C117,3)),#REF!,4,FALSE),IF(LEFT(C117,4)="SDAI",VLOOKUP(VALUE(RIGHT(C117,3)),'ADM-COMP'!B:J,4,FALSE),IF(LEFT(C117,5)="IMPER",VLOOKUP(VALUE(RIGHT(C117,3)),#REF!,4,FALSE),""))))))))))))))))</f>
        <v>SABONETEIRA PLASTICA TIPO DISPENSER PARA SABONETE LIQUIDO COM RESERVATORIO 800 A 1500 ML, INCLUSO FIXAÇÃO. AF_10/2016</v>
      </c>
      <c r="E117" s="185" t="str">
        <f>IF(B117="IOPES",VLOOKUP(C117,'LABOR-SERVIÇOS'!A:H,6,FALSE),IF(B117="SINAPI",VLOOKUP(C117,'SINAPI-SERVIÇOS'!A:D,3,FALSE),IF(LEFT(C117,3)="ARQ",VLOOKUP(VALUE(RIGHT(C117,3)),'ARQ-COMP'!B:J,5,FALSE),IF(LEFT(C117,3)="SCI",VLOOKUP(VALUE(RIGHT(C117,3)),#REF!,5,FALSE),IF(LEFT(C117,3)="SCE",VLOOKUP(VALUE(RIGHT(C117,3)),#REF!,5,FALSE),IF(LEFT(C117,3)="EST",VLOOKUP(VALUE(RIGHT(C117,3)),#REF!,5,FALSE),IF(LEFT(C117,3)="HID",VLOOKUP(VALUE(RIGHT(C117,3)),#REF!,5,FALSE),IF(LEFT(C117,3)="INC",VLOOKUP(VALUE(RIGHT(C117,3)),#REF!,5,FALSE),IF(LEFT(C117,3)="ELE",VLOOKUP(VALUE(RIGHT(C117,3)),#REF!,5,FALSE),IF(LEFT(C117,3)="CAB",VLOOKUP(VALUE(RIGHT(C117,3)),#REF!,5,FALSE),IF(LEFT(C117,3)="SEG",VLOOKUP(VALUE(RIGHT(C117,3)),#REF!,5,FALSE),IF(LEFT(C117,3)="CLI",VLOOKUP(VALUE(RIGHT(C117,3)),#REF!,5,FALSE),IF(LEFT(C117,4)="IMPL",VLOOKUP(VALUE(RIGHT(C117,3)),#REF!,5,FALSE),IF(LEFT(C117,4)="SPDA",VLOOKUP(VALUE(RIGHT(C117,3)),#REF!,5,FALSE),IF(LEFT(C117,4)="SDAI",VLOOKUP(VALUE(RIGHT(C117,3)),'ADM-COMP'!B:J,5,FALSE),IF(LEFT(C117,5)="IMPER",VLOOKUP(VALUE(RIGHT(C117,3)),#REF!,5,FALSE),""))))))))))))))))</f>
        <v>UN</v>
      </c>
      <c r="F117" s="268">
        <f>ROUND(VLOOKUP(A117,'MEM-LEVANT'!A:I,9,FALSE),2)</f>
        <v>8</v>
      </c>
      <c r="G117" s="189">
        <f>IF(B117="IOPES",VLOOKUP(C117,'LABOR-SERVIÇOS'!A:H,7,FALSE),IF(B117="SINAPI",VLOOKUP(C117,'SINAPI-SERVIÇOS'!A:H,8,FALSE),IF(LEFT(C117,3)="ARQ",VLOOKUP(VALUE(RIGHT(C117,3)),'ARQ-COMP'!B:J,9,FALSE),IF(LEFT(C117,3)="SCI",VLOOKUP(VALUE(RIGHT(C117,3)),#REF!,9,FALSE),IF(LEFT(C117,3)="SCE",VLOOKUP(VALUE(RIGHT(C117,3)),#REF!,9,FALSE),IF(LEFT(C117,3)="EST",VLOOKUP(VALUE(RIGHT(C117,3)),#REF!,9,FALSE),IF(LEFT(C117,3)="HID",VLOOKUP(VALUE(RIGHT(C117,3)),#REF!,9,FALSE),IF(LEFT(C117,3)="INC",VLOOKUP(VALUE(RIGHT(C117,3)),#REF!,9,FALSE),IF(LEFT(C117,3)="ELE",VLOOKUP(VALUE(RIGHT(C117,3)),#REF!,9,FALSE),IF(LEFT(C117,3)="CAB",VLOOKUP(VALUE(RIGHT(C117,3)),#REF!,9,FALSE),IF(LEFT(C117,3)="SEG",VLOOKUP(VALUE(RIGHT(C117,3)),#REF!,9,FALSE),IF(LEFT(C117,3)="CLI",VLOOKUP(VALUE(RIGHT(C117,3)),#REF!,9,FALSE),IF(LEFT(C117,4)="IMPL",VLOOKUP(VALUE(RIGHT(C117,3)),#REF!,9,FALSE),IF(LEFT(C117,4)="SPDA",VLOOKUP(VALUE(RIGHT(C117,3)),#REF!,9,FALSE),IF(LEFT(C117,4)="SDAI",VLOOKUP(VALUE(RIGHT(C117,3)),'ADM-COMP'!B:J,9,FALSE),IF(LEFT(C117,5)="IMPER",VLOOKUP(VALUE(RIGHT(C117,3)),#REF!,9,FALSE),""))))))))))))))))</f>
        <v>52.92</v>
      </c>
      <c r="H117" s="189">
        <f t="shared" si="20"/>
        <v>423.36</v>
      </c>
      <c r="I117" s="190"/>
      <c r="J117" s="95">
        <f t="shared" si="21"/>
        <v>41.46035725</v>
      </c>
      <c r="K117" s="190"/>
      <c r="L117" s="190"/>
      <c r="M117" s="190"/>
      <c r="N117" s="190"/>
      <c r="O117" s="190"/>
      <c r="P117" s="190"/>
      <c r="Q117" s="190"/>
      <c r="R117" s="190"/>
      <c r="S117" s="190"/>
      <c r="T117" s="190"/>
      <c r="U117" s="190"/>
      <c r="V117" s="190"/>
      <c r="W117" s="190"/>
      <c r="X117" s="190"/>
      <c r="Y117" s="190"/>
      <c r="Z117" s="190"/>
    </row>
    <row r="118" ht="12.75" customHeight="1">
      <c r="A118" s="267" t="s">
        <v>331</v>
      </c>
      <c r="B118" s="186" t="s">
        <v>69</v>
      </c>
      <c r="C118" s="187">
        <f>'LABOR-SERVIÇOS'!A981</f>
        <v>170519</v>
      </c>
      <c r="D118" s="89" t="str">
        <f>IF(B118="IOPES",VLOOKUP(C118,'LABOR-SERVIÇOS'!A:H,5,FALSE),IF(B118="SINAPI",VLOOKUP(C118,'SINAPI-SERVIÇOS'!A:D,2,FALSE),IF(LEFT(C118,3)="ARQ",VLOOKUP(VALUE(RIGHT(C118,3)),'ARQ-COMP'!B:J,4,FALSE),IF(LEFT(C118,3)="SCI",VLOOKUP(VALUE(RIGHT(C118,3)),#REF!,4,FALSE),IF(LEFT(C118,3)="SCE",VLOOKUP(VALUE(RIGHT(C118,3)),#REF!,4,FALSE),IF(LEFT(C118,3)="EST",VLOOKUP(VALUE(RIGHT(C118,3)),#REF!,4,FALSE),IF(LEFT(C118,3)="HID",VLOOKUP(VALUE(RIGHT(C118,3)),#REF!,4,FALSE),IF(LEFT(C118,3)="INC",VLOOKUP(VALUE(RIGHT(C118,3)),#REF!,4,FALSE),IF(LEFT(C118,3)="ELE",VLOOKUP(VALUE(RIGHT(C118,3)),#REF!,4,FALSE),IF(LEFT(C118,3)="CAB",VLOOKUP(VALUE(RIGHT(C118,3)),#REF!,4,FALSE),IF(LEFT(C118,3)="SEG",VLOOKUP(VALUE(RIGHT(C118,3)),#REF!,4,FALSE),IF(LEFT(C118,3)="CLI",VLOOKUP(VALUE(RIGHT(C118,3)),#REF!,4,FALSE),IF(LEFT(C118,4)="IMPL",VLOOKUP(VALUE(RIGHT(C118,3)),#REF!,4,FALSE),IF(LEFT(C118,4)="SPDA",VLOOKUP(VALUE(RIGHT(C118,3)),#REF!,4,FALSE),IF(LEFT(C118,4)="SDAI",VLOOKUP(VALUE(RIGHT(C118,3)),'ADM-COMP'!B:J,4,FALSE),IF(LEFT(C118,5)="IMPER",VLOOKUP(VALUE(RIGHT(C118,3)),#REF!,4,FALSE),""))))))))))))))))</f>
        <v>DUCHA MANUAL ACQUA JET , LINHA AQUARIUS, COM REGISTRO REF.C 2195, MARCAS DE REFERÊNCIA FABRIMAR, DECA OU DOCOL</v>
      </c>
      <c r="E118" s="185" t="str">
        <f>IF(B118="IOPES",VLOOKUP(C118,'LABOR-SERVIÇOS'!A:H,6,FALSE),IF(B118="SINAPI",VLOOKUP(C118,'SINAPI-SERVIÇOS'!A:D,3,FALSE),IF(LEFT(C118,3)="ARQ",VLOOKUP(VALUE(RIGHT(C118,3)),'ARQ-COMP'!B:J,5,FALSE),IF(LEFT(C118,3)="SCI",VLOOKUP(VALUE(RIGHT(C118,3)),#REF!,5,FALSE),IF(LEFT(C118,3)="SCE",VLOOKUP(VALUE(RIGHT(C118,3)),#REF!,5,FALSE),IF(LEFT(C118,3)="EST",VLOOKUP(VALUE(RIGHT(C118,3)),#REF!,5,FALSE),IF(LEFT(C118,3)="HID",VLOOKUP(VALUE(RIGHT(C118,3)),#REF!,5,FALSE),IF(LEFT(C118,3)="INC",VLOOKUP(VALUE(RIGHT(C118,3)),#REF!,5,FALSE),IF(LEFT(C118,3)="ELE",VLOOKUP(VALUE(RIGHT(C118,3)),#REF!,5,FALSE),IF(LEFT(C118,3)="CAB",VLOOKUP(VALUE(RIGHT(C118,3)),#REF!,5,FALSE),IF(LEFT(C118,3)="SEG",VLOOKUP(VALUE(RIGHT(C118,3)),#REF!,5,FALSE),IF(LEFT(C118,3)="CLI",VLOOKUP(VALUE(RIGHT(C118,3)),#REF!,5,FALSE),IF(LEFT(C118,4)="IMPL",VLOOKUP(VALUE(RIGHT(C118,3)),#REF!,5,FALSE),IF(LEFT(C118,4)="SPDA",VLOOKUP(VALUE(RIGHT(C118,3)),#REF!,5,FALSE),IF(LEFT(C118,4)="SDAI",VLOOKUP(VALUE(RIGHT(C118,3)),'ADM-COMP'!B:J,5,FALSE),IF(LEFT(C118,5)="IMPER",VLOOKUP(VALUE(RIGHT(C118,3)),#REF!,5,FALSE),""))))))))))))))))</f>
        <v>UND</v>
      </c>
      <c r="F118" s="268">
        <f>ROUND(VLOOKUP(A118,'MEM-LEVANT'!A:I,9,FALSE),2)</f>
        <v>5</v>
      </c>
      <c r="G118" s="189">
        <f>IF(B118="IOPES",VLOOKUP(C118,'LABOR-SERVIÇOS'!A:H,7,FALSE),IF(B118="SINAPI",VLOOKUP(C118,'SINAPI-SERVIÇOS'!A:H,8,FALSE),IF(LEFT(C118,3)="ARQ",VLOOKUP(VALUE(RIGHT(C118,3)),'ARQ-COMP'!B:J,9,FALSE),IF(LEFT(C118,3)="SCI",VLOOKUP(VALUE(RIGHT(C118,3)),#REF!,9,FALSE),IF(LEFT(C118,3)="SCE",VLOOKUP(VALUE(RIGHT(C118,3)),#REF!,9,FALSE),IF(LEFT(C118,3)="EST",VLOOKUP(VALUE(RIGHT(C118,3)),#REF!,9,FALSE),IF(LEFT(C118,3)="HID",VLOOKUP(VALUE(RIGHT(C118,3)),#REF!,9,FALSE),IF(LEFT(C118,3)="INC",VLOOKUP(VALUE(RIGHT(C118,3)),#REF!,9,FALSE),IF(LEFT(C118,3)="ELE",VLOOKUP(VALUE(RIGHT(C118,3)),#REF!,9,FALSE),IF(LEFT(C118,3)="CAB",VLOOKUP(VALUE(RIGHT(C118,3)),#REF!,9,FALSE),IF(LEFT(C118,3)="SEG",VLOOKUP(VALUE(RIGHT(C118,3)),#REF!,9,FALSE),IF(LEFT(C118,3)="CLI",VLOOKUP(VALUE(RIGHT(C118,3)),#REF!,9,FALSE),IF(LEFT(C118,4)="IMPL",VLOOKUP(VALUE(RIGHT(C118,3)),#REF!,9,FALSE),IF(LEFT(C118,4)="SPDA",VLOOKUP(VALUE(RIGHT(C118,3)),#REF!,9,FALSE),IF(LEFT(C118,4)="SDAI",VLOOKUP(VALUE(RIGHT(C118,3)),'ADM-COMP'!B:J,9,FALSE),IF(LEFT(C118,5)="IMPER",VLOOKUP(VALUE(RIGHT(C118,3)),#REF!,9,FALSE),""))))))))))))))))</f>
        <v>262.56</v>
      </c>
      <c r="H118" s="189">
        <f t="shared" si="20"/>
        <v>1312.8</v>
      </c>
      <c r="I118" s="190"/>
      <c r="J118" s="95">
        <f t="shared" si="21"/>
        <v>205.7035412</v>
      </c>
      <c r="K118" s="190"/>
      <c r="L118" s="190"/>
      <c r="M118" s="190"/>
      <c r="N118" s="190"/>
      <c r="O118" s="190"/>
      <c r="P118" s="190"/>
      <c r="Q118" s="190"/>
      <c r="R118" s="190"/>
      <c r="S118" s="190"/>
      <c r="T118" s="190"/>
      <c r="U118" s="190"/>
      <c r="V118" s="190"/>
      <c r="W118" s="190"/>
      <c r="X118" s="190"/>
      <c r="Y118" s="190"/>
      <c r="Z118" s="190"/>
    </row>
    <row r="119" ht="12.75" customHeight="1">
      <c r="A119" s="267" t="s">
        <v>332</v>
      </c>
      <c r="B119" s="186" t="s">
        <v>47</v>
      </c>
      <c r="C119" s="187" t="str">
        <f>'SINAPI-SERVIÇOS'!A4519</f>
        <v>95544</v>
      </c>
      <c r="D119" s="89" t="str">
        <f>IF(B119="IOPES",VLOOKUP(C119,'LABOR-SERVIÇOS'!A:H,5,FALSE),IF(B119="SINAPI",VLOOKUP(C119,'SINAPI-SERVIÇOS'!A:D,2,FALSE),IF(LEFT(C119,3)="ARQ",VLOOKUP(VALUE(RIGHT(C119,3)),'ARQ-COMP'!B:J,4,FALSE),IF(LEFT(C119,3)="SCI",VLOOKUP(VALUE(RIGHT(C119,3)),#REF!,4,FALSE),IF(LEFT(C119,3)="SCE",VLOOKUP(VALUE(RIGHT(C119,3)),#REF!,4,FALSE),IF(LEFT(C119,3)="EST",VLOOKUP(VALUE(RIGHT(C119,3)),#REF!,4,FALSE),IF(LEFT(C119,3)="HID",VLOOKUP(VALUE(RIGHT(C119,3)),#REF!,4,FALSE),IF(LEFT(C119,3)="INC",VLOOKUP(VALUE(RIGHT(C119,3)),#REF!,4,FALSE),IF(LEFT(C119,3)="ELE",VLOOKUP(VALUE(RIGHT(C119,3)),#REF!,4,FALSE),IF(LEFT(C119,3)="CAB",VLOOKUP(VALUE(RIGHT(C119,3)),#REF!,4,FALSE),IF(LEFT(C119,3)="SEG",VLOOKUP(VALUE(RIGHT(C119,3)),#REF!,4,FALSE),IF(LEFT(C119,3)="CLI",VLOOKUP(VALUE(RIGHT(C119,3)),#REF!,4,FALSE),IF(LEFT(C119,4)="IMPL",VLOOKUP(VALUE(RIGHT(C119,3)),#REF!,4,FALSE),IF(LEFT(C119,4)="SPDA",VLOOKUP(VALUE(RIGHT(C119,3)),#REF!,4,FALSE),IF(LEFT(C119,4)="SDAI",VLOOKUP(VALUE(RIGHT(C119,3)),'ADM-COMP'!B:J,4,FALSE),IF(LEFT(C119,5)="IMPER",VLOOKUP(VALUE(RIGHT(C119,3)),#REF!,4,FALSE),""))))))))))))))))</f>
        <v>PAPELEIRA DE PAREDE EM METAL CROMADO SEM TAMPA, INCLUSO FIXAÇÃO. AF_10/2016</v>
      </c>
      <c r="E119" s="185" t="str">
        <f>IF(B119="IOPES",VLOOKUP(C119,'LABOR-SERVIÇOS'!A:H,6,FALSE),IF(B119="SINAPI",VLOOKUP(C119,'SINAPI-SERVIÇOS'!A:D,3,FALSE),IF(LEFT(C119,3)="ARQ",VLOOKUP(VALUE(RIGHT(C119,3)),'ARQ-COMP'!B:J,5,FALSE),IF(LEFT(C119,3)="SCI",VLOOKUP(VALUE(RIGHT(C119,3)),#REF!,5,FALSE),IF(LEFT(C119,3)="SCE",VLOOKUP(VALUE(RIGHT(C119,3)),#REF!,5,FALSE),IF(LEFT(C119,3)="EST",VLOOKUP(VALUE(RIGHT(C119,3)),#REF!,5,FALSE),IF(LEFT(C119,3)="HID",VLOOKUP(VALUE(RIGHT(C119,3)),#REF!,5,FALSE),IF(LEFT(C119,3)="INC",VLOOKUP(VALUE(RIGHT(C119,3)),#REF!,5,FALSE),IF(LEFT(C119,3)="ELE",VLOOKUP(VALUE(RIGHT(C119,3)),#REF!,5,FALSE),IF(LEFT(C119,3)="CAB",VLOOKUP(VALUE(RIGHT(C119,3)),#REF!,5,FALSE),IF(LEFT(C119,3)="SEG",VLOOKUP(VALUE(RIGHT(C119,3)),#REF!,5,FALSE),IF(LEFT(C119,3)="CLI",VLOOKUP(VALUE(RIGHT(C119,3)),#REF!,5,FALSE),IF(LEFT(C119,4)="IMPL",VLOOKUP(VALUE(RIGHT(C119,3)),#REF!,5,FALSE),IF(LEFT(C119,4)="SPDA",VLOOKUP(VALUE(RIGHT(C119,3)),#REF!,5,FALSE),IF(LEFT(C119,4)="SDAI",VLOOKUP(VALUE(RIGHT(C119,3)),'ADM-COMP'!B:J,5,FALSE),IF(LEFT(C119,5)="IMPER",VLOOKUP(VALUE(RIGHT(C119,3)),#REF!,5,FALSE),""))))))))))))))))</f>
        <v>UN</v>
      </c>
      <c r="F119" s="268">
        <f>ROUND(VLOOKUP(A119,'MEM-LEVANT'!A:I,9,FALSE),2)</f>
        <v>4</v>
      </c>
      <c r="G119" s="189">
        <f>IF(B119="IOPES",VLOOKUP(C119,'LABOR-SERVIÇOS'!A:H,7,FALSE),IF(B119="SINAPI",VLOOKUP(C119,'SINAPI-SERVIÇOS'!A:H,8,FALSE),IF(LEFT(C119,3)="ARQ",VLOOKUP(VALUE(RIGHT(C119,3)),'ARQ-COMP'!B:J,9,FALSE),IF(LEFT(C119,3)="SCI",VLOOKUP(VALUE(RIGHT(C119,3)),#REF!,9,FALSE),IF(LEFT(C119,3)="SCE",VLOOKUP(VALUE(RIGHT(C119,3)),#REF!,9,FALSE),IF(LEFT(C119,3)="EST",VLOOKUP(VALUE(RIGHT(C119,3)),#REF!,9,FALSE),IF(LEFT(C119,3)="HID",VLOOKUP(VALUE(RIGHT(C119,3)),#REF!,9,FALSE),IF(LEFT(C119,3)="INC",VLOOKUP(VALUE(RIGHT(C119,3)),#REF!,9,FALSE),IF(LEFT(C119,3)="ELE",VLOOKUP(VALUE(RIGHT(C119,3)),#REF!,9,FALSE),IF(LEFT(C119,3)="CAB",VLOOKUP(VALUE(RIGHT(C119,3)),#REF!,9,FALSE),IF(LEFT(C119,3)="SEG",VLOOKUP(VALUE(RIGHT(C119,3)),#REF!,9,FALSE),IF(LEFT(C119,3)="CLI",VLOOKUP(VALUE(RIGHT(C119,3)),#REF!,9,FALSE),IF(LEFT(C119,4)="IMPL",VLOOKUP(VALUE(RIGHT(C119,3)),#REF!,9,FALSE),IF(LEFT(C119,4)="SPDA",VLOOKUP(VALUE(RIGHT(C119,3)),#REF!,9,FALSE),IF(LEFT(C119,4)="SDAI",VLOOKUP(VALUE(RIGHT(C119,3)),'ADM-COMP'!B:J,9,FALSE),IF(LEFT(C119,5)="IMPER",VLOOKUP(VALUE(RIGHT(C119,3)),#REF!,9,FALSE),""))))))))))))))))</f>
        <v>36.79</v>
      </c>
      <c r="H119" s="189">
        <f t="shared" si="20"/>
        <v>147.16</v>
      </c>
      <c r="I119" s="190"/>
      <c r="J119" s="95">
        <f t="shared" si="21"/>
        <v>28.8232529</v>
      </c>
      <c r="K119" s="190"/>
      <c r="L119" s="190"/>
      <c r="M119" s="190"/>
      <c r="N119" s="190"/>
      <c r="O119" s="190"/>
      <c r="P119" s="190"/>
      <c r="Q119" s="190"/>
      <c r="R119" s="190"/>
      <c r="S119" s="190"/>
      <c r="T119" s="190"/>
      <c r="U119" s="190"/>
      <c r="V119" s="190"/>
      <c r="W119" s="190"/>
      <c r="X119" s="190"/>
      <c r="Y119" s="190"/>
      <c r="Z119" s="190"/>
    </row>
    <row r="120" ht="12.75" customHeight="1">
      <c r="A120" s="267" t="s">
        <v>327</v>
      </c>
      <c r="B120" s="186" t="s">
        <v>118</v>
      </c>
      <c r="C120" s="187" t="s">
        <v>592</v>
      </c>
      <c r="D120" s="89" t="str">
        <f>IF(B120="IOPES",VLOOKUP(C120,'LABOR-SERVIÇOS'!A:H,5,FALSE),IF(B120="SINAPI",VLOOKUP(C120,'SINAPI-SERVIÇOS'!A:D,2,FALSE),IF(LEFT(C120,3)="ARQ",VLOOKUP(VALUE(RIGHT(C120,3)),'ARQ-COMP'!B:J,4,FALSE),IF(LEFT(C120,3)="SCI",VLOOKUP(VALUE(RIGHT(C120,3)),#REF!,4,FALSE),IF(LEFT(C120,3)="SCE",VLOOKUP(VALUE(RIGHT(C120,3)),#REF!,4,FALSE),IF(LEFT(C120,3)="EST",VLOOKUP(VALUE(RIGHT(C120,3)),#REF!,4,FALSE),IF(LEFT(C120,3)="HID",VLOOKUP(VALUE(RIGHT(C120,3)),#REF!,4,FALSE),IF(LEFT(C120,3)="INC",VLOOKUP(VALUE(RIGHT(C120,3)),#REF!,4,FALSE),IF(LEFT(C120,3)="ELE",VLOOKUP(VALUE(RIGHT(C120,3)),#REF!,4,FALSE),IF(LEFT(C120,3)="CAB",VLOOKUP(VALUE(RIGHT(C120,3)),#REF!,4,FALSE),IF(LEFT(C120,3)="SEG",VLOOKUP(VALUE(RIGHT(C120,3)),#REF!,4,FALSE),IF(LEFT(C120,3)="CLI",VLOOKUP(VALUE(RIGHT(C120,3)),#REF!,4,FALSE),IF(LEFT(C120,4)="IMPL",VLOOKUP(VALUE(RIGHT(C120,3)),#REF!,4,FALSE),IF(LEFT(C120,4)="SPDA",VLOOKUP(VALUE(RIGHT(C120,3)),#REF!,4,FALSE),IF(LEFT(C120,4)="SDAI",VLOOKUP(VALUE(RIGHT(C120,3)),'ADM-COMP'!B:J,4,FALSE),IF(LEFT(C120,5)="IMPER",VLOOKUP(VALUE(RIGHT(C120,3)),#REF!,4,FALSE),""))))))))))))))))</f>
        <v>PAPELEIRA PLÁSTICA TIPO DISPENSER PARA PAPEL HIGIÊNICO ROLÃO </v>
      </c>
      <c r="E120" s="194" t="str">
        <f>IF(B120="IOPES",VLOOKUP(C120,'LABOR-SERVIÇOS'!A:H,6,FALSE),IF(B120="SINAPI",VLOOKUP(C120,'SINAPI-SERVIÇOS'!A:D,3,FALSE),IF(LEFT(C120,3)="ARQ",VLOOKUP(VALUE(RIGHT(C120,3)),'ARQ-COMP'!B:J,5,FALSE),IF(LEFT(C120,3)="SCI",VLOOKUP(VALUE(RIGHT(C120,3)),#REF!,5,FALSE),IF(LEFT(C120,3)="SCE",VLOOKUP(VALUE(RIGHT(C120,3)),#REF!,5,FALSE),IF(LEFT(C120,3)="EST",VLOOKUP(VALUE(RIGHT(C120,3)),#REF!,5,FALSE),IF(LEFT(C120,3)="HID",VLOOKUP(VALUE(RIGHT(C120,3)),#REF!,5,FALSE),IF(LEFT(C120,3)="INC",VLOOKUP(VALUE(RIGHT(C120,3)),#REF!,5,FALSE),IF(LEFT(C120,3)="ELE",VLOOKUP(VALUE(RIGHT(C120,3)),#REF!,5,FALSE),IF(LEFT(C120,3)="CAB",VLOOKUP(VALUE(RIGHT(C120,3)),#REF!,5,FALSE),IF(LEFT(C120,3)="SEG",VLOOKUP(VALUE(RIGHT(C120,3)),#REF!,5,FALSE),IF(LEFT(C120,3)="CLI",VLOOKUP(VALUE(RIGHT(C120,3)),#REF!,5,FALSE),IF(LEFT(C120,4)="IMPL",VLOOKUP(VALUE(RIGHT(C120,3)),#REF!,5,FALSE),IF(LEFT(C120,4)="SPDA",VLOOKUP(VALUE(RIGHT(C120,3)),#REF!,5,FALSE),IF(LEFT(C120,4)="SDAI",VLOOKUP(VALUE(RIGHT(C120,3)),'ADM-COMP'!B:J,5,FALSE),IF(LEFT(C120,5)="IMPER",VLOOKUP(VALUE(RIGHT(C120,3)),#REF!,5,FALSE),""))))))))))))))))</f>
        <v>UND</v>
      </c>
      <c r="F120" s="268">
        <f>ROUND(VLOOKUP(A120,'MEM-LEVANT'!A:I,9,FALSE),2)</f>
        <v>8</v>
      </c>
      <c r="G120" s="189">
        <f>IF(B120="IOPES",VLOOKUP(C120,'LABOR-SERVIÇOS'!A:H,7,FALSE),IF(B120="SINAPI",VLOOKUP(C120,'SINAPI-SERVIÇOS'!A:H,8,FALSE),IF(LEFT(C120,3)="ARQ",VLOOKUP(VALUE(RIGHT(C120,3)),'ARQ-COMP'!B:J,9,FALSE),IF(LEFT(C120,3)="SCI",VLOOKUP(VALUE(RIGHT(C120,3)),#REF!,9,FALSE),IF(LEFT(C120,3)="SCE",VLOOKUP(VALUE(RIGHT(C120,3)),#REF!,9,FALSE),IF(LEFT(C120,3)="EST",VLOOKUP(VALUE(RIGHT(C120,3)),#REF!,9,FALSE),IF(LEFT(C120,3)="HID",VLOOKUP(VALUE(RIGHT(C120,3)),#REF!,9,FALSE),IF(LEFT(C120,3)="INC",VLOOKUP(VALUE(RIGHT(C120,3)),#REF!,9,FALSE),IF(LEFT(C120,3)="ELE",VLOOKUP(VALUE(RIGHT(C120,3)),#REF!,9,FALSE),IF(LEFT(C120,3)="CAB",VLOOKUP(VALUE(RIGHT(C120,3)),#REF!,9,FALSE),IF(LEFT(C120,3)="SEG",VLOOKUP(VALUE(RIGHT(C120,3)),#REF!,9,FALSE),IF(LEFT(C120,3)="CLI",VLOOKUP(VALUE(RIGHT(C120,3)),#REF!,9,FALSE),IF(LEFT(C120,4)="IMPL",VLOOKUP(VALUE(RIGHT(C120,3)),#REF!,9,FALSE),IF(LEFT(C120,4)="SPDA",VLOOKUP(VALUE(RIGHT(C120,3)),#REF!,9,FALSE),IF(LEFT(C120,4)="SDAI",VLOOKUP(VALUE(RIGHT(C120,3)),'ADM-COMP'!B:J,9,FALSE),IF(LEFT(C120,5)="IMPER",VLOOKUP(VALUE(RIGHT(C120,3)),#REF!,9,FALSE),""))))))))))))))))</f>
        <v>59.39</v>
      </c>
      <c r="H120" s="189">
        <f t="shared" si="20"/>
        <v>475.12</v>
      </c>
      <c r="I120" s="190"/>
      <c r="J120" s="95">
        <f t="shared" si="21"/>
        <v>46.52930116</v>
      </c>
      <c r="K120" s="190"/>
      <c r="L120" s="190"/>
      <c r="M120" s="190"/>
      <c r="N120" s="190"/>
      <c r="O120" s="190"/>
      <c r="P120" s="190"/>
      <c r="Q120" s="190"/>
      <c r="R120" s="190"/>
      <c r="S120" s="190"/>
      <c r="T120" s="190"/>
      <c r="U120" s="190"/>
      <c r="V120" s="190"/>
      <c r="W120" s="190"/>
      <c r="X120" s="190"/>
      <c r="Y120" s="190"/>
      <c r="Z120" s="190"/>
    </row>
    <row r="121" ht="37.5" customHeight="1">
      <c r="A121" s="267" t="s">
        <v>334</v>
      </c>
      <c r="B121" s="186" t="s">
        <v>47</v>
      </c>
      <c r="C121" s="187" t="str">
        <f>'SINAPI-SERVIÇOS'!A2456</f>
        <v>98558</v>
      </c>
      <c r="D121" s="89" t="str">
        <f>IF(B121="IOPES",VLOOKUP(C121,'LABOR-SERVIÇOS'!A:H,5,FALSE),IF(B121="SINAPI",VLOOKUP(C121,'SINAPI-SERVIÇOS'!A:D,2,FALSE),IF(LEFT(C121,3)="ARQ",VLOOKUP(VALUE(RIGHT(C121,3)),'ARQ-COMP'!B:J,4,FALSE),IF(LEFT(C121,3)="SCI",VLOOKUP(VALUE(RIGHT(C121,3)),#REF!,4,FALSE),IF(LEFT(C121,3)="SCE",VLOOKUP(VALUE(RIGHT(C121,3)),#REF!,4,FALSE),IF(LEFT(C121,3)="EST",VLOOKUP(VALUE(RIGHT(C121,3)),#REF!,4,FALSE),IF(LEFT(C121,3)="HID",VLOOKUP(VALUE(RIGHT(C121,3)),#REF!,4,FALSE),IF(LEFT(C121,3)="INC",VLOOKUP(VALUE(RIGHT(C121,3)),#REF!,4,FALSE),IF(LEFT(C121,3)="ELE",VLOOKUP(VALUE(RIGHT(C121,3)),#REF!,4,FALSE),IF(LEFT(C121,3)="CAB",VLOOKUP(VALUE(RIGHT(C121,3)),#REF!,4,FALSE),IF(LEFT(C121,3)="SEG",VLOOKUP(VALUE(RIGHT(C121,3)),#REF!,4,FALSE),IF(LEFT(C121,3)="CLI",VLOOKUP(VALUE(RIGHT(C121,3)),#REF!,4,FALSE),IF(LEFT(C121,4)="IMPL",VLOOKUP(VALUE(RIGHT(C121,3)),#REF!,4,FALSE),IF(LEFT(C121,4)="SPDA",VLOOKUP(VALUE(RIGHT(C121,3)),#REF!,4,FALSE),IF(LEFT(C121,4)="SDAI",VLOOKUP(VALUE(RIGHT(C121,3)),'ADM-COMP'!B:J,4,FALSE),IF(LEFT(C121,5)="IMPER",VLOOKUP(VALUE(RIGHT(C121,3)),#REF!,4,FALSE),""))))))))))))))))</f>
        <v>TRATAMENTO DE RALO OU PONTO EMERGENTE COM ARGAMASSA POLIMÉRICA / MEMBRANA ACRÍLICA REFORÇADO COM VÉU DE POLIÉSTER (MAV). AF_06/2018</v>
      </c>
      <c r="E121" s="185" t="str">
        <f>IF(B121="IOPES",VLOOKUP(C121,'LABOR-SERVIÇOS'!A:H,6,FALSE),IF(B121="SINAPI",VLOOKUP(C121,'SINAPI-SERVIÇOS'!A:D,3,FALSE),IF(LEFT(C121,3)="ARQ",VLOOKUP(VALUE(RIGHT(C121,3)),'ARQ-COMP'!B:J,5,FALSE),IF(LEFT(C121,3)="SCI",VLOOKUP(VALUE(RIGHT(C121,3)),#REF!,5,FALSE),IF(LEFT(C121,3)="SCE",VLOOKUP(VALUE(RIGHT(C121,3)),#REF!,5,FALSE),IF(LEFT(C121,3)="EST",VLOOKUP(VALUE(RIGHT(C121,3)),#REF!,5,FALSE),IF(LEFT(C121,3)="HID",VLOOKUP(VALUE(RIGHT(C121,3)),#REF!,5,FALSE),IF(LEFT(C121,3)="INC",VLOOKUP(VALUE(RIGHT(C121,3)),#REF!,5,FALSE),IF(LEFT(C121,3)="ELE",VLOOKUP(VALUE(RIGHT(C121,3)),#REF!,5,FALSE),IF(LEFT(C121,3)="CAB",VLOOKUP(VALUE(RIGHT(C121,3)),#REF!,5,FALSE),IF(LEFT(C121,3)="SEG",VLOOKUP(VALUE(RIGHT(C121,3)),#REF!,5,FALSE),IF(LEFT(C121,3)="CLI",VLOOKUP(VALUE(RIGHT(C121,3)),#REF!,5,FALSE),IF(LEFT(C121,4)="IMPL",VLOOKUP(VALUE(RIGHT(C121,3)),#REF!,5,FALSE),IF(LEFT(C121,4)="SPDA",VLOOKUP(VALUE(RIGHT(C121,3)),#REF!,5,FALSE),IF(LEFT(C121,4)="SDAI",VLOOKUP(VALUE(RIGHT(C121,3)),'ADM-COMP'!B:J,5,FALSE),IF(LEFT(C121,5)="IMPER",VLOOKUP(VALUE(RIGHT(C121,3)),#REF!,5,FALSE),""))))))))))))))))</f>
        <v>UN</v>
      </c>
      <c r="F121" s="268">
        <f>ROUND(VLOOKUP(A121,'MEM-LEVANT'!A:I,9,FALSE),2)</f>
        <v>4</v>
      </c>
      <c r="G121" s="189">
        <f>IF(B121="IOPES",VLOOKUP(C121,'LABOR-SERVIÇOS'!A:H,7,FALSE),IF(B121="SINAPI",VLOOKUP(C121,'SINAPI-SERVIÇOS'!A:H,8,FALSE),IF(LEFT(C121,3)="ARQ",VLOOKUP(VALUE(RIGHT(C121,3)),'ARQ-COMP'!B:J,9,FALSE),IF(LEFT(C121,3)="SCI",VLOOKUP(VALUE(RIGHT(C121,3)),#REF!,9,FALSE),IF(LEFT(C121,3)="SCE",VLOOKUP(VALUE(RIGHT(C121,3)),#REF!,9,FALSE),IF(LEFT(C121,3)="EST",VLOOKUP(VALUE(RIGHT(C121,3)),#REF!,9,FALSE),IF(LEFT(C121,3)="HID",VLOOKUP(VALUE(RIGHT(C121,3)),#REF!,9,FALSE),IF(LEFT(C121,3)="INC",VLOOKUP(VALUE(RIGHT(C121,3)),#REF!,9,FALSE),IF(LEFT(C121,3)="ELE",VLOOKUP(VALUE(RIGHT(C121,3)),#REF!,9,FALSE),IF(LEFT(C121,3)="CAB",VLOOKUP(VALUE(RIGHT(C121,3)),#REF!,9,FALSE),IF(LEFT(C121,3)="SEG",VLOOKUP(VALUE(RIGHT(C121,3)),#REF!,9,FALSE),IF(LEFT(C121,3)="CLI",VLOOKUP(VALUE(RIGHT(C121,3)),#REF!,9,FALSE),IF(LEFT(C121,4)="IMPL",VLOOKUP(VALUE(RIGHT(C121,3)),#REF!,9,FALSE),IF(LEFT(C121,4)="SPDA",VLOOKUP(VALUE(RIGHT(C121,3)),#REF!,9,FALSE),IF(LEFT(C121,4)="SDAI",VLOOKUP(VALUE(RIGHT(C121,3)),'ADM-COMP'!B:J,9,FALSE),IF(LEFT(C121,5)="IMPER",VLOOKUP(VALUE(RIGHT(C121,3)),#REF!,9,FALSE),""))))))))))))))))</f>
        <v>7.01</v>
      </c>
      <c r="H121" s="189">
        <f t="shared" si="20"/>
        <v>28.04</v>
      </c>
      <c r="I121" s="190"/>
      <c r="J121" s="95">
        <f t="shared" si="21"/>
        <v>5.492008775</v>
      </c>
      <c r="K121" s="190"/>
      <c r="L121" s="190"/>
      <c r="M121" s="190"/>
      <c r="N121" s="190"/>
      <c r="O121" s="190"/>
      <c r="P121" s="190"/>
      <c r="Q121" s="190"/>
      <c r="R121" s="190"/>
      <c r="S121" s="190"/>
      <c r="T121" s="190"/>
      <c r="U121" s="190"/>
      <c r="V121" s="190"/>
      <c r="W121" s="190"/>
      <c r="X121" s="190"/>
      <c r="Y121" s="190"/>
      <c r="Z121" s="190"/>
    </row>
    <row r="122" ht="12.75" customHeight="1">
      <c r="A122" s="267" t="s">
        <v>336</v>
      </c>
      <c r="B122" s="186" t="s">
        <v>118</v>
      </c>
      <c r="C122" s="187" t="s">
        <v>629</v>
      </c>
      <c r="D122" s="89" t="str">
        <f>IF(B122="IOPES",VLOOKUP(C122,'LABOR-SERVIÇOS'!A:H,5,FALSE),IF(B122="SINAPI",VLOOKUP(C122,'SINAPI-SERVIÇOS'!A:D,2,FALSE),IF(LEFT(C122,3)="ARQ",VLOOKUP(VALUE(RIGHT(C122,3)),'ARQ-COMP'!B:J,4,FALSE),IF(LEFT(C122,3)="SCI",VLOOKUP(VALUE(RIGHT(C122,3)),#REF!,4,FALSE),IF(LEFT(C122,3)="SCE",VLOOKUP(VALUE(RIGHT(C122,3)),#REF!,4,FALSE),IF(LEFT(C122,3)="EST",VLOOKUP(VALUE(RIGHT(C122,3)),#REF!,4,FALSE),IF(LEFT(C122,3)="HID",VLOOKUP(VALUE(RIGHT(C122,3)),#REF!,4,FALSE),IF(LEFT(C122,3)="INC",VLOOKUP(VALUE(RIGHT(C122,3)),#REF!,4,FALSE),IF(LEFT(C122,3)="ELE",VLOOKUP(VALUE(RIGHT(C122,3)),#REF!,4,FALSE),IF(LEFT(C122,3)="CAB",VLOOKUP(VALUE(RIGHT(C122,3)),#REF!,4,FALSE),IF(LEFT(C122,3)="SEG",VLOOKUP(VALUE(RIGHT(C122,3)),#REF!,4,FALSE),IF(LEFT(C122,3)="CLI",VLOOKUP(VALUE(RIGHT(C122,3)),#REF!,4,FALSE),IF(LEFT(C122,4)="IMPL",VLOOKUP(VALUE(RIGHT(C122,3)),#REF!,4,FALSE),IF(LEFT(C122,4)="SPDA",VLOOKUP(VALUE(RIGHT(C122,3)),#REF!,4,FALSE),IF(LEFT(C122,4)="SDAI",VLOOKUP(VALUE(RIGHT(C122,3)),'ADM-COMP'!B:J,4,FALSE),IF(LEFT(C122,5)="IMPER",VLOOKUP(VALUE(RIGHT(C122,3)),#REF!,4,FALSE),""))))))))))))))))</f>
        <v>CONJUNTO DE BARRAS DE APOIO RETAS PARA ACESSIBILIDADE DE BANHEIROS DE PORTADORES DE NECESSIDADES ESPECIAIS - PNE </v>
      </c>
      <c r="E122" s="194" t="str">
        <f>IF(B122="IOPES",VLOOKUP(C122,'LABOR-SERVIÇOS'!A:H,6,FALSE),IF(B122="SINAPI",VLOOKUP(C122,'SINAPI-SERVIÇOS'!A:D,3,FALSE),IF(LEFT(C122,3)="ARQ",VLOOKUP(VALUE(RIGHT(C122,3)),'ARQ-COMP'!B:J,5,FALSE),IF(LEFT(C122,3)="SCI",VLOOKUP(VALUE(RIGHT(C122,3)),#REF!,5,FALSE),IF(LEFT(C122,3)="SCE",VLOOKUP(VALUE(RIGHT(C122,3)),#REF!,5,FALSE),IF(LEFT(C122,3)="EST",VLOOKUP(VALUE(RIGHT(C122,3)),#REF!,5,FALSE),IF(LEFT(C122,3)="HID",VLOOKUP(VALUE(RIGHT(C122,3)),#REF!,5,FALSE),IF(LEFT(C122,3)="INC",VLOOKUP(VALUE(RIGHT(C122,3)),#REF!,5,FALSE),IF(LEFT(C122,3)="ELE",VLOOKUP(VALUE(RIGHT(C122,3)),#REF!,5,FALSE),IF(LEFT(C122,3)="CAB",VLOOKUP(VALUE(RIGHT(C122,3)),#REF!,5,FALSE),IF(LEFT(C122,3)="SEG",VLOOKUP(VALUE(RIGHT(C122,3)),#REF!,5,FALSE),IF(LEFT(C122,3)="CLI",VLOOKUP(VALUE(RIGHT(C122,3)),#REF!,5,FALSE),IF(LEFT(C122,4)="IMPL",VLOOKUP(VALUE(RIGHT(C122,3)),#REF!,5,FALSE),IF(LEFT(C122,4)="SPDA",VLOOKUP(VALUE(RIGHT(C122,3)),#REF!,5,FALSE),IF(LEFT(C122,4)="SDAI",VLOOKUP(VALUE(RIGHT(C122,3)),'ADM-COMP'!B:J,5,FALSE),IF(LEFT(C122,5)="IMPER",VLOOKUP(VALUE(RIGHT(C122,3)),#REF!,5,FALSE),""))))))))))))))))</f>
        <v>CJ</v>
      </c>
      <c r="F122" s="268">
        <f>ROUND(VLOOKUP(A122,'MEM-LEVANT'!A:I,9,FALSE),2)</f>
        <v>2</v>
      </c>
      <c r="G122" s="189">
        <f>IF(B122="IOPES",VLOOKUP(C122,'LABOR-SERVIÇOS'!A:H,7,FALSE),IF(B122="SINAPI",VLOOKUP(C122,'SINAPI-SERVIÇOS'!A:H,8,FALSE),IF(LEFT(C122,3)="ARQ",VLOOKUP(VALUE(RIGHT(C122,3)),'ARQ-COMP'!B:J,9,FALSE),IF(LEFT(C122,3)="SCI",VLOOKUP(VALUE(RIGHT(C122,3)),#REF!,9,FALSE),IF(LEFT(C122,3)="SCE",VLOOKUP(VALUE(RIGHT(C122,3)),#REF!,9,FALSE),IF(LEFT(C122,3)="EST",VLOOKUP(VALUE(RIGHT(C122,3)),#REF!,9,FALSE),IF(LEFT(C122,3)="HID",VLOOKUP(VALUE(RIGHT(C122,3)),#REF!,9,FALSE),IF(LEFT(C122,3)="INC",VLOOKUP(VALUE(RIGHT(C122,3)),#REF!,9,FALSE),IF(LEFT(C122,3)="ELE",VLOOKUP(VALUE(RIGHT(C122,3)),#REF!,9,FALSE),IF(LEFT(C122,3)="CAB",VLOOKUP(VALUE(RIGHT(C122,3)),#REF!,9,FALSE),IF(LEFT(C122,3)="SEG",VLOOKUP(VALUE(RIGHT(C122,3)),#REF!,9,FALSE),IF(LEFT(C122,3)="CLI",VLOOKUP(VALUE(RIGHT(C122,3)),#REF!,9,FALSE),IF(LEFT(C122,4)="IMPL",VLOOKUP(VALUE(RIGHT(C122,3)),#REF!,9,FALSE),IF(LEFT(C122,4)="SPDA",VLOOKUP(VALUE(RIGHT(C122,3)),#REF!,9,FALSE),IF(LEFT(C122,4)="SDAI",VLOOKUP(VALUE(RIGHT(C122,3)),'ADM-COMP'!B:J,9,FALSE),IF(LEFT(C122,5)="IMPER",VLOOKUP(VALUE(RIGHT(C122,3)),#REF!,9,FALSE),""))))))))))))))))</f>
        <v>534.1</v>
      </c>
      <c r="H122" s="189">
        <f t="shared" si="20"/>
        <v>1068.2</v>
      </c>
      <c r="I122" s="190"/>
      <c r="J122" s="95">
        <f t="shared" si="21"/>
        <v>418.4424945</v>
      </c>
      <c r="K122" s="190"/>
      <c r="L122" s="190"/>
      <c r="M122" s="190"/>
      <c r="N122" s="190"/>
      <c r="O122" s="190"/>
      <c r="P122" s="190"/>
      <c r="Q122" s="190"/>
      <c r="R122" s="190"/>
      <c r="S122" s="190"/>
      <c r="T122" s="190"/>
      <c r="U122" s="190"/>
      <c r="V122" s="190"/>
      <c r="W122" s="190"/>
      <c r="X122" s="190"/>
      <c r="Y122" s="190"/>
      <c r="Z122" s="190"/>
    </row>
    <row r="123" ht="30.0" customHeight="1">
      <c r="A123" s="267" t="s">
        <v>337</v>
      </c>
      <c r="B123" s="186" t="s">
        <v>47</v>
      </c>
      <c r="C123" s="187" t="str">
        <f>'SINAPI-SERVIÇOS'!A1844</f>
        <v>85005</v>
      </c>
      <c r="D123" s="89" t="str">
        <f>IF(B123="IOPES",VLOOKUP(C123,'LABOR-SERVIÇOS'!A:H,5,FALSE),IF(B123="SINAPI",VLOOKUP(C123,'SINAPI-SERVIÇOS'!A:D,2,FALSE),IF(LEFT(C123,3)="ARQ",VLOOKUP(VALUE(RIGHT(C123,3)),'ARQ-COMP'!B:J,4,FALSE),IF(LEFT(C123,3)="SCI",VLOOKUP(VALUE(RIGHT(C123,3)),#REF!,4,FALSE),IF(LEFT(C123,3)="SCE",VLOOKUP(VALUE(RIGHT(C123,3)),#REF!,4,FALSE),IF(LEFT(C123,3)="EST",VLOOKUP(VALUE(RIGHT(C123,3)),#REF!,4,FALSE),IF(LEFT(C123,3)="HID",VLOOKUP(VALUE(RIGHT(C123,3)),#REF!,4,FALSE),IF(LEFT(C123,3)="INC",VLOOKUP(VALUE(RIGHT(C123,3)),#REF!,4,FALSE),IF(LEFT(C123,3)="ELE",VLOOKUP(VALUE(RIGHT(C123,3)),#REF!,4,FALSE),IF(LEFT(C123,3)="CAB",VLOOKUP(VALUE(RIGHT(C123,3)),#REF!,4,FALSE),IF(LEFT(C123,3)="SEG",VLOOKUP(VALUE(RIGHT(C123,3)),#REF!,4,FALSE),IF(LEFT(C123,3)="CLI",VLOOKUP(VALUE(RIGHT(C123,3)),#REF!,4,FALSE),IF(LEFT(C123,4)="IMPL",VLOOKUP(VALUE(RIGHT(C123,3)),#REF!,4,FALSE),IF(LEFT(C123,4)="SPDA",VLOOKUP(VALUE(RIGHT(C123,3)),#REF!,4,FALSE),IF(LEFT(C123,4)="SDAI",VLOOKUP(VALUE(RIGHT(C123,3)),'ADM-COMP'!B:J,4,FALSE),IF(LEFT(C123,5)="IMPER",VLOOKUP(VALUE(RIGHT(C123,3)),#REF!,4,FALSE),""))))))))))))))))</f>
        <v>ESPELHO CRISTAL, ESPESSURA 4MM, COM PARAFUSOS DE FIXACAO, SEM MOLDURA</v>
      </c>
      <c r="E123" s="185" t="str">
        <f>IF(B123="IOPES",VLOOKUP(C123,'LABOR-SERVIÇOS'!A:H,6,FALSE),IF(B123="SINAPI",VLOOKUP(C123,'SINAPI-SERVIÇOS'!A:D,3,FALSE),IF(LEFT(C123,3)="ARQ",VLOOKUP(VALUE(RIGHT(C123,3)),'ARQ-COMP'!B:J,5,FALSE),IF(LEFT(C123,3)="SCI",VLOOKUP(VALUE(RIGHT(C123,3)),#REF!,5,FALSE),IF(LEFT(C123,3)="SCE",VLOOKUP(VALUE(RIGHT(C123,3)),#REF!,5,FALSE),IF(LEFT(C123,3)="EST",VLOOKUP(VALUE(RIGHT(C123,3)),#REF!,5,FALSE),IF(LEFT(C123,3)="HID",VLOOKUP(VALUE(RIGHT(C123,3)),#REF!,5,FALSE),IF(LEFT(C123,3)="INC",VLOOKUP(VALUE(RIGHT(C123,3)),#REF!,5,FALSE),IF(LEFT(C123,3)="ELE",VLOOKUP(VALUE(RIGHT(C123,3)),#REF!,5,FALSE),IF(LEFT(C123,3)="CAB",VLOOKUP(VALUE(RIGHT(C123,3)),#REF!,5,FALSE),IF(LEFT(C123,3)="SEG",VLOOKUP(VALUE(RIGHT(C123,3)),#REF!,5,FALSE),IF(LEFT(C123,3)="CLI",VLOOKUP(VALUE(RIGHT(C123,3)),#REF!,5,FALSE),IF(LEFT(C123,4)="IMPL",VLOOKUP(VALUE(RIGHT(C123,3)),#REF!,5,FALSE),IF(LEFT(C123,4)="SPDA",VLOOKUP(VALUE(RIGHT(C123,3)),#REF!,5,FALSE),IF(LEFT(C123,4)="SDAI",VLOOKUP(VALUE(RIGHT(C123,3)),'ADM-COMP'!B:J,5,FALSE),IF(LEFT(C123,5)="IMPER",VLOOKUP(VALUE(RIGHT(C123,3)),#REF!,5,FALSE),""))))))))))))))))</f>
        <v>M2</v>
      </c>
      <c r="F123" s="268">
        <f>ROUND(VLOOKUP(A123,'MEM-LEVANT'!A:I,9,FALSE),2)</f>
        <v>8.1</v>
      </c>
      <c r="G123" s="189">
        <f>IF(B123="IOPES",VLOOKUP(C123,'LABOR-SERVIÇOS'!A:H,7,FALSE),IF(B123="SINAPI",VLOOKUP(C123,'SINAPI-SERVIÇOS'!A:H,8,FALSE),IF(LEFT(C123,3)="ARQ",VLOOKUP(VALUE(RIGHT(C123,3)),'ARQ-COMP'!B:J,9,FALSE),IF(LEFT(C123,3)="SCI",VLOOKUP(VALUE(RIGHT(C123,3)),#REF!,9,FALSE),IF(LEFT(C123,3)="SCE",VLOOKUP(VALUE(RIGHT(C123,3)),#REF!,9,FALSE),IF(LEFT(C123,3)="EST",VLOOKUP(VALUE(RIGHT(C123,3)),#REF!,9,FALSE),IF(LEFT(C123,3)="HID",VLOOKUP(VALUE(RIGHT(C123,3)),#REF!,9,FALSE),IF(LEFT(C123,3)="INC",VLOOKUP(VALUE(RIGHT(C123,3)),#REF!,9,FALSE),IF(LEFT(C123,3)="ELE",VLOOKUP(VALUE(RIGHT(C123,3)),#REF!,9,FALSE),IF(LEFT(C123,3)="CAB",VLOOKUP(VALUE(RIGHT(C123,3)),#REF!,9,FALSE),IF(LEFT(C123,3)="SEG",VLOOKUP(VALUE(RIGHT(C123,3)),#REF!,9,FALSE),IF(LEFT(C123,3)="CLI",VLOOKUP(VALUE(RIGHT(C123,3)),#REF!,9,FALSE),IF(LEFT(C123,4)="IMPL",VLOOKUP(VALUE(RIGHT(C123,3)),#REF!,9,FALSE),IF(LEFT(C123,4)="SPDA",VLOOKUP(VALUE(RIGHT(C123,3)),#REF!,9,FALSE),IF(LEFT(C123,4)="SDAI",VLOOKUP(VALUE(RIGHT(C123,3)),'ADM-COMP'!B:J,9,FALSE),IF(LEFT(C123,5)="IMPER",VLOOKUP(VALUE(RIGHT(C123,3)),#REF!,9,FALSE),""))))))))))))))))</f>
        <v>621.67</v>
      </c>
      <c r="H123" s="189">
        <f t="shared" si="20"/>
        <v>5035.53</v>
      </c>
      <c r="I123" s="190"/>
      <c r="J123" s="95">
        <f t="shared" si="21"/>
        <v>487.0495143</v>
      </c>
      <c r="K123" s="190"/>
      <c r="L123" s="190"/>
      <c r="M123" s="190"/>
      <c r="N123" s="190"/>
      <c r="O123" s="190"/>
      <c r="P123" s="190"/>
      <c r="Q123" s="190"/>
      <c r="R123" s="190"/>
      <c r="S123" s="190"/>
      <c r="T123" s="190"/>
      <c r="U123" s="190"/>
      <c r="V123" s="190"/>
      <c r="W123" s="190"/>
      <c r="X123" s="190"/>
      <c r="Y123" s="190"/>
      <c r="Z123" s="190"/>
    </row>
    <row r="124" ht="12.75" customHeight="1">
      <c r="A124" s="267" t="s">
        <v>342</v>
      </c>
      <c r="B124" s="186" t="s">
        <v>47</v>
      </c>
      <c r="C124" s="187" t="str">
        <f>'SINAPI-SERVIÇOS'!A1830</f>
        <v>72117</v>
      </c>
      <c r="D124" s="89" t="str">
        <f>IF(B124="IOPES",VLOOKUP(C124,'LABOR-SERVIÇOS'!A:H,5,FALSE),IF(B124="SINAPI",VLOOKUP(C124,'SINAPI-SERVIÇOS'!A:D,2,FALSE),IF(LEFT(C124,3)="ARQ",VLOOKUP(VALUE(RIGHT(C124,3)),'ARQ-COMP'!B:J,4,FALSE),IF(LEFT(C124,3)="SCI",VLOOKUP(VALUE(RIGHT(C124,3)),#REF!,4,FALSE),IF(LEFT(C124,3)="SCE",VLOOKUP(VALUE(RIGHT(C124,3)),#REF!,4,FALSE),IF(LEFT(C124,3)="EST",VLOOKUP(VALUE(RIGHT(C124,3)),#REF!,4,FALSE),IF(LEFT(C124,3)="HID",VLOOKUP(VALUE(RIGHT(C124,3)),#REF!,4,FALSE),IF(LEFT(C124,3)="INC",VLOOKUP(VALUE(RIGHT(C124,3)),#REF!,4,FALSE),IF(LEFT(C124,3)="ELE",VLOOKUP(VALUE(RIGHT(C124,3)),#REF!,4,FALSE),IF(LEFT(C124,3)="CAB",VLOOKUP(VALUE(RIGHT(C124,3)),#REF!,4,FALSE),IF(LEFT(C124,3)="SEG",VLOOKUP(VALUE(RIGHT(C124,3)),#REF!,4,FALSE),IF(LEFT(C124,3)="CLI",VLOOKUP(VALUE(RIGHT(C124,3)),#REF!,4,FALSE),IF(LEFT(C124,4)="IMPL",VLOOKUP(VALUE(RIGHT(C124,3)),#REF!,4,FALSE),IF(LEFT(C124,4)="SPDA",VLOOKUP(VALUE(RIGHT(C124,3)),#REF!,4,FALSE),IF(LEFT(C124,4)="SDAI",VLOOKUP(VALUE(RIGHT(C124,3)),'ADM-COMP'!B:J,4,FALSE),IF(LEFT(C124,5)="IMPER",VLOOKUP(VALUE(RIGHT(C124,3)),#REF!,4,FALSE),""))))))))))))))))</f>
        <v>VIDRO LISO COMUM TRANSPARENTE, ESPESSURA 4MM</v>
      </c>
      <c r="E124" s="185" t="str">
        <f>IF(B124="IOPES",VLOOKUP(C124,'LABOR-SERVIÇOS'!A:H,6,FALSE),IF(B124="SINAPI",VLOOKUP(C124,'SINAPI-SERVIÇOS'!A:D,3,FALSE),IF(LEFT(C124,3)="ARQ",VLOOKUP(VALUE(RIGHT(C124,3)),'ARQ-COMP'!B:J,5,FALSE),IF(LEFT(C124,3)="SCI",VLOOKUP(VALUE(RIGHT(C124,3)),#REF!,5,FALSE),IF(LEFT(C124,3)="SCE",VLOOKUP(VALUE(RIGHT(C124,3)),#REF!,5,FALSE),IF(LEFT(C124,3)="EST",VLOOKUP(VALUE(RIGHT(C124,3)),#REF!,5,FALSE),IF(LEFT(C124,3)="HID",VLOOKUP(VALUE(RIGHT(C124,3)),#REF!,5,FALSE),IF(LEFT(C124,3)="INC",VLOOKUP(VALUE(RIGHT(C124,3)),#REF!,5,FALSE),IF(LEFT(C124,3)="ELE",VLOOKUP(VALUE(RIGHT(C124,3)),#REF!,5,FALSE),IF(LEFT(C124,3)="CAB",VLOOKUP(VALUE(RIGHT(C124,3)),#REF!,5,FALSE),IF(LEFT(C124,3)="SEG",VLOOKUP(VALUE(RIGHT(C124,3)),#REF!,5,FALSE),IF(LEFT(C124,3)="CLI",VLOOKUP(VALUE(RIGHT(C124,3)),#REF!,5,FALSE),IF(LEFT(C124,4)="IMPL",VLOOKUP(VALUE(RIGHT(C124,3)),#REF!,5,FALSE),IF(LEFT(C124,4)="SPDA",VLOOKUP(VALUE(RIGHT(C124,3)),#REF!,5,FALSE),IF(LEFT(C124,4)="SDAI",VLOOKUP(VALUE(RIGHT(C124,3)),'ADM-COMP'!B:J,5,FALSE),IF(LEFT(C124,5)="IMPER",VLOOKUP(VALUE(RIGHT(C124,3)),#REF!,5,FALSE),""))))))))))))))))</f>
        <v>M2</v>
      </c>
      <c r="F124" s="268">
        <f>ROUND(VLOOKUP(A124,'MEM-LEVANT'!A:I,9,FALSE),2)</f>
        <v>4.32</v>
      </c>
      <c r="G124" s="189">
        <f>IF(B124="IOPES",VLOOKUP(C124,'LABOR-SERVIÇOS'!A:H,7,FALSE),IF(B124="SINAPI",VLOOKUP(C124,'SINAPI-SERVIÇOS'!A:H,8,FALSE),IF(LEFT(C124,3)="ARQ",VLOOKUP(VALUE(RIGHT(C124,3)),'ARQ-COMP'!B:J,9,FALSE),IF(LEFT(C124,3)="SCI",VLOOKUP(VALUE(RIGHT(C124,3)),#REF!,9,FALSE),IF(LEFT(C124,3)="SCE",VLOOKUP(VALUE(RIGHT(C124,3)),#REF!,9,FALSE),IF(LEFT(C124,3)="EST",VLOOKUP(VALUE(RIGHT(C124,3)),#REF!,9,FALSE),IF(LEFT(C124,3)="HID",VLOOKUP(VALUE(RIGHT(C124,3)),#REF!,9,FALSE),IF(LEFT(C124,3)="INC",VLOOKUP(VALUE(RIGHT(C124,3)),#REF!,9,FALSE),IF(LEFT(C124,3)="ELE",VLOOKUP(VALUE(RIGHT(C124,3)),#REF!,9,FALSE),IF(LEFT(C124,3)="CAB",VLOOKUP(VALUE(RIGHT(C124,3)),#REF!,9,FALSE),IF(LEFT(C124,3)="SEG",VLOOKUP(VALUE(RIGHT(C124,3)),#REF!,9,FALSE),IF(LEFT(C124,3)="CLI",VLOOKUP(VALUE(RIGHT(C124,3)),#REF!,9,FALSE),IF(LEFT(C124,4)="IMPL",VLOOKUP(VALUE(RIGHT(C124,3)),#REF!,9,FALSE),IF(LEFT(C124,4)="SPDA",VLOOKUP(VALUE(RIGHT(C124,3)),#REF!,9,FALSE),IF(LEFT(C124,4)="SDAI",VLOOKUP(VALUE(RIGHT(C124,3)),'ADM-COMP'!B:J,9,FALSE),IF(LEFT(C124,5)="IMPER",VLOOKUP(VALUE(RIGHT(C124,3)),#REF!,9,FALSE),""))))))))))))))))</f>
        <v>228.77</v>
      </c>
      <c r="H124" s="189">
        <f t="shared" si="20"/>
        <v>988.29</v>
      </c>
      <c r="I124" s="190"/>
      <c r="J124" s="95">
        <f t="shared" si="21"/>
        <v>179.2306487</v>
      </c>
      <c r="K124" s="190"/>
      <c r="L124" s="190"/>
      <c r="M124" s="190"/>
      <c r="N124" s="190"/>
      <c r="O124" s="190"/>
      <c r="P124" s="190"/>
      <c r="Q124" s="190"/>
      <c r="R124" s="190"/>
      <c r="S124" s="190"/>
      <c r="T124" s="190"/>
      <c r="U124" s="190"/>
      <c r="V124" s="190"/>
      <c r="W124" s="190"/>
      <c r="X124" s="190"/>
      <c r="Y124" s="190"/>
      <c r="Z124" s="190"/>
    </row>
    <row r="125" ht="12.75" customHeight="1">
      <c r="A125" s="151"/>
      <c r="B125" s="152"/>
      <c r="C125" s="153"/>
      <c r="D125" s="154" t="s">
        <v>687</v>
      </c>
      <c r="E125" s="151"/>
      <c r="F125" s="155"/>
      <c r="G125" s="156"/>
      <c r="H125" s="183">
        <f>SUM(H92:H124)</f>
        <v>15396.64</v>
      </c>
      <c r="I125" s="159"/>
      <c r="J125" s="95"/>
      <c r="K125" s="159"/>
      <c r="L125" s="159"/>
      <c r="M125" s="159"/>
      <c r="N125" s="159"/>
      <c r="O125" s="159"/>
      <c r="P125" s="159"/>
      <c r="Q125" s="159"/>
      <c r="R125" s="159"/>
      <c r="S125" s="159"/>
      <c r="T125" s="159"/>
      <c r="U125" s="159"/>
      <c r="V125" s="159"/>
      <c r="W125" s="159"/>
      <c r="X125" s="159"/>
      <c r="Y125" s="159"/>
      <c r="Z125" s="159"/>
    </row>
    <row r="126" ht="12.75" customHeight="1">
      <c r="A126" s="405"/>
      <c r="B126" s="406"/>
      <c r="C126" s="165"/>
      <c r="D126" s="407"/>
      <c r="E126" s="165"/>
      <c r="F126" s="122"/>
      <c r="G126" s="130"/>
      <c r="H126" s="162"/>
      <c r="I126" s="11"/>
      <c r="J126" s="95"/>
      <c r="K126" s="11"/>
      <c r="L126" s="11"/>
      <c r="M126" s="11"/>
      <c r="N126" s="11"/>
      <c r="O126" s="11"/>
      <c r="P126" s="11"/>
      <c r="Q126" s="11"/>
      <c r="R126" s="11"/>
      <c r="S126" s="11"/>
      <c r="T126" s="11"/>
      <c r="U126" s="11"/>
      <c r="V126" s="11"/>
      <c r="W126" s="11"/>
      <c r="X126" s="11"/>
      <c r="Y126" s="11"/>
      <c r="Z126" s="11"/>
    </row>
    <row r="127" ht="12.75" customHeight="1">
      <c r="A127" s="69" t="s">
        <v>42</v>
      </c>
      <c r="B127" s="277"/>
      <c r="C127" s="279"/>
      <c r="D127" s="281" t="s">
        <v>694</v>
      </c>
      <c r="E127" s="283"/>
      <c r="F127" s="285"/>
      <c r="G127" s="287"/>
      <c r="H127" s="91"/>
      <c r="I127" s="93"/>
      <c r="J127" s="95"/>
      <c r="K127" s="93"/>
      <c r="L127" s="93"/>
      <c r="M127" s="93"/>
      <c r="N127" s="93"/>
      <c r="O127" s="93"/>
      <c r="P127" s="93"/>
      <c r="Q127" s="93"/>
      <c r="R127" s="93"/>
      <c r="S127" s="93"/>
      <c r="T127" s="93"/>
      <c r="U127" s="93"/>
      <c r="V127" s="93"/>
      <c r="W127" s="93"/>
      <c r="X127" s="93"/>
      <c r="Y127" s="93"/>
      <c r="Z127" s="93"/>
    </row>
    <row r="128" ht="12.75" customHeight="1">
      <c r="A128" s="69" t="s">
        <v>698</v>
      </c>
      <c r="B128" s="277"/>
      <c r="C128" s="279"/>
      <c r="D128" s="281" t="s">
        <v>699</v>
      </c>
      <c r="E128" s="283"/>
      <c r="F128" s="285"/>
      <c r="G128" s="287"/>
      <c r="H128" s="91"/>
      <c r="I128" s="93"/>
      <c r="J128" s="95"/>
      <c r="K128" s="93"/>
      <c r="L128" s="93"/>
      <c r="M128" s="93"/>
      <c r="N128" s="93"/>
      <c r="O128" s="93"/>
      <c r="P128" s="93"/>
      <c r="Q128" s="93"/>
      <c r="R128" s="93"/>
      <c r="S128" s="93"/>
      <c r="T128" s="93"/>
      <c r="U128" s="93"/>
      <c r="V128" s="93"/>
      <c r="W128" s="93"/>
      <c r="X128" s="93"/>
      <c r="Y128" s="93"/>
      <c r="Z128" s="93"/>
    </row>
    <row r="129" ht="12.75" customHeight="1">
      <c r="A129" s="408" t="s">
        <v>702</v>
      </c>
      <c r="B129" s="409" t="s">
        <v>69</v>
      </c>
      <c r="C129" s="104">
        <f>'LABOR-SERVIÇOS'!A922</f>
        <v>170220</v>
      </c>
      <c r="D129" s="410" t="str">
        <f>IF(B129="IOPES",VLOOKUP(C129,'LABOR-SERVIÇOS'!A:H,5,FALSE),IF(B129="SINAPI",VLOOKUP(C129,'SINAPI-SERVIÇOS'!A:D,2,FALSE),IF(LEFT(C129,3)="ARQ",VLOOKUP(VALUE(RIGHT(C129,3)),'ARQ-COMP'!B:J,4,FALSE),IF(LEFT(C129,3)="SCI",VLOOKUP(VALUE(RIGHT(C129,3)),#REF!,4,FALSE),IF(LEFT(C129,3)="SCE",VLOOKUP(VALUE(RIGHT(C129,3)),#REF!,4,FALSE),IF(LEFT(C129,3)="EST",VLOOKUP(VALUE(RIGHT(C129,3)),#REF!,4,FALSE),IF(LEFT(C129,3)="HID",VLOOKUP(VALUE(RIGHT(C129,3)),#REF!,4,FALSE),IF(LEFT(C129,3)="INC",VLOOKUP(VALUE(RIGHT(C129,3)),#REF!,4,FALSE),IF(LEFT(C129,3)="ELE",VLOOKUP(VALUE(RIGHT(C129,3)),#REF!,4,FALSE),IF(LEFT(C129,3)="CAB",VLOOKUP(VALUE(RIGHT(C129,3)),#REF!,4,FALSE),IF(LEFT(C129,3)="SEG",VLOOKUP(VALUE(RIGHT(C129,3)),#REF!,4,FALSE),IF(LEFT(C129,3)="CLI",VLOOKUP(VALUE(RIGHT(C129,3)),#REF!,4,FALSE),IF(LEFT(C129,4)="IMPL",VLOOKUP(VALUE(RIGHT(C129,3)),#REF!,4,FALSE),IF(LEFT(C129,4)="SPDA",VLOOKUP(VALUE(RIGHT(C129,3)),#REF!,4,FALSE),IF(LEFT(C129,4)="SDAI",VLOOKUP(VALUE(RIGHT(C129,3)),'ADM-COMP'!B:J,4,FALSE),IF(LEFT(C129,5)="IMPER",VLOOKUP(VALUE(RIGHT(C129,3)),#REF!,4,FALSE),""))))))))))))))))</f>
        <v>BANCADA DE GRANITO COM ESPESSURA DE 2 CM</v>
      </c>
      <c r="E129" s="411" t="str">
        <f>IF(B129="IOPES",VLOOKUP(C129,'LABOR-SERVIÇOS'!A:H,6,FALSE),IF(B129="SINAPI",VLOOKUP(C129,'SINAPI-SERVIÇOS'!A:D,3,FALSE),IF(LEFT(C129,3)="ARQ",VLOOKUP(VALUE(RIGHT(C129,3)),'ARQ-COMP'!B:J,5,FALSE),IF(LEFT(C129,3)="SCI",VLOOKUP(VALUE(RIGHT(C129,3)),#REF!,5,FALSE),IF(LEFT(C129,3)="SCE",VLOOKUP(VALUE(RIGHT(C129,3)),#REF!,5,FALSE),IF(LEFT(C129,3)="EST",VLOOKUP(VALUE(RIGHT(C129,3)),#REF!,5,FALSE),IF(LEFT(C129,3)="HID",VLOOKUP(VALUE(RIGHT(C129,3)),#REF!,5,FALSE),IF(LEFT(C129,3)="INC",VLOOKUP(VALUE(RIGHT(C129,3)),#REF!,5,FALSE),IF(LEFT(C129,3)="ELE",VLOOKUP(VALUE(RIGHT(C129,3)),#REF!,5,FALSE),IF(LEFT(C129,3)="CAB",VLOOKUP(VALUE(RIGHT(C129,3)),#REF!,5,FALSE),IF(LEFT(C129,3)="SEG",VLOOKUP(VALUE(RIGHT(C129,3)),#REF!,5,FALSE),IF(LEFT(C129,3)="CLI",VLOOKUP(VALUE(RIGHT(C129,3)),#REF!,5,FALSE),IF(LEFT(C129,4)="IMPL",VLOOKUP(VALUE(RIGHT(C129,3)),#REF!,5,FALSE),IF(LEFT(C129,4)="SPDA",VLOOKUP(VALUE(RIGHT(C129,3)),#REF!,5,FALSE),IF(LEFT(C129,4)="SDAI",VLOOKUP(VALUE(RIGHT(C129,3)),'ADM-COMP'!B:J,5,FALSE),IF(LEFT(C129,5)="IMPER",VLOOKUP(VALUE(RIGHT(C129,3)),#REF!,5,FALSE),""))))))))))))))))</f>
        <v>M2</v>
      </c>
      <c r="F129" s="268">
        <f>ROUND(VLOOKUP(A129,'MEM-LEVANT'!A:I,9,FALSE),2)</f>
        <v>1.97</v>
      </c>
      <c r="G129" s="412">
        <f>IF(B129="IOPES",VLOOKUP(C129,'LABOR-SERVIÇOS'!A:H,7,FALSE),IF(B129="SINAPI",VLOOKUP(C129,'SINAPI-SERVIÇOS'!A:H,8,FALSE),IF(LEFT(C129,3)="ARQ",VLOOKUP(VALUE(RIGHT(C129,3)),'ARQ-COMP'!B:J,9,FALSE),IF(LEFT(C129,3)="SCI",VLOOKUP(VALUE(RIGHT(C129,3)),#REF!,9,FALSE),IF(LEFT(C129,3)="SCE",VLOOKUP(VALUE(RIGHT(C129,3)),#REF!,9,FALSE),IF(LEFT(C129,3)="EST",VLOOKUP(VALUE(RIGHT(C129,3)),#REF!,9,FALSE),IF(LEFT(C129,3)="HID",VLOOKUP(VALUE(RIGHT(C129,3)),#REF!,9,FALSE),IF(LEFT(C129,3)="INC",VLOOKUP(VALUE(RIGHT(C129,3)),#REF!,9,FALSE),IF(LEFT(C129,3)="ELE",VLOOKUP(VALUE(RIGHT(C129,3)),#REF!,9,FALSE),IF(LEFT(C129,3)="CAB",VLOOKUP(VALUE(RIGHT(C129,3)),#REF!,9,FALSE),IF(LEFT(C129,3)="SEG",VLOOKUP(VALUE(RIGHT(C129,3)),#REF!,9,FALSE),IF(LEFT(C129,3)="CLI",VLOOKUP(VALUE(RIGHT(C129,3)),#REF!,9,FALSE),IF(LEFT(C129,4)="IMPL",VLOOKUP(VALUE(RIGHT(C129,3)),#REF!,9,FALSE),IF(LEFT(C129,4)="SPDA",VLOOKUP(VALUE(RIGHT(C129,3)),#REF!,9,FALSE),IF(LEFT(C129,4)="SDAI",VLOOKUP(VALUE(RIGHT(C129,3)),'ADM-COMP'!B:J,9,FALSE),IF(LEFT(C129,5)="IMPER",VLOOKUP(VALUE(RIGHT(C129,3)),#REF!,9,FALSE),""))))))))))))))))</f>
        <v>370.95</v>
      </c>
      <c r="H129" s="413">
        <f t="shared" ref="H129:H136" si="22">ROUND(F129*G129,2)</f>
        <v>730.77</v>
      </c>
      <c r="I129" s="11"/>
      <c r="J129" s="95">
        <f t="shared" ref="J129:J136" si="23">G129/1.2764</f>
        <v>290.622062</v>
      </c>
      <c r="K129" s="11"/>
      <c r="L129" s="11"/>
      <c r="M129" s="11"/>
      <c r="N129" s="11"/>
      <c r="O129" s="11"/>
      <c r="P129" s="11"/>
      <c r="Q129" s="11"/>
      <c r="R129" s="11"/>
      <c r="S129" s="11"/>
      <c r="T129" s="11"/>
      <c r="U129" s="11"/>
      <c r="V129" s="11"/>
      <c r="W129" s="11"/>
      <c r="X129" s="11"/>
      <c r="Y129" s="11"/>
      <c r="Z129" s="11"/>
    </row>
    <row r="130" ht="12.75" customHeight="1">
      <c r="A130" s="408" t="s">
        <v>725</v>
      </c>
      <c r="B130" s="409" t="s">
        <v>243</v>
      </c>
      <c r="C130" s="104" t="s">
        <v>726</v>
      </c>
      <c r="D130" s="410" t="str">
        <f>IF(B130="IOPES",VLOOKUP(C130,'LABOR-SERVIÇOS'!A:H,5,FALSE),IF(B130="SINAPI",VLOOKUP(C130,'SINAPI-SERVIÇOS'!A:D,2,FALSE),IF(LEFT(C130,3)="ARQ",VLOOKUP(VALUE(RIGHT(C130,3)),'ARQ-COMP'!B:J,4,FALSE),IF(LEFT(C130,3)="SCI",VLOOKUP(VALUE(RIGHT(C130,3)),#REF!,4,FALSE),IF(LEFT(C130,3)="SCE",VLOOKUP(VALUE(RIGHT(C130,3)),#REF!,4,FALSE),IF(LEFT(C130,3)="EST",VLOOKUP(VALUE(RIGHT(C130,3)),#REF!,4,FALSE),IF(LEFT(C130,3)="HID",VLOOKUP(VALUE(RIGHT(C130,3)),#REF!,4,FALSE),IF(LEFT(C130,3)="INC",VLOOKUP(VALUE(RIGHT(C130,3)),#REF!,4,FALSE),IF(LEFT(C130,3)="ELE",VLOOKUP(VALUE(RIGHT(C130,3)),#REF!,4,FALSE),IF(LEFT(C130,3)="CAB",VLOOKUP(VALUE(RIGHT(C130,3)),#REF!,4,FALSE),IF(LEFT(C130,3)="SEG",VLOOKUP(VALUE(RIGHT(C130,3)),#REF!,4,FALSE),IF(LEFT(C130,3)="CLI",VLOOKUP(VALUE(RIGHT(C130,3)),#REF!,4,FALSE),IF(LEFT(C130,4)="IMPL",VLOOKUP(VALUE(RIGHT(C130,3)),#REF!,4,FALSE),IF(LEFT(C130,4)="SPDA",VLOOKUP(VALUE(RIGHT(C130,3)),#REF!,4,FALSE),IF(LEFT(C130,4)="SDAI",VLOOKUP(VALUE(RIGHT(C130,3)),'ADM-COMP'!B:J,4,FALSE),IF(LEFT(C130,5)="IMPER",VLOOKUP(VALUE(RIGHT(C130,3)),#REF!,4,FALSE),""))))))))))))))))</f>
        <v>MANUTENÇÃO DE AR-CONDICIONADO SPLIT - SERVIÇOS A SEREM REALIZADOS: VERIFICAÇÃO DO FUNCIONAMENTO CORRETO DOS APARELHOS EXISTENTES, TROCA E/OU LIMPEZA DOS FILTROS DE AR, HIGIENIZAR TODOS AS SAÍDAS DE AR, ANALISAR TODAS AS CONEXÕES E CONFERIR AS CONDIÇÕES DAS PEÇAS METÁLICAS E TUBULAÇÕES INCLUSO MATERIAS E EQUIPAMMENTOS.</v>
      </c>
      <c r="E130" s="414" t="str">
        <f>IF(B130="IOPES",VLOOKUP(C130,'LABOR-SERVIÇOS'!A:H,6,FALSE),IF(B130="SINAPI",VLOOKUP(C130,'SINAPI-SERVIÇOS'!A:D,3,FALSE),IF(LEFT(C130,3)="ARQ",VLOOKUP(VALUE(RIGHT(C130,3)),'ARQ-COMP'!B:J,5,FALSE),IF(LEFT(C130,3)="SCI",VLOOKUP(VALUE(RIGHT(C130,3)),#REF!,5,FALSE),IF(LEFT(C130,3)="SCE",VLOOKUP(VALUE(RIGHT(C130,3)),#REF!,5,FALSE),IF(LEFT(C130,3)="EST",VLOOKUP(VALUE(RIGHT(C130,3)),#REF!,5,FALSE),IF(LEFT(C130,3)="HID",VLOOKUP(VALUE(RIGHT(C130,3)),#REF!,5,FALSE),IF(LEFT(C130,3)="INC",VLOOKUP(VALUE(RIGHT(C130,3)),#REF!,5,FALSE),IF(LEFT(C130,3)="ELE",VLOOKUP(VALUE(RIGHT(C130,3)),#REF!,5,FALSE),IF(LEFT(C130,3)="CAB",VLOOKUP(VALUE(RIGHT(C130,3)),#REF!,5,FALSE),IF(LEFT(C130,3)="SEG",VLOOKUP(VALUE(RIGHT(C130,3)),#REF!,5,FALSE),IF(LEFT(C130,3)="CLI",VLOOKUP(VALUE(RIGHT(C130,3)),#REF!,5,FALSE),IF(LEFT(C130,4)="IMPL",VLOOKUP(VALUE(RIGHT(C130,3)),#REF!,5,FALSE),IF(LEFT(C130,4)="SPDA",VLOOKUP(VALUE(RIGHT(C130,3)),#REF!,5,FALSE),IF(LEFT(C130,4)="SDAI",VLOOKUP(VALUE(RIGHT(C130,3)),'ADM-COMP'!B:J,5,FALSE),IF(LEFT(C130,5)="IMPER",VLOOKUP(VALUE(RIGHT(C130,3)),#REF!,5,FALSE),""))))))))))))))))</f>
        <v>UND</v>
      </c>
      <c r="F130" s="268">
        <f>ROUND(VLOOKUP(A130,'MEM-LEVANT'!A:I,9,FALSE),2)</f>
        <v>1</v>
      </c>
      <c r="G130" s="412">
        <f>IF(B130="IOPES",VLOOKUP(C130,'LABOR-SERVIÇOS'!A:H,7,FALSE),IF(B130="SINAPI",VLOOKUP(C130,'SINAPI-SERVIÇOS'!A:H,8,FALSE),IF(LEFT(C130,3)="ARQ",VLOOKUP(VALUE(RIGHT(C130,3)),'ARQ-COMP'!B:J,9,FALSE),IF(LEFT(C130,3)="SCI",VLOOKUP(VALUE(RIGHT(C130,3)),#REF!,9,FALSE),IF(LEFT(C130,3)="SCE",VLOOKUP(VALUE(RIGHT(C130,3)),#REF!,9,FALSE),IF(LEFT(C130,3)="EST",VLOOKUP(VALUE(RIGHT(C130,3)),#REF!,9,FALSE),IF(LEFT(C130,3)="HID",VLOOKUP(VALUE(RIGHT(C130,3)),#REF!,9,FALSE),IF(LEFT(C130,3)="INC",VLOOKUP(VALUE(RIGHT(C130,3)),#REF!,9,FALSE),IF(LEFT(C130,3)="ELE",VLOOKUP(VALUE(RIGHT(C130,3)),#REF!,9,FALSE),IF(LEFT(C130,3)="CAB",VLOOKUP(VALUE(RIGHT(C130,3)),#REF!,9,FALSE),IF(LEFT(C130,3)="SEG",VLOOKUP(VALUE(RIGHT(C130,3)),#REF!,9,FALSE),IF(LEFT(C130,3)="CLI",VLOOKUP(VALUE(RIGHT(C130,3)),#REF!,9,FALSE),IF(LEFT(C130,4)="IMPL",VLOOKUP(VALUE(RIGHT(C130,3)),#REF!,9,FALSE),IF(LEFT(C130,4)="SPDA",VLOOKUP(VALUE(RIGHT(C130,3)),#REF!,9,FALSE),IF(LEFT(C130,4)="SDAI",VLOOKUP(VALUE(RIGHT(C130,3)),'ADM-COMP'!B:J,9,FALSE),IF(LEFT(C130,5)="IMPER",VLOOKUP(VALUE(RIGHT(C130,3)),#REF!,9,FALSE),""))))))))))))))))</f>
        <v>5420.45</v>
      </c>
      <c r="H130" s="413">
        <f t="shared" si="22"/>
        <v>5420.45</v>
      </c>
      <c r="I130" s="11"/>
      <c r="J130" s="95">
        <f t="shared" si="23"/>
        <v>4246.670323</v>
      </c>
      <c r="K130" s="11"/>
      <c r="L130" s="11"/>
      <c r="M130" s="11"/>
      <c r="N130" s="11"/>
      <c r="O130" s="11"/>
      <c r="P130" s="11"/>
      <c r="Q130" s="11"/>
      <c r="R130" s="11"/>
      <c r="S130" s="11"/>
      <c r="T130" s="11"/>
      <c r="U130" s="11"/>
      <c r="V130" s="11"/>
      <c r="W130" s="11"/>
      <c r="X130" s="11"/>
      <c r="Y130" s="11"/>
      <c r="Z130" s="11"/>
    </row>
    <row r="131" ht="12.75" customHeight="1">
      <c r="A131" s="408" t="s">
        <v>744</v>
      </c>
      <c r="B131" s="409" t="s">
        <v>243</v>
      </c>
      <c r="C131" s="104" t="s">
        <v>745</v>
      </c>
      <c r="D131" s="410" t="str">
        <f>IF(B131="IOPES",VLOOKUP(C131,'LABOR-SERVIÇOS'!A:H,5,FALSE),IF(B131="SINAPI",VLOOKUP(C131,'SINAPI-SERVIÇOS'!A:D,2,FALSE),IF(LEFT(C131,3)="ARQ",VLOOKUP(VALUE(RIGHT(C131,3)),'ARQ-COMP'!B:J,4,FALSE),IF(LEFT(C131,3)="SCI",VLOOKUP(VALUE(RIGHT(C131,3)),#REF!,4,FALSE),IF(LEFT(C131,3)="SCE",VLOOKUP(VALUE(RIGHT(C131,3)),#REF!,4,FALSE),IF(LEFT(C131,3)="EST",VLOOKUP(VALUE(RIGHT(C131,3)),#REF!,4,FALSE),IF(LEFT(C131,3)="HID",VLOOKUP(VALUE(RIGHT(C131,3)),#REF!,4,FALSE),IF(LEFT(C131,3)="INC",VLOOKUP(VALUE(RIGHT(C131,3)),#REF!,4,FALSE),IF(LEFT(C131,3)="ELE",VLOOKUP(VALUE(RIGHT(C131,3)),#REF!,4,FALSE),IF(LEFT(C131,3)="CAB",VLOOKUP(VALUE(RIGHT(C131,3)),#REF!,4,FALSE),IF(LEFT(C131,3)="SEG",VLOOKUP(VALUE(RIGHT(C131,3)),#REF!,4,FALSE),IF(LEFT(C131,3)="CLI",VLOOKUP(VALUE(RIGHT(C131,3)),#REF!,4,FALSE),IF(LEFT(C131,4)="IMPL",VLOOKUP(VALUE(RIGHT(C131,3)),#REF!,4,FALSE),IF(LEFT(C131,4)="SPDA",VLOOKUP(VALUE(RIGHT(C131,3)),#REF!,4,FALSE),IF(LEFT(C131,4)="SDAI",VLOOKUP(VALUE(RIGHT(C131,3)),'ADM-COMP'!B:J,4,FALSE),IF(LEFT(C131,5)="IMPER",VLOOKUP(VALUE(RIGHT(C131,3)),#REF!,4,FALSE),""))))))))))))))))</f>
        <v>DUTO FLEXÍVEL DE 150 MM PARA AR-CONDICIONADO </v>
      </c>
      <c r="E131" s="414" t="str">
        <f>IF(B131="IOPES",VLOOKUP(C131,'LABOR-SERVIÇOS'!A:H,6,FALSE),IF(B131="SINAPI",VLOOKUP(C131,'SINAPI-SERVIÇOS'!A:D,3,FALSE),IF(LEFT(C131,3)="ARQ",VLOOKUP(VALUE(RIGHT(C131,3)),'ARQ-COMP'!B:J,5,FALSE),IF(LEFT(C131,3)="SCI",VLOOKUP(VALUE(RIGHT(C131,3)),#REF!,5,FALSE),IF(LEFT(C131,3)="SCE",VLOOKUP(VALUE(RIGHT(C131,3)),#REF!,5,FALSE),IF(LEFT(C131,3)="EST",VLOOKUP(VALUE(RIGHT(C131,3)),#REF!,5,FALSE),IF(LEFT(C131,3)="HID",VLOOKUP(VALUE(RIGHT(C131,3)),#REF!,5,FALSE),IF(LEFT(C131,3)="INC",VLOOKUP(VALUE(RIGHT(C131,3)),#REF!,5,FALSE),IF(LEFT(C131,3)="ELE",VLOOKUP(VALUE(RIGHT(C131,3)),#REF!,5,FALSE),IF(LEFT(C131,3)="CAB",VLOOKUP(VALUE(RIGHT(C131,3)),#REF!,5,FALSE),IF(LEFT(C131,3)="SEG",VLOOKUP(VALUE(RIGHT(C131,3)),#REF!,5,FALSE),IF(LEFT(C131,3)="CLI",VLOOKUP(VALUE(RIGHT(C131,3)),#REF!,5,FALSE),IF(LEFT(C131,4)="IMPL",VLOOKUP(VALUE(RIGHT(C131,3)),#REF!,5,FALSE),IF(LEFT(C131,4)="SPDA",VLOOKUP(VALUE(RIGHT(C131,3)),#REF!,5,FALSE),IF(LEFT(C131,4)="SDAI",VLOOKUP(VALUE(RIGHT(C131,3)),'ADM-COMP'!B:J,5,FALSE),IF(LEFT(C131,5)="IMPER",VLOOKUP(VALUE(RIGHT(C131,3)),#REF!,5,FALSE),""))))))))))))))))</f>
        <v>M</v>
      </c>
      <c r="F131" s="268">
        <f>ROUND(VLOOKUP(A131,'MEM-LEVANT'!A:I,9,FALSE),2)</f>
        <v>32</v>
      </c>
      <c r="G131" s="412">
        <v>67.9</v>
      </c>
      <c r="H131" s="413">
        <f t="shared" si="22"/>
        <v>2172.8</v>
      </c>
      <c r="I131" s="11"/>
      <c r="J131" s="95">
        <f t="shared" si="23"/>
        <v>53.19649013</v>
      </c>
      <c r="K131" s="11"/>
      <c r="L131" s="11"/>
      <c r="M131" s="11"/>
      <c r="N131" s="11"/>
      <c r="O131" s="11"/>
      <c r="P131" s="11"/>
      <c r="Q131" s="11"/>
      <c r="R131" s="11"/>
      <c r="S131" s="11"/>
      <c r="T131" s="11"/>
      <c r="U131" s="11"/>
      <c r="V131" s="11"/>
      <c r="W131" s="11"/>
      <c r="X131" s="11"/>
      <c r="Y131" s="11"/>
      <c r="Z131" s="11"/>
    </row>
    <row r="132" ht="12.75" customHeight="1">
      <c r="A132" s="408" t="s">
        <v>758</v>
      </c>
      <c r="B132" s="409" t="s">
        <v>243</v>
      </c>
      <c r="C132" s="104" t="s">
        <v>759</v>
      </c>
      <c r="D132" s="410" t="str">
        <f>IF(B132="IOPES",VLOOKUP(C132,'LABOR-SERVIÇOS'!A:H,5,FALSE),IF(B132="SINAPI",VLOOKUP(C132,'SINAPI-SERVIÇOS'!A:D,2,FALSE),IF(LEFT(C132,3)="ARQ",VLOOKUP(VALUE(RIGHT(C132,3)),'ARQ-COMP'!B:J,4,FALSE),IF(LEFT(C132,3)="SCI",VLOOKUP(VALUE(RIGHT(C132,3)),#REF!,4,FALSE),IF(LEFT(C132,3)="SCE",VLOOKUP(VALUE(RIGHT(C132,3)),#REF!,4,FALSE),IF(LEFT(C132,3)="EST",VLOOKUP(VALUE(RIGHT(C132,3)),#REF!,4,FALSE),IF(LEFT(C132,3)="HID",VLOOKUP(VALUE(RIGHT(C132,3)),#REF!,4,FALSE),IF(LEFT(C132,3)="INC",VLOOKUP(VALUE(RIGHT(C132,3)),#REF!,4,FALSE),IF(LEFT(C132,3)="ELE",VLOOKUP(VALUE(RIGHT(C132,3)),#REF!,4,FALSE),IF(LEFT(C132,3)="CAB",VLOOKUP(VALUE(RIGHT(C132,3)),#REF!,4,FALSE),IF(LEFT(C132,3)="SEG",VLOOKUP(VALUE(RIGHT(C132,3)),#REF!,4,FALSE),IF(LEFT(C132,3)="CLI",VLOOKUP(VALUE(RIGHT(C132,3)),#REF!,4,FALSE),IF(LEFT(C132,4)="IMPL",VLOOKUP(VALUE(RIGHT(C132,3)),#REF!,4,FALSE),IF(LEFT(C132,4)="SPDA",VLOOKUP(VALUE(RIGHT(C132,3)),#REF!,4,FALSE),IF(LEFT(C132,4)="SDAI",VLOOKUP(VALUE(RIGHT(C132,3)),'ADM-COMP'!B:J,4,FALSE),IF(LEFT(C132,5)="IMPER",VLOOKUP(VALUE(RIGHT(C132,3)),#REF!,4,FALSE),""))))))))))))))))</f>
        <v>FORNECIMENTO E INSTALAÇÃO DE AR CONDICIONADO 36000 BTU'S</v>
      </c>
      <c r="E132" s="414" t="str">
        <f>IF(B132="IOPES",VLOOKUP(C132,'LABOR-SERVIÇOS'!A:H,6,FALSE),IF(B132="SINAPI",VLOOKUP(C132,'SINAPI-SERVIÇOS'!A:D,3,FALSE),IF(LEFT(C132,3)="ARQ",VLOOKUP(VALUE(RIGHT(C132,3)),'ARQ-COMP'!B:J,5,FALSE),IF(LEFT(C132,3)="SCI",VLOOKUP(VALUE(RIGHT(C132,3)),#REF!,5,FALSE),IF(LEFT(C132,3)="SCE",VLOOKUP(VALUE(RIGHT(C132,3)),#REF!,5,FALSE),IF(LEFT(C132,3)="EST",VLOOKUP(VALUE(RIGHT(C132,3)),#REF!,5,FALSE),IF(LEFT(C132,3)="HID",VLOOKUP(VALUE(RIGHT(C132,3)),#REF!,5,FALSE),IF(LEFT(C132,3)="INC",VLOOKUP(VALUE(RIGHT(C132,3)),#REF!,5,FALSE),IF(LEFT(C132,3)="ELE",VLOOKUP(VALUE(RIGHT(C132,3)),#REF!,5,FALSE),IF(LEFT(C132,3)="CAB",VLOOKUP(VALUE(RIGHT(C132,3)),#REF!,5,FALSE),IF(LEFT(C132,3)="SEG",VLOOKUP(VALUE(RIGHT(C132,3)),#REF!,5,FALSE),IF(LEFT(C132,3)="CLI",VLOOKUP(VALUE(RIGHT(C132,3)),#REF!,5,FALSE),IF(LEFT(C132,4)="IMPL",VLOOKUP(VALUE(RIGHT(C132,3)),#REF!,5,FALSE),IF(LEFT(C132,4)="SPDA",VLOOKUP(VALUE(RIGHT(C132,3)),#REF!,5,FALSE),IF(LEFT(C132,4)="SDAI",VLOOKUP(VALUE(RIGHT(C132,3)),'ADM-COMP'!B:J,5,FALSE),IF(LEFT(C132,5)="IMPER",VLOOKUP(VALUE(RIGHT(C132,3)),#REF!,5,FALSE),""))))))))))))))))</f>
        <v>UND</v>
      </c>
      <c r="F132" s="268">
        <f>ROUND(VLOOKUP(A132,'MEM-LEVANT'!A:I,9,FALSE),2)</f>
        <v>2</v>
      </c>
      <c r="G132" s="412">
        <v>7444.02</v>
      </c>
      <c r="H132" s="413">
        <f t="shared" si="22"/>
        <v>14888.04</v>
      </c>
      <c r="I132" s="11"/>
      <c r="J132" s="95">
        <f t="shared" si="23"/>
        <v>5832.043247</v>
      </c>
      <c r="K132" s="11"/>
      <c r="L132" s="11"/>
      <c r="M132" s="11"/>
      <c r="N132" s="11"/>
      <c r="O132" s="11"/>
      <c r="P132" s="11"/>
      <c r="Q132" s="11"/>
      <c r="R132" s="11"/>
      <c r="S132" s="11"/>
      <c r="T132" s="11"/>
      <c r="U132" s="11"/>
      <c r="V132" s="11"/>
      <c r="W132" s="11"/>
      <c r="X132" s="11"/>
      <c r="Y132" s="11"/>
      <c r="Z132" s="11"/>
    </row>
    <row r="133" ht="12.75" customHeight="1">
      <c r="A133" s="408" t="s">
        <v>349</v>
      </c>
      <c r="B133" s="409" t="s">
        <v>243</v>
      </c>
      <c r="C133" s="104" t="s">
        <v>770</v>
      </c>
      <c r="D133" s="410" t="str">
        <f>IF(B133="IOPES",VLOOKUP(C133,'LABOR-SERVIÇOS'!A:H,5,FALSE),IF(B133="SINAPI",VLOOKUP(C133,'SINAPI-SERVIÇOS'!A:D,2,FALSE),IF(LEFT(C133,3)="ARQ",VLOOKUP(VALUE(RIGHT(C133,3)),'ARQ-COMP'!B:J,4,FALSE),IF(LEFT(C133,3)="SCI",VLOOKUP(VALUE(RIGHT(C133,3)),#REF!,4,FALSE),IF(LEFT(C133,3)="SCE",VLOOKUP(VALUE(RIGHT(C133,3)),#REF!,4,FALSE),IF(LEFT(C133,3)="EST",VLOOKUP(VALUE(RIGHT(C133,3)),#REF!,4,FALSE),IF(LEFT(C133,3)="HID",VLOOKUP(VALUE(RIGHT(C133,3)),#REF!,4,FALSE),IF(LEFT(C133,3)="INC",VLOOKUP(VALUE(RIGHT(C133,3)),#REF!,4,FALSE),IF(LEFT(C133,3)="ELE",VLOOKUP(VALUE(RIGHT(C133,3)),#REF!,4,FALSE),IF(LEFT(C133,3)="CAB",VLOOKUP(VALUE(RIGHT(C133,3)),#REF!,4,FALSE),IF(LEFT(C133,3)="SEG",VLOOKUP(VALUE(RIGHT(C133,3)),#REF!,4,FALSE),IF(LEFT(C133,3)="CLI",VLOOKUP(VALUE(RIGHT(C133,3)),#REF!,4,FALSE),IF(LEFT(C133,4)="IMPL",VLOOKUP(VALUE(RIGHT(C133,3)),#REF!,4,FALSE),IF(LEFT(C133,4)="SPDA",VLOOKUP(VALUE(RIGHT(C133,3)),#REF!,4,FALSE),IF(LEFT(C133,4)="SDAI",VLOOKUP(VALUE(RIGHT(C133,3)),'ADM-COMP'!B:J,4,FALSE),IF(LEFT(C133,5)="IMPER",VLOOKUP(VALUE(RIGHT(C133,3)),#REF!,4,FALSE),""))))))))))))))))</f>
        <v>FORNECIMENTO E INSTALAÇÃO DE AR CONDICIONADO 12.000 BTU'S</v>
      </c>
      <c r="E133" s="414" t="str">
        <f>IF(B133="IOPES",VLOOKUP(C133,'LABOR-SERVIÇOS'!A:H,6,FALSE),IF(B133="SINAPI",VLOOKUP(C133,'SINAPI-SERVIÇOS'!A:D,3,FALSE),IF(LEFT(C133,3)="ARQ",VLOOKUP(VALUE(RIGHT(C133,3)),'ARQ-COMP'!B:J,5,FALSE),IF(LEFT(C133,3)="SCI",VLOOKUP(VALUE(RIGHT(C133,3)),#REF!,5,FALSE),IF(LEFT(C133,3)="SCE",VLOOKUP(VALUE(RIGHT(C133,3)),#REF!,5,FALSE),IF(LEFT(C133,3)="EST",VLOOKUP(VALUE(RIGHT(C133,3)),#REF!,5,FALSE),IF(LEFT(C133,3)="HID",VLOOKUP(VALUE(RIGHT(C133,3)),#REF!,5,FALSE),IF(LEFT(C133,3)="INC",VLOOKUP(VALUE(RIGHT(C133,3)),#REF!,5,FALSE),IF(LEFT(C133,3)="ELE",VLOOKUP(VALUE(RIGHT(C133,3)),#REF!,5,FALSE),IF(LEFT(C133,3)="CAB",VLOOKUP(VALUE(RIGHT(C133,3)),#REF!,5,FALSE),IF(LEFT(C133,3)="SEG",VLOOKUP(VALUE(RIGHT(C133,3)),#REF!,5,FALSE),IF(LEFT(C133,3)="CLI",VLOOKUP(VALUE(RIGHT(C133,3)),#REF!,5,FALSE),IF(LEFT(C133,4)="IMPL",VLOOKUP(VALUE(RIGHT(C133,3)),#REF!,5,FALSE),IF(LEFT(C133,4)="SPDA",VLOOKUP(VALUE(RIGHT(C133,3)),#REF!,5,FALSE),IF(LEFT(C133,4)="SDAI",VLOOKUP(VALUE(RIGHT(C133,3)),'ADM-COMP'!B:J,5,FALSE),IF(LEFT(C133,5)="IMPER",VLOOKUP(VALUE(RIGHT(C133,3)),#REF!,5,FALSE),""))))))))))))))))</f>
        <v>UND</v>
      </c>
      <c r="F133" s="268">
        <f>ROUND(VLOOKUP(A133,'MEM-LEVANT'!A:I,9,FALSE),2)</f>
        <v>3</v>
      </c>
      <c r="G133" s="412">
        <f>IF(B133="IOPES",VLOOKUP(C133,'LABOR-SERVIÇOS'!A:H,7,FALSE),IF(B133="SINAPI",VLOOKUP(C133,'SINAPI-SERVIÇOS'!A:H,8,FALSE),IF(LEFT(C133,3)="ARQ",VLOOKUP(VALUE(RIGHT(C133,3)),'ARQ-COMP'!B:J,9,FALSE),IF(LEFT(C133,3)="SCI",VLOOKUP(VALUE(RIGHT(C133,3)),#REF!,9,FALSE),IF(LEFT(C133,3)="SCE",VLOOKUP(VALUE(RIGHT(C133,3)),#REF!,9,FALSE),IF(LEFT(C133,3)="EST",VLOOKUP(VALUE(RIGHT(C133,3)),#REF!,9,FALSE),IF(LEFT(C133,3)="HID",VLOOKUP(VALUE(RIGHT(C133,3)),#REF!,9,FALSE),IF(LEFT(C133,3)="INC",VLOOKUP(VALUE(RIGHT(C133,3)),#REF!,9,FALSE),IF(LEFT(C133,3)="ELE",VLOOKUP(VALUE(RIGHT(C133,3)),#REF!,9,FALSE),IF(LEFT(C133,3)="CAB",VLOOKUP(VALUE(RIGHT(C133,3)),#REF!,9,FALSE),IF(LEFT(C133,3)="SEG",VLOOKUP(VALUE(RIGHT(C133,3)),#REF!,9,FALSE),IF(LEFT(C133,3)="CLI",VLOOKUP(VALUE(RIGHT(C133,3)),#REF!,9,FALSE),IF(LEFT(C133,4)="IMPL",VLOOKUP(VALUE(RIGHT(C133,3)),#REF!,9,FALSE),IF(LEFT(C133,4)="SPDA",VLOOKUP(VALUE(RIGHT(C133,3)),#REF!,9,FALSE),IF(LEFT(C133,4)="SDAI",VLOOKUP(VALUE(RIGHT(C133,3)),'ADM-COMP'!B:J,9,FALSE),IF(LEFT(C133,5)="IMPER",VLOOKUP(VALUE(RIGHT(C133,3)),#REF!,9,FALSE),""))))))))))))))))</f>
        <v>1750.47</v>
      </c>
      <c r="H133" s="413">
        <f t="shared" si="22"/>
        <v>5251.41</v>
      </c>
      <c r="I133" s="11"/>
      <c r="J133" s="95">
        <f t="shared" si="23"/>
        <v>1371.411783</v>
      </c>
      <c r="K133" s="11"/>
      <c r="L133" s="11"/>
      <c r="M133" s="11"/>
      <c r="N133" s="11"/>
      <c r="O133" s="11"/>
      <c r="P133" s="11"/>
      <c r="Q133" s="11"/>
      <c r="R133" s="11"/>
      <c r="S133" s="11"/>
      <c r="T133" s="11"/>
      <c r="U133" s="11"/>
      <c r="V133" s="11"/>
      <c r="W133" s="11"/>
      <c r="X133" s="11"/>
      <c r="Y133" s="11"/>
      <c r="Z133" s="11"/>
    </row>
    <row r="134" ht="12.75" customHeight="1">
      <c r="A134" s="408" t="s">
        <v>351</v>
      </c>
      <c r="B134" s="409" t="s">
        <v>243</v>
      </c>
      <c r="C134" s="104" t="s">
        <v>786</v>
      </c>
      <c r="D134" s="410" t="str">
        <f>IF(B134="IOPES",VLOOKUP(C134,'LABOR-SERVIÇOS'!A:H,5,FALSE),IF(B134="SINAPI",VLOOKUP(C134,'SINAPI-SERVIÇOS'!A:D,2,FALSE),IF(LEFT(C134,3)="ARQ",VLOOKUP(VALUE(RIGHT(C134,3)),'ARQ-COMP'!B:J,4,FALSE),IF(LEFT(C134,3)="SCI",VLOOKUP(VALUE(RIGHT(C134,3)),#REF!,4,FALSE),IF(LEFT(C134,3)="SCE",VLOOKUP(VALUE(RIGHT(C134,3)),#REF!,4,FALSE),IF(LEFT(C134,3)="EST",VLOOKUP(VALUE(RIGHT(C134,3)),#REF!,4,FALSE),IF(LEFT(C134,3)="HID",VLOOKUP(VALUE(RIGHT(C134,3)),#REF!,4,FALSE),IF(LEFT(C134,3)="INC",VLOOKUP(VALUE(RIGHT(C134,3)),#REF!,4,FALSE),IF(LEFT(C134,3)="ELE",VLOOKUP(VALUE(RIGHT(C134,3)),#REF!,4,FALSE),IF(LEFT(C134,3)="CAB",VLOOKUP(VALUE(RIGHT(C134,3)),#REF!,4,FALSE),IF(LEFT(C134,3)="SEG",VLOOKUP(VALUE(RIGHT(C134,3)),#REF!,4,FALSE),IF(LEFT(C134,3)="CLI",VLOOKUP(VALUE(RIGHT(C134,3)),#REF!,4,FALSE),IF(LEFT(C134,4)="IMPL",VLOOKUP(VALUE(RIGHT(C134,3)),#REF!,4,FALSE),IF(LEFT(C134,4)="SPDA",VLOOKUP(VALUE(RIGHT(C134,3)),#REF!,4,FALSE),IF(LEFT(C134,4)="SDAI",VLOOKUP(VALUE(RIGHT(C134,3)),'ADM-COMP'!B:J,4,FALSE),IF(LEFT(C134,5)="IMPER",VLOOKUP(VALUE(RIGHT(C134,3)),#REF!,4,FALSE),""))))))))))))))))</f>
        <v>FORNECIMENTO E INSTALAÇÃO DE UNIDADE RENOVADORA DE AR (EXAUSTOR) VENTOKIT 80 WESTEFLEX OU SIMILAR</v>
      </c>
      <c r="E134" s="414" t="str">
        <f>IF(B134="IOPES",VLOOKUP(C134,'LABOR-SERVIÇOS'!A:H,6,FALSE),IF(B134="SINAPI",VLOOKUP(C134,'SINAPI-SERVIÇOS'!A:D,3,FALSE),IF(LEFT(C134,3)="ARQ",VLOOKUP(VALUE(RIGHT(C134,3)),'ARQ-COMP'!B:J,5,FALSE),IF(LEFT(C134,3)="SCI",VLOOKUP(VALUE(RIGHT(C134,3)),#REF!,5,FALSE),IF(LEFT(C134,3)="SCE",VLOOKUP(VALUE(RIGHT(C134,3)),#REF!,5,FALSE),IF(LEFT(C134,3)="EST",VLOOKUP(VALUE(RIGHT(C134,3)),#REF!,5,FALSE),IF(LEFT(C134,3)="HID",VLOOKUP(VALUE(RIGHT(C134,3)),#REF!,5,FALSE),IF(LEFT(C134,3)="INC",VLOOKUP(VALUE(RIGHT(C134,3)),#REF!,5,FALSE),IF(LEFT(C134,3)="ELE",VLOOKUP(VALUE(RIGHT(C134,3)),#REF!,5,FALSE),IF(LEFT(C134,3)="CAB",VLOOKUP(VALUE(RIGHT(C134,3)),#REF!,5,FALSE),IF(LEFT(C134,3)="SEG",VLOOKUP(VALUE(RIGHT(C134,3)),#REF!,5,FALSE),IF(LEFT(C134,3)="CLI",VLOOKUP(VALUE(RIGHT(C134,3)),#REF!,5,FALSE),IF(LEFT(C134,4)="IMPL",VLOOKUP(VALUE(RIGHT(C134,3)),#REF!,5,FALSE),IF(LEFT(C134,4)="SPDA",VLOOKUP(VALUE(RIGHT(C134,3)),#REF!,5,FALSE),IF(LEFT(C134,4)="SDAI",VLOOKUP(VALUE(RIGHT(C134,3)),'ADM-COMP'!B:J,5,FALSE),IF(LEFT(C134,5)="IMPER",VLOOKUP(VALUE(RIGHT(C134,3)),#REF!,5,FALSE),""))))))))))))))))</f>
        <v>UND</v>
      </c>
      <c r="F134" s="268">
        <f>ROUND(VLOOKUP(A134,'MEM-LEVANT'!A:I,9,FALSE),2)</f>
        <v>1</v>
      </c>
      <c r="G134" s="412">
        <v>138.94</v>
      </c>
      <c r="H134" s="413">
        <f t="shared" si="22"/>
        <v>138.94</v>
      </c>
      <c r="I134" s="11"/>
      <c r="J134" s="95">
        <f t="shared" si="23"/>
        <v>108.8530241</v>
      </c>
      <c r="K134" s="11"/>
      <c r="L134" s="11"/>
      <c r="M134" s="11"/>
      <c r="N134" s="11"/>
      <c r="O134" s="11"/>
      <c r="P134" s="11"/>
      <c r="Q134" s="11"/>
      <c r="R134" s="11"/>
      <c r="S134" s="11"/>
      <c r="T134" s="11"/>
      <c r="U134" s="11"/>
      <c r="V134" s="11"/>
      <c r="W134" s="11"/>
      <c r="X134" s="11"/>
      <c r="Y134" s="11"/>
      <c r="Z134" s="11"/>
    </row>
    <row r="135" ht="30.0" customHeight="1">
      <c r="A135" s="408" t="s">
        <v>352</v>
      </c>
      <c r="B135" s="409" t="s">
        <v>243</v>
      </c>
      <c r="C135" s="104" t="s">
        <v>798</v>
      </c>
      <c r="D135" s="410" t="str">
        <f>IF(B135="IOPES",VLOOKUP(C135,'LABOR-SERVIÇOS'!A:H,5,FALSE),IF(B135="SINAPI",VLOOKUP(C135,'SINAPI-SERVIÇOS'!A:D,2,FALSE),IF(LEFT(C135,3)="ARQ",VLOOKUP(VALUE(RIGHT(C135,3)),'ARQ-COMP'!B:J,4,FALSE),IF(LEFT(C135,3)="SCI",VLOOKUP(VALUE(RIGHT(C135,3)),#REF!,4,FALSE),IF(LEFT(C135,3)="SCE",VLOOKUP(VALUE(RIGHT(C135,3)),#REF!,4,FALSE),IF(LEFT(C135,3)="EST",VLOOKUP(VALUE(RIGHT(C135,3)),#REF!,4,FALSE),IF(LEFT(C135,3)="HID",VLOOKUP(VALUE(RIGHT(C135,3)),#REF!,4,FALSE),IF(LEFT(C135,3)="INC",VLOOKUP(VALUE(RIGHT(C135,3)),#REF!,4,FALSE),IF(LEFT(C135,3)="ELE",VLOOKUP(VALUE(RIGHT(C135,3)),#REF!,4,FALSE),IF(LEFT(C135,3)="CAB",VLOOKUP(VALUE(RIGHT(C135,3)),#REF!,4,FALSE),IF(LEFT(C135,3)="SEG",VLOOKUP(VALUE(RIGHT(C135,3)),#REF!,4,FALSE),IF(LEFT(C135,3)="CLI",VLOOKUP(VALUE(RIGHT(C135,3)),#REF!,4,FALSE),IF(LEFT(C135,4)="IMPL",VLOOKUP(VALUE(RIGHT(C135,3)),#REF!,4,FALSE),IF(LEFT(C135,4)="SPDA",VLOOKUP(VALUE(RIGHT(C135,3)),#REF!,4,FALSE),IF(LEFT(C135,4)="SDAI",VLOOKUP(VALUE(RIGHT(C135,3)),'ADM-COMP'!B:J,4,FALSE),IF(LEFT(C135,5)="IMPER",VLOOKUP(VALUE(RIGHT(C135,3)),#REF!,4,FALSE),""))))))))))))))))</f>
        <v>FORNECIMENTO E INSTALAÇÃO DE UNIDADE RENOVADORA DE AR (EXAUSTOR) VENTOKIT 500 TURBO ULTRA OU SIMILAR</v>
      </c>
      <c r="E135" s="414" t="str">
        <f>IF(B135="IOPES",VLOOKUP(C135,'LABOR-SERVIÇOS'!A:H,6,FALSE),IF(B135="SINAPI",VLOOKUP(C135,'SINAPI-SERVIÇOS'!A:D,3,FALSE),IF(LEFT(C135,3)="ARQ",VLOOKUP(VALUE(RIGHT(C135,3)),'ARQ-COMP'!B:J,5,FALSE),IF(LEFT(C135,3)="SCI",VLOOKUP(VALUE(RIGHT(C135,3)),#REF!,5,FALSE),IF(LEFT(C135,3)="SCE",VLOOKUP(VALUE(RIGHT(C135,3)),#REF!,5,FALSE),IF(LEFT(C135,3)="EST",VLOOKUP(VALUE(RIGHT(C135,3)),#REF!,5,FALSE),IF(LEFT(C135,3)="HID",VLOOKUP(VALUE(RIGHT(C135,3)),#REF!,5,FALSE),IF(LEFT(C135,3)="INC",VLOOKUP(VALUE(RIGHT(C135,3)),#REF!,5,FALSE),IF(LEFT(C135,3)="ELE",VLOOKUP(VALUE(RIGHT(C135,3)),#REF!,5,FALSE),IF(LEFT(C135,3)="CAB",VLOOKUP(VALUE(RIGHT(C135,3)),#REF!,5,FALSE),IF(LEFT(C135,3)="SEG",VLOOKUP(VALUE(RIGHT(C135,3)),#REF!,5,FALSE),IF(LEFT(C135,3)="CLI",VLOOKUP(VALUE(RIGHT(C135,3)),#REF!,5,FALSE),IF(LEFT(C135,4)="IMPL",VLOOKUP(VALUE(RIGHT(C135,3)),#REF!,5,FALSE),IF(LEFT(C135,4)="SPDA",VLOOKUP(VALUE(RIGHT(C135,3)),#REF!,5,FALSE),IF(LEFT(C135,4)="SDAI",VLOOKUP(VALUE(RIGHT(C135,3)),'ADM-COMP'!B:J,5,FALSE),IF(LEFT(C135,5)="IMPER",VLOOKUP(VALUE(RIGHT(C135,3)),#REF!,5,FALSE),""))))))))))))))))</f>
        <v>UND</v>
      </c>
      <c r="F135" s="268">
        <f>ROUND(VLOOKUP(A135,'MEM-LEVANT'!A:I,9,FALSE),2)</f>
        <v>4</v>
      </c>
      <c r="G135" s="412">
        <f>IF(B135="IOPES",VLOOKUP(C135,'LABOR-SERVIÇOS'!A:H,7,FALSE),IF(B135="SINAPI",VLOOKUP(C135,'SINAPI-SERVIÇOS'!A:H,8,FALSE),IF(LEFT(C135,3)="ARQ",VLOOKUP(VALUE(RIGHT(C135,3)),'ARQ-COMP'!B:J,9,FALSE),IF(LEFT(C135,3)="SCI",VLOOKUP(VALUE(RIGHT(C135,3)),#REF!,9,FALSE),IF(LEFT(C135,3)="SCE",VLOOKUP(VALUE(RIGHT(C135,3)),#REF!,9,FALSE),IF(LEFT(C135,3)="EST",VLOOKUP(VALUE(RIGHT(C135,3)),#REF!,9,FALSE),IF(LEFT(C135,3)="HID",VLOOKUP(VALUE(RIGHT(C135,3)),#REF!,9,FALSE),IF(LEFT(C135,3)="INC",VLOOKUP(VALUE(RIGHT(C135,3)),#REF!,9,FALSE),IF(LEFT(C135,3)="ELE",VLOOKUP(VALUE(RIGHT(C135,3)),#REF!,9,FALSE),IF(LEFT(C135,3)="CAB",VLOOKUP(VALUE(RIGHT(C135,3)),#REF!,9,FALSE),IF(LEFT(C135,3)="SEG",VLOOKUP(VALUE(RIGHT(C135,3)),#REF!,9,FALSE),IF(LEFT(C135,3)="CLI",VLOOKUP(VALUE(RIGHT(C135,3)),#REF!,9,FALSE),IF(LEFT(C135,4)="IMPL",VLOOKUP(VALUE(RIGHT(C135,3)),#REF!,9,FALSE),IF(LEFT(C135,4)="SPDA",VLOOKUP(VALUE(RIGHT(C135,3)),#REF!,9,FALSE),IF(LEFT(C135,4)="SDAI",VLOOKUP(VALUE(RIGHT(C135,3)),'ADM-COMP'!B:J,9,FALSE),IF(LEFT(C135,5)="IMPER",VLOOKUP(VALUE(RIGHT(C135,3)),#REF!,9,FALSE),""))))))))))))))))</f>
        <v>652.94</v>
      </c>
      <c r="H135" s="413">
        <f t="shared" si="22"/>
        <v>2611.76</v>
      </c>
      <c r="I135" s="11"/>
      <c r="J135" s="95">
        <f t="shared" si="23"/>
        <v>511.548104</v>
      </c>
      <c r="K135" s="11"/>
      <c r="L135" s="11"/>
      <c r="M135" s="11"/>
      <c r="N135" s="11"/>
      <c r="O135" s="11"/>
      <c r="P135" s="11"/>
      <c r="Q135" s="11"/>
      <c r="R135" s="11"/>
      <c r="S135" s="11"/>
      <c r="T135" s="11"/>
      <c r="U135" s="11"/>
      <c r="V135" s="11"/>
      <c r="W135" s="11"/>
      <c r="X135" s="11"/>
      <c r="Y135" s="11"/>
      <c r="Z135" s="11"/>
    </row>
    <row r="136" ht="12.75" customHeight="1">
      <c r="A136" s="408" t="s">
        <v>353</v>
      </c>
      <c r="B136" s="409" t="s">
        <v>243</v>
      </c>
      <c r="C136" s="104" t="s">
        <v>816</v>
      </c>
      <c r="D136" s="410" t="str">
        <f>IF(B136="IOPES",VLOOKUP(C136,'LABOR-SERVIÇOS'!A:H,5,FALSE),IF(B136="SINAPI",VLOOKUP(C136,'SINAPI-SERVIÇOS'!A:D,2,FALSE),IF(LEFT(C136,3)="ARQ",VLOOKUP(VALUE(RIGHT(C136,3)),'ARQ-COMP'!B:J,4,FALSE),IF(LEFT(C136,3)="SCI",VLOOKUP(VALUE(RIGHT(C136,3)),#REF!,4,FALSE),IF(LEFT(C136,3)="SCE",VLOOKUP(VALUE(RIGHT(C136,3)),#REF!,4,FALSE),IF(LEFT(C136,3)="EST",VLOOKUP(VALUE(RIGHT(C136,3)),#REF!,4,FALSE),IF(LEFT(C136,3)="HID",VLOOKUP(VALUE(RIGHT(C136,3)),#REF!,4,FALSE),IF(LEFT(C136,3)="INC",VLOOKUP(VALUE(RIGHT(C136,3)),#REF!,4,FALSE),IF(LEFT(C136,3)="ELE",VLOOKUP(VALUE(RIGHT(C136,3)),#REF!,4,FALSE),IF(LEFT(C136,3)="CAB",VLOOKUP(VALUE(RIGHT(C136,3)),#REF!,4,FALSE),IF(LEFT(C136,3)="SEG",VLOOKUP(VALUE(RIGHT(C136,3)),#REF!,4,FALSE),IF(LEFT(C136,3)="CLI",VLOOKUP(VALUE(RIGHT(C136,3)),#REF!,4,FALSE),IF(LEFT(C136,4)="IMPL",VLOOKUP(VALUE(RIGHT(C136,3)),#REF!,4,FALSE),IF(LEFT(C136,4)="SPDA",VLOOKUP(VALUE(RIGHT(C136,3)),#REF!,4,FALSE),IF(LEFT(C136,4)="SDAI",VLOOKUP(VALUE(RIGHT(C136,3)),'ADM-COMP'!B:J,4,FALSE),IF(LEFT(C136,5)="IMPER",VLOOKUP(VALUE(RIGHT(C136,3)),#REF!,4,FALSE),""))))))))))))))))</f>
        <v>ESCADA EM ESTRUTURA METÁLICA, DEGRAUS E PATAMARES EM CHAPA PERFURADA </v>
      </c>
      <c r="E136" s="414" t="str">
        <f>IF(B136="IOPES",VLOOKUP(C136,'LABOR-SERVIÇOS'!A:H,6,FALSE),IF(B136="SINAPI",VLOOKUP(C136,'SINAPI-SERVIÇOS'!A:D,3,FALSE),IF(LEFT(C136,3)="ARQ",VLOOKUP(VALUE(RIGHT(C136,3)),'ARQ-COMP'!B:J,5,FALSE),IF(LEFT(C136,3)="SCI",VLOOKUP(VALUE(RIGHT(C136,3)),#REF!,5,FALSE),IF(LEFT(C136,3)="SCE",VLOOKUP(VALUE(RIGHT(C136,3)),#REF!,5,FALSE),IF(LEFT(C136,3)="EST",VLOOKUP(VALUE(RIGHT(C136,3)),#REF!,5,FALSE),IF(LEFT(C136,3)="HID",VLOOKUP(VALUE(RIGHT(C136,3)),#REF!,5,FALSE),IF(LEFT(C136,3)="INC",VLOOKUP(VALUE(RIGHT(C136,3)),#REF!,5,FALSE),IF(LEFT(C136,3)="ELE",VLOOKUP(VALUE(RIGHT(C136,3)),#REF!,5,FALSE),IF(LEFT(C136,3)="CAB",VLOOKUP(VALUE(RIGHT(C136,3)),#REF!,5,FALSE),IF(LEFT(C136,3)="SEG",VLOOKUP(VALUE(RIGHT(C136,3)),#REF!,5,FALSE),IF(LEFT(C136,3)="CLI",VLOOKUP(VALUE(RIGHT(C136,3)),#REF!,5,FALSE),IF(LEFT(C136,4)="IMPL",VLOOKUP(VALUE(RIGHT(C136,3)),#REF!,5,FALSE),IF(LEFT(C136,4)="SPDA",VLOOKUP(VALUE(RIGHT(C136,3)),#REF!,5,FALSE),IF(LEFT(C136,4)="SDAI",VLOOKUP(VALUE(RIGHT(C136,3)),'ADM-COMP'!B:J,5,FALSE),IF(LEFT(C136,5)="IMPER",VLOOKUP(VALUE(RIGHT(C136,3)),#REF!,5,FALSE),""))))))))))))))))</f>
        <v>UND</v>
      </c>
      <c r="F136" s="268">
        <f>ROUND(VLOOKUP(A136,'MEM-LEVANT'!A:I,9,FALSE),2)</f>
        <v>1</v>
      </c>
      <c r="G136" s="412">
        <f>IF(B136="IOPES",VLOOKUP(C136,'LABOR-SERVIÇOS'!A:H,7,FALSE),IF(B136="SINAPI",VLOOKUP(C136,'SINAPI-SERVIÇOS'!A:H,8,FALSE),IF(LEFT(C136,3)="ARQ",VLOOKUP(VALUE(RIGHT(C136,3)),'ARQ-COMP'!B:J,9,FALSE),IF(LEFT(C136,3)="SCI",VLOOKUP(VALUE(RIGHT(C136,3)),#REF!,9,FALSE),IF(LEFT(C136,3)="SCE",VLOOKUP(VALUE(RIGHT(C136,3)),#REF!,9,FALSE),IF(LEFT(C136,3)="EST",VLOOKUP(VALUE(RIGHT(C136,3)),#REF!,9,FALSE),IF(LEFT(C136,3)="HID",VLOOKUP(VALUE(RIGHT(C136,3)),#REF!,9,FALSE),IF(LEFT(C136,3)="INC",VLOOKUP(VALUE(RIGHT(C136,3)),#REF!,9,FALSE),IF(LEFT(C136,3)="ELE",VLOOKUP(VALUE(RIGHT(C136,3)),#REF!,9,FALSE),IF(LEFT(C136,3)="CAB",VLOOKUP(VALUE(RIGHT(C136,3)),#REF!,9,FALSE),IF(LEFT(C136,3)="SEG",VLOOKUP(VALUE(RIGHT(C136,3)),#REF!,9,FALSE),IF(LEFT(C136,3)="CLI",VLOOKUP(VALUE(RIGHT(C136,3)),#REF!,9,FALSE),IF(LEFT(C136,4)="IMPL",VLOOKUP(VALUE(RIGHT(C136,3)),#REF!,9,FALSE),IF(LEFT(C136,4)="SPDA",VLOOKUP(VALUE(RIGHT(C136,3)),#REF!,9,FALSE),IF(LEFT(C136,4)="SDAI",VLOOKUP(VALUE(RIGHT(C136,3)),'ADM-COMP'!B:J,9,FALSE),IF(LEFT(C136,5)="IMPER",VLOOKUP(VALUE(RIGHT(C136,3)),#REF!,9,FALSE),""))))))))))))))))</f>
        <v>12887.61</v>
      </c>
      <c r="H136" s="413">
        <f t="shared" si="22"/>
        <v>12887.61</v>
      </c>
      <c r="I136" s="11"/>
      <c r="J136" s="95">
        <f t="shared" si="23"/>
        <v>10096.84268</v>
      </c>
      <c r="K136" s="11"/>
      <c r="L136" s="11"/>
      <c r="M136" s="11"/>
      <c r="N136" s="11"/>
      <c r="O136" s="11"/>
      <c r="P136" s="11"/>
      <c r="Q136" s="11"/>
      <c r="R136" s="11"/>
      <c r="S136" s="11"/>
      <c r="T136" s="11"/>
      <c r="U136" s="11"/>
      <c r="V136" s="11"/>
      <c r="W136" s="11"/>
      <c r="X136" s="11"/>
      <c r="Y136" s="11"/>
      <c r="Z136" s="11"/>
    </row>
    <row r="137" ht="12.75" customHeight="1">
      <c r="A137" s="151"/>
      <c r="B137" s="152"/>
      <c r="C137" s="153"/>
      <c r="D137" s="154" t="s">
        <v>833</v>
      </c>
      <c r="E137" s="151"/>
      <c r="F137" s="155"/>
      <c r="G137" s="156"/>
      <c r="H137" s="183">
        <f>SUM(H129:H136)</f>
        <v>44101.78</v>
      </c>
      <c r="I137" s="159"/>
      <c r="J137" s="95"/>
      <c r="K137" s="159"/>
      <c r="L137" s="159"/>
      <c r="M137" s="159"/>
      <c r="N137" s="159"/>
      <c r="O137" s="159"/>
      <c r="P137" s="159"/>
      <c r="Q137" s="159"/>
      <c r="R137" s="159"/>
      <c r="S137" s="159"/>
      <c r="T137" s="159"/>
      <c r="U137" s="159"/>
      <c r="V137" s="159"/>
      <c r="W137" s="159"/>
      <c r="X137" s="159"/>
      <c r="Y137" s="159"/>
      <c r="Z137" s="159"/>
    </row>
    <row r="138" ht="15.0" customHeight="1">
      <c r="A138" s="102"/>
      <c r="B138" s="416"/>
      <c r="C138" s="417"/>
      <c r="D138" s="268"/>
      <c r="E138" s="268"/>
      <c r="F138" s="268"/>
      <c r="G138" s="268"/>
      <c r="H138" s="413"/>
      <c r="I138" s="11"/>
      <c r="J138" s="95"/>
      <c r="K138" s="11"/>
      <c r="L138" s="11"/>
      <c r="M138" s="11"/>
      <c r="N138" s="11"/>
      <c r="O138" s="11"/>
      <c r="P138" s="11"/>
      <c r="Q138" s="11"/>
      <c r="R138" s="11"/>
      <c r="S138" s="11"/>
      <c r="T138" s="11"/>
      <c r="U138" s="11"/>
      <c r="V138" s="11"/>
      <c r="W138" s="11"/>
      <c r="X138" s="11"/>
      <c r="Y138" s="11"/>
      <c r="Z138" s="11"/>
    </row>
    <row r="139" ht="12.75" customHeight="1">
      <c r="A139" s="69" t="s">
        <v>46</v>
      </c>
      <c r="B139" s="277"/>
      <c r="C139" s="279"/>
      <c r="D139" s="418" t="s">
        <v>838</v>
      </c>
      <c r="E139" s="283"/>
      <c r="F139" s="285"/>
      <c r="G139" s="287"/>
      <c r="H139" s="91"/>
      <c r="I139" s="93"/>
      <c r="J139" s="95"/>
      <c r="K139" s="93"/>
      <c r="L139" s="93"/>
      <c r="M139" s="93"/>
      <c r="N139" s="93"/>
      <c r="O139" s="93"/>
      <c r="P139" s="93"/>
      <c r="Q139" s="93"/>
      <c r="R139" s="93"/>
      <c r="S139" s="93"/>
      <c r="T139" s="93"/>
      <c r="U139" s="93"/>
      <c r="V139" s="93"/>
      <c r="W139" s="93"/>
      <c r="X139" s="93"/>
      <c r="Y139" s="93"/>
      <c r="Z139" s="93"/>
    </row>
    <row r="140" ht="12.75" customHeight="1">
      <c r="A140" s="419" t="s">
        <v>841</v>
      </c>
      <c r="B140" s="420" t="s">
        <v>47</v>
      </c>
      <c r="C140" s="420" t="str">
        <f>'SINAPI-SERVIÇOS'!A2505</f>
        <v>91855</v>
      </c>
      <c r="D140" s="421" t="str">
        <f>IF(B140="IOPES",VLOOKUP(C140,'LABOR-SERVIÇOS'!A:H,5,FALSE),IF(B140="SINAPI",VLOOKUP(C140,'SINAPI-SERVIÇOS'!A:D,2,FALSE),IF(LEFT(C140,3)="ARQ",VLOOKUP(VALUE(RIGHT(C140,3)),'ARQ-COMP'!B:J,4,FALSE),IF(LEFT(C140,3)="SCI",VLOOKUP(VALUE(RIGHT(C140,3)),#REF!,4,FALSE),IF(LEFT(C140,3)="SCE",VLOOKUP(VALUE(RIGHT(C140,3)),#REF!,4,FALSE),IF(LEFT(C140,3)="EST",VLOOKUP(VALUE(RIGHT(C140,3)),#REF!,4,FALSE),IF(LEFT(C140,3)="HID",VLOOKUP(VALUE(RIGHT(C140,3)),#REF!,4,FALSE),IF(LEFT(C140,3)="INC",VLOOKUP(VALUE(RIGHT(C140,3)),#REF!,4,FALSE),IF(LEFT(C140,3)="ELE",VLOOKUP(VALUE(RIGHT(C140,3)),#REF!,4,FALSE),IF(LEFT(C140,3)="CAB",VLOOKUP(VALUE(RIGHT(C140,3)),#REF!,4,FALSE),IF(LEFT(C140,3)="SEG",VLOOKUP(VALUE(RIGHT(C140,3)),#REF!,4,FALSE),IF(LEFT(C140,3)="CLI",VLOOKUP(VALUE(RIGHT(C140,3)),#REF!,4,FALSE),IF(LEFT(C140,4)="IMPL",VLOOKUP(VALUE(RIGHT(C140,3)),#REF!,4,FALSE),IF(LEFT(C140,4)="SPDA",VLOOKUP(VALUE(RIGHT(C140,3)),#REF!,4,FALSE),IF(LEFT(C140,4)="SDAI",VLOOKUP(VALUE(RIGHT(C140,3)),'ADM-COMP'!B:J,4,FALSE),IF(LEFT(C140,5)="IMPER",VLOOKUP(VALUE(RIGHT(C140,3)),#REF!,4,FALSE),""))))))))))))))))</f>
        <v>ELETRODUTO FLEXÍVEL CORRUGADO REFORÇADO, PVC, DN 25 MM (3/4"), PARA CIRCUITOS TERMINAIS, INSTALADO EM PAREDE - FORNECIMENTO E INSTALAÇÃO. AF_12/2015</v>
      </c>
      <c r="E140" s="422" t="str">
        <f>IF(B140="IOPES",VLOOKUP(C140,'LABOR-SERVIÇOS'!A:H,6,FALSE),IF(B140="SINAPI",VLOOKUP(C140,'SINAPI-SERVIÇOS'!A:D,3,FALSE),IF(LEFT(C140,3)="ARQ",VLOOKUP(VALUE(RIGHT(C140,3)),'ARQ-COMP'!B:J,5,FALSE),IF(LEFT(C140,3)="SCI",VLOOKUP(VALUE(RIGHT(C140,3)),#REF!,5,FALSE),IF(LEFT(C140,3)="SCE",VLOOKUP(VALUE(RIGHT(C140,3)),#REF!,5,FALSE),IF(LEFT(C140,3)="EST",VLOOKUP(VALUE(RIGHT(C140,3)),#REF!,5,FALSE),IF(LEFT(C140,3)="HID",VLOOKUP(VALUE(RIGHT(C140,3)),#REF!,5,FALSE),IF(LEFT(C140,3)="INC",VLOOKUP(VALUE(RIGHT(C140,3)),#REF!,5,FALSE),IF(LEFT(C140,3)="ELE",VLOOKUP(VALUE(RIGHT(C140,3)),#REF!,5,FALSE),IF(LEFT(C140,3)="CAB",VLOOKUP(VALUE(RIGHT(C140,3)),#REF!,5,FALSE),IF(LEFT(C140,3)="SEG",VLOOKUP(VALUE(RIGHT(C140,3)),#REF!,5,FALSE),IF(LEFT(C140,3)="CLI",VLOOKUP(VALUE(RIGHT(C140,3)),#REF!,5,FALSE),IF(LEFT(C140,4)="IMPL",VLOOKUP(VALUE(RIGHT(C140,3)),#REF!,5,FALSE),IF(LEFT(C140,4)="SPDA",VLOOKUP(VALUE(RIGHT(C140,3)),#REF!,5,FALSE),IF(LEFT(C140,4)="SDAI",VLOOKUP(VALUE(RIGHT(C140,3)),'ADM-COMP'!B:J,5,FALSE),IF(LEFT(C140,5)="IMPER",VLOOKUP(VALUE(RIGHT(C140,3)),#REF!,5,FALSE),""))))))))))))))))</f>
        <v>M</v>
      </c>
      <c r="F140" s="268">
        <f>ROUND(VLOOKUP(A140,'MEM-LEVANT'!A:I,9,FALSE),2)</f>
        <v>30</v>
      </c>
      <c r="G140" s="423">
        <f>IF(B140="IOPES",VLOOKUP(C140,'LABOR-SERVIÇOS'!A:H,7,FALSE),IF(B140="SINAPI",VLOOKUP(C140,'SINAPI-SERVIÇOS'!A:H,8,FALSE),IF(LEFT(C140,3)="ARQ",VLOOKUP(VALUE(RIGHT(C140,3)),'ARQ-COMP'!B:J,9,FALSE),IF(LEFT(C140,3)="SCI",VLOOKUP(VALUE(RIGHT(C140,3)),#REF!,9,FALSE),IF(LEFT(C140,3)="SCE",VLOOKUP(VALUE(RIGHT(C140,3)),#REF!,9,FALSE),IF(LEFT(C140,3)="EST",VLOOKUP(VALUE(RIGHT(C140,3)),#REF!,9,FALSE),IF(LEFT(C140,3)="HID",VLOOKUP(VALUE(RIGHT(C140,3)),#REF!,9,FALSE),IF(LEFT(C140,3)="INC",VLOOKUP(VALUE(RIGHT(C140,3)),#REF!,9,FALSE),IF(LEFT(C140,3)="ELE",VLOOKUP(VALUE(RIGHT(C140,3)),#REF!,9,FALSE),IF(LEFT(C140,3)="CAB",VLOOKUP(VALUE(RIGHT(C140,3)),#REF!,9,FALSE),IF(LEFT(C140,3)="SEG",VLOOKUP(VALUE(RIGHT(C140,3)),#REF!,9,FALSE),IF(LEFT(C140,3)="CLI",VLOOKUP(VALUE(RIGHT(C140,3)),#REF!,9,FALSE),IF(LEFT(C140,4)="IMPL",VLOOKUP(VALUE(RIGHT(C140,3)),#REF!,9,FALSE),IF(LEFT(C140,4)="SPDA",VLOOKUP(VALUE(RIGHT(C140,3)),#REF!,9,FALSE),IF(LEFT(C140,4)="SDAI",VLOOKUP(VALUE(RIGHT(C140,3)),'ADM-COMP'!B:J,9,FALSE),IF(LEFT(C140,5)="IMPER",VLOOKUP(VALUE(RIGHT(C140,3)),#REF!,9,FALSE),""))))))))))))))))</f>
        <v>9.69</v>
      </c>
      <c r="H140" s="424">
        <f t="shared" ref="H140:H157" si="24">ROUND(F140*G140,2)</f>
        <v>290.7</v>
      </c>
      <c r="I140" s="190"/>
      <c r="J140" s="95">
        <f t="shared" ref="J140:J157" si="25">G140/1.2764</f>
        <v>7.591664055</v>
      </c>
      <c r="K140" s="190"/>
      <c r="L140" s="190"/>
      <c r="M140" s="190"/>
      <c r="N140" s="190"/>
      <c r="O140" s="190"/>
      <c r="P140" s="190"/>
      <c r="Q140" s="190"/>
      <c r="R140" s="190"/>
      <c r="S140" s="190"/>
      <c r="T140" s="190"/>
      <c r="U140" s="190"/>
      <c r="V140" s="190"/>
      <c r="W140" s="190"/>
      <c r="X140" s="190"/>
      <c r="Y140" s="190"/>
      <c r="Z140" s="190"/>
    </row>
    <row r="141" ht="12.75" customHeight="1">
      <c r="A141" s="419" t="s">
        <v>356</v>
      </c>
      <c r="B141" s="420" t="s">
        <v>47</v>
      </c>
      <c r="C141" s="420" t="str">
        <f>'SINAPI-SERVIÇOS'!A2506</f>
        <v>91856</v>
      </c>
      <c r="D141" s="421" t="str">
        <f>IF(B141="IOPES",VLOOKUP(C141,'LABOR-SERVIÇOS'!A:H,5,FALSE),IF(B141="SINAPI",VLOOKUP(C141,'SINAPI-SERVIÇOS'!A:D,2,FALSE),IF(LEFT(C141,3)="ARQ",VLOOKUP(VALUE(RIGHT(C141,3)),'ARQ-COMP'!B:J,4,FALSE),IF(LEFT(C141,3)="SCI",VLOOKUP(VALUE(RIGHT(C141,3)),#REF!,4,FALSE),IF(LEFT(C141,3)="SCE",VLOOKUP(VALUE(RIGHT(C141,3)),#REF!,4,FALSE),IF(LEFT(C141,3)="EST",VLOOKUP(VALUE(RIGHT(C141,3)),#REF!,4,FALSE),IF(LEFT(C141,3)="HID",VLOOKUP(VALUE(RIGHT(C141,3)),#REF!,4,FALSE),IF(LEFT(C141,3)="INC",VLOOKUP(VALUE(RIGHT(C141,3)),#REF!,4,FALSE),IF(LEFT(C141,3)="ELE",VLOOKUP(VALUE(RIGHT(C141,3)),#REF!,4,FALSE),IF(LEFT(C141,3)="CAB",VLOOKUP(VALUE(RIGHT(C141,3)),#REF!,4,FALSE),IF(LEFT(C141,3)="SEG",VLOOKUP(VALUE(RIGHT(C141,3)),#REF!,4,FALSE),IF(LEFT(C141,3)="CLI",VLOOKUP(VALUE(RIGHT(C141,3)),#REF!,4,FALSE),IF(LEFT(C141,4)="IMPL",VLOOKUP(VALUE(RIGHT(C141,3)),#REF!,4,FALSE),IF(LEFT(C141,4)="SPDA",VLOOKUP(VALUE(RIGHT(C141,3)),#REF!,4,FALSE),IF(LEFT(C141,4)="SDAI",VLOOKUP(VALUE(RIGHT(C141,3)),'ADM-COMP'!B:J,4,FALSE),IF(LEFT(C141,5)="IMPER",VLOOKUP(VALUE(RIGHT(C141,3)),#REF!,4,FALSE),""))))))))))))))))</f>
        <v>ELETRODUTO FLEXÍVEL CORRUGADO, PVC, DN 32 MM (1"), PARA CIRCUITOS TERMINAIS, INSTALADO EM PAREDE - FORNECIMENTO E INSTALAÇÃO. AF_12/2015</v>
      </c>
      <c r="E141" s="422" t="str">
        <f>IF(B141="IOPES",VLOOKUP(C141,'LABOR-SERVIÇOS'!A:H,6,FALSE),IF(B141="SINAPI",VLOOKUP(C141,'SINAPI-SERVIÇOS'!A:D,3,FALSE),IF(LEFT(C141,3)="ARQ",VLOOKUP(VALUE(RIGHT(C141,3)),'ARQ-COMP'!B:J,5,FALSE),IF(LEFT(C141,3)="SCI",VLOOKUP(VALUE(RIGHT(C141,3)),#REF!,5,FALSE),IF(LEFT(C141,3)="SCE",VLOOKUP(VALUE(RIGHT(C141,3)),#REF!,5,FALSE),IF(LEFT(C141,3)="EST",VLOOKUP(VALUE(RIGHT(C141,3)),#REF!,5,FALSE),IF(LEFT(C141,3)="HID",VLOOKUP(VALUE(RIGHT(C141,3)),#REF!,5,FALSE),IF(LEFT(C141,3)="INC",VLOOKUP(VALUE(RIGHT(C141,3)),#REF!,5,FALSE),IF(LEFT(C141,3)="ELE",VLOOKUP(VALUE(RIGHT(C141,3)),#REF!,5,FALSE),IF(LEFT(C141,3)="CAB",VLOOKUP(VALUE(RIGHT(C141,3)),#REF!,5,FALSE),IF(LEFT(C141,3)="SEG",VLOOKUP(VALUE(RIGHT(C141,3)),#REF!,5,FALSE),IF(LEFT(C141,3)="CLI",VLOOKUP(VALUE(RIGHT(C141,3)),#REF!,5,FALSE),IF(LEFT(C141,4)="IMPL",VLOOKUP(VALUE(RIGHT(C141,3)),#REF!,5,FALSE),IF(LEFT(C141,4)="SPDA",VLOOKUP(VALUE(RIGHT(C141,3)),#REF!,5,FALSE),IF(LEFT(C141,4)="SDAI",VLOOKUP(VALUE(RIGHT(C141,3)),'ADM-COMP'!B:J,5,FALSE),IF(LEFT(C141,5)="IMPER",VLOOKUP(VALUE(RIGHT(C141,3)),#REF!,5,FALSE),""))))))))))))))))</f>
        <v>M</v>
      </c>
      <c r="F141" s="268">
        <f>ROUND(VLOOKUP(A141,'MEM-LEVANT'!A:I,9,FALSE),2)</f>
        <v>10</v>
      </c>
      <c r="G141" s="423">
        <f>IF(B141="IOPES",VLOOKUP(C141,'LABOR-SERVIÇOS'!A:H,7,FALSE),IF(B141="SINAPI",VLOOKUP(C141,'SINAPI-SERVIÇOS'!A:H,8,FALSE),IF(LEFT(C141,3)="ARQ",VLOOKUP(VALUE(RIGHT(C141,3)),'ARQ-COMP'!B:J,9,FALSE),IF(LEFT(C141,3)="SCI",VLOOKUP(VALUE(RIGHT(C141,3)),#REF!,9,FALSE),IF(LEFT(C141,3)="SCE",VLOOKUP(VALUE(RIGHT(C141,3)),#REF!,9,FALSE),IF(LEFT(C141,3)="EST",VLOOKUP(VALUE(RIGHT(C141,3)),#REF!,9,FALSE),IF(LEFT(C141,3)="HID",VLOOKUP(VALUE(RIGHT(C141,3)),#REF!,9,FALSE),IF(LEFT(C141,3)="INC",VLOOKUP(VALUE(RIGHT(C141,3)),#REF!,9,FALSE),IF(LEFT(C141,3)="ELE",VLOOKUP(VALUE(RIGHT(C141,3)),#REF!,9,FALSE),IF(LEFT(C141,3)="CAB",VLOOKUP(VALUE(RIGHT(C141,3)),#REF!,9,FALSE),IF(LEFT(C141,3)="SEG",VLOOKUP(VALUE(RIGHT(C141,3)),#REF!,9,FALSE),IF(LEFT(C141,3)="CLI",VLOOKUP(VALUE(RIGHT(C141,3)),#REF!,9,FALSE),IF(LEFT(C141,4)="IMPL",VLOOKUP(VALUE(RIGHT(C141,3)),#REF!,9,FALSE),IF(LEFT(C141,4)="SPDA",VLOOKUP(VALUE(RIGHT(C141,3)),#REF!,9,FALSE),IF(LEFT(C141,4)="SDAI",VLOOKUP(VALUE(RIGHT(C141,3)),'ADM-COMP'!B:J,9,FALSE),IF(LEFT(C141,5)="IMPER",VLOOKUP(VALUE(RIGHT(C141,3)),#REF!,9,FALSE),""))))))))))))))))</f>
        <v>10.99</v>
      </c>
      <c r="H141" s="424">
        <f t="shared" si="24"/>
        <v>109.9</v>
      </c>
      <c r="I141" s="190"/>
      <c r="J141" s="95">
        <f t="shared" si="25"/>
        <v>8.610153557</v>
      </c>
      <c r="K141" s="190"/>
      <c r="L141" s="190"/>
      <c r="M141" s="190"/>
      <c r="N141" s="190"/>
      <c r="O141" s="190"/>
      <c r="P141" s="190"/>
      <c r="Q141" s="190"/>
      <c r="R141" s="190"/>
      <c r="S141" s="190"/>
      <c r="T141" s="190"/>
      <c r="U141" s="190"/>
      <c r="V141" s="190"/>
      <c r="W141" s="190"/>
      <c r="X141" s="190"/>
      <c r="Y141" s="190"/>
      <c r="Z141" s="190"/>
    </row>
    <row r="142" ht="12.75" customHeight="1">
      <c r="A142" s="419" t="s">
        <v>358</v>
      </c>
      <c r="B142" s="420" t="s">
        <v>47</v>
      </c>
      <c r="C142" s="420" t="str">
        <f>'SINAPI-SERVIÇOS'!A4660</f>
        <v>90447</v>
      </c>
      <c r="D142" s="421" t="str">
        <f>IF(B142="IOPES",VLOOKUP(C142,'LABOR-SERVIÇOS'!A:H,5,FALSE),IF(B142="SINAPI",VLOOKUP(C142,'SINAPI-SERVIÇOS'!A:D,2,FALSE),IF(LEFT(C142,3)="ARQ",VLOOKUP(VALUE(RIGHT(C142,3)),'ARQ-COMP'!B:J,4,FALSE),IF(LEFT(C142,3)="SCI",VLOOKUP(VALUE(RIGHT(C142,3)),#REF!,4,FALSE),IF(LEFT(C142,3)="SCE",VLOOKUP(VALUE(RIGHT(C142,3)),#REF!,4,FALSE),IF(LEFT(C142,3)="EST",VLOOKUP(VALUE(RIGHT(C142,3)),#REF!,4,FALSE),IF(LEFT(C142,3)="HID",VLOOKUP(VALUE(RIGHT(C142,3)),#REF!,4,FALSE),IF(LEFT(C142,3)="INC",VLOOKUP(VALUE(RIGHT(C142,3)),#REF!,4,FALSE),IF(LEFT(C142,3)="ELE",VLOOKUP(VALUE(RIGHT(C142,3)),#REF!,4,FALSE),IF(LEFT(C142,3)="CAB",VLOOKUP(VALUE(RIGHT(C142,3)),#REF!,4,FALSE),IF(LEFT(C142,3)="SEG",VLOOKUP(VALUE(RIGHT(C142,3)),#REF!,4,FALSE),IF(LEFT(C142,3)="CLI",VLOOKUP(VALUE(RIGHT(C142,3)),#REF!,4,FALSE),IF(LEFT(C142,4)="IMPL",VLOOKUP(VALUE(RIGHT(C142,3)),#REF!,4,FALSE),IF(LEFT(C142,4)="SPDA",VLOOKUP(VALUE(RIGHT(C142,3)),#REF!,4,FALSE),IF(LEFT(C142,4)="SDAI",VLOOKUP(VALUE(RIGHT(C142,3)),'ADM-COMP'!B:J,4,FALSE),IF(LEFT(C142,5)="IMPER",VLOOKUP(VALUE(RIGHT(C142,3)),#REF!,4,FALSE),""))))))))))))))))</f>
        <v>RASGO EM ALVENARIA PARA ELETRODUTOS COM DIAMETROS MENORES OU IGUAIS A 40 MM. AF_05/2015</v>
      </c>
      <c r="E142" s="422" t="str">
        <f>IF(B142="IOPES",VLOOKUP(C142,'LABOR-SERVIÇOS'!A:H,6,FALSE),IF(B142="SINAPI",VLOOKUP(C142,'SINAPI-SERVIÇOS'!A:D,3,FALSE),IF(LEFT(C142,3)="ARQ",VLOOKUP(VALUE(RIGHT(C142,3)),'ARQ-COMP'!B:J,5,FALSE),IF(LEFT(C142,3)="SCI",VLOOKUP(VALUE(RIGHT(C142,3)),#REF!,5,FALSE),IF(LEFT(C142,3)="SCE",VLOOKUP(VALUE(RIGHT(C142,3)),#REF!,5,FALSE),IF(LEFT(C142,3)="EST",VLOOKUP(VALUE(RIGHT(C142,3)),#REF!,5,FALSE),IF(LEFT(C142,3)="HID",VLOOKUP(VALUE(RIGHT(C142,3)),#REF!,5,FALSE),IF(LEFT(C142,3)="INC",VLOOKUP(VALUE(RIGHT(C142,3)),#REF!,5,FALSE),IF(LEFT(C142,3)="ELE",VLOOKUP(VALUE(RIGHT(C142,3)),#REF!,5,FALSE),IF(LEFT(C142,3)="CAB",VLOOKUP(VALUE(RIGHT(C142,3)),#REF!,5,FALSE),IF(LEFT(C142,3)="SEG",VLOOKUP(VALUE(RIGHT(C142,3)),#REF!,5,FALSE),IF(LEFT(C142,3)="CLI",VLOOKUP(VALUE(RIGHT(C142,3)),#REF!,5,FALSE),IF(LEFT(C142,4)="IMPL",VLOOKUP(VALUE(RIGHT(C142,3)),#REF!,5,FALSE),IF(LEFT(C142,4)="SPDA",VLOOKUP(VALUE(RIGHT(C142,3)),#REF!,5,FALSE),IF(LEFT(C142,4)="SDAI",VLOOKUP(VALUE(RIGHT(C142,3)),'ADM-COMP'!B:J,5,FALSE),IF(LEFT(C142,5)="IMPER",VLOOKUP(VALUE(RIGHT(C142,3)),#REF!,5,FALSE),""))))))))))))))))</f>
        <v>M</v>
      </c>
      <c r="F142" s="268">
        <f>ROUND(VLOOKUP(A142,'MEM-LEVANT'!A:I,9,FALSE),2)</f>
        <v>40</v>
      </c>
      <c r="G142" s="423">
        <f>IF(B142="IOPES",VLOOKUP(C142,'LABOR-SERVIÇOS'!A:H,7,FALSE),IF(B142="SINAPI",VLOOKUP(C142,'SINAPI-SERVIÇOS'!A:H,8,FALSE),IF(LEFT(C142,3)="ARQ",VLOOKUP(VALUE(RIGHT(C142,3)),'ARQ-COMP'!B:J,9,FALSE),IF(LEFT(C142,3)="SCI",VLOOKUP(VALUE(RIGHT(C142,3)),#REF!,9,FALSE),IF(LEFT(C142,3)="SCE",VLOOKUP(VALUE(RIGHT(C142,3)),#REF!,9,FALSE),IF(LEFT(C142,3)="EST",VLOOKUP(VALUE(RIGHT(C142,3)),#REF!,9,FALSE),IF(LEFT(C142,3)="HID",VLOOKUP(VALUE(RIGHT(C142,3)),#REF!,9,FALSE),IF(LEFT(C142,3)="INC",VLOOKUP(VALUE(RIGHT(C142,3)),#REF!,9,FALSE),IF(LEFT(C142,3)="ELE",VLOOKUP(VALUE(RIGHT(C142,3)),#REF!,9,FALSE),IF(LEFT(C142,3)="CAB",VLOOKUP(VALUE(RIGHT(C142,3)),#REF!,9,FALSE),IF(LEFT(C142,3)="SEG",VLOOKUP(VALUE(RIGHT(C142,3)),#REF!,9,FALSE),IF(LEFT(C142,3)="CLI",VLOOKUP(VALUE(RIGHT(C142,3)),#REF!,9,FALSE),IF(LEFT(C142,4)="IMPL",VLOOKUP(VALUE(RIGHT(C142,3)),#REF!,9,FALSE),IF(LEFT(C142,4)="SPDA",VLOOKUP(VALUE(RIGHT(C142,3)),#REF!,9,FALSE),IF(LEFT(C142,4)="SDAI",VLOOKUP(VALUE(RIGHT(C142,3)),'ADM-COMP'!B:J,9,FALSE),IF(LEFT(C142,5)="IMPER",VLOOKUP(VALUE(RIGHT(C142,3)),#REF!,9,FALSE),""))))))))))))))))</f>
        <v>6.75</v>
      </c>
      <c r="H142" s="424">
        <f t="shared" si="24"/>
        <v>270</v>
      </c>
      <c r="I142" s="190"/>
      <c r="J142" s="95">
        <f t="shared" si="25"/>
        <v>5.288310874</v>
      </c>
      <c r="K142" s="190"/>
      <c r="L142" s="190"/>
      <c r="M142" s="190"/>
      <c r="N142" s="190"/>
      <c r="O142" s="190"/>
      <c r="P142" s="190"/>
      <c r="Q142" s="190"/>
      <c r="R142" s="190"/>
      <c r="S142" s="190"/>
      <c r="T142" s="190"/>
      <c r="U142" s="190"/>
      <c r="V142" s="190"/>
      <c r="W142" s="190"/>
      <c r="X142" s="190"/>
      <c r="Y142" s="190"/>
      <c r="Z142" s="190"/>
    </row>
    <row r="143" ht="12.75" customHeight="1">
      <c r="A143" s="419" t="s">
        <v>360</v>
      </c>
      <c r="B143" s="420" t="s">
        <v>47</v>
      </c>
      <c r="C143" s="420" t="str">
        <f>'SINAPI-SERVIÇOS'!A2512</f>
        <v>91863</v>
      </c>
      <c r="D143" s="421" t="str">
        <f>IF(B143="IOPES",VLOOKUP(C143,'LABOR-SERVIÇOS'!A:H,5,FALSE),IF(B143="SINAPI",VLOOKUP(C143,'SINAPI-SERVIÇOS'!A:D,2,FALSE),IF(LEFT(C143,3)="ARQ",VLOOKUP(VALUE(RIGHT(C143,3)),'ARQ-COMP'!B:J,4,FALSE),IF(LEFT(C143,3)="SCI",VLOOKUP(VALUE(RIGHT(C143,3)),#REF!,4,FALSE),IF(LEFT(C143,3)="SCE",VLOOKUP(VALUE(RIGHT(C143,3)),#REF!,4,FALSE),IF(LEFT(C143,3)="EST",VLOOKUP(VALUE(RIGHT(C143,3)),#REF!,4,FALSE),IF(LEFT(C143,3)="HID",VLOOKUP(VALUE(RIGHT(C143,3)),#REF!,4,FALSE),IF(LEFT(C143,3)="INC",VLOOKUP(VALUE(RIGHT(C143,3)),#REF!,4,FALSE),IF(LEFT(C143,3)="ELE",VLOOKUP(VALUE(RIGHT(C143,3)),#REF!,4,FALSE),IF(LEFT(C143,3)="CAB",VLOOKUP(VALUE(RIGHT(C143,3)),#REF!,4,FALSE),IF(LEFT(C143,3)="SEG",VLOOKUP(VALUE(RIGHT(C143,3)),#REF!,4,FALSE),IF(LEFT(C143,3)="CLI",VLOOKUP(VALUE(RIGHT(C143,3)),#REF!,4,FALSE),IF(LEFT(C143,4)="IMPL",VLOOKUP(VALUE(RIGHT(C143,3)),#REF!,4,FALSE),IF(LEFT(C143,4)="SPDA",VLOOKUP(VALUE(RIGHT(C143,3)),#REF!,4,FALSE),IF(LEFT(C143,4)="SDAI",VLOOKUP(VALUE(RIGHT(C143,3)),'ADM-COMP'!B:J,4,FALSE),IF(LEFT(C143,5)="IMPER",VLOOKUP(VALUE(RIGHT(C143,3)),#REF!,4,FALSE),""))))))))))))))))</f>
        <v>ELETRODUTO RÍGIDO ROSCÁVEL, PVC, DN 25 MM (3/4"), PARA CIRCUITOS TERMINAIS, INSTALADO EM FORRO - FORNECIMENTO E INSTALAÇÃO. AF_12/2015</v>
      </c>
      <c r="E143" s="422" t="str">
        <f>IF(B143="IOPES",VLOOKUP(C143,'LABOR-SERVIÇOS'!A:H,6,FALSE),IF(B143="SINAPI",VLOOKUP(C143,'SINAPI-SERVIÇOS'!A:D,3,FALSE),IF(LEFT(C143,3)="ARQ",VLOOKUP(VALUE(RIGHT(C143,3)),'ARQ-COMP'!B:J,5,FALSE),IF(LEFT(C143,3)="SCI",VLOOKUP(VALUE(RIGHT(C143,3)),#REF!,5,FALSE),IF(LEFT(C143,3)="SCE",VLOOKUP(VALUE(RIGHT(C143,3)),#REF!,5,FALSE),IF(LEFT(C143,3)="EST",VLOOKUP(VALUE(RIGHT(C143,3)),#REF!,5,FALSE),IF(LEFT(C143,3)="HID",VLOOKUP(VALUE(RIGHT(C143,3)),#REF!,5,FALSE),IF(LEFT(C143,3)="INC",VLOOKUP(VALUE(RIGHT(C143,3)),#REF!,5,FALSE),IF(LEFT(C143,3)="ELE",VLOOKUP(VALUE(RIGHT(C143,3)),#REF!,5,FALSE),IF(LEFT(C143,3)="CAB",VLOOKUP(VALUE(RIGHT(C143,3)),#REF!,5,FALSE),IF(LEFT(C143,3)="SEG",VLOOKUP(VALUE(RIGHT(C143,3)),#REF!,5,FALSE),IF(LEFT(C143,3)="CLI",VLOOKUP(VALUE(RIGHT(C143,3)),#REF!,5,FALSE),IF(LEFT(C143,4)="IMPL",VLOOKUP(VALUE(RIGHT(C143,3)),#REF!,5,FALSE),IF(LEFT(C143,4)="SPDA",VLOOKUP(VALUE(RIGHT(C143,3)),#REF!,5,FALSE),IF(LEFT(C143,4)="SDAI",VLOOKUP(VALUE(RIGHT(C143,3)),'ADM-COMP'!B:J,5,FALSE),IF(LEFT(C143,5)="IMPER",VLOOKUP(VALUE(RIGHT(C143,3)),#REF!,5,FALSE),""))))))))))))))))</f>
        <v>M</v>
      </c>
      <c r="F143" s="268">
        <f>ROUND(VLOOKUP(A143,'MEM-LEVANT'!A:I,9,FALSE),2)</f>
        <v>200</v>
      </c>
      <c r="G143" s="423">
        <f>IF(B143="IOPES",VLOOKUP(C143,'LABOR-SERVIÇOS'!A:H,7,FALSE),IF(B143="SINAPI",VLOOKUP(C143,'SINAPI-SERVIÇOS'!A:H,8,FALSE),IF(LEFT(C143,3)="ARQ",VLOOKUP(VALUE(RIGHT(C143,3)),'ARQ-COMP'!B:J,9,FALSE),IF(LEFT(C143,3)="SCI",VLOOKUP(VALUE(RIGHT(C143,3)),#REF!,9,FALSE),IF(LEFT(C143,3)="SCE",VLOOKUP(VALUE(RIGHT(C143,3)),#REF!,9,FALSE),IF(LEFT(C143,3)="EST",VLOOKUP(VALUE(RIGHT(C143,3)),#REF!,9,FALSE),IF(LEFT(C143,3)="HID",VLOOKUP(VALUE(RIGHT(C143,3)),#REF!,9,FALSE),IF(LEFT(C143,3)="INC",VLOOKUP(VALUE(RIGHT(C143,3)),#REF!,9,FALSE),IF(LEFT(C143,3)="ELE",VLOOKUP(VALUE(RIGHT(C143,3)),#REF!,9,FALSE),IF(LEFT(C143,3)="CAB",VLOOKUP(VALUE(RIGHT(C143,3)),#REF!,9,FALSE),IF(LEFT(C143,3)="SEG",VLOOKUP(VALUE(RIGHT(C143,3)),#REF!,9,FALSE),IF(LEFT(C143,3)="CLI",VLOOKUP(VALUE(RIGHT(C143,3)),#REF!,9,FALSE),IF(LEFT(C143,4)="IMPL",VLOOKUP(VALUE(RIGHT(C143,3)),#REF!,9,FALSE),IF(LEFT(C143,4)="SPDA",VLOOKUP(VALUE(RIGHT(C143,3)),#REF!,9,FALSE),IF(LEFT(C143,4)="SDAI",VLOOKUP(VALUE(RIGHT(C143,3)),'ADM-COMP'!B:J,9,FALSE),IF(LEFT(C143,5)="IMPER",VLOOKUP(VALUE(RIGHT(C143,3)),#REF!,9,FALSE),""))))))))))))))))</f>
        <v>9.69</v>
      </c>
      <c r="H143" s="424">
        <f t="shared" si="24"/>
        <v>1938</v>
      </c>
      <c r="I143" s="190"/>
      <c r="J143" s="95">
        <f t="shared" si="25"/>
        <v>7.591664055</v>
      </c>
      <c r="K143" s="190"/>
      <c r="L143" s="190"/>
      <c r="M143" s="190"/>
      <c r="N143" s="190"/>
      <c r="O143" s="190"/>
      <c r="P143" s="190"/>
      <c r="Q143" s="190"/>
      <c r="R143" s="190"/>
      <c r="S143" s="190"/>
      <c r="T143" s="190"/>
      <c r="U143" s="190"/>
      <c r="V143" s="190"/>
      <c r="W143" s="190"/>
      <c r="X143" s="190"/>
      <c r="Y143" s="190"/>
      <c r="Z143" s="190"/>
    </row>
    <row r="144" ht="12.75" customHeight="1">
      <c r="A144" s="419" t="s">
        <v>362</v>
      </c>
      <c r="B144" s="420" t="s">
        <v>47</v>
      </c>
      <c r="C144" s="420" t="str">
        <f>'SINAPI-SERVIÇOS'!A2615</f>
        <v>91927</v>
      </c>
      <c r="D144" s="425" t="str">
        <f>IF(B144="IOPES",VLOOKUP(C144,'LABOR-SERVIÇOS'!A:H,5,FALSE),IF(B144="SINAPI",VLOOKUP(C144,'SINAPI-SERVIÇOS'!A:D,2,FALSE),IF(LEFT(C144,3)="ARQ",VLOOKUP(VALUE(RIGHT(C144,3)),'ARQ-COMP'!B:J,4,FALSE),IF(LEFT(C144,3)="SCI",VLOOKUP(VALUE(RIGHT(C144,3)),#REF!,4,FALSE),IF(LEFT(C144,3)="SCE",VLOOKUP(VALUE(RIGHT(C144,3)),#REF!,4,FALSE),IF(LEFT(C144,3)="EST",VLOOKUP(VALUE(RIGHT(C144,3)),#REF!,4,FALSE),IF(LEFT(C144,3)="HID",VLOOKUP(VALUE(RIGHT(C144,3)),#REF!,4,FALSE),IF(LEFT(C144,3)="INC",VLOOKUP(VALUE(RIGHT(C144,3)),#REF!,4,FALSE),IF(LEFT(C144,3)="ELE",VLOOKUP(VALUE(RIGHT(C144,3)),#REF!,4,FALSE),IF(LEFT(C144,3)="CAB",VLOOKUP(VALUE(RIGHT(C144,3)),#REF!,4,FALSE),IF(LEFT(C144,3)="SEG",VLOOKUP(VALUE(RIGHT(C144,3)),#REF!,4,FALSE),IF(LEFT(C144,3)="CLI",VLOOKUP(VALUE(RIGHT(C144,3)),#REF!,4,FALSE),IF(LEFT(C144,4)="IMPL",VLOOKUP(VALUE(RIGHT(C144,3)),#REF!,4,FALSE),IF(LEFT(C144,4)="SPDA",VLOOKUP(VALUE(RIGHT(C144,3)),#REF!,4,FALSE),IF(LEFT(C144,4)="SDAI",VLOOKUP(VALUE(RIGHT(C144,3)),'ADM-COMP'!B:J,4,FALSE),IF(LEFT(C144,5)="IMPER",VLOOKUP(VALUE(RIGHT(C144,3)),#REF!,4,FALSE),""))))))))))))))))</f>
        <v>CABO DE COBRE FLEXÍVEL ISOLADO, 2,5 MM², ANTI-CHAMA 0,6/1,0 KV, PARA CIRCUITOS TERMINAIS - FORNECIMENTO E INSTALAÇÃO. AF_12/2015</v>
      </c>
      <c r="E144" s="422" t="str">
        <f>IF(B144="IOPES",VLOOKUP(C144,'LABOR-SERVIÇOS'!A:H,6,FALSE),IF(B144="SINAPI",VLOOKUP(C144,'SINAPI-SERVIÇOS'!A:D,3,FALSE),IF(LEFT(C144,3)="ARQ",VLOOKUP(VALUE(RIGHT(C144,3)),'ARQ-COMP'!B:J,5,FALSE),IF(LEFT(C144,3)="SCI",VLOOKUP(VALUE(RIGHT(C144,3)),#REF!,5,FALSE),IF(LEFT(C144,3)="SCE",VLOOKUP(VALUE(RIGHT(C144,3)),#REF!,5,FALSE),IF(LEFT(C144,3)="EST",VLOOKUP(VALUE(RIGHT(C144,3)),#REF!,5,FALSE),IF(LEFT(C144,3)="HID",VLOOKUP(VALUE(RIGHT(C144,3)),#REF!,5,FALSE),IF(LEFT(C144,3)="INC",VLOOKUP(VALUE(RIGHT(C144,3)),#REF!,5,FALSE),IF(LEFT(C144,3)="ELE",VLOOKUP(VALUE(RIGHT(C144,3)),#REF!,5,FALSE),IF(LEFT(C144,3)="CAB",VLOOKUP(VALUE(RIGHT(C144,3)),#REF!,5,FALSE),IF(LEFT(C144,3)="SEG",VLOOKUP(VALUE(RIGHT(C144,3)),#REF!,5,FALSE),IF(LEFT(C144,3)="CLI",VLOOKUP(VALUE(RIGHT(C144,3)),#REF!,5,FALSE),IF(LEFT(C144,4)="IMPL",VLOOKUP(VALUE(RIGHT(C144,3)),#REF!,5,FALSE),IF(LEFT(C144,4)="SPDA",VLOOKUP(VALUE(RIGHT(C144,3)),#REF!,5,FALSE),IF(LEFT(C144,4)="SDAI",VLOOKUP(VALUE(RIGHT(C144,3)),'ADM-COMP'!B:J,5,FALSE),IF(LEFT(C144,5)="IMPER",VLOOKUP(VALUE(RIGHT(C144,3)),#REF!,5,FALSE),""))))))))))))))))</f>
        <v>M</v>
      </c>
      <c r="F144" s="268">
        <f>ROUND(VLOOKUP(A144,'MEM-LEVANT'!A:I,9,FALSE),2)</f>
        <v>600</v>
      </c>
      <c r="G144" s="423">
        <f>IF(B144="IOPES",VLOOKUP(C144,'LABOR-SERVIÇOS'!A:H,7,FALSE),IF(B144="SINAPI",VLOOKUP(C144,'SINAPI-SERVIÇOS'!A:H,8,FALSE),IF(LEFT(C144,3)="ARQ",VLOOKUP(VALUE(RIGHT(C144,3)),'ARQ-COMP'!B:J,9,FALSE),IF(LEFT(C144,3)="SCI",VLOOKUP(VALUE(RIGHT(C144,3)),#REF!,9,FALSE),IF(LEFT(C144,3)="SCE",VLOOKUP(VALUE(RIGHT(C144,3)),#REF!,9,FALSE),IF(LEFT(C144,3)="EST",VLOOKUP(VALUE(RIGHT(C144,3)),#REF!,9,FALSE),IF(LEFT(C144,3)="HID",VLOOKUP(VALUE(RIGHT(C144,3)),#REF!,9,FALSE),IF(LEFT(C144,3)="INC",VLOOKUP(VALUE(RIGHT(C144,3)),#REF!,9,FALSE),IF(LEFT(C144,3)="ELE",VLOOKUP(VALUE(RIGHT(C144,3)),#REF!,9,FALSE),IF(LEFT(C144,3)="CAB",VLOOKUP(VALUE(RIGHT(C144,3)),#REF!,9,FALSE),IF(LEFT(C144,3)="SEG",VLOOKUP(VALUE(RIGHT(C144,3)),#REF!,9,FALSE),IF(LEFT(C144,3)="CLI",VLOOKUP(VALUE(RIGHT(C144,3)),#REF!,9,FALSE),IF(LEFT(C144,4)="IMPL",VLOOKUP(VALUE(RIGHT(C144,3)),#REF!,9,FALSE),IF(LEFT(C144,4)="SPDA",VLOOKUP(VALUE(RIGHT(C144,3)),#REF!,9,FALSE),IF(LEFT(C144,4)="SDAI",VLOOKUP(VALUE(RIGHT(C144,3)),'ADM-COMP'!B:J,9,FALSE),IF(LEFT(C144,5)="IMPER",VLOOKUP(VALUE(RIGHT(C144,3)),#REF!,9,FALSE),""))))))))))))))))</f>
        <v>3.91</v>
      </c>
      <c r="H144" s="424">
        <f t="shared" si="24"/>
        <v>2346</v>
      </c>
      <c r="I144" s="190"/>
      <c r="J144" s="95">
        <f t="shared" si="25"/>
        <v>3.06330304</v>
      </c>
      <c r="K144" s="190"/>
      <c r="L144" s="190"/>
      <c r="M144" s="190"/>
      <c r="N144" s="190"/>
      <c r="O144" s="190"/>
      <c r="P144" s="190"/>
      <c r="Q144" s="190"/>
      <c r="R144" s="190"/>
      <c r="S144" s="190"/>
      <c r="T144" s="190"/>
      <c r="U144" s="190"/>
      <c r="V144" s="190"/>
      <c r="W144" s="190"/>
      <c r="X144" s="190"/>
      <c r="Y144" s="190"/>
      <c r="Z144" s="190"/>
    </row>
    <row r="145" ht="12.75" customHeight="1">
      <c r="A145" s="419" t="s">
        <v>363</v>
      </c>
      <c r="B145" s="420" t="s">
        <v>47</v>
      </c>
      <c r="C145" s="420" t="str">
        <f>'SINAPI-SERVIÇOS'!A2617</f>
        <v>91929</v>
      </c>
      <c r="D145" s="425" t="str">
        <f>IF(B145="IOPES",VLOOKUP(C145,'LABOR-SERVIÇOS'!A:H,5,FALSE),IF(B145="SINAPI",VLOOKUP(C145,'SINAPI-SERVIÇOS'!A:D,2,FALSE),IF(LEFT(C145,3)="ARQ",VLOOKUP(VALUE(RIGHT(C145,3)),'ARQ-COMP'!B:J,4,FALSE),IF(LEFT(C145,3)="SCI",VLOOKUP(VALUE(RIGHT(C145,3)),#REF!,4,FALSE),IF(LEFT(C145,3)="SCE",VLOOKUP(VALUE(RIGHT(C145,3)),#REF!,4,FALSE),IF(LEFT(C145,3)="EST",VLOOKUP(VALUE(RIGHT(C145,3)),#REF!,4,FALSE),IF(LEFT(C145,3)="HID",VLOOKUP(VALUE(RIGHT(C145,3)),#REF!,4,FALSE),IF(LEFT(C145,3)="INC",VLOOKUP(VALUE(RIGHT(C145,3)),#REF!,4,FALSE),IF(LEFT(C145,3)="ELE",VLOOKUP(VALUE(RIGHT(C145,3)),#REF!,4,FALSE),IF(LEFT(C145,3)="CAB",VLOOKUP(VALUE(RIGHT(C145,3)),#REF!,4,FALSE),IF(LEFT(C145,3)="SEG",VLOOKUP(VALUE(RIGHT(C145,3)),#REF!,4,FALSE),IF(LEFT(C145,3)="CLI",VLOOKUP(VALUE(RIGHT(C145,3)),#REF!,4,FALSE),IF(LEFT(C145,4)="IMPL",VLOOKUP(VALUE(RIGHT(C145,3)),#REF!,4,FALSE),IF(LEFT(C145,4)="SPDA",VLOOKUP(VALUE(RIGHT(C145,3)),#REF!,4,FALSE),IF(LEFT(C145,4)="SDAI",VLOOKUP(VALUE(RIGHT(C145,3)),'ADM-COMP'!B:J,4,FALSE),IF(LEFT(C145,5)="IMPER",VLOOKUP(VALUE(RIGHT(C145,3)),#REF!,4,FALSE),""))))))))))))))))</f>
        <v>CABO DE COBRE FLEXÍVEL ISOLADO, 4 MM², ANTI-CHAMA 0,6/1,0 KV, PARA CIRCUITOS TERMINAIS - FORNECIMENTO E INSTALAÇÃO. AF_12/2015</v>
      </c>
      <c r="E145" s="422" t="str">
        <f>IF(B145="IOPES",VLOOKUP(C145,'LABOR-SERVIÇOS'!A:H,6,FALSE),IF(B145="SINAPI",VLOOKUP(C145,'SINAPI-SERVIÇOS'!A:D,3,FALSE),IF(LEFT(C145,3)="ARQ",VLOOKUP(VALUE(RIGHT(C145,3)),'ARQ-COMP'!B:J,5,FALSE),IF(LEFT(C145,3)="SCI",VLOOKUP(VALUE(RIGHT(C145,3)),#REF!,5,FALSE),IF(LEFT(C145,3)="SCE",VLOOKUP(VALUE(RIGHT(C145,3)),#REF!,5,FALSE),IF(LEFT(C145,3)="EST",VLOOKUP(VALUE(RIGHT(C145,3)),#REF!,5,FALSE),IF(LEFT(C145,3)="HID",VLOOKUP(VALUE(RIGHT(C145,3)),#REF!,5,FALSE),IF(LEFT(C145,3)="INC",VLOOKUP(VALUE(RIGHT(C145,3)),#REF!,5,FALSE),IF(LEFT(C145,3)="ELE",VLOOKUP(VALUE(RIGHT(C145,3)),#REF!,5,FALSE),IF(LEFT(C145,3)="CAB",VLOOKUP(VALUE(RIGHT(C145,3)),#REF!,5,FALSE),IF(LEFT(C145,3)="SEG",VLOOKUP(VALUE(RIGHT(C145,3)),#REF!,5,FALSE),IF(LEFT(C145,3)="CLI",VLOOKUP(VALUE(RIGHT(C145,3)),#REF!,5,FALSE),IF(LEFT(C145,4)="IMPL",VLOOKUP(VALUE(RIGHT(C145,3)),#REF!,5,FALSE),IF(LEFT(C145,4)="SPDA",VLOOKUP(VALUE(RIGHT(C145,3)),#REF!,5,FALSE),IF(LEFT(C145,4)="SDAI",VLOOKUP(VALUE(RIGHT(C145,3)),'ADM-COMP'!B:J,5,FALSE),IF(LEFT(C145,5)="IMPER",VLOOKUP(VALUE(RIGHT(C145,3)),#REF!,5,FALSE),""))))))))))))))))</f>
        <v>M</v>
      </c>
      <c r="F145" s="268">
        <f>ROUND(VLOOKUP(A145,'MEM-LEVANT'!A:I,9,FALSE),2)</f>
        <v>225</v>
      </c>
      <c r="G145" s="423">
        <f>IF(B145="IOPES",VLOOKUP(C145,'LABOR-SERVIÇOS'!A:H,7,FALSE),IF(B145="SINAPI",VLOOKUP(C145,'SINAPI-SERVIÇOS'!A:H,8,FALSE),IF(LEFT(C145,3)="ARQ",VLOOKUP(VALUE(RIGHT(C145,3)),'ARQ-COMP'!B:J,9,FALSE),IF(LEFT(C145,3)="SCI",VLOOKUP(VALUE(RIGHT(C145,3)),#REF!,9,FALSE),IF(LEFT(C145,3)="SCE",VLOOKUP(VALUE(RIGHT(C145,3)),#REF!,9,FALSE),IF(LEFT(C145,3)="EST",VLOOKUP(VALUE(RIGHT(C145,3)),#REF!,9,FALSE),IF(LEFT(C145,3)="HID",VLOOKUP(VALUE(RIGHT(C145,3)),#REF!,9,FALSE),IF(LEFT(C145,3)="INC",VLOOKUP(VALUE(RIGHT(C145,3)),#REF!,9,FALSE),IF(LEFT(C145,3)="ELE",VLOOKUP(VALUE(RIGHT(C145,3)),#REF!,9,FALSE),IF(LEFT(C145,3)="CAB",VLOOKUP(VALUE(RIGHT(C145,3)),#REF!,9,FALSE),IF(LEFT(C145,3)="SEG",VLOOKUP(VALUE(RIGHT(C145,3)),#REF!,9,FALSE),IF(LEFT(C145,3)="CLI",VLOOKUP(VALUE(RIGHT(C145,3)),#REF!,9,FALSE),IF(LEFT(C145,4)="IMPL",VLOOKUP(VALUE(RIGHT(C145,3)),#REF!,9,FALSE),IF(LEFT(C145,4)="SPDA",VLOOKUP(VALUE(RIGHT(C145,3)),#REF!,9,FALSE),IF(LEFT(C145,4)="SDAI",VLOOKUP(VALUE(RIGHT(C145,3)),'ADM-COMP'!B:J,9,FALSE),IF(LEFT(C145,5)="IMPER",VLOOKUP(VALUE(RIGHT(C145,3)),#REF!,9,FALSE),""))))))))))))))))</f>
        <v>5.42</v>
      </c>
      <c r="H145" s="424">
        <f t="shared" si="24"/>
        <v>1219.5</v>
      </c>
      <c r="I145" s="190"/>
      <c r="J145" s="95">
        <f t="shared" si="25"/>
        <v>4.246317769</v>
      </c>
      <c r="K145" s="190"/>
      <c r="L145" s="190"/>
      <c r="M145" s="190"/>
      <c r="N145" s="190"/>
      <c r="O145" s="190"/>
      <c r="P145" s="190"/>
      <c r="Q145" s="190"/>
      <c r="R145" s="190"/>
      <c r="S145" s="190"/>
      <c r="T145" s="190"/>
      <c r="U145" s="190"/>
      <c r="V145" s="190"/>
      <c r="W145" s="190"/>
      <c r="X145" s="190"/>
      <c r="Y145" s="190"/>
      <c r="Z145" s="190"/>
    </row>
    <row r="146" ht="12.75" customHeight="1">
      <c r="A146" s="419" t="s">
        <v>365</v>
      </c>
      <c r="B146" s="420" t="s">
        <v>47</v>
      </c>
      <c r="C146" s="420" t="str">
        <f>'SINAPI-SERVIÇOS'!A2625</f>
        <v>92980</v>
      </c>
      <c r="D146" s="425" t="str">
        <f>IF(B146="IOPES",VLOOKUP(C146,'LABOR-SERVIÇOS'!A:H,5,FALSE),IF(B146="SINAPI",VLOOKUP(C146,'SINAPI-SERVIÇOS'!A:D,2,FALSE),IF(LEFT(C146,3)="ARQ",VLOOKUP(VALUE(RIGHT(C146,3)),'ARQ-COMP'!B:J,4,FALSE),IF(LEFT(C146,3)="SCI",VLOOKUP(VALUE(RIGHT(C146,3)),#REF!,4,FALSE),IF(LEFT(C146,3)="SCE",VLOOKUP(VALUE(RIGHT(C146,3)),#REF!,4,FALSE),IF(LEFT(C146,3)="EST",VLOOKUP(VALUE(RIGHT(C146,3)),#REF!,4,FALSE),IF(LEFT(C146,3)="HID",VLOOKUP(VALUE(RIGHT(C146,3)),#REF!,4,FALSE),IF(LEFT(C146,3)="INC",VLOOKUP(VALUE(RIGHT(C146,3)),#REF!,4,FALSE),IF(LEFT(C146,3)="ELE",VLOOKUP(VALUE(RIGHT(C146,3)),#REF!,4,FALSE),IF(LEFT(C146,3)="CAB",VLOOKUP(VALUE(RIGHT(C146,3)),#REF!,4,FALSE),IF(LEFT(C146,3)="SEG",VLOOKUP(VALUE(RIGHT(C146,3)),#REF!,4,FALSE),IF(LEFT(C146,3)="CLI",VLOOKUP(VALUE(RIGHT(C146,3)),#REF!,4,FALSE),IF(LEFT(C146,4)="IMPL",VLOOKUP(VALUE(RIGHT(C146,3)),#REF!,4,FALSE),IF(LEFT(C146,4)="SPDA",VLOOKUP(VALUE(RIGHT(C146,3)),#REF!,4,FALSE),IF(LEFT(C146,4)="SDAI",VLOOKUP(VALUE(RIGHT(C146,3)),'ADM-COMP'!B:J,4,FALSE),IF(LEFT(C146,5)="IMPER",VLOOKUP(VALUE(RIGHT(C146,3)),#REF!,4,FALSE),""))))))))))))))))</f>
        <v>CABO DE COBRE FLEXÍVEL ISOLADO, 10 MM², ANTI-CHAMA 0,6/1,0 KV, PARA DISTRIBUIÇÃO - FORNECIMENTO E INSTALAÇÃO. AF_12/2015</v>
      </c>
      <c r="E146" s="422" t="str">
        <f>IF(B146="IOPES",VLOOKUP(C146,'LABOR-SERVIÇOS'!A:H,6,FALSE),IF(B146="SINAPI",VLOOKUP(C146,'SINAPI-SERVIÇOS'!A:D,3,FALSE),IF(LEFT(C146,3)="ARQ",VLOOKUP(VALUE(RIGHT(C146,3)),'ARQ-COMP'!B:J,5,FALSE),IF(LEFT(C146,3)="SCI",VLOOKUP(VALUE(RIGHT(C146,3)),#REF!,5,FALSE),IF(LEFT(C146,3)="SCE",VLOOKUP(VALUE(RIGHT(C146,3)),#REF!,5,FALSE),IF(LEFT(C146,3)="EST",VLOOKUP(VALUE(RIGHT(C146,3)),#REF!,5,FALSE),IF(LEFT(C146,3)="HID",VLOOKUP(VALUE(RIGHT(C146,3)),#REF!,5,FALSE),IF(LEFT(C146,3)="INC",VLOOKUP(VALUE(RIGHT(C146,3)),#REF!,5,FALSE),IF(LEFT(C146,3)="ELE",VLOOKUP(VALUE(RIGHT(C146,3)),#REF!,5,FALSE),IF(LEFT(C146,3)="CAB",VLOOKUP(VALUE(RIGHT(C146,3)),#REF!,5,FALSE),IF(LEFT(C146,3)="SEG",VLOOKUP(VALUE(RIGHT(C146,3)),#REF!,5,FALSE),IF(LEFT(C146,3)="CLI",VLOOKUP(VALUE(RIGHT(C146,3)),#REF!,5,FALSE),IF(LEFT(C146,4)="IMPL",VLOOKUP(VALUE(RIGHT(C146,3)),#REF!,5,FALSE),IF(LEFT(C146,4)="SPDA",VLOOKUP(VALUE(RIGHT(C146,3)),#REF!,5,FALSE),IF(LEFT(C146,4)="SDAI",VLOOKUP(VALUE(RIGHT(C146,3)),'ADM-COMP'!B:J,5,FALSE),IF(LEFT(C146,5)="IMPER",VLOOKUP(VALUE(RIGHT(C146,3)),#REF!,5,FALSE),""))))))))))))))))</f>
        <v>M</v>
      </c>
      <c r="F146" s="268">
        <f>ROUND(VLOOKUP(A146,'MEM-LEVANT'!A:I,9,FALSE),2)</f>
        <v>90</v>
      </c>
      <c r="G146" s="423">
        <f>IF(B146="IOPES",VLOOKUP(C146,'LABOR-SERVIÇOS'!A:H,7,FALSE),IF(B146="SINAPI",VLOOKUP(C146,'SINAPI-SERVIÇOS'!A:H,8,FALSE),IF(LEFT(C146,3)="ARQ",VLOOKUP(VALUE(RIGHT(C146,3)),'ARQ-COMP'!B:J,9,FALSE),IF(LEFT(C146,3)="SCI",VLOOKUP(VALUE(RIGHT(C146,3)),#REF!,9,FALSE),IF(LEFT(C146,3)="SCE",VLOOKUP(VALUE(RIGHT(C146,3)),#REF!,9,FALSE),IF(LEFT(C146,3)="EST",VLOOKUP(VALUE(RIGHT(C146,3)),#REF!,9,FALSE),IF(LEFT(C146,3)="HID",VLOOKUP(VALUE(RIGHT(C146,3)),#REF!,9,FALSE),IF(LEFT(C146,3)="INC",VLOOKUP(VALUE(RIGHT(C146,3)),#REF!,9,FALSE),IF(LEFT(C146,3)="ELE",VLOOKUP(VALUE(RIGHT(C146,3)),#REF!,9,FALSE),IF(LEFT(C146,3)="CAB",VLOOKUP(VALUE(RIGHT(C146,3)),#REF!,9,FALSE),IF(LEFT(C146,3)="SEG",VLOOKUP(VALUE(RIGHT(C146,3)),#REF!,9,FALSE),IF(LEFT(C146,3)="CLI",VLOOKUP(VALUE(RIGHT(C146,3)),#REF!,9,FALSE),IF(LEFT(C146,4)="IMPL",VLOOKUP(VALUE(RIGHT(C146,3)),#REF!,9,FALSE),IF(LEFT(C146,4)="SPDA",VLOOKUP(VALUE(RIGHT(C146,3)),#REF!,9,FALSE),IF(LEFT(C146,4)="SDAI",VLOOKUP(VALUE(RIGHT(C146,3)),'ADM-COMP'!B:J,9,FALSE),IF(LEFT(C146,5)="IMPER",VLOOKUP(VALUE(RIGHT(C146,3)),#REF!,9,FALSE),""))))))))))))))))</f>
        <v>6.96</v>
      </c>
      <c r="H146" s="424">
        <f t="shared" si="24"/>
        <v>626.4</v>
      </c>
      <c r="I146" s="190"/>
      <c r="J146" s="95">
        <f t="shared" si="25"/>
        <v>5.452836102</v>
      </c>
      <c r="K146" s="190"/>
      <c r="L146" s="190"/>
      <c r="M146" s="190"/>
      <c r="N146" s="190"/>
      <c r="O146" s="190"/>
      <c r="P146" s="190"/>
      <c r="Q146" s="190"/>
      <c r="R146" s="190"/>
      <c r="S146" s="190"/>
      <c r="T146" s="190"/>
      <c r="U146" s="190"/>
      <c r="V146" s="190"/>
      <c r="W146" s="190"/>
      <c r="X146" s="190"/>
      <c r="Y146" s="190"/>
      <c r="Z146" s="190"/>
    </row>
    <row r="147" ht="12.75" customHeight="1">
      <c r="A147" s="419" t="s">
        <v>366</v>
      </c>
      <c r="B147" s="420" t="s">
        <v>47</v>
      </c>
      <c r="C147" s="420" t="str">
        <f>'SINAPI-SERVIÇOS'!A2713</f>
        <v>74130/3</v>
      </c>
      <c r="D147" s="427" t="str">
        <f>IF(B147="IOPES",VLOOKUP(C147,'LABOR-SERVIÇOS'!A:H,5,FALSE),IF(B147="SINAPI",VLOOKUP(C147,'SINAPI-SERVIÇOS'!A:D,2,FALSE),IF(LEFT(C147,3)="ARQ",VLOOKUP(VALUE(RIGHT(C147,3)),'ARQ-COMP'!B:J,4,FALSE),IF(LEFT(C147,3)="SCI",VLOOKUP(VALUE(RIGHT(C147,3)),#REF!,4,FALSE),IF(LEFT(C147,3)="SCE",VLOOKUP(VALUE(RIGHT(C147,3)),#REF!,4,FALSE),IF(LEFT(C147,3)="EST",VLOOKUP(VALUE(RIGHT(C147,3)),#REF!,4,FALSE),IF(LEFT(C147,3)="HID",VLOOKUP(VALUE(RIGHT(C147,3)),#REF!,4,FALSE),IF(LEFT(C147,3)="INC",VLOOKUP(VALUE(RIGHT(C147,3)),#REF!,4,FALSE),IF(LEFT(C147,3)="ELE",VLOOKUP(VALUE(RIGHT(C147,3)),#REF!,4,FALSE),IF(LEFT(C147,3)="CAB",VLOOKUP(VALUE(RIGHT(C147,3)),#REF!,4,FALSE),IF(LEFT(C147,3)="SEG",VLOOKUP(VALUE(RIGHT(C147,3)),#REF!,4,FALSE),IF(LEFT(C147,3)="CLI",VLOOKUP(VALUE(RIGHT(C147,3)),#REF!,4,FALSE),IF(LEFT(C147,4)="IMPL",VLOOKUP(VALUE(RIGHT(C147,3)),#REF!,4,FALSE),IF(LEFT(C147,4)="SPDA",VLOOKUP(VALUE(RIGHT(C147,3)),#REF!,4,FALSE),IF(LEFT(C147,4)="SDAI",VLOOKUP(VALUE(RIGHT(C147,3)),'ADM-COMP'!B:J,4,FALSE),IF(LEFT(C147,5)="IMPER",VLOOKUP(VALUE(RIGHT(C147,3)),#REF!,4,FALSE),""))))))))))))))))</f>
        <v>DISJUNTOR TERMOMAGNETICO BIPOLAR PADRAO NEMA (AMERICANO) 10 A 50A 240V, FORNECIMENTO E INSTALACAO</v>
      </c>
      <c r="E147" s="422" t="str">
        <f>IF(B147="IOPES",VLOOKUP(C147,'LABOR-SERVIÇOS'!A:H,6,FALSE),IF(B147="SINAPI",VLOOKUP(C147,'SINAPI-SERVIÇOS'!A:D,3,FALSE),IF(LEFT(C147,3)="ARQ",VLOOKUP(VALUE(RIGHT(C147,3)),'ARQ-COMP'!B:J,5,FALSE),IF(LEFT(C147,3)="SCI",VLOOKUP(VALUE(RIGHT(C147,3)),#REF!,5,FALSE),IF(LEFT(C147,3)="SCE",VLOOKUP(VALUE(RIGHT(C147,3)),#REF!,5,FALSE),IF(LEFT(C147,3)="EST",VLOOKUP(VALUE(RIGHT(C147,3)),#REF!,5,FALSE),IF(LEFT(C147,3)="HID",VLOOKUP(VALUE(RIGHT(C147,3)),#REF!,5,FALSE),IF(LEFT(C147,3)="INC",VLOOKUP(VALUE(RIGHT(C147,3)),#REF!,5,FALSE),IF(LEFT(C147,3)="ELE",VLOOKUP(VALUE(RIGHT(C147,3)),#REF!,5,FALSE),IF(LEFT(C147,3)="CAB",VLOOKUP(VALUE(RIGHT(C147,3)),#REF!,5,FALSE),IF(LEFT(C147,3)="SEG",VLOOKUP(VALUE(RIGHT(C147,3)),#REF!,5,FALSE),IF(LEFT(C147,3)="CLI",VLOOKUP(VALUE(RIGHT(C147,3)),#REF!,5,FALSE),IF(LEFT(C147,4)="IMPL",VLOOKUP(VALUE(RIGHT(C147,3)),#REF!,5,FALSE),IF(LEFT(C147,4)="SPDA",VLOOKUP(VALUE(RIGHT(C147,3)),#REF!,5,FALSE),IF(LEFT(C147,4)="SDAI",VLOOKUP(VALUE(RIGHT(C147,3)),'ADM-COMP'!B:J,5,FALSE),IF(LEFT(C147,5)="IMPER",VLOOKUP(VALUE(RIGHT(C147,3)),#REF!,5,FALSE),""))))))))))))))))</f>
        <v>UN</v>
      </c>
      <c r="F147" s="268">
        <f>ROUND(VLOOKUP(A147,'MEM-LEVANT'!A:I,9,FALSE),2)</f>
        <v>20</v>
      </c>
      <c r="G147" s="423">
        <f>IF(B147="IOPES",VLOOKUP(C147,'LABOR-SERVIÇOS'!A:H,7,FALSE),IF(B147="SINAPI",VLOOKUP(C147,'SINAPI-SERVIÇOS'!A:H,8,FALSE),IF(LEFT(C147,3)="ARQ",VLOOKUP(VALUE(RIGHT(C147,3)),'ARQ-COMP'!B:J,9,FALSE),IF(LEFT(C147,3)="SCI",VLOOKUP(VALUE(RIGHT(C147,3)),#REF!,9,FALSE),IF(LEFT(C147,3)="SCE",VLOOKUP(VALUE(RIGHT(C147,3)),#REF!,9,FALSE),IF(LEFT(C147,3)="EST",VLOOKUP(VALUE(RIGHT(C147,3)),#REF!,9,FALSE),IF(LEFT(C147,3)="HID",VLOOKUP(VALUE(RIGHT(C147,3)),#REF!,9,FALSE),IF(LEFT(C147,3)="INC",VLOOKUP(VALUE(RIGHT(C147,3)),#REF!,9,FALSE),IF(LEFT(C147,3)="ELE",VLOOKUP(VALUE(RIGHT(C147,3)),#REF!,9,FALSE),IF(LEFT(C147,3)="CAB",VLOOKUP(VALUE(RIGHT(C147,3)),#REF!,9,FALSE),IF(LEFT(C147,3)="SEG",VLOOKUP(VALUE(RIGHT(C147,3)),#REF!,9,FALSE),IF(LEFT(C147,3)="CLI",VLOOKUP(VALUE(RIGHT(C147,3)),#REF!,9,FALSE),IF(LEFT(C147,4)="IMPL",VLOOKUP(VALUE(RIGHT(C147,3)),#REF!,9,FALSE),IF(LEFT(C147,4)="SPDA",VLOOKUP(VALUE(RIGHT(C147,3)),#REF!,9,FALSE),IF(LEFT(C147,4)="SDAI",VLOOKUP(VALUE(RIGHT(C147,3)),'ADM-COMP'!B:J,9,FALSE),IF(LEFT(C147,5)="IMPER",VLOOKUP(VALUE(RIGHT(C147,3)),#REF!,9,FALSE),""))))))))))))))))</f>
        <v>64.55</v>
      </c>
      <c r="H147" s="424">
        <f t="shared" si="24"/>
        <v>1291</v>
      </c>
      <c r="I147" s="190"/>
      <c r="J147" s="95">
        <f t="shared" si="25"/>
        <v>50.57192103</v>
      </c>
      <c r="K147" s="190"/>
      <c r="L147" s="190"/>
      <c r="M147" s="190"/>
      <c r="N147" s="190"/>
      <c r="O147" s="190"/>
      <c r="P147" s="190"/>
      <c r="Q147" s="190"/>
      <c r="R147" s="190"/>
      <c r="S147" s="190"/>
      <c r="T147" s="190"/>
      <c r="U147" s="190"/>
      <c r="V147" s="190"/>
      <c r="W147" s="190"/>
      <c r="X147" s="190"/>
      <c r="Y147" s="190"/>
      <c r="Z147" s="190"/>
    </row>
    <row r="148" ht="12.75" customHeight="1">
      <c r="A148" s="419" t="s">
        <v>372</v>
      </c>
      <c r="B148" s="420" t="s">
        <v>47</v>
      </c>
      <c r="C148" s="420" t="str">
        <f>'SINAPI-SERVIÇOS'!A2722</f>
        <v>74131/4</v>
      </c>
      <c r="D148" s="425" t="str">
        <f>IF(B148="IOPES",VLOOKUP(C148,'LABOR-SERVIÇOS'!A:H,5,FALSE),IF(B148="SINAPI",VLOOKUP(C148,'SINAPI-SERVIÇOS'!A:D,2,FALSE),IF(LEFT(C148,3)="ARQ",VLOOKUP(VALUE(RIGHT(C148,3)),'ARQ-COMP'!B:J,4,FALSE),IF(LEFT(C148,3)="SCI",VLOOKUP(VALUE(RIGHT(C148,3)),#REF!,4,FALSE),IF(LEFT(C148,3)="SCE",VLOOKUP(VALUE(RIGHT(C148,3)),#REF!,4,FALSE),IF(LEFT(C148,3)="EST",VLOOKUP(VALUE(RIGHT(C148,3)),#REF!,4,FALSE),IF(LEFT(C148,3)="HID",VLOOKUP(VALUE(RIGHT(C148,3)),#REF!,4,FALSE),IF(LEFT(C148,3)="INC",VLOOKUP(VALUE(RIGHT(C148,3)),#REF!,4,FALSE),IF(LEFT(C148,3)="ELE",VLOOKUP(VALUE(RIGHT(C148,3)),#REF!,4,FALSE),IF(LEFT(C148,3)="CAB",VLOOKUP(VALUE(RIGHT(C148,3)),#REF!,4,FALSE),IF(LEFT(C148,3)="SEG",VLOOKUP(VALUE(RIGHT(C148,3)),#REF!,4,FALSE),IF(LEFT(C148,3)="CLI",VLOOKUP(VALUE(RIGHT(C148,3)),#REF!,4,FALSE),IF(LEFT(C148,4)="IMPL",VLOOKUP(VALUE(RIGHT(C148,3)),#REF!,4,FALSE),IF(LEFT(C148,4)="SPDA",VLOOKUP(VALUE(RIGHT(C148,3)),#REF!,4,FALSE),IF(LEFT(C148,4)="SDAI",VLOOKUP(VALUE(RIGHT(C148,3)),'ADM-COMP'!B:J,4,FALSE),IF(LEFT(C148,5)="IMPER",VLOOKUP(VALUE(RIGHT(C148,3)),#REF!,4,FALSE),""))))))))))))))))</f>
        <v>QUADRO DE DISTRIBUICAO DE ENERGIA DE EMBUTIR, EM CHAPA METALICA, PARA 18 DISJUNTORES TERMOMAGNETICOS MONOPOLARES, COM BARRAMENTO TRIFASICO E NEUTRO, FORNECIMENTO E INSTALACAO</v>
      </c>
      <c r="E148" s="422" t="str">
        <f>IF(B148="IOPES",VLOOKUP(C148,'LABOR-SERVIÇOS'!A:H,6,FALSE),IF(B148="SINAPI",VLOOKUP(C148,'SINAPI-SERVIÇOS'!A:D,3,FALSE),IF(LEFT(C148,3)="ARQ",VLOOKUP(VALUE(RIGHT(C148,3)),'ARQ-COMP'!B:J,5,FALSE),IF(LEFT(C148,3)="SCI",VLOOKUP(VALUE(RIGHT(C148,3)),#REF!,5,FALSE),IF(LEFT(C148,3)="SCE",VLOOKUP(VALUE(RIGHT(C148,3)),#REF!,5,FALSE),IF(LEFT(C148,3)="EST",VLOOKUP(VALUE(RIGHT(C148,3)),#REF!,5,FALSE),IF(LEFT(C148,3)="HID",VLOOKUP(VALUE(RIGHT(C148,3)),#REF!,5,FALSE),IF(LEFT(C148,3)="INC",VLOOKUP(VALUE(RIGHT(C148,3)),#REF!,5,FALSE),IF(LEFT(C148,3)="ELE",VLOOKUP(VALUE(RIGHT(C148,3)),#REF!,5,FALSE),IF(LEFT(C148,3)="CAB",VLOOKUP(VALUE(RIGHT(C148,3)),#REF!,5,FALSE),IF(LEFT(C148,3)="SEG",VLOOKUP(VALUE(RIGHT(C148,3)),#REF!,5,FALSE),IF(LEFT(C148,3)="CLI",VLOOKUP(VALUE(RIGHT(C148,3)),#REF!,5,FALSE),IF(LEFT(C148,4)="IMPL",VLOOKUP(VALUE(RIGHT(C148,3)),#REF!,5,FALSE),IF(LEFT(C148,4)="SPDA",VLOOKUP(VALUE(RIGHT(C148,3)),#REF!,5,FALSE),IF(LEFT(C148,4)="SDAI",VLOOKUP(VALUE(RIGHT(C148,3)),'ADM-COMP'!B:J,5,FALSE),IF(LEFT(C148,5)="IMPER",VLOOKUP(VALUE(RIGHT(C148,3)),#REF!,5,FALSE),""))))))))))))))))</f>
        <v>UN</v>
      </c>
      <c r="F148" s="268">
        <f>ROUND(VLOOKUP(A148,'MEM-LEVANT'!A:I,9,FALSE),2)</f>
        <v>4</v>
      </c>
      <c r="G148" s="423">
        <f>IF(B148="IOPES",VLOOKUP(C148,'LABOR-SERVIÇOS'!A:H,7,FALSE),IF(B148="SINAPI",VLOOKUP(C148,'SINAPI-SERVIÇOS'!A:H,8,FALSE),IF(LEFT(C148,3)="ARQ",VLOOKUP(VALUE(RIGHT(C148,3)),'ARQ-COMP'!B:J,9,FALSE),IF(LEFT(C148,3)="SCI",VLOOKUP(VALUE(RIGHT(C148,3)),#REF!,9,FALSE),IF(LEFT(C148,3)="SCE",VLOOKUP(VALUE(RIGHT(C148,3)),#REF!,9,FALSE),IF(LEFT(C148,3)="EST",VLOOKUP(VALUE(RIGHT(C148,3)),#REF!,9,FALSE),IF(LEFT(C148,3)="HID",VLOOKUP(VALUE(RIGHT(C148,3)),#REF!,9,FALSE),IF(LEFT(C148,3)="INC",VLOOKUP(VALUE(RIGHT(C148,3)),#REF!,9,FALSE),IF(LEFT(C148,3)="ELE",VLOOKUP(VALUE(RIGHT(C148,3)),#REF!,9,FALSE),IF(LEFT(C148,3)="CAB",VLOOKUP(VALUE(RIGHT(C148,3)),#REF!,9,FALSE),IF(LEFT(C148,3)="SEG",VLOOKUP(VALUE(RIGHT(C148,3)),#REF!,9,FALSE),IF(LEFT(C148,3)="CLI",VLOOKUP(VALUE(RIGHT(C148,3)),#REF!,9,FALSE),IF(LEFT(C148,4)="IMPL",VLOOKUP(VALUE(RIGHT(C148,3)),#REF!,9,FALSE),IF(LEFT(C148,4)="SPDA",VLOOKUP(VALUE(RIGHT(C148,3)),#REF!,9,FALSE),IF(LEFT(C148,4)="SDAI",VLOOKUP(VALUE(RIGHT(C148,3)),'ADM-COMP'!B:J,9,FALSE),IF(LEFT(C148,5)="IMPER",VLOOKUP(VALUE(RIGHT(C148,3)),#REF!,9,FALSE),""))))))))))))))))</f>
        <v>445.39</v>
      </c>
      <c r="H148" s="424">
        <f t="shared" si="24"/>
        <v>1781.56</v>
      </c>
      <c r="I148" s="190"/>
      <c r="J148" s="95">
        <f t="shared" si="25"/>
        <v>348.9423378</v>
      </c>
      <c r="K148" s="190"/>
      <c r="L148" s="190"/>
      <c r="M148" s="190"/>
      <c r="N148" s="190"/>
      <c r="O148" s="190"/>
      <c r="P148" s="190"/>
      <c r="Q148" s="190"/>
      <c r="R148" s="190"/>
      <c r="S148" s="190"/>
      <c r="T148" s="190"/>
      <c r="U148" s="190"/>
      <c r="V148" s="190"/>
      <c r="W148" s="190"/>
      <c r="X148" s="190"/>
      <c r="Y148" s="190"/>
      <c r="Z148" s="190"/>
    </row>
    <row r="149" ht="12.75" customHeight="1">
      <c r="A149" s="419" t="s">
        <v>375</v>
      </c>
      <c r="B149" s="420" t="s">
        <v>47</v>
      </c>
      <c r="C149" s="420" t="str">
        <f>'SINAPI-SERVIÇOS'!A2724</f>
        <v>74131/6</v>
      </c>
      <c r="D149" s="425" t="str">
        <f>IF(B149="IOPES",VLOOKUP(C149,'LABOR-SERVIÇOS'!A:H,5,FALSE),IF(B149="SINAPI",VLOOKUP(C149,'SINAPI-SERVIÇOS'!A:D,2,FALSE),IF(LEFT(C149,3)="ARQ",VLOOKUP(VALUE(RIGHT(C149,3)),'ARQ-COMP'!B:J,4,FALSE),IF(LEFT(C149,3)="SCI",VLOOKUP(VALUE(RIGHT(C149,3)),#REF!,4,FALSE),IF(LEFT(C149,3)="SCE",VLOOKUP(VALUE(RIGHT(C149,3)),#REF!,4,FALSE),IF(LEFT(C149,3)="EST",VLOOKUP(VALUE(RIGHT(C149,3)),#REF!,4,FALSE),IF(LEFT(C149,3)="HID",VLOOKUP(VALUE(RIGHT(C149,3)),#REF!,4,FALSE),IF(LEFT(C149,3)="INC",VLOOKUP(VALUE(RIGHT(C149,3)),#REF!,4,FALSE),IF(LEFT(C149,3)="ELE",VLOOKUP(VALUE(RIGHT(C149,3)),#REF!,4,FALSE),IF(LEFT(C149,3)="CAB",VLOOKUP(VALUE(RIGHT(C149,3)),#REF!,4,FALSE),IF(LEFT(C149,3)="SEG",VLOOKUP(VALUE(RIGHT(C149,3)),#REF!,4,FALSE),IF(LEFT(C149,3)="CLI",VLOOKUP(VALUE(RIGHT(C149,3)),#REF!,4,FALSE),IF(LEFT(C149,4)="IMPL",VLOOKUP(VALUE(RIGHT(C149,3)),#REF!,4,FALSE),IF(LEFT(C149,4)="SPDA",VLOOKUP(VALUE(RIGHT(C149,3)),#REF!,4,FALSE),IF(LEFT(C149,4)="SDAI",VLOOKUP(VALUE(RIGHT(C149,3)),'ADM-COMP'!B:J,4,FALSE),IF(LEFT(C149,5)="IMPER",VLOOKUP(VALUE(RIGHT(C149,3)),#REF!,4,FALSE),""))))))))))))))))</f>
        <v>QUADRO DE DISTRIBUICAO DE ENERGIA DE EMBUTIR, EM CHAPA METALICA, PARA 32 DISJUNTORES TERMOMAGNETICOS MONOPOLARES, COM BARRAMENTO TRIFASICO E NEUTRO, FORNECIMENTO E INSTALACAO</v>
      </c>
      <c r="E149" s="422" t="str">
        <f>IF(B149="IOPES",VLOOKUP(C149,'LABOR-SERVIÇOS'!A:H,6,FALSE),IF(B149="SINAPI",VLOOKUP(C149,'SINAPI-SERVIÇOS'!A:D,3,FALSE),IF(LEFT(C149,3)="ARQ",VLOOKUP(VALUE(RIGHT(C149,3)),'ARQ-COMP'!B:J,5,FALSE),IF(LEFT(C149,3)="SCI",VLOOKUP(VALUE(RIGHT(C149,3)),#REF!,5,FALSE),IF(LEFT(C149,3)="SCE",VLOOKUP(VALUE(RIGHT(C149,3)),#REF!,5,FALSE),IF(LEFT(C149,3)="EST",VLOOKUP(VALUE(RIGHT(C149,3)),#REF!,5,FALSE),IF(LEFT(C149,3)="HID",VLOOKUP(VALUE(RIGHT(C149,3)),#REF!,5,FALSE),IF(LEFT(C149,3)="INC",VLOOKUP(VALUE(RIGHT(C149,3)),#REF!,5,FALSE),IF(LEFT(C149,3)="ELE",VLOOKUP(VALUE(RIGHT(C149,3)),#REF!,5,FALSE),IF(LEFT(C149,3)="CAB",VLOOKUP(VALUE(RIGHT(C149,3)),#REF!,5,FALSE),IF(LEFT(C149,3)="SEG",VLOOKUP(VALUE(RIGHT(C149,3)),#REF!,5,FALSE),IF(LEFT(C149,3)="CLI",VLOOKUP(VALUE(RIGHT(C149,3)),#REF!,5,FALSE),IF(LEFT(C149,4)="IMPL",VLOOKUP(VALUE(RIGHT(C149,3)),#REF!,5,FALSE),IF(LEFT(C149,4)="SPDA",VLOOKUP(VALUE(RIGHT(C149,3)),#REF!,5,FALSE),IF(LEFT(C149,4)="SDAI",VLOOKUP(VALUE(RIGHT(C149,3)),'ADM-COMP'!B:J,5,FALSE),IF(LEFT(C149,5)="IMPER",VLOOKUP(VALUE(RIGHT(C149,3)),#REF!,5,FALSE),""))))))))))))))))</f>
        <v>UN</v>
      </c>
      <c r="F149" s="268">
        <f>ROUND(VLOOKUP(A149,'MEM-LEVANT'!A:I,9,FALSE),2)</f>
        <v>1</v>
      </c>
      <c r="G149" s="423">
        <f>IF(B149="IOPES",VLOOKUP(C149,'LABOR-SERVIÇOS'!A:H,7,FALSE),IF(B149="SINAPI",VLOOKUP(C149,'SINAPI-SERVIÇOS'!A:H,8,FALSE),IF(LEFT(C149,3)="ARQ",VLOOKUP(VALUE(RIGHT(C149,3)),'ARQ-COMP'!B:J,9,FALSE),IF(LEFT(C149,3)="SCI",VLOOKUP(VALUE(RIGHT(C149,3)),#REF!,9,FALSE),IF(LEFT(C149,3)="SCE",VLOOKUP(VALUE(RIGHT(C149,3)),#REF!,9,FALSE),IF(LEFT(C149,3)="EST",VLOOKUP(VALUE(RIGHT(C149,3)),#REF!,9,FALSE),IF(LEFT(C149,3)="HID",VLOOKUP(VALUE(RIGHT(C149,3)),#REF!,9,FALSE),IF(LEFT(C149,3)="INC",VLOOKUP(VALUE(RIGHT(C149,3)),#REF!,9,FALSE),IF(LEFT(C149,3)="ELE",VLOOKUP(VALUE(RIGHT(C149,3)),#REF!,9,FALSE),IF(LEFT(C149,3)="CAB",VLOOKUP(VALUE(RIGHT(C149,3)),#REF!,9,FALSE),IF(LEFT(C149,3)="SEG",VLOOKUP(VALUE(RIGHT(C149,3)),#REF!,9,FALSE),IF(LEFT(C149,3)="CLI",VLOOKUP(VALUE(RIGHT(C149,3)),#REF!,9,FALSE),IF(LEFT(C149,4)="IMPL",VLOOKUP(VALUE(RIGHT(C149,3)),#REF!,9,FALSE),IF(LEFT(C149,4)="SPDA",VLOOKUP(VALUE(RIGHT(C149,3)),#REF!,9,FALSE),IF(LEFT(C149,4)="SDAI",VLOOKUP(VALUE(RIGHT(C149,3)),'ADM-COMP'!B:J,9,FALSE),IF(LEFT(C149,5)="IMPER",VLOOKUP(VALUE(RIGHT(C149,3)),#REF!,9,FALSE),""))))))))))))))))</f>
        <v>592.06</v>
      </c>
      <c r="H149" s="424">
        <f t="shared" si="24"/>
        <v>592.06</v>
      </c>
      <c r="I149" s="190"/>
      <c r="J149" s="95">
        <f t="shared" si="25"/>
        <v>463.8514572</v>
      </c>
      <c r="K149" s="190"/>
      <c r="L149" s="190"/>
      <c r="M149" s="190"/>
      <c r="N149" s="190"/>
      <c r="O149" s="190"/>
      <c r="P149" s="190"/>
      <c r="Q149" s="190"/>
      <c r="R149" s="190"/>
      <c r="S149" s="190"/>
      <c r="T149" s="190"/>
      <c r="U149" s="190"/>
      <c r="V149" s="190"/>
      <c r="W149" s="190"/>
      <c r="X149" s="190"/>
      <c r="Y149" s="190"/>
      <c r="Z149" s="190"/>
    </row>
    <row r="150" ht="12.75" customHeight="1">
      <c r="A150" s="419" t="s">
        <v>379</v>
      </c>
      <c r="B150" s="420" t="s">
        <v>47</v>
      </c>
      <c r="C150" s="420" t="str">
        <f>'SINAPI-SERVIÇOS'!A2800</f>
        <v>91993</v>
      </c>
      <c r="D150" s="427" t="str">
        <f>IF(B150="IOPES",VLOOKUP(C150,'LABOR-SERVIÇOS'!A:H,5,FALSE),IF(B150="SINAPI",VLOOKUP(C150,'SINAPI-SERVIÇOS'!A:D,2,FALSE),IF(LEFT(C150,3)="ARQ",VLOOKUP(VALUE(RIGHT(C150,3)),'ARQ-COMP'!B:J,4,FALSE),IF(LEFT(C150,3)="SCI",VLOOKUP(VALUE(RIGHT(C150,3)),#REF!,4,FALSE),IF(LEFT(C150,3)="SCE",VLOOKUP(VALUE(RIGHT(C150,3)),#REF!,4,FALSE),IF(LEFT(C150,3)="EST",VLOOKUP(VALUE(RIGHT(C150,3)),#REF!,4,FALSE),IF(LEFT(C150,3)="HID",VLOOKUP(VALUE(RIGHT(C150,3)),#REF!,4,FALSE),IF(LEFT(C150,3)="INC",VLOOKUP(VALUE(RIGHT(C150,3)),#REF!,4,FALSE),IF(LEFT(C150,3)="ELE",VLOOKUP(VALUE(RIGHT(C150,3)),#REF!,4,FALSE),IF(LEFT(C150,3)="CAB",VLOOKUP(VALUE(RIGHT(C150,3)),#REF!,4,FALSE),IF(LEFT(C150,3)="SEG",VLOOKUP(VALUE(RIGHT(C150,3)),#REF!,4,FALSE),IF(LEFT(C150,3)="CLI",VLOOKUP(VALUE(RIGHT(C150,3)),#REF!,4,FALSE),IF(LEFT(C150,4)="IMPL",VLOOKUP(VALUE(RIGHT(C150,3)),#REF!,4,FALSE),IF(LEFT(C150,4)="SPDA",VLOOKUP(VALUE(RIGHT(C150,3)),#REF!,4,FALSE),IF(LEFT(C150,4)="SDAI",VLOOKUP(VALUE(RIGHT(C150,3)),'ADM-COMP'!B:J,4,FALSE),IF(LEFT(C150,5)="IMPER",VLOOKUP(VALUE(RIGHT(C150,3)),#REF!,4,FALSE),""))))))))))))))))</f>
        <v>TOMADA ALTA DE EMBUTIR (1 MÓDULO), 2P+T 20 A, INCLUINDO SUPORTE E PLACA - FORNECIMENTO E INSTALAÇÃO. AF_12/2015</v>
      </c>
      <c r="E150" s="422" t="str">
        <f>IF(B150="IOPES",VLOOKUP(C150,'LABOR-SERVIÇOS'!A:H,6,FALSE),IF(B150="SINAPI",VLOOKUP(C150,'SINAPI-SERVIÇOS'!A:D,3,FALSE),IF(LEFT(C150,3)="ARQ",VLOOKUP(VALUE(RIGHT(C150,3)),'ARQ-COMP'!B:J,5,FALSE),IF(LEFT(C150,3)="SCI",VLOOKUP(VALUE(RIGHT(C150,3)),#REF!,5,FALSE),IF(LEFT(C150,3)="SCE",VLOOKUP(VALUE(RIGHT(C150,3)),#REF!,5,FALSE),IF(LEFT(C150,3)="EST",VLOOKUP(VALUE(RIGHT(C150,3)),#REF!,5,FALSE),IF(LEFT(C150,3)="HID",VLOOKUP(VALUE(RIGHT(C150,3)),#REF!,5,FALSE),IF(LEFT(C150,3)="INC",VLOOKUP(VALUE(RIGHT(C150,3)),#REF!,5,FALSE),IF(LEFT(C150,3)="ELE",VLOOKUP(VALUE(RIGHT(C150,3)),#REF!,5,FALSE),IF(LEFT(C150,3)="CAB",VLOOKUP(VALUE(RIGHT(C150,3)),#REF!,5,FALSE),IF(LEFT(C150,3)="SEG",VLOOKUP(VALUE(RIGHT(C150,3)),#REF!,5,FALSE),IF(LEFT(C150,3)="CLI",VLOOKUP(VALUE(RIGHT(C150,3)),#REF!,5,FALSE),IF(LEFT(C150,4)="IMPL",VLOOKUP(VALUE(RIGHT(C150,3)),#REF!,5,FALSE),IF(LEFT(C150,4)="SPDA",VLOOKUP(VALUE(RIGHT(C150,3)),#REF!,5,FALSE),IF(LEFT(C150,4)="SDAI",VLOOKUP(VALUE(RIGHT(C150,3)),'ADM-COMP'!B:J,5,FALSE),IF(LEFT(C150,5)="IMPER",VLOOKUP(VALUE(RIGHT(C150,3)),#REF!,5,FALSE),""))))))))))))))))</f>
        <v>UN</v>
      </c>
      <c r="F150" s="268">
        <f>ROUND(VLOOKUP(A150,'MEM-LEVANT'!A:I,9,FALSE),2)</f>
        <v>5</v>
      </c>
      <c r="G150" s="423">
        <f>IF(B150="IOPES",VLOOKUP(C150,'LABOR-SERVIÇOS'!A:H,7,FALSE),IF(B150="SINAPI",VLOOKUP(C150,'SINAPI-SERVIÇOS'!A:H,8,FALSE),IF(LEFT(C150,3)="ARQ",VLOOKUP(VALUE(RIGHT(C150,3)),'ARQ-COMP'!B:J,9,FALSE),IF(LEFT(C150,3)="SCI",VLOOKUP(VALUE(RIGHT(C150,3)),#REF!,9,FALSE),IF(LEFT(C150,3)="SCE",VLOOKUP(VALUE(RIGHT(C150,3)),#REF!,9,FALSE),IF(LEFT(C150,3)="EST",VLOOKUP(VALUE(RIGHT(C150,3)),#REF!,9,FALSE),IF(LEFT(C150,3)="HID",VLOOKUP(VALUE(RIGHT(C150,3)),#REF!,9,FALSE),IF(LEFT(C150,3)="INC",VLOOKUP(VALUE(RIGHT(C150,3)),#REF!,9,FALSE),IF(LEFT(C150,3)="ELE",VLOOKUP(VALUE(RIGHT(C150,3)),#REF!,9,FALSE),IF(LEFT(C150,3)="CAB",VLOOKUP(VALUE(RIGHT(C150,3)),#REF!,9,FALSE),IF(LEFT(C150,3)="SEG",VLOOKUP(VALUE(RIGHT(C150,3)),#REF!,9,FALSE),IF(LEFT(C150,3)="CLI",VLOOKUP(VALUE(RIGHT(C150,3)),#REF!,9,FALSE),IF(LEFT(C150,4)="IMPL",VLOOKUP(VALUE(RIGHT(C150,3)),#REF!,9,FALSE),IF(LEFT(C150,4)="SPDA",VLOOKUP(VALUE(RIGHT(C150,3)),#REF!,9,FALSE),IF(LEFT(C150,4)="SDAI",VLOOKUP(VALUE(RIGHT(C150,3)),'ADM-COMP'!B:J,9,FALSE),IF(LEFT(C150,5)="IMPER",VLOOKUP(VALUE(RIGHT(C150,3)),#REF!,9,FALSE),""))))))))))))))))</f>
        <v>43.4</v>
      </c>
      <c r="H150" s="424">
        <f t="shared" si="24"/>
        <v>217</v>
      </c>
      <c r="I150" s="190"/>
      <c r="J150" s="95">
        <f t="shared" si="25"/>
        <v>34.00188029</v>
      </c>
      <c r="K150" s="190"/>
      <c r="L150" s="190"/>
      <c r="M150" s="190"/>
      <c r="N150" s="190"/>
      <c r="O150" s="190"/>
      <c r="P150" s="190"/>
      <c r="Q150" s="190"/>
      <c r="R150" s="190"/>
      <c r="S150" s="190"/>
      <c r="T150" s="190"/>
      <c r="U150" s="190"/>
      <c r="V150" s="190"/>
      <c r="W150" s="190"/>
      <c r="X150" s="190"/>
      <c r="Y150" s="190"/>
      <c r="Z150" s="190"/>
    </row>
    <row r="151" ht="12.75" customHeight="1">
      <c r="A151" s="419" t="s">
        <v>381</v>
      </c>
      <c r="B151" s="420" t="s">
        <v>47</v>
      </c>
      <c r="C151" s="420" t="str">
        <f>'SINAPI-SERVIÇOS'!A2804</f>
        <v>91997</v>
      </c>
      <c r="D151" s="427" t="str">
        <f>IF(B151="IOPES",VLOOKUP(C151,'LABOR-SERVIÇOS'!A:H,5,FALSE),IF(B151="SINAPI",VLOOKUP(C151,'SINAPI-SERVIÇOS'!A:D,2,FALSE),IF(LEFT(C151,3)="ARQ",VLOOKUP(VALUE(RIGHT(C151,3)),'ARQ-COMP'!B:J,4,FALSE),IF(LEFT(C151,3)="SCI",VLOOKUP(VALUE(RIGHT(C151,3)),#REF!,4,FALSE),IF(LEFT(C151,3)="SCE",VLOOKUP(VALUE(RIGHT(C151,3)),#REF!,4,FALSE),IF(LEFT(C151,3)="EST",VLOOKUP(VALUE(RIGHT(C151,3)),#REF!,4,FALSE),IF(LEFT(C151,3)="HID",VLOOKUP(VALUE(RIGHT(C151,3)),#REF!,4,FALSE),IF(LEFT(C151,3)="INC",VLOOKUP(VALUE(RIGHT(C151,3)),#REF!,4,FALSE),IF(LEFT(C151,3)="ELE",VLOOKUP(VALUE(RIGHT(C151,3)),#REF!,4,FALSE),IF(LEFT(C151,3)="CAB",VLOOKUP(VALUE(RIGHT(C151,3)),#REF!,4,FALSE),IF(LEFT(C151,3)="SEG",VLOOKUP(VALUE(RIGHT(C151,3)),#REF!,4,FALSE),IF(LEFT(C151,3)="CLI",VLOOKUP(VALUE(RIGHT(C151,3)),#REF!,4,FALSE),IF(LEFT(C151,4)="IMPL",VLOOKUP(VALUE(RIGHT(C151,3)),#REF!,4,FALSE),IF(LEFT(C151,4)="SPDA",VLOOKUP(VALUE(RIGHT(C151,3)),#REF!,4,FALSE),IF(LEFT(C151,4)="SDAI",VLOOKUP(VALUE(RIGHT(C151,3)),'ADM-COMP'!B:J,4,FALSE),IF(LEFT(C151,5)="IMPER",VLOOKUP(VALUE(RIGHT(C151,3)),#REF!,4,FALSE),""))))))))))))))))</f>
        <v>TOMADA MÉDIA DE EMBUTIR (1 MÓDULO), 2P+T 20 A, INCLUINDO SUPORTE E PLACA - FORNECIMENTO E INSTALAÇÃO. AF_12/2015</v>
      </c>
      <c r="E151" s="422" t="str">
        <f>IF(B151="IOPES",VLOOKUP(C151,'LABOR-SERVIÇOS'!A:H,6,FALSE),IF(B151="SINAPI",VLOOKUP(C151,'SINAPI-SERVIÇOS'!A:D,3,FALSE),IF(LEFT(C151,3)="ARQ",VLOOKUP(VALUE(RIGHT(C151,3)),'ARQ-COMP'!B:J,5,FALSE),IF(LEFT(C151,3)="SCI",VLOOKUP(VALUE(RIGHT(C151,3)),#REF!,5,FALSE),IF(LEFT(C151,3)="SCE",VLOOKUP(VALUE(RIGHT(C151,3)),#REF!,5,FALSE),IF(LEFT(C151,3)="EST",VLOOKUP(VALUE(RIGHT(C151,3)),#REF!,5,FALSE),IF(LEFT(C151,3)="HID",VLOOKUP(VALUE(RIGHT(C151,3)),#REF!,5,FALSE),IF(LEFT(C151,3)="INC",VLOOKUP(VALUE(RIGHT(C151,3)),#REF!,5,FALSE),IF(LEFT(C151,3)="ELE",VLOOKUP(VALUE(RIGHT(C151,3)),#REF!,5,FALSE),IF(LEFT(C151,3)="CAB",VLOOKUP(VALUE(RIGHT(C151,3)),#REF!,5,FALSE),IF(LEFT(C151,3)="SEG",VLOOKUP(VALUE(RIGHT(C151,3)),#REF!,5,FALSE),IF(LEFT(C151,3)="CLI",VLOOKUP(VALUE(RIGHT(C151,3)),#REF!,5,FALSE),IF(LEFT(C151,4)="IMPL",VLOOKUP(VALUE(RIGHT(C151,3)),#REF!,5,FALSE),IF(LEFT(C151,4)="SPDA",VLOOKUP(VALUE(RIGHT(C151,3)),#REF!,5,FALSE),IF(LEFT(C151,4)="SDAI",VLOOKUP(VALUE(RIGHT(C151,3)),'ADM-COMP'!B:J,5,FALSE),IF(LEFT(C151,5)="IMPER",VLOOKUP(VALUE(RIGHT(C151,3)),#REF!,5,FALSE),""))))))))))))))))</f>
        <v>UN</v>
      </c>
      <c r="F151" s="268">
        <f>ROUND(VLOOKUP(A151,'MEM-LEVANT'!A:I,9,FALSE),2)</f>
        <v>13</v>
      </c>
      <c r="G151" s="423">
        <f>IF(B151="IOPES",VLOOKUP(C151,'LABOR-SERVIÇOS'!A:H,7,FALSE),IF(B151="SINAPI",VLOOKUP(C151,'SINAPI-SERVIÇOS'!A:H,8,FALSE),IF(LEFT(C151,3)="ARQ",VLOOKUP(VALUE(RIGHT(C151,3)),'ARQ-COMP'!B:J,9,FALSE),IF(LEFT(C151,3)="SCI",VLOOKUP(VALUE(RIGHT(C151,3)),#REF!,9,FALSE),IF(LEFT(C151,3)="SCE",VLOOKUP(VALUE(RIGHT(C151,3)),#REF!,9,FALSE),IF(LEFT(C151,3)="EST",VLOOKUP(VALUE(RIGHT(C151,3)),#REF!,9,FALSE),IF(LEFT(C151,3)="HID",VLOOKUP(VALUE(RIGHT(C151,3)),#REF!,9,FALSE),IF(LEFT(C151,3)="INC",VLOOKUP(VALUE(RIGHT(C151,3)),#REF!,9,FALSE),IF(LEFT(C151,3)="ELE",VLOOKUP(VALUE(RIGHT(C151,3)),#REF!,9,FALSE),IF(LEFT(C151,3)="CAB",VLOOKUP(VALUE(RIGHT(C151,3)),#REF!,9,FALSE),IF(LEFT(C151,3)="SEG",VLOOKUP(VALUE(RIGHT(C151,3)),#REF!,9,FALSE),IF(LEFT(C151,3)="CLI",VLOOKUP(VALUE(RIGHT(C151,3)),#REF!,9,FALSE),IF(LEFT(C151,4)="IMPL",VLOOKUP(VALUE(RIGHT(C151,3)),#REF!,9,FALSE),IF(LEFT(C151,4)="SPDA",VLOOKUP(VALUE(RIGHT(C151,3)),#REF!,9,FALSE),IF(LEFT(C151,4)="SDAI",VLOOKUP(VALUE(RIGHT(C151,3)),'ADM-COMP'!B:J,9,FALSE),IF(LEFT(C151,5)="IMPER",VLOOKUP(VALUE(RIGHT(C151,3)),#REF!,9,FALSE),""))))))))))))))))</f>
        <v>34.09</v>
      </c>
      <c r="H151" s="424">
        <f t="shared" si="24"/>
        <v>443.17</v>
      </c>
      <c r="I151" s="190"/>
      <c r="J151" s="95">
        <f t="shared" si="25"/>
        <v>26.70792855</v>
      </c>
      <c r="K151" s="190"/>
      <c r="L151" s="190"/>
      <c r="M151" s="190"/>
      <c r="N151" s="190"/>
      <c r="O151" s="190"/>
      <c r="P151" s="190"/>
      <c r="Q151" s="190"/>
      <c r="R151" s="190"/>
      <c r="S151" s="190"/>
      <c r="T151" s="190"/>
      <c r="U151" s="190"/>
      <c r="V151" s="190"/>
      <c r="W151" s="190"/>
      <c r="X151" s="190"/>
      <c r="Y151" s="190"/>
      <c r="Z151" s="190"/>
    </row>
    <row r="152" ht="12.75" customHeight="1">
      <c r="A152" s="419" t="s">
        <v>383</v>
      </c>
      <c r="B152" s="420" t="s">
        <v>47</v>
      </c>
      <c r="C152" s="420" t="str">
        <f>'SINAPI-SERVIÇOS'!A2816</f>
        <v>92009</v>
      </c>
      <c r="D152" s="427" t="str">
        <f>IF(B152="IOPES",VLOOKUP(C152,'LABOR-SERVIÇOS'!A:H,5,FALSE),IF(B152="SINAPI",VLOOKUP(C152,'SINAPI-SERVIÇOS'!A:D,2,FALSE),IF(LEFT(C152,3)="ARQ",VLOOKUP(VALUE(RIGHT(C152,3)),'ARQ-COMP'!B:J,4,FALSE),IF(LEFT(C152,3)="SCI",VLOOKUP(VALUE(RIGHT(C152,3)),#REF!,4,FALSE),IF(LEFT(C152,3)="SCE",VLOOKUP(VALUE(RIGHT(C152,3)),#REF!,4,FALSE),IF(LEFT(C152,3)="EST",VLOOKUP(VALUE(RIGHT(C152,3)),#REF!,4,FALSE),IF(LEFT(C152,3)="HID",VLOOKUP(VALUE(RIGHT(C152,3)),#REF!,4,FALSE),IF(LEFT(C152,3)="INC",VLOOKUP(VALUE(RIGHT(C152,3)),#REF!,4,FALSE),IF(LEFT(C152,3)="ELE",VLOOKUP(VALUE(RIGHT(C152,3)),#REF!,4,FALSE),IF(LEFT(C152,3)="CAB",VLOOKUP(VALUE(RIGHT(C152,3)),#REF!,4,FALSE),IF(LEFT(C152,3)="SEG",VLOOKUP(VALUE(RIGHT(C152,3)),#REF!,4,FALSE),IF(LEFT(C152,3)="CLI",VLOOKUP(VALUE(RIGHT(C152,3)),#REF!,4,FALSE),IF(LEFT(C152,4)="IMPL",VLOOKUP(VALUE(RIGHT(C152,3)),#REF!,4,FALSE),IF(LEFT(C152,4)="SPDA",VLOOKUP(VALUE(RIGHT(C152,3)),#REF!,4,FALSE),IF(LEFT(C152,4)="SDAI",VLOOKUP(VALUE(RIGHT(C152,3)),'ADM-COMP'!B:J,4,FALSE),IF(LEFT(C152,5)="IMPER",VLOOKUP(VALUE(RIGHT(C152,3)),#REF!,4,FALSE),""))))))))))))))))</f>
        <v>TOMADA BAIXA DE EMBUTIR (2 MÓDULOS), 2P+T 20 A, INCLUINDO SUPORTE E PLACA - FORNECIMENTO E INSTALAÇÃO. AF_12/2015</v>
      </c>
      <c r="E152" s="422" t="str">
        <f>IF(B152="IOPES",VLOOKUP(C152,'LABOR-SERVIÇOS'!A:H,6,FALSE),IF(B152="SINAPI",VLOOKUP(C152,'SINAPI-SERVIÇOS'!A:D,3,FALSE),IF(LEFT(C152,3)="ARQ",VLOOKUP(VALUE(RIGHT(C152,3)),'ARQ-COMP'!B:J,5,FALSE),IF(LEFT(C152,3)="SCI",VLOOKUP(VALUE(RIGHT(C152,3)),#REF!,5,FALSE),IF(LEFT(C152,3)="SCE",VLOOKUP(VALUE(RIGHT(C152,3)),#REF!,5,FALSE),IF(LEFT(C152,3)="EST",VLOOKUP(VALUE(RIGHT(C152,3)),#REF!,5,FALSE),IF(LEFT(C152,3)="HID",VLOOKUP(VALUE(RIGHT(C152,3)),#REF!,5,FALSE),IF(LEFT(C152,3)="INC",VLOOKUP(VALUE(RIGHT(C152,3)),#REF!,5,FALSE),IF(LEFT(C152,3)="ELE",VLOOKUP(VALUE(RIGHT(C152,3)),#REF!,5,FALSE),IF(LEFT(C152,3)="CAB",VLOOKUP(VALUE(RIGHT(C152,3)),#REF!,5,FALSE),IF(LEFT(C152,3)="SEG",VLOOKUP(VALUE(RIGHT(C152,3)),#REF!,5,FALSE),IF(LEFT(C152,3)="CLI",VLOOKUP(VALUE(RIGHT(C152,3)),#REF!,5,FALSE),IF(LEFT(C152,4)="IMPL",VLOOKUP(VALUE(RIGHT(C152,3)),#REF!,5,FALSE),IF(LEFT(C152,4)="SPDA",VLOOKUP(VALUE(RIGHT(C152,3)),#REF!,5,FALSE),IF(LEFT(C152,4)="SDAI",VLOOKUP(VALUE(RIGHT(C152,3)),'ADM-COMP'!B:J,5,FALSE),IF(LEFT(C152,5)="IMPER",VLOOKUP(VALUE(RIGHT(C152,3)),#REF!,5,FALSE),""))))))))))))))))</f>
        <v>UN</v>
      </c>
      <c r="F152" s="268">
        <f>ROUND(VLOOKUP(A152,'MEM-LEVANT'!A:I,9,FALSE),2)</f>
        <v>3</v>
      </c>
      <c r="G152" s="423">
        <f>IF(B152="IOPES",VLOOKUP(C152,'LABOR-SERVIÇOS'!A:H,7,FALSE),IF(B152="SINAPI",VLOOKUP(C152,'SINAPI-SERVIÇOS'!A:H,8,FALSE),IF(LEFT(C152,3)="ARQ",VLOOKUP(VALUE(RIGHT(C152,3)),'ARQ-COMP'!B:J,9,FALSE),IF(LEFT(C152,3)="SCI",VLOOKUP(VALUE(RIGHT(C152,3)),#REF!,9,FALSE),IF(LEFT(C152,3)="SCE",VLOOKUP(VALUE(RIGHT(C152,3)),#REF!,9,FALSE),IF(LEFT(C152,3)="EST",VLOOKUP(VALUE(RIGHT(C152,3)),#REF!,9,FALSE),IF(LEFT(C152,3)="HID",VLOOKUP(VALUE(RIGHT(C152,3)),#REF!,9,FALSE),IF(LEFT(C152,3)="INC",VLOOKUP(VALUE(RIGHT(C152,3)),#REF!,9,FALSE),IF(LEFT(C152,3)="ELE",VLOOKUP(VALUE(RIGHT(C152,3)),#REF!,9,FALSE),IF(LEFT(C152,3)="CAB",VLOOKUP(VALUE(RIGHT(C152,3)),#REF!,9,FALSE),IF(LEFT(C152,3)="SEG",VLOOKUP(VALUE(RIGHT(C152,3)),#REF!,9,FALSE),IF(LEFT(C152,3)="CLI",VLOOKUP(VALUE(RIGHT(C152,3)),#REF!,9,FALSE),IF(LEFT(C152,4)="IMPL",VLOOKUP(VALUE(RIGHT(C152,3)),#REF!,9,FALSE),IF(LEFT(C152,4)="SPDA",VLOOKUP(VALUE(RIGHT(C152,3)),#REF!,9,FALSE),IF(LEFT(C152,4)="SDAI",VLOOKUP(VALUE(RIGHT(C152,3)),'ADM-COMP'!B:J,9,FALSE),IF(LEFT(C152,5)="IMPER",VLOOKUP(VALUE(RIGHT(C152,3)),#REF!,9,FALSE),""))))))))))))))))</f>
        <v>49.79</v>
      </c>
      <c r="H152" s="424">
        <f t="shared" si="24"/>
        <v>149.37</v>
      </c>
      <c r="I152" s="190"/>
      <c r="J152" s="95">
        <f t="shared" si="25"/>
        <v>39.00814792</v>
      </c>
      <c r="K152" s="190"/>
      <c r="L152" s="190"/>
      <c r="M152" s="190"/>
      <c r="N152" s="190"/>
      <c r="O152" s="190"/>
      <c r="P152" s="190"/>
      <c r="Q152" s="190"/>
      <c r="R152" s="190"/>
      <c r="S152" s="190"/>
      <c r="T152" s="190"/>
      <c r="U152" s="190"/>
      <c r="V152" s="190"/>
      <c r="W152" s="190"/>
      <c r="X152" s="190"/>
      <c r="Y152" s="190"/>
      <c r="Z152" s="190"/>
    </row>
    <row r="153" ht="12.75" customHeight="1">
      <c r="A153" s="419" t="s">
        <v>385</v>
      </c>
      <c r="B153" s="420" t="s">
        <v>47</v>
      </c>
      <c r="C153" s="420" t="str">
        <f>'SINAPI-SERVIÇOS'!A2830</f>
        <v>92023</v>
      </c>
      <c r="D153" s="427" t="str">
        <f>IF(B153="IOPES",VLOOKUP(C153,'LABOR-SERVIÇOS'!A:H,5,FALSE),IF(B153="SINAPI",VLOOKUP(C153,'SINAPI-SERVIÇOS'!A:D,2,FALSE),IF(LEFT(C153,3)="ARQ",VLOOKUP(VALUE(RIGHT(C153,3)),'ARQ-COMP'!B:J,4,FALSE),IF(LEFT(C153,3)="SCI",VLOOKUP(VALUE(RIGHT(C153,3)),#REF!,4,FALSE),IF(LEFT(C153,3)="SCE",VLOOKUP(VALUE(RIGHT(C153,3)),#REF!,4,FALSE),IF(LEFT(C153,3)="EST",VLOOKUP(VALUE(RIGHT(C153,3)),#REF!,4,FALSE),IF(LEFT(C153,3)="HID",VLOOKUP(VALUE(RIGHT(C153,3)),#REF!,4,FALSE),IF(LEFT(C153,3)="INC",VLOOKUP(VALUE(RIGHT(C153,3)),#REF!,4,FALSE),IF(LEFT(C153,3)="ELE",VLOOKUP(VALUE(RIGHT(C153,3)),#REF!,4,FALSE),IF(LEFT(C153,3)="CAB",VLOOKUP(VALUE(RIGHT(C153,3)),#REF!,4,FALSE),IF(LEFT(C153,3)="SEG",VLOOKUP(VALUE(RIGHT(C153,3)),#REF!,4,FALSE),IF(LEFT(C153,3)="CLI",VLOOKUP(VALUE(RIGHT(C153,3)),#REF!,4,FALSE),IF(LEFT(C153,4)="IMPL",VLOOKUP(VALUE(RIGHT(C153,3)),#REF!,4,FALSE),IF(LEFT(C153,4)="SPDA",VLOOKUP(VALUE(RIGHT(C153,3)),#REF!,4,FALSE),IF(LEFT(C153,4)="SDAI",VLOOKUP(VALUE(RIGHT(C153,3)),'ADM-COMP'!B:J,4,FALSE),IF(LEFT(C153,5)="IMPER",VLOOKUP(VALUE(RIGHT(C153,3)),#REF!,4,FALSE),""))))))))))))))))</f>
        <v>INTERRUPTOR SIMPLES (1 MÓDULO) COM 1 TOMADA DE EMBUTIR 2P+T 10 A,  INCLUINDO SUPORTE E PLACA - FORNECIMENTO E INSTALAÇÃO. AF_12/2015</v>
      </c>
      <c r="E153" s="422" t="str">
        <f>IF(B153="IOPES",VLOOKUP(C153,'LABOR-SERVIÇOS'!A:H,6,FALSE),IF(B153="SINAPI",VLOOKUP(C153,'SINAPI-SERVIÇOS'!A:D,3,FALSE),IF(LEFT(C153,3)="ARQ",VLOOKUP(VALUE(RIGHT(C153,3)),'ARQ-COMP'!B:J,5,FALSE),IF(LEFT(C153,3)="SCI",VLOOKUP(VALUE(RIGHT(C153,3)),#REF!,5,FALSE),IF(LEFT(C153,3)="SCE",VLOOKUP(VALUE(RIGHT(C153,3)),#REF!,5,FALSE),IF(LEFT(C153,3)="EST",VLOOKUP(VALUE(RIGHT(C153,3)),#REF!,5,FALSE),IF(LEFT(C153,3)="HID",VLOOKUP(VALUE(RIGHT(C153,3)),#REF!,5,FALSE),IF(LEFT(C153,3)="INC",VLOOKUP(VALUE(RIGHT(C153,3)),#REF!,5,FALSE),IF(LEFT(C153,3)="ELE",VLOOKUP(VALUE(RIGHT(C153,3)),#REF!,5,FALSE),IF(LEFT(C153,3)="CAB",VLOOKUP(VALUE(RIGHT(C153,3)),#REF!,5,FALSE),IF(LEFT(C153,3)="SEG",VLOOKUP(VALUE(RIGHT(C153,3)),#REF!,5,FALSE),IF(LEFT(C153,3)="CLI",VLOOKUP(VALUE(RIGHT(C153,3)),#REF!,5,FALSE),IF(LEFT(C153,4)="IMPL",VLOOKUP(VALUE(RIGHT(C153,3)),#REF!,5,FALSE),IF(LEFT(C153,4)="SPDA",VLOOKUP(VALUE(RIGHT(C153,3)),#REF!,5,FALSE),IF(LEFT(C153,4)="SDAI",VLOOKUP(VALUE(RIGHT(C153,3)),'ADM-COMP'!B:J,5,FALSE),IF(LEFT(C153,5)="IMPER",VLOOKUP(VALUE(RIGHT(C153,3)),#REF!,5,FALSE),""))))))))))))))))</f>
        <v>UN</v>
      </c>
      <c r="F153" s="268">
        <f>ROUND(VLOOKUP(A153,'MEM-LEVANT'!A:I,9,FALSE),2)</f>
        <v>8</v>
      </c>
      <c r="G153" s="423">
        <f>IF(B153="IOPES",VLOOKUP(C153,'LABOR-SERVIÇOS'!A:H,7,FALSE),IF(B153="SINAPI",VLOOKUP(C153,'SINAPI-SERVIÇOS'!A:H,8,FALSE),IF(LEFT(C153,3)="ARQ",VLOOKUP(VALUE(RIGHT(C153,3)),'ARQ-COMP'!B:J,9,FALSE),IF(LEFT(C153,3)="SCI",VLOOKUP(VALUE(RIGHT(C153,3)),#REF!,9,FALSE),IF(LEFT(C153,3)="SCE",VLOOKUP(VALUE(RIGHT(C153,3)),#REF!,9,FALSE),IF(LEFT(C153,3)="EST",VLOOKUP(VALUE(RIGHT(C153,3)),#REF!,9,FALSE),IF(LEFT(C153,3)="HID",VLOOKUP(VALUE(RIGHT(C153,3)),#REF!,9,FALSE),IF(LEFT(C153,3)="INC",VLOOKUP(VALUE(RIGHT(C153,3)),#REF!,9,FALSE),IF(LEFT(C153,3)="ELE",VLOOKUP(VALUE(RIGHT(C153,3)),#REF!,9,FALSE),IF(LEFT(C153,3)="CAB",VLOOKUP(VALUE(RIGHT(C153,3)),#REF!,9,FALSE),IF(LEFT(C153,3)="SEG",VLOOKUP(VALUE(RIGHT(C153,3)),#REF!,9,FALSE),IF(LEFT(C153,3)="CLI",VLOOKUP(VALUE(RIGHT(C153,3)),#REF!,9,FALSE),IF(LEFT(C153,4)="IMPL",VLOOKUP(VALUE(RIGHT(C153,3)),#REF!,9,FALSE),IF(LEFT(C153,4)="SPDA",VLOOKUP(VALUE(RIGHT(C153,3)),#REF!,9,FALSE),IF(LEFT(C153,4)="SDAI",VLOOKUP(VALUE(RIGHT(C153,3)),'ADM-COMP'!B:J,9,FALSE),IF(LEFT(C153,5)="IMPER",VLOOKUP(VALUE(RIGHT(C153,3)),#REF!,9,FALSE),""))))))))))))))))</f>
        <v>47.21</v>
      </c>
      <c r="H153" s="424">
        <f t="shared" si="24"/>
        <v>377.68</v>
      </c>
      <c r="I153" s="190"/>
      <c r="J153" s="95">
        <f t="shared" si="25"/>
        <v>36.98683798</v>
      </c>
      <c r="K153" s="190"/>
      <c r="L153" s="190"/>
      <c r="M153" s="190"/>
      <c r="N153" s="190"/>
      <c r="O153" s="190"/>
      <c r="P153" s="190"/>
      <c r="Q153" s="190"/>
      <c r="R153" s="190"/>
      <c r="S153" s="190"/>
      <c r="T153" s="190"/>
      <c r="U153" s="190"/>
      <c r="V153" s="190"/>
      <c r="W153" s="190"/>
      <c r="X153" s="190"/>
      <c r="Y153" s="190"/>
      <c r="Z153" s="190"/>
    </row>
    <row r="154" ht="12.75" customHeight="1">
      <c r="A154" s="419" t="s">
        <v>387</v>
      </c>
      <c r="B154" s="420" t="s">
        <v>47</v>
      </c>
      <c r="C154" s="420" t="str">
        <f>'SINAPI-SERVIÇOS'!A2834</f>
        <v>92027</v>
      </c>
      <c r="D154" s="427" t="str">
        <f>IF(B154="IOPES",VLOOKUP(C154,'LABOR-SERVIÇOS'!A:H,5,FALSE),IF(B154="SINAPI",VLOOKUP(C154,'SINAPI-SERVIÇOS'!A:D,2,FALSE),IF(LEFT(C154,3)="ARQ",VLOOKUP(VALUE(RIGHT(C154,3)),'ARQ-COMP'!B:J,4,FALSE),IF(LEFT(C154,3)="SCI",VLOOKUP(VALUE(RIGHT(C154,3)),#REF!,4,FALSE),IF(LEFT(C154,3)="SCE",VLOOKUP(VALUE(RIGHT(C154,3)),#REF!,4,FALSE),IF(LEFT(C154,3)="EST",VLOOKUP(VALUE(RIGHT(C154,3)),#REF!,4,FALSE),IF(LEFT(C154,3)="HID",VLOOKUP(VALUE(RIGHT(C154,3)),#REF!,4,FALSE),IF(LEFT(C154,3)="INC",VLOOKUP(VALUE(RIGHT(C154,3)),#REF!,4,FALSE),IF(LEFT(C154,3)="ELE",VLOOKUP(VALUE(RIGHT(C154,3)),#REF!,4,FALSE),IF(LEFT(C154,3)="CAB",VLOOKUP(VALUE(RIGHT(C154,3)),#REF!,4,FALSE),IF(LEFT(C154,3)="SEG",VLOOKUP(VALUE(RIGHT(C154,3)),#REF!,4,FALSE),IF(LEFT(C154,3)="CLI",VLOOKUP(VALUE(RIGHT(C154,3)),#REF!,4,FALSE),IF(LEFT(C154,4)="IMPL",VLOOKUP(VALUE(RIGHT(C154,3)),#REF!,4,FALSE),IF(LEFT(C154,4)="SPDA",VLOOKUP(VALUE(RIGHT(C154,3)),#REF!,4,FALSE),IF(LEFT(C154,4)="SDAI",VLOOKUP(VALUE(RIGHT(C154,3)),'ADM-COMP'!B:J,4,FALSE),IF(LEFT(C154,5)="IMPER",VLOOKUP(VALUE(RIGHT(C154,3)),#REF!,4,FALSE),""))))))))))))))))</f>
        <v>INTERRUPTOR SIMPLES (2 MÓDULOS) COM 1 TOMADA DE EMBUTIR 2P+T 10 A,  INCLUINDO SUPORTE E PLACA - FORNECIMENTO E INSTALAÇÃO. AF_12/2015</v>
      </c>
      <c r="E154" s="422" t="str">
        <f>IF(B154="IOPES",VLOOKUP(C154,'LABOR-SERVIÇOS'!A:H,6,FALSE),IF(B154="SINAPI",VLOOKUP(C154,'SINAPI-SERVIÇOS'!A:D,3,FALSE),IF(LEFT(C154,3)="ARQ",VLOOKUP(VALUE(RIGHT(C154,3)),'ARQ-COMP'!B:J,5,FALSE),IF(LEFT(C154,3)="SCI",VLOOKUP(VALUE(RIGHT(C154,3)),#REF!,5,FALSE),IF(LEFT(C154,3)="SCE",VLOOKUP(VALUE(RIGHT(C154,3)),#REF!,5,FALSE),IF(LEFT(C154,3)="EST",VLOOKUP(VALUE(RIGHT(C154,3)),#REF!,5,FALSE),IF(LEFT(C154,3)="HID",VLOOKUP(VALUE(RIGHT(C154,3)),#REF!,5,FALSE),IF(LEFT(C154,3)="INC",VLOOKUP(VALUE(RIGHT(C154,3)),#REF!,5,FALSE),IF(LEFT(C154,3)="ELE",VLOOKUP(VALUE(RIGHT(C154,3)),#REF!,5,FALSE),IF(LEFT(C154,3)="CAB",VLOOKUP(VALUE(RIGHT(C154,3)),#REF!,5,FALSE),IF(LEFT(C154,3)="SEG",VLOOKUP(VALUE(RIGHT(C154,3)),#REF!,5,FALSE),IF(LEFT(C154,3)="CLI",VLOOKUP(VALUE(RIGHT(C154,3)),#REF!,5,FALSE),IF(LEFT(C154,4)="IMPL",VLOOKUP(VALUE(RIGHT(C154,3)),#REF!,5,FALSE),IF(LEFT(C154,4)="SPDA",VLOOKUP(VALUE(RIGHT(C154,3)),#REF!,5,FALSE),IF(LEFT(C154,4)="SDAI",VLOOKUP(VALUE(RIGHT(C154,3)),'ADM-COMP'!B:J,5,FALSE),IF(LEFT(C154,5)="IMPER",VLOOKUP(VALUE(RIGHT(C154,3)),#REF!,5,FALSE),""))))))))))))))))</f>
        <v>UN</v>
      </c>
      <c r="F154" s="268">
        <f>ROUND(VLOOKUP(A154,'MEM-LEVANT'!A:I,9,FALSE),2)</f>
        <v>2</v>
      </c>
      <c r="G154" s="423">
        <f>IF(B154="IOPES",VLOOKUP(C154,'LABOR-SERVIÇOS'!A:H,7,FALSE),IF(B154="SINAPI",VLOOKUP(C154,'SINAPI-SERVIÇOS'!A:H,8,FALSE),IF(LEFT(C154,3)="ARQ",VLOOKUP(VALUE(RIGHT(C154,3)),'ARQ-COMP'!B:J,9,FALSE),IF(LEFT(C154,3)="SCI",VLOOKUP(VALUE(RIGHT(C154,3)),#REF!,9,FALSE),IF(LEFT(C154,3)="SCE",VLOOKUP(VALUE(RIGHT(C154,3)),#REF!,9,FALSE),IF(LEFT(C154,3)="EST",VLOOKUP(VALUE(RIGHT(C154,3)),#REF!,9,FALSE),IF(LEFT(C154,3)="HID",VLOOKUP(VALUE(RIGHT(C154,3)),#REF!,9,FALSE),IF(LEFT(C154,3)="INC",VLOOKUP(VALUE(RIGHT(C154,3)),#REF!,9,FALSE),IF(LEFT(C154,3)="ELE",VLOOKUP(VALUE(RIGHT(C154,3)),#REF!,9,FALSE),IF(LEFT(C154,3)="CAB",VLOOKUP(VALUE(RIGHT(C154,3)),#REF!,9,FALSE),IF(LEFT(C154,3)="SEG",VLOOKUP(VALUE(RIGHT(C154,3)),#REF!,9,FALSE),IF(LEFT(C154,3)="CLI",VLOOKUP(VALUE(RIGHT(C154,3)),#REF!,9,FALSE),IF(LEFT(C154,4)="IMPL",VLOOKUP(VALUE(RIGHT(C154,3)),#REF!,9,FALSE),IF(LEFT(C154,4)="SPDA",VLOOKUP(VALUE(RIGHT(C154,3)),#REF!,9,FALSE),IF(LEFT(C154,4)="SDAI",VLOOKUP(VALUE(RIGHT(C154,3)),'ADM-COMP'!B:J,9,FALSE),IF(LEFT(C154,5)="IMPER",VLOOKUP(VALUE(RIGHT(C154,3)),#REF!,9,FALSE),""))))))))))))))))</f>
        <v>62.74</v>
      </c>
      <c r="H154" s="424">
        <f t="shared" si="24"/>
        <v>125.48</v>
      </c>
      <c r="I154" s="190"/>
      <c r="J154" s="95">
        <f t="shared" si="25"/>
        <v>49.15387026</v>
      </c>
      <c r="K154" s="190"/>
      <c r="L154" s="190"/>
      <c r="M154" s="190"/>
      <c r="N154" s="190"/>
      <c r="O154" s="190"/>
      <c r="P154" s="190"/>
      <c r="Q154" s="190"/>
      <c r="R154" s="190"/>
      <c r="S154" s="190"/>
      <c r="T154" s="190"/>
      <c r="U154" s="190"/>
      <c r="V154" s="190"/>
      <c r="W154" s="190"/>
      <c r="X154" s="190"/>
      <c r="Y154" s="190"/>
      <c r="Z154" s="190"/>
    </row>
    <row r="155" ht="12.75" customHeight="1">
      <c r="A155" s="419" t="s">
        <v>388</v>
      </c>
      <c r="B155" s="420" t="s">
        <v>47</v>
      </c>
      <c r="C155" s="420" t="str">
        <f>'SINAPI-SERVIÇOS'!A2865</f>
        <v>97593</v>
      </c>
      <c r="D155" s="425" t="str">
        <f>IF(B155="IOPES",VLOOKUP(C155,'LABOR-SERVIÇOS'!A:H,5,FALSE),IF(B155="SINAPI",VLOOKUP(C155,'SINAPI-SERVIÇOS'!A:D,2,FALSE),IF(LEFT(C155,3)="ARQ",VLOOKUP(VALUE(RIGHT(C155,3)),'ARQ-COMP'!B:J,4,FALSE),IF(LEFT(C155,3)="SCI",VLOOKUP(VALUE(RIGHT(C155,3)),#REF!,4,FALSE),IF(LEFT(C155,3)="SCE",VLOOKUP(VALUE(RIGHT(C155,3)),#REF!,4,FALSE),IF(LEFT(C155,3)="EST",VLOOKUP(VALUE(RIGHT(C155,3)),#REF!,4,FALSE),IF(LEFT(C155,3)="HID",VLOOKUP(VALUE(RIGHT(C155,3)),#REF!,4,FALSE),IF(LEFT(C155,3)="INC",VLOOKUP(VALUE(RIGHT(C155,3)),#REF!,4,FALSE),IF(LEFT(C155,3)="ELE",VLOOKUP(VALUE(RIGHT(C155,3)),#REF!,4,FALSE),IF(LEFT(C155,3)="CAB",VLOOKUP(VALUE(RIGHT(C155,3)),#REF!,4,FALSE),IF(LEFT(C155,3)="SEG",VLOOKUP(VALUE(RIGHT(C155,3)),#REF!,4,FALSE),IF(LEFT(C155,3)="CLI",VLOOKUP(VALUE(RIGHT(C155,3)),#REF!,4,FALSE),IF(LEFT(C155,4)="IMPL",VLOOKUP(VALUE(RIGHT(C155,3)),#REF!,4,FALSE),IF(LEFT(C155,4)="SPDA",VLOOKUP(VALUE(RIGHT(C155,3)),#REF!,4,FALSE),IF(LEFT(C155,4)="SDAI",VLOOKUP(VALUE(RIGHT(C155,3)),'ADM-COMP'!B:J,4,FALSE),IF(LEFT(C155,5)="IMPER",VLOOKUP(VALUE(RIGHT(C155,3)),#REF!,4,FALSE),""))))))))))))))))</f>
        <v>LUMINÁRIA TIPO SPOT, DE SOBREPOR, COM 1 LÂMPADA DE 15 W - FORNECIMENTO E INSTALAÇÃO. AF_11/2017</v>
      </c>
      <c r="E155" s="422" t="str">
        <f>IF(B155="IOPES",VLOOKUP(C155,'LABOR-SERVIÇOS'!A:H,6,FALSE),IF(B155="SINAPI",VLOOKUP(C155,'SINAPI-SERVIÇOS'!A:D,3,FALSE),IF(LEFT(C155,3)="ARQ",VLOOKUP(VALUE(RIGHT(C155,3)),'ARQ-COMP'!B:J,5,FALSE),IF(LEFT(C155,3)="SCI",VLOOKUP(VALUE(RIGHT(C155,3)),#REF!,5,FALSE),IF(LEFT(C155,3)="SCE",VLOOKUP(VALUE(RIGHT(C155,3)),#REF!,5,FALSE),IF(LEFT(C155,3)="EST",VLOOKUP(VALUE(RIGHT(C155,3)),#REF!,5,FALSE),IF(LEFT(C155,3)="HID",VLOOKUP(VALUE(RIGHT(C155,3)),#REF!,5,FALSE),IF(LEFT(C155,3)="INC",VLOOKUP(VALUE(RIGHT(C155,3)),#REF!,5,FALSE),IF(LEFT(C155,3)="ELE",VLOOKUP(VALUE(RIGHT(C155,3)),#REF!,5,FALSE),IF(LEFT(C155,3)="CAB",VLOOKUP(VALUE(RIGHT(C155,3)),#REF!,5,FALSE),IF(LEFT(C155,3)="SEG",VLOOKUP(VALUE(RIGHT(C155,3)),#REF!,5,FALSE),IF(LEFT(C155,3)="CLI",VLOOKUP(VALUE(RIGHT(C155,3)),#REF!,5,FALSE),IF(LEFT(C155,4)="IMPL",VLOOKUP(VALUE(RIGHT(C155,3)),#REF!,5,FALSE),IF(LEFT(C155,4)="SPDA",VLOOKUP(VALUE(RIGHT(C155,3)),#REF!,5,FALSE),IF(LEFT(C155,4)="SDAI",VLOOKUP(VALUE(RIGHT(C155,3)),'ADM-COMP'!B:J,5,FALSE),IF(LEFT(C155,5)="IMPER",VLOOKUP(VALUE(RIGHT(C155,3)),#REF!,5,FALSE),""))))))))))))))))</f>
        <v>UN</v>
      </c>
      <c r="F155" s="268">
        <f>ROUND(VLOOKUP(A155,'MEM-LEVANT'!A:I,9,FALSE),2)</f>
        <v>3</v>
      </c>
      <c r="G155" s="423">
        <f>IF(B155="IOPES",VLOOKUP(C155,'LABOR-SERVIÇOS'!A:H,7,FALSE),IF(B155="SINAPI",VLOOKUP(C155,'SINAPI-SERVIÇOS'!A:H,8,FALSE),IF(LEFT(C155,3)="ARQ",VLOOKUP(VALUE(RIGHT(C155,3)),'ARQ-COMP'!B:J,9,FALSE),IF(LEFT(C155,3)="SCI",VLOOKUP(VALUE(RIGHT(C155,3)),#REF!,9,FALSE),IF(LEFT(C155,3)="SCE",VLOOKUP(VALUE(RIGHT(C155,3)),#REF!,9,FALSE),IF(LEFT(C155,3)="EST",VLOOKUP(VALUE(RIGHT(C155,3)),#REF!,9,FALSE),IF(LEFT(C155,3)="HID",VLOOKUP(VALUE(RIGHT(C155,3)),#REF!,9,FALSE),IF(LEFT(C155,3)="INC",VLOOKUP(VALUE(RIGHT(C155,3)),#REF!,9,FALSE),IF(LEFT(C155,3)="ELE",VLOOKUP(VALUE(RIGHT(C155,3)),#REF!,9,FALSE),IF(LEFT(C155,3)="CAB",VLOOKUP(VALUE(RIGHT(C155,3)),#REF!,9,FALSE),IF(LEFT(C155,3)="SEG",VLOOKUP(VALUE(RIGHT(C155,3)),#REF!,9,FALSE),IF(LEFT(C155,3)="CLI",VLOOKUP(VALUE(RIGHT(C155,3)),#REF!,9,FALSE),IF(LEFT(C155,4)="IMPL",VLOOKUP(VALUE(RIGHT(C155,3)),#REF!,9,FALSE),IF(LEFT(C155,4)="SPDA",VLOOKUP(VALUE(RIGHT(C155,3)),#REF!,9,FALSE),IF(LEFT(C155,4)="SDAI",VLOOKUP(VALUE(RIGHT(C155,3)),'ADM-COMP'!B:J,9,FALSE),IF(LEFT(C155,5)="IMPER",VLOOKUP(VALUE(RIGHT(C155,3)),#REF!,9,FALSE),""))))))))))))))))</f>
        <v>95.95</v>
      </c>
      <c r="H155" s="424">
        <f t="shared" si="24"/>
        <v>287.85</v>
      </c>
      <c r="I155" s="190"/>
      <c r="J155" s="95">
        <f t="shared" si="25"/>
        <v>75.17235976</v>
      </c>
      <c r="K155" s="190"/>
      <c r="L155" s="190"/>
      <c r="M155" s="190"/>
      <c r="N155" s="190"/>
      <c r="O155" s="190"/>
      <c r="P155" s="190"/>
      <c r="Q155" s="190"/>
      <c r="R155" s="190"/>
      <c r="S155" s="190"/>
      <c r="T155" s="190"/>
      <c r="U155" s="190"/>
      <c r="V155" s="190"/>
      <c r="W155" s="190"/>
      <c r="X155" s="190"/>
      <c r="Y155" s="190"/>
      <c r="Z155" s="190"/>
    </row>
    <row r="156" ht="12.75" customHeight="1">
      <c r="A156" s="419" t="s">
        <v>390</v>
      </c>
      <c r="B156" s="420" t="s">
        <v>47</v>
      </c>
      <c r="C156" s="420" t="str">
        <f>'SINAPI-SERVIÇOS'!A2881</f>
        <v>97618</v>
      </c>
      <c r="D156" s="425" t="str">
        <f>IF(B156="IOPES",VLOOKUP(C156,'LABOR-SERVIÇOS'!A:H,5,FALSE),IF(B156="SINAPI",VLOOKUP(C156,'SINAPI-SERVIÇOS'!A:D,2,FALSE),IF(LEFT(C156,3)="ARQ",VLOOKUP(VALUE(RIGHT(C156,3)),'ARQ-COMP'!B:J,4,FALSE),IF(LEFT(C156,3)="SCI",VLOOKUP(VALUE(RIGHT(C156,3)),#REF!,4,FALSE),IF(LEFT(C156,3)="SCE",VLOOKUP(VALUE(RIGHT(C156,3)),#REF!,4,FALSE),IF(LEFT(C156,3)="EST",VLOOKUP(VALUE(RIGHT(C156,3)),#REF!,4,FALSE),IF(LEFT(C156,3)="HID",VLOOKUP(VALUE(RIGHT(C156,3)),#REF!,4,FALSE),IF(LEFT(C156,3)="INC",VLOOKUP(VALUE(RIGHT(C156,3)),#REF!,4,FALSE),IF(LEFT(C156,3)="ELE",VLOOKUP(VALUE(RIGHT(C156,3)),#REF!,4,FALSE),IF(LEFT(C156,3)="CAB",VLOOKUP(VALUE(RIGHT(C156,3)),#REF!,4,FALSE),IF(LEFT(C156,3)="SEG",VLOOKUP(VALUE(RIGHT(C156,3)),#REF!,4,FALSE),IF(LEFT(C156,3)="CLI",VLOOKUP(VALUE(RIGHT(C156,3)),#REF!,4,FALSE),IF(LEFT(C156,4)="IMPL",VLOOKUP(VALUE(RIGHT(C156,3)),#REF!,4,FALSE),IF(LEFT(C156,4)="SPDA",VLOOKUP(VALUE(RIGHT(C156,3)),#REF!,4,FALSE),IF(LEFT(C156,4)="SDAI",VLOOKUP(VALUE(RIGHT(C156,3)),'ADM-COMP'!B:J,4,FALSE),IF(LEFT(C156,5)="IMPER",VLOOKUP(VALUE(RIGHT(C156,3)),#REF!,4,FALSE),""))))))))))))))))</f>
        <v>LÂMPADA TUBULAR FLUORESCENTE T5 DE 14 W, BASE G13 - FORNECIMENTO E INSTALAÇÃO. AF_11/2017_P</v>
      </c>
      <c r="E156" s="422" t="str">
        <f>IF(B156="IOPES",VLOOKUP(C156,'LABOR-SERVIÇOS'!A:H,6,FALSE),IF(B156="SINAPI",VLOOKUP(C156,'SINAPI-SERVIÇOS'!A:D,3,FALSE),IF(LEFT(C156,3)="ARQ",VLOOKUP(VALUE(RIGHT(C156,3)),'ARQ-COMP'!B:J,5,FALSE),IF(LEFT(C156,3)="SCI",VLOOKUP(VALUE(RIGHT(C156,3)),#REF!,5,FALSE),IF(LEFT(C156,3)="SCE",VLOOKUP(VALUE(RIGHT(C156,3)),#REF!,5,FALSE),IF(LEFT(C156,3)="EST",VLOOKUP(VALUE(RIGHT(C156,3)),#REF!,5,FALSE),IF(LEFT(C156,3)="HID",VLOOKUP(VALUE(RIGHT(C156,3)),#REF!,5,FALSE),IF(LEFT(C156,3)="INC",VLOOKUP(VALUE(RIGHT(C156,3)),#REF!,5,FALSE),IF(LEFT(C156,3)="ELE",VLOOKUP(VALUE(RIGHT(C156,3)),#REF!,5,FALSE),IF(LEFT(C156,3)="CAB",VLOOKUP(VALUE(RIGHT(C156,3)),#REF!,5,FALSE),IF(LEFT(C156,3)="SEG",VLOOKUP(VALUE(RIGHT(C156,3)),#REF!,5,FALSE),IF(LEFT(C156,3)="CLI",VLOOKUP(VALUE(RIGHT(C156,3)),#REF!,5,FALSE),IF(LEFT(C156,4)="IMPL",VLOOKUP(VALUE(RIGHT(C156,3)),#REF!,5,FALSE),IF(LEFT(C156,4)="SPDA",VLOOKUP(VALUE(RIGHT(C156,3)),#REF!,5,FALSE),IF(LEFT(C156,4)="SDAI",VLOOKUP(VALUE(RIGHT(C156,3)),'ADM-COMP'!B:J,5,FALSE),IF(LEFT(C156,5)="IMPER",VLOOKUP(VALUE(RIGHT(C156,3)),#REF!,5,FALSE),""))))))))))))))))</f>
        <v>UN</v>
      </c>
      <c r="F156" s="268">
        <f>ROUND(VLOOKUP(A156,'MEM-LEVANT'!A:I,9,FALSE),2)</f>
        <v>10</v>
      </c>
      <c r="G156" s="423">
        <f>IF(B156="IOPES",VLOOKUP(C156,'LABOR-SERVIÇOS'!A:H,7,FALSE),IF(B156="SINAPI",VLOOKUP(C156,'SINAPI-SERVIÇOS'!A:H,8,FALSE),IF(LEFT(C156,3)="ARQ",VLOOKUP(VALUE(RIGHT(C156,3)),'ARQ-COMP'!B:J,9,FALSE),IF(LEFT(C156,3)="SCI",VLOOKUP(VALUE(RIGHT(C156,3)),#REF!,9,FALSE),IF(LEFT(C156,3)="SCE",VLOOKUP(VALUE(RIGHT(C156,3)),#REF!,9,FALSE),IF(LEFT(C156,3)="EST",VLOOKUP(VALUE(RIGHT(C156,3)),#REF!,9,FALSE),IF(LEFT(C156,3)="HID",VLOOKUP(VALUE(RIGHT(C156,3)),#REF!,9,FALSE),IF(LEFT(C156,3)="INC",VLOOKUP(VALUE(RIGHT(C156,3)),#REF!,9,FALSE),IF(LEFT(C156,3)="ELE",VLOOKUP(VALUE(RIGHT(C156,3)),#REF!,9,FALSE),IF(LEFT(C156,3)="CAB",VLOOKUP(VALUE(RIGHT(C156,3)),#REF!,9,FALSE),IF(LEFT(C156,3)="SEG",VLOOKUP(VALUE(RIGHT(C156,3)),#REF!,9,FALSE),IF(LEFT(C156,3)="CLI",VLOOKUP(VALUE(RIGHT(C156,3)),#REF!,9,FALSE),IF(LEFT(C156,4)="IMPL",VLOOKUP(VALUE(RIGHT(C156,3)),#REF!,9,FALSE),IF(LEFT(C156,4)="SPDA",VLOOKUP(VALUE(RIGHT(C156,3)),#REF!,9,FALSE),IF(LEFT(C156,4)="SDAI",VLOOKUP(VALUE(RIGHT(C156,3)),'ADM-COMP'!B:J,9,FALSE),IF(LEFT(C156,5)="IMPER",VLOOKUP(VALUE(RIGHT(C156,3)),#REF!,9,FALSE),""))))))))))))))))</f>
        <v>41.99</v>
      </c>
      <c r="H156" s="424">
        <f t="shared" si="24"/>
        <v>419.9</v>
      </c>
      <c r="I156" s="190"/>
      <c r="J156" s="95">
        <f t="shared" si="25"/>
        <v>32.89721091</v>
      </c>
      <c r="K156" s="190"/>
      <c r="L156" s="190"/>
      <c r="M156" s="190"/>
      <c r="N156" s="190"/>
      <c r="O156" s="190"/>
      <c r="P156" s="190"/>
      <c r="Q156" s="190"/>
      <c r="R156" s="190"/>
      <c r="S156" s="190"/>
      <c r="T156" s="190"/>
      <c r="U156" s="190"/>
      <c r="V156" s="190"/>
      <c r="W156" s="190"/>
      <c r="X156" s="190"/>
      <c r="Y156" s="190"/>
      <c r="Z156" s="190"/>
    </row>
    <row r="157" ht="12.75" customHeight="1">
      <c r="A157" s="419" t="s">
        <v>391</v>
      </c>
      <c r="B157" s="420" t="s">
        <v>47</v>
      </c>
      <c r="C157" s="420" t="str">
        <f>'SINAPI-SERVIÇOS'!A2864</f>
        <v>97592</v>
      </c>
      <c r="D157" s="425" t="str">
        <f>IF(B157="IOPES",VLOOKUP(C157,'LABOR-SERVIÇOS'!A:H,5,FALSE),IF(B157="SINAPI",VLOOKUP(C157,'SINAPI-SERVIÇOS'!A:D,2,FALSE),IF(LEFT(C157,3)="ARQ",VLOOKUP(VALUE(RIGHT(C157,3)),'ARQ-COMP'!B:J,4,FALSE),IF(LEFT(C157,3)="SCI",VLOOKUP(VALUE(RIGHT(C157,3)),#REF!,4,FALSE),IF(LEFT(C157,3)="SCE",VLOOKUP(VALUE(RIGHT(C157,3)),#REF!,4,FALSE),IF(LEFT(C157,3)="EST",VLOOKUP(VALUE(RIGHT(C157,3)),#REF!,4,FALSE),IF(LEFT(C157,3)="HID",VLOOKUP(VALUE(RIGHT(C157,3)),#REF!,4,FALSE),IF(LEFT(C157,3)="INC",VLOOKUP(VALUE(RIGHT(C157,3)),#REF!,4,FALSE),IF(LEFT(C157,3)="ELE",VLOOKUP(VALUE(RIGHT(C157,3)),#REF!,4,FALSE),IF(LEFT(C157,3)="CAB",VLOOKUP(VALUE(RIGHT(C157,3)),#REF!,4,FALSE),IF(LEFT(C157,3)="SEG",VLOOKUP(VALUE(RIGHT(C157,3)),#REF!,4,FALSE),IF(LEFT(C157,3)="CLI",VLOOKUP(VALUE(RIGHT(C157,3)),#REF!,4,FALSE),IF(LEFT(C157,4)="IMPL",VLOOKUP(VALUE(RIGHT(C157,3)),#REF!,4,FALSE),IF(LEFT(C157,4)="SPDA",VLOOKUP(VALUE(RIGHT(C157,3)),#REF!,4,FALSE),IF(LEFT(C157,4)="SDAI",VLOOKUP(VALUE(RIGHT(C157,3)),'ADM-COMP'!B:J,4,FALSE),IF(LEFT(C157,5)="IMPER",VLOOKUP(VALUE(RIGHT(C157,3)),#REF!,4,FALSE),""))))))))))))))))</f>
        <v>LUMINÁRIA TIPO PLAFON, DE SOBREPOR, COM 1 LÂMPADA LED - FORNECIMENTO E INSTALAÇÃO. AF_11/2017</v>
      </c>
      <c r="E157" s="422" t="str">
        <f>IF(B157="IOPES",VLOOKUP(C157,'LABOR-SERVIÇOS'!A:H,6,FALSE),IF(B157="SINAPI",VLOOKUP(C157,'SINAPI-SERVIÇOS'!A:D,3,FALSE),IF(LEFT(C157,3)="ARQ",VLOOKUP(VALUE(RIGHT(C157,3)),'ARQ-COMP'!B:J,5,FALSE),IF(LEFT(C157,3)="SCI",VLOOKUP(VALUE(RIGHT(C157,3)),#REF!,5,FALSE),IF(LEFT(C157,3)="SCE",VLOOKUP(VALUE(RIGHT(C157,3)),#REF!,5,FALSE),IF(LEFT(C157,3)="EST",VLOOKUP(VALUE(RIGHT(C157,3)),#REF!,5,FALSE),IF(LEFT(C157,3)="HID",VLOOKUP(VALUE(RIGHT(C157,3)),#REF!,5,FALSE),IF(LEFT(C157,3)="INC",VLOOKUP(VALUE(RIGHT(C157,3)),#REF!,5,FALSE),IF(LEFT(C157,3)="ELE",VLOOKUP(VALUE(RIGHT(C157,3)),#REF!,5,FALSE),IF(LEFT(C157,3)="CAB",VLOOKUP(VALUE(RIGHT(C157,3)),#REF!,5,FALSE),IF(LEFT(C157,3)="SEG",VLOOKUP(VALUE(RIGHT(C157,3)),#REF!,5,FALSE),IF(LEFT(C157,3)="CLI",VLOOKUP(VALUE(RIGHT(C157,3)),#REF!,5,FALSE),IF(LEFT(C157,4)="IMPL",VLOOKUP(VALUE(RIGHT(C157,3)),#REF!,5,FALSE),IF(LEFT(C157,4)="SPDA",VLOOKUP(VALUE(RIGHT(C157,3)),#REF!,5,FALSE),IF(LEFT(C157,4)="SDAI",VLOOKUP(VALUE(RIGHT(C157,3)),'ADM-COMP'!B:J,5,FALSE),IF(LEFT(C157,5)="IMPER",VLOOKUP(VALUE(RIGHT(C157,3)),#REF!,5,FALSE),""))))))))))))))))</f>
        <v>UN</v>
      </c>
      <c r="F157" s="268">
        <f>ROUND(VLOOKUP(A157,'MEM-LEVANT'!A:I,9,FALSE),2)</f>
        <v>46</v>
      </c>
      <c r="G157" s="423">
        <f>IF(B157="IOPES",VLOOKUP(C157,'LABOR-SERVIÇOS'!A:H,7,FALSE),IF(B157="SINAPI",VLOOKUP(C157,'SINAPI-SERVIÇOS'!A:H,8,FALSE),IF(LEFT(C157,3)="ARQ",VLOOKUP(VALUE(RIGHT(C157,3)),'ARQ-COMP'!B:J,9,FALSE),IF(LEFT(C157,3)="SCI",VLOOKUP(VALUE(RIGHT(C157,3)),#REF!,9,FALSE),IF(LEFT(C157,3)="SCE",VLOOKUP(VALUE(RIGHT(C157,3)),#REF!,9,FALSE),IF(LEFT(C157,3)="EST",VLOOKUP(VALUE(RIGHT(C157,3)),#REF!,9,FALSE),IF(LEFT(C157,3)="HID",VLOOKUP(VALUE(RIGHT(C157,3)),#REF!,9,FALSE),IF(LEFT(C157,3)="INC",VLOOKUP(VALUE(RIGHT(C157,3)),#REF!,9,FALSE),IF(LEFT(C157,3)="ELE",VLOOKUP(VALUE(RIGHT(C157,3)),#REF!,9,FALSE),IF(LEFT(C157,3)="CAB",VLOOKUP(VALUE(RIGHT(C157,3)),#REF!,9,FALSE),IF(LEFT(C157,3)="SEG",VLOOKUP(VALUE(RIGHT(C157,3)),#REF!,9,FALSE),IF(LEFT(C157,3)="CLI",VLOOKUP(VALUE(RIGHT(C157,3)),#REF!,9,FALSE),IF(LEFT(C157,4)="IMPL",VLOOKUP(VALUE(RIGHT(C157,3)),#REF!,9,FALSE),IF(LEFT(C157,4)="SPDA",VLOOKUP(VALUE(RIGHT(C157,3)),#REF!,9,FALSE),IF(LEFT(C157,4)="SDAI",VLOOKUP(VALUE(RIGHT(C157,3)),'ADM-COMP'!B:J,9,FALSE),IF(LEFT(C157,5)="IMPER",VLOOKUP(VALUE(RIGHT(C157,3)),#REF!,9,FALSE),""))))))))))))))))</f>
        <v>125.78</v>
      </c>
      <c r="H157" s="424">
        <f t="shared" si="24"/>
        <v>5785.88</v>
      </c>
      <c r="I157" s="190"/>
      <c r="J157" s="95">
        <f t="shared" si="25"/>
        <v>98.54277656</v>
      </c>
      <c r="K157" s="190"/>
      <c r="L157" s="190"/>
      <c r="M157" s="190"/>
      <c r="N157" s="190"/>
      <c r="O157" s="190"/>
      <c r="P157" s="190"/>
      <c r="Q157" s="190"/>
      <c r="R157" s="190"/>
      <c r="S157" s="190"/>
      <c r="T157" s="190"/>
      <c r="U157" s="190"/>
      <c r="V157" s="190"/>
      <c r="W157" s="190"/>
      <c r="X157" s="190"/>
      <c r="Y157" s="190"/>
      <c r="Z157" s="190"/>
    </row>
    <row r="158" ht="12.75" customHeight="1">
      <c r="A158" s="151"/>
      <c r="B158" s="152"/>
      <c r="C158" s="153"/>
      <c r="D158" s="154" t="s">
        <v>1163</v>
      </c>
      <c r="E158" s="151"/>
      <c r="F158" s="155"/>
      <c r="G158" s="156"/>
      <c r="H158" s="183">
        <f>SUM(H140:H157)</f>
        <v>18271.45</v>
      </c>
      <c r="I158" s="159"/>
      <c r="J158" s="95"/>
      <c r="K158" s="159"/>
      <c r="L158" s="159"/>
      <c r="M158" s="159"/>
      <c r="N158" s="159"/>
      <c r="O158" s="159"/>
      <c r="P158" s="159"/>
      <c r="Q158" s="159"/>
      <c r="R158" s="159"/>
      <c r="S158" s="159"/>
      <c r="T158" s="159"/>
      <c r="U158" s="159"/>
      <c r="V158" s="159"/>
      <c r="W158" s="159"/>
      <c r="X158" s="159"/>
      <c r="Y158" s="159"/>
      <c r="Z158" s="159"/>
    </row>
    <row r="159" ht="12.75" customHeight="1">
      <c r="A159" s="69" t="s">
        <v>49</v>
      </c>
      <c r="B159" s="277"/>
      <c r="C159" s="279"/>
      <c r="D159" s="418" t="s">
        <v>1167</v>
      </c>
      <c r="E159" s="283"/>
      <c r="F159" s="285"/>
      <c r="G159" s="287"/>
      <c r="H159" s="91"/>
      <c r="I159" s="93"/>
      <c r="J159" s="95"/>
      <c r="K159" s="93"/>
      <c r="L159" s="93"/>
      <c r="M159" s="93"/>
      <c r="N159" s="93"/>
      <c r="O159" s="93"/>
      <c r="P159" s="93"/>
      <c r="Q159" s="93"/>
      <c r="R159" s="93"/>
      <c r="S159" s="93"/>
      <c r="T159" s="93"/>
      <c r="U159" s="93"/>
      <c r="V159" s="93"/>
      <c r="W159" s="93"/>
      <c r="X159" s="93"/>
      <c r="Y159" s="93"/>
      <c r="Z159" s="93"/>
    </row>
    <row r="160" ht="12.75" customHeight="1">
      <c r="A160" s="429" t="s">
        <v>1171</v>
      </c>
      <c r="B160" s="420" t="s">
        <v>69</v>
      </c>
      <c r="C160" s="420">
        <f>'LABOR-SERVIÇOS'!A863</f>
        <v>160613</v>
      </c>
      <c r="D160" s="427" t="str">
        <f>IF(B160="IOPES",VLOOKUP(C160,'LABOR-SERVIÇOS'!A:H,5,FALSE),IF(B160="SINAPI",VLOOKUP(C160,'SINAPI-SERVIÇOS'!A:D,2,FALSE),IF(LEFT(C160,3)="ARQ",VLOOKUP(VALUE(RIGHT(C160,3)),'ARQ-COMP'!B:J,4,FALSE),IF(LEFT(C160,3)="SCI",VLOOKUP(VALUE(RIGHT(C160,3)),#REF!,4,FALSE),IF(LEFT(C160,3)="SCE",VLOOKUP(VALUE(RIGHT(C160,3)),#REF!,4,FALSE),IF(LEFT(C160,3)="EST",VLOOKUP(VALUE(RIGHT(C160,3)),#REF!,4,FALSE),IF(LEFT(C160,3)="HID",VLOOKUP(VALUE(RIGHT(C160,3)),#REF!,4,FALSE),IF(LEFT(C160,3)="INC",VLOOKUP(VALUE(RIGHT(C160,3)),#REF!,4,FALSE),IF(LEFT(C160,3)="ELE",VLOOKUP(VALUE(RIGHT(C160,3)),#REF!,4,FALSE),IF(LEFT(C160,3)="CAB",VLOOKUP(VALUE(RIGHT(C160,3)),#REF!,4,FALSE),IF(LEFT(C160,3)="SEG",VLOOKUP(VALUE(RIGHT(C160,3)),#REF!,4,FALSE),IF(LEFT(C160,3)="CLI",VLOOKUP(VALUE(RIGHT(C160,3)),#REF!,4,FALSE),IF(LEFT(C160,4)="IMPL",VLOOKUP(VALUE(RIGHT(C160,3)),#REF!,4,FALSE),IF(LEFT(C160,4)="SPDA",VLOOKUP(VALUE(RIGHT(C160,3)),#REF!,4,FALSE),IF(LEFT(C160,4)="SDAI",VLOOKUP(VALUE(RIGHT(C160,3)),'ADM-COMP'!B:J,4,FALSE),IF(LEFT(C160,5)="IMPER",VLOOKUP(VALUE(RIGHT(C160,3)),#REF!,4,FALSE),""))))))))))))))))</f>
        <v>PONTO PARA ILUMINAÇÃO DE EMERGÊNCIA COMPLETO, INCLUSIVE BLOCO AUTÔNOMO DE ILUMINAÇÃO 2X9W COM TOMADA UNIVERSAL</v>
      </c>
      <c r="E160" s="422" t="str">
        <f>IF(B160="IOPES",VLOOKUP(C160,'LABOR-SERVIÇOS'!A:H,6,FALSE),IF(B160="SINAPI",VLOOKUP(C160,'SINAPI-SERVIÇOS'!A:D,3,FALSE),IF(LEFT(C160,3)="ARQ",VLOOKUP(VALUE(RIGHT(C160,3)),'ARQ-COMP'!B:J,5,FALSE),IF(LEFT(C160,3)="SCI",VLOOKUP(VALUE(RIGHT(C160,3)),#REF!,5,FALSE),IF(LEFT(C160,3)="SCE",VLOOKUP(VALUE(RIGHT(C160,3)),#REF!,5,FALSE),IF(LEFT(C160,3)="EST",VLOOKUP(VALUE(RIGHT(C160,3)),#REF!,5,FALSE),IF(LEFT(C160,3)="HID",VLOOKUP(VALUE(RIGHT(C160,3)),#REF!,5,FALSE),IF(LEFT(C160,3)="INC",VLOOKUP(VALUE(RIGHT(C160,3)),#REF!,5,FALSE),IF(LEFT(C160,3)="ELE",VLOOKUP(VALUE(RIGHT(C160,3)),#REF!,5,FALSE),IF(LEFT(C160,3)="CAB",VLOOKUP(VALUE(RIGHT(C160,3)),#REF!,5,FALSE),IF(LEFT(C160,3)="SEG",VLOOKUP(VALUE(RIGHT(C160,3)),#REF!,5,FALSE),IF(LEFT(C160,3)="CLI",VLOOKUP(VALUE(RIGHT(C160,3)),#REF!,5,FALSE),IF(LEFT(C160,4)="IMPL",VLOOKUP(VALUE(RIGHT(C160,3)),#REF!,5,FALSE),IF(LEFT(C160,4)="SPDA",VLOOKUP(VALUE(RIGHT(C160,3)),#REF!,5,FALSE),IF(LEFT(C160,4)="SDAI",VLOOKUP(VALUE(RIGHT(C160,3)),'ADM-COMP'!B:J,5,FALSE),IF(LEFT(C160,5)="IMPER",VLOOKUP(VALUE(RIGHT(C160,3)),#REF!,5,FALSE),""))))))))))))))))</f>
        <v>UND</v>
      </c>
      <c r="F160" s="268">
        <f>ROUND(VLOOKUP(A160,'MEM-LEVANT'!A:I,9,FALSE),2)</f>
        <v>9</v>
      </c>
      <c r="G160" s="423">
        <f>IF(B160="IOPES",VLOOKUP(C160,'LABOR-SERVIÇOS'!A:H,7,FALSE),IF(B160="SINAPI",VLOOKUP(C160,'SINAPI-SERVIÇOS'!A:H,8,FALSE),IF(LEFT(C160,3)="ARQ",VLOOKUP(VALUE(RIGHT(C160,3)),'ARQ-COMP'!B:J,9,FALSE),IF(LEFT(C160,3)="SCI",VLOOKUP(VALUE(RIGHT(C160,3)),#REF!,9,FALSE),IF(LEFT(C160,3)="SCE",VLOOKUP(VALUE(RIGHT(C160,3)),#REF!,9,FALSE),IF(LEFT(C160,3)="EST",VLOOKUP(VALUE(RIGHT(C160,3)),#REF!,9,FALSE),IF(LEFT(C160,3)="HID",VLOOKUP(VALUE(RIGHT(C160,3)),#REF!,9,FALSE),IF(LEFT(C160,3)="INC",VLOOKUP(VALUE(RIGHT(C160,3)),#REF!,9,FALSE),IF(LEFT(C160,3)="ELE",VLOOKUP(VALUE(RIGHT(C160,3)),#REF!,9,FALSE),IF(LEFT(C160,3)="CAB",VLOOKUP(VALUE(RIGHT(C160,3)),#REF!,9,FALSE),IF(LEFT(C160,3)="SEG",VLOOKUP(VALUE(RIGHT(C160,3)),#REF!,9,FALSE),IF(LEFT(C160,3)="CLI",VLOOKUP(VALUE(RIGHT(C160,3)),#REF!,9,FALSE),IF(LEFT(C160,4)="IMPL",VLOOKUP(VALUE(RIGHT(C160,3)),#REF!,9,FALSE),IF(LEFT(C160,4)="SPDA",VLOOKUP(VALUE(RIGHT(C160,3)),#REF!,9,FALSE),IF(LEFT(C160,4)="SDAI",VLOOKUP(VALUE(RIGHT(C160,3)),'ADM-COMP'!B:J,9,FALSE),IF(LEFT(C160,5)="IMPER",VLOOKUP(VALUE(RIGHT(C160,3)),#REF!,9,FALSE),""))))))))))))))))</f>
        <v>198.34</v>
      </c>
      <c r="H160" s="424">
        <f t="shared" ref="H160:H170" si="26">ROUND(F160*G160,2)</f>
        <v>1785.06</v>
      </c>
      <c r="I160" s="190"/>
      <c r="J160" s="95">
        <f t="shared" ref="J160:J170" si="27">G160/1.2764</f>
        <v>155.3901598</v>
      </c>
      <c r="K160" s="190"/>
      <c r="L160" s="190"/>
      <c r="M160" s="190"/>
      <c r="N160" s="190"/>
      <c r="O160" s="190"/>
      <c r="P160" s="190"/>
      <c r="Q160" s="190"/>
      <c r="R160" s="190"/>
      <c r="S160" s="190"/>
      <c r="T160" s="190"/>
      <c r="U160" s="190"/>
      <c r="V160" s="190"/>
      <c r="W160" s="190"/>
      <c r="X160" s="190"/>
      <c r="Y160" s="190"/>
      <c r="Z160" s="190"/>
    </row>
    <row r="161" ht="12.75" customHeight="1">
      <c r="A161" s="429" t="s">
        <v>1188</v>
      </c>
      <c r="B161" s="420" t="s">
        <v>47</v>
      </c>
      <c r="C161" s="420" t="str">
        <f>'SINAPI-SERVIÇOS'!A3010</f>
        <v>72283</v>
      </c>
      <c r="D161" s="427" t="str">
        <f>IF(B161="IOPES",VLOOKUP(C161,'LABOR-SERVIÇOS'!A:H,5,FALSE),IF(B161="SINAPI",VLOOKUP(C161,'SINAPI-SERVIÇOS'!A:D,2,FALSE),IF(LEFT(C161,3)="ARQ",VLOOKUP(VALUE(RIGHT(C161,3)),'ARQ-COMP'!B:J,4,FALSE),IF(LEFT(C161,3)="SCI",VLOOKUP(VALUE(RIGHT(C161,3)),#REF!,4,FALSE),IF(LEFT(C161,3)="SCE",VLOOKUP(VALUE(RIGHT(C161,3)),#REF!,4,FALSE),IF(LEFT(C161,3)="EST",VLOOKUP(VALUE(RIGHT(C161,3)),#REF!,4,FALSE),IF(LEFT(C161,3)="HID",VLOOKUP(VALUE(RIGHT(C161,3)),#REF!,4,FALSE),IF(LEFT(C161,3)="INC",VLOOKUP(VALUE(RIGHT(C161,3)),#REF!,4,FALSE),IF(LEFT(C161,3)="ELE",VLOOKUP(VALUE(RIGHT(C161,3)),#REF!,4,FALSE),IF(LEFT(C161,3)="CAB",VLOOKUP(VALUE(RIGHT(C161,3)),#REF!,4,FALSE),IF(LEFT(C161,3)="SEG",VLOOKUP(VALUE(RIGHT(C161,3)),#REF!,4,FALSE),IF(LEFT(C161,3)="CLI",VLOOKUP(VALUE(RIGHT(C161,3)),#REF!,4,FALSE),IF(LEFT(C161,4)="IMPL",VLOOKUP(VALUE(RIGHT(C161,3)),#REF!,4,FALSE),IF(LEFT(C161,4)="SPDA",VLOOKUP(VALUE(RIGHT(C161,3)),#REF!,4,FALSE),IF(LEFT(C161,4)="SDAI",VLOOKUP(VALUE(RIGHT(C161,3)),'ADM-COMP'!B:J,4,FALSE),IF(LEFT(C161,5)="IMPER",VLOOKUP(VALUE(RIGHT(C161,3)),#REF!,4,FALSE),""))))))))))))))))</f>
        <v>ABRIGO PARA HIDRANTE, 75X45X17CM, COM REGISTRO GLOBO ANGULAR 45º 2.1/2", ADAPTADOR STORZ 2.1/2", MANGUEIRA DE INCÊNDIO 15M, REDUÇÃO 2.1/2X1.1/2" E ESGUICHO EM LATÃO 1.1/2" - FORNECIMENTO E INSTALAÇÃO</v>
      </c>
      <c r="E161" s="422" t="str">
        <f>IF(B161="IOPES",VLOOKUP(C161,'LABOR-SERVIÇOS'!A:H,6,FALSE),IF(B161="SINAPI",VLOOKUP(C161,'SINAPI-SERVIÇOS'!A:D,3,FALSE),IF(LEFT(C161,3)="ARQ",VLOOKUP(VALUE(RIGHT(C161,3)),'ARQ-COMP'!B:J,5,FALSE),IF(LEFT(C161,3)="SCI",VLOOKUP(VALUE(RIGHT(C161,3)),#REF!,5,FALSE),IF(LEFT(C161,3)="SCE",VLOOKUP(VALUE(RIGHT(C161,3)),#REF!,5,FALSE),IF(LEFT(C161,3)="EST",VLOOKUP(VALUE(RIGHT(C161,3)),#REF!,5,FALSE),IF(LEFT(C161,3)="HID",VLOOKUP(VALUE(RIGHT(C161,3)),#REF!,5,FALSE),IF(LEFT(C161,3)="INC",VLOOKUP(VALUE(RIGHT(C161,3)),#REF!,5,FALSE),IF(LEFT(C161,3)="ELE",VLOOKUP(VALUE(RIGHT(C161,3)),#REF!,5,FALSE),IF(LEFT(C161,3)="CAB",VLOOKUP(VALUE(RIGHT(C161,3)),#REF!,5,FALSE),IF(LEFT(C161,3)="SEG",VLOOKUP(VALUE(RIGHT(C161,3)),#REF!,5,FALSE),IF(LEFT(C161,3)="CLI",VLOOKUP(VALUE(RIGHT(C161,3)),#REF!,5,FALSE),IF(LEFT(C161,4)="IMPL",VLOOKUP(VALUE(RIGHT(C161,3)),#REF!,5,FALSE),IF(LEFT(C161,4)="SPDA",VLOOKUP(VALUE(RIGHT(C161,3)),#REF!,5,FALSE),IF(LEFT(C161,4)="SDAI",VLOOKUP(VALUE(RIGHT(C161,3)),'ADM-COMP'!B:J,5,FALSE),IF(LEFT(C161,5)="IMPER",VLOOKUP(VALUE(RIGHT(C161,3)),#REF!,5,FALSE),""))))))))))))))))</f>
        <v>UN</v>
      </c>
      <c r="F161" s="268">
        <f>ROUND(VLOOKUP(A161,'MEM-LEVANT'!A:I,9,FALSE),2)</f>
        <v>1</v>
      </c>
      <c r="G161" s="423">
        <f>IF(B161="IOPES",VLOOKUP(C161,'LABOR-SERVIÇOS'!A:H,7,FALSE),IF(B161="SINAPI",VLOOKUP(C161,'SINAPI-SERVIÇOS'!A:H,8,FALSE),IF(LEFT(C161,3)="ARQ",VLOOKUP(VALUE(RIGHT(C161,3)),'ARQ-COMP'!B:J,9,FALSE),IF(LEFT(C161,3)="SCI",VLOOKUP(VALUE(RIGHT(C161,3)),#REF!,9,FALSE),IF(LEFT(C161,3)="SCE",VLOOKUP(VALUE(RIGHT(C161,3)),#REF!,9,FALSE),IF(LEFT(C161,3)="EST",VLOOKUP(VALUE(RIGHT(C161,3)),#REF!,9,FALSE),IF(LEFT(C161,3)="HID",VLOOKUP(VALUE(RIGHT(C161,3)),#REF!,9,FALSE),IF(LEFT(C161,3)="INC",VLOOKUP(VALUE(RIGHT(C161,3)),#REF!,9,FALSE),IF(LEFT(C161,3)="ELE",VLOOKUP(VALUE(RIGHT(C161,3)),#REF!,9,FALSE),IF(LEFT(C161,3)="CAB",VLOOKUP(VALUE(RIGHT(C161,3)),#REF!,9,FALSE),IF(LEFT(C161,3)="SEG",VLOOKUP(VALUE(RIGHT(C161,3)),#REF!,9,FALSE),IF(LEFT(C161,3)="CLI",VLOOKUP(VALUE(RIGHT(C161,3)),#REF!,9,FALSE),IF(LEFT(C161,4)="IMPL",VLOOKUP(VALUE(RIGHT(C161,3)),#REF!,9,FALSE),IF(LEFT(C161,4)="SPDA",VLOOKUP(VALUE(RIGHT(C161,3)),#REF!,9,FALSE),IF(LEFT(C161,4)="SDAI",VLOOKUP(VALUE(RIGHT(C161,3)),'ADM-COMP'!B:J,9,FALSE),IF(LEFT(C161,5)="IMPER",VLOOKUP(VALUE(RIGHT(C161,3)),#REF!,9,FALSE),""))))))))))))))))</f>
        <v>1202.41</v>
      </c>
      <c r="H161" s="424">
        <f t="shared" si="26"/>
        <v>1202.41</v>
      </c>
      <c r="I161" s="190"/>
      <c r="J161" s="95">
        <f t="shared" si="27"/>
        <v>942.0322783</v>
      </c>
      <c r="K161" s="190"/>
      <c r="L161" s="190"/>
      <c r="M161" s="190"/>
      <c r="N161" s="190"/>
      <c r="O161" s="190"/>
      <c r="P161" s="190"/>
      <c r="Q161" s="190"/>
      <c r="R161" s="190"/>
      <c r="S161" s="190"/>
      <c r="T161" s="190"/>
      <c r="U161" s="190"/>
      <c r="V161" s="190"/>
      <c r="W161" s="190"/>
      <c r="X161" s="190"/>
      <c r="Y161" s="190"/>
      <c r="Z161" s="190"/>
    </row>
    <row r="162" ht="12.75" customHeight="1">
      <c r="A162" s="429" t="s">
        <v>1207</v>
      </c>
      <c r="B162" s="420" t="s">
        <v>47</v>
      </c>
      <c r="C162" s="420" t="str">
        <f>'SINAPI-SERVIÇOS'!A3016</f>
        <v>73775/2</v>
      </c>
      <c r="D162" s="427" t="str">
        <f>IF(B162="IOPES",VLOOKUP(C162,'LABOR-SERVIÇOS'!A:H,5,FALSE),IF(B162="SINAPI",VLOOKUP(C162,'SINAPI-SERVIÇOS'!A:D,2,FALSE),IF(LEFT(C162,3)="ARQ",VLOOKUP(VALUE(RIGHT(C162,3)),'ARQ-COMP'!B:J,4,FALSE),IF(LEFT(C162,3)="SCI",VLOOKUP(VALUE(RIGHT(C162,3)),#REF!,4,FALSE),IF(LEFT(C162,3)="SCE",VLOOKUP(VALUE(RIGHT(C162,3)),#REF!,4,FALSE),IF(LEFT(C162,3)="EST",VLOOKUP(VALUE(RIGHT(C162,3)),#REF!,4,FALSE),IF(LEFT(C162,3)="HID",VLOOKUP(VALUE(RIGHT(C162,3)),#REF!,4,FALSE),IF(LEFT(C162,3)="INC",VLOOKUP(VALUE(RIGHT(C162,3)),#REF!,4,FALSE),IF(LEFT(C162,3)="ELE",VLOOKUP(VALUE(RIGHT(C162,3)),#REF!,4,FALSE),IF(LEFT(C162,3)="CAB",VLOOKUP(VALUE(RIGHT(C162,3)),#REF!,4,FALSE),IF(LEFT(C162,3)="SEG",VLOOKUP(VALUE(RIGHT(C162,3)),#REF!,4,FALSE),IF(LEFT(C162,3)="CLI",VLOOKUP(VALUE(RIGHT(C162,3)),#REF!,4,FALSE),IF(LEFT(C162,4)="IMPL",VLOOKUP(VALUE(RIGHT(C162,3)),#REF!,4,FALSE),IF(LEFT(C162,4)="SPDA",VLOOKUP(VALUE(RIGHT(C162,3)),#REF!,4,FALSE),IF(LEFT(C162,4)="SDAI",VLOOKUP(VALUE(RIGHT(C162,3)),'ADM-COMP'!B:J,4,FALSE),IF(LEFT(C162,5)="IMPER",VLOOKUP(VALUE(RIGHT(C162,3)),#REF!,4,FALSE),""))))))))))))))))</f>
        <v>EXTINTOR INCENDIO AGUA-PRESSURIZADA 10L INCL SUPORTE PAREDE CARGA     COMPLETA FORNECIMENTO E COLOCACAO</v>
      </c>
      <c r="E162" s="422" t="str">
        <f>IF(B162="IOPES",VLOOKUP(C162,'LABOR-SERVIÇOS'!A:H,6,FALSE),IF(B162="SINAPI",VLOOKUP(C162,'SINAPI-SERVIÇOS'!A:D,3,FALSE),IF(LEFT(C162,3)="ARQ",VLOOKUP(VALUE(RIGHT(C162,3)),'ARQ-COMP'!B:J,5,FALSE),IF(LEFT(C162,3)="SCI",VLOOKUP(VALUE(RIGHT(C162,3)),#REF!,5,FALSE),IF(LEFT(C162,3)="SCE",VLOOKUP(VALUE(RIGHT(C162,3)),#REF!,5,FALSE),IF(LEFT(C162,3)="EST",VLOOKUP(VALUE(RIGHT(C162,3)),#REF!,5,FALSE),IF(LEFT(C162,3)="HID",VLOOKUP(VALUE(RIGHT(C162,3)),#REF!,5,FALSE),IF(LEFT(C162,3)="INC",VLOOKUP(VALUE(RIGHT(C162,3)),#REF!,5,FALSE),IF(LEFT(C162,3)="ELE",VLOOKUP(VALUE(RIGHT(C162,3)),#REF!,5,FALSE),IF(LEFT(C162,3)="CAB",VLOOKUP(VALUE(RIGHT(C162,3)),#REF!,5,FALSE),IF(LEFT(C162,3)="SEG",VLOOKUP(VALUE(RIGHT(C162,3)),#REF!,5,FALSE),IF(LEFT(C162,3)="CLI",VLOOKUP(VALUE(RIGHT(C162,3)),#REF!,5,FALSE),IF(LEFT(C162,4)="IMPL",VLOOKUP(VALUE(RIGHT(C162,3)),#REF!,5,FALSE),IF(LEFT(C162,4)="SPDA",VLOOKUP(VALUE(RIGHT(C162,3)),#REF!,5,FALSE),IF(LEFT(C162,4)="SDAI",VLOOKUP(VALUE(RIGHT(C162,3)),'ADM-COMP'!B:J,5,FALSE),IF(LEFT(C162,5)="IMPER",VLOOKUP(VALUE(RIGHT(C162,3)),#REF!,5,FALSE),""))))))))))))))))</f>
        <v>UN</v>
      </c>
      <c r="F162" s="268">
        <f>ROUND(VLOOKUP(A162,'MEM-LEVANT'!A:I,9,FALSE),2)</f>
        <v>5</v>
      </c>
      <c r="G162" s="423">
        <f>IF(B162="IOPES",VLOOKUP(C162,'LABOR-SERVIÇOS'!A:H,7,FALSE),IF(B162="SINAPI",VLOOKUP(C162,'SINAPI-SERVIÇOS'!A:H,8,FALSE),IF(LEFT(C162,3)="ARQ",VLOOKUP(VALUE(RIGHT(C162,3)),'ARQ-COMP'!B:J,9,FALSE),IF(LEFT(C162,3)="SCI",VLOOKUP(VALUE(RIGHT(C162,3)),#REF!,9,FALSE),IF(LEFT(C162,3)="SCE",VLOOKUP(VALUE(RIGHT(C162,3)),#REF!,9,FALSE),IF(LEFT(C162,3)="EST",VLOOKUP(VALUE(RIGHT(C162,3)),#REF!,9,FALSE),IF(LEFT(C162,3)="HID",VLOOKUP(VALUE(RIGHT(C162,3)),#REF!,9,FALSE),IF(LEFT(C162,3)="INC",VLOOKUP(VALUE(RIGHT(C162,3)),#REF!,9,FALSE),IF(LEFT(C162,3)="ELE",VLOOKUP(VALUE(RIGHT(C162,3)),#REF!,9,FALSE),IF(LEFT(C162,3)="CAB",VLOOKUP(VALUE(RIGHT(C162,3)),#REF!,9,FALSE),IF(LEFT(C162,3)="SEG",VLOOKUP(VALUE(RIGHT(C162,3)),#REF!,9,FALSE),IF(LEFT(C162,3)="CLI",VLOOKUP(VALUE(RIGHT(C162,3)),#REF!,9,FALSE),IF(LEFT(C162,4)="IMPL",VLOOKUP(VALUE(RIGHT(C162,3)),#REF!,9,FALSE),IF(LEFT(C162,4)="SPDA",VLOOKUP(VALUE(RIGHT(C162,3)),#REF!,9,FALSE),IF(LEFT(C162,4)="SDAI",VLOOKUP(VALUE(RIGHT(C162,3)),'ADM-COMP'!B:J,9,FALSE),IF(LEFT(C162,5)="IMPER",VLOOKUP(VALUE(RIGHT(C162,3)),#REF!,9,FALSE),""))))))))))))))))</f>
        <v>189.43</v>
      </c>
      <c r="H162" s="424">
        <f t="shared" si="26"/>
        <v>947.15</v>
      </c>
      <c r="I162" s="190"/>
      <c r="J162" s="95">
        <f t="shared" si="27"/>
        <v>148.4095895</v>
      </c>
      <c r="K162" s="190"/>
      <c r="L162" s="190"/>
      <c r="M162" s="190"/>
      <c r="N162" s="190"/>
      <c r="O162" s="190"/>
      <c r="P162" s="190"/>
      <c r="Q162" s="190"/>
      <c r="R162" s="190"/>
      <c r="S162" s="190"/>
      <c r="T162" s="190"/>
      <c r="U162" s="190"/>
      <c r="V162" s="190"/>
      <c r="W162" s="190"/>
      <c r="X162" s="190"/>
      <c r="Y162" s="190"/>
      <c r="Z162" s="190"/>
    </row>
    <row r="163" ht="12.75" customHeight="1">
      <c r="A163" s="429" t="s">
        <v>1223</v>
      </c>
      <c r="B163" s="420" t="s">
        <v>47</v>
      </c>
      <c r="C163" s="420" t="str">
        <f>'SINAPI-SERVIÇOS'!A3019</f>
        <v>83635</v>
      </c>
      <c r="D163" s="427" t="str">
        <f>IF(B163="IOPES",VLOOKUP(C163,'LABOR-SERVIÇOS'!A:H,5,FALSE),IF(B163="SINAPI",VLOOKUP(C163,'SINAPI-SERVIÇOS'!A:D,2,FALSE),IF(LEFT(C163,3)="ARQ",VLOOKUP(VALUE(RIGHT(C163,3)),'ARQ-COMP'!B:J,4,FALSE),IF(LEFT(C163,3)="SCI",VLOOKUP(VALUE(RIGHT(C163,3)),#REF!,4,FALSE),IF(LEFT(C163,3)="SCE",VLOOKUP(VALUE(RIGHT(C163,3)),#REF!,4,FALSE),IF(LEFT(C163,3)="EST",VLOOKUP(VALUE(RIGHT(C163,3)),#REF!,4,FALSE),IF(LEFT(C163,3)="HID",VLOOKUP(VALUE(RIGHT(C163,3)),#REF!,4,FALSE),IF(LEFT(C163,3)="INC",VLOOKUP(VALUE(RIGHT(C163,3)),#REF!,4,FALSE),IF(LEFT(C163,3)="ELE",VLOOKUP(VALUE(RIGHT(C163,3)),#REF!,4,FALSE),IF(LEFT(C163,3)="CAB",VLOOKUP(VALUE(RIGHT(C163,3)),#REF!,4,FALSE),IF(LEFT(C163,3)="SEG",VLOOKUP(VALUE(RIGHT(C163,3)),#REF!,4,FALSE),IF(LEFT(C163,3)="CLI",VLOOKUP(VALUE(RIGHT(C163,3)),#REF!,4,FALSE),IF(LEFT(C163,4)="IMPL",VLOOKUP(VALUE(RIGHT(C163,3)),#REF!,4,FALSE),IF(LEFT(C163,4)="SPDA",VLOOKUP(VALUE(RIGHT(C163,3)),#REF!,4,FALSE),IF(LEFT(C163,4)="SDAI",VLOOKUP(VALUE(RIGHT(C163,3)),'ADM-COMP'!B:J,4,FALSE),IF(LEFT(C163,5)="IMPER",VLOOKUP(VALUE(RIGHT(C163,3)),#REF!,4,FALSE),""))))))))))))))))</f>
        <v>EXTINTOR INCENDIO TP PO QUIMICO 6KG - FORNECIMENTO E INSTALACAO</v>
      </c>
      <c r="E163" s="422" t="str">
        <f>IF(B163="IOPES",VLOOKUP(C163,'LABOR-SERVIÇOS'!A:H,6,FALSE),IF(B163="SINAPI",VLOOKUP(C163,'SINAPI-SERVIÇOS'!A:D,3,FALSE),IF(LEFT(C163,3)="ARQ",VLOOKUP(VALUE(RIGHT(C163,3)),'ARQ-COMP'!B:J,5,FALSE),IF(LEFT(C163,3)="SCI",VLOOKUP(VALUE(RIGHT(C163,3)),#REF!,5,FALSE),IF(LEFT(C163,3)="SCE",VLOOKUP(VALUE(RIGHT(C163,3)),#REF!,5,FALSE),IF(LEFT(C163,3)="EST",VLOOKUP(VALUE(RIGHT(C163,3)),#REF!,5,FALSE),IF(LEFT(C163,3)="HID",VLOOKUP(VALUE(RIGHT(C163,3)),#REF!,5,FALSE),IF(LEFT(C163,3)="INC",VLOOKUP(VALUE(RIGHT(C163,3)),#REF!,5,FALSE),IF(LEFT(C163,3)="ELE",VLOOKUP(VALUE(RIGHT(C163,3)),#REF!,5,FALSE),IF(LEFT(C163,3)="CAB",VLOOKUP(VALUE(RIGHT(C163,3)),#REF!,5,FALSE),IF(LEFT(C163,3)="SEG",VLOOKUP(VALUE(RIGHT(C163,3)),#REF!,5,FALSE),IF(LEFT(C163,3)="CLI",VLOOKUP(VALUE(RIGHT(C163,3)),#REF!,5,FALSE),IF(LEFT(C163,4)="IMPL",VLOOKUP(VALUE(RIGHT(C163,3)),#REF!,5,FALSE),IF(LEFT(C163,4)="SPDA",VLOOKUP(VALUE(RIGHT(C163,3)),#REF!,5,FALSE),IF(LEFT(C163,4)="SDAI",VLOOKUP(VALUE(RIGHT(C163,3)),'ADM-COMP'!B:J,5,FALSE),IF(LEFT(C163,5)="IMPER",VLOOKUP(VALUE(RIGHT(C163,3)),#REF!,5,FALSE),""))))))))))))))))</f>
        <v>UN</v>
      </c>
      <c r="F163" s="268">
        <f>ROUND(VLOOKUP(A163,'MEM-LEVANT'!A:I,9,FALSE),2)</f>
        <v>5</v>
      </c>
      <c r="G163" s="423">
        <f>IF(B163="IOPES",VLOOKUP(C163,'LABOR-SERVIÇOS'!A:H,7,FALSE),IF(B163="SINAPI",VLOOKUP(C163,'SINAPI-SERVIÇOS'!A:H,8,FALSE),IF(LEFT(C163,3)="ARQ",VLOOKUP(VALUE(RIGHT(C163,3)),'ARQ-COMP'!B:J,9,FALSE),IF(LEFT(C163,3)="SCI",VLOOKUP(VALUE(RIGHT(C163,3)),#REF!,9,FALSE),IF(LEFT(C163,3)="SCE",VLOOKUP(VALUE(RIGHT(C163,3)),#REF!,9,FALSE),IF(LEFT(C163,3)="EST",VLOOKUP(VALUE(RIGHT(C163,3)),#REF!,9,FALSE),IF(LEFT(C163,3)="HID",VLOOKUP(VALUE(RIGHT(C163,3)),#REF!,9,FALSE),IF(LEFT(C163,3)="INC",VLOOKUP(VALUE(RIGHT(C163,3)),#REF!,9,FALSE),IF(LEFT(C163,3)="ELE",VLOOKUP(VALUE(RIGHT(C163,3)),#REF!,9,FALSE),IF(LEFT(C163,3)="CAB",VLOOKUP(VALUE(RIGHT(C163,3)),#REF!,9,FALSE),IF(LEFT(C163,3)="SEG",VLOOKUP(VALUE(RIGHT(C163,3)),#REF!,9,FALSE),IF(LEFT(C163,3)="CLI",VLOOKUP(VALUE(RIGHT(C163,3)),#REF!,9,FALSE),IF(LEFT(C163,4)="IMPL",VLOOKUP(VALUE(RIGHT(C163,3)),#REF!,9,FALSE),IF(LEFT(C163,4)="SPDA",VLOOKUP(VALUE(RIGHT(C163,3)),#REF!,9,FALSE),IF(LEFT(C163,4)="SDAI",VLOOKUP(VALUE(RIGHT(C163,3)),'ADM-COMP'!B:J,9,FALSE),IF(LEFT(C163,5)="IMPER",VLOOKUP(VALUE(RIGHT(C163,3)),#REF!,9,FALSE),""))))))))))))))))</f>
        <v>213.36</v>
      </c>
      <c r="H163" s="424">
        <f t="shared" si="26"/>
        <v>1066.8</v>
      </c>
      <c r="I163" s="190"/>
      <c r="J163" s="95">
        <f t="shared" si="27"/>
        <v>167.1576308</v>
      </c>
      <c r="K163" s="190"/>
      <c r="L163" s="190"/>
      <c r="M163" s="190"/>
      <c r="N163" s="190"/>
      <c r="O163" s="190"/>
      <c r="P163" s="190"/>
      <c r="Q163" s="190"/>
      <c r="R163" s="190"/>
      <c r="S163" s="190"/>
      <c r="T163" s="190"/>
      <c r="U163" s="190"/>
      <c r="V163" s="190"/>
      <c r="W163" s="190"/>
      <c r="X163" s="190"/>
      <c r="Y163" s="190"/>
      <c r="Z163" s="190"/>
    </row>
    <row r="164" ht="12.75" customHeight="1">
      <c r="A164" s="429" t="s">
        <v>1241</v>
      </c>
      <c r="B164" s="420" t="s">
        <v>47</v>
      </c>
      <c r="C164" s="420" t="str">
        <f>'SINAPI-SERVIÇOS'!A3014</f>
        <v>72554</v>
      </c>
      <c r="D164" s="427" t="str">
        <f>IF(B164="IOPES",VLOOKUP(C164,'LABOR-SERVIÇOS'!A:H,5,FALSE),IF(B164="SINAPI",VLOOKUP(C164,'SINAPI-SERVIÇOS'!A:D,2,FALSE),IF(LEFT(C164,3)="ARQ",VLOOKUP(VALUE(RIGHT(C164,3)),'ARQ-COMP'!B:J,4,FALSE),IF(LEFT(C164,3)="SCI",VLOOKUP(VALUE(RIGHT(C164,3)),#REF!,4,FALSE),IF(LEFT(C164,3)="SCE",VLOOKUP(VALUE(RIGHT(C164,3)),#REF!,4,FALSE),IF(LEFT(C164,3)="EST",VLOOKUP(VALUE(RIGHT(C164,3)),#REF!,4,FALSE),IF(LEFT(C164,3)="HID",VLOOKUP(VALUE(RIGHT(C164,3)),#REF!,4,FALSE),IF(LEFT(C164,3)="INC",VLOOKUP(VALUE(RIGHT(C164,3)),#REF!,4,FALSE),IF(LEFT(C164,3)="ELE",VLOOKUP(VALUE(RIGHT(C164,3)),#REF!,4,FALSE),IF(LEFT(C164,3)="CAB",VLOOKUP(VALUE(RIGHT(C164,3)),#REF!,4,FALSE),IF(LEFT(C164,3)="SEG",VLOOKUP(VALUE(RIGHT(C164,3)),#REF!,4,FALSE),IF(LEFT(C164,3)="CLI",VLOOKUP(VALUE(RIGHT(C164,3)),#REF!,4,FALSE),IF(LEFT(C164,4)="IMPL",VLOOKUP(VALUE(RIGHT(C164,3)),#REF!,4,FALSE),IF(LEFT(C164,4)="SPDA",VLOOKUP(VALUE(RIGHT(C164,3)),#REF!,4,FALSE),IF(LEFT(C164,4)="SDAI",VLOOKUP(VALUE(RIGHT(C164,3)),'ADM-COMP'!B:J,4,FALSE),IF(LEFT(C164,5)="IMPER",VLOOKUP(VALUE(RIGHT(C164,3)),#REF!,4,FALSE),""))))))))))))))))</f>
        <v>EXTINTOR DE CO2 6KG - FORNECIMENTO E INSTALACAO</v>
      </c>
      <c r="E164" s="422" t="str">
        <f>IF(B164="IOPES",VLOOKUP(C164,'LABOR-SERVIÇOS'!A:H,6,FALSE),IF(B164="SINAPI",VLOOKUP(C164,'SINAPI-SERVIÇOS'!A:D,3,FALSE),IF(LEFT(C164,3)="ARQ",VLOOKUP(VALUE(RIGHT(C164,3)),'ARQ-COMP'!B:J,5,FALSE),IF(LEFT(C164,3)="SCI",VLOOKUP(VALUE(RIGHT(C164,3)),#REF!,5,FALSE),IF(LEFT(C164,3)="SCE",VLOOKUP(VALUE(RIGHT(C164,3)),#REF!,5,FALSE),IF(LEFT(C164,3)="EST",VLOOKUP(VALUE(RIGHT(C164,3)),#REF!,5,FALSE),IF(LEFT(C164,3)="HID",VLOOKUP(VALUE(RIGHT(C164,3)),#REF!,5,FALSE),IF(LEFT(C164,3)="INC",VLOOKUP(VALUE(RIGHT(C164,3)),#REF!,5,FALSE),IF(LEFT(C164,3)="ELE",VLOOKUP(VALUE(RIGHT(C164,3)),#REF!,5,FALSE),IF(LEFT(C164,3)="CAB",VLOOKUP(VALUE(RIGHT(C164,3)),#REF!,5,FALSE),IF(LEFT(C164,3)="SEG",VLOOKUP(VALUE(RIGHT(C164,3)),#REF!,5,FALSE),IF(LEFT(C164,3)="CLI",VLOOKUP(VALUE(RIGHT(C164,3)),#REF!,5,FALSE),IF(LEFT(C164,4)="IMPL",VLOOKUP(VALUE(RIGHT(C164,3)),#REF!,5,FALSE),IF(LEFT(C164,4)="SPDA",VLOOKUP(VALUE(RIGHT(C164,3)),#REF!,5,FALSE),IF(LEFT(C164,4)="SDAI",VLOOKUP(VALUE(RIGHT(C164,3)),'ADM-COMP'!B:J,5,FALSE),IF(LEFT(C164,5)="IMPER",VLOOKUP(VALUE(RIGHT(C164,3)),#REF!,5,FALSE),""))))))))))))))))</f>
        <v>UN</v>
      </c>
      <c r="F164" s="268">
        <f>ROUND(VLOOKUP(A164,'MEM-LEVANT'!A:I,9,FALSE),2)</f>
        <v>3</v>
      </c>
      <c r="G164" s="423">
        <f>IF(B164="IOPES",VLOOKUP(C164,'LABOR-SERVIÇOS'!A:H,7,FALSE),IF(B164="SINAPI",VLOOKUP(C164,'SINAPI-SERVIÇOS'!A:H,8,FALSE),IF(LEFT(C164,3)="ARQ",VLOOKUP(VALUE(RIGHT(C164,3)),'ARQ-COMP'!B:J,9,FALSE),IF(LEFT(C164,3)="SCI",VLOOKUP(VALUE(RIGHT(C164,3)),#REF!,9,FALSE),IF(LEFT(C164,3)="SCE",VLOOKUP(VALUE(RIGHT(C164,3)),#REF!,9,FALSE),IF(LEFT(C164,3)="EST",VLOOKUP(VALUE(RIGHT(C164,3)),#REF!,9,FALSE),IF(LEFT(C164,3)="HID",VLOOKUP(VALUE(RIGHT(C164,3)),#REF!,9,FALSE),IF(LEFT(C164,3)="INC",VLOOKUP(VALUE(RIGHT(C164,3)),#REF!,9,FALSE),IF(LEFT(C164,3)="ELE",VLOOKUP(VALUE(RIGHT(C164,3)),#REF!,9,FALSE),IF(LEFT(C164,3)="CAB",VLOOKUP(VALUE(RIGHT(C164,3)),#REF!,9,FALSE),IF(LEFT(C164,3)="SEG",VLOOKUP(VALUE(RIGHT(C164,3)),#REF!,9,FALSE),IF(LEFT(C164,3)="CLI",VLOOKUP(VALUE(RIGHT(C164,3)),#REF!,9,FALSE),IF(LEFT(C164,4)="IMPL",VLOOKUP(VALUE(RIGHT(C164,3)),#REF!,9,FALSE),IF(LEFT(C164,4)="SPDA",VLOOKUP(VALUE(RIGHT(C164,3)),#REF!,9,FALSE),IF(LEFT(C164,4)="SDAI",VLOOKUP(VALUE(RIGHT(C164,3)),'ADM-COMP'!B:J,9,FALSE),IF(LEFT(C164,5)="IMPER",VLOOKUP(VALUE(RIGHT(C164,3)),#REF!,9,FALSE),""))))))))))))))))</f>
        <v>587.32</v>
      </c>
      <c r="H164" s="424">
        <f t="shared" si="26"/>
        <v>1761.96</v>
      </c>
      <c r="I164" s="190"/>
      <c r="J164" s="95">
        <f t="shared" si="27"/>
        <v>460.1378878</v>
      </c>
      <c r="K164" s="190"/>
      <c r="L164" s="190"/>
      <c r="M164" s="190"/>
      <c r="N164" s="190"/>
      <c r="O164" s="190"/>
      <c r="P164" s="190"/>
      <c r="Q164" s="190"/>
      <c r="R164" s="190"/>
      <c r="S164" s="190"/>
      <c r="T164" s="190"/>
      <c r="U164" s="190"/>
      <c r="V164" s="190"/>
      <c r="W164" s="190"/>
      <c r="X164" s="190"/>
      <c r="Y164" s="190"/>
      <c r="Z164" s="190"/>
    </row>
    <row r="165" ht="12.75" customHeight="1">
      <c r="A165" s="429" t="s">
        <v>1262</v>
      </c>
      <c r="B165" s="420" t="s">
        <v>69</v>
      </c>
      <c r="C165" s="420">
        <f>'LABOR-SERVIÇOS'!A862</f>
        <v>160612</v>
      </c>
      <c r="D165" s="427" t="str">
        <f>IF(B165="IOPES",VLOOKUP(C165,'LABOR-SERVIÇOS'!A:H,5,FALSE),IF(B165="SINAPI",VLOOKUP(C165,'SINAPI-SERVIÇOS'!A:D,2,FALSE),IF(LEFT(C165,3)="ARQ",VLOOKUP(VALUE(RIGHT(C165,3)),'ARQ-COMP'!B:J,4,FALSE),IF(LEFT(C165,3)="SCI",VLOOKUP(VALUE(RIGHT(C165,3)),#REF!,4,FALSE),IF(LEFT(C165,3)="SCE",VLOOKUP(VALUE(RIGHT(C165,3)),#REF!,4,FALSE),IF(LEFT(C165,3)="EST",VLOOKUP(VALUE(RIGHT(C165,3)),#REF!,4,FALSE),IF(LEFT(C165,3)="HID",VLOOKUP(VALUE(RIGHT(C165,3)),#REF!,4,FALSE),IF(LEFT(C165,3)="INC",VLOOKUP(VALUE(RIGHT(C165,3)),#REF!,4,FALSE),IF(LEFT(C165,3)="ELE",VLOOKUP(VALUE(RIGHT(C165,3)),#REF!,4,FALSE),IF(LEFT(C165,3)="CAB",VLOOKUP(VALUE(RIGHT(C165,3)),#REF!,4,FALSE),IF(LEFT(C165,3)="SEG",VLOOKUP(VALUE(RIGHT(C165,3)),#REF!,4,FALSE),IF(LEFT(C165,3)="CLI",VLOOKUP(VALUE(RIGHT(C165,3)),#REF!,4,FALSE),IF(LEFT(C165,4)="IMPL",VLOOKUP(VALUE(RIGHT(C165,3)),#REF!,4,FALSE),IF(LEFT(C165,4)="SPDA",VLOOKUP(VALUE(RIGHT(C165,3)),#REF!,4,FALSE),IF(LEFT(C165,4)="SDAI",VLOOKUP(VALUE(RIGHT(C165,3)),'ADM-COMP'!B:J,4,FALSE),IF(LEFT(C165,5)="IMPER",VLOOKUP(VALUE(RIGHT(C165,3)),#REF!,4,FALSE),""))))))))))))))))</f>
        <v>PLACA DE SINALIZAÇÃO DE SEGURANÇA CODIGO 14 - 315/158(NBR 13.434); CÓDIGO S3(NT 14/2010-ES) ("SAIDA DE EMERGÊNCIA" - SETA VERTICAL)</v>
      </c>
      <c r="E165" s="422" t="str">
        <f>IF(B165="IOPES",VLOOKUP(C165,'LABOR-SERVIÇOS'!A:H,6,FALSE),IF(B165="SINAPI",VLOOKUP(C165,'SINAPI-SERVIÇOS'!A:D,3,FALSE),IF(LEFT(C165,3)="ARQ",VLOOKUP(VALUE(RIGHT(C165,3)),'ARQ-COMP'!B:J,5,FALSE),IF(LEFT(C165,3)="SCI",VLOOKUP(VALUE(RIGHT(C165,3)),#REF!,5,FALSE),IF(LEFT(C165,3)="SCE",VLOOKUP(VALUE(RIGHT(C165,3)),#REF!,5,FALSE),IF(LEFT(C165,3)="EST",VLOOKUP(VALUE(RIGHT(C165,3)),#REF!,5,FALSE),IF(LEFT(C165,3)="HID",VLOOKUP(VALUE(RIGHT(C165,3)),#REF!,5,FALSE),IF(LEFT(C165,3)="INC",VLOOKUP(VALUE(RIGHT(C165,3)),#REF!,5,FALSE),IF(LEFT(C165,3)="ELE",VLOOKUP(VALUE(RIGHT(C165,3)),#REF!,5,FALSE),IF(LEFT(C165,3)="CAB",VLOOKUP(VALUE(RIGHT(C165,3)),#REF!,5,FALSE),IF(LEFT(C165,3)="SEG",VLOOKUP(VALUE(RIGHT(C165,3)),#REF!,5,FALSE),IF(LEFT(C165,3)="CLI",VLOOKUP(VALUE(RIGHT(C165,3)),#REF!,5,FALSE),IF(LEFT(C165,4)="IMPL",VLOOKUP(VALUE(RIGHT(C165,3)),#REF!,5,FALSE),IF(LEFT(C165,4)="SPDA",VLOOKUP(VALUE(RIGHT(C165,3)),#REF!,5,FALSE),IF(LEFT(C165,4)="SDAI",VLOOKUP(VALUE(RIGHT(C165,3)),'ADM-COMP'!B:J,5,FALSE),IF(LEFT(C165,5)="IMPER",VLOOKUP(VALUE(RIGHT(C165,3)),#REF!,5,FALSE),""))))))))))))))))</f>
        <v>UND</v>
      </c>
      <c r="F165" s="268">
        <f>ROUND(VLOOKUP(A165,'MEM-LEVANT'!A:I,9,FALSE),2)</f>
        <v>35</v>
      </c>
      <c r="G165" s="423">
        <f>IF(B165="IOPES",VLOOKUP(C165,'LABOR-SERVIÇOS'!A:H,7,FALSE),IF(B165="SINAPI",VLOOKUP(C165,'SINAPI-SERVIÇOS'!A:H,8,FALSE),IF(LEFT(C165,3)="ARQ",VLOOKUP(VALUE(RIGHT(C165,3)),'ARQ-COMP'!B:J,9,FALSE),IF(LEFT(C165,3)="SCI",VLOOKUP(VALUE(RIGHT(C165,3)),#REF!,9,FALSE),IF(LEFT(C165,3)="SCE",VLOOKUP(VALUE(RIGHT(C165,3)),#REF!,9,FALSE),IF(LEFT(C165,3)="EST",VLOOKUP(VALUE(RIGHT(C165,3)),#REF!,9,FALSE),IF(LEFT(C165,3)="HID",VLOOKUP(VALUE(RIGHT(C165,3)),#REF!,9,FALSE),IF(LEFT(C165,3)="INC",VLOOKUP(VALUE(RIGHT(C165,3)),#REF!,9,FALSE),IF(LEFT(C165,3)="ELE",VLOOKUP(VALUE(RIGHT(C165,3)),#REF!,9,FALSE),IF(LEFT(C165,3)="CAB",VLOOKUP(VALUE(RIGHT(C165,3)),#REF!,9,FALSE),IF(LEFT(C165,3)="SEG",VLOOKUP(VALUE(RIGHT(C165,3)),#REF!,9,FALSE),IF(LEFT(C165,3)="CLI",VLOOKUP(VALUE(RIGHT(C165,3)),#REF!,9,FALSE),IF(LEFT(C165,4)="IMPL",VLOOKUP(VALUE(RIGHT(C165,3)),#REF!,9,FALSE),IF(LEFT(C165,4)="SPDA",VLOOKUP(VALUE(RIGHT(C165,3)),#REF!,9,FALSE),IF(LEFT(C165,4)="SDAI",VLOOKUP(VALUE(RIGHT(C165,3)),'ADM-COMP'!B:J,9,FALSE),IF(LEFT(C165,5)="IMPER",VLOOKUP(VALUE(RIGHT(C165,3)),#REF!,9,FALSE),""))))))))))))))))</f>
        <v>31.16</v>
      </c>
      <c r="H165" s="424">
        <f t="shared" si="26"/>
        <v>1090.6</v>
      </c>
      <c r="I165" s="190"/>
      <c r="J165" s="95">
        <f t="shared" si="27"/>
        <v>24.4124099</v>
      </c>
      <c r="K165" s="190"/>
      <c r="L165" s="190"/>
      <c r="M165" s="190"/>
      <c r="N165" s="190"/>
      <c r="O165" s="190"/>
      <c r="P165" s="190"/>
      <c r="Q165" s="190"/>
      <c r="R165" s="190"/>
      <c r="S165" s="190"/>
      <c r="T165" s="190"/>
      <c r="U165" s="190"/>
      <c r="V165" s="190"/>
      <c r="W165" s="190"/>
      <c r="X165" s="190"/>
      <c r="Y165" s="190"/>
      <c r="Z165" s="190"/>
    </row>
    <row r="166" ht="12.75" customHeight="1">
      <c r="A166" s="429" t="s">
        <v>1282</v>
      </c>
      <c r="B166" s="420" t="s">
        <v>69</v>
      </c>
      <c r="C166" s="420">
        <f>'LABOR-SERVIÇOS'!A865</f>
        <v>160663</v>
      </c>
      <c r="D166" s="427" t="str">
        <f>IF(B166="IOPES",VLOOKUP(C166,'LABOR-SERVIÇOS'!A:H,5,FALSE),IF(B166="SINAPI",VLOOKUP(C166,'SINAPI-SERVIÇOS'!A:D,2,FALSE),IF(LEFT(C166,3)="ARQ",VLOOKUP(VALUE(RIGHT(C166,3)),'ARQ-COMP'!B:J,4,FALSE),IF(LEFT(C166,3)="SCI",VLOOKUP(VALUE(RIGHT(C166,3)),#REF!,4,FALSE),IF(LEFT(C166,3)="SCE",VLOOKUP(VALUE(RIGHT(C166,3)),#REF!,4,FALSE),IF(LEFT(C166,3)="EST",VLOOKUP(VALUE(RIGHT(C166,3)),#REF!,4,FALSE),IF(LEFT(C166,3)="HID",VLOOKUP(VALUE(RIGHT(C166,3)),#REF!,4,FALSE),IF(LEFT(C166,3)="INC",VLOOKUP(VALUE(RIGHT(C166,3)),#REF!,4,FALSE),IF(LEFT(C166,3)="ELE",VLOOKUP(VALUE(RIGHT(C166,3)),#REF!,4,FALSE),IF(LEFT(C166,3)="CAB",VLOOKUP(VALUE(RIGHT(C166,3)),#REF!,4,FALSE),IF(LEFT(C166,3)="SEG",VLOOKUP(VALUE(RIGHT(C166,3)),#REF!,4,FALSE),IF(LEFT(C166,3)="CLI",VLOOKUP(VALUE(RIGHT(C166,3)),#REF!,4,FALSE),IF(LEFT(C166,4)="IMPL",VLOOKUP(VALUE(RIGHT(C166,3)),#REF!,4,FALSE),IF(LEFT(C166,4)="SPDA",VLOOKUP(VALUE(RIGHT(C166,3)),#REF!,4,FALSE),IF(LEFT(C166,4)="SDAI",VLOOKUP(VALUE(RIGHT(C166,3)),'ADM-COMP'!B:J,4,FALSE),IF(LEFT(C166,5)="IMPER",VLOOKUP(VALUE(RIGHT(C166,3)),#REF!,4,FALSE),""))))))))))))))))</f>
        <v>FORNECIMENTO E INSTALAÇÃO DE BATERIA SELADA 12V - 60 AH, PARA CENTRAIS DE ALARME / ILUMINAÇÃO DE EMERGÊNCIA</v>
      </c>
      <c r="E166" s="422" t="str">
        <f>IF(B166="IOPES",VLOOKUP(C166,'LABOR-SERVIÇOS'!A:H,6,FALSE),IF(B166="SINAPI",VLOOKUP(C166,'SINAPI-SERVIÇOS'!A:D,3,FALSE),IF(LEFT(C166,3)="ARQ",VLOOKUP(VALUE(RIGHT(C166,3)),'ARQ-COMP'!B:J,5,FALSE),IF(LEFT(C166,3)="SCI",VLOOKUP(VALUE(RIGHT(C166,3)),#REF!,5,FALSE),IF(LEFT(C166,3)="SCE",VLOOKUP(VALUE(RIGHT(C166,3)),#REF!,5,FALSE),IF(LEFT(C166,3)="EST",VLOOKUP(VALUE(RIGHT(C166,3)),#REF!,5,FALSE),IF(LEFT(C166,3)="HID",VLOOKUP(VALUE(RIGHT(C166,3)),#REF!,5,FALSE),IF(LEFT(C166,3)="INC",VLOOKUP(VALUE(RIGHT(C166,3)),#REF!,5,FALSE),IF(LEFT(C166,3)="ELE",VLOOKUP(VALUE(RIGHT(C166,3)),#REF!,5,FALSE),IF(LEFT(C166,3)="CAB",VLOOKUP(VALUE(RIGHT(C166,3)),#REF!,5,FALSE),IF(LEFT(C166,3)="SEG",VLOOKUP(VALUE(RIGHT(C166,3)),#REF!,5,FALSE),IF(LEFT(C166,3)="CLI",VLOOKUP(VALUE(RIGHT(C166,3)),#REF!,5,FALSE),IF(LEFT(C166,4)="IMPL",VLOOKUP(VALUE(RIGHT(C166,3)),#REF!,5,FALSE),IF(LEFT(C166,4)="SPDA",VLOOKUP(VALUE(RIGHT(C166,3)),#REF!,5,FALSE),IF(LEFT(C166,4)="SDAI",VLOOKUP(VALUE(RIGHT(C166,3)),'ADM-COMP'!B:J,5,FALSE),IF(LEFT(C166,5)="IMPER",VLOOKUP(VALUE(RIGHT(C166,3)),#REF!,5,FALSE),""))))))))))))))))</f>
        <v>UND</v>
      </c>
      <c r="F166" s="268">
        <f>ROUND(VLOOKUP(A166,'MEM-LEVANT'!A:I,9,FALSE),2)</f>
        <v>1</v>
      </c>
      <c r="G166" s="423">
        <f>IF(B166="IOPES",VLOOKUP(C166,'LABOR-SERVIÇOS'!A:H,7,FALSE),IF(B166="SINAPI",VLOOKUP(C166,'SINAPI-SERVIÇOS'!A:H,8,FALSE),IF(LEFT(C166,3)="ARQ",VLOOKUP(VALUE(RIGHT(C166,3)),'ARQ-COMP'!B:J,9,FALSE),IF(LEFT(C166,3)="SCI",VLOOKUP(VALUE(RIGHT(C166,3)),#REF!,9,FALSE),IF(LEFT(C166,3)="SCE",VLOOKUP(VALUE(RIGHT(C166,3)),#REF!,9,FALSE),IF(LEFT(C166,3)="EST",VLOOKUP(VALUE(RIGHT(C166,3)),#REF!,9,FALSE),IF(LEFT(C166,3)="HID",VLOOKUP(VALUE(RIGHT(C166,3)),#REF!,9,FALSE),IF(LEFT(C166,3)="INC",VLOOKUP(VALUE(RIGHT(C166,3)),#REF!,9,FALSE),IF(LEFT(C166,3)="ELE",VLOOKUP(VALUE(RIGHT(C166,3)),#REF!,9,FALSE),IF(LEFT(C166,3)="CAB",VLOOKUP(VALUE(RIGHT(C166,3)),#REF!,9,FALSE),IF(LEFT(C166,3)="SEG",VLOOKUP(VALUE(RIGHT(C166,3)),#REF!,9,FALSE),IF(LEFT(C166,3)="CLI",VLOOKUP(VALUE(RIGHT(C166,3)),#REF!,9,FALSE),IF(LEFT(C166,4)="IMPL",VLOOKUP(VALUE(RIGHT(C166,3)),#REF!,9,FALSE),IF(LEFT(C166,4)="SPDA",VLOOKUP(VALUE(RIGHT(C166,3)),#REF!,9,FALSE),IF(LEFT(C166,4)="SDAI",VLOOKUP(VALUE(RIGHT(C166,3)),'ADM-COMP'!B:J,9,FALSE),IF(LEFT(C166,5)="IMPER",VLOOKUP(VALUE(RIGHT(C166,3)),#REF!,9,FALSE),""))))))))))))))))</f>
        <v>584.66</v>
      </c>
      <c r="H166" s="424">
        <f t="shared" si="26"/>
        <v>584.66</v>
      </c>
      <c r="I166" s="190"/>
      <c r="J166" s="95">
        <f t="shared" si="27"/>
        <v>458.0539016</v>
      </c>
      <c r="K166" s="190"/>
      <c r="L166" s="190"/>
      <c r="M166" s="190"/>
      <c r="N166" s="190"/>
      <c r="O166" s="190"/>
      <c r="P166" s="190"/>
      <c r="Q166" s="190"/>
      <c r="R166" s="190"/>
      <c r="S166" s="190"/>
      <c r="T166" s="190"/>
      <c r="U166" s="190"/>
      <c r="V166" s="190"/>
      <c r="W166" s="190"/>
      <c r="X166" s="190"/>
      <c r="Y166" s="190"/>
      <c r="Z166" s="190"/>
    </row>
    <row r="167" ht="12.75" customHeight="1">
      <c r="A167" s="429" t="s">
        <v>1303</v>
      </c>
      <c r="B167" s="420" t="s">
        <v>69</v>
      </c>
      <c r="C167" s="420">
        <f>'LABOR-SERVIÇOS'!A861</f>
        <v>160608</v>
      </c>
      <c r="D167" s="427" t="str">
        <f>IF(B167="IOPES",VLOOKUP(C167,'LABOR-SERVIÇOS'!A:H,5,FALSE),IF(B167="SINAPI",VLOOKUP(C167,'SINAPI-SERVIÇOS'!A:D,2,FALSE),IF(LEFT(C167,3)="ARQ",VLOOKUP(VALUE(RIGHT(C167,3)),'ARQ-COMP'!B:J,4,FALSE),IF(LEFT(C167,3)="SCI",VLOOKUP(VALUE(RIGHT(C167,3)),#REF!,4,FALSE),IF(LEFT(C167,3)="SCE",VLOOKUP(VALUE(RIGHT(C167,3)),#REF!,4,FALSE),IF(LEFT(C167,3)="EST",VLOOKUP(VALUE(RIGHT(C167,3)),#REF!,4,FALSE),IF(LEFT(C167,3)="HID",VLOOKUP(VALUE(RIGHT(C167,3)),#REF!,4,FALSE),IF(LEFT(C167,3)="INC",VLOOKUP(VALUE(RIGHT(C167,3)),#REF!,4,FALSE),IF(LEFT(C167,3)="ELE",VLOOKUP(VALUE(RIGHT(C167,3)),#REF!,4,FALSE),IF(LEFT(C167,3)="CAB",VLOOKUP(VALUE(RIGHT(C167,3)),#REF!,4,FALSE),IF(LEFT(C167,3)="SEG",VLOOKUP(VALUE(RIGHT(C167,3)),#REF!,4,FALSE),IF(LEFT(C167,3)="CLI",VLOOKUP(VALUE(RIGHT(C167,3)),#REF!,4,FALSE),IF(LEFT(C167,4)="IMPL",VLOOKUP(VALUE(RIGHT(C167,3)),#REF!,4,FALSE),IF(LEFT(C167,4)="SPDA",VLOOKUP(VALUE(RIGHT(C167,3)),#REF!,4,FALSE),IF(LEFT(C167,4)="SDAI",VLOOKUP(VALUE(RIGHT(C167,3)),'ADM-COMP'!B:J,4,FALSE),IF(LEFT(C167,5)="IMPER",VLOOKUP(VALUE(RIGHT(C167,3)),#REF!,4,FALSE),""))))))))))))))))</f>
        <v>PONTO PARA SETA INDICATIVA DE SAÍDA, INCL. SETA EM ACRÍLICO, COM FONTE ALIMENTADORA PRÓPRIA QUE ASSEGURE UM FUNCIONAMENTO MÍNIMO DE 1H, PARA QUANDO OCORRER FALTA DE ENERGIA ELÉTRICA NA REDE PÚBLICA, CONFORME PROJETO</v>
      </c>
      <c r="E167" s="422" t="str">
        <f>IF(B167="IOPES",VLOOKUP(C167,'LABOR-SERVIÇOS'!A:H,6,FALSE),IF(B167="SINAPI",VLOOKUP(C167,'SINAPI-SERVIÇOS'!A:D,3,FALSE),IF(LEFT(C167,3)="ARQ",VLOOKUP(VALUE(RIGHT(C167,3)),'ARQ-COMP'!B:J,5,FALSE),IF(LEFT(C167,3)="SCI",VLOOKUP(VALUE(RIGHT(C167,3)),#REF!,5,FALSE),IF(LEFT(C167,3)="SCE",VLOOKUP(VALUE(RIGHT(C167,3)),#REF!,5,FALSE),IF(LEFT(C167,3)="EST",VLOOKUP(VALUE(RIGHT(C167,3)),#REF!,5,FALSE),IF(LEFT(C167,3)="HID",VLOOKUP(VALUE(RIGHT(C167,3)),#REF!,5,FALSE),IF(LEFT(C167,3)="INC",VLOOKUP(VALUE(RIGHT(C167,3)),#REF!,5,FALSE),IF(LEFT(C167,3)="ELE",VLOOKUP(VALUE(RIGHT(C167,3)),#REF!,5,FALSE),IF(LEFT(C167,3)="CAB",VLOOKUP(VALUE(RIGHT(C167,3)),#REF!,5,FALSE),IF(LEFT(C167,3)="SEG",VLOOKUP(VALUE(RIGHT(C167,3)),#REF!,5,FALSE),IF(LEFT(C167,3)="CLI",VLOOKUP(VALUE(RIGHT(C167,3)),#REF!,5,FALSE),IF(LEFT(C167,4)="IMPL",VLOOKUP(VALUE(RIGHT(C167,3)),#REF!,5,FALSE),IF(LEFT(C167,4)="SPDA",VLOOKUP(VALUE(RIGHT(C167,3)),#REF!,5,FALSE),IF(LEFT(C167,4)="SDAI",VLOOKUP(VALUE(RIGHT(C167,3)),'ADM-COMP'!B:J,5,FALSE),IF(LEFT(C167,5)="IMPER",VLOOKUP(VALUE(RIGHT(C167,3)),#REF!,5,FALSE),""))))))))))))))))</f>
        <v>UND</v>
      </c>
      <c r="F167" s="268">
        <f>ROUND(VLOOKUP(A167,'MEM-LEVANT'!A:I,9,FALSE),2)</f>
        <v>9</v>
      </c>
      <c r="G167" s="423">
        <f>IF(B167="IOPES",VLOOKUP(C167,'LABOR-SERVIÇOS'!A:H,7,FALSE),IF(B167="SINAPI",VLOOKUP(C167,'SINAPI-SERVIÇOS'!A:H,8,FALSE),IF(LEFT(C167,3)="ARQ",VLOOKUP(VALUE(RIGHT(C167,3)),'ARQ-COMP'!B:J,9,FALSE),IF(LEFT(C167,3)="SCI",VLOOKUP(VALUE(RIGHT(C167,3)),#REF!,9,FALSE),IF(LEFT(C167,3)="SCE",VLOOKUP(VALUE(RIGHT(C167,3)),#REF!,9,FALSE),IF(LEFT(C167,3)="EST",VLOOKUP(VALUE(RIGHT(C167,3)),#REF!,9,FALSE),IF(LEFT(C167,3)="HID",VLOOKUP(VALUE(RIGHT(C167,3)),#REF!,9,FALSE),IF(LEFT(C167,3)="INC",VLOOKUP(VALUE(RIGHT(C167,3)),#REF!,9,FALSE),IF(LEFT(C167,3)="ELE",VLOOKUP(VALUE(RIGHT(C167,3)),#REF!,9,FALSE),IF(LEFT(C167,3)="CAB",VLOOKUP(VALUE(RIGHT(C167,3)),#REF!,9,FALSE),IF(LEFT(C167,3)="SEG",VLOOKUP(VALUE(RIGHT(C167,3)),#REF!,9,FALSE),IF(LEFT(C167,3)="CLI",VLOOKUP(VALUE(RIGHT(C167,3)),#REF!,9,FALSE),IF(LEFT(C167,4)="IMPL",VLOOKUP(VALUE(RIGHT(C167,3)),#REF!,9,FALSE),IF(LEFT(C167,4)="SPDA",VLOOKUP(VALUE(RIGHT(C167,3)),#REF!,9,FALSE),IF(LEFT(C167,4)="SDAI",VLOOKUP(VALUE(RIGHT(C167,3)),'ADM-COMP'!B:J,9,FALSE),IF(LEFT(C167,5)="IMPER",VLOOKUP(VALUE(RIGHT(C167,3)),#REF!,9,FALSE),""))))))))))))))))</f>
        <v>332.02</v>
      </c>
      <c r="H167" s="424">
        <f t="shared" si="26"/>
        <v>2988.18</v>
      </c>
      <c r="I167" s="190"/>
      <c r="J167" s="95">
        <f t="shared" si="27"/>
        <v>260.1222187</v>
      </c>
      <c r="K167" s="190"/>
      <c r="L167" s="190"/>
      <c r="M167" s="190"/>
      <c r="N167" s="190"/>
      <c r="O167" s="190"/>
      <c r="P167" s="190"/>
      <c r="Q167" s="190"/>
      <c r="R167" s="190"/>
      <c r="S167" s="190"/>
      <c r="T167" s="190"/>
      <c r="U167" s="190"/>
      <c r="V167" s="190"/>
      <c r="W167" s="190"/>
      <c r="X167" s="190"/>
      <c r="Y167" s="190"/>
      <c r="Z167" s="190"/>
    </row>
    <row r="168" ht="12.75" customHeight="1">
      <c r="A168" s="429" t="s">
        <v>1319</v>
      </c>
      <c r="B168" s="420" t="s">
        <v>47</v>
      </c>
      <c r="C168" s="420" t="str">
        <f>'SINAPI-SERVIÇOS'!A3177</f>
        <v>92362</v>
      </c>
      <c r="D168" s="427" t="str">
        <f>IF(B168="IOPES",VLOOKUP(C168,'LABOR-SERVIÇOS'!A:H,5,FALSE),IF(B168="SINAPI",VLOOKUP(C168,'SINAPI-SERVIÇOS'!A:D,2,FALSE),IF(LEFT(C168,3)="ARQ",VLOOKUP(VALUE(RIGHT(C168,3)),'ARQ-COMP'!B:J,4,FALSE),IF(LEFT(C168,3)="SCI",VLOOKUP(VALUE(RIGHT(C168,3)),#REF!,4,FALSE),IF(LEFT(C168,3)="SCE",VLOOKUP(VALUE(RIGHT(C168,3)),#REF!,4,FALSE),IF(LEFT(C168,3)="EST",VLOOKUP(VALUE(RIGHT(C168,3)),#REF!,4,FALSE),IF(LEFT(C168,3)="HID",VLOOKUP(VALUE(RIGHT(C168,3)),#REF!,4,FALSE),IF(LEFT(C168,3)="INC",VLOOKUP(VALUE(RIGHT(C168,3)),#REF!,4,FALSE),IF(LEFT(C168,3)="ELE",VLOOKUP(VALUE(RIGHT(C168,3)),#REF!,4,FALSE),IF(LEFT(C168,3)="CAB",VLOOKUP(VALUE(RIGHT(C168,3)),#REF!,4,FALSE),IF(LEFT(C168,3)="SEG",VLOOKUP(VALUE(RIGHT(C168,3)),#REF!,4,FALSE),IF(LEFT(C168,3)="CLI",VLOOKUP(VALUE(RIGHT(C168,3)),#REF!,4,FALSE),IF(LEFT(C168,4)="IMPL",VLOOKUP(VALUE(RIGHT(C168,3)),#REF!,4,FALSE),IF(LEFT(C168,4)="SPDA",VLOOKUP(VALUE(RIGHT(C168,3)),#REF!,4,FALSE),IF(LEFT(C168,4)="SDAI",VLOOKUP(VALUE(RIGHT(C168,3)),'ADM-COMP'!B:J,4,FALSE),IF(LEFT(C168,5)="IMPER",VLOOKUP(VALUE(RIGHT(C168,3)),#REF!,4,FALSE),""))))))))))))))))</f>
        <v>TUBO DE AÇO PRETO SEM COSTURA, CONEXÃO SOLDADA, DN 65 (2 1/2"), INSTALADO EM REDE DE ALIMENTAÇÃO PARA HIDRANTE - FORNECIMENTO E INSTALAÇÃO. AF_12/2015</v>
      </c>
      <c r="E168" s="422" t="str">
        <f>IF(B168="IOPES",VLOOKUP(C168,'LABOR-SERVIÇOS'!A:H,6,FALSE),IF(B168="SINAPI",VLOOKUP(C168,'SINAPI-SERVIÇOS'!A:D,3,FALSE),IF(LEFT(C168,3)="ARQ",VLOOKUP(VALUE(RIGHT(C168,3)),'ARQ-COMP'!B:J,5,FALSE),IF(LEFT(C168,3)="SCI",VLOOKUP(VALUE(RIGHT(C168,3)),#REF!,5,FALSE),IF(LEFT(C168,3)="SCE",VLOOKUP(VALUE(RIGHT(C168,3)),#REF!,5,FALSE),IF(LEFT(C168,3)="EST",VLOOKUP(VALUE(RIGHT(C168,3)),#REF!,5,FALSE),IF(LEFT(C168,3)="HID",VLOOKUP(VALUE(RIGHT(C168,3)),#REF!,5,FALSE),IF(LEFT(C168,3)="INC",VLOOKUP(VALUE(RIGHT(C168,3)),#REF!,5,FALSE),IF(LEFT(C168,3)="ELE",VLOOKUP(VALUE(RIGHT(C168,3)),#REF!,5,FALSE),IF(LEFT(C168,3)="CAB",VLOOKUP(VALUE(RIGHT(C168,3)),#REF!,5,FALSE),IF(LEFT(C168,3)="SEG",VLOOKUP(VALUE(RIGHT(C168,3)),#REF!,5,FALSE),IF(LEFT(C168,3)="CLI",VLOOKUP(VALUE(RIGHT(C168,3)),#REF!,5,FALSE),IF(LEFT(C168,4)="IMPL",VLOOKUP(VALUE(RIGHT(C168,3)),#REF!,5,FALSE),IF(LEFT(C168,4)="SPDA",VLOOKUP(VALUE(RIGHT(C168,3)),#REF!,5,FALSE),IF(LEFT(C168,4)="SDAI",VLOOKUP(VALUE(RIGHT(C168,3)),'ADM-COMP'!B:J,5,FALSE),IF(LEFT(C168,5)="IMPER",VLOOKUP(VALUE(RIGHT(C168,3)),#REF!,5,FALSE),""))))))))))))))))</f>
        <v>M</v>
      </c>
      <c r="F168" s="268">
        <f>ROUND(VLOOKUP(A168,'MEM-LEVANT'!A:I,9,FALSE),2)</f>
        <v>20</v>
      </c>
      <c r="G168" s="423">
        <f>IF(B168="IOPES",VLOOKUP(C168,'LABOR-SERVIÇOS'!A:H,7,FALSE),IF(B168="SINAPI",VLOOKUP(C168,'SINAPI-SERVIÇOS'!A:H,8,FALSE),IF(LEFT(C168,3)="ARQ",VLOOKUP(VALUE(RIGHT(C168,3)),'ARQ-COMP'!B:J,9,FALSE),IF(LEFT(C168,3)="SCI",VLOOKUP(VALUE(RIGHT(C168,3)),#REF!,9,FALSE),IF(LEFT(C168,3)="SCE",VLOOKUP(VALUE(RIGHT(C168,3)),#REF!,9,FALSE),IF(LEFT(C168,3)="EST",VLOOKUP(VALUE(RIGHT(C168,3)),#REF!,9,FALSE),IF(LEFT(C168,3)="HID",VLOOKUP(VALUE(RIGHT(C168,3)),#REF!,9,FALSE),IF(LEFT(C168,3)="INC",VLOOKUP(VALUE(RIGHT(C168,3)),#REF!,9,FALSE),IF(LEFT(C168,3)="ELE",VLOOKUP(VALUE(RIGHT(C168,3)),#REF!,9,FALSE),IF(LEFT(C168,3)="CAB",VLOOKUP(VALUE(RIGHT(C168,3)),#REF!,9,FALSE),IF(LEFT(C168,3)="SEG",VLOOKUP(VALUE(RIGHT(C168,3)),#REF!,9,FALSE),IF(LEFT(C168,3)="CLI",VLOOKUP(VALUE(RIGHT(C168,3)),#REF!,9,FALSE),IF(LEFT(C168,4)="IMPL",VLOOKUP(VALUE(RIGHT(C168,3)),#REF!,9,FALSE),IF(LEFT(C168,4)="SPDA",VLOOKUP(VALUE(RIGHT(C168,3)),#REF!,9,FALSE),IF(LEFT(C168,4)="SDAI",VLOOKUP(VALUE(RIGHT(C168,3)),'ADM-COMP'!B:J,9,FALSE),IF(LEFT(C168,5)="IMPER",VLOOKUP(VALUE(RIGHT(C168,3)),#REF!,9,FALSE),""))))))))))))))))</f>
        <v>142.36</v>
      </c>
      <c r="H168" s="424">
        <f t="shared" si="26"/>
        <v>2847.2</v>
      </c>
      <c r="I168" s="190"/>
      <c r="J168" s="95">
        <f t="shared" si="27"/>
        <v>111.532435</v>
      </c>
      <c r="K168" s="190"/>
      <c r="L168" s="190"/>
      <c r="M168" s="190"/>
      <c r="N168" s="190"/>
      <c r="O168" s="190"/>
      <c r="P168" s="190"/>
      <c r="Q168" s="190"/>
      <c r="R168" s="190"/>
      <c r="S168" s="190"/>
      <c r="T168" s="190"/>
      <c r="U168" s="190"/>
      <c r="V168" s="190"/>
      <c r="W168" s="190"/>
      <c r="X168" s="190"/>
      <c r="Y168" s="190"/>
      <c r="Z168" s="190"/>
    </row>
    <row r="169" ht="12.75" customHeight="1">
      <c r="A169" s="429" t="s">
        <v>1339</v>
      </c>
      <c r="B169" s="420" t="s">
        <v>47</v>
      </c>
      <c r="C169" s="420" t="str">
        <f>'SINAPI-SERVIÇOS'!A3814</f>
        <v>92390</v>
      </c>
      <c r="D169" s="427" t="str">
        <f>IF(B169="IOPES",VLOOKUP(C169,'LABOR-SERVIÇOS'!A:H,5,FALSE),IF(B169="SINAPI",VLOOKUP(C169,'SINAPI-SERVIÇOS'!A:D,2,FALSE),IF(LEFT(C169,3)="ARQ",VLOOKUP(VALUE(RIGHT(C169,3)),'ARQ-COMP'!B:J,4,FALSE),IF(LEFT(C169,3)="SCI",VLOOKUP(VALUE(RIGHT(C169,3)),#REF!,4,FALSE),IF(LEFT(C169,3)="SCE",VLOOKUP(VALUE(RIGHT(C169,3)),#REF!,4,FALSE),IF(LEFT(C169,3)="EST",VLOOKUP(VALUE(RIGHT(C169,3)),#REF!,4,FALSE),IF(LEFT(C169,3)="HID",VLOOKUP(VALUE(RIGHT(C169,3)),#REF!,4,FALSE),IF(LEFT(C169,3)="INC",VLOOKUP(VALUE(RIGHT(C169,3)),#REF!,4,FALSE),IF(LEFT(C169,3)="ELE",VLOOKUP(VALUE(RIGHT(C169,3)),#REF!,4,FALSE),IF(LEFT(C169,3)="CAB",VLOOKUP(VALUE(RIGHT(C169,3)),#REF!,4,FALSE),IF(LEFT(C169,3)="SEG",VLOOKUP(VALUE(RIGHT(C169,3)),#REF!,4,FALSE),IF(LEFT(C169,3)="CLI",VLOOKUP(VALUE(RIGHT(C169,3)),#REF!,4,FALSE),IF(LEFT(C169,4)="IMPL",VLOOKUP(VALUE(RIGHT(C169,3)),#REF!,4,FALSE),IF(LEFT(C169,4)="SPDA",VLOOKUP(VALUE(RIGHT(C169,3)),#REF!,4,FALSE),IF(LEFT(C169,4)="SDAI",VLOOKUP(VALUE(RIGHT(C169,3)),'ADM-COMP'!B:J,4,FALSE),IF(LEFT(C169,5)="IMPER",VLOOKUP(VALUE(RIGHT(C169,3)),#REF!,4,FALSE),""))))))))))))))))</f>
        <v>JOELHO 90 GRAUS, EM FERRO GALVANIZADO, DN 65 (2 1/2"), CONEXÃO ROSQUEADA, INSTALADO EM REDE DE ALIMENTAÇÃO PARA HIDRANTE - FORNECIMENTO E INSTALAÇÃO. AF_12/2015</v>
      </c>
      <c r="E169" s="422" t="str">
        <f>IF(B169="IOPES",VLOOKUP(C169,'LABOR-SERVIÇOS'!A:H,6,FALSE),IF(B169="SINAPI",VLOOKUP(C169,'SINAPI-SERVIÇOS'!A:D,3,FALSE),IF(LEFT(C169,3)="ARQ",VLOOKUP(VALUE(RIGHT(C169,3)),'ARQ-COMP'!B:J,5,FALSE),IF(LEFT(C169,3)="SCI",VLOOKUP(VALUE(RIGHT(C169,3)),#REF!,5,FALSE),IF(LEFT(C169,3)="SCE",VLOOKUP(VALUE(RIGHT(C169,3)),#REF!,5,FALSE),IF(LEFT(C169,3)="EST",VLOOKUP(VALUE(RIGHT(C169,3)),#REF!,5,FALSE),IF(LEFT(C169,3)="HID",VLOOKUP(VALUE(RIGHT(C169,3)),#REF!,5,FALSE),IF(LEFT(C169,3)="INC",VLOOKUP(VALUE(RIGHT(C169,3)),#REF!,5,FALSE),IF(LEFT(C169,3)="ELE",VLOOKUP(VALUE(RIGHT(C169,3)),#REF!,5,FALSE),IF(LEFT(C169,3)="CAB",VLOOKUP(VALUE(RIGHT(C169,3)),#REF!,5,FALSE),IF(LEFT(C169,3)="SEG",VLOOKUP(VALUE(RIGHT(C169,3)),#REF!,5,FALSE),IF(LEFT(C169,3)="CLI",VLOOKUP(VALUE(RIGHT(C169,3)),#REF!,5,FALSE),IF(LEFT(C169,4)="IMPL",VLOOKUP(VALUE(RIGHT(C169,3)),#REF!,5,FALSE),IF(LEFT(C169,4)="SPDA",VLOOKUP(VALUE(RIGHT(C169,3)),#REF!,5,FALSE),IF(LEFT(C169,4)="SDAI",VLOOKUP(VALUE(RIGHT(C169,3)),'ADM-COMP'!B:J,5,FALSE),IF(LEFT(C169,5)="IMPER",VLOOKUP(VALUE(RIGHT(C169,3)),#REF!,5,FALSE),""))))))))))))))))</f>
        <v>UN</v>
      </c>
      <c r="F169" s="268">
        <f>ROUND(VLOOKUP(A169,'MEM-LEVANT'!A:I,9,FALSE),2)</f>
        <v>2</v>
      </c>
      <c r="G169" s="423">
        <f>IF(B169="IOPES",VLOOKUP(C169,'LABOR-SERVIÇOS'!A:H,7,FALSE),IF(B169="SINAPI",VLOOKUP(C169,'SINAPI-SERVIÇOS'!A:H,8,FALSE),IF(LEFT(C169,3)="ARQ",VLOOKUP(VALUE(RIGHT(C169,3)),'ARQ-COMP'!B:J,9,FALSE),IF(LEFT(C169,3)="SCI",VLOOKUP(VALUE(RIGHT(C169,3)),#REF!,9,FALSE),IF(LEFT(C169,3)="SCE",VLOOKUP(VALUE(RIGHT(C169,3)),#REF!,9,FALSE),IF(LEFT(C169,3)="EST",VLOOKUP(VALUE(RIGHT(C169,3)),#REF!,9,FALSE),IF(LEFT(C169,3)="HID",VLOOKUP(VALUE(RIGHT(C169,3)),#REF!,9,FALSE),IF(LEFT(C169,3)="INC",VLOOKUP(VALUE(RIGHT(C169,3)),#REF!,9,FALSE),IF(LEFT(C169,3)="ELE",VLOOKUP(VALUE(RIGHT(C169,3)),#REF!,9,FALSE),IF(LEFT(C169,3)="CAB",VLOOKUP(VALUE(RIGHT(C169,3)),#REF!,9,FALSE),IF(LEFT(C169,3)="SEG",VLOOKUP(VALUE(RIGHT(C169,3)),#REF!,9,FALSE),IF(LEFT(C169,3)="CLI",VLOOKUP(VALUE(RIGHT(C169,3)),#REF!,9,FALSE),IF(LEFT(C169,4)="IMPL",VLOOKUP(VALUE(RIGHT(C169,3)),#REF!,9,FALSE),IF(LEFT(C169,4)="SPDA",VLOOKUP(VALUE(RIGHT(C169,3)),#REF!,9,FALSE),IF(LEFT(C169,4)="SDAI",VLOOKUP(VALUE(RIGHT(C169,3)),'ADM-COMP'!B:J,9,FALSE),IF(LEFT(C169,5)="IMPER",VLOOKUP(VALUE(RIGHT(C169,3)),#REF!,9,FALSE),""))))))))))))))))</f>
        <v>133.54</v>
      </c>
      <c r="H169" s="424">
        <f t="shared" si="26"/>
        <v>267.08</v>
      </c>
      <c r="I169" s="190"/>
      <c r="J169" s="95">
        <f t="shared" si="27"/>
        <v>104.6223754</v>
      </c>
      <c r="K169" s="190"/>
      <c r="L169" s="190"/>
      <c r="M169" s="190"/>
      <c r="N169" s="190"/>
      <c r="O169" s="190"/>
      <c r="P169" s="190"/>
      <c r="Q169" s="190"/>
      <c r="R169" s="190"/>
      <c r="S169" s="190"/>
      <c r="T169" s="190"/>
      <c r="U169" s="190"/>
      <c r="V169" s="190"/>
      <c r="W169" s="190"/>
      <c r="X169" s="190"/>
      <c r="Y169" s="190"/>
      <c r="Z169" s="190"/>
    </row>
    <row r="170" ht="12.75" customHeight="1">
      <c r="A170" s="429" t="s">
        <v>1358</v>
      </c>
      <c r="B170" s="420" t="s">
        <v>47</v>
      </c>
      <c r="C170" s="420" t="str">
        <f>'SINAPI-SERVIÇOS'!A4597</f>
        <v>94499</v>
      </c>
      <c r="D170" s="427" t="str">
        <f>IF(B170="IOPES",VLOOKUP(C170,'LABOR-SERVIÇOS'!A:H,5,FALSE),IF(B170="SINAPI",VLOOKUP(C170,'SINAPI-SERVIÇOS'!A:D,2,FALSE),IF(LEFT(C170,3)="ARQ",VLOOKUP(VALUE(RIGHT(C170,3)),'ARQ-COMP'!B:J,4,FALSE),IF(LEFT(C170,3)="SCI",VLOOKUP(VALUE(RIGHT(C170,3)),#REF!,4,FALSE),IF(LEFT(C170,3)="SCE",VLOOKUP(VALUE(RIGHT(C170,3)),#REF!,4,FALSE),IF(LEFT(C170,3)="EST",VLOOKUP(VALUE(RIGHT(C170,3)),#REF!,4,FALSE),IF(LEFT(C170,3)="HID",VLOOKUP(VALUE(RIGHT(C170,3)),#REF!,4,FALSE),IF(LEFT(C170,3)="INC",VLOOKUP(VALUE(RIGHT(C170,3)),#REF!,4,FALSE),IF(LEFT(C170,3)="ELE",VLOOKUP(VALUE(RIGHT(C170,3)),#REF!,4,FALSE),IF(LEFT(C170,3)="CAB",VLOOKUP(VALUE(RIGHT(C170,3)),#REF!,4,FALSE),IF(LEFT(C170,3)="SEG",VLOOKUP(VALUE(RIGHT(C170,3)),#REF!,4,FALSE),IF(LEFT(C170,3)="CLI",VLOOKUP(VALUE(RIGHT(C170,3)),#REF!,4,FALSE),IF(LEFT(C170,4)="IMPL",VLOOKUP(VALUE(RIGHT(C170,3)),#REF!,4,FALSE),IF(LEFT(C170,4)="SPDA",VLOOKUP(VALUE(RIGHT(C170,3)),#REF!,4,FALSE),IF(LEFT(C170,4)="SDAI",VLOOKUP(VALUE(RIGHT(C170,3)),'ADM-COMP'!B:J,4,FALSE),IF(LEFT(C170,5)="IMPER",VLOOKUP(VALUE(RIGHT(C170,3)),#REF!,4,FALSE),""))))))))))))))))</f>
        <v>REGISTRO DE GAVETA BRUTO, LATÃO, ROSCÁVEL, 2 1/2_x0094_, INSTALADO EM RESERVAÇÃO DE ÁGUA DE EDIFICAÇÃO QUE POSSUA RESERVATÓRIO DE FIBRA/FIBROCIMENTO _x0096_ FORNECIMENTO E INSTALAÇÃO. AF_06/2016</v>
      </c>
      <c r="E170" s="422" t="str">
        <f>IF(B170="IOPES",VLOOKUP(C170,'LABOR-SERVIÇOS'!A:H,6,FALSE),IF(B170="SINAPI",VLOOKUP(C170,'SINAPI-SERVIÇOS'!A:D,3,FALSE),IF(LEFT(C170,3)="ARQ",VLOOKUP(VALUE(RIGHT(C170,3)),'ARQ-COMP'!B:J,5,FALSE),IF(LEFT(C170,3)="SCI",VLOOKUP(VALUE(RIGHT(C170,3)),#REF!,5,FALSE),IF(LEFT(C170,3)="SCE",VLOOKUP(VALUE(RIGHT(C170,3)),#REF!,5,FALSE),IF(LEFT(C170,3)="EST",VLOOKUP(VALUE(RIGHT(C170,3)),#REF!,5,FALSE),IF(LEFT(C170,3)="HID",VLOOKUP(VALUE(RIGHT(C170,3)),#REF!,5,FALSE),IF(LEFT(C170,3)="INC",VLOOKUP(VALUE(RIGHT(C170,3)),#REF!,5,FALSE),IF(LEFT(C170,3)="ELE",VLOOKUP(VALUE(RIGHT(C170,3)),#REF!,5,FALSE),IF(LEFT(C170,3)="CAB",VLOOKUP(VALUE(RIGHT(C170,3)),#REF!,5,FALSE),IF(LEFT(C170,3)="SEG",VLOOKUP(VALUE(RIGHT(C170,3)),#REF!,5,FALSE),IF(LEFT(C170,3)="CLI",VLOOKUP(VALUE(RIGHT(C170,3)),#REF!,5,FALSE),IF(LEFT(C170,4)="IMPL",VLOOKUP(VALUE(RIGHT(C170,3)),#REF!,5,FALSE),IF(LEFT(C170,4)="SPDA",VLOOKUP(VALUE(RIGHT(C170,3)),#REF!,5,FALSE),IF(LEFT(C170,4)="SDAI",VLOOKUP(VALUE(RIGHT(C170,3)),'ADM-COMP'!B:J,5,FALSE),IF(LEFT(C170,5)="IMPER",VLOOKUP(VALUE(RIGHT(C170,3)),#REF!,5,FALSE),""))))))))))))))))</f>
        <v>UN</v>
      </c>
      <c r="F170" s="268">
        <f>ROUND(VLOOKUP(A170,'MEM-LEVANT'!A:I,9,FALSE),2)</f>
        <v>1</v>
      </c>
      <c r="G170" s="423">
        <f>IF(B170="IOPES",VLOOKUP(C170,'LABOR-SERVIÇOS'!A:H,7,FALSE),IF(B170="SINAPI",VLOOKUP(C170,'SINAPI-SERVIÇOS'!A:H,8,FALSE),IF(LEFT(C170,3)="ARQ",VLOOKUP(VALUE(RIGHT(C170,3)),'ARQ-COMP'!B:J,9,FALSE),IF(LEFT(C170,3)="SCI",VLOOKUP(VALUE(RIGHT(C170,3)),#REF!,9,FALSE),IF(LEFT(C170,3)="SCE",VLOOKUP(VALUE(RIGHT(C170,3)),#REF!,9,FALSE),IF(LEFT(C170,3)="EST",VLOOKUP(VALUE(RIGHT(C170,3)),#REF!,9,FALSE),IF(LEFT(C170,3)="HID",VLOOKUP(VALUE(RIGHT(C170,3)),#REF!,9,FALSE),IF(LEFT(C170,3)="INC",VLOOKUP(VALUE(RIGHT(C170,3)),#REF!,9,FALSE),IF(LEFT(C170,3)="ELE",VLOOKUP(VALUE(RIGHT(C170,3)),#REF!,9,FALSE),IF(LEFT(C170,3)="CAB",VLOOKUP(VALUE(RIGHT(C170,3)),#REF!,9,FALSE),IF(LEFT(C170,3)="SEG",VLOOKUP(VALUE(RIGHT(C170,3)),#REF!,9,FALSE),IF(LEFT(C170,3)="CLI",VLOOKUP(VALUE(RIGHT(C170,3)),#REF!,9,FALSE),IF(LEFT(C170,4)="IMPL",VLOOKUP(VALUE(RIGHT(C170,3)),#REF!,9,FALSE),IF(LEFT(C170,4)="SPDA",VLOOKUP(VALUE(RIGHT(C170,3)),#REF!,9,FALSE),IF(LEFT(C170,4)="SDAI",VLOOKUP(VALUE(RIGHT(C170,3)),'ADM-COMP'!B:J,9,FALSE),IF(LEFT(C170,5)="IMPER",VLOOKUP(VALUE(RIGHT(C170,3)),#REF!,9,FALSE),""))))))))))))))))</f>
        <v>280.59</v>
      </c>
      <c r="H170" s="424">
        <f t="shared" si="26"/>
        <v>280.59</v>
      </c>
      <c r="I170" s="190"/>
      <c r="J170" s="95">
        <f t="shared" si="27"/>
        <v>219.8292071</v>
      </c>
      <c r="K170" s="190"/>
      <c r="L170" s="190"/>
      <c r="M170" s="190"/>
      <c r="N170" s="190"/>
      <c r="O170" s="190"/>
      <c r="P170" s="190"/>
      <c r="Q170" s="190"/>
      <c r="R170" s="190"/>
      <c r="S170" s="190"/>
      <c r="T170" s="190"/>
      <c r="U170" s="190"/>
      <c r="V170" s="190"/>
      <c r="W170" s="190"/>
      <c r="X170" s="190"/>
      <c r="Y170" s="190"/>
      <c r="Z170" s="190"/>
    </row>
    <row r="171" ht="12.75" customHeight="1">
      <c r="A171" s="151"/>
      <c r="B171" s="152"/>
      <c r="C171" s="153"/>
      <c r="D171" s="154" t="s">
        <v>1378</v>
      </c>
      <c r="E171" s="151"/>
      <c r="F171" s="155"/>
      <c r="G171" s="156"/>
      <c r="H171" s="183">
        <f>SUM(H160:H170)</f>
        <v>14821.69</v>
      </c>
      <c r="I171" s="159"/>
      <c r="J171" s="95"/>
      <c r="K171" s="159"/>
      <c r="L171" s="159"/>
      <c r="M171" s="159"/>
      <c r="N171" s="159"/>
      <c r="O171" s="159"/>
      <c r="P171" s="159"/>
      <c r="Q171" s="159"/>
      <c r="R171" s="159"/>
      <c r="S171" s="159"/>
      <c r="T171" s="159"/>
      <c r="U171" s="159"/>
      <c r="V171" s="159"/>
      <c r="W171" s="159"/>
      <c r="X171" s="159"/>
      <c r="Y171" s="159"/>
      <c r="Z171" s="159"/>
    </row>
    <row r="172" ht="12.75" customHeight="1">
      <c r="A172" s="408"/>
      <c r="B172" s="430"/>
      <c r="C172" s="430"/>
      <c r="D172" s="431"/>
      <c r="E172" s="430"/>
      <c r="F172" s="432"/>
      <c r="G172" s="433"/>
      <c r="H172" s="434" t="s">
        <v>1384</v>
      </c>
      <c r="I172" s="11"/>
      <c r="J172" s="95"/>
      <c r="K172" s="11"/>
      <c r="L172" s="11"/>
      <c r="M172" s="11"/>
      <c r="N172" s="11"/>
      <c r="O172" s="11"/>
      <c r="P172" s="11"/>
      <c r="Q172" s="11"/>
      <c r="R172" s="11"/>
      <c r="S172" s="11"/>
      <c r="T172" s="11"/>
      <c r="U172" s="11"/>
      <c r="V172" s="11"/>
      <c r="W172" s="11"/>
      <c r="X172" s="11"/>
      <c r="Y172" s="11"/>
      <c r="Z172" s="11"/>
    </row>
    <row r="173" ht="12.75" customHeight="1">
      <c r="A173" s="69" t="s">
        <v>51</v>
      </c>
      <c r="B173" s="73"/>
      <c r="C173" s="78"/>
      <c r="D173" s="80" t="s">
        <v>418</v>
      </c>
      <c r="E173" s="83"/>
      <c r="F173" s="86"/>
      <c r="G173" s="88"/>
      <c r="H173" s="91"/>
      <c r="I173" s="93"/>
      <c r="J173" s="95"/>
      <c r="K173" s="93"/>
      <c r="L173" s="93"/>
      <c r="M173" s="93"/>
      <c r="N173" s="93"/>
      <c r="O173" s="93"/>
      <c r="P173" s="93"/>
      <c r="Q173" s="93"/>
      <c r="R173" s="93"/>
      <c r="S173" s="93"/>
      <c r="T173" s="93"/>
      <c r="U173" s="93"/>
      <c r="V173" s="93"/>
      <c r="W173" s="93"/>
      <c r="X173" s="93"/>
      <c r="Y173" s="93"/>
      <c r="Z173" s="93"/>
    </row>
    <row r="174" ht="12.75" customHeight="1">
      <c r="A174" s="405" t="s">
        <v>410</v>
      </c>
      <c r="B174" s="186" t="s">
        <v>47</v>
      </c>
      <c r="C174" s="104" t="str">
        <f>'SINAPI-SERVIÇOS'!A5972</f>
        <v>99805</v>
      </c>
      <c r="D174" s="112" t="str">
        <f>IF(B174="IOPES",VLOOKUP(C174,'LABOR-SERVIÇOS'!A:H,5,FALSE),IF(B174="SINAPI",VLOOKUP(C174,'SINAPI-SERVIÇOS'!A:D,2,FALSE),IF(LEFT(C174,3)="ARQ",VLOOKUP(VALUE(RIGHT(C174,3)),'ARQ-COMP'!B:J,4,FALSE),IF(LEFT(C174,3)="SCI",VLOOKUP(VALUE(RIGHT(C174,3)),#REF!,4,FALSE),IF(LEFT(C174,3)="SCE",VLOOKUP(VALUE(RIGHT(C174,3)),#REF!,4,FALSE),IF(LEFT(C174,3)="EST",VLOOKUP(VALUE(RIGHT(C174,3)),#REF!,4,FALSE),IF(LEFT(C174,3)="HID",VLOOKUP(VALUE(RIGHT(C174,3)),#REF!,4,FALSE),IF(LEFT(C174,3)="INC",VLOOKUP(VALUE(RIGHT(C174,3)),#REF!,4,FALSE),IF(LEFT(C174,3)="ELE",VLOOKUP(VALUE(RIGHT(C174,3)),#REF!,4,FALSE),IF(LEFT(C174,3)="CAB",VLOOKUP(VALUE(RIGHT(C174,3)),#REF!,4,FALSE),IF(LEFT(C174,3)="SEG",VLOOKUP(VALUE(RIGHT(C174,3)),#REF!,4,FALSE),IF(LEFT(C174,3)="CLI",VLOOKUP(VALUE(RIGHT(C174,3)),#REF!,4,FALSE),IF(LEFT(C174,4)="IMPL",VLOOKUP(VALUE(RIGHT(C174,3)),#REF!,4,FALSE),IF(LEFT(C174,4)="SPDA",VLOOKUP(VALUE(RIGHT(C174,3)),#REF!,4,FALSE),IF(LEFT(C174,4)="SDAI",VLOOKUP(VALUE(RIGHT(C174,3)),'ADM-COMP'!B:J,4,FALSE),IF(LEFT(C174,5)="IMPER",VLOOKUP(VALUE(RIGHT(C174,3)),#REF!,4,FALSE),""))))))))))))))))</f>
        <v>LIMPEZA DE PISO CERÂMICO OU COM PEDRAS RÚSTICAS UTILIZANDO ÁCIDO MURIÁTICO. AF_04/2019</v>
      </c>
      <c r="E174" s="102" t="str">
        <f>IF(B174="IOPES",VLOOKUP(C174,'LABOR-SERVIÇOS'!A:H,6,FALSE),IF(B174="SINAPI",VLOOKUP(C174,'SINAPI-SERVIÇOS'!A:D,3,FALSE),IF(LEFT(C174,3)="ARQ",VLOOKUP(VALUE(RIGHT(C174,3)),'ARQ-COMP'!B:J,5,FALSE),IF(LEFT(C174,3)="SCI",VLOOKUP(VALUE(RIGHT(C174,3)),#REF!,5,FALSE),IF(LEFT(C174,3)="SCE",VLOOKUP(VALUE(RIGHT(C174,3)),#REF!,5,FALSE),IF(LEFT(C174,3)="EST",VLOOKUP(VALUE(RIGHT(C174,3)),#REF!,5,FALSE),IF(LEFT(C174,3)="HID",VLOOKUP(VALUE(RIGHT(C174,3)),#REF!,5,FALSE),IF(LEFT(C174,3)="INC",VLOOKUP(VALUE(RIGHT(C174,3)),#REF!,5,FALSE),IF(LEFT(C174,3)="ELE",VLOOKUP(VALUE(RIGHT(C174,3)),#REF!,5,FALSE),IF(LEFT(C174,3)="CAB",VLOOKUP(VALUE(RIGHT(C174,3)),#REF!,5,FALSE),IF(LEFT(C174,3)="SEG",VLOOKUP(VALUE(RIGHT(C174,3)),#REF!,5,FALSE),IF(LEFT(C174,3)="CLI",VLOOKUP(VALUE(RIGHT(C174,3)),#REF!,5,FALSE),IF(LEFT(C174,4)="IMPL",VLOOKUP(VALUE(RIGHT(C174,3)),#REF!,5,FALSE),IF(LEFT(C174,4)="SPDA",VLOOKUP(VALUE(RIGHT(C174,3)),#REF!,5,FALSE),IF(LEFT(C174,4)="SDAI",VLOOKUP(VALUE(RIGHT(C174,3)),'ADM-COMP'!B:J,5,FALSE),IF(LEFT(C174,5)="IMPER",VLOOKUP(VALUE(RIGHT(C174,3)),#REF!,5,FALSE),""))))))))))))))))</f>
        <v>M2</v>
      </c>
      <c r="F174" s="122">
        <f>ROUND(VLOOKUP(A174,'MEM-LEVANT'!A:I,9,FALSE),2)</f>
        <v>19.65</v>
      </c>
      <c r="G174" s="130">
        <f>IF(B174="IOPES",VLOOKUP(C174,'LABOR-SERVIÇOS'!A:H,7,FALSE),IF(B174="SINAPI",VLOOKUP(C174,'SINAPI-SERVIÇOS'!A:H,8,FALSE),IF(LEFT(C174,3)="ARQ",VLOOKUP(VALUE(RIGHT(C174,3)),'ARQ-COMP'!B:J,9,FALSE),IF(LEFT(C174,3)="SCI",VLOOKUP(VALUE(RIGHT(C174,3)),#REF!,9,FALSE),IF(LEFT(C174,3)="SCE",VLOOKUP(VALUE(RIGHT(C174,3)),#REF!,9,FALSE),IF(LEFT(C174,3)="EST",VLOOKUP(VALUE(RIGHT(C174,3)),#REF!,9,FALSE),IF(LEFT(C174,3)="HID",VLOOKUP(VALUE(RIGHT(C174,3)),#REF!,9,FALSE),IF(LEFT(C174,3)="INC",VLOOKUP(VALUE(RIGHT(C174,3)),#REF!,9,FALSE),IF(LEFT(C174,3)="ELE",VLOOKUP(VALUE(RIGHT(C174,3)),#REF!,9,FALSE),IF(LEFT(C174,3)="CAB",VLOOKUP(VALUE(RIGHT(C174,3)),#REF!,9,FALSE),IF(LEFT(C174,3)="SEG",VLOOKUP(VALUE(RIGHT(C174,3)),#REF!,9,FALSE),IF(LEFT(C174,3)="CLI",VLOOKUP(VALUE(RIGHT(C174,3)),#REF!,9,FALSE),IF(LEFT(C174,4)="IMPL",VLOOKUP(VALUE(RIGHT(C174,3)),#REF!,9,FALSE),IF(LEFT(C174,4)="SPDA",VLOOKUP(VALUE(RIGHT(C174,3)),#REF!,9,FALSE),IF(LEFT(C174,4)="SDAI",VLOOKUP(VALUE(RIGHT(C174,3)),'ADM-COMP'!B:J,9,FALSE),IF(LEFT(C174,5)="IMPER",VLOOKUP(VALUE(RIGHT(C174,3)),#REF!,9,FALSE),""))))))))))))))))</f>
        <v>9.27</v>
      </c>
      <c r="H174" s="130">
        <f t="shared" ref="H174:H176" si="28">ROUND(F174*G174,2)</f>
        <v>182.16</v>
      </c>
      <c r="I174" s="11"/>
      <c r="J174" s="95">
        <f t="shared" ref="J174:J176" si="29">G174/1.2764</f>
        <v>7.262613601</v>
      </c>
      <c r="K174" s="11"/>
      <c r="L174" s="11"/>
      <c r="M174" s="11"/>
      <c r="N174" s="11"/>
      <c r="O174" s="11"/>
      <c r="P174" s="11"/>
      <c r="Q174" s="11"/>
      <c r="R174" s="11"/>
      <c r="S174" s="11"/>
      <c r="T174" s="11"/>
      <c r="U174" s="11"/>
      <c r="V174" s="11"/>
      <c r="W174" s="11"/>
      <c r="X174" s="11"/>
      <c r="Y174" s="11"/>
      <c r="Z174" s="11"/>
    </row>
    <row r="175" ht="12.75" customHeight="1">
      <c r="A175" s="405" t="s">
        <v>416</v>
      </c>
      <c r="B175" s="186" t="s">
        <v>47</v>
      </c>
      <c r="C175" s="104" t="str">
        <f>'SINAPI-SERVIÇOS'!A5974</f>
        <v>99808</v>
      </c>
      <c r="D175" s="112" t="str">
        <f>IF(B175="IOPES",VLOOKUP(C175,'LABOR-SERVIÇOS'!A:H,5,FALSE),IF(B175="SINAPI",VLOOKUP(C175,'SINAPI-SERVIÇOS'!A:D,2,FALSE),IF(LEFT(C175,3)="ARQ",VLOOKUP(VALUE(RIGHT(C175,3)),'ARQ-COMP'!B:J,4,FALSE),IF(LEFT(C175,3)="SCI",VLOOKUP(VALUE(RIGHT(C175,3)),#REF!,4,FALSE),IF(LEFT(C175,3)="SCE",VLOOKUP(VALUE(RIGHT(C175,3)),#REF!,4,FALSE),IF(LEFT(C175,3)="EST",VLOOKUP(VALUE(RIGHT(C175,3)),#REF!,4,FALSE),IF(LEFT(C175,3)="HID",VLOOKUP(VALUE(RIGHT(C175,3)),#REF!,4,FALSE),IF(LEFT(C175,3)="INC",VLOOKUP(VALUE(RIGHT(C175,3)),#REF!,4,FALSE),IF(LEFT(C175,3)="ELE",VLOOKUP(VALUE(RIGHT(C175,3)),#REF!,4,FALSE),IF(LEFT(C175,3)="CAB",VLOOKUP(VALUE(RIGHT(C175,3)),#REF!,4,FALSE),IF(LEFT(C175,3)="SEG",VLOOKUP(VALUE(RIGHT(C175,3)),#REF!,4,FALSE),IF(LEFT(C175,3)="CLI",VLOOKUP(VALUE(RIGHT(C175,3)),#REF!,4,FALSE),IF(LEFT(C175,4)="IMPL",VLOOKUP(VALUE(RIGHT(C175,3)),#REF!,4,FALSE),IF(LEFT(C175,4)="SPDA",VLOOKUP(VALUE(RIGHT(C175,3)),#REF!,4,FALSE),IF(LEFT(C175,4)="SDAI",VLOOKUP(VALUE(RIGHT(C175,3)),'ADM-COMP'!B:J,4,FALSE),IF(LEFT(C175,5)="IMPER",VLOOKUP(VALUE(RIGHT(C175,3)),#REF!,4,FALSE),""))))))))))))))))</f>
        <v>LIMPEZA DE REVESTIMENTO CERÂMICO EM PAREDE UTILIZANDO ÁCIDO MURIÁTICO. AF_04/2019</v>
      </c>
      <c r="E175" s="102" t="str">
        <f>IF(B175="IOPES",VLOOKUP(C175,'LABOR-SERVIÇOS'!A:H,6,FALSE),IF(B175="SINAPI",VLOOKUP(C175,'SINAPI-SERVIÇOS'!A:D,3,FALSE),IF(LEFT(C175,3)="ARQ",VLOOKUP(VALUE(RIGHT(C175,3)),'ARQ-COMP'!B:J,5,FALSE),IF(LEFT(C175,3)="SCI",VLOOKUP(VALUE(RIGHT(C175,3)),#REF!,5,FALSE),IF(LEFT(C175,3)="SCE",VLOOKUP(VALUE(RIGHT(C175,3)),#REF!,5,FALSE),IF(LEFT(C175,3)="EST",VLOOKUP(VALUE(RIGHT(C175,3)),#REF!,5,FALSE),IF(LEFT(C175,3)="HID",VLOOKUP(VALUE(RIGHT(C175,3)),#REF!,5,FALSE),IF(LEFT(C175,3)="INC",VLOOKUP(VALUE(RIGHT(C175,3)),#REF!,5,FALSE),IF(LEFT(C175,3)="ELE",VLOOKUP(VALUE(RIGHT(C175,3)),#REF!,5,FALSE),IF(LEFT(C175,3)="CAB",VLOOKUP(VALUE(RIGHT(C175,3)),#REF!,5,FALSE),IF(LEFT(C175,3)="SEG",VLOOKUP(VALUE(RIGHT(C175,3)),#REF!,5,FALSE),IF(LEFT(C175,3)="CLI",VLOOKUP(VALUE(RIGHT(C175,3)),#REF!,5,FALSE),IF(LEFT(C175,4)="IMPL",VLOOKUP(VALUE(RIGHT(C175,3)),#REF!,5,FALSE),IF(LEFT(C175,4)="SPDA",VLOOKUP(VALUE(RIGHT(C175,3)),#REF!,5,FALSE),IF(LEFT(C175,4)="SDAI",VLOOKUP(VALUE(RIGHT(C175,3)),'ADM-COMP'!B:J,5,FALSE),IF(LEFT(C175,5)="IMPER",VLOOKUP(VALUE(RIGHT(C175,3)),#REF!,5,FALSE),""))))))))))))))))</f>
        <v>M2</v>
      </c>
      <c r="F175" s="122">
        <f>ROUND(VLOOKUP(A175,'MEM-LEVANT'!A:I,9,FALSE),2)</f>
        <v>72.91</v>
      </c>
      <c r="G175" s="130">
        <f>IF(B175="IOPES",VLOOKUP(C175,'LABOR-SERVIÇOS'!A:H,7,FALSE),IF(B175="SINAPI",VLOOKUP(C175,'SINAPI-SERVIÇOS'!A:H,8,FALSE),IF(LEFT(C175,3)="ARQ",VLOOKUP(VALUE(RIGHT(C175,3)),'ARQ-COMP'!B:J,9,FALSE),IF(LEFT(C175,3)="SCI",VLOOKUP(VALUE(RIGHT(C175,3)),#REF!,9,FALSE),IF(LEFT(C175,3)="SCE",VLOOKUP(VALUE(RIGHT(C175,3)),#REF!,9,FALSE),IF(LEFT(C175,3)="EST",VLOOKUP(VALUE(RIGHT(C175,3)),#REF!,9,FALSE),IF(LEFT(C175,3)="HID",VLOOKUP(VALUE(RIGHT(C175,3)),#REF!,9,FALSE),IF(LEFT(C175,3)="INC",VLOOKUP(VALUE(RIGHT(C175,3)),#REF!,9,FALSE),IF(LEFT(C175,3)="ELE",VLOOKUP(VALUE(RIGHT(C175,3)),#REF!,9,FALSE),IF(LEFT(C175,3)="CAB",VLOOKUP(VALUE(RIGHT(C175,3)),#REF!,9,FALSE),IF(LEFT(C175,3)="SEG",VLOOKUP(VALUE(RIGHT(C175,3)),#REF!,9,FALSE),IF(LEFT(C175,3)="CLI",VLOOKUP(VALUE(RIGHT(C175,3)),#REF!,9,FALSE),IF(LEFT(C175,4)="IMPL",VLOOKUP(VALUE(RIGHT(C175,3)),#REF!,9,FALSE),IF(LEFT(C175,4)="SPDA",VLOOKUP(VALUE(RIGHT(C175,3)),#REF!,9,FALSE),IF(LEFT(C175,4)="SDAI",VLOOKUP(VALUE(RIGHT(C175,3)),'ADM-COMP'!B:J,9,FALSE),IF(LEFT(C175,5)="IMPER",VLOOKUP(VALUE(RIGHT(C175,3)),#REF!,9,FALSE),""))))))))))))))))</f>
        <v>3.06</v>
      </c>
      <c r="H175" s="130">
        <f t="shared" si="28"/>
        <v>223.1</v>
      </c>
      <c r="I175" s="11"/>
      <c r="J175" s="95">
        <f t="shared" si="29"/>
        <v>2.397367596</v>
      </c>
      <c r="K175" s="11"/>
      <c r="L175" s="11"/>
      <c r="M175" s="11"/>
      <c r="N175" s="11"/>
      <c r="O175" s="11"/>
      <c r="P175" s="11"/>
      <c r="Q175" s="11"/>
      <c r="R175" s="11"/>
      <c r="S175" s="11"/>
      <c r="T175" s="11"/>
      <c r="U175" s="11"/>
      <c r="V175" s="11"/>
      <c r="W175" s="11"/>
      <c r="X175" s="11"/>
      <c r="Y175" s="11"/>
      <c r="Z175" s="11"/>
    </row>
    <row r="176" ht="12.75" customHeight="1">
      <c r="A176" s="405" t="s">
        <v>417</v>
      </c>
      <c r="B176" s="186" t="s">
        <v>69</v>
      </c>
      <c r="C176" s="104">
        <f>'LABOR-SERVIÇOS'!A1124</f>
        <v>200401</v>
      </c>
      <c r="D176" s="112" t="str">
        <f>IF(B176="IOPES",VLOOKUP(C176,'LABOR-SERVIÇOS'!A:H,5,FALSE),IF(B176="SINAPI",VLOOKUP(C176,'SINAPI-SERVIÇOS'!A:D,2,FALSE),IF(LEFT(C176,3)="ARQ",VLOOKUP(VALUE(RIGHT(C176,3)),'ARQ-COMP'!B:J,4,FALSE),IF(LEFT(C176,3)="SCI",VLOOKUP(VALUE(RIGHT(C176,3)),#REF!,4,FALSE),IF(LEFT(C176,3)="SCE",VLOOKUP(VALUE(RIGHT(C176,3)),#REF!,4,FALSE),IF(LEFT(C176,3)="EST",VLOOKUP(VALUE(RIGHT(C176,3)),#REF!,4,FALSE),IF(LEFT(C176,3)="HID",VLOOKUP(VALUE(RIGHT(C176,3)),#REF!,4,FALSE),IF(LEFT(C176,3)="INC",VLOOKUP(VALUE(RIGHT(C176,3)),#REF!,4,FALSE),IF(LEFT(C176,3)="ELE",VLOOKUP(VALUE(RIGHT(C176,3)),#REF!,4,FALSE),IF(LEFT(C176,3)="CAB",VLOOKUP(VALUE(RIGHT(C176,3)),#REF!,4,FALSE),IF(LEFT(C176,3)="SEG",VLOOKUP(VALUE(RIGHT(C176,3)),#REF!,4,FALSE),IF(LEFT(C176,3)="CLI",VLOOKUP(VALUE(RIGHT(C176,3)),#REF!,4,FALSE),IF(LEFT(C176,4)="IMPL",VLOOKUP(VALUE(RIGHT(C176,3)),#REF!,4,FALSE),IF(LEFT(C176,4)="SPDA",VLOOKUP(VALUE(RIGHT(C176,3)),#REF!,4,FALSE),IF(LEFT(C176,4)="SDAI",VLOOKUP(VALUE(RIGHT(C176,3)),'ADM-COMP'!B:J,4,FALSE),IF(LEFT(C176,5)="IMPER",VLOOKUP(VALUE(RIGHT(C176,3)),#REF!,4,FALSE),""))))))))))))))))</f>
        <v>LIMPEZA GERAL DA OBRA (EDIFICAÇÃO)</v>
      </c>
      <c r="E176" s="102" t="str">
        <f>IF(B176="IOPES",VLOOKUP(C176,'LABOR-SERVIÇOS'!A:H,6,FALSE),IF(B176="SINAPI",VLOOKUP(C176,'SINAPI-SERVIÇOS'!A:D,3,FALSE),IF(LEFT(C176,3)="ARQ",VLOOKUP(VALUE(RIGHT(C176,3)),'ARQ-COMP'!B:J,5,FALSE),IF(LEFT(C176,3)="SCI",VLOOKUP(VALUE(RIGHT(C176,3)),#REF!,5,FALSE),IF(LEFT(C176,3)="SCE",VLOOKUP(VALUE(RIGHT(C176,3)),#REF!,5,FALSE),IF(LEFT(C176,3)="EST",VLOOKUP(VALUE(RIGHT(C176,3)),#REF!,5,FALSE),IF(LEFT(C176,3)="HID",VLOOKUP(VALUE(RIGHT(C176,3)),#REF!,5,FALSE),IF(LEFT(C176,3)="INC",VLOOKUP(VALUE(RIGHT(C176,3)),#REF!,5,FALSE),IF(LEFT(C176,3)="ELE",VLOOKUP(VALUE(RIGHT(C176,3)),#REF!,5,FALSE),IF(LEFT(C176,3)="CAB",VLOOKUP(VALUE(RIGHT(C176,3)),#REF!,5,FALSE),IF(LEFT(C176,3)="SEG",VLOOKUP(VALUE(RIGHT(C176,3)),#REF!,5,FALSE),IF(LEFT(C176,3)="CLI",VLOOKUP(VALUE(RIGHT(C176,3)),#REF!,5,FALSE),IF(LEFT(C176,4)="IMPL",VLOOKUP(VALUE(RIGHT(C176,3)),#REF!,5,FALSE),IF(LEFT(C176,4)="SPDA",VLOOKUP(VALUE(RIGHT(C176,3)),#REF!,5,FALSE),IF(LEFT(C176,4)="SDAI",VLOOKUP(VALUE(RIGHT(C176,3)),'ADM-COMP'!B:J,5,FALSE),IF(LEFT(C176,5)="IMPER",VLOOKUP(VALUE(RIGHT(C176,3)),#REF!,5,FALSE),""))))))))))))))))</f>
        <v>M2</v>
      </c>
      <c r="F176" s="122">
        <f>ROUND(VLOOKUP(A176,'MEM-LEVANT'!A:I,9,FALSE),2)</f>
        <v>436.99</v>
      </c>
      <c r="G176" s="130">
        <f>IF(B176="IOPES",VLOOKUP(C176,'LABOR-SERVIÇOS'!A:H,7,FALSE),IF(B176="SINAPI",VLOOKUP(C176,'SINAPI-SERVIÇOS'!A:H,8,FALSE),IF(LEFT(C176,3)="ARQ",VLOOKUP(VALUE(RIGHT(C176,3)),'ARQ-COMP'!B:J,9,FALSE),IF(LEFT(C176,3)="SCI",VLOOKUP(VALUE(RIGHT(C176,3)),#REF!,9,FALSE),IF(LEFT(C176,3)="SCE",VLOOKUP(VALUE(RIGHT(C176,3)),#REF!,9,FALSE),IF(LEFT(C176,3)="EST",VLOOKUP(VALUE(RIGHT(C176,3)),#REF!,9,FALSE),IF(LEFT(C176,3)="HID",VLOOKUP(VALUE(RIGHT(C176,3)),#REF!,9,FALSE),IF(LEFT(C176,3)="INC",VLOOKUP(VALUE(RIGHT(C176,3)),#REF!,9,FALSE),IF(LEFT(C176,3)="ELE",VLOOKUP(VALUE(RIGHT(C176,3)),#REF!,9,FALSE),IF(LEFT(C176,3)="CAB",VLOOKUP(VALUE(RIGHT(C176,3)),#REF!,9,FALSE),IF(LEFT(C176,3)="SEG",VLOOKUP(VALUE(RIGHT(C176,3)),#REF!,9,FALSE),IF(LEFT(C176,3)="CLI",VLOOKUP(VALUE(RIGHT(C176,3)),#REF!,9,FALSE),IF(LEFT(C176,4)="IMPL",VLOOKUP(VALUE(RIGHT(C176,3)),#REF!,9,FALSE),IF(LEFT(C176,4)="SPDA",VLOOKUP(VALUE(RIGHT(C176,3)),#REF!,9,FALSE),IF(LEFT(C176,4)="SDAI",VLOOKUP(VALUE(RIGHT(C176,3)),'ADM-COMP'!B:J,9,FALSE),IF(LEFT(C176,5)="IMPER",VLOOKUP(VALUE(RIGHT(C176,3)),#REF!,9,FALSE),""))))))))))))))))</f>
        <v>10.08</v>
      </c>
      <c r="H176" s="130">
        <f t="shared" si="28"/>
        <v>4404.86</v>
      </c>
      <c r="I176" s="11"/>
      <c r="J176" s="95">
        <f t="shared" si="29"/>
        <v>7.897210906</v>
      </c>
      <c r="K176" s="11"/>
      <c r="L176" s="11"/>
      <c r="M176" s="11"/>
      <c r="N176" s="11"/>
      <c r="O176" s="11"/>
      <c r="P176" s="11"/>
      <c r="Q176" s="11"/>
      <c r="R176" s="11"/>
      <c r="S176" s="11"/>
      <c r="T176" s="11"/>
      <c r="U176" s="11"/>
      <c r="V176" s="11"/>
      <c r="W176" s="11"/>
      <c r="X176" s="11"/>
      <c r="Y176" s="11"/>
      <c r="Z176" s="11"/>
    </row>
    <row r="177" ht="12.75" customHeight="1">
      <c r="A177" s="151"/>
      <c r="B177" s="152"/>
      <c r="C177" s="153"/>
      <c r="D177" s="154" t="s">
        <v>1440</v>
      </c>
      <c r="E177" s="151"/>
      <c r="F177" s="155"/>
      <c r="G177" s="156"/>
      <c r="H177" s="183">
        <f>SUM(H174:H176)</f>
        <v>4810.12</v>
      </c>
      <c r="I177" s="159"/>
      <c r="J177" s="95"/>
      <c r="K177" s="159"/>
      <c r="L177" s="159"/>
      <c r="M177" s="159"/>
      <c r="N177" s="159"/>
      <c r="O177" s="159"/>
      <c r="P177" s="159"/>
      <c r="Q177" s="159"/>
      <c r="R177" s="159"/>
      <c r="S177" s="159"/>
      <c r="T177" s="159"/>
      <c r="U177" s="159"/>
      <c r="V177" s="159"/>
      <c r="W177" s="159"/>
      <c r="X177" s="159"/>
      <c r="Y177" s="159"/>
      <c r="Z177" s="159"/>
    </row>
    <row r="178" ht="12.75" customHeight="1">
      <c r="A178" s="405"/>
      <c r="B178" s="406"/>
      <c r="C178" s="165"/>
      <c r="D178" s="407"/>
      <c r="E178" s="165"/>
      <c r="F178" s="122"/>
      <c r="G178" s="130"/>
      <c r="H178" s="162"/>
      <c r="I178" s="11"/>
      <c r="J178" s="95"/>
      <c r="K178" s="11"/>
      <c r="L178" s="11"/>
      <c r="M178" s="11"/>
      <c r="N178" s="11"/>
      <c r="O178" s="11"/>
      <c r="P178" s="11"/>
      <c r="Q178" s="11"/>
      <c r="R178" s="11"/>
      <c r="S178" s="11"/>
      <c r="T178" s="11"/>
      <c r="U178" s="11"/>
      <c r="V178" s="11"/>
      <c r="W178" s="11"/>
      <c r="X178" s="11"/>
      <c r="Y178" s="11"/>
      <c r="Z178" s="11"/>
    </row>
    <row r="179" ht="12.75" customHeight="1">
      <c r="A179" s="69" t="s">
        <v>53</v>
      </c>
      <c r="B179" s="73"/>
      <c r="C179" s="78"/>
      <c r="D179" s="80" t="s">
        <v>1448</v>
      </c>
      <c r="E179" s="83"/>
      <c r="F179" s="86"/>
      <c r="G179" s="88"/>
      <c r="H179" s="91"/>
      <c r="I179" s="93"/>
      <c r="J179" s="95"/>
      <c r="K179" s="93"/>
      <c r="L179" s="93"/>
      <c r="M179" s="93"/>
      <c r="N179" s="93"/>
      <c r="O179" s="93"/>
      <c r="P179" s="93"/>
      <c r="Q179" s="93"/>
      <c r="R179" s="93"/>
      <c r="S179" s="93"/>
      <c r="T179" s="93"/>
      <c r="U179" s="93"/>
      <c r="V179" s="93"/>
      <c r="W179" s="93"/>
      <c r="X179" s="93"/>
      <c r="Y179" s="93"/>
      <c r="Z179" s="93"/>
    </row>
    <row r="180" ht="12.75" customHeight="1">
      <c r="A180" s="187" t="s">
        <v>1452</v>
      </c>
      <c r="B180" s="186" t="s">
        <v>243</v>
      </c>
      <c r="C180" s="187" t="s">
        <v>1453</v>
      </c>
      <c r="D180" s="89" t="s">
        <v>1455</v>
      </c>
      <c r="E180" s="185" t="s">
        <v>433</v>
      </c>
      <c r="F180" s="122">
        <f>ROUND(VLOOKUP(A180,'MEM-LEVANT'!A:I,9,FALSE),2)</f>
        <v>1</v>
      </c>
      <c r="G180" s="189">
        <f>IF(B180="IOPES",VLOOKUP(C180,'LABOR-SERVIÇOS'!A:H,7,FALSE),IF(B180="SINAPI",VLOOKUP(C180,'SINAPI-SERVIÇOS'!A:H,8,FALSE),IF(LEFT(C180,3)="ARQ",VLOOKUP(VALUE(RIGHT(C180,3)),'ARQ-COMP'!B:J,9,FALSE),IF(LEFT(C180,3)="SCI",VLOOKUP(VALUE(RIGHT(C180,3)),#REF!,9,FALSE),IF(LEFT(C180,3)="SCE",VLOOKUP(VALUE(RIGHT(C180,3)),#REF!,9,FALSE),IF(LEFT(C180,3)="EST",VLOOKUP(VALUE(RIGHT(C180,3)),#REF!,9,FALSE),IF(LEFT(C180,3)="HID",VLOOKUP(VALUE(RIGHT(C180,3)),#REF!,9,FALSE),IF(LEFT(C180,3)="INC",VLOOKUP(VALUE(RIGHT(C180,3)),#REF!,9,FALSE),IF(LEFT(C180,3)="ELE",VLOOKUP(VALUE(RIGHT(C180,3)),#REF!,9,FALSE),IF(LEFT(C180,3)="PAI",VLOOKUP(VALUE(RIGHT(C180,3)),#REF!,9,FALSE),IF(LEFT(C180,3)="SEG",VLOOKUP(VALUE(RIGHT(C180,3)),#REF!,9,FALSE),IF(LEFT(C180,3)="CLI",VLOOKUP(VALUE(RIGHT(C180,3)),#REF!,9,FALSE),IF(LEFT(C180,4)="IMPL",VLOOKUP(VALUE(RIGHT(C180,3)),#REF!,9,FALSE),IF(LEFT(C180,4)="SPDA",VLOOKUP(VALUE(RIGHT(C180,3)),#REF!,9,FALSE),IF(LEFT(C180,3)="ADM",VLOOKUP(VALUE(RIGHT(C180,3)),'ADM-COMP'!B:J,9,FALSE),IF(LEFT(C180,5)="IMPER",VLOOKUP(VALUE(RIGHT(C180,3)),#REF!,9,FALSE),""))))))))))))))))</f>
        <v>15830.27</v>
      </c>
      <c r="H180" s="436">
        <f>ROUND(F180*G180,2)</f>
        <v>15830.27</v>
      </c>
      <c r="I180" s="11"/>
      <c r="J180" s="95">
        <f>G180/1.2764</f>
        <v>12402.27985</v>
      </c>
      <c r="K180" s="437" t="s">
        <v>1464</v>
      </c>
      <c r="L180" s="11"/>
      <c r="M180" s="11"/>
      <c r="N180" s="11"/>
      <c r="O180" s="11"/>
      <c r="P180" s="11"/>
      <c r="Q180" s="11"/>
      <c r="R180" s="11"/>
      <c r="S180" s="11"/>
      <c r="T180" s="11"/>
      <c r="U180" s="11"/>
      <c r="V180" s="11"/>
      <c r="W180" s="11"/>
      <c r="X180" s="11"/>
      <c r="Y180" s="11"/>
      <c r="Z180" s="11"/>
    </row>
    <row r="181" ht="12.75" customHeight="1">
      <c r="A181" s="151"/>
      <c r="B181" s="152"/>
      <c r="C181" s="153"/>
      <c r="D181" s="154" t="s">
        <v>1466</v>
      </c>
      <c r="E181" s="151"/>
      <c r="F181" s="155"/>
      <c r="G181" s="156"/>
      <c r="H181" s="183">
        <f>SUM(H180)</f>
        <v>15830.27</v>
      </c>
      <c r="I181" s="159"/>
      <c r="J181" s="95"/>
      <c r="K181" s="159"/>
      <c r="L181" s="159"/>
      <c r="M181" s="159"/>
      <c r="N181" s="159"/>
      <c r="O181" s="159"/>
      <c r="P181" s="159"/>
      <c r="Q181" s="159"/>
      <c r="R181" s="159"/>
      <c r="S181" s="159"/>
      <c r="T181" s="159"/>
      <c r="U181" s="159"/>
      <c r="V181" s="159"/>
      <c r="W181" s="159"/>
      <c r="X181" s="159"/>
      <c r="Y181" s="159"/>
      <c r="Z181" s="159"/>
    </row>
    <row r="182" ht="12.75" customHeight="1">
      <c r="A182" s="102"/>
      <c r="B182" s="438"/>
      <c r="C182" s="439"/>
      <c r="D182" s="161"/>
      <c r="E182" s="102"/>
      <c r="F182" s="122"/>
      <c r="G182" s="130"/>
      <c r="H182" s="162"/>
      <c r="I182" s="440"/>
      <c r="J182" s="95"/>
      <c r="K182" s="440"/>
      <c r="L182" s="440"/>
      <c r="M182" s="440"/>
      <c r="N182" s="440"/>
      <c r="O182" s="440"/>
      <c r="P182" s="440"/>
      <c r="Q182" s="440"/>
      <c r="R182" s="440"/>
      <c r="S182" s="440"/>
      <c r="T182" s="440"/>
      <c r="U182" s="440"/>
      <c r="V182" s="440"/>
      <c r="W182" s="440"/>
      <c r="X182" s="440"/>
      <c r="Y182" s="440"/>
      <c r="Z182" s="440"/>
    </row>
    <row r="183" ht="19.5" customHeight="1">
      <c r="A183" s="441" t="s">
        <v>1474</v>
      </c>
      <c r="B183" s="45"/>
      <c r="C183" s="45"/>
      <c r="D183" s="45"/>
      <c r="E183" s="45"/>
      <c r="F183" s="45"/>
      <c r="G183" s="47"/>
      <c r="H183" s="442">
        <f>SUM(H8:H181)/2</f>
        <v>344407.72</v>
      </c>
      <c r="I183" s="440"/>
      <c r="J183" s="95"/>
      <c r="K183" s="440"/>
      <c r="L183" s="440"/>
      <c r="M183" s="440"/>
      <c r="N183" s="440"/>
      <c r="O183" s="440"/>
      <c r="P183" s="440"/>
      <c r="Q183" s="440"/>
      <c r="R183" s="440"/>
      <c r="S183" s="440"/>
      <c r="T183" s="440"/>
      <c r="U183" s="440"/>
      <c r="V183" s="440"/>
      <c r="W183" s="440"/>
      <c r="X183" s="440"/>
      <c r="Y183" s="440"/>
      <c r="Z183" s="440"/>
    </row>
    <row r="184" ht="19.5" customHeight="1">
      <c r="A184" s="443"/>
      <c r="B184" s="443"/>
      <c r="C184" s="443"/>
      <c r="D184" s="443"/>
      <c r="E184" s="443"/>
      <c r="F184" s="443"/>
      <c r="G184" s="444"/>
      <c r="H184" s="445"/>
      <c r="I184" s="440"/>
      <c r="J184" s="446"/>
      <c r="K184" s="440"/>
      <c r="L184" s="440"/>
      <c r="M184" s="440"/>
      <c r="N184" s="440"/>
      <c r="O184" s="440"/>
      <c r="P184" s="440"/>
      <c r="Q184" s="440"/>
      <c r="R184" s="440"/>
      <c r="S184" s="440"/>
      <c r="T184" s="440"/>
      <c r="U184" s="440"/>
      <c r="V184" s="440"/>
      <c r="W184" s="440"/>
      <c r="X184" s="440"/>
      <c r="Y184" s="440"/>
      <c r="Z184" s="440"/>
    </row>
    <row r="185" ht="12.75" customHeight="1">
      <c r="A185" s="447" t="s">
        <v>1482</v>
      </c>
      <c r="B185" s="6"/>
      <c r="C185" s="6"/>
      <c r="D185" s="6"/>
      <c r="E185" s="6"/>
      <c r="F185" s="6"/>
      <c r="G185" s="6"/>
      <c r="H185" s="9"/>
      <c r="I185" s="440"/>
      <c r="J185" s="446"/>
      <c r="K185" s="440"/>
      <c r="L185" s="440"/>
      <c r="M185" s="440"/>
      <c r="N185" s="440"/>
      <c r="O185" s="440"/>
      <c r="P185" s="440"/>
      <c r="Q185" s="440"/>
      <c r="R185" s="440"/>
      <c r="S185" s="440"/>
      <c r="T185" s="440"/>
      <c r="U185" s="440"/>
      <c r="V185" s="440"/>
      <c r="W185" s="440"/>
      <c r="X185" s="440"/>
      <c r="Y185" s="440"/>
      <c r="Z185" s="440"/>
    </row>
    <row r="186" ht="12.75" customHeight="1">
      <c r="A186" s="17" t="s">
        <v>421</v>
      </c>
      <c r="B186" s="6"/>
      <c r="C186" s="6"/>
      <c r="D186" s="6"/>
      <c r="E186" s="6"/>
      <c r="F186" s="6"/>
      <c r="G186" s="6"/>
      <c r="H186" s="9"/>
      <c r="I186" s="440"/>
      <c r="J186" s="446"/>
      <c r="K186" s="448">
        <f>H183*0.01</f>
        <v>3444.0772</v>
      </c>
      <c r="L186" s="440"/>
      <c r="M186" s="440"/>
      <c r="N186" s="440"/>
      <c r="O186" s="440"/>
      <c r="P186" s="440"/>
      <c r="Q186" s="440"/>
      <c r="R186" s="440"/>
      <c r="S186" s="440"/>
      <c r="T186" s="440"/>
      <c r="U186" s="440"/>
      <c r="V186" s="440"/>
      <c r="W186" s="440"/>
      <c r="X186" s="440"/>
      <c r="Y186" s="440"/>
      <c r="Z186" s="440"/>
    </row>
    <row r="187" ht="12.75" customHeight="1">
      <c r="A187" s="17"/>
      <c r="B187" s="6"/>
      <c r="C187" s="6"/>
      <c r="D187" s="6"/>
      <c r="E187" s="6"/>
      <c r="F187" s="6"/>
      <c r="G187" s="6"/>
      <c r="H187" s="9"/>
      <c r="I187" s="440"/>
      <c r="J187" s="440"/>
      <c r="K187" s="448">
        <f>H183*0.99</f>
        <v>340963.6428</v>
      </c>
      <c r="L187" s="440"/>
      <c r="M187" s="440"/>
      <c r="N187" s="440"/>
      <c r="O187" s="440"/>
      <c r="P187" s="440"/>
      <c r="Q187" s="440"/>
      <c r="R187" s="440"/>
      <c r="S187" s="440"/>
      <c r="T187" s="440"/>
      <c r="U187" s="440"/>
      <c r="V187" s="440"/>
      <c r="W187" s="440"/>
      <c r="X187" s="440"/>
      <c r="Y187" s="440"/>
      <c r="Z187" s="440"/>
    </row>
    <row r="188" ht="12.75" customHeight="1">
      <c r="A188" s="17"/>
      <c r="B188" s="6"/>
      <c r="C188" s="6"/>
      <c r="D188" s="6"/>
      <c r="E188" s="6"/>
      <c r="F188" s="6"/>
      <c r="G188" s="6"/>
      <c r="H188" s="9"/>
      <c r="I188" s="440"/>
      <c r="J188" s="446"/>
      <c r="K188" s="440"/>
      <c r="L188" s="440"/>
      <c r="M188" s="440"/>
      <c r="N188" s="440"/>
      <c r="O188" s="440"/>
      <c r="P188" s="440"/>
      <c r="Q188" s="440"/>
      <c r="R188" s="440"/>
      <c r="S188" s="440"/>
      <c r="T188" s="440"/>
      <c r="U188" s="440"/>
      <c r="V188" s="440"/>
      <c r="W188" s="440"/>
      <c r="X188" s="440"/>
      <c r="Y188" s="440"/>
      <c r="Z188" s="440"/>
    </row>
    <row r="189" ht="19.5" customHeight="1">
      <c r="A189" s="449"/>
      <c r="B189" s="449"/>
      <c r="C189" s="449"/>
      <c r="D189" s="449"/>
      <c r="E189" s="449"/>
      <c r="F189" s="449"/>
      <c r="G189" s="450"/>
      <c r="H189" s="450"/>
      <c r="I189" s="440"/>
      <c r="J189" s="440"/>
      <c r="K189" s="440"/>
      <c r="L189" s="440"/>
      <c r="M189" s="440"/>
      <c r="N189" s="440"/>
      <c r="O189" s="440"/>
      <c r="P189" s="440"/>
      <c r="Q189" s="440"/>
      <c r="R189" s="440"/>
      <c r="S189" s="440"/>
      <c r="T189" s="440"/>
      <c r="U189" s="440"/>
      <c r="V189" s="440"/>
      <c r="W189" s="440"/>
      <c r="X189" s="440"/>
      <c r="Y189" s="440"/>
      <c r="Z189" s="440"/>
    </row>
    <row r="190" ht="19.5" customHeight="1">
      <c r="A190" s="451"/>
      <c r="B190" s="451"/>
      <c r="C190" s="451"/>
      <c r="D190" s="451"/>
      <c r="E190" s="451"/>
      <c r="F190" s="451"/>
      <c r="G190" s="452"/>
      <c r="H190" s="453"/>
      <c r="I190" s="440"/>
      <c r="J190" s="440"/>
      <c r="K190" s="448"/>
      <c r="L190" s="440"/>
      <c r="M190" s="440"/>
      <c r="N190" s="440"/>
      <c r="O190" s="440"/>
      <c r="P190" s="440"/>
      <c r="Q190" s="440"/>
      <c r="R190" s="440"/>
      <c r="S190" s="440"/>
      <c r="T190" s="440"/>
      <c r="U190" s="440"/>
      <c r="V190" s="440"/>
      <c r="W190" s="440"/>
      <c r="X190" s="440"/>
      <c r="Y190" s="440"/>
      <c r="Z190" s="440"/>
    </row>
    <row r="191" ht="12.75" customHeight="1">
      <c r="A191" s="13"/>
      <c r="B191" s="13"/>
      <c r="C191" s="13"/>
      <c r="D191" s="454"/>
      <c r="E191" s="455"/>
      <c r="F191" s="456"/>
      <c r="G191" s="95"/>
      <c r="H191" s="457"/>
      <c r="I191" s="11"/>
      <c r="J191" s="11"/>
      <c r="K191" s="11"/>
      <c r="L191" s="11"/>
      <c r="M191" s="11"/>
      <c r="N191" s="11"/>
      <c r="O191" s="11"/>
      <c r="P191" s="11"/>
      <c r="Q191" s="11"/>
      <c r="R191" s="11"/>
      <c r="S191" s="11"/>
      <c r="T191" s="11"/>
      <c r="U191" s="11"/>
      <c r="V191" s="11"/>
      <c r="W191" s="11"/>
      <c r="X191" s="11"/>
      <c r="Y191" s="11"/>
      <c r="Z191" s="11"/>
    </row>
    <row r="192" ht="12.75" customHeight="1">
      <c r="A192" s="13"/>
      <c r="B192" s="13"/>
      <c r="C192" s="13"/>
      <c r="D192" s="458"/>
      <c r="E192" s="455"/>
      <c r="F192" s="456"/>
      <c r="G192" s="95"/>
      <c r="H192" s="457"/>
      <c r="I192" s="11"/>
      <c r="J192" s="11"/>
      <c r="K192" s="11"/>
      <c r="L192" s="11"/>
      <c r="M192" s="11"/>
      <c r="N192" s="11"/>
      <c r="O192" s="11"/>
      <c r="P192" s="11"/>
      <c r="Q192" s="11"/>
      <c r="R192" s="11"/>
      <c r="S192" s="11"/>
      <c r="T192" s="11"/>
      <c r="U192" s="11"/>
      <c r="V192" s="11"/>
      <c r="W192" s="11"/>
      <c r="X192" s="11"/>
      <c r="Y192" s="11"/>
      <c r="Z192" s="11"/>
    </row>
    <row r="193" ht="12.75" customHeight="1">
      <c r="A193" s="13"/>
      <c r="B193" s="13"/>
      <c r="C193" s="13"/>
      <c r="E193" s="455"/>
      <c r="F193" s="456"/>
      <c r="G193" s="95"/>
      <c r="H193" s="457"/>
      <c r="I193" s="11"/>
      <c r="J193" s="11"/>
      <c r="K193" s="11"/>
      <c r="L193" s="11"/>
      <c r="M193" s="11"/>
      <c r="N193" s="11"/>
      <c r="O193" s="11"/>
      <c r="P193" s="11"/>
      <c r="Q193" s="11"/>
      <c r="R193" s="11"/>
      <c r="S193" s="11"/>
      <c r="T193" s="11"/>
      <c r="U193" s="11"/>
      <c r="V193" s="11"/>
      <c r="W193" s="11"/>
      <c r="X193" s="11"/>
      <c r="Y193" s="11"/>
      <c r="Z193" s="11"/>
    </row>
    <row r="194" ht="12.75" customHeight="1">
      <c r="A194" s="13"/>
      <c r="B194" s="13"/>
      <c r="C194" s="13"/>
      <c r="E194" s="455"/>
      <c r="F194" s="456"/>
      <c r="G194" s="95"/>
      <c r="H194" s="457"/>
      <c r="I194" s="11"/>
      <c r="J194" s="11"/>
      <c r="K194" s="11"/>
      <c r="L194" s="11"/>
      <c r="M194" s="11"/>
      <c r="N194" s="11"/>
      <c r="O194" s="11"/>
      <c r="P194" s="11"/>
      <c r="Q194" s="11"/>
      <c r="R194" s="11"/>
      <c r="S194" s="11"/>
      <c r="T194" s="11"/>
      <c r="U194" s="11"/>
      <c r="V194" s="11"/>
      <c r="W194" s="11"/>
      <c r="X194" s="11"/>
      <c r="Y194" s="11"/>
      <c r="Z194" s="11"/>
    </row>
    <row r="195" ht="12.75" customHeight="1">
      <c r="A195" s="13"/>
      <c r="B195" s="13"/>
      <c r="C195" s="13"/>
      <c r="E195" s="455"/>
      <c r="F195" s="456"/>
      <c r="G195" s="95"/>
      <c r="H195" s="457"/>
      <c r="I195" s="11"/>
      <c r="J195" s="11"/>
      <c r="K195" s="11"/>
      <c r="L195" s="11"/>
      <c r="M195" s="11"/>
      <c r="N195" s="11"/>
      <c r="O195" s="11"/>
      <c r="P195" s="11"/>
      <c r="Q195" s="11"/>
      <c r="R195" s="11"/>
      <c r="S195" s="11"/>
      <c r="T195" s="11"/>
      <c r="U195" s="11"/>
      <c r="V195" s="11"/>
      <c r="W195" s="11"/>
      <c r="X195" s="11"/>
      <c r="Y195" s="11"/>
      <c r="Z195" s="11"/>
    </row>
    <row r="196" ht="12.75" customHeight="1">
      <c r="A196" s="13"/>
      <c r="B196" s="13"/>
      <c r="C196" s="13"/>
      <c r="E196" s="455"/>
      <c r="F196" s="456"/>
      <c r="G196" s="95"/>
      <c r="H196" s="457"/>
      <c r="I196" s="11"/>
      <c r="J196" s="11"/>
      <c r="K196" s="11"/>
      <c r="L196" s="11"/>
      <c r="M196" s="11"/>
      <c r="N196" s="11"/>
      <c r="O196" s="11"/>
      <c r="P196" s="11"/>
      <c r="Q196" s="11"/>
      <c r="R196" s="11"/>
      <c r="S196" s="11"/>
      <c r="T196" s="11"/>
      <c r="U196" s="11"/>
      <c r="V196" s="11"/>
      <c r="W196" s="11"/>
      <c r="X196" s="11"/>
      <c r="Y196" s="11"/>
      <c r="Z196" s="11"/>
    </row>
    <row r="197" ht="12.75" customHeight="1">
      <c r="A197" s="13"/>
      <c r="B197" s="13"/>
      <c r="C197" s="13"/>
      <c r="E197" s="455"/>
      <c r="F197" s="456"/>
      <c r="G197" s="95"/>
      <c r="H197" s="457"/>
      <c r="I197" s="11"/>
      <c r="J197" s="11"/>
      <c r="K197" s="11"/>
      <c r="L197" s="11"/>
      <c r="M197" s="11"/>
      <c r="N197" s="11"/>
      <c r="O197" s="11"/>
      <c r="P197" s="11"/>
      <c r="Q197" s="11"/>
      <c r="R197" s="11"/>
      <c r="S197" s="11"/>
      <c r="T197" s="11"/>
      <c r="U197" s="11"/>
      <c r="V197" s="11"/>
      <c r="W197" s="11"/>
      <c r="X197" s="11"/>
      <c r="Y197" s="11"/>
      <c r="Z197" s="11"/>
    </row>
    <row r="198" ht="12.75" customHeight="1">
      <c r="A198" s="13"/>
      <c r="B198" s="13"/>
      <c r="C198" s="13"/>
      <c r="E198" s="455"/>
      <c r="F198" s="456"/>
      <c r="G198" s="95"/>
      <c r="H198" s="457"/>
      <c r="I198" s="11"/>
      <c r="J198" s="11"/>
      <c r="K198" s="11"/>
      <c r="L198" s="11"/>
      <c r="M198" s="11"/>
      <c r="N198" s="11"/>
      <c r="O198" s="11"/>
      <c r="P198" s="11"/>
      <c r="Q198" s="11"/>
      <c r="R198" s="11"/>
      <c r="S198" s="11"/>
      <c r="T198" s="11"/>
      <c r="U198" s="11"/>
      <c r="V198" s="11"/>
      <c r="W198" s="11"/>
      <c r="X198" s="11"/>
      <c r="Y198" s="11"/>
      <c r="Z198" s="11"/>
    </row>
    <row r="199" ht="12.75" customHeight="1">
      <c r="A199" s="13"/>
      <c r="B199" s="13"/>
      <c r="C199" s="13"/>
      <c r="E199" s="455"/>
      <c r="F199" s="456"/>
      <c r="G199" s="95"/>
      <c r="H199" s="457"/>
      <c r="I199" s="11"/>
      <c r="J199" s="11"/>
      <c r="K199" s="11"/>
      <c r="L199" s="11"/>
      <c r="M199" s="11"/>
      <c r="N199" s="11"/>
      <c r="O199" s="11"/>
      <c r="P199" s="11"/>
      <c r="Q199" s="11"/>
      <c r="R199" s="11"/>
      <c r="S199" s="11"/>
      <c r="T199" s="11"/>
      <c r="U199" s="11"/>
      <c r="V199" s="11"/>
      <c r="W199" s="11"/>
      <c r="X199" s="11"/>
      <c r="Y199" s="11"/>
      <c r="Z199" s="11"/>
    </row>
    <row r="200" ht="12.75" customHeight="1">
      <c r="A200" s="13"/>
      <c r="B200" s="13"/>
      <c r="C200" s="13"/>
      <c r="E200" s="455"/>
      <c r="F200" s="456"/>
      <c r="G200" s="95"/>
      <c r="H200" s="457"/>
      <c r="I200" s="11"/>
      <c r="J200" s="11"/>
      <c r="K200" s="11"/>
      <c r="L200" s="11"/>
      <c r="M200" s="11"/>
      <c r="N200" s="11"/>
      <c r="O200" s="11"/>
      <c r="P200" s="11"/>
      <c r="Q200" s="11"/>
      <c r="R200" s="11"/>
      <c r="S200" s="11"/>
      <c r="T200" s="11"/>
      <c r="U200" s="11"/>
      <c r="V200" s="11"/>
      <c r="W200" s="11"/>
      <c r="X200" s="11"/>
      <c r="Y200" s="11"/>
      <c r="Z200" s="11"/>
    </row>
    <row r="201" ht="12.75" customHeight="1">
      <c r="A201" s="13"/>
      <c r="B201" s="13"/>
      <c r="C201" s="13"/>
      <c r="E201" s="455"/>
      <c r="F201" s="456"/>
      <c r="G201" s="95"/>
      <c r="H201" s="457"/>
      <c r="I201" s="11"/>
      <c r="J201" s="11"/>
      <c r="K201" s="11"/>
      <c r="L201" s="11"/>
      <c r="M201" s="11"/>
      <c r="N201" s="11"/>
      <c r="O201" s="11"/>
      <c r="P201" s="11"/>
      <c r="Q201" s="11"/>
      <c r="R201" s="11"/>
      <c r="S201" s="11"/>
      <c r="T201" s="11"/>
      <c r="U201" s="11"/>
      <c r="V201" s="11"/>
      <c r="W201" s="11"/>
      <c r="X201" s="11"/>
      <c r="Y201" s="11"/>
      <c r="Z201" s="11"/>
    </row>
    <row r="202" ht="12.75" customHeight="1">
      <c r="A202" s="13"/>
      <c r="B202" s="13"/>
      <c r="C202" s="13"/>
      <c r="E202" s="455"/>
      <c r="F202" s="456"/>
      <c r="G202" s="95"/>
      <c r="H202" s="457"/>
      <c r="I202" s="11"/>
      <c r="J202" s="11"/>
      <c r="K202" s="11"/>
      <c r="L202" s="11"/>
      <c r="M202" s="11"/>
      <c r="N202" s="11"/>
      <c r="O202" s="11"/>
      <c r="P202" s="11"/>
      <c r="Q202" s="11"/>
      <c r="R202" s="11"/>
      <c r="S202" s="11"/>
      <c r="T202" s="11"/>
      <c r="U202" s="11"/>
      <c r="V202" s="11"/>
      <c r="W202" s="11"/>
      <c r="X202" s="11"/>
      <c r="Y202" s="11"/>
      <c r="Z202" s="11"/>
    </row>
    <row r="203" ht="12.75" customHeight="1">
      <c r="A203" s="13"/>
      <c r="B203" s="13"/>
      <c r="C203" s="13"/>
      <c r="E203" s="455"/>
      <c r="F203" s="456"/>
      <c r="G203" s="95"/>
      <c r="H203" s="457"/>
      <c r="I203" s="11"/>
      <c r="J203" s="11"/>
      <c r="K203" s="11"/>
      <c r="L203" s="11"/>
      <c r="M203" s="11"/>
      <c r="N203" s="11"/>
      <c r="O203" s="11"/>
      <c r="P203" s="11"/>
      <c r="Q203" s="11"/>
      <c r="R203" s="11"/>
      <c r="S203" s="11"/>
      <c r="T203" s="11"/>
      <c r="U203" s="11"/>
      <c r="V203" s="11"/>
      <c r="W203" s="11"/>
      <c r="X203" s="11"/>
      <c r="Y203" s="11"/>
      <c r="Z203" s="11"/>
    </row>
    <row r="204" ht="12.75" customHeight="1">
      <c r="A204" s="13"/>
      <c r="B204" s="13"/>
      <c r="C204" s="13"/>
      <c r="D204" s="454"/>
      <c r="E204" s="455"/>
      <c r="F204" s="456"/>
      <c r="G204" s="95"/>
      <c r="H204" s="457"/>
      <c r="I204" s="11"/>
      <c r="J204" s="11"/>
      <c r="K204" s="11"/>
      <c r="L204" s="11"/>
      <c r="M204" s="11"/>
      <c r="N204" s="11"/>
      <c r="O204" s="11"/>
      <c r="P204" s="11"/>
      <c r="Q204" s="11"/>
      <c r="R204" s="11"/>
      <c r="S204" s="11"/>
      <c r="T204" s="11"/>
      <c r="U204" s="11"/>
      <c r="V204" s="11"/>
      <c r="W204" s="11"/>
      <c r="X204" s="11"/>
      <c r="Y204" s="11"/>
      <c r="Z204" s="11"/>
    </row>
    <row r="205" ht="12.75" customHeight="1">
      <c r="A205" s="13"/>
      <c r="B205" s="13"/>
      <c r="C205" s="13"/>
      <c r="D205" s="454"/>
      <c r="E205" s="455"/>
      <c r="F205" s="456"/>
      <c r="G205" s="95"/>
      <c r="H205" s="457"/>
      <c r="I205" s="11"/>
      <c r="J205" s="11"/>
      <c r="K205" s="11"/>
      <c r="L205" s="11"/>
      <c r="M205" s="11"/>
      <c r="N205" s="11"/>
      <c r="O205" s="11"/>
      <c r="P205" s="11"/>
      <c r="Q205" s="11"/>
      <c r="R205" s="11"/>
      <c r="S205" s="11"/>
      <c r="T205" s="11"/>
      <c r="U205" s="11"/>
      <c r="V205" s="11"/>
      <c r="W205" s="11"/>
      <c r="X205" s="11"/>
      <c r="Y205" s="11"/>
      <c r="Z205" s="11"/>
    </row>
    <row r="206" ht="12.75" customHeight="1">
      <c r="A206" s="13"/>
      <c r="B206" s="13"/>
      <c r="C206" s="13"/>
      <c r="D206" s="454"/>
      <c r="E206" s="455"/>
      <c r="F206" s="456"/>
      <c r="G206" s="95"/>
      <c r="H206" s="457"/>
      <c r="I206" s="11"/>
      <c r="J206" s="11"/>
      <c r="K206" s="11"/>
      <c r="L206" s="11"/>
      <c r="M206" s="11"/>
      <c r="N206" s="11"/>
      <c r="O206" s="11"/>
      <c r="P206" s="11"/>
      <c r="Q206" s="11"/>
      <c r="R206" s="11"/>
      <c r="S206" s="11"/>
      <c r="T206" s="11"/>
      <c r="U206" s="11"/>
      <c r="V206" s="11"/>
      <c r="W206" s="11"/>
      <c r="X206" s="11"/>
      <c r="Y206" s="11"/>
      <c r="Z206" s="11"/>
    </row>
    <row r="207" ht="12.75" customHeight="1">
      <c r="A207" s="13"/>
      <c r="B207" s="13"/>
      <c r="C207" s="13"/>
      <c r="D207" s="454"/>
      <c r="E207" s="455"/>
      <c r="F207" s="456"/>
      <c r="G207" s="95"/>
      <c r="H207" s="457"/>
      <c r="I207" s="11"/>
      <c r="J207" s="11"/>
      <c r="K207" s="11"/>
      <c r="L207" s="11"/>
      <c r="M207" s="11"/>
      <c r="N207" s="11"/>
      <c r="O207" s="11"/>
      <c r="P207" s="11"/>
      <c r="Q207" s="11"/>
      <c r="R207" s="11"/>
      <c r="S207" s="11"/>
      <c r="T207" s="11"/>
      <c r="U207" s="11"/>
      <c r="V207" s="11"/>
      <c r="W207" s="11"/>
      <c r="X207" s="11"/>
      <c r="Y207" s="11"/>
      <c r="Z207" s="11"/>
    </row>
    <row r="208" ht="12.75" customHeight="1">
      <c r="A208" s="13"/>
      <c r="B208" s="13"/>
      <c r="C208" s="13"/>
      <c r="D208" s="454"/>
      <c r="E208" s="455"/>
      <c r="F208" s="456"/>
      <c r="G208" s="95"/>
      <c r="H208" s="457"/>
      <c r="I208" s="11"/>
      <c r="J208" s="11"/>
      <c r="K208" s="11"/>
      <c r="L208" s="11"/>
      <c r="M208" s="11"/>
      <c r="N208" s="11"/>
      <c r="O208" s="11"/>
      <c r="P208" s="11"/>
      <c r="Q208" s="11"/>
      <c r="R208" s="11"/>
      <c r="S208" s="11"/>
      <c r="T208" s="11"/>
      <c r="U208" s="11"/>
      <c r="V208" s="11"/>
      <c r="W208" s="11"/>
      <c r="X208" s="11"/>
      <c r="Y208" s="11"/>
      <c r="Z208" s="11"/>
    </row>
    <row r="209" ht="12.75" customHeight="1">
      <c r="A209" s="13"/>
      <c r="B209" s="13"/>
      <c r="C209" s="13"/>
      <c r="D209" s="454"/>
      <c r="E209" s="455"/>
      <c r="F209" s="456"/>
      <c r="G209" s="95"/>
      <c r="H209" s="457"/>
      <c r="I209" s="11"/>
      <c r="J209" s="11"/>
      <c r="K209" s="11"/>
      <c r="L209" s="11"/>
      <c r="M209" s="11"/>
      <c r="N209" s="11"/>
      <c r="O209" s="11"/>
      <c r="P209" s="11"/>
      <c r="Q209" s="11"/>
      <c r="R209" s="11"/>
      <c r="S209" s="11"/>
      <c r="T209" s="11"/>
      <c r="U209" s="11"/>
      <c r="V209" s="11"/>
      <c r="W209" s="11"/>
      <c r="X209" s="11"/>
      <c r="Y209" s="11"/>
      <c r="Z209" s="11"/>
    </row>
    <row r="210" ht="12.75" customHeight="1">
      <c r="A210" s="13"/>
      <c r="B210" s="13"/>
      <c r="C210" s="13"/>
      <c r="D210" s="454"/>
      <c r="E210" s="455"/>
      <c r="F210" s="456"/>
      <c r="G210" s="95"/>
      <c r="H210" s="457"/>
      <c r="I210" s="11"/>
      <c r="J210" s="11"/>
      <c r="K210" s="11"/>
      <c r="L210" s="11"/>
      <c r="M210" s="11"/>
      <c r="N210" s="11"/>
      <c r="O210" s="11"/>
      <c r="P210" s="11"/>
      <c r="Q210" s="11"/>
      <c r="R210" s="11"/>
      <c r="S210" s="11"/>
      <c r="T210" s="11"/>
      <c r="U210" s="11"/>
      <c r="V210" s="11"/>
      <c r="W210" s="11"/>
      <c r="X210" s="11"/>
      <c r="Y210" s="11"/>
      <c r="Z210" s="11"/>
    </row>
    <row r="211" ht="12.75" customHeight="1">
      <c r="A211" s="13"/>
      <c r="B211" s="13"/>
      <c r="C211" s="13"/>
      <c r="D211" s="454"/>
      <c r="E211" s="455"/>
      <c r="F211" s="456"/>
      <c r="G211" s="95"/>
      <c r="H211" s="457"/>
      <c r="I211" s="11"/>
      <c r="J211" s="11"/>
      <c r="K211" s="11"/>
      <c r="L211" s="11"/>
      <c r="M211" s="11"/>
      <c r="N211" s="11"/>
      <c r="O211" s="11"/>
      <c r="P211" s="11"/>
      <c r="Q211" s="11"/>
      <c r="R211" s="11"/>
      <c r="S211" s="11"/>
      <c r="T211" s="11"/>
      <c r="U211" s="11"/>
      <c r="V211" s="11"/>
      <c r="W211" s="11"/>
      <c r="X211" s="11"/>
      <c r="Y211" s="11"/>
      <c r="Z211" s="11"/>
    </row>
    <row r="212" ht="12.75" customHeight="1">
      <c r="A212" s="13"/>
      <c r="B212" s="13"/>
      <c r="C212" s="13"/>
      <c r="D212" s="454"/>
      <c r="E212" s="455"/>
      <c r="F212" s="456"/>
      <c r="G212" s="95"/>
      <c r="H212" s="457"/>
      <c r="I212" s="11"/>
      <c r="J212" s="11"/>
      <c r="K212" s="11"/>
      <c r="L212" s="11"/>
      <c r="M212" s="11"/>
      <c r="N212" s="11"/>
      <c r="O212" s="11"/>
      <c r="P212" s="11"/>
      <c r="Q212" s="11"/>
      <c r="R212" s="11"/>
      <c r="S212" s="11"/>
      <c r="T212" s="11"/>
      <c r="U212" s="11"/>
      <c r="V212" s="11"/>
      <c r="W212" s="11"/>
      <c r="X212" s="11"/>
      <c r="Y212" s="11"/>
      <c r="Z212" s="11"/>
    </row>
    <row r="213" ht="12.75" customHeight="1">
      <c r="A213" s="13"/>
      <c r="B213" s="13"/>
      <c r="C213" s="13"/>
      <c r="D213" s="454"/>
      <c r="E213" s="455"/>
      <c r="F213" s="456"/>
      <c r="G213" s="95"/>
      <c r="H213" s="457"/>
      <c r="I213" s="11"/>
      <c r="J213" s="11"/>
      <c r="K213" s="11"/>
      <c r="L213" s="11"/>
      <c r="M213" s="11"/>
      <c r="N213" s="11"/>
      <c r="O213" s="11"/>
      <c r="P213" s="11"/>
      <c r="Q213" s="11"/>
      <c r="R213" s="11"/>
      <c r="S213" s="11"/>
      <c r="T213" s="11"/>
      <c r="U213" s="11"/>
      <c r="V213" s="11"/>
      <c r="W213" s="11"/>
      <c r="X213" s="11"/>
      <c r="Y213" s="11"/>
      <c r="Z213" s="11"/>
    </row>
    <row r="214" ht="12.75" customHeight="1">
      <c r="A214" s="13"/>
      <c r="B214" s="13"/>
      <c r="C214" s="13"/>
      <c r="D214" s="454"/>
      <c r="E214" s="455"/>
      <c r="F214" s="456"/>
      <c r="G214" s="95"/>
      <c r="H214" s="457"/>
      <c r="I214" s="11"/>
      <c r="J214" s="11"/>
      <c r="K214" s="11"/>
      <c r="L214" s="11"/>
      <c r="M214" s="11"/>
      <c r="N214" s="11"/>
      <c r="O214" s="11"/>
      <c r="P214" s="11"/>
      <c r="Q214" s="11"/>
      <c r="R214" s="11"/>
      <c r="S214" s="11"/>
      <c r="T214" s="11"/>
      <c r="U214" s="11"/>
      <c r="V214" s="11"/>
      <c r="W214" s="11"/>
      <c r="X214" s="11"/>
      <c r="Y214" s="11"/>
      <c r="Z214" s="11"/>
    </row>
    <row r="215" ht="12.75" customHeight="1">
      <c r="A215" s="13"/>
      <c r="B215" s="13"/>
      <c r="C215" s="13"/>
      <c r="D215" s="454"/>
      <c r="E215" s="455"/>
      <c r="F215" s="456"/>
      <c r="G215" s="95"/>
      <c r="H215" s="457"/>
      <c r="I215" s="11"/>
      <c r="J215" s="11"/>
      <c r="K215" s="11"/>
      <c r="L215" s="11"/>
      <c r="M215" s="11"/>
      <c r="N215" s="11"/>
      <c r="O215" s="11"/>
      <c r="P215" s="11"/>
      <c r="Q215" s="11"/>
      <c r="R215" s="11"/>
      <c r="S215" s="11"/>
      <c r="T215" s="11"/>
      <c r="U215" s="11"/>
      <c r="V215" s="11"/>
      <c r="W215" s="11"/>
      <c r="X215" s="11"/>
      <c r="Y215" s="11"/>
      <c r="Z215" s="11"/>
    </row>
    <row r="216" ht="12.75" customHeight="1">
      <c r="A216" s="13"/>
      <c r="B216" s="13"/>
      <c r="C216" s="13"/>
      <c r="D216" s="454"/>
      <c r="E216" s="455"/>
      <c r="F216" s="456"/>
      <c r="G216" s="95"/>
      <c r="H216" s="457"/>
      <c r="I216" s="11"/>
      <c r="J216" s="11"/>
      <c r="K216" s="11"/>
      <c r="L216" s="11"/>
      <c r="M216" s="11"/>
      <c r="N216" s="11"/>
      <c r="O216" s="11"/>
      <c r="P216" s="11"/>
      <c r="Q216" s="11"/>
      <c r="R216" s="11"/>
      <c r="S216" s="11"/>
      <c r="T216" s="11"/>
      <c r="U216" s="11"/>
      <c r="V216" s="11"/>
      <c r="W216" s="11"/>
      <c r="X216" s="11"/>
      <c r="Y216" s="11"/>
      <c r="Z216" s="11"/>
    </row>
    <row r="217" ht="12.75" customHeight="1">
      <c r="A217" s="13"/>
      <c r="B217" s="13"/>
      <c r="C217" s="13"/>
      <c r="D217" s="454"/>
      <c r="E217" s="455"/>
      <c r="F217" s="456"/>
      <c r="G217" s="95"/>
      <c r="H217" s="457"/>
      <c r="I217" s="11"/>
      <c r="J217" s="11"/>
      <c r="K217" s="11"/>
      <c r="L217" s="11"/>
      <c r="M217" s="11"/>
      <c r="N217" s="11"/>
      <c r="O217" s="11"/>
      <c r="P217" s="11"/>
      <c r="Q217" s="11"/>
      <c r="R217" s="11"/>
      <c r="S217" s="11"/>
      <c r="T217" s="11"/>
      <c r="U217" s="11"/>
      <c r="V217" s="11"/>
      <c r="W217" s="11"/>
      <c r="X217" s="11"/>
      <c r="Y217" s="11"/>
      <c r="Z217" s="11"/>
    </row>
    <row r="218" ht="12.75" customHeight="1">
      <c r="A218" s="13"/>
      <c r="B218" s="13"/>
      <c r="C218" s="13"/>
      <c r="D218" s="454"/>
      <c r="E218" s="455"/>
      <c r="F218" s="456"/>
      <c r="G218" s="95"/>
      <c r="H218" s="457"/>
      <c r="I218" s="11"/>
      <c r="J218" s="11"/>
      <c r="K218" s="11"/>
      <c r="L218" s="11"/>
      <c r="M218" s="11"/>
      <c r="N218" s="11"/>
      <c r="O218" s="11"/>
      <c r="P218" s="11"/>
      <c r="Q218" s="11"/>
      <c r="R218" s="11"/>
      <c r="S218" s="11"/>
      <c r="T218" s="11"/>
      <c r="U218" s="11"/>
      <c r="V218" s="11"/>
      <c r="W218" s="11"/>
      <c r="X218" s="11"/>
      <c r="Y218" s="11"/>
      <c r="Z218" s="11"/>
    </row>
    <row r="219" ht="12.75" customHeight="1">
      <c r="A219" s="13"/>
      <c r="B219" s="13"/>
      <c r="C219" s="13"/>
      <c r="D219" s="454"/>
      <c r="E219" s="455"/>
      <c r="F219" s="456"/>
      <c r="G219" s="95"/>
      <c r="H219" s="457"/>
      <c r="I219" s="11"/>
      <c r="J219" s="11"/>
      <c r="K219" s="11"/>
      <c r="L219" s="11"/>
      <c r="M219" s="11"/>
      <c r="N219" s="11"/>
      <c r="O219" s="11"/>
      <c r="P219" s="11"/>
      <c r="Q219" s="11"/>
      <c r="R219" s="11"/>
      <c r="S219" s="11"/>
      <c r="T219" s="11"/>
      <c r="U219" s="11"/>
      <c r="V219" s="11"/>
      <c r="W219" s="11"/>
      <c r="X219" s="11"/>
      <c r="Y219" s="11"/>
      <c r="Z219" s="11"/>
    </row>
    <row r="220" ht="12.75" customHeight="1">
      <c r="A220" s="13"/>
      <c r="B220" s="13"/>
      <c r="C220" s="13"/>
      <c r="D220" s="454"/>
      <c r="E220" s="455"/>
      <c r="F220" s="456"/>
      <c r="G220" s="95"/>
      <c r="H220" s="457"/>
      <c r="I220" s="11"/>
      <c r="J220" s="11"/>
      <c r="K220" s="11"/>
      <c r="L220" s="11"/>
      <c r="M220" s="11"/>
      <c r="N220" s="11"/>
      <c r="O220" s="11"/>
      <c r="P220" s="11"/>
      <c r="Q220" s="11"/>
      <c r="R220" s="11"/>
      <c r="S220" s="11"/>
      <c r="T220" s="11"/>
      <c r="U220" s="11"/>
      <c r="V220" s="11"/>
      <c r="W220" s="11"/>
      <c r="X220" s="11"/>
      <c r="Y220" s="11"/>
      <c r="Z220" s="11"/>
    </row>
    <row r="221" ht="12.75" customHeight="1">
      <c r="A221" s="13"/>
      <c r="B221" s="13"/>
      <c r="C221" s="13"/>
      <c r="D221" s="454"/>
      <c r="E221" s="455"/>
      <c r="F221" s="456"/>
      <c r="G221" s="95"/>
      <c r="H221" s="457"/>
      <c r="I221" s="11"/>
      <c r="J221" s="11"/>
      <c r="K221" s="11"/>
      <c r="L221" s="11"/>
      <c r="M221" s="11"/>
      <c r="N221" s="11"/>
      <c r="O221" s="11"/>
      <c r="P221" s="11"/>
      <c r="Q221" s="11"/>
      <c r="R221" s="11"/>
      <c r="S221" s="11"/>
      <c r="T221" s="11"/>
      <c r="U221" s="11"/>
      <c r="V221" s="11"/>
      <c r="W221" s="11"/>
      <c r="X221" s="11"/>
      <c r="Y221" s="11"/>
      <c r="Z221" s="11"/>
    </row>
    <row r="222" ht="12.75" customHeight="1">
      <c r="A222" s="13"/>
      <c r="B222" s="13"/>
      <c r="C222" s="13"/>
      <c r="D222" s="454"/>
      <c r="E222" s="455"/>
      <c r="F222" s="456"/>
      <c r="G222" s="95"/>
      <c r="H222" s="457"/>
      <c r="I222" s="11"/>
      <c r="J222" s="11"/>
      <c r="K222" s="11"/>
      <c r="L222" s="11"/>
      <c r="M222" s="11"/>
      <c r="N222" s="11"/>
      <c r="O222" s="11"/>
      <c r="P222" s="11"/>
      <c r="Q222" s="11"/>
      <c r="R222" s="11"/>
      <c r="S222" s="11"/>
      <c r="T222" s="11"/>
      <c r="U222" s="11"/>
      <c r="V222" s="11"/>
      <c r="W222" s="11"/>
      <c r="X222" s="11"/>
      <c r="Y222" s="11"/>
      <c r="Z222" s="11"/>
    </row>
    <row r="223" ht="12.75" customHeight="1">
      <c r="A223" s="13"/>
      <c r="B223" s="13"/>
      <c r="C223" s="13"/>
      <c r="D223" s="454"/>
      <c r="E223" s="455"/>
      <c r="F223" s="456"/>
      <c r="G223" s="95"/>
      <c r="H223" s="457"/>
      <c r="I223" s="11"/>
      <c r="J223" s="11"/>
      <c r="K223" s="11"/>
      <c r="L223" s="11"/>
      <c r="M223" s="11"/>
      <c r="N223" s="11"/>
      <c r="O223" s="11"/>
      <c r="P223" s="11"/>
      <c r="Q223" s="11"/>
      <c r="R223" s="11"/>
      <c r="S223" s="11"/>
      <c r="T223" s="11"/>
      <c r="U223" s="11"/>
      <c r="V223" s="11"/>
      <c r="W223" s="11"/>
      <c r="X223" s="11"/>
      <c r="Y223" s="11"/>
      <c r="Z223" s="11"/>
    </row>
    <row r="224" ht="12.75" customHeight="1">
      <c r="A224" s="13"/>
      <c r="B224" s="13"/>
      <c r="C224" s="13"/>
      <c r="D224" s="454"/>
      <c r="E224" s="455"/>
      <c r="F224" s="456"/>
      <c r="G224" s="95"/>
      <c r="H224" s="457"/>
      <c r="I224" s="11"/>
      <c r="J224" s="11"/>
      <c r="K224" s="11"/>
      <c r="L224" s="11"/>
      <c r="M224" s="11"/>
      <c r="N224" s="11"/>
      <c r="O224" s="11"/>
      <c r="P224" s="11"/>
      <c r="Q224" s="11"/>
      <c r="R224" s="11"/>
      <c r="S224" s="11"/>
      <c r="T224" s="11"/>
      <c r="U224" s="11"/>
      <c r="V224" s="11"/>
      <c r="W224" s="11"/>
      <c r="X224" s="11"/>
      <c r="Y224" s="11"/>
      <c r="Z224" s="11"/>
    </row>
    <row r="225" ht="12.75" customHeight="1">
      <c r="A225" s="13"/>
      <c r="B225" s="13"/>
      <c r="C225" s="13"/>
      <c r="D225" s="454"/>
      <c r="E225" s="455"/>
      <c r="F225" s="456"/>
      <c r="G225" s="95"/>
      <c r="H225" s="457"/>
      <c r="I225" s="11"/>
      <c r="J225" s="11"/>
      <c r="K225" s="11"/>
      <c r="L225" s="11"/>
      <c r="M225" s="11"/>
      <c r="N225" s="11"/>
      <c r="O225" s="11"/>
      <c r="P225" s="11"/>
      <c r="Q225" s="11"/>
      <c r="R225" s="11"/>
      <c r="S225" s="11"/>
      <c r="T225" s="11"/>
      <c r="U225" s="11"/>
      <c r="V225" s="11"/>
      <c r="W225" s="11"/>
      <c r="X225" s="11"/>
      <c r="Y225" s="11"/>
      <c r="Z225" s="11"/>
    </row>
    <row r="226" ht="12.75" customHeight="1">
      <c r="A226" s="13"/>
      <c r="B226" s="13"/>
      <c r="C226" s="13"/>
      <c r="D226" s="454"/>
      <c r="E226" s="455"/>
      <c r="F226" s="456"/>
      <c r="G226" s="95"/>
      <c r="H226" s="457"/>
      <c r="I226" s="11"/>
      <c r="J226" s="11"/>
      <c r="K226" s="11"/>
      <c r="L226" s="11"/>
      <c r="M226" s="11"/>
      <c r="N226" s="11"/>
      <c r="O226" s="11"/>
      <c r="P226" s="11"/>
      <c r="Q226" s="11"/>
      <c r="R226" s="11"/>
      <c r="S226" s="11"/>
      <c r="T226" s="11"/>
      <c r="U226" s="11"/>
      <c r="V226" s="11"/>
      <c r="W226" s="11"/>
      <c r="X226" s="11"/>
      <c r="Y226" s="11"/>
      <c r="Z226" s="11"/>
    </row>
    <row r="227" ht="12.75" customHeight="1">
      <c r="A227" s="13"/>
      <c r="B227" s="13"/>
      <c r="C227" s="13"/>
      <c r="D227" s="454"/>
      <c r="E227" s="455"/>
      <c r="F227" s="456"/>
      <c r="G227" s="95"/>
      <c r="H227" s="457"/>
      <c r="I227" s="11"/>
      <c r="J227" s="11"/>
      <c r="K227" s="11"/>
      <c r="L227" s="11"/>
      <c r="M227" s="11"/>
      <c r="N227" s="11"/>
      <c r="O227" s="11"/>
      <c r="P227" s="11"/>
      <c r="Q227" s="11"/>
      <c r="R227" s="11"/>
      <c r="S227" s="11"/>
      <c r="T227" s="11"/>
      <c r="U227" s="11"/>
      <c r="V227" s="11"/>
      <c r="W227" s="11"/>
      <c r="X227" s="11"/>
      <c r="Y227" s="11"/>
      <c r="Z227" s="11"/>
    </row>
    <row r="228" ht="12.75" customHeight="1">
      <c r="A228" s="13"/>
      <c r="B228" s="13"/>
      <c r="C228" s="13"/>
      <c r="D228" s="454"/>
      <c r="E228" s="455"/>
      <c r="F228" s="456"/>
      <c r="G228" s="95"/>
      <c r="H228" s="457"/>
      <c r="I228" s="11"/>
      <c r="J228" s="11"/>
      <c r="K228" s="11"/>
      <c r="L228" s="11"/>
      <c r="M228" s="11"/>
      <c r="N228" s="11"/>
      <c r="O228" s="11"/>
      <c r="P228" s="11"/>
      <c r="Q228" s="11"/>
      <c r="R228" s="11"/>
      <c r="S228" s="11"/>
      <c r="T228" s="11"/>
      <c r="U228" s="11"/>
      <c r="V228" s="11"/>
      <c r="W228" s="11"/>
      <c r="X228" s="11"/>
      <c r="Y228" s="11"/>
      <c r="Z228" s="11"/>
    </row>
    <row r="229" ht="12.75" customHeight="1">
      <c r="A229" s="13"/>
      <c r="B229" s="13"/>
      <c r="C229" s="13"/>
      <c r="D229" s="454"/>
      <c r="E229" s="455"/>
      <c r="F229" s="456"/>
      <c r="G229" s="95"/>
      <c r="H229" s="457"/>
      <c r="I229" s="11"/>
      <c r="J229" s="11"/>
      <c r="K229" s="11"/>
      <c r="L229" s="11"/>
      <c r="M229" s="11"/>
      <c r="N229" s="11"/>
      <c r="O229" s="11"/>
      <c r="P229" s="11"/>
      <c r="Q229" s="11"/>
      <c r="R229" s="11"/>
      <c r="S229" s="11"/>
      <c r="T229" s="11"/>
      <c r="U229" s="11"/>
      <c r="V229" s="11"/>
      <c r="W229" s="11"/>
      <c r="X229" s="11"/>
      <c r="Y229" s="11"/>
      <c r="Z229" s="11"/>
    </row>
    <row r="230" ht="12.75" customHeight="1">
      <c r="A230" s="13"/>
      <c r="B230" s="13"/>
      <c r="C230" s="13"/>
      <c r="D230" s="454"/>
      <c r="E230" s="455"/>
      <c r="F230" s="456"/>
      <c r="G230" s="95"/>
      <c r="H230" s="457"/>
      <c r="I230" s="11"/>
      <c r="J230" s="11"/>
      <c r="K230" s="11"/>
      <c r="L230" s="11"/>
      <c r="M230" s="11"/>
      <c r="N230" s="11"/>
      <c r="O230" s="11"/>
      <c r="P230" s="11"/>
      <c r="Q230" s="11"/>
      <c r="R230" s="11"/>
      <c r="S230" s="11"/>
      <c r="T230" s="11"/>
      <c r="U230" s="11"/>
      <c r="V230" s="11"/>
      <c r="W230" s="11"/>
      <c r="X230" s="11"/>
      <c r="Y230" s="11"/>
      <c r="Z230" s="11"/>
    </row>
    <row r="231" ht="12.75" customHeight="1">
      <c r="A231" s="13"/>
      <c r="B231" s="13"/>
      <c r="C231" s="13"/>
      <c r="D231" s="454"/>
      <c r="E231" s="455"/>
      <c r="F231" s="456"/>
      <c r="G231" s="95"/>
      <c r="H231" s="457"/>
      <c r="I231" s="11"/>
      <c r="J231" s="11"/>
      <c r="K231" s="11"/>
      <c r="L231" s="11"/>
      <c r="M231" s="11"/>
      <c r="N231" s="11"/>
      <c r="O231" s="11"/>
      <c r="P231" s="11"/>
      <c r="Q231" s="11"/>
      <c r="R231" s="11"/>
      <c r="S231" s="11"/>
      <c r="T231" s="11"/>
      <c r="U231" s="11"/>
      <c r="V231" s="11"/>
      <c r="W231" s="11"/>
      <c r="X231" s="11"/>
      <c r="Y231" s="11"/>
      <c r="Z231" s="11"/>
    </row>
    <row r="232" ht="12.75" customHeight="1">
      <c r="A232" s="13"/>
      <c r="B232" s="13"/>
      <c r="C232" s="13"/>
      <c r="D232" s="454"/>
      <c r="E232" s="455"/>
      <c r="F232" s="456"/>
      <c r="G232" s="95"/>
      <c r="H232" s="457"/>
      <c r="I232" s="11"/>
      <c r="J232" s="11"/>
      <c r="K232" s="11"/>
      <c r="L232" s="11"/>
      <c r="M232" s="11"/>
      <c r="N232" s="11"/>
      <c r="O232" s="11"/>
      <c r="P232" s="11"/>
      <c r="Q232" s="11"/>
      <c r="R232" s="11"/>
      <c r="S232" s="11"/>
      <c r="T232" s="11"/>
      <c r="U232" s="11"/>
      <c r="V232" s="11"/>
      <c r="W232" s="11"/>
      <c r="X232" s="11"/>
      <c r="Y232" s="11"/>
      <c r="Z232" s="11"/>
    </row>
    <row r="233" ht="12.75" customHeight="1">
      <c r="A233" s="13"/>
      <c r="B233" s="13"/>
      <c r="C233" s="13"/>
      <c r="D233" s="454"/>
      <c r="E233" s="455"/>
      <c r="F233" s="456"/>
      <c r="G233" s="95"/>
      <c r="H233" s="457"/>
      <c r="I233" s="11"/>
      <c r="J233" s="11"/>
      <c r="K233" s="11"/>
      <c r="L233" s="11"/>
      <c r="M233" s="11"/>
      <c r="N233" s="11"/>
      <c r="O233" s="11"/>
      <c r="P233" s="11"/>
      <c r="Q233" s="11"/>
      <c r="R233" s="11"/>
      <c r="S233" s="11"/>
      <c r="T233" s="11"/>
      <c r="U233" s="11"/>
      <c r="V233" s="11"/>
      <c r="W233" s="11"/>
      <c r="X233" s="11"/>
      <c r="Y233" s="11"/>
      <c r="Z233" s="11"/>
    </row>
    <row r="234" ht="12.75" customHeight="1">
      <c r="A234" s="13"/>
      <c r="B234" s="13"/>
      <c r="C234" s="13"/>
      <c r="D234" s="454"/>
      <c r="E234" s="455"/>
      <c r="F234" s="456"/>
      <c r="G234" s="95"/>
      <c r="H234" s="457"/>
      <c r="I234" s="11"/>
      <c r="J234" s="11"/>
      <c r="K234" s="11"/>
      <c r="L234" s="11"/>
      <c r="M234" s="11"/>
      <c r="N234" s="11"/>
      <c r="O234" s="11"/>
      <c r="P234" s="11"/>
      <c r="Q234" s="11"/>
      <c r="R234" s="11"/>
      <c r="S234" s="11"/>
      <c r="T234" s="11"/>
      <c r="U234" s="11"/>
      <c r="V234" s="11"/>
      <c r="W234" s="11"/>
      <c r="X234" s="11"/>
      <c r="Y234" s="11"/>
      <c r="Z234" s="11"/>
    </row>
    <row r="235" ht="12.75" customHeight="1">
      <c r="A235" s="13"/>
      <c r="B235" s="13"/>
      <c r="C235" s="13"/>
      <c r="D235" s="454"/>
      <c r="E235" s="455"/>
      <c r="F235" s="456"/>
      <c r="G235" s="95"/>
      <c r="H235" s="457"/>
      <c r="I235" s="11"/>
      <c r="J235" s="11"/>
      <c r="K235" s="11"/>
      <c r="L235" s="11"/>
      <c r="M235" s="11"/>
      <c r="N235" s="11"/>
      <c r="O235" s="11"/>
      <c r="P235" s="11"/>
      <c r="Q235" s="11"/>
      <c r="R235" s="11"/>
      <c r="S235" s="11"/>
      <c r="T235" s="11"/>
      <c r="U235" s="11"/>
      <c r="V235" s="11"/>
      <c r="W235" s="11"/>
      <c r="X235" s="11"/>
      <c r="Y235" s="11"/>
      <c r="Z235" s="11"/>
    </row>
    <row r="236" ht="12.75" customHeight="1">
      <c r="A236" s="13"/>
      <c r="B236" s="13"/>
      <c r="C236" s="13"/>
      <c r="D236" s="454"/>
      <c r="E236" s="455"/>
      <c r="F236" s="456"/>
      <c r="G236" s="95"/>
      <c r="H236" s="457"/>
      <c r="I236" s="11"/>
      <c r="J236" s="11"/>
      <c r="K236" s="11"/>
      <c r="L236" s="11"/>
      <c r="M236" s="11"/>
      <c r="N236" s="11"/>
      <c r="O236" s="11"/>
      <c r="P236" s="11"/>
      <c r="Q236" s="11"/>
      <c r="R236" s="11"/>
      <c r="S236" s="11"/>
      <c r="T236" s="11"/>
      <c r="U236" s="11"/>
      <c r="V236" s="11"/>
      <c r="W236" s="11"/>
      <c r="X236" s="11"/>
      <c r="Y236" s="11"/>
      <c r="Z236" s="11"/>
    </row>
    <row r="237" ht="12.75" customHeight="1">
      <c r="A237" s="13"/>
      <c r="B237" s="13"/>
      <c r="C237" s="13"/>
      <c r="D237" s="454"/>
      <c r="E237" s="455"/>
      <c r="F237" s="456"/>
      <c r="G237" s="95"/>
      <c r="H237" s="457"/>
      <c r="I237" s="11"/>
      <c r="J237" s="11"/>
      <c r="K237" s="11"/>
      <c r="L237" s="11"/>
      <c r="M237" s="11"/>
      <c r="N237" s="11"/>
      <c r="O237" s="11"/>
      <c r="P237" s="11"/>
      <c r="Q237" s="11"/>
      <c r="R237" s="11"/>
      <c r="S237" s="11"/>
      <c r="T237" s="11"/>
      <c r="U237" s="11"/>
      <c r="V237" s="11"/>
      <c r="W237" s="11"/>
      <c r="X237" s="11"/>
      <c r="Y237" s="11"/>
      <c r="Z237" s="11"/>
    </row>
    <row r="238" ht="12.75" customHeight="1">
      <c r="A238" s="13"/>
      <c r="B238" s="13"/>
      <c r="C238" s="13"/>
      <c r="D238" s="454"/>
      <c r="E238" s="455"/>
      <c r="F238" s="456"/>
      <c r="G238" s="95"/>
      <c r="H238" s="457"/>
      <c r="I238" s="11"/>
      <c r="J238" s="11"/>
      <c r="K238" s="11"/>
      <c r="L238" s="11"/>
      <c r="M238" s="11"/>
      <c r="N238" s="11"/>
      <c r="O238" s="11"/>
      <c r="P238" s="11"/>
      <c r="Q238" s="11"/>
      <c r="R238" s="11"/>
      <c r="S238" s="11"/>
      <c r="T238" s="11"/>
      <c r="U238" s="11"/>
      <c r="V238" s="11"/>
      <c r="W238" s="11"/>
      <c r="X238" s="11"/>
      <c r="Y238" s="11"/>
      <c r="Z238" s="11"/>
    </row>
    <row r="239" ht="12.75" customHeight="1">
      <c r="A239" s="13"/>
      <c r="B239" s="13"/>
      <c r="C239" s="13"/>
      <c r="D239" s="454"/>
      <c r="E239" s="455"/>
      <c r="F239" s="456"/>
      <c r="G239" s="95"/>
      <c r="H239" s="457"/>
      <c r="I239" s="11"/>
      <c r="J239" s="11"/>
      <c r="K239" s="11"/>
      <c r="L239" s="11"/>
      <c r="M239" s="11"/>
      <c r="N239" s="11"/>
      <c r="O239" s="11"/>
      <c r="P239" s="11"/>
      <c r="Q239" s="11"/>
      <c r="R239" s="11"/>
      <c r="S239" s="11"/>
      <c r="T239" s="11"/>
      <c r="U239" s="11"/>
      <c r="V239" s="11"/>
      <c r="W239" s="11"/>
      <c r="X239" s="11"/>
      <c r="Y239" s="11"/>
      <c r="Z239" s="11"/>
    </row>
    <row r="240" ht="12.75" customHeight="1">
      <c r="A240" s="13"/>
      <c r="B240" s="13"/>
      <c r="C240" s="13"/>
      <c r="D240" s="454"/>
      <c r="E240" s="455"/>
      <c r="F240" s="456"/>
      <c r="G240" s="95"/>
      <c r="H240" s="457"/>
      <c r="I240" s="11"/>
      <c r="J240" s="11"/>
      <c r="K240" s="11"/>
      <c r="L240" s="11"/>
      <c r="M240" s="11"/>
      <c r="N240" s="11"/>
      <c r="O240" s="11"/>
      <c r="P240" s="11"/>
      <c r="Q240" s="11"/>
      <c r="R240" s="11"/>
      <c r="S240" s="11"/>
      <c r="T240" s="11"/>
      <c r="U240" s="11"/>
      <c r="V240" s="11"/>
      <c r="W240" s="11"/>
      <c r="X240" s="11"/>
      <c r="Y240" s="11"/>
      <c r="Z240" s="11"/>
    </row>
    <row r="241" ht="12.75" customHeight="1">
      <c r="A241" s="13"/>
      <c r="B241" s="13"/>
      <c r="C241" s="13"/>
      <c r="D241" s="454"/>
      <c r="E241" s="455"/>
      <c r="F241" s="456"/>
      <c r="G241" s="95"/>
      <c r="H241" s="457"/>
      <c r="I241" s="11"/>
      <c r="J241" s="11"/>
      <c r="K241" s="11"/>
      <c r="L241" s="11"/>
      <c r="M241" s="11"/>
      <c r="N241" s="11"/>
      <c r="O241" s="11"/>
      <c r="P241" s="11"/>
      <c r="Q241" s="11"/>
      <c r="R241" s="11"/>
      <c r="S241" s="11"/>
      <c r="T241" s="11"/>
      <c r="U241" s="11"/>
      <c r="V241" s="11"/>
      <c r="W241" s="11"/>
      <c r="X241" s="11"/>
      <c r="Y241" s="11"/>
      <c r="Z241" s="11"/>
    </row>
    <row r="242" ht="12.75" customHeight="1">
      <c r="A242" s="13"/>
      <c r="B242" s="13"/>
      <c r="C242" s="13"/>
      <c r="D242" s="454"/>
      <c r="E242" s="455"/>
      <c r="F242" s="456"/>
      <c r="G242" s="95"/>
      <c r="H242" s="457"/>
      <c r="I242" s="11"/>
      <c r="J242" s="11"/>
      <c r="K242" s="11"/>
      <c r="L242" s="11"/>
      <c r="M242" s="11"/>
      <c r="N242" s="11"/>
      <c r="O242" s="11"/>
      <c r="P242" s="11"/>
      <c r="Q242" s="11"/>
      <c r="R242" s="11"/>
      <c r="S242" s="11"/>
      <c r="T242" s="11"/>
      <c r="U242" s="11"/>
      <c r="V242" s="11"/>
      <c r="W242" s="11"/>
      <c r="X242" s="11"/>
      <c r="Y242" s="11"/>
      <c r="Z242" s="11"/>
    </row>
    <row r="243" ht="12.75" customHeight="1">
      <c r="A243" s="13"/>
      <c r="B243" s="13"/>
      <c r="C243" s="13"/>
      <c r="D243" s="454"/>
      <c r="E243" s="455"/>
      <c r="F243" s="456"/>
      <c r="G243" s="95"/>
      <c r="H243" s="457"/>
      <c r="I243" s="11"/>
      <c r="J243" s="11"/>
      <c r="K243" s="11"/>
      <c r="L243" s="11"/>
      <c r="M243" s="11"/>
      <c r="N243" s="11"/>
      <c r="O243" s="11"/>
      <c r="P243" s="11"/>
      <c r="Q243" s="11"/>
      <c r="R243" s="11"/>
      <c r="S243" s="11"/>
      <c r="T243" s="11"/>
      <c r="U243" s="11"/>
      <c r="V243" s="11"/>
      <c r="W243" s="11"/>
      <c r="X243" s="11"/>
      <c r="Y243" s="11"/>
      <c r="Z243" s="11"/>
    </row>
    <row r="244" ht="12.75" customHeight="1">
      <c r="A244" s="13"/>
      <c r="B244" s="13"/>
      <c r="C244" s="13"/>
      <c r="D244" s="454"/>
      <c r="E244" s="455"/>
      <c r="F244" s="456"/>
      <c r="G244" s="95"/>
      <c r="H244" s="457"/>
      <c r="I244" s="11"/>
      <c r="J244" s="11"/>
      <c r="K244" s="11"/>
      <c r="L244" s="11"/>
      <c r="M244" s="11"/>
      <c r="N244" s="11"/>
      <c r="O244" s="11"/>
      <c r="P244" s="11"/>
      <c r="Q244" s="11"/>
      <c r="R244" s="11"/>
      <c r="S244" s="11"/>
      <c r="T244" s="11"/>
      <c r="U244" s="11"/>
      <c r="V244" s="11"/>
      <c r="W244" s="11"/>
      <c r="X244" s="11"/>
      <c r="Y244" s="11"/>
      <c r="Z244" s="11"/>
    </row>
    <row r="245" ht="12.75" customHeight="1">
      <c r="A245" s="13"/>
      <c r="B245" s="13"/>
      <c r="C245" s="13"/>
      <c r="D245" s="454"/>
      <c r="E245" s="455"/>
      <c r="F245" s="456"/>
      <c r="G245" s="95"/>
      <c r="H245" s="457"/>
      <c r="I245" s="11"/>
      <c r="J245" s="11"/>
      <c r="K245" s="11"/>
      <c r="L245" s="11"/>
      <c r="M245" s="11"/>
      <c r="N245" s="11"/>
      <c r="O245" s="11"/>
      <c r="P245" s="11"/>
      <c r="Q245" s="11"/>
      <c r="R245" s="11"/>
      <c r="S245" s="11"/>
      <c r="T245" s="11"/>
      <c r="U245" s="11"/>
      <c r="V245" s="11"/>
      <c r="W245" s="11"/>
      <c r="X245" s="11"/>
      <c r="Y245" s="11"/>
      <c r="Z245" s="11"/>
    </row>
    <row r="246" ht="12.75" customHeight="1">
      <c r="A246" s="13"/>
      <c r="B246" s="13"/>
      <c r="C246" s="13"/>
      <c r="D246" s="454"/>
      <c r="E246" s="455"/>
      <c r="F246" s="456"/>
      <c r="G246" s="95"/>
      <c r="H246" s="457"/>
      <c r="I246" s="11"/>
      <c r="J246" s="11"/>
      <c r="K246" s="11"/>
      <c r="L246" s="11"/>
      <c r="M246" s="11"/>
      <c r="N246" s="11"/>
      <c r="O246" s="11"/>
      <c r="P246" s="11"/>
      <c r="Q246" s="11"/>
      <c r="R246" s="11"/>
      <c r="S246" s="11"/>
      <c r="T246" s="11"/>
      <c r="U246" s="11"/>
      <c r="V246" s="11"/>
      <c r="W246" s="11"/>
      <c r="X246" s="11"/>
      <c r="Y246" s="11"/>
      <c r="Z246" s="11"/>
    </row>
    <row r="247" ht="12.75" customHeight="1">
      <c r="A247" s="13"/>
      <c r="B247" s="13"/>
      <c r="C247" s="13"/>
      <c r="D247" s="454"/>
      <c r="E247" s="455"/>
      <c r="F247" s="456"/>
      <c r="G247" s="95"/>
      <c r="H247" s="457"/>
      <c r="I247" s="11"/>
      <c r="J247" s="11"/>
      <c r="K247" s="11"/>
      <c r="L247" s="11"/>
      <c r="M247" s="11"/>
      <c r="N247" s="11"/>
      <c r="O247" s="11"/>
      <c r="P247" s="11"/>
      <c r="Q247" s="11"/>
      <c r="R247" s="11"/>
      <c r="S247" s="11"/>
      <c r="T247" s="11"/>
      <c r="U247" s="11"/>
      <c r="V247" s="11"/>
      <c r="W247" s="11"/>
      <c r="X247" s="11"/>
      <c r="Y247" s="11"/>
      <c r="Z247" s="11"/>
    </row>
    <row r="248" ht="12.75" customHeight="1">
      <c r="A248" s="13"/>
      <c r="B248" s="13"/>
      <c r="C248" s="13"/>
      <c r="D248" s="454"/>
      <c r="E248" s="455"/>
      <c r="F248" s="456"/>
      <c r="G248" s="95"/>
      <c r="H248" s="457"/>
      <c r="I248" s="11"/>
      <c r="J248" s="11"/>
      <c r="K248" s="11"/>
      <c r="L248" s="11"/>
      <c r="M248" s="11"/>
      <c r="N248" s="11"/>
      <c r="O248" s="11"/>
      <c r="P248" s="11"/>
      <c r="Q248" s="11"/>
      <c r="R248" s="11"/>
      <c r="S248" s="11"/>
      <c r="T248" s="11"/>
      <c r="U248" s="11"/>
      <c r="V248" s="11"/>
      <c r="W248" s="11"/>
      <c r="X248" s="11"/>
      <c r="Y248" s="11"/>
      <c r="Z248" s="11"/>
    </row>
    <row r="249" ht="12.75" customHeight="1">
      <c r="A249" s="13"/>
      <c r="B249" s="13"/>
      <c r="C249" s="13"/>
      <c r="D249" s="454"/>
      <c r="E249" s="455"/>
      <c r="F249" s="456"/>
      <c r="G249" s="95"/>
      <c r="H249" s="457"/>
      <c r="I249" s="11"/>
      <c r="J249" s="11"/>
      <c r="K249" s="11"/>
      <c r="L249" s="11"/>
      <c r="M249" s="11"/>
      <c r="N249" s="11"/>
      <c r="O249" s="11"/>
      <c r="P249" s="11"/>
      <c r="Q249" s="11"/>
      <c r="R249" s="11"/>
      <c r="S249" s="11"/>
      <c r="T249" s="11"/>
      <c r="U249" s="11"/>
      <c r="V249" s="11"/>
      <c r="W249" s="11"/>
      <c r="X249" s="11"/>
      <c r="Y249" s="11"/>
      <c r="Z249" s="11"/>
    </row>
    <row r="250" ht="12.75" customHeight="1">
      <c r="A250" s="13"/>
      <c r="B250" s="13"/>
      <c r="C250" s="13"/>
      <c r="D250" s="454"/>
      <c r="E250" s="455"/>
      <c r="F250" s="456"/>
      <c r="G250" s="95"/>
      <c r="H250" s="457"/>
      <c r="I250" s="11"/>
      <c r="J250" s="11"/>
      <c r="K250" s="11"/>
      <c r="L250" s="11"/>
      <c r="M250" s="11"/>
      <c r="N250" s="11"/>
      <c r="O250" s="11"/>
      <c r="P250" s="11"/>
      <c r="Q250" s="11"/>
      <c r="R250" s="11"/>
      <c r="S250" s="11"/>
      <c r="T250" s="11"/>
      <c r="U250" s="11"/>
      <c r="V250" s="11"/>
      <c r="W250" s="11"/>
      <c r="X250" s="11"/>
      <c r="Y250" s="11"/>
      <c r="Z250" s="11"/>
    </row>
    <row r="251" ht="12.75" customHeight="1">
      <c r="A251" s="13"/>
      <c r="B251" s="13"/>
      <c r="C251" s="13"/>
      <c r="D251" s="454"/>
      <c r="E251" s="455"/>
      <c r="F251" s="456"/>
      <c r="G251" s="95"/>
      <c r="H251" s="457"/>
      <c r="I251" s="11"/>
      <c r="J251" s="11"/>
      <c r="K251" s="11"/>
      <c r="L251" s="11"/>
      <c r="M251" s="11"/>
      <c r="N251" s="11"/>
      <c r="O251" s="11"/>
      <c r="P251" s="11"/>
      <c r="Q251" s="11"/>
      <c r="R251" s="11"/>
      <c r="S251" s="11"/>
      <c r="T251" s="11"/>
      <c r="U251" s="11"/>
      <c r="V251" s="11"/>
      <c r="W251" s="11"/>
      <c r="X251" s="11"/>
      <c r="Y251" s="11"/>
      <c r="Z251" s="11"/>
    </row>
    <row r="252" ht="12.75" customHeight="1">
      <c r="A252" s="13"/>
      <c r="B252" s="13"/>
      <c r="C252" s="13"/>
      <c r="D252" s="454"/>
      <c r="E252" s="455"/>
      <c r="F252" s="456"/>
      <c r="G252" s="95"/>
      <c r="H252" s="457"/>
      <c r="I252" s="11"/>
      <c r="J252" s="11"/>
      <c r="K252" s="11"/>
      <c r="L252" s="11"/>
      <c r="M252" s="11"/>
      <c r="N252" s="11"/>
      <c r="O252" s="11"/>
      <c r="P252" s="11"/>
      <c r="Q252" s="11"/>
      <c r="R252" s="11"/>
      <c r="S252" s="11"/>
      <c r="T252" s="11"/>
      <c r="U252" s="11"/>
      <c r="V252" s="11"/>
      <c r="W252" s="11"/>
      <c r="X252" s="11"/>
      <c r="Y252" s="11"/>
      <c r="Z252" s="11"/>
    </row>
    <row r="253" ht="12.75" customHeight="1">
      <c r="A253" s="13"/>
      <c r="B253" s="13"/>
      <c r="C253" s="13"/>
      <c r="D253" s="454"/>
      <c r="E253" s="455"/>
      <c r="F253" s="456"/>
      <c r="G253" s="95"/>
      <c r="H253" s="457"/>
      <c r="I253" s="11"/>
      <c r="J253" s="11"/>
      <c r="K253" s="11"/>
      <c r="L253" s="11"/>
      <c r="M253" s="11"/>
      <c r="N253" s="11"/>
      <c r="O253" s="11"/>
      <c r="P253" s="11"/>
      <c r="Q253" s="11"/>
      <c r="R253" s="11"/>
      <c r="S253" s="11"/>
      <c r="T253" s="11"/>
      <c r="U253" s="11"/>
      <c r="V253" s="11"/>
      <c r="W253" s="11"/>
      <c r="X253" s="11"/>
      <c r="Y253" s="11"/>
      <c r="Z253" s="11"/>
    </row>
    <row r="254" ht="12.75" customHeight="1">
      <c r="A254" s="13"/>
      <c r="B254" s="13"/>
      <c r="C254" s="13"/>
      <c r="D254" s="454"/>
      <c r="E254" s="455"/>
      <c r="F254" s="456"/>
      <c r="G254" s="95"/>
      <c r="H254" s="457"/>
      <c r="I254" s="11"/>
      <c r="J254" s="11"/>
      <c r="K254" s="11"/>
      <c r="L254" s="11"/>
      <c r="M254" s="11"/>
      <c r="N254" s="11"/>
      <c r="O254" s="11"/>
      <c r="P254" s="11"/>
      <c r="Q254" s="11"/>
      <c r="R254" s="11"/>
      <c r="S254" s="11"/>
      <c r="T254" s="11"/>
      <c r="U254" s="11"/>
      <c r="V254" s="11"/>
      <c r="W254" s="11"/>
      <c r="X254" s="11"/>
      <c r="Y254" s="11"/>
      <c r="Z254" s="11"/>
    </row>
    <row r="255" ht="12.75" customHeight="1">
      <c r="A255" s="13"/>
      <c r="B255" s="13"/>
      <c r="C255" s="13"/>
      <c r="D255" s="454"/>
      <c r="E255" s="455"/>
      <c r="F255" s="456"/>
      <c r="G255" s="95"/>
      <c r="H255" s="457"/>
      <c r="I255" s="11"/>
      <c r="J255" s="11"/>
      <c r="K255" s="11"/>
      <c r="L255" s="11"/>
      <c r="M255" s="11"/>
      <c r="N255" s="11"/>
      <c r="O255" s="11"/>
      <c r="P255" s="11"/>
      <c r="Q255" s="11"/>
      <c r="R255" s="11"/>
      <c r="S255" s="11"/>
      <c r="T255" s="11"/>
      <c r="U255" s="11"/>
      <c r="V255" s="11"/>
      <c r="W255" s="11"/>
      <c r="X255" s="11"/>
      <c r="Y255" s="11"/>
      <c r="Z255" s="11"/>
    </row>
    <row r="256" ht="12.75" customHeight="1">
      <c r="A256" s="13"/>
      <c r="B256" s="13"/>
      <c r="C256" s="13"/>
      <c r="D256" s="454"/>
      <c r="E256" s="455"/>
      <c r="F256" s="456"/>
      <c r="G256" s="95"/>
      <c r="H256" s="457"/>
      <c r="I256" s="11"/>
      <c r="J256" s="11"/>
      <c r="K256" s="11"/>
      <c r="L256" s="11"/>
      <c r="M256" s="11"/>
      <c r="N256" s="11"/>
      <c r="O256" s="11"/>
      <c r="P256" s="11"/>
      <c r="Q256" s="11"/>
      <c r="R256" s="11"/>
      <c r="S256" s="11"/>
      <c r="T256" s="11"/>
      <c r="U256" s="11"/>
      <c r="V256" s="11"/>
      <c r="W256" s="11"/>
      <c r="X256" s="11"/>
      <c r="Y256" s="11"/>
      <c r="Z256" s="11"/>
    </row>
    <row r="257" ht="12.75" customHeight="1">
      <c r="A257" s="13"/>
      <c r="B257" s="13"/>
      <c r="C257" s="13"/>
      <c r="D257" s="454"/>
      <c r="E257" s="455"/>
      <c r="F257" s="456"/>
      <c r="G257" s="95"/>
      <c r="H257" s="457"/>
      <c r="I257" s="11"/>
      <c r="J257" s="11"/>
      <c r="K257" s="11"/>
      <c r="L257" s="11"/>
      <c r="M257" s="11"/>
      <c r="N257" s="11"/>
      <c r="O257" s="11"/>
      <c r="P257" s="11"/>
      <c r="Q257" s="11"/>
      <c r="R257" s="11"/>
      <c r="S257" s="11"/>
      <c r="T257" s="11"/>
      <c r="U257" s="11"/>
      <c r="V257" s="11"/>
      <c r="W257" s="11"/>
      <c r="X257" s="11"/>
      <c r="Y257" s="11"/>
      <c r="Z257" s="11"/>
    </row>
    <row r="258" ht="12.75" customHeight="1">
      <c r="A258" s="13"/>
      <c r="B258" s="13"/>
      <c r="C258" s="13"/>
      <c r="D258" s="454"/>
      <c r="E258" s="455"/>
      <c r="F258" s="456"/>
      <c r="G258" s="95"/>
      <c r="H258" s="457"/>
      <c r="I258" s="11"/>
      <c r="J258" s="11"/>
      <c r="K258" s="11"/>
      <c r="L258" s="11"/>
      <c r="M258" s="11"/>
      <c r="N258" s="11"/>
      <c r="O258" s="11"/>
      <c r="P258" s="11"/>
      <c r="Q258" s="11"/>
      <c r="R258" s="11"/>
      <c r="S258" s="11"/>
      <c r="T258" s="11"/>
      <c r="U258" s="11"/>
      <c r="V258" s="11"/>
      <c r="W258" s="11"/>
      <c r="X258" s="11"/>
      <c r="Y258" s="11"/>
      <c r="Z258" s="11"/>
    </row>
    <row r="259" ht="12.75" customHeight="1">
      <c r="A259" s="13"/>
      <c r="B259" s="13"/>
      <c r="C259" s="13"/>
      <c r="D259" s="454"/>
      <c r="E259" s="455"/>
      <c r="F259" s="456"/>
      <c r="G259" s="95"/>
      <c r="H259" s="457"/>
      <c r="I259" s="11"/>
      <c r="J259" s="11"/>
      <c r="K259" s="11"/>
      <c r="L259" s="11"/>
      <c r="M259" s="11"/>
      <c r="N259" s="11"/>
      <c r="O259" s="11"/>
      <c r="P259" s="11"/>
      <c r="Q259" s="11"/>
      <c r="R259" s="11"/>
      <c r="S259" s="11"/>
      <c r="T259" s="11"/>
      <c r="U259" s="11"/>
      <c r="V259" s="11"/>
      <c r="W259" s="11"/>
      <c r="X259" s="11"/>
      <c r="Y259" s="11"/>
      <c r="Z259" s="11"/>
    </row>
    <row r="260" ht="12.75" customHeight="1">
      <c r="A260" s="13"/>
      <c r="B260" s="13"/>
      <c r="C260" s="13"/>
      <c r="D260" s="454"/>
      <c r="E260" s="455"/>
      <c r="F260" s="456"/>
      <c r="G260" s="95"/>
      <c r="H260" s="457"/>
      <c r="I260" s="11"/>
      <c r="J260" s="11"/>
      <c r="K260" s="11"/>
      <c r="L260" s="11"/>
      <c r="M260" s="11"/>
      <c r="N260" s="11"/>
      <c r="O260" s="11"/>
      <c r="P260" s="11"/>
      <c r="Q260" s="11"/>
      <c r="R260" s="11"/>
      <c r="S260" s="11"/>
      <c r="T260" s="11"/>
      <c r="U260" s="11"/>
      <c r="V260" s="11"/>
      <c r="W260" s="11"/>
      <c r="X260" s="11"/>
      <c r="Y260" s="11"/>
      <c r="Z260" s="11"/>
    </row>
    <row r="261" ht="12.75" customHeight="1">
      <c r="A261" s="13"/>
      <c r="B261" s="13"/>
      <c r="C261" s="13"/>
      <c r="D261" s="454"/>
      <c r="E261" s="455"/>
      <c r="F261" s="456"/>
      <c r="G261" s="95"/>
      <c r="H261" s="457"/>
      <c r="I261" s="11"/>
      <c r="J261" s="11"/>
      <c r="K261" s="11"/>
      <c r="L261" s="11"/>
      <c r="M261" s="11"/>
      <c r="N261" s="11"/>
      <c r="O261" s="11"/>
      <c r="P261" s="11"/>
      <c r="Q261" s="11"/>
      <c r="R261" s="11"/>
      <c r="S261" s="11"/>
      <c r="T261" s="11"/>
      <c r="U261" s="11"/>
      <c r="V261" s="11"/>
      <c r="W261" s="11"/>
      <c r="X261" s="11"/>
      <c r="Y261" s="11"/>
      <c r="Z261" s="11"/>
    </row>
    <row r="262" ht="12.75" customHeight="1">
      <c r="A262" s="13"/>
      <c r="B262" s="13"/>
      <c r="C262" s="13"/>
      <c r="D262" s="454"/>
      <c r="E262" s="455"/>
      <c r="F262" s="456"/>
      <c r="G262" s="95"/>
      <c r="H262" s="457"/>
      <c r="I262" s="11"/>
      <c r="J262" s="11"/>
      <c r="K262" s="11"/>
      <c r="L262" s="11"/>
      <c r="M262" s="11"/>
      <c r="N262" s="11"/>
      <c r="O262" s="11"/>
      <c r="P262" s="11"/>
      <c r="Q262" s="11"/>
      <c r="R262" s="11"/>
      <c r="S262" s="11"/>
      <c r="T262" s="11"/>
      <c r="U262" s="11"/>
      <c r="V262" s="11"/>
      <c r="W262" s="11"/>
      <c r="X262" s="11"/>
      <c r="Y262" s="11"/>
      <c r="Z262" s="11"/>
    </row>
    <row r="263" ht="12.75" customHeight="1">
      <c r="A263" s="13"/>
      <c r="B263" s="13"/>
      <c r="C263" s="13"/>
      <c r="D263" s="454"/>
      <c r="E263" s="455"/>
      <c r="F263" s="456"/>
      <c r="G263" s="95"/>
      <c r="H263" s="457"/>
      <c r="I263" s="11"/>
      <c r="J263" s="11"/>
      <c r="K263" s="11"/>
      <c r="L263" s="11"/>
      <c r="M263" s="11"/>
      <c r="N263" s="11"/>
      <c r="O263" s="11"/>
      <c r="P263" s="11"/>
      <c r="Q263" s="11"/>
      <c r="R263" s="11"/>
      <c r="S263" s="11"/>
      <c r="T263" s="11"/>
      <c r="U263" s="11"/>
      <c r="V263" s="11"/>
      <c r="W263" s="11"/>
      <c r="X263" s="11"/>
      <c r="Y263" s="11"/>
      <c r="Z263" s="11"/>
    </row>
    <row r="264" ht="12.75" customHeight="1">
      <c r="A264" s="13"/>
      <c r="B264" s="13"/>
      <c r="C264" s="13"/>
      <c r="D264" s="454"/>
      <c r="E264" s="455"/>
      <c r="F264" s="456"/>
      <c r="G264" s="95"/>
      <c r="H264" s="457"/>
      <c r="I264" s="11"/>
      <c r="J264" s="11"/>
      <c r="K264" s="11"/>
      <c r="L264" s="11"/>
      <c r="M264" s="11"/>
      <c r="N264" s="11"/>
      <c r="O264" s="11"/>
      <c r="P264" s="11"/>
      <c r="Q264" s="11"/>
      <c r="R264" s="11"/>
      <c r="S264" s="11"/>
      <c r="T264" s="11"/>
      <c r="U264" s="11"/>
      <c r="V264" s="11"/>
      <c r="W264" s="11"/>
      <c r="X264" s="11"/>
      <c r="Y264" s="11"/>
      <c r="Z264" s="11"/>
    </row>
    <row r="265" ht="12.75" customHeight="1">
      <c r="A265" s="13"/>
      <c r="B265" s="13"/>
      <c r="C265" s="13"/>
      <c r="D265" s="454"/>
      <c r="E265" s="455"/>
      <c r="F265" s="456"/>
      <c r="G265" s="95"/>
      <c r="H265" s="457"/>
      <c r="I265" s="11"/>
      <c r="J265" s="11"/>
      <c r="K265" s="11"/>
      <c r="L265" s="11"/>
      <c r="M265" s="11"/>
      <c r="N265" s="11"/>
      <c r="O265" s="11"/>
      <c r="P265" s="11"/>
      <c r="Q265" s="11"/>
      <c r="R265" s="11"/>
      <c r="S265" s="11"/>
      <c r="T265" s="11"/>
      <c r="U265" s="11"/>
      <c r="V265" s="11"/>
      <c r="W265" s="11"/>
      <c r="X265" s="11"/>
      <c r="Y265" s="11"/>
      <c r="Z265" s="11"/>
    </row>
    <row r="266" ht="12.75" customHeight="1">
      <c r="A266" s="13"/>
      <c r="B266" s="13"/>
      <c r="C266" s="13"/>
      <c r="D266" s="454"/>
      <c r="E266" s="455"/>
      <c r="F266" s="456"/>
      <c r="G266" s="95"/>
      <c r="H266" s="457"/>
      <c r="I266" s="11"/>
      <c r="J266" s="11"/>
      <c r="K266" s="11"/>
      <c r="L266" s="11"/>
      <c r="M266" s="11"/>
      <c r="N266" s="11"/>
      <c r="O266" s="11"/>
      <c r="P266" s="11"/>
      <c r="Q266" s="11"/>
      <c r="R266" s="11"/>
      <c r="S266" s="11"/>
      <c r="T266" s="11"/>
      <c r="U266" s="11"/>
      <c r="V266" s="11"/>
      <c r="W266" s="11"/>
      <c r="X266" s="11"/>
      <c r="Y266" s="11"/>
      <c r="Z266" s="11"/>
    </row>
    <row r="267" ht="12.75" customHeight="1">
      <c r="A267" s="13"/>
      <c r="B267" s="13"/>
      <c r="C267" s="13"/>
      <c r="D267" s="454"/>
      <c r="E267" s="455"/>
      <c r="F267" s="456"/>
      <c r="G267" s="95"/>
      <c r="H267" s="457"/>
      <c r="I267" s="11"/>
      <c r="J267" s="11"/>
      <c r="K267" s="11"/>
      <c r="L267" s="11"/>
      <c r="M267" s="11"/>
      <c r="N267" s="11"/>
      <c r="O267" s="11"/>
      <c r="P267" s="11"/>
      <c r="Q267" s="11"/>
      <c r="R267" s="11"/>
      <c r="S267" s="11"/>
      <c r="T267" s="11"/>
      <c r="U267" s="11"/>
      <c r="V267" s="11"/>
      <c r="W267" s="11"/>
      <c r="X267" s="11"/>
      <c r="Y267" s="11"/>
      <c r="Z267" s="11"/>
    </row>
    <row r="268" ht="12.75" customHeight="1">
      <c r="A268" s="13"/>
      <c r="B268" s="13"/>
      <c r="C268" s="13"/>
      <c r="D268" s="454"/>
      <c r="E268" s="455"/>
      <c r="F268" s="456"/>
      <c r="G268" s="95"/>
      <c r="H268" s="457"/>
      <c r="I268" s="11"/>
      <c r="J268" s="11"/>
      <c r="K268" s="11"/>
      <c r="L268" s="11"/>
      <c r="M268" s="11"/>
      <c r="N268" s="11"/>
      <c r="O268" s="11"/>
      <c r="P268" s="11"/>
      <c r="Q268" s="11"/>
      <c r="R268" s="11"/>
      <c r="S268" s="11"/>
      <c r="T268" s="11"/>
      <c r="U268" s="11"/>
      <c r="V268" s="11"/>
      <c r="W268" s="11"/>
      <c r="X268" s="11"/>
      <c r="Y268" s="11"/>
      <c r="Z268" s="11"/>
    </row>
    <row r="269" ht="12.75" customHeight="1">
      <c r="A269" s="13"/>
      <c r="B269" s="13"/>
      <c r="C269" s="13"/>
      <c r="D269" s="454"/>
      <c r="E269" s="455"/>
      <c r="F269" s="456"/>
      <c r="G269" s="95"/>
      <c r="H269" s="457"/>
      <c r="I269" s="11"/>
      <c r="J269" s="11"/>
      <c r="K269" s="11"/>
      <c r="L269" s="11"/>
      <c r="M269" s="11"/>
      <c r="N269" s="11"/>
      <c r="O269" s="11"/>
      <c r="P269" s="11"/>
      <c r="Q269" s="11"/>
      <c r="R269" s="11"/>
      <c r="S269" s="11"/>
      <c r="T269" s="11"/>
      <c r="U269" s="11"/>
      <c r="V269" s="11"/>
      <c r="W269" s="11"/>
      <c r="X269" s="11"/>
      <c r="Y269" s="11"/>
      <c r="Z269" s="11"/>
    </row>
    <row r="270" ht="12.75" customHeight="1">
      <c r="A270" s="13"/>
      <c r="B270" s="13"/>
      <c r="C270" s="13"/>
      <c r="D270" s="454"/>
      <c r="E270" s="455"/>
      <c r="F270" s="456"/>
      <c r="G270" s="95"/>
      <c r="H270" s="457"/>
      <c r="I270" s="11"/>
      <c r="J270" s="11"/>
      <c r="K270" s="11"/>
      <c r="L270" s="11"/>
      <c r="M270" s="11"/>
      <c r="N270" s="11"/>
      <c r="O270" s="11"/>
      <c r="P270" s="11"/>
      <c r="Q270" s="11"/>
      <c r="R270" s="11"/>
      <c r="S270" s="11"/>
      <c r="T270" s="11"/>
      <c r="U270" s="11"/>
      <c r="V270" s="11"/>
      <c r="W270" s="11"/>
      <c r="X270" s="11"/>
      <c r="Y270" s="11"/>
      <c r="Z270" s="11"/>
    </row>
    <row r="271" ht="12.75" customHeight="1">
      <c r="A271" s="13"/>
      <c r="B271" s="13"/>
      <c r="C271" s="13"/>
      <c r="D271" s="454"/>
      <c r="E271" s="455"/>
      <c r="F271" s="456"/>
      <c r="G271" s="95"/>
      <c r="H271" s="457"/>
      <c r="I271" s="11"/>
      <c r="J271" s="11"/>
      <c r="K271" s="11"/>
      <c r="L271" s="11"/>
      <c r="M271" s="11"/>
      <c r="N271" s="11"/>
      <c r="O271" s="11"/>
      <c r="P271" s="11"/>
      <c r="Q271" s="11"/>
      <c r="R271" s="11"/>
      <c r="S271" s="11"/>
      <c r="T271" s="11"/>
      <c r="U271" s="11"/>
      <c r="V271" s="11"/>
      <c r="W271" s="11"/>
      <c r="X271" s="11"/>
      <c r="Y271" s="11"/>
      <c r="Z271" s="11"/>
    </row>
    <row r="272" ht="12.75" customHeight="1">
      <c r="A272" s="13"/>
      <c r="B272" s="13"/>
      <c r="C272" s="13"/>
      <c r="D272" s="454"/>
      <c r="E272" s="455"/>
      <c r="F272" s="456"/>
      <c r="G272" s="95"/>
      <c r="H272" s="457"/>
      <c r="I272" s="11"/>
      <c r="J272" s="11"/>
      <c r="K272" s="11"/>
      <c r="L272" s="11"/>
      <c r="M272" s="11"/>
      <c r="N272" s="11"/>
      <c r="O272" s="11"/>
      <c r="P272" s="11"/>
      <c r="Q272" s="11"/>
      <c r="R272" s="11"/>
      <c r="S272" s="11"/>
      <c r="T272" s="11"/>
      <c r="U272" s="11"/>
      <c r="V272" s="11"/>
      <c r="W272" s="11"/>
      <c r="X272" s="11"/>
      <c r="Y272" s="11"/>
      <c r="Z272" s="11"/>
    </row>
    <row r="273" ht="12.75" customHeight="1">
      <c r="A273" s="13"/>
      <c r="B273" s="13"/>
      <c r="C273" s="13"/>
      <c r="D273" s="454"/>
      <c r="E273" s="455"/>
      <c r="F273" s="456"/>
      <c r="G273" s="95"/>
      <c r="H273" s="457"/>
      <c r="I273" s="11"/>
      <c r="J273" s="11"/>
      <c r="K273" s="11"/>
      <c r="L273" s="11"/>
      <c r="M273" s="11"/>
      <c r="N273" s="11"/>
      <c r="O273" s="11"/>
      <c r="P273" s="11"/>
      <c r="Q273" s="11"/>
      <c r="R273" s="11"/>
      <c r="S273" s="11"/>
      <c r="T273" s="11"/>
      <c r="U273" s="11"/>
      <c r="V273" s="11"/>
      <c r="W273" s="11"/>
      <c r="X273" s="11"/>
      <c r="Y273" s="11"/>
      <c r="Z273" s="11"/>
    </row>
    <row r="274" ht="12.75" customHeight="1">
      <c r="A274" s="13"/>
      <c r="B274" s="13"/>
      <c r="C274" s="13"/>
      <c r="D274" s="454"/>
      <c r="E274" s="455"/>
      <c r="F274" s="456"/>
      <c r="G274" s="95"/>
      <c r="H274" s="457"/>
      <c r="I274" s="11"/>
      <c r="J274" s="11"/>
      <c r="K274" s="11"/>
      <c r="L274" s="11"/>
      <c r="M274" s="11"/>
      <c r="N274" s="11"/>
      <c r="O274" s="11"/>
      <c r="P274" s="11"/>
      <c r="Q274" s="11"/>
      <c r="R274" s="11"/>
      <c r="S274" s="11"/>
      <c r="T274" s="11"/>
      <c r="U274" s="11"/>
      <c r="V274" s="11"/>
      <c r="W274" s="11"/>
      <c r="X274" s="11"/>
      <c r="Y274" s="11"/>
      <c r="Z274" s="11"/>
    </row>
    <row r="275" ht="12.75" customHeight="1">
      <c r="A275" s="13"/>
      <c r="B275" s="13"/>
      <c r="C275" s="13"/>
      <c r="D275" s="454"/>
      <c r="E275" s="455"/>
      <c r="F275" s="456"/>
      <c r="G275" s="95"/>
      <c r="H275" s="457"/>
      <c r="I275" s="11"/>
      <c r="J275" s="11"/>
      <c r="K275" s="11"/>
      <c r="L275" s="11"/>
      <c r="M275" s="11"/>
      <c r="N275" s="11"/>
      <c r="O275" s="11"/>
      <c r="P275" s="11"/>
      <c r="Q275" s="11"/>
      <c r="R275" s="11"/>
      <c r="S275" s="11"/>
      <c r="T275" s="11"/>
      <c r="U275" s="11"/>
      <c r="V275" s="11"/>
      <c r="W275" s="11"/>
      <c r="X275" s="11"/>
      <c r="Y275" s="11"/>
      <c r="Z275" s="11"/>
    </row>
    <row r="276" ht="12.75" customHeight="1">
      <c r="A276" s="13"/>
      <c r="B276" s="13"/>
      <c r="C276" s="13"/>
      <c r="D276" s="454"/>
      <c r="E276" s="455"/>
      <c r="F276" s="456"/>
      <c r="G276" s="95"/>
      <c r="H276" s="457"/>
      <c r="I276" s="11"/>
      <c r="J276" s="11"/>
      <c r="K276" s="11"/>
      <c r="L276" s="11"/>
      <c r="M276" s="11"/>
      <c r="N276" s="11"/>
      <c r="O276" s="11"/>
      <c r="P276" s="11"/>
      <c r="Q276" s="11"/>
      <c r="R276" s="11"/>
      <c r="S276" s="11"/>
      <c r="T276" s="11"/>
      <c r="U276" s="11"/>
      <c r="V276" s="11"/>
      <c r="W276" s="11"/>
      <c r="X276" s="11"/>
      <c r="Y276" s="11"/>
      <c r="Z276" s="11"/>
    </row>
    <row r="277" ht="12.75" customHeight="1">
      <c r="A277" s="13"/>
      <c r="B277" s="13"/>
      <c r="C277" s="13"/>
      <c r="D277" s="454"/>
      <c r="E277" s="455"/>
      <c r="F277" s="456"/>
      <c r="G277" s="95"/>
      <c r="H277" s="457"/>
      <c r="I277" s="11"/>
      <c r="J277" s="11"/>
      <c r="K277" s="11"/>
      <c r="L277" s="11"/>
      <c r="M277" s="11"/>
      <c r="N277" s="11"/>
      <c r="O277" s="11"/>
      <c r="P277" s="11"/>
      <c r="Q277" s="11"/>
      <c r="R277" s="11"/>
      <c r="S277" s="11"/>
      <c r="T277" s="11"/>
      <c r="U277" s="11"/>
      <c r="V277" s="11"/>
      <c r="W277" s="11"/>
      <c r="X277" s="11"/>
      <c r="Y277" s="11"/>
      <c r="Z277" s="11"/>
    </row>
    <row r="278" ht="12.75" customHeight="1">
      <c r="A278" s="13"/>
      <c r="B278" s="13"/>
      <c r="C278" s="13"/>
      <c r="D278" s="454"/>
      <c r="E278" s="455"/>
      <c r="F278" s="456"/>
      <c r="G278" s="95"/>
      <c r="H278" s="457"/>
      <c r="I278" s="11"/>
      <c r="J278" s="11"/>
      <c r="K278" s="11"/>
      <c r="L278" s="11"/>
      <c r="M278" s="11"/>
      <c r="N278" s="11"/>
      <c r="O278" s="11"/>
      <c r="P278" s="11"/>
      <c r="Q278" s="11"/>
      <c r="R278" s="11"/>
      <c r="S278" s="11"/>
      <c r="T278" s="11"/>
      <c r="U278" s="11"/>
      <c r="V278" s="11"/>
      <c r="W278" s="11"/>
      <c r="X278" s="11"/>
      <c r="Y278" s="11"/>
      <c r="Z278" s="11"/>
    </row>
    <row r="279" ht="12.75" customHeight="1">
      <c r="A279" s="13"/>
      <c r="B279" s="13"/>
      <c r="C279" s="13"/>
      <c r="D279" s="454"/>
      <c r="E279" s="455"/>
      <c r="F279" s="456"/>
      <c r="G279" s="95"/>
      <c r="H279" s="457"/>
      <c r="I279" s="11"/>
      <c r="J279" s="11"/>
      <c r="K279" s="11"/>
      <c r="L279" s="11"/>
      <c r="M279" s="11"/>
      <c r="N279" s="11"/>
      <c r="O279" s="11"/>
      <c r="P279" s="11"/>
      <c r="Q279" s="11"/>
      <c r="R279" s="11"/>
      <c r="S279" s="11"/>
      <c r="T279" s="11"/>
      <c r="U279" s="11"/>
      <c r="V279" s="11"/>
      <c r="W279" s="11"/>
      <c r="X279" s="11"/>
      <c r="Y279" s="11"/>
      <c r="Z279" s="11"/>
    </row>
    <row r="280" ht="12.75" customHeight="1">
      <c r="A280" s="13"/>
      <c r="B280" s="13"/>
      <c r="C280" s="13"/>
      <c r="D280" s="454"/>
      <c r="E280" s="455"/>
      <c r="F280" s="456"/>
      <c r="G280" s="95"/>
      <c r="H280" s="457"/>
      <c r="I280" s="11"/>
      <c r="J280" s="11"/>
      <c r="K280" s="11"/>
      <c r="L280" s="11"/>
      <c r="M280" s="11"/>
      <c r="N280" s="11"/>
      <c r="O280" s="11"/>
      <c r="P280" s="11"/>
      <c r="Q280" s="11"/>
      <c r="R280" s="11"/>
      <c r="S280" s="11"/>
      <c r="T280" s="11"/>
      <c r="U280" s="11"/>
      <c r="V280" s="11"/>
      <c r="W280" s="11"/>
      <c r="X280" s="11"/>
      <c r="Y280" s="11"/>
      <c r="Z280" s="11"/>
    </row>
    <row r="281" ht="12.75" customHeight="1">
      <c r="A281" s="13"/>
      <c r="B281" s="13"/>
      <c r="C281" s="13"/>
      <c r="D281" s="454"/>
      <c r="E281" s="455"/>
      <c r="F281" s="456"/>
      <c r="G281" s="95"/>
      <c r="H281" s="457"/>
      <c r="I281" s="11"/>
      <c r="J281" s="11"/>
      <c r="K281" s="11"/>
      <c r="L281" s="11"/>
      <c r="M281" s="11"/>
      <c r="N281" s="11"/>
      <c r="O281" s="11"/>
      <c r="P281" s="11"/>
      <c r="Q281" s="11"/>
      <c r="R281" s="11"/>
      <c r="S281" s="11"/>
      <c r="T281" s="11"/>
      <c r="U281" s="11"/>
      <c r="V281" s="11"/>
      <c r="W281" s="11"/>
      <c r="X281" s="11"/>
      <c r="Y281" s="11"/>
      <c r="Z281" s="11"/>
    </row>
    <row r="282" ht="12.75" customHeight="1">
      <c r="A282" s="13"/>
      <c r="B282" s="13"/>
      <c r="C282" s="13"/>
      <c r="D282" s="454"/>
      <c r="E282" s="455"/>
      <c r="F282" s="456"/>
      <c r="G282" s="95"/>
      <c r="H282" s="457"/>
      <c r="I282" s="11"/>
      <c r="J282" s="11"/>
      <c r="K282" s="11"/>
      <c r="L282" s="11"/>
      <c r="M282" s="11"/>
      <c r="N282" s="11"/>
      <c r="O282" s="11"/>
      <c r="P282" s="11"/>
      <c r="Q282" s="11"/>
      <c r="R282" s="11"/>
      <c r="S282" s="11"/>
      <c r="T282" s="11"/>
      <c r="U282" s="11"/>
      <c r="V282" s="11"/>
      <c r="W282" s="11"/>
      <c r="X282" s="11"/>
      <c r="Y282" s="11"/>
      <c r="Z282" s="11"/>
    </row>
    <row r="283" ht="12.75" customHeight="1">
      <c r="A283" s="13"/>
      <c r="B283" s="13"/>
      <c r="C283" s="13"/>
      <c r="D283" s="454"/>
      <c r="E283" s="455"/>
      <c r="F283" s="456"/>
      <c r="G283" s="95"/>
      <c r="H283" s="457"/>
      <c r="I283" s="11"/>
      <c r="J283" s="11"/>
      <c r="K283" s="11"/>
      <c r="L283" s="11"/>
      <c r="M283" s="11"/>
      <c r="N283" s="11"/>
      <c r="O283" s="11"/>
      <c r="P283" s="11"/>
      <c r="Q283" s="11"/>
      <c r="R283" s="11"/>
      <c r="S283" s="11"/>
      <c r="T283" s="11"/>
      <c r="U283" s="11"/>
      <c r="V283" s="11"/>
      <c r="W283" s="11"/>
      <c r="X283" s="11"/>
      <c r="Y283" s="11"/>
      <c r="Z283" s="11"/>
    </row>
    <row r="284" ht="12.75" customHeight="1">
      <c r="A284" s="13"/>
      <c r="B284" s="13"/>
      <c r="C284" s="13"/>
      <c r="D284" s="454"/>
      <c r="E284" s="455"/>
      <c r="F284" s="456"/>
      <c r="G284" s="95"/>
      <c r="H284" s="457"/>
      <c r="I284" s="11"/>
      <c r="J284" s="11"/>
      <c r="K284" s="11"/>
      <c r="L284" s="11"/>
      <c r="M284" s="11"/>
      <c r="N284" s="11"/>
      <c r="O284" s="11"/>
      <c r="P284" s="11"/>
      <c r="Q284" s="11"/>
      <c r="R284" s="11"/>
      <c r="S284" s="11"/>
      <c r="T284" s="11"/>
      <c r="U284" s="11"/>
      <c r="V284" s="11"/>
      <c r="W284" s="11"/>
      <c r="X284" s="11"/>
      <c r="Y284" s="11"/>
      <c r="Z284" s="11"/>
    </row>
    <row r="285" ht="12.75" customHeight="1">
      <c r="A285" s="13"/>
      <c r="B285" s="13"/>
      <c r="C285" s="13"/>
      <c r="D285" s="454"/>
      <c r="E285" s="455"/>
      <c r="F285" s="456"/>
      <c r="G285" s="95"/>
      <c r="H285" s="457"/>
      <c r="I285" s="11"/>
      <c r="J285" s="11"/>
      <c r="K285" s="11"/>
      <c r="L285" s="11"/>
      <c r="M285" s="11"/>
      <c r="N285" s="11"/>
      <c r="O285" s="11"/>
      <c r="P285" s="11"/>
      <c r="Q285" s="11"/>
      <c r="R285" s="11"/>
      <c r="S285" s="11"/>
      <c r="T285" s="11"/>
      <c r="U285" s="11"/>
      <c r="V285" s="11"/>
      <c r="W285" s="11"/>
      <c r="X285" s="11"/>
      <c r="Y285" s="11"/>
      <c r="Z285" s="11"/>
    </row>
    <row r="286" ht="12.75" customHeight="1">
      <c r="A286" s="13"/>
      <c r="B286" s="13"/>
      <c r="C286" s="13"/>
      <c r="D286" s="454"/>
      <c r="E286" s="455"/>
      <c r="F286" s="456"/>
      <c r="G286" s="95"/>
      <c r="H286" s="457"/>
      <c r="I286" s="11"/>
      <c r="J286" s="11"/>
      <c r="K286" s="11"/>
      <c r="L286" s="11"/>
      <c r="M286" s="11"/>
      <c r="N286" s="11"/>
      <c r="O286" s="11"/>
      <c r="P286" s="11"/>
      <c r="Q286" s="11"/>
      <c r="R286" s="11"/>
      <c r="S286" s="11"/>
      <c r="T286" s="11"/>
      <c r="U286" s="11"/>
      <c r="V286" s="11"/>
      <c r="W286" s="11"/>
      <c r="X286" s="11"/>
      <c r="Y286" s="11"/>
      <c r="Z286" s="11"/>
    </row>
    <row r="287" ht="12.75" customHeight="1">
      <c r="A287" s="13"/>
      <c r="B287" s="13"/>
      <c r="C287" s="13"/>
      <c r="D287" s="454"/>
      <c r="E287" s="455"/>
      <c r="F287" s="456"/>
      <c r="G287" s="95"/>
      <c r="H287" s="457"/>
      <c r="I287" s="11"/>
      <c r="J287" s="11"/>
      <c r="K287" s="11"/>
      <c r="L287" s="11"/>
      <c r="M287" s="11"/>
      <c r="N287" s="11"/>
      <c r="O287" s="11"/>
      <c r="P287" s="11"/>
      <c r="Q287" s="11"/>
      <c r="R287" s="11"/>
      <c r="S287" s="11"/>
      <c r="T287" s="11"/>
      <c r="U287" s="11"/>
      <c r="V287" s="11"/>
      <c r="W287" s="11"/>
      <c r="X287" s="11"/>
      <c r="Y287" s="11"/>
      <c r="Z287" s="11"/>
    </row>
    <row r="288" ht="12.75" customHeight="1">
      <c r="A288" s="13"/>
      <c r="B288" s="13"/>
      <c r="C288" s="13"/>
      <c r="D288" s="454"/>
      <c r="E288" s="455"/>
      <c r="F288" s="456"/>
      <c r="G288" s="95"/>
      <c r="H288" s="457"/>
      <c r="I288" s="11"/>
      <c r="J288" s="11"/>
      <c r="K288" s="11"/>
      <c r="L288" s="11"/>
      <c r="M288" s="11"/>
      <c r="N288" s="11"/>
      <c r="O288" s="11"/>
      <c r="P288" s="11"/>
      <c r="Q288" s="11"/>
      <c r="R288" s="11"/>
      <c r="S288" s="11"/>
      <c r="T288" s="11"/>
      <c r="U288" s="11"/>
      <c r="V288" s="11"/>
      <c r="W288" s="11"/>
      <c r="X288" s="11"/>
      <c r="Y288" s="11"/>
      <c r="Z288" s="11"/>
    </row>
    <row r="289" ht="12.75" customHeight="1">
      <c r="A289" s="13"/>
      <c r="B289" s="13"/>
      <c r="C289" s="13"/>
      <c r="D289" s="454"/>
      <c r="E289" s="455"/>
      <c r="F289" s="456"/>
      <c r="G289" s="95"/>
      <c r="H289" s="457"/>
      <c r="I289" s="11"/>
      <c r="J289" s="11"/>
      <c r="K289" s="11"/>
      <c r="L289" s="11"/>
      <c r="M289" s="11"/>
      <c r="N289" s="11"/>
      <c r="O289" s="11"/>
      <c r="P289" s="11"/>
      <c r="Q289" s="11"/>
      <c r="R289" s="11"/>
      <c r="S289" s="11"/>
      <c r="T289" s="11"/>
      <c r="U289" s="11"/>
      <c r="V289" s="11"/>
      <c r="W289" s="11"/>
      <c r="X289" s="11"/>
      <c r="Y289" s="11"/>
      <c r="Z289" s="11"/>
    </row>
    <row r="290" ht="12.75" customHeight="1">
      <c r="A290" s="13"/>
      <c r="B290" s="13"/>
      <c r="C290" s="13"/>
      <c r="D290" s="454"/>
      <c r="E290" s="455"/>
      <c r="F290" s="456"/>
      <c r="G290" s="95"/>
      <c r="H290" s="457"/>
      <c r="I290" s="11"/>
      <c r="J290" s="11"/>
      <c r="K290" s="11"/>
      <c r="L290" s="11"/>
      <c r="M290" s="11"/>
      <c r="N290" s="11"/>
      <c r="O290" s="11"/>
      <c r="P290" s="11"/>
      <c r="Q290" s="11"/>
      <c r="R290" s="11"/>
      <c r="S290" s="11"/>
      <c r="T290" s="11"/>
      <c r="U290" s="11"/>
      <c r="V290" s="11"/>
      <c r="W290" s="11"/>
      <c r="X290" s="11"/>
      <c r="Y290" s="11"/>
      <c r="Z290" s="11"/>
    </row>
    <row r="291" ht="12.75" customHeight="1">
      <c r="A291" s="13"/>
      <c r="B291" s="13"/>
      <c r="C291" s="13"/>
      <c r="D291" s="454"/>
      <c r="E291" s="455"/>
      <c r="F291" s="456"/>
      <c r="G291" s="95"/>
      <c r="H291" s="457"/>
      <c r="I291" s="11"/>
      <c r="J291" s="11"/>
      <c r="K291" s="11"/>
      <c r="L291" s="11"/>
      <c r="M291" s="11"/>
      <c r="N291" s="11"/>
      <c r="O291" s="11"/>
      <c r="P291" s="11"/>
      <c r="Q291" s="11"/>
      <c r="R291" s="11"/>
      <c r="S291" s="11"/>
      <c r="T291" s="11"/>
      <c r="U291" s="11"/>
      <c r="V291" s="11"/>
      <c r="W291" s="11"/>
      <c r="X291" s="11"/>
      <c r="Y291" s="11"/>
      <c r="Z291" s="11"/>
    </row>
    <row r="292" ht="12.75" customHeight="1">
      <c r="A292" s="13"/>
      <c r="B292" s="13"/>
      <c r="C292" s="13"/>
      <c r="D292" s="454"/>
      <c r="E292" s="455"/>
      <c r="F292" s="456"/>
      <c r="G292" s="95"/>
      <c r="H292" s="457"/>
      <c r="I292" s="11"/>
      <c r="J292" s="11"/>
      <c r="K292" s="11"/>
      <c r="L292" s="11"/>
      <c r="M292" s="11"/>
      <c r="N292" s="11"/>
      <c r="O292" s="11"/>
      <c r="P292" s="11"/>
      <c r="Q292" s="11"/>
      <c r="R292" s="11"/>
      <c r="S292" s="11"/>
      <c r="T292" s="11"/>
      <c r="U292" s="11"/>
      <c r="V292" s="11"/>
      <c r="W292" s="11"/>
      <c r="X292" s="11"/>
      <c r="Y292" s="11"/>
      <c r="Z292" s="11"/>
    </row>
    <row r="293" ht="12.75" customHeight="1">
      <c r="A293" s="13"/>
      <c r="B293" s="13"/>
      <c r="C293" s="13"/>
      <c r="D293" s="454"/>
      <c r="E293" s="455"/>
      <c r="F293" s="456"/>
      <c r="G293" s="95"/>
      <c r="H293" s="457"/>
      <c r="I293" s="11"/>
      <c r="J293" s="11"/>
      <c r="K293" s="11"/>
      <c r="L293" s="11"/>
      <c r="M293" s="11"/>
      <c r="N293" s="11"/>
      <c r="O293" s="11"/>
      <c r="P293" s="11"/>
      <c r="Q293" s="11"/>
      <c r="R293" s="11"/>
      <c r="S293" s="11"/>
      <c r="T293" s="11"/>
      <c r="U293" s="11"/>
      <c r="V293" s="11"/>
      <c r="W293" s="11"/>
      <c r="X293" s="11"/>
      <c r="Y293" s="11"/>
      <c r="Z293" s="11"/>
    </row>
    <row r="294" ht="12.75" customHeight="1">
      <c r="A294" s="13"/>
      <c r="B294" s="13"/>
      <c r="C294" s="13"/>
      <c r="D294" s="454"/>
      <c r="E294" s="455"/>
      <c r="F294" s="456"/>
      <c r="G294" s="95"/>
      <c r="H294" s="457"/>
      <c r="I294" s="11"/>
      <c r="J294" s="11"/>
      <c r="K294" s="11"/>
      <c r="L294" s="11"/>
      <c r="M294" s="11"/>
      <c r="N294" s="11"/>
      <c r="O294" s="11"/>
      <c r="P294" s="11"/>
      <c r="Q294" s="11"/>
      <c r="R294" s="11"/>
      <c r="S294" s="11"/>
      <c r="T294" s="11"/>
      <c r="U294" s="11"/>
      <c r="V294" s="11"/>
      <c r="W294" s="11"/>
      <c r="X294" s="11"/>
      <c r="Y294" s="11"/>
      <c r="Z294" s="11"/>
    </row>
    <row r="295" ht="12.75" customHeight="1">
      <c r="A295" s="13"/>
      <c r="B295" s="13"/>
      <c r="C295" s="13"/>
      <c r="D295" s="454"/>
      <c r="E295" s="455"/>
      <c r="F295" s="456"/>
      <c r="G295" s="95"/>
      <c r="H295" s="457"/>
      <c r="I295" s="11"/>
      <c r="J295" s="11"/>
      <c r="K295" s="11"/>
      <c r="L295" s="11"/>
      <c r="M295" s="11"/>
      <c r="N295" s="11"/>
      <c r="O295" s="11"/>
      <c r="P295" s="11"/>
      <c r="Q295" s="11"/>
      <c r="R295" s="11"/>
      <c r="S295" s="11"/>
      <c r="T295" s="11"/>
      <c r="U295" s="11"/>
      <c r="V295" s="11"/>
      <c r="W295" s="11"/>
      <c r="X295" s="11"/>
      <c r="Y295" s="11"/>
      <c r="Z295" s="11"/>
    </row>
    <row r="296" ht="12.75" customHeight="1">
      <c r="A296" s="13"/>
      <c r="B296" s="13"/>
      <c r="C296" s="13"/>
      <c r="D296" s="454"/>
      <c r="E296" s="455"/>
      <c r="F296" s="456"/>
      <c r="G296" s="95"/>
      <c r="H296" s="457"/>
      <c r="I296" s="11"/>
      <c r="J296" s="11"/>
      <c r="K296" s="11"/>
      <c r="L296" s="11"/>
      <c r="M296" s="11"/>
      <c r="N296" s="11"/>
      <c r="O296" s="11"/>
      <c r="P296" s="11"/>
      <c r="Q296" s="11"/>
      <c r="R296" s="11"/>
      <c r="S296" s="11"/>
      <c r="T296" s="11"/>
      <c r="U296" s="11"/>
      <c r="V296" s="11"/>
      <c r="W296" s="11"/>
      <c r="X296" s="11"/>
      <c r="Y296" s="11"/>
      <c r="Z296" s="11"/>
    </row>
    <row r="297" ht="12.75" customHeight="1">
      <c r="A297" s="13"/>
      <c r="B297" s="13"/>
      <c r="C297" s="13"/>
      <c r="D297" s="454"/>
      <c r="E297" s="455"/>
      <c r="F297" s="456"/>
      <c r="G297" s="95"/>
      <c r="H297" s="457"/>
      <c r="I297" s="11"/>
      <c r="J297" s="11"/>
      <c r="K297" s="11"/>
      <c r="L297" s="11"/>
      <c r="M297" s="11"/>
      <c r="N297" s="11"/>
      <c r="O297" s="11"/>
      <c r="P297" s="11"/>
      <c r="Q297" s="11"/>
      <c r="R297" s="11"/>
      <c r="S297" s="11"/>
      <c r="T297" s="11"/>
      <c r="U297" s="11"/>
      <c r="V297" s="11"/>
      <c r="W297" s="11"/>
      <c r="X297" s="11"/>
      <c r="Y297" s="11"/>
      <c r="Z297" s="11"/>
    </row>
    <row r="298" ht="12.75" customHeight="1">
      <c r="A298" s="13"/>
      <c r="B298" s="13"/>
      <c r="C298" s="13"/>
      <c r="D298" s="454"/>
      <c r="E298" s="455"/>
      <c r="F298" s="456"/>
      <c r="G298" s="95"/>
      <c r="H298" s="457"/>
      <c r="I298" s="11"/>
      <c r="J298" s="11"/>
      <c r="K298" s="11"/>
      <c r="L298" s="11"/>
      <c r="M298" s="11"/>
      <c r="N298" s="11"/>
      <c r="O298" s="11"/>
      <c r="P298" s="11"/>
      <c r="Q298" s="11"/>
      <c r="R298" s="11"/>
      <c r="S298" s="11"/>
      <c r="T298" s="11"/>
      <c r="U298" s="11"/>
      <c r="V298" s="11"/>
      <c r="W298" s="11"/>
      <c r="X298" s="11"/>
      <c r="Y298" s="11"/>
      <c r="Z298" s="11"/>
    </row>
    <row r="299" ht="12.75" customHeight="1">
      <c r="A299" s="13"/>
      <c r="B299" s="13"/>
      <c r="C299" s="13"/>
      <c r="D299" s="454"/>
      <c r="E299" s="455"/>
      <c r="F299" s="456"/>
      <c r="G299" s="95"/>
      <c r="H299" s="457"/>
      <c r="I299" s="11"/>
      <c r="J299" s="11"/>
      <c r="K299" s="11"/>
      <c r="L299" s="11"/>
      <c r="M299" s="11"/>
      <c r="N299" s="11"/>
      <c r="O299" s="11"/>
      <c r="P299" s="11"/>
      <c r="Q299" s="11"/>
      <c r="R299" s="11"/>
      <c r="S299" s="11"/>
      <c r="T299" s="11"/>
      <c r="U299" s="11"/>
      <c r="V299" s="11"/>
      <c r="W299" s="11"/>
      <c r="X299" s="11"/>
      <c r="Y299" s="11"/>
      <c r="Z299" s="11"/>
    </row>
    <row r="300" ht="12.75" customHeight="1">
      <c r="A300" s="13"/>
      <c r="B300" s="13"/>
      <c r="C300" s="13"/>
      <c r="D300" s="454"/>
      <c r="E300" s="455"/>
      <c r="F300" s="456"/>
      <c r="G300" s="95"/>
      <c r="H300" s="457"/>
      <c r="I300" s="11"/>
      <c r="J300" s="11"/>
      <c r="K300" s="11"/>
      <c r="L300" s="11"/>
      <c r="M300" s="11"/>
      <c r="N300" s="11"/>
      <c r="O300" s="11"/>
      <c r="P300" s="11"/>
      <c r="Q300" s="11"/>
      <c r="R300" s="11"/>
      <c r="S300" s="11"/>
      <c r="T300" s="11"/>
      <c r="U300" s="11"/>
      <c r="V300" s="11"/>
      <c r="W300" s="11"/>
      <c r="X300" s="11"/>
      <c r="Y300" s="11"/>
      <c r="Z300" s="11"/>
    </row>
    <row r="301" ht="12.75" customHeight="1">
      <c r="A301" s="13"/>
      <c r="B301" s="13"/>
      <c r="C301" s="13"/>
      <c r="D301" s="454"/>
      <c r="E301" s="455"/>
      <c r="F301" s="456"/>
      <c r="G301" s="95"/>
      <c r="H301" s="457"/>
      <c r="I301" s="11"/>
      <c r="J301" s="11"/>
      <c r="K301" s="11"/>
      <c r="L301" s="11"/>
      <c r="M301" s="11"/>
      <c r="N301" s="11"/>
      <c r="O301" s="11"/>
      <c r="P301" s="11"/>
      <c r="Q301" s="11"/>
      <c r="R301" s="11"/>
      <c r="S301" s="11"/>
      <c r="T301" s="11"/>
      <c r="U301" s="11"/>
      <c r="V301" s="11"/>
      <c r="W301" s="11"/>
      <c r="X301" s="11"/>
      <c r="Y301" s="11"/>
      <c r="Z301" s="11"/>
    </row>
    <row r="302" ht="12.75" customHeight="1">
      <c r="A302" s="13"/>
      <c r="B302" s="13"/>
      <c r="C302" s="13"/>
      <c r="D302" s="454"/>
      <c r="E302" s="455"/>
      <c r="F302" s="456"/>
      <c r="G302" s="95"/>
      <c r="H302" s="457"/>
      <c r="I302" s="11"/>
      <c r="J302" s="11"/>
      <c r="K302" s="11"/>
      <c r="L302" s="11"/>
      <c r="M302" s="11"/>
      <c r="N302" s="11"/>
      <c r="O302" s="11"/>
      <c r="P302" s="11"/>
      <c r="Q302" s="11"/>
      <c r="R302" s="11"/>
      <c r="S302" s="11"/>
      <c r="T302" s="11"/>
      <c r="U302" s="11"/>
      <c r="V302" s="11"/>
      <c r="W302" s="11"/>
      <c r="X302" s="11"/>
      <c r="Y302" s="11"/>
      <c r="Z302" s="11"/>
    </row>
    <row r="303" ht="12.75" customHeight="1">
      <c r="A303" s="13"/>
      <c r="B303" s="13"/>
      <c r="C303" s="13"/>
      <c r="D303" s="454"/>
      <c r="E303" s="455"/>
      <c r="F303" s="456"/>
      <c r="G303" s="95"/>
      <c r="H303" s="457"/>
      <c r="I303" s="11"/>
      <c r="J303" s="11"/>
      <c r="K303" s="11"/>
      <c r="L303" s="11"/>
      <c r="M303" s="11"/>
      <c r="N303" s="11"/>
      <c r="O303" s="11"/>
      <c r="P303" s="11"/>
      <c r="Q303" s="11"/>
      <c r="R303" s="11"/>
      <c r="S303" s="11"/>
      <c r="T303" s="11"/>
      <c r="U303" s="11"/>
      <c r="V303" s="11"/>
      <c r="W303" s="11"/>
      <c r="X303" s="11"/>
      <c r="Y303" s="11"/>
      <c r="Z303" s="11"/>
    </row>
    <row r="304" ht="12.75" customHeight="1">
      <c r="A304" s="13"/>
      <c r="B304" s="13"/>
      <c r="C304" s="13"/>
      <c r="D304" s="454"/>
      <c r="E304" s="455"/>
      <c r="F304" s="456"/>
      <c r="G304" s="95"/>
      <c r="H304" s="457"/>
      <c r="I304" s="11"/>
      <c r="J304" s="11"/>
      <c r="K304" s="11"/>
      <c r="L304" s="11"/>
      <c r="M304" s="11"/>
      <c r="N304" s="11"/>
      <c r="O304" s="11"/>
      <c r="P304" s="11"/>
      <c r="Q304" s="11"/>
      <c r="R304" s="11"/>
      <c r="S304" s="11"/>
      <c r="T304" s="11"/>
      <c r="U304" s="11"/>
      <c r="V304" s="11"/>
      <c r="W304" s="11"/>
      <c r="X304" s="11"/>
      <c r="Y304" s="11"/>
      <c r="Z304" s="11"/>
    </row>
    <row r="305" ht="12.75" customHeight="1">
      <c r="A305" s="13"/>
      <c r="B305" s="13"/>
      <c r="C305" s="13"/>
      <c r="D305" s="454"/>
      <c r="E305" s="455"/>
      <c r="F305" s="456"/>
      <c r="G305" s="95"/>
      <c r="H305" s="457"/>
      <c r="I305" s="11"/>
      <c r="J305" s="11"/>
      <c r="K305" s="11"/>
      <c r="L305" s="11"/>
      <c r="M305" s="11"/>
      <c r="N305" s="11"/>
      <c r="O305" s="11"/>
      <c r="P305" s="11"/>
      <c r="Q305" s="11"/>
      <c r="R305" s="11"/>
      <c r="S305" s="11"/>
      <c r="T305" s="11"/>
      <c r="U305" s="11"/>
      <c r="V305" s="11"/>
      <c r="W305" s="11"/>
      <c r="X305" s="11"/>
      <c r="Y305" s="11"/>
      <c r="Z305" s="11"/>
    </row>
    <row r="306" ht="12.75" customHeight="1">
      <c r="A306" s="13"/>
      <c r="B306" s="13"/>
      <c r="C306" s="13"/>
      <c r="D306" s="454"/>
      <c r="E306" s="455"/>
      <c r="F306" s="456"/>
      <c r="G306" s="95"/>
      <c r="H306" s="457"/>
      <c r="I306" s="11"/>
      <c r="J306" s="11"/>
      <c r="K306" s="11"/>
      <c r="L306" s="11"/>
      <c r="M306" s="11"/>
      <c r="N306" s="11"/>
      <c r="O306" s="11"/>
      <c r="P306" s="11"/>
      <c r="Q306" s="11"/>
      <c r="R306" s="11"/>
      <c r="S306" s="11"/>
      <c r="T306" s="11"/>
      <c r="U306" s="11"/>
      <c r="V306" s="11"/>
      <c r="W306" s="11"/>
      <c r="X306" s="11"/>
      <c r="Y306" s="11"/>
      <c r="Z306" s="11"/>
    </row>
    <row r="307" ht="12.75" customHeight="1">
      <c r="A307" s="13"/>
      <c r="B307" s="13"/>
      <c r="C307" s="13"/>
      <c r="D307" s="454"/>
      <c r="E307" s="455"/>
      <c r="F307" s="456"/>
      <c r="G307" s="95"/>
      <c r="H307" s="457"/>
      <c r="I307" s="11"/>
      <c r="J307" s="11"/>
      <c r="K307" s="11"/>
      <c r="L307" s="11"/>
      <c r="M307" s="11"/>
      <c r="N307" s="11"/>
      <c r="O307" s="11"/>
      <c r="P307" s="11"/>
      <c r="Q307" s="11"/>
      <c r="R307" s="11"/>
      <c r="S307" s="11"/>
      <c r="T307" s="11"/>
      <c r="U307" s="11"/>
      <c r="V307" s="11"/>
      <c r="W307" s="11"/>
      <c r="X307" s="11"/>
      <c r="Y307" s="11"/>
      <c r="Z307" s="11"/>
    </row>
    <row r="308" ht="12.75" customHeight="1">
      <c r="A308" s="13"/>
      <c r="B308" s="13"/>
      <c r="C308" s="13"/>
      <c r="D308" s="454"/>
      <c r="E308" s="455"/>
      <c r="F308" s="456"/>
      <c r="G308" s="95"/>
      <c r="H308" s="457"/>
      <c r="I308" s="11"/>
      <c r="J308" s="11"/>
      <c r="K308" s="11"/>
      <c r="L308" s="11"/>
      <c r="M308" s="11"/>
      <c r="N308" s="11"/>
      <c r="O308" s="11"/>
      <c r="P308" s="11"/>
      <c r="Q308" s="11"/>
      <c r="R308" s="11"/>
      <c r="S308" s="11"/>
      <c r="T308" s="11"/>
      <c r="U308" s="11"/>
      <c r="V308" s="11"/>
      <c r="W308" s="11"/>
      <c r="X308" s="11"/>
      <c r="Y308" s="11"/>
      <c r="Z308" s="11"/>
    </row>
    <row r="309" ht="12.75" customHeight="1">
      <c r="A309" s="13"/>
      <c r="B309" s="13"/>
      <c r="C309" s="13"/>
      <c r="D309" s="454"/>
      <c r="E309" s="455"/>
      <c r="F309" s="456"/>
      <c r="G309" s="95"/>
      <c r="H309" s="457"/>
      <c r="I309" s="11"/>
      <c r="J309" s="11"/>
      <c r="K309" s="11"/>
      <c r="L309" s="11"/>
      <c r="M309" s="11"/>
      <c r="N309" s="11"/>
      <c r="O309" s="11"/>
      <c r="P309" s="11"/>
      <c r="Q309" s="11"/>
      <c r="R309" s="11"/>
      <c r="S309" s="11"/>
      <c r="T309" s="11"/>
      <c r="U309" s="11"/>
      <c r="V309" s="11"/>
      <c r="W309" s="11"/>
      <c r="X309" s="11"/>
      <c r="Y309" s="11"/>
      <c r="Z309" s="11"/>
    </row>
    <row r="310" ht="12.75" customHeight="1">
      <c r="A310" s="13"/>
      <c r="B310" s="13"/>
      <c r="C310" s="13"/>
      <c r="D310" s="454"/>
      <c r="E310" s="455"/>
      <c r="F310" s="456"/>
      <c r="G310" s="95"/>
      <c r="H310" s="457"/>
      <c r="I310" s="11"/>
      <c r="J310" s="11"/>
      <c r="K310" s="11"/>
      <c r="L310" s="11"/>
      <c r="M310" s="11"/>
      <c r="N310" s="11"/>
      <c r="O310" s="11"/>
      <c r="P310" s="11"/>
      <c r="Q310" s="11"/>
      <c r="R310" s="11"/>
      <c r="S310" s="11"/>
      <c r="T310" s="11"/>
      <c r="U310" s="11"/>
      <c r="V310" s="11"/>
      <c r="W310" s="11"/>
      <c r="X310" s="11"/>
      <c r="Y310" s="11"/>
      <c r="Z310" s="11"/>
    </row>
    <row r="311" ht="12.75" customHeight="1">
      <c r="A311" s="13"/>
      <c r="B311" s="13"/>
      <c r="C311" s="13"/>
      <c r="D311" s="454"/>
      <c r="E311" s="455"/>
      <c r="F311" s="456"/>
      <c r="G311" s="95"/>
      <c r="H311" s="457"/>
      <c r="I311" s="11"/>
      <c r="J311" s="11"/>
      <c r="K311" s="11"/>
      <c r="L311" s="11"/>
      <c r="M311" s="11"/>
      <c r="N311" s="11"/>
      <c r="O311" s="11"/>
      <c r="P311" s="11"/>
      <c r="Q311" s="11"/>
      <c r="R311" s="11"/>
      <c r="S311" s="11"/>
      <c r="T311" s="11"/>
      <c r="U311" s="11"/>
      <c r="V311" s="11"/>
      <c r="W311" s="11"/>
      <c r="X311" s="11"/>
      <c r="Y311" s="11"/>
      <c r="Z311" s="11"/>
    </row>
    <row r="312" ht="12.75" customHeight="1">
      <c r="A312" s="13"/>
      <c r="B312" s="13"/>
      <c r="C312" s="13"/>
      <c r="D312" s="454"/>
      <c r="E312" s="455"/>
      <c r="F312" s="456"/>
      <c r="G312" s="95"/>
      <c r="H312" s="457"/>
      <c r="I312" s="11"/>
      <c r="J312" s="11"/>
      <c r="K312" s="11"/>
      <c r="L312" s="11"/>
      <c r="M312" s="11"/>
      <c r="N312" s="11"/>
      <c r="O312" s="11"/>
      <c r="P312" s="11"/>
      <c r="Q312" s="11"/>
      <c r="R312" s="11"/>
      <c r="S312" s="11"/>
      <c r="T312" s="11"/>
      <c r="U312" s="11"/>
      <c r="V312" s="11"/>
      <c r="W312" s="11"/>
      <c r="X312" s="11"/>
      <c r="Y312" s="11"/>
      <c r="Z312" s="11"/>
    </row>
    <row r="313" ht="12.75" customHeight="1">
      <c r="A313" s="13"/>
      <c r="B313" s="13"/>
      <c r="C313" s="13"/>
      <c r="D313" s="454"/>
      <c r="E313" s="455"/>
      <c r="F313" s="456"/>
      <c r="G313" s="95"/>
      <c r="H313" s="457"/>
      <c r="I313" s="11"/>
      <c r="J313" s="11"/>
      <c r="K313" s="11"/>
      <c r="L313" s="11"/>
      <c r="M313" s="11"/>
      <c r="N313" s="11"/>
      <c r="O313" s="11"/>
      <c r="P313" s="11"/>
      <c r="Q313" s="11"/>
      <c r="R313" s="11"/>
      <c r="S313" s="11"/>
      <c r="T313" s="11"/>
      <c r="U313" s="11"/>
      <c r="V313" s="11"/>
      <c r="W313" s="11"/>
      <c r="X313" s="11"/>
      <c r="Y313" s="11"/>
      <c r="Z313" s="11"/>
    </row>
    <row r="314" ht="12.75" customHeight="1">
      <c r="A314" s="13"/>
      <c r="B314" s="13"/>
      <c r="C314" s="13"/>
      <c r="D314" s="454"/>
      <c r="E314" s="455"/>
      <c r="F314" s="456"/>
      <c r="G314" s="95"/>
      <c r="H314" s="457"/>
      <c r="I314" s="11"/>
      <c r="J314" s="11"/>
      <c r="K314" s="11"/>
      <c r="L314" s="11"/>
      <c r="M314" s="11"/>
      <c r="N314" s="11"/>
      <c r="O314" s="11"/>
      <c r="P314" s="11"/>
      <c r="Q314" s="11"/>
      <c r="R314" s="11"/>
      <c r="S314" s="11"/>
      <c r="T314" s="11"/>
      <c r="U314" s="11"/>
      <c r="V314" s="11"/>
      <c r="W314" s="11"/>
      <c r="X314" s="11"/>
      <c r="Y314" s="11"/>
      <c r="Z314" s="11"/>
    </row>
    <row r="315" ht="12.75" customHeight="1">
      <c r="A315" s="13"/>
      <c r="B315" s="13"/>
      <c r="C315" s="13"/>
      <c r="D315" s="454"/>
      <c r="E315" s="455"/>
      <c r="F315" s="456"/>
      <c r="G315" s="95"/>
      <c r="H315" s="457"/>
      <c r="I315" s="11"/>
      <c r="J315" s="11"/>
      <c r="K315" s="11"/>
      <c r="L315" s="11"/>
      <c r="M315" s="11"/>
      <c r="N315" s="11"/>
      <c r="O315" s="11"/>
      <c r="P315" s="11"/>
      <c r="Q315" s="11"/>
      <c r="R315" s="11"/>
      <c r="S315" s="11"/>
      <c r="T315" s="11"/>
      <c r="U315" s="11"/>
      <c r="V315" s="11"/>
      <c r="W315" s="11"/>
      <c r="X315" s="11"/>
      <c r="Y315" s="11"/>
      <c r="Z315" s="11"/>
    </row>
    <row r="316" ht="12.75" customHeight="1">
      <c r="A316" s="13"/>
      <c r="B316" s="13"/>
      <c r="C316" s="13"/>
      <c r="D316" s="454"/>
      <c r="E316" s="455"/>
      <c r="F316" s="456"/>
      <c r="G316" s="95"/>
      <c r="H316" s="457"/>
      <c r="I316" s="11"/>
      <c r="J316" s="11"/>
      <c r="K316" s="11"/>
      <c r="L316" s="11"/>
      <c r="M316" s="11"/>
      <c r="N316" s="11"/>
      <c r="O316" s="11"/>
      <c r="P316" s="11"/>
      <c r="Q316" s="11"/>
      <c r="R316" s="11"/>
      <c r="S316" s="11"/>
      <c r="T316" s="11"/>
      <c r="U316" s="11"/>
      <c r="V316" s="11"/>
      <c r="W316" s="11"/>
      <c r="X316" s="11"/>
      <c r="Y316" s="11"/>
      <c r="Z316" s="11"/>
    </row>
    <row r="317" ht="12.75" customHeight="1">
      <c r="A317" s="13"/>
      <c r="B317" s="13"/>
      <c r="C317" s="13"/>
      <c r="D317" s="454"/>
      <c r="E317" s="455"/>
      <c r="F317" s="456"/>
      <c r="G317" s="95"/>
      <c r="H317" s="457"/>
      <c r="I317" s="11"/>
      <c r="J317" s="11"/>
      <c r="K317" s="11"/>
      <c r="L317" s="11"/>
      <c r="M317" s="11"/>
      <c r="N317" s="11"/>
      <c r="O317" s="11"/>
      <c r="P317" s="11"/>
      <c r="Q317" s="11"/>
      <c r="R317" s="11"/>
      <c r="S317" s="11"/>
      <c r="T317" s="11"/>
      <c r="U317" s="11"/>
      <c r="V317" s="11"/>
      <c r="W317" s="11"/>
      <c r="X317" s="11"/>
      <c r="Y317" s="11"/>
      <c r="Z317" s="11"/>
    </row>
    <row r="318" ht="12.75" customHeight="1">
      <c r="A318" s="13"/>
      <c r="B318" s="13"/>
      <c r="C318" s="13"/>
      <c r="D318" s="454"/>
      <c r="E318" s="455"/>
      <c r="F318" s="456"/>
      <c r="G318" s="95"/>
      <c r="H318" s="457"/>
      <c r="I318" s="11"/>
      <c r="J318" s="11"/>
      <c r="K318" s="11"/>
      <c r="L318" s="11"/>
      <c r="M318" s="11"/>
      <c r="N318" s="11"/>
      <c r="O318" s="11"/>
      <c r="P318" s="11"/>
      <c r="Q318" s="11"/>
      <c r="R318" s="11"/>
      <c r="S318" s="11"/>
      <c r="T318" s="11"/>
      <c r="U318" s="11"/>
      <c r="V318" s="11"/>
      <c r="W318" s="11"/>
      <c r="X318" s="11"/>
      <c r="Y318" s="11"/>
      <c r="Z318" s="11"/>
    </row>
    <row r="319" ht="12.75" customHeight="1">
      <c r="A319" s="13"/>
      <c r="B319" s="13"/>
      <c r="C319" s="13"/>
      <c r="D319" s="454"/>
      <c r="E319" s="455"/>
      <c r="F319" s="456"/>
      <c r="G319" s="95"/>
      <c r="H319" s="457"/>
      <c r="I319" s="11"/>
      <c r="J319" s="11"/>
      <c r="K319" s="11"/>
      <c r="L319" s="11"/>
      <c r="M319" s="11"/>
      <c r="N319" s="11"/>
      <c r="O319" s="11"/>
      <c r="P319" s="11"/>
      <c r="Q319" s="11"/>
      <c r="R319" s="11"/>
      <c r="S319" s="11"/>
      <c r="T319" s="11"/>
      <c r="U319" s="11"/>
      <c r="V319" s="11"/>
      <c r="W319" s="11"/>
      <c r="X319" s="11"/>
      <c r="Y319" s="11"/>
      <c r="Z319" s="11"/>
    </row>
    <row r="320" ht="12.75" customHeight="1">
      <c r="A320" s="13"/>
      <c r="B320" s="13"/>
      <c r="C320" s="13"/>
      <c r="D320" s="454"/>
      <c r="E320" s="455"/>
      <c r="F320" s="456"/>
      <c r="G320" s="95"/>
      <c r="H320" s="457"/>
      <c r="I320" s="11"/>
      <c r="J320" s="11"/>
      <c r="K320" s="11"/>
      <c r="L320" s="11"/>
      <c r="M320" s="11"/>
      <c r="N320" s="11"/>
      <c r="O320" s="11"/>
      <c r="P320" s="11"/>
      <c r="Q320" s="11"/>
      <c r="R320" s="11"/>
      <c r="S320" s="11"/>
      <c r="T320" s="11"/>
      <c r="U320" s="11"/>
      <c r="V320" s="11"/>
      <c r="W320" s="11"/>
      <c r="X320" s="11"/>
      <c r="Y320" s="11"/>
      <c r="Z320" s="11"/>
    </row>
    <row r="321" ht="12.75" customHeight="1">
      <c r="A321" s="13"/>
      <c r="B321" s="13"/>
      <c r="C321" s="13"/>
      <c r="D321" s="454"/>
      <c r="E321" s="455"/>
      <c r="F321" s="456"/>
      <c r="G321" s="95"/>
      <c r="H321" s="457"/>
      <c r="I321" s="11"/>
      <c r="J321" s="11"/>
      <c r="K321" s="11"/>
      <c r="L321" s="11"/>
      <c r="M321" s="11"/>
      <c r="N321" s="11"/>
      <c r="O321" s="11"/>
      <c r="P321" s="11"/>
      <c r="Q321" s="11"/>
      <c r="R321" s="11"/>
      <c r="S321" s="11"/>
      <c r="T321" s="11"/>
      <c r="U321" s="11"/>
      <c r="V321" s="11"/>
      <c r="W321" s="11"/>
      <c r="X321" s="11"/>
      <c r="Y321" s="11"/>
      <c r="Z321" s="11"/>
    </row>
    <row r="322" ht="12.75" customHeight="1">
      <c r="A322" s="13"/>
      <c r="B322" s="13"/>
      <c r="C322" s="13"/>
      <c r="D322" s="454"/>
      <c r="E322" s="455"/>
      <c r="F322" s="456"/>
      <c r="G322" s="95"/>
      <c r="H322" s="457"/>
      <c r="I322" s="11"/>
      <c r="J322" s="11"/>
      <c r="K322" s="11"/>
      <c r="L322" s="11"/>
      <c r="M322" s="11"/>
      <c r="N322" s="11"/>
      <c r="O322" s="11"/>
      <c r="P322" s="11"/>
      <c r="Q322" s="11"/>
      <c r="R322" s="11"/>
      <c r="S322" s="11"/>
      <c r="T322" s="11"/>
      <c r="U322" s="11"/>
      <c r="V322" s="11"/>
      <c r="W322" s="11"/>
      <c r="X322" s="11"/>
      <c r="Y322" s="11"/>
      <c r="Z322" s="11"/>
    </row>
    <row r="323" ht="12.75" customHeight="1">
      <c r="A323" s="13"/>
      <c r="B323" s="13"/>
      <c r="C323" s="13"/>
      <c r="D323" s="454"/>
      <c r="E323" s="455"/>
      <c r="F323" s="456"/>
      <c r="G323" s="95"/>
      <c r="H323" s="457"/>
      <c r="I323" s="11"/>
      <c r="J323" s="11"/>
      <c r="K323" s="11"/>
      <c r="L323" s="11"/>
      <c r="M323" s="11"/>
      <c r="N323" s="11"/>
      <c r="O323" s="11"/>
      <c r="P323" s="11"/>
      <c r="Q323" s="11"/>
      <c r="R323" s="11"/>
      <c r="S323" s="11"/>
      <c r="T323" s="11"/>
      <c r="U323" s="11"/>
      <c r="V323" s="11"/>
      <c r="W323" s="11"/>
      <c r="X323" s="11"/>
      <c r="Y323" s="11"/>
      <c r="Z323" s="11"/>
    </row>
    <row r="324" ht="12.75" customHeight="1">
      <c r="A324" s="13"/>
      <c r="B324" s="13"/>
      <c r="C324" s="13"/>
      <c r="D324" s="454"/>
      <c r="E324" s="455"/>
      <c r="F324" s="456"/>
      <c r="G324" s="95"/>
      <c r="H324" s="457"/>
      <c r="I324" s="11"/>
      <c r="J324" s="11"/>
      <c r="K324" s="11"/>
      <c r="L324" s="11"/>
      <c r="M324" s="11"/>
      <c r="N324" s="11"/>
      <c r="O324" s="11"/>
      <c r="P324" s="11"/>
      <c r="Q324" s="11"/>
      <c r="R324" s="11"/>
      <c r="S324" s="11"/>
      <c r="T324" s="11"/>
      <c r="U324" s="11"/>
      <c r="V324" s="11"/>
      <c r="W324" s="11"/>
      <c r="X324" s="11"/>
      <c r="Y324" s="11"/>
      <c r="Z324" s="11"/>
    </row>
    <row r="325" ht="12.75" customHeight="1">
      <c r="A325" s="13"/>
      <c r="B325" s="13"/>
      <c r="C325" s="13"/>
      <c r="D325" s="454"/>
      <c r="E325" s="455"/>
      <c r="F325" s="456"/>
      <c r="G325" s="95"/>
      <c r="H325" s="457"/>
      <c r="I325" s="11"/>
      <c r="J325" s="11"/>
      <c r="K325" s="11"/>
      <c r="L325" s="11"/>
      <c r="M325" s="11"/>
      <c r="N325" s="11"/>
      <c r="O325" s="11"/>
      <c r="P325" s="11"/>
      <c r="Q325" s="11"/>
      <c r="R325" s="11"/>
      <c r="S325" s="11"/>
      <c r="T325" s="11"/>
      <c r="U325" s="11"/>
      <c r="V325" s="11"/>
      <c r="W325" s="11"/>
      <c r="X325" s="11"/>
      <c r="Y325" s="11"/>
      <c r="Z325" s="11"/>
    </row>
    <row r="326" ht="12.75" customHeight="1">
      <c r="A326" s="13"/>
      <c r="B326" s="13"/>
      <c r="C326" s="13"/>
      <c r="D326" s="454"/>
      <c r="E326" s="455"/>
      <c r="F326" s="456"/>
      <c r="G326" s="95"/>
      <c r="H326" s="457"/>
      <c r="I326" s="11"/>
      <c r="J326" s="11"/>
      <c r="K326" s="11"/>
      <c r="L326" s="11"/>
      <c r="M326" s="11"/>
      <c r="N326" s="11"/>
      <c r="O326" s="11"/>
      <c r="P326" s="11"/>
      <c r="Q326" s="11"/>
      <c r="R326" s="11"/>
      <c r="S326" s="11"/>
      <c r="T326" s="11"/>
      <c r="U326" s="11"/>
      <c r="V326" s="11"/>
      <c r="W326" s="11"/>
      <c r="X326" s="11"/>
      <c r="Y326" s="11"/>
      <c r="Z326" s="11"/>
    </row>
    <row r="327" ht="12.75" customHeight="1">
      <c r="A327" s="13"/>
      <c r="B327" s="13"/>
      <c r="C327" s="13"/>
      <c r="D327" s="454"/>
      <c r="E327" s="455"/>
      <c r="F327" s="456"/>
      <c r="G327" s="95"/>
      <c r="H327" s="457"/>
      <c r="I327" s="11"/>
      <c r="J327" s="11"/>
      <c r="K327" s="11"/>
      <c r="L327" s="11"/>
      <c r="M327" s="11"/>
      <c r="N327" s="11"/>
      <c r="O327" s="11"/>
      <c r="P327" s="11"/>
      <c r="Q327" s="11"/>
      <c r="R327" s="11"/>
      <c r="S327" s="11"/>
      <c r="T327" s="11"/>
      <c r="U327" s="11"/>
      <c r="V327" s="11"/>
      <c r="W327" s="11"/>
      <c r="X327" s="11"/>
      <c r="Y327" s="11"/>
      <c r="Z327" s="11"/>
    </row>
    <row r="328" ht="12.75" customHeight="1">
      <c r="A328" s="13"/>
      <c r="B328" s="13"/>
      <c r="C328" s="13"/>
      <c r="D328" s="454"/>
      <c r="E328" s="455"/>
      <c r="F328" s="456"/>
      <c r="G328" s="95"/>
      <c r="H328" s="457"/>
      <c r="I328" s="11"/>
      <c r="J328" s="11"/>
      <c r="K328" s="11"/>
      <c r="L328" s="11"/>
      <c r="M328" s="11"/>
      <c r="N328" s="11"/>
      <c r="O328" s="11"/>
      <c r="P328" s="11"/>
      <c r="Q328" s="11"/>
      <c r="R328" s="11"/>
      <c r="S328" s="11"/>
      <c r="T328" s="11"/>
      <c r="U328" s="11"/>
      <c r="V328" s="11"/>
      <c r="W328" s="11"/>
      <c r="X328" s="11"/>
      <c r="Y328" s="11"/>
      <c r="Z328" s="11"/>
    </row>
    <row r="329" ht="12.75" customHeight="1">
      <c r="A329" s="13"/>
      <c r="B329" s="13"/>
      <c r="C329" s="13"/>
      <c r="D329" s="454"/>
      <c r="E329" s="455"/>
      <c r="F329" s="456"/>
      <c r="G329" s="95"/>
      <c r="H329" s="457"/>
      <c r="I329" s="11"/>
      <c r="J329" s="11"/>
      <c r="K329" s="11"/>
      <c r="L329" s="11"/>
      <c r="M329" s="11"/>
      <c r="N329" s="11"/>
      <c r="O329" s="11"/>
      <c r="P329" s="11"/>
      <c r="Q329" s="11"/>
      <c r="R329" s="11"/>
      <c r="S329" s="11"/>
      <c r="T329" s="11"/>
      <c r="U329" s="11"/>
      <c r="V329" s="11"/>
      <c r="W329" s="11"/>
      <c r="X329" s="11"/>
      <c r="Y329" s="11"/>
      <c r="Z329" s="11"/>
    </row>
    <row r="330" ht="12.75" customHeight="1">
      <c r="A330" s="13"/>
      <c r="B330" s="13"/>
      <c r="C330" s="13"/>
      <c r="D330" s="454"/>
      <c r="E330" s="455"/>
      <c r="F330" s="456"/>
      <c r="G330" s="95"/>
      <c r="H330" s="457"/>
      <c r="I330" s="11"/>
      <c r="J330" s="11"/>
      <c r="K330" s="11"/>
      <c r="L330" s="11"/>
      <c r="M330" s="11"/>
      <c r="N330" s="11"/>
      <c r="O330" s="11"/>
      <c r="P330" s="11"/>
      <c r="Q330" s="11"/>
      <c r="R330" s="11"/>
      <c r="S330" s="11"/>
      <c r="T330" s="11"/>
      <c r="U330" s="11"/>
      <c r="V330" s="11"/>
      <c r="W330" s="11"/>
      <c r="X330" s="11"/>
      <c r="Y330" s="11"/>
      <c r="Z330" s="11"/>
    </row>
    <row r="331" ht="12.75" customHeight="1">
      <c r="A331" s="13"/>
      <c r="B331" s="13"/>
      <c r="C331" s="13"/>
      <c r="D331" s="454"/>
      <c r="E331" s="455"/>
      <c r="F331" s="456"/>
      <c r="G331" s="95"/>
      <c r="H331" s="457"/>
      <c r="I331" s="11"/>
      <c r="J331" s="11"/>
      <c r="K331" s="11"/>
      <c r="L331" s="11"/>
      <c r="M331" s="11"/>
      <c r="N331" s="11"/>
      <c r="O331" s="11"/>
      <c r="P331" s="11"/>
      <c r="Q331" s="11"/>
      <c r="R331" s="11"/>
      <c r="S331" s="11"/>
      <c r="T331" s="11"/>
      <c r="U331" s="11"/>
      <c r="V331" s="11"/>
      <c r="W331" s="11"/>
      <c r="X331" s="11"/>
      <c r="Y331" s="11"/>
      <c r="Z331" s="11"/>
    </row>
    <row r="332" ht="12.75" customHeight="1">
      <c r="A332" s="13"/>
      <c r="B332" s="13"/>
      <c r="C332" s="13"/>
      <c r="D332" s="454"/>
      <c r="E332" s="455"/>
      <c r="F332" s="456"/>
      <c r="G332" s="95"/>
      <c r="H332" s="457"/>
      <c r="I332" s="11"/>
      <c r="J332" s="11"/>
      <c r="K332" s="11"/>
      <c r="L332" s="11"/>
      <c r="M332" s="11"/>
      <c r="N332" s="11"/>
      <c r="O332" s="11"/>
      <c r="P332" s="11"/>
      <c r="Q332" s="11"/>
      <c r="R332" s="11"/>
      <c r="S332" s="11"/>
      <c r="T332" s="11"/>
      <c r="U332" s="11"/>
      <c r="V332" s="11"/>
      <c r="W332" s="11"/>
      <c r="X332" s="11"/>
      <c r="Y332" s="11"/>
      <c r="Z332" s="11"/>
    </row>
    <row r="333" ht="12.75" customHeight="1">
      <c r="A333" s="13"/>
      <c r="B333" s="13"/>
      <c r="C333" s="13"/>
      <c r="D333" s="454"/>
      <c r="E333" s="455"/>
      <c r="F333" s="456"/>
      <c r="G333" s="95"/>
      <c r="H333" s="457"/>
      <c r="I333" s="11"/>
      <c r="J333" s="11"/>
      <c r="K333" s="11"/>
      <c r="L333" s="11"/>
      <c r="M333" s="11"/>
      <c r="N333" s="11"/>
      <c r="O333" s="11"/>
      <c r="P333" s="11"/>
      <c r="Q333" s="11"/>
      <c r="R333" s="11"/>
      <c r="S333" s="11"/>
      <c r="T333" s="11"/>
      <c r="U333" s="11"/>
      <c r="V333" s="11"/>
      <c r="W333" s="11"/>
      <c r="X333" s="11"/>
      <c r="Y333" s="11"/>
      <c r="Z333" s="11"/>
    </row>
    <row r="334" ht="12.75" customHeight="1">
      <c r="A334" s="13"/>
      <c r="B334" s="13"/>
      <c r="C334" s="13"/>
      <c r="D334" s="454"/>
      <c r="E334" s="455"/>
      <c r="F334" s="456"/>
      <c r="G334" s="95"/>
      <c r="H334" s="457"/>
      <c r="I334" s="11"/>
      <c r="J334" s="11"/>
      <c r="K334" s="11"/>
      <c r="L334" s="11"/>
      <c r="M334" s="11"/>
      <c r="N334" s="11"/>
      <c r="O334" s="11"/>
      <c r="P334" s="11"/>
      <c r="Q334" s="11"/>
      <c r="R334" s="11"/>
      <c r="S334" s="11"/>
      <c r="T334" s="11"/>
      <c r="U334" s="11"/>
      <c r="V334" s="11"/>
      <c r="W334" s="11"/>
      <c r="X334" s="11"/>
      <c r="Y334" s="11"/>
      <c r="Z334" s="11"/>
    </row>
    <row r="335" ht="12.75" customHeight="1">
      <c r="A335" s="13"/>
      <c r="B335" s="13"/>
      <c r="C335" s="13"/>
      <c r="D335" s="454"/>
      <c r="E335" s="455"/>
      <c r="F335" s="456"/>
      <c r="G335" s="95"/>
      <c r="H335" s="457"/>
      <c r="I335" s="11"/>
      <c r="J335" s="11"/>
      <c r="K335" s="11"/>
      <c r="L335" s="11"/>
      <c r="M335" s="11"/>
      <c r="N335" s="11"/>
      <c r="O335" s="11"/>
      <c r="P335" s="11"/>
      <c r="Q335" s="11"/>
      <c r="R335" s="11"/>
      <c r="S335" s="11"/>
      <c r="T335" s="11"/>
      <c r="U335" s="11"/>
      <c r="V335" s="11"/>
      <c r="W335" s="11"/>
      <c r="X335" s="11"/>
      <c r="Y335" s="11"/>
      <c r="Z335" s="11"/>
    </row>
    <row r="336" ht="12.75" customHeight="1">
      <c r="A336" s="13"/>
      <c r="B336" s="13"/>
      <c r="C336" s="13"/>
      <c r="D336" s="454"/>
      <c r="E336" s="455"/>
      <c r="F336" s="456"/>
      <c r="G336" s="95"/>
      <c r="H336" s="457"/>
      <c r="I336" s="11"/>
      <c r="J336" s="11"/>
      <c r="K336" s="11"/>
      <c r="L336" s="11"/>
      <c r="M336" s="11"/>
      <c r="N336" s="11"/>
      <c r="O336" s="11"/>
      <c r="P336" s="11"/>
      <c r="Q336" s="11"/>
      <c r="R336" s="11"/>
      <c r="S336" s="11"/>
      <c r="T336" s="11"/>
      <c r="U336" s="11"/>
      <c r="V336" s="11"/>
      <c r="W336" s="11"/>
      <c r="X336" s="11"/>
      <c r="Y336" s="11"/>
      <c r="Z336" s="11"/>
    </row>
    <row r="337" ht="12.75" customHeight="1">
      <c r="A337" s="13"/>
      <c r="B337" s="13"/>
      <c r="C337" s="13"/>
      <c r="D337" s="454"/>
      <c r="E337" s="455"/>
      <c r="F337" s="456"/>
      <c r="G337" s="95"/>
      <c r="H337" s="457"/>
      <c r="I337" s="11"/>
      <c r="J337" s="11"/>
      <c r="K337" s="11"/>
      <c r="L337" s="11"/>
      <c r="M337" s="11"/>
      <c r="N337" s="11"/>
      <c r="O337" s="11"/>
      <c r="P337" s="11"/>
      <c r="Q337" s="11"/>
      <c r="R337" s="11"/>
      <c r="S337" s="11"/>
      <c r="T337" s="11"/>
      <c r="U337" s="11"/>
      <c r="V337" s="11"/>
      <c r="W337" s="11"/>
      <c r="X337" s="11"/>
      <c r="Y337" s="11"/>
      <c r="Z337" s="11"/>
    </row>
    <row r="338" ht="12.75" customHeight="1">
      <c r="A338" s="13"/>
      <c r="B338" s="13"/>
      <c r="C338" s="13"/>
      <c r="D338" s="454"/>
      <c r="E338" s="455"/>
      <c r="F338" s="456"/>
      <c r="G338" s="95"/>
      <c r="H338" s="457"/>
      <c r="I338" s="11"/>
      <c r="J338" s="11"/>
      <c r="K338" s="11"/>
      <c r="L338" s="11"/>
      <c r="M338" s="11"/>
      <c r="N338" s="11"/>
      <c r="O338" s="11"/>
      <c r="P338" s="11"/>
      <c r="Q338" s="11"/>
      <c r="R338" s="11"/>
      <c r="S338" s="11"/>
      <c r="T338" s="11"/>
      <c r="U338" s="11"/>
      <c r="V338" s="11"/>
      <c r="W338" s="11"/>
      <c r="X338" s="11"/>
      <c r="Y338" s="11"/>
      <c r="Z338" s="11"/>
    </row>
    <row r="339" ht="12.75" customHeight="1">
      <c r="A339" s="13"/>
      <c r="B339" s="13"/>
      <c r="C339" s="13"/>
      <c r="D339" s="454"/>
      <c r="E339" s="455"/>
      <c r="F339" s="456"/>
      <c r="G339" s="95"/>
      <c r="H339" s="457"/>
      <c r="I339" s="11"/>
      <c r="J339" s="11"/>
      <c r="K339" s="11"/>
      <c r="L339" s="11"/>
      <c r="M339" s="11"/>
      <c r="N339" s="11"/>
      <c r="O339" s="11"/>
      <c r="P339" s="11"/>
      <c r="Q339" s="11"/>
      <c r="R339" s="11"/>
      <c r="S339" s="11"/>
      <c r="T339" s="11"/>
      <c r="U339" s="11"/>
      <c r="V339" s="11"/>
      <c r="W339" s="11"/>
      <c r="X339" s="11"/>
      <c r="Y339" s="11"/>
      <c r="Z339" s="11"/>
    </row>
    <row r="340" ht="12.75" customHeight="1">
      <c r="A340" s="13"/>
      <c r="B340" s="13"/>
      <c r="C340" s="13"/>
      <c r="D340" s="454"/>
      <c r="E340" s="455"/>
      <c r="F340" s="456"/>
      <c r="G340" s="95"/>
      <c r="H340" s="457"/>
      <c r="I340" s="11"/>
      <c r="J340" s="11"/>
      <c r="K340" s="11"/>
      <c r="L340" s="11"/>
      <c r="M340" s="11"/>
      <c r="N340" s="11"/>
      <c r="O340" s="11"/>
      <c r="P340" s="11"/>
      <c r="Q340" s="11"/>
      <c r="R340" s="11"/>
      <c r="S340" s="11"/>
      <c r="T340" s="11"/>
      <c r="U340" s="11"/>
      <c r="V340" s="11"/>
      <c r="W340" s="11"/>
      <c r="X340" s="11"/>
      <c r="Y340" s="11"/>
      <c r="Z340" s="11"/>
    </row>
    <row r="341" ht="12.75" customHeight="1">
      <c r="A341" s="13"/>
      <c r="B341" s="13"/>
      <c r="C341" s="13"/>
      <c r="D341" s="454"/>
      <c r="E341" s="455"/>
      <c r="F341" s="456"/>
      <c r="G341" s="95"/>
      <c r="H341" s="457"/>
      <c r="I341" s="11"/>
      <c r="J341" s="11"/>
      <c r="K341" s="11"/>
      <c r="L341" s="11"/>
      <c r="M341" s="11"/>
      <c r="N341" s="11"/>
      <c r="O341" s="11"/>
      <c r="P341" s="11"/>
      <c r="Q341" s="11"/>
      <c r="R341" s="11"/>
      <c r="S341" s="11"/>
      <c r="T341" s="11"/>
      <c r="U341" s="11"/>
      <c r="V341" s="11"/>
      <c r="W341" s="11"/>
      <c r="X341" s="11"/>
      <c r="Y341" s="11"/>
      <c r="Z341" s="11"/>
    </row>
    <row r="342" ht="12.75" customHeight="1">
      <c r="A342" s="13"/>
      <c r="B342" s="13"/>
      <c r="C342" s="13"/>
      <c r="D342" s="454"/>
      <c r="E342" s="455"/>
      <c r="F342" s="456"/>
      <c r="G342" s="95"/>
      <c r="H342" s="457"/>
      <c r="I342" s="11"/>
      <c r="J342" s="11"/>
      <c r="K342" s="11"/>
      <c r="L342" s="11"/>
      <c r="M342" s="11"/>
      <c r="N342" s="11"/>
      <c r="O342" s="11"/>
      <c r="P342" s="11"/>
      <c r="Q342" s="11"/>
      <c r="R342" s="11"/>
      <c r="S342" s="11"/>
      <c r="T342" s="11"/>
      <c r="U342" s="11"/>
      <c r="V342" s="11"/>
      <c r="W342" s="11"/>
      <c r="X342" s="11"/>
      <c r="Y342" s="11"/>
      <c r="Z342" s="11"/>
    </row>
    <row r="343" ht="12.75" customHeight="1">
      <c r="A343" s="13"/>
      <c r="B343" s="13"/>
      <c r="C343" s="13"/>
      <c r="D343" s="454"/>
      <c r="E343" s="455"/>
      <c r="F343" s="456"/>
      <c r="G343" s="95"/>
      <c r="H343" s="457"/>
      <c r="I343" s="11"/>
      <c r="J343" s="11"/>
      <c r="K343" s="11"/>
      <c r="L343" s="11"/>
      <c r="M343" s="11"/>
      <c r="N343" s="11"/>
      <c r="O343" s="11"/>
      <c r="P343" s="11"/>
      <c r="Q343" s="11"/>
      <c r="R343" s="11"/>
      <c r="S343" s="11"/>
      <c r="T343" s="11"/>
      <c r="U343" s="11"/>
      <c r="V343" s="11"/>
      <c r="W343" s="11"/>
      <c r="X343" s="11"/>
      <c r="Y343" s="11"/>
      <c r="Z343" s="11"/>
    </row>
    <row r="344" ht="12.75" customHeight="1">
      <c r="A344" s="13"/>
      <c r="B344" s="13"/>
      <c r="C344" s="13"/>
      <c r="D344" s="454"/>
      <c r="E344" s="455"/>
      <c r="F344" s="456"/>
      <c r="G344" s="95"/>
      <c r="H344" s="457"/>
      <c r="I344" s="11"/>
      <c r="J344" s="11"/>
      <c r="K344" s="11"/>
      <c r="L344" s="11"/>
      <c r="M344" s="11"/>
      <c r="N344" s="11"/>
      <c r="O344" s="11"/>
      <c r="P344" s="11"/>
      <c r="Q344" s="11"/>
      <c r="R344" s="11"/>
      <c r="S344" s="11"/>
      <c r="T344" s="11"/>
      <c r="U344" s="11"/>
      <c r="V344" s="11"/>
      <c r="W344" s="11"/>
      <c r="X344" s="11"/>
      <c r="Y344" s="11"/>
      <c r="Z344" s="11"/>
    </row>
    <row r="345" ht="12.75" customHeight="1">
      <c r="A345" s="13"/>
      <c r="B345" s="13"/>
      <c r="C345" s="13"/>
      <c r="D345" s="454"/>
      <c r="E345" s="455"/>
      <c r="F345" s="456"/>
      <c r="G345" s="95"/>
      <c r="H345" s="457"/>
      <c r="I345" s="11"/>
      <c r="J345" s="11"/>
      <c r="K345" s="11"/>
      <c r="L345" s="11"/>
      <c r="M345" s="11"/>
      <c r="N345" s="11"/>
      <c r="O345" s="11"/>
      <c r="P345" s="11"/>
      <c r="Q345" s="11"/>
      <c r="R345" s="11"/>
      <c r="S345" s="11"/>
      <c r="T345" s="11"/>
      <c r="U345" s="11"/>
      <c r="V345" s="11"/>
      <c r="W345" s="11"/>
      <c r="X345" s="11"/>
      <c r="Y345" s="11"/>
      <c r="Z345" s="11"/>
    </row>
    <row r="346" ht="12.75" customHeight="1">
      <c r="A346" s="13"/>
      <c r="B346" s="13"/>
      <c r="C346" s="13"/>
      <c r="D346" s="454"/>
      <c r="E346" s="455"/>
      <c r="F346" s="456"/>
      <c r="G346" s="95"/>
      <c r="H346" s="457"/>
      <c r="I346" s="11"/>
      <c r="J346" s="11"/>
      <c r="K346" s="11"/>
      <c r="L346" s="11"/>
      <c r="M346" s="11"/>
      <c r="N346" s="11"/>
      <c r="O346" s="11"/>
      <c r="P346" s="11"/>
      <c r="Q346" s="11"/>
      <c r="R346" s="11"/>
      <c r="S346" s="11"/>
      <c r="T346" s="11"/>
      <c r="U346" s="11"/>
      <c r="V346" s="11"/>
      <c r="W346" s="11"/>
      <c r="X346" s="11"/>
      <c r="Y346" s="11"/>
      <c r="Z346" s="11"/>
    </row>
    <row r="347" ht="12.75" customHeight="1">
      <c r="A347" s="13"/>
      <c r="B347" s="13"/>
      <c r="C347" s="13"/>
      <c r="D347" s="454"/>
      <c r="E347" s="455"/>
      <c r="F347" s="456"/>
      <c r="G347" s="95"/>
      <c r="H347" s="457"/>
      <c r="I347" s="11"/>
      <c r="J347" s="11"/>
      <c r="K347" s="11"/>
      <c r="L347" s="11"/>
      <c r="M347" s="11"/>
      <c r="N347" s="11"/>
      <c r="O347" s="11"/>
      <c r="P347" s="11"/>
      <c r="Q347" s="11"/>
      <c r="R347" s="11"/>
      <c r="S347" s="11"/>
      <c r="T347" s="11"/>
      <c r="U347" s="11"/>
      <c r="V347" s="11"/>
      <c r="W347" s="11"/>
      <c r="X347" s="11"/>
      <c r="Y347" s="11"/>
      <c r="Z347" s="11"/>
    </row>
    <row r="348" ht="12.75" customHeight="1">
      <c r="A348" s="13"/>
      <c r="B348" s="13"/>
      <c r="C348" s="13"/>
      <c r="D348" s="454"/>
      <c r="E348" s="455"/>
      <c r="F348" s="456"/>
      <c r="G348" s="95"/>
      <c r="H348" s="457"/>
      <c r="I348" s="11"/>
      <c r="J348" s="11"/>
      <c r="K348" s="11"/>
      <c r="L348" s="11"/>
      <c r="M348" s="11"/>
      <c r="N348" s="11"/>
      <c r="O348" s="11"/>
      <c r="P348" s="11"/>
      <c r="Q348" s="11"/>
      <c r="R348" s="11"/>
      <c r="S348" s="11"/>
      <c r="T348" s="11"/>
      <c r="U348" s="11"/>
      <c r="V348" s="11"/>
      <c r="W348" s="11"/>
      <c r="X348" s="11"/>
      <c r="Y348" s="11"/>
      <c r="Z348" s="11"/>
    </row>
    <row r="349" ht="12.75" customHeight="1">
      <c r="A349" s="13"/>
      <c r="B349" s="13"/>
      <c r="C349" s="13"/>
      <c r="D349" s="454"/>
      <c r="E349" s="455"/>
      <c r="F349" s="456"/>
      <c r="G349" s="95"/>
      <c r="H349" s="457"/>
      <c r="I349" s="11"/>
      <c r="J349" s="11"/>
      <c r="K349" s="11"/>
      <c r="L349" s="11"/>
      <c r="M349" s="11"/>
      <c r="N349" s="11"/>
      <c r="O349" s="11"/>
      <c r="P349" s="11"/>
      <c r="Q349" s="11"/>
      <c r="R349" s="11"/>
      <c r="S349" s="11"/>
      <c r="T349" s="11"/>
      <c r="U349" s="11"/>
      <c r="V349" s="11"/>
      <c r="W349" s="11"/>
      <c r="X349" s="11"/>
      <c r="Y349" s="11"/>
      <c r="Z349" s="11"/>
    </row>
    <row r="350" ht="12.75" customHeight="1">
      <c r="A350" s="13"/>
      <c r="B350" s="13"/>
      <c r="C350" s="13"/>
      <c r="D350" s="454"/>
      <c r="E350" s="455"/>
      <c r="F350" s="456"/>
      <c r="G350" s="95"/>
      <c r="H350" s="457"/>
      <c r="I350" s="11"/>
      <c r="J350" s="11"/>
      <c r="K350" s="11"/>
      <c r="L350" s="11"/>
      <c r="M350" s="11"/>
      <c r="N350" s="11"/>
      <c r="O350" s="11"/>
      <c r="P350" s="11"/>
      <c r="Q350" s="11"/>
      <c r="R350" s="11"/>
      <c r="S350" s="11"/>
      <c r="T350" s="11"/>
      <c r="U350" s="11"/>
      <c r="V350" s="11"/>
      <c r="W350" s="11"/>
      <c r="X350" s="11"/>
      <c r="Y350" s="11"/>
      <c r="Z350" s="11"/>
    </row>
    <row r="351" ht="12.75" customHeight="1">
      <c r="A351" s="13"/>
      <c r="B351" s="13"/>
      <c r="C351" s="13"/>
      <c r="D351" s="454"/>
      <c r="E351" s="455"/>
      <c r="F351" s="456"/>
      <c r="G351" s="95"/>
      <c r="H351" s="457"/>
      <c r="I351" s="11"/>
      <c r="J351" s="11"/>
      <c r="K351" s="11"/>
      <c r="L351" s="11"/>
      <c r="M351" s="11"/>
      <c r="N351" s="11"/>
      <c r="O351" s="11"/>
      <c r="P351" s="11"/>
      <c r="Q351" s="11"/>
      <c r="R351" s="11"/>
      <c r="S351" s="11"/>
      <c r="T351" s="11"/>
      <c r="U351" s="11"/>
      <c r="V351" s="11"/>
      <c r="W351" s="11"/>
      <c r="X351" s="11"/>
      <c r="Y351" s="11"/>
      <c r="Z351" s="11"/>
    </row>
    <row r="352" ht="12.75" customHeight="1">
      <c r="A352" s="13"/>
      <c r="B352" s="13"/>
      <c r="C352" s="13"/>
      <c r="D352" s="454"/>
      <c r="E352" s="455"/>
      <c r="F352" s="456"/>
      <c r="G352" s="95"/>
      <c r="H352" s="457"/>
      <c r="I352" s="11"/>
      <c r="J352" s="11"/>
      <c r="K352" s="11"/>
      <c r="L352" s="11"/>
      <c r="M352" s="11"/>
      <c r="N352" s="11"/>
      <c r="O352" s="11"/>
      <c r="P352" s="11"/>
      <c r="Q352" s="11"/>
      <c r="R352" s="11"/>
      <c r="S352" s="11"/>
      <c r="T352" s="11"/>
      <c r="U352" s="11"/>
      <c r="V352" s="11"/>
      <c r="W352" s="11"/>
      <c r="X352" s="11"/>
      <c r="Y352" s="11"/>
      <c r="Z352" s="11"/>
    </row>
    <row r="353" ht="12.75" customHeight="1">
      <c r="A353" s="13"/>
      <c r="B353" s="13"/>
      <c r="C353" s="13"/>
      <c r="D353" s="454"/>
      <c r="E353" s="455"/>
      <c r="F353" s="456"/>
      <c r="G353" s="95"/>
      <c r="H353" s="457"/>
      <c r="I353" s="11"/>
      <c r="J353" s="11"/>
      <c r="K353" s="11"/>
      <c r="L353" s="11"/>
      <c r="M353" s="11"/>
      <c r="N353" s="11"/>
      <c r="O353" s="11"/>
      <c r="P353" s="11"/>
      <c r="Q353" s="11"/>
      <c r="R353" s="11"/>
      <c r="S353" s="11"/>
      <c r="T353" s="11"/>
      <c r="U353" s="11"/>
      <c r="V353" s="11"/>
      <c r="W353" s="11"/>
      <c r="X353" s="11"/>
      <c r="Y353" s="11"/>
      <c r="Z353" s="11"/>
    </row>
    <row r="354" ht="12.75" customHeight="1">
      <c r="A354" s="13"/>
      <c r="B354" s="13"/>
      <c r="C354" s="13"/>
      <c r="D354" s="454"/>
      <c r="E354" s="455"/>
      <c r="F354" s="456"/>
      <c r="G354" s="95"/>
      <c r="H354" s="457"/>
      <c r="I354" s="11"/>
      <c r="J354" s="11"/>
      <c r="K354" s="11"/>
      <c r="L354" s="11"/>
      <c r="M354" s="11"/>
      <c r="N354" s="11"/>
      <c r="O354" s="11"/>
      <c r="P354" s="11"/>
      <c r="Q354" s="11"/>
      <c r="R354" s="11"/>
      <c r="S354" s="11"/>
      <c r="T354" s="11"/>
      <c r="U354" s="11"/>
      <c r="V354" s="11"/>
      <c r="W354" s="11"/>
      <c r="X354" s="11"/>
      <c r="Y354" s="11"/>
      <c r="Z354" s="11"/>
    </row>
    <row r="355" ht="12.75" customHeight="1">
      <c r="A355" s="13"/>
      <c r="B355" s="13"/>
      <c r="C355" s="13"/>
      <c r="D355" s="454"/>
      <c r="E355" s="455"/>
      <c r="F355" s="456"/>
      <c r="G355" s="95"/>
      <c r="H355" s="457"/>
      <c r="I355" s="11"/>
      <c r="J355" s="11"/>
      <c r="K355" s="11"/>
      <c r="L355" s="11"/>
      <c r="M355" s="11"/>
      <c r="N355" s="11"/>
      <c r="O355" s="11"/>
      <c r="P355" s="11"/>
      <c r="Q355" s="11"/>
      <c r="R355" s="11"/>
      <c r="S355" s="11"/>
      <c r="T355" s="11"/>
      <c r="U355" s="11"/>
      <c r="V355" s="11"/>
      <c r="W355" s="11"/>
      <c r="X355" s="11"/>
      <c r="Y355" s="11"/>
      <c r="Z355" s="11"/>
    </row>
    <row r="356" ht="12.75" customHeight="1">
      <c r="A356" s="13"/>
      <c r="B356" s="13"/>
      <c r="C356" s="13"/>
      <c r="D356" s="454"/>
      <c r="E356" s="455"/>
      <c r="F356" s="456"/>
      <c r="G356" s="95"/>
      <c r="H356" s="457"/>
      <c r="I356" s="11"/>
      <c r="J356" s="11"/>
      <c r="K356" s="11"/>
      <c r="L356" s="11"/>
      <c r="M356" s="11"/>
      <c r="N356" s="11"/>
      <c r="O356" s="11"/>
      <c r="P356" s="11"/>
      <c r="Q356" s="11"/>
      <c r="R356" s="11"/>
      <c r="S356" s="11"/>
      <c r="T356" s="11"/>
      <c r="U356" s="11"/>
      <c r="V356" s="11"/>
      <c r="W356" s="11"/>
      <c r="X356" s="11"/>
      <c r="Y356" s="11"/>
      <c r="Z356" s="11"/>
    </row>
    <row r="357" ht="12.75" customHeight="1">
      <c r="A357" s="13"/>
      <c r="B357" s="13"/>
      <c r="C357" s="13"/>
      <c r="D357" s="454"/>
      <c r="E357" s="455"/>
      <c r="F357" s="456"/>
      <c r="G357" s="95"/>
      <c r="H357" s="457"/>
      <c r="I357" s="11"/>
      <c r="J357" s="11"/>
      <c r="K357" s="11"/>
      <c r="L357" s="11"/>
      <c r="M357" s="11"/>
      <c r="N357" s="11"/>
      <c r="O357" s="11"/>
      <c r="P357" s="11"/>
      <c r="Q357" s="11"/>
      <c r="R357" s="11"/>
      <c r="S357" s="11"/>
      <c r="T357" s="11"/>
      <c r="U357" s="11"/>
      <c r="V357" s="11"/>
      <c r="W357" s="11"/>
      <c r="X357" s="11"/>
      <c r="Y357" s="11"/>
      <c r="Z357" s="11"/>
    </row>
    <row r="358" ht="12.75" customHeight="1">
      <c r="A358" s="13"/>
      <c r="B358" s="13"/>
      <c r="C358" s="13"/>
      <c r="D358" s="454"/>
      <c r="E358" s="455"/>
      <c r="F358" s="456"/>
      <c r="G358" s="95"/>
      <c r="H358" s="457"/>
      <c r="I358" s="11"/>
      <c r="J358" s="11"/>
      <c r="K358" s="11"/>
      <c r="L358" s="11"/>
      <c r="M358" s="11"/>
      <c r="N358" s="11"/>
      <c r="O358" s="11"/>
      <c r="P358" s="11"/>
      <c r="Q358" s="11"/>
      <c r="R358" s="11"/>
      <c r="S358" s="11"/>
      <c r="T358" s="11"/>
      <c r="U358" s="11"/>
      <c r="V358" s="11"/>
      <c r="W358" s="11"/>
      <c r="X358" s="11"/>
      <c r="Y358" s="11"/>
      <c r="Z358" s="11"/>
    </row>
    <row r="359" ht="12.75" customHeight="1">
      <c r="A359" s="13"/>
      <c r="B359" s="13"/>
      <c r="C359" s="13"/>
      <c r="D359" s="454"/>
      <c r="E359" s="455"/>
      <c r="F359" s="456"/>
      <c r="G359" s="95"/>
      <c r="H359" s="457"/>
      <c r="I359" s="11"/>
      <c r="J359" s="11"/>
      <c r="K359" s="11"/>
      <c r="L359" s="11"/>
      <c r="M359" s="11"/>
      <c r="N359" s="11"/>
      <c r="O359" s="11"/>
      <c r="P359" s="11"/>
      <c r="Q359" s="11"/>
      <c r="R359" s="11"/>
      <c r="S359" s="11"/>
      <c r="T359" s="11"/>
      <c r="U359" s="11"/>
      <c r="V359" s="11"/>
      <c r="W359" s="11"/>
      <c r="X359" s="11"/>
      <c r="Y359" s="11"/>
      <c r="Z359" s="11"/>
    </row>
    <row r="360" ht="12.75" customHeight="1">
      <c r="A360" s="13"/>
      <c r="B360" s="13"/>
      <c r="C360" s="13"/>
      <c r="D360" s="454"/>
      <c r="E360" s="455"/>
      <c r="F360" s="456"/>
      <c r="G360" s="95"/>
      <c r="H360" s="457"/>
      <c r="I360" s="11"/>
      <c r="J360" s="11"/>
      <c r="K360" s="11"/>
      <c r="L360" s="11"/>
      <c r="M360" s="11"/>
      <c r="N360" s="11"/>
      <c r="O360" s="11"/>
      <c r="P360" s="11"/>
      <c r="Q360" s="11"/>
      <c r="R360" s="11"/>
      <c r="S360" s="11"/>
      <c r="T360" s="11"/>
      <c r="U360" s="11"/>
      <c r="V360" s="11"/>
      <c r="W360" s="11"/>
      <c r="X360" s="11"/>
      <c r="Y360" s="11"/>
      <c r="Z360" s="11"/>
    </row>
    <row r="361" ht="12.75" customHeight="1">
      <c r="A361" s="13"/>
      <c r="B361" s="13"/>
      <c r="C361" s="13"/>
      <c r="D361" s="454"/>
      <c r="E361" s="455"/>
      <c r="F361" s="456"/>
      <c r="G361" s="95"/>
      <c r="H361" s="457"/>
      <c r="I361" s="11"/>
      <c r="J361" s="11"/>
      <c r="K361" s="11"/>
      <c r="L361" s="11"/>
      <c r="M361" s="11"/>
      <c r="N361" s="11"/>
      <c r="O361" s="11"/>
      <c r="P361" s="11"/>
      <c r="Q361" s="11"/>
      <c r="R361" s="11"/>
      <c r="S361" s="11"/>
      <c r="T361" s="11"/>
      <c r="U361" s="11"/>
      <c r="V361" s="11"/>
      <c r="W361" s="11"/>
      <c r="X361" s="11"/>
      <c r="Y361" s="11"/>
      <c r="Z361" s="11"/>
    </row>
    <row r="362" ht="12.75" customHeight="1">
      <c r="A362" s="13"/>
      <c r="B362" s="13"/>
      <c r="C362" s="13"/>
      <c r="D362" s="454"/>
      <c r="E362" s="455"/>
      <c r="F362" s="456"/>
      <c r="G362" s="95"/>
      <c r="H362" s="457"/>
      <c r="I362" s="11"/>
      <c r="J362" s="11"/>
      <c r="K362" s="11"/>
      <c r="L362" s="11"/>
      <c r="M362" s="11"/>
      <c r="N362" s="11"/>
      <c r="O362" s="11"/>
      <c r="P362" s="11"/>
      <c r="Q362" s="11"/>
      <c r="R362" s="11"/>
      <c r="S362" s="11"/>
      <c r="T362" s="11"/>
      <c r="U362" s="11"/>
      <c r="V362" s="11"/>
      <c r="W362" s="11"/>
      <c r="X362" s="11"/>
      <c r="Y362" s="11"/>
      <c r="Z362" s="11"/>
    </row>
    <row r="363" ht="12.75" customHeight="1">
      <c r="A363" s="13"/>
      <c r="B363" s="13"/>
      <c r="C363" s="13"/>
      <c r="D363" s="454"/>
      <c r="E363" s="455"/>
      <c r="F363" s="456"/>
      <c r="G363" s="95"/>
      <c r="H363" s="457"/>
      <c r="I363" s="11"/>
      <c r="J363" s="11"/>
      <c r="K363" s="11"/>
      <c r="L363" s="11"/>
      <c r="M363" s="11"/>
      <c r="N363" s="11"/>
      <c r="O363" s="11"/>
      <c r="P363" s="11"/>
      <c r="Q363" s="11"/>
      <c r="R363" s="11"/>
      <c r="S363" s="11"/>
      <c r="T363" s="11"/>
      <c r="U363" s="11"/>
      <c r="V363" s="11"/>
      <c r="W363" s="11"/>
      <c r="X363" s="11"/>
      <c r="Y363" s="11"/>
      <c r="Z363" s="11"/>
    </row>
    <row r="364" ht="12.75" customHeight="1">
      <c r="A364" s="13"/>
      <c r="B364" s="13"/>
      <c r="C364" s="13"/>
      <c r="D364" s="454"/>
      <c r="E364" s="455"/>
      <c r="F364" s="456"/>
      <c r="G364" s="95"/>
      <c r="H364" s="457"/>
      <c r="I364" s="11"/>
      <c r="J364" s="11"/>
      <c r="K364" s="11"/>
      <c r="L364" s="11"/>
      <c r="M364" s="11"/>
      <c r="N364" s="11"/>
      <c r="O364" s="11"/>
      <c r="P364" s="11"/>
      <c r="Q364" s="11"/>
      <c r="R364" s="11"/>
      <c r="S364" s="11"/>
      <c r="T364" s="11"/>
      <c r="U364" s="11"/>
      <c r="V364" s="11"/>
      <c r="W364" s="11"/>
      <c r="X364" s="11"/>
      <c r="Y364" s="11"/>
      <c r="Z364" s="11"/>
    </row>
    <row r="365" ht="12.75" customHeight="1">
      <c r="A365" s="13"/>
      <c r="B365" s="13"/>
      <c r="C365" s="13"/>
      <c r="D365" s="454"/>
      <c r="E365" s="455"/>
      <c r="F365" s="456"/>
      <c r="G365" s="95"/>
      <c r="H365" s="457"/>
      <c r="I365" s="11"/>
      <c r="J365" s="11"/>
      <c r="K365" s="11"/>
      <c r="L365" s="11"/>
      <c r="M365" s="11"/>
      <c r="N365" s="11"/>
      <c r="O365" s="11"/>
      <c r="P365" s="11"/>
      <c r="Q365" s="11"/>
      <c r="R365" s="11"/>
      <c r="S365" s="11"/>
      <c r="T365" s="11"/>
      <c r="U365" s="11"/>
      <c r="V365" s="11"/>
      <c r="W365" s="11"/>
      <c r="X365" s="11"/>
      <c r="Y365" s="11"/>
      <c r="Z365" s="11"/>
    </row>
    <row r="366" ht="12.75" customHeight="1">
      <c r="A366" s="13"/>
      <c r="B366" s="13"/>
      <c r="C366" s="13"/>
      <c r="D366" s="454"/>
      <c r="E366" s="455"/>
      <c r="F366" s="456"/>
      <c r="G366" s="95"/>
      <c r="H366" s="457"/>
      <c r="I366" s="11"/>
      <c r="J366" s="11"/>
      <c r="K366" s="11"/>
      <c r="L366" s="11"/>
      <c r="M366" s="11"/>
      <c r="N366" s="11"/>
      <c r="O366" s="11"/>
      <c r="P366" s="11"/>
      <c r="Q366" s="11"/>
      <c r="R366" s="11"/>
      <c r="S366" s="11"/>
      <c r="T366" s="11"/>
      <c r="U366" s="11"/>
      <c r="V366" s="11"/>
      <c r="W366" s="11"/>
      <c r="X366" s="11"/>
      <c r="Y366" s="11"/>
      <c r="Z366" s="11"/>
    </row>
    <row r="367" ht="12.75" customHeight="1">
      <c r="A367" s="13"/>
      <c r="B367" s="13"/>
      <c r="C367" s="13"/>
      <c r="D367" s="454"/>
      <c r="E367" s="455"/>
      <c r="F367" s="456"/>
      <c r="G367" s="95"/>
      <c r="H367" s="457"/>
      <c r="I367" s="11"/>
      <c r="J367" s="11"/>
      <c r="K367" s="11"/>
      <c r="L367" s="11"/>
      <c r="M367" s="11"/>
      <c r="N367" s="11"/>
      <c r="O367" s="11"/>
      <c r="P367" s="11"/>
      <c r="Q367" s="11"/>
      <c r="R367" s="11"/>
      <c r="S367" s="11"/>
      <c r="T367" s="11"/>
      <c r="U367" s="11"/>
      <c r="V367" s="11"/>
      <c r="W367" s="11"/>
      <c r="X367" s="11"/>
      <c r="Y367" s="11"/>
      <c r="Z367" s="11"/>
    </row>
    <row r="368" ht="12.75" customHeight="1">
      <c r="A368" s="13"/>
      <c r="B368" s="13"/>
      <c r="C368" s="13"/>
      <c r="D368" s="454"/>
      <c r="E368" s="455"/>
      <c r="F368" s="456"/>
      <c r="G368" s="95"/>
      <c r="H368" s="457"/>
      <c r="I368" s="11"/>
      <c r="J368" s="11"/>
      <c r="K368" s="11"/>
      <c r="L368" s="11"/>
      <c r="M368" s="11"/>
      <c r="N368" s="11"/>
      <c r="O368" s="11"/>
      <c r="P368" s="11"/>
      <c r="Q368" s="11"/>
      <c r="R368" s="11"/>
      <c r="S368" s="11"/>
      <c r="T368" s="11"/>
      <c r="U368" s="11"/>
      <c r="V368" s="11"/>
      <c r="W368" s="11"/>
      <c r="X368" s="11"/>
      <c r="Y368" s="11"/>
      <c r="Z368" s="11"/>
    </row>
    <row r="369" ht="12.75" customHeight="1">
      <c r="A369" s="13"/>
      <c r="B369" s="13"/>
      <c r="C369" s="13"/>
      <c r="D369" s="454"/>
      <c r="E369" s="455"/>
      <c r="F369" s="456"/>
      <c r="G369" s="95"/>
      <c r="H369" s="457"/>
      <c r="I369" s="11"/>
      <c r="J369" s="11"/>
      <c r="K369" s="11"/>
      <c r="L369" s="11"/>
      <c r="M369" s="11"/>
      <c r="N369" s="11"/>
      <c r="O369" s="11"/>
      <c r="P369" s="11"/>
      <c r="Q369" s="11"/>
      <c r="R369" s="11"/>
      <c r="S369" s="11"/>
      <c r="T369" s="11"/>
      <c r="U369" s="11"/>
      <c r="V369" s="11"/>
      <c r="W369" s="11"/>
      <c r="X369" s="11"/>
      <c r="Y369" s="11"/>
      <c r="Z369" s="11"/>
    </row>
    <row r="370" ht="12.75" customHeight="1">
      <c r="A370" s="13"/>
      <c r="B370" s="13"/>
      <c r="C370" s="13"/>
      <c r="D370" s="454"/>
      <c r="E370" s="455"/>
      <c r="F370" s="456"/>
      <c r="G370" s="95"/>
      <c r="H370" s="457"/>
      <c r="I370" s="11"/>
      <c r="J370" s="11"/>
      <c r="K370" s="11"/>
      <c r="L370" s="11"/>
      <c r="M370" s="11"/>
      <c r="N370" s="11"/>
      <c r="O370" s="11"/>
      <c r="P370" s="11"/>
      <c r="Q370" s="11"/>
      <c r="R370" s="11"/>
      <c r="S370" s="11"/>
      <c r="T370" s="11"/>
      <c r="U370" s="11"/>
      <c r="V370" s="11"/>
      <c r="W370" s="11"/>
      <c r="X370" s="11"/>
      <c r="Y370" s="11"/>
      <c r="Z370" s="11"/>
    </row>
    <row r="371" ht="12.75" customHeight="1">
      <c r="A371" s="13"/>
      <c r="B371" s="13"/>
      <c r="C371" s="13"/>
      <c r="D371" s="454"/>
      <c r="E371" s="455"/>
      <c r="F371" s="456"/>
      <c r="G371" s="95"/>
      <c r="H371" s="457"/>
      <c r="I371" s="11"/>
      <c r="J371" s="11"/>
      <c r="K371" s="11"/>
      <c r="L371" s="11"/>
      <c r="M371" s="11"/>
      <c r="N371" s="11"/>
      <c r="O371" s="11"/>
      <c r="P371" s="11"/>
      <c r="Q371" s="11"/>
      <c r="R371" s="11"/>
      <c r="S371" s="11"/>
      <c r="T371" s="11"/>
      <c r="U371" s="11"/>
      <c r="V371" s="11"/>
      <c r="W371" s="11"/>
      <c r="X371" s="11"/>
      <c r="Y371" s="11"/>
      <c r="Z371" s="11"/>
    </row>
    <row r="372" ht="12.75" customHeight="1">
      <c r="A372" s="13"/>
      <c r="B372" s="13"/>
      <c r="C372" s="13"/>
      <c r="D372" s="454"/>
      <c r="E372" s="455"/>
      <c r="F372" s="456"/>
      <c r="G372" s="95"/>
      <c r="H372" s="457"/>
      <c r="I372" s="11"/>
      <c r="J372" s="11"/>
      <c r="K372" s="11"/>
      <c r="L372" s="11"/>
      <c r="M372" s="11"/>
      <c r="N372" s="11"/>
      <c r="O372" s="11"/>
      <c r="P372" s="11"/>
      <c r="Q372" s="11"/>
      <c r="R372" s="11"/>
      <c r="S372" s="11"/>
      <c r="T372" s="11"/>
      <c r="U372" s="11"/>
      <c r="V372" s="11"/>
      <c r="W372" s="11"/>
      <c r="X372" s="11"/>
      <c r="Y372" s="11"/>
      <c r="Z372" s="11"/>
    </row>
    <row r="373" ht="12.75" customHeight="1">
      <c r="A373" s="13"/>
      <c r="B373" s="13"/>
      <c r="C373" s="13"/>
      <c r="D373" s="454"/>
      <c r="E373" s="455"/>
      <c r="F373" s="456"/>
      <c r="G373" s="95"/>
      <c r="H373" s="457"/>
      <c r="I373" s="11"/>
      <c r="J373" s="11"/>
      <c r="K373" s="11"/>
      <c r="L373" s="11"/>
      <c r="M373" s="11"/>
      <c r="N373" s="11"/>
      <c r="O373" s="11"/>
      <c r="P373" s="11"/>
      <c r="Q373" s="11"/>
      <c r="R373" s="11"/>
      <c r="S373" s="11"/>
      <c r="T373" s="11"/>
      <c r="U373" s="11"/>
      <c r="V373" s="11"/>
      <c r="W373" s="11"/>
      <c r="X373" s="11"/>
      <c r="Y373" s="11"/>
      <c r="Z373" s="11"/>
    </row>
    <row r="374" ht="12.75" customHeight="1">
      <c r="A374" s="13"/>
      <c r="B374" s="13"/>
      <c r="C374" s="13"/>
      <c r="D374" s="454"/>
      <c r="E374" s="455"/>
      <c r="F374" s="456"/>
      <c r="G374" s="95"/>
      <c r="H374" s="457"/>
      <c r="I374" s="11"/>
      <c r="J374" s="11"/>
      <c r="K374" s="11"/>
      <c r="L374" s="11"/>
      <c r="M374" s="11"/>
      <c r="N374" s="11"/>
      <c r="O374" s="11"/>
      <c r="P374" s="11"/>
      <c r="Q374" s="11"/>
      <c r="R374" s="11"/>
      <c r="S374" s="11"/>
      <c r="T374" s="11"/>
      <c r="U374" s="11"/>
      <c r="V374" s="11"/>
      <c r="W374" s="11"/>
      <c r="X374" s="11"/>
      <c r="Y374" s="11"/>
      <c r="Z374" s="11"/>
    </row>
    <row r="375" ht="12.75" customHeight="1">
      <c r="A375" s="13"/>
      <c r="B375" s="13"/>
      <c r="C375" s="13"/>
      <c r="D375" s="454"/>
      <c r="E375" s="455"/>
      <c r="F375" s="456"/>
      <c r="G375" s="95"/>
      <c r="H375" s="457"/>
      <c r="I375" s="11"/>
      <c r="J375" s="11"/>
      <c r="K375" s="11"/>
      <c r="L375" s="11"/>
      <c r="M375" s="11"/>
      <c r="N375" s="11"/>
      <c r="O375" s="11"/>
      <c r="P375" s="11"/>
      <c r="Q375" s="11"/>
      <c r="R375" s="11"/>
      <c r="S375" s="11"/>
      <c r="T375" s="11"/>
      <c r="U375" s="11"/>
      <c r="V375" s="11"/>
      <c r="W375" s="11"/>
      <c r="X375" s="11"/>
      <c r="Y375" s="11"/>
      <c r="Z375" s="11"/>
    </row>
    <row r="376" ht="12.75" customHeight="1">
      <c r="A376" s="13"/>
      <c r="B376" s="13"/>
      <c r="C376" s="13"/>
      <c r="D376" s="454"/>
      <c r="E376" s="455"/>
      <c r="F376" s="456"/>
      <c r="G376" s="95"/>
      <c r="H376" s="457"/>
      <c r="I376" s="11"/>
      <c r="J376" s="11"/>
      <c r="K376" s="11"/>
      <c r="L376" s="11"/>
      <c r="M376" s="11"/>
      <c r="N376" s="11"/>
      <c r="O376" s="11"/>
      <c r="P376" s="11"/>
      <c r="Q376" s="11"/>
      <c r="R376" s="11"/>
      <c r="S376" s="11"/>
      <c r="T376" s="11"/>
      <c r="U376" s="11"/>
      <c r="V376" s="11"/>
      <c r="W376" s="11"/>
      <c r="X376" s="11"/>
      <c r="Y376" s="11"/>
      <c r="Z376" s="11"/>
    </row>
    <row r="377" ht="12.75" customHeight="1">
      <c r="A377" s="13"/>
      <c r="B377" s="13"/>
      <c r="C377" s="13"/>
      <c r="D377" s="454"/>
      <c r="E377" s="455"/>
      <c r="F377" s="456"/>
      <c r="G377" s="95"/>
      <c r="H377" s="457"/>
      <c r="I377" s="11"/>
      <c r="J377" s="11"/>
      <c r="K377" s="11"/>
      <c r="L377" s="11"/>
      <c r="M377" s="11"/>
      <c r="N377" s="11"/>
      <c r="O377" s="11"/>
      <c r="P377" s="11"/>
      <c r="Q377" s="11"/>
      <c r="R377" s="11"/>
      <c r="S377" s="11"/>
      <c r="T377" s="11"/>
      <c r="U377" s="11"/>
      <c r="V377" s="11"/>
      <c r="W377" s="11"/>
      <c r="X377" s="11"/>
      <c r="Y377" s="11"/>
      <c r="Z377" s="11"/>
    </row>
    <row r="378" ht="12.75" customHeight="1">
      <c r="A378" s="13"/>
      <c r="B378" s="13"/>
      <c r="C378" s="13"/>
      <c r="D378" s="454"/>
      <c r="E378" s="455"/>
      <c r="F378" s="456"/>
      <c r="G378" s="95"/>
      <c r="H378" s="457"/>
      <c r="I378" s="11"/>
      <c r="J378" s="11"/>
      <c r="K378" s="11"/>
      <c r="L378" s="11"/>
      <c r="M378" s="11"/>
      <c r="N378" s="11"/>
      <c r="O378" s="11"/>
      <c r="P378" s="11"/>
      <c r="Q378" s="11"/>
      <c r="R378" s="11"/>
      <c r="S378" s="11"/>
      <c r="T378" s="11"/>
      <c r="U378" s="11"/>
      <c r="V378" s="11"/>
      <c r="W378" s="11"/>
      <c r="X378" s="11"/>
      <c r="Y378" s="11"/>
      <c r="Z378" s="11"/>
    </row>
    <row r="379" ht="12.75" customHeight="1">
      <c r="A379" s="13"/>
      <c r="B379" s="13"/>
      <c r="C379" s="13"/>
      <c r="D379" s="454"/>
      <c r="E379" s="455"/>
      <c r="F379" s="456"/>
      <c r="G379" s="95"/>
      <c r="H379" s="457"/>
      <c r="I379" s="11"/>
      <c r="J379" s="11"/>
      <c r="K379" s="11"/>
      <c r="L379" s="11"/>
      <c r="M379" s="11"/>
      <c r="N379" s="11"/>
      <c r="O379" s="11"/>
      <c r="P379" s="11"/>
      <c r="Q379" s="11"/>
      <c r="R379" s="11"/>
      <c r="S379" s="11"/>
      <c r="T379" s="11"/>
      <c r="U379" s="11"/>
      <c r="V379" s="11"/>
      <c r="W379" s="11"/>
      <c r="X379" s="11"/>
      <c r="Y379" s="11"/>
      <c r="Z379" s="11"/>
    </row>
    <row r="380" ht="12.75" customHeight="1">
      <c r="A380" s="13"/>
      <c r="B380" s="13"/>
      <c r="C380" s="13"/>
      <c r="D380" s="454"/>
      <c r="E380" s="455"/>
      <c r="F380" s="456"/>
      <c r="G380" s="95"/>
      <c r="H380" s="457"/>
      <c r="I380" s="11"/>
      <c r="J380" s="11"/>
      <c r="K380" s="11"/>
      <c r="L380" s="11"/>
      <c r="M380" s="11"/>
      <c r="N380" s="11"/>
      <c r="O380" s="11"/>
      <c r="P380" s="11"/>
      <c r="Q380" s="11"/>
      <c r="R380" s="11"/>
      <c r="S380" s="11"/>
      <c r="T380" s="11"/>
      <c r="U380" s="11"/>
      <c r="V380" s="11"/>
      <c r="W380" s="11"/>
      <c r="X380" s="11"/>
      <c r="Y380" s="11"/>
      <c r="Z380" s="11"/>
    </row>
    <row r="381" ht="12.75" customHeight="1">
      <c r="A381" s="13"/>
      <c r="B381" s="13"/>
      <c r="C381" s="13"/>
      <c r="D381" s="454"/>
      <c r="E381" s="455"/>
      <c r="F381" s="456"/>
      <c r="G381" s="95"/>
      <c r="H381" s="457"/>
      <c r="I381" s="11"/>
      <c r="J381" s="11"/>
      <c r="K381" s="11"/>
      <c r="L381" s="11"/>
      <c r="M381" s="11"/>
      <c r="N381" s="11"/>
      <c r="O381" s="11"/>
      <c r="P381" s="11"/>
      <c r="Q381" s="11"/>
      <c r="R381" s="11"/>
      <c r="S381" s="11"/>
      <c r="T381" s="11"/>
      <c r="U381" s="11"/>
      <c r="V381" s="11"/>
      <c r="W381" s="11"/>
      <c r="X381" s="11"/>
      <c r="Y381" s="11"/>
      <c r="Z381" s="11"/>
    </row>
    <row r="382" ht="12.75" customHeight="1">
      <c r="A382" s="13"/>
      <c r="B382" s="13"/>
      <c r="C382" s="13"/>
      <c r="D382" s="454"/>
      <c r="E382" s="455"/>
      <c r="F382" s="456"/>
      <c r="G382" s="95"/>
      <c r="H382" s="457"/>
      <c r="I382" s="11"/>
      <c r="J382" s="11"/>
      <c r="K382" s="11"/>
      <c r="L382" s="11"/>
      <c r="M382" s="11"/>
      <c r="N382" s="11"/>
      <c r="O382" s="11"/>
      <c r="P382" s="11"/>
      <c r="Q382" s="11"/>
      <c r="R382" s="11"/>
      <c r="S382" s="11"/>
      <c r="T382" s="11"/>
      <c r="U382" s="11"/>
      <c r="V382" s="11"/>
      <c r="W382" s="11"/>
      <c r="X382" s="11"/>
      <c r="Y382" s="11"/>
      <c r="Z382" s="11"/>
    </row>
    <row r="383" ht="12.75" customHeight="1">
      <c r="A383" s="13"/>
      <c r="B383" s="13"/>
      <c r="C383" s="13"/>
      <c r="D383" s="454"/>
      <c r="E383" s="455"/>
      <c r="F383" s="456"/>
      <c r="G383" s="95"/>
      <c r="H383" s="457"/>
      <c r="I383" s="11"/>
      <c r="J383" s="11"/>
      <c r="K383" s="11"/>
      <c r="L383" s="11"/>
      <c r="M383" s="11"/>
      <c r="N383" s="11"/>
      <c r="O383" s="11"/>
      <c r="P383" s="11"/>
      <c r="Q383" s="11"/>
      <c r="R383" s="11"/>
      <c r="S383" s="11"/>
      <c r="T383" s="11"/>
      <c r="U383" s="11"/>
      <c r="V383" s="11"/>
      <c r="W383" s="11"/>
      <c r="X383" s="11"/>
      <c r="Y383" s="11"/>
      <c r="Z383" s="11"/>
    </row>
    <row r="384" ht="12.75" customHeight="1">
      <c r="A384" s="13"/>
      <c r="B384" s="13"/>
      <c r="C384" s="13"/>
      <c r="D384" s="454"/>
      <c r="E384" s="455"/>
      <c r="F384" s="456"/>
      <c r="G384" s="95"/>
      <c r="H384" s="457"/>
      <c r="I384" s="11"/>
      <c r="J384" s="11"/>
      <c r="K384" s="11"/>
      <c r="L384" s="11"/>
      <c r="M384" s="11"/>
      <c r="N384" s="11"/>
      <c r="O384" s="11"/>
      <c r="P384" s="11"/>
      <c r="Q384" s="11"/>
      <c r="R384" s="11"/>
      <c r="S384" s="11"/>
      <c r="T384" s="11"/>
      <c r="U384" s="11"/>
      <c r="V384" s="11"/>
      <c r="W384" s="11"/>
      <c r="X384" s="11"/>
      <c r="Y384" s="11"/>
      <c r="Z384" s="11"/>
    </row>
    <row r="385" ht="12.75" customHeight="1">
      <c r="A385" s="13"/>
      <c r="B385" s="13"/>
      <c r="C385" s="13"/>
      <c r="D385" s="454"/>
      <c r="E385" s="455"/>
      <c r="F385" s="456"/>
      <c r="G385" s="95"/>
      <c r="H385" s="457"/>
      <c r="I385" s="11"/>
      <c r="J385" s="11"/>
      <c r="K385" s="11"/>
      <c r="L385" s="11"/>
      <c r="M385" s="11"/>
      <c r="N385" s="11"/>
      <c r="O385" s="11"/>
      <c r="P385" s="11"/>
      <c r="Q385" s="11"/>
      <c r="R385" s="11"/>
      <c r="S385" s="11"/>
      <c r="T385" s="11"/>
      <c r="U385" s="11"/>
      <c r="V385" s="11"/>
      <c r="W385" s="11"/>
      <c r="X385" s="11"/>
      <c r="Y385" s="11"/>
      <c r="Z385" s="11"/>
    </row>
    <row r="386" ht="12.75" customHeight="1">
      <c r="A386" s="13"/>
      <c r="B386" s="13"/>
      <c r="C386" s="13"/>
      <c r="D386" s="454"/>
      <c r="E386" s="455"/>
      <c r="F386" s="456"/>
      <c r="G386" s="95"/>
      <c r="H386" s="457"/>
      <c r="I386" s="11"/>
      <c r="J386" s="11"/>
      <c r="K386" s="11"/>
      <c r="L386" s="11"/>
      <c r="M386" s="11"/>
      <c r="N386" s="11"/>
      <c r="O386" s="11"/>
      <c r="P386" s="11"/>
      <c r="Q386" s="11"/>
      <c r="R386" s="11"/>
      <c r="S386" s="11"/>
      <c r="T386" s="11"/>
      <c r="U386" s="11"/>
      <c r="V386" s="11"/>
      <c r="W386" s="11"/>
      <c r="X386" s="11"/>
      <c r="Y386" s="11"/>
      <c r="Z386" s="11"/>
    </row>
    <row r="387" ht="12.75" customHeight="1">
      <c r="A387" s="13"/>
      <c r="B387" s="13"/>
      <c r="C387" s="13"/>
      <c r="D387" s="454"/>
      <c r="E387" s="455"/>
      <c r="F387" s="456"/>
      <c r="G387" s="95"/>
      <c r="H387" s="457"/>
      <c r="I387" s="11"/>
      <c r="J387" s="11"/>
      <c r="K387" s="11"/>
      <c r="L387" s="11"/>
      <c r="M387" s="11"/>
      <c r="N387" s="11"/>
      <c r="O387" s="11"/>
      <c r="P387" s="11"/>
      <c r="Q387" s="11"/>
      <c r="R387" s="11"/>
      <c r="S387" s="11"/>
      <c r="T387" s="11"/>
      <c r="U387" s="11"/>
      <c r="V387" s="11"/>
      <c r="W387" s="11"/>
      <c r="X387" s="11"/>
      <c r="Y387" s="11"/>
      <c r="Z387" s="11"/>
    </row>
    <row r="388" ht="12.75" customHeight="1">
      <c r="A388" s="13"/>
      <c r="B388" s="13"/>
      <c r="C388" s="13"/>
      <c r="D388" s="454"/>
      <c r="E388" s="455"/>
      <c r="F388" s="456"/>
      <c r="G388" s="95"/>
      <c r="H388" s="457"/>
      <c r="I388" s="11"/>
      <c r="J388" s="11"/>
      <c r="K388" s="11"/>
      <c r="L388" s="11"/>
      <c r="M388" s="11"/>
      <c r="N388" s="11"/>
      <c r="O388" s="11"/>
      <c r="P388" s="11"/>
      <c r="Q388" s="11"/>
      <c r="R388" s="11"/>
      <c r="S388" s="11"/>
      <c r="T388" s="11"/>
      <c r="U388" s="11"/>
      <c r="V388" s="11"/>
      <c r="W388" s="11"/>
      <c r="X388" s="11"/>
      <c r="Y388" s="11"/>
      <c r="Z388" s="11"/>
    </row>
    <row r="389" ht="12.75" customHeight="1">
      <c r="A389" s="13"/>
      <c r="B389" s="13"/>
      <c r="C389" s="13"/>
      <c r="D389" s="454"/>
      <c r="E389" s="455"/>
      <c r="F389" s="456"/>
      <c r="G389" s="95"/>
      <c r="H389" s="457"/>
      <c r="I389" s="11"/>
      <c r="J389" s="11"/>
      <c r="K389" s="11"/>
      <c r="L389" s="11"/>
      <c r="M389" s="11"/>
      <c r="N389" s="11"/>
      <c r="O389" s="11"/>
      <c r="P389" s="11"/>
      <c r="Q389" s="11"/>
      <c r="R389" s="11"/>
      <c r="S389" s="11"/>
      <c r="T389" s="11"/>
      <c r="U389" s="11"/>
      <c r="V389" s="11"/>
      <c r="W389" s="11"/>
      <c r="X389" s="11"/>
      <c r="Y389" s="11"/>
      <c r="Z389" s="11"/>
    </row>
    <row r="390" ht="12.75" customHeight="1">
      <c r="A390" s="13"/>
      <c r="B390" s="13"/>
      <c r="C390" s="13"/>
      <c r="D390" s="454"/>
      <c r="E390" s="455"/>
      <c r="F390" s="456"/>
      <c r="G390" s="95"/>
      <c r="H390" s="457"/>
      <c r="I390" s="11"/>
      <c r="J390" s="11"/>
      <c r="K390" s="11"/>
      <c r="L390" s="11"/>
      <c r="M390" s="11"/>
      <c r="N390" s="11"/>
      <c r="O390" s="11"/>
      <c r="P390" s="11"/>
      <c r="Q390" s="11"/>
      <c r="R390" s="11"/>
      <c r="S390" s="11"/>
      <c r="T390" s="11"/>
      <c r="U390" s="11"/>
      <c r="V390" s="11"/>
      <c r="W390" s="11"/>
      <c r="X390" s="11"/>
      <c r="Y390" s="11"/>
      <c r="Z390" s="11"/>
    </row>
    <row r="391" ht="12.75" customHeight="1">
      <c r="A391" s="13"/>
      <c r="B391" s="13"/>
      <c r="C391" s="13"/>
      <c r="D391" s="454"/>
      <c r="E391" s="455"/>
      <c r="F391" s="456"/>
      <c r="G391" s="95"/>
      <c r="H391" s="457"/>
      <c r="I391" s="11"/>
      <c r="J391" s="11"/>
      <c r="K391" s="11"/>
      <c r="L391" s="11"/>
      <c r="M391" s="11"/>
      <c r="N391" s="11"/>
      <c r="O391" s="11"/>
      <c r="P391" s="11"/>
      <c r="Q391" s="11"/>
      <c r="R391" s="11"/>
      <c r="S391" s="11"/>
      <c r="T391" s="11"/>
      <c r="U391" s="11"/>
      <c r="V391" s="11"/>
      <c r="W391" s="11"/>
      <c r="X391" s="11"/>
      <c r="Y391" s="11"/>
      <c r="Z391" s="11"/>
    </row>
    <row r="392" ht="12.75" customHeight="1">
      <c r="A392" s="13"/>
      <c r="B392" s="13"/>
      <c r="C392" s="13"/>
      <c r="D392" s="454"/>
      <c r="E392" s="455"/>
      <c r="F392" s="456"/>
      <c r="G392" s="95"/>
      <c r="H392" s="457"/>
      <c r="I392" s="11"/>
      <c r="J392" s="11"/>
      <c r="K392" s="11"/>
      <c r="L392" s="11"/>
      <c r="M392" s="11"/>
      <c r="N392" s="11"/>
      <c r="O392" s="11"/>
      <c r="P392" s="11"/>
      <c r="Q392" s="11"/>
      <c r="R392" s="11"/>
      <c r="S392" s="11"/>
      <c r="T392" s="11"/>
      <c r="U392" s="11"/>
      <c r="V392" s="11"/>
      <c r="W392" s="11"/>
      <c r="X392" s="11"/>
      <c r="Y392" s="11"/>
      <c r="Z392" s="11"/>
    </row>
    <row r="393" ht="12.75" customHeight="1">
      <c r="A393" s="13"/>
      <c r="B393" s="13"/>
      <c r="C393" s="13"/>
      <c r="D393" s="454"/>
      <c r="E393" s="455"/>
      <c r="F393" s="456"/>
      <c r="G393" s="95"/>
      <c r="H393" s="457"/>
      <c r="I393" s="11"/>
      <c r="J393" s="11"/>
      <c r="K393" s="11"/>
      <c r="L393" s="11"/>
      <c r="M393" s="11"/>
      <c r="N393" s="11"/>
      <c r="O393" s="11"/>
      <c r="P393" s="11"/>
      <c r="Q393" s="11"/>
      <c r="R393" s="11"/>
      <c r="S393" s="11"/>
      <c r="T393" s="11"/>
      <c r="U393" s="11"/>
      <c r="V393" s="11"/>
      <c r="W393" s="11"/>
      <c r="X393" s="11"/>
      <c r="Y393" s="11"/>
      <c r="Z393" s="11"/>
    </row>
    <row r="394" ht="12.75" customHeight="1">
      <c r="A394" s="13"/>
      <c r="B394" s="13"/>
      <c r="C394" s="13"/>
      <c r="D394" s="454"/>
      <c r="E394" s="455"/>
      <c r="F394" s="456"/>
      <c r="G394" s="95"/>
      <c r="H394" s="457"/>
      <c r="I394" s="11"/>
      <c r="J394" s="11"/>
      <c r="K394" s="11"/>
      <c r="L394" s="11"/>
      <c r="M394" s="11"/>
      <c r="N394" s="11"/>
      <c r="O394" s="11"/>
      <c r="P394" s="11"/>
      <c r="Q394" s="11"/>
      <c r="R394" s="11"/>
      <c r="S394" s="11"/>
      <c r="T394" s="11"/>
      <c r="U394" s="11"/>
      <c r="V394" s="11"/>
      <c r="W394" s="11"/>
      <c r="X394" s="11"/>
      <c r="Y394" s="11"/>
      <c r="Z394" s="11"/>
    </row>
    <row r="395" ht="12.75" customHeight="1">
      <c r="A395" s="13"/>
      <c r="B395" s="13"/>
      <c r="C395" s="13"/>
      <c r="D395" s="454"/>
      <c r="E395" s="455"/>
      <c r="F395" s="456"/>
      <c r="G395" s="95"/>
      <c r="H395" s="457"/>
      <c r="I395" s="11"/>
      <c r="J395" s="11"/>
      <c r="K395" s="11"/>
      <c r="L395" s="11"/>
      <c r="M395" s="11"/>
      <c r="N395" s="11"/>
      <c r="O395" s="11"/>
      <c r="P395" s="11"/>
      <c r="Q395" s="11"/>
      <c r="R395" s="11"/>
      <c r="S395" s="11"/>
      <c r="T395" s="11"/>
      <c r="U395" s="11"/>
      <c r="V395" s="11"/>
      <c r="W395" s="11"/>
      <c r="X395" s="11"/>
      <c r="Y395" s="11"/>
      <c r="Z395" s="11"/>
    </row>
    <row r="396" ht="12.75" customHeight="1">
      <c r="A396" s="13"/>
      <c r="B396" s="13"/>
      <c r="C396" s="13"/>
      <c r="D396" s="454"/>
      <c r="E396" s="455"/>
      <c r="F396" s="456"/>
      <c r="G396" s="95"/>
      <c r="H396" s="457"/>
      <c r="I396" s="11"/>
      <c r="J396" s="11"/>
      <c r="K396" s="11"/>
      <c r="L396" s="11"/>
      <c r="M396" s="11"/>
      <c r="N396" s="11"/>
      <c r="O396" s="11"/>
      <c r="P396" s="11"/>
      <c r="Q396" s="11"/>
      <c r="R396" s="11"/>
      <c r="S396" s="11"/>
      <c r="T396" s="11"/>
      <c r="U396" s="11"/>
      <c r="V396" s="11"/>
      <c r="W396" s="11"/>
      <c r="X396" s="11"/>
      <c r="Y396" s="11"/>
      <c r="Z396" s="11"/>
    </row>
    <row r="397" ht="12.75" customHeight="1">
      <c r="A397" s="13"/>
      <c r="B397" s="13"/>
      <c r="C397" s="13"/>
      <c r="D397" s="454"/>
      <c r="E397" s="455"/>
      <c r="F397" s="456"/>
      <c r="G397" s="95"/>
      <c r="H397" s="457"/>
      <c r="I397" s="11"/>
      <c r="J397" s="11"/>
      <c r="K397" s="11"/>
      <c r="L397" s="11"/>
      <c r="M397" s="11"/>
      <c r="N397" s="11"/>
      <c r="O397" s="11"/>
      <c r="P397" s="11"/>
      <c r="Q397" s="11"/>
      <c r="R397" s="11"/>
      <c r="S397" s="11"/>
      <c r="T397" s="11"/>
      <c r="U397" s="11"/>
      <c r="V397" s="11"/>
      <c r="W397" s="11"/>
      <c r="X397" s="11"/>
      <c r="Y397" s="11"/>
      <c r="Z397" s="11"/>
    </row>
    <row r="398" ht="12.75" customHeight="1">
      <c r="A398" s="13"/>
      <c r="B398" s="13"/>
      <c r="C398" s="13"/>
      <c r="D398" s="454"/>
      <c r="E398" s="455"/>
      <c r="F398" s="456"/>
      <c r="G398" s="95"/>
      <c r="H398" s="457"/>
      <c r="I398" s="11"/>
      <c r="J398" s="11"/>
      <c r="K398" s="11"/>
      <c r="L398" s="11"/>
      <c r="M398" s="11"/>
      <c r="N398" s="11"/>
      <c r="O398" s="11"/>
      <c r="P398" s="11"/>
      <c r="Q398" s="11"/>
      <c r="R398" s="11"/>
      <c r="S398" s="11"/>
      <c r="T398" s="11"/>
      <c r="U398" s="11"/>
      <c r="V398" s="11"/>
      <c r="W398" s="11"/>
      <c r="X398" s="11"/>
      <c r="Y398" s="11"/>
      <c r="Z398" s="11"/>
    </row>
    <row r="399" ht="12.75" customHeight="1">
      <c r="A399" s="13"/>
      <c r="B399" s="13"/>
      <c r="C399" s="13"/>
      <c r="D399" s="454"/>
      <c r="E399" s="455"/>
      <c r="F399" s="456"/>
      <c r="G399" s="95"/>
      <c r="H399" s="457"/>
      <c r="I399" s="11"/>
      <c r="J399" s="11"/>
      <c r="K399" s="11"/>
      <c r="L399" s="11"/>
      <c r="M399" s="11"/>
      <c r="N399" s="11"/>
      <c r="O399" s="11"/>
      <c r="P399" s="11"/>
      <c r="Q399" s="11"/>
      <c r="R399" s="11"/>
      <c r="S399" s="11"/>
      <c r="T399" s="11"/>
      <c r="U399" s="11"/>
      <c r="V399" s="11"/>
      <c r="W399" s="11"/>
      <c r="X399" s="11"/>
      <c r="Y399" s="11"/>
      <c r="Z399" s="11"/>
    </row>
    <row r="400" ht="12.75" customHeight="1">
      <c r="A400" s="13"/>
      <c r="B400" s="13"/>
      <c r="C400" s="13"/>
      <c r="D400" s="454"/>
      <c r="E400" s="455"/>
      <c r="F400" s="456"/>
      <c r="G400" s="95"/>
      <c r="H400" s="457"/>
      <c r="I400" s="11"/>
      <c r="J400" s="11"/>
      <c r="K400" s="11"/>
      <c r="L400" s="11"/>
      <c r="M400" s="11"/>
      <c r="N400" s="11"/>
      <c r="O400" s="11"/>
      <c r="P400" s="11"/>
      <c r="Q400" s="11"/>
      <c r="R400" s="11"/>
      <c r="S400" s="11"/>
      <c r="T400" s="11"/>
      <c r="U400" s="11"/>
      <c r="V400" s="11"/>
      <c r="W400" s="11"/>
      <c r="X400" s="11"/>
      <c r="Y400" s="11"/>
      <c r="Z400" s="11"/>
    </row>
    <row r="401" ht="12.75" customHeight="1">
      <c r="A401" s="13"/>
      <c r="B401" s="13"/>
      <c r="C401" s="13"/>
      <c r="D401" s="454"/>
      <c r="E401" s="455"/>
      <c r="F401" s="456"/>
      <c r="G401" s="95"/>
      <c r="H401" s="457"/>
      <c r="I401" s="11"/>
      <c r="J401" s="11"/>
      <c r="K401" s="11"/>
      <c r="L401" s="11"/>
      <c r="M401" s="11"/>
      <c r="N401" s="11"/>
      <c r="O401" s="11"/>
      <c r="P401" s="11"/>
      <c r="Q401" s="11"/>
      <c r="R401" s="11"/>
      <c r="S401" s="11"/>
      <c r="T401" s="11"/>
      <c r="U401" s="11"/>
      <c r="V401" s="11"/>
      <c r="W401" s="11"/>
      <c r="X401" s="11"/>
      <c r="Y401" s="11"/>
      <c r="Z401" s="11"/>
    </row>
    <row r="402" ht="12.75" customHeight="1">
      <c r="A402" s="13"/>
      <c r="B402" s="13"/>
      <c r="C402" s="13"/>
      <c r="D402" s="454"/>
      <c r="E402" s="455"/>
      <c r="F402" s="456"/>
      <c r="G402" s="95"/>
      <c r="H402" s="457"/>
      <c r="I402" s="11"/>
      <c r="J402" s="11"/>
      <c r="K402" s="11"/>
      <c r="L402" s="11"/>
      <c r="M402" s="11"/>
      <c r="N402" s="11"/>
      <c r="O402" s="11"/>
      <c r="P402" s="11"/>
      <c r="Q402" s="11"/>
      <c r="R402" s="11"/>
      <c r="S402" s="11"/>
      <c r="T402" s="11"/>
      <c r="U402" s="11"/>
      <c r="V402" s="11"/>
      <c r="W402" s="11"/>
      <c r="X402" s="11"/>
      <c r="Y402" s="11"/>
      <c r="Z402" s="11"/>
    </row>
    <row r="403" ht="12.75" customHeight="1">
      <c r="A403" s="13"/>
      <c r="B403" s="13"/>
      <c r="C403" s="13"/>
      <c r="D403" s="454"/>
      <c r="E403" s="455"/>
      <c r="F403" s="456"/>
      <c r="G403" s="95"/>
      <c r="H403" s="457"/>
      <c r="I403" s="11"/>
      <c r="J403" s="11"/>
      <c r="K403" s="11"/>
      <c r="L403" s="11"/>
      <c r="M403" s="11"/>
      <c r="N403" s="11"/>
      <c r="O403" s="11"/>
      <c r="P403" s="11"/>
      <c r="Q403" s="11"/>
      <c r="R403" s="11"/>
      <c r="S403" s="11"/>
      <c r="T403" s="11"/>
      <c r="U403" s="11"/>
      <c r="V403" s="11"/>
      <c r="W403" s="11"/>
      <c r="X403" s="11"/>
      <c r="Y403" s="11"/>
      <c r="Z403" s="11"/>
    </row>
    <row r="404" ht="12.75" customHeight="1">
      <c r="A404" s="13"/>
      <c r="B404" s="13"/>
      <c r="C404" s="13"/>
      <c r="D404" s="454"/>
      <c r="E404" s="455"/>
      <c r="F404" s="456"/>
      <c r="G404" s="95"/>
      <c r="H404" s="457"/>
      <c r="I404" s="11"/>
      <c r="J404" s="11"/>
      <c r="K404" s="11"/>
      <c r="L404" s="11"/>
      <c r="M404" s="11"/>
      <c r="N404" s="11"/>
      <c r="O404" s="11"/>
      <c r="P404" s="11"/>
      <c r="Q404" s="11"/>
      <c r="R404" s="11"/>
      <c r="S404" s="11"/>
      <c r="T404" s="11"/>
      <c r="U404" s="11"/>
      <c r="V404" s="11"/>
      <c r="W404" s="11"/>
      <c r="X404" s="11"/>
      <c r="Y404" s="11"/>
      <c r="Z404" s="11"/>
    </row>
    <row r="405" ht="12.75" customHeight="1">
      <c r="A405" s="13"/>
      <c r="B405" s="13"/>
      <c r="C405" s="13"/>
      <c r="D405" s="454"/>
      <c r="E405" s="455"/>
      <c r="F405" s="456"/>
      <c r="G405" s="95"/>
      <c r="H405" s="457"/>
      <c r="I405" s="11"/>
      <c r="J405" s="11"/>
      <c r="K405" s="11"/>
      <c r="L405" s="11"/>
      <c r="M405" s="11"/>
      <c r="N405" s="11"/>
      <c r="O405" s="11"/>
      <c r="P405" s="11"/>
      <c r="Q405" s="11"/>
      <c r="R405" s="11"/>
      <c r="S405" s="11"/>
      <c r="T405" s="11"/>
      <c r="U405" s="11"/>
      <c r="V405" s="11"/>
      <c r="W405" s="11"/>
      <c r="X405" s="11"/>
      <c r="Y405" s="11"/>
      <c r="Z405" s="11"/>
    </row>
    <row r="406" ht="12.75" customHeight="1">
      <c r="A406" s="13"/>
      <c r="B406" s="13"/>
      <c r="C406" s="13"/>
      <c r="D406" s="454"/>
      <c r="E406" s="455"/>
      <c r="F406" s="456"/>
      <c r="G406" s="95"/>
      <c r="H406" s="457"/>
      <c r="I406" s="11"/>
      <c r="J406" s="11"/>
      <c r="K406" s="11"/>
      <c r="L406" s="11"/>
      <c r="M406" s="11"/>
      <c r="N406" s="11"/>
      <c r="O406" s="11"/>
      <c r="P406" s="11"/>
      <c r="Q406" s="11"/>
      <c r="R406" s="11"/>
      <c r="S406" s="11"/>
      <c r="T406" s="11"/>
      <c r="U406" s="11"/>
      <c r="V406" s="11"/>
      <c r="W406" s="11"/>
      <c r="X406" s="11"/>
      <c r="Y406" s="11"/>
      <c r="Z406" s="11"/>
    </row>
    <row r="407" ht="12.75" customHeight="1">
      <c r="A407" s="13"/>
      <c r="B407" s="13"/>
      <c r="C407" s="13"/>
      <c r="D407" s="454"/>
      <c r="E407" s="455"/>
      <c r="F407" s="456"/>
      <c r="G407" s="95"/>
      <c r="H407" s="457"/>
      <c r="I407" s="11"/>
      <c r="J407" s="11"/>
      <c r="K407" s="11"/>
      <c r="L407" s="11"/>
      <c r="M407" s="11"/>
      <c r="N407" s="11"/>
      <c r="O407" s="11"/>
      <c r="P407" s="11"/>
      <c r="Q407" s="11"/>
      <c r="R407" s="11"/>
      <c r="S407" s="11"/>
      <c r="T407" s="11"/>
      <c r="U407" s="11"/>
      <c r="V407" s="11"/>
      <c r="W407" s="11"/>
      <c r="X407" s="11"/>
      <c r="Y407" s="11"/>
      <c r="Z407" s="11"/>
    </row>
    <row r="408" ht="12.75" customHeight="1">
      <c r="A408" s="13"/>
      <c r="B408" s="13"/>
      <c r="C408" s="13"/>
      <c r="D408" s="454"/>
      <c r="E408" s="455"/>
      <c r="F408" s="456"/>
      <c r="G408" s="95"/>
      <c r="H408" s="457"/>
      <c r="I408" s="11"/>
      <c r="J408" s="11"/>
      <c r="K408" s="11"/>
      <c r="L408" s="11"/>
      <c r="M408" s="11"/>
      <c r="N408" s="11"/>
      <c r="O408" s="11"/>
      <c r="P408" s="11"/>
      <c r="Q408" s="11"/>
      <c r="R408" s="11"/>
      <c r="S408" s="11"/>
      <c r="T408" s="11"/>
      <c r="U408" s="11"/>
      <c r="V408" s="11"/>
      <c r="W408" s="11"/>
      <c r="X408" s="11"/>
      <c r="Y408" s="11"/>
      <c r="Z408" s="11"/>
    </row>
    <row r="409" ht="12.75" customHeight="1">
      <c r="A409" s="13"/>
      <c r="B409" s="13"/>
      <c r="C409" s="13"/>
      <c r="D409" s="454"/>
      <c r="E409" s="455"/>
      <c r="F409" s="456"/>
      <c r="G409" s="95"/>
      <c r="H409" s="457"/>
      <c r="I409" s="11"/>
      <c r="J409" s="11"/>
      <c r="K409" s="11"/>
      <c r="L409" s="11"/>
      <c r="M409" s="11"/>
      <c r="N409" s="11"/>
      <c r="O409" s="11"/>
      <c r="P409" s="11"/>
      <c r="Q409" s="11"/>
      <c r="R409" s="11"/>
      <c r="S409" s="11"/>
      <c r="T409" s="11"/>
      <c r="U409" s="11"/>
      <c r="V409" s="11"/>
      <c r="W409" s="11"/>
      <c r="X409" s="11"/>
      <c r="Y409" s="11"/>
      <c r="Z409" s="11"/>
    </row>
    <row r="410" ht="12.75" customHeight="1">
      <c r="A410" s="13"/>
      <c r="B410" s="13"/>
      <c r="C410" s="13"/>
      <c r="D410" s="454"/>
      <c r="E410" s="455"/>
      <c r="F410" s="456"/>
      <c r="G410" s="95"/>
      <c r="H410" s="457"/>
      <c r="I410" s="11"/>
      <c r="J410" s="11"/>
      <c r="K410" s="11"/>
      <c r="L410" s="11"/>
      <c r="M410" s="11"/>
      <c r="N410" s="11"/>
      <c r="O410" s="11"/>
      <c r="P410" s="11"/>
      <c r="Q410" s="11"/>
      <c r="R410" s="11"/>
      <c r="S410" s="11"/>
      <c r="T410" s="11"/>
      <c r="U410" s="11"/>
      <c r="V410" s="11"/>
      <c r="W410" s="11"/>
      <c r="X410" s="11"/>
      <c r="Y410" s="11"/>
      <c r="Z410" s="11"/>
    </row>
    <row r="411" ht="12.75" customHeight="1">
      <c r="A411" s="13"/>
      <c r="B411" s="13"/>
      <c r="C411" s="13"/>
      <c r="D411" s="454"/>
      <c r="E411" s="455"/>
      <c r="F411" s="456"/>
      <c r="G411" s="95"/>
      <c r="H411" s="457"/>
      <c r="I411" s="11"/>
      <c r="J411" s="11"/>
      <c r="K411" s="11"/>
      <c r="L411" s="11"/>
      <c r="M411" s="11"/>
      <c r="N411" s="11"/>
      <c r="O411" s="11"/>
      <c r="P411" s="11"/>
      <c r="Q411" s="11"/>
      <c r="R411" s="11"/>
      <c r="S411" s="11"/>
      <c r="T411" s="11"/>
      <c r="U411" s="11"/>
      <c r="V411" s="11"/>
      <c r="W411" s="11"/>
      <c r="X411" s="11"/>
      <c r="Y411" s="11"/>
      <c r="Z411" s="11"/>
    </row>
    <row r="412" ht="12.75" customHeight="1">
      <c r="A412" s="13"/>
      <c r="B412" s="13"/>
      <c r="C412" s="13"/>
      <c r="D412" s="454"/>
      <c r="E412" s="455"/>
      <c r="F412" s="456"/>
      <c r="G412" s="95"/>
      <c r="H412" s="457"/>
      <c r="I412" s="11"/>
      <c r="J412" s="11"/>
      <c r="K412" s="11"/>
      <c r="L412" s="11"/>
      <c r="M412" s="11"/>
      <c r="N412" s="11"/>
      <c r="O412" s="11"/>
      <c r="P412" s="11"/>
      <c r="Q412" s="11"/>
      <c r="R412" s="11"/>
      <c r="S412" s="11"/>
      <c r="T412" s="11"/>
      <c r="U412" s="11"/>
      <c r="V412" s="11"/>
      <c r="W412" s="11"/>
      <c r="X412" s="11"/>
      <c r="Y412" s="11"/>
      <c r="Z412" s="11"/>
    </row>
    <row r="413" ht="12.75" customHeight="1">
      <c r="A413" s="13"/>
      <c r="B413" s="13"/>
      <c r="C413" s="13"/>
      <c r="D413" s="454"/>
      <c r="E413" s="455"/>
      <c r="F413" s="456"/>
      <c r="G413" s="95"/>
      <c r="H413" s="457"/>
      <c r="I413" s="11"/>
      <c r="J413" s="11"/>
      <c r="K413" s="11"/>
      <c r="L413" s="11"/>
      <c r="M413" s="11"/>
      <c r="N413" s="11"/>
      <c r="O413" s="11"/>
      <c r="P413" s="11"/>
      <c r="Q413" s="11"/>
      <c r="R413" s="11"/>
      <c r="S413" s="11"/>
      <c r="T413" s="11"/>
      <c r="U413" s="11"/>
      <c r="V413" s="11"/>
      <c r="W413" s="11"/>
      <c r="X413" s="11"/>
      <c r="Y413" s="11"/>
      <c r="Z413" s="11"/>
    </row>
    <row r="414" ht="12.75" customHeight="1">
      <c r="A414" s="13"/>
      <c r="B414" s="13"/>
      <c r="C414" s="13"/>
      <c r="D414" s="454"/>
      <c r="E414" s="455"/>
      <c r="F414" s="456"/>
      <c r="G414" s="95"/>
      <c r="H414" s="457"/>
      <c r="I414" s="11"/>
      <c r="J414" s="11"/>
      <c r="K414" s="11"/>
      <c r="L414" s="11"/>
      <c r="M414" s="11"/>
      <c r="N414" s="11"/>
      <c r="O414" s="11"/>
      <c r="P414" s="11"/>
      <c r="Q414" s="11"/>
      <c r="R414" s="11"/>
      <c r="S414" s="11"/>
      <c r="T414" s="11"/>
      <c r="U414" s="11"/>
      <c r="V414" s="11"/>
      <c r="W414" s="11"/>
      <c r="X414" s="11"/>
      <c r="Y414" s="11"/>
      <c r="Z414" s="11"/>
    </row>
    <row r="415" ht="12.75" customHeight="1">
      <c r="A415" s="13"/>
      <c r="B415" s="13"/>
      <c r="C415" s="13"/>
      <c r="D415" s="454"/>
      <c r="E415" s="455"/>
      <c r="F415" s="456"/>
      <c r="G415" s="95"/>
      <c r="H415" s="457"/>
      <c r="I415" s="11"/>
      <c r="J415" s="11"/>
      <c r="K415" s="11"/>
      <c r="L415" s="11"/>
      <c r="M415" s="11"/>
      <c r="N415" s="11"/>
      <c r="O415" s="11"/>
      <c r="P415" s="11"/>
      <c r="Q415" s="11"/>
      <c r="R415" s="11"/>
      <c r="S415" s="11"/>
      <c r="T415" s="11"/>
      <c r="U415" s="11"/>
      <c r="V415" s="11"/>
      <c r="W415" s="11"/>
      <c r="X415" s="11"/>
      <c r="Y415" s="11"/>
      <c r="Z415" s="11"/>
    </row>
    <row r="416" ht="12.75" customHeight="1">
      <c r="A416" s="13"/>
      <c r="B416" s="13"/>
      <c r="C416" s="13"/>
      <c r="D416" s="454"/>
      <c r="E416" s="455"/>
      <c r="F416" s="456"/>
      <c r="G416" s="95"/>
      <c r="H416" s="457"/>
      <c r="I416" s="11"/>
      <c r="J416" s="11"/>
      <c r="K416" s="11"/>
      <c r="L416" s="11"/>
      <c r="M416" s="11"/>
      <c r="N416" s="11"/>
      <c r="O416" s="11"/>
      <c r="P416" s="11"/>
      <c r="Q416" s="11"/>
      <c r="R416" s="11"/>
      <c r="S416" s="11"/>
      <c r="T416" s="11"/>
      <c r="U416" s="11"/>
      <c r="V416" s="11"/>
      <c r="W416" s="11"/>
      <c r="X416" s="11"/>
      <c r="Y416" s="11"/>
      <c r="Z416" s="11"/>
    </row>
    <row r="417" ht="12.75" customHeight="1">
      <c r="A417" s="13"/>
      <c r="B417" s="13"/>
      <c r="C417" s="13"/>
      <c r="D417" s="454"/>
      <c r="E417" s="455"/>
      <c r="F417" s="456"/>
      <c r="G417" s="95"/>
      <c r="H417" s="457"/>
      <c r="I417" s="11"/>
      <c r="J417" s="11"/>
      <c r="K417" s="11"/>
      <c r="L417" s="11"/>
      <c r="M417" s="11"/>
      <c r="N417" s="11"/>
      <c r="O417" s="11"/>
      <c r="P417" s="11"/>
      <c r="Q417" s="11"/>
      <c r="R417" s="11"/>
      <c r="S417" s="11"/>
      <c r="T417" s="11"/>
      <c r="U417" s="11"/>
      <c r="V417" s="11"/>
      <c r="W417" s="11"/>
      <c r="X417" s="11"/>
      <c r="Y417" s="11"/>
      <c r="Z417" s="11"/>
    </row>
    <row r="418" ht="12.75" customHeight="1">
      <c r="A418" s="13"/>
      <c r="B418" s="13"/>
      <c r="C418" s="13"/>
      <c r="D418" s="454"/>
      <c r="E418" s="455"/>
      <c r="F418" s="456"/>
      <c r="G418" s="95"/>
      <c r="H418" s="457"/>
      <c r="I418" s="11"/>
      <c r="J418" s="11"/>
      <c r="K418" s="11"/>
      <c r="L418" s="11"/>
      <c r="M418" s="11"/>
      <c r="N418" s="11"/>
      <c r="O418" s="11"/>
      <c r="P418" s="11"/>
      <c r="Q418" s="11"/>
      <c r="R418" s="11"/>
      <c r="S418" s="11"/>
      <c r="T418" s="11"/>
      <c r="U418" s="11"/>
      <c r="V418" s="11"/>
      <c r="W418" s="11"/>
      <c r="X418" s="11"/>
      <c r="Y418" s="11"/>
      <c r="Z418" s="11"/>
    </row>
    <row r="419" ht="12.75" customHeight="1">
      <c r="A419" s="13"/>
      <c r="B419" s="13"/>
      <c r="C419" s="13"/>
      <c r="D419" s="454"/>
      <c r="E419" s="455"/>
      <c r="F419" s="456"/>
      <c r="G419" s="95"/>
      <c r="H419" s="457"/>
      <c r="I419" s="11"/>
      <c r="J419" s="11"/>
      <c r="K419" s="11"/>
      <c r="L419" s="11"/>
      <c r="M419" s="11"/>
      <c r="N419" s="11"/>
      <c r="O419" s="11"/>
      <c r="P419" s="11"/>
      <c r="Q419" s="11"/>
      <c r="R419" s="11"/>
      <c r="S419" s="11"/>
      <c r="T419" s="11"/>
      <c r="U419" s="11"/>
      <c r="V419" s="11"/>
      <c r="W419" s="11"/>
      <c r="X419" s="11"/>
      <c r="Y419" s="11"/>
      <c r="Z419" s="11"/>
    </row>
    <row r="420" ht="12.75" customHeight="1">
      <c r="A420" s="13"/>
      <c r="B420" s="13"/>
      <c r="C420" s="13"/>
      <c r="D420" s="454"/>
      <c r="E420" s="455"/>
      <c r="F420" s="456"/>
      <c r="G420" s="95"/>
      <c r="H420" s="457"/>
      <c r="I420" s="11"/>
      <c r="J420" s="11"/>
      <c r="K420" s="11"/>
      <c r="L420" s="11"/>
      <c r="M420" s="11"/>
      <c r="N420" s="11"/>
      <c r="O420" s="11"/>
      <c r="P420" s="11"/>
      <c r="Q420" s="11"/>
      <c r="R420" s="11"/>
      <c r="S420" s="11"/>
      <c r="T420" s="11"/>
      <c r="U420" s="11"/>
      <c r="V420" s="11"/>
      <c r="W420" s="11"/>
      <c r="X420" s="11"/>
      <c r="Y420" s="11"/>
      <c r="Z420" s="11"/>
    </row>
    <row r="421" ht="12.75" customHeight="1">
      <c r="A421" s="13"/>
      <c r="B421" s="13"/>
      <c r="C421" s="13"/>
      <c r="D421" s="454"/>
      <c r="E421" s="455"/>
      <c r="F421" s="456"/>
      <c r="G421" s="95"/>
      <c r="H421" s="457"/>
      <c r="I421" s="11"/>
      <c r="J421" s="11"/>
      <c r="K421" s="11"/>
      <c r="L421" s="11"/>
      <c r="M421" s="11"/>
      <c r="N421" s="11"/>
      <c r="O421" s="11"/>
      <c r="P421" s="11"/>
      <c r="Q421" s="11"/>
      <c r="R421" s="11"/>
      <c r="S421" s="11"/>
      <c r="T421" s="11"/>
      <c r="U421" s="11"/>
      <c r="V421" s="11"/>
      <c r="W421" s="11"/>
      <c r="X421" s="11"/>
      <c r="Y421" s="11"/>
      <c r="Z421" s="11"/>
    </row>
    <row r="422" ht="12.75" customHeight="1">
      <c r="A422" s="13"/>
      <c r="B422" s="13"/>
      <c r="C422" s="13"/>
      <c r="D422" s="454"/>
      <c r="E422" s="455"/>
      <c r="F422" s="456"/>
      <c r="G422" s="95"/>
      <c r="H422" s="457"/>
      <c r="I422" s="11"/>
      <c r="J422" s="11"/>
      <c r="K422" s="11"/>
      <c r="L422" s="11"/>
      <c r="M422" s="11"/>
      <c r="N422" s="11"/>
      <c r="O422" s="11"/>
      <c r="P422" s="11"/>
      <c r="Q422" s="11"/>
      <c r="R422" s="11"/>
      <c r="S422" s="11"/>
      <c r="T422" s="11"/>
      <c r="U422" s="11"/>
      <c r="V422" s="11"/>
      <c r="W422" s="11"/>
      <c r="X422" s="11"/>
      <c r="Y422" s="11"/>
      <c r="Z422" s="11"/>
    </row>
    <row r="423" ht="12.75" customHeight="1">
      <c r="A423" s="13"/>
      <c r="B423" s="13"/>
      <c r="C423" s="13"/>
      <c r="D423" s="454"/>
      <c r="E423" s="455"/>
      <c r="F423" s="456"/>
      <c r="G423" s="95"/>
      <c r="H423" s="457"/>
      <c r="I423" s="11"/>
      <c r="J423" s="11"/>
      <c r="K423" s="11"/>
      <c r="L423" s="11"/>
      <c r="M423" s="11"/>
      <c r="N423" s="11"/>
      <c r="O423" s="11"/>
      <c r="P423" s="11"/>
      <c r="Q423" s="11"/>
      <c r="R423" s="11"/>
      <c r="S423" s="11"/>
      <c r="T423" s="11"/>
      <c r="U423" s="11"/>
      <c r="V423" s="11"/>
      <c r="W423" s="11"/>
      <c r="X423" s="11"/>
      <c r="Y423" s="11"/>
      <c r="Z423" s="11"/>
    </row>
    <row r="424" ht="12.75" customHeight="1">
      <c r="A424" s="13"/>
      <c r="B424" s="13"/>
      <c r="C424" s="13"/>
      <c r="D424" s="454"/>
      <c r="E424" s="455"/>
      <c r="F424" s="456"/>
      <c r="G424" s="95"/>
      <c r="H424" s="457"/>
      <c r="I424" s="11"/>
      <c r="J424" s="11"/>
      <c r="K424" s="11"/>
      <c r="L424" s="11"/>
      <c r="M424" s="11"/>
      <c r="N424" s="11"/>
      <c r="O424" s="11"/>
      <c r="P424" s="11"/>
      <c r="Q424" s="11"/>
      <c r="R424" s="11"/>
      <c r="S424" s="11"/>
      <c r="T424" s="11"/>
      <c r="U424" s="11"/>
      <c r="V424" s="11"/>
      <c r="W424" s="11"/>
      <c r="X424" s="11"/>
      <c r="Y424" s="11"/>
      <c r="Z424" s="11"/>
    </row>
    <row r="425" ht="12.75" customHeight="1">
      <c r="A425" s="13"/>
      <c r="B425" s="13"/>
      <c r="C425" s="13"/>
      <c r="D425" s="454"/>
      <c r="E425" s="455"/>
      <c r="F425" s="456"/>
      <c r="G425" s="95"/>
      <c r="H425" s="457"/>
      <c r="I425" s="11"/>
      <c r="J425" s="11"/>
      <c r="K425" s="11"/>
      <c r="L425" s="11"/>
      <c r="M425" s="11"/>
      <c r="N425" s="11"/>
      <c r="O425" s="11"/>
      <c r="P425" s="11"/>
      <c r="Q425" s="11"/>
      <c r="R425" s="11"/>
      <c r="S425" s="11"/>
      <c r="T425" s="11"/>
      <c r="U425" s="11"/>
      <c r="V425" s="11"/>
      <c r="W425" s="11"/>
      <c r="X425" s="11"/>
      <c r="Y425" s="11"/>
      <c r="Z425" s="11"/>
    </row>
    <row r="426" ht="12.75" customHeight="1">
      <c r="A426" s="13"/>
      <c r="B426" s="13"/>
      <c r="C426" s="13"/>
      <c r="D426" s="454"/>
      <c r="E426" s="455"/>
      <c r="F426" s="456"/>
      <c r="G426" s="95"/>
      <c r="H426" s="457"/>
      <c r="I426" s="11"/>
      <c r="J426" s="11"/>
      <c r="K426" s="11"/>
      <c r="L426" s="11"/>
      <c r="M426" s="11"/>
      <c r="N426" s="11"/>
      <c r="O426" s="11"/>
      <c r="P426" s="11"/>
      <c r="Q426" s="11"/>
      <c r="R426" s="11"/>
      <c r="S426" s="11"/>
      <c r="T426" s="11"/>
      <c r="U426" s="11"/>
      <c r="V426" s="11"/>
      <c r="W426" s="11"/>
      <c r="X426" s="11"/>
      <c r="Y426" s="11"/>
      <c r="Z426" s="11"/>
    </row>
    <row r="427" ht="12.75" customHeight="1">
      <c r="A427" s="13"/>
      <c r="B427" s="13"/>
      <c r="C427" s="13"/>
      <c r="D427" s="454"/>
      <c r="E427" s="455"/>
      <c r="F427" s="456"/>
      <c r="G427" s="95"/>
      <c r="H427" s="457"/>
      <c r="I427" s="11"/>
      <c r="J427" s="11"/>
      <c r="K427" s="11"/>
      <c r="L427" s="11"/>
      <c r="M427" s="11"/>
      <c r="N427" s="11"/>
      <c r="O427" s="11"/>
      <c r="P427" s="11"/>
      <c r="Q427" s="11"/>
      <c r="R427" s="11"/>
      <c r="S427" s="11"/>
      <c r="T427" s="11"/>
      <c r="U427" s="11"/>
      <c r="V427" s="11"/>
      <c r="W427" s="11"/>
      <c r="X427" s="11"/>
      <c r="Y427" s="11"/>
      <c r="Z427" s="11"/>
    </row>
    <row r="428" ht="12.75" customHeight="1">
      <c r="A428" s="13"/>
      <c r="B428" s="13"/>
      <c r="C428" s="13"/>
      <c r="D428" s="454"/>
      <c r="E428" s="455"/>
      <c r="F428" s="456"/>
      <c r="G428" s="95"/>
      <c r="H428" s="457"/>
      <c r="I428" s="11"/>
      <c r="J428" s="11"/>
      <c r="K428" s="11"/>
      <c r="L428" s="11"/>
      <c r="M428" s="11"/>
      <c r="N428" s="11"/>
      <c r="O428" s="11"/>
      <c r="P428" s="11"/>
      <c r="Q428" s="11"/>
      <c r="R428" s="11"/>
      <c r="S428" s="11"/>
      <c r="T428" s="11"/>
      <c r="U428" s="11"/>
      <c r="V428" s="11"/>
      <c r="W428" s="11"/>
      <c r="X428" s="11"/>
      <c r="Y428" s="11"/>
      <c r="Z428" s="11"/>
    </row>
    <row r="429" ht="12.75" customHeight="1">
      <c r="A429" s="13"/>
      <c r="B429" s="13"/>
      <c r="C429" s="13"/>
      <c r="D429" s="454"/>
      <c r="E429" s="455"/>
      <c r="F429" s="456"/>
      <c r="G429" s="95"/>
      <c r="H429" s="457"/>
      <c r="I429" s="11"/>
      <c r="J429" s="11"/>
      <c r="K429" s="11"/>
      <c r="L429" s="11"/>
      <c r="M429" s="11"/>
      <c r="N429" s="11"/>
      <c r="O429" s="11"/>
      <c r="P429" s="11"/>
      <c r="Q429" s="11"/>
      <c r="R429" s="11"/>
      <c r="S429" s="11"/>
      <c r="T429" s="11"/>
      <c r="U429" s="11"/>
      <c r="V429" s="11"/>
      <c r="W429" s="11"/>
      <c r="X429" s="11"/>
      <c r="Y429" s="11"/>
      <c r="Z429" s="11"/>
    </row>
    <row r="430" ht="12.75" customHeight="1">
      <c r="A430" s="13"/>
      <c r="B430" s="13"/>
      <c r="C430" s="13"/>
      <c r="D430" s="454"/>
      <c r="E430" s="455"/>
      <c r="F430" s="456"/>
      <c r="G430" s="95"/>
      <c r="H430" s="457"/>
      <c r="I430" s="11"/>
      <c r="J430" s="11"/>
      <c r="K430" s="11"/>
      <c r="L430" s="11"/>
      <c r="M430" s="11"/>
      <c r="N430" s="11"/>
      <c r="O430" s="11"/>
      <c r="P430" s="11"/>
      <c r="Q430" s="11"/>
      <c r="R430" s="11"/>
      <c r="S430" s="11"/>
      <c r="T430" s="11"/>
      <c r="U430" s="11"/>
      <c r="V430" s="11"/>
      <c r="W430" s="11"/>
      <c r="X430" s="11"/>
      <c r="Y430" s="11"/>
      <c r="Z430" s="11"/>
    </row>
    <row r="431" ht="12.75" customHeight="1">
      <c r="A431" s="13"/>
      <c r="B431" s="13"/>
      <c r="C431" s="13"/>
      <c r="D431" s="454"/>
      <c r="E431" s="455"/>
      <c r="F431" s="456"/>
      <c r="G431" s="95"/>
      <c r="H431" s="457"/>
      <c r="I431" s="11"/>
      <c r="J431" s="11"/>
      <c r="K431" s="11"/>
      <c r="L431" s="11"/>
      <c r="M431" s="11"/>
      <c r="N431" s="11"/>
      <c r="O431" s="11"/>
      <c r="P431" s="11"/>
      <c r="Q431" s="11"/>
      <c r="R431" s="11"/>
      <c r="S431" s="11"/>
      <c r="T431" s="11"/>
      <c r="U431" s="11"/>
      <c r="V431" s="11"/>
      <c r="W431" s="11"/>
      <c r="X431" s="11"/>
      <c r="Y431" s="11"/>
      <c r="Z431" s="11"/>
    </row>
    <row r="432" ht="12.75" customHeight="1">
      <c r="A432" s="13"/>
      <c r="B432" s="13"/>
      <c r="C432" s="13"/>
      <c r="D432" s="454"/>
      <c r="E432" s="455"/>
      <c r="F432" s="456"/>
      <c r="G432" s="95"/>
      <c r="H432" s="457"/>
      <c r="I432" s="11"/>
      <c r="J432" s="11"/>
      <c r="K432" s="11"/>
      <c r="L432" s="11"/>
      <c r="M432" s="11"/>
      <c r="N432" s="11"/>
      <c r="O432" s="11"/>
      <c r="P432" s="11"/>
      <c r="Q432" s="11"/>
      <c r="R432" s="11"/>
      <c r="S432" s="11"/>
      <c r="T432" s="11"/>
      <c r="U432" s="11"/>
      <c r="V432" s="11"/>
      <c r="W432" s="11"/>
      <c r="X432" s="11"/>
      <c r="Y432" s="11"/>
      <c r="Z432" s="11"/>
    </row>
    <row r="433" ht="12.75" customHeight="1">
      <c r="A433" s="13"/>
      <c r="B433" s="13"/>
      <c r="C433" s="13"/>
      <c r="D433" s="454"/>
      <c r="E433" s="455"/>
      <c r="F433" s="456"/>
      <c r="G433" s="95"/>
      <c r="H433" s="457"/>
      <c r="I433" s="11"/>
      <c r="J433" s="11"/>
      <c r="K433" s="11"/>
      <c r="L433" s="11"/>
      <c r="M433" s="11"/>
      <c r="N433" s="11"/>
      <c r="O433" s="11"/>
      <c r="P433" s="11"/>
      <c r="Q433" s="11"/>
      <c r="R433" s="11"/>
      <c r="S433" s="11"/>
      <c r="T433" s="11"/>
      <c r="U433" s="11"/>
      <c r="V433" s="11"/>
      <c r="W433" s="11"/>
      <c r="X433" s="11"/>
      <c r="Y433" s="11"/>
      <c r="Z433" s="11"/>
    </row>
    <row r="434" ht="12.75" customHeight="1">
      <c r="A434" s="13"/>
      <c r="B434" s="13"/>
      <c r="C434" s="13"/>
      <c r="D434" s="454"/>
      <c r="E434" s="455"/>
      <c r="F434" s="456"/>
      <c r="G434" s="95"/>
      <c r="H434" s="457"/>
      <c r="I434" s="11"/>
      <c r="J434" s="11"/>
      <c r="K434" s="11"/>
      <c r="L434" s="11"/>
      <c r="M434" s="11"/>
      <c r="N434" s="11"/>
      <c r="O434" s="11"/>
      <c r="P434" s="11"/>
      <c r="Q434" s="11"/>
      <c r="R434" s="11"/>
      <c r="S434" s="11"/>
      <c r="T434" s="11"/>
      <c r="U434" s="11"/>
      <c r="V434" s="11"/>
      <c r="W434" s="11"/>
      <c r="X434" s="11"/>
      <c r="Y434" s="11"/>
      <c r="Z434" s="11"/>
    </row>
    <row r="435" ht="12.75" customHeight="1">
      <c r="A435" s="13"/>
      <c r="B435" s="13"/>
      <c r="C435" s="13"/>
      <c r="D435" s="454"/>
      <c r="E435" s="455"/>
      <c r="F435" s="456"/>
      <c r="G435" s="95"/>
      <c r="H435" s="457"/>
      <c r="I435" s="11"/>
      <c r="J435" s="11"/>
      <c r="K435" s="11"/>
      <c r="L435" s="11"/>
      <c r="M435" s="11"/>
      <c r="N435" s="11"/>
      <c r="O435" s="11"/>
      <c r="P435" s="11"/>
      <c r="Q435" s="11"/>
      <c r="R435" s="11"/>
      <c r="S435" s="11"/>
      <c r="T435" s="11"/>
      <c r="U435" s="11"/>
      <c r="V435" s="11"/>
      <c r="W435" s="11"/>
      <c r="X435" s="11"/>
      <c r="Y435" s="11"/>
      <c r="Z435" s="11"/>
    </row>
    <row r="436" ht="12.75" customHeight="1">
      <c r="A436" s="13"/>
      <c r="B436" s="13"/>
      <c r="C436" s="13"/>
      <c r="D436" s="454"/>
      <c r="E436" s="455"/>
      <c r="F436" s="456"/>
      <c r="G436" s="95"/>
      <c r="H436" s="457"/>
      <c r="I436" s="11"/>
      <c r="J436" s="11"/>
      <c r="K436" s="11"/>
      <c r="L436" s="11"/>
      <c r="M436" s="11"/>
      <c r="N436" s="11"/>
      <c r="O436" s="11"/>
      <c r="P436" s="11"/>
      <c r="Q436" s="11"/>
      <c r="R436" s="11"/>
      <c r="S436" s="11"/>
      <c r="T436" s="11"/>
      <c r="U436" s="11"/>
      <c r="V436" s="11"/>
      <c r="W436" s="11"/>
      <c r="X436" s="11"/>
      <c r="Y436" s="11"/>
      <c r="Z436" s="11"/>
    </row>
    <row r="437" ht="12.75" customHeight="1">
      <c r="A437" s="13"/>
      <c r="B437" s="13"/>
      <c r="C437" s="13"/>
      <c r="D437" s="454"/>
      <c r="E437" s="455"/>
      <c r="F437" s="456"/>
      <c r="G437" s="95"/>
      <c r="H437" s="457"/>
      <c r="I437" s="11"/>
      <c r="J437" s="11"/>
      <c r="K437" s="11"/>
      <c r="L437" s="11"/>
      <c r="M437" s="11"/>
      <c r="N437" s="11"/>
      <c r="O437" s="11"/>
      <c r="P437" s="11"/>
      <c r="Q437" s="11"/>
      <c r="R437" s="11"/>
      <c r="S437" s="11"/>
      <c r="T437" s="11"/>
      <c r="U437" s="11"/>
      <c r="V437" s="11"/>
      <c r="W437" s="11"/>
      <c r="X437" s="11"/>
      <c r="Y437" s="11"/>
      <c r="Z437" s="11"/>
    </row>
    <row r="438" ht="12.75" customHeight="1">
      <c r="A438" s="13"/>
      <c r="B438" s="13"/>
      <c r="C438" s="13"/>
      <c r="D438" s="454"/>
      <c r="E438" s="455"/>
      <c r="F438" s="456"/>
      <c r="G438" s="95"/>
      <c r="H438" s="457"/>
      <c r="I438" s="11"/>
      <c r="J438" s="11"/>
      <c r="K438" s="11"/>
      <c r="L438" s="11"/>
      <c r="M438" s="11"/>
      <c r="N438" s="11"/>
      <c r="O438" s="11"/>
      <c r="P438" s="11"/>
      <c r="Q438" s="11"/>
      <c r="R438" s="11"/>
      <c r="S438" s="11"/>
      <c r="T438" s="11"/>
      <c r="U438" s="11"/>
      <c r="V438" s="11"/>
      <c r="W438" s="11"/>
      <c r="X438" s="11"/>
      <c r="Y438" s="11"/>
      <c r="Z438" s="11"/>
    </row>
    <row r="439" ht="12.75" customHeight="1">
      <c r="A439" s="13"/>
      <c r="B439" s="13"/>
      <c r="C439" s="13"/>
      <c r="D439" s="454"/>
      <c r="E439" s="455"/>
      <c r="F439" s="456"/>
      <c r="G439" s="95"/>
      <c r="H439" s="457"/>
      <c r="I439" s="11"/>
      <c r="J439" s="11"/>
      <c r="K439" s="11"/>
      <c r="L439" s="11"/>
      <c r="M439" s="11"/>
      <c r="N439" s="11"/>
      <c r="O439" s="11"/>
      <c r="P439" s="11"/>
      <c r="Q439" s="11"/>
      <c r="R439" s="11"/>
      <c r="S439" s="11"/>
      <c r="T439" s="11"/>
      <c r="U439" s="11"/>
      <c r="V439" s="11"/>
      <c r="W439" s="11"/>
      <c r="X439" s="11"/>
      <c r="Y439" s="11"/>
      <c r="Z439" s="11"/>
    </row>
    <row r="440" ht="12.75" customHeight="1">
      <c r="A440" s="13"/>
      <c r="B440" s="13"/>
      <c r="C440" s="13"/>
      <c r="D440" s="454"/>
      <c r="E440" s="455"/>
      <c r="F440" s="456"/>
      <c r="G440" s="95"/>
      <c r="H440" s="457"/>
      <c r="I440" s="11"/>
      <c r="J440" s="11"/>
      <c r="K440" s="11"/>
      <c r="L440" s="11"/>
      <c r="M440" s="11"/>
      <c r="N440" s="11"/>
      <c r="O440" s="11"/>
      <c r="P440" s="11"/>
      <c r="Q440" s="11"/>
      <c r="R440" s="11"/>
      <c r="S440" s="11"/>
      <c r="T440" s="11"/>
      <c r="U440" s="11"/>
      <c r="V440" s="11"/>
      <c r="W440" s="11"/>
      <c r="X440" s="11"/>
      <c r="Y440" s="11"/>
      <c r="Z440" s="11"/>
    </row>
    <row r="441" ht="12.75" customHeight="1">
      <c r="A441" s="13"/>
      <c r="B441" s="13"/>
      <c r="C441" s="13"/>
      <c r="D441" s="454"/>
      <c r="E441" s="455"/>
      <c r="F441" s="456"/>
      <c r="G441" s="95"/>
      <c r="H441" s="457"/>
      <c r="I441" s="11"/>
      <c r="J441" s="11"/>
      <c r="K441" s="11"/>
      <c r="L441" s="11"/>
      <c r="M441" s="11"/>
      <c r="N441" s="11"/>
      <c r="O441" s="11"/>
      <c r="P441" s="11"/>
      <c r="Q441" s="11"/>
      <c r="R441" s="11"/>
      <c r="S441" s="11"/>
      <c r="T441" s="11"/>
      <c r="U441" s="11"/>
      <c r="V441" s="11"/>
      <c r="W441" s="11"/>
      <c r="X441" s="11"/>
      <c r="Y441" s="11"/>
      <c r="Z441" s="11"/>
    </row>
    <row r="442" ht="12.75" customHeight="1">
      <c r="A442" s="13"/>
      <c r="B442" s="13"/>
      <c r="C442" s="13"/>
      <c r="D442" s="454"/>
      <c r="E442" s="455"/>
      <c r="F442" s="456"/>
      <c r="G442" s="95"/>
      <c r="H442" s="457"/>
      <c r="I442" s="11"/>
      <c r="J442" s="11"/>
      <c r="K442" s="11"/>
      <c r="L442" s="11"/>
      <c r="M442" s="11"/>
      <c r="N442" s="11"/>
      <c r="O442" s="11"/>
      <c r="P442" s="11"/>
      <c r="Q442" s="11"/>
      <c r="R442" s="11"/>
      <c r="S442" s="11"/>
      <c r="T442" s="11"/>
      <c r="U442" s="11"/>
      <c r="V442" s="11"/>
      <c r="W442" s="11"/>
      <c r="X442" s="11"/>
      <c r="Y442" s="11"/>
      <c r="Z442" s="11"/>
    </row>
    <row r="443" ht="12.75" customHeight="1">
      <c r="A443" s="13"/>
      <c r="B443" s="13"/>
      <c r="C443" s="13"/>
      <c r="D443" s="454"/>
      <c r="E443" s="455"/>
      <c r="F443" s="456"/>
      <c r="G443" s="95"/>
      <c r="H443" s="457"/>
      <c r="I443" s="11"/>
      <c r="J443" s="11"/>
      <c r="K443" s="11"/>
      <c r="L443" s="11"/>
      <c r="M443" s="11"/>
      <c r="N443" s="11"/>
      <c r="O443" s="11"/>
      <c r="P443" s="11"/>
      <c r="Q443" s="11"/>
      <c r="R443" s="11"/>
      <c r="S443" s="11"/>
      <c r="T443" s="11"/>
      <c r="U443" s="11"/>
      <c r="V443" s="11"/>
      <c r="W443" s="11"/>
      <c r="X443" s="11"/>
      <c r="Y443" s="11"/>
      <c r="Z443" s="11"/>
    </row>
    <row r="444" ht="12.75" customHeight="1">
      <c r="A444" s="13"/>
      <c r="B444" s="13"/>
      <c r="C444" s="13"/>
      <c r="D444" s="454"/>
      <c r="E444" s="455"/>
      <c r="F444" s="456"/>
      <c r="G444" s="95"/>
      <c r="H444" s="457"/>
      <c r="I444" s="11"/>
      <c r="J444" s="11"/>
      <c r="K444" s="11"/>
      <c r="L444" s="11"/>
      <c r="M444" s="11"/>
      <c r="N444" s="11"/>
      <c r="O444" s="11"/>
      <c r="P444" s="11"/>
      <c r="Q444" s="11"/>
      <c r="R444" s="11"/>
      <c r="S444" s="11"/>
      <c r="T444" s="11"/>
      <c r="U444" s="11"/>
      <c r="V444" s="11"/>
      <c r="W444" s="11"/>
      <c r="X444" s="11"/>
      <c r="Y444" s="11"/>
      <c r="Z444" s="11"/>
    </row>
    <row r="445" ht="12.75" customHeight="1">
      <c r="A445" s="13"/>
      <c r="B445" s="13"/>
      <c r="C445" s="13"/>
      <c r="D445" s="454"/>
      <c r="E445" s="455"/>
      <c r="F445" s="456"/>
      <c r="G445" s="95"/>
      <c r="H445" s="457"/>
      <c r="I445" s="11"/>
      <c r="J445" s="11"/>
      <c r="K445" s="11"/>
      <c r="L445" s="11"/>
      <c r="M445" s="11"/>
      <c r="N445" s="11"/>
      <c r="O445" s="11"/>
      <c r="P445" s="11"/>
      <c r="Q445" s="11"/>
      <c r="R445" s="11"/>
      <c r="S445" s="11"/>
      <c r="T445" s="11"/>
      <c r="U445" s="11"/>
      <c r="V445" s="11"/>
      <c r="W445" s="11"/>
      <c r="X445" s="11"/>
      <c r="Y445" s="11"/>
      <c r="Z445" s="11"/>
    </row>
    <row r="446" ht="12.75" customHeight="1">
      <c r="A446" s="13"/>
      <c r="B446" s="13"/>
      <c r="C446" s="13"/>
      <c r="D446" s="454"/>
      <c r="E446" s="455"/>
      <c r="F446" s="456"/>
      <c r="G446" s="95"/>
      <c r="H446" s="457"/>
      <c r="I446" s="11"/>
      <c r="J446" s="11"/>
      <c r="K446" s="11"/>
      <c r="L446" s="11"/>
      <c r="M446" s="11"/>
      <c r="N446" s="11"/>
      <c r="O446" s="11"/>
      <c r="P446" s="11"/>
      <c r="Q446" s="11"/>
      <c r="R446" s="11"/>
      <c r="S446" s="11"/>
      <c r="T446" s="11"/>
      <c r="U446" s="11"/>
      <c r="V446" s="11"/>
      <c r="W446" s="11"/>
      <c r="X446" s="11"/>
      <c r="Y446" s="11"/>
      <c r="Z446" s="11"/>
    </row>
    <row r="447" ht="12.75" customHeight="1">
      <c r="A447" s="13"/>
      <c r="B447" s="13"/>
      <c r="C447" s="13"/>
      <c r="D447" s="454"/>
      <c r="E447" s="455"/>
      <c r="F447" s="456"/>
      <c r="G447" s="95"/>
      <c r="H447" s="457"/>
      <c r="I447" s="11"/>
      <c r="J447" s="11"/>
      <c r="K447" s="11"/>
      <c r="L447" s="11"/>
      <c r="M447" s="11"/>
      <c r="N447" s="11"/>
      <c r="O447" s="11"/>
      <c r="P447" s="11"/>
      <c r="Q447" s="11"/>
      <c r="R447" s="11"/>
      <c r="S447" s="11"/>
      <c r="T447" s="11"/>
      <c r="U447" s="11"/>
      <c r="V447" s="11"/>
      <c r="W447" s="11"/>
      <c r="X447" s="11"/>
      <c r="Y447" s="11"/>
      <c r="Z447" s="11"/>
    </row>
    <row r="448" ht="12.75" customHeight="1">
      <c r="A448" s="13"/>
      <c r="B448" s="13"/>
      <c r="C448" s="13"/>
      <c r="D448" s="454"/>
      <c r="E448" s="455"/>
      <c r="F448" s="456"/>
      <c r="G448" s="95"/>
      <c r="H448" s="457"/>
      <c r="I448" s="11"/>
      <c r="J448" s="11"/>
      <c r="K448" s="11"/>
      <c r="L448" s="11"/>
      <c r="M448" s="11"/>
      <c r="N448" s="11"/>
      <c r="O448" s="11"/>
      <c r="P448" s="11"/>
      <c r="Q448" s="11"/>
      <c r="R448" s="11"/>
      <c r="S448" s="11"/>
      <c r="T448" s="11"/>
      <c r="U448" s="11"/>
      <c r="V448" s="11"/>
      <c r="W448" s="11"/>
      <c r="X448" s="11"/>
      <c r="Y448" s="11"/>
      <c r="Z448" s="11"/>
    </row>
    <row r="449" ht="12.75" customHeight="1">
      <c r="A449" s="13"/>
      <c r="B449" s="13"/>
      <c r="C449" s="13"/>
      <c r="D449" s="454"/>
      <c r="E449" s="455"/>
      <c r="F449" s="456"/>
      <c r="G449" s="95"/>
      <c r="H449" s="457"/>
      <c r="I449" s="11"/>
      <c r="J449" s="11"/>
      <c r="K449" s="11"/>
      <c r="L449" s="11"/>
      <c r="M449" s="11"/>
      <c r="N449" s="11"/>
      <c r="O449" s="11"/>
      <c r="P449" s="11"/>
      <c r="Q449" s="11"/>
      <c r="R449" s="11"/>
      <c r="S449" s="11"/>
      <c r="T449" s="11"/>
      <c r="U449" s="11"/>
      <c r="V449" s="11"/>
      <c r="W449" s="11"/>
      <c r="X449" s="11"/>
      <c r="Y449" s="11"/>
      <c r="Z449" s="11"/>
    </row>
    <row r="450" ht="12.75" customHeight="1">
      <c r="A450" s="13"/>
      <c r="B450" s="13"/>
      <c r="C450" s="13"/>
      <c r="D450" s="454"/>
      <c r="E450" s="455"/>
      <c r="F450" s="456"/>
      <c r="G450" s="95"/>
      <c r="H450" s="457"/>
      <c r="I450" s="11"/>
      <c r="J450" s="11"/>
      <c r="K450" s="11"/>
      <c r="L450" s="11"/>
      <c r="M450" s="11"/>
      <c r="N450" s="11"/>
      <c r="O450" s="11"/>
      <c r="P450" s="11"/>
      <c r="Q450" s="11"/>
      <c r="R450" s="11"/>
      <c r="S450" s="11"/>
      <c r="T450" s="11"/>
      <c r="U450" s="11"/>
      <c r="V450" s="11"/>
      <c r="W450" s="11"/>
      <c r="X450" s="11"/>
      <c r="Y450" s="11"/>
      <c r="Z450" s="11"/>
    </row>
    <row r="451" ht="12.75" customHeight="1">
      <c r="A451" s="13"/>
      <c r="B451" s="13"/>
      <c r="C451" s="13"/>
      <c r="D451" s="454"/>
      <c r="E451" s="455"/>
      <c r="F451" s="456"/>
      <c r="G451" s="95"/>
      <c r="H451" s="457"/>
      <c r="I451" s="11"/>
      <c r="J451" s="11"/>
      <c r="K451" s="11"/>
      <c r="L451" s="11"/>
      <c r="M451" s="11"/>
      <c r="N451" s="11"/>
      <c r="O451" s="11"/>
      <c r="P451" s="11"/>
      <c r="Q451" s="11"/>
      <c r="R451" s="11"/>
      <c r="S451" s="11"/>
      <c r="T451" s="11"/>
      <c r="U451" s="11"/>
      <c r="V451" s="11"/>
      <c r="W451" s="11"/>
      <c r="X451" s="11"/>
      <c r="Y451" s="11"/>
      <c r="Z451" s="11"/>
    </row>
    <row r="452" ht="12.75" customHeight="1">
      <c r="A452" s="13"/>
      <c r="B452" s="13"/>
      <c r="C452" s="13"/>
      <c r="D452" s="454"/>
      <c r="E452" s="455"/>
      <c r="F452" s="456"/>
      <c r="G452" s="95"/>
      <c r="H452" s="457"/>
      <c r="I452" s="11"/>
      <c r="J452" s="11"/>
      <c r="K452" s="11"/>
      <c r="L452" s="11"/>
      <c r="M452" s="11"/>
      <c r="N452" s="11"/>
      <c r="O452" s="11"/>
      <c r="P452" s="11"/>
      <c r="Q452" s="11"/>
      <c r="R452" s="11"/>
      <c r="S452" s="11"/>
      <c r="T452" s="11"/>
      <c r="U452" s="11"/>
      <c r="V452" s="11"/>
      <c r="W452" s="11"/>
      <c r="X452" s="11"/>
      <c r="Y452" s="11"/>
      <c r="Z452" s="11"/>
    </row>
    <row r="453" ht="12.75" customHeight="1">
      <c r="A453" s="13"/>
      <c r="B453" s="13"/>
      <c r="C453" s="13"/>
      <c r="D453" s="454"/>
      <c r="E453" s="455"/>
      <c r="F453" s="456"/>
      <c r="G453" s="95"/>
      <c r="H453" s="457"/>
      <c r="I453" s="11"/>
      <c r="J453" s="11"/>
      <c r="K453" s="11"/>
      <c r="L453" s="11"/>
      <c r="M453" s="11"/>
      <c r="N453" s="11"/>
      <c r="O453" s="11"/>
      <c r="P453" s="11"/>
      <c r="Q453" s="11"/>
      <c r="R453" s="11"/>
      <c r="S453" s="11"/>
      <c r="T453" s="11"/>
      <c r="U453" s="11"/>
      <c r="V453" s="11"/>
      <c r="W453" s="11"/>
      <c r="X453" s="11"/>
      <c r="Y453" s="11"/>
      <c r="Z453" s="11"/>
    </row>
    <row r="454" ht="12.75" customHeight="1">
      <c r="A454" s="13"/>
      <c r="B454" s="13"/>
      <c r="C454" s="13"/>
      <c r="D454" s="454"/>
      <c r="E454" s="455"/>
      <c r="F454" s="456"/>
      <c r="G454" s="95"/>
      <c r="H454" s="457"/>
      <c r="I454" s="11"/>
      <c r="J454" s="11"/>
      <c r="K454" s="11"/>
      <c r="L454" s="11"/>
      <c r="M454" s="11"/>
      <c r="N454" s="11"/>
      <c r="O454" s="11"/>
      <c r="P454" s="11"/>
      <c r="Q454" s="11"/>
      <c r="R454" s="11"/>
      <c r="S454" s="11"/>
      <c r="T454" s="11"/>
      <c r="U454" s="11"/>
      <c r="V454" s="11"/>
      <c r="W454" s="11"/>
      <c r="X454" s="11"/>
      <c r="Y454" s="11"/>
      <c r="Z454" s="11"/>
    </row>
    <row r="455" ht="12.75" customHeight="1">
      <c r="A455" s="13"/>
      <c r="B455" s="13"/>
      <c r="C455" s="13"/>
      <c r="D455" s="454"/>
      <c r="E455" s="455"/>
      <c r="F455" s="456"/>
      <c r="G455" s="95"/>
      <c r="H455" s="457"/>
      <c r="I455" s="11"/>
      <c r="J455" s="11"/>
      <c r="K455" s="11"/>
      <c r="L455" s="11"/>
      <c r="M455" s="11"/>
      <c r="N455" s="11"/>
      <c r="O455" s="11"/>
      <c r="P455" s="11"/>
      <c r="Q455" s="11"/>
      <c r="R455" s="11"/>
      <c r="S455" s="11"/>
      <c r="T455" s="11"/>
      <c r="U455" s="11"/>
      <c r="V455" s="11"/>
      <c r="W455" s="11"/>
      <c r="X455" s="11"/>
      <c r="Y455" s="11"/>
      <c r="Z455" s="11"/>
    </row>
    <row r="456" ht="12.75" customHeight="1">
      <c r="A456" s="13"/>
      <c r="B456" s="13"/>
      <c r="C456" s="13"/>
      <c r="D456" s="454"/>
      <c r="E456" s="455"/>
      <c r="F456" s="456"/>
      <c r="G456" s="95"/>
      <c r="H456" s="457"/>
      <c r="I456" s="11"/>
      <c r="J456" s="11"/>
      <c r="K456" s="11"/>
      <c r="L456" s="11"/>
      <c r="M456" s="11"/>
      <c r="N456" s="11"/>
      <c r="O456" s="11"/>
      <c r="P456" s="11"/>
      <c r="Q456" s="11"/>
      <c r="R456" s="11"/>
      <c r="S456" s="11"/>
      <c r="T456" s="11"/>
      <c r="U456" s="11"/>
      <c r="V456" s="11"/>
      <c r="W456" s="11"/>
      <c r="X456" s="11"/>
      <c r="Y456" s="11"/>
      <c r="Z456" s="11"/>
    </row>
    <row r="457" ht="12.75" customHeight="1">
      <c r="A457" s="13"/>
      <c r="B457" s="13"/>
      <c r="C457" s="13"/>
      <c r="D457" s="454"/>
      <c r="E457" s="455"/>
      <c r="F457" s="456"/>
      <c r="G457" s="95"/>
      <c r="H457" s="457"/>
      <c r="I457" s="11"/>
      <c r="J457" s="11"/>
      <c r="K457" s="11"/>
      <c r="L457" s="11"/>
      <c r="M457" s="11"/>
      <c r="N457" s="11"/>
      <c r="O457" s="11"/>
      <c r="P457" s="11"/>
      <c r="Q457" s="11"/>
      <c r="R457" s="11"/>
      <c r="S457" s="11"/>
      <c r="T457" s="11"/>
      <c r="U457" s="11"/>
      <c r="V457" s="11"/>
      <c r="W457" s="11"/>
      <c r="X457" s="11"/>
      <c r="Y457" s="11"/>
      <c r="Z457" s="11"/>
    </row>
    <row r="458" ht="12.75" customHeight="1">
      <c r="A458" s="13"/>
      <c r="B458" s="13"/>
      <c r="C458" s="13"/>
      <c r="D458" s="454"/>
      <c r="E458" s="455"/>
      <c r="F458" s="456"/>
      <c r="G458" s="95"/>
      <c r="H458" s="457"/>
      <c r="I458" s="11"/>
      <c r="J458" s="11"/>
      <c r="K458" s="11"/>
      <c r="L458" s="11"/>
      <c r="M458" s="11"/>
      <c r="N458" s="11"/>
      <c r="O458" s="11"/>
      <c r="P458" s="11"/>
      <c r="Q458" s="11"/>
      <c r="R458" s="11"/>
      <c r="S458" s="11"/>
      <c r="T458" s="11"/>
      <c r="U458" s="11"/>
      <c r="V458" s="11"/>
      <c r="W458" s="11"/>
      <c r="X458" s="11"/>
      <c r="Y458" s="11"/>
      <c r="Z458" s="11"/>
    </row>
    <row r="459" ht="12.75" customHeight="1">
      <c r="A459" s="13"/>
      <c r="B459" s="13"/>
      <c r="C459" s="13"/>
      <c r="D459" s="454"/>
      <c r="E459" s="455"/>
      <c r="F459" s="456"/>
      <c r="G459" s="95"/>
      <c r="H459" s="457"/>
      <c r="I459" s="11"/>
      <c r="J459" s="11"/>
      <c r="K459" s="11"/>
      <c r="L459" s="11"/>
      <c r="M459" s="11"/>
      <c r="N459" s="11"/>
      <c r="O459" s="11"/>
      <c r="P459" s="11"/>
      <c r="Q459" s="11"/>
      <c r="R459" s="11"/>
      <c r="S459" s="11"/>
      <c r="T459" s="11"/>
      <c r="U459" s="11"/>
      <c r="V459" s="11"/>
      <c r="W459" s="11"/>
      <c r="X459" s="11"/>
      <c r="Y459" s="11"/>
      <c r="Z459" s="11"/>
    </row>
    <row r="460" ht="12.75" customHeight="1">
      <c r="A460" s="13"/>
      <c r="B460" s="13"/>
      <c r="C460" s="13"/>
      <c r="D460" s="454"/>
      <c r="E460" s="455"/>
      <c r="F460" s="456"/>
      <c r="G460" s="95"/>
      <c r="H460" s="457"/>
      <c r="I460" s="11"/>
      <c r="J460" s="11"/>
      <c r="K460" s="11"/>
      <c r="L460" s="11"/>
      <c r="M460" s="11"/>
      <c r="N460" s="11"/>
      <c r="O460" s="11"/>
      <c r="P460" s="11"/>
      <c r="Q460" s="11"/>
      <c r="R460" s="11"/>
      <c r="S460" s="11"/>
      <c r="T460" s="11"/>
      <c r="U460" s="11"/>
      <c r="V460" s="11"/>
      <c r="W460" s="11"/>
      <c r="X460" s="11"/>
      <c r="Y460" s="11"/>
      <c r="Z460" s="11"/>
    </row>
    <row r="461" ht="12.75" customHeight="1">
      <c r="A461" s="13"/>
      <c r="B461" s="13"/>
      <c r="C461" s="13"/>
      <c r="D461" s="454"/>
      <c r="E461" s="455"/>
      <c r="F461" s="456"/>
      <c r="G461" s="95"/>
      <c r="H461" s="457"/>
      <c r="I461" s="11"/>
      <c r="J461" s="11"/>
      <c r="K461" s="11"/>
      <c r="L461" s="11"/>
      <c r="M461" s="11"/>
      <c r="N461" s="11"/>
      <c r="O461" s="11"/>
      <c r="P461" s="11"/>
      <c r="Q461" s="11"/>
      <c r="R461" s="11"/>
      <c r="S461" s="11"/>
      <c r="T461" s="11"/>
      <c r="U461" s="11"/>
      <c r="V461" s="11"/>
      <c r="W461" s="11"/>
      <c r="X461" s="11"/>
      <c r="Y461" s="11"/>
      <c r="Z461" s="11"/>
    </row>
    <row r="462" ht="12.75" customHeight="1">
      <c r="A462" s="13"/>
      <c r="B462" s="13"/>
      <c r="C462" s="13"/>
      <c r="D462" s="454"/>
      <c r="E462" s="455"/>
      <c r="F462" s="456"/>
      <c r="G462" s="95"/>
      <c r="H462" s="457"/>
      <c r="I462" s="11"/>
      <c r="J462" s="11"/>
      <c r="K462" s="11"/>
      <c r="L462" s="11"/>
      <c r="M462" s="11"/>
      <c r="N462" s="11"/>
      <c r="O462" s="11"/>
      <c r="P462" s="11"/>
      <c r="Q462" s="11"/>
      <c r="R462" s="11"/>
      <c r="S462" s="11"/>
      <c r="T462" s="11"/>
      <c r="U462" s="11"/>
      <c r="V462" s="11"/>
      <c r="W462" s="11"/>
      <c r="X462" s="11"/>
      <c r="Y462" s="11"/>
      <c r="Z462" s="11"/>
    </row>
    <row r="463" ht="12.75" customHeight="1">
      <c r="A463" s="13"/>
      <c r="B463" s="13"/>
      <c r="C463" s="13"/>
      <c r="D463" s="454"/>
      <c r="E463" s="455"/>
      <c r="F463" s="456"/>
      <c r="G463" s="95"/>
      <c r="H463" s="457"/>
      <c r="I463" s="11"/>
      <c r="J463" s="11"/>
      <c r="K463" s="11"/>
      <c r="L463" s="11"/>
      <c r="M463" s="11"/>
      <c r="N463" s="11"/>
      <c r="O463" s="11"/>
      <c r="P463" s="11"/>
      <c r="Q463" s="11"/>
      <c r="R463" s="11"/>
      <c r="S463" s="11"/>
      <c r="T463" s="11"/>
      <c r="U463" s="11"/>
      <c r="V463" s="11"/>
      <c r="W463" s="11"/>
      <c r="X463" s="11"/>
      <c r="Y463" s="11"/>
      <c r="Z463" s="11"/>
    </row>
    <row r="464" ht="12.75" customHeight="1">
      <c r="A464" s="13"/>
      <c r="B464" s="13"/>
      <c r="C464" s="13"/>
      <c r="D464" s="454"/>
      <c r="E464" s="455"/>
      <c r="F464" s="456"/>
      <c r="G464" s="95"/>
      <c r="H464" s="457"/>
      <c r="I464" s="11"/>
      <c r="J464" s="11"/>
      <c r="K464" s="11"/>
      <c r="L464" s="11"/>
      <c r="M464" s="11"/>
      <c r="N464" s="11"/>
      <c r="O464" s="11"/>
      <c r="P464" s="11"/>
      <c r="Q464" s="11"/>
      <c r="R464" s="11"/>
      <c r="S464" s="11"/>
      <c r="T464" s="11"/>
      <c r="U464" s="11"/>
      <c r="V464" s="11"/>
      <c r="W464" s="11"/>
      <c r="X464" s="11"/>
      <c r="Y464" s="11"/>
      <c r="Z464" s="11"/>
    </row>
    <row r="465" ht="12.75" customHeight="1">
      <c r="A465" s="13"/>
      <c r="B465" s="13"/>
      <c r="C465" s="13"/>
      <c r="D465" s="454"/>
      <c r="E465" s="455"/>
      <c r="F465" s="456"/>
      <c r="G465" s="95"/>
      <c r="H465" s="457"/>
      <c r="I465" s="11"/>
      <c r="J465" s="11"/>
      <c r="K465" s="11"/>
      <c r="L465" s="11"/>
      <c r="M465" s="11"/>
      <c r="N465" s="11"/>
      <c r="O465" s="11"/>
      <c r="P465" s="11"/>
      <c r="Q465" s="11"/>
      <c r="R465" s="11"/>
      <c r="S465" s="11"/>
      <c r="T465" s="11"/>
      <c r="U465" s="11"/>
      <c r="V465" s="11"/>
      <c r="W465" s="11"/>
      <c r="X465" s="11"/>
      <c r="Y465" s="11"/>
      <c r="Z465" s="11"/>
    </row>
    <row r="466" ht="12.75" customHeight="1">
      <c r="A466" s="13"/>
      <c r="B466" s="13"/>
      <c r="C466" s="13"/>
      <c r="D466" s="454"/>
      <c r="E466" s="455"/>
      <c r="F466" s="456"/>
      <c r="G466" s="95"/>
      <c r="H466" s="457"/>
      <c r="I466" s="11"/>
      <c r="J466" s="11"/>
      <c r="K466" s="11"/>
      <c r="L466" s="11"/>
      <c r="M466" s="11"/>
      <c r="N466" s="11"/>
      <c r="O466" s="11"/>
      <c r="P466" s="11"/>
      <c r="Q466" s="11"/>
      <c r="R466" s="11"/>
      <c r="S466" s="11"/>
      <c r="T466" s="11"/>
      <c r="U466" s="11"/>
      <c r="V466" s="11"/>
      <c r="W466" s="11"/>
      <c r="X466" s="11"/>
      <c r="Y466" s="11"/>
      <c r="Z466" s="11"/>
    </row>
    <row r="467" ht="12.75" customHeight="1">
      <c r="A467" s="13"/>
      <c r="B467" s="13"/>
      <c r="C467" s="13"/>
      <c r="D467" s="454"/>
      <c r="E467" s="455"/>
      <c r="F467" s="456"/>
      <c r="G467" s="95"/>
      <c r="H467" s="457"/>
      <c r="I467" s="11"/>
      <c r="J467" s="11"/>
      <c r="K467" s="11"/>
      <c r="L467" s="11"/>
      <c r="M467" s="11"/>
      <c r="N467" s="11"/>
      <c r="O467" s="11"/>
      <c r="P467" s="11"/>
      <c r="Q467" s="11"/>
      <c r="R467" s="11"/>
      <c r="S467" s="11"/>
      <c r="T467" s="11"/>
      <c r="U467" s="11"/>
      <c r="V467" s="11"/>
      <c r="W467" s="11"/>
      <c r="X467" s="11"/>
      <c r="Y467" s="11"/>
      <c r="Z467" s="11"/>
    </row>
    <row r="468" ht="12.75" customHeight="1">
      <c r="A468" s="13"/>
      <c r="B468" s="13"/>
      <c r="C468" s="13"/>
      <c r="D468" s="454"/>
      <c r="E468" s="455"/>
      <c r="F468" s="456"/>
      <c r="G468" s="95"/>
      <c r="H468" s="457"/>
      <c r="I468" s="11"/>
      <c r="J468" s="11"/>
      <c r="K468" s="11"/>
      <c r="L468" s="11"/>
      <c r="M468" s="11"/>
      <c r="N468" s="11"/>
      <c r="O468" s="11"/>
      <c r="P468" s="11"/>
      <c r="Q468" s="11"/>
      <c r="R468" s="11"/>
      <c r="S468" s="11"/>
      <c r="T468" s="11"/>
      <c r="U468" s="11"/>
      <c r="V468" s="11"/>
      <c r="W468" s="11"/>
      <c r="X468" s="11"/>
      <c r="Y468" s="11"/>
      <c r="Z468" s="11"/>
    </row>
    <row r="469" ht="12.75" customHeight="1">
      <c r="A469" s="13"/>
      <c r="B469" s="13"/>
      <c r="C469" s="13"/>
      <c r="D469" s="454"/>
      <c r="E469" s="455"/>
      <c r="F469" s="456"/>
      <c r="G469" s="95"/>
      <c r="H469" s="457"/>
      <c r="I469" s="11"/>
      <c r="J469" s="11"/>
      <c r="K469" s="11"/>
      <c r="L469" s="11"/>
      <c r="M469" s="11"/>
      <c r="N469" s="11"/>
      <c r="O469" s="11"/>
      <c r="P469" s="11"/>
      <c r="Q469" s="11"/>
      <c r="R469" s="11"/>
      <c r="S469" s="11"/>
      <c r="T469" s="11"/>
      <c r="U469" s="11"/>
      <c r="V469" s="11"/>
      <c r="W469" s="11"/>
      <c r="X469" s="11"/>
      <c r="Y469" s="11"/>
      <c r="Z469" s="11"/>
    </row>
    <row r="470" ht="12.75" customHeight="1">
      <c r="A470" s="13"/>
      <c r="B470" s="13"/>
      <c r="C470" s="13"/>
      <c r="D470" s="454"/>
      <c r="E470" s="455"/>
      <c r="F470" s="456"/>
      <c r="G470" s="95"/>
      <c r="H470" s="457"/>
      <c r="I470" s="11"/>
      <c r="J470" s="11"/>
      <c r="K470" s="11"/>
      <c r="L470" s="11"/>
      <c r="M470" s="11"/>
      <c r="N470" s="11"/>
      <c r="O470" s="11"/>
      <c r="P470" s="11"/>
      <c r="Q470" s="11"/>
      <c r="R470" s="11"/>
      <c r="S470" s="11"/>
      <c r="T470" s="11"/>
      <c r="U470" s="11"/>
      <c r="V470" s="11"/>
      <c r="W470" s="11"/>
      <c r="X470" s="11"/>
      <c r="Y470" s="11"/>
      <c r="Z470" s="11"/>
    </row>
    <row r="471" ht="12.75" customHeight="1">
      <c r="A471" s="13"/>
      <c r="B471" s="13"/>
      <c r="C471" s="13"/>
      <c r="D471" s="454"/>
      <c r="E471" s="455"/>
      <c r="F471" s="456"/>
      <c r="G471" s="95"/>
      <c r="H471" s="457"/>
      <c r="I471" s="11"/>
      <c r="J471" s="11"/>
      <c r="K471" s="11"/>
      <c r="L471" s="11"/>
      <c r="M471" s="11"/>
      <c r="N471" s="11"/>
      <c r="O471" s="11"/>
      <c r="P471" s="11"/>
      <c r="Q471" s="11"/>
      <c r="R471" s="11"/>
      <c r="S471" s="11"/>
      <c r="T471" s="11"/>
      <c r="U471" s="11"/>
      <c r="V471" s="11"/>
      <c r="W471" s="11"/>
      <c r="X471" s="11"/>
      <c r="Y471" s="11"/>
      <c r="Z471" s="11"/>
    </row>
    <row r="472" ht="12.75" customHeight="1">
      <c r="A472" s="13"/>
      <c r="B472" s="13"/>
      <c r="C472" s="13"/>
      <c r="D472" s="454"/>
      <c r="E472" s="455"/>
      <c r="F472" s="456"/>
      <c r="G472" s="95"/>
      <c r="H472" s="457"/>
      <c r="I472" s="11"/>
      <c r="J472" s="11"/>
      <c r="K472" s="11"/>
      <c r="L472" s="11"/>
      <c r="M472" s="11"/>
      <c r="N472" s="11"/>
      <c r="O472" s="11"/>
      <c r="P472" s="11"/>
      <c r="Q472" s="11"/>
      <c r="R472" s="11"/>
      <c r="S472" s="11"/>
      <c r="T472" s="11"/>
      <c r="U472" s="11"/>
      <c r="V472" s="11"/>
      <c r="W472" s="11"/>
      <c r="X472" s="11"/>
      <c r="Y472" s="11"/>
      <c r="Z472" s="11"/>
    </row>
    <row r="473" ht="12.75" customHeight="1">
      <c r="A473" s="13"/>
      <c r="B473" s="13"/>
      <c r="C473" s="13"/>
      <c r="D473" s="454"/>
      <c r="E473" s="455"/>
      <c r="F473" s="456"/>
      <c r="G473" s="95"/>
      <c r="H473" s="457"/>
      <c r="I473" s="11"/>
      <c r="J473" s="11"/>
      <c r="K473" s="11"/>
      <c r="L473" s="11"/>
      <c r="M473" s="11"/>
      <c r="N473" s="11"/>
      <c r="O473" s="11"/>
      <c r="P473" s="11"/>
      <c r="Q473" s="11"/>
      <c r="R473" s="11"/>
      <c r="S473" s="11"/>
      <c r="T473" s="11"/>
      <c r="U473" s="11"/>
      <c r="V473" s="11"/>
      <c r="W473" s="11"/>
      <c r="X473" s="11"/>
      <c r="Y473" s="11"/>
      <c r="Z473" s="11"/>
    </row>
    <row r="474" ht="12.75" customHeight="1">
      <c r="A474" s="13"/>
      <c r="B474" s="13"/>
      <c r="C474" s="13"/>
      <c r="D474" s="454"/>
      <c r="E474" s="455"/>
      <c r="F474" s="456"/>
      <c r="G474" s="95"/>
      <c r="H474" s="457"/>
      <c r="I474" s="11"/>
      <c r="J474" s="11"/>
      <c r="K474" s="11"/>
      <c r="L474" s="11"/>
      <c r="M474" s="11"/>
      <c r="N474" s="11"/>
      <c r="O474" s="11"/>
      <c r="P474" s="11"/>
      <c r="Q474" s="11"/>
      <c r="R474" s="11"/>
      <c r="S474" s="11"/>
      <c r="T474" s="11"/>
      <c r="U474" s="11"/>
      <c r="V474" s="11"/>
      <c r="W474" s="11"/>
      <c r="X474" s="11"/>
      <c r="Y474" s="11"/>
      <c r="Z474" s="11"/>
    </row>
    <row r="475" ht="12.75" customHeight="1">
      <c r="A475" s="13"/>
      <c r="B475" s="13"/>
      <c r="C475" s="13"/>
      <c r="D475" s="454"/>
      <c r="E475" s="455"/>
      <c r="F475" s="456"/>
      <c r="G475" s="95"/>
      <c r="H475" s="457"/>
      <c r="I475" s="11"/>
      <c r="J475" s="11"/>
      <c r="K475" s="11"/>
      <c r="L475" s="11"/>
      <c r="M475" s="11"/>
      <c r="N475" s="11"/>
      <c r="O475" s="11"/>
      <c r="P475" s="11"/>
      <c r="Q475" s="11"/>
      <c r="R475" s="11"/>
      <c r="S475" s="11"/>
      <c r="T475" s="11"/>
      <c r="U475" s="11"/>
      <c r="V475" s="11"/>
      <c r="W475" s="11"/>
      <c r="X475" s="11"/>
      <c r="Y475" s="11"/>
      <c r="Z475" s="11"/>
    </row>
    <row r="476" ht="12.75" customHeight="1">
      <c r="A476" s="13"/>
      <c r="B476" s="13"/>
      <c r="C476" s="13"/>
      <c r="D476" s="454"/>
      <c r="E476" s="455"/>
      <c r="F476" s="456"/>
      <c r="G476" s="95"/>
      <c r="H476" s="457"/>
      <c r="I476" s="11"/>
      <c r="J476" s="11"/>
      <c r="K476" s="11"/>
      <c r="L476" s="11"/>
      <c r="M476" s="11"/>
      <c r="N476" s="11"/>
      <c r="O476" s="11"/>
      <c r="P476" s="11"/>
      <c r="Q476" s="11"/>
      <c r="R476" s="11"/>
      <c r="S476" s="11"/>
      <c r="T476" s="11"/>
      <c r="U476" s="11"/>
      <c r="V476" s="11"/>
      <c r="W476" s="11"/>
      <c r="X476" s="11"/>
      <c r="Y476" s="11"/>
      <c r="Z476" s="11"/>
    </row>
    <row r="477" ht="12.75" customHeight="1">
      <c r="A477" s="13"/>
      <c r="B477" s="13"/>
      <c r="C477" s="13"/>
      <c r="D477" s="454"/>
      <c r="E477" s="455"/>
      <c r="F477" s="456"/>
      <c r="G477" s="95"/>
      <c r="H477" s="457"/>
      <c r="I477" s="11"/>
      <c r="J477" s="11"/>
      <c r="K477" s="11"/>
      <c r="L477" s="11"/>
      <c r="M477" s="11"/>
      <c r="N477" s="11"/>
      <c r="O477" s="11"/>
      <c r="P477" s="11"/>
      <c r="Q477" s="11"/>
      <c r="R477" s="11"/>
      <c r="S477" s="11"/>
      <c r="T477" s="11"/>
      <c r="U477" s="11"/>
      <c r="V477" s="11"/>
      <c r="W477" s="11"/>
      <c r="X477" s="11"/>
      <c r="Y477" s="11"/>
      <c r="Z477" s="11"/>
    </row>
    <row r="478" ht="12.75" customHeight="1">
      <c r="A478" s="13"/>
      <c r="B478" s="13"/>
      <c r="C478" s="13"/>
      <c r="D478" s="454"/>
      <c r="E478" s="455"/>
      <c r="F478" s="456"/>
      <c r="G478" s="95"/>
      <c r="H478" s="457"/>
      <c r="I478" s="11"/>
      <c r="J478" s="11"/>
      <c r="K478" s="11"/>
      <c r="L478" s="11"/>
      <c r="M478" s="11"/>
      <c r="N478" s="11"/>
      <c r="O478" s="11"/>
      <c r="P478" s="11"/>
      <c r="Q478" s="11"/>
      <c r="R478" s="11"/>
      <c r="S478" s="11"/>
      <c r="T478" s="11"/>
      <c r="U478" s="11"/>
      <c r="V478" s="11"/>
      <c r="W478" s="11"/>
      <c r="X478" s="11"/>
      <c r="Y478" s="11"/>
      <c r="Z478" s="11"/>
    </row>
    <row r="479" ht="12.75" customHeight="1">
      <c r="A479" s="13"/>
      <c r="B479" s="13"/>
      <c r="C479" s="13"/>
      <c r="D479" s="454"/>
      <c r="E479" s="455"/>
      <c r="F479" s="456"/>
      <c r="G479" s="95"/>
      <c r="H479" s="457"/>
      <c r="I479" s="11"/>
      <c r="J479" s="11"/>
      <c r="K479" s="11"/>
      <c r="L479" s="11"/>
      <c r="M479" s="11"/>
      <c r="N479" s="11"/>
      <c r="O479" s="11"/>
      <c r="P479" s="11"/>
      <c r="Q479" s="11"/>
      <c r="R479" s="11"/>
      <c r="S479" s="11"/>
      <c r="T479" s="11"/>
      <c r="U479" s="11"/>
      <c r="V479" s="11"/>
      <c r="W479" s="11"/>
      <c r="X479" s="11"/>
      <c r="Y479" s="11"/>
      <c r="Z479" s="11"/>
    </row>
    <row r="480" ht="12.75" customHeight="1">
      <c r="A480" s="13"/>
      <c r="B480" s="13"/>
      <c r="C480" s="13"/>
      <c r="D480" s="454"/>
      <c r="E480" s="455"/>
      <c r="F480" s="456"/>
      <c r="G480" s="95"/>
      <c r="H480" s="457"/>
      <c r="I480" s="11"/>
      <c r="J480" s="11"/>
      <c r="K480" s="11"/>
      <c r="L480" s="11"/>
      <c r="M480" s="11"/>
      <c r="N480" s="11"/>
      <c r="O480" s="11"/>
      <c r="P480" s="11"/>
      <c r="Q480" s="11"/>
      <c r="R480" s="11"/>
      <c r="S480" s="11"/>
      <c r="T480" s="11"/>
      <c r="U480" s="11"/>
      <c r="V480" s="11"/>
      <c r="W480" s="11"/>
      <c r="X480" s="11"/>
      <c r="Y480" s="11"/>
      <c r="Z480" s="11"/>
    </row>
    <row r="481" ht="12.75" customHeight="1">
      <c r="A481" s="13"/>
      <c r="B481" s="13"/>
      <c r="C481" s="13"/>
      <c r="D481" s="454"/>
      <c r="E481" s="455"/>
      <c r="F481" s="456"/>
      <c r="G481" s="95"/>
      <c r="H481" s="457"/>
      <c r="I481" s="11"/>
      <c r="J481" s="11"/>
      <c r="K481" s="11"/>
      <c r="L481" s="11"/>
      <c r="M481" s="11"/>
      <c r="N481" s="11"/>
      <c r="O481" s="11"/>
      <c r="P481" s="11"/>
      <c r="Q481" s="11"/>
      <c r="R481" s="11"/>
      <c r="S481" s="11"/>
      <c r="T481" s="11"/>
      <c r="U481" s="11"/>
      <c r="V481" s="11"/>
      <c r="W481" s="11"/>
      <c r="X481" s="11"/>
      <c r="Y481" s="11"/>
      <c r="Z481" s="11"/>
    </row>
    <row r="482" ht="12.75" customHeight="1">
      <c r="A482" s="13"/>
      <c r="B482" s="13"/>
      <c r="C482" s="13"/>
      <c r="D482" s="454"/>
      <c r="E482" s="455"/>
      <c r="F482" s="456"/>
      <c r="G482" s="95"/>
      <c r="H482" s="457"/>
      <c r="I482" s="11"/>
      <c r="J482" s="11"/>
      <c r="K482" s="11"/>
      <c r="L482" s="11"/>
      <c r="M482" s="11"/>
      <c r="N482" s="11"/>
      <c r="O482" s="11"/>
      <c r="P482" s="11"/>
      <c r="Q482" s="11"/>
      <c r="R482" s="11"/>
      <c r="S482" s="11"/>
      <c r="T482" s="11"/>
      <c r="U482" s="11"/>
      <c r="V482" s="11"/>
      <c r="W482" s="11"/>
      <c r="X482" s="11"/>
      <c r="Y482" s="11"/>
      <c r="Z482" s="11"/>
    </row>
    <row r="483" ht="12.75" customHeight="1">
      <c r="A483" s="13"/>
      <c r="B483" s="13"/>
      <c r="C483" s="13"/>
      <c r="D483" s="454"/>
      <c r="E483" s="455"/>
      <c r="F483" s="456"/>
      <c r="G483" s="95"/>
      <c r="H483" s="457"/>
      <c r="I483" s="11"/>
      <c r="J483" s="11"/>
      <c r="K483" s="11"/>
      <c r="L483" s="11"/>
      <c r="M483" s="11"/>
      <c r="N483" s="11"/>
      <c r="O483" s="11"/>
      <c r="P483" s="11"/>
      <c r="Q483" s="11"/>
      <c r="R483" s="11"/>
      <c r="S483" s="11"/>
      <c r="T483" s="11"/>
      <c r="U483" s="11"/>
      <c r="V483" s="11"/>
      <c r="W483" s="11"/>
      <c r="X483" s="11"/>
      <c r="Y483" s="11"/>
      <c r="Z483" s="11"/>
    </row>
    <row r="484" ht="12.75" customHeight="1">
      <c r="A484" s="13"/>
      <c r="B484" s="13"/>
      <c r="C484" s="13"/>
      <c r="D484" s="454"/>
      <c r="E484" s="455"/>
      <c r="F484" s="456"/>
      <c r="G484" s="95"/>
      <c r="H484" s="457"/>
      <c r="I484" s="11"/>
      <c r="J484" s="11"/>
      <c r="K484" s="11"/>
      <c r="L484" s="11"/>
      <c r="M484" s="11"/>
      <c r="N484" s="11"/>
      <c r="O484" s="11"/>
      <c r="P484" s="11"/>
      <c r="Q484" s="11"/>
      <c r="R484" s="11"/>
      <c r="S484" s="11"/>
      <c r="T484" s="11"/>
      <c r="U484" s="11"/>
      <c r="V484" s="11"/>
      <c r="W484" s="11"/>
      <c r="X484" s="11"/>
      <c r="Y484" s="11"/>
      <c r="Z484" s="11"/>
    </row>
    <row r="485" ht="12.75" customHeight="1">
      <c r="A485" s="13"/>
      <c r="B485" s="13"/>
      <c r="C485" s="13"/>
      <c r="D485" s="454"/>
      <c r="E485" s="455"/>
      <c r="F485" s="456"/>
      <c r="G485" s="95"/>
      <c r="H485" s="457"/>
      <c r="I485" s="11"/>
      <c r="J485" s="11"/>
      <c r="K485" s="11"/>
      <c r="L485" s="11"/>
      <c r="M485" s="11"/>
      <c r="N485" s="11"/>
      <c r="O485" s="11"/>
      <c r="P485" s="11"/>
      <c r="Q485" s="11"/>
      <c r="R485" s="11"/>
      <c r="S485" s="11"/>
      <c r="T485" s="11"/>
      <c r="U485" s="11"/>
      <c r="V485" s="11"/>
      <c r="W485" s="11"/>
      <c r="X485" s="11"/>
      <c r="Y485" s="11"/>
      <c r="Z485" s="11"/>
    </row>
    <row r="486" ht="12.75" customHeight="1">
      <c r="A486" s="13"/>
      <c r="B486" s="13"/>
      <c r="C486" s="13"/>
      <c r="D486" s="454"/>
      <c r="E486" s="455"/>
      <c r="F486" s="456"/>
      <c r="G486" s="95"/>
      <c r="H486" s="457"/>
      <c r="I486" s="11"/>
      <c r="J486" s="11"/>
      <c r="K486" s="11"/>
      <c r="L486" s="11"/>
      <c r="M486" s="11"/>
      <c r="N486" s="11"/>
      <c r="O486" s="11"/>
      <c r="P486" s="11"/>
      <c r="Q486" s="11"/>
      <c r="R486" s="11"/>
      <c r="S486" s="11"/>
      <c r="T486" s="11"/>
      <c r="U486" s="11"/>
      <c r="V486" s="11"/>
      <c r="W486" s="11"/>
      <c r="X486" s="11"/>
      <c r="Y486" s="11"/>
      <c r="Z486" s="11"/>
    </row>
    <row r="487" ht="12.75" customHeight="1">
      <c r="A487" s="13"/>
      <c r="B487" s="13"/>
      <c r="C487" s="13"/>
      <c r="D487" s="454"/>
      <c r="E487" s="455"/>
      <c r="F487" s="456"/>
      <c r="G487" s="95"/>
      <c r="H487" s="457"/>
      <c r="I487" s="11"/>
      <c r="J487" s="11"/>
      <c r="K487" s="11"/>
      <c r="L487" s="11"/>
      <c r="M487" s="11"/>
      <c r="N487" s="11"/>
      <c r="O487" s="11"/>
      <c r="P487" s="11"/>
      <c r="Q487" s="11"/>
      <c r="R487" s="11"/>
      <c r="S487" s="11"/>
      <c r="T487" s="11"/>
      <c r="U487" s="11"/>
      <c r="V487" s="11"/>
      <c r="W487" s="11"/>
      <c r="X487" s="11"/>
      <c r="Y487" s="11"/>
      <c r="Z487" s="11"/>
    </row>
    <row r="488" ht="12.75" customHeight="1">
      <c r="A488" s="13"/>
      <c r="B488" s="13"/>
      <c r="C488" s="13"/>
      <c r="D488" s="454"/>
      <c r="E488" s="455"/>
      <c r="F488" s="456"/>
      <c r="G488" s="95"/>
      <c r="H488" s="457"/>
      <c r="I488" s="11"/>
      <c r="J488" s="11"/>
      <c r="K488" s="11"/>
      <c r="L488" s="11"/>
      <c r="M488" s="11"/>
      <c r="N488" s="11"/>
      <c r="O488" s="11"/>
      <c r="P488" s="11"/>
      <c r="Q488" s="11"/>
      <c r="R488" s="11"/>
      <c r="S488" s="11"/>
      <c r="T488" s="11"/>
      <c r="U488" s="11"/>
      <c r="V488" s="11"/>
      <c r="W488" s="11"/>
      <c r="X488" s="11"/>
      <c r="Y488" s="11"/>
      <c r="Z488" s="11"/>
    </row>
    <row r="489" ht="12.75" customHeight="1">
      <c r="A489" s="13"/>
      <c r="B489" s="13"/>
      <c r="C489" s="13"/>
      <c r="D489" s="454"/>
      <c r="E489" s="455"/>
      <c r="F489" s="456"/>
      <c r="G489" s="95"/>
      <c r="H489" s="457"/>
      <c r="I489" s="11"/>
      <c r="J489" s="11"/>
      <c r="K489" s="11"/>
      <c r="L489" s="11"/>
      <c r="M489" s="11"/>
      <c r="N489" s="11"/>
      <c r="O489" s="11"/>
      <c r="P489" s="11"/>
      <c r="Q489" s="11"/>
      <c r="R489" s="11"/>
      <c r="S489" s="11"/>
      <c r="T489" s="11"/>
      <c r="U489" s="11"/>
      <c r="V489" s="11"/>
      <c r="W489" s="11"/>
      <c r="X489" s="11"/>
      <c r="Y489" s="11"/>
      <c r="Z489" s="11"/>
    </row>
    <row r="490" ht="12.75" customHeight="1">
      <c r="A490" s="13"/>
      <c r="B490" s="13"/>
      <c r="C490" s="13"/>
      <c r="D490" s="454"/>
      <c r="E490" s="455"/>
      <c r="F490" s="456"/>
      <c r="G490" s="95"/>
      <c r="H490" s="457"/>
      <c r="I490" s="11"/>
      <c r="J490" s="11"/>
      <c r="K490" s="11"/>
      <c r="L490" s="11"/>
      <c r="M490" s="11"/>
      <c r="N490" s="11"/>
      <c r="O490" s="11"/>
      <c r="P490" s="11"/>
      <c r="Q490" s="11"/>
      <c r="R490" s="11"/>
      <c r="S490" s="11"/>
      <c r="T490" s="11"/>
      <c r="U490" s="11"/>
      <c r="V490" s="11"/>
      <c r="W490" s="11"/>
      <c r="X490" s="11"/>
      <c r="Y490" s="11"/>
      <c r="Z490" s="11"/>
    </row>
    <row r="491" ht="12.75" customHeight="1">
      <c r="A491" s="13"/>
      <c r="B491" s="13"/>
      <c r="C491" s="13"/>
      <c r="D491" s="454"/>
      <c r="E491" s="455"/>
      <c r="F491" s="456"/>
      <c r="G491" s="95"/>
      <c r="H491" s="457"/>
      <c r="I491" s="11"/>
      <c r="J491" s="11"/>
      <c r="K491" s="11"/>
      <c r="L491" s="11"/>
      <c r="M491" s="11"/>
      <c r="N491" s="11"/>
      <c r="O491" s="11"/>
      <c r="P491" s="11"/>
      <c r="Q491" s="11"/>
      <c r="R491" s="11"/>
      <c r="S491" s="11"/>
      <c r="T491" s="11"/>
      <c r="U491" s="11"/>
      <c r="V491" s="11"/>
      <c r="W491" s="11"/>
      <c r="X491" s="11"/>
      <c r="Y491" s="11"/>
      <c r="Z491" s="11"/>
    </row>
    <row r="492" ht="12.75" customHeight="1">
      <c r="A492" s="13"/>
      <c r="B492" s="13"/>
      <c r="C492" s="13"/>
      <c r="D492" s="454"/>
      <c r="E492" s="455"/>
      <c r="F492" s="456"/>
      <c r="G492" s="95"/>
      <c r="H492" s="457"/>
      <c r="I492" s="11"/>
      <c r="J492" s="11"/>
      <c r="K492" s="11"/>
      <c r="L492" s="11"/>
      <c r="M492" s="11"/>
      <c r="N492" s="11"/>
      <c r="O492" s="11"/>
      <c r="P492" s="11"/>
      <c r="Q492" s="11"/>
      <c r="R492" s="11"/>
      <c r="S492" s="11"/>
      <c r="T492" s="11"/>
      <c r="U492" s="11"/>
      <c r="V492" s="11"/>
      <c r="W492" s="11"/>
      <c r="X492" s="11"/>
      <c r="Y492" s="11"/>
      <c r="Z492" s="11"/>
    </row>
    <row r="493" ht="12.75" customHeight="1">
      <c r="A493" s="13"/>
      <c r="B493" s="13"/>
      <c r="C493" s="13"/>
      <c r="D493" s="454"/>
      <c r="E493" s="455"/>
      <c r="F493" s="456"/>
      <c r="G493" s="95"/>
      <c r="H493" s="457"/>
      <c r="I493" s="11"/>
      <c r="J493" s="11"/>
      <c r="K493" s="11"/>
      <c r="L493" s="11"/>
      <c r="M493" s="11"/>
      <c r="N493" s="11"/>
      <c r="O493" s="11"/>
      <c r="P493" s="11"/>
      <c r="Q493" s="11"/>
      <c r="R493" s="11"/>
      <c r="S493" s="11"/>
      <c r="T493" s="11"/>
      <c r="U493" s="11"/>
      <c r="V493" s="11"/>
      <c r="W493" s="11"/>
      <c r="X493" s="11"/>
      <c r="Y493" s="11"/>
      <c r="Z493" s="11"/>
    </row>
    <row r="494" ht="12.75" customHeight="1">
      <c r="A494" s="13"/>
      <c r="B494" s="13"/>
      <c r="C494" s="13"/>
      <c r="D494" s="454"/>
      <c r="E494" s="455"/>
      <c r="F494" s="456"/>
      <c r="G494" s="95"/>
      <c r="H494" s="457"/>
      <c r="I494" s="11"/>
      <c r="J494" s="11"/>
      <c r="K494" s="11"/>
      <c r="L494" s="11"/>
      <c r="M494" s="11"/>
      <c r="N494" s="11"/>
      <c r="O494" s="11"/>
      <c r="P494" s="11"/>
      <c r="Q494" s="11"/>
      <c r="R494" s="11"/>
      <c r="S494" s="11"/>
      <c r="T494" s="11"/>
      <c r="U494" s="11"/>
      <c r="V494" s="11"/>
      <c r="W494" s="11"/>
      <c r="X494" s="11"/>
      <c r="Y494" s="11"/>
      <c r="Z494" s="11"/>
    </row>
    <row r="495" ht="12.75" customHeight="1">
      <c r="A495" s="13"/>
      <c r="B495" s="13"/>
      <c r="C495" s="13"/>
      <c r="D495" s="454"/>
      <c r="E495" s="455"/>
      <c r="F495" s="456"/>
      <c r="G495" s="95"/>
      <c r="H495" s="457"/>
      <c r="I495" s="11"/>
      <c r="J495" s="11"/>
      <c r="K495" s="11"/>
      <c r="L495" s="11"/>
      <c r="M495" s="11"/>
      <c r="N495" s="11"/>
      <c r="O495" s="11"/>
      <c r="P495" s="11"/>
      <c r="Q495" s="11"/>
      <c r="R495" s="11"/>
      <c r="S495" s="11"/>
      <c r="T495" s="11"/>
      <c r="U495" s="11"/>
      <c r="V495" s="11"/>
      <c r="W495" s="11"/>
      <c r="X495" s="11"/>
      <c r="Y495" s="11"/>
      <c r="Z495" s="11"/>
    </row>
    <row r="496" ht="12.75" customHeight="1">
      <c r="A496" s="13"/>
      <c r="B496" s="13"/>
      <c r="C496" s="13"/>
      <c r="D496" s="454"/>
      <c r="E496" s="455"/>
      <c r="F496" s="456"/>
      <c r="G496" s="95"/>
      <c r="H496" s="457"/>
      <c r="I496" s="11"/>
      <c r="J496" s="11"/>
      <c r="K496" s="11"/>
      <c r="L496" s="11"/>
      <c r="M496" s="11"/>
      <c r="N496" s="11"/>
      <c r="O496" s="11"/>
      <c r="P496" s="11"/>
      <c r="Q496" s="11"/>
      <c r="R496" s="11"/>
      <c r="S496" s="11"/>
      <c r="T496" s="11"/>
      <c r="U496" s="11"/>
      <c r="V496" s="11"/>
      <c r="W496" s="11"/>
      <c r="X496" s="11"/>
      <c r="Y496" s="11"/>
      <c r="Z496" s="11"/>
    </row>
    <row r="497" ht="12.75" customHeight="1">
      <c r="A497" s="13"/>
      <c r="B497" s="13"/>
      <c r="C497" s="13"/>
      <c r="D497" s="454"/>
      <c r="E497" s="455"/>
      <c r="F497" s="456"/>
      <c r="G497" s="95"/>
      <c r="H497" s="457"/>
      <c r="I497" s="11"/>
      <c r="J497" s="11"/>
      <c r="K497" s="11"/>
      <c r="L497" s="11"/>
      <c r="M497" s="11"/>
      <c r="N497" s="11"/>
      <c r="O497" s="11"/>
      <c r="P497" s="11"/>
      <c r="Q497" s="11"/>
      <c r="R497" s="11"/>
      <c r="S497" s="11"/>
      <c r="T497" s="11"/>
      <c r="U497" s="11"/>
      <c r="V497" s="11"/>
      <c r="W497" s="11"/>
      <c r="X497" s="11"/>
      <c r="Y497" s="11"/>
      <c r="Z497" s="11"/>
    </row>
    <row r="498" ht="12.75" customHeight="1">
      <c r="A498" s="13"/>
      <c r="B498" s="13"/>
      <c r="C498" s="13"/>
      <c r="D498" s="454"/>
      <c r="E498" s="455"/>
      <c r="F498" s="456"/>
      <c r="G498" s="95"/>
      <c r="H498" s="457"/>
      <c r="I498" s="11"/>
      <c r="J498" s="11"/>
      <c r="K498" s="11"/>
      <c r="L498" s="11"/>
      <c r="M498" s="11"/>
      <c r="N498" s="11"/>
      <c r="O498" s="11"/>
      <c r="P498" s="11"/>
      <c r="Q498" s="11"/>
      <c r="R498" s="11"/>
      <c r="S498" s="11"/>
      <c r="T498" s="11"/>
      <c r="U498" s="11"/>
      <c r="V498" s="11"/>
      <c r="W498" s="11"/>
      <c r="X498" s="11"/>
      <c r="Y498" s="11"/>
      <c r="Z498" s="11"/>
    </row>
    <row r="499" ht="12.75" customHeight="1">
      <c r="A499" s="13"/>
      <c r="B499" s="13"/>
      <c r="C499" s="13"/>
      <c r="D499" s="454"/>
      <c r="E499" s="455"/>
      <c r="F499" s="456"/>
      <c r="G499" s="95"/>
      <c r="H499" s="457"/>
      <c r="I499" s="11"/>
      <c r="J499" s="11"/>
      <c r="K499" s="11"/>
      <c r="L499" s="11"/>
      <c r="M499" s="11"/>
      <c r="N499" s="11"/>
      <c r="O499" s="11"/>
      <c r="P499" s="11"/>
      <c r="Q499" s="11"/>
      <c r="R499" s="11"/>
      <c r="S499" s="11"/>
      <c r="T499" s="11"/>
      <c r="U499" s="11"/>
      <c r="V499" s="11"/>
      <c r="W499" s="11"/>
      <c r="X499" s="11"/>
      <c r="Y499" s="11"/>
      <c r="Z499" s="11"/>
    </row>
    <row r="500" ht="12.75" customHeight="1">
      <c r="A500" s="13"/>
      <c r="B500" s="13"/>
      <c r="C500" s="13"/>
      <c r="D500" s="454"/>
      <c r="E500" s="455"/>
      <c r="F500" s="456"/>
      <c r="G500" s="95"/>
      <c r="H500" s="457"/>
      <c r="I500" s="11"/>
      <c r="J500" s="11"/>
      <c r="K500" s="11"/>
      <c r="L500" s="11"/>
      <c r="M500" s="11"/>
      <c r="N500" s="11"/>
      <c r="O500" s="11"/>
      <c r="P500" s="11"/>
      <c r="Q500" s="11"/>
      <c r="R500" s="11"/>
      <c r="S500" s="11"/>
      <c r="T500" s="11"/>
      <c r="U500" s="11"/>
      <c r="V500" s="11"/>
      <c r="W500" s="11"/>
      <c r="X500" s="11"/>
      <c r="Y500" s="11"/>
      <c r="Z500" s="11"/>
    </row>
    <row r="501" ht="12.75" customHeight="1">
      <c r="A501" s="13"/>
      <c r="B501" s="13"/>
      <c r="C501" s="13"/>
      <c r="D501" s="454"/>
      <c r="E501" s="455"/>
      <c r="F501" s="456"/>
      <c r="G501" s="95"/>
      <c r="H501" s="457"/>
      <c r="I501" s="11"/>
      <c r="J501" s="11"/>
      <c r="K501" s="11"/>
      <c r="L501" s="11"/>
      <c r="M501" s="11"/>
      <c r="N501" s="11"/>
      <c r="O501" s="11"/>
      <c r="P501" s="11"/>
      <c r="Q501" s="11"/>
      <c r="R501" s="11"/>
      <c r="S501" s="11"/>
      <c r="T501" s="11"/>
      <c r="U501" s="11"/>
      <c r="V501" s="11"/>
      <c r="W501" s="11"/>
      <c r="X501" s="11"/>
      <c r="Y501" s="11"/>
      <c r="Z501" s="11"/>
    </row>
    <row r="502" ht="12.75" customHeight="1">
      <c r="A502" s="13"/>
      <c r="B502" s="13"/>
      <c r="C502" s="13"/>
      <c r="D502" s="454"/>
      <c r="E502" s="455"/>
      <c r="F502" s="456"/>
      <c r="G502" s="95"/>
      <c r="H502" s="457"/>
      <c r="I502" s="11"/>
      <c r="J502" s="11"/>
      <c r="K502" s="11"/>
      <c r="L502" s="11"/>
      <c r="M502" s="11"/>
      <c r="N502" s="11"/>
      <c r="O502" s="11"/>
      <c r="P502" s="11"/>
      <c r="Q502" s="11"/>
      <c r="R502" s="11"/>
      <c r="S502" s="11"/>
      <c r="T502" s="11"/>
      <c r="U502" s="11"/>
      <c r="V502" s="11"/>
      <c r="W502" s="11"/>
      <c r="X502" s="11"/>
      <c r="Y502" s="11"/>
      <c r="Z502" s="11"/>
    </row>
    <row r="503" ht="12.75" customHeight="1">
      <c r="A503" s="13"/>
      <c r="B503" s="13"/>
      <c r="C503" s="13"/>
      <c r="D503" s="454"/>
      <c r="E503" s="455"/>
      <c r="F503" s="456"/>
      <c r="G503" s="95"/>
      <c r="H503" s="457"/>
      <c r="I503" s="11"/>
      <c r="J503" s="11"/>
      <c r="K503" s="11"/>
      <c r="L503" s="11"/>
      <c r="M503" s="11"/>
      <c r="N503" s="11"/>
      <c r="O503" s="11"/>
      <c r="P503" s="11"/>
      <c r="Q503" s="11"/>
      <c r="R503" s="11"/>
      <c r="S503" s="11"/>
      <c r="T503" s="11"/>
      <c r="U503" s="11"/>
      <c r="V503" s="11"/>
      <c r="W503" s="11"/>
      <c r="X503" s="11"/>
      <c r="Y503" s="11"/>
      <c r="Z503" s="11"/>
    </row>
    <row r="504" ht="12.75" customHeight="1">
      <c r="A504" s="13"/>
      <c r="B504" s="13"/>
      <c r="C504" s="13"/>
      <c r="D504" s="454"/>
      <c r="E504" s="455"/>
      <c r="F504" s="456"/>
      <c r="G504" s="95"/>
      <c r="H504" s="457"/>
      <c r="I504" s="11"/>
      <c r="J504" s="11"/>
      <c r="K504" s="11"/>
      <c r="L504" s="11"/>
      <c r="M504" s="11"/>
      <c r="N504" s="11"/>
      <c r="O504" s="11"/>
      <c r="P504" s="11"/>
      <c r="Q504" s="11"/>
      <c r="R504" s="11"/>
      <c r="S504" s="11"/>
      <c r="T504" s="11"/>
      <c r="U504" s="11"/>
      <c r="V504" s="11"/>
      <c r="W504" s="11"/>
      <c r="X504" s="11"/>
      <c r="Y504" s="11"/>
      <c r="Z504" s="11"/>
    </row>
    <row r="505" ht="12.75" customHeight="1">
      <c r="A505" s="13"/>
      <c r="B505" s="13"/>
      <c r="C505" s="13"/>
      <c r="D505" s="454"/>
      <c r="E505" s="455"/>
      <c r="F505" s="456"/>
      <c r="G505" s="95"/>
      <c r="H505" s="457"/>
      <c r="I505" s="11"/>
      <c r="J505" s="11"/>
      <c r="K505" s="11"/>
      <c r="L505" s="11"/>
      <c r="M505" s="11"/>
      <c r="N505" s="11"/>
      <c r="O505" s="11"/>
      <c r="P505" s="11"/>
      <c r="Q505" s="11"/>
      <c r="R505" s="11"/>
      <c r="S505" s="11"/>
      <c r="T505" s="11"/>
      <c r="U505" s="11"/>
      <c r="V505" s="11"/>
      <c r="W505" s="11"/>
      <c r="X505" s="11"/>
      <c r="Y505" s="11"/>
      <c r="Z505" s="11"/>
    </row>
    <row r="506" ht="12.75" customHeight="1">
      <c r="A506" s="13"/>
      <c r="B506" s="13"/>
      <c r="C506" s="13"/>
      <c r="D506" s="454"/>
      <c r="E506" s="455"/>
      <c r="F506" s="456"/>
      <c r="G506" s="95"/>
      <c r="H506" s="457"/>
      <c r="I506" s="11"/>
      <c r="J506" s="11"/>
      <c r="K506" s="11"/>
      <c r="L506" s="11"/>
      <c r="M506" s="11"/>
      <c r="N506" s="11"/>
      <c r="O506" s="11"/>
      <c r="P506" s="11"/>
      <c r="Q506" s="11"/>
      <c r="R506" s="11"/>
      <c r="S506" s="11"/>
      <c r="T506" s="11"/>
      <c r="U506" s="11"/>
      <c r="V506" s="11"/>
      <c r="W506" s="11"/>
      <c r="X506" s="11"/>
      <c r="Y506" s="11"/>
      <c r="Z506" s="11"/>
    </row>
    <row r="507" ht="12.75" customHeight="1">
      <c r="A507" s="13"/>
      <c r="B507" s="13"/>
      <c r="C507" s="13"/>
      <c r="D507" s="454"/>
      <c r="E507" s="455"/>
      <c r="F507" s="456"/>
      <c r="G507" s="95"/>
      <c r="H507" s="457"/>
      <c r="I507" s="11"/>
      <c r="J507" s="11"/>
      <c r="K507" s="11"/>
      <c r="L507" s="11"/>
      <c r="M507" s="11"/>
      <c r="N507" s="11"/>
      <c r="O507" s="11"/>
      <c r="P507" s="11"/>
      <c r="Q507" s="11"/>
      <c r="R507" s="11"/>
      <c r="S507" s="11"/>
      <c r="T507" s="11"/>
      <c r="U507" s="11"/>
      <c r="V507" s="11"/>
      <c r="W507" s="11"/>
      <c r="X507" s="11"/>
      <c r="Y507" s="11"/>
      <c r="Z507" s="11"/>
    </row>
    <row r="508" ht="12.75" customHeight="1">
      <c r="A508" s="13"/>
      <c r="B508" s="13"/>
      <c r="C508" s="13"/>
      <c r="D508" s="454"/>
      <c r="E508" s="455"/>
      <c r="F508" s="456"/>
      <c r="G508" s="95"/>
      <c r="H508" s="457"/>
      <c r="I508" s="11"/>
      <c r="J508" s="11"/>
      <c r="K508" s="11"/>
      <c r="L508" s="11"/>
      <c r="M508" s="11"/>
      <c r="N508" s="11"/>
      <c r="O508" s="11"/>
      <c r="P508" s="11"/>
      <c r="Q508" s="11"/>
      <c r="R508" s="11"/>
      <c r="S508" s="11"/>
      <c r="T508" s="11"/>
      <c r="U508" s="11"/>
      <c r="V508" s="11"/>
      <c r="W508" s="11"/>
      <c r="X508" s="11"/>
      <c r="Y508" s="11"/>
      <c r="Z508" s="11"/>
    </row>
    <row r="509" ht="12.75" customHeight="1">
      <c r="A509" s="13"/>
      <c r="B509" s="13"/>
      <c r="C509" s="13"/>
      <c r="D509" s="454"/>
      <c r="E509" s="455"/>
      <c r="F509" s="456"/>
      <c r="G509" s="95"/>
      <c r="H509" s="457"/>
      <c r="I509" s="11"/>
      <c r="J509" s="11"/>
      <c r="K509" s="11"/>
      <c r="L509" s="11"/>
      <c r="M509" s="11"/>
      <c r="N509" s="11"/>
      <c r="O509" s="11"/>
      <c r="P509" s="11"/>
      <c r="Q509" s="11"/>
      <c r="R509" s="11"/>
      <c r="S509" s="11"/>
      <c r="T509" s="11"/>
      <c r="U509" s="11"/>
      <c r="V509" s="11"/>
      <c r="W509" s="11"/>
      <c r="X509" s="11"/>
      <c r="Y509" s="11"/>
      <c r="Z509" s="11"/>
    </row>
    <row r="510" ht="12.75" customHeight="1">
      <c r="A510" s="13"/>
      <c r="B510" s="13"/>
      <c r="C510" s="13"/>
      <c r="D510" s="454"/>
      <c r="E510" s="455"/>
      <c r="F510" s="456"/>
      <c r="G510" s="95"/>
      <c r="H510" s="457"/>
      <c r="I510" s="11"/>
      <c r="J510" s="11"/>
      <c r="K510" s="11"/>
      <c r="L510" s="11"/>
      <c r="M510" s="11"/>
      <c r="N510" s="11"/>
      <c r="O510" s="11"/>
      <c r="P510" s="11"/>
      <c r="Q510" s="11"/>
      <c r="R510" s="11"/>
      <c r="S510" s="11"/>
      <c r="T510" s="11"/>
      <c r="U510" s="11"/>
      <c r="V510" s="11"/>
      <c r="W510" s="11"/>
      <c r="X510" s="11"/>
      <c r="Y510" s="11"/>
      <c r="Z510" s="11"/>
    </row>
    <row r="511" ht="12.75" customHeight="1">
      <c r="A511" s="13"/>
      <c r="B511" s="13"/>
      <c r="C511" s="13"/>
      <c r="D511" s="454"/>
      <c r="E511" s="455"/>
      <c r="F511" s="456"/>
      <c r="G511" s="95"/>
      <c r="H511" s="457"/>
      <c r="I511" s="11"/>
      <c r="J511" s="11"/>
      <c r="K511" s="11"/>
      <c r="L511" s="11"/>
      <c r="M511" s="11"/>
      <c r="N511" s="11"/>
      <c r="O511" s="11"/>
      <c r="P511" s="11"/>
      <c r="Q511" s="11"/>
      <c r="R511" s="11"/>
      <c r="S511" s="11"/>
      <c r="T511" s="11"/>
      <c r="U511" s="11"/>
      <c r="V511" s="11"/>
      <c r="W511" s="11"/>
      <c r="X511" s="11"/>
      <c r="Y511" s="11"/>
      <c r="Z511" s="11"/>
    </row>
    <row r="512" ht="12.75" customHeight="1">
      <c r="A512" s="13"/>
      <c r="B512" s="13"/>
      <c r="C512" s="13"/>
      <c r="D512" s="454"/>
      <c r="E512" s="455"/>
      <c r="F512" s="456"/>
      <c r="G512" s="95"/>
      <c r="H512" s="457"/>
      <c r="I512" s="11"/>
      <c r="J512" s="11"/>
      <c r="K512" s="11"/>
      <c r="L512" s="11"/>
      <c r="M512" s="11"/>
      <c r="N512" s="11"/>
      <c r="O512" s="11"/>
      <c r="P512" s="11"/>
      <c r="Q512" s="11"/>
      <c r="R512" s="11"/>
      <c r="S512" s="11"/>
      <c r="T512" s="11"/>
      <c r="U512" s="11"/>
      <c r="V512" s="11"/>
      <c r="W512" s="11"/>
      <c r="X512" s="11"/>
      <c r="Y512" s="11"/>
      <c r="Z512" s="11"/>
    </row>
    <row r="513" ht="12.75" customHeight="1">
      <c r="A513" s="13"/>
      <c r="B513" s="13"/>
      <c r="C513" s="13"/>
      <c r="D513" s="454"/>
      <c r="E513" s="455"/>
      <c r="F513" s="456"/>
      <c r="G513" s="95"/>
      <c r="H513" s="457"/>
      <c r="I513" s="11"/>
      <c r="J513" s="11"/>
      <c r="K513" s="11"/>
      <c r="L513" s="11"/>
      <c r="M513" s="11"/>
      <c r="N513" s="11"/>
      <c r="O513" s="11"/>
      <c r="P513" s="11"/>
      <c r="Q513" s="11"/>
      <c r="R513" s="11"/>
      <c r="S513" s="11"/>
      <c r="T513" s="11"/>
      <c r="U513" s="11"/>
      <c r="V513" s="11"/>
      <c r="W513" s="11"/>
      <c r="X513" s="11"/>
      <c r="Y513" s="11"/>
      <c r="Z513" s="11"/>
    </row>
    <row r="514" ht="12.75" customHeight="1">
      <c r="A514" s="13"/>
      <c r="B514" s="13"/>
      <c r="C514" s="13"/>
      <c r="D514" s="454"/>
      <c r="E514" s="455"/>
      <c r="F514" s="456"/>
      <c r="G514" s="95"/>
      <c r="H514" s="457"/>
      <c r="I514" s="11"/>
      <c r="J514" s="11"/>
      <c r="K514" s="11"/>
      <c r="L514" s="11"/>
      <c r="M514" s="11"/>
      <c r="N514" s="11"/>
      <c r="O514" s="11"/>
      <c r="P514" s="11"/>
      <c r="Q514" s="11"/>
      <c r="R514" s="11"/>
      <c r="S514" s="11"/>
      <c r="T514" s="11"/>
      <c r="U514" s="11"/>
      <c r="V514" s="11"/>
      <c r="W514" s="11"/>
      <c r="X514" s="11"/>
      <c r="Y514" s="11"/>
      <c r="Z514" s="11"/>
    </row>
    <row r="515" ht="12.75" customHeight="1">
      <c r="A515" s="13"/>
      <c r="B515" s="13"/>
      <c r="C515" s="13"/>
      <c r="D515" s="454"/>
      <c r="E515" s="455"/>
      <c r="F515" s="456"/>
      <c r="G515" s="95"/>
      <c r="H515" s="457"/>
      <c r="I515" s="11"/>
      <c r="J515" s="11"/>
      <c r="K515" s="11"/>
      <c r="L515" s="11"/>
      <c r="M515" s="11"/>
      <c r="N515" s="11"/>
      <c r="O515" s="11"/>
      <c r="P515" s="11"/>
      <c r="Q515" s="11"/>
      <c r="R515" s="11"/>
      <c r="S515" s="11"/>
      <c r="T515" s="11"/>
      <c r="U515" s="11"/>
      <c r="V515" s="11"/>
      <c r="W515" s="11"/>
      <c r="X515" s="11"/>
      <c r="Y515" s="11"/>
      <c r="Z515" s="11"/>
    </row>
    <row r="516" ht="12.75" customHeight="1">
      <c r="A516" s="13"/>
      <c r="B516" s="13"/>
      <c r="C516" s="13"/>
      <c r="D516" s="454"/>
      <c r="E516" s="455"/>
      <c r="F516" s="456"/>
      <c r="G516" s="95"/>
      <c r="H516" s="457"/>
      <c r="I516" s="11"/>
      <c r="J516" s="11"/>
      <c r="K516" s="11"/>
      <c r="L516" s="11"/>
      <c r="M516" s="11"/>
      <c r="N516" s="11"/>
      <c r="O516" s="11"/>
      <c r="P516" s="11"/>
      <c r="Q516" s="11"/>
      <c r="R516" s="11"/>
      <c r="S516" s="11"/>
      <c r="T516" s="11"/>
      <c r="U516" s="11"/>
      <c r="V516" s="11"/>
      <c r="W516" s="11"/>
      <c r="X516" s="11"/>
      <c r="Y516" s="11"/>
      <c r="Z516" s="11"/>
    </row>
    <row r="517" ht="12.75" customHeight="1">
      <c r="A517" s="13"/>
      <c r="B517" s="13"/>
      <c r="C517" s="13"/>
      <c r="D517" s="454"/>
      <c r="E517" s="455"/>
      <c r="F517" s="456"/>
      <c r="G517" s="95"/>
      <c r="H517" s="457"/>
      <c r="I517" s="11"/>
      <c r="J517" s="11"/>
      <c r="K517" s="11"/>
      <c r="L517" s="11"/>
      <c r="M517" s="11"/>
      <c r="N517" s="11"/>
      <c r="O517" s="11"/>
      <c r="P517" s="11"/>
      <c r="Q517" s="11"/>
      <c r="R517" s="11"/>
      <c r="S517" s="11"/>
      <c r="T517" s="11"/>
      <c r="U517" s="11"/>
      <c r="V517" s="11"/>
      <c r="W517" s="11"/>
      <c r="X517" s="11"/>
      <c r="Y517" s="11"/>
      <c r="Z517" s="11"/>
    </row>
    <row r="518" ht="12.75" customHeight="1">
      <c r="A518" s="13"/>
      <c r="B518" s="13"/>
      <c r="C518" s="13"/>
      <c r="D518" s="454"/>
      <c r="E518" s="455"/>
      <c r="F518" s="456"/>
      <c r="G518" s="95"/>
      <c r="H518" s="457"/>
      <c r="I518" s="11"/>
      <c r="J518" s="11"/>
      <c r="K518" s="11"/>
      <c r="L518" s="11"/>
      <c r="M518" s="11"/>
      <c r="N518" s="11"/>
      <c r="O518" s="11"/>
      <c r="P518" s="11"/>
      <c r="Q518" s="11"/>
      <c r="R518" s="11"/>
      <c r="S518" s="11"/>
      <c r="T518" s="11"/>
      <c r="U518" s="11"/>
      <c r="V518" s="11"/>
      <c r="W518" s="11"/>
      <c r="X518" s="11"/>
      <c r="Y518" s="11"/>
      <c r="Z518" s="11"/>
    </row>
    <row r="519" ht="12.75" customHeight="1">
      <c r="A519" s="13"/>
      <c r="B519" s="13"/>
      <c r="C519" s="13"/>
      <c r="D519" s="454"/>
      <c r="E519" s="455"/>
      <c r="F519" s="456"/>
      <c r="G519" s="95"/>
      <c r="H519" s="457"/>
      <c r="I519" s="11"/>
      <c r="J519" s="11"/>
      <c r="K519" s="11"/>
      <c r="L519" s="11"/>
      <c r="M519" s="11"/>
      <c r="N519" s="11"/>
      <c r="O519" s="11"/>
      <c r="P519" s="11"/>
      <c r="Q519" s="11"/>
      <c r="R519" s="11"/>
      <c r="S519" s="11"/>
      <c r="T519" s="11"/>
      <c r="U519" s="11"/>
      <c r="V519" s="11"/>
      <c r="W519" s="11"/>
      <c r="X519" s="11"/>
      <c r="Y519" s="11"/>
      <c r="Z519" s="11"/>
    </row>
    <row r="520" ht="12.75" customHeight="1">
      <c r="A520" s="13"/>
      <c r="B520" s="13"/>
      <c r="C520" s="13"/>
      <c r="D520" s="454"/>
      <c r="E520" s="455"/>
      <c r="F520" s="456"/>
      <c r="G520" s="95"/>
      <c r="H520" s="457"/>
      <c r="I520" s="11"/>
      <c r="J520" s="11"/>
      <c r="K520" s="11"/>
      <c r="L520" s="11"/>
      <c r="M520" s="11"/>
      <c r="N520" s="11"/>
      <c r="O520" s="11"/>
      <c r="P520" s="11"/>
      <c r="Q520" s="11"/>
      <c r="R520" s="11"/>
      <c r="S520" s="11"/>
      <c r="T520" s="11"/>
      <c r="U520" s="11"/>
      <c r="V520" s="11"/>
      <c r="W520" s="11"/>
      <c r="X520" s="11"/>
      <c r="Y520" s="11"/>
      <c r="Z520" s="11"/>
    </row>
    <row r="521" ht="12.75" customHeight="1">
      <c r="A521" s="13"/>
      <c r="B521" s="13"/>
      <c r="C521" s="13"/>
      <c r="D521" s="454"/>
      <c r="E521" s="455"/>
      <c r="F521" s="456"/>
      <c r="G521" s="95"/>
      <c r="H521" s="457"/>
      <c r="I521" s="11"/>
      <c r="J521" s="11"/>
      <c r="K521" s="11"/>
      <c r="L521" s="11"/>
      <c r="M521" s="11"/>
      <c r="N521" s="11"/>
      <c r="O521" s="11"/>
      <c r="P521" s="11"/>
      <c r="Q521" s="11"/>
      <c r="R521" s="11"/>
      <c r="S521" s="11"/>
      <c r="T521" s="11"/>
      <c r="U521" s="11"/>
      <c r="V521" s="11"/>
      <c r="W521" s="11"/>
      <c r="X521" s="11"/>
      <c r="Y521" s="11"/>
      <c r="Z521" s="11"/>
    </row>
    <row r="522" ht="12.75" customHeight="1">
      <c r="A522" s="13"/>
      <c r="B522" s="13"/>
      <c r="C522" s="13"/>
      <c r="D522" s="454"/>
      <c r="E522" s="455"/>
      <c r="F522" s="456"/>
      <c r="G522" s="95"/>
      <c r="H522" s="457"/>
      <c r="I522" s="11"/>
      <c r="J522" s="11"/>
      <c r="K522" s="11"/>
      <c r="L522" s="11"/>
      <c r="M522" s="11"/>
      <c r="N522" s="11"/>
      <c r="O522" s="11"/>
      <c r="P522" s="11"/>
      <c r="Q522" s="11"/>
      <c r="R522" s="11"/>
      <c r="S522" s="11"/>
      <c r="T522" s="11"/>
      <c r="U522" s="11"/>
      <c r="V522" s="11"/>
      <c r="W522" s="11"/>
      <c r="X522" s="11"/>
      <c r="Y522" s="11"/>
      <c r="Z522" s="11"/>
    </row>
    <row r="523" ht="12.75" customHeight="1">
      <c r="A523" s="13"/>
      <c r="B523" s="13"/>
      <c r="C523" s="13"/>
      <c r="D523" s="454"/>
      <c r="E523" s="455"/>
      <c r="F523" s="456"/>
      <c r="G523" s="95"/>
      <c r="H523" s="457"/>
      <c r="I523" s="11"/>
      <c r="J523" s="11"/>
      <c r="K523" s="11"/>
      <c r="L523" s="11"/>
      <c r="M523" s="11"/>
      <c r="N523" s="11"/>
      <c r="O523" s="11"/>
      <c r="P523" s="11"/>
      <c r="Q523" s="11"/>
      <c r="R523" s="11"/>
      <c r="S523" s="11"/>
      <c r="T523" s="11"/>
      <c r="U523" s="11"/>
      <c r="V523" s="11"/>
      <c r="W523" s="11"/>
      <c r="X523" s="11"/>
      <c r="Y523" s="11"/>
      <c r="Z523" s="11"/>
    </row>
    <row r="524" ht="12.75" customHeight="1">
      <c r="A524" s="13"/>
      <c r="B524" s="13"/>
      <c r="C524" s="13"/>
      <c r="D524" s="454"/>
      <c r="E524" s="455"/>
      <c r="F524" s="456"/>
      <c r="G524" s="95"/>
      <c r="H524" s="457"/>
      <c r="I524" s="11"/>
      <c r="J524" s="11"/>
      <c r="K524" s="11"/>
      <c r="L524" s="11"/>
      <c r="M524" s="11"/>
      <c r="N524" s="11"/>
      <c r="O524" s="11"/>
      <c r="P524" s="11"/>
      <c r="Q524" s="11"/>
      <c r="R524" s="11"/>
      <c r="S524" s="11"/>
      <c r="T524" s="11"/>
      <c r="U524" s="11"/>
      <c r="V524" s="11"/>
      <c r="W524" s="11"/>
      <c r="X524" s="11"/>
      <c r="Y524" s="11"/>
      <c r="Z524" s="11"/>
    </row>
    <row r="525" ht="12.75" customHeight="1">
      <c r="A525" s="13"/>
      <c r="B525" s="13"/>
      <c r="C525" s="13"/>
      <c r="D525" s="454"/>
      <c r="E525" s="455"/>
      <c r="F525" s="456"/>
      <c r="G525" s="95"/>
      <c r="H525" s="457"/>
      <c r="I525" s="11"/>
      <c r="J525" s="11"/>
      <c r="K525" s="11"/>
      <c r="L525" s="11"/>
      <c r="M525" s="11"/>
      <c r="N525" s="11"/>
      <c r="O525" s="11"/>
      <c r="P525" s="11"/>
      <c r="Q525" s="11"/>
      <c r="R525" s="11"/>
      <c r="S525" s="11"/>
      <c r="T525" s="11"/>
      <c r="U525" s="11"/>
      <c r="V525" s="11"/>
      <c r="W525" s="11"/>
      <c r="X525" s="11"/>
      <c r="Y525" s="11"/>
      <c r="Z525" s="11"/>
    </row>
    <row r="526" ht="12.75" customHeight="1">
      <c r="A526" s="13"/>
      <c r="B526" s="13"/>
      <c r="C526" s="13"/>
      <c r="D526" s="454"/>
      <c r="E526" s="455"/>
      <c r="F526" s="456"/>
      <c r="G526" s="95"/>
      <c r="H526" s="457"/>
      <c r="I526" s="11"/>
      <c r="J526" s="11"/>
      <c r="K526" s="11"/>
      <c r="L526" s="11"/>
      <c r="M526" s="11"/>
      <c r="N526" s="11"/>
      <c r="O526" s="11"/>
      <c r="P526" s="11"/>
      <c r="Q526" s="11"/>
      <c r="R526" s="11"/>
      <c r="S526" s="11"/>
      <c r="T526" s="11"/>
      <c r="U526" s="11"/>
      <c r="V526" s="11"/>
      <c r="W526" s="11"/>
      <c r="X526" s="11"/>
      <c r="Y526" s="11"/>
      <c r="Z526" s="11"/>
    </row>
    <row r="527" ht="12.75" customHeight="1">
      <c r="A527" s="13"/>
      <c r="B527" s="13"/>
      <c r="C527" s="13"/>
      <c r="D527" s="454"/>
      <c r="E527" s="455"/>
      <c r="F527" s="456"/>
      <c r="G527" s="95"/>
      <c r="H527" s="457"/>
      <c r="I527" s="11"/>
      <c r="J527" s="11"/>
      <c r="K527" s="11"/>
      <c r="L527" s="11"/>
      <c r="M527" s="11"/>
      <c r="N527" s="11"/>
      <c r="O527" s="11"/>
      <c r="P527" s="11"/>
      <c r="Q527" s="11"/>
      <c r="R527" s="11"/>
      <c r="S527" s="11"/>
      <c r="T527" s="11"/>
      <c r="U527" s="11"/>
      <c r="V527" s="11"/>
      <c r="W527" s="11"/>
      <c r="X527" s="11"/>
      <c r="Y527" s="11"/>
      <c r="Z527" s="11"/>
    </row>
    <row r="528" ht="12.75" customHeight="1">
      <c r="A528" s="13"/>
      <c r="B528" s="13"/>
      <c r="C528" s="13"/>
      <c r="D528" s="454"/>
      <c r="E528" s="455"/>
      <c r="F528" s="456"/>
      <c r="G528" s="95"/>
      <c r="H528" s="457"/>
      <c r="I528" s="11"/>
      <c r="J528" s="11"/>
      <c r="K528" s="11"/>
      <c r="L528" s="11"/>
      <c r="M528" s="11"/>
      <c r="N528" s="11"/>
      <c r="O528" s="11"/>
      <c r="P528" s="11"/>
      <c r="Q528" s="11"/>
      <c r="R528" s="11"/>
      <c r="S528" s="11"/>
      <c r="T528" s="11"/>
      <c r="U528" s="11"/>
      <c r="V528" s="11"/>
      <c r="W528" s="11"/>
      <c r="X528" s="11"/>
      <c r="Y528" s="11"/>
      <c r="Z528" s="11"/>
    </row>
    <row r="529" ht="12.75" customHeight="1">
      <c r="A529" s="13"/>
      <c r="B529" s="13"/>
      <c r="C529" s="13"/>
      <c r="D529" s="454"/>
      <c r="E529" s="455"/>
      <c r="F529" s="456"/>
      <c r="G529" s="95"/>
      <c r="H529" s="457"/>
      <c r="I529" s="11"/>
      <c r="J529" s="11"/>
      <c r="K529" s="11"/>
      <c r="L529" s="11"/>
      <c r="M529" s="11"/>
      <c r="N529" s="11"/>
      <c r="O529" s="11"/>
      <c r="P529" s="11"/>
      <c r="Q529" s="11"/>
      <c r="R529" s="11"/>
      <c r="S529" s="11"/>
      <c r="T529" s="11"/>
      <c r="U529" s="11"/>
      <c r="V529" s="11"/>
      <c r="W529" s="11"/>
      <c r="X529" s="11"/>
      <c r="Y529" s="11"/>
      <c r="Z529" s="11"/>
    </row>
    <row r="530" ht="12.75" customHeight="1">
      <c r="A530" s="13"/>
      <c r="B530" s="13"/>
      <c r="C530" s="13"/>
      <c r="D530" s="454"/>
      <c r="E530" s="455"/>
      <c r="F530" s="456"/>
      <c r="G530" s="95"/>
      <c r="H530" s="457"/>
      <c r="I530" s="11"/>
      <c r="J530" s="11"/>
      <c r="K530" s="11"/>
      <c r="L530" s="11"/>
      <c r="M530" s="11"/>
      <c r="N530" s="11"/>
      <c r="O530" s="11"/>
      <c r="P530" s="11"/>
      <c r="Q530" s="11"/>
      <c r="R530" s="11"/>
      <c r="S530" s="11"/>
      <c r="T530" s="11"/>
      <c r="U530" s="11"/>
      <c r="V530" s="11"/>
      <c r="W530" s="11"/>
      <c r="X530" s="11"/>
      <c r="Y530" s="11"/>
      <c r="Z530" s="11"/>
    </row>
    <row r="531" ht="12.75" customHeight="1">
      <c r="A531" s="13"/>
      <c r="B531" s="13"/>
      <c r="C531" s="13"/>
      <c r="D531" s="454"/>
      <c r="E531" s="455"/>
      <c r="F531" s="456"/>
      <c r="G531" s="95"/>
      <c r="H531" s="457"/>
      <c r="I531" s="11"/>
      <c r="J531" s="11"/>
      <c r="K531" s="11"/>
      <c r="L531" s="11"/>
      <c r="M531" s="11"/>
      <c r="N531" s="11"/>
      <c r="O531" s="11"/>
      <c r="P531" s="11"/>
      <c r="Q531" s="11"/>
      <c r="R531" s="11"/>
      <c r="S531" s="11"/>
      <c r="T531" s="11"/>
      <c r="U531" s="11"/>
      <c r="V531" s="11"/>
      <c r="W531" s="11"/>
      <c r="X531" s="11"/>
      <c r="Y531" s="11"/>
      <c r="Z531" s="11"/>
    </row>
    <row r="532" ht="12.75" customHeight="1">
      <c r="A532" s="13"/>
      <c r="B532" s="13"/>
      <c r="C532" s="13"/>
      <c r="D532" s="454"/>
      <c r="E532" s="455"/>
      <c r="F532" s="456"/>
      <c r="G532" s="95"/>
      <c r="H532" s="457"/>
      <c r="I532" s="11"/>
      <c r="J532" s="11"/>
      <c r="K532" s="11"/>
      <c r="L532" s="11"/>
      <c r="M532" s="11"/>
      <c r="N532" s="11"/>
      <c r="O532" s="11"/>
      <c r="P532" s="11"/>
      <c r="Q532" s="11"/>
      <c r="R532" s="11"/>
      <c r="S532" s="11"/>
      <c r="T532" s="11"/>
      <c r="U532" s="11"/>
      <c r="V532" s="11"/>
      <c r="W532" s="11"/>
      <c r="X532" s="11"/>
      <c r="Y532" s="11"/>
      <c r="Z532" s="11"/>
    </row>
    <row r="533" ht="12.75" customHeight="1">
      <c r="A533" s="13"/>
      <c r="B533" s="13"/>
      <c r="C533" s="13"/>
      <c r="D533" s="454"/>
      <c r="E533" s="455"/>
      <c r="F533" s="456"/>
      <c r="G533" s="95"/>
      <c r="H533" s="457"/>
      <c r="I533" s="11"/>
      <c r="J533" s="11"/>
      <c r="K533" s="11"/>
      <c r="L533" s="11"/>
      <c r="M533" s="11"/>
      <c r="N533" s="11"/>
      <c r="O533" s="11"/>
      <c r="P533" s="11"/>
      <c r="Q533" s="11"/>
      <c r="R533" s="11"/>
      <c r="S533" s="11"/>
      <c r="T533" s="11"/>
      <c r="U533" s="11"/>
      <c r="V533" s="11"/>
      <c r="W533" s="11"/>
      <c r="X533" s="11"/>
      <c r="Y533" s="11"/>
      <c r="Z533" s="11"/>
    </row>
    <row r="534" ht="12.75" customHeight="1">
      <c r="A534" s="13"/>
      <c r="B534" s="13"/>
      <c r="C534" s="13"/>
      <c r="D534" s="454"/>
      <c r="E534" s="455"/>
      <c r="F534" s="456"/>
      <c r="G534" s="95"/>
      <c r="H534" s="457"/>
      <c r="I534" s="11"/>
      <c r="J534" s="11"/>
      <c r="K534" s="11"/>
      <c r="L534" s="11"/>
      <c r="M534" s="11"/>
      <c r="N534" s="11"/>
      <c r="O534" s="11"/>
      <c r="P534" s="11"/>
      <c r="Q534" s="11"/>
      <c r="R534" s="11"/>
      <c r="S534" s="11"/>
      <c r="T534" s="11"/>
      <c r="U534" s="11"/>
      <c r="V534" s="11"/>
      <c r="W534" s="11"/>
      <c r="X534" s="11"/>
      <c r="Y534" s="11"/>
      <c r="Z534" s="11"/>
    </row>
    <row r="535" ht="12.75" customHeight="1">
      <c r="A535" s="13"/>
      <c r="B535" s="13"/>
      <c r="C535" s="13"/>
      <c r="D535" s="454"/>
      <c r="E535" s="455"/>
      <c r="F535" s="456"/>
      <c r="G535" s="95"/>
      <c r="H535" s="457"/>
      <c r="I535" s="11"/>
      <c r="J535" s="11"/>
      <c r="K535" s="11"/>
      <c r="L535" s="11"/>
      <c r="M535" s="11"/>
      <c r="N535" s="11"/>
      <c r="O535" s="11"/>
      <c r="P535" s="11"/>
      <c r="Q535" s="11"/>
      <c r="R535" s="11"/>
      <c r="S535" s="11"/>
      <c r="T535" s="11"/>
      <c r="U535" s="11"/>
      <c r="V535" s="11"/>
      <c r="W535" s="11"/>
      <c r="X535" s="11"/>
      <c r="Y535" s="11"/>
      <c r="Z535" s="11"/>
    </row>
    <row r="536" ht="12.75" customHeight="1">
      <c r="A536" s="13"/>
      <c r="B536" s="13"/>
      <c r="C536" s="13"/>
      <c r="D536" s="454"/>
      <c r="E536" s="455"/>
      <c r="F536" s="456"/>
      <c r="G536" s="95"/>
      <c r="H536" s="457"/>
      <c r="I536" s="11"/>
      <c r="J536" s="11"/>
      <c r="K536" s="11"/>
      <c r="L536" s="11"/>
      <c r="M536" s="11"/>
      <c r="N536" s="11"/>
      <c r="O536" s="11"/>
      <c r="P536" s="11"/>
      <c r="Q536" s="11"/>
      <c r="R536" s="11"/>
      <c r="S536" s="11"/>
      <c r="T536" s="11"/>
      <c r="U536" s="11"/>
      <c r="V536" s="11"/>
      <c r="W536" s="11"/>
      <c r="X536" s="11"/>
      <c r="Y536" s="11"/>
      <c r="Z536" s="11"/>
    </row>
    <row r="537" ht="12.75" customHeight="1">
      <c r="A537" s="13"/>
      <c r="B537" s="13"/>
      <c r="C537" s="13"/>
      <c r="D537" s="454"/>
      <c r="E537" s="455"/>
      <c r="F537" s="456"/>
      <c r="G537" s="95"/>
      <c r="H537" s="457"/>
      <c r="I537" s="11"/>
      <c r="J537" s="11"/>
      <c r="K537" s="11"/>
      <c r="L537" s="11"/>
      <c r="M537" s="11"/>
      <c r="N537" s="11"/>
      <c r="O537" s="11"/>
      <c r="P537" s="11"/>
      <c r="Q537" s="11"/>
      <c r="R537" s="11"/>
      <c r="S537" s="11"/>
      <c r="T537" s="11"/>
      <c r="U537" s="11"/>
      <c r="V537" s="11"/>
      <c r="W537" s="11"/>
      <c r="X537" s="11"/>
      <c r="Y537" s="11"/>
      <c r="Z537" s="11"/>
    </row>
    <row r="538" ht="12.75" customHeight="1">
      <c r="A538" s="13"/>
      <c r="B538" s="13"/>
      <c r="C538" s="13"/>
      <c r="D538" s="454"/>
      <c r="E538" s="455"/>
      <c r="F538" s="456"/>
      <c r="G538" s="95"/>
      <c r="H538" s="457"/>
      <c r="I538" s="11"/>
      <c r="J538" s="11"/>
      <c r="K538" s="11"/>
      <c r="L538" s="11"/>
      <c r="M538" s="11"/>
      <c r="N538" s="11"/>
      <c r="O538" s="11"/>
      <c r="P538" s="11"/>
      <c r="Q538" s="11"/>
      <c r="R538" s="11"/>
      <c r="S538" s="11"/>
      <c r="T538" s="11"/>
      <c r="U538" s="11"/>
      <c r="V538" s="11"/>
      <c r="W538" s="11"/>
      <c r="X538" s="11"/>
      <c r="Y538" s="11"/>
      <c r="Z538" s="11"/>
    </row>
    <row r="539" ht="12.75" customHeight="1">
      <c r="A539" s="13"/>
      <c r="B539" s="13"/>
      <c r="C539" s="13"/>
      <c r="D539" s="454"/>
      <c r="E539" s="455"/>
      <c r="F539" s="456"/>
      <c r="G539" s="95"/>
      <c r="H539" s="457"/>
      <c r="I539" s="11"/>
      <c r="J539" s="11"/>
      <c r="K539" s="11"/>
      <c r="L539" s="11"/>
      <c r="M539" s="11"/>
      <c r="N539" s="11"/>
      <c r="O539" s="11"/>
      <c r="P539" s="11"/>
      <c r="Q539" s="11"/>
      <c r="R539" s="11"/>
      <c r="S539" s="11"/>
      <c r="T539" s="11"/>
      <c r="U539" s="11"/>
      <c r="V539" s="11"/>
      <c r="W539" s="11"/>
      <c r="X539" s="11"/>
      <c r="Y539" s="11"/>
      <c r="Z539" s="11"/>
    </row>
    <row r="540" ht="12.75" customHeight="1">
      <c r="A540" s="13"/>
      <c r="B540" s="13"/>
      <c r="C540" s="13"/>
      <c r="D540" s="454"/>
      <c r="E540" s="455"/>
      <c r="F540" s="456"/>
      <c r="G540" s="95"/>
      <c r="H540" s="457"/>
      <c r="I540" s="11"/>
      <c r="J540" s="11"/>
      <c r="K540" s="11"/>
      <c r="L540" s="11"/>
      <c r="M540" s="11"/>
      <c r="N540" s="11"/>
      <c r="O540" s="11"/>
      <c r="P540" s="11"/>
      <c r="Q540" s="11"/>
      <c r="R540" s="11"/>
      <c r="S540" s="11"/>
      <c r="T540" s="11"/>
      <c r="U540" s="11"/>
      <c r="V540" s="11"/>
      <c r="W540" s="11"/>
      <c r="X540" s="11"/>
      <c r="Y540" s="11"/>
      <c r="Z540" s="11"/>
    </row>
    <row r="541" ht="12.75" customHeight="1">
      <c r="A541" s="13"/>
      <c r="B541" s="13"/>
      <c r="C541" s="13"/>
      <c r="D541" s="454"/>
      <c r="E541" s="455"/>
      <c r="F541" s="456"/>
      <c r="G541" s="95"/>
      <c r="H541" s="457"/>
      <c r="I541" s="11"/>
      <c r="J541" s="11"/>
      <c r="K541" s="11"/>
      <c r="L541" s="11"/>
      <c r="M541" s="11"/>
      <c r="N541" s="11"/>
      <c r="O541" s="11"/>
      <c r="P541" s="11"/>
      <c r="Q541" s="11"/>
      <c r="R541" s="11"/>
      <c r="S541" s="11"/>
      <c r="T541" s="11"/>
      <c r="U541" s="11"/>
      <c r="V541" s="11"/>
      <c r="W541" s="11"/>
      <c r="X541" s="11"/>
      <c r="Y541" s="11"/>
      <c r="Z541" s="11"/>
    </row>
    <row r="542" ht="12.75" customHeight="1">
      <c r="A542" s="13"/>
      <c r="B542" s="13"/>
      <c r="C542" s="13"/>
      <c r="D542" s="454"/>
      <c r="E542" s="455"/>
      <c r="F542" s="456"/>
      <c r="G542" s="95"/>
      <c r="H542" s="457"/>
      <c r="I542" s="11"/>
      <c r="J542" s="11"/>
      <c r="K542" s="11"/>
      <c r="L542" s="11"/>
      <c r="M542" s="11"/>
      <c r="N542" s="11"/>
      <c r="O542" s="11"/>
      <c r="P542" s="11"/>
      <c r="Q542" s="11"/>
      <c r="R542" s="11"/>
      <c r="S542" s="11"/>
      <c r="T542" s="11"/>
      <c r="U542" s="11"/>
      <c r="V542" s="11"/>
      <c r="W542" s="11"/>
      <c r="X542" s="11"/>
      <c r="Y542" s="11"/>
      <c r="Z542" s="11"/>
    </row>
    <row r="543" ht="12.75" customHeight="1">
      <c r="A543" s="13"/>
      <c r="B543" s="13"/>
      <c r="C543" s="13"/>
      <c r="D543" s="454"/>
      <c r="E543" s="455"/>
      <c r="F543" s="456"/>
      <c r="G543" s="95"/>
      <c r="H543" s="457"/>
      <c r="I543" s="11"/>
      <c r="J543" s="11"/>
      <c r="K543" s="11"/>
      <c r="L543" s="11"/>
      <c r="M543" s="11"/>
      <c r="N543" s="11"/>
      <c r="O543" s="11"/>
      <c r="P543" s="11"/>
      <c r="Q543" s="11"/>
      <c r="R543" s="11"/>
      <c r="S543" s="11"/>
      <c r="T543" s="11"/>
      <c r="U543" s="11"/>
      <c r="V543" s="11"/>
      <c r="W543" s="11"/>
      <c r="X543" s="11"/>
      <c r="Y543" s="11"/>
      <c r="Z543" s="11"/>
    </row>
    <row r="544" ht="12.75" customHeight="1">
      <c r="A544" s="13"/>
      <c r="B544" s="13"/>
      <c r="C544" s="13"/>
      <c r="D544" s="454"/>
      <c r="E544" s="455"/>
      <c r="F544" s="456"/>
      <c r="G544" s="95"/>
      <c r="H544" s="457"/>
      <c r="I544" s="11"/>
      <c r="J544" s="11"/>
      <c r="K544" s="11"/>
      <c r="L544" s="11"/>
      <c r="M544" s="11"/>
      <c r="N544" s="11"/>
      <c r="O544" s="11"/>
      <c r="P544" s="11"/>
      <c r="Q544" s="11"/>
      <c r="R544" s="11"/>
      <c r="S544" s="11"/>
      <c r="T544" s="11"/>
      <c r="U544" s="11"/>
      <c r="V544" s="11"/>
      <c r="W544" s="11"/>
      <c r="X544" s="11"/>
      <c r="Y544" s="11"/>
      <c r="Z544" s="11"/>
    </row>
    <row r="545" ht="12.75" customHeight="1">
      <c r="A545" s="13"/>
      <c r="B545" s="13"/>
      <c r="C545" s="13"/>
      <c r="D545" s="454"/>
      <c r="E545" s="455"/>
      <c r="F545" s="456"/>
      <c r="G545" s="95"/>
      <c r="H545" s="457"/>
      <c r="I545" s="11"/>
      <c r="J545" s="11"/>
      <c r="K545" s="11"/>
      <c r="L545" s="11"/>
      <c r="M545" s="11"/>
      <c r="N545" s="11"/>
      <c r="O545" s="11"/>
      <c r="P545" s="11"/>
      <c r="Q545" s="11"/>
      <c r="R545" s="11"/>
      <c r="S545" s="11"/>
      <c r="T545" s="11"/>
      <c r="U545" s="11"/>
      <c r="V545" s="11"/>
      <c r="W545" s="11"/>
      <c r="X545" s="11"/>
      <c r="Y545" s="11"/>
      <c r="Z545" s="11"/>
    </row>
    <row r="546" ht="12.75" customHeight="1">
      <c r="A546" s="13"/>
      <c r="B546" s="13"/>
      <c r="C546" s="13"/>
      <c r="D546" s="454"/>
      <c r="E546" s="455"/>
      <c r="F546" s="456"/>
      <c r="G546" s="95"/>
      <c r="H546" s="457"/>
      <c r="I546" s="11"/>
      <c r="J546" s="11"/>
      <c r="K546" s="11"/>
      <c r="L546" s="11"/>
      <c r="M546" s="11"/>
      <c r="N546" s="11"/>
      <c r="O546" s="11"/>
      <c r="P546" s="11"/>
      <c r="Q546" s="11"/>
      <c r="R546" s="11"/>
      <c r="S546" s="11"/>
      <c r="T546" s="11"/>
      <c r="U546" s="11"/>
      <c r="V546" s="11"/>
      <c r="W546" s="11"/>
      <c r="X546" s="11"/>
      <c r="Y546" s="11"/>
      <c r="Z546" s="11"/>
    </row>
    <row r="547" ht="12.75" customHeight="1">
      <c r="A547" s="13"/>
      <c r="B547" s="13"/>
      <c r="C547" s="13"/>
      <c r="D547" s="454"/>
      <c r="E547" s="455"/>
      <c r="F547" s="456"/>
      <c r="G547" s="95"/>
      <c r="H547" s="457"/>
      <c r="I547" s="11"/>
      <c r="J547" s="11"/>
      <c r="K547" s="11"/>
      <c r="L547" s="11"/>
      <c r="M547" s="11"/>
      <c r="N547" s="11"/>
      <c r="O547" s="11"/>
      <c r="P547" s="11"/>
      <c r="Q547" s="11"/>
      <c r="R547" s="11"/>
      <c r="S547" s="11"/>
      <c r="T547" s="11"/>
      <c r="U547" s="11"/>
      <c r="V547" s="11"/>
      <c r="W547" s="11"/>
      <c r="X547" s="11"/>
      <c r="Y547" s="11"/>
      <c r="Z547" s="11"/>
    </row>
    <row r="548" ht="12.75" customHeight="1">
      <c r="A548" s="13"/>
      <c r="B548" s="13"/>
      <c r="C548" s="13"/>
      <c r="D548" s="454"/>
      <c r="E548" s="455"/>
      <c r="F548" s="456"/>
      <c r="G548" s="95"/>
      <c r="H548" s="457"/>
      <c r="I548" s="11"/>
      <c r="J548" s="11"/>
      <c r="K548" s="11"/>
      <c r="L548" s="11"/>
      <c r="M548" s="11"/>
      <c r="N548" s="11"/>
      <c r="O548" s="11"/>
      <c r="P548" s="11"/>
      <c r="Q548" s="11"/>
      <c r="R548" s="11"/>
      <c r="S548" s="11"/>
      <c r="T548" s="11"/>
      <c r="U548" s="11"/>
      <c r="V548" s="11"/>
      <c r="W548" s="11"/>
      <c r="X548" s="11"/>
      <c r="Y548" s="11"/>
      <c r="Z548" s="11"/>
    </row>
    <row r="549" ht="12.75" customHeight="1">
      <c r="A549" s="13"/>
      <c r="B549" s="13"/>
      <c r="C549" s="13"/>
      <c r="D549" s="454"/>
      <c r="E549" s="455"/>
      <c r="F549" s="456"/>
      <c r="G549" s="95"/>
      <c r="H549" s="457"/>
      <c r="I549" s="11"/>
      <c r="J549" s="11"/>
      <c r="K549" s="11"/>
      <c r="L549" s="11"/>
      <c r="M549" s="11"/>
      <c r="N549" s="11"/>
      <c r="O549" s="11"/>
      <c r="P549" s="11"/>
      <c r="Q549" s="11"/>
      <c r="R549" s="11"/>
      <c r="S549" s="11"/>
      <c r="T549" s="11"/>
      <c r="U549" s="11"/>
      <c r="V549" s="11"/>
      <c r="W549" s="11"/>
      <c r="X549" s="11"/>
      <c r="Y549" s="11"/>
      <c r="Z549" s="11"/>
    </row>
    <row r="550" ht="12.75" customHeight="1">
      <c r="A550" s="13"/>
      <c r="B550" s="13"/>
      <c r="C550" s="13"/>
      <c r="D550" s="454"/>
      <c r="E550" s="455"/>
      <c r="F550" s="456"/>
      <c r="G550" s="95"/>
      <c r="H550" s="457"/>
      <c r="I550" s="11"/>
      <c r="J550" s="11"/>
      <c r="K550" s="11"/>
      <c r="L550" s="11"/>
      <c r="M550" s="11"/>
      <c r="N550" s="11"/>
      <c r="O550" s="11"/>
      <c r="P550" s="11"/>
      <c r="Q550" s="11"/>
      <c r="R550" s="11"/>
      <c r="S550" s="11"/>
      <c r="T550" s="11"/>
      <c r="U550" s="11"/>
      <c r="V550" s="11"/>
      <c r="W550" s="11"/>
      <c r="X550" s="11"/>
      <c r="Y550" s="11"/>
      <c r="Z550" s="11"/>
    </row>
    <row r="551" ht="12.75" customHeight="1">
      <c r="A551" s="13"/>
      <c r="B551" s="13"/>
      <c r="C551" s="13"/>
      <c r="D551" s="454"/>
      <c r="E551" s="455"/>
      <c r="F551" s="456"/>
      <c r="G551" s="95"/>
      <c r="H551" s="457"/>
      <c r="I551" s="11"/>
      <c r="J551" s="11"/>
      <c r="K551" s="11"/>
      <c r="L551" s="11"/>
      <c r="M551" s="11"/>
      <c r="N551" s="11"/>
      <c r="O551" s="11"/>
      <c r="P551" s="11"/>
      <c r="Q551" s="11"/>
      <c r="R551" s="11"/>
      <c r="S551" s="11"/>
      <c r="T551" s="11"/>
      <c r="U551" s="11"/>
      <c r="V551" s="11"/>
      <c r="W551" s="11"/>
      <c r="X551" s="11"/>
      <c r="Y551" s="11"/>
      <c r="Z551" s="11"/>
    </row>
    <row r="552" ht="12.75" customHeight="1">
      <c r="A552" s="13"/>
      <c r="B552" s="13"/>
      <c r="C552" s="13"/>
      <c r="D552" s="454"/>
      <c r="E552" s="455"/>
      <c r="F552" s="456"/>
      <c r="G552" s="95"/>
      <c r="H552" s="457"/>
      <c r="I552" s="11"/>
      <c r="J552" s="11"/>
      <c r="K552" s="11"/>
      <c r="L552" s="11"/>
      <c r="M552" s="11"/>
      <c r="N552" s="11"/>
      <c r="O552" s="11"/>
      <c r="P552" s="11"/>
      <c r="Q552" s="11"/>
      <c r="R552" s="11"/>
      <c r="S552" s="11"/>
      <c r="T552" s="11"/>
      <c r="U552" s="11"/>
      <c r="V552" s="11"/>
      <c r="W552" s="11"/>
      <c r="X552" s="11"/>
      <c r="Y552" s="11"/>
      <c r="Z552" s="11"/>
    </row>
    <row r="553" ht="12.75" customHeight="1">
      <c r="A553" s="13"/>
      <c r="B553" s="13"/>
      <c r="C553" s="13"/>
      <c r="D553" s="454"/>
      <c r="E553" s="455"/>
      <c r="F553" s="456"/>
      <c r="G553" s="95"/>
      <c r="H553" s="457"/>
      <c r="I553" s="11"/>
      <c r="J553" s="11"/>
      <c r="K553" s="11"/>
      <c r="L553" s="11"/>
      <c r="M553" s="11"/>
      <c r="N553" s="11"/>
      <c r="O553" s="11"/>
      <c r="P553" s="11"/>
      <c r="Q553" s="11"/>
      <c r="R553" s="11"/>
      <c r="S553" s="11"/>
      <c r="T553" s="11"/>
      <c r="U553" s="11"/>
      <c r="V553" s="11"/>
      <c r="W553" s="11"/>
      <c r="X553" s="11"/>
      <c r="Y553" s="11"/>
      <c r="Z553" s="11"/>
    </row>
    <row r="554" ht="12.75" customHeight="1">
      <c r="A554" s="13"/>
      <c r="B554" s="13"/>
      <c r="C554" s="13"/>
      <c r="D554" s="454"/>
      <c r="E554" s="455"/>
      <c r="F554" s="456"/>
      <c r="G554" s="95"/>
      <c r="H554" s="457"/>
      <c r="I554" s="11"/>
      <c r="J554" s="11"/>
      <c r="K554" s="11"/>
      <c r="L554" s="11"/>
      <c r="M554" s="11"/>
      <c r="N554" s="11"/>
      <c r="O554" s="11"/>
      <c r="P554" s="11"/>
      <c r="Q554" s="11"/>
      <c r="R554" s="11"/>
      <c r="S554" s="11"/>
      <c r="T554" s="11"/>
      <c r="U554" s="11"/>
      <c r="V554" s="11"/>
      <c r="W554" s="11"/>
      <c r="X554" s="11"/>
      <c r="Y554" s="11"/>
      <c r="Z554" s="11"/>
    </row>
    <row r="555" ht="12.75" customHeight="1">
      <c r="A555" s="13"/>
      <c r="B555" s="13"/>
      <c r="C555" s="13"/>
      <c r="D555" s="454"/>
      <c r="E555" s="455"/>
      <c r="F555" s="456"/>
      <c r="G555" s="95"/>
      <c r="H555" s="457"/>
      <c r="I555" s="11"/>
      <c r="J555" s="11"/>
      <c r="K555" s="11"/>
      <c r="L555" s="11"/>
      <c r="M555" s="11"/>
      <c r="N555" s="11"/>
      <c r="O555" s="11"/>
      <c r="P555" s="11"/>
      <c r="Q555" s="11"/>
      <c r="R555" s="11"/>
      <c r="S555" s="11"/>
      <c r="T555" s="11"/>
      <c r="U555" s="11"/>
      <c r="V555" s="11"/>
      <c r="W555" s="11"/>
      <c r="X555" s="11"/>
      <c r="Y555" s="11"/>
      <c r="Z555" s="11"/>
    </row>
    <row r="556" ht="12.75" customHeight="1">
      <c r="A556" s="13"/>
      <c r="B556" s="13"/>
      <c r="C556" s="13"/>
      <c r="D556" s="454"/>
      <c r="E556" s="455"/>
      <c r="F556" s="456"/>
      <c r="G556" s="95"/>
      <c r="H556" s="457"/>
      <c r="I556" s="11"/>
      <c r="J556" s="11"/>
      <c r="K556" s="11"/>
      <c r="L556" s="11"/>
      <c r="M556" s="11"/>
      <c r="N556" s="11"/>
      <c r="O556" s="11"/>
      <c r="P556" s="11"/>
      <c r="Q556" s="11"/>
      <c r="R556" s="11"/>
      <c r="S556" s="11"/>
      <c r="T556" s="11"/>
      <c r="U556" s="11"/>
      <c r="V556" s="11"/>
      <c r="W556" s="11"/>
      <c r="X556" s="11"/>
      <c r="Y556" s="11"/>
      <c r="Z556" s="11"/>
    </row>
    <row r="557" ht="12.75" customHeight="1">
      <c r="A557" s="13"/>
      <c r="B557" s="13"/>
      <c r="C557" s="13"/>
      <c r="D557" s="454"/>
      <c r="E557" s="455"/>
      <c r="F557" s="456"/>
      <c r="G557" s="95"/>
      <c r="H557" s="457"/>
      <c r="I557" s="11"/>
      <c r="J557" s="11"/>
      <c r="K557" s="11"/>
      <c r="L557" s="11"/>
      <c r="M557" s="11"/>
      <c r="N557" s="11"/>
      <c r="O557" s="11"/>
      <c r="P557" s="11"/>
      <c r="Q557" s="11"/>
      <c r="R557" s="11"/>
      <c r="S557" s="11"/>
      <c r="T557" s="11"/>
      <c r="U557" s="11"/>
      <c r="V557" s="11"/>
      <c r="W557" s="11"/>
      <c r="X557" s="11"/>
      <c r="Y557" s="11"/>
      <c r="Z557" s="11"/>
    </row>
    <row r="558" ht="12.75" customHeight="1">
      <c r="A558" s="13"/>
      <c r="B558" s="13"/>
      <c r="C558" s="13"/>
      <c r="D558" s="454"/>
      <c r="E558" s="455"/>
      <c r="F558" s="456"/>
      <c r="G558" s="95"/>
      <c r="H558" s="457"/>
      <c r="I558" s="11"/>
      <c r="J558" s="11"/>
      <c r="K558" s="11"/>
      <c r="L558" s="11"/>
      <c r="M558" s="11"/>
      <c r="N558" s="11"/>
      <c r="O558" s="11"/>
      <c r="P558" s="11"/>
      <c r="Q558" s="11"/>
      <c r="R558" s="11"/>
      <c r="S558" s="11"/>
      <c r="T558" s="11"/>
      <c r="U558" s="11"/>
      <c r="V558" s="11"/>
      <c r="W558" s="11"/>
      <c r="X558" s="11"/>
      <c r="Y558" s="11"/>
      <c r="Z558" s="11"/>
    </row>
    <row r="559" ht="12.75" customHeight="1">
      <c r="A559" s="13"/>
      <c r="B559" s="13"/>
      <c r="C559" s="13"/>
      <c r="D559" s="454"/>
      <c r="E559" s="455"/>
      <c r="F559" s="456"/>
      <c r="G559" s="95"/>
      <c r="H559" s="457"/>
      <c r="I559" s="11"/>
      <c r="J559" s="11"/>
      <c r="K559" s="11"/>
      <c r="L559" s="11"/>
      <c r="M559" s="11"/>
      <c r="N559" s="11"/>
      <c r="O559" s="11"/>
      <c r="P559" s="11"/>
      <c r="Q559" s="11"/>
      <c r="R559" s="11"/>
      <c r="S559" s="11"/>
      <c r="T559" s="11"/>
      <c r="U559" s="11"/>
      <c r="V559" s="11"/>
      <c r="W559" s="11"/>
      <c r="X559" s="11"/>
      <c r="Y559" s="11"/>
      <c r="Z559" s="11"/>
    </row>
    <row r="560" ht="12.75" customHeight="1">
      <c r="A560" s="13"/>
      <c r="B560" s="13"/>
      <c r="C560" s="13"/>
      <c r="D560" s="454"/>
      <c r="E560" s="455"/>
      <c r="F560" s="456"/>
      <c r="G560" s="95"/>
      <c r="H560" s="457"/>
      <c r="I560" s="11"/>
      <c r="J560" s="11"/>
      <c r="K560" s="11"/>
      <c r="L560" s="11"/>
      <c r="M560" s="11"/>
      <c r="N560" s="11"/>
      <c r="O560" s="11"/>
      <c r="P560" s="11"/>
      <c r="Q560" s="11"/>
      <c r="R560" s="11"/>
      <c r="S560" s="11"/>
      <c r="T560" s="11"/>
      <c r="U560" s="11"/>
      <c r="V560" s="11"/>
      <c r="W560" s="11"/>
      <c r="X560" s="11"/>
      <c r="Y560" s="11"/>
      <c r="Z560" s="11"/>
    </row>
    <row r="561" ht="12.75" customHeight="1">
      <c r="A561" s="13"/>
      <c r="B561" s="13"/>
      <c r="C561" s="13"/>
      <c r="D561" s="454"/>
      <c r="E561" s="455"/>
      <c r="F561" s="456"/>
      <c r="G561" s="95"/>
      <c r="H561" s="457"/>
      <c r="I561" s="11"/>
      <c r="J561" s="11"/>
      <c r="K561" s="11"/>
      <c r="L561" s="11"/>
      <c r="M561" s="11"/>
      <c r="N561" s="11"/>
      <c r="O561" s="11"/>
      <c r="P561" s="11"/>
      <c r="Q561" s="11"/>
      <c r="R561" s="11"/>
      <c r="S561" s="11"/>
      <c r="T561" s="11"/>
      <c r="U561" s="11"/>
      <c r="V561" s="11"/>
      <c r="W561" s="11"/>
      <c r="X561" s="11"/>
      <c r="Y561" s="11"/>
      <c r="Z561" s="11"/>
    </row>
    <row r="562" ht="12.75" customHeight="1">
      <c r="A562" s="13"/>
      <c r="B562" s="13"/>
      <c r="C562" s="13"/>
      <c r="D562" s="454"/>
      <c r="E562" s="455"/>
      <c r="F562" s="456"/>
      <c r="G562" s="95"/>
      <c r="H562" s="457"/>
      <c r="I562" s="11"/>
      <c r="J562" s="11"/>
      <c r="K562" s="11"/>
      <c r="L562" s="11"/>
      <c r="M562" s="11"/>
      <c r="N562" s="11"/>
      <c r="O562" s="11"/>
      <c r="P562" s="11"/>
      <c r="Q562" s="11"/>
      <c r="R562" s="11"/>
      <c r="S562" s="11"/>
      <c r="T562" s="11"/>
      <c r="U562" s="11"/>
      <c r="V562" s="11"/>
      <c r="W562" s="11"/>
      <c r="X562" s="11"/>
      <c r="Y562" s="11"/>
      <c r="Z562" s="11"/>
    </row>
    <row r="563" ht="12.75" customHeight="1">
      <c r="A563" s="13"/>
      <c r="B563" s="13"/>
      <c r="C563" s="13"/>
      <c r="D563" s="454"/>
      <c r="E563" s="455"/>
      <c r="F563" s="456"/>
      <c r="G563" s="95"/>
      <c r="H563" s="457"/>
      <c r="I563" s="11"/>
      <c r="J563" s="11"/>
      <c r="K563" s="11"/>
      <c r="L563" s="11"/>
      <c r="M563" s="11"/>
      <c r="N563" s="11"/>
      <c r="O563" s="11"/>
      <c r="P563" s="11"/>
      <c r="Q563" s="11"/>
      <c r="R563" s="11"/>
      <c r="S563" s="11"/>
      <c r="T563" s="11"/>
      <c r="U563" s="11"/>
      <c r="V563" s="11"/>
      <c r="W563" s="11"/>
      <c r="X563" s="11"/>
      <c r="Y563" s="11"/>
      <c r="Z563" s="11"/>
    </row>
    <row r="564" ht="12.75" customHeight="1">
      <c r="A564" s="13"/>
      <c r="B564" s="13"/>
      <c r="C564" s="13"/>
      <c r="D564" s="454"/>
      <c r="E564" s="455"/>
      <c r="F564" s="456"/>
      <c r="G564" s="95"/>
      <c r="H564" s="457"/>
      <c r="I564" s="11"/>
      <c r="J564" s="11"/>
      <c r="K564" s="11"/>
      <c r="L564" s="11"/>
      <c r="M564" s="11"/>
      <c r="N564" s="11"/>
      <c r="O564" s="11"/>
      <c r="P564" s="11"/>
      <c r="Q564" s="11"/>
      <c r="R564" s="11"/>
      <c r="S564" s="11"/>
      <c r="T564" s="11"/>
      <c r="U564" s="11"/>
      <c r="V564" s="11"/>
      <c r="W564" s="11"/>
      <c r="X564" s="11"/>
      <c r="Y564" s="11"/>
      <c r="Z564" s="11"/>
    </row>
    <row r="565" ht="12.75" customHeight="1">
      <c r="A565" s="13"/>
      <c r="B565" s="13"/>
      <c r="C565" s="13"/>
      <c r="D565" s="454"/>
      <c r="E565" s="455"/>
      <c r="F565" s="456"/>
      <c r="G565" s="95"/>
      <c r="H565" s="457"/>
      <c r="I565" s="11"/>
      <c r="J565" s="11"/>
      <c r="K565" s="11"/>
      <c r="L565" s="11"/>
      <c r="M565" s="11"/>
      <c r="N565" s="11"/>
      <c r="O565" s="11"/>
      <c r="P565" s="11"/>
      <c r="Q565" s="11"/>
      <c r="R565" s="11"/>
      <c r="S565" s="11"/>
      <c r="T565" s="11"/>
      <c r="U565" s="11"/>
      <c r="V565" s="11"/>
      <c r="W565" s="11"/>
      <c r="X565" s="11"/>
      <c r="Y565" s="11"/>
      <c r="Z565" s="11"/>
    </row>
    <row r="566" ht="12.75" customHeight="1">
      <c r="A566" s="13"/>
      <c r="B566" s="13"/>
      <c r="C566" s="13"/>
      <c r="D566" s="454"/>
      <c r="E566" s="455"/>
      <c r="F566" s="456"/>
      <c r="G566" s="95"/>
      <c r="H566" s="457"/>
      <c r="I566" s="11"/>
      <c r="J566" s="11"/>
      <c r="K566" s="11"/>
      <c r="L566" s="11"/>
      <c r="M566" s="11"/>
      <c r="N566" s="11"/>
      <c r="O566" s="11"/>
      <c r="P566" s="11"/>
      <c r="Q566" s="11"/>
      <c r="R566" s="11"/>
      <c r="S566" s="11"/>
      <c r="T566" s="11"/>
      <c r="U566" s="11"/>
      <c r="V566" s="11"/>
      <c r="W566" s="11"/>
      <c r="X566" s="11"/>
      <c r="Y566" s="11"/>
      <c r="Z566" s="11"/>
    </row>
    <row r="567" ht="12.75" customHeight="1">
      <c r="A567" s="13"/>
      <c r="B567" s="13"/>
      <c r="C567" s="13"/>
      <c r="D567" s="454"/>
      <c r="E567" s="455"/>
      <c r="F567" s="456"/>
      <c r="G567" s="95"/>
      <c r="H567" s="457"/>
      <c r="I567" s="11"/>
      <c r="J567" s="11"/>
      <c r="K567" s="11"/>
      <c r="L567" s="11"/>
      <c r="M567" s="11"/>
      <c r="N567" s="11"/>
      <c r="O567" s="11"/>
      <c r="P567" s="11"/>
      <c r="Q567" s="11"/>
      <c r="R567" s="11"/>
      <c r="S567" s="11"/>
      <c r="T567" s="11"/>
      <c r="U567" s="11"/>
      <c r="V567" s="11"/>
      <c r="W567" s="11"/>
      <c r="X567" s="11"/>
      <c r="Y567" s="11"/>
      <c r="Z567" s="11"/>
    </row>
    <row r="568" ht="12.75" customHeight="1">
      <c r="A568" s="13"/>
      <c r="B568" s="13"/>
      <c r="C568" s="13"/>
      <c r="D568" s="454"/>
      <c r="E568" s="455"/>
      <c r="F568" s="456"/>
      <c r="G568" s="95"/>
      <c r="H568" s="457"/>
      <c r="I568" s="11"/>
      <c r="J568" s="11"/>
      <c r="K568" s="11"/>
      <c r="L568" s="11"/>
      <c r="M568" s="11"/>
      <c r="N568" s="11"/>
      <c r="O568" s="11"/>
      <c r="P568" s="11"/>
      <c r="Q568" s="11"/>
      <c r="R568" s="11"/>
      <c r="S568" s="11"/>
      <c r="T568" s="11"/>
      <c r="U568" s="11"/>
      <c r="V568" s="11"/>
      <c r="W568" s="11"/>
      <c r="X568" s="11"/>
      <c r="Y568" s="11"/>
      <c r="Z568" s="11"/>
    </row>
    <row r="569" ht="12.75" customHeight="1">
      <c r="A569" s="13"/>
      <c r="B569" s="13"/>
      <c r="C569" s="13"/>
      <c r="D569" s="454"/>
      <c r="E569" s="455"/>
      <c r="F569" s="456"/>
      <c r="G569" s="95"/>
      <c r="H569" s="457"/>
      <c r="I569" s="11"/>
      <c r="J569" s="11"/>
      <c r="K569" s="11"/>
      <c r="L569" s="11"/>
      <c r="M569" s="11"/>
      <c r="N569" s="11"/>
      <c r="O569" s="11"/>
      <c r="P569" s="11"/>
      <c r="Q569" s="11"/>
      <c r="R569" s="11"/>
      <c r="S569" s="11"/>
      <c r="T569" s="11"/>
      <c r="U569" s="11"/>
      <c r="V569" s="11"/>
      <c r="W569" s="11"/>
      <c r="X569" s="11"/>
      <c r="Y569" s="11"/>
      <c r="Z569" s="11"/>
    </row>
    <row r="570" ht="12.75" customHeight="1">
      <c r="A570" s="13"/>
      <c r="B570" s="13"/>
      <c r="C570" s="13"/>
      <c r="D570" s="454"/>
      <c r="E570" s="455"/>
      <c r="F570" s="456"/>
      <c r="G570" s="95"/>
      <c r="H570" s="457"/>
      <c r="I570" s="11"/>
      <c r="J570" s="11"/>
      <c r="K570" s="11"/>
      <c r="L570" s="11"/>
      <c r="M570" s="11"/>
      <c r="N570" s="11"/>
      <c r="O570" s="11"/>
      <c r="P570" s="11"/>
      <c r="Q570" s="11"/>
      <c r="R570" s="11"/>
      <c r="S570" s="11"/>
      <c r="T570" s="11"/>
      <c r="U570" s="11"/>
      <c r="V570" s="11"/>
      <c r="W570" s="11"/>
      <c r="X570" s="11"/>
      <c r="Y570" s="11"/>
      <c r="Z570" s="11"/>
    </row>
    <row r="571" ht="12.75" customHeight="1">
      <c r="A571" s="13"/>
      <c r="B571" s="13"/>
      <c r="C571" s="13"/>
      <c r="D571" s="454"/>
      <c r="E571" s="455"/>
      <c r="F571" s="456"/>
      <c r="G571" s="95"/>
      <c r="H571" s="457"/>
      <c r="I571" s="11"/>
      <c r="J571" s="11"/>
      <c r="K571" s="11"/>
      <c r="L571" s="11"/>
      <c r="M571" s="11"/>
      <c r="N571" s="11"/>
      <c r="O571" s="11"/>
      <c r="P571" s="11"/>
      <c r="Q571" s="11"/>
      <c r="R571" s="11"/>
      <c r="S571" s="11"/>
      <c r="T571" s="11"/>
      <c r="U571" s="11"/>
      <c r="V571" s="11"/>
      <c r="W571" s="11"/>
      <c r="X571" s="11"/>
      <c r="Y571" s="11"/>
      <c r="Z571" s="11"/>
    </row>
    <row r="572" ht="12.75" customHeight="1">
      <c r="A572" s="13"/>
      <c r="B572" s="13"/>
      <c r="C572" s="13"/>
      <c r="D572" s="454"/>
      <c r="E572" s="455"/>
      <c r="F572" s="456"/>
      <c r="G572" s="95"/>
      <c r="H572" s="457"/>
      <c r="I572" s="11"/>
      <c r="J572" s="11"/>
      <c r="K572" s="11"/>
      <c r="L572" s="11"/>
      <c r="M572" s="11"/>
      <c r="N572" s="11"/>
      <c r="O572" s="11"/>
      <c r="P572" s="11"/>
      <c r="Q572" s="11"/>
      <c r="R572" s="11"/>
      <c r="S572" s="11"/>
      <c r="T572" s="11"/>
      <c r="U572" s="11"/>
      <c r="V572" s="11"/>
      <c r="W572" s="11"/>
      <c r="X572" s="11"/>
      <c r="Y572" s="11"/>
      <c r="Z572" s="11"/>
    </row>
    <row r="573" ht="12.75" customHeight="1">
      <c r="A573" s="13"/>
      <c r="B573" s="13"/>
      <c r="C573" s="13"/>
      <c r="D573" s="454"/>
      <c r="E573" s="455"/>
      <c r="F573" s="456"/>
      <c r="G573" s="95"/>
      <c r="H573" s="457"/>
      <c r="I573" s="11"/>
      <c r="J573" s="11"/>
      <c r="K573" s="11"/>
      <c r="L573" s="11"/>
      <c r="M573" s="11"/>
      <c r="N573" s="11"/>
      <c r="O573" s="11"/>
      <c r="P573" s="11"/>
      <c r="Q573" s="11"/>
      <c r="R573" s="11"/>
      <c r="S573" s="11"/>
      <c r="T573" s="11"/>
      <c r="U573" s="11"/>
      <c r="V573" s="11"/>
      <c r="W573" s="11"/>
      <c r="X573" s="11"/>
      <c r="Y573" s="11"/>
      <c r="Z573" s="11"/>
    </row>
    <row r="574" ht="12.75" customHeight="1">
      <c r="A574" s="13"/>
      <c r="B574" s="13"/>
      <c r="C574" s="13"/>
      <c r="D574" s="454"/>
      <c r="E574" s="455"/>
      <c r="F574" s="456"/>
      <c r="G574" s="95"/>
      <c r="H574" s="457"/>
      <c r="I574" s="11"/>
      <c r="J574" s="11"/>
      <c r="K574" s="11"/>
      <c r="L574" s="11"/>
      <c r="M574" s="11"/>
      <c r="N574" s="11"/>
      <c r="O574" s="11"/>
      <c r="P574" s="11"/>
      <c r="Q574" s="11"/>
      <c r="R574" s="11"/>
      <c r="S574" s="11"/>
      <c r="T574" s="11"/>
      <c r="U574" s="11"/>
      <c r="V574" s="11"/>
      <c r="W574" s="11"/>
      <c r="X574" s="11"/>
      <c r="Y574" s="11"/>
      <c r="Z574" s="11"/>
    </row>
    <row r="575" ht="12.75" customHeight="1">
      <c r="A575" s="13"/>
      <c r="B575" s="13"/>
      <c r="C575" s="13"/>
      <c r="D575" s="454"/>
      <c r="E575" s="455"/>
      <c r="F575" s="456"/>
      <c r="G575" s="95"/>
      <c r="H575" s="457"/>
      <c r="I575" s="11"/>
      <c r="J575" s="11"/>
      <c r="K575" s="11"/>
      <c r="L575" s="11"/>
      <c r="M575" s="11"/>
      <c r="N575" s="11"/>
      <c r="O575" s="11"/>
      <c r="P575" s="11"/>
      <c r="Q575" s="11"/>
      <c r="R575" s="11"/>
      <c r="S575" s="11"/>
      <c r="T575" s="11"/>
      <c r="U575" s="11"/>
      <c r="V575" s="11"/>
      <c r="W575" s="11"/>
      <c r="X575" s="11"/>
      <c r="Y575" s="11"/>
      <c r="Z575" s="11"/>
    </row>
    <row r="576" ht="12.75" customHeight="1">
      <c r="A576" s="13"/>
      <c r="B576" s="13"/>
      <c r="C576" s="13"/>
      <c r="D576" s="454"/>
      <c r="E576" s="455"/>
      <c r="F576" s="456"/>
      <c r="G576" s="95"/>
      <c r="H576" s="457"/>
      <c r="I576" s="11"/>
      <c r="J576" s="11"/>
      <c r="K576" s="11"/>
      <c r="L576" s="11"/>
      <c r="M576" s="11"/>
      <c r="N576" s="11"/>
      <c r="O576" s="11"/>
      <c r="P576" s="11"/>
      <c r="Q576" s="11"/>
      <c r="R576" s="11"/>
      <c r="S576" s="11"/>
      <c r="T576" s="11"/>
      <c r="U576" s="11"/>
      <c r="V576" s="11"/>
      <c r="W576" s="11"/>
      <c r="X576" s="11"/>
      <c r="Y576" s="11"/>
      <c r="Z576" s="11"/>
    </row>
    <row r="577" ht="12.75" customHeight="1">
      <c r="A577" s="13"/>
      <c r="B577" s="13"/>
      <c r="C577" s="13"/>
      <c r="D577" s="454"/>
      <c r="E577" s="455"/>
      <c r="F577" s="456"/>
      <c r="G577" s="95"/>
      <c r="H577" s="457"/>
      <c r="I577" s="11"/>
      <c r="J577" s="11"/>
      <c r="K577" s="11"/>
      <c r="L577" s="11"/>
      <c r="M577" s="11"/>
      <c r="N577" s="11"/>
      <c r="O577" s="11"/>
      <c r="P577" s="11"/>
      <c r="Q577" s="11"/>
      <c r="R577" s="11"/>
      <c r="S577" s="11"/>
      <c r="T577" s="11"/>
      <c r="U577" s="11"/>
      <c r="V577" s="11"/>
      <c r="W577" s="11"/>
      <c r="X577" s="11"/>
      <c r="Y577" s="11"/>
      <c r="Z577" s="11"/>
    </row>
    <row r="578" ht="12.75" customHeight="1">
      <c r="A578" s="13"/>
      <c r="B578" s="13"/>
      <c r="C578" s="13"/>
      <c r="D578" s="454"/>
      <c r="E578" s="455"/>
      <c r="F578" s="456"/>
      <c r="G578" s="95"/>
      <c r="H578" s="457"/>
      <c r="I578" s="11"/>
      <c r="J578" s="11"/>
      <c r="K578" s="11"/>
      <c r="L578" s="11"/>
      <c r="M578" s="11"/>
      <c r="N578" s="11"/>
      <c r="O578" s="11"/>
      <c r="P578" s="11"/>
      <c r="Q578" s="11"/>
      <c r="R578" s="11"/>
      <c r="S578" s="11"/>
      <c r="T578" s="11"/>
      <c r="U578" s="11"/>
      <c r="V578" s="11"/>
      <c r="W578" s="11"/>
      <c r="X578" s="11"/>
      <c r="Y578" s="11"/>
      <c r="Z578" s="11"/>
    </row>
    <row r="579" ht="12.75" customHeight="1">
      <c r="A579" s="13"/>
      <c r="B579" s="13"/>
      <c r="C579" s="13"/>
      <c r="D579" s="454"/>
      <c r="E579" s="455"/>
      <c r="F579" s="456"/>
      <c r="G579" s="95"/>
      <c r="H579" s="457"/>
      <c r="I579" s="11"/>
      <c r="J579" s="11"/>
      <c r="K579" s="11"/>
      <c r="L579" s="11"/>
      <c r="M579" s="11"/>
      <c r="N579" s="11"/>
      <c r="O579" s="11"/>
      <c r="P579" s="11"/>
      <c r="Q579" s="11"/>
      <c r="R579" s="11"/>
      <c r="S579" s="11"/>
      <c r="T579" s="11"/>
      <c r="U579" s="11"/>
      <c r="V579" s="11"/>
      <c r="W579" s="11"/>
      <c r="X579" s="11"/>
      <c r="Y579" s="11"/>
      <c r="Z579" s="11"/>
    </row>
    <row r="580" ht="12.75" customHeight="1">
      <c r="A580" s="13"/>
      <c r="B580" s="13"/>
      <c r="C580" s="13"/>
      <c r="D580" s="454"/>
      <c r="E580" s="455"/>
      <c r="F580" s="456"/>
      <c r="G580" s="95"/>
      <c r="H580" s="457"/>
      <c r="I580" s="11"/>
      <c r="J580" s="11"/>
      <c r="K580" s="11"/>
      <c r="L580" s="11"/>
      <c r="M580" s="11"/>
      <c r="N580" s="11"/>
      <c r="O580" s="11"/>
      <c r="P580" s="11"/>
      <c r="Q580" s="11"/>
      <c r="R580" s="11"/>
      <c r="S580" s="11"/>
      <c r="T580" s="11"/>
      <c r="U580" s="11"/>
      <c r="V580" s="11"/>
      <c r="W580" s="11"/>
      <c r="X580" s="11"/>
      <c r="Y580" s="11"/>
      <c r="Z580" s="11"/>
    </row>
    <row r="581" ht="12.75" customHeight="1">
      <c r="A581" s="13"/>
      <c r="B581" s="13"/>
      <c r="C581" s="13"/>
      <c r="D581" s="454"/>
      <c r="E581" s="455"/>
      <c r="F581" s="456"/>
      <c r="G581" s="95"/>
      <c r="H581" s="457"/>
      <c r="I581" s="11"/>
      <c r="J581" s="11"/>
      <c r="K581" s="11"/>
      <c r="L581" s="11"/>
      <c r="M581" s="11"/>
      <c r="N581" s="11"/>
      <c r="O581" s="11"/>
      <c r="P581" s="11"/>
      <c r="Q581" s="11"/>
      <c r="R581" s="11"/>
      <c r="S581" s="11"/>
      <c r="T581" s="11"/>
      <c r="U581" s="11"/>
      <c r="V581" s="11"/>
      <c r="W581" s="11"/>
      <c r="X581" s="11"/>
      <c r="Y581" s="11"/>
      <c r="Z581" s="11"/>
    </row>
    <row r="582" ht="12.75" customHeight="1">
      <c r="A582" s="13"/>
      <c r="B582" s="13"/>
      <c r="C582" s="13"/>
      <c r="D582" s="454"/>
      <c r="E582" s="455"/>
      <c r="F582" s="456"/>
      <c r="G582" s="95"/>
      <c r="H582" s="457"/>
      <c r="I582" s="11"/>
      <c r="J582" s="11"/>
      <c r="K582" s="11"/>
      <c r="L582" s="11"/>
      <c r="M582" s="11"/>
      <c r="N582" s="11"/>
      <c r="O582" s="11"/>
      <c r="P582" s="11"/>
      <c r="Q582" s="11"/>
      <c r="R582" s="11"/>
      <c r="S582" s="11"/>
      <c r="T582" s="11"/>
      <c r="U582" s="11"/>
      <c r="V582" s="11"/>
      <c r="W582" s="11"/>
      <c r="X582" s="11"/>
      <c r="Y582" s="11"/>
      <c r="Z582" s="11"/>
    </row>
    <row r="583" ht="12.75" customHeight="1">
      <c r="A583" s="13"/>
      <c r="B583" s="13"/>
      <c r="C583" s="13"/>
      <c r="D583" s="454"/>
      <c r="E583" s="455"/>
      <c r="F583" s="456"/>
      <c r="G583" s="95"/>
      <c r="H583" s="457"/>
      <c r="I583" s="11"/>
      <c r="J583" s="11"/>
      <c r="K583" s="11"/>
      <c r="L583" s="11"/>
      <c r="M583" s="11"/>
      <c r="N583" s="11"/>
      <c r="O583" s="11"/>
      <c r="P583" s="11"/>
      <c r="Q583" s="11"/>
      <c r="R583" s="11"/>
      <c r="S583" s="11"/>
      <c r="T583" s="11"/>
      <c r="U583" s="11"/>
      <c r="V583" s="11"/>
      <c r="W583" s="11"/>
      <c r="X583" s="11"/>
      <c r="Y583" s="11"/>
      <c r="Z583" s="11"/>
    </row>
    <row r="584" ht="12.75" customHeight="1">
      <c r="A584" s="13"/>
      <c r="B584" s="13"/>
      <c r="C584" s="13"/>
      <c r="D584" s="454"/>
      <c r="E584" s="455"/>
      <c r="F584" s="456"/>
      <c r="G584" s="95"/>
      <c r="H584" s="457"/>
      <c r="I584" s="11"/>
      <c r="J584" s="11"/>
      <c r="K584" s="11"/>
      <c r="L584" s="11"/>
      <c r="M584" s="11"/>
      <c r="N584" s="11"/>
      <c r="O584" s="11"/>
      <c r="P584" s="11"/>
      <c r="Q584" s="11"/>
      <c r="R584" s="11"/>
      <c r="S584" s="11"/>
      <c r="T584" s="11"/>
      <c r="U584" s="11"/>
      <c r="V584" s="11"/>
      <c r="W584" s="11"/>
      <c r="X584" s="11"/>
      <c r="Y584" s="11"/>
      <c r="Z584" s="11"/>
    </row>
    <row r="585" ht="12.75" customHeight="1">
      <c r="A585" s="13"/>
      <c r="B585" s="13"/>
      <c r="C585" s="13"/>
      <c r="D585" s="454"/>
      <c r="E585" s="455"/>
      <c r="F585" s="456"/>
      <c r="G585" s="95"/>
      <c r="H585" s="457"/>
      <c r="I585" s="11"/>
      <c r="J585" s="11"/>
      <c r="K585" s="11"/>
      <c r="L585" s="11"/>
      <c r="M585" s="11"/>
      <c r="N585" s="11"/>
      <c r="O585" s="11"/>
      <c r="P585" s="11"/>
      <c r="Q585" s="11"/>
      <c r="R585" s="11"/>
      <c r="S585" s="11"/>
      <c r="T585" s="11"/>
      <c r="U585" s="11"/>
      <c r="V585" s="11"/>
      <c r="W585" s="11"/>
      <c r="X585" s="11"/>
      <c r="Y585" s="11"/>
      <c r="Z585" s="11"/>
    </row>
    <row r="586" ht="12.75" customHeight="1">
      <c r="A586" s="13"/>
      <c r="B586" s="13"/>
      <c r="C586" s="13"/>
      <c r="D586" s="454"/>
      <c r="E586" s="455"/>
      <c r="F586" s="456"/>
      <c r="G586" s="95"/>
      <c r="H586" s="457"/>
      <c r="I586" s="11"/>
      <c r="J586" s="11"/>
      <c r="K586" s="11"/>
      <c r="L586" s="11"/>
      <c r="M586" s="11"/>
      <c r="N586" s="11"/>
      <c r="O586" s="11"/>
      <c r="P586" s="11"/>
      <c r="Q586" s="11"/>
      <c r="R586" s="11"/>
      <c r="S586" s="11"/>
      <c r="T586" s="11"/>
      <c r="U586" s="11"/>
      <c r="V586" s="11"/>
      <c r="W586" s="11"/>
      <c r="X586" s="11"/>
      <c r="Y586" s="11"/>
      <c r="Z586" s="11"/>
    </row>
    <row r="587" ht="12.75" customHeight="1">
      <c r="A587" s="13"/>
      <c r="B587" s="13"/>
      <c r="C587" s="13"/>
      <c r="D587" s="454"/>
      <c r="E587" s="455"/>
      <c r="F587" s="456"/>
      <c r="G587" s="95"/>
      <c r="H587" s="457"/>
      <c r="I587" s="11"/>
      <c r="J587" s="11"/>
      <c r="K587" s="11"/>
      <c r="L587" s="11"/>
      <c r="M587" s="11"/>
      <c r="N587" s="11"/>
      <c r="O587" s="11"/>
      <c r="P587" s="11"/>
      <c r="Q587" s="11"/>
      <c r="R587" s="11"/>
      <c r="S587" s="11"/>
      <c r="T587" s="11"/>
      <c r="U587" s="11"/>
      <c r="V587" s="11"/>
      <c r="W587" s="11"/>
      <c r="X587" s="11"/>
      <c r="Y587" s="11"/>
      <c r="Z587" s="11"/>
    </row>
    <row r="588" ht="12.75" customHeight="1">
      <c r="A588" s="13"/>
      <c r="B588" s="13"/>
      <c r="C588" s="13"/>
      <c r="D588" s="454"/>
      <c r="E588" s="455"/>
      <c r="F588" s="456"/>
      <c r="G588" s="95"/>
      <c r="H588" s="457"/>
      <c r="I588" s="11"/>
      <c r="J588" s="11"/>
      <c r="K588" s="11"/>
      <c r="L588" s="11"/>
      <c r="M588" s="11"/>
      <c r="N588" s="11"/>
      <c r="O588" s="11"/>
      <c r="P588" s="11"/>
      <c r="Q588" s="11"/>
      <c r="R588" s="11"/>
      <c r="S588" s="11"/>
      <c r="T588" s="11"/>
      <c r="U588" s="11"/>
      <c r="V588" s="11"/>
      <c r="W588" s="11"/>
      <c r="X588" s="11"/>
      <c r="Y588" s="11"/>
      <c r="Z588" s="11"/>
    </row>
    <row r="589" ht="12.75" customHeight="1">
      <c r="A589" s="13"/>
      <c r="B589" s="13"/>
      <c r="C589" s="13"/>
      <c r="D589" s="454"/>
      <c r="E589" s="455"/>
      <c r="F589" s="456"/>
      <c r="G589" s="95"/>
      <c r="H589" s="457"/>
      <c r="I589" s="11"/>
      <c r="J589" s="11"/>
      <c r="K589" s="11"/>
      <c r="L589" s="11"/>
      <c r="M589" s="11"/>
      <c r="N589" s="11"/>
      <c r="O589" s="11"/>
      <c r="P589" s="11"/>
      <c r="Q589" s="11"/>
      <c r="R589" s="11"/>
      <c r="S589" s="11"/>
      <c r="T589" s="11"/>
      <c r="U589" s="11"/>
      <c r="V589" s="11"/>
      <c r="W589" s="11"/>
      <c r="X589" s="11"/>
      <c r="Y589" s="11"/>
      <c r="Z589" s="11"/>
    </row>
    <row r="590" ht="12.75" customHeight="1">
      <c r="A590" s="13"/>
      <c r="B590" s="13"/>
      <c r="C590" s="13"/>
      <c r="D590" s="454"/>
      <c r="E590" s="455"/>
      <c r="F590" s="456"/>
      <c r="G590" s="95"/>
      <c r="H590" s="457"/>
      <c r="I590" s="11"/>
      <c r="J590" s="11"/>
      <c r="K590" s="11"/>
      <c r="L590" s="11"/>
      <c r="M590" s="11"/>
      <c r="N590" s="11"/>
      <c r="O590" s="11"/>
      <c r="P590" s="11"/>
      <c r="Q590" s="11"/>
      <c r="R590" s="11"/>
      <c r="S590" s="11"/>
      <c r="T590" s="11"/>
      <c r="U590" s="11"/>
      <c r="V590" s="11"/>
      <c r="W590" s="11"/>
      <c r="X590" s="11"/>
      <c r="Y590" s="11"/>
      <c r="Z590" s="11"/>
    </row>
    <row r="591" ht="12.75" customHeight="1">
      <c r="A591" s="13"/>
      <c r="B591" s="13"/>
      <c r="C591" s="13"/>
      <c r="D591" s="454"/>
      <c r="E591" s="455"/>
      <c r="F591" s="456"/>
      <c r="G591" s="95"/>
      <c r="H591" s="457"/>
      <c r="I591" s="11"/>
      <c r="J591" s="11"/>
      <c r="K591" s="11"/>
      <c r="L591" s="11"/>
      <c r="M591" s="11"/>
      <c r="N591" s="11"/>
      <c r="O591" s="11"/>
      <c r="P591" s="11"/>
      <c r="Q591" s="11"/>
      <c r="R591" s="11"/>
      <c r="S591" s="11"/>
      <c r="T591" s="11"/>
      <c r="U591" s="11"/>
      <c r="V591" s="11"/>
      <c r="W591" s="11"/>
      <c r="X591" s="11"/>
      <c r="Y591" s="11"/>
      <c r="Z591" s="11"/>
    </row>
    <row r="592" ht="12.75" customHeight="1">
      <c r="A592" s="13"/>
      <c r="B592" s="13"/>
      <c r="C592" s="13"/>
      <c r="D592" s="454"/>
      <c r="E592" s="455"/>
      <c r="F592" s="456"/>
      <c r="G592" s="95"/>
      <c r="H592" s="457"/>
      <c r="I592" s="11"/>
      <c r="J592" s="11"/>
      <c r="K592" s="11"/>
      <c r="L592" s="11"/>
      <c r="M592" s="11"/>
      <c r="N592" s="11"/>
      <c r="O592" s="11"/>
      <c r="P592" s="11"/>
      <c r="Q592" s="11"/>
      <c r="R592" s="11"/>
      <c r="S592" s="11"/>
      <c r="T592" s="11"/>
      <c r="U592" s="11"/>
      <c r="V592" s="11"/>
      <c r="W592" s="11"/>
      <c r="X592" s="11"/>
      <c r="Y592" s="11"/>
      <c r="Z592" s="11"/>
    </row>
    <row r="593" ht="12.75" customHeight="1">
      <c r="A593" s="13"/>
      <c r="B593" s="13"/>
      <c r="C593" s="13"/>
      <c r="D593" s="454"/>
      <c r="E593" s="455"/>
      <c r="F593" s="456"/>
      <c r="G593" s="95"/>
      <c r="H593" s="457"/>
      <c r="I593" s="11"/>
      <c r="J593" s="11"/>
      <c r="K593" s="11"/>
      <c r="L593" s="11"/>
      <c r="M593" s="11"/>
      <c r="N593" s="11"/>
      <c r="O593" s="11"/>
      <c r="P593" s="11"/>
      <c r="Q593" s="11"/>
      <c r="R593" s="11"/>
      <c r="S593" s="11"/>
      <c r="T593" s="11"/>
      <c r="U593" s="11"/>
      <c r="V593" s="11"/>
      <c r="W593" s="11"/>
      <c r="X593" s="11"/>
      <c r="Y593" s="11"/>
      <c r="Z593" s="11"/>
    </row>
    <row r="594" ht="12.75" customHeight="1">
      <c r="A594" s="13"/>
      <c r="B594" s="13"/>
      <c r="C594" s="13"/>
      <c r="D594" s="454"/>
      <c r="E594" s="455"/>
      <c r="F594" s="456"/>
      <c r="G594" s="95"/>
      <c r="H594" s="457"/>
      <c r="I594" s="11"/>
      <c r="J594" s="11"/>
      <c r="K594" s="11"/>
      <c r="L594" s="11"/>
      <c r="M594" s="11"/>
      <c r="N594" s="11"/>
      <c r="O594" s="11"/>
      <c r="P594" s="11"/>
      <c r="Q594" s="11"/>
      <c r="R594" s="11"/>
      <c r="S594" s="11"/>
      <c r="T594" s="11"/>
      <c r="U594" s="11"/>
      <c r="V594" s="11"/>
      <c r="W594" s="11"/>
      <c r="X594" s="11"/>
      <c r="Y594" s="11"/>
      <c r="Z594" s="11"/>
    </row>
    <row r="595" ht="12.75" customHeight="1">
      <c r="A595" s="13"/>
      <c r="B595" s="13"/>
      <c r="C595" s="13"/>
      <c r="D595" s="454"/>
      <c r="E595" s="455"/>
      <c r="F595" s="456"/>
      <c r="G595" s="95"/>
      <c r="H595" s="457"/>
      <c r="I595" s="11"/>
      <c r="J595" s="11"/>
      <c r="K595" s="11"/>
      <c r="L595" s="11"/>
      <c r="M595" s="11"/>
      <c r="N595" s="11"/>
      <c r="O595" s="11"/>
      <c r="P595" s="11"/>
      <c r="Q595" s="11"/>
      <c r="R595" s="11"/>
      <c r="S595" s="11"/>
      <c r="T595" s="11"/>
      <c r="U595" s="11"/>
      <c r="V595" s="11"/>
      <c r="W595" s="11"/>
      <c r="X595" s="11"/>
      <c r="Y595" s="11"/>
      <c r="Z595" s="11"/>
    </row>
    <row r="596" ht="12.75" customHeight="1">
      <c r="A596" s="13"/>
      <c r="B596" s="13"/>
      <c r="C596" s="13"/>
      <c r="D596" s="454"/>
      <c r="E596" s="455"/>
      <c r="F596" s="456"/>
      <c r="G596" s="95"/>
      <c r="H596" s="457"/>
      <c r="I596" s="11"/>
      <c r="J596" s="11"/>
      <c r="K596" s="11"/>
      <c r="L596" s="11"/>
      <c r="M596" s="11"/>
      <c r="N596" s="11"/>
      <c r="O596" s="11"/>
      <c r="P596" s="11"/>
      <c r="Q596" s="11"/>
      <c r="R596" s="11"/>
      <c r="S596" s="11"/>
      <c r="T596" s="11"/>
      <c r="U596" s="11"/>
      <c r="V596" s="11"/>
      <c r="W596" s="11"/>
      <c r="X596" s="11"/>
      <c r="Y596" s="11"/>
      <c r="Z596" s="11"/>
    </row>
    <row r="597" ht="12.75" customHeight="1">
      <c r="A597" s="13"/>
      <c r="B597" s="13"/>
      <c r="C597" s="13"/>
      <c r="D597" s="454"/>
      <c r="E597" s="455"/>
      <c r="F597" s="456"/>
      <c r="G597" s="95"/>
      <c r="H597" s="457"/>
      <c r="I597" s="11"/>
      <c r="J597" s="11"/>
      <c r="K597" s="11"/>
      <c r="L597" s="11"/>
      <c r="M597" s="11"/>
      <c r="N597" s="11"/>
      <c r="O597" s="11"/>
      <c r="P597" s="11"/>
      <c r="Q597" s="11"/>
      <c r="R597" s="11"/>
      <c r="S597" s="11"/>
      <c r="T597" s="11"/>
      <c r="U597" s="11"/>
      <c r="V597" s="11"/>
      <c r="W597" s="11"/>
      <c r="X597" s="11"/>
      <c r="Y597" s="11"/>
      <c r="Z597" s="11"/>
    </row>
    <row r="598" ht="12.75" customHeight="1">
      <c r="A598" s="13"/>
      <c r="B598" s="13"/>
      <c r="C598" s="13"/>
      <c r="D598" s="454"/>
      <c r="E598" s="455"/>
      <c r="F598" s="456"/>
      <c r="G598" s="95"/>
      <c r="H598" s="457"/>
      <c r="I598" s="11"/>
      <c r="J598" s="11"/>
      <c r="K598" s="11"/>
      <c r="L598" s="11"/>
      <c r="M598" s="11"/>
      <c r="N598" s="11"/>
      <c r="O598" s="11"/>
      <c r="P598" s="11"/>
      <c r="Q598" s="11"/>
      <c r="R598" s="11"/>
      <c r="S598" s="11"/>
      <c r="T598" s="11"/>
      <c r="U598" s="11"/>
      <c r="V598" s="11"/>
      <c r="W598" s="11"/>
      <c r="X598" s="11"/>
      <c r="Y598" s="11"/>
      <c r="Z598" s="11"/>
    </row>
    <row r="599" ht="12.75" customHeight="1">
      <c r="A599" s="13"/>
      <c r="B599" s="13"/>
      <c r="C599" s="13"/>
      <c r="D599" s="454"/>
      <c r="E599" s="455"/>
      <c r="F599" s="456"/>
      <c r="G599" s="95"/>
      <c r="H599" s="457"/>
      <c r="I599" s="11"/>
      <c r="J599" s="11"/>
      <c r="K599" s="11"/>
      <c r="L599" s="11"/>
      <c r="M599" s="11"/>
      <c r="N599" s="11"/>
      <c r="O599" s="11"/>
      <c r="P599" s="11"/>
      <c r="Q599" s="11"/>
      <c r="R599" s="11"/>
      <c r="S599" s="11"/>
      <c r="T599" s="11"/>
      <c r="U599" s="11"/>
      <c r="V599" s="11"/>
      <c r="W599" s="11"/>
      <c r="X599" s="11"/>
      <c r="Y599" s="11"/>
      <c r="Z599" s="11"/>
    </row>
    <row r="600" ht="12.75" customHeight="1">
      <c r="A600" s="13"/>
      <c r="B600" s="13"/>
      <c r="C600" s="13"/>
      <c r="D600" s="454"/>
      <c r="E600" s="455"/>
      <c r="F600" s="456"/>
      <c r="G600" s="95"/>
      <c r="H600" s="457"/>
      <c r="I600" s="11"/>
      <c r="J600" s="11"/>
      <c r="K600" s="11"/>
      <c r="L600" s="11"/>
      <c r="M600" s="11"/>
      <c r="N600" s="11"/>
      <c r="O600" s="11"/>
      <c r="P600" s="11"/>
      <c r="Q600" s="11"/>
      <c r="R600" s="11"/>
      <c r="S600" s="11"/>
      <c r="T600" s="11"/>
      <c r="U600" s="11"/>
      <c r="V600" s="11"/>
      <c r="W600" s="11"/>
      <c r="X600" s="11"/>
      <c r="Y600" s="11"/>
      <c r="Z600" s="11"/>
    </row>
    <row r="601" ht="12.75" customHeight="1">
      <c r="A601" s="13"/>
      <c r="B601" s="13"/>
      <c r="C601" s="13"/>
      <c r="D601" s="454"/>
      <c r="E601" s="455"/>
      <c r="F601" s="456"/>
      <c r="G601" s="95"/>
      <c r="H601" s="457"/>
      <c r="I601" s="11"/>
      <c r="J601" s="11"/>
      <c r="K601" s="11"/>
      <c r="L601" s="11"/>
      <c r="M601" s="11"/>
      <c r="N601" s="11"/>
      <c r="O601" s="11"/>
      <c r="P601" s="11"/>
      <c r="Q601" s="11"/>
      <c r="R601" s="11"/>
      <c r="S601" s="11"/>
      <c r="T601" s="11"/>
      <c r="U601" s="11"/>
      <c r="V601" s="11"/>
      <c r="W601" s="11"/>
      <c r="X601" s="11"/>
      <c r="Y601" s="11"/>
      <c r="Z601" s="11"/>
    </row>
    <row r="602" ht="12.75" customHeight="1">
      <c r="A602" s="13"/>
      <c r="B602" s="13"/>
      <c r="C602" s="13"/>
      <c r="D602" s="454"/>
      <c r="E602" s="455"/>
      <c r="F602" s="456"/>
      <c r="G602" s="95"/>
      <c r="H602" s="457"/>
      <c r="I602" s="11"/>
      <c r="J602" s="11"/>
      <c r="K602" s="11"/>
      <c r="L602" s="11"/>
      <c r="M602" s="11"/>
      <c r="N602" s="11"/>
      <c r="O602" s="11"/>
      <c r="P602" s="11"/>
      <c r="Q602" s="11"/>
      <c r="R602" s="11"/>
      <c r="S602" s="11"/>
      <c r="T602" s="11"/>
      <c r="U602" s="11"/>
      <c r="V602" s="11"/>
      <c r="W602" s="11"/>
      <c r="X602" s="11"/>
      <c r="Y602" s="11"/>
      <c r="Z602" s="11"/>
    </row>
    <row r="603" ht="12.75" customHeight="1">
      <c r="A603" s="13"/>
      <c r="B603" s="13"/>
      <c r="C603" s="13"/>
      <c r="D603" s="454"/>
      <c r="E603" s="455"/>
      <c r="F603" s="456"/>
      <c r="G603" s="95"/>
      <c r="H603" s="457"/>
      <c r="I603" s="11"/>
      <c r="J603" s="11"/>
      <c r="K603" s="11"/>
      <c r="L603" s="11"/>
      <c r="M603" s="11"/>
      <c r="N603" s="11"/>
      <c r="O603" s="11"/>
      <c r="P603" s="11"/>
      <c r="Q603" s="11"/>
      <c r="R603" s="11"/>
      <c r="S603" s="11"/>
      <c r="T603" s="11"/>
      <c r="U603" s="11"/>
      <c r="V603" s="11"/>
      <c r="W603" s="11"/>
      <c r="X603" s="11"/>
      <c r="Y603" s="11"/>
      <c r="Z603" s="11"/>
    </row>
    <row r="604" ht="12.75" customHeight="1">
      <c r="A604" s="13"/>
      <c r="B604" s="13"/>
      <c r="C604" s="13"/>
      <c r="D604" s="454"/>
      <c r="E604" s="455"/>
      <c r="F604" s="456"/>
      <c r="G604" s="95"/>
      <c r="H604" s="457"/>
      <c r="I604" s="11"/>
      <c r="J604" s="11"/>
      <c r="K604" s="11"/>
      <c r="L604" s="11"/>
      <c r="M604" s="11"/>
      <c r="N604" s="11"/>
      <c r="O604" s="11"/>
      <c r="P604" s="11"/>
      <c r="Q604" s="11"/>
      <c r="R604" s="11"/>
      <c r="S604" s="11"/>
      <c r="T604" s="11"/>
      <c r="U604" s="11"/>
      <c r="V604" s="11"/>
      <c r="W604" s="11"/>
      <c r="X604" s="11"/>
      <c r="Y604" s="11"/>
      <c r="Z604" s="11"/>
    </row>
    <row r="605" ht="12.75" customHeight="1">
      <c r="A605" s="13"/>
      <c r="B605" s="13"/>
      <c r="C605" s="13"/>
      <c r="D605" s="454"/>
      <c r="E605" s="455"/>
      <c r="F605" s="456"/>
      <c r="G605" s="95"/>
      <c r="H605" s="457"/>
      <c r="I605" s="11"/>
      <c r="J605" s="11"/>
      <c r="K605" s="11"/>
      <c r="L605" s="11"/>
      <c r="M605" s="11"/>
      <c r="N605" s="11"/>
      <c r="O605" s="11"/>
      <c r="P605" s="11"/>
      <c r="Q605" s="11"/>
      <c r="R605" s="11"/>
      <c r="S605" s="11"/>
      <c r="T605" s="11"/>
      <c r="U605" s="11"/>
      <c r="V605" s="11"/>
      <c r="W605" s="11"/>
      <c r="X605" s="11"/>
      <c r="Y605" s="11"/>
      <c r="Z605" s="11"/>
    </row>
    <row r="606" ht="12.75" customHeight="1">
      <c r="A606" s="13"/>
      <c r="B606" s="13"/>
      <c r="C606" s="13"/>
      <c r="D606" s="454"/>
      <c r="E606" s="455"/>
      <c r="F606" s="456"/>
      <c r="G606" s="95"/>
      <c r="H606" s="457"/>
      <c r="I606" s="11"/>
      <c r="J606" s="11"/>
      <c r="K606" s="11"/>
      <c r="L606" s="11"/>
      <c r="M606" s="11"/>
      <c r="N606" s="11"/>
      <c r="O606" s="11"/>
      <c r="P606" s="11"/>
      <c r="Q606" s="11"/>
      <c r="R606" s="11"/>
      <c r="S606" s="11"/>
      <c r="T606" s="11"/>
      <c r="U606" s="11"/>
      <c r="V606" s="11"/>
      <c r="W606" s="11"/>
      <c r="X606" s="11"/>
      <c r="Y606" s="11"/>
      <c r="Z606" s="11"/>
    </row>
    <row r="607" ht="12.75" customHeight="1">
      <c r="A607" s="13"/>
      <c r="B607" s="13"/>
      <c r="C607" s="13"/>
      <c r="D607" s="454"/>
      <c r="E607" s="455"/>
      <c r="F607" s="456"/>
      <c r="G607" s="95"/>
      <c r="H607" s="457"/>
      <c r="I607" s="11"/>
      <c r="J607" s="11"/>
      <c r="K607" s="11"/>
      <c r="L607" s="11"/>
      <c r="M607" s="11"/>
      <c r="N607" s="11"/>
      <c r="O607" s="11"/>
      <c r="P607" s="11"/>
      <c r="Q607" s="11"/>
      <c r="R607" s="11"/>
      <c r="S607" s="11"/>
      <c r="T607" s="11"/>
      <c r="U607" s="11"/>
      <c r="V607" s="11"/>
      <c r="W607" s="11"/>
      <c r="X607" s="11"/>
      <c r="Y607" s="11"/>
      <c r="Z607" s="11"/>
    </row>
    <row r="608" ht="12.75" customHeight="1">
      <c r="A608" s="13"/>
      <c r="B608" s="13"/>
      <c r="C608" s="13"/>
      <c r="D608" s="454"/>
      <c r="E608" s="455"/>
      <c r="F608" s="456"/>
      <c r="G608" s="95"/>
      <c r="H608" s="457"/>
      <c r="I608" s="11"/>
      <c r="J608" s="11"/>
      <c r="K608" s="11"/>
      <c r="L608" s="11"/>
      <c r="M608" s="11"/>
      <c r="N608" s="11"/>
      <c r="O608" s="11"/>
      <c r="P608" s="11"/>
      <c r="Q608" s="11"/>
      <c r="R608" s="11"/>
      <c r="S608" s="11"/>
      <c r="T608" s="11"/>
      <c r="U608" s="11"/>
      <c r="V608" s="11"/>
      <c r="W608" s="11"/>
      <c r="X608" s="11"/>
      <c r="Y608" s="11"/>
      <c r="Z608" s="11"/>
    </row>
    <row r="609" ht="12.75" customHeight="1">
      <c r="A609" s="13"/>
      <c r="B609" s="13"/>
      <c r="C609" s="13"/>
      <c r="D609" s="454"/>
      <c r="E609" s="455"/>
      <c r="F609" s="456"/>
      <c r="G609" s="95"/>
      <c r="H609" s="457"/>
      <c r="I609" s="11"/>
      <c r="J609" s="11"/>
      <c r="K609" s="11"/>
      <c r="L609" s="11"/>
      <c r="M609" s="11"/>
      <c r="N609" s="11"/>
      <c r="O609" s="11"/>
      <c r="P609" s="11"/>
      <c r="Q609" s="11"/>
      <c r="R609" s="11"/>
      <c r="S609" s="11"/>
      <c r="T609" s="11"/>
      <c r="U609" s="11"/>
      <c r="V609" s="11"/>
      <c r="W609" s="11"/>
      <c r="X609" s="11"/>
      <c r="Y609" s="11"/>
      <c r="Z609" s="11"/>
    </row>
    <row r="610" ht="12.75" customHeight="1">
      <c r="A610" s="13"/>
      <c r="B610" s="13"/>
      <c r="C610" s="13"/>
      <c r="D610" s="454"/>
      <c r="E610" s="455"/>
      <c r="F610" s="456"/>
      <c r="G610" s="95"/>
      <c r="H610" s="457"/>
      <c r="I610" s="11"/>
      <c r="J610" s="11"/>
      <c r="K610" s="11"/>
      <c r="L610" s="11"/>
      <c r="M610" s="11"/>
      <c r="N610" s="11"/>
      <c r="O610" s="11"/>
      <c r="P610" s="11"/>
      <c r="Q610" s="11"/>
      <c r="R610" s="11"/>
      <c r="S610" s="11"/>
      <c r="T610" s="11"/>
      <c r="U610" s="11"/>
      <c r="V610" s="11"/>
      <c r="W610" s="11"/>
      <c r="X610" s="11"/>
      <c r="Y610" s="11"/>
      <c r="Z610" s="11"/>
    </row>
    <row r="611" ht="12.75" customHeight="1">
      <c r="A611" s="13"/>
      <c r="B611" s="13"/>
      <c r="C611" s="13"/>
      <c r="D611" s="454"/>
      <c r="E611" s="455"/>
      <c r="F611" s="456"/>
      <c r="G611" s="95"/>
      <c r="H611" s="457"/>
      <c r="I611" s="11"/>
      <c r="J611" s="11"/>
      <c r="K611" s="11"/>
      <c r="L611" s="11"/>
      <c r="M611" s="11"/>
      <c r="N611" s="11"/>
      <c r="O611" s="11"/>
      <c r="P611" s="11"/>
      <c r="Q611" s="11"/>
      <c r="R611" s="11"/>
      <c r="S611" s="11"/>
      <c r="T611" s="11"/>
      <c r="U611" s="11"/>
      <c r="V611" s="11"/>
      <c r="W611" s="11"/>
      <c r="X611" s="11"/>
      <c r="Y611" s="11"/>
      <c r="Z611" s="11"/>
    </row>
    <row r="612" ht="12.75" customHeight="1">
      <c r="A612" s="13"/>
      <c r="B612" s="13"/>
      <c r="C612" s="13"/>
      <c r="D612" s="454"/>
      <c r="E612" s="455"/>
      <c r="F612" s="456"/>
      <c r="G612" s="95"/>
      <c r="H612" s="457"/>
      <c r="I612" s="11"/>
      <c r="J612" s="11"/>
      <c r="K612" s="11"/>
      <c r="L612" s="11"/>
      <c r="M612" s="11"/>
      <c r="N612" s="11"/>
      <c r="O612" s="11"/>
      <c r="P612" s="11"/>
      <c r="Q612" s="11"/>
      <c r="R612" s="11"/>
      <c r="S612" s="11"/>
      <c r="T612" s="11"/>
      <c r="U612" s="11"/>
      <c r="V612" s="11"/>
      <c r="W612" s="11"/>
      <c r="X612" s="11"/>
      <c r="Y612" s="11"/>
      <c r="Z612" s="11"/>
    </row>
    <row r="613" ht="12.75" customHeight="1">
      <c r="A613" s="13"/>
      <c r="B613" s="13"/>
      <c r="C613" s="13"/>
      <c r="D613" s="454"/>
      <c r="E613" s="455"/>
      <c r="F613" s="456"/>
      <c r="G613" s="95"/>
      <c r="H613" s="457"/>
      <c r="I613" s="11"/>
      <c r="J613" s="11"/>
      <c r="K613" s="11"/>
      <c r="L613" s="11"/>
      <c r="M613" s="11"/>
      <c r="N613" s="11"/>
      <c r="O613" s="11"/>
      <c r="P613" s="11"/>
      <c r="Q613" s="11"/>
      <c r="R613" s="11"/>
      <c r="S613" s="11"/>
      <c r="T613" s="11"/>
      <c r="U613" s="11"/>
      <c r="V613" s="11"/>
      <c r="W613" s="11"/>
      <c r="X613" s="11"/>
      <c r="Y613" s="11"/>
      <c r="Z613" s="11"/>
    </row>
    <row r="614" ht="12.75" customHeight="1">
      <c r="A614" s="13"/>
      <c r="B614" s="13"/>
      <c r="C614" s="13"/>
      <c r="D614" s="454"/>
      <c r="E614" s="455"/>
      <c r="F614" s="456"/>
      <c r="G614" s="95"/>
      <c r="H614" s="457"/>
      <c r="I614" s="11"/>
      <c r="J614" s="11"/>
      <c r="K614" s="11"/>
      <c r="L614" s="11"/>
      <c r="M614" s="11"/>
      <c r="N614" s="11"/>
      <c r="O614" s="11"/>
      <c r="P614" s="11"/>
      <c r="Q614" s="11"/>
      <c r="R614" s="11"/>
      <c r="S614" s="11"/>
      <c r="T614" s="11"/>
      <c r="U614" s="11"/>
      <c r="V614" s="11"/>
      <c r="W614" s="11"/>
      <c r="X614" s="11"/>
      <c r="Y614" s="11"/>
      <c r="Z614" s="11"/>
    </row>
    <row r="615" ht="12.75" customHeight="1">
      <c r="A615" s="13"/>
      <c r="B615" s="13"/>
      <c r="C615" s="13"/>
      <c r="D615" s="454"/>
      <c r="E615" s="455"/>
      <c r="F615" s="456"/>
      <c r="G615" s="95"/>
      <c r="H615" s="457"/>
      <c r="I615" s="11"/>
      <c r="J615" s="11"/>
      <c r="K615" s="11"/>
      <c r="L615" s="11"/>
      <c r="M615" s="11"/>
      <c r="N615" s="11"/>
      <c r="O615" s="11"/>
      <c r="P615" s="11"/>
      <c r="Q615" s="11"/>
      <c r="R615" s="11"/>
      <c r="S615" s="11"/>
      <c r="T615" s="11"/>
      <c r="U615" s="11"/>
      <c r="V615" s="11"/>
      <c r="W615" s="11"/>
      <c r="X615" s="11"/>
      <c r="Y615" s="11"/>
      <c r="Z615" s="11"/>
    </row>
    <row r="616" ht="12.75" customHeight="1">
      <c r="A616" s="13"/>
      <c r="B616" s="13"/>
      <c r="C616" s="13"/>
      <c r="D616" s="454"/>
      <c r="E616" s="455"/>
      <c r="F616" s="456"/>
      <c r="G616" s="95"/>
      <c r="H616" s="457"/>
      <c r="I616" s="11"/>
      <c r="J616" s="11"/>
      <c r="K616" s="11"/>
      <c r="L616" s="11"/>
      <c r="M616" s="11"/>
      <c r="N616" s="11"/>
      <c r="O616" s="11"/>
      <c r="P616" s="11"/>
      <c r="Q616" s="11"/>
      <c r="R616" s="11"/>
      <c r="S616" s="11"/>
      <c r="T616" s="11"/>
      <c r="U616" s="11"/>
      <c r="V616" s="11"/>
      <c r="W616" s="11"/>
      <c r="X616" s="11"/>
      <c r="Y616" s="11"/>
      <c r="Z616" s="11"/>
    </row>
    <row r="617" ht="12.75" customHeight="1">
      <c r="A617" s="13"/>
      <c r="B617" s="13"/>
      <c r="C617" s="13"/>
      <c r="D617" s="454"/>
      <c r="E617" s="455"/>
      <c r="F617" s="456"/>
      <c r="G617" s="95"/>
      <c r="H617" s="457"/>
      <c r="I617" s="11"/>
      <c r="J617" s="11"/>
      <c r="K617" s="11"/>
      <c r="L617" s="11"/>
      <c r="M617" s="11"/>
      <c r="N617" s="11"/>
      <c r="O617" s="11"/>
      <c r="P617" s="11"/>
      <c r="Q617" s="11"/>
      <c r="R617" s="11"/>
      <c r="S617" s="11"/>
      <c r="T617" s="11"/>
      <c r="U617" s="11"/>
      <c r="V617" s="11"/>
      <c r="W617" s="11"/>
      <c r="X617" s="11"/>
      <c r="Y617" s="11"/>
      <c r="Z617" s="11"/>
    </row>
    <row r="618" ht="12.75" customHeight="1">
      <c r="A618" s="13"/>
      <c r="B618" s="13"/>
      <c r="C618" s="13"/>
      <c r="D618" s="454"/>
      <c r="E618" s="455"/>
      <c r="F618" s="456"/>
      <c r="G618" s="95"/>
      <c r="H618" s="457"/>
      <c r="I618" s="11"/>
      <c r="J618" s="11"/>
      <c r="K618" s="11"/>
      <c r="L618" s="11"/>
      <c r="M618" s="11"/>
      <c r="N618" s="11"/>
      <c r="O618" s="11"/>
      <c r="P618" s="11"/>
      <c r="Q618" s="11"/>
      <c r="R618" s="11"/>
      <c r="S618" s="11"/>
      <c r="T618" s="11"/>
      <c r="U618" s="11"/>
      <c r="V618" s="11"/>
      <c r="W618" s="11"/>
      <c r="X618" s="11"/>
      <c r="Y618" s="11"/>
      <c r="Z618" s="11"/>
    </row>
    <row r="619" ht="12.75" customHeight="1">
      <c r="A619" s="13"/>
      <c r="B619" s="13"/>
      <c r="C619" s="13"/>
      <c r="D619" s="454"/>
      <c r="E619" s="455"/>
      <c r="F619" s="456"/>
      <c r="G619" s="95"/>
      <c r="H619" s="457"/>
      <c r="I619" s="11"/>
      <c r="J619" s="11"/>
      <c r="K619" s="11"/>
      <c r="L619" s="11"/>
      <c r="M619" s="11"/>
      <c r="N619" s="11"/>
      <c r="O619" s="11"/>
      <c r="P619" s="11"/>
      <c r="Q619" s="11"/>
      <c r="R619" s="11"/>
      <c r="S619" s="11"/>
      <c r="T619" s="11"/>
      <c r="U619" s="11"/>
      <c r="V619" s="11"/>
      <c r="W619" s="11"/>
      <c r="X619" s="11"/>
      <c r="Y619" s="11"/>
      <c r="Z619" s="11"/>
    </row>
    <row r="620" ht="12.75" customHeight="1">
      <c r="A620" s="13"/>
      <c r="B620" s="13"/>
      <c r="C620" s="13"/>
      <c r="D620" s="454"/>
      <c r="E620" s="455"/>
      <c r="F620" s="456"/>
      <c r="G620" s="95"/>
      <c r="H620" s="457"/>
      <c r="I620" s="11"/>
      <c r="J620" s="11"/>
      <c r="K620" s="11"/>
      <c r="L620" s="11"/>
      <c r="M620" s="11"/>
      <c r="N620" s="11"/>
      <c r="O620" s="11"/>
      <c r="P620" s="11"/>
      <c r="Q620" s="11"/>
      <c r="R620" s="11"/>
      <c r="S620" s="11"/>
      <c r="T620" s="11"/>
      <c r="U620" s="11"/>
      <c r="V620" s="11"/>
      <c r="W620" s="11"/>
      <c r="X620" s="11"/>
      <c r="Y620" s="11"/>
      <c r="Z620" s="11"/>
    </row>
    <row r="621" ht="12.75" customHeight="1">
      <c r="A621" s="13"/>
      <c r="B621" s="13"/>
      <c r="C621" s="13"/>
      <c r="D621" s="454"/>
      <c r="E621" s="455"/>
      <c r="F621" s="456"/>
      <c r="G621" s="95"/>
      <c r="H621" s="457"/>
      <c r="I621" s="11"/>
      <c r="J621" s="11"/>
      <c r="K621" s="11"/>
      <c r="L621" s="11"/>
      <c r="M621" s="11"/>
      <c r="N621" s="11"/>
      <c r="O621" s="11"/>
      <c r="P621" s="11"/>
      <c r="Q621" s="11"/>
      <c r="R621" s="11"/>
      <c r="S621" s="11"/>
      <c r="T621" s="11"/>
      <c r="U621" s="11"/>
      <c r="V621" s="11"/>
      <c r="W621" s="11"/>
      <c r="X621" s="11"/>
      <c r="Y621" s="11"/>
      <c r="Z621" s="11"/>
    </row>
    <row r="622" ht="12.75" customHeight="1">
      <c r="A622" s="13"/>
      <c r="B622" s="13"/>
      <c r="C622" s="13"/>
      <c r="D622" s="454"/>
      <c r="E622" s="455"/>
      <c r="F622" s="456"/>
      <c r="G622" s="95"/>
      <c r="H622" s="457"/>
      <c r="I622" s="11"/>
      <c r="J622" s="11"/>
      <c r="K622" s="11"/>
      <c r="L622" s="11"/>
      <c r="M622" s="11"/>
      <c r="N622" s="11"/>
      <c r="O622" s="11"/>
      <c r="P622" s="11"/>
      <c r="Q622" s="11"/>
      <c r="R622" s="11"/>
      <c r="S622" s="11"/>
      <c r="T622" s="11"/>
      <c r="U622" s="11"/>
      <c r="V622" s="11"/>
      <c r="W622" s="11"/>
      <c r="X622" s="11"/>
      <c r="Y622" s="11"/>
      <c r="Z622" s="11"/>
    </row>
    <row r="623" ht="12.75" customHeight="1">
      <c r="A623" s="13"/>
      <c r="B623" s="13"/>
      <c r="C623" s="13"/>
      <c r="D623" s="454"/>
      <c r="E623" s="455"/>
      <c r="F623" s="456"/>
      <c r="G623" s="95"/>
      <c r="H623" s="457"/>
      <c r="I623" s="11"/>
      <c r="J623" s="11"/>
      <c r="K623" s="11"/>
      <c r="L623" s="11"/>
      <c r="M623" s="11"/>
      <c r="N623" s="11"/>
      <c r="O623" s="11"/>
      <c r="P623" s="11"/>
      <c r="Q623" s="11"/>
      <c r="R623" s="11"/>
      <c r="S623" s="11"/>
      <c r="T623" s="11"/>
      <c r="U623" s="11"/>
      <c r="V623" s="11"/>
      <c r="W623" s="11"/>
      <c r="X623" s="11"/>
      <c r="Y623" s="11"/>
      <c r="Z623" s="11"/>
    </row>
    <row r="624" ht="12.75" customHeight="1">
      <c r="A624" s="13"/>
      <c r="B624" s="13"/>
      <c r="C624" s="13"/>
      <c r="D624" s="454"/>
      <c r="E624" s="455"/>
      <c r="F624" s="456"/>
      <c r="G624" s="95"/>
      <c r="H624" s="457"/>
      <c r="I624" s="11"/>
      <c r="J624" s="11"/>
      <c r="K624" s="11"/>
      <c r="L624" s="11"/>
      <c r="M624" s="11"/>
      <c r="N624" s="11"/>
      <c r="O624" s="11"/>
      <c r="P624" s="11"/>
      <c r="Q624" s="11"/>
      <c r="R624" s="11"/>
      <c r="S624" s="11"/>
      <c r="T624" s="11"/>
      <c r="U624" s="11"/>
      <c r="V624" s="11"/>
      <c r="W624" s="11"/>
      <c r="X624" s="11"/>
      <c r="Y624" s="11"/>
      <c r="Z624" s="11"/>
    </row>
    <row r="625" ht="12.75" customHeight="1">
      <c r="A625" s="13"/>
      <c r="B625" s="13"/>
      <c r="C625" s="13"/>
      <c r="D625" s="454"/>
      <c r="E625" s="455"/>
      <c r="F625" s="456"/>
      <c r="G625" s="95"/>
      <c r="H625" s="457"/>
      <c r="I625" s="11"/>
      <c r="J625" s="11"/>
      <c r="K625" s="11"/>
      <c r="L625" s="11"/>
      <c r="M625" s="11"/>
      <c r="N625" s="11"/>
      <c r="O625" s="11"/>
      <c r="P625" s="11"/>
      <c r="Q625" s="11"/>
      <c r="R625" s="11"/>
      <c r="S625" s="11"/>
      <c r="T625" s="11"/>
      <c r="U625" s="11"/>
      <c r="V625" s="11"/>
      <c r="W625" s="11"/>
      <c r="X625" s="11"/>
      <c r="Y625" s="11"/>
      <c r="Z625" s="11"/>
    </row>
    <row r="626" ht="12.75" customHeight="1">
      <c r="A626" s="13"/>
      <c r="B626" s="13"/>
      <c r="C626" s="13"/>
      <c r="D626" s="454"/>
      <c r="E626" s="455"/>
      <c r="F626" s="456"/>
      <c r="G626" s="95"/>
      <c r="H626" s="457"/>
      <c r="I626" s="11"/>
      <c r="J626" s="11"/>
      <c r="K626" s="11"/>
      <c r="L626" s="11"/>
      <c r="M626" s="11"/>
      <c r="N626" s="11"/>
      <c r="O626" s="11"/>
      <c r="P626" s="11"/>
      <c r="Q626" s="11"/>
      <c r="R626" s="11"/>
      <c r="S626" s="11"/>
      <c r="T626" s="11"/>
      <c r="U626" s="11"/>
      <c r="V626" s="11"/>
      <c r="W626" s="11"/>
      <c r="X626" s="11"/>
      <c r="Y626" s="11"/>
      <c r="Z626" s="11"/>
    </row>
    <row r="627" ht="12.75" customHeight="1">
      <c r="A627" s="13"/>
      <c r="B627" s="13"/>
      <c r="C627" s="13"/>
      <c r="D627" s="454"/>
      <c r="E627" s="455"/>
      <c r="F627" s="456"/>
      <c r="G627" s="95"/>
      <c r="H627" s="457"/>
      <c r="I627" s="11"/>
      <c r="J627" s="11"/>
      <c r="K627" s="11"/>
      <c r="L627" s="11"/>
      <c r="M627" s="11"/>
      <c r="N627" s="11"/>
      <c r="O627" s="11"/>
      <c r="P627" s="11"/>
      <c r="Q627" s="11"/>
      <c r="R627" s="11"/>
      <c r="S627" s="11"/>
      <c r="T627" s="11"/>
      <c r="U627" s="11"/>
      <c r="V627" s="11"/>
      <c r="W627" s="11"/>
      <c r="X627" s="11"/>
      <c r="Y627" s="11"/>
      <c r="Z627" s="11"/>
    </row>
    <row r="628" ht="12.75" customHeight="1">
      <c r="A628" s="13"/>
      <c r="B628" s="13"/>
      <c r="C628" s="13"/>
      <c r="D628" s="454"/>
      <c r="E628" s="455"/>
      <c r="F628" s="456"/>
      <c r="G628" s="95"/>
      <c r="H628" s="457"/>
      <c r="I628" s="11"/>
      <c r="J628" s="11"/>
      <c r="K628" s="11"/>
      <c r="L628" s="11"/>
      <c r="M628" s="11"/>
      <c r="N628" s="11"/>
      <c r="O628" s="11"/>
      <c r="P628" s="11"/>
      <c r="Q628" s="11"/>
      <c r="R628" s="11"/>
      <c r="S628" s="11"/>
      <c r="T628" s="11"/>
      <c r="U628" s="11"/>
      <c r="V628" s="11"/>
      <c r="W628" s="11"/>
      <c r="X628" s="11"/>
      <c r="Y628" s="11"/>
      <c r="Z628" s="11"/>
    </row>
    <row r="629" ht="12.75" customHeight="1">
      <c r="A629" s="13"/>
      <c r="B629" s="13"/>
      <c r="C629" s="13"/>
      <c r="D629" s="454"/>
      <c r="E629" s="455"/>
      <c r="F629" s="456"/>
      <c r="G629" s="95"/>
      <c r="H629" s="457"/>
      <c r="I629" s="11"/>
      <c r="J629" s="11"/>
      <c r="K629" s="11"/>
      <c r="L629" s="11"/>
      <c r="M629" s="11"/>
      <c r="N629" s="11"/>
      <c r="O629" s="11"/>
      <c r="P629" s="11"/>
      <c r="Q629" s="11"/>
      <c r="R629" s="11"/>
      <c r="S629" s="11"/>
      <c r="T629" s="11"/>
      <c r="U629" s="11"/>
      <c r="V629" s="11"/>
      <c r="W629" s="11"/>
      <c r="X629" s="11"/>
      <c r="Y629" s="11"/>
      <c r="Z629" s="11"/>
    </row>
    <row r="630" ht="12.75" customHeight="1">
      <c r="A630" s="13"/>
      <c r="B630" s="13"/>
      <c r="C630" s="13"/>
      <c r="D630" s="454"/>
      <c r="E630" s="455"/>
      <c r="F630" s="456"/>
      <c r="G630" s="95"/>
      <c r="H630" s="457"/>
      <c r="I630" s="11"/>
      <c r="J630" s="11"/>
      <c r="K630" s="11"/>
      <c r="L630" s="11"/>
      <c r="M630" s="11"/>
      <c r="N630" s="11"/>
      <c r="O630" s="11"/>
      <c r="P630" s="11"/>
      <c r="Q630" s="11"/>
      <c r="R630" s="11"/>
      <c r="S630" s="11"/>
      <c r="T630" s="11"/>
      <c r="U630" s="11"/>
      <c r="V630" s="11"/>
      <c r="W630" s="11"/>
      <c r="X630" s="11"/>
      <c r="Y630" s="11"/>
      <c r="Z630" s="11"/>
    </row>
    <row r="631" ht="12.75" customHeight="1">
      <c r="A631" s="13"/>
      <c r="B631" s="13"/>
      <c r="C631" s="13"/>
      <c r="D631" s="454"/>
      <c r="E631" s="455"/>
      <c r="F631" s="456"/>
      <c r="G631" s="95"/>
      <c r="H631" s="457"/>
      <c r="I631" s="11"/>
      <c r="J631" s="11"/>
      <c r="K631" s="11"/>
      <c r="L631" s="11"/>
      <c r="M631" s="11"/>
      <c r="N631" s="11"/>
      <c r="O631" s="11"/>
      <c r="P631" s="11"/>
      <c r="Q631" s="11"/>
      <c r="R631" s="11"/>
      <c r="S631" s="11"/>
      <c r="T631" s="11"/>
      <c r="U631" s="11"/>
      <c r="V631" s="11"/>
      <c r="W631" s="11"/>
      <c r="X631" s="11"/>
      <c r="Y631" s="11"/>
      <c r="Z631" s="11"/>
    </row>
    <row r="632" ht="12.75" customHeight="1">
      <c r="A632" s="13"/>
      <c r="B632" s="13"/>
      <c r="C632" s="13"/>
      <c r="D632" s="454"/>
      <c r="E632" s="455"/>
      <c r="F632" s="456"/>
      <c r="G632" s="95"/>
      <c r="H632" s="457"/>
      <c r="I632" s="11"/>
      <c r="J632" s="11"/>
      <c r="K632" s="11"/>
      <c r="L632" s="11"/>
      <c r="M632" s="11"/>
      <c r="N632" s="11"/>
      <c r="O632" s="11"/>
      <c r="P632" s="11"/>
      <c r="Q632" s="11"/>
      <c r="R632" s="11"/>
      <c r="S632" s="11"/>
      <c r="T632" s="11"/>
      <c r="U632" s="11"/>
      <c r="V632" s="11"/>
      <c r="W632" s="11"/>
      <c r="X632" s="11"/>
      <c r="Y632" s="11"/>
      <c r="Z632" s="11"/>
    </row>
    <row r="633" ht="12.75" customHeight="1">
      <c r="A633" s="13"/>
      <c r="B633" s="13"/>
      <c r="C633" s="13"/>
      <c r="D633" s="454"/>
      <c r="E633" s="455"/>
      <c r="F633" s="456"/>
      <c r="G633" s="95"/>
      <c r="H633" s="457"/>
      <c r="I633" s="11"/>
      <c r="J633" s="11"/>
      <c r="K633" s="11"/>
      <c r="L633" s="11"/>
      <c r="M633" s="11"/>
      <c r="N633" s="11"/>
      <c r="O633" s="11"/>
      <c r="P633" s="11"/>
      <c r="Q633" s="11"/>
      <c r="R633" s="11"/>
      <c r="S633" s="11"/>
      <c r="T633" s="11"/>
      <c r="U633" s="11"/>
      <c r="V633" s="11"/>
      <c r="W633" s="11"/>
      <c r="X633" s="11"/>
      <c r="Y633" s="11"/>
      <c r="Z633" s="11"/>
    </row>
    <row r="634" ht="12.75" customHeight="1">
      <c r="A634" s="13"/>
      <c r="B634" s="13"/>
      <c r="C634" s="13"/>
      <c r="D634" s="454"/>
      <c r="E634" s="455"/>
      <c r="F634" s="456"/>
      <c r="G634" s="95"/>
      <c r="H634" s="457"/>
      <c r="I634" s="11"/>
      <c r="J634" s="11"/>
      <c r="K634" s="11"/>
      <c r="L634" s="11"/>
      <c r="M634" s="11"/>
      <c r="N634" s="11"/>
      <c r="O634" s="11"/>
      <c r="P634" s="11"/>
      <c r="Q634" s="11"/>
      <c r="R634" s="11"/>
      <c r="S634" s="11"/>
      <c r="T634" s="11"/>
      <c r="U634" s="11"/>
      <c r="V634" s="11"/>
      <c r="W634" s="11"/>
      <c r="X634" s="11"/>
      <c r="Y634" s="11"/>
      <c r="Z634" s="11"/>
    </row>
    <row r="635" ht="12.75" customHeight="1">
      <c r="A635" s="13"/>
      <c r="B635" s="13"/>
      <c r="C635" s="13"/>
      <c r="D635" s="454"/>
      <c r="E635" s="455"/>
      <c r="F635" s="456"/>
      <c r="G635" s="95"/>
      <c r="H635" s="457"/>
      <c r="I635" s="11"/>
      <c r="J635" s="11"/>
      <c r="K635" s="11"/>
      <c r="L635" s="11"/>
      <c r="M635" s="11"/>
      <c r="N635" s="11"/>
      <c r="O635" s="11"/>
      <c r="P635" s="11"/>
      <c r="Q635" s="11"/>
      <c r="R635" s="11"/>
      <c r="S635" s="11"/>
      <c r="T635" s="11"/>
      <c r="U635" s="11"/>
      <c r="V635" s="11"/>
      <c r="W635" s="11"/>
      <c r="X635" s="11"/>
      <c r="Y635" s="11"/>
      <c r="Z635" s="11"/>
    </row>
    <row r="636" ht="12.75" customHeight="1">
      <c r="A636" s="13"/>
      <c r="B636" s="13"/>
      <c r="C636" s="13"/>
      <c r="D636" s="454"/>
      <c r="E636" s="455"/>
      <c r="F636" s="456"/>
      <c r="G636" s="95"/>
      <c r="H636" s="457"/>
      <c r="I636" s="11"/>
      <c r="J636" s="11"/>
      <c r="K636" s="11"/>
      <c r="L636" s="11"/>
      <c r="M636" s="11"/>
      <c r="N636" s="11"/>
      <c r="O636" s="11"/>
      <c r="P636" s="11"/>
      <c r="Q636" s="11"/>
      <c r="R636" s="11"/>
      <c r="S636" s="11"/>
      <c r="T636" s="11"/>
      <c r="U636" s="11"/>
      <c r="V636" s="11"/>
      <c r="W636" s="11"/>
      <c r="X636" s="11"/>
      <c r="Y636" s="11"/>
      <c r="Z636" s="11"/>
    </row>
    <row r="637" ht="12.75" customHeight="1">
      <c r="A637" s="13"/>
      <c r="B637" s="13"/>
      <c r="C637" s="13"/>
      <c r="D637" s="454"/>
      <c r="E637" s="455"/>
      <c r="F637" s="456"/>
      <c r="G637" s="95"/>
      <c r="H637" s="457"/>
      <c r="I637" s="11"/>
      <c r="J637" s="11"/>
      <c r="K637" s="11"/>
      <c r="L637" s="11"/>
      <c r="M637" s="11"/>
      <c r="N637" s="11"/>
      <c r="O637" s="11"/>
      <c r="P637" s="11"/>
      <c r="Q637" s="11"/>
      <c r="R637" s="11"/>
      <c r="S637" s="11"/>
      <c r="T637" s="11"/>
      <c r="U637" s="11"/>
      <c r="V637" s="11"/>
      <c r="W637" s="11"/>
      <c r="X637" s="11"/>
      <c r="Y637" s="11"/>
      <c r="Z637" s="11"/>
    </row>
    <row r="638" ht="12.75" customHeight="1">
      <c r="A638" s="13"/>
      <c r="B638" s="13"/>
      <c r="C638" s="13"/>
      <c r="D638" s="454"/>
      <c r="E638" s="455"/>
      <c r="F638" s="456"/>
      <c r="G638" s="95"/>
      <c r="H638" s="457"/>
      <c r="I638" s="11"/>
      <c r="J638" s="11"/>
      <c r="K638" s="11"/>
      <c r="L638" s="11"/>
      <c r="M638" s="11"/>
      <c r="N638" s="11"/>
      <c r="O638" s="11"/>
      <c r="P638" s="11"/>
      <c r="Q638" s="11"/>
      <c r="R638" s="11"/>
      <c r="S638" s="11"/>
      <c r="T638" s="11"/>
      <c r="U638" s="11"/>
      <c r="V638" s="11"/>
      <c r="W638" s="11"/>
      <c r="X638" s="11"/>
      <c r="Y638" s="11"/>
      <c r="Z638" s="11"/>
    </row>
    <row r="639" ht="12.75" customHeight="1">
      <c r="A639" s="13"/>
      <c r="B639" s="13"/>
      <c r="C639" s="13"/>
      <c r="D639" s="454"/>
      <c r="E639" s="455"/>
      <c r="F639" s="456"/>
      <c r="G639" s="95"/>
      <c r="H639" s="457"/>
      <c r="I639" s="11"/>
      <c r="J639" s="11"/>
      <c r="K639" s="11"/>
      <c r="L639" s="11"/>
      <c r="M639" s="11"/>
      <c r="N639" s="11"/>
      <c r="O639" s="11"/>
      <c r="P639" s="11"/>
      <c r="Q639" s="11"/>
      <c r="R639" s="11"/>
      <c r="S639" s="11"/>
      <c r="T639" s="11"/>
      <c r="U639" s="11"/>
      <c r="V639" s="11"/>
      <c r="W639" s="11"/>
      <c r="X639" s="11"/>
      <c r="Y639" s="11"/>
      <c r="Z639" s="11"/>
    </row>
    <row r="640" ht="12.75" customHeight="1">
      <c r="A640" s="13"/>
      <c r="B640" s="13"/>
      <c r="C640" s="13"/>
      <c r="D640" s="454"/>
      <c r="E640" s="455"/>
      <c r="F640" s="456"/>
      <c r="G640" s="95"/>
      <c r="H640" s="457"/>
      <c r="I640" s="11"/>
      <c r="J640" s="11"/>
      <c r="K640" s="11"/>
      <c r="L640" s="11"/>
      <c r="M640" s="11"/>
      <c r="N640" s="11"/>
      <c r="O640" s="11"/>
      <c r="P640" s="11"/>
      <c r="Q640" s="11"/>
      <c r="R640" s="11"/>
      <c r="S640" s="11"/>
      <c r="T640" s="11"/>
      <c r="U640" s="11"/>
      <c r="V640" s="11"/>
      <c r="W640" s="11"/>
      <c r="X640" s="11"/>
      <c r="Y640" s="11"/>
      <c r="Z640" s="11"/>
    </row>
    <row r="641" ht="12.75" customHeight="1">
      <c r="A641" s="13"/>
      <c r="B641" s="13"/>
      <c r="C641" s="13"/>
      <c r="D641" s="454"/>
      <c r="E641" s="455"/>
      <c r="F641" s="456"/>
      <c r="G641" s="95"/>
      <c r="H641" s="457"/>
      <c r="I641" s="11"/>
      <c r="J641" s="11"/>
      <c r="K641" s="11"/>
      <c r="L641" s="11"/>
      <c r="M641" s="11"/>
      <c r="N641" s="11"/>
      <c r="O641" s="11"/>
      <c r="P641" s="11"/>
      <c r="Q641" s="11"/>
      <c r="R641" s="11"/>
      <c r="S641" s="11"/>
      <c r="T641" s="11"/>
      <c r="U641" s="11"/>
      <c r="V641" s="11"/>
      <c r="W641" s="11"/>
      <c r="X641" s="11"/>
      <c r="Y641" s="11"/>
      <c r="Z641" s="11"/>
    </row>
    <row r="642" ht="12.75" customHeight="1">
      <c r="A642" s="13"/>
      <c r="B642" s="13"/>
      <c r="C642" s="13"/>
      <c r="D642" s="454"/>
      <c r="E642" s="455"/>
      <c r="F642" s="456"/>
      <c r="G642" s="95"/>
      <c r="H642" s="457"/>
      <c r="I642" s="11"/>
      <c r="J642" s="11"/>
      <c r="K642" s="11"/>
      <c r="L642" s="11"/>
      <c r="M642" s="11"/>
      <c r="N642" s="11"/>
      <c r="O642" s="11"/>
      <c r="P642" s="11"/>
      <c r="Q642" s="11"/>
      <c r="R642" s="11"/>
      <c r="S642" s="11"/>
      <c r="T642" s="11"/>
      <c r="U642" s="11"/>
      <c r="V642" s="11"/>
      <c r="W642" s="11"/>
      <c r="X642" s="11"/>
      <c r="Y642" s="11"/>
      <c r="Z642" s="11"/>
    </row>
    <row r="643" ht="12.75" customHeight="1">
      <c r="A643" s="13"/>
      <c r="B643" s="13"/>
      <c r="C643" s="13"/>
      <c r="D643" s="454"/>
      <c r="E643" s="455"/>
      <c r="F643" s="456"/>
      <c r="G643" s="95"/>
      <c r="H643" s="457"/>
      <c r="I643" s="11"/>
      <c r="J643" s="11"/>
      <c r="K643" s="11"/>
      <c r="L643" s="11"/>
      <c r="M643" s="11"/>
      <c r="N643" s="11"/>
      <c r="O643" s="11"/>
      <c r="P643" s="11"/>
      <c r="Q643" s="11"/>
      <c r="R643" s="11"/>
      <c r="S643" s="11"/>
      <c r="T643" s="11"/>
      <c r="U643" s="11"/>
      <c r="V643" s="11"/>
      <c r="W643" s="11"/>
      <c r="X643" s="11"/>
      <c r="Y643" s="11"/>
      <c r="Z643" s="11"/>
    </row>
    <row r="644" ht="12.75" customHeight="1">
      <c r="A644" s="13"/>
      <c r="B644" s="13"/>
      <c r="C644" s="13"/>
      <c r="D644" s="454"/>
      <c r="E644" s="455"/>
      <c r="F644" s="456"/>
      <c r="G644" s="95"/>
      <c r="H644" s="457"/>
      <c r="I644" s="11"/>
      <c r="J644" s="11"/>
      <c r="K644" s="11"/>
      <c r="L644" s="11"/>
      <c r="M644" s="11"/>
      <c r="N644" s="11"/>
      <c r="O644" s="11"/>
      <c r="P644" s="11"/>
      <c r="Q644" s="11"/>
      <c r="R644" s="11"/>
      <c r="S644" s="11"/>
      <c r="T644" s="11"/>
      <c r="U644" s="11"/>
      <c r="V644" s="11"/>
      <c r="W644" s="11"/>
      <c r="X644" s="11"/>
      <c r="Y644" s="11"/>
      <c r="Z644" s="11"/>
    </row>
    <row r="645" ht="12.75" customHeight="1">
      <c r="A645" s="13"/>
      <c r="B645" s="13"/>
      <c r="C645" s="13"/>
      <c r="D645" s="454"/>
      <c r="E645" s="455"/>
      <c r="F645" s="456"/>
      <c r="G645" s="95"/>
      <c r="H645" s="457"/>
      <c r="I645" s="11"/>
      <c r="J645" s="11"/>
      <c r="K645" s="11"/>
      <c r="L645" s="11"/>
      <c r="M645" s="11"/>
      <c r="N645" s="11"/>
      <c r="O645" s="11"/>
      <c r="P645" s="11"/>
      <c r="Q645" s="11"/>
      <c r="R645" s="11"/>
      <c r="S645" s="11"/>
      <c r="T645" s="11"/>
      <c r="U645" s="11"/>
      <c r="V645" s="11"/>
      <c r="W645" s="11"/>
      <c r="X645" s="11"/>
      <c r="Y645" s="11"/>
      <c r="Z645" s="11"/>
    </row>
    <row r="646" ht="12.75" customHeight="1">
      <c r="A646" s="13"/>
      <c r="B646" s="13"/>
      <c r="C646" s="13"/>
      <c r="D646" s="454"/>
      <c r="E646" s="455"/>
      <c r="F646" s="456"/>
      <c r="G646" s="95"/>
      <c r="H646" s="457"/>
      <c r="I646" s="11"/>
      <c r="J646" s="11"/>
      <c r="K646" s="11"/>
      <c r="L646" s="11"/>
      <c r="M646" s="11"/>
      <c r="N646" s="11"/>
      <c r="O646" s="11"/>
      <c r="P646" s="11"/>
      <c r="Q646" s="11"/>
      <c r="R646" s="11"/>
      <c r="S646" s="11"/>
      <c r="T646" s="11"/>
      <c r="U646" s="11"/>
      <c r="V646" s="11"/>
      <c r="W646" s="11"/>
      <c r="X646" s="11"/>
      <c r="Y646" s="11"/>
      <c r="Z646" s="11"/>
    </row>
    <row r="647" ht="12.75" customHeight="1">
      <c r="A647" s="13"/>
      <c r="B647" s="13"/>
      <c r="C647" s="13"/>
      <c r="D647" s="454"/>
      <c r="E647" s="455"/>
      <c r="F647" s="456"/>
      <c r="G647" s="95"/>
      <c r="H647" s="457"/>
      <c r="I647" s="11"/>
      <c r="J647" s="11"/>
      <c r="K647" s="11"/>
      <c r="L647" s="11"/>
      <c r="M647" s="11"/>
      <c r="N647" s="11"/>
      <c r="O647" s="11"/>
      <c r="P647" s="11"/>
      <c r="Q647" s="11"/>
      <c r="R647" s="11"/>
      <c r="S647" s="11"/>
      <c r="T647" s="11"/>
      <c r="U647" s="11"/>
      <c r="V647" s="11"/>
      <c r="W647" s="11"/>
      <c r="X647" s="11"/>
      <c r="Y647" s="11"/>
      <c r="Z647" s="11"/>
    </row>
    <row r="648" ht="12.75" customHeight="1">
      <c r="A648" s="13"/>
      <c r="B648" s="13"/>
      <c r="C648" s="13"/>
      <c r="D648" s="454"/>
      <c r="E648" s="455"/>
      <c r="F648" s="456"/>
      <c r="G648" s="95"/>
      <c r="H648" s="457"/>
      <c r="I648" s="11"/>
      <c r="J648" s="11"/>
      <c r="K648" s="11"/>
      <c r="L648" s="11"/>
      <c r="M648" s="11"/>
      <c r="N648" s="11"/>
      <c r="O648" s="11"/>
      <c r="P648" s="11"/>
      <c r="Q648" s="11"/>
      <c r="R648" s="11"/>
      <c r="S648" s="11"/>
      <c r="T648" s="11"/>
      <c r="U648" s="11"/>
      <c r="V648" s="11"/>
      <c r="W648" s="11"/>
      <c r="X648" s="11"/>
      <c r="Y648" s="11"/>
      <c r="Z648" s="11"/>
    </row>
    <row r="649" ht="12.75" customHeight="1">
      <c r="A649" s="13"/>
      <c r="B649" s="13"/>
      <c r="C649" s="13"/>
      <c r="D649" s="454"/>
      <c r="E649" s="455"/>
      <c r="F649" s="456"/>
      <c r="G649" s="95"/>
      <c r="H649" s="457"/>
      <c r="I649" s="11"/>
      <c r="J649" s="11"/>
      <c r="K649" s="11"/>
      <c r="L649" s="11"/>
      <c r="M649" s="11"/>
      <c r="N649" s="11"/>
      <c r="O649" s="11"/>
      <c r="P649" s="11"/>
      <c r="Q649" s="11"/>
      <c r="R649" s="11"/>
      <c r="S649" s="11"/>
      <c r="T649" s="11"/>
      <c r="U649" s="11"/>
      <c r="V649" s="11"/>
      <c r="W649" s="11"/>
      <c r="X649" s="11"/>
      <c r="Y649" s="11"/>
      <c r="Z649" s="11"/>
    </row>
    <row r="650" ht="12.75" customHeight="1">
      <c r="A650" s="13"/>
      <c r="B650" s="13"/>
      <c r="C650" s="13"/>
      <c r="D650" s="454"/>
      <c r="E650" s="455"/>
      <c r="F650" s="456"/>
      <c r="G650" s="95"/>
      <c r="H650" s="457"/>
      <c r="I650" s="11"/>
      <c r="J650" s="11"/>
      <c r="K650" s="11"/>
      <c r="L650" s="11"/>
      <c r="M650" s="11"/>
      <c r="N650" s="11"/>
      <c r="O650" s="11"/>
      <c r="P650" s="11"/>
      <c r="Q650" s="11"/>
      <c r="R650" s="11"/>
      <c r="S650" s="11"/>
      <c r="T650" s="11"/>
      <c r="U650" s="11"/>
      <c r="V650" s="11"/>
      <c r="W650" s="11"/>
      <c r="X650" s="11"/>
      <c r="Y650" s="11"/>
      <c r="Z650" s="11"/>
    </row>
    <row r="651" ht="12.75" customHeight="1">
      <c r="A651" s="13"/>
      <c r="B651" s="13"/>
      <c r="C651" s="13"/>
      <c r="D651" s="454"/>
      <c r="E651" s="455"/>
      <c r="F651" s="456"/>
      <c r="G651" s="95"/>
      <c r="H651" s="457"/>
      <c r="I651" s="11"/>
      <c r="J651" s="11"/>
      <c r="K651" s="11"/>
      <c r="L651" s="11"/>
      <c r="M651" s="11"/>
      <c r="N651" s="11"/>
      <c r="O651" s="11"/>
      <c r="P651" s="11"/>
      <c r="Q651" s="11"/>
      <c r="R651" s="11"/>
      <c r="S651" s="11"/>
      <c r="T651" s="11"/>
      <c r="U651" s="11"/>
      <c r="V651" s="11"/>
      <c r="W651" s="11"/>
      <c r="X651" s="11"/>
      <c r="Y651" s="11"/>
      <c r="Z651" s="11"/>
    </row>
    <row r="652" ht="12.75" customHeight="1">
      <c r="A652" s="13"/>
      <c r="B652" s="13"/>
      <c r="C652" s="13"/>
      <c r="D652" s="454"/>
      <c r="E652" s="455"/>
      <c r="F652" s="456"/>
      <c r="G652" s="95"/>
      <c r="H652" s="457"/>
      <c r="I652" s="11"/>
      <c r="J652" s="11"/>
      <c r="K652" s="11"/>
      <c r="L652" s="11"/>
      <c r="M652" s="11"/>
      <c r="N652" s="11"/>
      <c r="O652" s="11"/>
      <c r="P652" s="11"/>
      <c r="Q652" s="11"/>
      <c r="R652" s="11"/>
      <c r="S652" s="11"/>
      <c r="T652" s="11"/>
      <c r="U652" s="11"/>
      <c r="V652" s="11"/>
      <c r="W652" s="11"/>
      <c r="X652" s="11"/>
      <c r="Y652" s="11"/>
      <c r="Z652" s="11"/>
    </row>
    <row r="653" ht="12.75" customHeight="1">
      <c r="A653" s="13"/>
      <c r="B653" s="13"/>
      <c r="C653" s="13"/>
      <c r="D653" s="454"/>
      <c r="E653" s="455"/>
      <c r="F653" s="456"/>
      <c r="G653" s="95"/>
      <c r="H653" s="457"/>
      <c r="I653" s="11"/>
      <c r="J653" s="11"/>
      <c r="K653" s="11"/>
      <c r="L653" s="11"/>
      <c r="M653" s="11"/>
      <c r="N653" s="11"/>
      <c r="O653" s="11"/>
      <c r="P653" s="11"/>
      <c r="Q653" s="11"/>
      <c r="R653" s="11"/>
      <c r="S653" s="11"/>
      <c r="T653" s="11"/>
      <c r="U653" s="11"/>
      <c r="V653" s="11"/>
      <c r="W653" s="11"/>
      <c r="X653" s="11"/>
      <c r="Y653" s="11"/>
      <c r="Z653" s="11"/>
    </row>
    <row r="654" ht="12.75" customHeight="1">
      <c r="A654" s="13"/>
      <c r="B654" s="13"/>
      <c r="C654" s="13"/>
      <c r="D654" s="454"/>
      <c r="E654" s="455"/>
      <c r="F654" s="456"/>
      <c r="G654" s="95"/>
      <c r="H654" s="457"/>
      <c r="I654" s="11"/>
      <c r="J654" s="11"/>
      <c r="K654" s="11"/>
      <c r="L654" s="11"/>
      <c r="M654" s="11"/>
      <c r="N654" s="11"/>
      <c r="O654" s="11"/>
      <c r="P654" s="11"/>
      <c r="Q654" s="11"/>
      <c r="R654" s="11"/>
      <c r="S654" s="11"/>
      <c r="T654" s="11"/>
      <c r="U654" s="11"/>
      <c r="V654" s="11"/>
      <c r="W654" s="11"/>
      <c r="X654" s="11"/>
      <c r="Y654" s="11"/>
      <c r="Z654" s="11"/>
    </row>
    <row r="655" ht="12.75" customHeight="1">
      <c r="A655" s="13"/>
      <c r="B655" s="13"/>
      <c r="C655" s="13"/>
      <c r="D655" s="454"/>
      <c r="E655" s="455"/>
      <c r="F655" s="456"/>
      <c r="G655" s="95"/>
      <c r="H655" s="457"/>
      <c r="I655" s="11"/>
      <c r="J655" s="11"/>
      <c r="K655" s="11"/>
      <c r="L655" s="11"/>
      <c r="M655" s="11"/>
      <c r="N655" s="11"/>
      <c r="O655" s="11"/>
      <c r="P655" s="11"/>
      <c r="Q655" s="11"/>
      <c r="R655" s="11"/>
      <c r="S655" s="11"/>
      <c r="T655" s="11"/>
      <c r="U655" s="11"/>
      <c r="V655" s="11"/>
      <c r="W655" s="11"/>
      <c r="X655" s="11"/>
      <c r="Y655" s="11"/>
      <c r="Z655" s="11"/>
    </row>
    <row r="656" ht="12.75" customHeight="1">
      <c r="A656" s="13"/>
      <c r="B656" s="13"/>
      <c r="C656" s="13"/>
      <c r="D656" s="454"/>
      <c r="E656" s="455"/>
      <c r="F656" s="456"/>
      <c r="G656" s="95"/>
      <c r="H656" s="457"/>
      <c r="I656" s="11"/>
      <c r="J656" s="11"/>
      <c r="K656" s="11"/>
      <c r="L656" s="11"/>
      <c r="M656" s="11"/>
      <c r="N656" s="11"/>
      <c r="O656" s="11"/>
      <c r="P656" s="11"/>
      <c r="Q656" s="11"/>
      <c r="R656" s="11"/>
      <c r="S656" s="11"/>
      <c r="T656" s="11"/>
      <c r="U656" s="11"/>
      <c r="V656" s="11"/>
      <c r="W656" s="11"/>
      <c r="X656" s="11"/>
      <c r="Y656" s="11"/>
      <c r="Z656" s="11"/>
    </row>
    <row r="657" ht="12.75" customHeight="1">
      <c r="A657" s="13"/>
      <c r="B657" s="13"/>
      <c r="C657" s="13"/>
      <c r="D657" s="454"/>
      <c r="E657" s="455"/>
      <c r="F657" s="456"/>
      <c r="G657" s="95"/>
      <c r="H657" s="457"/>
      <c r="I657" s="11"/>
      <c r="J657" s="11"/>
      <c r="K657" s="11"/>
      <c r="L657" s="11"/>
      <c r="M657" s="11"/>
      <c r="N657" s="11"/>
      <c r="O657" s="11"/>
      <c r="P657" s="11"/>
      <c r="Q657" s="11"/>
      <c r="R657" s="11"/>
      <c r="S657" s="11"/>
      <c r="T657" s="11"/>
      <c r="U657" s="11"/>
      <c r="V657" s="11"/>
      <c r="W657" s="11"/>
      <c r="X657" s="11"/>
      <c r="Y657" s="11"/>
      <c r="Z657" s="11"/>
    </row>
    <row r="658" ht="12.75" customHeight="1">
      <c r="A658" s="13"/>
      <c r="B658" s="13"/>
      <c r="C658" s="13"/>
      <c r="D658" s="454"/>
      <c r="E658" s="455"/>
      <c r="F658" s="456"/>
      <c r="G658" s="95"/>
      <c r="H658" s="457"/>
      <c r="I658" s="11"/>
      <c r="J658" s="11"/>
      <c r="K658" s="11"/>
      <c r="L658" s="11"/>
      <c r="M658" s="11"/>
      <c r="N658" s="11"/>
      <c r="O658" s="11"/>
      <c r="P658" s="11"/>
      <c r="Q658" s="11"/>
      <c r="R658" s="11"/>
      <c r="S658" s="11"/>
      <c r="T658" s="11"/>
      <c r="U658" s="11"/>
      <c r="V658" s="11"/>
      <c r="W658" s="11"/>
      <c r="X658" s="11"/>
      <c r="Y658" s="11"/>
      <c r="Z658" s="11"/>
    </row>
    <row r="659" ht="12.75" customHeight="1">
      <c r="A659" s="13"/>
      <c r="B659" s="13"/>
      <c r="C659" s="13"/>
      <c r="D659" s="454"/>
      <c r="E659" s="455"/>
      <c r="F659" s="456"/>
      <c r="G659" s="95"/>
      <c r="H659" s="457"/>
      <c r="I659" s="11"/>
      <c r="J659" s="11"/>
      <c r="K659" s="11"/>
      <c r="L659" s="11"/>
      <c r="M659" s="11"/>
      <c r="N659" s="11"/>
      <c r="O659" s="11"/>
      <c r="P659" s="11"/>
      <c r="Q659" s="11"/>
      <c r="R659" s="11"/>
      <c r="S659" s="11"/>
      <c r="T659" s="11"/>
      <c r="U659" s="11"/>
      <c r="V659" s="11"/>
      <c r="W659" s="11"/>
      <c r="X659" s="11"/>
      <c r="Y659" s="11"/>
      <c r="Z659" s="11"/>
    </row>
    <row r="660" ht="12.75" customHeight="1">
      <c r="A660" s="13"/>
      <c r="B660" s="13"/>
      <c r="C660" s="13"/>
      <c r="D660" s="454"/>
      <c r="E660" s="455"/>
      <c r="F660" s="456"/>
      <c r="G660" s="95"/>
      <c r="H660" s="457"/>
      <c r="I660" s="11"/>
      <c r="J660" s="11"/>
      <c r="K660" s="11"/>
      <c r="L660" s="11"/>
      <c r="M660" s="11"/>
      <c r="N660" s="11"/>
      <c r="O660" s="11"/>
      <c r="P660" s="11"/>
      <c r="Q660" s="11"/>
      <c r="R660" s="11"/>
      <c r="S660" s="11"/>
      <c r="T660" s="11"/>
      <c r="U660" s="11"/>
      <c r="V660" s="11"/>
      <c r="W660" s="11"/>
      <c r="X660" s="11"/>
      <c r="Y660" s="11"/>
      <c r="Z660" s="11"/>
    </row>
    <row r="661" ht="12.75" customHeight="1">
      <c r="A661" s="13"/>
      <c r="B661" s="13"/>
      <c r="C661" s="13"/>
      <c r="D661" s="454"/>
      <c r="E661" s="455"/>
      <c r="F661" s="456"/>
      <c r="G661" s="95"/>
      <c r="H661" s="457"/>
      <c r="I661" s="11"/>
      <c r="J661" s="11"/>
      <c r="K661" s="11"/>
      <c r="L661" s="11"/>
      <c r="M661" s="11"/>
      <c r="N661" s="11"/>
      <c r="O661" s="11"/>
      <c r="P661" s="11"/>
      <c r="Q661" s="11"/>
      <c r="R661" s="11"/>
      <c r="S661" s="11"/>
      <c r="T661" s="11"/>
      <c r="U661" s="11"/>
      <c r="V661" s="11"/>
      <c r="W661" s="11"/>
      <c r="X661" s="11"/>
      <c r="Y661" s="11"/>
      <c r="Z661" s="11"/>
    </row>
    <row r="662" ht="12.75" customHeight="1">
      <c r="A662" s="13"/>
      <c r="B662" s="13"/>
      <c r="C662" s="13"/>
      <c r="D662" s="454"/>
      <c r="E662" s="455"/>
      <c r="F662" s="456"/>
      <c r="G662" s="95"/>
      <c r="H662" s="457"/>
      <c r="I662" s="11"/>
      <c r="J662" s="11"/>
      <c r="K662" s="11"/>
      <c r="L662" s="11"/>
      <c r="M662" s="11"/>
      <c r="N662" s="11"/>
      <c r="O662" s="11"/>
      <c r="P662" s="11"/>
      <c r="Q662" s="11"/>
      <c r="R662" s="11"/>
      <c r="S662" s="11"/>
      <c r="T662" s="11"/>
      <c r="U662" s="11"/>
      <c r="V662" s="11"/>
      <c r="W662" s="11"/>
      <c r="X662" s="11"/>
      <c r="Y662" s="11"/>
      <c r="Z662" s="11"/>
    </row>
    <row r="663" ht="12.75" customHeight="1">
      <c r="A663" s="13"/>
      <c r="B663" s="13"/>
      <c r="C663" s="13"/>
      <c r="D663" s="454"/>
      <c r="E663" s="455"/>
      <c r="F663" s="456"/>
      <c r="G663" s="95"/>
      <c r="H663" s="457"/>
      <c r="I663" s="11"/>
      <c r="J663" s="11"/>
      <c r="K663" s="11"/>
      <c r="L663" s="11"/>
      <c r="M663" s="11"/>
      <c r="N663" s="11"/>
      <c r="O663" s="11"/>
      <c r="P663" s="11"/>
      <c r="Q663" s="11"/>
      <c r="R663" s="11"/>
      <c r="S663" s="11"/>
      <c r="T663" s="11"/>
      <c r="U663" s="11"/>
      <c r="V663" s="11"/>
      <c r="W663" s="11"/>
      <c r="X663" s="11"/>
      <c r="Y663" s="11"/>
      <c r="Z663" s="11"/>
    </row>
    <row r="664" ht="12.75" customHeight="1">
      <c r="A664" s="13"/>
      <c r="B664" s="13"/>
      <c r="C664" s="13"/>
      <c r="D664" s="454"/>
      <c r="E664" s="455"/>
      <c r="F664" s="456"/>
      <c r="G664" s="95"/>
      <c r="H664" s="457"/>
      <c r="I664" s="11"/>
      <c r="J664" s="11"/>
      <c r="K664" s="11"/>
      <c r="L664" s="11"/>
      <c r="M664" s="11"/>
      <c r="N664" s="11"/>
      <c r="O664" s="11"/>
      <c r="P664" s="11"/>
      <c r="Q664" s="11"/>
      <c r="R664" s="11"/>
      <c r="S664" s="11"/>
      <c r="T664" s="11"/>
      <c r="U664" s="11"/>
      <c r="V664" s="11"/>
      <c r="W664" s="11"/>
      <c r="X664" s="11"/>
      <c r="Y664" s="11"/>
      <c r="Z664" s="11"/>
    </row>
    <row r="665" ht="12.75" customHeight="1">
      <c r="A665" s="13"/>
      <c r="B665" s="13"/>
      <c r="C665" s="13"/>
      <c r="D665" s="454"/>
      <c r="E665" s="455"/>
      <c r="F665" s="456"/>
      <c r="G665" s="95"/>
      <c r="H665" s="457"/>
      <c r="I665" s="11"/>
      <c r="J665" s="11"/>
      <c r="K665" s="11"/>
      <c r="L665" s="11"/>
      <c r="M665" s="11"/>
      <c r="N665" s="11"/>
      <c r="O665" s="11"/>
      <c r="P665" s="11"/>
      <c r="Q665" s="11"/>
      <c r="R665" s="11"/>
      <c r="S665" s="11"/>
      <c r="T665" s="11"/>
      <c r="U665" s="11"/>
      <c r="V665" s="11"/>
      <c r="W665" s="11"/>
      <c r="X665" s="11"/>
      <c r="Y665" s="11"/>
      <c r="Z665" s="11"/>
    </row>
    <row r="666" ht="12.75" customHeight="1">
      <c r="A666" s="13"/>
      <c r="B666" s="13"/>
      <c r="C666" s="13"/>
      <c r="D666" s="454"/>
      <c r="E666" s="455"/>
      <c r="F666" s="456"/>
      <c r="G666" s="95"/>
      <c r="H666" s="457"/>
      <c r="I666" s="11"/>
      <c r="J666" s="11"/>
      <c r="K666" s="11"/>
      <c r="L666" s="11"/>
      <c r="M666" s="11"/>
      <c r="N666" s="11"/>
      <c r="O666" s="11"/>
      <c r="P666" s="11"/>
      <c r="Q666" s="11"/>
      <c r="R666" s="11"/>
      <c r="S666" s="11"/>
      <c r="T666" s="11"/>
      <c r="U666" s="11"/>
      <c r="V666" s="11"/>
      <c r="W666" s="11"/>
      <c r="X666" s="11"/>
      <c r="Y666" s="11"/>
      <c r="Z666" s="11"/>
    </row>
    <row r="667" ht="12.75" customHeight="1">
      <c r="A667" s="13"/>
      <c r="B667" s="13"/>
      <c r="C667" s="13"/>
      <c r="D667" s="454"/>
      <c r="E667" s="455"/>
      <c r="F667" s="456"/>
      <c r="G667" s="95"/>
      <c r="H667" s="457"/>
      <c r="I667" s="11"/>
      <c r="J667" s="11"/>
      <c r="K667" s="11"/>
      <c r="L667" s="11"/>
      <c r="M667" s="11"/>
      <c r="N667" s="11"/>
      <c r="O667" s="11"/>
      <c r="P667" s="11"/>
      <c r="Q667" s="11"/>
      <c r="R667" s="11"/>
      <c r="S667" s="11"/>
      <c r="T667" s="11"/>
      <c r="U667" s="11"/>
      <c r="V667" s="11"/>
      <c r="W667" s="11"/>
      <c r="X667" s="11"/>
      <c r="Y667" s="11"/>
      <c r="Z667" s="11"/>
    </row>
    <row r="668" ht="12.75" customHeight="1">
      <c r="A668" s="13"/>
      <c r="B668" s="13"/>
      <c r="C668" s="13"/>
      <c r="D668" s="454"/>
      <c r="E668" s="455"/>
      <c r="F668" s="456"/>
      <c r="G668" s="95"/>
      <c r="H668" s="457"/>
      <c r="I668" s="11"/>
      <c r="J668" s="11"/>
      <c r="K668" s="11"/>
      <c r="L668" s="11"/>
      <c r="M668" s="11"/>
      <c r="N668" s="11"/>
      <c r="O668" s="11"/>
      <c r="P668" s="11"/>
      <c r="Q668" s="11"/>
      <c r="R668" s="11"/>
      <c r="S668" s="11"/>
      <c r="T668" s="11"/>
      <c r="U668" s="11"/>
      <c r="V668" s="11"/>
      <c r="W668" s="11"/>
      <c r="X668" s="11"/>
      <c r="Y668" s="11"/>
      <c r="Z668" s="11"/>
    </row>
    <row r="669" ht="12.75" customHeight="1">
      <c r="A669" s="13"/>
      <c r="B669" s="13"/>
      <c r="C669" s="13"/>
      <c r="D669" s="454"/>
      <c r="E669" s="455"/>
      <c r="F669" s="456"/>
      <c r="G669" s="95"/>
      <c r="H669" s="457"/>
      <c r="I669" s="11"/>
      <c r="J669" s="11"/>
      <c r="K669" s="11"/>
      <c r="L669" s="11"/>
      <c r="M669" s="11"/>
      <c r="N669" s="11"/>
      <c r="O669" s="11"/>
      <c r="P669" s="11"/>
      <c r="Q669" s="11"/>
      <c r="R669" s="11"/>
      <c r="S669" s="11"/>
      <c r="T669" s="11"/>
      <c r="U669" s="11"/>
      <c r="V669" s="11"/>
      <c r="W669" s="11"/>
      <c r="X669" s="11"/>
      <c r="Y669" s="11"/>
      <c r="Z669" s="11"/>
    </row>
    <row r="670" ht="12.75" customHeight="1">
      <c r="A670" s="13"/>
      <c r="B670" s="13"/>
      <c r="C670" s="13"/>
      <c r="D670" s="454"/>
      <c r="E670" s="455"/>
      <c r="F670" s="456"/>
      <c r="G670" s="95"/>
      <c r="H670" s="457"/>
      <c r="I670" s="11"/>
      <c r="J670" s="11"/>
      <c r="K670" s="11"/>
      <c r="L670" s="11"/>
      <c r="M670" s="11"/>
      <c r="N670" s="11"/>
      <c r="O670" s="11"/>
      <c r="P670" s="11"/>
      <c r="Q670" s="11"/>
      <c r="R670" s="11"/>
      <c r="S670" s="11"/>
      <c r="T670" s="11"/>
      <c r="U670" s="11"/>
      <c r="V670" s="11"/>
      <c r="W670" s="11"/>
      <c r="X670" s="11"/>
      <c r="Y670" s="11"/>
      <c r="Z670" s="11"/>
    </row>
    <row r="671" ht="12.75" customHeight="1">
      <c r="A671" s="13"/>
      <c r="B671" s="13"/>
      <c r="C671" s="13"/>
      <c r="D671" s="454"/>
      <c r="E671" s="455"/>
      <c r="F671" s="456"/>
      <c r="G671" s="95"/>
      <c r="H671" s="457"/>
      <c r="I671" s="11"/>
      <c r="J671" s="11"/>
      <c r="K671" s="11"/>
      <c r="L671" s="11"/>
      <c r="M671" s="11"/>
      <c r="N671" s="11"/>
      <c r="O671" s="11"/>
      <c r="P671" s="11"/>
      <c r="Q671" s="11"/>
      <c r="R671" s="11"/>
      <c r="S671" s="11"/>
      <c r="T671" s="11"/>
      <c r="U671" s="11"/>
      <c r="V671" s="11"/>
      <c r="W671" s="11"/>
      <c r="X671" s="11"/>
      <c r="Y671" s="11"/>
      <c r="Z671" s="11"/>
    </row>
    <row r="672" ht="12.75" customHeight="1">
      <c r="A672" s="13"/>
      <c r="B672" s="13"/>
      <c r="C672" s="13"/>
      <c r="D672" s="454"/>
      <c r="E672" s="455"/>
      <c r="F672" s="456"/>
      <c r="G672" s="95"/>
      <c r="H672" s="457"/>
      <c r="I672" s="11"/>
      <c r="J672" s="11"/>
      <c r="K672" s="11"/>
      <c r="L672" s="11"/>
      <c r="M672" s="11"/>
      <c r="N672" s="11"/>
      <c r="O672" s="11"/>
      <c r="P672" s="11"/>
      <c r="Q672" s="11"/>
      <c r="R672" s="11"/>
      <c r="S672" s="11"/>
      <c r="T672" s="11"/>
      <c r="U672" s="11"/>
      <c r="V672" s="11"/>
      <c r="W672" s="11"/>
      <c r="X672" s="11"/>
      <c r="Y672" s="11"/>
      <c r="Z672" s="11"/>
    </row>
    <row r="673" ht="12.75" customHeight="1">
      <c r="A673" s="13"/>
      <c r="B673" s="13"/>
      <c r="C673" s="13"/>
      <c r="D673" s="454"/>
      <c r="E673" s="455"/>
      <c r="F673" s="456"/>
      <c r="G673" s="95"/>
      <c r="H673" s="457"/>
      <c r="I673" s="11"/>
      <c r="J673" s="11"/>
      <c r="K673" s="11"/>
      <c r="L673" s="11"/>
      <c r="M673" s="11"/>
      <c r="N673" s="11"/>
      <c r="O673" s="11"/>
      <c r="P673" s="11"/>
      <c r="Q673" s="11"/>
      <c r="R673" s="11"/>
      <c r="S673" s="11"/>
      <c r="T673" s="11"/>
      <c r="U673" s="11"/>
      <c r="V673" s="11"/>
      <c r="W673" s="11"/>
      <c r="X673" s="11"/>
      <c r="Y673" s="11"/>
      <c r="Z673" s="11"/>
    </row>
    <row r="674" ht="12.75" customHeight="1">
      <c r="A674" s="13"/>
      <c r="B674" s="13"/>
      <c r="C674" s="13"/>
      <c r="D674" s="454"/>
      <c r="E674" s="455"/>
      <c r="F674" s="456"/>
      <c r="G674" s="95"/>
      <c r="H674" s="457"/>
      <c r="I674" s="11"/>
      <c r="J674" s="11"/>
      <c r="K674" s="11"/>
      <c r="L674" s="11"/>
      <c r="M674" s="11"/>
      <c r="N674" s="11"/>
      <c r="O674" s="11"/>
      <c r="P674" s="11"/>
      <c r="Q674" s="11"/>
      <c r="R674" s="11"/>
      <c r="S674" s="11"/>
      <c r="T674" s="11"/>
      <c r="U674" s="11"/>
      <c r="V674" s="11"/>
      <c r="W674" s="11"/>
      <c r="X674" s="11"/>
      <c r="Y674" s="11"/>
      <c r="Z674" s="11"/>
    </row>
    <row r="675" ht="12.75" customHeight="1">
      <c r="A675" s="13"/>
      <c r="B675" s="13"/>
      <c r="C675" s="13"/>
      <c r="D675" s="454"/>
      <c r="E675" s="455"/>
      <c r="F675" s="456"/>
      <c r="G675" s="95"/>
      <c r="H675" s="457"/>
      <c r="I675" s="11"/>
      <c r="J675" s="11"/>
      <c r="K675" s="11"/>
      <c r="L675" s="11"/>
      <c r="M675" s="11"/>
      <c r="N675" s="11"/>
      <c r="O675" s="11"/>
      <c r="P675" s="11"/>
      <c r="Q675" s="11"/>
      <c r="R675" s="11"/>
      <c r="S675" s="11"/>
      <c r="T675" s="11"/>
      <c r="U675" s="11"/>
      <c r="V675" s="11"/>
      <c r="W675" s="11"/>
      <c r="X675" s="11"/>
      <c r="Y675" s="11"/>
      <c r="Z675" s="11"/>
    </row>
    <row r="676" ht="12.75" customHeight="1">
      <c r="A676" s="13"/>
      <c r="B676" s="13"/>
      <c r="C676" s="13"/>
      <c r="D676" s="454"/>
      <c r="E676" s="455"/>
      <c r="F676" s="456"/>
      <c r="G676" s="95"/>
      <c r="H676" s="457"/>
      <c r="I676" s="11"/>
      <c r="J676" s="11"/>
      <c r="K676" s="11"/>
      <c r="L676" s="11"/>
      <c r="M676" s="11"/>
      <c r="N676" s="11"/>
      <c r="O676" s="11"/>
      <c r="P676" s="11"/>
      <c r="Q676" s="11"/>
      <c r="R676" s="11"/>
      <c r="S676" s="11"/>
      <c r="T676" s="11"/>
      <c r="U676" s="11"/>
      <c r="V676" s="11"/>
      <c r="W676" s="11"/>
      <c r="X676" s="11"/>
      <c r="Y676" s="11"/>
      <c r="Z676" s="11"/>
    </row>
    <row r="677" ht="12.75" customHeight="1">
      <c r="A677" s="13"/>
      <c r="B677" s="13"/>
      <c r="C677" s="13"/>
      <c r="D677" s="454"/>
      <c r="E677" s="455"/>
      <c r="F677" s="456"/>
      <c r="G677" s="95"/>
      <c r="H677" s="457"/>
      <c r="I677" s="11"/>
      <c r="J677" s="11"/>
      <c r="K677" s="11"/>
      <c r="L677" s="11"/>
      <c r="M677" s="11"/>
      <c r="N677" s="11"/>
      <c r="O677" s="11"/>
      <c r="P677" s="11"/>
      <c r="Q677" s="11"/>
      <c r="R677" s="11"/>
      <c r="S677" s="11"/>
      <c r="T677" s="11"/>
      <c r="U677" s="11"/>
      <c r="V677" s="11"/>
      <c r="W677" s="11"/>
      <c r="X677" s="11"/>
      <c r="Y677" s="11"/>
      <c r="Z677" s="11"/>
    </row>
    <row r="678" ht="12.75" customHeight="1">
      <c r="A678" s="13"/>
      <c r="B678" s="13"/>
      <c r="C678" s="13"/>
      <c r="D678" s="454"/>
      <c r="E678" s="455"/>
      <c r="F678" s="456"/>
      <c r="G678" s="95"/>
      <c r="H678" s="457"/>
      <c r="I678" s="11"/>
      <c r="J678" s="11"/>
      <c r="K678" s="11"/>
      <c r="L678" s="11"/>
      <c r="M678" s="11"/>
      <c r="N678" s="11"/>
      <c r="O678" s="11"/>
      <c r="P678" s="11"/>
      <c r="Q678" s="11"/>
      <c r="R678" s="11"/>
      <c r="S678" s="11"/>
      <c r="T678" s="11"/>
      <c r="U678" s="11"/>
      <c r="V678" s="11"/>
      <c r="W678" s="11"/>
      <c r="X678" s="11"/>
      <c r="Y678" s="11"/>
      <c r="Z678" s="11"/>
    </row>
    <row r="679" ht="12.75" customHeight="1">
      <c r="A679" s="13"/>
      <c r="B679" s="13"/>
      <c r="C679" s="13"/>
      <c r="D679" s="454"/>
      <c r="E679" s="455"/>
      <c r="F679" s="456"/>
      <c r="G679" s="95"/>
      <c r="H679" s="457"/>
      <c r="I679" s="11"/>
      <c r="J679" s="11"/>
      <c r="K679" s="11"/>
      <c r="L679" s="11"/>
      <c r="M679" s="11"/>
      <c r="N679" s="11"/>
      <c r="O679" s="11"/>
      <c r="P679" s="11"/>
      <c r="Q679" s="11"/>
      <c r="R679" s="11"/>
      <c r="S679" s="11"/>
      <c r="T679" s="11"/>
      <c r="U679" s="11"/>
      <c r="V679" s="11"/>
      <c r="W679" s="11"/>
      <c r="X679" s="11"/>
      <c r="Y679" s="11"/>
      <c r="Z679" s="11"/>
    </row>
    <row r="680" ht="12.75" customHeight="1">
      <c r="A680" s="13"/>
      <c r="B680" s="13"/>
      <c r="C680" s="13"/>
      <c r="D680" s="454"/>
      <c r="E680" s="455"/>
      <c r="F680" s="456"/>
      <c r="G680" s="95"/>
      <c r="H680" s="457"/>
      <c r="I680" s="11"/>
      <c r="J680" s="11"/>
      <c r="K680" s="11"/>
      <c r="L680" s="11"/>
      <c r="M680" s="11"/>
      <c r="N680" s="11"/>
      <c r="O680" s="11"/>
      <c r="P680" s="11"/>
      <c r="Q680" s="11"/>
      <c r="R680" s="11"/>
      <c r="S680" s="11"/>
      <c r="T680" s="11"/>
      <c r="U680" s="11"/>
      <c r="V680" s="11"/>
      <c r="W680" s="11"/>
      <c r="X680" s="11"/>
      <c r="Y680" s="11"/>
      <c r="Z680" s="11"/>
    </row>
    <row r="681" ht="12.75" customHeight="1">
      <c r="A681" s="13"/>
      <c r="B681" s="13"/>
      <c r="C681" s="13"/>
      <c r="D681" s="454"/>
      <c r="E681" s="455"/>
      <c r="F681" s="456"/>
      <c r="G681" s="95"/>
      <c r="H681" s="457"/>
      <c r="I681" s="11"/>
      <c r="J681" s="11"/>
      <c r="K681" s="11"/>
      <c r="L681" s="11"/>
      <c r="M681" s="11"/>
      <c r="N681" s="11"/>
      <c r="O681" s="11"/>
      <c r="P681" s="11"/>
      <c r="Q681" s="11"/>
      <c r="R681" s="11"/>
      <c r="S681" s="11"/>
      <c r="T681" s="11"/>
      <c r="U681" s="11"/>
      <c r="V681" s="11"/>
      <c r="W681" s="11"/>
      <c r="X681" s="11"/>
      <c r="Y681" s="11"/>
      <c r="Z681" s="11"/>
    </row>
    <row r="682" ht="12.75" customHeight="1">
      <c r="A682" s="13"/>
      <c r="B682" s="13"/>
      <c r="C682" s="13"/>
      <c r="D682" s="454"/>
      <c r="E682" s="455"/>
      <c r="F682" s="456"/>
      <c r="G682" s="95"/>
      <c r="H682" s="457"/>
      <c r="I682" s="11"/>
      <c r="J682" s="11"/>
      <c r="K682" s="11"/>
      <c r="L682" s="11"/>
      <c r="M682" s="11"/>
      <c r="N682" s="11"/>
      <c r="O682" s="11"/>
      <c r="P682" s="11"/>
      <c r="Q682" s="11"/>
      <c r="R682" s="11"/>
      <c r="S682" s="11"/>
      <c r="T682" s="11"/>
      <c r="U682" s="11"/>
      <c r="V682" s="11"/>
      <c r="W682" s="11"/>
      <c r="X682" s="11"/>
      <c r="Y682" s="11"/>
      <c r="Z682" s="11"/>
    </row>
    <row r="683" ht="12.75" customHeight="1">
      <c r="A683" s="13"/>
      <c r="B683" s="13"/>
      <c r="C683" s="13"/>
      <c r="D683" s="454"/>
      <c r="E683" s="455"/>
      <c r="F683" s="456"/>
      <c r="G683" s="95"/>
      <c r="H683" s="457"/>
      <c r="I683" s="11"/>
      <c r="J683" s="11"/>
      <c r="K683" s="11"/>
      <c r="L683" s="11"/>
      <c r="M683" s="11"/>
      <c r="N683" s="11"/>
      <c r="O683" s="11"/>
      <c r="P683" s="11"/>
      <c r="Q683" s="11"/>
      <c r="R683" s="11"/>
      <c r="S683" s="11"/>
      <c r="T683" s="11"/>
      <c r="U683" s="11"/>
      <c r="V683" s="11"/>
      <c r="W683" s="11"/>
      <c r="X683" s="11"/>
      <c r="Y683" s="11"/>
      <c r="Z683" s="11"/>
    </row>
    <row r="684" ht="12.75" customHeight="1">
      <c r="A684" s="13"/>
      <c r="B684" s="13"/>
      <c r="C684" s="13"/>
      <c r="D684" s="454"/>
      <c r="E684" s="455"/>
      <c r="F684" s="456"/>
      <c r="G684" s="95"/>
      <c r="H684" s="457"/>
      <c r="I684" s="11"/>
      <c r="J684" s="11"/>
      <c r="K684" s="11"/>
      <c r="L684" s="11"/>
      <c r="M684" s="11"/>
      <c r="N684" s="11"/>
      <c r="O684" s="11"/>
      <c r="P684" s="11"/>
      <c r="Q684" s="11"/>
      <c r="R684" s="11"/>
      <c r="S684" s="11"/>
      <c r="T684" s="11"/>
      <c r="U684" s="11"/>
      <c r="V684" s="11"/>
      <c r="W684" s="11"/>
      <c r="X684" s="11"/>
      <c r="Y684" s="11"/>
      <c r="Z684" s="11"/>
    </row>
    <row r="685" ht="12.75" customHeight="1">
      <c r="A685" s="13"/>
      <c r="B685" s="13"/>
      <c r="C685" s="13"/>
      <c r="D685" s="454"/>
      <c r="E685" s="455"/>
      <c r="F685" s="456"/>
      <c r="G685" s="95"/>
      <c r="H685" s="457"/>
      <c r="I685" s="11"/>
      <c r="J685" s="11"/>
      <c r="K685" s="11"/>
      <c r="L685" s="11"/>
      <c r="M685" s="11"/>
      <c r="N685" s="11"/>
      <c r="O685" s="11"/>
      <c r="P685" s="11"/>
      <c r="Q685" s="11"/>
      <c r="R685" s="11"/>
      <c r="S685" s="11"/>
      <c r="T685" s="11"/>
      <c r="U685" s="11"/>
      <c r="V685" s="11"/>
      <c r="W685" s="11"/>
      <c r="X685" s="11"/>
      <c r="Y685" s="11"/>
      <c r="Z685" s="11"/>
    </row>
    <row r="686" ht="12.75" customHeight="1">
      <c r="A686" s="13"/>
      <c r="B686" s="13"/>
      <c r="C686" s="13"/>
      <c r="D686" s="454"/>
      <c r="E686" s="455"/>
      <c r="F686" s="456"/>
      <c r="G686" s="95"/>
      <c r="H686" s="457"/>
      <c r="I686" s="11"/>
      <c r="J686" s="11"/>
      <c r="K686" s="11"/>
      <c r="L686" s="11"/>
      <c r="M686" s="11"/>
      <c r="N686" s="11"/>
      <c r="O686" s="11"/>
      <c r="P686" s="11"/>
      <c r="Q686" s="11"/>
      <c r="R686" s="11"/>
      <c r="S686" s="11"/>
      <c r="T686" s="11"/>
      <c r="U686" s="11"/>
      <c r="V686" s="11"/>
      <c r="W686" s="11"/>
      <c r="X686" s="11"/>
      <c r="Y686" s="11"/>
      <c r="Z686" s="11"/>
    </row>
    <row r="687" ht="12.75" customHeight="1">
      <c r="A687" s="13"/>
      <c r="B687" s="13"/>
      <c r="C687" s="13"/>
      <c r="D687" s="454"/>
      <c r="E687" s="455"/>
      <c r="F687" s="456"/>
      <c r="G687" s="95"/>
      <c r="H687" s="457"/>
      <c r="I687" s="11"/>
      <c r="J687" s="11"/>
      <c r="K687" s="11"/>
      <c r="L687" s="11"/>
      <c r="M687" s="11"/>
      <c r="N687" s="11"/>
      <c r="O687" s="11"/>
      <c r="P687" s="11"/>
      <c r="Q687" s="11"/>
      <c r="R687" s="11"/>
      <c r="S687" s="11"/>
      <c r="T687" s="11"/>
      <c r="U687" s="11"/>
      <c r="V687" s="11"/>
      <c r="W687" s="11"/>
      <c r="X687" s="11"/>
      <c r="Y687" s="11"/>
      <c r="Z687" s="11"/>
    </row>
    <row r="688" ht="12.75" customHeight="1">
      <c r="A688" s="13"/>
      <c r="B688" s="13"/>
      <c r="C688" s="13"/>
      <c r="D688" s="454"/>
      <c r="E688" s="455"/>
      <c r="F688" s="456"/>
      <c r="G688" s="95"/>
      <c r="H688" s="457"/>
      <c r="I688" s="11"/>
      <c r="J688" s="11"/>
      <c r="K688" s="11"/>
      <c r="L688" s="11"/>
      <c r="M688" s="11"/>
      <c r="N688" s="11"/>
      <c r="O688" s="11"/>
      <c r="P688" s="11"/>
      <c r="Q688" s="11"/>
      <c r="R688" s="11"/>
      <c r="S688" s="11"/>
      <c r="T688" s="11"/>
      <c r="U688" s="11"/>
      <c r="V688" s="11"/>
      <c r="W688" s="11"/>
      <c r="X688" s="11"/>
      <c r="Y688" s="11"/>
      <c r="Z688" s="11"/>
    </row>
    <row r="689" ht="12.75" customHeight="1">
      <c r="A689" s="13"/>
      <c r="B689" s="13"/>
      <c r="C689" s="13"/>
      <c r="D689" s="454"/>
      <c r="E689" s="455"/>
      <c r="F689" s="456"/>
      <c r="G689" s="95"/>
      <c r="H689" s="457"/>
      <c r="I689" s="11"/>
      <c r="J689" s="11"/>
      <c r="K689" s="11"/>
      <c r="L689" s="11"/>
      <c r="M689" s="11"/>
      <c r="N689" s="11"/>
      <c r="O689" s="11"/>
      <c r="P689" s="11"/>
      <c r="Q689" s="11"/>
      <c r="R689" s="11"/>
      <c r="S689" s="11"/>
      <c r="T689" s="11"/>
      <c r="U689" s="11"/>
      <c r="V689" s="11"/>
      <c r="W689" s="11"/>
      <c r="X689" s="11"/>
      <c r="Y689" s="11"/>
      <c r="Z689" s="11"/>
    </row>
    <row r="690" ht="12.75" customHeight="1">
      <c r="A690" s="13"/>
      <c r="B690" s="13"/>
      <c r="C690" s="13"/>
      <c r="D690" s="454"/>
      <c r="E690" s="455"/>
      <c r="F690" s="456"/>
      <c r="G690" s="95"/>
      <c r="H690" s="457"/>
      <c r="I690" s="11"/>
      <c r="J690" s="11"/>
      <c r="K690" s="11"/>
      <c r="L690" s="11"/>
      <c r="M690" s="11"/>
      <c r="N690" s="11"/>
      <c r="O690" s="11"/>
      <c r="P690" s="11"/>
      <c r="Q690" s="11"/>
      <c r="R690" s="11"/>
      <c r="S690" s="11"/>
      <c r="T690" s="11"/>
      <c r="U690" s="11"/>
      <c r="V690" s="11"/>
      <c r="W690" s="11"/>
      <c r="X690" s="11"/>
      <c r="Y690" s="11"/>
      <c r="Z690" s="11"/>
    </row>
    <row r="691" ht="12.75" customHeight="1">
      <c r="A691" s="13"/>
      <c r="B691" s="13"/>
      <c r="C691" s="13"/>
      <c r="D691" s="454"/>
      <c r="E691" s="455"/>
      <c r="F691" s="456"/>
      <c r="G691" s="95"/>
      <c r="H691" s="457"/>
      <c r="I691" s="11"/>
      <c r="J691" s="11"/>
      <c r="K691" s="11"/>
      <c r="L691" s="11"/>
      <c r="M691" s="11"/>
      <c r="N691" s="11"/>
      <c r="O691" s="11"/>
      <c r="P691" s="11"/>
      <c r="Q691" s="11"/>
      <c r="R691" s="11"/>
      <c r="S691" s="11"/>
      <c r="T691" s="11"/>
      <c r="U691" s="11"/>
      <c r="V691" s="11"/>
      <c r="W691" s="11"/>
      <c r="X691" s="11"/>
      <c r="Y691" s="11"/>
      <c r="Z691" s="11"/>
    </row>
    <row r="692" ht="12.75" customHeight="1">
      <c r="A692" s="13"/>
      <c r="B692" s="13"/>
      <c r="C692" s="13"/>
      <c r="D692" s="454"/>
      <c r="E692" s="455"/>
      <c r="F692" s="456"/>
      <c r="G692" s="95"/>
      <c r="H692" s="457"/>
      <c r="I692" s="11"/>
      <c r="J692" s="11"/>
      <c r="K692" s="11"/>
      <c r="L692" s="11"/>
      <c r="M692" s="11"/>
      <c r="N692" s="11"/>
      <c r="O692" s="11"/>
      <c r="P692" s="11"/>
      <c r="Q692" s="11"/>
      <c r="R692" s="11"/>
      <c r="S692" s="11"/>
      <c r="T692" s="11"/>
      <c r="U692" s="11"/>
      <c r="V692" s="11"/>
      <c r="W692" s="11"/>
      <c r="X692" s="11"/>
      <c r="Y692" s="11"/>
      <c r="Z692" s="11"/>
    </row>
    <row r="693" ht="12.75" customHeight="1">
      <c r="A693" s="13"/>
      <c r="B693" s="13"/>
      <c r="C693" s="13"/>
      <c r="D693" s="454"/>
      <c r="E693" s="455"/>
      <c r="F693" s="456"/>
      <c r="G693" s="95"/>
      <c r="H693" s="457"/>
      <c r="I693" s="11"/>
      <c r="J693" s="11"/>
      <c r="K693" s="11"/>
      <c r="L693" s="11"/>
      <c r="M693" s="11"/>
      <c r="N693" s="11"/>
      <c r="O693" s="11"/>
      <c r="P693" s="11"/>
      <c r="Q693" s="11"/>
      <c r="R693" s="11"/>
      <c r="S693" s="11"/>
      <c r="T693" s="11"/>
      <c r="U693" s="11"/>
      <c r="V693" s="11"/>
      <c r="W693" s="11"/>
      <c r="X693" s="11"/>
      <c r="Y693" s="11"/>
      <c r="Z693" s="11"/>
    </row>
    <row r="694" ht="12.75" customHeight="1">
      <c r="A694" s="13"/>
      <c r="B694" s="13"/>
      <c r="C694" s="13"/>
      <c r="D694" s="454"/>
      <c r="E694" s="455"/>
      <c r="F694" s="456"/>
      <c r="G694" s="95"/>
      <c r="H694" s="457"/>
      <c r="I694" s="11"/>
      <c r="J694" s="11"/>
      <c r="K694" s="11"/>
      <c r="L694" s="11"/>
      <c r="M694" s="11"/>
      <c r="N694" s="11"/>
      <c r="O694" s="11"/>
      <c r="P694" s="11"/>
      <c r="Q694" s="11"/>
      <c r="R694" s="11"/>
      <c r="S694" s="11"/>
      <c r="T694" s="11"/>
      <c r="U694" s="11"/>
      <c r="V694" s="11"/>
      <c r="W694" s="11"/>
      <c r="X694" s="11"/>
      <c r="Y694" s="11"/>
      <c r="Z694" s="11"/>
    </row>
    <row r="695" ht="12.75" customHeight="1">
      <c r="A695" s="13"/>
      <c r="B695" s="13"/>
      <c r="C695" s="13"/>
      <c r="D695" s="454"/>
      <c r="E695" s="455"/>
      <c r="F695" s="456"/>
      <c r="G695" s="95"/>
      <c r="H695" s="457"/>
      <c r="I695" s="11"/>
      <c r="J695" s="11"/>
      <c r="K695" s="11"/>
      <c r="L695" s="11"/>
      <c r="M695" s="11"/>
      <c r="N695" s="11"/>
      <c r="O695" s="11"/>
      <c r="P695" s="11"/>
      <c r="Q695" s="11"/>
      <c r="R695" s="11"/>
      <c r="S695" s="11"/>
      <c r="T695" s="11"/>
      <c r="U695" s="11"/>
      <c r="V695" s="11"/>
      <c r="W695" s="11"/>
      <c r="X695" s="11"/>
      <c r="Y695" s="11"/>
      <c r="Z695" s="11"/>
    </row>
    <row r="696" ht="12.75" customHeight="1">
      <c r="A696" s="13"/>
      <c r="B696" s="13"/>
      <c r="C696" s="13"/>
      <c r="D696" s="454"/>
      <c r="E696" s="455"/>
      <c r="F696" s="456"/>
      <c r="G696" s="95"/>
      <c r="H696" s="457"/>
      <c r="I696" s="11"/>
      <c r="J696" s="11"/>
      <c r="K696" s="11"/>
      <c r="L696" s="11"/>
      <c r="M696" s="11"/>
      <c r="N696" s="11"/>
      <c r="O696" s="11"/>
      <c r="P696" s="11"/>
      <c r="Q696" s="11"/>
      <c r="R696" s="11"/>
      <c r="S696" s="11"/>
      <c r="T696" s="11"/>
      <c r="U696" s="11"/>
      <c r="V696" s="11"/>
      <c r="W696" s="11"/>
      <c r="X696" s="11"/>
      <c r="Y696" s="11"/>
      <c r="Z696" s="11"/>
    </row>
    <row r="697" ht="12.75" customHeight="1">
      <c r="A697" s="13"/>
      <c r="B697" s="13"/>
      <c r="C697" s="13"/>
      <c r="D697" s="454"/>
      <c r="E697" s="455"/>
      <c r="F697" s="456"/>
      <c r="G697" s="95"/>
      <c r="H697" s="457"/>
      <c r="I697" s="11"/>
      <c r="J697" s="11"/>
      <c r="K697" s="11"/>
      <c r="L697" s="11"/>
      <c r="M697" s="11"/>
      <c r="N697" s="11"/>
      <c r="O697" s="11"/>
      <c r="P697" s="11"/>
      <c r="Q697" s="11"/>
      <c r="R697" s="11"/>
      <c r="S697" s="11"/>
      <c r="T697" s="11"/>
      <c r="U697" s="11"/>
      <c r="V697" s="11"/>
      <c r="W697" s="11"/>
      <c r="X697" s="11"/>
      <c r="Y697" s="11"/>
      <c r="Z697" s="11"/>
    </row>
    <row r="698" ht="12.75" customHeight="1">
      <c r="A698" s="13"/>
      <c r="B698" s="13"/>
      <c r="C698" s="13"/>
      <c r="D698" s="454"/>
      <c r="E698" s="455"/>
      <c r="F698" s="456"/>
      <c r="G698" s="95"/>
      <c r="H698" s="457"/>
      <c r="I698" s="11"/>
      <c r="J698" s="11"/>
      <c r="K698" s="11"/>
      <c r="L698" s="11"/>
      <c r="M698" s="11"/>
      <c r="N698" s="11"/>
      <c r="O698" s="11"/>
      <c r="P698" s="11"/>
      <c r="Q698" s="11"/>
      <c r="R698" s="11"/>
      <c r="S698" s="11"/>
      <c r="T698" s="11"/>
      <c r="U698" s="11"/>
      <c r="V698" s="11"/>
      <c r="W698" s="11"/>
      <c r="X698" s="11"/>
      <c r="Y698" s="11"/>
      <c r="Z698" s="11"/>
    </row>
    <row r="699" ht="12.75" customHeight="1">
      <c r="A699" s="13"/>
      <c r="B699" s="13"/>
      <c r="C699" s="13"/>
      <c r="D699" s="454"/>
      <c r="E699" s="455"/>
      <c r="F699" s="456"/>
      <c r="G699" s="95"/>
      <c r="H699" s="457"/>
      <c r="I699" s="11"/>
      <c r="J699" s="11"/>
      <c r="K699" s="11"/>
      <c r="L699" s="11"/>
      <c r="M699" s="11"/>
      <c r="N699" s="11"/>
      <c r="O699" s="11"/>
      <c r="P699" s="11"/>
      <c r="Q699" s="11"/>
      <c r="R699" s="11"/>
      <c r="S699" s="11"/>
      <c r="T699" s="11"/>
      <c r="U699" s="11"/>
      <c r="V699" s="11"/>
      <c r="W699" s="11"/>
      <c r="X699" s="11"/>
      <c r="Y699" s="11"/>
      <c r="Z699" s="11"/>
    </row>
    <row r="700" ht="12.75" customHeight="1">
      <c r="A700" s="13"/>
      <c r="B700" s="13"/>
      <c r="C700" s="13"/>
      <c r="D700" s="454"/>
      <c r="E700" s="455"/>
      <c r="F700" s="456"/>
      <c r="G700" s="95"/>
      <c r="H700" s="457"/>
      <c r="I700" s="11"/>
      <c r="J700" s="11"/>
      <c r="K700" s="11"/>
      <c r="L700" s="11"/>
      <c r="M700" s="11"/>
      <c r="N700" s="11"/>
      <c r="O700" s="11"/>
      <c r="P700" s="11"/>
      <c r="Q700" s="11"/>
      <c r="R700" s="11"/>
      <c r="S700" s="11"/>
      <c r="T700" s="11"/>
      <c r="U700" s="11"/>
      <c r="V700" s="11"/>
      <c r="W700" s="11"/>
      <c r="X700" s="11"/>
      <c r="Y700" s="11"/>
      <c r="Z700" s="11"/>
    </row>
    <row r="701" ht="12.75" customHeight="1">
      <c r="A701" s="13"/>
      <c r="B701" s="13"/>
      <c r="C701" s="13"/>
      <c r="D701" s="454"/>
      <c r="E701" s="455"/>
      <c r="F701" s="456"/>
      <c r="G701" s="95"/>
      <c r="H701" s="457"/>
      <c r="I701" s="11"/>
      <c r="J701" s="11"/>
      <c r="K701" s="11"/>
      <c r="L701" s="11"/>
      <c r="M701" s="11"/>
      <c r="N701" s="11"/>
      <c r="O701" s="11"/>
      <c r="P701" s="11"/>
      <c r="Q701" s="11"/>
      <c r="R701" s="11"/>
      <c r="S701" s="11"/>
      <c r="T701" s="11"/>
      <c r="U701" s="11"/>
      <c r="V701" s="11"/>
      <c r="W701" s="11"/>
      <c r="X701" s="11"/>
      <c r="Y701" s="11"/>
      <c r="Z701" s="11"/>
    </row>
    <row r="702" ht="12.75" customHeight="1">
      <c r="A702" s="13"/>
      <c r="B702" s="13"/>
      <c r="C702" s="13"/>
      <c r="D702" s="454"/>
      <c r="E702" s="455"/>
      <c r="F702" s="456"/>
      <c r="G702" s="95"/>
      <c r="H702" s="457"/>
      <c r="I702" s="11"/>
      <c r="J702" s="11"/>
      <c r="K702" s="11"/>
      <c r="L702" s="11"/>
      <c r="M702" s="11"/>
      <c r="N702" s="11"/>
      <c r="O702" s="11"/>
      <c r="P702" s="11"/>
      <c r="Q702" s="11"/>
      <c r="R702" s="11"/>
      <c r="S702" s="11"/>
      <c r="T702" s="11"/>
      <c r="U702" s="11"/>
      <c r="V702" s="11"/>
      <c r="W702" s="11"/>
      <c r="X702" s="11"/>
      <c r="Y702" s="11"/>
      <c r="Z702" s="11"/>
    </row>
    <row r="703" ht="12.75" customHeight="1">
      <c r="A703" s="13"/>
      <c r="B703" s="13"/>
      <c r="C703" s="13"/>
      <c r="D703" s="454"/>
      <c r="E703" s="455"/>
      <c r="F703" s="456"/>
      <c r="G703" s="95"/>
      <c r="H703" s="457"/>
      <c r="I703" s="11"/>
      <c r="J703" s="11"/>
      <c r="K703" s="11"/>
      <c r="L703" s="11"/>
      <c r="M703" s="11"/>
      <c r="N703" s="11"/>
      <c r="O703" s="11"/>
      <c r="P703" s="11"/>
      <c r="Q703" s="11"/>
      <c r="R703" s="11"/>
      <c r="S703" s="11"/>
      <c r="T703" s="11"/>
      <c r="U703" s="11"/>
      <c r="V703" s="11"/>
      <c r="W703" s="11"/>
      <c r="X703" s="11"/>
      <c r="Y703" s="11"/>
      <c r="Z703" s="11"/>
    </row>
    <row r="704" ht="12.75" customHeight="1">
      <c r="A704" s="13"/>
      <c r="B704" s="13"/>
      <c r="C704" s="13"/>
      <c r="D704" s="454"/>
      <c r="E704" s="455"/>
      <c r="F704" s="456"/>
      <c r="G704" s="95"/>
      <c r="H704" s="457"/>
      <c r="I704" s="11"/>
      <c r="J704" s="11"/>
      <c r="K704" s="11"/>
      <c r="L704" s="11"/>
      <c r="M704" s="11"/>
      <c r="N704" s="11"/>
      <c r="O704" s="11"/>
      <c r="P704" s="11"/>
      <c r="Q704" s="11"/>
      <c r="R704" s="11"/>
      <c r="S704" s="11"/>
      <c r="T704" s="11"/>
      <c r="U704" s="11"/>
      <c r="V704" s="11"/>
      <c r="W704" s="11"/>
      <c r="X704" s="11"/>
      <c r="Y704" s="11"/>
      <c r="Z704" s="11"/>
    </row>
    <row r="705" ht="12.75" customHeight="1">
      <c r="A705" s="13"/>
      <c r="B705" s="13"/>
      <c r="C705" s="13"/>
      <c r="D705" s="454"/>
      <c r="E705" s="455"/>
      <c r="F705" s="456"/>
      <c r="G705" s="95"/>
      <c r="H705" s="457"/>
      <c r="I705" s="11"/>
      <c r="J705" s="11"/>
      <c r="K705" s="11"/>
      <c r="L705" s="11"/>
      <c r="M705" s="11"/>
      <c r="N705" s="11"/>
      <c r="O705" s="11"/>
      <c r="P705" s="11"/>
      <c r="Q705" s="11"/>
      <c r="R705" s="11"/>
      <c r="S705" s="11"/>
      <c r="T705" s="11"/>
      <c r="U705" s="11"/>
      <c r="V705" s="11"/>
      <c r="W705" s="11"/>
      <c r="X705" s="11"/>
      <c r="Y705" s="11"/>
      <c r="Z705" s="11"/>
    </row>
    <row r="706" ht="12.75" customHeight="1">
      <c r="A706" s="13"/>
      <c r="B706" s="13"/>
      <c r="C706" s="13"/>
      <c r="D706" s="454"/>
      <c r="E706" s="455"/>
      <c r="F706" s="456"/>
      <c r="G706" s="95"/>
      <c r="H706" s="457"/>
      <c r="I706" s="11"/>
      <c r="J706" s="11"/>
      <c r="K706" s="11"/>
      <c r="L706" s="11"/>
      <c r="M706" s="11"/>
      <c r="N706" s="11"/>
      <c r="O706" s="11"/>
      <c r="P706" s="11"/>
      <c r="Q706" s="11"/>
      <c r="R706" s="11"/>
      <c r="S706" s="11"/>
      <c r="T706" s="11"/>
      <c r="U706" s="11"/>
      <c r="V706" s="11"/>
      <c r="W706" s="11"/>
      <c r="X706" s="11"/>
      <c r="Y706" s="11"/>
      <c r="Z706" s="11"/>
    </row>
    <row r="707" ht="12.75" customHeight="1">
      <c r="A707" s="13"/>
      <c r="B707" s="13"/>
      <c r="C707" s="13"/>
      <c r="D707" s="454"/>
      <c r="E707" s="455"/>
      <c r="F707" s="456"/>
      <c r="G707" s="95"/>
      <c r="H707" s="457"/>
      <c r="I707" s="11"/>
      <c r="J707" s="11"/>
      <c r="K707" s="11"/>
      <c r="L707" s="11"/>
      <c r="M707" s="11"/>
      <c r="N707" s="11"/>
      <c r="O707" s="11"/>
      <c r="P707" s="11"/>
      <c r="Q707" s="11"/>
      <c r="R707" s="11"/>
      <c r="S707" s="11"/>
      <c r="T707" s="11"/>
      <c r="U707" s="11"/>
      <c r="V707" s="11"/>
      <c r="W707" s="11"/>
      <c r="X707" s="11"/>
      <c r="Y707" s="11"/>
      <c r="Z707" s="11"/>
    </row>
    <row r="708" ht="12.75" customHeight="1">
      <c r="A708" s="13"/>
      <c r="B708" s="13"/>
      <c r="C708" s="13"/>
      <c r="D708" s="454"/>
      <c r="E708" s="455"/>
      <c r="F708" s="456"/>
      <c r="G708" s="95"/>
      <c r="H708" s="457"/>
      <c r="I708" s="11"/>
      <c r="J708" s="11"/>
      <c r="K708" s="11"/>
      <c r="L708" s="11"/>
      <c r="M708" s="11"/>
      <c r="N708" s="11"/>
      <c r="O708" s="11"/>
      <c r="P708" s="11"/>
      <c r="Q708" s="11"/>
      <c r="R708" s="11"/>
      <c r="S708" s="11"/>
      <c r="T708" s="11"/>
      <c r="U708" s="11"/>
      <c r="V708" s="11"/>
      <c r="W708" s="11"/>
      <c r="X708" s="11"/>
      <c r="Y708" s="11"/>
      <c r="Z708" s="11"/>
    </row>
    <row r="709" ht="12.75" customHeight="1">
      <c r="A709" s="13"/>
      <c r="B709" s="13"/>
      <c r="C709" s="13"/>
      <c r="D709" s="454"/>
      <c r="E709" s="455"/>
      <c r="F709" s="456"/>
      <c r="G709" s="95"/>
      <c r="H709" s="457"/>
      <c r="I709" s="11"/>
      <c r="J709" s="11"/>
      <c r="K709" s="11"/>
      <c r="L709" s="11"/>
      <c r="M709" s="11"/>
      <c r="N709" s="11"/>
      <c r="O709" s="11"/>
      <c r="P709" s="11"/>
      <c r="Q709" s="11"/>
      <c r="R709" s="11"/>
      <c r="S709" s="11"/>
      <c r="T709" s="11"/>
      <c r="U709" s="11"/>
      <c r="V709" s="11"/>
      <c r="W709" s="11"/>
      <c r="X709" s="11"/>
      <c r="Y709" s="11"/>
      <c r="Z709" s="11"/>
    </row>
    <row r="710" ht="12.75" customHeight="1">
      <c r="A710" s="13"/>
      <c r="B710" s="13"/>
      <c r="C710" s="13"/>
      <c r="D710" s="454"/>
      <c r="E710" s="455"/>
      <c r="F710" s="456"/>
      <c r="G710" s="95"/>
      <c r="H710" s="457"/>
      <c r="I710" s="11"/>
      <c r="J710" s="11"/>
      <c r="K710" s="11"/>
      <c r="L710" s="11"/>
      <c r="M710" s="11"/>
      <c r="N710" s="11"/>
      <c r="O710" s="11"/>
      <c r="P710" s="11"/>
      <c r="Q710" s="11"/>
      <c r="R710" s="11"/>
      <c r="S710" s="11"/>
      <c r="T710" s="11"/>
      <c r="U710" s="11"/>
      <c r="V710" s="11"/>
      <c r="W710" s="11"/>
      <c r="X710" s="11"/>
      <c r="Y710" s="11"/>
      <c r="Z710" s="11"/>
    </row>
    <row r="711" ht="12.75" customHeight="1">
      <c r="A711" s="13"/>
      <c r="B711" s="13"/>
      <c r="C711" s="13"/>
      <c r="D711" s="454"/>
      <c r="E711" s="455"/>
      <c r="F711" s="456"/>
      <c r="G711" s="95"/>
      <c r="H711" s="457"/>
      <c r="I711" s="11"/>
      <c r="J711" s="11"/>
      <c r="K711" s="11"/>
      <c r="L711" s="11"/>
      <c r="M711" s="11"/>
      <c r="N711" s="11"/>
      <c r="O711" s="11"/>
      <c r="P711" s="11"/>
      <c r="Q711" s="11"/>
      <c r="R711" s="11"/>
      <c r="S711" s="11"/>
      <c r="T711" s="11"/>
      <c r="U711" s="11"/>
      <c r="V711" s="11"/>
      <c r="W711" s="11"/>
      <c r="X711" s="11"/>
      <c r="Y711" s="11"/>
      <c r="Z711" s="11"/>
    </row>
    <row r="712" ht="12.75" customHeight="1">
      <c r="A712" s="13"/>
      <c r="B712" s="13"/>
      <c r="C712" s="13"/>
      <c r="D712" s="454"/>
      <c r="E712" s="455"/>
      <c r="F712" s="456"/>
      <c r="G712" s="95"/>
      <c r="H712" s="457"/>
      <c r="I712" s="11"/>
      <c r="J712" s="11"/>
      <c r="K712" s="11"/>
      <c r="L712" s="11"/>
      <c r="M712" s="11"/>
      <c r="N712" s="11"/>
      <c r="O712" s="11"/>
      <c r="P712" s="11"/>
      <c r="Q712" s="11"/>
      <c r="R712" s="11"/>
      <c r="S712" s="11"/>
      <c r="T712" s="11"/>
      <c r="U712" s="11"/>
      <c r="V712" s="11"/>
      <c r="W712" s="11"/>
      <c r="X712" s="11"/>
      <c r="Y712" s="11"/>
      <c r="Z712" s="11"/>
    </row>
    <row r="713" ht="12.75" customHeight="1">
      <c r="A713" s="13"/>
      <c r="B713" s="13"/>
      <c r="C713" s="13"/>
      <c r="D713" s="454"/>
      <c r="E713" s="455"/>
      <c r="F713" s="456"/>
      <c r="G713" s="95"/>
      <c r="H713" s="457"/>
      <c r="I713" s="11"/>
      <c r="J713" s="11"/>
      <c r="K713" s="11"/>
      <c r="L713" s="11"/>
      <c r="M713" s="11"/>
      <c r="N713" s="11"/>
      <c r="O713" s="11"/>
      <c r="P713" s="11"/>
      <c r="Q713" s="11"/>
      <c r="R713" s="11"/>
      <c r="S713" s="11"/>
      <c r="T713" s="11"/>
      <c r="U713" s="11"/>
      <c r="V713" s="11"/>
      <c r="W713" s="11"/>
      <c r="X713" s="11"/>
      <c r="Y713" s="11"/>
      <c r="Z713" s="11"/>
    </row>
    <row r="714" ht="12.75" customHeight="1">
      <c r="A714" s="13"/>
      <c r="B714" s="13"/>
      <c r="C714" s="13"/>
      <c r="D714" s="454"/>
      <c r="E714" s="455"/>
      <c r="F714" s="456"/>
      <c r="G714" s="95"/>
      <c r="H714" s="457"/>
      <c r="I714" s="11"/>
      <c r="J714" s="11"/>
      <c r="K714" s="11"/>
      <c r="L714" s="11"/>
      <c r="M714" s="11"/>
      <c r="N714" s="11"/>
      <c r="O714" s="11"/>
      <c r="P714" s="11"/>
      <c r="Q714" s="11"/>
      <c r="R714" s="11"/>
      <c r="S714" s="11"/>
      <c r="T714" s="11"/>
      <c r="U714" s="11"/>
      <c r="V714" s="11"/>
      <c r="W714" s="11"/>
      <c r="X714" s="11"/>
      <c r="Y714" s="11"/>
      <c r="Z714" s="11"/>
    </row>
    <row r="715" ht="12.75" customHeight="1">
      <c r="A715" s="13"/>
      <c r="B715" s="13"/>
      <c r="C715" s="13"/>
      <c r="D715" s="454"/>
      <c r="E715" s="455"/>
      <c r="F715" s="456"/>
      <c r="G715" s="95"/>
      <c r="H715" s="457"/>
      <c r="I715" s="11"/>
      <c r="J715" s="11"/>
      <c r="K715" s="11"/>
      <c r="L715" s="11"/>
      <c r="M715" s="11"/>
      <c r="N715" s="11"/>
      <c r="O715" s="11"/>
      <c r="P715" s="11"/>
      <c r="Q715" s="11"/>
      <c r="R715" s="11"/>
      <c r="S715" s="11"/>
      <c r="T715" s="11"/>
      <c r="U715" s="11"/>
      <c r="V715" s="11"/>
      <c r="W715" s="11"/>
      <c r="X715" s="11"/>
      <c r="Y715" s="11"/>
      <c r="Z715" s="11"/>
    </row>
    <row r="716" ht="12.75" customHeight="1">
      <c r="A716" s="13"/>
      <c r="B716" s="13"/>
      <c r="C716" s="13"/>
      <c r="D716" s="454"/>
      <c r="E716" s="455"/>
      <c r="F716" s="456"/>
      <c r="G716" s="95"/>
      <c r="H716" s="457"/>
      <c r="I716" s="11"/>
      <c r="J716" s="11"/>
      <c r="K716" s="11"/>
      <c r="L716" s="11"/>
      <c r="M716" s="11"/>
      <c r="N716" s="11"/>
      <c r="O716" s="11"/>
      <c r="P716" s="11"/>
      <c r="Q716" s="11"/>
      <c r="R716" s="11"/>
      <c r="S716" s="11"/>
      <c r="T716" s="11"/>
      <c r="U716" s="11"/>
      <c r="V716" s="11"/>
      <c r="W716" s="11"/>
      <c r="X716" s="11"/>
      <c r="Y716" s="11"/>
      <c r="Z716" s="11"/>
    </row>
    <row r="717" ht="12.75" customHeight="1">
      <c r="A717" s="13"/>
      <c r="B717" s="13"/>
      <c r="C717" s="13"/>
      <c r="D717" s="454"/>
      <c r="E717" s="455"/>
      <c r="F717" s="456"/>
      <c r="G717" s="95"/>
      <c r="H717" s="457"/>
      <c r="I717" s="11"/>
      <c r="J717" s="11"/>
      <c r="K717" s="11"/>
      <c r="L717" s="11"/>
      <c r="M717" s="11"/>
      <c r="N717" s="11"/>
      <c r="O717" s="11"/>
      <c r="P717" s="11"/>
      <c r="Q717" s="11"/>
      <c r="R717" s="11"/>
      <c r="S717" s="11"/>
      <c r="T717" s="11"/>
      <c r="U717" s="11"/>
      <c r="V717" s="11"/>
      <c r="W717" s="11"/>
      <c r="X717" s="11"/>
      <c r="Y717" s="11"/>
      <c r="Z717" s="11"/>
    </row>
    <row r="718" ht="12.75" customHeight="1">
      <c r="A718" s="13"/>
      <c r="B718" s="13"/>
      <c r="C718" s="13"/>
      <c r="D718" s="454"/>
      <c r="E718" s="455"/>
      <c r="F718" s="456"/>
      <c r="G718" s="95"/>
      <c r="H718" s="457"/>
      <c r="I718" s="11"/>
      <c r="J718" s="11"/>
      <c r="K718" s="11"/>
      <c r="L718" s="11"/>
      <c r="M718" s="11"/>
      <c r="N718" s="11"/>
      <c r="O718" s="11"/>
      <c r="P718" s="11"/>
      <c r="Q718" s="11"/>
      <c r="R718" s="11"/>
      <c r="S718" s="11"/>
      <c r="T718" s="11"/>
      <c r="U718" s="11"/>
      <c r="V718" s="11"/>
      <c r="W718" s="11"/>
      <c r="X718" s="11"/>
      <c r="Y718" s="11"/>
      <c r="Z718" s="11"/>
    </row>
    <row r="719" ht="12.75" customHeight="1">
      <c r="A719" s="13"/>
      <c r="B719" s="13"/>
      <c r="C719" s="13"/>
      <c r="D719" s="454"/>
      <c r="E719" s="455"/>
      <c r="F719" s="456"/>
      <c r="G719" s="95"/>
      <c r="H719" s="457"/>
      <c r="I719" s="11"/>
      <c r="J719" s="11"/>
      <c r="K719" s="11"/>
      <c r="L719" s="11"/>
      <c r="M719" s="11"/>
      <c r="N719" s="11"/>
      <c r="O719" s="11"/>
      <c r="P719" s="11"/>
      <c r="Q719" s="11"/>
      <c r="R719" s="11"/>
      <c r="S719" s="11"/>
      <c r="T719" s="11"/>
      <c r="U719" s="11"/>
      <c r="V719" s="11"/>
      <c r="W719" s="11"/>
      <c r="X719" s="11"/>
      <c r="Y719" s="11"/>
      <c r="Z719" s="11"/>
    </row>
    <row r="720" ht="12.75" customHeight="1">
      <c r="A720" s="13"/>
      <c r="B720" s="13"/>
      <c r="C720" s="13"/>
      <c r="D720" s="454"/>
      <c r="E720" s="455"/>
      <c r="F720" s="456"/>
      <c r="G720" s="95"/>
      <c r="H720" s="457"/>
      <c r="I720" s="11"/>
      <c r="J720" s="11"/>
      <c r="K720" s="11"/>
      <c r="L720" s="11"/>
      <c r="M720" s="11"/>
      <c r="N720" s="11"/>
      <c r="O720" s="11"/>
      <c r="P720" s="11"/>
      <c r="Q720" s="11"/>
      <c r="R720" s="11"/>
      <c r="S720" s="11"/>
      <c r="T720" s="11"/>
      <c r="U720" s="11"/>
      <c r="V720" s="11"/>
      <c r="W720" s="11"/>
      <c r="X720" s="11"/>
      <c r="Y720" s="11"/>
      <c r="Z720" s="11"/>
    </row>
    <row r="721" ht="12.75" customHeight="1">
      <c r="A721" s="13"/>
      <c r="B721" s="13"/>
      <c r="C721" s="13"/>
      <c r="D721" s="454"/>
      <c r="E721" s="455"/>
      <c r="F721" s="456"/>
      <c r="G721" s="95"/>
      <c r="H721" s="457"/>
      <c r="I721" s="11"/>
      <c r="J721" s="11"/>
      <c r="K721" s="11"/>
      <c r="L721" s="11"/>
      <c r="M721" s="11"/>
      <c r="N721" s="11"/>
      <c r="O721" s="11"/>
      <c r="P721" s="11"/>
      <c r="Q721" s="11"/>
      <c r="R721" s="11"/>
      <c r="S721" s="11"/>
      <c r="T721" s="11"/>
      <c r="U721" s="11"/>
      <c r="V721" s="11"/>
      <c r="W721" s="11"/>
      <c r="X721" s="11"/>
      <c r="Y721" s="11"/>
      <c r="Z721" s="11"/>
    </row>
    <row r="722" ht="12.75" customHeight="1">
      <c r="A722" s="13"/>
      <c r="B722" s="13"/>
      <c r="C722" s="13"/>
      <c r="D722" s="454"/>
      <c r="E722" s="455"/>
      <c r="F722" s="456"/>
      <c r="G722" s="95"/>
      <c r="H722" s="457"/>
      <c r="I722" s="11"/>
      <c r="J722" s="11"/>
      <c r="K722" s="11"/>
      <c r="L722" s="11"/>
      <c r="M722" s="11"/>
      <c r="N722" s="11"/>
      <c r="O722" s="11"/>
      <c r="P722" s="11"/>
      <c r="Q722" s="11"/>
      <c r="R722" s="11"/>
      <c r="S722" s="11"/>
      <c r="T722" s="11"/>
      <c r="U722" s="11"/>
      <c r="V722" s="11"/>
      <c r="W722" s="11"/>
      <c r="X722" s="11"/>
      <c r="Y722" s="11"/>
      <c r="Z722" s="11"/>
    </row>
    <row r="723" ht="12.75" customHeight="1">
      <c r="A723" s="13"/>
      <c r="B723" s="13"/>
      <c r="C723" s="13"/>
      <c r="D723" s="454"/>
      <c r="E723" s="455"/>
      <c r="F723" s="456"/>
      <c r="G723" s="95"/>
      <c r="H723" s="457"/>
      <c r="I723" s="11"/>
      <c r="J723" s="11"/>
      <c r="K723" s="11"/>
      <c r="L723" s="11"/>
      <c r="M723" s="11"/>
      <c r="N723" s="11"/>
      <c r="O723" s="11"/>
      <c r="P723" s="11"/>
      <c r="Q723" s="11"/>
      <c r="R723" s="11"/>
      <c r="S723" s="11"/>
      <c r="T723" s="11"/>
      <c r="U723" s="11"/>
      <c r="V723" s="11"/>
      <c r="W723" s="11"/>
      <c r="X723" s="11"/>
      <c r="Y723" s="11"/>
      <c r="Z723" s="11"/>
    </row>
    <row r="724" ht="12.75" customHeight="1">
      <c r="A724" s="13"/>
      <c r="B724" s="13"/>
      <c r="C724" s="13"/>
      <c r="D724" s="454"/>
      <c r="E724" s="455"/>
      <c r="F724" s="456"/>
      <c r="G724" s="95"/>
      <c r="H724" s="457"/>
      <c r="I724" s="11"/>
      <c r="J724" s="11"/>
      <c r="K724" s="11"/>
      <c r="L724" s="11"/>
      <c r="M724" s="11"/>
      <c r="N724" s="11"/>
      <c r="O724" s="11"/>
      <c r="P724" s="11"/>
      <c r="Q724" s="11"/>
      <c r="R724" s="11"/>
      <c r="S724" s="11"/>
      <c r="T724" s="11"/>
      <c r="U724" s="11"/>
      <c r="V724" s="11"/>
      <c r="W724" s="11"/>
      <c r="X724" s="11"/>
      <c r="Y724" s="11"/>
      <c r="Z724" s="11"/>
    </row>
    <row r="725" ht="12.75" customHeight="1">
      <c r="A725" s="13"/>
      <c r="B725" s="13"/>
      <c r="C725" s="13"/>
      <c r="D725" s="454"/>
      <c r="E725" s="455"/>
      <c r="F725" s="456"/>
      <c r="G725" s="95"/>
      <c r="H725" s="457"/>
      <c r="I725" s="11"/>
      <c r="J725" s="11"/>
      <c r="K725" s="11"/>
      <c r="L725" s="11"/>
      <c r="M725" s="11"/>
      <c r="N725" s="11"/>
      <c r="O725" s="11"/>
      <c r="P725" s="11"/>
      <c r="Q725" s="11"/>
      <c r="R725" s="11"/>
      <c r="S725" s="11"/>
      <c r="T725" s="11"/>
      <c r="U725" s="11"/>
      <c r="V725" s="11"/>
      <c r="W725" s="11"/>
      <c r="X725" s="11"/>
      <c r="Y725" s="11"/>
      <c r="Z725" s="11"/>
    </row>
    <row r="726" ht="12.75" customHeight="1">
      <c r="A726" s="13"/>
      <c r="B726" s="13"/>
      <c r="C726" s="13"/>
      <c r="D726" s="454"/>
      <c r="E726" s="455"/>
      <c r="F726" s="456"/>
      <c r="G726" s="95"/>
      <c r="H726" s="457"/>
      <c r="I726" s="11"/>
      <c r="J726" s="11"/>
      <c r="K726" s="11"/>
      <c r="L726" s="11"/>
      <c r="M726" s="11"/>
      <c r="N726" s="11"/>
      <c r="O726" s="11"/>
      <c r="P726" s="11"/>
      <c r="Q726" s="11"/>
      <c r="R726" s="11"/>
      <c r="S726" s="11"/>
      <c r="T726" s="11"/>
      <c r="U726" s="11"/>
      <c r="V726" s="11"/>
      <c r="W726" s="11"/>
      <c r="X726" s="11"/>
      <c r="Y726" s="11"/>
      <c r="Z726" s="11"/>
    </row>
    <row r="727" ht="12.75" customHeight="1">
      <c r="A727" s="13"/>
      <c r="B727" s="13"/>
      <c r="C727" s="13"/>
      <c r="D727" s="454"/>
      <c r="E727" s="455"/>
      <c r="F727" s="456"/>
      <c r="G727" s="95"/>
      <c r="H727" s="457"/>
      <c r="I727" s="11"/>
      <c r="J727" s="11"/>
      <c r="K727" s="11"/>
      <c r="L727" s="11"/>
      <c r="M727" s="11"/>
      <c r="N727" s="11"/>
      <c r="O727" s="11"/>
      <c r="P727" s="11"/>
      <c r="Q727" s="11"/>
      <c r="R727" s="11"/>
      <c r="S727" s="11"/>
      <c r="T727" s="11"/>
      <c r="U727" s="11"/>
      <c r="V727" s="11"/>
      <c r="W727" s="11"/>
      <c r="X727" s="11"/>
      <c r="Y727" s="11"/>
      <c r="Z727" s="11"/>
    </row>
    <row r="728" ht="12.75" customHeight="1">
      <c r="A728" s="13"/>
      <c r="B728" s="13"/>
      <c r="C728" s="13"/>
      <c r="D728" s="454"/>
      <c r="E728" s="455"/>
      <c r="F728" s="456"/>
      <c r="G728" s="95"/>
      <c r="H728" s="457"/>
      <c r="I728" s="11"/>
      <c r="J728" s="11"/>
      <c r="K728" s="11"/>
      <c r="L728" s="11"/>
      <c r="M728" s="11"/>
      <c r="N728" s="11"/>
      <c r="O728" s="11"/>
      <c r="P728" s="11"/>
      <c r="Q728" s="11"/>
      <c r="R728" s="11"/>
      <c r="S728" s="11"/>
      <c r="T728" s="11"/>
      <c r="U728" s="11"/>
      <c r="V728" s="11"/>
      <c r="W728" s="11"/>
      <c r="X728" s="11"/>
      <c r="Y728" s="11"/>
      <c r="Z728" s="11"/>
    </row>
    <row r="729" ht="12.75" customHeight="1">
      <c r="A729" s="13"/>
      <c r="B729" s="13"/>
      <c r="C729" s="13"/>
      <c r="D729" s="454"/>
      <c r="E729" s="455"/>
      <c r="F729" s="456"/>
      <c r="G729" s="95"/>
      <c r="H729" s="457"/>
      <c r="I729" s="11"/>
      <c r="J729" s="11"/>
      <c r="K729" s="11"/>
      <c r="L729" s="11"/>
      <c r="M729" s="11"/>
      <c r="N729" s="11"/>
      <c r="O729" s="11"/>
      <c r="P729" s="11"/>
      <c r="Q729" s="11"/>
      <c r="R729" s="11"/>
      <c r="S729" s="11"/>
      <c r="T729" s="11"/>
      <c r="U729" s="11"/>
      <c r="V729" s="11"/>
      <c r="W729" s="11"/>
      <c r="X729" s="11"/>
      <c r="Y729" s="11"/>
      <c r="Z729" s="11"/>
    </row>
    <row r="730" ht="12.75" customHeight="1">
      <c r="A730" s="13"/>
      <c r="B730" s="13"/>
      <c r="C730" s="13"/>
      <c r="D730" s="454"/>
      <c r="E730" s="455"/>
      <c r="F730" s="456"/>
      <c r="G730" s="95"/>
      <c r="H730" s="457"/>
      <c r="I730" s="11"/>
      <c r="J730" s="11"/>
      <c r="K730" s="11"/>
      <c r="L730" s="11"/>
      <c r="M730" s="11"/>
      <c r="N730" s="11"/>
      <c r="O730" s="11"/>
      <c r="P730" s="11"/>
      <c r="Q730" s="11"/>
      <c r="R730" s="11"/>
      <c r="S730" s="11"/>
      <c r="T730" s="11"/>
      <c r="U730" s="11"/>
      <c r="V730" s="11"/>
      <c r="W730" s="11"/>
      <c r="X730" s="11"/>
      <c r="Y730" s="11"/>
      <c r="Z730" s="11"/>
    </row>
    <row r="731" ht="12.75" customHeight="1">
      <c r="A731" s="13"/>
      <c r="B731" s="13"/>
      <c r="C731" s="13"/>
      <c r="D731" s="454"/>
      <c r="E731" s="455"/>
      <c r="F731" s="456"/>
      <c r="G731" s="95"/>
      <c r="H731" s="457"/>
      <c r="I731" s="11"/>
      <c r="J731" s="11"/>
      <c r="K731" s="11"/>
      <c r="L731" s="11"/>
      <c r="M731" s="11"/>
      <c r="N731" s="11"/>
      <c r="O731" s="11"/>
      <c r="P731" s="11"/>
      <c r="Q731" s="11"/>
      <c r="R731" s="11"/>
      <c r="S731" s="11"/>
      <c r="T731" s="11"/>
      <c r="U731" s="11"/>
      <c r="V731" s="11"/>
      <c r="W731" s="11"/>
      <c r="X731" s="11"/>
      <c r="Y731" s="11"/>
      <c r="Z731" s="11"/>
    </row>
    <row r="732" ht="12.75" customHeight="1">
      <c r="A732" s="13"/>
      <c r="B732" s="13"/>
      <c r="C732" s="13"/>
      <c r="D732" s="454"/>
      <c r="E732" s="455"/>
      <c r="F732" s="456"/>
      <c r="G732" s="95"/>
      <c r="H732" s="457"/>
      <c r="I732" s="11"/>
      <c r="J732" s="11"/>
      <c r="K732" s="11"/>
      <c r="L732" s="11"/>
      <c r="M732" s="11"/>
      <c r="N732" s="11"/>
      <c r="O732" s="11"/>
      <c r="P732" s="11"/>
      <c r="Q732" s="11"/>
      <c r="R732" s="11"/>
      <c r="S732" s="11"/>
      <c r="T732" s="11"/>
      <c r="U732" s="11"/>
      <c r="V732" s="11"/>
      <c r="W732" s="11"/>
      <c r="X732" s="11"/>
      <c r="Y732" s="11"/>
      <c r="Z732" s="11"/>
    </row>
    <row r="733" ht="12.75" customHeight="1">
      <c r="A733" s="13"/>
      <c r="B733" s="13"/>
      <c r="C733" s="13"/>
      <c r="D733" s="454"/>
      <c r="E733" s="455"/>
      <c r="F733" s="456"/>
      <c r="G733" s="95"/>
      <c r="H733" s="457"/>
      <c r="I733" s="11"/>
      <c r="J733" s="11"/>
      <c r="K733" s="11"/>
      <c r="L733" s="11"/>
      <c r="M733" s="11"/>
      <c r="N733" s="11"/>
      <c r="O733" s="11"/>
      <c r="P733" s="11"/>
      <c r="Q733" s="11"/>
      <c r="R733" s="11"/>
      <c r="S733" s="11"/>
      <c r="T733" s="11"/>
      <c r="U733" s="11"/>
      <c r="V733" s="11"/>
      <c r="W733" s="11"/>
      <c r="X733" s="11"/>
      <c r="Y733" s="11"/>
      <c r="Z733" s="11"/>
    </row>
    <row r="734" ht="12.75" customHeight="1">
      <c r="A734" s="13"/>
      <c r="B734" s="13"/>
      <c r="C734" s="13"/>
      <c r="D734" s="454"/>
      <c r="E734" s="455"/>
      <c r="F734" s="456"/>
      <c r="G734" s="95"/>
      <c r="H734" s="457"/>
      <c r="I734" s="11"/>
      <c r="J734" s="11"/>
      <c r="K734" s="11"/>
      <c r="L734" s="11"/>
      <c r="M734" s="11"/>
      <c r="N734" s="11"/>
      <c r="O734" s="11"/>
      <c r="P734" s="11"/>
      <c r="Q734" s="11"/>
      <c r="R734" s="11"/>
      <c r="S734" s="11"/>
      <c r="T734" s="11"/>
      <c r="U734" s="11"/>
      <c r="V734" s="11"/>
      <c r="W734" s="11"/>
      <c r="X734" s="11"/>
      <c r="Y734" s="11"/>
      <c r="Z734" s="11"/>
    </row>
    <row r="735" ht="12.75" customHeight="1">
      <c r="A735" s="13"/>
      <c r="B735" s="13"/>
      <c r="C735" s="13"/>
      <c r="D735" s="454"/>
      <c r="E735" s="455"/>
      <c r="F735" s="456"/>
      <c r="G735" s="95"/>
      <c r="H735" s="457"/>
      <c r="I735" s="11"/>
      <c r="J735" s="11"/>
      <c r="K735" s="11"/>
      <c r="L735" s="11"/>
      <c r="M735" s="11"/>
      <c r="N735" s="11"/>
      <c r="O735" s="11"/>
      <c r="P735" s="11"/>
      <c r="Q735" s="11"/>
      <c r="R735" s="11"/>
      <c r="S735" s="11"/>
      <c r="T735" s="11"/>
      <c r="U735" s="11"/>
      <c r="V735" s="11"/>
      <c r="W735" s="11"/>
      <c r="X735" s="11"/>
      <c r="Y735" s="11"/>
      <c r="Z735" s="11"/>
    </row>
    <row r="736" ht="12.75" customHeight="1">
      <c r="A736" s="13"/>
      <c r="B736" s="13"/>
      <c r="C736" s="13"/>
      <c r="D736" s="454"/>
      <c r="E736" s="455"/>
      <c r="F736" s="456"/>
      <c r="G736" s="95"/>
      <c r="H736" s="457"/>
      <c r="I736" s="11"/>
      <c r="J736" s="11"/>
      <c r="K736" s="11"/>
      <c r="L736" s="11"/>
      <c r="M736" s="11"/>
      <c r="N736" s="11"/>
      <c r="O736" s="11"/>
      <c r="P736" s="11"/>
      <c r="Q736" s="11"/>
      <c r="R736" s="11"/>
      <c r="S736" s="11"/>
      <c r="T736" s="11"/>
      <c r="U736" s="11"/>
      <c r="V736" s="11"/>
      <c r="W736" s="11"/>
      <c r="X736" s="11"/>
      <c r="Y736" s="11"/>
      <c r="Z736" s="11"/>
    </row>
    <row r="737" ht="12.75" customHeight="1">
      <c r="A737" s="13"/>
      <c r="B737" s="13"/>
      <c r="C737" s="13"/>
      <c r="D737" s="454"/>
      <c r="E737" s="455"/>
      <c r="F737" s="456"/>
      <c r="G737" s="95"/>
      <c r="H737" s="457"/>
      <c r="I737" s="11"/>
      <c r="J737" s="11"/>
      <c r="K737" s="11"/>
      <c r="L737" s="11"/>
      <c r="M737" s="11"/>
      <c r="N737" s="11"/>
      <c r="O737" s="11"/>
      <c r="P737" s="11"/>
      <c r="Q737" s="11"/>
      <c r="R737" s="11"/>
      <c r="S737" s="11"/>
      <c r="T737" s="11"/>
      <c r="U737" s="11"/>
      <c r="V737" s="11"/>
      <c r="W737" s="11"/>
      <c r="X737" s="11"/>
      <c r="Y737" s="11"/>
      <c r="Z737" s="11"/>
    </row>
    <row r="738" ht="12.75" customHeight="1">
      <c r="A738" s="13"/>
      <c r="B738" s="13"/>
      <c r="C738" s="13"/>
      <c r="D738" s="454"/>
      <c r="E738" s="455"/>
      <c r="F738" s="456"/>
      <c r="G738" s="95"/>
      <c r="H738" s="457"/>
      <c r="I738" s="11"/>
      <c r="J738" s="11"/>
      <c r="K738" s="11"/>
      <c r="L738" s="11"/>
      <c r="M738" s="11"/>
      <c r="N738" s="11"/>
      <c r="O738" s="11"/>
      <c r="P738" s="11"/>
      <c r="Q738" s="11"/>
      <c r="R738" s="11"/>
      <c r="S738" s="11"/>
      <c r="T738" s="11"/>
      <c r="U738" s="11"/>
      <c r="V738" s="11"/>
      <c r="W738" s="11"/>
      <c r="X738" s="11"/>
      <c r="Y738" s="11"/>
      <c r="Z738" s="11"/>
    </row>
    <row r="739" ht="12.75" customHeight="1">
      <c r="A739" s="13"/>
      <c r="B739" s="13"/>
      <c r="C739" s="13"/>
      <c r="D739" s="454"/>
      <c r="E739" s="455"/>
      <c r="F739" s="456"/>
      <c r="G739" s="95"/>
      <c r="H739" s="457"/>
      <c r="I739" s="11"/>
      <c r="J739" s="11"/>
      <c r="K739" s="11"/>
      <c r="L739" s="11"/>
      <c r="M739" s="11"/>
      <c r="N739" s="11"/>
      <c r="O739" s="11"/>
      <c r="P739" s="11"/>
      <c r="Q739" s="11"/>
      <c r="R739" s="11"/>
      <c r="S739" s="11"/>
      <c r="T739" s="11"/>
      <c r="U739" s="11"/>
      <c r="V739" s="11"/>
      <c r="W739" s="11"/>
      <c r="X739" s="11"/>
      <c r="Y739" s="11"/>
      <c r="Z739" s="11"/>
    </row>
    <row r="740" ht="12.75" customHeight="1">
      <c r="A740" s="13"/>
      <c r="B740" s="13"/>
      <c r="C740" s="13"/>
      <c r="D740" s="454"/>
      <c r="E740" s="455"/>
      <c r="F740" s="456"/>
      <c r="G740" s="95"/>
      <c r="H740" s="457"/>
      <c r="I740" s="11"/>
      <c r="J740" s="11"/>
      <c r="K740" s="11"/>
      <c r="L740" s="11"/>
      <c r="M740" s="11"/>
      <c r="N740" s="11"/>
      <c r="O740" s="11"/>
      <c r="P740" s="11"/>
      <c r="Q740" s="11"/>
      <c r="R740" s="11"/>
      <c r="S740" s="11"/>
      <c r="T740" s="11"/>
      <c r="U740" s="11"/>
      <c r="V740" s="11"/>
      <c r="W740" s="11"/>
      <c r="X740" s="11"/>
      <c r="Y740" s="11"/>
      <c r="Z740" s="11"/>
    </row>
    <row r="741" ht="12.75" customHeight="1">
      <c r="A741" s="13"/>
      <c r="B741" s="13"/>
      <c r="C741" s="13"/>
      <c r="D741" s="454"/>
      <c r="E741" s="455"/>
      <c r="F741" s="456"/>
      <c r="G741" s="95"/>
      <c r="H741" s="457"/>
      <c r="I741" s="11"/>
      <c r="J741" s="11"/>
      <c r="K741" s="11"/>
      <c r="L741" s="11"/>
      <c r="M741" s="11"/>
      <c r="N741" s="11"/>
      <c r="O741" s="11"/>
      <c r="P741" s="11"/>
      <c r="Q741" s="11"/>
      <c r="R741" s="11"/>
      <c r="S741" s="11"/>
      <c r="T741" s="11"/>
      <c r="U741" s="11"/>
      <c r="V741" s="11"/>
      <c r="W741" s="11"/>
      <c r="X741" s="11"/>
      <c r="Y741" s="11"/>
      <c r="Z741" s="11"/>
    </row>
    <row r="742" ht="12.75" customHeight="1">
      <c r="A742" s="13"/>
      <c r="B742" s="13"/>
      <c r="C742" s="13"/>
      <c r="D742" s="454"/>
      <c r="E742" s="455"/>
      <c r="F742" s="456"/>
      <c r="G742" s="95"/>
      <c r="H742" s="457"/>
      <c r="I742" s="11"/>
      <c r="J742" s="11"/>
      <c r="K742" s="11"/>
      <c r="L742" s="11"/>
      <c r="M742" s="11"/>
      <c r="N742" s="11"/>
      <c r="O742" s="11"/>
      <c r="P742" s="11"/>
      <c r="Q742" s="11"/>
      <c r="R742" s="11"/>
      <c r="S742" s="11"/>
      <c r="T742" s="11"/>
      <c r="U742" s="11"/>
      <c r="V742" s="11"/>
      <c r="W742" s="11"/>
      <c r="X742" s="11"/>
      <c r="Y742" s="11"/>
      <c r="Z742" s="11"/>
    </row>
    <row r="743" ht="12.75" customHeight="1">
      <c r="A743" s="13"/>
      <c r="B743" s="13"/>
      <c r="C743" s="13"/>
      <c r="D743" s="454"/>
      <c r="E743" s="455"/>
      <c r="F743" s="456"/>
      <c r="G743" s="95"/>
      <c r="H743" s="457"/>
      <c r="I743" s="11"/>
      <c r="J743" s="11"/>
      <c r="K743" s="11"/>
      <c r="L743" s="11"/>
      <c r="M743" s="11"/>
      <c r="N743" s="11"/>
      <c r="O743" s="11"/>
      <c r="P743" s="11"/>
      <c r="Q743" s="11"/>
      <c r="R743" s="11"/>
      <c r="S743" s="11"/>
      <c r="T743" s="11"/>
      <c r="U743" s="11"/>
      <c r="V743" s="11"/>
      <c r="W743" s="11"/>
      <c r="X743" s="11"/>
      <c r="Y743" s="11"/>
      <c r="Z743" s="11"/>
    </row>
    <row r="744" ht="12.75" customHeight="1">
      <c r="A744" s="13"/>
      <c r="B744" s="13"/>
      <c r="C744" s="13"/>
      <c r="D744" s="454"/>
      <c r="E744" s="455"/>
      <c r="F744" s="456"/>
      <c r="G744" s="95"/>
      <c r="H744" s="457"/>
      <c r="I744" s="11"/>
      <c r="J744" s="11"/>
      <c r="K744" s="11"/>
      <c r="L744" s="11"/>
      <c r="M744" s="11"/>
      <c r="N744" s="11"/>
      <c r="O744" s="11"/>
      <c r="P744" s="11"/>
      <c r="Q744" s="11"/>
      <c r="R744" s="11"/>
      <c r="S744" s="11"/>
      <c r="T744" s="11"/>
      <c r="U744" s="11"/>
      <c r="V744" s="11"/>
      <c r="W744" s="11"/>
      <c r="X744" s="11"/>
      <c r="Y744" s="11"/>
      <c r="Z744" s="11"/>
    </row>
    <row r="745" ht="12.75" customHeight="1">
      <c r="A745" s="13"/>
      <c r="B745" s="13"/>
      <c r="C745" s="13"/>
      <c r="D745" s="454"/>
      <c r="E745" s="455"/>
      <c r="F745" s="456"/>
      <c r="G745" s="95"/>
      <c r="H745" s="457"/>
      <c r="I745" s="11"/>
      <c r="J745" s="11"/>
      <c r="K745" s="11"/>
      <c r="L745" s="11"/>
      <c r="M745" s="11"/>
      <c r="N745" s="11"/>
      <c r="O745" s="11"/>
      <c r="P745" s="11"/>
      <c r="Q745" s="11"/>
      <c r="R745" s="11"/>
      <c r="S745" s="11"/>
      <c r="T745" s="11"/>
      <c r="U745" s="11"/>
      <c r="V745" s="11"/>
      <c r="W745" s="11"/>
      <c r="X745" s="11"/>
      <c r="Y745" s="11"/>
      <c r="Z745" s="11"/>
    </row>
    <row r="746" ht="12.75" customHeight="1">
      <c r="A746" s="13"/>
      <c r="B746" s="13"/>
      <c r="C746" s="13"/>
      <c r="D746" s="454"/>
      <c r="E746" s="455"/>
      <c r="F746" s="456"/>
      <c r="G746" s="95"/>
      <c r="H746" s="457"/>
      <c r="I746" s="11"/>
      <c r="J746" s="11"/>
      <c r="K746" s="11"/>
      <c r="L746" s="11"/>
      <c r="M746" s="11"/>
      <c r="N746" s="11"/>
      <c r="O746" s="11"/>
      <c r="P746" s="11"/>
      <c r="Q746" s="11"/>
      <c r="R746" s="11"/>
      <c r="S746" s="11"/>
      <c r="T746" s="11"/>
      <c r="U746" s="11"/>
      <c r="V746" s="11"/>
      <c r="W746" s="11"/>
      <c r="X746" s="11"/>
      <c r="Y746" s="11"/>
      <c r="Z746" s="11"/>
    </row>
    <row r="747" ht="12.75" customHeight="1">
      <c r="A747" s="13"/>
      <c r="B747" s="13"/>
      <c r="C747" s="13"/>
      <c r="D747" s="454"/>
      <c r="E747" s="455"/>
      <c r="F747" s="456"/>
      <c r="G747" s="95"/>
      <c r="H747" s="457"/>
      <c r="I747" s="11"/>
      <c r="J747" s="11"/>
      <c r="K747" s="11"/>
      <c r="L747" s="11"/>
      <c r="M747" s="11"/>
      <c r="N747" s="11"/>
      <c r="O747" s="11"/>
      <c r="P747" s="11"/>
      <c r="Q747" s="11"/>
      <c r="R747" s="11"/>
      <c r="S747" s="11"/>
      <c r="T747" s="11"/>
      <c r="U747" s="11"/>
      <c r="V747" s="11"/>
      <c r="W747" s="11"/>
      <c r="X747" s="11"/>
      <c r="Y747" s="11"/>
      <c r="Z747" s="11"/>
    </row>
    <row r="748" ht="12.75" customHeight="1">
      <c r="A748" s="13"/>
      <c r="B748" s="13"/>
      <c r="C748" s="13"/>
      <c r="D748" s="454"/>
      <c r="E748" s="455"/>
      <c r="F748" s="456"/>
      <c r="G748" s="95"/>
      <c r="H748" s="457"/>
      <c r="I748" s="11"/>
      <c r="J748" s="11"/>
      <c r="K748" s="11"/>
      <c r="L748" s="11"/>
      <c r="M748" s="11"/>
      <c r="N748" s="11"/>
      <c r="O748" s="11"/>
      <c r="P748" s="11"/>
      <c r="Q748" s="11"/>
      <c r="R748" s="11"/>
      <c r="S748" s="11"/>
      <c r="T748" s="11"/>
      <c r="U748" s="11"/>
      <c r="V748" s="11"/>
      <c r="W748" s="11"/>
      <c r="X748" s="11"/>
      <c r="Y748" s="11"/>
      <c r="Z748" s="11"/>
    </row>
    <row r="749" ht="12.75" customHeight="1">
      <c r="A749" s="13"/>
      <c r="B749" s="13"/>
      <c r="C749" s="13"/>
      <c r="D749" s="454"/>
      <c r="E749" s="455"/>
      <c r="F749" s="456"/>
      <c r="G749" s="95"/>
      <c r="H749" s="457"/>
      <c r="I749" s="11"/>
      <c r="J749" s="11"/>
      <c r="K749" s="11"/>
      <c r="L749" s="11"/>
      <c r="M749" s="11"/>
      <c r="N749" s="11"/>
      <c r="O749" s="11"/>
      <c r="P749" s="11"/>
      <c r="Q749" s="11"/>
      <c r="R749" s="11"/>
      <c r="S749" s="11"/>
      <c r="T749" s="11"/>
      <c r="U749" s="11"/>
      <c r="V749" s="11"/>
      <c r="W749" s="11"/>
      <c r="X749" s="11"/>
      <c r="Y749" s="11"/>
      <c r="Z749" s="11"/>
    </row>
    <row r="750" ht="12.75" customHeight="1">
      <c r="A750" s="13"/>
      <c r="B750" s="13"/>
      <c r="C750" s="13"/>
      <c r="D750" s="454"/>
      <c r="E750" s="455"/>
      <c r="F750" s="456"/>
      <c r="G750" s="95"/>
      <c r="H750" s="457"/>
      <c r="I750" s="11"/>
      <c r="J750" s="11"/>
      <c r="K750" s="11"/>
      <c r="L750" s="11"/>
      <c r="M750" s="11"/>
      <c r="N750" s="11"/>
      <c r="O750" s="11"/>
      <c r="P750" s="11"/>
      <c r="Q750" s="11"/>
      <c r="R750" s="11"/>
      <c r="S750" s="11"/>
      <c r="T750" s="11"/>
      <c r="U750" s="11"/>
      <c r="V750" s="11"/>
      <c r="W750" s="11"/>
      <c r="X750" s="11"/>
      <c r="Y750" s="11"/>
      <c r="Z750" s="11"/>
    </row>
    <row r="751" ht="12.75" customHeight="1">
      <c r="A751" s="13"/>
      <c r="B751" s="13"/>
      <c r="C751" s="13"/>
      <c r="D751" s="454"/>
      <c r="E751" s="455"/>
      <c r="F751" s="456"/>
      <c r="G751" s="95"/>
      <c r="H751" s="457"/>
      <c r="I751" s="11"/>
      <c r="J751" s="11"/>
      <c r="K751" s="11"/>
      <c r="L751" s="11"/>
      <c r="M751" s="11"/>
      <c r="N751" s="11"/>
      <c r="O751" s="11"/>
      <c r="P751" s="11"/>
      <c r="Q751" s="11"/>
      <c r="R751" s="11"/>
      <c r="S751" s="11"/>
      <c r="T751" s="11"/>
      <c r="U751" s="11"/>
      <c r="V751" s="11"/>
      <c r="W751" s="11"/>
      <c r="X751" s="11"/>
      <c r="Y751" s="11"/>
      <c r="Z751" s="11"/>
    </row>
    <row r="752" ht="12.75" customHeight="1">
      <c r="A752" s="13"/>
      <c r="B752" s="13"/>
      <c r="C752" s="13"/>
      <c r="D752" s="454"/>
      <c r="E752" s="455"/>
      <c r="F752" s="456"/>
      <c r="G752" s="95"/>
      <c r="H752" s="457"/>
      <c r="I752" s="11"/>
      <c r="J752" s="11"/>
      <c r="K752" s="11"/>
      <c r="L752" s="11"/>
      <c r="M752" s="11"/>
      <c r="N752" s="11"/>
      <c r="O752" s="11"/>
      <c r="P752" s="11"/>
      <c r="Q752" s="11"/>
      <c r="R752" s="11"/>
      <c r="S752" s="11"/>
      <c r="T752" s="11"/>
      <c r="U752" s="11"/>
      <c r="V752" s="11"/>
      <c r="W752" s="11"/>
      <c r="X752" s="11"/>
      <c r="Y752" s="11"/>
      <c r="Z752" s="11"/>
    </row>
    <row r="753" ht="12.75" customHeight="1">
      <c r="A753" s="13"/>
      <c r="B753" s="13"/>
      <c r="C753" s="13"/>
      <c r="D753" s="454"/>
      <c r="E753" s="455"/>
      <c r="F753" s="456"/>
      <c r="G753" s="95"/>
      <c r="H753" s="457"/>
      <c r="I753" s="11"/>
      <c r="J753" s="11"/>
      <c r="K753" s="11"/>
      <c r="L753" s="11"/>
      <c r="M753" s="11"/>
      <c r="N753" s="11"/>
      <c r="O753" s="11"/>
      <c r="P753" s="11"/>
      <c r="Q753" s="11"/>
      <c r="R753" s="11"/>
      <c r="S753" s="11"/>
      <c r="T753" s="11"/>
      <c r="U753" s="11"/>
      <c r="V753" s="11"/>
      <c r="W753" s="11"/>
      <c r="X753" s="11"/>
      <c r="Y753" s="11"/>
      <c r="Z753" s="11"/>
    </row>
    <row r="754" ht="12.75" customHeight="1">
      <c r="A754" s="13"/>
      <c r="B754" s="13"/>
      <c r="C754" s="13"/>
      <c r="D754" s="454"/>
      <c r="E754" s="455"/>
      <c r="F754" s="456"/>
      <c r="G754" s="95"/>
      <c r="H754" s="457"/>
      <c r="I754" s="11"/>
      <c r="J754" s="11"/>
      <c r="K754" s="11"/>
      <c r="L754" s="11"/>
      <c r="M754" s="11"/>
      <c r="N754" s="11"/>
      <c r="O754" s="11"/>
      <c r="P754" s="11"/>
      <c r="Q754" s="11"/>
      <c r="R754" s="11"/>
      <c r="S754" s="11"/>
      <c r="T754" s="11"/>
      <c r="U754" s="11"/>
      <c r="V754" s="11"/>
      <c r="W754" s="11"/>
      <c r="X754" s="11"/>
      <c r="Y754" s="11"/>
      <c r="Z754" s="11"/>
    </row>
    <row r="755" ht="12.75" customHeight="1">
      <c r="A755" s="13"/>
      <c r="B755" s="13"/>
      <c r="C755" s="13"/>
      <c r="D755" s="454"/>
      <c r="E755" s="455"/>
      <c r="F755" s="456"/>
      <c r="G755" s="95"/>
      <c r="H755" s="457"/>
      <c r="I755" s="11"/>
      <c r="J755" s="11"/>
      <c r="K755" s="11"/>
      <c r="L755" s="11"/>
      <c r="M755" s="11"/>
      <c r="N755" s="11"/>
      <c r="O755" s="11"/>
      <c r="P755" s="11"/>
      <c r="Q755" s="11"/>
      <c r="R755" s="11"/>
      <c r="S755" s="11"/>
      <c r="T755" s="11"/>
      <c r="U755" s="11"/>
      <c r="V755" s="11"/>
      <c r="W755" s="11"/>
      <c r="X755" s="11"/>
      <c r="Y755" s="11"/>
      <c r="Z755" s="11"/>
    </row>
    <row r="756" ht="12.75" customHeight="1">
      <c r="A756" s="13"/>
      <c r="B756" s="13"/>
      <c r="C756" s="13"/>
      <c r="D756" s="454"/>
      <c r="E756" s="455"/>
      <c r="F756" s="456"/>
      <c r="G756" s="95"/>
      <c r="H756" s="457"/>
      <c r="I756" s="11"/>
      <c r="J756" s="11"/>
      <c r="K756" s="11"/>
      <c r="L756" s="11"/>
      <c r="M756" s="11"/>
      <c r="N756" s="11"/>
      <c r="O756" s="11"/>
      <c r="P756" s="11"/>
      <c r="Q756" s="11"/>
      <c r="R756" s="11"/>
      <c r="S756" s="11"/>
      <c r="T756" s="11"/>
      <c r="U756" s="11"/>
      <c r="V756" s="11"/>
      <c r="W756" s="11"/>
      <c r="X756" s="11"/>
      <c r="Y756" s="11"/>
      <c r="Z756" s="11"/>
    </row>
    <row r="757" ht="12.75" customHeight="1">
      <c r="A757" s="13"/>
      <c r="B757" s="13"/>
      <c r="C757" s="13"/>
      <c r="D757" s="454"/>
      <c r="E757" s="455"/>
      <c r="F757" s="456"/>
      <c r="G757" s="95"/>
      <c r="H757" s="457"/>
      <c r="I757" s="11"/>
      <c r="J757" s="11"/>
      <c r="K757" s="11"/>
      <c r="L757" s="11"/>
      <c r="M757" s="11"/>
      <c r="N757" s="11"/>
      <c r="O757" s="11"/>
      <c r="P757" s="11"/>
      <c r="Q757" s="11"/>
      <c r="R757" s="11"/>
      <c r="S757" s="11"/>
      <c r="T757" s="11"/>
      <c r="U757" s="11"/>
      <c r="V757" s="11"/>
      <c r="W757" s="11"/>
      <c r="X757" s="11"/>
      <c r="Y757" s="11"/>
      <c r="Z757" s="11"/>
    </row>
    <row r="758" ht="12.75" customHeight="1">
      <c r="A758" s="13"/>
      <c r="B758" s="13"/>
      <c r="C758" s="13"/>
      <c r="D758" s="454"/>
      <c r="E758" s="455"/>
      <c r="F758" s="456"/>
      <c r="G758" s="95"/>
      <c r="H758" s="457"/>
      <c r="I758" s="11"/>
      <c r="J758" s="11"/>
      <c r="K758" s="11"/>
      <c r="L758" s="11"/>
      <c r="M758" s="11"/>
      <c r="N758" s="11"/>
      <c r="O758" s="11"/>
      <c r="P758" s="11"/>
      <c r="Q758" s="11"/>
      <c r="R758" s="11"/>
      <c r="S758" s="11"/>
      <c r="T758" s="11"/>
      <c r="U758" s="11"/>
      <c r="V758" s="11"/>
      <c r="W758" s="11"/>
      <c r="X758" s="11"/>
      <c r="Y758" s="11"/>
      <c r="Z758" s="11"/>
    </row>
    <row r="759" ht="12.75" customHeight="1">
      <c r="A759" s="13"/>
      <c r="B759" s="13"/>
      <c r="C759" s="13"/>
      <c r="D759" s="454"/>
      <c r="E759" s="455"/>
      <c r="F759" s="456"/>
      <c r="G759" s="95"/>
      <c r="H759" s="457"/>
      <c r="I759" s="11"/>
      <c r="J759" s="11"/>
      <c r="K759" s="11"/>
      <c r="L759" s="11"/>
      <c r="M759" s="11"/>
      <c r="N759" s="11"/>
      <c r="O759" s="11"/>
      <c r="P759" s="11"/>
      <c r="Q759" s="11"/>
      <c r="R759" s="11"/>
      <c r="S759" s="11"/>
      <c r="T759" s="11"/>
      <c r="U759" s="11"/>
      <c r="V759" s="11"/>
      <c r="W759" s="11"/>
      <c r="X759" s="11"/>
      <c r="Y759" s="11"/>
      <c r="Z759" s="11"/>
    </row>
    <row r="760" ht="12.75" customHeight="1">
      <c r="A760" s="13"/>
      <c r="B760" s="13"/>
      <c r="C760" s="13"/>
      <c r="D760" s="454"/>
      <c r="E760" s="455"/>
      <c r="F760" s="456"/>
      <c r="G760" s="95"/>
      <c r="H760" s="457"/>
      <c r="I760" s="11"/>
      <c r="J760" s="11"/>
      <c r="K760" s="11"/>
      <c r="L760" s="11"/>
      <c r="M760" s="11"/>
      <c r="N760" s="11"/>
      <c r="O760" s="11"/>
      <c r="P760" s="11"/>
      <c r="Q760" s="11"/>
      <c r="R760" s="11"/>
      <c r="S760" s="11"/>
      <c r="T760" s="11"/>
      <c r="U760" s="11"/>
      <c r="V760" s="11"/>
      <c r="W760" s="11"/>
      <c r="X760" s="11"/>
      <c r="Y760" s="11"/>
      <c r="Z760" s="11"/>
    </row>
    <row r="761" ht="12.75" customHeight="1">
      <c r="A761" s="13"/>
      <c r="B761" s="13"/>
      <c r="C761" s="13"/>
      <c r="D761" s="454"/>
      <c r="E761" s="455"/>
      <c r="F761" s="456"/>
      <c r="G761" s="95"/>
      <c r="H761" s="457"/>
      <c r="I761" s="11"/>
      <c r="J761" s="11"/>
      <c r="K761" s="11"/>
      <c r="L761" s="11"/>
      <c r="M761" s="11"/>
      <c r="N761" s="11"/>
      <c r="O761" s="11"/>
      <c r="P761" s="11"/>
      <c r="Q761" s="11"/>
      <c r="R761" s="11"/>
      <c r="S761" s="11"/>
      <c r="T761" s="11"/>
      <c r="U761" s="11"/>
      <c r="V761" s="11"/>
      <c r="W761" s="11"/>
      <c r="X761" s="11"/>
      <c r="Y761" s="11"/>
      <c r="Z761" s="11"/>
    </row>
    <row r="762" ht="12.75" customHeight="1">
      <c r="A762" s="13"/>
      <c r="B762" s="13"/>
      <c r="C762" s="13"/>
      <c r="D762" s="454"/>
      <c r="E762" s="455"/>
      <c r="F762" s="456"/>
      <c r="G762" s="95"/>
      <c r="H762" s="457"/>
      <c r="I762" s="11"/>
      <c r="J762" s="11"/>
      <c r="K762" s="11"/>
      <c r="L762" s="11"/>
      <c r="M762" s="11"/>
      <c r="N762" s="11"/>
      <c r="O762" s="11"/>
      <c r="P762" s="11"/>
      <c r="Q762" s="11"/>
      <c r="R762" s="11"/>
      <c r="S762" s="11"/>
      <c r="T762" s="11"/>
      <c r="U762" s="11"/>
      <c r="V762" s="11"/>
      <c r="W762" s="11"/>
      <c r="X762" s="11"/>
      <c r="Y762" s="11"/>
      <c r="Z762" s="11"/>
    </row>
    <row r="763" ht="12.75" customHeight="1">
      <c r="A763" s="13"/>
      <c r="B763" s="13"/>
      <c r="C763" s="13"/>
      <c r="D763" s="454"/>
      <c r="E763" s="455"/>
      <c r="F763" s="456"/>
      <c r="G763" s="95"/>
      <c r="H763" s="457"/>
      <c r="I763" s="11"/>
      <c r="J763" s="11"/>
      <c r="K763" s="11"/>
      <c r="L763" s="11"/>
      <c r="M763" s="11"/>
      <c r="N763" s="11"/>
      <c r="O763" s="11"/>
      <c r="P763" s="11"/>
      <c r="Q763" s="11"/>
      <c r="R763" s="11"/>
      <c r="S763" s="11"/>
      <c r="T763" s="11"/>
      <c r="U763" s="11"/>
      <c r="V763" s="11"/>
      <c r="W763" s="11"/>
      <c r="X763" s="11"/>
      <c r="Y763" s="11"/>
      <c r="Z763" s="11"/>
    </row>
    <row r="764" ht="12.75" customHeight="1">
      <c r="A764" s="13"/>
      <c r="B764" s="13"/>
      <c r="C764" s="13"/>
      <c r="D764" s="454"/>
      <c r="E764" s="455"/>
      <c r="F764" s="456"/>
      <c r="G764" s="95"/>
      <c r="H764" s="457"/>
      <c r="I764" s="11"/>
      <c r="J764" s="11"/>
      <c r="K764" s="11"/>
      <c r="L764" s="11"/>
      <c r="M764" s="11"/>
      <c r="N764" s="11"/>
      <c r="O764" s="11"/>
      <c r="P764" s="11"/>
      <c r="Q764" s="11"/>
      <c r="R764" s="11"/>
      <c r="S764" s="11"/>
      <c r="T764" s="11"/>
      <c r="U764" s="11"/>
      <c r="V764" s="11"/>
      <c r="W764" s="11"/>
      <c r="X764" s="11"/>
      <c r="Y764" s="11"/>
      <c r="Z764" s="11"/>
    </row>
    <row r="765" ht="12.75" customHeight="1">
      <c r="A765" s="13"/>
      <c r="B765" s="13"/>
      <c r="C765" s="13"/>
      <c r="D765" s="454"/>
      <c r="E765" s="455"/>
      <c r="F765" s="456"/>
      <c r="G765" s="95"/>
      <c r="H765" s="457"/>
      <c r="I765" s="11"/>
      <c r="J765" s="11"/>
      <c r="K765" s="11"/>
      <c r="L765" s="11"/>
      <c r="M765" s="11"/>
      <c r="N765" s="11"/>
      <c r="O765" s="11"/>
      <c r="P765" s="11"/>
      <c r="Q765" s="11"/>
      <c r="R765" s="11"/>
      <c r="S765" s="11"/>
      <c r="T765" s="11"/>
      <c r="U765" s="11"/>
      <c r="V765" s="11"/>
      <c r="W765" s="11"/>
      <c r="X765" s="11"/>
      <c r="Y765" s="11"/>
      <c r="Z765" s="11"/>
    </row>
    <row r="766" ht="12.75" customHeight="1">
      <c r="A766" s="13"/>
      <c r="B766" s="13"/>
      <c r="C766" s="13"/>
      <c r="D766" s="454"/>
      <c r="E766" s="455"/>
      <c r="F766" s="456"/>
      <c r="G766" s="95"/>
      <c r="H766" s="457"/>
      <c r="I766" s="11"/>
      <c r="J766" s="11"/>
      <c r="K766" s="11"/>
      <c r="L766" s="11"/>
      <c r="M766" s="11"/>
      <c r="N766" s="11"/>
      <c r="O766" s="11"/>
      <c r="P766" s="11"/>
      <c r="Q766" s="11"/>
      <c r="R766" s="11"/>
      <c r="S766" s="11"/>
      <c r="T766" s="11"/>
      <c r="U766" s="11"/>
      <c r="V766" s="11"/>
      <c r="W766" s="11"/>
      <c r="X766" s="11"/>
      <c r="Y766" s="11"/>
      <c r="Z766" s="11"/>
    </row>
    <row r="767" ht="12.75" customHeight="1">
      <c r="A767" s="13"/>
      <c r="B767" s="13"/>
      <c r="C767" s="13"/>
      <c r="D767" s="454"/>
      <c r="E767" s="455"/>
      <c r="F767" s="456"/>
      <c r="G767" s="95"/>
      <c r="H767" s="457"/>
      <c r="I767" s="11"/>
      <c r="J767" s="11"/>
      <c r="K767" s="11"/>
      <c r="L767" s="11"/>
      <c r="M767" s="11"/>
      <c r="N767" s="11"/>
      <c r="O767" s="11"/>
      <c r="P767" s="11"/>
      <c r="Q767" s="11"/>
      <c r="R767" s="11"/>
      <c r="S767" s="11"/>
      <c r="T767" s="11"/>
      <c r="U767" s="11"/>
      <c r="V767" s="11"/>
      <c r="W767" s="11"/>
      <c r="X767" s="11"/>
      <c r="Y767" s="11"/>
      <c r="Z767" s="11"/>
    </row>
    <row r="768" ht="12.75" customHeight="1">
      <c r="A768" s="13"/>
      <c r="B768" s="13"/>
      <c r="C768" s="13"/>
      <c r="D768" s="454"/>
      <c r="E768" s="455"/>
      <c r="F768" s="456"/>
      <c r="G768" s="95"/>
      <c r="H768" s="457"/>
      <c r="I768" s="11"/>
      <c r="J768" s="11"/>
      <c r="K768" s="11"/>
      <c r="L768" s="11"/>
      <c r="M768" s="11"/>
      <c r="N768" s="11"/>
      <c r="O768" s="11"/>
      <c r="P768" s="11"/>
      <c r="Q768" s="11"/>
      <c r="R768" s="11"/>
      <c r="S768" s="11"/>
      <c r="T768" s="11"/>
      <c r="U768" s="11"/>
      <c r="V768" s="11"/>
      <c r="W768" s="11"/>
      <c r="X768" s="11"/>
      <c r="Y768" s="11"/>
      <c r="Z768" s="11"/>
    </row>
    <row r="769" ht="12.75" customHeight="1">
      <c r="A769" s="13"/>
      <c r="B769" s="13"/>
      <c r="C769" s="13"/>
      <c r="D769" s="454"/>
      <c r="E769" s="455"/>
      <c r="F769" s="456"/>
      <c r="G769" s="95"/>
      <c r="H769" s="457"/>
      <c r="I769" s="11"/>
      <c r="J769" s="11"/>
      <c r="K769" s="11"/>
      <c r="L769" s="11"/>
      <c r="M769" s="11"/>
      <c r="N769" s="11"/>
      <c r="O769" s="11"/>
      <c r="P769" s="11"/>
      <c r="Q769" s="11"/>
      <c r="R769" s="11"/>
      <c r="S769" s="11"/>
      <c r="T769" s="11"/>
      <c r="U769" s="11"/>
      <c r="V769" s="11"/>
      <c r="W769" s="11"/>
      <c r="X769" s="11"/>
      <c r="Y769" s="11"/>
      <c r="Z769" s="11"/>
    </row>
    <row r="770" ht="12.75" customHeight="1">
      <c r="A770" s="13"/>
      <c r="B770" s="13"/>
      <c r="C770" s="13"/>
      <c r="D770" s="454"/>
      <c r="E770" s="455"/>
      <c r="F770" s="456"/>
      <c r="G770" s="95"/>
      <c r="H770" s="457"/>
      <c r="I770" s="11"/>
      <c r="J770" s="11"/>
      <c r="K770" s="11"/>
      <c r="L770" s="11"/>
      <c r="M770" s="11"/>
      <c r="N770" s="11"/>
      <c r="O770" s="11"/>
      <c r="P770" s="11"/>
      <c r="Q770" s="11"/>
      <c r="R770" s="11"/>
      <c r="S770" s="11"/>
      <c r="T770" s="11"/>
      <c r="U770" s="11"/>
      <c r="V770" s="11"/>
      <c r="W770" s="11"/>
      <c r="X770" s="11"/>
      <c r="Y770" s="11"/>
      <c r="Z770" s="11"/>
    </row>
    <row r="771" ht="12.75" customHeight="1">
      <c r="A771" s="13"/>
      <c r="B771" s="13"/>
      <c r="C771" s="13"/>
      <c r="D771" s="454"/>
      <c r="E771" s="455"/>
      <c r="F771" s="456"/>
      <c r="G771" s="95"/>
      <c r="H771" s="457"/>
      <c r="I771" s="11"/>
      <c r="J771" s="11"/>
      <c r="K771" s="11"/>
      <c r="L771" s="11"/>
      <c r="M771" s="11"/>
      <c r="N771" s="11"/>
      <c r="O771" s="11"/>
      <c r="P771" s="11"/>
      <c r="Q771" s="11"/>
      <c r="R771" s="11"/>
      <c r="S771" s="11"/>
      <c r="T771" s="11"/>
      <c r="U771" s="11"/>
      <c r="V771" s="11"/>
      <c r="W771" s="11"/>
      <c r="X771" s="11"/>
      <c r="Y771" s="11"/>
      <c r="Z771" s="11"/>
    </row>
    <row r="772" ht="12.75" customHeight="1">
      <c r="A772" s="13"/>
      <c r="B772" s="13"/>
      <c r="C772" s="13"/>
      <c r="D772" s="454"/>
      <c r="E772" s="455"/>
      <c r="F772" s="456"/>
      <c r="G772" s="95"/>
      <c r="H772" s="457"/>
      <c r="I772" s="11"/>
      <c r="J772" s="11"/>
      <c r="K772" s="11"/>
      <c r="L772" s="11"/>
      <c r="M772" s="11"/>
      <c r="N772" s="11"/>
      <c r="O772" s="11"/>
      <c r="P772" s="11"/>
      <c r="Q772" s="11"/>
      <c r="R772" s="11"/>
      <c r="S772" s="11"/>
      <c r="T772" s="11"/>
      <c r="U772" s="11"/>
      <c r="V772" s="11"/>
      <c r="W772" s="11"/>
      <c r="X772" s="11"/>
      <c r="Y772" s="11"/>
      <c r="Z772" s="11"/>
    </row>
    <row r="773" ht="12.75" customHeight="1">
      <c r="A773" s="13"/>
      <c r="B773" s="13"/>
      <c r="C773" s="13"/>
      <c r="D773" s="454"/>
      <c r="E773" s="455"/>
      <c r="F773" s="456"/>
      <c r="G773" s="95"/>
      <c r="H773" s="457"/>
      <c r="I773" s="11"/>
      <c r="J773" s="11"/>
      <c r="K773" s="11"/>
      <c r="L773" s="11"/>
      <c r="M773" s="11"/>
      <c r="N773" s="11"/>
      <c r="O773" s="11"/>
      <c r="P773" s="11"/>
      <c r="Q773" s="11"/>
      <c r="R773" s="11"/>
      <c r="S773" s="11"/>
      <c r="T773" s="11"/>
      <c r="U773" s="11"/>
      <c r="V773" s="11"/>
      <c r="W773" s="11"/>
      <c r="X773" s="11"/>
      <c r="Y773" s="11"/>
      <c r="Z773" s="11"/>
    </row>
    <row r="774" ht="12.75" customHeight="1">
      <c r="A774" s="13"/>
      <c r="B774" s="13"/>
      <c r="C774" s="13"/>
      <c r="D774" s="454"/>
      <c r="E774" s="455"/>
      <c r="F774" s="456"/>
      <c r="G774" s="95"/>
      <c r="H774" s="457"/>
      <c r="I774" s="11"/>
      <c r="J774" s="11"/>
      <c r="K774" s="11"/>
      <c r="L774" s="11"/>
      <c r="M774" s="11"/>
      <c r="N774" s="11"/>
      <c r="O774" s="11"/>
      <c r="P774" s="11"/>
      <c r="Q774" s="11"/>
      <c r="R774" s="11"/>
      <c r="S774" s="11"/>
      <c r="T774" s="11"/>
      <c r="U774" s="11"/>
      <c r="V774" s="11"/>
      <c r="W774" s="11"/>
      <c r="X774" s="11"/>
      <c r="Y774" s="11"/>
      <c r="Z774" s="11"/>
    </row>
    <row r="775" ht="12.75" customHeight="1">
      <c r="A775" s="13"/>
      <c r="B775" s="13"/>
      <c r="C775" s="13"/>
      <c r="D775" s="454"/>
      <c r="E775" s="455"/>
      <c r="F775" s="456"/>
      <c r="G775" s="95"/>
      <c r="H775" s="457"/>
      <c r="I775" s="11"/>
      <c r="J775" s="11"/>
      <c r="K775" s="11"/>
      <c r="L775" s="11"/>
      <c r="M775" s="11"/>
      <c r="N775" s="11"/>
      <c r="O775" s="11"/>
      <c r="P775" s="11"/>
      <c r="Q775" s="11"/>
      <c r="R775" s="11"/>
      <c r="S775" s="11"/>
      <c r="T775" s="11"/>
      <c r="U775" s="11"/>
      <c r="V775" s="11"/>
      <c r="W775" s="11"/>
      <c r="X775" s="11"/>
      <c r="Y775" s="11"/>
      <c r="Z775" s="11"/>
    </row>
    <row r="776" ht="12.75" customHeight="1">
      <c r="A776" s="13"/>
      <c r="B776" s="13"/>
      <c r="C776" s="13"/>
      <c r="D776" s="454"/>
      <c r="E776" s="455"/>
      <c r="F776" s="456"/>
      <c r="G776" s="95"/>
      <c r="H776" s="457"/>
      <c r="I776" s="11"/>
      <c r="J776" s="11"/>
      <c r="K776" s="11"/>
      <c r="L776" s="11"/>
      <c r="M776" s="11"/>
      <c r="N776" s="11"/>
      <c r="O776" s="11"/>
      <c r="P776" s="11"/>
      <c r="Q776" s="11"/>
      <c r="R776" s="11"/>
      <c r="S776" s="11"/>
      <c r="T776" s="11"/>
      <c r="U776" s="11"/>
      <c r="V776" s="11"/>
      <c r="W776" s="11"/>
      <c r="X776" s="11"/>
      <c r="Y776" s="11"/>
      <c r="Z776" s="11"/>
    </row>
    <row r="777" ht="12.75" customHeight="1">
      <c r="A777" s="13"/>
      <c r="B777" s="13"/>
      <c r="C777" s="13"/>
      <c r="D777" s="454"/>
      <c r="E777" s="455"/>
      <c r="F777" s="456"/>
      <c r="G777" s="95"/>
      <c r="H777" s="457"/>
      <c r="I777" s="11"/>
      <c r="J777" s="11"/>
      <c r="K777" s="11"/>
      <c r="L777" s="11"/>
      <c r="M777" s="11"/>
      <c r="N777" s="11"/>
      <c r="O777" s="11"/>
      <c r="P777" s="11"/>
      <c r="Q777" s="11"/>
      <c r="R777" s="11"/>
      <c r="S777" s="11"/>
      <c r="T777" s="11"/>
      <c r="U777" s="11"/>
      <c r="V777" s="11"/>
      <c r="W777" s="11"/>
      <c r="X777" s="11"/>
      <c r="Y777" s="11"/>
      <c r="Z777" s="11"/>
    </row>
    <row r="778" ht="12.75" customHeight="1">
      <c r="A778" s="13"/>
      <c r="B778" s="13"/>
      <c r="C778" s="13"/>
      <c r="D778" s="454"/>
      <c r="E778" s="455"/>
      <c r="F778" s="456"/>
      <c r="G778" s="95"/>
      <c r="H778" s="457"/>
      <c r="I778" s="11"/>
      <c r="J778" s="11"/>
      <c r="K778" s="11"/>
      <c r="L778" s="11"/>
      <c r="M778" s="11"/>
      <c r="N778" s="11"/>
      <c r="O778" s="11"/>
      <c r="P778" s="11"/>
      <c r="Q778" s="11"/>
      <c r="R778" s="11"/>
      <c r="S778" s="11"/>
      <c r="T778" s="11"/>
      <c r="U778" s="11"/>
      <c r="V778" s="11"/>
      <c r="W778" s="11"/>
      <c r="X778" s="11"/>
      <c r="Y778" s="11"/>
      <c r="Z778" s="11"/>
    </row>
    <row r="779" ht="12.75" customHeight="1">
      <c r="A779" s="13"/>
      <c r="B779" s="13"/>
      <c r="C779" s="13"/>
      <c r="D779" s="454"/>
      <c r="E779" s="455"/>
      <c r="F779" s="456"/>
      <c r="G779" s="95"/>
      <c r="H779" s="457"/>
      <c r="I779" s="11"/>
      <c r="J779" s="11"/>
      <c r="K779" s="11"/>
      <c r="L779" s="11"/>
      <c r="M779" s="11"/>
      <c r="N779" s="11"/>
      <c r="O779" s="11"/>
      <c r="P779" s="11"/>
      <c r="Q779" s="11"/>
      <c r="R779" s="11"/>
      <c r="S779" s="11"/>
      <c r="T779" s="11"/>
      <c r="U779" s="11"/>
      <c r="V779" s="11"/>
      <c r="W779" s="11"/>
      <c r="X779" s="11"/>
      <c r="Y779" s="11"/>
      <c r="Z779" s="11"/>
    </row>
    <row r="780" ht="12.75" customHeight="1">
      <c r="A780" s="13"/>
      <c r="B780" s="13"/>
      <c r="C780" s="13"/>
      <c r="D780" s="454"/>
      <c r="E780" s="455"/>
      <c r="F780" s="456"/>
      <c r="G780" s="95"/>
      <c r="H780" s="457"/>
      <c r="I780" s="11"/>
      <c r="J780" s="11"/>
      <c r="K780" s="11"/>
      <c r="L780" s="11"/>
      <c r="M780" s="11"/>
      <c r="N780" s="11"/>
      <c r="O780" s="11"/>
      <c r="P780" s="11"/>
      <c r="Q780" s="11"/>
      <c r="R780" s="11"/>
      <c r="S780" s="11"/>
      <c r="T780" s="11"/>
      <c r="U780" s="11"/>
      <c r="V780" s="11"/>
      <c r="W780" s="11"/>
      <c r="X780" s="11"/>
      <c r="Y780" s="11"/>
      <c r="Z780" s="11"/>
    </row>
    <row r="781" ht="12.75" customHeight="1">
      <c r="A781" s="13"/>
      <c r="B781" s="13"/>
      <c r="C781" s="13"/>
      <c r="D781" s="454"/>
      <c r="E781" s="455"/>
      <c r="F781" s="456"/>
      <c r="G781" s="95"/>
      <c r="H781" s="457"/>
      <c r="I781" s="11"/>
      <c r="J781" s="11"/>
      <c r="K781" s="11"/>
      <c r="L781" s="11"/>
      <c r="M781" s="11"/>
      <c r="N781" s="11"/>
      <c r="O781" s="11"/>
      <c r="P781" s="11"/>
      <c r="Q781" s="11"/>
      <c r="R781" s="11"/>
      <c r="S781" s="11"/>
      <c r="T781" s="11"/>
      <c r="U781" s="11"/>
      <c r="V781" s="11"/>
      <c r="W781" s="11"/>
      <c r="X781" s="11"/>
      <c r="Y781" s="11"/>
      <c r="Z781" s="11"/>
    </row>
    <row r="782" ht="12.75" customHeight="1">
      <c r="A782" s="13"/>
      <c r="B782" s="13"/>
      <c r="C782" s="13"/>
      <c r="D782" s="454"/>
      <c r="E782" s="455"/>
      <c r="F782" s="456"/>
      <c r="G782" s="95"/>
      <c r="H782" s="457"/>
      <c r="I782" s="11"/>
      <c r="J782" s="11"/>
      <c r="K782" s="11"/>
      <c r="L782" s="11"/>
      <c r="M782" s="11"/>
      <c r="N782" s="11"/>
      <c r="O782" s="11"/>
      <c r="P782" s="11"/>
      <c r="Q782" s="11"/>
      <c r="R782" s="11"/>
      <c r="S782" s="11"/>
      <c r="T782" s="11"/>
      <c r="U782" s="11"/>
      <c r="V782" s="11"/>
      <c r="W782" s="11"/>
      <c r="X782" s="11"/>
      <c r="Y782" s="11"/>
      <c r="Z782" s="11"/>
    </row>
    <row r="783" ht="12.75" customHeight="1">
      <c r="A783" s="13"/>
      <c r="B783" s="13"/>
      <c r="C783" s="13"/>
      <c r="D783" s="454"/>
      <c r="E783" s="455"/>
      <c r="F783" s="456"/>
      <c r="G783" s="95"/>
      <c r="H783" s="457"/>
      <c r="I783" s="11"/>
      <c r="J783" s="11"/>
      <c r="K783" s="11"/>
      <c r="L783" s="11"/>
      <c r="M783" s="11"/>
      <c r="N783" s="11"/>
      <c r="O783" s="11"/>
      <c r="P783" s="11"/>
      <c r="Q783" s="11"/>
      <c r="R783" s="11"/>
      <c r="S783" s="11"/>
      <c r="T783" s="11"/>
      <c r="U783" s="11"/>
      <c r="V783" s="11"/>
      <c r="W783" s="11"/>
      <c r="X783" s="11"/>
      <c r="Y783" s="11"/>
      <c r="Z783" s="11"/>
    </row>
    <row r="784" ht="12.75" customHeight="1">
      <c r="A784" s="13"/>
      <c r="B784" s="13"/>
      <c r="C784" s="13"/>
      <c r="D784" s="454"/>
      <c r="E784" s="455"/>
      <c r="F784" s="456"/>
      <c r="G784" s="95"/>
      <c r="H784" s="457"/>
      <c r="I784" s="11"/>
      <c r="J784" s="11"/>
      <c r="K784" s="11"/>
      <c r="L784" s="11"/>
      <c r="M784" s="11"/>
      <c r="N784" s="11"/>
      <c r="O784" s="11"/>
      <c r="P784" s="11"/>
      <c r="Q784" s="11"/>
      <c r="R784" s="11"/>
      <c r="S784" s="11"/>
      <c r="T784" s="11"/>
      <c r="U784" s="11"/>
      <c r="V784" s="11"/>
      <c r="W784" s="11"/>
      <c r="X784" s="11"/>
      <c r="Y784" s="11"/>
      <c r="Z784" s="11"/>
    </row>
    <row r="785" ht="12.75" customHeight="1">
      <c r="A785" s="13"/>
      <c r="B785" s="13"/>
      <c r="C785" s="13"/>
      <c r="D785" s="454"/>
      <c r="E785" s="455"/>
      <c r="F785" s="456"/>
      <c r="G785" s="95"/>
      <c r="H785" s="457"/>
      <c r="I785" s="11"/>
      <c r="J785" s="11"/>
      <c r="K785" s="11"/>
      <c r="L785" s="11"/>
      <c r="M785" s="11"/>
      <c r="N785" s="11"/>
      <c r="O785" s="11"/>
      <c r="P785" s="11"/>
      <c r="Q785" s="11"/>
      <c r="R785" s="11"/>
      <c r="S785" s="11"/>
      <c r="T785" s="11"/>
      <c r="U785" s="11"/>
      <c r="V785" s="11"/>
      <c r="W785" s="11"/>
      <c r="X785" s="11"/>
      <c r="Y785" s="11"/>
      <c r="Z785" s="11"/>
    </row>
    <row r="786" ht="12.75" customHeight="1">
      <c r="A786" s="13"/>
      <c r="B786" s="13"/>
      <c r="C786" s="13"/>
      <c r="D786" s="454"/>
      <c r="E786" s="455"/>
      <c r="F786" s="456"/>
      <c r="G786" s="95"/>
      <c r="H786" s="457"/>
      <c r="I786" s="11"/>
      <c r="J786" s="11"/>
      <c r="K786" s="11"/>
      <c r="L786" s="11"/>
      <c r="M786" s="11"/>
      <c r="N786" s="11"/>
      <c r="O786" s="11"/>
      <c r="P786" s="11"/>
      <c r="Q786" s="11"/>
      <c r="R786" s="11"/>
      <c r="S786" s="11"/>
      <c r="T786" s="11"/>
      <c r="U786" s="11"/>
      <c r="V786" s="11"/>
      <c r="W786" s="11"/>
      <c r="X786" s="11"/>
      <c r="Y786" s="11"/>
      <c r="Z786" s="11"/>
    </row>
    <row r="787" ht="12.75" customHeight="1">
      <c r="A787" s="13"/>
      <c r="B787" s="13"/>
      <c r="C787" s="13"/>
      <c r="D787" s="454"/>
      <c r="E787" s="455"/>
      <c r="F787" s="456"/>
      <c r="G787" s="95"/>
      <c r="H787" s="457"/>
      <c r="I787" s="11"/>
      <c r="J787" s="11"/>
      <c r="K787" s="11"/>
      <c r="L787" s="11"/>
      <c r="M787" s="11"/>
      <c r="N787" s="11"/>
      <c r="O787" s="11"/>
      <c r="P787" s="11"/>
      <c r="Q787" s="11"/>
      <c r="R787" s="11"/>
      <c r="S787" s="11"/>
      <c r="T787" s="11"/>
      <c r="U787" s="11"/>
      <c r="V787" s="11"/>
      <c r="W787" s="11"/>
      <c r="X787" s="11"/>
      <c r="Y787" s="11"/>
      <c r="Z787" s="11"/>
    </row>
    <row r="788" ht="12.75" customHeight="1">
      <c r="A788" s="13"/>
      <c r="B788" s="13"/>
      <c r="C788" s="13"/>
      <c r="D788" s="454"/>
      <c r="E788" s="455"/>
      <c r="F788" s="456"/>
      <c r="G788" s="95"/>
      <c r="H788" s="457"/>
      <c r="I788" s="11"/>
      <c r="J788" s="11"/>
      <c r="K788" s="11"/>
      <c r="L788" s="11"/>
      <c r="M788" s="11"/>
      <c r="N788" s="11"/>
      <c r="O788" s="11"/>
      <c r="P788" s="11"/>
      <c r="Q788" s="11"/>
      <c r="R788" s="11"/>
      <c r="S788" s="11"/>
      <c r="T788" s="11"/>
      <c r="U788" s="11"/>
      <c r="V788" s="11"/>
      <c r="W788" s="11"/>
      <c r="X788" s="11"/>
      <c r="Y788" s="11"/>
      <c r="Z788" s="11"/>
    </row>
    <row r="789" ht="12.75" customHeight="1">
      <c r="A789" s="13"/>
      <c r="B789" s="13"/>
      <c r="C789" s="13"/>
      <c r="D789" s="454"/>
      <c r="E789" s="455"/>
      <c r="F789" s="456"/>
      <c r="G789" s="95"/>
      <c r="H789" s="457"/>
      <c r="I789" s="11"/>
      <c r="J789" s="11"/>
      <c r="K789" s="11"/>
      <c r="L789" s="11"/>
      <c r="M789" s="11"/>
      <c r="N789" s="11"/>
      <c r="O789" s="11"/>
      <c r="P789" s="11"/>
      <c r="Q789" s="11"/>
      <c r="R789" s="11"/>
      <c r="S789" s="11"/>
      <c r="T789" s="11"/>
      <c r="U789" s="11"/>
      <c r="V789" s="11"/>
      <c r="W789" s="11"/>
      <c r="X789" s="11"/>
      <c r="Y789" s="11"/>
      <c r="Z789" s="11"/>
    </row>
    <row r="790" ht="12.75" customHeight="1">
      <c r="A790" s="13"/>
      <c r="B790" s="13"/>
      <c r="C790" s="13"/>
      <c r="D790" s="454"/>
      <c r="E790" s="455"/>
      <c r="F790" s="456"/>
      <c r="G790" s="95"/>
      <c r="H790" s="457"/>
      <c r="I790" s="11"/>
      <c r="J790" s="11"/>
      <c r="K790" s="11"/>
      <c r="L790" s="11"/>
      <c r="M790" s="11"/>
      <c r="N790" s="11"/>
      <c r="O790" s="11"/>
      <c r="P790" s="11"/>
      <c r="Q790" s="11"/>
      <c r="R790" s="11"/>
      <c r="S790" s="11"/>
      <c r="T790" s="11"/>
      <c r="U790" s="11"/>
      <c r="V790" s="11"/>
      <c r="W790" s="11"/>
      <c r="X790" s="11"/>
      <c r="Y790" s="11"/>
      <c r="Z790" s="11"/>
    </row>
    <row r="791" ht="12.75" customHeight="1">
      <c r="A791" s="13"/>
      <c r="B791" s="13"/>
      <c r="C791" s="13"/>
      <c r="D791" s="454"/>
      <c r="E791" s="455"/>
      <c r="F791" s="456"/>
      <c r="G791" s="95"/>
      <c r="H791" s="457"/>
      <c r="I791" s="11"/>
      <c r="J791" s="11"/>
      <c r="K791" s="11"/>
      <c r="L791" s="11"/>
      <c r="M791" s="11"/>
      <c r="N791" s="11"/>
      <c r="O791" s="11"/>
      <c r="P791" s="11"/>
      <c r="Q791" s="11"/>
      <c r="R791" s="11"/>
      <c r="S791" s="11"/>
      <c r="T791" s="11"/>
      <c r="U791" s="11"/>
      <c r="V791" s="11"/>
      <c r="W791" s="11"/>
      <c r="X791" s="11"/>
      <c r="Y791" s="11"/>
      <c r="Z791" s="11"/>
    </row>
    <row r="792" ht="12.75" customHeight="1">
      <c r="A792" s="13"/>
      <c r="B792" s="13"/>
      <c r="C792" s="13"/>
      <c r="D792" s="454"/>
      <c r="E792" s="455"/>
      <c r="F792" s="456"/>
      <c r="G792" s="95"/>
      <c r="H792" s="457"/>
      <c r="I792" s="11"/>
      <c r="J792" s="11"/>
      <c r="K792" s="11"/>
      <c r="L792" s="11"/>
      <c r="M792" s="11"/>
      <c r="N792" s="11"/>
      <c r="O792" s="11"/>
      <c r="P792" s="11"/>
      <c r="Q792" s="11"/>
      <c r="R792" s="11"/>
      <c r="S792" s="11"/>
      <c r="T792" s="11"/>
      <c r="U792" s="11"/>
      <c r="V792" s="11"/>
      <c r="W792" s="11"/>
      <c r="X792" s="11"/>
      <c r="Y792" s="11"/>
      <c r="Z792" s="11"/>
    </row>
    <row r="793" ht="12.75" customHeight="1">
      <c r="A793" s="13"/>
      <c r="B793" s="13"/>
      <c r="C793" s="13"/>
      <c r="D793" s="454"/>
      <c r="E793" s="455"/>
      <c r="F793" s="456"/>
      <c r="G793" s="95"/>
      <c r="H793" s="457"/>
      <c r="I793" s="11"/>
      <c r="J793" s="11"/>
      <c r="K793" s="11"/>
      <c r="L793" s="11"/>
      <c r="M793" s="11"/>
      <c r="N793" s="11"/>
      <c r="O793" s="11"/>
      <c r="P793" s="11"/>
      <c r="Q793" s="11"/>
      <c r="R793" s="11"/>
      <c r="S793" s="11"/>
      <c r="T793" s="11"/>
      <c r="U793" s="11"/>
      <c r="V793" s="11"/>
      <c r="W793" s="11"/>
      <c r="X793" s="11"/>
      <c r="Y793" s="11"/>
      <c r="Z793" s="11"/>
    </row>
    <row r="794" ht="12.75" customHeight="1">
      <c r="A794" s="13"/>
      <c r="B794" s="13"/>
      <c r="C794" s="13"/>
      <c r="D794" s="454"/>
      <c r="E794" s="455"/>
      <c r="F794" s="456"/>
      <c r="G794" s="95"/>
      <c r="H794" s="457"/>
      <c r="I794" s="11"/>
      <c r="J794" s="11"/>
      <c r="K794" s="11"/>
      <c r="L794" s="11"/>
      <c r="M794" s="11"/>
      <c r="N794" s="11"/>
      <c r="O794" s="11"/>
      <c r="P794" s="11"/>
      <c r="Q794" s="11"/>
      <c r="R794" s="11"/>
      <c r="S794" s="11"/>
      <c r="T794" s="11"/>
      <c r="U794" s="11"/>
      <c r="V794" s="11"/>
      <c r="W794" s="11"/>
      <c r="X794" s="11"/>
      <c r="Y794" s="11"/>
      <c r="Z794" s="11"/>
    </row>
    <row r="795" ht="12.75" customHeight="1">
      <c r="A795" s="13"/>
      <c r="B795" s="13"/>
      <c r="C795" s="13"/>
      <c r="D795" s="454"/>
      <c r="E795" s="455"/>
      <c r="F795" s="456"/>
      <c r="G795" s="95"/>
      <c r="H795" s="457"/>
      <c r="I795" s="11"/>
      <c r="J795" s="11"/>
      <c r="K795" s="11"/>
      <c r="L795" s="11"/>
      <c r="M795" s="11"/>
      <c r="N795" s="11"/>
      <c r="O795" s="11"/>
      <c r="P795" s="11"/>
      <c r="Q795" s="11"/>
      <c r="R795" s="11"/>
      <c r="S795" s="11"/>
      <c r="T795" s="11"/>
      <c r="U795" s="11"/>
      <c r="V795" s="11"/>
      <c r="W795" s="11"/>
      <c r="X795" s="11"/>
      <c r="Y795" s="11"/>
      <c r="Z795" s="11"/>
    </row>
    <row r="796" ht="12.75" customHeight="1">
      <c r="A796" s="13"/>
      <c r="B796" s="13"/>
      <c r="C796" s="13"/>
      <c r="D796" s="454"/>
      <c r="E796" s="455"/>
      <c r="F796" s="456"/>
      <c r="G796" s="95"/>
      <c r="H796" s="457"/>
      <c r="I796" s="11"/>
      <c r="J796" s="11"/>
      <c r="K796" s="11"/>
      <c r="L796" s="11"/>
      <c r="M796" s="11"/>
      <c r="N796" s="11"/>
      <c r="O796" s="11"/>
      <c r="P796" s="11"/>
      <c r="Q796" s="11"/>
      <c r="R796" s="11"/>
      <c r="S796" s="11"/>
      <c r="T796" s="11"/>
      <c r="U796" s="11"/>
      <c r="V796" s="11"/>
      <c r="W796" s="11"/>
      <c r="X796" s="11"/>
      <c r="Y796" s="11"/>
      <c r="Z796" s="11"/>
    </row>
    <row r="797" ht="12.75" customHeight="1">
      <c r="A797" s="13"/>
      <c r="B797" s="13"/>
      <c r="C797" s="13"/>
      <c r="D797" s="454"/>
      <c r="E797" s="455"/>
      <c r="F797" s="456"/>
      <c r="G797" s="95"/>
      <c r="H797" s="457"/>
      <c r="I797" s="11"/>
      <c r="J797" s="11"/>
      <c r="K797" s="11"/>
      <c r="L797" s="11"/>
      <c r="M797" s="11"/>
      <c r="N797" s="11"/>
      <c r="O797" s="11"/>
      <c r="P797" s="11"/>
      <c r="Q797" s="11"/>
      <c r="R797" s="11"/>
      <c r="S797" s="11"/>
      <c r="T797" s="11"/>
      <c r="U797" s="11"/>
      <c r="V797" s="11"/>
      <c r="W797" s="11"/>
      <c r="X797" s="11"/>
      <c r="Y797" s="11"/>
      <c r="Z797" s="11"/>
    </row>
    <row r="798" ht="12.75" customHeight="1">
      <c r="A798" s="13"/>
      <c r="B798" s="13"/>
      <c r="C798" s="13"/>
      <c r="D798" s="454"/>
      <c r="E798" s="455"/>
      <c r="F798" s="456"/>
      <c r="G798" s="95"/>
      <c r="H798" s="457"/>
      <c r="I798" s="11"/>
      <c r="J798" s="11"/>
      <c r="K798" s="11"/>
      <c r="L798" s="11"/>
      <c r="M798" s="11"/>
      <c r="N798" s="11"/>
      <c r="O798" s="11"/>
      <c r="P798" s="11"/>
      <c r="Q798" s="11"/>
      <c r="R798" s="11"/>
      <c r="S798" s="11"/>
      <c r="T798" s="11"/>
      <c r="U798" s="11"/>
      <c r="V798" s="11"/>
      <c r="W798" s="11"/>
      <c r="X798" s="11"/>
      <c r="Y798" s="11"/>
      <c r="Z798" s="11"/>
    </row>
    <row r="799" ht="12.75" customHeight="1">
      <c r="A799" s="13"/>
      <c r="B799" s="13"/>
      <c r="C799" s="13"/>
      <c r="D799" s="454"/>
      <c r="E799" s="455"/>
      <c r="F799" s="456"/>
      <c r="G799" s="95"/>
      <c r="H799" s="457"/>
      <c r="I799" s="11"/>
      <c r="J799" s="11"/>
      <c r="K799" s="11"/>
      <c r="L799" s="11"/>
      <c r="M799" s="11"/>
      <c r="N799" s="11"/>
      <c r="O799" s="11"/>
      <c r="P799" s="11"/>
      <c r="Q799" s="11"/>
      <c r="R799" s="11"/>
      <c r="S799" s="11"/>
      <c r="T799" s="11"/>
      <c r="U799" s="11"/>
      <c r="V799" s="11"/>
      <c r="W799" s="11"/>
      <c r="X799" s="11"/>
      <c r="Y799" s="11"/>
      <c r="Z799" s="11"/>
    </row>
    <row r="800" ht="12.75" customHeight="1">
      <c r="A800" s="13"/>
      <c r="B800" s="13"/>
      <c r="C800" s="13"/>
      <c r="D800" s="454"/>
      <c r="E800" s="455"/>
      <c r="F800" s="456"/>
      <c r="G800" s="95"/>
      <c r="H800" s="457"/>
      <c r="I800" s="11"/>
      <c r="J800" s="11"/>
      <c r="K800" s="11"/>
      <c r="L800" s="11"/>
      <c r="M800" s="11"/>
      <c r="N800" s="11"/>
      <c r="O800" s="11"/>
      <c r="P800" s="11"/>
      <c r="Q800" s="11"/>
      <c r="R800" s="11"/>
      <c r="S800" s="11"/>
      <c r="T800" s="11"/>
      <c r="U800" s="11"/>
      <c r="V800" s="11"/>
      <c r="W800" s="11"/>
      <c r="X800" s="11"/>
      <c r="Y800" s="11"/>
      <c r="Z800" s="11"/>
    </row>
    <row r="801" ht="12.75" customHeight="1">
      <c r="A801" s="13"/>
      <c r="B801" s="13"/>
      <c r="C801" s="13"/>
      <c r="D801" s="454"/>
      <c r="E801" s="455"/>
      <c r="F801" s="456"/>
      <c r="G801" s="95"/>
      <c r="H801" s="457"/>
      <c r="I801" s="11"/>
      <c r="J801" s="11"/>
      <c r="K801" s="11"/>
      <c r="L801" s="11"/>
      <c r="M801" s="11"/>
      <c r="N801" s="11"/>
      <c r="O801" s="11"/>
      <c r="P801" s="11"/>
      <c r="Q801" s="11"/>
      <c r="R801" s="11"/>
      <c r="S801" s="11"/>
      <c r="T801" s="11"/>
      <c r="U801" s="11"/>
      <c r="V801" s="11"/>
      <c r="W801" s="11"/>
      <c r="X801" s="11"/>
      <c r="Y801" s="11"/>
      <c r="Z801" s="11"/>
    </row>
    <row r="802" ht="12.75" customHeight="1">
      <c r="A802" s="13"/>
      <c r="B802" s="13"/>
      <c r="C802" s="13"/>
      <c r="D802" s="454"/>
      <c r="E802" s="455"/>
      <c r="F802" s="456"/>
      <c r="G802" s="95"/>
      <c r="H802" s="457"/>
      <c r="I802" s="11"/>
      <c r="J802" s="11"/>
      <c r="K802" s="11"/>
      <c r="L802" s="11"/>
      <c r="M802" s="11"/>
      <c r="N802" s="11"/>
      <c r="O802" s="11"/>
      <c r="P802" s="11"/>
      <c r="Q802" s="11"/>
      <c r="R802" s="11"/>
      <c r="S802" s="11"/>
      <c r="T802" s="11"/>
      <c r="U802" s="11"/>
      <c r="V802" s="11"/>
      <c r="W802" s="11"/>
      <c r="X802" s="11"/>
      <c r="Y802" s="11"/>
      <c r="Z802" s="11"/>
    </row>
    <row r="803" ht="12.75" customHeight="1">
      <c r="A803" s="13"/>
      <c r="B803" s="13"/>
      <c r="C803" s="13"/>
      <c r="D803" s="454"/>
      <c r="E803" s="455"/>
      <c r="F803" s="456"/>
      <c r="G803" s="95"/>
      <c r="H803" s="457"/>
      <c r="I803" s="11"/>
      <c r="J803" s="11"/>
      <c r="K803" s="11"/>
      <c r="L803" s="11"/>
      <c r="M803" s="11"/>
      <c r="N803" s="11"/>
      <c r="O803" s="11"/>
      <c r="P803" s="11"/>
      <c r="Q803" s="11"/>
      <c r="R803" s="11"/>
      <c r="S803" s="11"/>
      <c r="T803" s="11"/>
      <c r="U803" s="11"/>
      <c r="V803" s="11"/>
      <c r="W803" s="11"/>
      <c r="X803" s="11"/>
      <c r="Y803" s="11"/>
      <c r="Z803" s="11"/>
    </row>
    <row r="804" ht="12.75" customHeight="1">
      <c r="A804" s="13"/>
      <c r="B804" s="13"/>
      <c r="C804" s="13"/>
      <c r="D804" s="454"/>
      <c r="E804" s="455"/>
      <c r="F804" s="456"/>
      <c r="G804" s="95"/>
      <c r="H804" s="457"/>
      <c r="I804" s="11"/>
      <c r="J804" s="11"/>
      <c r="K804" s="11"/>
      <c r="L804" s="11"/>
      <c r="M804" s="11"/>
      <c r="N804" s="11"/>
      <c r="O804" s="11"/>
      <c r="P804" s="11"/>
      <c r="Q804" s="11"/>
      <c r="R804" s="11"/>
      <c r="S804" s="11"/>
      <c r="T804" s="11"/>
      <c r="U804" s="11"/>
      <c r="V804" s="11"/>
      <c r="W804" s="11"/>
      <c r="X804" s="11"/>
      <c r="Y804" s="11"/>
      <c r="Z804" s="11"/>
    </row>
    <row r="805" ht="12.75" customHeight="1">
      <c r="A805" s="13"/>
      <c r="B805" s="13"/>
      <c r="C805" s="13"/>
      <c r="D805" s="454"/>
      <c r="E805" s="455"/>
      <c r="F805" s="456"/>
      <c r="G805" s="95"/>
      <c r="H805" s="457"/>
      <c r="I805" s="11"/>
      <c r="J805" s="11"/>
      <c r="K805" s="11"/>
      <c r="L805" s="11"/>
      <c r="M805" s="11"/>
      <c r="N805" s="11"/>
      <c r="O805" s="11"/>
      <c r="P805" s="11"/>
      <c r="Q805" s="11"/>
      <c r="R805" s="11"/>
      <c r="S805" s="11"/>
      <c r="T805" s="11"/>
      <c r="U805" s="11"/>
      <c r="V805" s="11"/>
      <c r="W805" s="11"/>
      <c r="X805" s="11"/>
      <c r="Y805" s="11"/>
      <c r="Z805" s="11"/>
    </row>
    <row r="806" ht="12.75" customHeight="1">
      <c r="A806" s="13"/>
      <c r="B806" s="13"/>
      <c r="C806" s="13"/>
      <c r="D806" s="454"/>
      <c r="E806" s="455"/>
      <c r="F806" s="456"/>
      <c r="G806" s="95"/>
      <c r="H806" s="457"/>
      <c r="I806" s="11"/>
      <c r="J806" s="11"/>
      <c r="K806" s="11"/>
      <c r="L806" s="11"/>
      <c r="M806" s="11"/>
      <c r="N806" s="11"/>
      <c r="O806" s="11"/>
      <c r="P806" s="11"/>
      <c r="Q806" s="11"/>
      <c r="R806" s="11"/>
      <c r="S806" s="11"/>
      <c r="T806" s="11"/>
      <c r="U806" s="11"/>
      <c r="V806" s="11"/>
      <c r="W806" s="11"/>
      <c r="X806" s="11"/>
      <c r="Y806" s="11"/>
      <c r="Z806" s="11"/>
    </row>
    <row r="807" ht="12.75" customHeight="1">
      <c r="A807" s="13"/>
      <c r="B807" s="13"/>
      <c r="C807" s="13"/>
      <c r="D807" s="454"/>
      <c r="E807" s="455"/>
      <c r="F807" s="456"/>
      <c r="G807" s="95"/>
      <c r="H807" s="457"/>
      <c r="I807" s="11"/>
      <c r="J807" s="11"/>
      <c r="K807" s="11"/>
      <c r="L807" s="11"/>
      <c r="M807" s="11"/>
      <c r="N807" s="11"/>
      <c r="O807" s="11"/>
      <c r="P807" s="11"/>
      <c r="Q807" s="11"/>
      <c r="R807" s="11"/>
      <c r="S807" s="11"/>
      <c r="T807" s="11"/>
      <c r="U807" s="11"/>
      <c r="V807" s="11"/>
      <c r="W807" s="11"/>
      <c r="X807" s="11"/>
      <c r="Y807" s="11"/>
      <c r="Z807" s="11"/>
    </row>
    <row r="808" ht="12.75" customHeight="1">
      <c r="A808" s="13"/>
      <c r="B808" s="13"/>
      <c r="C808" s="13"/>
      <c r="D808" s="454"/>
      <c r="E808" s="455"/>
      <c r="F808" s="456"/>
      <c r="G808" s="95"/>
      <c r="H808" s="457"/>
      <c r="I808" s="11"/>
      <c r="J808" s="11"/>
      <c r="K808" s="11"/>
      <c r="L808" s="11"/>
      <c r="M808" s="11"/>
      <c r="N808" s="11"/>
      <c r="O808" s="11"/>
      <c r="P808" s="11"/>
      <c r="Q808" s="11"/>
      <c r="R808" s="11"/>
      <c r="S808" s="11"/>
      <c r="T808" s="11"/>
      <c r="U808" s="11"/>
      <c r="V808" s="11"/>
      <c r="W808" s="11"/>
      <c r="X808" s="11"/>
      <c r="Y808" s="11"/>
      <c r="Z808" s="11"/>
    </row>
    <row r="809" ht="12.75" customHeight="1">
      <c r="A809" s="13"/>
      <c r="B809" s="13"/>
      <c r="C809" s="13"/>
      <c r="D809" s="454"/>
      <c r="E809" s="455"/>
      <c r="F809" s="456"/>
      <c r="G809" s="95"/>
      <c r="H809" s="457"/>
      <c r="I809" s="11"/>
      <c r="J809" s="11"/>
      <c r="K809" s="11"/>
      <c r="L809" s="11"/>
      <c r="M809" s="11"/>
      <c r="N809" s="11"/>
      <c r="O809" s="11"/>
      <c r="P809" s="11"/>
      <c r="Q809" s="11"/>
      <c r="R809" s="11"/>
      <c r="S809" s="11"/>
      <c r="T809" s="11"/>
      <c r="U809" s="11"/>
      <c r="V809" s="11"/>
      <c r="W809" s="11"/>
      <c r="X809" s="11"/>
      <c r="Y809" s="11"/>
      <c r="Z809" s="11"/>
    </row>
    <row r="810" ht="12.75" customHeight="1">
      <c r="A810" s="13"/>
      <c r="B810" s="13"/>
      <c r="C810" s="13"/>
      <c r="D810" s="454"/>
      <c r="E810" s="455"/>
      <c r="F810" s="456"/>
      <c r="G810" s="95"/>
      <c r="H810" s="457"/>
      <c r="I810" s="11"/>
      <c r="J810" s="11"/>
      <c r="K810" s="11"/>
      <c r="L810" s="11"/>
      <c r="M810" s="11"/>
      <c r="N810" s="11"/>
      <c r="O810" s="11"/>
      <c r="P810" s="11"/>
      <c r="Q810" s="11"/>
      <c r="R810" s="11"/>
      <c r="S810" s="11"/>
      <c r="T810" s="11"/>
      <c r="U810" s="11"/>
      <c r="V810" s="11"/>
      <c r="W810" s="11"/>
      <c r="X810" s="11"/>
      <c r="Y810" s="11"/>
      <c r="Z810" s="11"/>
    </row>
    <row r="811" ht="12.75" customHeight="1">
      <c r="A811" s="13"/>
      <c r="B811" s="13"/>
      <c r="C811" s="13"/>
      <c r="D811" s="454"/>
      <c r="E811" s="455"/>
      <c r="F811" s="456"/>
      <c r="G811" s="95"/>
      <c r="H811" s="457"/>
      <c r="I811" s="11"/>
      <c r="J811" s="11"/>
      <c r="K811" s="11"/>
      <c r="L811" s="11"/>
      <c r="M811" s="11"/>
      <c r="N811" s="11"/>
      <c r="O811" s="11"/>
      <c r="P811" s="11"/>
      <c r="Q811" s="11"/>
      <c r="R811" s="11"/>
      <c r="S811" s="11"/>
      <c r="T811" s="11"/>
      <c r="U811" s="11"/>
      <c r="V811" s="11"/>
      <c r="W811" s="11"/>
      <c r="X811" s="11"/>
      <c r="Y811" s="11"/>
      <c r="Z811" s="11"/>
    </row>
    <row r="812" ht="12.75" customHeight="1">
      <c r="A812" s="13"/>
      <c r="B812" s="13"/>
      <c r="C812" s="13"/>
      <c r="D812" s="454"/>
      <c r="E812" s="455"/>
      <c r="F812" s="456"/>
      <c r="G812" s="95"/>
      <c r="H812" s="457"/>
      <c r="I812" s="11"/>
      <c r="J812" s="11"/>
      <c r="K812" s="11"/>
      <c r="L812" s="11"/>
      <c r="M812" s="11"/>
      <c r="N812" s="11"/>
      <c r="O812" s="11"/>
      <c r="P812" s="11"/>
      <c r="Q812" s="11"/>
      <c r="R812" s="11"/>
      <c r="S812" s="11"/>
      <c r="T812" s="11"/>
      <c r="U812" s="11"/>
      <c r="V812" s="11"/>
      <c r="W812" s="11"/>
      <c r="X812" s="11"/>
      <c r="Y812" s="11"/>
      <c r="Z812" s="11"/>
    </row>
    <row r="813" ht="12.75" customHeight="1">
      <c r="A813" s="13"/>
      <c r="B813" s="13"/>
      <c r="C813" s="13"/>
      <c r="D813" s="454"/>
      <c r="E813" s="455"/>
      <c r="F813" s="456"/>
      <c r="G813" s="95"/>
      <c r="H813" s="457"/>
      <c r="I813" s="11"/>
      <c r="J813" s="11"/>
      <c r="K813" s="11"/>
      <c r="L813" s="11"/>
      <c r="M813" s="11"/>
      <c r="N813" s="11"/>
      <c r="O813" s="11"/>
      <c r="P813" s="11"/>
      <c r="Q813" s="11"/>
      <c r="R813" s="11"/>
      <c r="S813" s="11"/>
      <c r="T813" s="11"/>
      <c r="U813" s="11"/>
      <c r="V813" s="11"/>
      <c r="W813" s="11"/>
      <c r="X813" s="11"/>
      <c r="Y813" s="11"/>
      <c r="Z813" s="11"/>
    </row>
    <row r="814" ht="12.75" customHeight="1">
      <c r="A814" s="13"/>
      <c r="B814" s="13"/>
      <c r="C814" s="13"/>
      <c r="D814" s="454"/>
      <c r="E814" s="455"/>
      <c r="F814" s="456"/>
      <c r="G814" s="95"/>
      <c r="H814" s="457"/>
      <c r="I814" s="11"/>
      <c r="J814" s="11"/>
      <c r="K814" s="11"/>
      <c r="L814" s="11"/>
      <c r="M814" s="11"/>
      <c r="N814" s="11"/>
      <c r="O814" s="11"/>
      <c r="P814" s="11"/>
      <c r="Q814" s="11"/>
      <c r="R814" s="11"/>
      <c r="S814" s="11"/>
      <c r="T814" s="11"/>
      <c r="U814" s="11"/>
      <c r="V814" s="11"/>
      <c r="W814" s="11"/>
      <c r="X814" s="11"/>
      <c r="Y814" s="11"/>
      <c r="Z814" s="11"/>
    </row>
    <row r="815" ht="12.75" customHeight="1">
      <c r="A815" s="13"/>
      <c r="B815" s="13"/>
      <c r="C815" s="13"/>
      <c r="D815" s="454"/>
      <c r="E815" s="455"/>
      <c r="F815" s="456"/>
      <c r="G815" s="95"/>
      <c r="H815" s="457"/>
      <c r="I815" s="11"/>
      <c r="J815" s="11"/>
      <c r="K815" s="11"/>
      <c r="L815" s="11"/>
      <c r="M815" s="11"/>
      <c r="N815" s="11"/>
      <c r="O815" s="11"/>
      <c r="P815" s="11"/>
      <c r="Q815" s="11"/>
      <c r="R815" s="11"/>
      <c r="S815" s="11"/>
      <c r="T815" s="11"/>
      <c r="U815" s="11"/>
      <c r="V815" s="11"/>
      <c r="W815" s="11"/>
      <c r="X815" s="11"/>
      <c r="Y815" s="11"/>
      <c r="Z815" s="11"/>
    </row>
    <row r="816" ht="12.75" customHeight="1">
      <c r="A816" s="13"/>
      <c r="B816" s="13"/>
      <c r="C816" s="13"/>
      <c r="D816" s="454"/>
      <c r="E816" s="455"/>
      <c r="F816" s="456"/>
      <c r="G816" s="95"/>
      <c r="H816" s="457"/>
      <c r="I816" s="11"/>
      <c r="J816" s="11"/>
      <c r="K816" s="11"/>
      <c r="L816" s="11"/>
      <c r="M816" s="11"/>
      <c r="N816" s="11"/>
      <c r="O816" s="11"/>
      <c r="P816" s="11"/>
      <c r="Q816" s="11"/>
      <c r="R816" s="11"/>
      <c r="S816" s="11"/>
      <c r="T816" s="11"/>
      <c r="U816" s="11"/>
      <c r="V816" s="11"/>
      <c r="W816" s="11"/>
      <c r="X816" s="11"/>
      <c r="Y816" s="11"/>
      <c r="Z816" s="11"/>
    </row>
    <row r="817" ht="12.75" customHeight="1">
      <c r="A817" s="13"/>
      <c r="B817" s="13"/>
      <c r="C817" s="13"/>
      <c r="D817" s="454"/>
      <c r="E817" s="455"/>
      <c r="F817" s="456"/>
      <c r="G817" s="95"/>
      <c r="H817" s="457"/>
      <c r="I817" s="11"/>
      <c r="J817" s="11"/>
      <c r="K817" s="11"/>
      <c r="L817" s="11"/>
      <c r="M817" s="11"/>
      <c r="N817" s="11"/>
      <c r="O817" s="11"/>
      <c r="P817" s="11"/>
      <c r="Q817" s="11"/>
      <c r="R817" s="11"/>
      <c r="S817" s="11"/>
      <c r="T817" s="11"/>
      <c r="U817" s="11"/>
      <c r="V817" s="11"/>
      <c r="W817" s="11"/>
      <c r="X817" s="11"/>
      <c r="Y817" s="11"/>
      <c r="Z817" s="11"/>
    </row>
    <row r="818" ht="12.75" customHeight="1">
      <c r="A818" s="13"/>
      <c r="B818" s="13"/>
      <c r="C818" s="13"/>
      <c r="D818" s="454"/>
      <c r="E818" s="455"/>
      <c r="F818" s="456"/>
      <c r="G818" s="95"/>
      <c r="H818" s="457"/>
      <c r="I818" s="11"/>
      <c r="J818" s="11"/>
      <c r="K818" s="11"/>
      <c r="L818" s="11"/>
      <c r="M818" s="11"/>
      <c r="N818" s="11"/>
      <c r="O818" s="11"/>
      <c r="P818" s="11"/>
      <c r="Q818" s="11"/>
      <c r="R818" s="11"/>
      <c r="S818" s="11"/>
      <c r="T818" s="11"/>
      <c r="U818" s="11"/>
      <c r="V818" s="11"/>
      <c r="W818" s="11"/>
      <c r="X818" s="11"/>
      <c r="Y818" s="11"/>
      <c r="Z818" s="11"/>
    </row>
    <row r="819" ht="12.75" customHeight="1">
      <c r="A819" s="13"/>
      <c r="B819" s="13"/>
      <c r="C819" s="13"/>
      <c r="D819" s="454"/>
      <c r="E819" s="455"/>
      <c r="F819" s="456"/>
      <c r="G819" s="95"/>
      <c r="H819" s="457"/>
      <c r="I819" s="11"/>
      <c r="J819" s="11"/>
      <c r="K819" s="11"/>
      <c r="L819" s="11"/>
      <c r="M819" s="11"/>
      <c r="N819" s="11"/>
      <c r="O819" s="11"/>
      <c r="P819" s="11"/>
      <c r="Q819" s="11"/>
      <c r="R819" s="11"/>
      <c r="S819" s="11"/>
      <c r="T819" s="11"/>
      <c r="U819" s="11"/>
      <c r="V819" s="11"/>
      <c r="W819" s="11"/>
      <c r="X819" s="11"/>
      <c r="Y819" s="11"/>
      <c r="Z819" s="11"/>
    </row>
    <row r="820" ht="12.75" customHeight="1">
      <c r="A820" s="13"/>
      <c r="B820" s="13"/>
      <c r="C820" s="13"/>
      <c r="D820" s="454"/>
      <c r="E820" s="455"/>
      <c r="F820" s="456"/>
      <c r="G820" s="95"/>
      <c r="H820" s="457"/>
      <c r="I820" s="11"/>
      <c r="J820" s="11"/>
      <c r="K820" s="11"/>
      <c r="L820" s="11"/>
      <c r="M820" s="11"/>
      <c r="N820" s="11"/>
      <c r="O820" s="11"/>
      <c r="P820" s="11"/>
      <c r="Q820" s="11"/>
      <c r="R820" s="11"/>
      <c r="S820" s="11"/>
      <c r="T820" s="11"/>
      <c r="U820" s="11"/>
      <c r="V820" s="11"/>
      <c r="W820" s="11"/>
      <c r="X820" s="11"/>
      <c r="Y820" s="11"/>
      <c r="Z820" s="11"/>
    </row>
    <row r="821" ht="12.75" customHeight="1">
      <c r="A821" s="13"/>
      <c r="B821" s="13"/>
      <c r="C821" s="13"/>
      <c r="D821" s="454"/>
      <c r="E821" s="455"/>
      <c r="F821" s="456"/>
      <c r="G821" s="95"/>
      <c r="H821" s="457"/>
      <c r="I821" s="11"/>
      <c r="J821" s="11"/>
      <c r="K821" s="11"/>
      <c r="L821" s="11"/>
      <c r="M821" s="11"/>
      <c r="N821" s="11"/>
      <c r="O821" s="11"/>
      <c r="P821" s="11"/>
      <c r="Q821" s="11"/>
      <c r="R821" s="11"/>
      <c r="S821" s="11"/>
      <c r="T821" s="11"/>
      <c r="U821" s="11"/>
      <c r="V821" s="11"/>
      <c r="W821" s="11"/>
      <c r="X821" s="11"/>
      <c r="Y821" s="11"/>
      <c r="Z821" s="11"/>
    </row>
    <row r="822" ht="12.75" customHeight="1">
      <c r="A822" s="13"/>
      <c r="B822" s="13"/>
      <c r="C822" s="13"/>
      <c r="D822" s="454"/>
      <c r="E822" s="455"/>
      <c r="F822" s="456"/>
      <c r="G822" s="95"/>
      <c r="H822" s="457"/>
      <c r="I822" s="11"/>
      <c r="J822" s="11"/>
      <c r="K822" s="11"/>
      <c r="L822" s="11"/>
      <c r="M822" s="11"/>
      <c r="N822" s="11"/>
      <c r="O822" s="11"/>
      <c r="P822" s="11"/>
      <c r="Q822" s="11"/>
      <c r="R822" s="11"/>
      <c r="S822" s="11"/>
      <c r="T822" s="11"/>
      <c r="U822" s="11"/>
      <c r="V822" s="11"/>
      <c r="W822" s="11"/>
      <c r="X822" s="11"/>
      <c r="Y822" s="11"/>
      <c r="Z822" s="11"/>
    </row>
    <row r="823" ht="12.75" customHeight="1">
      <c r="A823" s="13"/>
      <c r="B823" s="13"/>
      <c r="C823" s="13"/>
      <c r="D823" s="454"/>
      <c r="E823" s="455"/>
      <c r="F823" s="456"/>
      <c r="G823" s="95"/>
      <c r="H823" s="457"/>
      <c r="I823" s="11"/>
      <c r="J823" s="11"/>
      <c r="K823" s="11"/>
      <c r="L823" s="11"/>
      <c r="M823" s="11"/>
      <c r="N823" s="11"/>
      <c r="O823" s="11"/>
      <c r="P823" s="11"/>
      <c r="Q823" s="11"/>
      <c r="R823" s="11"/>
      <c r="S823" s="11"/>
      <c r="T823" s="11"/>
      <c r="U823" s="11"/>
      <c r="V823" s="11"/>
      <c r="W823" s="11"/>
      <c r="X823" s="11"/>
      <c r="Y823" s="11"/>
      <c r="Z823" s="11"/>
    </row>
    <row r="824" ht="12.75" customHeight="1">
      <c r="A824" s="13"/>
      <c r="B824" s="13"/>
      <c r="C824" s="13"/>
      <c r="D824" s="454"/>
      <c r="E824" s="455"/>
      <c r="F824" s="456"/>
      <c r="G824" s="95"/>
      <c r="H824" s="457"/>
      <c r="I824" s="11"/>
      <c r="J824" s="11"/>
      <c r="K824" s="11"/>
      <c r="L824" s="11"/>
      <c r="M824" s="11"/>
      <c r="N824" s="11"/>
      <c r="O824" s="11"/>
      <c r="P824" s="11"/>
      <c r="Q824" s="11"/>
      <c r="R824" s="11"/>
      <c r="S824" s="11"/>
      <c r="T824" s="11"/>
      <c r="U824" s="11"/>
      <c r="V824" s="11"/>
      <c r="W824" s="11"/>
      <c r="X824" s="11"/>
      <c r="Y824" s="11"/>
      <c r="Z824" s="11"/>
    </row>
    <row r="825" ht="12.75" customHeight="1">
      <c r="A825" s="13"/>
      <c r="B825" s="13"/>
      <c r="C825" s="13"/>
      <c r="D825" s="454"/>
      <c r="E825" s="455"/>
      <c r="F825" s="456"/>
      <c r="G825" s="95"/>
      <c r="H825" s="457"/>
      <c r="I825" s="11"/>
      <c r="J825" s="11"/>
      <c r="K825" s="11"/>
      <c r="L825" s="11"/>
      <c r="M825" s="11"/>
      <c r="N825" s="11"/>
      <c r="O825" s="11"/>
      <c r="P825" s="11"/>
      <c r="Q825" s="11"/>
      <c r="R825" s="11"/>
      <c r="S825" s="11"/>
      <c r="T825" s="11"/>
      <c r="U825" s="11"/>
      <c r="V825" s="11"/>
      <c r="W825" s="11"/>
      <c r="X825" s="11"/>
      <c r="Y825" s="11"/>
      <c r="Z825" s="11"/>
    </row>
    <row r="826" ht="12.75" customHeight="1">
      <c r="A826" s="13"/>
      <c r="B826" s="13"/>
      <c r="C826" s="13"/>
      <c r="D826" s="454"/>
      <c r="E826" s="455"/>
      <c r="F826" s="456"/>
      <c r="G826" s="95"/>
      <c r="H826" s="457"/>
      <c r="I826" s="11"/>
      <c r="J826" s="11"/>
      <c r="K826" s="11"/>
      <c r="L826" s="11"/>
      <c r="M826" s="11"/>
      <c r="N826" s="11"/>
      <c r="O826" s="11"/>
      <c r="P826" s="11"/>
      <c r="Q826" s="11"/>
      <c r="R826" s="11"/>
      <c r="S826" s="11"/>
      <c r="T826" s="11"/>
      <c r="U826" s="11"/>
      <c r="V826" s="11"/>
      <c r="W826" s="11"/>
      <c r="X826" s="11"/>
      <c r="Y826" s="11"/>
      <c r="Z826" s="11"/>
    </row>
    <row r="827" ht="12.75" customHeight="1">
      <c r="A827" s="13"/>
      <c r="B827" s="13"/>
      <c r="C827" s="13"/>
      <c r="D827" s="454"/>
      <c r="E827" s="455"/>
      <c r="F827" s="456"/>
      <c r="G827" s="95"/>
      <c r="H827" s="457"/>
      <c r="I827" s="11"/>
      <c r="J827" s="11"/>
      <c r="K827" s="11"/>
      <c r="L827" s="11"/>
      <c r="M827" s="11"/>
      <c r="N827" s="11"/>
      <c r="O827" s="11"/>
      <c r="P827" s="11"/>
      <c r="Q827" s="11"/>
      <c r="R827" s="11"/>
      <c r="S827" s="11"/>
      <c r="T827" s="11"/>
      <c r="U827" s="11"/>
      <c r="V827" s="11"/>
      <c r="W827" s="11"/>
      <c r="X827" s="11"/>
      <c r="Y827" s="11"/>
      <c r="Z827" s="11"/>
    </row>
    <row r="828" ht="12.75" customHeight="1">
      <c r="A828" s="13"/>
      <c r="B828" s="13"/>
      <c r="C828" s="13"/>
      <c r="D828" s="454"/>
      <c r="E828" s="455"/>
      <c r="F828" s="456"/>
      <c r="G828" s="95"/>
      <c r="H828" s="457"/>
      <c r="I828" s="11"/>
      <c r="J828" s="11"/>
      <c r="K828" s="11"/>
      <c r="L828" s="11"/>
      <c r="M828" s="11"/>
      <c r="N828" s="11"/>
      <c r="O828" s="11"/>
      <c r="P828" s="11"/>
      <c r="Q828" s="11"/>
      <c r="R828" s="11"/>
      <c r="S828" s="11"/>
      <c r="T828" s="11"/>
      <c r="U828" s="11"/>
      <c r="V828" s="11"/>
      <c r="W828" s="11"/>
      <c r="X828" s="11"/>
      <c r="Y828" s="11"/>
      <c r="Z828" s="11"/>
    </row>
    <row r="829" ht="12.75" customHeight="1">
      <c r="A829" s="13"/>
      <c r="B829" s="13"/>
      <c r="C829" s="13"/>
      <c r="D829" s="454"/>
      <c r="E829" s="455"/>
      <c r="F829" s="456"/>
      <c r="G829" s="95"/>
      <c r="H829" s="457"/>
      <c r="I829" s="11"/>
      <c r="J829" s="11"/>
      <c r="K829" s="11"/>
      <c r="L829" s="11"/>
      <c r="M829" s="11"/>
      <c r="N829" s="11"/>
      <c r="O829" s="11"/>
      <c r="P829" s="11"/>
      <c r="Q829" s="11"/>
      <c r="R829" s="11"/>
      <c r="S829" s="11"/>
      <c r="T829" s="11"/>
      <c r="U829" s="11"/>
      <c r="V829" s="11"/>
      <c r="W829" s="11"/>
      <c r="X829" s="11"/>
      <c r="Y829" s="11"/>
      <c r="Z829" s="11"/>
    </row>
    <row r="830" ht="12.75" customHeight="1">
      <c r="A830" s="13"/>
      <c r="B830" s="13"/>
      <c r="C830" s="13"/>
      <c r="D830" s="454"/>
      <c r="E830" s="455"/>
      <c r="F830" s="456"/>
      <c r="G830" s="95"/>
      <c r="H830" s="457"/>
      <c r="I830" s="11"/>
      <c r="J830" s="11"/>
      <c r="K830" s="11"/>
      <c r="L830" s="11"/>
      <c r="M830" s="11"/>
      <c r="N830" s="11"/>
      <c r="O830" s="11"/>
      <c r="P830" s="11"/>
      <c r="Q830" s="11"/>
      <c r="R830" s="11"/>
      <c r="S830" s="11"/>
      <c r="T830" s="11"/>
      <c r="U830" s="11"/>
      <c r="V830" s="11"/>
      <c r="W830" s="11"/>
      <c r="X830" s="11"/>
      <c r="Y830" s="11"/>
      <c r="Z830" s="11"/>
    </row>
    <row r="831" ht="12.75" customHeight="1">
      <c r="A831" s="13"/>
      <c r="B831" s="13"/>
      <c r="C831" s="13"/>
      <c r="D831" s="454"/>
      <c r="E831" s="455"/>
      <c r="F831" s="456"/>
      <c r="G831" s="95"/>
      <c r="H831" s="457"/>
      <c r="I831" s="11"/>
      <c r="J831" s="11"/>
      <c r="K831" s="11"/>
      <c r="L831" s="11"/>
      <c r="M831" s="11"/>
      <c r="N831" s="11"/>
      <c r="O831" s="11"/>
      <c r="P831" s="11"/>
      <c r="Q831" s="11"/>
      <c r="R831" s="11"/>
      <c r="S831" s="11"/>
      <c r="T831" s="11"/>
      <c r="U831" s="11"/>
      <c r="V831" s="11"/>
      <c r="W831" s="11"/>
      <c r="X831" s="11"/>
      <c r="Y831" s="11"/>
      <c r="Z831" s="11"/>
    </row>
    <row r="832" ht="12.75" customHeight="1">
      <c r="A832" s="13"/>
      <c r="B832" s="13"/>
      <c r="C832" s="13"/>
      <c r="D832" s="454"/>
      <c r="E832" s="455"/>
      <c r="F832" s="456"/>
      <c r="G832" s="95"/>
      <c r="H832" s="457"/>
      <c r="I832" s="11"/>
      <c r="J832" s="11"/>
      <c r="K832" s="11"/>
      <c r="L832" s="11"/>
      <c r="M832" s="11"/>
      <c r="N832" s="11"/>
      <c r="O832" s="11"/>
      <c r="P832" s="11"/>
      <c r="Q832" s="11"/>
      <c r="R832" s="11"/>
      <c r="S832" s="11"/>
      <c r="T832" s="11"/>
      <c r="U832" s="11"/>
      <c r="V832" s="11"/>
      <c r="W832" s="11"/>
      <c r="X832" s="11"/>
      <c r="Y832" s="11"/>
      <c r="Z832" s="11"/>
    </row>
    <row r="833" ht="12.75" customHeight="1">
      <c r="A833" s="13"/>
      <c r="B833" s="13"/>
      <c r="C833" s="13"/>
      <c r="D833" s="454"/>
      <c r="E833" s="455"/>
      <c r="F833" s="456"/>
      <c r="G833" s="95"/>
      <c r="H833" s="457"/>
      <c r="I833" s="11"/>
      <c r="J833" s="11"/>
      <c r="K833" s="11"/>
      <c r="L833" s="11"/>
      <c r="M833" s="11"/>
      <c r="N833" s="11"/>
      <c r="O833" s="11"/>
      <c r="P833" s="11"/>
      <c r="Q833" s="11"/>
      <c r="R833" s="11"/>
      <c r="S833" s="11"/>
      <c r="T833" s="11"/>
      <c r="U833" s="11"/>
      <c r="V833" s="11"/>
      <c r="W833" s="11"/>
      <c r="X833" s="11"/>
      <c r="Y833" s="11"/>
      <c r="Z833" s="11"/>
    </row>
    <row r="834" ht="12.75" customHeight="1">
      <c r="A834" s="13"/>
      <c r="B834" s="13"/>
      <c r="C834" s="13"/>
      <c r="D834" s="454"/>
      <c r="E834" s="455"/>
      <c r="F834" s="456"/>
      <c r="G834" s="95"/>
      <c r="H834" s="457"/>
      <c r="I834" s="11"/>
      <c r="J834" s="11"/>
      <c r="K834" s="11"/>
      <c r="L834" s="11"/>
      <c r="M834" s="11"/>
      <c r="N834" s="11"/>
      <c r="O834" s="11"/>
      <c r="P834" s="11"/>
      <c r="Q834" s="11"/>
      <c r="R834" s="11"/>
      <c r="S834" s="11"/>
      <c r="T834" s="11"/>
      <c r="U834" s="11"/>
      <c r="V834" s="11"/>
      <c r="W834" s="11"/>
      <c r="X834" s="11"/>
      <c r="Y834" s="11"/>
      <c r="Z834" s="11"/>
    </row>
    <row r="835" ht="12.75" customHeight="1">
      <c r="A835" s="13"/>
      <c r="B835" s="13"/>
      <c r="C835" s="13"/>
      <c r="D835" s="454"/>
      <c r="E835" s="455"/>
      <c r="F835" s="456"/>
      <c r="G835" s="95"/>
      <c r="H835" s="457"/>
      <c r="I835" s="11"/>
      <c r="J835" s="11"/>
      <c r="K835" s="11"/>
      <c r="L835" s="11"/>
      <c r="M835" s="11"/>
      <c r="N835" s="11"/>
      <c r="O835" s="11"/>
      <c r="P835" s="11"/>
      <c r="Q835" s="11"/>
      <c r="R835" s="11"/>
      <c r="S835" s="11"/>
      <c r="T835" s="11"/>
      <c r="U835" s="11"/>
      <c r="V835" s="11"/>
      <c r="W835" s="11"/>
      <c r="X835" s="11"/>
      <c r="Y835" s="11"/>
      <c r="Z835" s="11"/>
    </row>
    <row r="836" ht="12.75" customHeight="1">
      <c r="A836" s="13"/>
      <c r="B836" s="13"/>
      <c r="C836" s="13"/>
      <c r="D836" s="454"/>
      <c r="E836" s="455"/>
      <c r="F836" s="456"/>
      <c r="G836" s="95"/>
      <c r="H836" s="457"/>
      <c r="I836" s="11"/>
      <c r="J836" s="11"/>
      <c r="K836" s="11"/>
      <c r="L836" s="11"/>
      <c r="M836" s="11"/>
      <c r="N836" s="11"/>
      <c r="O836" s="11"/>
      <c r="P836" s="11"/>
      <c r="Q836" s="11"/>
      <c r="R836" s="11"/>
      <c r="S836" s="11"/>
      <c r="T836" s="11"/>
      <c r="U836" s="11"/>
      <c r="V836" s="11"/>
      <c r="W836" s="11"/>
      <c r="X836" s="11"/>
      <c r="Y836" s="11"/>
      <c r="Z836" s="11"/>
    </row>
    <row r="837" ht="12.75" customHeight="1">
      <c r="A837" s="13"/>
      <c r="B837" s="13"/>
      <c r="C837" s="13"/>
      <c r="D837" s="454"/>
      <c r="E837" s="455"/>
      <c r="F837" s="456"/>
      <c r="G837" s="95"/>
      <c r="H837" s="457"/>
      <c r="I837" s="11"/>
      <c r="J837" s="11"/>
      <c r="K837" s="11"/>
      <c r="L837" s="11"/>
      <c r="M837" s="11"/>
      <c r="N837" s="11"/>
      <c r="O837" s="11"/>
      <c r="P837" s="11"/>
      <c r="Q837" s="11"/>
      <c r="R837" s="11"/>
      <c r="S837" s="11"/>
      <c r="T837" s="11"/>
      <c r="U837" s="11"/>
      <c r="V837" s="11"/>
      <c r="W837" s="11"/>
      <c r="X837" s="11"/>
      <c r="Y837" s="11"/>
      <c r="Z837" s="11"/>
    </row>
    <row r="838" ht="12.75" customHeight="1">
      <c r="A838" s="13"/>
      <c r="B838" s="13"/>
      <c r="C838" s="13"/>
      <c r="D838" s="454"/>
      <c r="E838" s="455"/>
      <c r="F838" s="456"/>
      <c r="G838" s="95"/>
      <c r="H838" s="457"/>
      <c r="I838" s="11"/>
      <c r="J838" s="11"/>
      <c r="K838" s="11"/>
      <c r="L838" s="11"/>
      <c r="M838" s="11"/>
      <c r="N838" s="11"/>
      <c r="O838" s="11"/>
      <c r="P838" s="11"/>
      <c r="Q838" s="11"/>
      <c r="R838" s="11"/>
      <c r="S838" s="11"/>
      <c r="T838" s="11"/>
      <c r="U838" s="11"/>
      <c r="V838" s="11"/>
      <c r="W838" s="11"/>
      <c r="X838" s="11"/>
      <c r="Y838" s="11"/>
      <c r="Z838" s="11"/>
    </row>
    <row r="839" ht="12.75" customHeight="1">
      <c r="A839" s="13"/>
      <c r="B839" s="13"/>
      <c r="C839" s="13"/>
      <c r="D839" s="454"/>
      <c r="E839" s="455"/>
      <c r="F839" s="456"/>
      <c r="G839" s="95"/>
      <c r="H839" s="457"/>
      <c r="I839" s="11"/>
      <c r="J839" s="11"/>
      <c r="K839" s="11"/>
      <c r="L839" s="11"/>
      <c r="M839" s="11"/>
      <c r="N839" s="11"/>
      <c r="O839" s="11"/>
      <c r="P839" s="11"/>
      <c r="Q839" s="11"/>
      <c r="R839" s="11"/>
      <c r="S839" s="11"/>
      <c r="T839" s="11"/>
      <c r="U839" s="11"/>
      <c r="V839" s="11"/>
      <c r="W839" s="11"/>
      <c r="X839" s="11"/>
      <c r="Y839" s="11"/>
      <c r="Z839" s="11"/>
    </row>
    <row r="840" ht="12.75" customHeight="1">
      <c r="A840" s="13"/>
      <c r="B840" s="13"/>
      <c r="C840" s="13"/>
      <c r="D840" s="454"/>
      <c r="E840" s="455"/>
      <c r="F840" s="456"/>
      <c r="G840" s="95"/>
      <c r="H840" s="457"/>
      <c r="I840" s="11"/>
      <c r="J840" s="11"/>
      <c r="K840" s="11"/>
      <c r="L840" s="11"/>
      <c r="M840" s="11"/>
      <c r="N840" s="11"/>
      <c r="O840" s="11"/>
      <c r="P840" s="11"/>
      <c r="Q840" s="11"/>
      <c r="R840" s="11"/>
      <c r="S840" s="11"/>
      <c r="T840" s="11"/>
      <c r="U840" s="11"/>
      <c r="V840" s="11"/>
      <c r="W840" s="11"/>
      <c r="X840" s="11"/>
      <c r="Y840" s="11"/>
      <c r="Z840" s="11"/>
    </row>
    <row r="841" ht="12.75" customHeight="1">
      <c r="A841" s="13"/>
      <c r="B841" s="13"/>
      <c r="C841" s="13"/>
      <c r="D841" s="454"/>
      <c r="E841" s="455"/>
      <c r="F841" s="456"/>
      <c r="G841" s="95"/>
      <c r="H841" s="457"/>
      <c r="I841" s="11"/>
      <c r="J841" s="11"/>
      <c r="K841" s="11"/>
      <c r="L841" s="11"/>
      <c r="M841" s="11"/>
      <c r="N841" s="11"/>
      <c r="O841" s="11"/>
      <c r="P841" s="11"/>
      <c r="Q841" s="11"/>
      <c r="R841" s="11"/>
      <c r="S841" s="11"/>
      <c r="T841" s="11"/>
      <c r="U841" s="11"/>
      <c r="V841" s="11"/>
      <c r="W841" s="11"/>
      <c r="X841" s="11"/>
      <c r="Y841" s="11"/>
      <c r="Z841" s="11"/>
    </row>
    <row r="842" ht="12.75" customHeight="1">
      <c r="A842" s="13"/>
      <c r="B842" s="13"/>
      <c r="C842" s="13"/>
      <c r="D842" s="454"/>
      <c r="E842" s="455"/>
      <c r="F842" s="456"/>
      <c r="G842" s="95"/>
      <c r="H842" s="457"/>
      <c r="I842" s="11"/>
      <c r="J842" s="11"/>
      <c r="K842" s="11"/>
      <c r="L842" s="11"/>
      <c r="M842" s="11"/>
      <c r="N842" s="11"/>
      <c r="O842" s="11"/>
      <c r="P842" s="11"/>
      <c r="Q842" s="11"/>
      <c r="R842" s="11"/>
      <c r="S842" s="11"/>
      <c r="T842" s="11"/>
      <c r="U842" s="11"/>
      <c r="V842" s="11"/>
      <c r="W842" s="11"/>
      <c r="X842" s="11"/>
      <c r="Y842" s="11"/>
      <c r="Z842" s="11"/>
    </row>
    <row r="843" ht="12.75" customHeight="1">
      <c r="A843" s="13"/>
      <c r="B843" s="13"/>
      <c r="C843" s="13"/>
      <c r="D843" s="454"/>
      <c r="E843" s="455"/>
      <c r="F843" s="456"/>
      <c r="G843" s="95"/>
      <c r="H843" s="457"/>
      <c r="I843" s="11"/>
      <c r="J843" s="11"/>
      <c r="K843" s="11"/>
      <c r="L843" s="11"/>
      <c r="M843" s="11"/>
      <c r="N843" s="11"/>
      <c r="O843" s="11"/>
      <c r="P843" s="11"/>
      <c r="Q843" s="11"/>
      <c r="R843" s="11"/>
      <c r="S843" s="11"/>
      <c r="T843" s="11"/>
      <c r="U843" s="11"/>
      <c r="V843" s="11"/>
      <c r="W843" s="11"/>
      <c r="X843" s="11"/>
      <c r="Y843" s="11"/>
      <c r="Z843" s="11"/>
    </row>
    <row r="844" ht="12.75" customHeight="1">
      <c r="A844" s="13"/>
      <c r="B844" s="13"/>
      <c r="C844" s="13"/>
      <c r="D844" s="454"/>
      <c r="E844" s="455"/>
      <c r="F844" s="456"/>
      <c r="G844" s="95"/>
      <c r="H844" s="457"/>
      <c r="I844" s="11"/>
      <c r="J844" s="11"/>
      <c r="K844" s="11"/>
      <c r="L844" s="11"/>
      <c r="M844" s="11"/>
      <c r="N844" s="11"/>
      <c r="O844" s="11"/>
      <c r="P844" s="11"/>
      <c r="Q844" s="11"/>
      <c r="R844" s="11"/>
      <c r="S844" s="11"/>
      <c r="T844" s="11"/>
      <c r="U844" s="11"/>
      <c r="V844" s="11"/>
      <c r="W844" s="11"/>
      <c r="X844" s="11"/>
      <c r="Y844" s="11"/>
      <c r="Z844" s="11"/>
    </row>
    <row r="845" ht="12.75" customHeight="1">
      <c r="A845" s="13"/>
      <c r="B845" s="13"/>
      <c r="C845" s="13"/>
      <c r="D845" s="454"/>
      <c r="E845" s="455"/>
      <c r="F845" s="456"/>
      <c r="G845" s="95"/>
      <c r="H845" s="457"/>
      <c r="I845" s="11"/>
      <c r="J845" s="11"/>
      <c r="K845" s="11"/>
      <c r="L845" s="11"/>
      <c r="M845" s="11"/>
      <c r="N845" s="11"/>
      <c r="O845" s="11"/>
      <c r="P845" s="11"/>
      <c r="Q845" s="11"/>
      <c r="R845" s="11"/>
      <c r="S845" s="11"/>
      <c r="T845" s="11"/>
      <c r="U845" s="11"/>
      <c r="V845" s="11"/>
      <c r="W845" s="11"/>
      <c r="X845" s="11"/>
      <c r="Y845" s="11"/>
      <c r="Z845" s="11"/>
    </row>
    <row r="846" ht="12.75" customHeight="1">
      <c r="A846" s="13"/>
      <c r="B846" s="13"/>
      <c r="C846" s="13"/>
      <c r="D846" s="454"/>
      <c r="E846" s="455"/>
      <c r="F846" s="456"/>
      <c r="G846" s="95"/>
      <c r="H846" s="457"/>
      <c r="I846" s="11"/>
      <c r="J846" s="11"/>
      <c r="K846" s="11"/>
      <c r="L846" s="11"/>
      <c r="M846" s="11"/>
      <c r="N846" s="11"/>
      <c r="O846" s="11"/>
      <c r="P846" s="11"/>
      <c r="Q846" s="11"/>
      <c r="R846" s="11"/>
      <c r="S846" s="11"/>
      <c r="T846" s="11"/>
      <c r="U846" s="11"/>
      <c r="V846" s="11"/>
      <c r="W846" s="11"/>
      <c r="X846" s="11"/>
      <c r="Y846" s="11"/>
      <c r="Z846" s="11"/>
    </row>
    <row r="847" ht="12.75" customHeight="1">
      <c r="A847" s="13"/>
      <c r="B847" s="13"/>
      <c r="C847" s="13"/>
      <c r="D847" s="454"/>
      <c r="E847" s="455"/>
      <c r="F847" s="456"/>
      <c r="G847" s="95"/>
      <c r="H847" s="457"/>
      <c r="I847" s="11"/>
      <c r="J847" s="11"/>
      <c r="K847" s="11"/>
      <c r="L847" s="11"/>
      <c r="M847" s="11"/>
      <c r="N847" s="11"/>
      <c r="O847" s="11"/>
      <c r="P847" s="11"/>
      <c r="Q847" s="11"/>
      <c r="R847" s="11"/>
      <c r="S847" s="11"/>
      <c r="T847" s="11"/>
      <c r="U847" s="11"/>
      <c r="V847" s="11"/>
      <c r="W847" s="11"/>
      <c r="X847" s="11"/>
      <c r="Y847" s="11"/>
      <c r="Z847" s="11"/>
    </row>
    <row r="848" ht="12.75" customHeight="1">
      <c r="A848" s="13"/>
      <c r="B848" s="13"/>
      <c r="C848" s="13"/>
      <c r="D848" s="454"/>
      <c r="E848" s="455"/>
      <c r="F848" s="456"/>
      <c r="G848" s="95"/>
      <c r="H848" s="457"/>
      <c r="I848" s="11"/>
      <c r="J848" s="11"/>
      <c r="K848" s="11"/>
      <c r="L848" s="11"/>
      <c r="M848" s="11"/>
      <c r="N848" s="11"/>
      <c r="O848" s="11"/>
      <c r="P848" s="11"/>
      <c r="Q848" s="11"/>
      <c r="R848" s="11"/>
      <c r="S848" s="11"/>
      <c r="T848" s="11"/>
      <c r="U848" s="11"/>
      <c r="V848" s="11"/>
      <c r="W848" s="11"/>
      <c r="X848" s="11"/>
      <c r="Y848" s="11"/>
      <c r="Z848" s="11"/>
    </row>
    <row r="849" ht="12.75" customHeight="1">
      <c r="A849" s="13"/>
      <c r="B849" s="13"/>
      <c r="C849" s="13"/>
      <c r="D849" s="454"/>
      <c r="E849" s="455"/>
      <c r="F849" s="456"/>
      <c r="G849" s="95"/>
      <c r="H849" s="457"/>
      <c r="I849" s="11"/>
      <c r="J849" s="11"/>
      <c r="K849" s="11"/>
      <c r="L849" s="11"/>
      <c r="M849" s="11"/>
      <c r="N849" s="11"/>
      <c r="O849" s="11"/>
      <c r="P849" s="11"/>
      <c r="Q849" s="11"/>
      <c r="R849" s="11"/>
      <c r="S849" s="11"/>
      <c r="T849" s="11"/>
      <c r="U849" s="11"/>
      <c r="V849" s="11"/>
      <c r="W849" s="11"/>
      <c r="X849" s="11"/>
      <c r="Y849" s="11"/>
      <c r="Z849" s="11"/>
    </row>
    <row r="850" ht="12.75" customHeight="1">
      <c r="A850" s="13"/>
      <c r="B850" s="13"/>
      <c r="C850" s="13"/>
      <c r="D850" s="454"/>
      <c r="E850" s="455"/>
      <c r="F850" s="456"/>
      <c r="G850" s="95"/>
      <c r="H850" s="457"/>
      <c r="I850" s="11"/>
      <c r="J850" s="11"/>
      <c r="K850" s="11"/>
      <c r="L850" s="11"/>
      <c r="M850" s="11"/>
      <c r="N850" s="11"/>
      <c r="O850" s="11"/>
      <c r="P850" s="11"/>
      <c r="Q850" s="11"/>
      <c r="R850" s="11"/>
      <c r="S850" s="11"/>
      <c r="T850" s="11"/>
      <c r="U850" s="11"/>
      <c r="V850" s="11"/>
      <c r="W850" s="11"/>
      <c r="X850" s="11"/>
      <c r="Y850" s="11"/>
      <c r="Z850" s="11"/>
    </row>
    <row r="851" ht="12.75" customHeight="1">
      <c r="A851" s="13"/>
      <c r="B851" s="13"/>
      <c r="C851" s="13"/>
      <c r="D851" s="454"/>
      <c r="E851" s="455"/>
      <c r="F851" s="456"/>
      <c r="G851" s="95"/>
      <c r="H851" s="457"/>
      <c r="I851" s="11"/>
      <c r="J851" s="11"/>
      <c r="K851" s="11"/>
      <c r="L851" s="11"/>
      <c r="M851" s="11"/>
      <c r="N851" s="11"/>
      <c r="O851" s="11"/>
      <c r="P851" s="11"/>
      <c r="Q851" s="11"/>
      <c r="R851" s="11"/>
      <c r="S851" s="11"/>
      <c r="T851" s="11"/>
      <c r="U851" s="11"/>
      <c r="V851" s="11"/>
      <c r="W851" s="11"/>
      <c r="X851" s="11"/>
      <c r="Y851" s="11"/>
      <c r="Z851" s="11"/>
    </row>
    <row r="852" ht="12.75" customHeight="1">
      <c r="A852" s="13"/>
      <c r="B852" s="13"/>
      <c r="C852" s="13"/>
      <c r="D852" s="454"/>
      <c r="E852" s="455"/>
      <c r="F852" s="456"/>
      <c r="G852" s="95"/>
      <c r="H852" s="457"/>
      <c r="I852" s="11"/>
      <c r="J852" s="11"/>
      <c r="K852" s="11"/>
      <c r="L852" s="11"/>
      <c r="M852" s="11"/>
      <c r="N852" s="11"/>
      <c r="O852" s="11"/>
      <c r="P852" s="11"/>
      <c r="Q852" s="11"/>
      <c r="R852" s="11"/>
      <c r="S852" s="11"/>
      <c r="T852" s="11"/>
      <c r="U852" s="11"/>
      <c r="V852" s="11"/>
      <c r="W852" s="11"/>
      <c r="X852" s="11"/>
      <c r="Y852" s="11"/>
      <c r="Z852" s="11"/>
    </row>
    <row r="853" ht="12.75" customHeight="1">
      <c r="A853" s="13"/>
      <c r="B853" s="13"/>
      <c r="C853" s="13"/>
      <c r="D853" s="454"/>
      <c r="E853" s="455"/>
      <c r="F853" s="456"/>
      <c r="G853" s="95"/>
      <c r="H853" s="457"/>
      <c r="I853" s="11"/>
      <c r="J853" s="11"/>
      <c r="K853" s="11"/>
      <c r="L853" s="11"/>
      <c r="M853" s="11"/>
      <c r="N853" s="11"/>
      <c r="O853" s="11"/>
      <c r="P853" s="11"/>
      <c r="Q853" s="11"/>
      <c r="R853" s="11"/>
      <c r="S853" s="11"/>
      <c r="T853" s="11"/>
      <c r="U853" s="11"/>
      <c r="V853" s="11"/>
      <c r="W853" s="11"/>
      <c r="X853" s="11"/>
      <c r="Y853" s="11"/>
      <c r="Z853" s="11"/>
    </row>
    <row r="854" ht="12.75" customHeight="1">
      <c r="A854" s="13"/>
      <c r="B854" s="13"/>
      <c r="C854" s="13"/>
      <c r="D854" s="454"/>
      <c r="E854" s="455"/>
      <c r="F854" s="456"/>
      <c r="G854" s="95"/>
      <c r="H854" s="457"/>
      <c r="I854" s="11"/>
      <c r="J854" s="11"/>
      <c r="K854" s="11"/>
      <c r="L854" s="11"/>
      <c r="M854" s="11"/>
      <c r="N854" s="11"/>
      <c r="O854" s="11"/>
      <c r="P854" s="11"/>
      <c r="Q854" s="11"/>
      <c r="R854" s="11"/>
      <c r="S854" s="11"/>
      <c r="T854" s="11"/>
      <c r="U854" s="11"/>
      <c r="V854" s="11"/>
      <c r="W854" s="11"/>
      <c r="X854" s="11"/>
      <c r="Y854" s="11"/>
      <c r="Z854" s="11"/>
    </row>
    <row r="855" ht="12.75" customHeight="1">
      <c r="A855" s="13"/>
      <c r="B855" s="13"/>
      <c r="C855" s="13"/>
      <c r="D855" s="454"/>
      <c r="E855" s="455"/>
      <c r="F855" s="456"/>
      <c r="G855" s="95"/>
      <c r="H855" s="457"/>
      <c r="I855" s="11"/>
      <c r="J855" s="11"/>
      <c r="K855" s="11"/>
      <c r="L855" s="11"/>
      <c r="M855" s="11"/>
      <c r="N855" s="11"/>
      <c r="O855" s="11"/>
      <c r="P855" s="11"/>
      <c r="Q855" s="11"/>
      <c r="R855" s="11"/>
      <c r="S855" s="11"/>
      <c r="T855" s="11"/>
      <c r="U855" s="11"/>
      <c r="V855" s="11"/>
      <c r="W855" s="11"/>
      <c r="X855" s="11"/>
      <c r="Y855" s="11"/>
      <c r="Z855" s="11"/>
    </row>
    <row r="856" ht="12.75" customHeight="1">
      <c r="A856" s="13"/>
      <c r="B856" s="13"/>
      <c r="C856" s="13"/>
      <c r="D856" s="454"/>
      <c r="E856" s="455"/>
      <c r="F856" s="456"/>
      <c r="G856" s="95"/>
      <c r="H856" s="457"/>
      <c r="I856" s="11"/>
      <c r="J856" s="11"/>
      <c r="K856" s="11"/>
      <c r="L856" s="11"/>
      <c r="M856" s="11"/>
      <c r="N856" s="11"/>
      <c r="O856" s="11"/>
      <c r="P856" s="11"/>
      <c r="Q856" s="11"/>
      <c r="R856" s="11"/>
      <c r="S856" s="11"/>
      <c r="T856" s="11"/>
      <c r="U856" s="11"/>
      <c r="V856" s="11"/>
      <c r="W856" s="11"/>
      <c r="X856" s="11"/>
      <c r="Y856" s="11"/>
      <c r="Z856" s="11"/>
    </row>
    <row r="857" ht="12.75" customHeight="1">
      <c r="A857" s="13"/>
      <c r="B857" s="13"/>
      <c r="C857" s="13"/>
      <c r="D857" s="454"/>
      <c r="E857" s="455"/>
      <c r="F857" s="456"/>
      <c r="G857" s="95"/>
      <c r="H857" s="457"/>
      <c r="I857" s="11"/>
      <c r="J857" s="11"/>
      <c r="K857" s="11"/>
      <c r="L857" s="11"/>
      <c r="M857" s="11"/>
      <c r="N857" s="11"/>
      <c r="O857" s="11"/>
      <c r="P857" s="11"/>
      <c r="Q857" s="11"/>
      <c r="R857" s="11"/>
      <c r="S857" s="11"/>
      <c r="T857" s="11"/>
      <c r="U857" s="11"/>
      <c r="V857" s="11"/>
      <c r="W857" s="11"/>
      <c r="X857" s="11"/>
      <c r="Y857" s="11"/>
      <c r="Z857" s="11"/>
    </row>
    <row r="858" ht="12.75" customHeight="1">
      <c r="A858" s="13"/>
      <c r="B858" s="13"/>
      <c r="C858" s="13"/>
      <c r="D858" s="454"/>
      <c r="E858" s="455"/>
      <c r="F858" s="456"/>
      <c r="G858" s="95"/>
      <c r="H858" s="457"/>
      <c r="I858" s="11"/>
      <c r="J858" s="11"/>
      <c r="K858" s="11"/>
      <c r="L858" s="11"/>
      <c r="M858" s="11"/>
      <c r="N858" s="11"/>
      <c r="O858" s="11"/>
      <c r="P858" s="11"/>
      <c r="Q858" s="11"/>
      <c r="R858" s="11"/>
      <c r="S858" s="11"/>
      <c r="T858" s="11"/>
      <c r="U858" s="11"/>
      <c r="V858" s="11"/>
      <c r="W858" s="11"/>
      <c r="X858" s="11"/>
      <c r="Y858" s="11"/>
      <c r="Z858" s="11"/>
    </row>
    <row r="859" ht="12.75" customHeight="1">
      <c r="A859" s="13"/>
      <c r="B859" s="13"/>
      <c r="C859" s="13"/>
      <c r="D859" s="454"/>
      <c r="E859" s="455"/>
      <c r="F859" s="456"/>
      <c r="G859" s="95"/>
      <c r="H859" s="457"/>
      <c r="I859" s="11"/>
      <c r="J859" s="11"/>
      <c r="K859" s="11"/>
      <c r="L859" s="11"/>
      <c r="M859" s="11"/>
      <c r="N859" s="11"/>
      <c r="O859" s="11"/>
      <c r="P859" s="11"/>
      <c r="Q859" s="11"/>
      <c r="R859" s="11"/>
      <c r="S859" s="11"/>
      <c r="T859" s="11"/>
      <c r="U859" s="11"/>
      <c r="V859" s="11"/>
      <c r="W859" s="11"/>
      <c r="X859" s="11"/>
      <c r="Y859" s="11"/>
      <c r="Z859" s="11"/>
    </row>
    <row r="860" ht="12.75" customHeight="1">
      <c r="A860" s="13"/>
      <c r="B860" s="13"/>
      <c r="C860" s="13"/>
      <c r="D860" s="454"/>
      <c r="E860" s="455"/>
      <c r="F860" s="456"/>
      <c r="G860" s="95"/>
      <c r="H860" s="457"/>
      <c r="I860" s="11"/>
      <c r="J860" s="11"/>
      <c r="K860" s="11"/>
      <c r="L860" s="11"/>
      <c r="M860" s="11"/>
      <c r="N860" s="11"/>
      <c r="O860" s="11"/>
      <c r="P860" s="11"/>
      <c r="Q860" s="11"/>
      <c r="R860" s="11"/>
      <c r="S860" s="11"/>
      <c r="T860" s="11"/>
      <c r="U860" s="11"/>
      <c r="V860" s="11"/>
      <c r="W860" s="11"/>
      <c r="X860" s="11"/>
      <c r="Y860" s="11"/>
      <c r="Z860" s="11"/>
    </row>
    <row r="861" ht="12.75" customHeight="1">
      <c r="A861" s="13"/>
      <c r="B861" s="13"/>
      <c r="C861" s="13"/>
      <c r="D861" s="454"/>
      <c r="E861" s="455"/>
      <c r="F861" s="456"/>
      <c r="G861" s="95"/>
      <c r="H861" s="457"/>
      <c r="I861" s="11"/>
      <c r="J861" s="11"/>
      <c r="K861" s="11"/>
      <c r="L861" s="11"/>
      <c r="M861" s="11"/>
      <c r="N861" s="11"/>
      <c r="O861" s="11"/>
      <c r="P861" s="11"/>
      <c r="Q861" s="11"/>
      <c r="R861" s="11"/>
      <c r="S861" s="11"/>
      <c r="T861" s="11"/>
      <c r="U861" s="11"/>
      <c r="V861" s="11"/>
      <c r="W861" s="11"/>
      <c r="X861" s="11"/>
      <c r="Y861" s="11"/>
      <c r="Z861" s="11"/>
    </row>
    <row r="862" ht="12.75" customHeight="1">
      <c r="A862" s="13"/>
      <c r="B862" s="13"/>
      <c r="C862" s="13"/>
      <c r="D862" s="454"/>
      <c r="E862" s="455"/>
      <c r="F862" s="456"/>
      <c r="G862" s="95"/>
      <c r="H862" s="457"/>
      <c r="I862" s="11"/>
      <c r="J862" s="11"/>
      <c r="K862" s="11"/>
      <c r="L862" s="11"/>
      <c r="M862" s="11"/>
      <c r="N862" s="11"/>
      <c r="O862" s="11"/>
      <c r="P862" s="11"/>
      <c r="Q862" s="11"/>
      <c r="R862" s="11"/>
      <c r="S862" s="11"/>
      <c r="T862" s="11"/>
      <c r="U862" s="11"/>
      <c r="V862" s="11"/>
      <c r="W862" s="11"/>
      <c r="X862" s="11"/>
      <c r="Y862" s="11"/>
      <c r="Z862" s="11"/>
    </row>
    <row r="863" ht="12.75" customHeight="1">
      <c r="A863" s="13"/>
      <c r="B863" s="13"/>
      <c r="C863" s="13"/>
      <c r="D863" s="454"/>
      <c r="E863" s="455"/>
      <c r="F863" s="456"/>
      <c r="G863" s="95"/>
      <c r="H863" s="457"/>
      <c r="I863" s="11"/>
      <c r="J863" s="11"/>
      <c r="K863" s="11"/>
      <c r="L863" s="11"/>
      <c r="M863" s="11"/>
      <c r="N863" s="11"/>
      <c r="O863" s="11"/>
      <c r="P863" s="11"/>
      <c r="Q863" s="11"/>
      <c r="R863" s="11"/>
      <c r="S863" s="11"/>
      <c r="T863" s="11"/>
      <c r="U863" s="11"/>
      <c r="V863" s="11"/>
      <c r="W863" s="11"/>
      <c r="X863" s="11"/>
      <c r="Y863" s="11"/>
      <c r="Z863" s="11"/>
    </row>
    <row r="864" ht="12.75" customHeight="1">
      <c r="A864" s="13"/>
      <c r="B864" s="13"/>
      <c r="C864" s="13"/>
      <c r="D864" s="454"/>
      <c r="E864" s="455"/>
      <c r="F864" s="456"/>
      <c r="G864" s="95"/>
      <c r="H864" s="457"/>
      <c r="I864" s="11"/>
      <c r="J864" s="11"/>
      <c r="K864" s="11"/>
      <c r="L864" s="11"/>
      <c r="M864" s="11"/>
      <c r="N864" s="11"/>
      <c r="O864" s="11"/>
      <c r="P864" s="11"/>
      <c r="Q864" s="11"/>
      <c r="R864" s="11"/>
      <c r="S864" s="11"/>
      <c r="T864" s="11"/>
      <c r="U864" s="11"/>
      <c r="V864" s="11"/>
      <c r="W864" s="11"/>
      <c r="X864" s="11"/>
      <c r="Y864" s="11"/>
      <c r="Z864" s="11"/>
    </row>
    <row r="865" ht="12.75" customHeight="1">
      <c r="A865" s="13"/>
      <c r="B865" s="13"/>
      <c r="C865" s="13"/>
      <c r="D865" s="454"/>
      <c r="E865" s="455"/>
      <c r="F865" s="456"/>
      <c r="G865" s="95"/>
      <c r="H865" s="457"/>
      <c r="I865" s="11"/>
      <c r="J865" s="11"/>
      <c r="K865" s="11"/>
      <c r="L865" s="11"/>
      <c r="M865" s="11"/>
      <c r="N865" s="11"/>
      <c r="O865" s="11"/>
      <c r="P865" s="11"/>
      <c r="Q865" s="11"/>
      <c r="R865" s="11"/>
      <c r="S865" s="11"/>
      <c r="T865" s="11"/>
      <c r="U865" s="11"/>
      <c r="V865" s="11"/>
      <c r="W865" s="11"/>
      <c r="X865" s="11"/>
      <c r="Y865" s="11"/>
      <c r="Z865" s="11"/>
    </row>
    <row r="866" ht="12.75" customHeight="1">
      <c r="A866" s="13"/>
      <c r="B866" s="13"/>
      <c r="C866" s="13"/>
      <c r="D866" s="454"/>
      <c r="E866" s="455"/>
      <c r="F866" s="456"/>
      <c r="G866" s="95"/>
      <c r="H866" s="457"/>
      <c r="I866" s="11"/>
      <c r="J866" s="11"/>
      <c r="K866" s="11"/>
      <c r="L866" s="11"/>
      <c r="M866" s="11"/>
      <c r="N866" s="11"/>
      <c r="O866" s="11"/>
      <c r="P866" s="11"/>
      <c r="Q866" s="11"/>
      <c r="R866" s="11"/>
      <c r="S866" s="11"/>
      <c r="T866" s="11"/>
      <c r="U866" s="11"/>
      <c r="V866" s="11"/>
      <c r="W866" s="11"/>
      <c r="X866" s="11"/>
      <c r="Y866" s="11"/>
      <c r="Z866" s="11"/>
    </row>
    <row r="867" ht="12.75" customHeight="1">
      <c r="A867" s="13"/>
      <c r="B867" s="13"/>
      <c r="C867" s="13"/>
      <c r="D867" s="454"/>
      <c r="E867" s="455"/>
      <c r="F867" s="456"/>
      <c r="G867" s="95"/>
      <c r="H867" s="457"/>
      <c r="I867" s="11"/>
      <c r="J867" s="11"/>
      <c r="K867" s="11"/>
      <c r="L867" s="11"/>
      <c r="M867" s="11"/>
      <c r="N867" s="11"/>
      <c r="O867" s="11"/>
      <c r="P867" s="11"/>
      <c r="Q867" s="11"/>
      <c r="R867" s="11"/>
      <c r="S867" s="11"/>
      <c r="T867" s="11"/>
      <c r="U867" s="11"/>
      <c r="V867" s="11"/>
      <c r="W867" s="11"/>
      <c r="X867" s="11"/>
      <c r="Y867" s="11"/>
      <c r="Z867" s="11"/>
    </row>
    <row r="868" ht="12.75" customHeight="1">
      <c r="A868" s="13"/>
      <c r="B868" s="13"/>
      <c r="C868" s="13"/>
      <c r="D868" s="454"/>
      <c r="E868" s="455"/>
      <c r="F868" s="456"/>
      <c r="G868" s="95"/>
      <c r="H868" s="457"/>
      <c r="I868" s="11"/>
      <c r="J868" s="11"/>
      <c r="K868" s="11"/>
      <c r="L868" s="11"/>
      <c r="M868" s="11"/>
      <c r="N868" s="11"/>
      <c r="O868" s="11"/>
      <c r="P868" s="11"/>
      <c r="Q868" s="11"/>
      <c r="R868" s="11"/>
      <c r="S868" s="11"/>
      <c r="T868" s="11"/>
      <c r="U868" s="11"/>
      <c r="V868" s="11"/>
      <c r="W868" s="11"/>
      <c r="X868" s="11"/>
      <c r="Y868" s="11"/>
      <c r="Z868" s="11"/>
    </row>
    <row r="869" ht="12.75" customHeight="1">
      <c r="A869" s="13"/>
      <c r="B869" s="13"/>
      <c r="C869" s="13"/>
      <c r="D869" s="454"/>
      <c r="E869" s="455"/>
      <c r="F869" s="456"/>
      <c r="G869" s="95"/>
      <c r="H869" s="457"/>
      <c r="I869" s="11"/>
      <c r="J869" s="11"/>
      <c r="K869" s="11"/>
      <c r="L869" s="11"/>
      <c r="M869" s="11"/>
      <c r="N869" s="11"/>
      <c r="O869" s="11"/>
      <c r="P869" s="11"/>
      <c r="Q869" s="11"/>
      <c r="R869" s="11"/>
      <c r="S869" s="11"/>
      <c r="T869" s="11"/>
      <c r="U869" s="11"/>
      <c r="V869" s="11"/>
      <c r="W869" s="11"/>
      <c r="X869" s="11"/>
      <c r="Y869" s="11"/>
      <c r="Z869" s="11"/>
    </row>
    <row r="870" ht="12.75" customHeight="1">
      <c r="A870" s="13"/>
      <c r="B870" s="13"/>
      <c r="C870" s="13"/>
      <c r="D870" s="454"/>
      <c r="E870" s="455"/>
      <c r="F870" s="456"/>
      <c r="G870" s="95"/>
      <c r="H870" s="457"/>
      <c r="I870" s="11"/>
      <c r="J870" s="11"/>
      <c r="K870" s="11"/>
      <c r="L870" s="11"/>
      <c r="M870" s="11"/>
      <c r="N870" s="11"/>
      <c r="O870" s="11"/>
      <c r="P870" s="11"/>
      <c r="Q870" s="11"/>
      <c r="R870" s="11"/>
      <c r="S870" s="11"/>
      <c r="T870" s="11"/>
      <c r="U870" s="11"/>
      <c r="V870" s="11"/>
      <c r="W870" s="11"/>
      <c r="X870" s="11"/>
      <c r="Y870" s="11"/>
      <c r="Z870" s="11"/>
    </row>
    <row r="871" ht="12.75" customHeight="1">
      <c r="A871" s="13"/>
      <c r="B871" s="13"/>
      <c r="C871" s="13"/>
      <c r="D871" s="454"/>
      <c r="E871" s="455"/>
      <c r="F871" s="456"/>
      <c r="G871" s="95"/>
      <c r="H871" s="457"/>
      <c r="I871" s="11"/>
      <c r="J871" s="11"/>
      <c r="K871" s="11"/>
      <c r="L871" s="11"/>
      <c r="M871" s="11"/>
      <c r="N871" s="11"/>
      <c r="O871" s="11"/>
      <c r="P871" s="11"/>
      <c r="Q871" s="11"/>
      <c r="R871" s="11"/>
      <c r="S871" s="11"/>
      <c r="T871" s="11"/>
      <c r="U871" s="11"/>
      <c r="V871" s="11"/>
      <c r="W871" s="11"/>
      <c r="X871" s="11"/>
      <c r="Y871" s="11"/>
      <c r="Z871" s="11"/>
    </row>
    <row r="872" ht="12.75" customHeight="1">
      <c r="A872" s="13"/>
      <c r="B872" s="13"/>
      <c r="C872" s="13"/>
      <c r="D872" s="454"/>
      <c r="E872" s="455"/>
      <c r="F872" s="456"/>
      <c r="G872" s="95"/>
      <c r="H872" s="457"/>
      <c r="I872" s="11"/>
      <c r="J872" s="11"/>
      <c r="K872" s="11"/>
      <c r="L872" s="11"/>
      <c r="M872" s="11"/>
      <c r="N872" s="11"/>
      <c r="O872" s="11"/>
      <c r="P872" s="11"/>
      <c r="Q872" s="11"/>
      <c r="R872" s="11"/>
      <c r="S872" s="11"/>
      <c r="T872" s="11"/>
      <c r="U872" s="11"/>
      <c r="V872" s="11"/>
      <c r="W872" s="11"/>
      <c r="X872" s="11"/>
      <c r="Y872" s="11"/>
      <c r="Z872" s="11"/>
    </row>
    <row r="873" ht="12.75" customHeight="1">
      <c r="A873" s="13"/>
      <c r="B873" s="13"/>
      <c r="C873" s="13"/>
      <c r="D873" s="454"/>
      <c r="E873" s="455"/>
      <c r="F873" s="456"/>
      <c r="G873" s="95"/>
      <c r="H873" s="457"/>
      <c r="I873" s="11"/>
      <c r="J873" s="11"/>
      <c r="K873" s="11"/>
      <c r="L873" s="11"/>
      <c r="M873" s="11"/>
      <c r="N873" s="11"/>
      <c r="O873" s="11"/>
      <c r="P873" s="11"/>
      <c r="Q873" s="11"/>
      <c r="R873" s="11"/>
      <c r="S873" s="11"/>
      <c r="T873" s="11"/>
      <c r="U873" s="11"/>
      <c r="V873" s="11"/>
      <c r="W873" s="11"/>
      <c r="X873" s="11"/>
      <c r="Y873" s="11"/>
      <c r="Z873" s="11"/>
    </row>
    <row r="874" ht="12.75" customHeight="1">
      <c r="A874" s="13"/>
      <c r="B874" s="13"/>
      <c r="C874" s="13"/>
      <c r="D874" s="454"/>
      <c r="E874" s="455"/>
      <c r="F874" s="456"/>
      <c r="G874" s="95"/>
      <c r="H874" s="457"/>
      <c r="I874" s="11"/>
      <c r="J874" s="11"/>
      <c r="K874" s="11"/>
      <c r="L874" s="11"/>
      <c r="M874" s="11"/>
      <c r="N874" s="11"/>
      <c r="O874" s="11"/>
      <c r="P874" s="11"/>
      <c r="Q874" s="11"/>
      <c r="R874" s="11"/>
      <c r="S874" s="11"/>
      <c r="T874" s="11"/>
      <c r="U874" s="11"/>
      <c r="V874" s="11"/>
      <c r="W874" s="11"/>
      <c r="X874" s="11"/>
      <c r="Y874" s="11"/>
      <c r="Z874" s="11"/>
    </row>
    <row r="875" ht="12.75" customHeight="1">
      <c r="A875" s="13"/>
      <c r="B875" s="13"/>
      <c r="C875" s="13"/>
      <c r="D875" s="454"/>
      <c r="E875" s="455"/>
      <c r="F875" s="456"/>
      <c r="G875" s="95"/>
      <c r="H875" s="457"/>
      <c r="I875" s="11"/>
      <c r="J875" s="11"/>
      <c r="K875" s="11"/>
      <c r="L875" s="11"/>
      <c r="M875" s="11"/>
      <c r="N875" s="11"/>
      <c r="O875" s="11"/>
      <c r="P875" s="11"/>
      <c r="Q875" s="11"/>
      <c r="R875" s="11"/>
      <c r="S875" s="11"/>
      <c r="T875" s="11"/>
      <c r="U875" s="11"/>
      <c r="V875" s="11"/>
      <c r="W875" s="11"/>
      <c r="X875" s="11"/>
      <c r="Y875" s="11"/>
      <c r="Z875" s="11"/>
    </row>
    <row r="876" ht="12.75" customHeight="1">
      <c r="A876" s="13"/>
      <c r="B876" s="13"/>
      <c r="C876" s="13"/>
      <c r="D876" s="454"/>
      <c r="E876" s="455"/>
      <c r="F876" s="456"/>
      <c r="G876" s="95"/>
      <c r="H876" s="457"/>
      <c r="I876" s="11"/>
      <c r="J876" s="11"/>
      <c r="K876" s="11"/>
      <c r="L876" s="11"/>
      <c r="M876" s="11"/>
      <c r="N876" s="11"/>
      <c r="O876" s="11"/>
      <c r="P876" s="11"/>
      <c r="Q876" s="11"/>
      <c r="R876" s="11"/>
      <c r="S876" s="11"/>
      <c r="T876" s="11"/>
      <c r="U876" s="11"/>
      <c r="V876" s="11"/>
      <c r="W876" s="11"/>
      <c r="X876" s="11"/>
      <c r="Y876" s="11"/>
      <c r="Z876" s="11"/>
    </row>
    <row r="877" ht="12.75" customHeight="1">
      <c r="A877" s="13"/>
      <c r="B877" s="13"/>
      <c r="C877" s="13"/>
      <c r="D877" s="454"/>
      <c r="E877" s="455"/>
      <c r="F877" s="456"/>
      <c r="G877" s="95"/>
      <c r="H877" s="457"/>
      <c r="I877" s="11"/>
      <c r="J877" s="11"/>
      <c r="K877" s="11"/>
      <c r="L877" s="11"/>
      <c r="M877" s="11"/>
      <c r="N877" s="11"/>
      <c r="O877" s="11"/>
      <c r="P877" s="11"/>
      <c r="Q877" s="11"/>
      <c r="R877" s="11"/>
      <c r="S877" s="11"/>
      <c r="T877" s="11"/>
      <c r="U877" s="11"/>
      <c r="V877" s="11"/>
      <c r="W877" s="11"/>
      <c r="X877" s="11"/>
      <c r="Y877" s="11"/>
      <c r="Z877" s="11"/>
    </row>
    <row r="878" ht="12.75" customHeight="1">
      <c r="A878" s="13"/>
      <c r="B878" s="13"/>
      <c r="C878" s="13"/>
      <c r="D878" s="454"/>
      <c r="E878" s="455"/>
      <c r="F878" s="456"/>
      <c r="G878" s="95"/>
      <c r="H878" s="457"/>
      <c r="I878" s="11"/>
      <c r="J878" s="11"/>
      <c r="K878" s="11"/>
      <c r="L878" s="11"/>
      <c r="M878" s="11"/>
      <c r="N878" s="11"/>
      <c r="O878" s="11"/>
      <c r="P878" s="11"/>
      <c r="Q878" s="11"/>
      <c r="R878" s="11"/>
      <c r="S878" s="11"/>
      <c r="T878" s="11"/>
      <c r="U878" s="11"/>
      <c r="V878" s="11"/>
      <c r="W878" s="11"/>
      <c r="X878" s="11"/>
      <c r="Y878" s="11"/>
      <c r="Z878" s="11"/>
    </row>
    <row r="879" ht="12.75" customHeight="1">
      <c r="A879" s="13"/>
      <c r="B879" s="13"/>
      <c r="C879" s="13"/>
      <c r="D879" s="454"/>
      <c r="E879" s="455"/>
      <c r="F879" s="456"/>
      <c r="G879" s="95"/>
      <c r="H879" s="457"/>
      <c r="I879" s="11"/>
      <c r="J879" s="11"/>
      <c r="K879" s="11"/>
      <c r="L879" s="11"/>
      <c r="M879" s="11"/>
      <c r="N879" s="11"/>
      <c r="O879" s="11"/>
      <c r="P879" s="11"/>
      <c r="Q879" s="11"/>
      <c r="R879" s="11"/>
      <c r="S879" s="11"/>
      <c r="T879" s="11"/>
      <c r="U879" s="11"/>
      <c r="V879" s="11"/>
      <c r="W879" s="11"/>
      <c r="X879" s="11"/>
      <c r="Y879" s="11"/>
      <c r="Z879" s="11"/>
    </row>
    <row r="880" ht="12.75" customHeight="1">
      <c r="A880" s="13"/>
      <c r="B880" s="13"/>
      <c r="C880" s="13"/>
      <c r="D880" s="454"/>
      <c r="E880" s="455"/>
      <c r="F880" s="456"/>
      <c r="G880" s="95"/>
      <c r="H880" s="457"/>
      <c r="I880" s="11"/>
      <c r="J880" s="11"/>
      <c r="K880" s="11"/>
      <c r="L880" s="11"/>
      <c r="M880" s="11"/>
      <c r="N880" s="11"/>
      <c r="O880" s="11"/>
      <c r="P880" s="11"/>
      <c r="Q880" s="11"/>
      <c r="R880" s="11"/>
      <c r="S880" s="11"/>
      <c r="T880" s="11"/>
      <c r="U880" s="11"/>
      <c r="V880" s="11"/>
      <c r="W880" s="11"/>
      <c r="X880" s="11"/>
      <c r="Y880" s="11"/>
      <c r="Z880" s="11"/>
    </row>
    <row r="881" ht="12.75" customHeight="1">
      <c r="A881" s="13"/>
      <c r="B881" s="13"/>
      <c r="C881" s="13"/>
      <c r="D881" s="454"/>
      <c r="E881" s="455"/>
      <c r="F881" s="456"/>
      <c r="G881" s="95"/>
      <c r="H881" s="457"/>
      <c r="I881" s="11"/>
      <c r="J881" s="11"/>
      <c r="K881" s="11"/>
      <c r="L881" s="11"/>
      <c r="M881" s="11"/>
      <c r="N881" s="11"/>
      <c r="O881" s="11"/>
      <c r="P881" s="11"/>
      <c r="Q881" s="11"/>
      <c r="R881" s="11"/>
      <c r="S881" s="11"/>
      <c r="T881" s="11"/>
      <c r="U881" s="11"/>
      <c r="V881" s="11"/>
      <c r="W881" s="11"/>
      <c r="X881" s="11"/>
      <c r="Y881" s="11"/>
      <c r="Z881" s="11"/>
    </row>
    <row r="882" ht="12.75" customHeight="1">
      <c r="A882" s="13"/>
      <c r="B882" s="13"/>
      <c r="C882" s="13"/>
      <c r="D882" s="454"/>
      <c r="E882" s="455"/>
      <c r="F882" s="456"/>
      <c r="G882" s="95"/>
      <c r="H882" s="457"/>
      <c r="I882" s="11"/>
      <c r="J882" s="11"/>
      <c r="K882" s="11"/>
      <c r="L882" s="11"/>
      <c r="M882" s="11"/>
      <c r="N882" s="11"/>
      <c r="O882" s="11"/>
      <c r="P882" s="11"/>
      <c r="Q882" s="11"/>
      <c r="R882" s="11"/>
      <c r="S882" s="11"/>
      <c r="T882" s="11"/>
      <c r="U882" s="11"/>
      <c r="V882" s="11"/>
      <c r="W882" s="11"/>
      <c r="X882" s="11"/>
      <c r="Y882" s="11"/>
      <c r="Z882" s="11"/>
    </row>
    <row r="883" ht="12.75" customHeight="1">
      <c r="A883" s="13"/>
      <c r="B883" s="13"/>
      <c r="C883" s="13"/>
      <c r="D883" s="454"/>
      <c r="E883" s="455"/>
      <c r="F883" s="456"/>
      <c r="G883" s="95"/>
      <c r="H883" s="457"/>
      <c r="I883" s="11"/>
      <c r="J883" s="11"/>
      <c r="K883" s="11"/>
      <c r="L883" s="11"/>
      <c r="M883" s="11"/>
      <c r="N883" s="11"/>
      <c r="O883" s="11"/>
      <c r="P883" s="11"/>
      <c r="Q883" s="11"/>
      <c r="R883" s="11"/>
      <c r="S883" s="11"/>
      <c r="T883" s="11"/>
      <c r="U883" s="11"/>
      <c r="V883" s="11"/>
      <c r="W883" s="11"/>
      <c r="X883" s="11"/>
      <c r="Y883" s="11"/>
      <c r="Z883" s="11"/>
    </row>
    <row r="884" ht="12.75" customHeight="1">
      <c r="A884" s="13"/>
      <c r="B884" s="13"/>
      <c r="C884" s="13"/>
      <c r="D884" s="454"/>
      <c r="E884" s="455"/>
      <c r="F884" s="456"/>
      <c r="G884" s="95"/>
      <c r="H884" s="457"/>
      <c r="I884" s="11"/>
      <c r="J884" s="11"/>
      <c r="K884" s="11"/>
      <c r="L884" s="11"/>
      <c r="M884" s="11"/>
      <c r="N884" s="11"/>
      <c r="O884" s="11"/>
      <c r="P884" s="11"/>
      <c r="Q884" s="11"/>
      <c r="R884" s="11"/>
      <c r="S884" s="11"/>
      <c r="T884" s="11"/>
      <c r="U884" s="11"/>
      <c r="V884" s="11"/>
      <c r="W884" s="11"/>
      <c r="X884" s="11"/>
      <c r="Y884" s="11"/>
      <c r="Z884" s="11"/>
    </row>
    <row r="885" ht="12.75" customHeight="1">
      <c r="A885" s="13"/>
      <c r="B885" s="13"/>
      <c r="C885" s="13"/>
      <c r="D885" s="454"/>
      <c r="E885" s="455"/>
      <c r="F885" s="456"/>
      <c r="G885" s="95"/>
      <c r="H885" s="457"/>
      <c r="I885" s="11"/>
      <c r="J885" s="11"/>
      <c r="K885" s="11"/>
      <c r="L885" s="11"/>
      <c r="M885" s="11"/>
      <c r="N885" s="11"/>
      <c r="O885" s="11"/>
      <c r="P885" s="11"/>
      <c r="Q885" s="11"/>
      <c r="R885" s="11"/>
      <c r="S885" s="11"/>
      <c r="T885" s="11"/>
      <c r="U885" s="11"/>
      <c r="V885" s="11"/>
      <c r="W885" s="11"/>
      <c r="X885" s="11"/>
      <c r="Y885" s="11"/>
      <c r="Z885" s="11"/>
    </row>
    <row r="886" ht="12.75" customHeight="1">
      <c r="A886" s="13"/>
      <c r="B886" s="13"/>
      <c r="C886" s="13"/>
      <c r="D886" s="454"/>
      <c r="E886" s="455"/>
      <c r="F886" s="456"/>
      <c r="G886" s="95"/>
      <c r="H886" s="457"/>
      <c r="I886" s="11"/>
      <c r="J886" s="11"/>
      <c r="K886" s="11"/>
      <c r="L886" s="11"/>
      <c r="M886" s="11"/>
      <c r="N886" s="11"/>
      <c r="O886" s="11"/>
      <c r="P886" s="11"/>
      <c r="Q886" s="11"/>
      <c r="R886" s="11"/>
      <c r="S886" s="11"/>
      <c r="T886" s="11"/>
      <c r="U886" s="11"/>
      <c r="V886" s="11"/>
      <c r="W886" s="11"/>
      <c r="X886" s="11"/>
      <c r="Y886" s="11"/>
      <c r="Z886" s="11"/>
    </row>
    <row r="887" ht="12.75" customHeight="1">
      <c r="A887" s="13"/>
      <c r="B887" s="13"/>
      <c r="C887" s="13"/>
      <c r="D887" s="454"/>
      <c r="E887" s="455"/>
      <c r="F887" s="456"/>
      <c r="G887" s="95"/>
      <c r="H887" s="457"/>
      <c r="I887" s="11"/>
      <c r="J887" s="11"/>
      <c r="K887" s="11"/>
      <c r="L887" s="11"/>
      <c r="M887" s="11"/>
      <c r="N887" s="11"/>
      <c r="O887" s="11"/>
      <c r="P887" s="11"/>
      <c r="Q887" s="11"/>
      <c r="R887" s="11"/>
      <c r="S887" s="11"/>
      <c r="T887" s="11"/>
      <c r="U887" s="11"/>
      <c r="V887" s="11"/>
      <c r="W887" s="11"/>
      <c r="X887" s="11"/>
      <c r="Y887" s="11"/>
      <c r="Z887" s="11"/>
    </row>
    <row r="888" ht="12.75" customHeight="1">
      <c r="A888" s="13"/>
      <c r="B888" s="13"/>
      <c r="C888" s="13"/>
      <c r="D888" s="454"/>
      <c r="E888" s="455"/>
      <c r="F888" s="456"/>
      <c r="G888" s="95"/>
      <c r="H888" s="457"/>
      <c r="I888" s="11"/>
      <c r="J888" s="11"/>
      <c r="K888" s="11"/>
      <c r="L888" s="11"/>
      <c r="M888" s="11"/>
      <c r="N888" s="11"/>
      <c r="O888" s="11"/>
      <c r="P888" s="11"/>
      <c r="Q888" s="11"/>
      <c r="R888" s="11"/>
      <c r="S888" s="11"/>
      <c r="T888" s="11"/>
      <c r="U888" s="11"/>
      <c r="V888" s="11"/>
      <c r="W888" s="11"/>
      <c r="X888" s="11"/>
      <c r="Y888" s="11"/>
      <c r="Z888" s="11"/>
    </row>
    <row r="889" ht="12.75" customHeight="1">
      <c r="A889" s="13"/>
      <c r="B889" s="13"/>
      <c r="C889" s="13"/>
      <c r="D889" s="454"/>
      <c r="E889" s="455"/>
      <c r="F889" s="456"/>
      <c r="G889" s="95"/>
      <c r="H889" s="457"/>
      <c r="I889" s="11"/>
      <c r="J889" s="11"/>
      <c r="K889" s="11"/>
      <c r="L889" s="11"/>
      <c r="M889" s="11"/>
      <c r="N889" s="11"/>
      <c r="O889" s="11"/>
      <c r="P889" s="11"/>
      <c r="Q889" s="11"/>
      <c r="R889" s="11"/>
      <c r="S889" s="11"/>
      <c r="T889" s="11"/>
      <c r="U889" s="11"/>
      <c r="V889" s="11"/>
      <c r="W889" s="11"/>
      <c r="X889" s="11"/>
      <c r="Y889" s="11"/>
      <c r="Z889" s="11"/>
    </row>
    <row r="890" ht="12.75" customHeight="1">
      <c r="A890" s="13"/>
      <c r="B890" s="13"/>
      <c r="C890" s="13"/>
      <c r="D890" s="454"/>
      <c r="E890" s="455"/>
      <c r="F890" s="456"/>
      <c r="G890" s="95"/>
      <c r="H890" s="457"/>
      <c r="I890" s="11"/>
      <c r="J890" s="11"/>
      <c r="K890" s="11"/>
      <c r="L890" s="11"/>
      <c r="M890" s="11"/>
      <c r="N890" s="11"/>
      <c r="O890" s="11"/>
      <c r="P890" s="11"/>
      <c r="Q890" s="11"/>
      <c r="R890" s="11"/>
      <c r="S890" s="11"/>
      <c r="T890" s="11"/>
      <c r="U890" s="11"/>
      <c r="V890" s="11"/>
      <c r="W890" s="11"/>
      <c r="X890" s="11"/>
      <c r="Y890" s="11"/>
      <c r="Z890" s="11"/>
    </row>
    <row r="891" ht="12.75" customHeight="1">
      <c r="A891" s="13"/>
      <c r="B891" s="13"/>
      <c r="C891" s="13"/>
      <c r="D891" s="454"/>
      <c r="E891" s="455"/>
      <c r="F891" s="456"/>
      <c r="G891" s="95"/>
      <c r="H891" s="457"/>
      <c r="I891" s="11"/>
      <c r="J891" s="11"/>
      <c r="K891" s="11"/>
      <c r="L891" s="11"/>
      <c r="M891" s="11"/>
      <c r="N891" s="11"/>
      <c r="O891" s="11"/>
      <c r="P891" s="11"/>
      <c r="Q891" s="11"/>
      <c r="R891" s="11"/>
      <c r="S891" s="11"/>
      <c r="T891" s="11"/>
      <c r="U891" s="11"/>
      <c r="V891" s="11"/>
      <c r="W891" s="11"/>
      <c r="X891" s="11"/>
      <c r="Y891" s="11"/>
      <c r="Z891" s="11"/>
    </row>
    <row r="892" ht="12.75" customHeight="1">
      <c r="A892" s="13"/>
      <c r="B892" s="13"/>
      <c r="C892" s="13"/>
      <c r="D892" s="454"/>
      <c r="E892" s="455"/>
      <c r="F892" s="456"/>
      <c r="G892" s="95"/>
      <c r="H892" s="457"/>
      <c r="I892" s="11"/>
      <c r="J892" s="11"/>
      <c r="K892" s="11"/>
      <c r="L892" s="11"/>
      <c r="M892" s="11"/>
      <c r="N892" s="11"/>
      <c r="O892" s="11"/>
      <c r="P892" s="11"/>
      <c r="Q892" s="11"/>
      <c r="R892" s="11"/>
      <c r="S892" s="11"/>
      <c r="T892" s="11"/>
      <c r="U892" s="11"/>
      <c r="V892" s="11"/>
      <c r="W892" s="11"/>
      <c r="X892" s="11"/>
      <c r="Y892" s="11"/>
      <c r="Z892" s="11"/>
    </row>
    <row r="893" ht="12.75" customHeight="1">
      <c r="A893" s="13"/>
      <c r="B893" s="13"/>
      <c r="C893" s="13"/>
      <c r="D893" s="454"/>
      <c r="E893" s="455"/>
      <c r="F893" s="456"/>
      <c r="G893" s="95"/>
      <c r="H893" s="457"/>
      <c r="I893" s="11"/>
      <c r="J893" s="11"/>
      <c r="K893" s="11"/>
      <c r="L893" s="11"/>
      <c r="M893" s="11"/>
      <c r="N893" s="11"/>
      <c r="O893" s="11"/>
      <c r="P893" s="11"/>
      <c r="Q893" s="11"/>
      <c r="R893" s="11"/>
      <c r="S893" s="11"/>
      <c r="T893" s="11"/>
      <c r="U893" s="11"/>
      <c r="V893" s="11"/>
      <c r="W893" s="11"/>
      <c r="X893" s="11"/>
      <c r="Y893" s="11"/>
      <c r="Z893" s="11"/>
    </row>
    <row r="894" ht="12.75" customHeight="1">
      <c r="A894" s="13"/>
      <c r="B894" s="13"/>
      <c r="C894" s="13"/>
      <c r="D894" s="454"/>
      <c r="E894" s="455"/>
      <c r="F894" s="456"/>
      <c r="G894" s="95"/>
      <c r="H894" s="457"/>
      <c r="I894" s="11"/>
      <c r="J894" s="11"/>
      <c r="K894" s="11"/>
      <c r="L894" s="11"/>
      <c r="M894" s="11"/>
      <c r="N894" s="11"/>
      <c r="O894" s="11"/>
      <c r="P894" s="11"/>
      <c r="Q894" s="11"/>
      <c r="R894" s="11"/>
      <c r="S894" s="11"/>
      <c r="T894" s="11"/>
      <c r="U894" s="11"/>
      <c r="V894" s="11"/>
      <c r="W894" s="11"/>
      <c r="X894" s="11"/>
      <c r="Y894" s="11"/>
      <c r="Z894" s="11"/>
    </row>
    <row r="895" ht="12.75" customHeight="1">
      <c r="A895" s="13"/>
      <c r="B895" s="13"/>
      <c r="C895" s="13"/>
      <c r="D895" s="454"/>
      <c r="E895" s="455"/>
      <c r="F895" s="456"/>
      <c r="G895" s="95"/>
      <c r="H895" s="457"/>
      <c r="I895" s="11"/>
      <c r="J895" s="11"/>
      <c r="K895" s="11"/>
      <c r="L895" s="11"/>
      <c r="M895" s="11"/>
      <c r="N895" s="11"/>
      <c r="O895" s="11"/>
      <c r="P895" s="11"/>
      <c r="Q895" s="11"/>
      <c r="R895" s="11"/>
      <c r="S895" s="11"/>
      <c r="T895" s="11"/>
      <c r="U895" s="11"/>
      <c r="V895" s="11"/>
      <c r="W895" s="11"/>
      <c r="X895" s="11"/>
      <c r="Y895" s="11"/>
      <c r="Z895" s="11"/>
    </row>
    <row r="896" ht="12.75" customHeight="1">
      <c r="A896" s="13"/>
      <c r="B896" s="13"/>
      <c r="C896" s="13"/>
      <c r="D896" s="454"/>
      <c r="E896" s="455"/>
      <c r="F896" s="456"/>
      <c r="G896" s="95"/>
      <c r="H896" s="457"/>
      <c r="I896" s="11"/>
      <c r="J896" s="11"/>
      <c r="K896" s="11"/>
      <c r="L896" s="11"/>
      <c r="M896" s="11"/>
      <c r="N896" s="11"/>
      <c r="O896" s="11"/>
      <c r="P896" s="11"/>
      <c r="Q896" s="11"/>
      <c r="R896" s="11"/>
      <c r="S896" s="11"/>
      <c r="T896" s="11"/>
      <c r="U896" s="11"/>
      <c r="V896" s="11"/>
      <c r="W896" s="11"/>
      <c r="X896" s="11"/>
      <c r="Y896" s="11"/>
      <c r="Z896" s="11"/>
    </row>
    <row r="897" ht="12.75" customHeight="1">
      <c r="A897" s="13"/>
      <c r="B897" s="13"/>
      <c r="C897" s="13"/>
      <c r="D897" s="454"/>
      <c r="E897" s="455"/>
      <c r="F897" s="456"/>
      <c r="G897" s="95"/>
      <c r="H897" s="457"/>
      <c r="I897" s="11"/>
      <c r="J897" s="11"/>
      <c r="K897" s="11"/>
      <c r="L897" s="11"/>
      <c r="M897" s="11"/>
      <c r="N897" s="11"/>
      <c r="O897" s="11"/>
      <c r="P897" s="11"/>
      <c r="Q897" s="11"/>
      <c r="R897" s="11"/>
      <c r="S897" s="11"/>
      <c r="T897" s="11"/>
      <c r="U897" s="11"/>
      <c r="V897" s="11"/>
      <c r="W897" s="11"/>
      <c r="X897" s="11"/>
      <c r="Y897" s="11"/>
      <c r="Z897" s="11"/>
    </row>
    <row r="898" ht="12.75" customHeight="1">
      <c r="A898" s="13"/>
      <c r="B898" s="13"/>
      <c r="C898" s="13"/>
      <c r="D898" s="454"/>
      <c r="E898" s="455"/>
      <c r="F898" s="456"/>
      <c r="G898" s="95"/>
      <c r="H898" s="457"/>
      <c r="I898" s="11"/>
      <c r="J898" s="11"/>
      <c r="K898" s="11"/>
      <c r="L898" s="11"/>
      <c r="M898" s="11"/>
      <c r="N898" s="11"/>
      <c r="O898" s="11"/>
      <c r="P898" s="11"/>
      <c r="Q898" s="11"/>
      <c r="R898" s="11"/>
      <c r="S898" s="11"/>
      <c r="T898" s="11"/>
      <c r="U898" s="11"/>
      <c r="V898" s="11"/>
      <c r="W898" s="11"/>
      <c r="X898" s="11"/>
      <c r="Y898" s="11"/>
      <c r="Z898" s="11"/>
    </row>
    <row r="899" ht="12.75" customHeight="1">
      <c r="A899" s="13"/>
      <c r="B899" s="13"/>
      <c r="C899" s="13"/>
      <c r="D899" s="454"/>
      <c r="E899" s="455"/>
      <c r="F899" s="456"/>
      <c r="G899" s="95"/>
      <c r="H899" s="457"/>
      <c r="I899" s="11"/>
      <c r="J899" s="11"/>
      <c r="K899" s="11"/>
      <c r="L899" s="11"/>
      <c r="M899" s="11"/>
      <c r="N899" s="11"/>
      <c r="O899" s="11"/>
      <c r="P899" s="11"/>
      <c r="Q899" s="11"/>
      <c r="R899" s="11"/>
      <c r="S899" s="11"/>
      <c r="T899" s="11"/>
      <c r="U899" s="11"/>
      <c r="V899" s="11"/>
      <c r="W899" s="11"/>
      <c r="X899" s="11"/>
      <c r="Y899" s="11"/>
      <c r="Z899" s="11"/>
    </row>
    <row r="900" ht="12.75" customHeight="1">
      <c r="A900" s="13"/>
      <c r="B900" s="13"/>
      <c r="C900" s="13"/>
      <c r="D900" s="454"/>
      <c r="E900" s="455"/>
      <c r="F900" s="456"/>
      <c r="G900" s="95"/>
      <c r="H900" s="457"/>
      <c r="I900" s="11"/>
      <c r="J900" s="11"/>
      <c r="K900" s="11"/>
      <c r="L900" s="11"/>
      <c r="M900" s="11"/>
      <c r="N900" s="11"/>
      <c r="O900" s="11"/>
      <c r="P900" s="11"/>
      <c r="Q900" s="11"/>
      <c r="R900" s="11"/>
      <c r="S900" s="11"/>
      <c r="T900" s="11"/>
      <c r="U900" s="11"/>
      <c r="V900" s="11"/>
      <c r="W900" s="11"/>
      <c r="X900" s="11"/>
      <c r="Y900" s="11"/>
      <c r="Z900" s="11"/>
    </row>
    <row r="901" ht="12.75" customHeight="1">
      <c r="A901" s="13"/>
      <c r="B901" s="13"/>
      <c r="C901" s="13"/>
      <c r="D901" s="454"/>
      <c r="E901" s="455"/>
      <c r="F901" s="456"/>
      <c r="G901" s="95"/>
      <c r="H901" s="457"/>
      <c r="I901" s="11"/>
      <c r="J901" s="11"/>
      <c r="K901" s="11"/>
      <c r="L901" s="11"/>
      <c r="M901" s="11"/>
      <c r="N901" s="11"/>
      <c r="O901" s="11"/>
      <c r="P901" s="11"/>
      <c r="Q901" s="11"/>
      <c r="R901" s="11"/>
      <c r="S901" s="11"/>
      <c r="T901" s="11"/>
      <c r="U901" s="11"/>
      <c r="V901" s="11"/>
      <c r="W901" s="11"/>
      <c r="X901" s="11"/>
      <c r="Y901" s="11"/>
      <c r="Z901" s="11"/>
    </row>
    <row r="902" ht="12.75" customHeight="1">
      <c r="A902" s="13"/>
      <c r="B902" s="13"/>
      <c r="C902" s="13"/>
      <c r="D902" s="454"/>
      <c r="E902" s="455"/>
      <c r="F902" s="456"/>
      <c r="G902" s="95"/>
      <c r="H902" s="457"/>
      <c r="I902" s="11"/>
      <c r="J902" s="11"/>
      <c r="K902" s="11"/>
      <c r="L902" s="11"/>
      <c r="M902" s="11"/>
      <c r="N902" s="11"/>
      <c r="O902" s="11"/>
      <c r="P902" s="11"/>
      <c r="Q902" s="11"/>
      <c r="R902" s="11"/>
      <c r="S902" s="11"/>
      <c r="T902" s="11"/>
      <c r="U902" s="11"/>
      <c r="V902" s="11"/>
      <c r="W902" s="11"/>
      <c r="X902" s="11"/>
      <c r="Y902" s="11"/>
      <c r="Z902" s="11"/>
    </row>
    <row r="903" ht="12.75" customHeight="1">
      <c r="A903" s="13"/>
      <c r="B903" s="13"/>
      <c r="C903" s="13"/>
      <c r="D903" s="454"/>
      <c r="E903" s="455"/>
      <c r="F903" s="456"/>
      <c r="G903" s="95"/>
      <c r="H903" s="457"/>
      <c r="I903" s="11"/>
      <c r="J903" s="11"/>
      <c r="K903" s="11"/>
      <c r="L903" s="11"/>
      <c r="M903" s="11"/>
      <c r="N903" s="11"/>
      <c r="O903" s="11"/>
      <c r="P903" s="11"/>
      <c r="Q903" s="11"/>
      <c r="R903" s="11"/>
      <c r="S903" s="11"/>
      <c r="T903" s="11"/>
      <c r="U903" s="11"/>
      <c r="V903" s="11"/>
      <c r="W903" s="11"/>
      <c r="X903" s="11"/>
      <c r="Y903" s="11"/>
      <c r="Z903" s="11"/>
    </row>
    <row r="904" ht="12.75" customHeight="1">
      <c r="A904" s="13"/>
      <c r="B904" s="13"/>
      <c r="C904" s="13"/>
      <c r="D904" s="454"/>
      <c r="E904" s="455"/>
      <c r="F904" s="456"/>
      <c r="G904" s="95"/>
      <c r="H904" s="457"/>
      <c r="I904" s="11"/>
      <c r="J904" s="11"/>
      <c r="K904" s="11"/>
      <c r="L904" s="11"/>
      <c r="M904" s="11"/>
      <c r="N904" s="11"/>
      <c r="O904" s="11"/>
      <c r="P904" s="11"/>
      <c r="Q904" s="11"/>
      <c r="R904" s="11"/>
      <c r="S904" s="11"/>
      <c r="T904" s="11"/>
      <c r="U904" s="11"/>
      <c r="V904" s="11"/>
      <c r="W904" s="11"/>
      <c r="X904" s="11"/>
      <c r="Y904" s="11"/>
      <c r="Z904" s="11"/>
    </row>
    <row r="905" ht="12.75" customHeight="1">
      <c r="A905" s="13"/>
      <c r="B905" s="13"/>
      <c r="C905" s="13"/>
      <c r="D905" s="454"/>
      <c r="E905" s="455"/>
      <c r="F905" s="456"/>
      <c r="G905" s="95"/>
      <c r="H905" s="457"/>
      <c r="I905" s="11"/>
      <c r="J905" s="11"/>
      <c r="K905" s="11"/>
      <c r="L905" s="11"/>
      <c r="M905" s="11"/>
      <c r="N905" s="11"/>
      <c r="O905" s="11"/>
      <c r="P905" s="11"/>
      <c r="Q905" s="11"/>
      <c r="R905" s="11"/>
      <c r="S905" s="11"/>
      <c r="T905" s="11"/>
      <c r="U905" s="11"/>
      <c r="V905" s="11"/>
      <c r="W905" s="11"/>
      <c r="X905" s="11"/>
      <c r="Y905" s="11"/>
      <c r="Z905" s="11"/>
    </row>
    <row r="906" ht="12.75" customHeight="1">
      <c r="A906" s="13"/>
      <c r="B906" s="13"/>
      <c r="C906" s="13"/>
      <c r="D906" s="454"/>
      <c r="E906" s="455"/>
      <c r="F906" s="456"/>
      <c r="G906" s="95"/>
      <c r="H906" s="457"/>
      <c r="I906" s="11"/>
      <c r="J906" s="11"/>
      <c r="K906" s="11"/>
      <c r="L906" s="11"/>
      <c r="M906" s="11"/>
      <c r="N906" s="11"/>
      <c r="O906" s="11"/>
      <c r="P906" s="11"/>
      <c r="Q906" s="11"/>
      <c r="R906" s="11"/>
      <c r="S906" s="11"/>
      <c r="T906" s="11"/>
      <c r="U906" s="11"/>
      <c r="V906" s="11"/>
      <c r="W906" s="11"/>
      <c r="X906" s="11"/>
      <c r="Y906" s="11"/>
      <c r="Z906" s="11"/>
    </row>
    <row r="907" ht="12.75" customHeight="1">
      <c r="A907" s="13"/>
      <c r="B907" s="13"/>
      <c r="C907" s="13"/>
      <c r="D907" s="454"/>
      <c r="E907" s="455"/>
      <c r="F907" s="456"/>
      <c r="G907" s="95"/>
      <c r="H907" s="457"/>
      <c r="I907" s="11"/>
      <c r="J907" s="11"/>
      <c r="K907" s="11"/>
      <c r="L907" s="11"/>
      <c r="M907" s="11"/>
      <c r="N907" s="11"/>
      <c r="O907" s="11"/>
      <c r="P907" s="11"/>
      <c r="Q907" s="11"/>
      <c r="R907" s="11"/>
      <c r="S907" s="11"/>
      <c r="T907" s="11"/>
      <c r="U907" s="11"/>
      <c r="V907" s="11"/>
      <c r="W907" s="11"/>
      <c r="X907" s="11"/>
      <c r="Y907" s="11"/>
      <c r="Z907" s="11"/>
    </row>
    <row r="908" ht="12.75" customHeight="1">
      <c r="A908" s="13"/>
      <c r="B908" s="13"/>
      <c r="C908" s="13"/>
      <c r="D908" s="454"/>
      <c r="E908" s="455"/>
      <c r="F908" s="456"/>
      <c r="G908" s="95"/>
      <c r="H908" s="457"/>
      <c r="I908" s="11"/>
      <c r="J908" s="11"/>
      <c r="K908" s="11"/>
      <c r="L908" s="11"/>
      <c r="M908" s="11"/>
      <c r="N908" s="11"/>
      <c r="O908" s="11"/>
      <c r="P908" s="11"/>
      <c r="Q908" s="11"/>
      <c r="R908" s="11"/>
      <c r="S908" s="11"/>
      <c r="T908" s="11"/>
      <c r="U908" s="11"/>
      <c r="V908" s="11"/>
      <c r="W908" s="11"/>
      <c r="X908" s="11"/>
      <c r="Y908" s="11"/>
      <c r="Z908" s="11"/>
    </row>
    <row r="909" ht="12.75" customHeight="1">
      <c r="A909" s="13"/>
      <c r="B909" s="13"/>
      <c r="C909" s="13"/>
      <c r="D909" s="454"/>
      <c r="E909" s="455"/>
      <c r="F909" s="456"/>
      <c r="G909" s="95"/>
      <c r="H909" s="457"/>
      <c r="I909" s="11"/>
      <c r="J909" s="11"/>
      <c r="K909" s="11"/>
      <c r="L909" s="11"/>
      <c r="M909" s="11"/>
      <c r="N909" s="11"/>
      <c r="O909" s="11"/>
      <c r="P909" s="11"/>
      <c r="Q909" s="11"/>
      <c r="R909" s="11"/>
      <c r="S909" s="11"/>
      <c r="T909" s="11"/>
      <c r="U909" s="11"/>
      <c r="V909" s="11"/>
      <c r="W909" s="11"/>
      <c r="X909" s="11"/>
      <c r="Y909" s="11"/>
      <c r="Z909" s="11"/>
    </row>
    <row r="910" ht="12.75" customHeight="1">
      <c r="A910" s="13"/>
      <c r="B910" s="13"/>
      <c r="C910" s="13"/>
      <c r="D910" s="454"/>
      <c r="E910" s="455"/>
      <c r="F910" s="456"/>
      <c r="G910" s="95"/>
      <c r="H910" s="457"/>
      <c r="I910" s="11"/>
      <c r="J910" s="11"/>
      <c r="K910" s="11"/>
      <c r="L910" s="11"/>
      <c r="M910" s="11"/>
      <c r="N910" s="11"/>
      <c r="O910" s="11"/>
      <c r="P910" s="11"/>
      <c r="Q910" s="11"/>
      <c r="R910" s="11"/>
      <c r="S910" s="11"/>
      <c r="T910" s="11"/>
      <c r="U910" s="11"/>
      <c r="V910" s="11"/>
      <c r="W910" s="11"/>
      <c r="X910" s="11"/>
      <c r="Y910" s="11"/>
      <c r="Z910" s="11"/>
    </row>
    <row r="911" ht="12.75" customHeight="1">
      <c r="A911" s="13"/>
      <c r="B911" s="13"/>
      <c r="C911" s="13"/>
      <c r="D911" s="454"/>
      <c r="E911" s="455"/>
      <c r="F911" s="456"/>
      <c r="G911" s="95"/>
      <c r="H911" s="457"/>
      <c r="I911" s="11"/>
      <c r="J911" s="11"/>
      <c r="K911" s="11"/>
      <c r="L911" s="11"/>
      <c r="M911" s="11"/>
      <c r="N911" s="11"/>
      <c r="O911" s="11"/>
      <c r="P911" s="11"/>
      <c r="Q911" s="11"/>
      <c r="R911" s="11"/>
      <c r="S911" s="11"/>
      <c r="T911" s="11"/>
      <c r="U911" s="11"/>
      <c r="V911" s="11"/>
      <c r="W911" s="11"/>
      <c r="X911" s="11"/>
      <c r="Y911" s="11"/>
      <c r="Z911" s="11"/>
    </row>
    <row r="912" ht="12.75" customHeight="1">
      <c r="A912" s="13"/>
      <c r="B912" s="13"/>
      <c r="C912" s="13"/>
      <c r="D912" s="454"/>
      <c r="E912" s="455"/>
      <c r="F912" s="456"/>
      <c r="G912" s="95"/>
      <c r="H912" s="457"/>
      <c r="I912" s="11"/>
      <c r="J912" s="11"/>
      <c r="K912" s="11"/>
      <c r="L912" s="11"/>
      <c r="M912" s="11"/>
      <c r="N912" s="11"/>
      <c r="O912" s="11"/>
      <c r="P912" s="11"/>
      <c r="Q912" s="11"/>
      <c r="R912" s="11"/>
      <c r="S912" s="11"/>
      <c r="T912" s="11"/>
      <c r="U912" s="11"/>
      <c r="V912" s="11"/>
      <c r="W912" s="11"/>
      <c r="X912" s="11"/>
      <c r="Y912" s="11"/>
      <c r="Z912" s="11"/>
    </row>
    <row r="913" ht="12.75" customHeight="1">
      <c r="A913" s="13"/>
      <c r="B913" s="13"/>
      <c r="C913" s="13"/>
      <c r="D913" s="454"/>
      <c r="E913" s="455"/>
      <c r="F913" s="456"/>
      <c r="G913" s="95"/>
      <c r="H913" s="457"/>
      <c r="I913" s="11"/>
      <c r="J913" s="11"/>
      <c r="K913" s="11"/>
      <c r="L913" s="11"/>
      <c r="M913" s="11"/>
      <c r="N913" s="11"/>
      <c r="O913" s="11"/>
      <c r="P913" s="11"/>
      <c r="Q913" s="11"/>
      <c r="R913" s="11"/>
      <c r="S913" s="11"/>
      <c r="T913" s="11"/>
      <c r="U913" s="11"/>
      <c r="V913" s="11"/>
      <c r="W913" s="11"/>
      <c r="X913" s="11"/>
      <c r="Y913" s="11"/>
      <c r="Z913" s="11"/>
    </row>
    <row r="914" ht="12.75" customHeight="1">
      <c r="A914" s="13"/>
      <c r="B914" s="13"/>
      <c r="C914" s="13"/>
      <c r="D914" s="454"/>
      <c r="E914" s="455"/>
      <c r="F914" s="456"/>
      <c r="G914" s="95"/>
      <c r="H914" s="457"/>
      <c r="I914" s="11"/>
      <c r="J914" s="11"/>
      <c r="K914" s="11"/>
      <c r="L914" s="11"/>
      <c r="M914" s="11"/>
      <c r="N914" s="11"/>
      <c r="O914" s="11"/>
      <c r="P914" s="11"/>
      <c r="Q914" s="11"/>
      <c r="R914" s="11"/>
      <c r="S914" s="11"/>
      <c r="T914" s="11"/>
      <c r="U914" s="11"/>
      <c r="V914" s="11"/>
      <c r="W914" s="11"/>
      <c r="X914" s="11"/>
      <c r="Y914" s="11"/>
      <c r="Z914" s="11"/>
    </row>
    <row r="915" ht="12.75" customHeight="1">
      <c r="A915" s="13"/>
      <c r="B915" s="13"/>
      <c r="C915" s="13"/>
      <c r="D915" s="454"/>
      <c r="E915" s="455"/>
      <c r="F915" s="456"/>
      <c r="G915" s="95"/>
      <c r="H915" s="457"/>
      <c r="I915" s="11"/>
      <c r="J915" s="11"/>
      <c r="K915" s="11"/>
      <c r="L915" s="11"/>
      <c r="M915" s="11"/>
      <c r="N915" s="11"/>
      <c r="O915" s="11"/>
      <c r="P915" s="11"/>
      <c r="Q915" s="11"/>
      <c r="R915" s="11"/>
      <c r="S915" s="11"/>
      <c r="T915" s="11"/>
      <c r="U915" s="11"/>
      <c r="V915" s="11"/>
      <c r="W915" s="11"/>
      <c r="X915" s="11"/>
      <c r="Y915" s="11"/>
      <c r="Z915" s="11"/>
    </row>
    <row r="916" ht="12.75" customHeight="1">
      <c r="A916" s="13"/>
      <c r="B916" s="13"/>
      <c r="C916" s="13"/>
      <c r="D916" s="454"/>
      <c r="E916" s="455"/>
      <c r="F916" s="456"/>
      <c r="G916" s="95"/>
      <c r="H916" s="457"/>
      <c r="I916" s="11"/>
      <c r="J916" s="11"/>
      <c r="K916" s="11"/>
      <c r="L916" s="11"/>
      <c r="M916" s="11"/>
      <c r="N916" s="11"/>
      <c r="O916" s="11"/>
      <c r="P916" s="11"/>
      <c r="Q916" s="11"/>
      <c r="R916" s="11"/>
      <c r="S916" s="11"/>
      <c r="T916" s="11"/>
      <c r="U916" s="11"/>
      <c r="V916" s="11"/>
      <c r="W916" s="11"/>
      <c r="X916" s="11"/>
      <c r="Y916" s="11"/>
      <c r="Z916" s="11"/>
    </row>
    <row r="917" ht="12.75" customHeight="1">
      <c r="A917" s="13"/>
      <c r="B917" s="13"/>
      <c r="C917" s="13"/>
      <c r="D917" s="454"/>
      <c r="E917" s="455"/>
      <c r="F917" s="456"/>
      <c r="G917" s="95"/>
      <c r="H917" s="457"/>
      <c r="I917" s="11"/>
      <c r="J917" s="11"/>
      <c r="K917" s="11"/>
      <c r="L917" s="11"/>
      <c r="M917" s="11"/>
      <c r="N917" s="11"/>
      <c r="O917" s="11"/>
      <c r="P917" s="11"/>
      <c r="Q917" s="11"/>
      <c r="R917" s="11"/>
      <c r="S917" s="11"/>
      <c r="T917" s="11"/>
      <c r="U917" s="11"/>
      <c r="V917" s="11"/>
      <c r="W917" s="11"/>
      <c r="X917" s="11"/>
      <c r="Y917" s="11"/>
      <c r="Z917" s="11"/>
    </row>
    <row r="918" ht="12.75" customHeight="1">
      <c r="A918" s="13"/>
      <c r="B918" s="13"/>
      <c r="C918" s="13"/>
      <c r="D918" s="454"/>
      <c r="E918" s="455"/>
      <c r="F918" s="456"/>
      <c r="G918" s="95"/>
      <c r="H918" s="457"/>
      <c r="I918" s="11"/>
      <c r="J918" s="11"/>
      <c r="K918" s="11"/>
      <c r="L918" s="11"/>
      <c r="M918" s="11"/>
      <c r="N918" s="11"/>
      <c r="O918" s="11"/>
      <c r="P918" s="11"/>
      <c r="Q918" s="11"/>
      <c r="R918" s="11"/>
      <c r="S918" s="11"/>
      <c r="T918" s="11"/>
      <c r="U918" s="11"/>
      <c r="V918" s="11"/>
      <c r="W918" s="11"/>
      <c r="X918" s="11"/>
      <c r="Y918" s="11"/>
      <c r="Z918" s="11"/>
    </row>
    <row r="919" ht="12.75" customHeight="1">
      <c r="A919" s="13"/>
      <c r="B919" s="13"/>
      <c r="C919" s="13"/>
      <c r="D919" s="454"/>
      <c r="E919" s="455"/>
      <c r="F919" s="456"/>
      <c r="G919" s="95"/>
      <c r="H919" s="457"/>
      <c r="I919" s="11"/>
      <c r="J919" s="11"/>
      <c r="K919" s="11"/>
      <c r="L919" s="11"/>
      <c r="M919" s="11"/>
      <c r="N919" s="11"/>
      <c r="O919" s="11"/>
      <c r="P919" s="11"/>
      <c r="Q919" s="11"/>
      <c r="R919" s="11"/>
      <c r="S919" s="11"/>
      <c r="T919" s="11"/>
      <c r="U919" s="11"/>
      <c r="V919" s="11"/>
      <c r="W919" s="11"/>
      <c r="X919" s="11"/>
      <c r="Y919" s="11"/>
      <c r="Z919" s="11"/>
    </row>
    <row r="920" ht="12.75" customHeight="1">
      <c r="A920" s="13"/>
      <c r="B920" s="13"/>
      <c r="C920" s="13"/>
      <c r="D920" s="454"/>
      <c r="E920" s="455"/>
      <c r="F920" s="456"/>
      <c r="G920" s="95"/>
      <c r="H920" s="457"/>
      <c r="I920" s="11"/>
      <c r="J920" s="11"/>
      <c r="K920" s="11"/>
      <c r="L920" s="11"/>
      <c r="M920" s="11"/>
      <c r="N920" s="11"/>
      <c r="O920" s="11"/>
      <c r="P920" s="11"/>
      <c r="Q920" s="11"/>
      <c r="R920" s="11"/>
      <c r="S920" s="11"/>
      <c r="T920" s="11"/>
      <c r="U920" s="11"/>
      <c r="V920" s="11"/>
      <c r="W920" s="11"/>
      <c r="X920" s="11"/>
      <c r="Y920" s="11"/>
      <c r="Z920" s="11"/>
    </row>
    <row r="921" ht="12.75" customHeight="1">
      <c r="A921" s="13"/>
      <c r="B921" s="13"/>
      <c r="C921" s="13"/>
      <c r="D921" s="454"/>
      <c r="E921" s="455"/>
      <c r="F921" s="456"/>
      <c r="G921" s="95"/>
      <c r="H921" s="457"/>
      <c r="I921" s="11"/>
      <c r="J921" s="11"/>
      <c r="K921" s="11"/>
      <c r="L921" s="11"/>
      <c r="M921" s="11"/>
      <c r="N921" s="11"/>
      <c r="O921" s="11"/>
      <c r="P921" s="11"/>
      <c r="Q921" s="11"/>
      <c r="R921" s="11"/>
      <c r="S921" s="11"/>
      <c r="T921" s="11"/>
      <c r="U921" s="11"/>
      <c r="V921" s="11"/>
      <c r="W921" s="11"/>
      <c r="X921" s="11"/>
      <c r="Y921" s="11"/>
      <c r="Z921" s="11"/>
    </row>
    <row r="922" ht="12.75" customHeight="1">
      <c r="A922" s="13"/>
      <c r="B922" s="13"/>
      <c r="C922" s="13"/>
      <c r="D922" s="454"/>
      <c r="E922" s="455"/>
      <c r="F922" s="456"/>
      <c r="G922" s="95"/>
      <c r="H922" s="457"/>
      <c r="I922" s="11"/>
      <c r="J922" s="11"/>
      <c r="K922" s="11"/>
      <c r="L922" s="11"/>
      <c r="M922" s="11"/>
      <c r="N922" s="11"/>
      <c r="O922" s="11"/>
      <c r="P922" s="11"/>
      <c r="Q922" s="11"/>
      <c r="R922" s="11"/>
      <c r="S922" s="11"/>
      <c r="T922" s="11"/>
      <c r="U922" s="11"/>
      <c r="V922" s="11"/>
      <c r="W922" s="11"/>
      <c r="X922" s="11"/>
      <c r="Y922" s="11"/>
      <c r="Z922" s="11"/>
    </row>
    <row r="923" ht="12.75" customHeight="1">
      <c r="A923" s="13"/>
      <c r="B923" s="13"/>
      <c r="C923" s="13"/>
      <c r="D923" s="454"/>
      <c r="E923" s="455"/>
      <c r="F923" s="456"/>
      <c r="G923" s="95"/>
      <c r="H923" s="457"/>
      <c r="I923" s="11"/>
      <c r="J923" s="11"/>
      <c r="K923" s="11"/>
      <c r="L923" s="11"/>
      <c r="M923" s="11"/>
      <c r="N923" s="11"/>
      <c r="O923" s="11"/>
      <c r="P923" s="11"/>
      <c r="Q923" s="11"/>
      <c r="R923" s="11"/>
      <c r="S923" s="11"/>
      <c r="T923" s="11"/>
      <c r="U923" s="11"/>
      <c r="V923" s="11"/>
      <c r="W923" s="11"/>
      <c r="X923" s="11"/>
      <c r="Y923" s="11"/>
      <c r="Z923" s="11"/>
    </row>
    <row r="924" ht="12.75" customHeight="1">
      <c r="A924" s="13"/>
      <c r="B924" s="13"/>
      <c r="C924" s="13"/>
      <c r="D924" s="454"/>
      <c r="E924" s="455"/>
      <c r="F924" s="456"/>
      <c r="G924" s="95"/>
      <c r="H924" s="457"/>
      <c r="I924" s="11"/>
      <c r="J924" s="11"/>
      <c r="K924" s="11"/>
      <c r="L924" s="11"/>
      <c r="M924" s="11"/>
      <c r="N924" s="11"/>
      <c r="O924" s="11"/>
      <c r="P924" s="11"/>
      <c r="Q924" s="11"/>
      <c r="R924" s="11"/>
      <c r="S924" s="11"/>
      <c r="T924" s="11"/>
      <c r="U924" s="11"/>
      <c r="V924" s="11"/>
      <c r="W924" s="11"/>
      <c r="X924" s="11"/>
      <c r="Y924" s="11"/>
      <c r="Z924" s="11"/>
    </row>
    <row r="925" ht="12.75" customHeight="1">
      <c r="A925" s="13"/>
      <c r="B925" s="13"/>
      <c r="C925" s="13"/>
      <c r="D925" s="454"/>
      <c r="E925" s="455"/>
      <c r="F925" s="456"/>
      <c r="G925" s="95"/>
      <c r="H925" s="457"/>
      <c r="I925" s="11"/>
      <c r="J925" s="11"/>
      <c r="K925" s="11"/>
      <c r="L925" s="11"/>
      <c r="M925" s="11"/>
      <c r="N925" s="11"/>
      <c r="O925" s="11"/>
      <c r="P925" s="11"/>
      <c r="Q925" s="11"/>
      <c r="R925" s="11"/>
      <c r="S925" s="11"/>
      <c r="T925" s="11"/>
      <c r="U925" s="11"/>
      <c r="V925" s="11"/>
      <c r="W925" s="11"/>
      <c r="X925" s="11"/>
      <c r="Y925" s="11"/>
      <c r="Z925" s="11"/>
    </row>
    <row r="926" ht="12.75" customHeight="1">
      <c r="A926" s="13"/>
      <c r="B926" s="13"/>
      <c r="C926" s="13"/>
      <c r="D926" s="454"/>
      <c r="E926" s="455"/>
      <c r="F926" s="456"/>
      <c r="G926" s="95"/>
      <c r="H926" s="457"/>
      <c r="I926" s="11"/>
      <c r="J926" s="11"/>
      <c r="K926" s="11"/>
      <c r="L926" s="11"/>
      <c r="M926" s="11"/>
      <c r="N926" s="11"/>
      <c r="O926" s="11"/>
      <c r="P926" s="11"/>
      <c r="Q926" s="11"/>
      <c r="R926" s="11"/>
      <c r="S926" s="11"/>
      <c r="T926" s="11"/>
      <c r="U926" s="11"/>
      <c r="V926" s="11"/>
      <c r="W926" s="11"/>
      <c r="X926" s="11"/>
      <c r="Y926" s="11"/>
      <c r="Z926" s="11"/>
    </row>
    <row r="927" ht="12.75" customHeight="1">
      <c r="A927" s="13"/>
      <c r="B927" s="13"/>
      <c r="C927" s="13"/>
      <c r="D927" s="454"/>
      <c r="E927" s="455"/>
      <c r="F927" s="456"/>
      <c r="G927" s="95"/>
      <c r="H927" s="457"/>
      <c r="I927" s="11"/>
      <c r="J927" s="11"/>
      <c r="K927" s="11"/>
      <c r="L927" s="11"/>
      <c r="M927" s="11"/>
      <c r="N927" s="11"/>
      <c r="O927" s="11"/>
      <c r="P927" s="11"/>
      <c r="Q927" s="11"/>
      <c r="R927" s="11"/>
      <c r="S927" s="11"/>
      <c r="T927" s="11"/>
      <c r="U927" s="11"/>
      <c r="V927" s="11"/>
      <c r="W927" s="11"/>
      <c r="X927" s="11"/>
      <c r="Y927" s="11"/>
      <c r="Z927" s="11"/>
    </row>
    <row r="928" ht="12.75" customHeight="1">
      <c r="A928" s="13"/>
      <c r="B928" s="13"/>
      <c r="C928" s="13"/>
      <c r="D928" s="454"/>
      <c r="E928" s="455"/>
      <c r="F928" s="456"/>
      <c r="G928" s="95"/>
      <c r="H928" s="457"/>
      <c r="I928" s="11"/>
      <c r="J928" s="11"/>
      <c r="K928" s="11"/>
      <c r="L928" s="11"/>
      <c r="M928" s="11"/>
      <c r="N928" s="11"/>
      <c r="O928" s="11"/>
      <c r="P928" s="11"/>
      <c r="Q928" s="11"/>
      <c r="R928" s="11"/>
      <c r="S928" s="11"/>
      <c r="T928" s="11"/>
      <c r="U928" s="11"/>
      <c r="V928" s="11"/>
      <c r="W928" s="11"/>
      <c r="X928" s="11"/>
      <c r="Y928" s="11"/>
      <c r="Z928" s="11"/>
    </row>
    <row r="929" ht="12.75" customHeight="1">
      <c r="A929" s="13"/>
      <c r="B929" s="13"/>
      <c r="C929" s="13"/>
      <c r="D929" s="454"/>
      <c r="E929" s="455"/>
      <c r="F929" s="456"/>
      <c r="G929" s="95"/>
      <c r="H929" s="457"/>
      <c r="I929" s="11"/>
      <c r="J929" s="11"/>
      <c r="K929" s="11"/>
      <c r="L929" s="11"/>
      <c r="M929" s="11"/>
      <c r="N929" s="11"/>
      <c r="O929" s="11"/>
      <c r="P929" s="11"/>
      <c r="Q929" s="11"/>
      <c r="R929" s="11"/>
      <c r="S929" s="11"/>
      <c r="T929" s="11"/>
      <c r="U929" s="11"/>
      <c r="V929" s="11"/>
      <c r="W929" s="11"/>
      <c r="X929" s="11"/>
      <c r="Y929" s="11"/>
      <c r="Z929" s="11"/>
    </row>
    <row r="930" ht="12.75" customHeight="1">
      <c r="A930" s="13"/>
      <c r="B930" s="13"/>
      <c r="C930" s="13"/>
      <c r="D930" s="454"/>
      <c r="E930" s="455"/>
      <c r="F930" s="456"/>
      <c r="G930" s="95"/>
      <c r="H930" s="457"/>
      <c r="I930" s="11"/>
      <c r="J930" s="11"/>
      <c r="K930" s="11"/>
      <c r="L930" s="11"/>
      <c r="M930" s="11"/>
      <c r="N930" s="11"/>
      <c r="O930" s="11"/>
      <c r="P930" s="11"/>
      <c r="Q930" s="11"/>
      <c r="R930" s="11"/>
      <c r="S930" s="11"/>
      <c r="T930" s="11"/>
      <c r="U930" s="11"/>
      <c r="V930" s="11"/>
      <c r="W930" s="11"/>
      <c r="X930" s="11"/>
      <c r="Y930" s="11"/>
      <c r="Z930" s="11"/>
    </row>
    <row r="931" ht="12.75" customHeight="1">
      <c r="A931" s="13"/>
      <c r="B931" s="13"/>
      <c r="C931" s="13"/>
      <c r="D931" s="454"/>
      <c r="E931" s="455"/>
      <c r="F931" s="456"/>
      <c r="G931" s="95"/>
      <c r="H931" s="457"/>
      <c r="I931" s="11"/>
      <c r="J931" s="11"/>
      <c r="K931" s="11"/>
      <c r="L931" s="11"/>
      <c r="M931" s="11"/>
      <c r="N931" s="11"/>
      <c r="O931" s="11"/>
      <c r="P931" s="11"/>
      <c r="Q931" s="11"/>
      <c r="R931" s="11"/>
      <c r="S931" s="11"/>
      <c r="T931" s="11"/>
      <c r="U931" s="11"/>
      <c r="V931" s="11"/>
      <c r="W931" s="11"/>
      <c r="X931" s="11"/>
      <c r="Y931" s="11"/>
      <c r="Z931" s="11"/>
    </row>
    <row r="932" ht="12.75" customHeight="1">
      <c r="A932" s="13"/>
      <c r="B932" s="13"/>
      <c r="C932" s="13"/>
      <c r="D932" s="454"/>
      <c r="E932" s="455"/>
      <c r="F932" s="456"/>
      <c r="G932" s="95"/>
      <c r="H932" s="457"/>
      <c r="I932" s="11"/>
      <c r="J932" s="11"/>
      <c r="K932" s="11"/>
      <c r="L932" s="11"/>
      <c r="M932" s="11"/>
      <c r="N932" s="11"/>
      <c r="O932" s="11"/>
      <c r="P932" s="11"/>
      <c r="Q932" s="11"/>
      <c r="R932" s="11"/>
      <c r="S932" s="11"/>
      <c r="T932" s="11"/>
      <c r="U932" s="11"/>
      <c r="V932" s="11"/>
      <c r="W932" s="11"/>
      <c r="X932" s="11"/>
      <c r="Y932" s="11"/>
      <c r="Z932" s="11"/>
    </row>
    <row r="933" ht="12.75" customHeight="1">
      <c r="A933" s="13"/>
      <c r="B933" s="13"/>
      <c r="C933" s="13"/>
      <c r="D933" s="454"/>
      <c r="E933" s="455"/>
      <c r="F933" s="456"/>
      <c r="G933" s="95"/>
      <c r="H933" s="457"/>
      <c r="I933" s="11"/>
      <c r="J933" s="11"/>
      <c r="K933" s="11"/>
      <c r="L933" s="11"/>
      <c r="M933" s="11"/>
      <c r="N933" s="11"/>
      <c r="O933" s="11"/>
      <c r="P933" s="11"/>
      <c r="Q933" s="11"/>
      <c r="R933" s="11"/>
      <c r="S933" s="11"/>
      <c r="T933" s="11"/>
      <c r="U933" s="11"/>
      <c r="V933" s="11"/>
      <c r="W933" s="11"/>
      <c r="X933" s="11"/>
      <c r="Y933" s="11"/>
      <c r="Z933" s="11"/>
    </row>
    <row r="934" ht="12.75" customHeight="1">
      <c r="A934" s="13"/>
      <c r="B934" s="13"/>
      <c r="C934" s="13"/>
      <c r="D934" s="454"/>
      <c r="E934" s="455"/>
      <c r="F934" s="456"/>
      <c r="G934" s="95"/>
      <c r="H934" s="457"/>
      <c r="I934" s="11"/>
      <c r="J934" s="11"/>
      <c r="K934" s="11"/>
      <c r="L934" s="11"/>
      <c r="M934" s="11"/>
      <c r="N934" s="11"/>
      <c r="O934" s="11"/>
      <c r="P934" s="11"/>
      <c r="Q934" s="11"/>
      <c r="R934" s="11"/>
      <c r="S934" s="11"/>
      <c r="T934" s="11"/>
      <c r="U934" s="11"/>
      <c r="V934" s="11"/>
      <c r="W934" s="11"/>
      <c r="X934" s="11"/>
      <c r="Y934" s="11"/>
      <c r="Z934" s="11"/>
    </row>
    <row r="935" ht="12.75" customHeight="1">
      <c r="A935" s="13"/>
      <c r="B935" s="13"/>
      <c r="C935" s="13"/>
      <c r="D935" s="454"/>
      <c r="E935" s="455"/>
      <c r="F935" s="456"/>
      <c r="G935" s="95"/>
      <c r="H935" s="457"/>
      <c r="I935" s="11"/>
      <c r="J935" s="11"/>
      <c r="K935" s="11"/>
      <c r="L935" s="11"/>
      <c r="M935" s="11"/>
      <c r="N935" s="11"/>
      <c r="O935" s="11"/>
      <c r="P935" s="11"/>
      <c r="Q935" s="11"/>
      <c r="R935" s="11"/>
      <c r="S935" s="11"/>
      <c r="T935" s="11"/>
      <c r="U935" s="11"/>
      <c r="V935" s="11"/>
      <c r="W935" s="11"/>
      <c r="X935" s="11"/>
      <c r="Y935" s="11"/>
      <c r="Z935" s="11"/>
    </row>
    <row r="936" ht="12.75" customHeight="1">
      <c r="A936" s="13"/>
      <c r="B936" s="13"/>
      <c r="C936" s="13"/>
      <c r="D936" s="454"/>
      <c r="E936" s="455"/>
      <c r="F936" s="456"/>
      <c r="G936" s="95"/>
      <c r="H936" s="457"/>
      <c r="I936" s="11"/>
      <c r="J936" s="11"/>
      <c r="K936" s="11"/>
      <c r="L936" s="11"/>
      <c r="M936" s="11"/>
      <c r="N936" s="11"/>
      <c r="O936" s="11"/>
      <c r="P936" s="11"/>
      <c r="Q936" s="11"/>
      <c r="R936" s="11"/>
      <c r="S936" s="11"/>
      <c r="T936" s="11"/>
      <c r="U936" s="11"/>
      <c r="V936" s="11"/>
      <c r="W936" s="11"/>
      <c r="X936" s="11"/>
      <c r="Y936" s="11"/>
      <c r="Z936" s="11"/>
    </row>
    <row r="937" ht="12.75" customHeight="1">
      <c r="A937" s="13"/>
      <c r="B937" s="13"/>
      <c r="C937" s="13"/>
      <c r="D937" s="454"/>
      <c r="E937" s="455"/>
      <c r="F937" s="456"/>
      <c r="G937" s="95"/>
      <c r="H937" s="457"/>
      <c r="I937" s="11"/>
      <c r="J937" s="11"/>
      <c r="K937" s="11"/>
      <c r="L937" s="11"/>
      <c r="M937" s="11"/>
      <c r="N937" s="11"/>
      <c r="O937" s="11"/>
      <c r="P937" s="11"/>
      <c r="Q937" s="11"/>
      <c r="R937" s="11"/>
      <c r="S937" s="11"/>
      <c r="T937" s="11"/>
      <c r="U937" s="11"/>
      <c r="V937" s="11"/>
      <c r="W937" s="11"/>
      <c r="X937" s="11"/>
      <c r="Y937" s="11"/>
      <c r="Z937" s="11"/>
    </row>
    <row r="938" ht="12.75" customHeight="1">
      <c r="A938" s="13"/>
      <c r="B938" s="13"/>
      <c r="C938" s="13"/>
      <c r="D938" s="454"/>
      <c r="E938" s="455"/>
      <c r="F938" s="456"/>
      <c r="G938" s="95"/>
      <c r="H938" s="457"/>
      <c r="I938" s="11"/>
      <c r="J938" s="11"/>
      <c r="K938" s="11"/>
      <c r="L938" s="11"/>
      <c r="M938" s="11"/>
      <c r="N938" s="11"/>
      <c r="O938" s="11"/>
      <c r="P938" s="11"/>
      <c r="Q938" s="11"/>
      <c r="R938" s="11"/>
      <c r="S938" s="11"/>
      <c r="T938" s="11"/>
      <c r="U938" s="11"/>
      <c r="V938" s="11"/>
      <c r="W938" s="11"/>
      <c r="X938" s="11"/>
      <c r="Y938" s="11"/>
      <c r="Z938" s="11"/>
    </row>
    <row r="939" ht="12.75" customHeight="1">
      <c r="A939" s="13"/>
      <c r="B939" s="13"/>
      <c r="C939" s="13"/>
      <c r="D939" s="454"/>
      <c r="E939" s="455"/>
      <c r="F939" s="456"/>
      <c r="G939" s="95"/>
      <c r="H939" s="457"/>
      <c r="I939" s="11"/>
      <c r="J939" s="11"/>
      <c r="K939" s="11"/>
      <c r="L939" s="11"/>
      <c r="M939" s="11"/>
      <c r="N939" s="11"/>
      <c r="O939" s="11"/>
      <c r="P939" s="11"/>
      <c r="Q939" s="11"/>
      <c r="R939" s="11"/>
      <c r="S939" s="11"/>
      <c r="T939" s="11"/>
      <c r="U939" s="11"/>
      <c r="V939" s="11"/>
      <c r="W939" s="11"/>
      <c r="X939" s="11"/>
      <c r="Y939" s="11"/>
      <c r="Z939" s="11"/>
    </row>
    <row r="940" ht="12.75" customHeight="1">
      <c r="A940" s="13"/>
      <c r="B940" s="13"/>
      <c r="C940" s="13"/>
      <c r="D940" s="454"/>
      <c r="E940" s="455"/>
      <c r="F940" s="456"/>
      <c r="G940" s="95"/>
      <c r="H940" s="457"/>
      <c r="I940" s="11"/>
      <c r="J940" s="11"/>
      <c r="K940" s="11"/>
      <c r="L940" s="11"/>
      <c r="M940" s="11"/>
      <c r="N940" s="11"/>
      <c r="O940" s="11"/>
      <c r="P940" s="11"/>
      <c r="Q940" s="11"/>
      <c r="R940" s="11"/>
      <c r="S940" s="11"/>
      <c r="T940" s="11"/>
      <c r="U940" s="11"/>
      <c r="V940" s="11"/>
      <c r="W940" s="11"/>
      <c r="X940" s="11"/>
      <c r="Y940" s="11"/>
      <c r="Z940" s="11"/>
    </row>
    <row r="941" ht="12.75" customHeight="1">
      <c r="A941" s="13"/>
      <c r="B941" s="13"/>
      <c r="C941" s="13"/>
      <c r="D941" s="454"/>
      <c r="E941" s="455"/>
      <c r="F941" s="456"/>
      <c r="G941" s="95"/>
      <c r="H941" s="457"/>
      <c r="I941" s="11"/>
      <c r="J941" s="11"/>
      <c r="K941" s="11"/>
      <c r="L941" s="11"/>
      <c r="M941" s="11"/>
      <c r="N941" s="11"/>
      <c r="O941" s="11"/>
      <c r="P941" s="11"/>
      <c r="Q941" s="11"/>
      <c r="R941" s="11"/>
      <c r="S941" s="11"/>
      <c r="T941" s="11"/>
      <c r="U941" s="11"/>
      <c r="V941" s="11"/>
      <c r="W941" s="11"/>
      <c r="X941" s="11"/>
      <c r="Y941" s="11"/>
      <c r="Z941" s="11"/>
    </row>
    <row r="942" ht="12.75" customHeight="1">
      <c r="A942" s="13"/>
      <c r="B942" s="13"/>
      <c r="C942" s="13"/>
      <c r="D942" s="454"/>
      <c r="E942" s="455"/>
      <c r="F942" s="456"/>
      <c r="G942" s="95"/>
      <c r="H942" s="457"/>
      <c r="I942" s="11"/>
      <c r="J942" s="11"/>
      <c r="K942" s="11"/>
      <c r="L942" s="11"/>
      <c r="M942" s="11"/>
      <c r="N942" s="11"/>
      <c r="O942" s="11"/>
      <c r="P942" s="11"/>
      <c r="Q942" s="11"/>
      <c r="R942" s="11"/>
      <c r="S942" s="11"/>
      <c r="T942" s="11"/>
      <c r="U942" s="11"/>
      <c r="V942" s="11"/>
      <c r="W942" s="11"/>
      <c r="X942" s="11"/>
      <c r="Y942" s="11"/>
      <c r="Z942" s="11"/>
    </row>
    <row r="943" ht="12.75" customHeight="1">
      <c r="A943" s="13"/>
      <c r="B943" s="13"/>
      <c r="C943" s="13"/>
      <c r="D943" s="454"/>
      <c r="E943" s="455"/>
      <c r="F943" s="456"/>
      <c r="G943" s="95"/>
      <c r="H943" s="457"/>
      <c r="I943" s="11"/>
      <c r="J943" s="11"/>
      <c r="K943" s="11"/>
      <c r="L943" s="11"/>
      <c r="M943" s="11"/>
      <c r="N943" s="11"/>
      <c r="O943" s="11"/>
      <c r="P943" s="11"/>
      <c r="Q943" s="11"/>
      <c r="R943" s="11"/>
      <c r="S943" s="11"/>
      <c r="T943" s="11"/>
      <c r="U943" s="11"/>
      <c r="V943" s="11"/>
      <c r="W943" s="11"/>
      <c r="X943" s="11"/>
      <c r="Y943" s="11"/>
      <c r="Z943" s="11"/>
    </row>
    <row r="944" ht="12.75" customHeight="1">
      <c r="A944" s="13"/>
      <c r="B944" s="13"/>
      <c r="C944" s="13"/>
      <c r="D944" s="454"/>
      <c r="E944" s="455"/>
      <c r="F944" s="456"/>
      <c r="G944" s="95"/>
      <c r="H944" s="457"/>
      <c r="I944" s="11"/>
      <c r="J944" s="11"/>
      <c r="K944" s="11"/>
      <c r="L944" s="11"/>
      <c r="M944" s="11"/>
      <c r="N944" s="11"/>
      <c r="O944" s="11"/>
      <c r="P944" s="11"/>
      <c r="Q944" s="11"/>
      <c r="R944" s="11"/>
      <c r="S944" s="11"/>
      <c r="T944" s="11"/>
      <c r="U944" s="11"/>
      <c r="V944" s="11"/>
      <c r="W944" s="11"/>
      <c r="X944" s="11"/>
      <c r="Y944" s="11"/>
      <c r="Z944" s="11"/>
    </row>
    <row r="945" ht="12.75" customHeight="1">
      <c r="A945" s="13"/>
      <c r="B945" s="13"/>
      <c r="C945" s="13"/>
      <c r="D945" s="454"/>
      <c r="E945" s="455"/>
      <c r="F945" s="456"/>
      <c r="G945" s="95"/>
      <c r="H945" s="457"/>
      <c r="I945" s="11"/>
      <c r="J945" s="11"/>
      <c r="K945" s="11"/>
      <c r="L945" s="11"/>
      <c r="M945" s="11"/>
      <c r="N945" s="11"/>
      <c r="O945" s="11"/>
      <c r="P945" s="11"/>
      <c r="Q945" s="11"/>
      <c r="R945" s="11"/>
      <c r="S945" s="11"/>
      <c r="T945" s="11"/>
      <c r="U945" s="11"/>
      <c r="V945" s="11"/>
      <c r="W945" s="11"/>
      <c r="X945" s="11"/>
      <c r="Y945" s="11"/>
      <c r="Z945" s="11"/>
    </row>
    <row r="946" ht="12.75" customHeight="1">
      <c r="A946" s="13"/>
      <c r="B946" s="13"/>
      <c r="C946" s="13"/>
      <c r="D946" s="454"/>
      <c r="E946" s="455"/>
      <c r="F946" s="456"/>
      <c r="G946" s="95"/>
      <c r="H946" s="457"/>
      <c r="I946" s="11"/>
      <c r="J946" s="11"/>
      <c r="K946" s="11"/>
      <c r="L946" s="11"/>
      <c r="M946" s="11"/>
      <c r="N946" s="11"/>
      <c r="O946" s="11"/>
      <c r="P946" s="11"/>
      <c r="Q946" s="11"/>
      <c r="R946" s="11"/>
      <c r="S946" s="11"/>
      <c r="T946" s="11"/>
      <c r="U946" s="11"/>
      <c r="V946" s="11"/>
      <c r="W946" s="11"/>
      <c r="X946" s="11"/>
      <c r="Y946" s="11"/>
      <c r="Z946" s="11"/>
    </row>
    <row r="947" ht="12.75" customHeight="1">
      <c r="A947" s="13"/>
      <c r="B947" s="13"/>
      <c r="C947" s="13"/>
      <c r="D947" s="454"/>
      <c r="E947" s="455"/>
      <c r="F947" s="456"/>
      <c r="G947" s="95"/>
      <c r="H947" s="457"/>
      <c r="I947" s="11"/>
      <c r="J947" s="11"/>
      <c r="K947" s="11"/>
      <c r="L947" s="11"/>
      <c r="M947" s="11"/>
      <c r="N947" s="11"/>
      <c r="O947" s="11"/>
      <c r="P947" s="11"/>
      <c r="Q947" s="11"/>
      <c r="R947" s="11"/>
      <c r="S947" s="11"/>
      <c r="T947" s="11"/>
      <c r="U947" s="11"/>
      <c r="V947" s="11"/>
      <c r="W947" s="11"/>
      <c r="X947" s="11"/>
      <c r="Y947" s="11"/>
      <c r="Z947" s="11"/>
    </row>
    <row r="948" ht="12.75" customHeight="1">
      <c r="A948" s="13"/>
      <c r="B948" s="13"/>
      <c r="C948" s="13"/>
      <c r="D948" s="454"/>
      <c r="E948" s="455"/>
      <c r="F948" s="456"/>
      <c r="G948" s="95"/>
      <c r="H948" s="457"/>
      <c r="I948" s="11"/>
      <c r="J948" s="11"/>
      <c r="K948" s="11"/>
      <c r="L948" s="11"/>
      <c r="M948" s="11"/>
      <c r="N948" s="11"/>
      <c r="O948" s="11"/>
      <c r="P948" s="11"/>
      <c r="Q948" s="11"/>
      <c r="R948" s="11"/>
      <c r="S948" s="11"/>
      <c r="T948" s="11"/>
      <c r="U948" s="11"/>
      <c r="V948" s="11"/>
      <c r="W948" s="11"/>
      <c r="X948" s="11"/>
      <c r="Y948" s="11"/>
      <c r="Z948" s="11"/>
    </row>
    <row r="949" ht="12.75" customHeight="1">
      <c r="A949" s="13"/>
      <c r="B949" s="13"/>
      <c r="C949" s="13"/>
      <c r="D949" s="454"/>
      <c r="E949" s="455"/>
      <c r="F949" s="456"/>
      <c r="G949" s="95"/>
      <c r="H949" s="457"/>
      <c r="I949" s="11"/>
      <c r="J949" s="11"/>
      <c r="K949" s="11"/>
      <c r="L949" s="11"/>
      <c r="M949" s="11"/>
      <c r="N949" s="11"/>
      <c r="O949" s="11"/>
      <c r="P949" s="11"/>
      <c r="Q949" s="11"/>
      <c r="R949" s="11"/>
      <c r="S949" s="11"/>
      <c r="T949" s="11"/>
      <c r="U949" s="11"/>
      <c r="V949" s="11"/>
      <c r="W949" s="11"/>
      <c r="X949" s="11"/>
      <c r="Y949" s="11"/>
      <c r="Z949" s="11"/>
    </row>
    <row r="950" ht="12.75" customHeight="1">
      <c r="A950" s="13"/>
      <c r="B950" s="13"/>
      <c r="C950" s="13"/>
      <c r="D950" s="454"/>
      <c r="E950" s="455"/>
      <c r="F950" s="456"/>
      <c r="G950" s="95"/>
      <c r="H950" s="457"/>
      <c r="I950" s="11"/>
      <c r="J950" s="11"/>
      <c r="K950" s="11"/>
      <c r="L950" s="11"/>
      <c r="M950" s="11"/>
      <c r="N950" s="11"/>
      <c r="O950" s="11"/>
      <c r="P950" s="11"/>
      <c r="Q950" s="11"/>
      <c r="R950" s="11"/>
      <c r="S950" s="11"/>
      <c r="T950" s="11"/>
      <c r="U950" s="11"/>
      <c r="V950" s="11"/>
      <c r="W950" s="11"/>
      <c r="X950" s="11"/>
      <c r="Y950" s="11"/>
      <c r="Z950" s="11"/>
    </row>
    <row r="951" ht="12.75" customHeight="1">
      <c r="A951" s="13"/>
      <c r="B951" s="13"/>
      <c r="C951" s="13"/>
      <c r="D951" s="454"/>
      <c r="E951" s="455"/>
      <c r="F951" s="456"/>
      <c r="G951" s="95"/>
      <c r="H951" s="457"/>
      <c r="I951" s="11"/>
      <c r="J951" s="11"/>
      <c r="K951" s="11"/>
      <c r="L951" s="11"/>
      <c r="M951" s="11"/>
      <c r="N951" s="11"/>
      <c r="O951" s="11"/>
      <c r="P951" s="11"/>
      <c r="Q951" s="11"/>
      <c r="R951" s="11"/>
      <c r="S951" s="11"/>
      <c r="T951" s="11"/>
      <c r="U951" s="11"/>
      <c r="V951" s="11"/>
      <c r="W951" s="11"/>
      <c r="X951" s="11"/>
      <c r="Y951" s="11"/>
      <c r="Z951" s="11"/>
    </row>
    <row r="952" ht="12.75" customHeight="1">
      <c r="A952" s="13"/>
      <c r="B952" s="13"/>
      <c r="C952" s="13"/>
      <c r="D952" s="454"/>
      <c r="E952" s="455"/>
      <c r="F952" s="456"/>
      <c r="G952" s="95"/>
      <c r="H952" s="457"/>
      <c r="I952" s="11"/>
      <c r="J952" s="11"/>
      <c r="K952" s="11"/>
      <c r="L952" s="11"/>
      <c r="M952" s="11"/>
      <c r="N952" s="11"/>
      <c r="O952" s="11"/>
      <c r="P952" s="11"/>
      <c r="Q952" s="11"/>
      <c r="R952" s="11"/>
      <c r="S952" s="11"/>
      <c r="T952" s="11"/>
      <c r="U952" s="11"/>
      <c r="V952" s="11"/>
      <c r="W952" s="11"/>
      <c r="X952" s="11"/>
      <c r="Y952" s="11"/>
      <c r="Z952" s="11"/>
    </row>
    <row r="953" ht="12.75" customHeight="1">
      <c r="A953" s="13"/>
      <c r="B953" s="13"/>
      <c r="C953" s="13"/>
      <c r="D953" s="454"/>
      <c r="E953" s="455"/>
      <c r="F953" s="456"/>
      <c r="G953" s="95"/>
      <c r="H953" s="457"/>
      <c r="I953" s="11"/>
      <c r="J953" s="11"/>
      <c r="K953" s="11"/>
      <c r="L953" s="11"/>
      <c r="M953" s="11"/>
      <c r="N953" s="11"/>
      <c r="O953" s="11"/>
      <c r="P953" s="11"/>
      <c r="Q953" s="11"/>
      <c r="R953" s="11"/>
      <c r="S953" s="11"/>
      <c r="T953" s="11"/>
      <c r="U953" s="11"/>
      <c r="V953" s="11"/>
      <c r="W953" s="11"/>
      <c r="X953" s="11"/>
      <c r="Y953" s="11"/>
      <c r="Z953" s="11"/>
    </row>
    <row r="954" ht="12.75" customHeight="1">
      <c r="A954" s="13"/>
      <c r="B954" s="13"/>
      <c r="C954" s="13"/>
      <c r="D954" s="454"/>
      <c r="E954" s="455"/>
      <c r="F954" s="456"/>
      <c r="G954" s="95"/>
      <c r="H954" s="457"/>
      <c r="I954" s="11"/>
      <c r="J954" s="11"/>
      <c r="K954" s="11"/>
      <c r="L954" s="11"/>
      <c r="M954" s="11"/>
      <c r="N954" s="11"/>
      <c r="O954" s="11"/>
      <c r="P954" s="11"/>
      <c r="Q954" s="11"/>
      <c r="R954" s="11"/>
      <c r="S954" s="11"/>
      <c r="T954" s="11"/>
      <c r="U954" s="11"/>
      <c r="V954" s="11"/>
      <c r="W954" s="11"/>
      <c r="X954" s="11"/>
      <c r="Y954" s="11"/>
      <c r="Z954" s="11"/>
    </row>
    <row r="955" ht="12.75" customHeight="1">
      <c r="A955" s="13"/>
      <c r="B955" s="13"/>
      <c r="C955" s="13"/>
      <c r="D955" s="454"/>
      <c r="E955" s="455"/>
      <c r="F955" s="456"/>
      <c r="G955" s="95"/>
      <c r="H955" s="457"/>
      <c r="I955" s="11"/>
      <c r="J955" s="11"/>
      <c r="K955" s="11"/>
      <c r="L955" s="11"/>
      <c r="M955" s="11"/>
      <c r="N955" s="11"/>
      <c r="O955" s="11"/>
      <c r="P955" s="11"/>
      <c r="Q955" s="11"/>
      <c r="R955" s="11"/>
      <c r="S955" s="11"/>
      <c r="T955" s="11"/>
      <c r="U955" s="11"/>
      <c r="V955" s="11"/>
      <c r="W955" s="11"/>
      <c r="X955" s="11"/>
      <c r="Y955" s="11"/>
      <c r="Z955" s="11"/>
    </row>
    <row r="956" ht="12.75" customHeight="1">
      <c r="A956" s="13"/>
      <c r="B956" s="13"/>
      <c r="C956" s="13"/>
      <c r="D956" s="454"/>
      <c r="E956" s="455"/>
      <c r="F956" s="456"/>
      <c r="G956" s="95"/>
      <c r="H956" s="457"/>
      <c r="I956" s="11"/>
      <c r="J956" s="11"/>
      <c r="K956" s="11"/>
      <c r="L956" s="11"/>
      <c r="M956" s="11"/>
      <c r="N956" s="11"/>
      <c r="O956" s="11"/>
      <c r="P956" s="11"/>
      <c r="Q956" s="11"/>
      <c r="R956" s="11"/>
      <c r="S956" s="11"/>
      <c r="T956" s="11"/>
      <c r="U956" s="11"/>
      <c r="V956" s="11"/>
      <c r="W956" s="11"/>
      <c r="X956" s="11"/>
      <c r="Y956" s="11"/>
      <c r="Z956" s="11"/>
    </row>
    <row r="957" ht="12.75" customHeight="1">
      <c r="A957" s="13"/>
      <c r="B957" s="13"/>
      <c r="C957" s="13"/>
      <c r="D957" s="454"/>
      <c r="E957" s="455"/>
      <c r="F957" s="456"/>
      <c r="G957" s="95"/>
      <c r="H957" s="457"/>
      <c r="I957" s="11"/>
      <c r="J957" s="11"/>
      <c r="K957" s="11"/>
      <c r="L957" s="11"/>
      <c r="M957" s="11"/>
      <c r="N957" s="11"/>
      <c r="O957" s="11"/>
      <c r="P957" s="11"/>
      <c r="Q957" s="11"/>
      <c r="R957" s="11"/>
      <c r="S957" s="11"/>
      <c r="T957" s="11"/>
      <c r="U957" s="11"/>
      <c r="V957" s="11"/>
      <c r="W957" s="11"/>
      <c r="X957" s="11"/>
      <c r="Y957" s="11"/>
      <c r="Z957" s="11"/>
    </row>
    <row r="958" ht="12.75" customHeight="1">
      <c r="A958" s="13"/>
      <c r="B958" s="13"/>
      <c r="C958" s="13"/>
      <c r="D958" s="454"/>
      <c r="E958" s="455"/>
      <c r="F958" s="456"/>
      <c r="G958" s="95"/>
      <c r="H958" s="457"/>
      <c r="I958" s="11"/>
      <c r="J958" s="11"/>
      <c r="K958" s="11"/>
      <c r="L958" s="11"/>
      <c r="M958" s="11"/>
      <c r="N958" s="11"/>
      <c r="O958" s="11"/>
      <c r="P958" s="11"/>
      <c r="Q958" s="11"/>
      <c r="R958" s="11"/>
      <c r="S958" s="11"/>
      <c r="T958" s="11"/>
      <c r="U958" s="11"/>
      <c r="V958" s="11"/>
      <c r="W958" s="11"/>
      <c r="X958" s="11"/>
      <c r="Y958" s="11"/>
      <c r="Z958" s="11"/>
    </row>
    <row r="959" ht="12.75" customHeight="1">
      <c r="A959" s="13"/>
      <c r="B959" s="13"/>
      <c r="C959" s="13"/>
      <c r="D959" s="454"/>
      <c r="E959" s="455"/>
      <c r="F959" s="456"/>
      <c r="G959" s="95"/>
      <c r="H959" s="457"/>
      <c r="I959" s="11"/>
      <c r="J959" s="11"/>
      <c r="K959" s="11"/>
      <c r="L959" s="11"/>
      <c r="M959" s="11"/>
      <c r="N959" s="11"/>
      <c r="O959" s="11"/>
      <c r="P959" s="11"/>
      <c r="Q959" s="11"/>
      <c r="R959" s="11"/>
      <c r="S959" s="11"/>
      <c r="T959" s="11"/>
      <c r="U959" s="11"/>
      <c r="V959" s="11"/>
      <c r="W959" s="11"/>
      <c r="X959" s="11"/>
      <c r="Y959" s="11"/>
      <c r="Z959" s="11"/>
    </row>
    <row r="960" ht="12.75" customHeight="1">
      <c r="A960" s="13"/>
      <c r="B960" s="13"/>
      <c r="C960" s="13"/>
      <c r="D960" s="454"/>
      <c r="E960" s="455"/>
      <c r="F960" s="456"/>
      <c r="G960" s="95"/>
      <c r="H960" s="457"/>
      <c r="I960" s="11"/>
      <c r="J960" s="11"/>
      <c r="K960" s="11"/>
      <c r="L960" s="11"/>
      <c r="M960" s="11"/>
      <c r="N960" s="11"/>
      <c r="O960" s="11"/>
      <c r="P960" s="11"/>
      <c r="Q960" s="11"/>
      <c r="R960" s="11"/>
      <c r="S960" s="11"/>
      <c r="T960" s="11"/>
      <c r="U960" s="11"/>
      <c r="V960" s="11"/>
      <c r="W960" s="11"/>
      <c r="X960" s="11"/>
      <c r="Y960" s="11"/>
      <c r="Z960" s="11"/>
    </row>
    <row r="961" ht="12.75" customHeight="1">
      <c r="A961" s="13"/>
      <c r="B961" s="13"/>
      <c r="C961" s="13"/>
      <c r="D961" s="454"/>
      <c r="E961" s="455"/>
      <c r="F961" s="456"/>
      <c r="G961" s="95"/>
      <c r="H961" s="457"/>
      <c r="I961" s="11"/>
      <c r="J961" s="11"/>
      <c r="K961" s="11"/>
      <c r="L961" s="11"/>
      <c r="M961" s="11"/>
      <c r="N961" s="11"/>
      <c r="O961" s="11"/>
      <c r="P961" s="11"/>
      <c r="Q961" s="11"/>
      <c r="R961" s="11"/>
      <c r="S961" s="11"/>
      <c r="T961" s="11"/>
      <c r="U961" s="11"/>
      <c r="V961" s="11"/>
      <c r="W961" s="11"/>
      <c r="X961" s="11"/>
      <c r="Y961" s="11"/>
      <c r="Z961" s="11"/>
    </row>
    <row r="962" ht="12.75" customHeight="1">
      <c r="A962" s="13"/>
      <c r="B962" s="13"/>
      <c r="C962" s="13"/>
      <c r="D962" s="454"/>
      <c r="E962" s="455"/>
      <c r="F962" s="456"/>
      <c r="G962" s="95"/>
      <c r="H962" s="457"/>
      <c r="I962" s="11"/>
      <c r="J962" s="11"/>
      <c r="K962" s="11"/>
      <c r="L962" s="11"/>
      <c r="M962" s="11"/>
      <c r="N962" s="11"/>
      <c r="O962" s="11"/>
      <c r="P962" s="11"/>
      <c r="Q962" s="11"/>
      <c r="R962" s="11"/>
      <c r="S962" s="11"/>
      <c r="T962" s="11"/>
      <c r="U962" s="11"/>
      <c r="V962" s="11"/>
      <c r="W962" s="11"/>
      <c r="X962" s="11"/>
      <c r="Y962" s="11"/>
      <c r="Z962" s="11"/>
    </row>
    <row r="963" ht="12.75" customHeight="1">
      <c r="A963" s="13"/>
      <c r="B963" s="13"/>
      <c r="C963" s="13"/>
      <c r="D963" s="454"/>
      <c r="E963" s="455"/>
      <c r="F963" s="456"/>
      <c r="G963" s="95"/>
      <c r="H963" s="457"/>
      <c r="I963" s="11"/>
      <c r="J963" s="11"/>
      <c r="K963" s="11"/>
      <c r="L963" s="11"/>
      <c r="M963" s="11"/>
      <c r="N963" s="11"/>
      <c r="O963" s="11"/>
      <c r="P963" s="11"/>
      <c r="Q963" s="11"/>
      <c r="R963" s="11"/>
      <c r="S963" s="11"/>
      <c r="T963" s="11"/>
      <c r="U963" s="11"/>
      <c r="V963" s="11"/>
      <c r="W963" s="11"/>
      <c r="X963" s="11"/>
      <c r="Y963" s="11"/>
      <c r="Z963" s="11"/>
    </row>
    <row r="964" ht="12.75" customHeight="1">
      <c r="A964" s="13"/>
      <c r="B964" s="13"/>
      <c r="C964" s="13"/>
      <c r="D964" s="454"/>
      <c r="E964" s="455"/>
      <c r="F964" s="456"/>
      <c r="G964" s="95"/>
      <c r="H964" s="457"/>
      <c r="I964" s="11"/>
      <c r="J964" s="11"/>
      <c r="K964" s="11"/>
      <c r="L964" s="11"/>
      <c r="M964" s="11"/>
      <c r="N964" s="11"/>
      <c r="O964" s="11"/>
      <c r="P964" s="11"/>
      <c r="Q964" s="11"/>
      <c r="R964" s="11"/>
      <c r="S964" s="11"/>
      <c r="T964" s="11"/>
      <c r="U964" s="11"/>
      <c r="V964" s="11"/>
      <c r="W964" s="11"/>
      <c r="X964" s="11"/>
      <c r="Y964" s="11"/>
      <c r="Z964" s="11"/>
    </row>
    <row r="965" ht="12.75" customHeight="1">
      <c r="A965" s="13"/>
      <c r="B965" s="13"/>
      <c r="C965" s="13"/>
      <c r="D965" s="454"/>
      <c r="E965" s="455"/>
      <c r="F965" s="456"/>
      <c r="G965" s="95"/>
      <c r="H965" s="457"/>
      <c r="I965" s="11"/>
      <c r="J965" s="11"/>
      <c r="K965" s="11"/>
      <c r="L965" s="11"/>
      <c r="M965" s="11"/>
      <c r="N965" s="11"/>
      <c r="O965" s="11"/>
      <c r="P965" s="11"/>
      <c r="Q965" s="11"/>
      <c r="R965" s="11"/>
      <c r="S965" s="11"/>
      <c r="T965" s="11"/>
      <c r="U965" s="11"/>
      <c r="V965" s="11"/>
      <c r="W965" s="11"/>
      <c r="X965" s="11"/>
      <c r="Y965" s="11"/>
      <c r="Z965" s="11"/>
    </row>
    <row r="966" ht="12.75" customHeight="1">
      <c r="A966" s="13"/>
      <c r="B966" s="13"/>
      <c r="C966" s="13"/>
      <c r="D966" s="454"/>
      <c r="E966" s="455"/>
      <c r="F966" s="456"/>
      <c r="G966" s="95"/>
      <c r="H966" s="457"/>
      <c r="I966" s="11"/>
      <c r="J966" s="11"/>
      <c r="K966" s="11"/>
      <c r="L966" s="11"/>
      <c r="M966" s="11"/>
      <c r="N966" s="11"/>
      <c r="O966" s="11"/>
      <c r="P966" s="11"/>
      <c r="Q966" s="11"/>
      <c r="R966" s="11"/>
      <c r="S966" s="11"/>
      <c r="T966" s="11"/>
      <c r="U966" s="11"/>
      <c r="V966" s="11"/>
      <c r="W966" s="11"/>
      <c r="X966" s="11"/>
      <c r="Y966" s="11"/>
      <c r="Z966" s="11"/>
    </row>
    <row r="967" ht="12.75" customHeight="1">
      <c r="A967" s="13"/>
      <c r="B967" s="13"/>
      <c r="C967" s="13"/>
      <c r="D967" s="454"/>
      <c r="E967" s="455"/>
      <c r="F967" s="456"/>
      <c r="G967" s="95"/>
      <c r="H967" s="457"/>
      <c r="I967" s="11"/>
      <c r="J967" s="11"/>
      <c r="K967" s="11"/>
      <c r="L967" s="11"/>
      <c r="M967" s="11"/>
      <c r="N967" s="11"/>
      <c r="O967" s="11"/>
      <c r="P967" s="11"/>
      <c r="Q967" s="11"/>
      <c r="R967" s="11"/>
      <c r="S967" s="11"/>
      <c r="T967" s="11"/>
      <c r="U967" s="11"/>
      <c r="V967" s="11"/>
      <c r="W967" s="11"/>
      <c r="X967" s="11"/>
      <c r="Y967" s="11"/>
      <c r="Z967" s="11"/>
    </row>
    <row r="968" ht="12.75" customHeight="1">
      <c r="A968" s="13"/>
      <c r="B968" s="13"/>
      <c r="C968" s="13"/>
      <c r="D968" s="454"/>
      <c r="E968" s="455"/>
      <c r="F968" s="456"/>
      <c r="G968" s="95"/>
      <c r="H968" s="457"/>
      <c r="I968" s="11"/>
      <c r="J968" s="11"/>
      <c r="K968" s="11"/>
      <c r="L968" s="11"/>
      <c r="M968" s="11"/>
      <c r="N968" s="11"/>
      <c r="O968" s="11"/>
      <c r="P968" s="11"/>
      <c r="Q968" s="11"/>
      <c r="R968" s="11"/>
      <c r="S968" s="11"/>
      <c r="T968" s="11"/>
      <c r="U968" s="11"/>
      <c r="V968" s="11"/>
      <c r="W968" s="11"/>
      <c r="X968" s="11"/>
      <c r="Y968" s="11"/>
      <c r="Z968" s="11"/>
    </row>
    <row r="969" ht="12.75" customHeight="1">
      <c r="A969" s="13"/>
      <c r="B969" s="13"/>
      <c r="C969" s="13"/>
      <c r="D969" s="454"/>
      <c r="E969" s="455"/>
      <c r="F969" s="456"/>
      <c r="G969" s="95"/>
      <c r="H969" s="457"/>
      <c r="I969" s="11"/>
      <c r="J969" s="11"/>
      <c r="K969" s="11"/>
      <c r="L969" s="11"/>
      <c r="M969" s="11"/>
      <c r="N969" s="11"/>
      <c r="O969" s="11"/>
      <c r="P969" s="11"/>
      <c r="Q969" s="11"/>
      <c r="R969" s="11"/>
      <c r="S969" s="11"/>
      <c r="T969" s="11"/>
      <c r="U969" s="11"/>
      <c r="V969" s="11"/>
      <c r="W969" s="11"/>
      <c r="X969" s="11"/>
      <c r="Y969" s="11"/>
      <c r="Z969" s="11"/>
    </row>
    <row r="970" ht="12.75" customHeight="1">
      <c r="A970" s="13"/>
      <c r="B970" s="13"/>
      <c r="C970" s="13"/>
      <c r="D970" s="454"/>
      <c r="E970" s="455"/>
      <c r="F970" s="456"/>
      <c r="G970" s="95"/>
      <c r="H970" s="457"/>
      <c r="I970" s="11"/>
      <c r="J970" s="11"/>
      <c r="K970" s="11"/>
      <c r="L970" s="11"/>
      <c r="M970" s="11"/>
      <c r="N970" s="11"/>
      <c r="O970" s="11"/>
      <c r="P970" s="11"/>
      <c r="Q970" s="11"/>
      <c r="R970" s="11"/>
      <c r="S970" s="11"/>
      <c r="T970" s="11"/>
      <c r="U970" s="11"/>
      <c r="V970" s="11"/>
      <c r="W970" s="11"/>
      <c r="X970" s="11"/>
      <c r="Y970" s="11"/>
      <c r="Z970" s="11"/>
    </row>
    <row r="971" ht="12.75" customHeight="1">
      <c r="A971" s="13"/>
      <c r="B971" s="13"/>
      <c r="C971" s="13"/>
      <c r="D971" s="454"/>
      <c r="E971" s="455"/>
      <c r="F971" s="456"/>
      <c r="G971" s="95"/>
      <c r="H971" s="457"/>
      <c r="I971" s="11"/>
      <c r="J971" s="11"/>
      <c r="K971" s="11"/>
      <c r="L971" s="11"/>
      <c r="M971" s="11"/>
      <c r="N971" s="11"/>
      <c r="O971" s="11"/>
      <c r="P971" s="11"/>
      <c r="Q971" s="11"/>
      <c r="R971" s="11"/>
      <c r="S971" s="11"/>
      <c r="T971" s="11"/>
      <c r="U971" s="11"/>
      <c r="V971" s="11"/>
      <c r="W971" s="11"/>
      <c r="X971" s="11"/>
      <c r="Y971" s="11"/>
      <c r="Z971" s="11"/>
    </row>
    <row r="972" ht="12.75" customHeight="1">
      <c r="A972" s="13"/>
      <c r="B972" s="13"/>
      <c r="C972" s="13"/>
      <c r="D972" s="454"/>
      <c r="E972" s="455"/>
      <c r="F972" s="456"/>
      <c r="G972" s="95"/>
      <c r="H972" s="457"/>
      <c r="I972" s="11"/>
      <c r="J972" s="11"/>
      <c r="K972" s="11"/>
      <c r="L972" s="11"/>
      <c r="M972" s="11"/>
      <c r="N972" s="11"/>
      <c r="O972" s="11"/>
      <c r="P972" s="11"/>
      <c r="Q972" s="11"/>
      <c r="R972" s="11"/>
      <c r="S972" s="11"/>
      <c r="T972" s="11"/>
      <c r="U972" s="11"/>
      <c r="V972" s="11"/>
      <c r="W972" s="11"/>
      <c r="X972" s="11"/>
      <c r="Y972" s="11"/>
      <c r="Z972" s="11"/>
    </row>
    <row r="973" ht="12.75" customHeight="1">
      <c r="A973" s="13"/>
      <c r="B973" s="13"/>
      <c r="C973" s="13"/>
      <c r="D973" s="454"/>
      <c r="E973" s="455"/>
      <c r="F973" s="456"/>
      <c r="G973" s="95"/>
      <c r="H973" s="457"/>
      <c r="I973" s="11"/>
      <c r="J973" s="11"/>
      <c r="K973" s="11"/>
      <c r="L973" s="11"/>
      <c r="M973" s="11"/>
      <c r="N973" s="11"/>
      <c r="O973" s="11"/>
      <c r="P973" s="11"/>
      <c r="Q973" s="11"/>
      <c r="R973" s="11"/>
      <c r="S973" s="11"/>
      <c r="T973" s="11"/>
      <c r="U973" s="11"/>
      <c r="V973" s="11"/>
      <c r="W973" s="11"/>
      <c r="X973" s="11"/>
      <c r="Y973" s="11"/>
      <c r="Z973" s="11"/>
    </row>
    <row r="974" ht="12.75" customHeight="1">
      <c r="A974" s="13"/>
      <c r="B974" s="13"/>
      <c r="C974" s="13"/>
      <c r="D974" s="454"/>
      <c r="E974" s="455"/>
      <c r="F974" s="456"/>
      <c r="G974" s="95"/>
      <c r="H974" s="457"/>
      <c r="I974" s="11"/>
      <c r="J974" s="11"/>
      <c r="K974" s="11"/>
      <c r="L974" s="11"/>
      <c r="M974" s="11"/>
      <c r="N974" s="11"/>
      <c r="O974" s="11"/>
      <c r="P974" s="11"/>
      <c r="Q974" s="11"/>
      <c r="R974" s="11"/>
      <c r="S974" s="11"/>
      <c r="T974" s="11"/>
      <c r="U974" s="11"/>
      <c r="V974" s="11"/>
      <c r="W974" s="11"/>
      <c r="X974" s="11"/>
      <c r="Y974" s="11"/>
      <c r="Z974" s="11"/>
    </row>
    <row r="975" ht="12.75" customHeight="1">
      <c r="A975" s="13"/>
      <c r="B975" s="13"/>
      <c r="C975" s="13"/>
      <c r="D975" s="454"/>
      <c r="E975" s="455"/>
      <c r="F975" s="456"/>
      <c r="G975" s="95"/>
      <c r="H975" s="457"/>
      <c r="I975" s="11"/>
      <c r="J975" s="11"/>
      <c r="K975" s="11"/>
      <c r="L975" s="11"/>
      <c r="M975" s="11"/>
      <c r="N975" s="11"/>
      <c r="O975" s="11"/>
      <c r="P975" s="11"/>
      <c r="Q975" s="11"/>
      <c r="R975" s="11"/>
      <c r="S975" s="11"/>
      <c r="T975" s="11"/>
      <c r="U975" s="11"/>
      <c r="V975" s="11"/>
      <c r="W975" s="11"/>
      <c r="X975" s="11"/>
      <c r="Y975" s="11"/>
      <c r="Z975" s="11"/>
    </row>
    <row r="976" ht="12.75" customHeight="1">
      <c r="A976" s="13"/>
      <c r="B976" s="13"/>
      <c r="C976" s="13"/>
      <c r="D976" s="454"/>
      <c r="E976" s="455"/>
      <c r="F976" s="456"/>
      <c r="G976" s="95"/>
      <c r="H976" s="457"/>
      <c r="I976" s="11"/>
      <c r="J976" s="11"/>
      <c r="K976" s="11"/>
      <c r="L976" s="11"/>
      <c r="M976" s="11"/>
      <c r="N976" s="11"/>
      <c r="O976" s="11"/>
      <c r="P976" s="11"/>
      <c r="Q976" s="11"/>
      <c r="R976" s="11"/>
      <c r="S976" s="11"/>
      <c r="T976" s="11"/>
      <c r="U976" s="11"/>
      <c r="V976" s="11"/>
      <c r="W976" s="11"/>
      <c r="X976" s="11"/>
      <c r="Y976" s="11"/>
      <c r="Z976" s="11"/>
    </row>
    <row r="977" ht="12.75" customHeight="1">
      <c r="A977" s="13"/>
      <c r="B977" s="13"/>
      <c r="C977" s="13"/>
      <c r="D977" s="454"/>
      <c r="E977" s="455"/>
      <c r="F977" s="456"/>
      <c r="G977" s="95"/>
      <c r="H977" s="457"/>
      <c r="I977" s="11"/>
      <c r="J977" s="11"/>
      <c r="K977" s="11"/>
      <c r="L977" s="11"/>
      <c r="M977" s="11"/>
      <c r="N977" s="11"/>
      <c r="O977" s="11"/>
      <c r="P977" s="11"/>
      <c r="Q977" s="11"/>
      <c r="R977" s="11"/>
      <c r="S977" s="11"/>
      <c r="T977" s="11"/>
      <c r="U977" s="11"/>
      <c r="V977" s="11"/>
      <c r="W977" s="11"/>
      <c r="X977" s="11"/>
      <c r="Y977" s="11"/>
      <c r="Z977" s="11"/>
    </row>
    <row r="978" ht="12.75" customHeight="1">
      <c r="A978" s="13"/>
      <c r="B978" s="13"/>
      <c r="C978" s="13"/>
      <c r="D978" s="454"/>
      <c r="E978" s="455"/>
      <c r="F978" s="456"/>
      <c r="G978" s="95"/>
      <c r="H978" s="457"/>
      <c r="I978" s="11"/>
      <c r="J978" s="11"/>
      <c r="K978" s="11"/>
      <c r="L978" s="11"/>
      <c r="M978" s="11"/>
      <c r="N978" s="11"/>
      <c r="O978" s="11"/>
      <c r="P978" s="11"/>
      <c r="Q978" s="11"/>
      <c r="R978" s="11"/>
      <c r="S978" s="11"/>
      <c r="T978" s="11"/>
      <c r="U978" s="11"/>
      <c r="V978" s="11"/>
      <c r="W978" s="11"/>
      <c r="X978" s="11"/>
      <c r="Y978" s="11"/>
      <c r="Z978" s="11"/>
    </row>
    <row r="979" ht="12.75" customHeight="1">
      <c r="A979" s="13"/>
      <c r="B979" s="13"/>
      <c r="C979" s="13"/>
      <c r="D979" s="454"/>
      <c r="E979" s="455"/>
      <c r="F979" s="456"/>
      <c r="G979" s="95"/>
      <c r="H979" s="457"/>
      <c r="I979" s="11"/>
      <c r="J979" s="11"/>
      <c r="K979" s="11"/>
      <c r="L979" s="11"/>
      <c r="M979" s="11"/>
      <c r="N979" s="11"/>
      <c r="O979" s="11"/>
      <c r="P979" s="11"/>
      <c r="Q979" s="11"/>
      <c r="R979" s="11"/>
      <c r="S979" s="11"/>
      <c r="T979" s="11"/>
      <c r="U979" s="11"/>
      <c r="V979" s="11"/>
      <c r="W979" s="11"/>
      <c r="X979" s="11"/>
      <c r="Y979" s="11"/>
      <c r="Z979" s="11"/>
    </row>
    <row r="980" ht="12.75" customHeight="1">
      <c r="A980" s="13"/>
      <c r="B980" s="13"/>
      <c r="C980" s="13"/>
      <c r="D980" s="454"/>
      <c r="E980" s="455"/>
      <c r="F980" s="456"/>
      <c r="G980" s="95"/>
      <c r="H980" s="457"/>
      <c r="I980" s="11"/>
      <c r="J980" s="11"/>
      <c r="K980" s="11"/>
      <c r="L980" s="11"/>
      <c r="M980" s="11"/>
      <c r="N980" s="11"/>
      <c r="O980" s="11"/>
      <c r="P980" s="11"/>
      <c r="Q980" s="11"/>
      <c r="R980" s="11"/>
      <c r="S980" s="11"/>
      <c r="T980" s="11"/>
      <c r="U980" s="11"/>
      <c r="V980" s="11"/>
      <c r="W980" s="11"/>
      <c r="X980" s="11"/>
      <c r="Y980" s="11"/>
      <c r="Z980" s="11"/>
    </row>
    <row r="981" ht="12.75" customHeight="1">
      <c r="A981" s="13"/>
      <c r="B981" s="13"/>
      <c r="C981" s="13"/>
      <c r="D981" s="454"/>
      <c r="E981" s="455"/>
      <c r="F981" s="456"/>
      <c r="G981" s="95"/>
      <c r="H981" s="457"/>
      <c r="I981" s="11"/>
      <c r="J981" s="11"/>
      <c r="K981" s="11"/>
      <c r="L981" s="11"/>
      <c r="M981" s="11"/>
      <c r="N981" s="11"/>
      <c r="O981" s="11"/>
      <c r="P981" s="11"/>
      <c r="Q981" s="11"/>
      <c r="R981" s="11"/>
      <c r="S981" s="11"/>
      <c r="T981" s="11"/>
      <c r="U981" s="11"/>
      <c r="V981" s="11"/>
      <c r="W981" s="11"/>
      <c r="X981" s="11"/>
      <c r="Y981" s="11"/>
      <c r="Z981" s="11"/>
    </row>
    <row r="982" ht="12.75" customHeight="1">
      <c r="A982" s="13"/>
      <c r="B982" s="13"/>
      <c r="C982" s="13"/>
      <c r="D982" s="454"/>
      <c r="E982" s="455"/>
      <c r="F982" s="456"/>
      <c r="G982" s="95"/>
      <c r="H982" s="457"/>
      <c r="I982" s="11"/>
      <c r="J982" s="11"/>
      <c r="K982" s="11"/>
      <c r="L982" s="11"/>
      <c r="M982" s="11"/>
      <c r="N982" s="11"/>
      <c r="O982" s="11"/>
      <c r="P982" s="11"/>
      <c r="Q982" s="11"/>
      <c r="R982" s="11"/>
      <c r="S982" s="11"/>
      <c r="T982" s="11"/>
      <c r="U982" s="11"/>
      <c r="V982" s="11"/>
      <c r="W982" s="11"/>
      <c r="X982" s="11"/>
      <c r="Y982" s="11"/>
      <c r="Z982" s="11"/>
    </row>
    <row r="983" ht="12.75" customHeight="1">
      <c r="A983" s="13"/>
      <c r="B983" s="13"/>
      <c r="C983" s="13"/>
      <c r="D983" s="454"/>
      <c r="E983" s="455"/>
      <c r="F983" s="456"/>
      <c r="G983" s="95"/>
      <c r="H983" s="457"/>
      <c r="I983" s="11"/>
      <c r="J983" s="11"/>
      <c r="K983" s="11"/>
      <c r="L983" s="11"/>
      <c r="M983" s="11"/>
      <c r="N983" s="11"/>
      <c r="O983" s="11"/>
      <c r="P983" s="11"/>
      <c r="Q983" s="11"/>
      <c r="R983" s="11"/>
      <c r="S983" s="11"/>
      <c r="T983" s="11"/>
      <c r="U983" s="11"/>
      <c r="V983" s="11"/>
      <c r="W983" s="11"/>
      <c r="X983" s="11"/>
      <c r="Y983" s="11"/>
      <c r="Z983" s="11"/>
    </row>
    <row r="984" ht="12.75" customHeight="1">
      <c r="A984" s="13"/>
      <c r="B984" s="13"/>
      <c r="C984" s="13"/>
      <c r="D984" s="454"/>
      <c r="E984" s="455"/>
      <c r="F984" s="456"/>
      <c r="G984" s="95"/>
      <c r="H984" s="457"/>
      <c r="I984" s="11"/>
      <c r="J984" s="11"/>
      <c r="K984" s="11"/>
      <c r="L984" s="11"/>
      <c r="M984" s="11"/>
      <c r="N984" s="11"/>
      <c r="O984" s="11"/>
      <c r="P984" s="11"/>
      <c r="Q984" s="11"/>
      <c r="R984" s="11"/>
      <c r="S984" s="11"/>
      <c r="T984" s="11"/>
      <c r="U984" s="11"/>
      <c r="V984" s="11"/>
      <c r="W984" s="11"/>
      <c r="X984" s="11"/>
      <c r="Y984" s="11"/>
      <c r="Z984" s="11"/>
    </row>
    <row r="985" ht="12.75" customHeight="1">
      <c r="A985" s="13"/>
      <c r="B985" s="13"/>
      <c r="C985" s="13"/>
      <c r="D985" s="454"/>
      <c r="E985" s="455"/>
      <c r="F985" s="456"/>
      <c r="G985" s="95"/>
      <c r="H985" s="457"/>
      <c r="I985" s="11"/>
      <c r="J985" s="11"/>
      <c r="K985" s="11"/>
      <c r="L985" s="11"/>
      <c r="M985" s="11"/>
      <c r="N985" s="11"/>
      <c r="O985" s="11"/>
      <c r="P985" s="11"/>
      <c r="Q985" s="11"/>
      <c r="R985" s="11"/>
      <c r="S985" s="11"/>
      <c r="T985" s="11"/>
      <c r="U985" s="11"/>
      <c r="V985" s="11"/>
      <c r="W985" s="11"/>
      <c r="X985" s="11"/>
      <c r="Y985" s="11"/>
      <c r="Z985" s="11"/>
    </row>
    <row r="986" ht="12.75" customHeight="1">
      <c r="A986" s="13"/>
      <c r="B986" s="13"/>
      <c r="C986" s="13"/>
      <c r="D986" s="454"/>
      <c r="E986" s="455"/>
      <c r="F986" s="456"/>
      <c r="G986" s="95"/>
      <c r="H986" s="457"/>
      <c r="I986" s="11"/>
      <c r="J986" s="11"/>
      <c r="K986" s="11"/>
      <c r="L986" s="11"/>
      <c r="M986" s="11"/>
      <c r="N986" s="11"/>
      <c r="O986" s="11"/>
      <c r="P986" s="11"/>
      <c r="Q986" s="11"/>
      <c r="R986" s="11"/>
      <c r="S986" s="11"/>
      <c r="T986" s="11"/>
      <c r="U986" s="11"/>
      <c r="V986" s="11"/>
      <c r="W986" s="11"/>
      <c r="X986" s="11"/>
      <c r="Y986" s="11"/>
      <c r="Z986" s="11"/>
    </row>
    <row r="987" ht="12.75" customHeight="1">
      <c r="A987" s="13"/>
      <c r="B987" s="13"/>
      <c r="C987" s="13"/>
      <c r="D987" s="454"/>
      <c r="E987" s="455"/>
      <c r="F987" s="456"/>
      <c r="G987" s="95"/>
      <c r="H987" s="457"/>
      <c r="I987" s="11"/>
      <c r="J987" s="11"/>
      <c r="K987" s="11"/>
      <c r="L987" s="11"/>
      <c r="M987" s="11"/>
      <c r="N987" s="11"/>
      <c r="O987" s="11"/>
      <c r="P987" s="11"/>
      <c r="Q987" s="11"/>
      <c r="R987" s="11"/>
      <c r="S987" s="11"/>
      <c r="T987" s="11"/>
      <c r="U987" s="11"/>
      <c r="V987" s="11"/>
      <c r="W987" s="11"/>
      <c r="X987" s="11"/>
      <c r="Y987" s="11"/>
      <c r="Z987" s="11"/>
    </row>
    <row r="988" ht="12.75" customHeight="1">
      <c r="A988" s="13"/>
      <c r="B988" s="13"/>
      <c r="C988" s="13"/>
      <c r="D988" s="454"/>
      <c r="E988" s="455"/>
      <c r="F988" s="456"/>
      <c r="G988" s="95"/>
      <c r="H988" s="457"/>
      <c r="I988" s="11"/>
      <c r="J988" s="11"/>
      <c r="K988" s="11"/>
      <c r="L988" s="11"/>
      <c r="M988" s="11"/>
      <c r="N988" s="11"/>
      <c r="O988" s="11"/>
      <c r="P988" s="11"/>
      <c r="Q988" s="11"/>
      <c r="R988" s="11"/>
      <c r="S988" s="11"/>
      <c r="T988" s="11"/>
      <c r="U988" s="11"/>
      <c r="V988" s="11"/>
      <c r="W988" s="11"/>
      <c r="X988" s="11"/>
      <c r="Y988" s="11"/>
      <c r="Z988" s="11"/>
    </row>
    <row r="989" ht="12.75" customHeight="1">
      <c r="A989" s="13"/>
      <c r="B989" s="13"/>
      <c r="C989" s="13"/>
      <c r="D989" s="454"/>
      <c r="E989" s="455"/>
      <c r="F989" s="456"/>
      <c r="G989" s="95"/>
      <c r="H989" s="457"/>
      <c r="I989" s="11"/>
      <c r="J989" s="11"/>
      <c r="K989" s="11"/>
      <c r="L989" s="11"/>
      <c r="M989" s="11"/>
      <c r="N989" s="11"/>
      <c r="O989" s="11"/>
      <c r="P989" s="11"/>
      <c r="Q989" s="11"/>
      <c r="R989" s="11"/>
      <c r="S989" s="11"/>
      <c r="T989" s="11"/>
      <c r="U989" s="11"/>
      <c r="V989" s="11"/>
      <c r="W989" s="11"/>
      <c r="X989" s="11"/>
      <c r="Y989" s="11"/>
      <c r="Z989" s="11"/>
    </row>
    <row r="990" ht="12.75" customHeight="1">
      <c r="A990" s="13"/>
      <c r="B990" s="13"/>
      <c r="C990" s="13"/>
      <c r="D990" s="454"/>
      <c r="E990" s="455"/>
      <c r="F990" s="456"/>
      <c r="G990" s="95"/>
      <c r="H990" s="457"/>
      <c r="I990" s="11"/>
      <c r="J990" s="11"/>
      <c r="K990" s="11"/>
      <c r="L990" s="11"/>
      <c r="M990" s="11"/>
      <c r="N990" s="11"/>
      <c r="O990" s="11"/>
      <c r="P990" s="11"/>
      <c r="Q990" s="11"/>
      <c r="R990" s="11"/>
      <c r="S990" s="11"/>
      <c r="T990" s="11"/>
      <c r="U990" s="11"/>
      <c r="V990" s="11"/>
      <c r="W990" s="11"/>
      <c r="X990" s="11"/>
      <c r="Y990" s="11"/>
      <c r="Z990" s="11"/>
    </row>
    <row r="991" ht="12.75" customHeight="1">
      <c r="A991" s="13"/>
      <c r="B991" s="13"/>
      <c r="C991" s="13"/>
      <c r="D991" s="454"/>
      <c r="E991" s="455"/>
      <c r="F991" s="456"/>
      <c r="G991" s="95"/>
      <c r="H991" s="457"/>
      <c r="I991" s="11"/>
      <c r="J991" s="11"/>
      <c r="K991" s="11"/>
      <c r="L991" s="11"/>
      <c r="M991" s="11"/>
      <c r="N991" s="11"/>
      <c r="O991" s="11"/>
      <c r="P991" s="11"/>
      <c r="Q991" s="11"/>
      <c r="R991" s="11"/>
      <c r="S991" s="11"/>
      <c r="T991" s="11"/>
      <c r="U991" s="11"/>
      <c r="V991" s="11"/>
      <c r="W991" s="11"/>
      <c r="X991" s="11"/>
      <c r="Y991" s="11"/>
      <c r="Z991" s="11"/>
    </row>
    <row r="992" ht="12.75" customHeight="1">
      <c r="A992" s="13"/>
      <c r="B992" s="13"/>
      <c r="C992" s="13"/>
      <c r="D992" s="454"/>
      <c r="E992" s="455"/>
      <c r="F992" s="456"/>
      <c r="G992" s="95"/>
      <c r="H992" s="457"/>
      <c r="I992" s="11"/>
      <c r="J992" s="11"/>
      <c r="K992" s="11"/>
      <c r="L992" s="11"/>
      <c r="M992" s="11"/>
      <c r="N992" s="11"/>
      <c r="O992" s="11"/>
      <c r="P992" s="11"/>
      <c r="Q992" s="11"/>
      <c r="R992" s="11"/>
      <c r="S992" s="11"/>
      <c r="T992" s="11"/>
      <c r="U992" s="11"/>
      <c r="V992" s="11"/>
      <c r="W992" s="11"/>
      <c r="X992" s="11"/>
      <c r="Y992" s="11"/>
      <c r="Z992" s="11"/>
    </row>
    <row r="993" ht="12.75" customHeight="1">
      <c r="A993" s="13"/>
      <c r="B993" s="13"/>
      <c r="C993" s="13"/>
      <c r="D993" s="454"/>
      <c r="E993" s="455"/>
      <c r="F993" s="456"/>
      <c r="G993" s="95"/>
      <c r="H993" s="457"/>
      <c r="I993" s="11"/>
      <c r="J993" s="11"/>
      <c r="K993" s="11"/>
      <c r="L993" s="11"/>
      <c r="M993" s="11"/>
      <c r="N993" s="11"/>
      <c r="O993" s="11"/>
      <c r="P993" s="11"/>
      <c r="Q993" s="11"/>
      <c r="R993" s="11"/>
      <c r="S993" s="11"/>
      <c r="T993" s="11"/>
      <c r="U993" s="11"/>
      <c r="V993" s="11"/>
      <c r="W993" s="11"/>
      <c r="X993" s="11"/>
      <c r="Y993" s="11"/>
      <c r="Z993" s="11"/>
    </row>
    <row r="994" ht="12.75" customHeight="1">
      <c r="A994" s="13"/>
      <c r="B994" s="13"/>
      <c r="C994" s="13"/>
      <c r="D994" s="454"/>
      <c r="E994" s="455"/>
      <c r="F994" s="456"/>
      <c r="G994" s="95"/>
      <c r="H994" s="457"/>
      <c r="I994" s="11"/>
      <c r="J994" s="11"/>
      <c r="K994" s="11"/>
      <c r="L994" s="11"/>
      <c r="M994" s="11"/>
      <c r="N994" s="11"/>
      <c r="O994" s="11"/>
      <c r="P994" s="11"/>
      <c r="Q994" s="11"/>
      <c r="R994" s="11"/>
      <c r="S994" s="11"/>
      <c r="T994" s="11"/>
      <c r="U994" s="11"/>
      <c r="V994" s="11"/>
      <c r="W994" s="11"/>
      <c r="X994" s="11"/>
      <c r="Y994" s="11"/>
      <c r="Z994" s="11"/>
    </row>
    <row r="995" ht="12.75" customHeight="1">
      <c r="A995" s="13"/>
      <c r="B995" s="13"/>
      <c r="C995" s="13"/>
      <c r="D995" s="454"/>
      <c r="E995" s="455"/>
      <c r="F995" s="456"/>
      <c r="G995" s="95"/>
      <c r="H995" s="457"/>
      <c r="I995" s="11"/>
      <c r="J995" s="11"/>
      <c r="K995" s="11"/>
      <c r="L995" s="11"/>
      <c r="M995" s="11"/>
      <c r="N995" s="11"/>
      <c r="O995" s="11"/>
      <c r="P995" s="11"/>
      <c r="Q995" s="11"/>
      <c r="R995" s="11"/>
      <c r="S995" s="11"/>
      <c r="T995" s="11"/>
      <c r="U995" s="11"/>
      <c r="V995" s="11"/>
      <c r="W995" s="11"/>
      <c r="X995" s="11"/>
      <c r="Y995" s="11"/>
      <c r="Z995" s="11"/>
    </row>
    <row r="996" ht="12.75" customHeight="1">
      <c r="A996" s="13"/>
      <c r="B996" s="13"/>
      <c r="C996" s="13"/>
      <c r="D996" s="454"/>
      <c r="E996" s="455"/>
      <c r="F996" s="456"/>
      <c r="G996" s="95"/>
      <c r="H996" s="457"/>
      <c r="I996" s="11"/>
      <c r="J996" s="11"/>
      <c r="K996" s="11"/>
      <c r="L996" s="11"/>
      <c r="M996" s="11"/>
      <c r="N996" s="11"/>
      <c r="O996" s="11"/>
      <c r="P996" s="11"/>
      <c r="Q996" s="11"/>
      <c r="R996" s="11"/>
      <c r="S996" s="11"/>
      <c r="T996" s="11"/>
      <c r="U996" s="11"/>
      <c r="V996" s="11"/>
      <c r="W996" s="11"/>
      <c r="X996" s="11"/>
      <c r="Y996" s="11"/>
      <c r="Z996" s="11"/>
    </row>
    <row r="997" ht="12.75" customHeight="1">
      <c r="A997" s="13"/>
      <c r="B997" s="13"/>
      <c r="C997" s="13"/>
      <c r="D997" s="454"/>
      <c r="E997" s="455"/>
      <c r="F997" s="456"/>
      <c r="G997" s="95"/>
      <c r="H997" s="457"/>
      <c r="I997" s="11"/>
      <c r="J997" s="11"/>
      <c r="K997" s="11"/>
      <c r="L997" s="11"/>
      <c r="M997" s="11"/>
      <c r="N997" s="11"/>
      <c r="O997" s="11"/>
      <c r="P997" s="11"/>
      <c r="Q997" s="11"/>
      <c r="R997" s="11"/>
      <c r="S997" s="11"/>
      <c r="T997" s="11"/>
      <c r="U997" s="11"/>
      <c r="V997" s="11"/>
      <c r="W997" s="11"/>
      <c r="X997" s="11"/>
      <c r="Y997" s="11"/>
      <c r="Z997" s="11"/>
    </row>
    <row r="998" ht="12.75" customHeight="1">
      <c r="A998" s="13"/>
      <c r="B998" s="13"/>
      <c r="C998" s="13"/>
      <c r="D998" s="454"/>
      <c r="E998" s="455"/>
      <c r="F998" s="456"/>
      <c r="G998" s="95"/>
      <c r="H998" s="457"/>
      <c r="I998" s="11"/>
      <c r="J998" s="11"/>
      <c r="K998" s="11"/>
      <c r="L998" s="11"/>
      <c r="M998" s="11"/>
      <c r="N998" s="11"/>
      <c r="O998" s="11"/>
      <c r="P998" s="11"/>
      <c r="Q998" s="11"/>
      <c r="R998" s="11"/>
      <c r="S998" s="11"/>
      <c r="T998" s="11"/>
      <c r="U998" s="11"/>
      <c r="V998" s="11"/>
      <c r="W998" s="11"/>
      <c r="X998" s="11"/>
      <c r="Y998" s="11"/>
      <c r="Z998" s="11"/>
    </row>
    <row r="999" ht="12.75" customHeight="1">
      <c r="A999" s="13"/>
      <c r="B999" s="13"/>
      <c r="C999" s="13"/>
      <c r="D999" s="454"/>
      <c r="E999" s="455"/>
      <c r="F999" s="456"/>
      <c r="G999" s="95"/>
      <c r="H999" s="457"/>
      <c r="I999" s="11"/>
      <c r="J999" s="11"/>
      <c r="K999" s="11"/>
      <c r="L999" s="11"/>
      <c r="M999" s="11"/>
      <c r="N999" s="11"/>
      <c r="O999" s="11"/>
      <c r="P999" s="11"/>
      <c r="Q999" s="11"/>
      <c r="R999" s="11"/>
      <c r="S999" s="11"/>
      <c r="T999" s="11"/>
      <c r="U999" s="11"/>
      <c r="V999" s="11"/>
      <c r="W999" s="11"/>
      <c r="X999" s="11"/>
      <c r="Y999" s="11"/>
      <c r="Z999" s="11"/>
    </row>
    <row r="1000" ht="12.75" customHeight="1">
      <c r="A1000" s="13"/>
      <c r="B1000" s="13"/>
      <c r="C1000" s="13"/>
      <c r="D1000" s="454"/>
      <c r="E1000" s="455"/>
      <c r="F1000" s="456"/>
      <c r="G1000" s="95"/>
      <c r="H1000" s="457"/>
      <c r="I1000" s="11"/>
      <c r="J1000" s="11"/>
      <c r="K1000" s="11"/>
      <c r="L1000" s="11"/>
      <c r="M1000" s="11"/>
      <c r="N1000" s="11"/>
      <c r="O1000" s="11"/>
      <c r="P1000" s="11"/>
      <c r="Q1000" s="11"/>
      <c r="R1000" s="11"/>
      <c r="S1000" s="11"/>
      <c r="T1000" s="11"/>
      <c r="U1000" s="11"/>
      <c r="V1000" s="11"/>
      <c r="W1000" s="11"/>
      <c r="X1000" s="11"/>
      <c r="Y1000" s="11"/>
      <c r="Z1000" s="11"/>
    </row>
  </sheetData>
  <autoFilter ref="$A$5:$H$187"/>
  <mergeCells count="10">
    <mergeCell ref="A187:H187"/>
    <mergeCell ref="A188:H188"/>
    <mergeCell ref="D192:D203"/>
    <mergeCell ref="A1:I1"/>
    <mergeCell ref="G2:I2"/>
    <mergeCell ref="G3:I3"/>
    <mergeCell ref="A4:I4"/>
    <mergeCell ref="A183:G183"/>
    <mergeCell ref="A185:H185"/>
    <mergeCell ref="A186:H186"/>
  </mergeCells>
  <printOptions gridLines="1" horizontalCentered="1"/>
  <pageMargins bottom="0.3937007874015748" footer="0.0" header="0.0" left="0.5118110236220472" right="0.0" top="0.3937007874015748"/>
  <pageSetup paperSize="9" orientation="portrait"/>
  <headerFooter>
    <oddFooter>&amp;C&amp;P de </oddFooter>
  </headerFooter>
  <rowBreaks count="2" manualBreakCount="2">
    <brk id="138" man="1"/>
    <brk id="95" man="1"/>
  </rowBreak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71"/>
    <col customWidth="1" min="2" max="2" width="64.57"/>
    <col customWidth="1" min="3" max="3" width="12.0"/>
    <col customWidth="1" min="4" max="4" width="14.29"/>
    <col customWidth="1" min="5" max="5" width="9.14"/>
    <col customWidth="1" min="6" max="6" width="10.14"/>
    <col customWidth="1" min="7" max="7" width="12.57"/>
    <col customWidth="1" min="8" max="8" width="10.29"/>
    <col customWidth="1" min="9" max="9" width="16.0"/>
    <col customWidth="1" min="10" max="10" width="8.71"/>
    <col customWidth="1" min="11" max="11" width="9.14"/>
    <col customWidth="1" min="12" max="12" width="9.57"/>
    <col customWidth="1" min="13" max="14" width="9.14"/>
    <col customWidth="1" min="15" max="26" width="8.71"/>
  </cols>
  <sheetData>
    <row r="1" ht="45.0" customHeight="1">
      <c r="A1" s="2" t="str">
        <f>GLOBAL!A1</f>
        <v>PREFEITURA MUNICIPAL DE VIANA</v>
      </c>
      <c r="B1" s="3"/>
      <c r="C1" s="3"/>
      <c r="D1" s="3"/>
      <c r="E1" s="3"/>
      <c r="F1" s="3"/>
      <c r="G1" s="3"/>
      <c r="H1" s="3"/>
      <c r="I1" s="5"/>
    </row>
    <row r="2">
      <c r="A2" s="15"/>
      <c r="B2" s="17" t="str">
        <f>GLOBAL!C2</f>
        <v>OBRA: REFORMA DO TEATRO MUNICIPAL DE VIANA</v>
      </c>
      <c r="C2" s="6"/>
      <c r="D2" s="6"/>
      <c r="E2" s="6"/>
      <c r="F2" s="6"/>
      <c r="G2" s="6"/>
      <c r="H2" s="9"/>
      <c r="I2" s="19"/>
    </row>
    <row r="3">
      <c r="A3" s="21"/>
      <c r="B3" s="6"/>
      <c r="C3" s="6"/>
      <c r="D3" s="6"/>
      <c r="E3" s="6"/>
      <c r="F3" s="6"/>
      <c r="G3" s="6"/>
      <c r="H3" s="6"/>
      <c r="I3" s="23"/>
    </row>
    <row r="4">
      <c r="A4" s="24"/>
      <c r="B4" s="28"/>
      <c r="C4" s="28"/>
      <c r="D4" s="33"/>
      <c r="E4" s="33"/>
      <c r="F4" s="33"/>
      <c r="G4" s="37"/>
      <c r="H4" s="33"/>
      <c r="I4" s="42"/>
    </row>
    <row r="5">
      <c r="A5" s="44" t="s">
        <v>12</v>
      </c>
      <c r="B5" s="45"/>
      <c r="C5" s="45"/>
      <c r="D5" s="45"/>
      <c r="E5" s="45"/>
      <c r="F5" s="45"/>
      <c r="G5" s="45"/>
      <c r="H5" s="45"/>
      <c r="I5" s="47"/>
    </row>
    <row r="6">
      <c r="A6" s="49" t="s">
        <v>8</v>
      </c>
      <c r="B6" s="54" t="s">
        <v>15</v>
      </c>
      <c r="C6" s="49" t="s">
        <v>18</v>
      </c>
      <c r="D6" s="56" t="s">
        <v>19</v>
      </c>
      <c r="E6" s="45"/>
      <c r="F6" s="45"/>
      <c r="G6" s="45"/>
      <c r="H6" s="47"/>
      <c r="I6" s="58" t="s">
        <v>20</v>
      </c>
      <c r="K6" s="60"/>
      <c r="L6" s="53"/>
      <c r="M6" s="53"/>
      <c r="N6" s="53"/>
    </row>
    <row r="7">
      <c r="A7" s="62" t="s">
        <v>21</v>
      </c>
      <c r="B7" s="66" t="str">
        <f>VLOOKUP(A7,GLOBAL!A:H,4,FALSE)</f>
        <v>INSTALAÇÃO DO CANTEIRO DE OBRAS</v>
      </c>
      <c r="C7" s="71"/>
      <c r="D7" s="75"/>
      <c r="E7" s="75"/>
      <c r="F7" s="75"/>
      <c r="G7" s="75"/>
      <c r="H7" s="75"/>
      <c r="I7" s="76"/>
      <c r="K7" s="60"/>
      <c r="L7" s="53"/>
      <c r="M7" s="53"/>
      <c r="N7" s="53"/>
    </row>
    <row r="8">
      <c r="A8" s="62" t="s">
        <v>25</v>
      </c>
      <c r="B8" s="66" t="str">
        <f>VLOOKUP(A8,GLOBAL!A:H,4,FALSE)</f>
        <v>CANTEIRO DE OBRAS</v>
      </c>
      <c r="C8" s="71"/>
      <c r="D8" s="75"/>
      <c r="E8" s="75"/>
      <c r="F8" s="75"/>
      <c r="G8" s="75"/>
      <c r="H8" s="75"/>
      <c r="I8" s="76"/>
      <c r="K8" s="60"/>
      <c r="L8" s="53"/>
      <c r="M8" s="53"/>
      <c r="N8" s="53"/>
    </row>
    <row r="9">
      <c r="A9" s="49" t="str">
        <f>GLOBAL!A8</f>
        <v>01.01.01</v>
      </c>
      <c r="B9" s="81" t="str">
        <f>VLOOKUP(A9,GLOBAL!A:H,4,FALSE)</f>
        <v>PLACA DE OBRA EM CHAPA DE ACO GALVANIZADO</v>
      </c>
      <c r="C9" s="49" t="str">
        <f>VLOOKUP(A9,GLOBAL!A:H,5,FALSE)</f>
        <v>M2</v>
      </c>
      <c r="D9" s="84" t="s">
        <v>28</v>
      </c>
      <c r="E9" s="84" t="s">
        <v>30</v>
      </c>
      <c r="F9" s="84" t="s">
        <v>31</v>
      </c>
      <c r="G9" s="84" t="s">
        <v>32</v>
      </c>
      <c r="H9" s="84"/>
      <c r="I9" s="87">
        <f>ROUND(SUM(I10:I12),2)</f>
        <v>5.12</v>
      </c>
      <c r="K9" s="60"/>
      <c r="L9" s="53"/>
      <c r="M9" s="53"/>
      <c r="N9" s="53"/>
    </row>
    <row r="10">
      <c r="A10" s="90"/>
      <c r="B10" s="92" t="s">
        <v>36</v>
      </c>
      <c r="C10" s="94"/>
      <c r="D10" s="96"/>
      <c r="E10" s="96"/>
      <c r="F10" s="96"/>
      <c r="G10" s="96"/>
      <c r="H10" s="96"/>
      <c r="I10" s="97"/>
      <c r="K10" s="60"/>
      <c r="L10" s="53"/>
      <c r="M10" s="53"/>
      <c r="N10" s="53"/>
    </row>
    <row r="11">
      <c r="A11" s="98"/>
      <c r="B11" s="99" t="s">
        <v>41</v>
      </c>
      <c r="C11" s="100">
        <f>D11*E11</f>
        <v>5.12</v>
      </c>
      <c r="D11" s="101">
        <f>8/2.5</f>
        <v>3.2</v>
      </c>
      <c r="E11" s="107">
        <f>4/2.5</f>
        <v>1.6</v>
      </c>
      <c r="F11" s="101"/>
      <c r="G11" s="101">
        <v>1.0</v>
      </c>
      <c r="H11" s="101"/>
      <c r="I11" s="109">
        <f>G11*C11</f>
        <v>5.12</v>
      </c>
      <c r="K11" s="60"/>
      <c r="L11" s="53"/>
      <c r="M11" s="53"/>
      <c r="N11" s="53"/>
    </row>
    <row r="12">
      <c r="A12" s="111"/>
      <c r="B12" s="114"/>
      <c r="C12" s="115"/>
      <c r="D12" s="116"/>
      <c r="E12" s="116"/>
      <c r="F12" s="116"/>
      <c r="G12" s="117"/>
      <c r="H12" s="117"/>
      <c r="I12" s="119"/>
      <c r="K12" s="60"/>
      <c r="L12" s="53"/>
      <c r="M12" s="53"/>
      <c r="N12" s="53"/>
    </row>
    <row r="13">
      <c r="A13" s="120"/>
      <c r="B13" s="121"/>
      <c r="C13" s="123"/>
      <c r="D13" s="124"/>
      <c r="E13" s="124"/>
      <c r="F13" s="124"/>
      <c r="G13" s="125"/>
      <c r="H13" s="125"/>
      <c r="I13" s="126"/>
      <c r="K13" s="60"/>
      <c r="L13" s="53"/>
      <c r="M13" s="53"/>
      <c r="N13" s="53"/>
    </row>
    <row r="14">
      <c r="A14" s="49" t="str">
        <f>GLOBAL!A9</f>
        <v>01.01.02</v>
      </c>
      <c r="B14" s="81" t="str">
        <f>VLOOKUP(A14,GLOBAL!A:H,4,FALSE)</f>
        <v>EXECUÇÃO DE ESCRITÓRIO EM CANTEIRO DE OBRA EM CHAPA DE MADEIRA COMPENSADA, NÃO INCLUSO MOBILIÁRIO E EQUIPAMENTOS. AF_02/2016</v>
      </c>
      <c r="C14" s="49" t="str">
        <f>VLOOKUP(A14,GLOBAL!A:H,5,FALSE)</f>
        <v>M2</v>
      </c>
      <c r="D14" s="84" t="s">
        <v>28</v>
      </c>
      <c r="E14" s="84" t="s">
        <v>30</v>
      </c>
      <c r="F14" s="84" t="s">
        <v>31</v>
      </c>
      <c r="G14" s="84" t="s">
        <v>32</v>
      </c>
      <c r="H14" s="84"/>
      <c r="I14" s="87">
        <f>ROUND(SUM(I15:I17),2)</f>
        <v>14.5</v>
      </c>
      <c r="K14" s="60"/>
      <c r="L14" s="53"/>
      <c r="M14" s="53"/>
      <c r="N14" s="53"/>
    </row>
    <row r="15">
      <c r="A15" s="90"/>
      <c r="B15" s="92" t="s">
        <v>36</v>
      </c>
      <c r="C15" s="94"/>
      <c r="D15" s="96"/>
      <c r="E15" s="96"/>
      <c r="F15" s="96"/>
      <c r="G15" s="96"/>
      <c r="H15" s="96"/>
      <c r="I15" s="97"/>
      <c r="K15" s="60"/>
      <c r="L15" s="53"/>
      <c r="M15" s="53"/>
      <c r="N15" s="53"/>
    </row>
    <row r="16">
      <c r="A16" s="98"/>
      <c r="B16" s="131" t="s">
        <v>56</v>
      </c>
      <c r="C16" s="100"/>
      <c r="D16" s="133">
        <v>14.5</v>
      </c>
      <c r="E16" s="134"/>
      <c r="F16" s="101"/>
      <c r="G16" s="101">
        <v>1.0</v>
      </c>
      <c r="H16" s="101"/>
      <c r="I16" s="109">
        <f>D16</f>
        <v>14.5</v>
      </c>
      <c r="K16" s="60"/>
      <c r="L16" s="53"/>
      <c r="M16" s="53"/>
      <c r="N16" s="53"/>
    </row>
    <row r="17">
      <c r="A17" s="111"/>
      <c r="B17" s="114"/>
      <c r="C17" s="115"/>
      <c r="D17" s="116"/>
      <c r="E17" s="116"/>
      <c r="F17" s="116"/>
      <c r="G17" s="117"/>
      <c r="H17" s="117"/>
      <c r="I17" s="119"/>
      <c r="K17" s="60"/>
      <c r="L17" s="53"/>
      <c r="M17" s="53"/>
      <c r="N17" s="53"/>
    </row>
    <row r="18">
      <c r="A18" s="120"/>
      <c r="B18" s="121"/>
      <c r="C18" s="123"/>
      <c r="D18" s="124"/>
      <c r="E18" s="124"/>
      <c r="F18" s="124"/>
      <c r="G18" s="125"/>
      <c r="H18" s="125"/>
      <c r="I18" s="126"/>
      <c r="K18" s="60"/>
      <c r="L18" s="53"/>
      <c r="M18" s="53"/>
      <c r="N18" s="53"/>
    </row>
    <row r="19">
      <c r="A19" s="49" t="s">
        <v>57</v>
      </c>
      <c r="B19" s="81" t="str">
        <f>VLOOKUP(A19,GLOBAL!A:H,4,FALSE)</f>
        <v>EXECUÇÃO DE REFEITÓRIO EM CANTEIRO DE OBRA EM CHAPA DE MADEIRA COMPENSADA, NÃO INCLUSO MOBILIÁRIO E EQUIPAMENTOS. AF_02/2016</v>
      </c>
      <c r="C19" s="49" t="str">
        <f>VLOOKUP(A19,GLOBAL!A:H,5,FALSE)</f>
        <v>M2</v>
      </c>
      <c r="D19" s="84" t="s">
        <v>28</v>
      </c>
      <c r="E19" s="84" t="s">
        <v>30</v>
      </c>
      <c r="F19" s="84" t="s">
        <v>31</v>
      </c>
      <c r="G19" s="84" t="s">
        <v>32</v>
      </c>
      <c r="H19" s="84"/>
      <c r="I19" s="87">
        <f>ROUND(SUM(I20:I22),2)</f>
        <v>24.2</v>
      </c>
      <c r="K19" s="60"/>
      <c r="L19" s="53"/>
      <c r="M19" s="53"/>
      <c r="N19" s="53"/>
    </row>
    <row r="20">
      <c r="A20" s="90"/>
      <c r="B20" s="92" t="s">
        <v>36</v>
      </c>
      <c r="C20" s="94"/>
      <c r="D20" s="96"/>
      <c r="E20" s="96"/>
      <c r="F20" s="96"/>
      <c r="G20" s="96"/>
      <c r="H20" s="96"/>
      <c r="I20" s="97"/>
      <c r="K20" s="60"/>
      <c r="L20" s="53"/>
      <c r="M20" s="53"/>
      <c r="N20" s="53"/>
    </row>
    <row r="21" ht="15.75" customHeight="1">
      <c r="A21" s="98"/>
      <c r="B21" s="131" t="s">
        <v>59</v>
      </c>
      <c r="C21" s="100"/>
      <c r="D21" s="133">
        <v>24.2</v>
      </c>
      <c r="E21" s="134"/>
      <c r="F21" s="101"/>
      <c r="G21" s="101">
        <v>1.0</v>
      </c>
      <c r="H21" s="101"/>
      <c r="I21" s="109">
        <f>D21</f>
        <v>24.2</v>
      </c>
      <c r="K21" s="60"/>
      <c r="L21" s="53"/>
      <c r="M21" s="53"/>
      <c r="N21" s="53"/>
    </row>
    <row r="22" ht="15.75" customHeight="1">
      <c r="A22" s="111"/>
      <c r="B22" s="114"/>
      <c r="C22" s="115"/>
      <c r="D22" s="116"/>
      <c r="E22" s="116"/>
      <c r="F22" s="116"/>
      <c r="G22" s="117"/>
      <c r="H22" s="117"/>
      <c r="I22" s="119"/>
      <c r="K22" s="60"/>
      <c r="L22" s="53"/>
      <c r="M22" s="53"/>
      <c r="N22" s="53"/>
    </row>
    <row r="23" ht="15.75" customHeight="1">
      <c r="A23" s="120"/>
      <c r="B23" s="121"/>
      <c r="C23" s="123"/>
      <c r="D23" s="124"/>
      <c r="E23" s="124"/>
      <c r="F23" s="124"/>
      <c r="G23" s="125"/>
      <c r="H23" s="125"/>
      <c r="I23" s="126"/>
      <c r="K23" s="60"/>
      <c r="L23" s="53"/>
      <c r="M23" s="53"/>
      <c r="N23" s="53"/>
    </row>
    <row r="24" ht="15.75" customHeight="1">
      <c r="A24" s="49" t="s">
        <v>60</v>
      </c>
      <c r="B24" s="81" t="str">
        <f>VLOOKUP(A24,GLOBAL!A:H,4,FALSE)</f>
        <v>PLACA PARA INAUGURAÇÃO DE OBRA EM ALUMÍNIO POLIDO E=4MM, DIMENSÕES 40 X 50 CM, GRAVAÇÃO EM BAIXO RELEVO, INCLUSIVE PINTURA E FIXAÇÃO</v>
      </c>
      <c r="C24" s="49" t="str">
        <f>VLOOKUP(A24,GLOBAL!A:H,5,FALSE)</f>
        <v>UND</v>
      </c>
      <c r="D24" s="84" t="s">
        <v>28</v>
      </c>
      <c r="E24" s="84" t="s">
        <v>30</v>
      </c>
      <c r="F24" s="84" t="s">
        <v>31</v>
      </c>
      <c r="G24" s="84" t="s">
        <v>32</v>
      </c>
      <c r="H24" s="84"/>
      <c r="I24" s="87">
        <f>ROUND(SUM(I25:I27),2)</f>
        <v>1</v>
      </c>
      <c r="K24" s="60"/>
      <c r="L24" s="53"/>
      <c r="M24" s="53"/>
      <c r="N24" s="53"/>
    </row>
    <row r="25" ht="15.75" customHeight="1">
      <c r="A25" s="90"/>
      <c r="B25" s="92" t="s">
        <v>36</v>
      </c>
      <c r="C25" s="94"/>
      <c r="D25" s="96"/>
      <c r="E25" s="96"/>
      <c r="F25" s="96"/>
      <c r="G25" s="96"/>
      <c r="H25" s="96"/>
      <c r="I25" s="97"/>
      <c r="K25" s="60"/>
      <c r="L25" s="53"/>
      <c r="M25" s="53"/>
      <c r="N25" s="53"/>
    </row>
    <row r="26" ht="15.75" customHeight="1">
      <c r="A26" s="98"/>
      <c r="B26" s="131" t="s">
        <v>61</v>
      </c>
      <c r="C26" s="100">
        <v>1.0</v>
      </c>
      <c r="D26" s="101"/>
      <c r="E26" s="107"/>
      <c r="F26" s="101"/>
      <c r="G26" s="101">
        <v>1.0</v>
      </c>
      <c r="H26" s="101"/>
      <c r="I26" s="109">
        <f>G26*C26</f>
        <v>1</v>
      </c>
      <c r="K26" s="60"/>
      <c r="L26" s="53"/>
      <c r="M26" s="53"/>
      <c r="N26" s="53"/>
    </row>
    <row r="27" ht="15.75" customHeight="1">
      <c r="A27" s="111"/>
      <c r="B27" s="114"/>
      <c r="C27" s="115"/>
      <c r="D27" s="116"/>
      <c r="E27" s="116"/>
      <c r="F27" s="116"/>
      <c r="G27" s="117"/>
      <c r="H27" s="117"/>
      <c r="I27" s="119"/>
      <c r="K27" s="60"/>
      <c r="L27" s="53"/>
      <c r="M27" s="53"/>
      <c r="N27" s="53"/>
    </row>
    <row r="28" ht="15.75" customHeight="1">
      <c r="A28" s="120"/>
      <c r="B28" s="121"/>
      <c r="C28" s="123"/>
      <c r="D28" s="124"/>
      <c r="E28" s="124"/>
      <c r="F28" s="124"/>
      <c r="G28" s="125"/>
      <c r="H28" s="125"/>
      <c r="I28" s="126"/>
      <c r="K28" s="60"/>
      <c r="L28" s="53"/>
      <c r="M28" s="53"/>
      <c r="N28" s="53"/>
    </row>
    <row r="29" ht="15.75" customHeight="1">
      <c r="A29" s="49" t="s">
        <v>62</v>
      </c>
      <c r="B29" s="81" t="str">
        <f>VLOOKUP(A29,GLOBAL!A:H,4,FALSE)</f>
        <v>TAPUME DE CHAPA DE MADEIRA COMPENSADA, E= 6MM, COM PINTURA A CAL E REAPROVEITAMENTO DE 2X</v>
      </c>
      <c r="C29" s="49" t="str">
        <f>VLOOKUP(A29,GLOBAL!A:H,5,FALSE)</f>
        <v>M2</v>
      </c>
      <c r="D29" s="84" t="s">
        <v>28</v>
      </c>
      <c r="E29" s="84" t="s">
        <v>30</v>
      </c>
      <c r="F29" s="84" t="s">
        <v>31</v>
      </c>
      <c r="G29" s="84" t="s">
        <v>32</v>
      </c>
      <c r="H29" s="84"/>
      <c r="I29" s="87">
        <f>ROUND(SUM(I30:I32),2)</f>
        <v>97.02</v>
      </c>
      <c r="K29" s="60"/>
      <c r="L29" s="53"/>
      <c r="M29" s="53"/>
      <c r="N29" s="53"/>
    </row>
    <row r="30" ht="15.75" customHeight="1">
      <c r="A30" s="90"/>
      <c r="B30" s="92" t="s">
        <v>36</v>
      </c>
      <c r="C30" s="94"/>
      <c r="D30" s="96"/>
      <c r="E30" s="96"/>
      <c r="F30" s="96"/>
      <c r="G30" s="96"/>
      <c r="H30" s="96"/>
      <c r="I30" s="97"/>
      <c r="K30" s="60"/>
      <c r="L30" s="53"/>
      <c r="M30" s="53"/>
      <c r="N30" s="53"/>
    </row>
    <row r="31" ht="15.75" customHeight="1">
      <c r="A31" s="143"/>
      <c r="B31" s="131" t="s">
        <v>63</v>
      </c>
      <c r="C31" s="100">
        <f>D31*F31</f>
        <v>97.02</v>
      </c>
      <c r="D31" s="101">
        <f>26.5+17.6</f>
        <v>44.1</v>
      </c>
      <c r="E31" s="107"/>
      <c r="F31" s="101">
        <v>2.2</v>
      </c>
      <c r="G31" s="101">
        <v>1.0</v>
      </c>
      <c r="H31" s="101"/>
      <c r="I31" s="109">
        <f>G31*C31</f>
        <v>97.02</v>
      </c>
      <c r="J31" s="53"/>
      <c r="K31" s="60"/>
      <c r="L31" s="53"/>
      <c r="M31" s="53"/>
      <c r="N31" s="53"/>
      <c r="O31" s="53"/>
      <c r="P31" s="53"/>
      <c r="Q31" s="53"/>
      <c r="R31" s="53"/>
      <c r="S31" s="53"/>
      <c r="T31" s="53"/>
      <c r="U31" s="53"/>
      <c r="V31" s="53"/>
      <c r="W31" s="53"/>
      <c r="X31" s="53"/>
      <c r="Y31" s="53"/>
      <c r="Z31" s="53"/>
    </row>
    <row r="32" ht="15.75" customHeight="1">
      <c r="A32" s="111"/>
      <c r="B32" s="114"/>
      <c r="C32" s="115"/>
      <c r="D32" s="116"/>
      <c r="E32" s="116"/>
      <c r="F32" s="116"/>
      <c r="G32" s="117"/>
      <c r="H32" s="117"/>
      <c r="I32" s="119"/>
      <c r="K32" s="60"/>
      <c r="L32" s="53"/>
      <c r="M32" s="53"/>
      <c r="N32" s="53"/>
    </row>
    <row r="33" ht="15.75" customHeight="1">
      <c r="A33" s="120"/>
      <c r="B33" s="121"/>
      <c r="C33" s="123"/>
      <c r="D33" s="124"/>
      <c r="E33" s="124"/>
      <c r="F33" s="124"/>
      <c r="G33" s="125"/>
      <c r="H33" s="125"/>
      <c r="I33" s="126"/>
      <c r="K33" s="60"/>
      <c r="L33" s="53"/>
      <c r="M33" s="53"/>
      <c r="N33" s="53"/>
    </row>
    <row r="34" ht="15.75" customHeight="1">
      <c r="A34" s="144" t="s">
        <v>29</v>
      </c>
      <c r="B34" s="66" t="str">
        <f>VLOOKUP(A34,GLOBAL!A:H,4,FALSE)</f>
        <v>DEMOLIÇÕES / MOVIMENTO DE TERRA / SUPRA</v>
      </c>
      <c r="C34" s="71"/>
      <c r="D34" s="75"/>
      <c r="E34" s="75"/>
      <c r="F34" s="75"/>
      <c r="G34" s="75"/>
      <c r="H34" s="75"/>
      <c r="I34" s="76"/>
      <c r="K34" s="60"/>
      <c r="L34" s="53"/>
      <c r="M34" s="53"/>
      <c r="N34" s="53"/>
    </row>
    <row r="35" ht="15.75" customHeight="1">
      <c r="A35" s="62" t="s">
        <v>64</v>
      </c>
      <c r="B35" s="66" t="str">
        <f>VLOOKUP(A35,GLOBAL!A:H,4,FALSE)</f>
        <v>Demolições  </v>
      </c>
      <c r="C35" s="71"/>
      <c r="D35" s="75"/>
      <c r="E35" s="75"/>
      <c r="F35" s="75"/>
      <c r="G35" s="75"/>
      <c r="H35" s="75"/>
      <c r="I35" s="76"/>
      <c r="K35" s="60"/>
      <c r="L35" s="53"/>
      <c r="M35" s="53"/>
      <c r="N35" s="53"/>
    </row>
    <row r="36" ht="15.75" customHeight="1">
      <c r="A36" s="49" t="str">
        <f>GLOBAL!A17</f>
        <v>02.01.01</v>
      </c>
      <c r="B36" s="81" t="str">
        <f>VLOOKUP(A36,GLOBAL!A:H,4,FALSE)</f>
        <v>DEMOLIÇÃO DE ALVENARIA PARA QUALQUER TIPO DE BLOCO, DE FORMA MECANIZADA, SEM REAPROVEITAMENTO. AF_12/2017</v>
      </c>
      <c r="C36" s="49" t="str">
        <f>VLOOKUP(A36,GLOBAL!A:H,5,FALSE)</f>
        <v>M3</v>
      </c>
      <c r="D36" s="84" t="s">
        <v>28</v>
      </c>
      <c r="E36" s="84" t="s">
        <v>30</v>
      </c>
      <c r="F36" s="84" t="s">
        <v>31</v>
      </c>
      <c r="G36" s="84" t="s">
        <v>32</v>
      </c>
      <c r="H36" s="84"/>
      <c r="I36" s="87">
        <f>ROUND(SUM(I37:I42),2)</f>
        <v>5.9</v>
      </c>
      <c r="K36" s="60"/>
      <c r="L36" s="53"/>
      <c r="M36" s="53"/>
      <c r="N36" s="53"/>
    </row>
    <row r="37" ht="15.75" customHeight="1">
      <c r="A37" s="90"/>
      <c r="B37" s="92" t="s">
        <v>36</v>
      </c>
      <c r="C37" s="94"/>
      <c r="D37" s="96"/>
      <c r="E37" s="96"/>
      <c r="F37" s="96"/>
      <c r="G37" s="96"/>
      <c r="H37" s="96"/>
      <c r="I37" s="97"/>
      <c r="K37" s="60"/>
      <c r="L37" s="53"/>
      <c r="M37" s="53"/>
      <c r="N37" s="53"/>
    </row>
    <row r="38" ht="15.75" customHeight="1">
      <c r="A38" s="98"/>
      <c r="B38" s="131" t="s">
        <v>65</v>
      </c>
      <c r="C38" s="145"/>
      <c r="D38" s="146">
        <v>3.06</v>
      </c>
      <c r="E38" s="147">
        <v>0.33</v>
      </c>
      <c r="F38" s="107">
        <v>2.2</v>
      </c>
      <c r="G38" s="147"/>
      <c r="H38" s="147"/>
      <c r="I38" s="109">
        <f t="shared" ref="I38:I41" si="1">ROUND(D38*E38*F38,2)</f>
        <v>2.22</v>
      </c>
      <c r="K38" s="60"/>
      <c r="L38" s="53"/>
      <c r="M38" s="53"/>
      <c r="N38" s="53"/>
    </row>
    <row r="39" ht="15.75" customHeight="1">
      <c r="A39" s="98"/>
      <c r="B39" s="131" t="s">
        <v>66</v>
      </c>
      <c r="C39" s="145"/>
      <c r="D39" s="146">
        <v>2.95</v>
      </c>
      <c r="E39" s="147">
        <v>0.33</v>
      </c>
      <c r="F39" s="107">
        <v>2.2</v>
      </c>
      <c r="G39" s="147"/>
      <c r="H39" s="147"/>
      <c r="I39" s="109">
        <f t="shared" si="1"/>
        <v>2.14</v>
      </c>
      <c r="K39" s="60"/>
      <c r="L39" s="53"/>
      <c r="M39" s="53"/>
      <c r="N39" s="53"/>
    </row>
    <row r="40" ht="15.75" customHeight="1">
      <c r="A40" s="98"/>
      <c r="B40" s="131" t="s">
        <v>67</v>
      </c>
      <c r="C40" s="145"/>
      <c r="D40" s="146">
        <v>1.03</v>
      </c>
      <c r="E40" s="147">
        <v>0.33</v>
      </c>
      <c r="F40" s="107">
        <v>2.2</v>
      </c>
      <c r="G40" s="147"/>
      <c r="H40" s="147"/>
      <c r="I40" s="109">
        <f t="shared" si="1"/>
        <v>0.75</v>
      </c>
      <c r="K40" s="60"/>
      <c r="L40" s="53"/>
      <c r="M40" s="53"/>
      <c r="N40" s="53"/>
    </row>
    <row r="41" ht="15.75" customHeight="1">
      <c r="A41" s="98"/>
      <c r="B41" s="131" t="s">
        <v>68</v>
      </c>
      <c r="C41" s="145"/>
      <c r="D41" s="146">
        <v>0.9</v>
      </c>
      <c r="E41" s="147">
        <v>0.33</v>
      </c>
      <c r="F41" s="107">
        <v>2.65</v>
      </c>
      <c r="G41" s="147"/>
      <c r="H41" s="147"/>
      <c r="I41" s="109">
        <f t="shared" si="1"/>
        <v>0.79</v>
      </c>
      <c r="K41" s="60"/>
      <c r="L41" s="53"/>
      <c r="M41" s="53"/>
      <c r="N41" s="53"/>
    </row>
    <row r="42" ht="15.75" customHeight="1">
      <c r="A42" s="111"/>
      <c r="B42" s="114"/>
      <c r="C42" s="115"/>
      <c r="D42" s="116"/>
      <c r="E42" s="116"/>
      <c r="F42" s="116"/>
      <c r="G42" s="117"/>
      <c r="H42" s="117"/>
      <c r="I42" s="119"/>
      <c r="K42" s="60"/>
      <c r="L42" s="53"/>
      <c r="M42" s="53"/>
      <c r="N42" s="53"/>
    </row>
    <row r="43" ht="15.75" customHeight="1">
      <c r="A43" s="120"/>
      <c r="B43" s="121"/>
      <c r="C43" s="123"/>
      <c r="D43" s="124"/>
      <c r="E43" s="124"/>
      <c r="F43" s="124"/>
      <c r="G43" s="125"/>
      <c r="H43" s="125"/>
      <c r="I43" s="126"/>
      <c r="K43" s="60"/>
      <c r="L43" s="53"/>
      <c r="M43" s="53"/>
      <c r="N43" s="53"/>
    </row>
    <row r="44" ht="15.75" customHeight="1">
      <c r="A44" s="49" t="str">
        <f>GLOBAL!A18</f>
        <v>02.01.02</v>
      </c>
      <c r="B44" s="81" t="str">
        <f>VLOOKUP(A44,GLOBAL!A:H,4,FALSE)</f>
        <v>DEMOLIÇÃO DE LAJES, DE FORMA MECANIZADA COM MARTELETE, SEM REAPROVEITAMENTO. AF_12/2017</v>
      </c>
      <c r="C44" s="49" t="str">
        <f>VLOOKUP(A44,GLOBAL!A:H,5,FALSE)</f>
        <v>M3</v>
      </c>
      <c r="D44" s="84" t="s">
        <v>28</v>
      </c>
      <c r="E44" s="84" t="s">
        <v>30</v>
      </c>
      <c r="F44" s="84" t="s">
        <v>31</v>
      </c>
      <c r="G44" s="84" t="s">
        <v>32</v>
      </c>
      <c r="H44" s="84" t="s">
        <v>70</v>
      </c>
      <c r="I44" s="87">
        <f>ROUND(SUM(I45:I49),2)</f>
        <v>22.67</v>
      </c>
      <c r="K44" s="60"/>
      <c r="L44" s="53"/>
      <c r="M44" s="53"/>
      <c r="N44" s="53"/>
    </row>
    <row r="45" ht="15.75" customHeight="1">
      <c r="A45" s="90"/>
      <c r="B45" s="92" t="s">
        <v>36</v>
      </c>
      <c r="C45" s="94"/>
      <c r="D45" s="96"/>
      <c r="E45" s="96"/>
      <c r="F45" s="96"/>
      <c r="G45" s="96"/>
      <c r="H45" s="96"/>
      <c r="I45" s="97"/>
      <c r="K45" s="60"/>
      <c r="L45" s="53"/>
      <c r="M45" s="53"/>
      <c r="N45" s="53"/>
    </row>
    <row r="46" ht="15.75" customHeight="1">
      <c r="A46" s="98"/>
      <c r="B46" s="131" t="s">
        <v>71</v>
      </c>
      <c r="C46" s="145"/>
      <c r="D46" s="146"/>
      <c r="E46" s="147"/>
      <c r="F46" s="107"/>
      <c r="G46" s="147"/>
      <c r="H46" s="147"/>
      <c r="I46" s="109"/>
      <c r="K46" s="60"/>
      <c r="L46" s="53"/>
      <c r="M46" s="53"/>
      <c r="N46" s="53"/>
    </row>
    <row r="47" ht="15.75" customHeight="1">
      <c r="A47" s="98"/>
      <c r="B47" s="131" t="s">
        <v>72</v>
      </c>
      <c r="C47" s="145"/>
      <c r="D47" s="133">
        <v>9.33</v>
      </c>
      <c r="E47" s="134"/>
      <c r="F47" s="107">
        <v>0.5</v>
      </c>
      <c r="G47" s="147"/>
      <c r="H47" s="147"/>
      <c r="I47" s="109">
        <f t="shared" ref="I47:I48" si="2">D47*F47</f>
        <v>4.665</v>
      </c>
      <c r="K47" s="60"/>
      <c r="L47" s="53"/>
      <c r="M47" s="53"/>
      <c r="N47" s="53"/>
    </row>
    <row r="48" ht="15.75" customHeight="1">
      <c r="A48" s="98"/>
      <c r="B48" s="131" t="s">
        <v>73</v>
      </c>
      <c r="C48" s="145"/>
      <c r="D48" s="133">
        <v>36.0</v>
      </c>
      <c r="E48" s="134"/>
      <c r="F48" s="107">
        <v>0.5</v>
      </c>
      <c r="G48" s="147"/>
      <c r="H48" s="147"/>
      <c r="I48" s="109">
        <f t="shared" si="2"/>
        <v>18</v>
      </c>
      <c r="K48" s="60"/>
      <c r="L48" s="53"/>
      <c r="M48" s="53"/>
      <c r="N48" s="53"/>
    </row>
    <row r="49" ht="15.75" customHeight="1">
      <c r="A49" s="111"/>
      <c r="B49" s="114"/>
      <c r="C49" s="115"/>
      <c r="D49" s="116"/>
      <c r="E49" s="116"/>
      <c r="F49" s="116"/>
      <c r="G49" s="117"/>
      <c r="H49" s="117"/>
      <c r="I49" s="119"/>
      <c r="K49" s="60"/>
      <c r="L49" s="53"/>
      <c r="M49" s="53"/>
      <c r="N49" s="53"/>
    </row>
    <row r="50" ht="15.75" customHeight="1">
      <c r="A50" s="120"/>
      <c r="B50" s="121"/>
      <c r="C50" s="123"/>
      <c r="D50" s="124"/>
      <c r="E50" s="124"/>
      <c r="F50" s="124"/>
      <c r="G50" s="125"/>
      <c r="H50" s="125"/>
      <c r="I50" s="126"/>
      <c r="K50" s="60"/>
      <c r="L50" s="53"/>
      <c r="M50" s="53"/>
      <c r="N50" s="53"/>
    </row>
    <row r="51" ht="15.75" customHeight="1">
      <c r="A51" s="49" t="str">
        <f>GLOBAL!A19</f>
        <v>02.01.03</v>
      </c>
      <c r="B51" s="81" t="str">
        <f>VLOOKUP(A51,GLOBAL!A:H,4,FALSE)</f>
        <v>REMOÇÃO DE  VIDROS QUEBRADOS</v>
      </c>
      <c r="C51" s="148" t="str">
        <f>VLOOKUP(A51,GLOBAL!A:H,5,FALSE)</f>
        <v>UND</v>
      </c>
      <c r="D51" s="84" t="s">
        <v>28</v>
      </c>
      <c r="E51" s="84" t="s">
        <v>30</v>
      </c>
      <c r="F51" s="84" t="s">
        <v>31</v>
      </c>
      <c r="G51" s="84" t="s">
        <v>24</v>
      </c>
      <c r="H51" s="84" t="s">
        <v>70</v>
      </c>
      <c r="I51" s="87">
        <f>ROUND(SUM(I52:I55),2)</f>
        <v>9</v>
      </c>
      <c r="K51" s="60"/>
      <c r="L51" s="53"/>
      <c r="M51" s="53"/>
      <c r="N51" s="53"/>
    </row>
    <row r="52" ht="15.75" customHeight="1">
      <c r="A52" s="90"/>
      <c r="B52" s="92" t="s">
        <v>36</v>
      </c>
      <c r="C52" s="94"/>
      <c r="D52" s="96"/>
      <c r="E52" s="96"/>
      <c r="F52" s="96"/>
      <c r="G52" s="96"/>
      <c r="H52" s="96"/>
      <c r="I52" s="97"/>
      <c r="K52" s="60"/>
      <c r="L52" s="53"/>
      <c r="M52" s="53"/>
      <c r="N52" s="53"/>
    </row>
    <row r="53" ht="15.75" customHeight="1">
      <c r="A53" s="98"/>
      <c r="B53" s="131" t="s">
        <v>74</v>
      </c>
      <c r="C53" s="145"/>
      <c r="D53" s="146"/>
      <c r="E53" s="147"/>
      <c r="F53" s="107"/>
      <c r="G53" s="147"/>
      <c r="H53" s="147"/>
      <c r="I53" s="109"/>
      <c r="K53" s="60"/>
      <c r="L53" s="53"/>
      <c r="M53" s="53"/>
      <c r="N53" s="53"/>
    </row>
    <row r="54" ht="15.75" customHeight="1">
      <c r="A54" s="98"/>
      <c r="B54" s="131" t="s">
        <v>75</v>
      </c>
      <c r="C54" s="145"/>
      <c r="D54" s="133">
        <v>30.0</v>
      </c>
      <c r="E54" s="134"/>
      <c r="F54" s="107"/>
      <c r="G54" s="149">
        <v>0.3</v>
      </c>
      <c r="H54" s="147"/>
      <c r="I54" s="109">
        <f>D54*G54</f>
        <v>9</v>
      </c>
      <c r="K54" s="60"/>
      <c r="L54" s="53"/>
      <c r="M54" s="53"/>
      <c r="N54" s="53"/>
    </row>
    <row r="55" ht="15.75" customHeight="1">
      <c r="A55" s="111"/>
      <c r="B55" s="114"/>
      <c r="C55" s="115"/>
      <c r="D55" s="116"/>
      <c r="E55" s="116"/>
      <c r="F55" s="116"/>
      <c r="G55" s="117"/>
      <c r="H55" s="117"/>
      <c r="I55" s="119"/>
      <c r="K55" s="60"/>
      <c r="L55" s="53"/>
      <c r="M55" s="53"/>
      <c r="N55" s="53"/>
    </row>
    <row r="56" ht="15.75" customHeight="1">
      <c r="A56" s="120"/>
      <c r="B56" s="121"/>
      <c r="C56" s="123"/>
      <c r="D56" s="124"/>
      <c r="E56" s="124"/>
      <c r="F56" s="124"/>
      <c r="G56" s="125"/>
      <c r="H56" s="125"/>
      <c r="I56" s="126"/>
      <c r="K56" s="60"/>
      <c r="L56" s="53"/>
      <c r="M56" s="53"/>
      <c r="N56" s="53"/>
    </row>
    <row r="57" ht="15.75" customHeight="1">
      <c r="A57" s="49" t="str">
        <f>GLOBAL!A20</f>
        <v>02.01.04</v>
      </c>
      <c r="B57" s="81" t="str">
        <f>VLOOKUP(A57,GLOBAL!A:H,4,FALSE)</f>
        <v>REMOÇÃO DE FORRO DE GESSO, DE FORMA MANUAL, SEM REAPROVEITAMENTO. AF_12/2017</v>
      </c>
      <c r="C57" s="49" t="str">
        <f>VLOOKUP(A57,GLOBAL!A:H,5,FALSE)</f>
        <v>M2</v>
      </c>
      <c r="D57" s="84" t="s">
        <v>28</v>
      </c>
      <c r="E57" s="84" t="s">
        <v>30</v>
      </c>
      <c r="F57" s="84" t="s">
        <v>31</v>
      </c>
      <c r="G57" s="84" t="s">
        <v>32</v>
      </c>
      <c r="H57" s="84" t="s">
        <v>70</v>
      </c>
      <c r="I57" s="87">
        <f>ROUND(SUM(I58:I74),2)</f>
        <v>350.7</v>
      </c>
      <c r="K57" s="60"/>
      <c r="L57" s="53"/>
      <c r="M57" s="53"/>
      <c r="N57" s="53"/>
    </row>
    <row r="58" ht="15.75" customHeight="1">
      <c r="A58" s="90"/>
      <c r="B58" s="92" t="s">
        <v>36</v>
      </c>
      <c r="C58" s="94"/>
      <c r="D58" s="96"/>
      <c r="E58" s="96"/>
      <c r="F58" s="96"/>
      <c r="G58" s="96"/>
      <c r="H58" s="96"/>
      <c r="I58" s="97"/>
      <c r="K58" s="60"/>
      <c r="L58" s="53"/>
      <c r="M58" s="53"/>
      <c r="N58" s="53"/>
    </row>
    <row r="59" ht="15.75" customHeight="1">
      <c r="A59" s="98"/>
      <c r="B59" s="150" t="s">
        <v>76</v>
      </c>
      <c r="C59" s="145"/>
      <c r="D59" s="146"/>
      <c r="E59" s="147"/>
      <c r="F59" s="107"/>
      <c r="G59" s="147"/>
      <c r="H59" s="147"/>
      <c r="I59" s="109"/>
      <c r="K59" s="60"/>
      <c r="L59" s="53"/>
      <c r="M59" s="53"/>
      <c r="N59" s="53"/>
    </row>
    <row r="60" ht="15.75" customHeight="1">
      <c r="A60" s="98"/>
      <c r="B60" s="131" t="s">
        <v>77</v>
      </c>
      <c r="C60" s="145"/>
      <c r="D60" s="133">
        <v>131.97</v>
      </c>
      <c r="E60" s="134"/>
      <c r="F60" s="107"/>
      <c r="G60" s="147">
        <v>1.0</v>
      </c>
      <c r="H60" s="147"/>
      <c r="I60" s="109">
        <f t="shared" ref="I60:I64" si="3">D60</f>
        <v>131.97</v>
      </c>
      <c r="K60" s="60"/>
      <c r="L60" s="53"/>
      <c r="M60" s="53"/>
      <c r="N60" s="53"/>
    </row>
    <row r="61" ht="15.75" customHeight="1">
      <c r="A61" s="98"/>
      <c r="B61" s="131" t="s">
        <v>78</v>
      </c>
      <c r="C61" s="145"/>
      <c r="D61" s="133">
        <v>8.28</v>
      </c>
      <c r="E61" s="134"/>
      <c r="F61" s="107"/>
      <c r="G61" s="147">
        <v>1.0</v>
      </c>
      <c r="H61" s="147"/>
      <c r="I61" s="109">
        <f t="shared" si="3"/>
        <v>8.28</v>
      </c>
      <c r="K61" s="60"/>
      <c r="L61" s="53"/>
      <c r="M61" s="53"/>
      <c r="N61" s="53"/>
    </row>
    <row r="62" ht="15.75" customHeight="1">
      <c r="A62" s="98"/>
      <c r="B62" s="131" t="s">
        <v>79</v>
      </c>
      <c r="C62" s="145"/>
      <c r="D62" s="133">
        <v>16.1</v>
      </c>
      <c r="E62" s="134"/>
      <c r="F62" s="107"/>
      <c r="G62" s="147">
        <v>1.0</v>
      </c>
      <c r="H62" s="147"/>
      <c r="I62" s="109">
        <f t="shared" si="3"/>
        <v>16.1</v>
      </c>
      <c r="K62" s="60"/>
      <c r="L62" s="53"/>
      <c r="M62" s="53"/>
      <c r="N62" s="53"/>
    </row>
    <row r="63" ht="15.75" customHeight="1">
      <c r="A63" s="98"/>
      <c r="B63" s="131" t="s">
        <v>80</v>
      </c>
      <c r="C63" s="145"/>
      <c r="D63" s="133">
        <v>3.59</v>
      </c>
      <c r="E63" s="134"/>
      <c r="F63" s="107"/>
      <c r="G63" s="147">
        <v>1.0</v>
      </c>
      <c r="H63" s="147"/>
      <c r="I63" s="109">
        <f t="shared" si="3"/>
        <v>3.59</v>
      </c>
      <c r="K63" s="60"/>
      <c r="L63" s="53"/>
      <c r="M63" s="53"/>
      <c r="N63" s="53"/>
    </row>
    <row r="64" ht="15.75" customHeight="1">
      <c r="A64" s="98"/>
      <c r="B64" s="131" t="s">
        <v>81</v>
      </c>
      <c r="C64" s="145"/>
      <c r="D64" s="133">
        <v>5.08</v>
      </c>
      <c r="E64" s="134"/>
      <c r="F64" s="107"/>
      <c r="G64" s="147">
        <v>1.0</v>
      </c>
      <c r="H64" s="147"/>
      <c r="I64" s="109">
        <f t="shared" si="3"/>
        <v>5.08</v>
      </c>
      <c r="K64" s="60"/>
      <c r="L64" s="53"/>
      <c r="M64" s="53"/>
      <c r="N64" s="53"/>
    </row>
    <row r="65" ht="15.75" customHeight="1">
      <c r="A65" s="98"/>
      <c r="B65" s="150" t="s">
        <v>74</v>
      </c>
      <c r="C65" s="145"/>
      <c r="D65" s="146"/>
      <c r="E65" s="147"/>
      <c r="F65" s="107"/>
      <c r="G65" s="147"/>
      <c r="H65" s="147"/>
      <c r="I65" s="109"/>
      <c r="K65" s="60"/>
      <c r="L65" s="53"/>
      <c r="M65" s="53"/>
      <c r="N65" s="53"/>
    </row>
    <row r="66" ht="15.75" customHeight="1">
      <c r="A66" s="98"/>
      <c r="B66" s="131" t="s">
        <v>82</v>
      </c>
      <c r="C66" s="145"/>
      <c r="D66" s="133">
        <v>8.12</v>
      </c>
      <c r="E66" s="134"/>
      <c r="F66" s="107"/>
      <c r="G66" s="147">
        <v>1.0</v>
      </c>
      <c r="H66" s="147"/>
      <c r="I66" s="109">
        <f t="shared" ref="I66:I70" si="4">D66</f>
        <v>8.12</v>
      </c>
      <c r="K66" s="60"/>
      <c r="L66" s="53"/>
      <c r="M66" s="53"/>
      <c r="N66" s="53"/>
    </row>
    <row r="67" ht="15.75" customHeight="1">
      <c r="A67" s="98"/>
      <c r="B67" s="131" t="s">
        <v>83</v>
      </c>
      <c r="C67" s="145"/>
      <c r="D67" s="133">
        <v>7.55</v>
      </c>
      <c r="E67" s="134"/>
      <c r="F67" s="107"/>
      <c r="G67" s="147">
        <v>1.0</v>
      </c>
      <c r="H67" s="147"/>
      <c r="I67" s="109">
        <f t="shared" si="4"/>
        <v>7.55</v>
      </c>
      <c r="K67" s="60"/>
      <c r="L67" s="53"/>
      <c r="M67" s="53"/>
      <c r="N67" s="53"/>
    </row>
    <row r="68" ht="15.75" customHeight="1">
      <c r="A68" s="98"/>
      <c r="B68" s="131" t="s">
        <v>84</v>
      </c>
      <c r="C68" s="145"/>
      <c r="D68" s="133">
        <v>3.43</v>
      </c>
      <c r="E68" s="134"/>
      <c r="F68" s="107"/>
      <c r="G68" s="147">
        <v>1.0</v>
      </c>
      <c r="H68" s="147"/>
      <c r="I68" s="109">
        <f t="shared" si="4"/>
        <v>3.43</v>
      </c>
      <c r="K68" s="60"/>
      <c r="L68" s="53"/>
      <c r="M68" s="53"/>
      <c r="N68" s="53"/>
    </row>
    <row r="69" ht="15.75" customHeight="1">
      <c r="A69" s="98"/>
      <c r="B69" s="131" t="s">
        <v>86</v>
      </c>
      <c r="C69" s="145"/>
      <c r="D69" s="133">
        <v>60.84</v>
      </c>
      <c r="E69" s="134"/>
      <c r="F69" s="107"/>
      <c r="G69" s="147">
        <v>1.0</v>
      </c>
      <c r="H69" s="147"/>
      <c r="I69" s="109">
        <f t="shared" si="4"/>
        <v>60.84</v>
      </c>
      <c r="K69" s="60"/>
      <c r="L69" s="53"/>
      <c r="M69" s="53"/>
      <c r="N69" s="53"/>
    </row>
    <row r="70" ht="15.75" customHeight="1">
      <c r="A70" s="98"/>
      <c r="B70" s="131" t="s">
        <v>87</v>
      </c>
      <c r="C70" s="145"/>
      <c r="D70" s="133">
        <v>51.17</v>
      </c>
      <c r="E70" s="134"/>
      <c r="F70" s="107"/>
      <c r="G70" s="147">
        <v>1.0</v>
      </c>
      <c r="H70" s="147"/>
      <c r="I70" s="109">
        <f t="shared" si="4"/>
        <v>51.17</v>
      </c>
      <c r="K70" s="60"/>
      <c r="L70" s="53"/>
      <c r="M70" s="53"/>
      <c r="N70" s="53"/>
    </row>
    <row r="71" ht="15.75" customHeight="1">
      <c r="A71" s="98"/>
      <c r="B71" s="150" t="s">
        <v>88</v>
      </c>
      <c r="C71" s="145"/>
      <c r="D71" s="146"/>
      <c r="E71" s="147"/>
      <c r="F71" s="107"/>
      <c r="G71" s="147"/>
      <c r="H71" s="147"/>
      <c r="I71" s="109"/>
      <c r="K71" s="60"/>
      <c r="L71" s="53"/>
      <c r="M71" s="53"/>
      <c r="N71" s="53"/>
    </row>
    <row r="72" ht="15.75" customHeight="1">
      <c r="A72" s="98"/>
      <c r="B72" s="131" t="s">
        <v>89</v>
      </c>
      <c r="C72" s="145"/>
      <c r="D72" s="146">
        <v>12.0</v>
      </c>
      <c r="E72" s="147">
        <v>3.0</v>
      </c>
      <c r="F72" s="107"/>
      <c r="G72" s="147">
        <v>1.0</v>
      </c>
      <c r="H72" s="147"/>
      <c r="I72" s="109">
        <f>D72*E72</f>
        <v>36</v>
      </c>
      <c r="K72" s="60"/>
      <c r="L72" s="53"/>
      <c r="M72" s="53"/>
      <c r="N72" s="53"/>
    </row>
    <row r="73" ht="15.75" customHeight="1">
      <c r="A73" s="98"/>
      <c r="B73" s="131" t="s">
        <v>87</v>
      </c>
      <c r="C73" s="145"/>
      <c r="D73" s="133">
        <v>18.57</v>
      </c>
      <c r="E73" s="134"/>
      <c r="F73" s="107"/>
      <c r="G73" s="147">
        <v>1.0</v>
      </c>
      <c r="H73" s="147"/>
      <c r="I73" s="109">
        <f>D73</f>
        <v>18.57</v>
      </c>
      <c r="K73" s="60"/>
      <c r="L73" s="53"/>
      <c r="M73" s="53"/>
      <c r="N73" s="53"/>
    </row>
    <row r="74" ht="15.75" customHeight="1">
      <c r="A74" s="111"/>
      <c r="B74" s="114"/>
      <c r="C74" s="115"/>
      <c r="D74" s="116"/>
      <c r="E74" s="116"/>
      <c r="F74" s="116"/>
      <c r="G74" s="117"/>
      <c r="H74" s="117"/>
      <c r="I74" s="119"/>
      <c r="K74" s="60"/>
      <c r="L74" s="53"/>
      <c r="M74" s="53"/>
      <c r="N74" s="53"/>
    </row>
    <row r="75" ht="15.75" customHeight="1">
      <c r="A75" s="120"/>
      <c r="B75" s="121"/>
      <c r="C75" s="123"/>
      <c r="D75" s="124"/>
      <c r="E75" s="124"/>
      <c r="F75" s="124"/>
      <c r="G75" s="125"/>
      <c r="H75" s="125"/>
      <c r="I75" s="126"/>
      <c r="K75" s="60"/>
      <c r="L75" s="53"/>
      <c r="M75" s="53"/>
      <c r="N75" s="53"/>
    </row>
    <row r="76" ht="15.75" customHeight="1">
      <c r="A76" s="49" t="str">
        <f>GLOBAL!A21</f>
        <v>02.01.05</v>
      </c>
      <c r="B76" s="81" t="str">
        <f>VLOOKUP(A76,GLOBAL!A:H,4,FALSE)</f>
        <v>DEMOLIÇÃO DE REVESTIMENTO CERÂMICO, DE FORMA MECANIZADA COM MARTELETE, SEM REAPROVEITAMENTO. AF_12/2017</v>
      </c>
      <c r="C76" s="49" t="str">
        <f>VLOOKUP(A76,GLOBAL!A:H,5,FALSE)</f>
        <v>M2</v>
      </c>
      <c r="D76" s="84" t="s">
        <v>28</v>
      </c>
      <c r="E76" s="84" t="s">
        <v>30</v>
      </c>
      <c r="F76" s="84" t="s">
        <v>31</v>
      </c>
      <c r="G76" s="84" t="s">
        <v>32</v>
      </c>
      <c r="H76" s="84" t="s">
        <v>70</v>
      </c>
      <c r="I76" s="87">
        <f>ROUND(SUM(I77:I91),2)</f>
        <v>155.58</v>
      </c>
      <c r="K76" s="60"/>
      <c r="L76" s="53"/>
      <c r="M76" s="53"/>
      <c r="N76" s="53"/>
    </row>
    <row r="77" ht="15.75" customHeight="1">
      <c r="A77" s="90"/>
      <c r="B77" s="92" t="s">
        <v>36</v>
      </c>
      <c r="C77" s="94"/>
      <c r="D77" s="96"/>
      <c r="E77" s="96"/>
      <c r="F77" s="96"/>
      <c r="G77" s="96"/>
      <c r="H77" s="96"/>
      <c r="I77" s="97"/>
      <c r="K77" s="60"/>
      <c r="L77" s="53"/>
      <c r="M77" s="53"/>
      <c r="N77" s="53"/>
    </row>
    <row r="78" ht="15.75" customHeight="1">
      <c r="A78" s="98"/>
      <c r="B78" s="150" t="s">
        <v>76</v>
      </c>
      <c r="C78" s="145"/>
      <c r="D78" s="146"/>
      <c r="E78" s="147"/>
      <c r="F78" s="107"/>
      <c r="G78" s="147"/>
      <c r="H78" s="147"/>
      <c r="I78" s="109"/>
      <c r="K78" s="60"/>
      <c r="L78" s="53"/>
      <c r="M78" s="53"/>
      <c r="N78" s="53"/>
    </row>
    <row r="79" ht="15.75" customHeight="1">
      <c r="A79" s="98"/>
      <c r="B79" s="131" t="s">
        <v>91</v>
      </c>
      <c r="C79" s="145"/>
      <c r="D79" s="146">
        <v>3.0</v>
      </c>
      <c r="E79" s="147">
        <v>5.38</v>
      </c>
      <c r="F79" s="107"/>
      <c r="G79" s="147"/>
      <c r="H79" s="147"/>
      <c r="I79" s="109">
        <f t="shared" ref="I79:I84" si="5">D79*E79</f>
        <v>16.14</v>
      </c>
      <c r="K79" s="60"/>
      <c r="L79" s="53"/>
      <c r="M79" s="53"/>
      <c r="N79" s="53"/>
    </row>
    <row r="80" ht="15.75" customHeight="1">
      <c r="A80" s="98"/>
      <c r="B80" s="131" t="s">
        <v>93</v>
      </c>
      <c r="C80" s="145"/>
      <c r="D80" s="146">
        <v>3.0</v>
      </c>
      <c r="E80" s="147">
        <v>3.06</v>
      </c>
      <c r="F80" s="107"/>
      <c r="G80" s="147"/>
      <c r="H80" s="147"/>
      <c r="I80" s="109">
        <f t="shared" si="5"/>
        <v>9.18</v>
      </c>
      <c r="K80" s="60"/>
      <c r="L80" s="53"/>
      <c r="M80" s="53"/>
      <c r="N80" s="53"/>
    </row>
    <row r="81" ht="15.75" customHeight="1">
      <c r="A81" s="98"/>
      <c r="B81" s="131" t="s">
        <v>95</v>
      </c>
      <c r="C81" s="145"/>
      <c r="D81" s="146">
        <v>3.0</v>
      </c>
      <c r="E81" s="147">
        <v>2.99</v>
      </c>
      <c r="F81" s="107"/>
      <c r="G81" s="147"/>
      <c r="H81" s="147"/>
      <c r="I81" s="109">
        <f t="shared" si="5"/>
        <v>8.97</v>
      </c>
      <c r="K81" s="60"/>
      <c r="L81" s="53"/>
      <c r="M81" s="53"/>
      <c r="N81" s="53"/>
    </row>
    <row r="82" ht="15.75" customHeight="1">
      <c r="A82" s="98"/>
      <c r="B82" s="131" t="s">
        <v>96</v>
      </c>
      <c r="C82" s="145"/>
      <c r="D82" s="146">
        <v>1.95</v>
      </c>
      <c r="E82" s="147">
        <v>1.2</v>
      </c>
      <c r="F82" s="107"/>
      <c r="G82" s="147"/>
      <c r="H82" s="147"/>
      <c r="I82" s="109">
        <f t="shared" si="5"/>
        <v>2.34</v>
      </c>
      <c r="K82" s="60"/>
      <c r="L82" s="53"/>
      <c r="M82" s="53"/>
      <c r="N82" s="53"/>
    </row>
    <row r="83" ht="15.75" customHeight="1">
      <c r="A83" s="98"/>
      <c r="B83" s="131" t="s">
        <v>97</v>
      </c>
      <c r="C83" s="145"/>
      <c r="D83" s="146">
        <v>4.15</v>
      </c>
      <c r="E83" s="147">
        <v>2.03</v>
      </c>
      <c r="F83" s="107"/>
      <c r="G83" s="147"/>
      <c r="H83" s="147"/>
      <c r="I83" s="109">
        <f t="shared" si="5"/>
        <v>8.4245</v>
      </c>
      <c r="K83" s="60"/>
      <c r="L83" s="53"/>
      <c r="M83" s="53"/>
      <c r="N83" s="53"/>
    </row>
    <row r="84" ht="15.75" customHeight="1">
      <c r="A84" s="98"/>
      <c r="B84" s="131" t="s">
        <v>98</v>
      </c>
      <c r="C84" s="145"/>
      <c r="D84" s="146">
        <v>1.72</v>
      </c>
      <c r="E84" s="147">
        <v>2.97</v>
      </c>
      <c r="F84" s="107"/>
      <c r="G84" s="147"/>
      <c r="H84" s="147"/>
      <c r="I84" s="109">
        <f t="shared" si="5"/>
        <v>5.1084</v>
      </c>
      <c r="K84" s="60"/>
      <c r="L84" s="53"/>
      <c r="M84" s="53"/>
      <c r="N84" s="53"/>
    </row>
    <row r="85" ht="15.75" customHeight="1">
      <c r="A85" s="98"/>
      <c r="B85" s="150" t="s">
        <v>74</v>
      </c>
      <c r="C85" s="145"/>
      <c r="D85" s="146"/>
      <c r="E85" s="147"/>
      <c r="F85" s="107"/>
      <c r="G85" s="147"/>
      <c r="H85" s="147"/>
      <c r="I85" s="109"/>
      <c r="K85" s="60"/>
      <c r="L85" s="53"/>
      <c r="M85" s="53"/>
      <c r="N85" s="53"/>
    </row>
    <row r="86" ht="15.75" customHeight="1">
      <c r="A86" s="98"/>
      <c r="B86" s="131" t="s">
        <v>99</v>
      </c>
      <c r="C86" s="145"/>
      <c r="D86" s="133">
        <v>25.3</v>
      </c>
      <c r="E86" s="134"/>
      <c r="F86" s="107"/>
      <c r="G86" s="147"/>
      <c r="H86" s="147"/>
      <c r="I86" s="109">
        <f>D86</f>
        <v>25.3</v>
      </c>
      <c r="K86" s="60"/>
      <c r="L86" s="53"/>
      <c r="M86" s="53"/>
      <c r="N86" s="53"/>
    </row>
    <row r="87" ht="15.75" customHeight="1">
      <c r="A87" s="98"/>
      <c r="B87" s="150" t="s">
        <v>100</v>
      </c>
      <c r="C87" s="145"/>
      <c r="D87" s="146"/>
      <c r="E87" s="147"/>
      <c r="F87" s="107"/>
      <c r="G87" s="147"/>
      <c r="H87" s="147"/>
      <c r="I87" s="109"/>
      <c r="K87" s="60"/>
      <c r="L87" s="53"/>
      <c r="M87" s="53"/>
      <c r="N87" s="53"/>
    </row>
    <row r="88" ht="15.75" customHeight="1">
      <c r="A88" s="98"/>
      <c r="B88" s="131" t="s">
        <v>101</v>
      </c>
      <c r="C88" s="145"/>
      <c r="D88" s="146">
        <v>3.37</v>
      </c>
      <c r="E88" s="147">
        <v>3.08</v>
      </c>
      <c r="F88" s="107"/>
      <c r="G88" s="147"/>
      <c r="H88" s="147"/>
      <c r="I88" s="109">
        <f>D88*E88</f>
        <v>10.3796</v>
      </c>
      <c r="K88" s="60"/>
      <c r="L88" s="53"/>
      <c r="M88" s="53"/>
      <c r="N88" s="53"/>
    </row>
    <row r="89" ht="15.75" customHeight="1">
      <c r="A89" s="98"/>
      <c r="B89" s="99" t="s">
        <v>102</v>
      </c>
      <c r="C89" s="145"/>
      <c r="D89" s="133">
        <v>18.57</v>
      </c>
      <c r="E89" s="134"/>
      <c r="F89" s="107"/>
      <c r="G89" s="147"/>
      <c r="H89" s="147"/>
      <c r="I89" s="164">
        <f t="shared" ref="I89:I90" si="6">D89</f>
        <v>18.57</v>
      </c>
      <c r="K89" s="60"/>
      <c r="L89" s="53"/>
      <c r="M89" s="53"/>
      <c r="N89" s="53"/>
    </row>
    <row r="90" ht="15.75" customHeight="1">
      <c r="A90" s="98"/>
      <c r="B90" s="99" t="s">
        <v>103</v>
      </c>
      <c r="C90" s="145"/>
      <c r="D90" s="133">
        <v>51.17</v>
      </c>
      <c r="E90" s="134"/>
      <c r="F90" s="107"/>
      <c r="G90" s="147"/>
      <c r="H90" s="147"/>
      <c r="I90" s="164">
        <f t="shared" si="6"/>
        <v>51.17</v>
      </c>
      <c r="K90" s="60"/>
      <c r="L90" s="53"/>
      <c r="M90" s="53"/>
      <c r="N90" s="53"/>
    </row>
    <row r="91" ht="15.75" customHeight="1">
      <c r="A91" s="111"/>
      <c r="B91" s="114"/>
      <c r="C91" s="115"/>
      <c r="D91" s="116"/>
      <c r="E91" s="116"/>
      <c r="F91" s="116"/>
      <c r="G91" s="117"/>
      <c r="H91" s="117"/>
      <c r="I91" s="119"/>
      <c r="K91" s="60"/>
      <c r="L91" s="53"/>
      <c r="M91" s="53"/>
      <c r="N91" s="53"/>
    </row>
    <row r="92" ht="15.75" customHeight="1">
      <c r="A92" s="120"/>
      <c r="B92" s="121"/>
      <c r="C92" s="123"/>
      <c r="D92" s="124"/>
      <c r="E92" s="124"/>
      <c r="F92" s="124"/>
      <c r="G92" s="125"/>
      <c r="H92" s="125"/>
      <c r="I92" s="126"/>
      <c r="K92" s="60"/>
      <c r="L92" s="53"/>
      <c r="M92" s="53"/>
      <c r="N92" s="53"/>
    </row>
    <row r="93" ht="15.75" customHeight="1">
      <c r="A93" s="49" t="s">
        <v>104</v>
      </c>
      <c r="B93" s="81" t="str">
        <f>VLOOKUP(A93,GLOBAL!A:H,4,FALSE)</f>
        <v>DEMOLIÇÃO DE PISO DE MADEIRA</v>
      </c>
      <c r="C93" s="148" t="str">
        <f>VLOOKUP(A93,GLOBAL!A:H,5,FALSE)</f>
        <v>M²</v>
      </c>
      <c r="D93" s="84" t="s">
        <v>28</v>
      </c>
      <c r="E93" s="84" t="s">
        <v>30</v>
      </c>
      <c r="F93" s="84" t="s">
        <v>31</v>
      </c>
      <c r="G93" s="84" t="s">
        <v>32</v>
      </c>
      <c r="H93" s="84" t="s">
        <v>70</v>
      </c>
      <c r="I93" s="87">
        <f>ROUND(SUM(I94:I99),2)</f>
        <v>137.2</v>
      </c>
      <c r="K93" s="60"/>
      <c r="L93" s="53"/>
      <c r="M93" s="53"/>
      <c r="N93" s="53"/>
    </row>
    <row r="94" ht="15.75" customHeight="1">
      <c r="A94" s="90"/>
      <c r="B94" s="92" t="s">
        <v>36</v>
      </c>
      <c r="C94" s="94"/>
      <c r="D94" s="96"/>
      <c r="E94" s="96"/>
      <c r="F94" s="96"/>
      <c r="G94" s="96"/>
      <c r="H94" s="96"/>
      <c r="I94" s="97"/>
      <c r="K94" s="60"/>
      <c r="L94" s="53"/>
      <c r="M94" s="53"/>
      <c r="N94" s="53"/>
    </row>
    <row r="95" ht="15.75" customHeight="1">
      <c r="A95" s="98"/>
      <c r="B95" s="131" t="s">
        <v>76</v>
      </c>
      <c r="C95" s="145"/>
      <c r="D95" s="146"/>
      <c r="E95" s="147"/>
      <c r="F95" s="107"/>
      <c r="G95" s="147"/>
      <c r="H95" s="147"/>
      <c r="I95" s="109"/>
      <c r="K95" s="60"/>
      <c r="L95" s="53"/>
      <c r="M95" s="53"/>
      <c r="N95" s="53"/>
    </row>
    <row r="96" ht="15.75" customHeight="1">
      <c r="A96" s="98"/>
      <c r="B96" s="131" t="s">
        <v>105</v>
      </c>
      <c r="C96" s="145"/>
      <c r="D96" s="133">
        <v>63.1</v>
      </c>
      <c r="E96" s="134"/>
      <c r="F96" s="107"/>
      <c r="G96" s="147"/>
      <c r="H96" s="147"/>
      <c r="I96" s="109">
        <f t="shared" ref="I96:I98" si="7">D96</f>
        <v>63.1</v>
      </c>
      <c r="K96" s="60"/>
      <c r="L96" s="53"/>
      <c r="M96" s="53"/>
      <c r="N96" s="53"/>
    </row>
    <row r="97" ht="15.75" customHeight="1">
      <c r="A97" s="143"/>
      <c r="B97" s="131" t="s">
        <v>106</v>
      </c>
      <c r="C97" s="145"/>
      <c r="D97" s="133">
        <v>37.05</v>
      </c>
      <c r="E97" s="134"/>
      <c r="F97" s="107"/>
      <c r="G97" s="147"/>
      <c r="H97" s="147"/>
      <c r="I97" s="109">
        <f t="shared" si="7"/>
        <v>37.05</v>
      </c>
      <c r="J97" s="53"/>
      <c r="K97" s="60"/>
      <c r="L97" s="53"/>
      <c r="M97" s="53"/>
      <c r="N97" s="53"/>
      <c r="O97" s="53"/>
      <c r="P97" s="53"/>
      <c r="Q97" s="53"/>
      <c r="R97" s="53"/>
      <c r="S97" s="53"/>
      <c r="T97" s="53"/>
      <c r="U97" s="53"/>
      <c r="V97" s="53"/>
      <c r="W97" s="53"/>
      <c r="X97" s="53"/>
      <c r="Y97" s="53"/>
      <c r="Z97" s="53"/>
    </row>
    <row r="98" ht="15.75" customHeight="1">
      <c r="A98" s="143"/>
      <c r="B98" s="131" t="s">
        <v>107</v>
      </c>
      <c r="C98" s="145"/>
      <c r="D98" s="133">
        <v>37.05</v>
      </c>
      <c r="E98" s="134"/>
      <c r="F98" s="107"/>
      <c r="G98" s="147"/>
      <c r="H98" s="147"/>
      <c r="I98" s="109">
        <f t="shared" si="7"/>
        <v>37.05</v>
      </c>
      <c r="J98" s="53"/>
      <c r="K98" s="60"/>
      <c r="L98" s="53"/>
      <c r="M98" s="53"/>
      <c r="N98" s="53"/>
      <c r="O98" s="53"/>
      <c r="P98" s="53"/>
      <c r="Q98" s="53"/>
      <c r="R98" s="53"/>
      <c r="S98" s="53"/>
      <c r="T98" s="53"/>
      <c r="U98" s="53"/>
      <c r="V98" s="53"/>
      <c r="W98" s="53"/>
      <c r="X98" s="53"/>
      <c r="Y98" s="53"/>
      <c r="Z98" s="53"/>
    </row>
    <row r="99" ht="15.75" customHeight="1">
      <c r="A99" s="111"/>
      <c r="B99" s="114"/>
      <c r="C99" s="115"/>
      <c r="D99" s="116"/>
      <c r="E99" s="116"/>
      <c r="F99" s="116"/>
      <c r="G99" s="117"/>
      <c r="H99" s="117"/>
      <c r="I99" s="119"/>
      <c r="K99" s="60"/>
      <c r="L99" s="53"/>
      <c r="M99" s="53"/>
      <c r="N99" s="53"/>
    </row>
    <row r="100" ht="15.75" customHeight="1">
      <c r="A100" s="120"/>
      <c r="B100" s="121"/>
      <c r="C100" s="123"/>
      <c r="D100" s="124"/>
      <c r="E100" s="124"/>
      <c r="F100" s="124"/>
      <c r="G100" s="125"/>
      <c r="H100" s="125"/>
      <c r="I100" s="126"/>
      <c r="K100" s="60"/>
      <c r="L100" s="53"/>
      <c r="M100" s="53"/>
      <c r="N100" s="53"/>
    </row>
    <row r="101" ht="15.75" customHeight="1">
      <c r="A101" s="49" t="s">
        <v>109</v>
      </c>
      <c r="B101" s="81" t="str">
        <f>VLOOKUP(A101,GLOBAL!A:H,4,FALSE)</f>
        <v>REMOÇÃO CARPETE </v>
      </c>
      <c r="C101" s="148" t="str">
        <f>VLOOKUP(A101,GLOBAL!A:H,5,FALSE)</f>
        <v>M²</v>
      </c>
      <c r="D101" s="84" t="s">
        <v>28</v>
      </c>
      <c r="E101" s="84" t="s">
        <v>30</v>
      </c>
      <c r="F101" s="84" t="s">
        <v>31</v>
      </c>
      <c r="G101" s="84" t="s">
        <v>110</v>
      </c>
      <c r="H101" s="84" t="s">
        <v>70</v>
      </c>
      <c r="I101" s="87">
        <f>ROUND(SUM(I102:I105),2)</f>
        <v>53.28</v>
      </c>
      <c r="K101" s="60"/>
      <c r="L101" s="53"/>
      <c r="M101" s="53"/>
      <c r="N101" s="53"/>
    </row>
    <row r="102" ht="15.75" customHeight="1">
      <c r="A102" s="90"/>
      <c r="B102" s="92" t="s">
        <v>36</v>
      </c>
      <c r="C102" s="94"/>
      <c r="D102" s="96"/>
      <c r="E102" s="96"/>
      <c r="F102" s="96"/>
      <c r="G102" s="96"/>
      <c r="H102" s="96"/>
      <c r="I102" s="97"/>
      <c r="K102" s="60"/>
      <c r="L102" s="53"/>
      <c r="M102" s="53"/>
      <c r="N102" s="53"/>
    </row>
    <row r="103" ht="15.75" customHeight="1">
      <c r="A103" s="98"/>
      <c r="B103" s="131" t="s">
        <v>76</v>
      </c>
      <c r="C103" s="145"/>
      <c r="D103" s="146"/>
      <c r="E103" s="147"/>
      <c r="F103" s="107"/>
      <c r="G103" s="147"/>
      <c r="H103" s="147"/>
      <c r="I103" s="109"/>
      <c r="K103" s="60"/>
      <c r="L103" s="53"/>
      <c r="M103" s="53"/>
      <c r="N103" s="53"/>
    </row>
    <row r="104" ht="15.75" customHeight="1">
      <c r="A104" s="98"/>
      <c r="B104" s="131" t="s">
        <v>111</v>
      </c>
      <c r="C104" s="145"/>
      <c r="D104" s="146">
        <v>9.0</v>
      </c>
      <c r="E104" s="147">
        <v>2.96</v>
      </c>
      <c r="F104" s="107"/>
      <c r="G104" s="147">
        <v>2.0</v>
      </c>
      <c r="H104" s="147"/>
      <c r="I104" s="109">
        <f>D104*E104*G104</f>
        <v>53.28</v>
      </c>
      <c r="K104" s="60"/>
      <c r="L104" s="53"/>
      <c r="M104" s="53"/>
      <c r="N104" s="53"/>
    </row>
    <row r="105" ht="15.75" customHeight="1">
      <c r="A105" s="111"/>
      <c r="B105" s="114"/>
      <c r="C105" s="115"/>
      <c r="D105" s="116"/>
      <c r="E105" s="116"/>
      <c r="F105" s="116"/>
      <c r="G105" s="117"/>
      <c r="H105" s="117"/>
      <c r="I105" s="119"/>
      <c r="K105" s="60"/>
      <c r="L105" s="53"/>
      <c r="M105" s="53"/>
      <c r="N105" s="53"/>
    </row>
    <row r="106" ht="15.75" customHeight="1">
      <c r="A106" s="120"/>
      <c r="B106" s="121"/>
      <c r="C106" s="123"/>
      <c r="D106" s="124"/>
      <c r="E106" s="124"/>
      <c r="F106" s="124"/>
      <c r="G106" s="125"/>
      <c r="H106" s="125"/>
      <c r="I106" s="126"/>
      <c r="K106" s="60"/>
      <c r="L106" s="53"/>
      <c r="M106" s="53"/>
      <c r="N106" s="53"/>
    </row>
    <row r="107" ht="15.75" customHeight="1">
      <c r="A107" s="49" t="s">
        <v>112</v>
      </c>
      <c r="B107" s="81" t="str">
        <f>VLOOKUP(A107,GLOBAL!A:H,4,FALSE)</f>
        <v>LIXAMENTO DE PAREDE COM PINTURA ANTIGA PVA PARA RECEBIMENTO DE NOVA CAMADA DE TINTA</v>
      </c>
      <c r="C107" s="49" t="str">
        <f>VLOOKUP(A107,GLOBAL!A:H,5,FALSE)</f>
        <v>M2</v>
      </c>
      <c r="D107" s="84" t="s">
        <v>28</v>
      </c>
      <c r="E107" s="84" t="s">
        <v>30</v>
      </c>
      <c r="F107" s="84" t="s">
        <v>31</v>
      </c>
      <c r="G107" s="84" t="s">
        <v>110</v>
      </c>
      <c r="H107" s="84" t="s">
        <v>70</v>
      </c>
      <c r="I107" s="87">
        <f>ROUND(SUM(I108:I121),2)</f>
        <v>419.57</v>
      </c>
      <c r="K107" s="60"/>
      <c r="L107" s="53"/>
      <c r="M107" s="53"/>
      <c r="N107" s="53"/>
    </row>
    <row r="108" ht="15.75" customHeight="1">
      <c r="A108" s="90"/>
      <c r="B108" s="92" t="s">
        <v>36</v>
      </c>
      <c r="C108" s="94"/>
      <c r="D108" s="96"/>
      <c r="E108" s="96"/>
      <c r="F108" s="96"/>
      <c r="G108" s="96"/>
      <c r="H108" s="96"/>
      <c r="I108" s="97"/>
      <c r="K108" s="60"/>
      <c r="L108" s="53"/>
      <c r="M108" s="53"/>
      <c r="N108" s="53"/>
    </row>
    <row r="109" ht="15.75" customHeight="1">
      <c r="A109" s="98"/>
      <c r="B109" s="150" t="s">
        <v>76</v>
      </c>
      <c r="C109" s="145"/>
      <c r="D109" s="146"/>
      <c r="E109" s="147"/>
      <c r="F109" s="107"/>
      <c r="G109" s="147"/>
      <c r="H109" s="147"/>
      <c r="I109" s="109"/>
      <c r="K109" s="60"/>
      <c r="L109" s="53"/>
      <c r="M109" s="53"/>
      <c r="N109" s="53"/>
    </row>
    <row r="110" ht="15.75" customHeight="1">
      <c r="A110" s="98"/>
      <c r="B110" s="131" t="s">
        <v>113</v>
      </c>
      <c r="C110" s="145"/>
      <c r="D110" s="146">
        <f>17+12</f>
        <v>29</v>
      </c>
      <c r="E110" s="147">
        <v>2.74</v>
      </c>
      <c r="F110" s="107"/>
      <c r="G110" s="147">
        <v>1.0</v>
      </c>
      <c r="H110" s="147"/>
      <c r="I110" s="109">
        <f t="shared" ref="I110:I117" si="8">D110*E110*G110</f>
        <v>79.46</v>
      </c>
      <c r="K110" s="60"/>
      <c r="L110" s="53"/>
      <c r="M110" s="53"/>
      <c r="N110" s="53"/>
    </row>
    <row r="111" ht="15.75" customHeight="1">
      <c r="A111" s="98"/>
      <c r="B111" s="131" t="s">
        <v>114</v>
      </c>
      <c r="C111" s="145"/>
      <c r="D111" s="146">
        <v>14.5</v>
      </c>
      <c r="E111" s="147">
        <v>2.3</v>
      </c>
      <c r="F111" s="107"/>
      <c r="G111" s="147">
        <v>1.0</v>
      </c>
      <c r="H111" s="147"/>
      <c r="I111" s="109">
        <f t="shared" si="8"/>
        <v>33.35</v>
      </c>
      <c r="K111" s="60"/>
      <c r="L111" s="53"/>
      <c r="M111" s="53"/>
      <c r="N111" s="53"/>
    </row>
    <row r="112" ht="15.75" customHeight="1">
      <c r="A112" s="98"/>
      <c r="B112" s="131" t="s">
        <v>115</v>
      </c>
      <c r="C112" s="145"/>
      <c r="D112" s="146">
        <v>21.7</v>
      </c>
      <c r="E112" s="147">
        <v>3.0</v>
      </c>
      <c r="F112" s="107"/>
      <c r="G112" s="147">
        <v>1.0</v>
      </c>
      <c r="H112" s="147"/>
      <c r="I112" s="109">
        <f t="shared" si="8"/>
        <v>65.1</v>
      </c>
      <c r="K112" s="60"/>
      <c r="L112" s="53"/>
      <c r="M112" s="53"/>
      <c r="N112" s="53"/>
    </row>
    <row r="113" ht="15.75" customHeight="1">
      <c r="A113" s="98"/>
      <c r="B113" s="131" t="s">
        <v>116</v>
      </c>
      <c r="C113" s="145"/>
      <c r="D113" s="146">
        <v>12.0</v>
      </c>
      <c r="E113" s="147">
        <v>3.0</v>
      </c>
      <c r="F113" s="107"/>
      <c r="G113" s="147">
        <v>1.0</v>
      </c>
      <c r="H113" s="147"/>
      <c r="I113" s="109">
        <f t="shared" si="8"/>
        <v>36</v>
      </c>
      <c r="K113" s="60"/>
      <c r="L113" s="53"/>
      <c r="M113" s="53"/>
      <c r="N113" s="53"/>
    </row>
    <row r="114" ht="15.75" customHeight="1">
      <c r="A114" s="98"/>
      <c r="B114" s="131" t="s">
        <v>120</v>
      </c>
      <c r="C114" s="145"/>
      <c r="D114" s="146">
        <v>10.6</v>
      </c>
      <c r="E114" s="147">
        <v>3.0</v>
      </c>
      <c r="F114" s="107"/>
      <c r="G114" s="147">
        <v>1.0</v>
      </c>
      <c r="H114" s="147"/>
      <c r="I114" s="109">
        <f t="shared" si="8"/>
        <v>31.8</v>
      </c>
      <c r="K114" s="60"/>
      <c r="L114" s="53"/>
      <c r="M114" s="53"/>
      <c r="N114" s="53"/>
    </row>
    <row r="115" ht="15.75" customHeight="1">
      <c r="A115" s="98"/>
      <c r="B115" s="131" t="s">
        <v>121</v>
      </c>
      <c r="C115" s="145"/>
      <c r="D115" s="146">
        <v>3.0</v>
      </c>
      <c r="E115" s="147">
        <v>3.0</v>
      </c>
      <c r="F115" s="107"/>
      <c r="G115" s="147">
        <v>1.0</v>
      </c>
      <c r="H115" s="147"/>
      <c r="I115" s="109">
        <f t="shared" si="8"/>
        <v>9</v>
      </c>
      <c r="K115" s="60"/>
      <c r="L115" s="53"/>
      <c r="M115" s="53"/>
      <c r="N115" s="53"/>
    </row>
    <row r="116" ht="15.75" customHeight="1">
      <c r="A116" s="98"/>
      <c r="B116" s="131" t="s">
        <v>122</v>
      </c>
      <c r="C116" s="145"/>
      <c r="D116" s="146">
        <v>21.5</v>
      </c>
      <c r="E116" s="147">
        <v>3.14</v>
      </c>
      <c r="F116" s="107"/>
      <c r="G116" s="147">
        <v>1.0</v>
      </c>
      <c r="H116" s="147"/>
      <c r="I116" s="109">
        <f t="shared" si="8"/>
        <v>67.51</v>
      </c>
      <c r="K116" s="60"/>
      <c r="L116" s="53"/>
      <c r="M116" s="53"/>
      <c r="N116" s="53"/>
    </row>
    <row r="117" ht="15.75" customHeight="1">
      <c r="A117" s="98"/>
      <c r="B117" s="131" t="s">
        <v>123</v>
      </c>
      <c r="C117" s="145"/>
      <c r="D117" s="146">
        <v>12.4</v>
      </c>
      <c r="E117" s="147">
        <v>3.14</v>
      </c>
      <c r="F117" s="107"/>
      <c r="G117" s="147">
        <v>1.0</v>
      </c>
      <c r="H117" s="147"/>
      <c r="I117" s="109">
        <f t="shared" si="8"/>
        <v>38.936</v>
      </c>
      <c r="K117" s="60"/>
      <c r="L117" s="53"/>
      <c r="M117" s="53"/>
      <c r="N117" s="53"/>
    </row>
    <row r="118" ht="15.75" customHeight="1">
      <c r="A118" s="98"/>
      <c r="B118" s="150" t="s">
        <v>74</v>
      </c>
      <c r="C118" s="145"/>
      <c r="D118" s="146"/>
      <c r="E118" s="147"/>
      <c r="F118" s="107"/>
      <c r="G118" s="147"/>
      <c r="H118" s="147"/>
      <c r="I118" s="109"/>
      <c r="K118" s="60"/>
      <c r="L118" s="53"/>
      <c r="M118" s="53"/>
      <c r="N118" s="53"/>
    </row>
    <row r="119" ht="15.75" customHeight="1">
      <c r="A119" s="98"/>
      <c r="B119" s="131" t="s">
        <v>124</v>
      </c>
      <c r="C119" s="145"/>
      <c r="D119" s="146">
        <v>16.3</v>
      </c>
      <c r="E119" s="147">
        <v>3.0</v>
      </c>
      <c r="F119" s="107"/>
      <c r="G119" s="147">
        <v>1.0</v>
      </c>
      <c r="H119" s="147"/>
      <c r="I119" s="109">
        <f t="shared" ref="I119:I120" si="9">D119*E119*G119</f>
        <v>48.9</v>
      </c>
      <c r="K119" s="60"/>
      <c r="L119" s="53"/>
      <c r="M119" s="53"/>
      <c r="N119" s="53"/>
    </row>
    <row r="120" ht="15.75" customHeight="1">
      <c r="A120" s="98"/>
      <c r="B120" s="131" t="s">
        <v>125</v>
      </c>
      <c r="C120" s="145"/>
      <c r="D120" s="146">
        <v>3.17</v>
      </c>
      <c r="E120" s="147">
        <v>3.0</v>
      </c>
      <c r="F120" s="107"/>
      <c r="G120" s="147">
        <v>1.0</v>
      </c>
      <c r="H120" s="147"/>
      <c r="I120" s="109">
        <f t="shared" si="9"/>
        <v>9.51</v>
      </c>
      <c r="K120" s="60"/>
      <c r="L120" s="53"/>
      <c r="M120" s="53"/>
      <c r="N120" s="53"/>
    </row>
    <row r="121" ht="15.75" customHeight="1">
      <c r="A121" s="111"/>
      <c r="B121" s="114"/>
      <c r="C121" s="115"/>
      <c r="D121" s="116"/>
      <c r="E121" s="116"/>
      <c r="F121" s="116"/>
      <c r="G121" s="117"/>
      <c r="H121" s="117"/>
      <c r="I121" s="119"/>
      <c r="K121" s="60"/>
      <c r="L121" s="53"/>
      <c r="M121" s="53"/>
      <c r="N121" s="53"/>
    </row>
    <row r="122" ht="15.75" customHeight="1">
      <c r="A122" s="120"/>
      <c r="B122" s="121"/>
      <c r="C122" s="123"/>
      <c r="D122" s="124"/>
      <c r="E122" s="124"/>
      <c r="F122" s="124"/>
      <c r="G122" s="125"/>
      <c r="H122" s="125"/>
      <c r="I122" s="126"/>
      <c r="K122" s="60"/>
      <c r="L122" s="53"/>
      <c r="M122" s="53"/>
      <c r="N122" s="53"/>
    </row>
    <row r="123" ht="15.75" customHeight="1">
      <c r="A123" s="49" t="s">
        <v>126</v>
      </c>
      <c r="B123" s="81" t="str">
        <f>VLOOKUP(A123,GLOBAL!A:H,4,FALSE)</f>
        <v>RETIRADA DE PORTAS E JANELAS DE MADEIRA, INCLUSIVE BATENTES</v>
      </c>
      <c r="C123" s="49" t="str">
        <f>VLOOKUP(A123,GLOBAL!A:H,5,FALSE)</f>
        <v>M2</v>
      </c>
      <c r="D123" s="84" t="s">
        <v>28</v>
      </c>
      <c r="E123" s="84" t="s">
        <v>30</v>
      </c>
      <c r="F123" s="84" t="s">
        <v>31</v>
      </c>
      <c r="G123" s="84" t="s">
        <v>110</v>
      </c>
      <c r="H123" s="84" t="s">
        <v>70</v>
      </c>
      <c r="I123" s="87">
        <f>ROUND(SUM(I124:I137),2)</f>
        <v>27.75</v>
      </c>
      <c r="K123" s="60"/>
      <c r="L123" s="53"/>
      <c r="M123" s="53"/>
      <c r="N123" s="53"/>
    </row>
    <row r="124" ht="15.75" customHeight="1">
      <c r="A124" s="90"/>
      <c r="B124" s="92" t="s">
        <v>36</v>
      </c>
      <c r="C124" s="94"/>
      <c r="D124" s="96"/>
      <c r="E124" s="96"/>
      <c r="F124" s="96"/>
      <c r="G124" s="96"/>
      <c r="H124" s="96"/>
      <c r="I124" s="97"/>
      <c r="K124" s="60"/>
      <c r="L124" s="53"/>
      <c r="M124" s="53"/>
      <c r="N124" s="53"/>
    </row>
    <row r="125" ht="15.75" customHeight="1">
      <c r="A125" s="98"/>
      <c r="B125" s="150" t="s">
        <v>76</v>
      </c>
      <c r="C125" s="145"/>
      <c r="D125" s="146"/>
      <c r="E125" s="147"/>
      <c r="F125" s="107"/>
      <c r="G125" s="147"/>
      <c r="H125" s="147"/>
      <c r="I125" s="109"/>
      <c r="K125" s="60"/>
      <c r="L125" s="53"/>
      <c r="M125" s="53"/>
      <c r="N125" s="53"/>
    </row>
    <row r="126" ht="15.75" customHeight="1">
      <c r="A126" s="98"/>
      <c r="B126" s="131" t="s">
        <v>127</v>
      </c>
      <c r="C126" s="145"/>
      <c r="D126" s="146">
        <v>0.9</v>
      </c>
      <c r="E126" s="147">
        <v>2.1</v>
      </c>
      <c r="F126" s="107"/>
      <c r="G126" s="147">
        <v>1.0</v>
      </c>
      <c r="H126" s="147"/>
      <c r="I126" s="109">
        <f t="shared" ref="I126:I132" si="10">D126*E126*G126</f>
        <v>1.89</v>
      </c>
      <c r="K126" s="60"/>
      <c r="L126" s="53"/>
      <c r="M126" s="53"/>
      <c r="N126" s="53"/>
    </row>
    <row r="127" ht="15.75" customHeight="1">
      <c r="A127" s="98"/>
      <c r="B127" s="131" t="s">
        <v>128</v>
      </c>
      <c r="C127" s="145"/>
      <c r="D127" s="146">
        <v>0.8</v>
      </c>
      <c r="E127" s="147">
        <v>2.1</v>
      </c>
      <c r="F127" s="107"/>
      <c r="G127" s="147">
        <v>1.0</v>
      </c>
      <c r="H127" s="147"/>
      <c r="I127" s="109">
        <f t="shared" si="10"/>
        <v>1.68</v>
      </c>
      <c r="K127" s="60"/>
      <c r="L127" s="53"/>
      <c r="M127" s="53"/>
      <c r="N127" s="53"/>
    </row>
    <row r="128" ht="15.75" customHeight="1">
      <c r="A128" s="98"/>
      <c r="B128" s="131" t="s">
        <v>129</v>
      </c>
      <c r="C128" s="145"/>
      <c r="D128" s="146">
        <v>0.8</v>
      </c>
      <c r="E128" s="147">
        <v>2.1</v>
      </c>
      <c r="F128" s="107"/>
      <c r="G128" s="147">
        <v>1.0</v>
      </c>
      <c r="H128" s="147"/>
      <c r="I128" s="109">
        <f t="shared" si="10"/>
        <v>1.68</v>
      </c>
      <c r="K128" s="60"/>
      <c r="L128" s="53"/>
      <c r="M128" s="53"/>
      <c r="N128" s="53"/>
    </row>
    <row r="129" ht="15.75" customHeight="1">
      <c r="A129" s="98"/>
      <c r="B129" s="131" t="s">
        <v>130</v>
      </c>
      <c r="C129" s="145"/>
      <c r="D129" s="146">
        <v>1.6</v>
      </c>
      <c r="E129" s="147">
        <v>2.1</v>
      </c>
      <c r="F129" s="107"/>
      <c r="G129" s="147">
        <v>2.0</v>
      </c>
      <c r="H129" s="147"/>
      <c r="I129" s="109">
        <f t="shared" si="10"/>
        <v>6.72</v>
      </c>
      <c r="K129" s="60"/>
      <c r="L129" s="53"/>
      <c r="M129" s="53"/>
      <c r="N129" s="53"/>
    </row>
    <row r="130" ht="15.75" customHeight="1">
      <c r="A130" s="98"/>
      <c r="B130" s="131" t="s">
        <v>98</v>
      </c>
      <c r="C130" s="145"/>
      <c r="D130" s="146">
        <v>0.8</v>
      </c>
      <c r="E130" s="147">
        <v>2.1</v>
      </c>
      <c r="F130" s="107"/>
      <c r="G130" s="147">
        <v>1.0</v>
      </c>
      <c r="H130" s="147"/>
      <c r="I130" s="109">
        <f t="shared" si="10"/>
        <v>1.68</v>
      </c>
      <c r="K130" s="60"/>
      <c r="L130" s="53"/>
      <c r="M130" s="53"/>
      <c r="N130" s="53"/>
    </row>
    <row r="131" ht="15.75" customHeight="1">
      <c r="A131" s="98"/>
      <c r="B131" s="131" t="s">
        <v>97</v>
      </c>
      <c r="C131" s="145"/>
      <c r="D131" s="146">
        <v>0.8</v>
      </c>
      <c r="E131" s="147">
        <v>2.1</v>
      </c>
      <c r="F131" s="107"/>
      <c r="G131" s="147">
        <v>1.0</v>
      </c>
      <c r="H131" s="147"/>
      <c r="I131" s="109">
        <f t="shared" si="10"/>
        <v>1.68</v>
      </c>
      <c r="K131" s="60"/>
      <c r="L131" s="53"/>
      <c r="M131" s="53"/>
      <c r="N131" s="53"/>
    </row>
    <row r="132" ht="15.75" customHeight="1">
      <c r="A132" s="98"/>
      <c r="B132" s="131" t="s">
        <v>132</v>
      </c>
      <c r="C132" s="145"/>
      <c r="D132" s="146">
        <v>0.6</v>
      </c>
      <c r="E132" s="147">
        <v>2.1</v>
      </c>
      <c r="F132" s="107"/>
      <c r="G132" s="147">
        <v>2.0</v>
      </c>
      <c r="H132" s="147"/>
      <c r="I132" s="109">
        <f t="shared" si="10"/>
        <v>2.52</v>
      </c>
      <c r="K132" s="60"/>
      <c r="L132" s="53"/>
      <c r="M132" s="53"/>
      <c r="N132" s="53"/>
    </row>
    <row r="133" ht="15.75" customHeight="1">
      <c r="A133" s="98"/>
      <c r="B133" s="150" t="s">
        <v>74</v>
      </c>
      <c r="C133" s="145"/>
      <c r="D133" s="146"/>
      <c r="E133" s="147"/>
      <c r="F133" s="107"/>
      <c r="G133" s="147"/>
      <c r="H133" s="147"/>
      <c r="I133" s="109"/>
      <c r="K133" s="60"/>
      <c r="L133" s="53"/>
      <c r="M133" s="53"/>
      <c r="N133" s="53"/>
    </row>
    <row r="134" ht="15.75" customHeight="1">
      <c r="A134" s="98"/>
      <c r="B134" s="131" t="s">
        <v>133</v>
      </c>
      <c r="C134" s="145"/>
      <c r="D134" s="146">
        <v>1.6</v>
      </c>
      <c r="E134" s="147">
        <v>2.1</v>
      </c>
      <c r="F134" s="107"/>
      <c r="G134" s="147">
        <v>1.0</v>
      </c>
      <c r="H134" s="147"/>
      <c r="I134" s="109">
        <f t="shared" ref="I134:I136" si="11">D134*E134*G134</f>
        <v>3.36</v>
      </c>
      <c r="K134" s="60"/>
      <c r="L134" s="53"/>
      <c r="M134" s="53"/>
      <c r="N134" s="53"/>
    </row>
    <row r="135" ht="15.75" customHeight="1">
      <c r="A135" s="98"/>
      <c r="B135" s="131" t="s">
        <v>134</v>
      </c>
      <c r="C135" s="145"/>
      <c r="D135" s="146">
        <v>0.8</v>
      </c>
      <c r="E135" s="147">
        <v>2.1</v>
      </c>
      <c r="F135" s="107"/>
      <c r="G135" s="147">
        <v>3.0</v>
      </c>
      <c r="H135" s="147"/>
      <c r="I135" s="109">
        <f t="shared" si="11"/>
        <v>5.04</v>
      </c>
      <c r="K135" s="60"/>
      <c r="L135" s="53"/>
      <c r="M135" s="53"/>
      <c r="N135" s="53"/>
    </row>
    <row r="136" ht="15.75" customHeight="1">
      <c r="A136" s="98"/>
      <c r="B136" s="131" t="s">
        <v>135</v>
      </c>
      <c r="C136" s="145"/>
      <c r="D136" s="146">
        <v>1.5</v>
      </c>
      <c r="E136" s="147">
        <v>1.0</v>
      </c>
      <c r="F136" s="107"/>
      <c r="G136" s="147">
        <v>1.0</v>
      </c>
      <c r="H136" s="147"/>
      <c r="I136" s="109">
        <f t="shared" si="11"/>
        <v>1.5</v>
      </c>
      <c r="K136" s="60"/>
      <c r="L136" s="53"/>
      <c r="M136" s="53"/>
      <c r="N136" s="53"/>
    </row>
    <row r="137" ht="15.75" customHeight="1">
      <c r="A137" s="111"/>
      <c r="B137" s="114"/>
      <c r="C137" s="115"/>
      <c r="D137" s="116"/>
      <c r="E137" s="116"/>
      <c r="F137" s="116"/>
      <c r="G137" s="117"/>
      <c r="H137" s="117"/>
      <c r="I137" s="119"/>
      <c r="K137" s="60"/>
      <c r="L137" s="53"/>
      <c r="M137" s="53"/>
      <c r="N137" s="53"/>
    </row>
    <row r="138" ht="15.75" customHeight="1">
      <c r="A138" s="120"/>
      <c r="B138" s="121"/>
      <c r="C138" s="123"/>
      <c r="D138" s="124"/>
      <c r="E138" s="124"/>
      <c r="F138" s="124"/>
      <c r="G138" s="125"/>
      <c r="H138" s="125"/>
      <c r="I138" s="126"/>
      <c r="K138" s="60"/>
      <c r="L138" s="53"/>
      <c r="M138" s="53"/>
      <c r="N138" s="53"/>
    </row>
    <row r="139" ht="15.75" customHeight="1">
      <c r="A139" s="49" t="s">
        <v>136</v>
      </c>
      <c r="B139" s="81" t="str">
        <f>VLOOKUP(A139,GLOBAL!A:H,4,FALSE)</f>
        <v>RETIRADA DE REVESTIMENTO ANTIGO EM REBOCO</v>
      </c>
      <c r="C139" s="49" t="str">
        <f>VLOOKUP(A139,GLOBAL!A:H,5,FALSE)</f>
        <v>M2</v>
      </c>
      <c r="D139" s="84" t="s">
        <v>28</v>
      </c>
      <c r="E139" s="84" t="s">
        <v>30</v>
      </c>
      <c r="F139" s="84" t="s">
        <v>31</v>
      </c>
      <c r="G139" s="84" t="s">
        <v>110</v>
      </c>
      <c r="H139" s="84" t="s">
        <v>70</v>
      </c>
      <c r="I139" s="87">
        <f>ROUND(SUM(I140:I143),2)</f>
        <v>57.06</v>
      </c>
      <c r="K139" s="60"/>
      <c r="L139" s="53"/>
      <c r="M139" s="53"/>
      <c r="N139" s="53"/>
    </row>
    <row r="140" ht="15.75" customHeight="1">
      <c r="A140" s="90"/>
      <c r="B140" s="92" t="s">
        <v>36</v>
      </c>
      <c r="C140" s="94"/>
      <c r="D140" s="96"/>
      <c r="E140" s="96"/>
      <c r="F140" s="96"/>
      <c r="G140" s="96"/>
      <c r="H140" s="96"/>
      <c r="I140" s="97"/>
      <c r="K140" s="60"/>
      <c r="L140" s="53"/>
      <c r="M140" s="53"/>
      <c r="N140" s="53"/>
    </row>
    <row r="141" ht="15.75" customHeight="1">
      <c r="A141" s="98"/>
      <c r="B141" s="131" t="s">
        <v>137</v>
      </c>
      <c r="C141" s="145"/>
      <c r="D141" s="146">
        <v>6.9</v>
      </c>
      <c r="E141" s="147">
        <v>4.17</v>
      </c>
      <c r="F141" s="107"/>
      <c r="G141" s="147">
        <v>1.0</v>
      </c>
      <c r="H141" s="147"/>
      <c r="I141" s="109">
        <f t="shared" ref="I141:I142" si="12">D141*E141*G141</f>
        <v>28.773</v>
      </c>
      <c r="K141" s="60"/>
      <c r="L141" s="53"/>
      <c r="M141" s="53"/>
      <c r="N141" s="53"/>
    </row>
    <row r="142" ht="15.75" customHeight="1">
      <c r="A142" s="98"/>
      <c r="B142" s="131" t="s">
        <v>138</v>
      </c>
      <c r="C142" s="145"/>
      <c r="D142" s="146">
        <v>12.3</v>
      </c>
      <c r="E142" s="147">
        <v>2.3</v>
      </c>
      <c r="F142" s="107"/>
      <c r="G142" s="147">
        <v>1.0</v>
      </c>
      <c r="H142" s="147"/>
      <c r="I142" s="109">
        <f t="shared" si="12"/>
        <v>28.29</v>
      </c>
      <c r="K142" s="60"/>
      <c r="L142" s="53"/>
      <c r="M142" s="53"/>
      <c r="N142" s="53"/>
    </row>
    <row r="143" ht="15.75" customHeight="1">
      <c r="A143" s="111"/>
      <c r="B143" s="114"/>
      <c r="C143" s="115"/>
      <c r="D143" s="116"/>
      <c r="E143" s="116"/>
      <c r="F143" s="116"/>
      <c r="G143" s="117"/>
      <c r="H143" s="117"/>
      <c r="I143" s="119"/>
      <c r="K143" s="60"/>
      <c r="L143" s="53"/>
      <c r="M143" s="53"/>
      <c r="N143" s="53"/>
    </row>
    <row r="144" ht="15.75" customHeight="1">
      <c r="A144" s="120"/>
      <c r="B144" s="121"/>
      <c r="C144" s="123"/>
      <c r="D144" s="124"/>
      <c r="E144" s="124"/>
      <c r="F144" s="124"/>
      <c r="G144" s="125"/>
      <c r="H144" s="125"/>
      <c r="I144" s="126"/>
      <c r="K144" s="60"/>
      <c r="L144" s="53"/>
      <c r="M144" s="53"/>
      <c r="N144" s="53"/>
    </row>
    <row r="145" ht="15.75" customHeight="1">
      <c r="A145" s="49" t="s">
        <v>139</v>
      </c>
      <c r="B145" s="81" t="str">
        <f>VLOOKUP(A145,GLOBAL!A:H,4,FALSE)</f>
        <v>CARGA MANUAL DE ENTULHO EM CAMINHAO BASCULANTE 6 M3</v>
      </c>
      <c r="C145" s="49" t="str">
        <f>VLOOKUP(A145,GLOBAL!A:H,5,FALSE)</f>
        <v>M3</v>
      </c>
      <c r="D145" s="84" t="s">
        <v>28</v>
      </c>
      <c r="E145" s="84" t="s">
        <v>30</v>
      </c>
      <c r="F145" s="84" t="s">
        <v>31</v>
      </c>
      <c r="G145" s="84" t="s">
        <v>32</v>
      </c>
      <c r="H145" s="84" t="s">
        <v>70</v>
      </c>
      <c r="I145" s="87">
        <f>I158/H161</f>
        <v>66.33392226</v>
      </c>
      <c r="K145" s="60"/>
      <c r="L145" s="53"/>
      <c r="M145" s="53"/>
      <c r="N145" s="53"/>
    </row>
    <row r="146" ht="15.75" customHeight="1">
      <c r="A146" s="90"/>
      <c r="B146" s="92" t="s">
        <v>36</v>
      </c>
      <c r="C146" s="94"/>
      <c r="D146" s="96"/>
      <c r="E146" s="96"/>
      <c r="F146" s="96"/>
      <c r="G146" s="96"/>
      <c r="H146" s="96"/>
      <c r="I146" s="97"/>
      <c r="K146" s="60"/>
      <c r="L146" s="53"/>
      <c r="M146" s="53"/>
      <c r="N146" s="53"/>
    </row>
    <row r="147" ht="15.75" customHeight="1">
      <c r="A147" s="98"/>
      <c r="B147" s="150" t="s">
        <v>141</v>
      </c>
      <c r="C147" s="145"/>
      <c r="D147" s="146"/>
      <c r="E147" s="147"/>
      <c r="F147" s="107"/>
      <c r="G147" s="147"/>
      <c r="H147" s="147"/>
      <c r="I147" s="109"/>
      <c r="K147" s="60"/>
      <c r="L147" s="53"/>
      <c r="M147" s="53"/>
      <c r="N147" s="53"/>
    </row>
    <row r="148" ht="15.75" customHeight="1">
      <c r="A148" s="98"/>
      <c r="B148" s="131" t="s">
        <v>142</v>
      </c>
      <c r="C148" s="145"/>
      <c r="D148" s="133">
        <f>I36</f>
        <v>5.9</v>
      </c>
      <c r="E148" s="134"/>
      <c r="F148" s="107"/>
      <c r="G148" s="147"/>
      <c r="H148" s="147"/>
      <c r="I148" s="109">
        <f t="shared" ref="I148:I149" si="13">D148</f>
        <v>5.9</v>
      </c>
      <c r="K148" s="60"/>
      <c r="L148" s="53"/>
      <c r="M148" s="53"/>
      <c r="N148" s="53"/>
    </row>
    <row r="149" ht="15.75" customHeight="1">
      <c r="A149" s="98"/>
      <c r="B149" s="131" t="s">
        <v>143</v>
      </c>
      <c r="C149" s="145"/>
      <c r="D149" s="133">
        <f>I44</f>
        <v>22.67</v>
      </c>
      <c r="E149" s="134"/>
      <c r="F149" s="107"/>
      <c r="G149" s="147"/>
      <c r="H149" s="147"/>
      <c r="I149" s="109">
        <f t="shared" si="13"/>
        <v>22.67</v>
      </c>
      <c r="K149" s="60"/>
      <c r="L149" s="53"/>
      <c r="M149" s="53"/>
      <c r="N149" s="53"/>
    </row>
    <row r="150" ht="15.75" customHeight="1">
      <c r="A150" s="98"/>
      <c r="B150" s="131" t="s">
        <v>144</v>
      </c>
      <c r="C150" s="145"/>
      <c r="D150" s="146">
        <f>9*(0.8*1.2)</f>
        <v>8.64</v>
      </c>
      <c r="E150" s="147">
        <v>0.04</v>
      </c>
      <c r="F150" s="107"/>
      <c r="G150" s="147"/>
      <c r="H150" s="147"/>
      <c r="I150" s="109">
        <f t="shared" ref="I150:I155" si="14">D150*E150</f>
        <v>0.3456</v>
      </c>
      <c r="K150" s="60"/>
      <c r="L150" s="53"/>
      <c r="M150" s="53"/>
      <c r="N150" s="53"/>
    </row>
    <row r="151" ht="15.75" customHeight="1">
      <c r="A151" s="98"/>
      <c r="B151" s="131" t="s">
        <v>145</v>
      </c>
      <c r="C151" s="145"/>
      <c r="D151" s="146">
        <v>85.84</v>
      </c>
      <c r="E151" s="147">
        <v>0.05</v>
      </c>
      <c r="F151" s="107"/>
      <c r="G151" s="147"/>
      <c r="H151" s="147"/>
      <c r="I151" s="109">
        <f t="shared" si="14"/>
        <v>4.292</v>
      </c>
      <c r="K151" s="60"/>
      <c r="L151" s="53"/>
      <c r="M151" s="53"/>
      <c r="N151" s="53"/>
    </row>
    <row r="152" ht="15.75" customHeight="1">
      <c r="A152" s="98"/>
      <c r="B152" s="131" t="s">
        <v>146</v>
      </c>
      <c r="C152" s="145"/>
      <c r="D152" s="146">
        <f>I76</f>
        <v>155.58</v>
      </c>
      <c r="E152" s="147">
        <v>0.05</v>
      </c>
      <c r="F152" s="107"/>
      <c r="G152" s="147"/>
      <c r="H152" s="147"/>
      <c r="I152" s="109">
        <f t="shared" si="14"/>
        <v>7.779</v>
      </c>
      <c r="K152" s="60"/>
      <c r="L152" s="53"/>
      <c r="M152" s="53"/>
      <c r="N152" s="53"/>
    </row>
    <row r="153" ht="15.75" customHeight="1">
      <c r="A153" s="98"/>
      <c r="B153" s="131" t="s">
        <v>147</v>
      </c>
      <c r="C153" s="145"/>
      <c r="D153" s="146">
        <f>I93</f>
        <v>137.2</v>
      </c>
      <c r="E153" s="147">
        <v>0.06</v>
      </c>
      <c r="F153" s="107"/>
      <c r="G153" s="147"/>
      <c r="H153" s="147"/>
      <c r="I153" s="109">
        <f t="shared" si="14"/>
        <v>8.232</v>
      </c>
      <c r="K153" s="60"/>
      <c r="L153" s="53"/>
      <c r="M153" s="53"/>
      <c r="N153" s="53"/>
    </row>
    <row r="154" ht="15.75" customHeight="1">
      <c r="A154" s="98"/>
      <c r="B154" s="131" t="s">
        <v>148</v>
      </c>
      <c r="C154" s="145"/>
      <c r="D154" s="146">
        <f>I123</f>
        <v>27.75</v>
      </c>
      <c r="E154" s="147">
        <v>0.15</v>
      </c>
      <c r="F154" s="107"/>
      <c r="G154" s="147"/>
      <c r="H154" s="147"/>
      <c r="I154" s="109">
        <f t="shared" si="14"/>
        <v>4.1625</v>
      </c>
      <c r="K154" s="60"/>
      <c r="L154" s="53"/>
      <c r="M154" s="53"/>
      <c r="N154" s="53"/>
    </row>
    <row r="155" ht="15.75" customHeight="1">
      <c r="A155" s="98"/>
      <c r="B155" s="131" t="s">
        <v>149</v>
      </c>
      <c r="C155" s="145"/>
      <c r="D155" s="146">
        <f>I101</f>
        <v>53.28</v>
      </c>
      <c r="E155" s="147">
        <v>0.06</v>
      </c>
      <c r="F155" s="107"/>
      <c r="G155" s="147"/>
      <c r="H155" s="147"/>
      <c r="I155" s="109">
        <f t="shared" si="14"/>
        <v>3.1968</v>
      </c>
      <c r="K155" s="60"/>
      <c r="L155" s="53"/>
      <c r="M155" s="53"/>
      <c r="N155" s="53"/>
    </row>
    <row r="156" ht="15.75" customHeight="1">
      <c r="A156" s="111"/>
      <c r="B156" s="114"/>
      <c r="C156" s="115"/>
      <c r="D156" s="116"/>
      <c r="E156" s="116"/>
      <c r="F156" s="116"/>
      <c r="G156" s="117"/>
      <c r="H156" s="117"/>
      <c r="I156" s="119"/>
      <c r="K156" s="60"/>
      <c r="L156" s="53"/>
      <c r="M156" s="53"/>
      <c r="N156" s="53"/>
    </row>
    <row r="157" ht="15.75" customHeight="1">
      <c r="A157" s="120"/>
      <c r="B157" s="121"/>
      <c r="C157" s="123"/>
      <c r="D157" s="124"/>
      <c r="E157" s="124"/>
      <c r="F157" s="124"/>
      <c r="G157" s="125"/>
      <c r="H157" s="125"/>
      <c r="I157" s="126"/>
      <c r="K157" s="60"/>
      <c r="L157" s="53"/>
      <c r="M157" s="53"/>
      <c r="N157" s="53"/>
    </row>
    <row r="158" ht="15.75" customHeight="1">
      <c r="A158" s="49" t="s">
        <v>150</v>
      </c>
      <c r="B158" s="81" t="str">
        <f>VLOOKUP(A158,GLOBAL!A:H,4,FALSE)</f>
        <v>TRANSPORTE COM CAMINHÃO BASCULANTE DE 6 M3, EM VIA URBANA PAVIMENTADA, DMT ATÉ 30 KM (UNIDADE: M3XKM). AF_01/2018</v>
      </c>
      <c r="C158" s="49" t="str">
        <f>VLOOKUP(A158,GLOBAL!A:H,5,FALSE)</f>
        <v>M3XKM</v>
      </c>
      <c r="D158" s="84" t="s">
        <v>28</v>
      </c>
      <c r="E158" s="84" t="s">
        <v>30</v>
      </c>
      <c r="F158" s="84" t="s">
        <v>31</v>
      </c>
      <c r="G158" s="84" t="s">
        <v>32</v>
      </c>
      <c r="H158" s="84" t="s">
        <v>70</v>
      </c>
      <c r="I158" s="87">
        <f>ROUND(SUM(I159:I169),2)</f>
        <v>1877.25</v>
      </c>
      <c r="K158" s="60"/>
      <c r="L158" s="53"/>
      <c r="M158" s="53"/>
      <c r="N158" s="53"/>
    </row>
    <row r="159" ht="15.75" customHeight="1">
      <c r="A159" s="90"/>
      <c r="B159" s="92" t="s">
        <v>152</v>
      </c>
      <c r="C159" s="94"/>
      <c r="D159" s="96"/>
      <c r="E159" s="96"/>
      <c r="F159" s="96"/>
      <c r="G159" s="96"/>
      <c r="H159" s="96"/>
      <c r="I159" s="97"/>
      <c r="K159" s="60"/>
      <c r="L159" s="53"/>
      <c r="M159" s="53"/>
      <c r="N159" s="53"/>
    </row>
    <row r="160" ht="15.75" customHeight="1">
      <c r="A160" s="98"/>
      <c r="B160" s="150" t="s">
        <v>153</v>
      </c>
      <c r="C160" s="145"/>
      <c r="D160" s="146"/>
      <c r="E160" s="147"/>
      <c r="F160" s="107"/>
      <c r="G160" s="147"/>
      <c r="H160" s="147"/>
      <c r="I160" s="109"/>
      <c r="K160" s="60"/>
      <c r="L160" s="53"/>
      <c r="M160" s="53"/>
      <c r="N160" s="53"/>
    </row>
    <row r="161" ht="15.75" customHeight="1">
      <c r="A161" s="98"/>
      <c r="B161" s="131" t="s">
        <v>142</v>
      </c>
      <c r="C161" s="145"/>
      <c r="D161" s="133">
        <v>5.9</v>
      </c>
      <c r="E161" s="134"/>
      <c r="F161" s="107"/>
      <c r="G161" s="147"/>
      <c r="H161" s="147">
        <v>28.3</v>
      </c>
      <c r="I161" s="109">
        <f t="shared" ref="I161:I162" si="15">D161*H161</f>
        <v>166.97</v>
      </c>
      <c r="K161" s="60"/>
      <c r="L161" s="53"/>
      <c r="M161" s="53"/>
      <c r="N161" s="53"/>
    </row>
    <row r="162" ht="15.75" customHeight="1">
      <c r="A162" s="98"/>
      <c r="B162" s="131" t="s">
        <v>143</v>
      </c>
      <c r="C162" s="145"/>
      <c r="D162" s="133">
        <v>22.67</v>
      </c>
      <c r="E162" s="134"/>
      <c r="F162" s="107"/>
      <c r="G162" s="147"/>
      <c r="H162" s="147">
        <v>28.3</v>
      </c>
      <c r="I162" s="109">
        <f t="shared" si="15"/>
        <v>641.561</v>
      </c>
      <c r="K162" s="60"/>
      <c r="L162" s="53"/>
      <c r="M162" s="166"/>
      <c r="N162" s="53"/>
    </row>
    <row r="163" ht="15.75" customHeight="1">
      <c r="A163" s="98"/>
      <c r="B163" s="131" t="s">
        <v>154</v>
      </c>
      <c r="C163" s="145"/>
      <c r="D163" s="146">
        <f>9*(0.8*1.2)</f>
        <v>8.64</v>
      </c>
      <c r="E163" s="147">
        <v>0.04</v>
      </c>
      <c r="F163" s="107"/>
      <c r="G163" s="147"/>
      <c r="H163" s="147">
        <v>28.3</v>
      </c>
      <c r="I163" s="109">
        <f t="shared" ref="I163:I168" si="16">D163*H163*E163</f>
        <v>9.78048</v>
      </c>
      <c r="K163" s="60"/>
      <c r="L163" s="53"/>
      <c r="M163" s="53"/>
      <c r="N163" s="53"/>
    </row>
    <row r="164" ht="15.75" customHeight="1">
      <c r="A164" s="98"/>
      <c r="B164" s="131" t="s">
        <v>145</v>
      </c>
      <c r="C164" s="145"/>
      <c r="D164" s="146">
        <v>350.7</v>
      </c>
      <c r="E164" s="147">
        <v>0.05</v>
      </c>
      <c r="F164" s="107"/>
      <c r="G164" s="147"/>
      <c r="H164" s="147">
        <v>28.3</v>
      </c>
      <c r="I164" s="109">
        <f t="shared" si="16"/>
        <v>496.2405</v>
      </c>
      <c r="K164" s="60"/>
      <c r="L164" s="53"/>
      <c r="M164" s="53"/>
      <c r="N164" s="53"/>
    </row>
    <row r="165" ht="15.75" customHeight="1">
      <c r="A165" s="98"/>
      <c r="B165" s="131" t="s">
        <v>146</v>
      </c>
      <c r="C165" s="145"/>
      <c r="D165" s="146">
        <v>85.84</v>
      </c>
      <c r="E165" s="147">
        <v>0.05</v>
      </c>
      <c r="F165" s="107"/>
      <c r="G165" s="147"/>
      <c r="H165" s="147">
        <v>28.3</v>
      </c>
      <c r="I165" s="109">
        <f t="shared" si="16"/>
        <v>121.4636</v>
      </c>
      <c r="K165" s="60"/>
      <c r="L165" s="53"/>
      <c r="M165" s="53"/>
      <c r="N165" s="53"/>
    </row>
    <row r="166" ht="15.75" customHeight="1">
      <c r="A166" s="98"/>
      <c r="B166" s="131" t="s">
        <v>147</v>
      </c>
      <c r="C166" s="145"/>
      <c r="D166" s="146">
        <v>137.2</v>
      </c>
      <c r="E166" s="147">
        <v>0.06</v>
      </c>
      <c r="F166" s="107"/>
      <c r="G166" s="147"/>
      <c r="H166" s="147">
        <v>28.3</v>
      </c>
      <c r="I166" s="109">
        <f t="shared" si="16"/>
        <v>232.9656</v>
      </c>
      <c r="K166" s="60"/>
      <c r="L166" s="53"/>
      <c r="M166" s="53"/>
      <c r="N166" s="53"/>
    </row>
    <row r="167" ht="15.75" customHeight="1">
      <c r="A167" s="98"/>
      <c r="B167" s="131" t="s">
        <v>148</v>
      </c>
      <c r="C167" s="145"/>
      <c r="D167" s="146">
        <v>27.75</v>
      </c>
      <c r="E167" s="107">
        <v>0.15</v>
      </c>
      <c r="F167" s="107"/>
      <c r="G167" s="147"/>
      <c r="H167" s="147">
        <v>28.3</v>
      </c>
      <c r="I167" s="109">
        <f t="shared" si="16"/>
        <v>117.79875</v>
      </c>
      <c r="K167" s="60"/>
      <c r="L167" s="53"/>
      <c r="M167" s="53"/>
      <c r="N167" s="53"/>
    </row>
    <row r="168" ht="15.75" customHeight="1">
      <c r="A168" s="98"/>
      <c r="B168" s="131" t="s">
        <v>149</v>
      </c>
      <c r="C168" s="167"/>
      <c r="D168" s="168">
        <v>53.28</v>
      </c>
      <c r="E168" s="169">
        <v>0.06</v>
      </c>
      <c r="F168" s="170"/>
      <c r="G168" s="171"/>
      <c r="H168" s="147">
        <v>28.3</v>
      </c>
      <c r="I168" s="109">
        <f t="shared" si="16"/>
        <v>90.46944</v>
      </c>
      <c r="K168" s="60"/>
      <c r="L168" s="53"/>
      <c r="M168" s="53"/>
      <c r="N168" s="53"/>
    </row>
    <row r="169" ht="15.75" customHeight="1">
      <c r="A169" s="111"/>
      <c r="B169" s="114"/>
      <c r="C169" s="115"/>
      <c r="D169" s="116"/>
      <c r="E169" s="116"/>
      <c r="F169" s="116"/>
      <c r="G169" s="117"/>
      <c r="H169" s="117"/>
      <c r="I169" s="119"/>
      <c r="K169" s="60"/>
      <c r="L169" s="53"/>
      <c r="M169" s="53"/>
      <c r="N169" s="53"/>
    </row>
    <row r="170" ht="15.75" customHeight="1">
      <c r="A170" s="120"/>
      <c r="B170" s="121"/>
      <c r="C170" s="123"/>
      <c r="D170" s="124"/>
      <c r="E170" s="124"/>
      <c r="F170" s="124"/>
      <c r="G170" s="125"/>
      <c r="H170" s="125"/>
      <c r="I170" s="126"/>
      <c r="K170" s="60"/>
      <c r="L170" s="53"/>
      <c r="M170" s="53"/>
      <c r="N170" s="53"/>
    </row>
    <row r="171" ht="15.75" customHeight="1">
      <c r="A171" s="62" t="s">
        <v>156</v>
      </c>
      <c r="B171" s="66" t="str">
        <f>VLOOKUP(A171,GLOBAL!A:H,4,FALSE)</f>
        <v>Movimento de Terra/ Estrutura</v>
      </c>
      <c r="C171" s="71"/>
      <c r="D171" s="75"/>
      <c r="E171" s="75"/>
      <c r="F171" s="75"/>
      <c r="G171" s="75"/>
      <c r="H171" s="75"/>
      <c r="I171" s="76"/>
      <c r="K171" s="60"/>
      <c r="L171" s="53"/>
      <c r="M171" s="53"/>
      <c r="N171" s="53"/>
    </row>
    <row r="172" ht="15.75" customHeight="1">
      <c r="A172" s="49" t="s">
        <v>157</v>
      </c>
      <c r="B172" s="81" t="str">
        <f>VLOOKUP(A172,GLOBAL!A:H,4,FALSE)</f>
        <v>ATERRO MANUAL PARA REGULARIZAÇÃO DO TERRENO EM AREIA, INCLUSIVE ADENSAMENTO HIDRÁULICO E FORNECIMENTO DO MATERIAL (MÁXIMO DE 100M3)</v>
      </c>
      <c r="C172" s="49" t="str">
        <f>VLOOKUP(A172,GLOBAL!A:H,5,FALSE)</f>
        <v>M3</v>
      </c>
      <c r="D172" s="84" t="s">
        <v>28</v>
      </c>
      <c r="E172" s="84" t="s">
        <v>30</v>
      </c>
      <c r="F172" s="84" t="s">
        <v>31</v>
      </c>
      <c r="G172" s="84" t="s">
        <v>32</v>
      </c>
      <c r="H172" s="84"/>
      <c r="I172" s="87">
        <f>ROUND(SUM(I173:I180),2)</f>
        <v>48.45</v>
      </c>
      <c r="K172" s="60"/>
      <c r="L172" s="53"/>
      <c r="M172" s="53"/>
      <c r="N172" s="53"/>
    </row>
    <row r="173" ht="15.75" customHeight="1">
      <c r="A173" s="90"/>
      <c r="B173" s="92" t="s">
        <v>36</v>
      </c>
      <c r="C173" s="94"/>
      <c r="D173" s="96"/>
      <c r="E173" s="96"/>
      <c r="F173" s="96"/>
      <c r="G173" s="96"/>
      <c r="H173" s="96"/>
      <c r="I173" s="97"/>
      <c r="K173" s="60"/>
      <c r="L173" s="53"/>
      <c r="M173" s="53"/>
      <c r="N173" s="53"/>
    </row>
    <row r="174" ht="15.75" customHeight="1">
      <c r="A174" s="98"/>
      <c r="B174" s="150" t="s">
        <v>76</v>
      </c>
      <c r="C174" s="145"/>
      <c r="D174" s="146"/>
      <c r="E174" s="147"/>
      <c r="F174" s="107"/>
      <c r="G174" s="147"/>
      <c r="H174" s="147"/>
      <c r="I174" s="109"/>
      <c r="K174" s="60"/>
      <c r="L174" s="53"/>
      <c r="M174" s="53"/>
      <c r="N174" s="53"/>
    </row>
    <row r="175" ht="15.75" customHeight="1">
      <c r="A175" s="98"/>
      <c r="B175" s="131" t="s">
        <v>158</v>
      </c>
      <c r="C175" s="145"/>
      <c r="D175" s="133">
        <v>63.1</v>
      </c>
      <c r="E175" s="172"/>
      <c r="F175" s="107">
        <v>0.5</v>
      </c>
      <c r="G175" s="147"/>
      <c r="H175" s="147"/>
      <c r="I175" s="109">
        <f t="shared" ref="I175:I179" si="17">D175*F175</f>
        <v>31.55</v>
      </c>
      <c r="K175" s="60"/>
      <c r="L175" s="53"/>
      <c r="M175" s="53"/>
      <c r="N175" s="53"/>
    </row>
    <row r="176" ht="15.75" customHeight="1">
      <c r="A176" s="98"/>
      <c r="B176" s="131" t="s">
        <v>91</v>
      </c>
      <c r="C176" s="145"/>
      <c r="D176" s="133">
        <v>16.1</v>
      </c>
      <c r="E176" s="172"/>
      <c r="F176" s="107">
        <v>0.5</v>
      </c>
      <c r="G176" s="147"/>
      <c r="H176" s="147"/>
      <c r="I176" s="109">
        <f t="shared" si="17"/>
        <v>8.05</v>
      </c>
      <c r="K176" s="60"/>
      <c r="L176" s="53"/>
      <c r="M176" s="53"/>
      <c r="N176" s="53"/>
    </row>
    <row r="177" ht="15.75" customHeight="1">
      <c r="A177" s="98"/>
      <c r="B177" s="131" t="s">
        <v>93</v>
      </c>
      <c r="C177" s="145"/>
      <c r="D177" s="133">
        <v>9.03</v>
      </c>
      <c r="E177" s="172"/>
      <c r="F177" s="107">
        <v>0.5</v>
      </c>
      <c r="G177" s="147"/>
      <c r="H177" s="147"/>
      <c r="I177" s="109">
        <f t="shared" si="17"/>
        <v>4.515</v>
      </c>
      <c r="K177" s="60"/>
      <c r="L177" s="53"/>
      <c r="M177" s="53"/>
      <c r="N177" s="53"/>
    </row>
    <row r="178" ht="15.75" customHeight="1">
      <c r="A178" s="98"/>
      <c r="B178" s="131" t="s">
        <v>159</v>
      </c>
      <c r="C178" s="145"/>
      <c r="D178" s="133">
        <v>3.59</v>
      </c>
      <c r="E178" s="172"/>
      <c r="F178" s="107">
        <v>0.5</v>
      </c>
      <c r="G178" s="147"/>
      <c r="H178" s="147"/>
      <c r="I178" s="109">
        <f t="shared" si="17"/>
        <v>1.795</v>
      </c>
      <c r="K178" s="60"/>
      <c r="L178" s="53"/>
      <c r="M178" s="53"/>
      <c r="N178" s="53"/>
    </row>
    <row r="179" ht="15.75" customHeight="1">
      <c r="A179" s="98"/>
      <c r="B179" s="131" t="s">
        <v>160</v>
      </c>
      <c r="C179" s="145"/>
      <c r="D179" s="133">
        <v>5.08</v>
      </c>
      <c r="E179" s="172"/>
      <c r="F179" s="107">
        <v>0.5</v>
      </c>
      <c r="G179" s="147"/>
      <c r="H179" s="147"/>
      <c r="I179" s="109">
        <f t="shared" si="17"/>
        <v>2.54</v>
      </c>
      <c r="K179" s="60"/>
      <c r="L179" s="53"/>
      <c r="M179" s="53"/>
      <c r="N179" s="53"/>
    </row>
    <row r="180" ht="15.75" customHeight="1">
      <c r="A180" s="111"/>
      <c r="B180" s="114"/>
      <c r="C180" s="115"/>
      <c r="D180" s="116"/>
      <c r="E180" s="116"/>
      <c r="F180" s="116"/>
      <c r="G180" s="117"/>
      <c r="H180" s="117"/>
      <c r="I180" s="119"/>
      <c r="K180" s="60"/>
      <c r="L180" s="53"/>
      <c r="M180" s="53"/>
      <c r="N180" s="53"/>
    </row>
    <row r="181" ht="15.75" customHeight="1">
      <c r="A181" s="120"/>
      <c r="B181" s="121"/>
      <c r="C181" s="123"/>
      <c r="D181" s="124"/>
      <c r="E181" s="124"/>
      <c r="F181" s="124"/>
      <c r="G181" s="125"/>
      <c r="H181" s="125"/>
      <c r="I181" s="126"/>
      <c r="K181" s="60"/>
      <c r="L181" s="53"/>
      <c r="M181" s="53"/>
      <c r="N181" s="53"/>
    </row>
    <row r="182" ht="15.75" customHeight="1">
      <c r="A182" s="49" t="s">
        <v>161</v>
      </c>
      <c r="B182" s="81" t="str">
        <f>VLOOKUP(A182,GLOBAL!A:H,4,FALSE)</f>
        <v>PISO EM CONCRETO 20MPA PREPARO MECANICO, ESPESSURA 7 CM, COM ARMACAO EM TELA SOLDADA</v>
      </c>
      <c r="C182" s="49" t="str">
        <f>VLOOKUP(A182,GLOBAL!A:H,5,FALSE)</f>
        <v>M2</v>
      </c>
      <c r="D182" s="84" t="s">
        <v>28</v>
      </c>
      <c r="E182" s="84" t="s">
        <v>30</v>
      </c>
      <c r="F182" s="84" t="s">
        <v>31</v>
      </c>
      <c r="G182" s="84" t="s">
        <v>32</v>
      </c>
      <c r="H182" s="84" t="s">
        <v>70</v>
      </c>
      <c r="I182" s="87">
        <f>ROUND(SUM(I183:I190),2)</f>
        <v>96.9</v>
      </c>
      <c r="K182" s="60"/>
      <c r="L182" s="53"/>
      <c r="M182" s="53"/>
      <c r="N182" s="53"/>
    </row>
    <row r="183" ht="15.75" customHeight="1">
      <c r="A183" s="90"/>
      <c r="B183" s="92" t="s">
        <v>36</v>
      </c>
      <c r="C183" s="94"/>
      <c r="D183" s="96"/>
      <c r="E183" s="96"/>
      <c r="F183" s="96"/>
      <c r="G183" s="96"/>
      <c r="H183" s="96"/>
      <c r="I183" s="97"/>
      <c r="K183" s="60"/>
      <c r="L183" s="53"/>
      <c r="M183" s="53"/>
      <c r="N183" s="53"/>
    </row>
    <row r="184" ht="15.75" customHeight="1">
      <c r="A184" s="98"/>
      <c r="B184" s="150" t="s">
        <v>76</v>
      </c>
      <c r="C184" s="145"/>
      <c r="D184" s="146"/>
      <c r="E184" s="147"/>
      <c r="F184" s="107"/>
      <c r="G184" s="147"/>
      <c r="H184" s="147"/>
      <c r="I184" s="109"/>
      <c r="K184" s="60"/>
      <c r="L184" s="53"/>
      <c r="M184" s="53"/>
      <c r="N184" s="53"/>
    </row>
    <row r="185" ht="15.75" customHeight="1">
      <c r="A185" s="98"/>
      <c r="B185" s="131" t="s">
        <v>158</v>
      </c>
      <c r="C185" s="145"/>
      <c r="D185" s="133">
        <v>63.1</v>
      </c>
      <c r="E185" s="172"/>
      <c r="F185" s="107"/>
      <c r="G185" s="147"/>
      <c r="H185" s="147"/>
      <c r="I185" s="109">
        <f t="shared" ref="I185:I189" si="18">D185</f>
        <v>63.1</v>
      </c>
      <c r="K185" s="60"/>
      <c r="L185" s="53"/>
      <c r="M185" s="53"/>
      <c r="N185" s="53"/>
    </row>
    <row r="186" ht="15.75" customHeight="1">
      <c r="A186" s="98"/>
      <c r="B186" s="131" t="s">
        <v>91</v>
      </c>
      <c r="C186" s="145"/>
      <c r="D186" s="133">
        <v>16.1</v>
      </c>
      <c r="E186" s="172"/>
      <c r="F186" s="107"/>
      <c r="G186" s="147"/>
      <c r="H186" s="147"/>
      <c r="I186" s="109">
        <f t="shared" si="18"/>
        <v>16.1</v>
      </c>
      <c r="K186" s="60"/>
      <c r="L186" s="53"/>
      <c r="M186" s="53"/>
      <c r="N186" s="53"/>
    </row>
    <row r="187" ht="15.75" customHeight="1">
      <c r="A187" s="98"/>
      <c r="B187" s="131" t="s">
        <v>93</v>
      </c>
      <c r="C187" s="145"/>
      <c r="D187" s="133">
        <v>9.03</v>
      </c>
      <c r="E187" s="172"/>
      <c r="F187" s="107"/>
      <c r="G187" s="147"/>
      <c r="H187" s="147"/>
      <c r="I187" s="109">
        <f t="shared" si="18"/>
        <v>9.03</v>
      </c>
      <c r="K187" s="60"/>
      <c r="L187" s="53"/>
      <c r="M187" s="53"/>
      <c r="N187" s="53"/>
    </row>
    <row r="188" ht="15.75" customHeight="1">
      <c r="A188" s="98"/>
      <c r="B188" s="131" t="s">
        <v>159</v>
      </c>
      <c r="C188" s="145"/>
      <c r="D188" s="133">
        <v>3.59</v>
      </c>
      <c r="E188" s="172"/>
      <c r="F188" s="107"/>
      <c r="G188" s="147"/>
      <c r="H188" s="147"/>
      <c r="I188" s="109">
        <f t="shared" si="18"/>
        <v>3.59</v>
      </c>
      <c r="K188" s="60"/>
      <c r="L188" s="53"/>
      <c r="M188" s="53"/>
      <c r="N188" s="53"/>
    </row>
    <row r="189" ht="15.75" customHeight="1">
      <c r="A189" s="98"/>
      <c r="B189" s="131" t="s">
        <v>160</v>
      </c>
      <c r="C189" s="145"/>
      <c r="D189" s="133">
        <v>5.08</v>
      </c>
      <c r="E189" s="172"/>
      <c r="F189" s="107"/>
      <c r="G189" s="147"/>
      <c r="H189" s="147"/>
      <c r="I189" s="109">
        <f t="shared" si="18"/>
        <v>5.08</v>
      </c>
      <c r="K189" s="60"/>
      <c r="L189" s="53"/>
      <c r="M189" s="53"/>
      <c r="N189" s="53"/>
    </row>
    <row r="190" ht="15.75" customHeight="1">
      <c r="A190" s="111"/>
      <c r="B190" s="114"/>
      <c r="C190" s="115"/>
      <c r="D190" s="116"/>
      <c r="E190" s="116"/>
      <c r="F190" s="116"/>
      <c r="G190" s="117"/>
      <c r="H190" s="117"/>
      <c r="I190" s="119"/>
      <c r="K190" s="60"/>
      <c r="L190" s="53"/>
      <c r="M190" s="53"/>
      <c r="N190" s="53"/>
    </row>
    <row r="191" ht="15.75" customHeight="1">
      <c r="A191" s="120"/>
      <c r="B191" s="121"/>
      <c r="C191" s="123"/>
      <c r="D191" s="124"/>
      <c r="E191" s="124"/>
      <c r="F191" s="124"/>
      <c r="G191" s="125"/>
      <c r="H191" s="125"/>
      <c r="I191" s="126"/>
      <c r="K191" s="60"/>
      <c r="L191" s="53"/>
      <c r="M191" s="53"/>
      <c r="N191" s="53"/>
    </row>
    <row r="192" ht="15.75" customHeight="1">
      <c r="A192" s="49" t="s">
        <v>162</v>
      </c>
      <c r="B192" s="81" t="str">
        <f>VLOOKUP(A192,GLOBAL!A:H,4,FALSE)</f>
        <v>CONTRAPISO EM ARGAMASSA PRONTA, PREPARO MECÂNICO COM MISTURADOR 300 KG, APLICADO EM ÁREAS SECAS SOBRE LAJE, ADERIDO, ESPESSURA 4CM. AF_06/2014</v>
      </c>
      <c r="C192" s="49" t="str">
        <f>VLOOKUP(A192,GLOBAL!A:H,5,FALSE)</f>
        <v>M2</v>
      </c>
      <c r="D192" s="84" t="s">
        <v>28</v>
      </c>
      <c r="E192" s="84" t="s">
        <v>30</v>
      </c>
      <c r="F192" s="84" t="s">
        <v>31</v>
      </c>
      <c r="G192" s="84" t="s">
        <v>32</v>
      </c>
      <c r="H192" s="84" t="s">
        <v>70</v>
      </c>
      <c r="I192" s="87">
        <f>ROUND(SUM(I193:I200),2)</f>
        <v>96.9</v>
      </c>
      <c r="K192" s="60"/>
      <c r="L192" s="53"/>
      <c r="M192" s="53"/>
      <c r="N192" s="53"/>
    </row>
    <row r="193" ht="15.75" customHeight="1">
      <c r="A193" s="90"/>
      <c r="B193" s="92" t="s">
        <v>36</v>
      </c>
      <c r="C193" s="94"/>
      <c r="D193" s="96"/>
      <c r="E193" s="96"/>
      <c r="F193" s="96"/>
      <c r="G193" s="96"/>
      <c r="H193" s="96"/>
      <c r="I193" s="97"/>
      <c r="K193" s="60"/>
      <c r="L193" s="53"/>
      <c r="M193" s="53"/>
      <c r="N193" s="53"/>
    </row>
    <row r="194" ht="15.75" customHeight="1">
      <c r="A194" s="98"/>
      <c r="B194" s="150" t="s">
        <v>76</v>
      </c>
      <c r="C194" s="145"/>
      <c r="D194" s="146"/>
      <c r="E194" s="147"/>
      <c r="F194" s="107"/>
      <c r="G194" s="147"/>
      <c r="H194" s="147"/>
      <c r="I194" s="109"/>
      <c r="K194" s="60"/>
      <c r="L194" s="53"/>
      <c r="M194" s="53"/>
      <c r="N194" s="53"/>
    </row>
    <row r="195" ht="15.75" customHeight="1">
      <c r="A195" s="98"/>
      <c r="B195" s="131" t="s">
        <v>158</v>
      </c>
      <c r="C195" s="145"/>
      <c r="D195" s="133">
        <v>63.1</v>
      </c>
      <c r="E195" s="172"/>
      <c r="F195" s="107"/>
      <c r="G195" s="147"/>
      <c r="H195" s="147"/>
      <c r="I195" s="109">
        <f t="shared" ref="I195:I199" si="19">D195</f>
        <v>63.1</v>
      </c>
      <c r="K195" s="60"/>
      <c r="L195" s="53"/>
      <c r="M195" s="53"/>
      <c r="N195" s="53"/>
    </row>
    <row r="196" ht="15.75" customHeight="1">
      <c r="A196" s="98"/>
      <c r="B196" s="131" t="s">
        <v>91</v>
      </c>
      <c r="C196" s="145"/>
      <c r="D196" s="133">
        <v>16.1</v>
      </c>
      <c r="E196" s="172"/>
      <c r="F196" s="107"/>
      <c r="G196" s="147"/>
      <c r="H196" s="147"/>
      <c r="I196" s="109">
        <f t="shared" si="19"/>
        <v>16.1</v>
      </c>
      <c r="K196" s="60"/>
      <c r="L196" s="53"/>
      <c r="M196" s="53"/>
      <c r="N196" s="53"/>
    </row>
    <row r="197" ht="15.75" customHeight="1">
      <c r="A197" s="98"/>
      <c r="B197" s="131" t="s">
        <v>93</v>
      </c>
      <c r="C197" s="145"/>
      <c r="D197" s="133">
        <v>9.03</v>
      </c>
      <c r="E197" s="172"/>
      <c r="F197" s="107"/>
      <c r="G197" s="147"/>
      <c r="H197" s="147"/>
      <c r="I197" s="109">
        <f t="shared" si="19"/>
        <v>9.03</v>
      </c>
      <c r="K197" s="60"/>
      <c r="L197" s="53"/>
      <c r="M197" s="53"/>
      <c r="N197" s="53"/>
    </row>
    <row r="198" ht="15.75" customHeight="1">
      <c r="A198" s="98"/>
      <c r="B198" s="131" t="s">
        <v>159</v>
      </c>
      <c r="C198" s="145"/>
      <c r="D198" s="133">
        <v>3.59</v>
      </c>
      <c r="E198" s="172"/>
      <c r="F198" s="107"/>
      <c r="G198" s="147"/>
      <c r="H198" s="147"/>
      <c r="I198" s="109">
        <f t="shared" si="19"/>
        <v>3.59</v>
      </c>
      <c r="K198" s="60"/>
      <c r="L198" s="53"/>
      <c r="M198" s="53"/>
      <c r="N198" s="53"/>
    </row>
    <row r="199" ht="15.75" customHeight="1">
      <c r="A199" s="98"/>
      <c r="B199" s="131" t="s">
        <v>160</v>
      </c>
      <c r="C199" s="145"/>
      <c r="D199" s="133">
        <v>5.08</v>
      </c>
      <c r="E199" s="172"/>
      <c r="F199" s="107"/>
      <c r="G199" s="147"/>
      <c r="H199" s="147"/>
      <c r="I199" s="109">
        <f t="shared" si="19"/>
        <v>5.08</v>
      </c>
      <c r="K199" s="60"/>
      <c r="L199" s="53"/>
      <c r="M199" s="53"/>
      <c r="N199" s="53"/>
    </row>
    <row r="200" ht="15.75" customHeight="1">
      <c r="A200" s="111"/>
      <c r="B200" s="114"/>
      <c r="C200" s="115"/>
      <c r="D200" s="116"/>
      <c r="E200" s="116"/>
      <c r="F200" s="116"/>
      <c r="G200" s="117"/>
      <c r="H200" s="117"/>
      <c r="I200" s="119"/>
      <c r="K200" s="60"/>
      <c r="L200" s="53"/>
      <c r="M200" s="53"/>
      <c r="N200" s="53"/>
    </row>
    <row r="201" ht="15.75" customHeight="1">
      <c r="A201" s="120"/>
      <c r="B201" s="121"/>
      <c r="C201" s="123"/>
      <c r="D201" s="124"/>
      <c r="E201" s="124"/>
      <c r="F201" s="124"/>
      <c r="G201" s="125"/>
      <c r="H201" s="125"/>
      <c r="I201" s="126"/>
      <c r="K201" s="60"/>
      <c r="L201" s="53"/>
      <c r="M201" s="53"/>
      <c r="N201" s="53"/>
    </row>
    <row r="202" ht="15.75" customHeight="1">
      <c r="A202" s="144" t="s">
        <v>34</v>
      </c>
      <c r="B202" s="66" t="str">
        <f>VLOOKUP(A202,GLOBAL!A:H,4,FALSE)</f>
        <v>PAREDES, PISOS E TETOS</v>
      </c>
      <c r="C202" s="71"/>
      <c r="D202" s="75"/>
      <c r="E202" s="75"/>
      <c r="F202" s="75"/>
      <c r="G202" s="75"/>
      <c r="H202" s="75"/>
      <c r="I202" s="76"/>
      <c r="K202" s="60"/>
      <c r="L202" s="53"/>
      <c r="M202" s="53"/>
      <c r="N202" s="53"/>
    </row>
    <row r="203" ht="15.75" customHeight="1">
      <c r="A203" s="62" t="s">
        <v>163</v>
      </c>
      <c r="B203" s="173" t="str">
        <f>VLOOKUP(A203,GLOBAL!A:H,4,FALSE)</f>
        <v>Paredes  </v>
      </c>
      <c r="C203" s="71"/>
      <c r="D203" s="75"/>
      <c r="E203" s="75"/>
      <c r="F203" s="75"/>
      <c r="G203" s="75"/>
      <c r="H203" s="75"/>
      <c r="I203" s="76"/>
      <c r="K203" s="60"/>
      <c r="L203" s="53"/>
      <c r="M203" s="53"/>
      <c r="N203" s="53"/>
    </row>
    <row r="204" ht="15.75" customHeight="1">
      <c r="A204" s="49" t="str">
        <f>GLOBAL!A37</f>
        <v>03.01.01</v>
      </c>
      <c r="B204" s="81" t="str">
        <f>VLOOKUP(A204,GLOBAL!A:H,4,FALSE)</f>
        <v>ALVENARIA DE VEDAÇÃO DE BLOCOS CERÂMICOS FURADOS NA VERTICAL DE 14X19X39CM (ESPESSURA 14CM) DE PAREDES COM ÁREA LÍQUIDA MENOR QUE 6M² COM VÃOS E ARGAMASSA DE ASSENTAMENTO COM PREPARO EM BETONEIRA. AF_06/2014</v>
      </c>
      <c r="C204" s="49" t="str">
        <f>VLOOKUP(A204,GLOBAL!A:H,5,FALSE)</f>
        <v>M2</v>
      </c>
      <c r="D204" s="84" t="s">
        <v>28</v>
      </c>
      <c r="E204" s="84" t="s">
        <v>30</v>
      </c>
      <c r="F204" s="84" t="s">
        <v>31</v>
      </c>
      <c r="G204" s="84" t="s">
        <v>32</v>
      </c>
      <c r="H204" s="84"/>
      <c r="I204" s="87">
        <f>ROUND(SUM(I205:I207),2)</f>
        <v>7.8</v>
      </c>
      <c r="K204" s="60"/>
      <c r="L204" s="53"/>
      <c r="M204" s="53"/>
      <c r="N204" s="53"/>
    </row>
    <row r="205" ht="15.75" customHeight="1">
      <c r="A205" s="174"/>
      <c r="B205" s="175" t="s">
        <v>36</v>
      </c>
      <c r="C205" s="176"/>
      <c r="D205" s="177"/>
      <c r="E205" s="178"/>
      <c r="F205" s="177"/>
      <c r="G205" s="177"/>
      <c r="H205" s="177"/>
      <c r="I205" s="179"/>
      <c r="K205" s="60"/>
      <c r="L205" s="53"/>
      <c r="M205" s="53"/>
      <c r="N205" s="53"/>
    </row>
    <row r="206" ht="15.75" customHeight="1">
      <c r="A206" s="98"/>
      <c r="B206" s="99" t="s">
        <v>164</v>
      </c>
      <c r="C206" s="145"/>
      <c r="D206" s="146">
        <v>3.0</v>
      </c>
      <c r="E206" s="147"/>
      <c r="F206" s="107">
        <v>2.6</v>
      </c>
      <c r="G206" s="147"/>
      <c r="H206" s="147"/>
      <c r="I206" s="164">
        <f>D206*F206</f>
        <v>7.8</v>
      </c>
      <c r="K206" s="60"/>
      <c r="L206" s="53"/>
      <c r="M206" s="53"/>
      <c r="N206" s="53"/>
    </row>
    <row r="207" ht="15.75" customHeight="1">
      <c r="A207" s="180"/>
      <c r="B207" s="99"/>
      <c r="C207" s="145"/>
      <c r="D207" s="147"/>
      <c r="E207" s="181"/>
      <c r="F207" s="147"/>
      <c r="G207" s="147"/>
      <c r="H207" s="147"/>
      <c r="I207" s="164"/>
      <c r="K207" s="60"/>
      <c r="L207" s="53"/>
      <c r="M207" s="53"/>
      <c r="N207" s="53"/>
    </row>
    <row r="208" ht="15.75" customHeight="1">
      <c r="A208" s="120"/>
      <c r="B208" s="121"/>
      <c r="C208" s="123"/>
      <c r="D208" s="124"/>
      <c r="E208" s="124"/>
      <c r="F208" s="124"/>
      <c r="G208" s="125"/>
      <c r="H208" s="125"/>
      <c r="I208" s="126"/>
      <c r="K208" s="60"/>
      <c r="L208" s="53"/>
      <c r="M208" s="53"/>
      <c r="N208" s="53"/>
    </row>
    <row r="209" ht="15.75" customHeight="1">
      <c r="A209" s="49" t="str">
        <f>GLOBAL!A38</f>
        <v>03.01.02</v>
      </c>
      <c r="B209" s="81" t="str">
        <f>VLOOKUP(A209,GLOBAL!A:H,4,FALSE)</f>
        <v>CHAPISCO APLICADO EM ALVENARIAS E ESTRUTURAS DE CONCRETO INTERNAS, COM ROLO PARA TEXTURA ACRÍLICA.  ARGAMASSA TRAÇO 1:4 E EMULSÃO POLIMÉRICA (ADESIVO) COM PREPARO EM BETONEIRA 400L. AF_06/2014</v>
      </c>
      <c r="C209" s="49" t="str">
        <f>VLOOKUP(A209,GLOBAL!A:H,5,FALSE)</f>
        <v>M2</v>
      </c>
      <c r="D209" s="84" t="s">
        <v>28</v>
      </c>
      <c r="E209" s="84" t="s">
        <v>30</v>
      </c>
      <c r="F209" s="84" t="s">
        <v>31</v>
      </c>
      <c r="G209" s="84" t="s">
        <v>110</v>
      </c>
      <c r="H209" s="84"/>
      <c r="I209" s="87">
        <f>ROUND(SUM(I210:I212),2)</f>
        <v>15.6</v>
      </c>
      <c r="K209" s="60"/>
      <c r="L209" s="53"/>
      <c r="M209" s="53"/>
      <c r="N209" s="53"/>
    </row>
    <row r="210" ht="15.75" customHeight="1">
      <c r="A210" s="174"/>
      <c r="B210" s="175" t="s">
        <v>36</v>
      </c>
      <c r="C210" s="176"/>
      <c r="D210" s="177"/>
      <c r="E210" s="178"/>
      <c r="F210" s="177"/>
      <c r="G210" s="177"/>
      <c r="H210" s="177"/>
      <c r="I210" s="179"/>
      <c r="K210" s="60"/>
      <c r="L210" s="53"/>
      <c r="M210" s="53"/>
      <c r="N210" s="53"/>
    </row>
    <row r="211" ht="15.75" customHeight="1">
      <c r="A211" s="98"/>
      <c r="B211" s="99" t="s">
        <v>164</v>
      </c>
      <c r="C211" s="145"/>
      <c r="D211" s="146">
        <v>3.0</v>
      </c>
      <c r="E211" s="147"/>
      <c r="F211" s="107">
        <v>2.6</v>
      </c>
      <c r="G211" s="147">
        <v>2.0</v>
      </c>
      <c r="H211" s="147"/>
      <c r="I211" s="164">
        <f>D211*F211*G211</f>
        <v>15.6</v>
      </c>
      <c r="K211" s="60"/>
      <c r="L211" s="53"/>
      <c r="M211" s="53"/>
      <c r="N211" s="53"/>
    </row>
    <row r="212" ht="15.75" customHeight="1">
      <c r="A212" s="180"/>
      <c r="B212" s="99"/>
      <c r="C212" s="145"/>
      <c r="D212" s="147"/>
      <c r="E212" s="147"/>
      <c r="F212" s="147"/>
      <c r="G212" s="147"/>
      <c r="H212" s="147"/>
      <c r="I212" s="164"/>
      <c r="K212" s="60"/>
      <c r="L212" s="53"/>
      <c r="M212" s="53"/>
      <c r="N212" s="53"/>
    </row>
    <row r="213" ht="15.75" customHeight="1">
      <c r="A213" s="120"/>
      <c r="B213" s="121"/>
      <c r="C213" s="123"/>
      <c r="D213" s="124"/>
      <c r="E213" s="124"/>
      <c r="F213" s="124"/>
      <c r="G213" s="125"/>
      <c r="H213" s="125"/>
      <c r="I213" s="126"/>
      <c r="K213" s="60"/>
      <c r="L213" s="53"/>
      <c r="M213" s="53"/>
      <c r="N213" s="53"/>
    </row>
    <row r="214" ht="15.75" customHeight="1">
      <c r="A214" s="49" t="str">
        <f>GLOBAL!A39</f>
        <v>03.01.03</v>
      </c>
      <c r="B214" s="81" t="str">
        <f>VLOOKUP(A214,GLOBAL!A:H,4,FALSE)</f>
        <v>EMBOÇO, PARA RECEBIMENTO DE CERÂMICA, EM ARGAMASSA TRAÇO 1:2:8, PREPARO MECÂNICO COM BETONEIRA 400L, APLICADO MANUALMENTE EM FACES INTERNAS DE PAREDES, PARA AMBIENTE COM ÁREA MENOR QUE 5M2, ESPESSURA DE 20MM, COM EXECUÇÃO DE TALISCAS. AF_06/2014</v>
      </c>
      <c r="C214" s="49" t="str">
        <f>VLOOKUP(A214,GLOBAL!A:H,5,FALSE)</f>
        <v>M2</v>
      </c>
      <c r="D214" s="84" t="s">
        <v>28</v>
      </c>
      <c r="E214" s="84" t="s">
        <v>30</v>
      </c>
      <c r="F214" s="84" t="s">
        <v>31</v>
      </c>
      <c r="G214" s="84" t="s">
        <v>32</v>
      </c>
      <c r="H214" s="84" t="s">
        <v>70</v>
      </c>
      <c r="I214" s="87">
        <f>ROUND(SUM(I215:I217),2)</f>
        <v>15.6</v>
      </c>
      <c r="K214" s="60"/>
      <c r="L214" s="53"/>
      <c r="M214" s="53"/>
      <c r="N214" s="53"/>
    </row>
    <row r="215" ht="15.75" customHeight="1">
      <c r="A215" s="174"/>
      <c r="B215" s="175" t="s">
        <v>165</v>
      </c>
      <c r="C215" s="176"/>
      <c r="D215" s="177"/>
      <c r="E215" s="178"/>
      <c r="F215" s="177"/>
      <c r="G215" s="177"/>
      <c r="H215" s="177"/>
      <c r="I215" s="179"/>
      <c r="K215" s="60"/>
      <c r="L215" s="53"/>
      <c r="M215" s="53"/>
      <c r="N215" s="53"/>
    </row>
    <row r="216" ht="15.75" customHeight="1">
      <c r="A216" s="98"/>
      <c r="B216" s="99" t="s">
        <v>164</v>
      </c>
      <c r="C216" s="145"/>
      <c r="D216" s="146">
        <v>3.0</v>
      </c>
      <c r="E216" s="147"/>
      <c r="F216" s="107">
        <v>2.6</v>
      </c>
      <c r="G216" s="147">
        <v>2.0</v>
      </c>
      <c r="H216" s="147"/>
      <c r="I216" s="164">
        <f>D216*F216*G216</f>
        <v>15.6</v>
      </c>
      <c r="K216" s="60"/>
      <c r="L216" s="53"/>
      <c r="M216" s="53"/>
      <c r="N216" s="53"/>
    </row>
    <row r="217" ht="15.75" customHeight="1">
      <c r="A217" s="98"/>
      <c r="B217" s="182"/>
      <c r="C217" s="145"/>
      <c r="D217" s="147"/>
      <c r="E217" s="147"/>
      <c r="F217" s="147"/>
      <c r="G217" s="147"/>
      <c r="H217" s="147"/>
      <c r="I217" s="164"/>
      <c r="K217" s="60"/>
      <c r="L217" s="53"/>
      <c r="M217" s="53"/>
      <c r="N217" s="53"/>
    </row>
    <row r="218" ht="15.75" customHeight="1">
      <c r="A218" s="120"/>
      <c r="B218" s="121"/>
      <c r="C218" s="123"/>
      <c r="D218" s="124"/>
      <c r="E218" s="124"/>
      <c r="F218" s="124"/>
      <c r="G218" s="125"/>
      <c r="H218" s="125"/>
      <c r="I218" s="126"/>
      <c r="K218" s="60"/>
      <c r="L218" s="53"/>
      <c r="M218" s="53"/>
      <c r="N218" s="53"/>
    </row>
    <row r="219" ht="15.75" customHeight="1">
      <c r="A219" s="49" t="str">
        <f>GLOBAL!A40</f>
        <v>03.01.04</v>
      </c>
      <c r="B219" s="81" t="str">
        <f>VLOOKUP(A219,GLOBAL!A:H,4,FALSE)</f>
        <v>IMPERMEABILIZAÇÃO DE PAREDES COM ARGAMASSA DE CIMENTO E AREIA, COM ADITIVO IMPERMEABILIZANTE, E = 2CM. AF_06/2018</v>
      </c>
      <c r="C219" s="49" t="str">
        <f>VLOOKUP(A219,GLOBAL!A:H,5,FALSE)</f>
        <v>M2</v>
      </c>
      <c r="D219" s="84" t="s">
        <v>28</v>
      </c>
      <c r="E219" s="84" t="s">
        <v>30</v>
      </c>
      <c r="F219" s="84" t="s">
        <v>31</v>
      </c>
      <c r="G219" s="84" t="s">
        <v>32</v>
      </c>
      <c r="H219" s="84" t="s">
        <v>166</v>
      </c>
      <c r="I219" s="87">
        <f>ROUND(SUM(I220:I223),2)</f>
        <v>57.06</v>
      </c>
      <c r="K219" s="60"/>
      <c r="L219" s="53"/>
      <c r="M219" s="53"/>
      <c r="N219" s="53"/>
    </row>
    <row r="220" ht="15.75" customHeight="1">
      <c r="A220" s="174"/>
      <c r="B220" s="175" t="s">
        <v>36</v>
      </c>
      <c r="C220" s="176"/>
      <c r="D220" s="177"/>
      <c r="E220" s="178"/>
      <c r="F220" s="177"/>
      <c r="G220" s="177"/>
      <c r="H220" s="177"/>
      <c r="I220" s="179"/>
      <c r="K220" s="60"/>
      <c r="L220" s="53"/>
      <c r="M220" s="53"/>
      <c r="N220" s="53"/>
    </row>
    <row r="221" ht="15.75" customHeight="1">
      <c r="A221" s="98"/>
      <c r="B221" s="131" t="s">
        <v>137</v>
      </c>
      <c r="C221" s="145"/>
      <c r="D221" s="146">
        <v>6.9</v>
      </c>
      <c r="E221" s="147">
        <v>4.17</v>
      </c>
      <c r="F221" s="107"/>
      <c r="G221" s="147">
        <v>1.0</v>
      </c>
      <c r="H221" s="147"/>
      <c r="I221" s="109">
        <f t="shared" ref="I221:I222" si="20">D221*E221*G221</f>
        <v>28.773</v>
      </c>
      <c r="K221" s="60"/>
      <c r="L221" s="53"/>
      <c r="M221" s="53"/>
      <c r="N221" s="53"/>
    </row>
    <row r="222" ht="15.75" customHeight="1">
      <c r="A222" s="98"/>
      <c r="B222" s="131" t="s">
        <v>138</v>
      </c>
      <c r="C222" s="145"/>
      <c r="D222" s="146">
        <v>12.3</v>
      </c>
      <c r="E222" s="147">
        <v>2.3</v>
      </c>
      <c r="F222" s="107"/>
      <c r="G222" s="147">
        <v>1.0</v>
      </c>
      <c r="H222" s="147"/>
      <c r="I222" s="109">
        <f t="shared" si="20"/>
        <v>28.29</v>
      </c>
      <c r="K222" s="60"/>
      <c r="L222" s="53"/>
      <c r="M222" s="53"/>
      <c r="N222" s="53"/>
    </row>
    <row r="223" ht="15.75" customHeight="1">
      <c r="A223" s="180"/>
      <c r="B223" s="99"/>
      <c r="C223" s="145"/>
      <c r="D223" s="147"/>
      <c r="E223" s="181"/>
      <c r="F223" s="147"/>
      <c r="G223" s="147"/>
      <c r="H223" s="147"/>
      <c r="I223" s="164"/>
      <c r="K223" s="60"/>
      <c r="L223" s="53"/>
      <c r="M223" s="53"/>
      <c r="N223" s="53"/>
    </row>
    <row r="224" ht="15.75" customHeight="1">
      <c r="A224" s="120"/>
      <c r="B224" s="121"/>
      <c r="C224" s="123"/>
      <c r="D224" s="124"/>
      <c r="E224" s="124"/>
      <c r="F224" s="124"/>
      <c r="G224" s="125"/>
      <c r="H224" s="125"/>
      <c r="I224" s="126"/>
      <c r="K224" s="60"/>
      <c r="L224" s="53"/>
      <c r="M224" s="53"/>
      <c r="N224" s="53"/>
    </row>
    <row r="225" ht="15.75" customHeight="1">
      <c r="A225" s="49" t="str">
        <f>GLOBAL!A41</f>
        <v>03.01.05</v>
      </c>
      <c r="B225" s="81" t="str">
        <f>VLOOKUP(A225,GLOBAL!A:H,4,FALSE)</f>
        <v>REVESTIMENTO CERÂMICO PARA PAREDES INTERNAS COM PLACAS TIPO ESMALTADA EXTRA  DE DIMENSÕES 33X45 CM APLICADAS EM AMBIENTES DE ÁREA MENOR QUE 5 M² NA ALTURA INTEIRA DAS PAREDES. AF_06/2014</v>
      </c>
      <c r="C225" s="49" t="str">
        <f>VLOOKUP(A225,GLOBAL!A:H,5,FALSE)</f>
        <v>M2</v>
      </c>
      <c r="D225" s="84" t="s">
        <v>28</v>
      </c>
      <c r="E225" s="84" t="s">
        <v>30</v>
      </c>
      <c r="F225" s="84" t="s">
        <v>31</v>
      </c>
      <c r="G225" s="84" t="s">
        <v>32</v>
      </c>
      <c r="H225" s="84" t="s">
        <v>166</v>
      </c>
      <c r="I225" s="87">
        <f>ROUND(SUM(I226:I228),2)</f>
        <v>7.8</v>
      </c>
      <c r="K225" s="60"/>
      <c r="L225" s="53"/>
      <c r="M225" s="53"/>
      <c r="N225" s="53"/>
    </row>
    <row r="226" ht="15.75" customHeight="1">
      <c r="A226" s="174"/>
      <c r="B226" s="175" t="s">
        <v>36</v>
      </c>
      <c r="C226" s="176"/>
      <c r="D226" s="177"/>
      <c r="E226" s="178"/>
      <c r="F226" s="177"/>
      <c r="G226" s="177"/>
      <c r="H226" s="177"/>
      <c r="I226" s="179"/>
      <c r="K226" s="60"/>
      <c r="L226" s="53"/>
      <c r="M226" s="53"/>
      <c r="N226" s="53"/>
    </row>
    <row r="227" ht="15.75" customHeight="1">
      <c r="A227" s="98"/>
      <c r="B227" s="99" t="s">
        <v>164</v>
      </c>
      <c r="C227" s="145"/>
      <c r="D227" s="146">
        <v>3.0</v>
      </c>
      <c r="E227" s="147"/>
      <c r="F227" s="107">
        <v>2.6</v>
      </c>
      <c r="G227" s="147">
        <v>1.0</v>
      </c>
      <c r="H227" s="147"/>
      <c r="I227" s="164">
        <f>D227*F227*G227</f>
        <v>7.8</v>
      </c>
      <c r="K227" s="60"/>
      <c r="L227" s="53"/>
      <c r="M227" s="53"/>
      <c r="N227" s="53"/>
    </row>
    <row r="228" ht="15.75" customHeight="1">
      <c r="A228" s="180"/>
      <c r="B228" s="99"/>
      <c r="C228" s="145"/>
      <c r="D228" s="147"/>
      <c r="E228" s="181"/>
      <c r="F228" s="147"/>
      <c r="G228" s="147"/>
      <c r="H228" s="147"/>
      <c r="I228" s="164"/>
      <c r="K228" s="60"/>
      <c r="L228" s="53"/>
      <c r="M228" s="53"/>
      <c r="N228" s="53"/>
    </row>
    <row r="229" ht="15.75" customHeight="1">
      <c r="A229" s="120"/>
      <c r="B229" s="121"/>
      <c r="C229" s="123"/>
      <c r="D229" s="124"/>
      <c r="E229" s="124"/>
      <c r="F229" s="124"/>
      <c r="G229" s="125"/>
      <c r="H229" s="125"/>
      <c r="I229" s="126"/>
      <c r="K229" s="60"/>
      <c r="L229" s="53"/>
      <c r="M229" s="53"/>
      <c r="N229" s="53"/>
    </row>
    <row r="230" ht="15.75" customHeight="1">
      <c r="A230" s="49" t="s">
        <v>167</v>
      </c>
      <c r="B230" s="81" t="str">
        <f>VLOOKUP(A230,GLOBAL!A:H,4,FALSE)</f>
        <v>APLICAÇÃO E LIXAMENTO DE MASSA LÁTEX EM PAREDES, DUAS DEMÃOS. AF_06/2014</v>
      </c>
      <c r="C230" s="49" t="str">
        <f>VLOOKUP(A230,GLOBAL!A:H,5,FALSE)</f>
        <v>M2</v>
      </c>
      <c r="D230" s="84" t="s">
        <v>28</v>
      </c>
      <c r="E230" s="84" t="s">
        <v>30</v>
      </c>
      <c r="F230" s="84" t="s">
        <v>31</v>
      </c>
      <c r="G230" s="84" t="s">
        <v>32</v>
      </c>
      <c r="H230" s="84"/>
      <c r="I230" s="87">
        <f>ROUND(SUM(I231:I246),2)</f>
        <v>476.63</v>
      </c>
      <c r="K230" s="60"/>
      <c r="L230" s="53"/>
      <c r="M230" s="53"/>
      <c r="N230" s="53"/>
    </row>
    <row r="231" ht="15.75" customHeight="1">
      <c r="A231" s="174"/>
      <c r="B231" s="175" t="s">
        <v>36</v>
      </c>
      <c r="C231" s="176"/>
      <c r="D231" s="177"/>
      <c r="E231" s="178"/>
      <c r="F231" s="177"/>
      <c r="G231" s="177"/>
      <c r="H231" s="177"/>
      <c r="I231" s="179"/>
      <c r="K231" s="60"/>
      <c r="L231" s="53"/>
      <c r="M231" s="53"/>
      <c r="N231" s="53"/>
    </row>
    <row r="232" ht="15.75" customHeight="1">
      <c r="A232" s="98"/>
      <c r="B232" s="150" t="s">
        <v>76</v>
      </c>
      <c r="C232" s="145"/>
      <c r="D232" s="146"/>
      <c r="E232" s="147"/>
      <c r="F232" s="107"/>
      <c r="G232" s="147"/>
      <c r="H232" s="147"/>
      <c r="I232" s="109"/>
      <c r="K232" s="60"/>
      <c r="L232" s="53"/>
      <c r="M232" s="53"/>
      <c r="N232" s="53"/>
    </row>
    <row r="233" ht="15.75" customHeight="1">
      <c r="A233" s="98"/>
      <c r="B233" s="131" t="s">
        <v>113</v>
      </c>
      <c r="C233" s="145"/>
      <c r="D233" s="146">
        <f>17+12</f>
        <v>29</v>
      </c>
      <c r="E233" s="147">
        <v>2.74</v>
      </c>
      <c r="F233" s="107"/>
      <c r="G233" s="147">
        <v>1.0</v>
      </c>
      <c r="H233" s="147"/>
      <c r="I233" s="109">
        <f t="shared" ref="I233:I240" si="21">D233*E233*G233</f>
        <v>79.46</v>
      </c>
      <c r="K233" s="60"/>
      <c r="L233" s="53"/>
      <c r="M233" s="53"/>
      <c r="N233" s="53"/>
    </row>
    <row r="234" ht="15.75" customHeight="1">
      <c r="A234" s="98"/>
      <c r="B234" s="131" t="s">
        <v>114</v>
      </c>
      <c r="C234" s="145"/>
      <c r="D234" s="146">
        <v>14.5</v>
      </c>
      <c r="E234" s="147">
        <v>2.3</v>
      </c>
      <c r="F234" s="107"/>
      <c r="G234" s="147">
        <v>1.0</v>
      </c>
      <c r="H234" s="147"/>
      <c r="I234" s="109">
        <f t="shared" si="21"/>
        <v>33.35</v>
      </c>
      <c r="K234" s="60"/>
      <c r="L234" s="53"/>
      <c r="M234" s="53"/>
      <c r="N234" s="53"/>
    </row>
    <row r="235" ht="15.75" customHeight="1">
      <c r="A235" s="98"/>
      <c r="B235" s="131" t="s">
        <v>115</v>
      </c>
      <c r="C235" s="145"/>
      <c r="D235" s="146">
        <v>21.7</v>
      </c>
      <c r="E235" s="147">
        <v>3.0</v>
      </c>
      <c r="F235" s="107"/>
      <c r="G235" s="147">
        <v>1.0</v>
      </c>
      <c r="H235" s="147"/>
      <c r="I235" s="109">
        <f t="shared" si="21"/>
        <v>65.1</v>
      </c>
      <c r="K235" s="60"/>
      <c r="L235" s="53"/>
      <c r="M235" s="53"/>
      <c r="N235" s="53"/>
    </row>
    <row r="236" ht="15.75" customHeight="1">
      <c r="A236" s="98"/>
      <c r="B236" s="131" t="s">
        <v>116</v>
      </c>
      <c r="C236" s="145"/>
      <c r="D236" s="146">
        <v>12.0</v>
      </c>
      <c r="E236" s="147">
        <v>3.0</v>
      </c>
      <c r="F236" s="107"/>
      <c r="G236" s="147">
        <v>1.0</v>
      </c>
      <c r="H236" s="147"/>
      <c r="I236" s="109">
        <f t="shared" si="21"/>
        <v>36</v>
      </c>
      <c r="K236" s="60"/>
      <c r="L236" s="53"/>
      <c r="M236" s="53"/>
      <c r="N236" s="53"/>
    </row>
    <row r="237" ht="15.75" customHeight="1">
      <c r="A237" s="98"/>
      <c r="B237" s="131" t="s">
        <v>120</v>
      </c>
      <c r="C237" s="145"/>
      <c r="D237" s="146">
        <v>10.6</v>
      </c>
      <c r="E237" s="147">
        <v>3.0</v>
      </c>
      <c r="F237" s="107"/>
      <c r="G237" s="147">
        <v>1.0</v>
      </c>
      <c r="H237" s="147"/>
      <c r="I237" s="109">
        <f t="shared" si="21"/>
        <v>31.8</v>
      </c>
      <c r="K237" s="60"/>
      <c r="L237" s="53"/>
      <c r="M237" s="53"/>
      <c r="N237" s="53"/>
    </row>
    <row r="238" ht="15.75" customHeight="1">
      <c r="A238" s="98"/>
      <c r="B238" s="131" t="s">
        <v>121</v>
      </c>
      <c r="C238" s="145"/>
      <c r="D238" s="146">
        <v>3.0</v>
      </c>
      <c r="E238" s="147">
        <v>3.0</v>
      </c>
      <c r="F238" s="107"/>
      <c r="G238" s="147">
        <v>1.0</v>
      </c>
      <c r="H238" s="147"/>
      <c r="I238" s="109">
        <f t="shared" si="21"/>
        <v>9</v>
      </c>
      <c r="K238" s="60"/>
      <c r="L238" s="53"/>
      <c r="M238" s="53"/>
      <c r="N238" s="53"/>
    </row>
    <row r="239" ht="15.75" customHeight="1">
      <c r="A239" s="98"/>
      <c r="B239" s="131" t="s">
        <v>122</v>
      </c>
      <c r="C239" s="145"/>
      <c r="D239" s="146">
        <v>21.5</v>
      </c>
      <c r="E239" s="147">
        <v>3.14</v>
      </c>
      <c r="F239" s="107"/>
      <c r="G239" s="147">
        <v>1.0</v>
      </c>
      <c r="H239" s="147"/>
      <c r="I239" s="109">
        <f t="shared" si="21"/>
        <v>67.51</v>
      </c>
      <c r="K239" s="60"/>
      <c r="L239" s="53"/>
      <c r="M239" s="53"/>
      <c r="N239" s="53"/>
    </row>
    <row r="240" ht="15.75" customHeight="1">
      <c r="A240" s="98"/>
      <c r="B240" s="131" t="s">
        <v>123</v>
      </c>
      <c r="C240" s="145"/>
      <c r="D240" s="146">
        <v>12.4</v>
      </c>
      <c r="E240" s="147">
        <v>3.14</v>
      </c>
      <c r="F240" s="107"/>
      <c r="G240" s="147">
        <v>1.0</v>
      </c>
      <c r="H240" s="147"/>
      <c r="I240" s="109">
        <f t="shared" si="21"/>
        <v>38.936</v>
      </c>
      <c r="K240" s="60"/>
      <c r="L240" s="53"/>
      <c r="M240" s="53"/>
      <c r="N240" s="53"/>
    </row>
    <row r="241" ht="15.75" customHeight="1">
      <c r="A241" s="98"/>
      <c r="B241" s="150" t="s">
        <v>74</v>
      </c>
      <c r="C241" s="145"/>
      <c r="D241" s="146"/>
      <c r="E241" s="147"/>
      <c r="F241" s="107"/>
      <c r="G241" s="147"/>
      <c r="H241" s="147"/>
      <c r="I241" s="109"/>
      <c r="K241" s="60"/>
      <c r="L241" s="53"/>
      <c r="M241" s="53"/>
      <c r="N241" s="53"/>
    </row>
    <row r="242" ht="15.75" customHeight="1">
      <c r="A242" s="98"/>
      <c r="B242" s="131" t="s">
        <v>124</v>
      </c>
      <c r="C242" s="145"/>
      <c r="D242" s="146">
        <v>16.3</v>
      </c>
      <c r="E242" s="147">
        <v>3.0</v>
      </c>
      <c r="F242" s="107"/>
      <c r="G242" s="147">
        <v>1.0</v>
      </c>
      <c r="H242" s="147"/>
      <c r="I242" s="109">
        <f t="shared" ref="I242:I245" si="22">D242*E242*G242</f>
        <v>48.9</v>
      </c>
      <c r="K242" s="60"/>
      <c r="L242" s="53"/>
      <c r="M242" s="53"/>
      <c r="N242" s="53"/>
    </row>
    <row r="243" ht="15.75" customHeight="1">
      <c r="A243" s="98"/>
      <c r="B243" s="131" t="s">
        <v>125</v>
      </c>
      <c r="C243" s="145"/>
      <c r="D243" s="146">
        <v>3.17</v>
      </c>
      <c r="E243" s="147">
        <v>3.0</v>
      </c>
      <c r="F243" s="107"/>
      <c r="G243" s="147">
        <v>1.0</v>
      </c>
      <c r="H243" s="147"/>
      <c r="I243" s="109">
        <f t="shared" si="22"/>
        <v>9.51</v>
      </c>
      <c r="K243" s="60"/>
      <c r="L243" s="53"/>
      <c r="M243" s="53"/>
      <c r="N243" s="53"/>
    </row>
    <row r="244" ht="15.75" customHeight="1">
      <c r="A244" s="98"/>
      <c r="B244" s="131" t="s">
        <v>137</v>
      </c>
      <c r="C244" s="145"/>
      <c r="D244" s="146">
        <v>6.9</v>
      </c>
      <c r="E244" s="147">
        <v>4.17</v>
      </c>
      <c r="F244" s="107"/>
      <c r="G244" s="147">
        <v>1.0</v>
      </c>
      <c r="H244" s="147"/>
      <c r="I244" s="109">
        <f t="shared" si="22"/>
        <v>28.773</v>
      </c>
      <c r="K244" s="60"/>
      <c r="L244" s="53"/>
      <c r="M244" s="53"/>
      <c r="N244" s="53"/>
    </row>
    <row r="245" ht="15.75" customHeight="1">
      <c r="A245" s="98"/>
      <c r="B245" s="131" t="s">
        <v>138</v>
      </c>
      <c r="C245" s="145"/>
      <c r="D245" s="146">
        <v>12.3</v>
      </c>
      <c r="E245" s="147">
        <v>2.3</v>
      </c>
      <c r="F245" s="107"/>
      <c r="G245" s="147">
        <v>1.0</v>
      </c>
      <c r="H245" s="147"/>
      <c r="I245" s="109">
        <f t="shared" si="22"/>
        <v>28.29</v>
      </c>
      <c r="K245" s="60"/>
      <c r="L245" s="53"/>
      <c r="M245" s="53"/>
      <c r="N245" s="53"/>
    </row>
    <row r="246" ht="15.75" customHeight="1">
      <c r="A246" s="180"/>
      <c r="B246" s="99"/>
      <c r="C246" s="145"/>
      <c r="D246" s="147"/>
      <c r="E246" s="181"/>
      <c r="F246" s="147"/>
      <c r="G246" s="147"/>
      <c r="H246" s="147"/>
      <c r="I246" s="164"/>
      <c r="K246" s="60"/>
      <c r="L246" s="53"/>
      <c r="M246" s="53"/>
      <c r="N246" s="53"/>
    </row>
    <row r="247" ht="15.75" customHeight="1">
      <c r="A247" s="120"/>
      <c r="B247" s="121"/>
      <c r="C247" s="123"/>
      <c r="D247" s="124"/>
      <c r="E247" s="124"/>
      <c r="F247" s="124"/>
      <c r="G247" s="125"/>
      <c r="H247" s="125"/>
      <c r="I247" s="126"/>
      <c r="K247" s="60"/>
      <c r="L247" s="53"/>
      <c r="M247" s="53"/>
      <c r="N247" s="53"/>
    </row>
    <row r="248" ht="15.75" customHeight="1">
      <c r="A248" s="49" t="s">
        <v>169</v>
      </c>
      <c r="B248" s="81" t="str">
        <f>VLOOKUP(A248,GLOBAL!A:H,4,FALSE)</f>
        <v>APLICAÇÃO DE FUNDO SELADOR ACRÍLICO EM PAREDES, UMA DEMÃO. AF_06/2014</v>
      </c>
      <c r="C248" s="49" t="str">
        <f>VLOOKUP(A248,GLOBAL!A:H,5,FALSE)</f>
        <v>M2</v>
      </c>
      <c r="D248" s="84" t="s">
        <v>28</v>
      </c>
      <c r="E248" s="84" t="s">
        <v>30</v>
      </c>
      <c r="F248" s="84" t="s">
        <v>31</v>
      </c>
      <c r="G248" s="84" t="s">
        <v>32</v>
      </c>
      <c r="H248" s="84"/>
      <c r="I248" s="87">
        <f>ROUND(SUM(I249:I264),2)</f>
        <v>476.63</v>
      </c>
      <c r="K248" s="60"/>
      <c r="L248" s="53"/>
      <c r="M248" s="53"/>
      <c r="N248" s="53"/>
    </row>
    <row r="249" ht="15.75" customHeight="1">
      <c r="A249" s="174"/>
      <c r="B249" s="175" t="s">
        <v>36</v>
      </c>
      <c r="C249" s="176"/>
      <c r="D249" s="177"/>
      <c r="E249" s="178"/>
      <c r="F249" s="177"/>
      <c r="G249" s="177"/>
      <c r="H249" s="177"/>
      <c r="I249" s="179"/>
      <c r="K249" s="60"/>
      <c r="L249" s="53"/>
      <c r="M249" s="53"/>
      <c r="N249" s="53"/>
    </row>
    <row r="250" ht="15.75" customHeight="1">
      <c r="A250" s="98"/>
      <c r="B250" s="150" t="s">
        <v>76</v>
      </c>
      <c r="C250" s="145"/>
      <c r="D250" s="146"/>
      <c r="E250" s="147"/>
      <c r="F250" s="107"/>
      <c r="G250" s="147"/>
      <c r="H250" s="147"/>
      <c r="I250" s="109"/>
      <c r="K250" s="60"/>
      <c r="L250" s="53"/>
      <c r="M250" s="53"/>
      <c r="N250" s="53"/>
    </row>
    <row r="251" ht="15.75" customHeight="1">
      <c r="A251" s="98"/>
      <c r="B251" s="131" t="s">
        <v>113</v>
      </c>
      <c r="C251" s="145"/>
      <c r="D251" s="146">
        <f>17+12</f>
        <v>29</v>
      </c>
      <c r="E251" s="147">
        <v>2.74</v>
      </c>
      <c r="F251" s="107"/>
      <c r="G251" s="147">
        <v>1.0</v>
      </c>
      <c r="H251" s="147"/>
      <c r="I251" s="109">
        <f t="shared" ref="I251:I258" si="23">D251*E251*G251</f>
        <v>79.46</v>
      </c>
      <c r="K251" s="60"/>
      <c r="L251" s="53"/>
      <c r="M251" s="53"/>
      <c r="N251" s="53"/>
    </row>
    <row r="252" ht="15.75" customHeight="1">
      <c r="A252" s="98"/>
      <c r="B252" s="131" t="s">
        <v>114</v>
      </c>
      <c r="C252" s="145"/>
      <c r="D252" s="146">
        <v>14.5</v>
      </c>
      <c r="E252" s="147">
        <v>2.3</v>
      </c>
      <c r="F252" s="107"/>
      <c r="G252" s="147">
        <v>1.0</v>
      </c>
      <c r="H252" s="147"/>
      <c r="I252" s="109">
        <f t="shared" si="23"/>
        <v>33.35</v>
      </c>
      <c r="K252" s="60"/>
      <c r="L252" s="53"/>
      <c r="M252" s="53"/>
      <c r="N252" s="53"/>
    </row>
    <row r="253" ht="15.75" customHeight="1">
      <c r="A253" s="98"/>
      <c r="B253" s="131" t="s">
        <v>115</v>
      </c>
      <c r="C253" s="145"/>
      <c r="D253" s="146">
        <v>21.7</v>
      </c>
      <c r="E253" s="147">
        <v>3.0</v>
      </c>
      <c r="F253" s="107"/>
      <c r="G253" s="147">
        <v>1.0</v>
      </c>
      <c r="H253" s="147"/>
      <c r="I253" s="109">
        <f t="shared" si="23"/>
        <v>65.1</v>
      </c>
      <c r="K253" s="60"/>
      <c r="L253" s="53"/>
      <c r="M253" s="53"/>
      <c r="N253" s="53"/>
    </row>
    <row r="254" ht="15.75" customHeight="1">
      <c r="A254" s="98"/>
      <c r="B254" s="131" t="s">
        <v>116</v>
      </c>
      <c r="C254" s="145"/>
      <c r="D254" s="146">
        <v>12.0</v>
      </c>
      <c r="E254" s="147">
        <v>3.0</v>
      </c>
      <c r="F254" s="107"/>
      <c r="G254" s="147">
        <v>1.0</v>
      </c>
      <c r="H254" s="147"/>
      <c r="I254" s="109">
        <f t="shared" si="23"/>
        <v>36</v>
      </c>
      <c r="K254" s="60"/>
      <c r="L254" s="53"/>
      <c r="M254" s="53"/>
      <c r="N254" s="53"/>
    </row>
    <row r="255" ht="15.75" customHeight="1">
      <c r="A255" s="98"/>
      <c r="B255" s="131" t="s">
        <v>120</v>
      </c>
      <c r="C255" s="145"/>
      <c r="D255" s="146">
        <v>10.6</v>
      </c>
      <c r="E255" s="147">
        <v>3.0</v>
      </c>
      <c r="F255" s="107"/>
      <c r="G255" s="147">
        <v>1.0</v>
      </c>
      <c r="H255" s="147"/>
      <c r="I255" s="109">
        <f t="shared" si="23"/>
        <v>31.8</v>
      </c>
      <c r="K255" s="60"/>
      <c r="L255" s="53"/>
      <c r="M255" s="53"/>
      <c r="N255" s="53"/>
    </row>
    <row r="256" ht="15.75" customHeight="1">
      <c r="A256" s="98"/>
      <c r="B256" s="131" t="s">
        <v>121</v>
      </c>
      <c r="C256" s="145"/>
      <c r="D256" s="146">
        <v>3.0</v>
      </c>
      <c r="E256" s="147">
        <v>3.0</v>
      </c>
      <c r="F256" s="107"/>
      <c r="G256" s="147">
        <v>1.0</v>
      </c>
      <c r="H256" s="147"/>
      <c r="I256" s="109">
        <f t="shared" si="23"/>
        <v>9</v>
      </c>
      <c r="K256" s="60"/>
      <c r="L256" s="53"/>
      <c r="M256" s="53"/>
      <c r="N256" s="53"/>
    </row>
    <row r="257" ht="15.75" customHeight="1">
      <c r="A257" s="98"/>
      <c r="B257" s="131" t="s">
        <v>122</v>
      </c>
      <c r="C257" s="145"/>
      <c r="D257" s="146">
        <v>21.5</v>
      </c>
      <c r="E257" s="147">
        <v>3.14</v>
      </c>
      <c r="F257" s="107"/>
      <c r="G257" s="147">
        <v>1.0</v>
      </c>
      <c r="H257" s="147"/>
      <c r="I257" s="109">
        <f t="shared" si="23"/>
        <v>67.51</v>
      </c>
      <c r="K257" s="60"/>
      <c r="L257" s="53"/>
      <c r="M257" s="53"/>
      <c r="N257" s="53"/>
    </row>
    <row r="258" ht="15.75" customHeight="1">
      <c r="A258" s="98"/>
      <c r="B258" s="131" t="s">
        <v>123</v>
      </c>
      <c r="C258" s="145"/>
      <c r="D258" s="146">
        <v>12.4</v>
      </c>
      <c r="E258" s="147">
        <v>3.14</v>
      </c>
      <c r="F258" s="107"/>
      <c r="G258" s="147">
        <v>1.0</v>
      </c>
      <c r="H258" s="147"/>
      <c r="I258" s="109">
        <f t="shared" si="23"/>
        <v>38.936</v>
      </c>
      <c r="K258" s="60"/>
      <c r="L258" s="53"/>
      <c r="M258" s="53"/>
      <c r="N258" s="53"/>
    </row>
    <row r="259" ht="15.75" customHeight="1">
      <c r="A259" s="98"/>
      <c r="B259" s="150" t="s">
        <v>74</v>
      </c>
      <c r="C259" s="145"/>
      <c r="D259" s="146"/>
      <c r="E259" s="147"/>
      <c r="F259" s="107"/>
      <c r="G259" s="147"/>
      <c r="H259" s="147"/>
      <c r="I259" s="109"/>
      <c r="K259" s="60"/>
      <c r="L259" s="53"/>
      <c r="M259" s="53"/>
      <c r="N259" s="53"/>
    </row>
    <row r="260" ht="15.75" customHeight="1">
      <c r="A260" s="98"/>
      <c r="B260" s="131" t="s">
        <v>124</v>
      </c>
      <c r="C260" s="145"/>
      <c r="D260" s="146">
        <v>16.3</v>
      </c>
      <c r="E260" s="147">
        <v>3.0</v>
      </c>
      <c r="F260" s="107"/>
      <c r="G260" s="147">
        <v>1.0</v>
      </c>
      <c r="H260" s="147"/>
      <c r="I260" s="109">
        <f t="shared" ref="I260:I263" si="24">D260*E260*G260</f>
        <v>48.9</v>
      </c>
      <c r="K260" s="60"/>
      <c r="L260" s="53"/>
      <c r="M260" s="53"/>
      <c r="N260" s="53"/>
    </row>
    <row r="261" ht="15.75" customHeight="1">
      <c r="A261" s="98"/>
      <c r="B261" s="131" t="s">
        <v>125</v>
      </c>
      <c r="C261" s="145"/>
      <c r="D261" s="146">
        <v>3.17</v>
      </c>
      <c r="E261" s="147">
        <v>3.0</v>
      </c>
      <c r="F261" s="107"/>
      <c r="G261" s="147">
        <v>1.0</v>
      </c>
      <c r="H261" s="147"/>
      <c r="I261" s="109">
        <f t="shared" si="24"/>
        <v>9.51</v>
      </c>
      <c r="K261" s="60"/>
      <c r="L261" s="53"/>
      <c r="M261" s="53"/>
      <c r="N261" s="53"/>
    </row>
    <row r="262" ht="15.75" customHeight="1">
      <c r="A262" s="98"/>
      <c r="B262" s="131" t="s">
        <v>137</v>
      </c>
      <c r="C262" s="145"/>
      <c r="D262" s="146">
        <v>6.9</v>
      </c>
      <c r="E262" s="147">
        <v>4.17</v>
      </c>
      <c r="F262" s="107"/>
      <c r="G262" s="147">
        <v>1.0</v>
      </c>
      <c r="H262" s="147"/>
      <c r="I262" s="109">
        <f t="shared" si="24"/>
        <v>28.773</v>
      </c>
      <c r="K262" s="60"/>
      <c r="L262" s="53"/>
      <c r="M262" s="53"/>
      <c r="N262" s="53"/>
    </row>
    <row r="263" ht="15.75" customHeight="1">
      <c r="A263" s="98"/>
      <c r="B263" s="131" t="s">
        <v>138</v>
      </c>
      <c r="C263" s="145"/>
      <c r="D263" s="146">
        <v>12.3</v>
      </c>
      <c r="E263" s="147">
        <v>2.3</v>
      </c>
      <c r="F263" s="107"/>
      <c r="G263" s="147">
        <v>1.0</v>
      </c>
      <c r="H263" s="147"/>
      <c r="I263" s="109">
        <f t="shared" si="24"/>
        <v>28.29</v>
      </c>
      <c r="K263" s="60"/>
      <c r="L263" s="53"/>
      <c r="M263" s="53"/>
      <c r="N263" s="53"/>
    </row>
    <row r="264" ht="15.75" customHeight="1">
      <c r="A264" s="180"/>
      <c r="B264" s="99"/>
      <c r="C264" s="145"/>
      <c r="D264" s="147"/>
      <c r="E264" s="147"/>
      <c r="F264" s="147"/>
      <c r="G264" s="147"/>
      <c r="H264" s="147"/>
      <c r="I264" s="164"/>
      <c r="K264" s="60"/>
      <c r="L264" s="53"/>
      <c r="M264" s="53"/>
      <c r="N264" s="53"/>
    </row>
    <row r="265" ht="15.75" customHeight="1">
      <c r="A265" s="120"/>
      <c r="B265" s="121"/>
      <c r="C265" s="123"/>
      <c r="D265" s="124"/>
      <c r="E265" s="124"/>
      <c r="F265" s="124"/>
      <c r="G265" s="125"/>
      <c r="H265" s="125"/>
      <c r="I265" s="126"/>
      <c r="K265" s="60"/>
      <c r="L265" s="53"/>
      <c r="M265" s="53"/>
      <c r="N265" s="53"/>
    </row>
    <row r="266" ht="15.75" customHeight="1">
      <c r="A266" s="49" t="s">
        <v>170</v>
      </c>
      <c r="B266" s="81" t="str">
        <f>VLOOKUP(A266,GLOBAL!A:H,4,FALSE)</f>
        <v>APLICAÇÃO MANUAL DE PINTURA COM TINTA LÁTEX ACRÍLICA EM PAREDES, DUAS DEMÃOS. AF_06/2014</v>
      </c>
      <c r="C266" s="49" t="str">
        <f>VLOOKUP(A266,GLOBAL!A:H,5,FALSE)</f>
        <v>M2</v>
      </c>
      <c r="D266" s="84" t="s">
        <v>28</v>
      </c>
      <c r="E266" s="84" t="s">
        <v>30</v>
      </c>
      <c r="F266" s="84" t="s">
        <v>31</v>
      </c>
      <c r="G266" s="84" t="s">
        <v>32</v>
      </c>
      <c r="H266" s="84" t="s">
        <v>70</v>
      </c>
      <c r="I266" s="87">
        <f>ROUND(SUM(I267:I282),2)</f>
        <v>476.63</v>
      </c>
      <c r="K266" s="60"/>
      <c r="L266" s="53"/>
      <c r="M266" s="53"/>
      <c r="N266" s="53"/>
    </row>
    <row r="267" ht="15.75" customHeight="1">
      <c r="A267" s="174"/>
      <c r="B267" s="175" t="s">
        <v>165</v>
      </c>
      <c r="C267" s="176"/>
      <c r="D267" s="177"/>
      <c r="E267" s="178"/>
      <c r="F267" s="177"/>
      <c r="G267" s="177"/>
      <c r="H267" s="177"/>
      <c r="I267" s="179"/>
      <c r="K267" s="60"/>
      <c r="L267" s="53"/>
      <c r="M267" s="53"/>
      <c r="N267" s="53"/>
    </row>
    <row r="268" ht="15.75" customHeight="1">
      <c r="A268" s="98"/>
      <c r="B268" s="150" t="s">
        <v>76</v>
      </c>
      <c r="C268" s="145"/>
      <c r="D268" s="146"/>
      <c r="E268" s="147"/>
      <c r="F268" s="107"/>
      <c r="G268" s="147"/>
      <c r="H268" s="147"/>
      <c r="I268" s="109"/>
      <c r="K268" s="60"/>
      <c r="L268" s="53"/>
      <c r="M268" s="53"/>
      <c r="N268" s="53"/>
    </row>
    <row r="269" ht="15.75" customHeight="1">
      <c r="A269" s="98"/>
      <c r="B269" s="131" t="s">
        <v>113</v>
      </c>
      <c r="C269" s="145"/>
      <c r="D269" s="146">
        <f>17+12</f>
        <v>29</v>
      </c>
      <c r="E269" s="147">
        <v>2.74</v>
      </c>
      <c r="F269" s="107"/>
      <c r="G269" s="147">
        <v>1.0</v>
      </c>
      <c r="H269" s="147"/>
      <c r="I269" s="109">
        <f t="shared" ref="I269:I276" si="25">D269*E269*G269</f>
        <v>79.46</v>
      </c>
      <c r="K269" s="60"/>
      <c r="L269" s="53"/>
      <c r="M269" s="53"/>
      <c r="N269" s="53"/>
    </row>
    <row r="270" ht="15.75" customHeight="1">
      <c r="A270" s="98"/>
      <c r="B270" s="131" t="s">
        <v>114</v>
      </c>
      <c r="C270" s="145"/>
      <c r="D270" s="146">
        <v>14.5</v>
      </c>
      <c r="E270" s="147">
        <v>2.3</v>
      </c>
      <c r="F270" s="107"/>
      <c r="G270" s="147">
        <v>1.0</v>
      </c>
      <c r="H270" s="147"/>
      <c r="I270" s="109">
        <f t="shared" si="25"/>
        <v>33.35</v>
      </c>
      <c r="K270" s="60"/>
      <c r="L270" s="53"/>
      <c r="M270" s="53"/>
      <c r="N270" s="53"/>
    </row>
    <row r="271" ht="15.75" customHeight="1">
      <c r="A271" s="98"/>
      <c r="B271" s="131" t="s">
        <v>115</v>
      </c>
      <c r="C271" s="145"/>
      <c r="D271" s="146">
        <v>21.7</v>
      </c>
      <c r="E271" s="147">
        <v>3.0</v>
      </c>
      <c r="F271" s="107"/>
      <c r="G271" s="147">
        <v>1.0</v>
      </c>
      <c r="H271" s="147"/>
      <c r="I271" s="109">
        <f t="shared" si="25"/>
        <v>65.1</v>
      </c>
      <c r="K271" s="60"/>
      <c r="L271" s="53"/>
      <c r="M271" s="53"/>
      <c r="N271" s="53"/>
    </row>
    <row r="272" ht="15.75" customHeight="1">
      <c r="A272" s="98"/>
      <c r="B272" s="131" t="s">
        <v>116</v>
      </c>
      <c r="C272" s="145"/>
      <c r="D272" s="146">
        <v>12.0</v>
      </c>
      <c r="E272" s="147">
        <v>3.0</v>
      </c>
      <c r="F272" s="107"/>
      <c r="G272" s="147">
        <v>1.0</v>
      </c>
      <c r="H272" s="147"/>
      <c r="I272" s="109">
        <f t="shared" si="25"/>
        <v>36</v>
      </c>
      <c r="K272" s="60"/>
      <c r="L272" s="53"/>
      <c r="M272" s="53"/>
      <c r="N272" s="53"/>
    </row>
    <row r="273" ht="15.75" customHeight="1">
      <c r="A273" s="98"/>
      <c r="B273" s="131" t="s">
        <v>120</v>
      </c>
      <c r="C273" s="145"/>
      <c r="D273" s="146">
        <v>10.6</v>
      </c>
      <c r="E273" s="147">
        <v>3.0</v>
      </c>
      <c r="F273" s="107"/>
      <c r="G273" s="147">
        <v>1.0</v>
      </c>
      <c r="H273" s="147"/>
      <c r="I273" s="109">
        <f t="shared" si="25"/>
        <v>31.8</v>
      </c>
      <c r="K273" s="60"/>
      <c r="L273" s="53"/>
      <c r="M273" s="53"/>
      <c r="N273" s="53"/>
    </row>
    <row r="274" ht="15.75" customHeight="1">
      <c r="A274" s="98"/>
      <c r="B274" s="131" t="s">
        <v>121</v>
      </c>
      <c r="C274" s="145"/>
      <c r="D274" s="146">
        <v>3.0</v>
      </c>
      <c r="E274" s="147">
        <v>3.0</v>
      </c>
      <c r="F274" s="107"/>
      <c r="G274" s="147">
        <v>1.0</v>
      </c>
      <c r="H274" s="147"/>
      <c r="I274" s="109">
        <f t="shared" si="25"/>
        <v>9</v>
      </c>
      <c r="K274" s="60"/>
      <c r="L274" s="53"/>
      <c r="M274" s="53"/>
      <c r="N274" s="53"/>
    </row>
    <row r="275" ht="15.75" customHeight="1">
      <c r="A275" s="98"/>
      <c r="B275" s="131" t="s">
        <v>122</v>
      </c>
      <c r="C275" s="145"/>
      <c r="D275" s="146">
        <v>21.5</v>
      </c>
      <c r="E275" s="147">
        <v>3.14</v>
      </c>
      <c r="F275" s="107"/>
      <c r="G275" s="147">
        <v>1.0</v>
      </c>
      <c r="H275" s="147"/>
      <c r="I275" s="109">
        <f t="shared" si="25"/>
        <v>67.51</v>
      </c>
      <c r="K275" s="60"/>
      <c r="L275" s="53"/>
      <c r="M275" s="53"/>
      <c r="N275" s="53"/>
    </row>
    <row r="276" ht="15.75" customHeight="1">
      <c r="A276" s="98"/>
      <c r="B276" s="131" t="s">
        <v>123</v>
      </c>
      <c r="C276" s="145"/>
      <c r="D276" s="146">
        <v>12.4</v>
      </c>
      <c r="E276" s="147">
        <v>3.14</v>
      </c>
      <c r="F276" s="107"/>
      <c r="G276" s="147">
        <v>1.0</v>
      </c>
      <c r="H276" s="147"/>
      <c r="I276" s="109">
        <f t="shared" si="25"/>
        <v>38.936</v>
      </c>
      <c r="K276" s="60"/>
      <c r="L276" s="53"/>
      <c r="M276" s="53"/>
      <c r="N276" s="53"/>
    </row>
    <row r="277" ht="15.75" customHeight="1">
      <c r="A277" s="98"/>
      <c r="B277" s="150" t="s">
        <v>74</v>
      </c>
      <c r="C277" s="145"/>
      <c r="D277" s="146"/>
      <c r="E277" s="147"/>
      <c r="F277" s="107"/>
      <c r="G277" s="147"/>
      <c r="H277" s="147"/>
      <c r="I277" s="109"/>
      <c r="K277" s="60"/>
      <c r="L277" s="53"/>
      <c r="M277" s="53"/>
      <c r="N277" s="53"/>
    </row>
    <row r="278" ht="15.75" customHeight="1">
      <c r="A278" s="98"/>
      <c r="B278" s="131" t="s">
        <v>124</v>
      </c>
      <c r="C278" s="145"/>
      <c r="D278" s="146">
        <v>16.3</v>
      </c>
      <c r="E278" s="147">
        <v>3.0</v>
      </c>
      <c r="F278" s="107"/>
      <c r="G278" s="147">
        <v>1.0</v>
      </c>
      <c r="H278" s="147"/>
      <c r="I278" s="109">
        <f t="shared" ref="I278:I281" si="26">D278*E278*G278</f>
        <v>48.9</v>
      </c>
      <c r="K278" s="60"/>
      <c r="L278" s="53"/>
      <c r="M278" s="53"/>
      <c r="N278" s="53"/>
    </row>
    <row r="279" ht="15.75" customHeight="1">
      <c r="A279" s="98"/>
      <c r="B279" s="131" t="s">
        <v>125</v>
      </c>
      <c r="C279" s="145"/>
      <c r="D279" s="146">
        <v>3.17</v>
      </c>
      <c r="E279" s="147">
        <v>3.0</v>
      </c>
      <c r="F279" s="107"/>
      <c r="G279" s="147">
        <v>1.0</v>
      </c>
      <c r="H279" s="147"/>
      <c r="I279" s="109">
        <f t="shared" si="26"/>
        <v>9.51</v>
      </c>
      <c r="K279" s="60"/>
      <c r="L279" s="53"/>
      <c r="M279" s="53"/>
      <c r="N279" s="53"/>
    </row>
    <row r="280" ht="15.75" customHeight="1">
      <c r="A280" s="98"/>
      <c r="B280" s="131" t="s">
        <v>137</v>
      </c>
      <c r="C280" s="145"/>
      <c r="D280" s="146">
        <v>6.9</v>
      </c>
      <c r="E280" s="147">
        <v>4.17</v>
      </c>
      <c r="F280" s="107"/>
      <c r="G280" s="147">
        <v>1.0</v>
      </c>
      <c r="H280" s="147"/>
      <c r="I280" s="109">
        <f t="shared" si="26"/>
        <v>28.773</v>
      </c>
      <c r="K280" s="60"/>
      <c r="L280" s="53"/>
      <c r="M280" s="53"/>
      <c r="N280" s="53"/>
    </row>
    <row r="281" ht="15.75" customHeight="1">
      <c r="A281" s="98"/>
      <c r="B281" s="131" t="s">
        <v>138</v>
      </c>
      <c r="C281" s="145"/>
      <c r="D281" s="146">
        <v>12.3</v>
      </c>
      <c r="E281" s="147">
        <v>2.3</v>
      </c>
      <c r="F281" s="107"/>
      <c r="G281" s="147">
        <v>1.0</v>
      </c>
      <c r="H281" s="147"/>
      <c r="I281" s="109">
        <f t="shared" si="26"/>
        <v>28.29</v>
      </c>
      <c r="K281" s="60"/>
      <c r="L281" s="53"/>
      <c r="M281" s="53"/>
      <c r="N281" s="53"/>
    </row>
    <row r="282" ht="15.75" customHeight="1">
      <c r="A282" s="98"/>
      <c r="B282" s="99"/>
      <c r="C282" s="145"/>
      <c r="D282" s="147"/>
      <c r="E282" s="147"/>
      <c r="F282" s="147"/>
      <c r="G282" s="147"/>
      <c r="H282" s="147"/>
      <c r="I282" s="164"/>
      <c r="K282" s="60"/>
      <c r="L282" s="53"/>
      <c r="M282" s="53"/>
      <c r="N282" s="53"/>
    </row>
    <row r="283" ht="15.75" customHeight="1">
      <c r="A283" s="120"/>
      <c r="B283" s="121"/>
      <c r="C283" s="123"/>
      <c r="D283" s="124"/>
      <c r="E283" s="124"/>
      <c r="F283" s="124"/>
      <c r="G283" s="125"/>
      <c r="H283" s="125"/>
      <c r="I283" s="126"/>
      <c r="K283" s="60"/>
      <c r="L283" s="53"/>
      <c r="M283" s="53"/>
      <c r="N283" s="53"/>
    </row>
    <row r="284" ht="15.75" customHeight="1">
      <c r="A284" s="49" t="s">
        <v>171</v>
      </c>
      <c r="B284" s="81" t="str">
        <f>VLOOKUP(A284,GLOBAL!A:H,4,FALSE)</f>
        <v>PINTURA IMPERMEABILIZANTE COM IGOLFLEX OU EQUIVALENTE A 3 DEMÃOS</v>
      </c>
      <c r="C284" s="49" t="str">
        <f>VLOOKUP(A284,GLOBAL!A:H,5,FALSE)</f>
        <v>M2</v>
      </c>
      <c r="D284" s="84" t="s">
        <v>28</v>
      </c>
      <c r="E284" s="84" t="s">
        <v>30</v>
      </c>
      <c r="F284" s="84" t="s">
        <v>31</v>
      </c>
      <c r="G284" s="84" t="s">
        <v>32</v>
      </c>
      <c r="H284" s="84" t="s">
        <v>166</v>
      </c>
      <c r="I284" s="87">
        <f>ROUND(SUM(I285:I288),2)</f>
        <v>57.06</v>
      </c>
      <c r="K284" s="60"/>
      <c r="L284" s="53"/>
      <c r="M284" s="53"/>
      <c r="N284" s="53"/>
    </row>
    <row r="285" ht="15.75" customHeight="1">
      <c r="A285" s="174"/>
      <c r="B285" s="175" t="s">
        <v>36</v>
      </c>
      <c r="C285" s="176"/>
      <c r="D285" s="177"/>
      <c r="E285" s="178"/>
      <c r="F285" s="177"/>
      <c r="G285" s="177"/>
      <c r="H285" s="177"/>
      <c r="I285" s="179"/>
      <c r="K285" s="60"/>
      <c r="L285" s="53"/>
      <c r="M285" s="53"/>
      <c r="N285" s="53"/>
    </row>
    <row r="286" ht="15.75" customHeight="1">
      <c r="A286" s="98"/>
      <c r="B286" s="131" t="s">
        <v>137</v>
      </c>
      <c r="C286" s="145"/>
      <c r="D286" s="146">
        <v>6.9</v>
      </c>
      <c r="E286" s="147">
        <v>4.17</v>
      </c>
      <c r="F286" s="107"/>
      <c r="G286" s="147">
        <v>1.0</v>
      </c>
      <c r="H286" s="147"/>
      <c r="I286" s="109">
        <f t="shared" ref="I286:I287" si="27">D286*E286*G286</f>
        <v>28.773</v>
      </c>
      <c r="K286" s="60"/>
      <c r="L286" s="53"/>
      <c r="M286" s="53"/>
      <c r="N286" s="53"/>
    </row>
    <row r="287" ht="15.75" customHeight="1">
      <c r="A287" s="98"/>
      <c r="B287" s="131" t="s">
        <v>138</v>
      </c>
      <c r="C287" s="145"/>
      <c r="D287" s="146">
        <v>12.3</v>
      </c>
      <c r="E287" s="147">
        <v>2.3</v>
      </c>
      <c r="F287" s="107"/>
      <c r="G287" s="147">
        <v>1.0</v>
      </c>
      <c r="H287" s="147"/>
      <c r="I287" s="109">
        <f t="shared" si="27"/>
        <v>28.29</v>
      </c>
      <c r="K287" s="60"/>
      <c r="L287" s="53"/>
      <c r="M287" s="53"/>
      <c r="N287" s="53"/>
    </row>
    <row r="288" ht="15.75" customHeight="1">
      <c r="A288" s="180"/>
      <c r="B288" s="99"/>
      <c r="C288" s="145"/>
      <c r="D288" s="147"/>
      <c r="E288" s="181"/>
      <c r="F288" s="147"/>
      <c r="G288" s="147"/>
      <c r="H288" s="147"/>
      <c r="I288" s="164"/>
      <c r="K288" s="60"/>
      <c r="L288" s="53"/>
      <c r="M288" s="53"/>
      <c r="N288" s="53"/>
    </row>
    <row r="289" ht="15.75" customHeight="1">
      <c r="A289" s="120"/>
      <c r="B289" s="121"/>
      <c r="C289" s="123"/>
      <c r="D289" s="124"/>
      <c r="E289" s="124"/>
      <c r="F289" s="124"/>
      <c r="G289" s="125"/>
      <c r="H289" s="125"/>
      <c r="I289" s="126"/>
      <c r="K289" s="60"/>
      <c r="L289" s="53"/>
      <c r="M289" s="53"/>
      <c r="N289" s="53"/>
    </row>
    <row r="290" ht="15.75" customHeight="1">
      <c r="A290" s="49" t="s">
        <v>173</v>
      </c>
      <c r="B290" s="81" t="str">
        <f>VLOOKUP(A290,GLOBAL!A:H,4,FALSE)</f>
        <v>FORNECIMENTO E INSTALACAO DE MANTA BIDIM RT - 14</v>
      </c>
      <c r="C290" s="49" t="str">
        <f>VLOOKUP(A290,GLOBAL!A:H,5,FALSE)</f>
        <v>M2</v>
      </c>
      <c r="D290" s="84" t="s">
        <v>28</v>
      </c>
      <c r="E290" s="84" t="s">
        <v>30</v>
      </c>
      <c r="F290" s="84" t="s">
        <v>31</v>
      </c>
      <c r="G290" s="84" t="s">
        <v>32</v>
      </c>
      <c r="H290" s="84" t="s">
        <v>166</v>
      </c>
      <c r="I290" s="87">
        <f>ROUND(SUM(I291:I293),2)</f>
        <v>74.1</v>
      </c>
      <c r="K290" s="60"/>
      <c r="L290" s="53"/>
      <c r="M290" s="53"/>
      <c r="N290" s="53"/>
    </row>
    <row r="291" ht="15.75" customHeight="1">
      <c r="A291" s="174"/>
      <c r="B291" s="175" t="s">
        <v>36</v>
      </c>
      <c r="C291" s="176"/>
      <c r="D291" s="177"/>
      <c r="E291" s="178"/>
      <c r="F291" s="177"/>
      <c r="G291" s="177"/>
      <c r="H291" s="177"/>
      <c r="I291" s="179"/>
      <c r="K291" s="60"/>
      <c r="L291" s="53"/>
      <c r="M291" s="53"/>
      <c r="N291" s="53"/>
    </row>
    <row r="292" ht="15.75" customHeight="1">
      <c r="A292" s="98"/>
      <c r="B292" s="131" t="s">
        <v>106</v>
      </c>
      <c r="C292" s="145"/>
      <c r="D292" s="133">
        <v>37.05</v>
      </c>
      <c r="E292" s="134"/>
      <c r="F292" s="107"/>
      <c r="G292" s="147"/>
      <c r="H292" s="147"/>
      <c r="I292" s="109">
        <f t="shared" ref="I292:I293" si="28">D292</f>
        <v>37.05</v>
      </c>
      <c r="K292" s="60"/>
      <c r="L292" s="53"/>
      <c r="M292" s="53"/>
      <c r="N292" s="53"/>
    </row>
    <row r="293" ht="15.75" customHeight="1">
      <c r="A293" s="98"/>
      <c r="B293" s="131" t="s">
        <v>107</v>
      </c>
      <c r="C293" s="145"/>
      <c r="D293" s="133">
        <v>37.05</v>
      </c>
      <c r="E293" s="134"/>
      <c r="F293" s="107"/>
      <c r="G293" s="147"/>
      <c r="H293" s="147"/>
      <c r="I293" s="109">
        <f t="shared" si="28"/>
        <v>37.05</v>
      </c>
      <c r="K293" s="60"/>
      <c r="L293" s="53"/>
      <c r="M293" s="53"/>
      <c r="N293" s="53"/>
    </row>
    <row r="294" ht="15.75" customHeight="1">
      <c r="A294" s="180"/>
      <c r="B294" s="99"/>
      <c r="C294" s="145"/>
      <c r="D294" s="147"/>
      <c r="E294" s="181"/>
      <c r="F294" s="147"/>
      <c r="G294" s="147"/>
      <c r="H294" s="147"/>
      <c r="I294" s="164"/>
      <c r="K294" s="60"/>
      <c r="L294" s="53"/>
      <c r="M294" s="53"/>
      <c r="N294" s="53"/>
    </row>
    <row r="295" ht="15.75" customHeight="1">
      <c r="A295" s="120"/>
      <c r="B295" s="121"/>
      <c r="C295" s="123"/>
      <c r="D295" s="124"/>
      <c r="E295" s="124"/>
      <c r="F295" s="124"/>
      <c r="G295" s="125"/>
      <c r="H295" s="125"/>
      <c r="I295" s="126"/>
      <c r="K295" s="60"/>
      <c r="L295" s="53"/>
      <c r="M295" s="53"/>
      <c r="N295" s="53"/>
    </row>
    <row r="296" ht="15.75" customHeight="1">
      <c r="A296" s="49" t="s">
        <v>177</v>
      </c>
      <c r="B296" s="81" t="str">
        <f>VLOOKUP(A296,GLOBAL!A:H,4,FALSE)</f>
        <v>FORNECIMENTO E ASSENTAMENTO DE RIPAS DE MAÇARANDUBA </v>
      </c>
      <c r="C296" s="148" t="str">
        <f>VLOOKUP(A296,GLOBAL!A:H,5,FALSE)</f>
        <v>M²</v>
      </c>
      <c r="D296" s="84" t="s">
        <v>28</v>
      </c>
      <c r="E296" s="84" t="s">
        <v>30</v>
      </c>
      <c r="F296" s="84" t="s">
        <v>31</v>
      </c>
      <c r="G296" s="84" t="s">
        <v>32</v>
      </c>
      <c r="H296" s="84" t="s">
        <v>70</v>
      </c>
      <c r="I296" s="87">
        <f>ROUND(SUM(I297:I299),2)</f>
        <v>65.07</v>
      </c>
      <c r="K296" s="60"/>
      <c r="L296" s="53"/>
      <c r="M296" s="53"/>
      <c r="N296" s="53"/>
    </row>
    <row r="297" ht="15.75" customHeight="1">
      <c r="A297" s="174"/>
      <c r="B297" s="175" t="s">
        <v>165</v>
      </c>
      <c r="C297" s="176"/>
      <c r="D297" s="177"/>
      <c r="E297" s="178"/>
      <c r="F297" s="177"/>
      <c r="G297" s="177"/>
      <c r="H297" s="177"/>
      <c r="I297" s="179"/>
      <c r="K297" s="60"/>
      <c r="L297" s="53"/>
      <c r="M297" s="53"/>
      <c r="N297" s="53"/>
    </row>
    <row r="298" ht="15.75" customHeight="1">
      <c r="B298" s="131" t="s">
        <v>178</v>
      </c>
      <c r="C298" s="145"/>
      <c r="D298" s="133">
        <f>(12.54*2.3)+(1.34*0.9)+(0.9*11.2/2)</f>
        <v>35.088</v>
      </c>
      <c r="E298" s="134"/>
      <c r="F298" s="107"/>
      <c r="G298" s="147"/>
      <c r="H298" s="147"/>
      <c r="I298" s="109">
        <f t="shared" ref="I298:I299" si="29">D298</f>
        <v>35.088</v>
      </c>
    </row>
    <row r="299" ht="15.75" customHeight="1">
      <c r="B299" s="131" t="s">
        <v>179</v>
      </c>
      <c r="C299" s="145"/>
      <c r="D299" s="133">
        <f>25.8+0.837+3.3124+0.0357</f>
        <v>29.9851</v>
      </c>
      <c r="E299" s="134"/>
      <c r="F299" s="107"/>
      <c r="G299" s="147"/>
      <c r="H299" s="147"/>
      <c r="I299" s="109">
        <f t="shared" si="29"/>
        <v>29.9851</v>
      </c>
    </row>
    <row r="300" ht="15.75" customHeight="1">
      <c r="A300" s="180"/>
      <c r="B300" s="99"/>
      <c r="C300" s="145"/>
      <c r="D300" s="147"/>
      <c r="E300" s="181"/>
      <c r="F300" s="147"/>
      <c r="G300" s="147"/>
      <c r="H300" s="147"/>
      <c r="I300" s="164"/>
      <c r="K300" s="60"/>
      <c r="L300" s="53"/>
      <c r="M300" s="53"/>
      <c r="N300" s="53"/>
    </row>
    <row r="301" ht="15.75" customHeight="1">
      <c r="A301" s="120"/>
      <c r="B301" s="121"/>
      <c r="C301" s="123"/>
      <c r="D301" s="124"/>
      <c r="E301" s="124"/>
      <c r="F301" s="124"/>
      <c r="G301" s="125"/>
      <c r="H301" s="125"/>
      <c r="I301" s="126"/>
      <c r="K301" s="188"/>
      <c r="L301" s="53"/>
      <c r="M301" s="53"/>
      <c r="N301" s="53"/>
    </row>
    <row r="302" ht="15.75" customHeight="1">
      <c r="A302" s="49" t="s">
        <v>180</v>
      </c>
      <c r="B302" s="81" t="str">
        <f>VLOOKUP(A302,GLOBAL!A:H,4,FALSE)</f>
        <v>FORNECIMENTO E INSTALAÇÃO DE CARPETE E=6MM</v>
      </c>
      <c r="C302" s="148" t="str">
        <f>VLOOKUP(A302,GLOBAL!A:H,5,FALSE)</f>
        <v>M²</v>
      </c>
      <c r="D302" s="84" t="s">
        <v>28</v>
      </c>
      <c r="E302" s="84" t="s">
        <v>30</v>
      </c>
      <c r="F302" s="84" t="s">
        <v>31</v>
      </c>
      <c r="G302" s="84" t="s">
        <v>32</v>
      </c>
      <c r="H302" s="84" t="s">
        <v>166</v>
      </c>
      <c r="I302" s="87">
        <f>ROUND(SUM(I303:I305),2)</f>
        <v>31.4</v>
      </c>
      <c r="K302" s="60"/>
      <c r="L302" s="53"/>
      <c r="M302" s="53"/>
      <c r="N302" s="53"/>
    </row>
    <row r="303" ht="15.75" customHeight="1">
      <c r="A303" s="174"/>
      <c r="B303" s="175" t="s">
        <v>36</v>
      </c>
      <c r="C303" s="176"/>
      <c r="D303" s="177"/>
      <c r="E303" s="178"/>
      <c r="F303" s="177"/>
      <c r="G303" s="177"/>
      <c r="H303" s="177"/>
      <c r="I303" s="179"/>
      <c r="K303" s="60"/>
      <c r="L303" s="53"/>
      <c r="M303" s="53"/>
      <c r="N303" s="53"/>
    </row>
    <row r="304" ht="15.75" customHeight="1">
      <c r="A304" s="98"/>
      <c r="B304" s="99" t="s">
        <v>181</v>
      </c>
      <c r="C304" s="145"/>
      <c r="D304" s="146">
        <v>11.85</v>
      </c>
      <c r="E304" s="147"/>
      <c r="F304" s="107">
        <v>2.65</v>
      </c>
      <c r="G304" s="147"/>
      <c r="H304" s="147"/>
      <c r="I304" s="164">
        <f>D304*F304</f>
        <v>31.4025</v>
      </c>
      <c r="K304" s="60"/>
      <c r="L304" s="53"/>
      <c r="M304" s="53"/>
      <c r="N304" s="53"/>
    </row>
    <row r="305" ht="15.75" customHeight="1">
      <c r="A305" s="180"/>
      <c r="B305" s="99"/>
      <c r="C305" s="145"/>
      <c r="D305" s="147"/>
      <c r="E305" s="181"/>
      <c r="F305" s="147"/>
      <c r="G305" s="147"/>
      <c r="H305" s="147"/>
      <c r="I305" s="164"/>
      <c r="K305" s="60"/>
      <c r="L305" s="53"/>
      <c r="M305" s="53"/>
      <c r="N305" s="53"/>
    </row>
    <row r="306" ht="15.75" customHeight="1">
      <c r="A306" s="120"/>
      <c r="B306" s="121"/>
      <c r="C306" s="123"/>
      <c r="D306" s="124"/>
      <c r="E306" s="124"/>
      <c r="F306" s="124"/>
      <c r="G306" s="125"/>
      <c r="H306" s="125"/>
      <c r="I306" s="126"/>
      <c r="K306" s="60"/>
      <c r="L306" s="53"/>
      <c r="M306" s="53"/>
      <c r="N306" s="53"/>
    </row>
    <row r="307" ht="15.75" customHeight="1">
      <c r="A307" s="49" t="s">
        <v>182</v>
      </c>
      <c r="B307" s="81" t="str">
        <f>VLOOKUP(A307,GLOBAL!A:H,4,FALSE)</f>
        <v>COBOGO CERAMICO (ELEMENTO VAZADO), 9X20X20CM, ASSENTADO COM ARGAMASSA TRACO 1:4 DE CIMENTO E AREIA</v>
      </c>
      <c r="C307" s="49" t="str">
        <f>VLOOKUP(A307,GLOBAL!A:H,5,FALSE)</f>
        <v>M2</v>
      </c>
      <c r="D307" s="84" t="s">
        <v>28</v>
      </c>
      <c r="E307" s="84" t="s">
        <v>30</v>
      </c>
      <c r="F307" s="84" t="s">
        <v>31</v>
      </c>
      <c r="G307" s="84" t="s">
        <v>32</v>
      </c>
      <c r="H307" s="84" t="s">
        <v>166</v>
      </c>
      <c r="I307" s="87">
        <f>ROUND(SUM(I308:I310),2)</f>
        <v>6.97</v>
      </c>
      <c r="K307" s="60"/>
      <c r="L307" s="53"/>
      <c r="M307" s="53"/>
      <c r="N307" s="53"/>
    </row>
    <row r="308" ht="15.75" customHeight="1">
      <c r="A308" s="174"/>
      <c r="B308" s="175" t="s">
        <v>36</v>
      </c>
      <c r="C308" s="176"/>
      <c r="D308" s="177"/>
      <c r="E308" s="178"/>
      <c r="F308" s="177"/>
      <c r="G308" s="177"/>
      <c r="H308" s="177"/>
      <c r="I308" s="179"/>
      <c r="K308" s="60"/>
      <c r="L308" s="53"/>
      <c r="M308" s="53"/>
      <c r="N308" s="53"/>
    </row>
    <row r="309" ht="15.75" customHeight="1">
      <c r="A309" s="98"/>
      <c r="B309" s="99" t="s">
        <v>184</v>
      </c>
      <c r="C309" s="145"/>
      <c r="D309" s="146">
        <v>2.2</v>
      </c>
      <c r="E309" s="147">
        <v>3.17</v>
      </c>
      <c r="F309" s="107"/>
      <c r="G309" s="147"/>
      <c r="H309" s="147"/>
      <c r="I309" s="164">
        <f>D309*E309</f>
        <v>6.974</v>
      </c>
      <c r="K309" s="60"/>
      <c r="L309" s="53"/>
      <c r="M309" s="53"/>
      <c r="N309" s="53"/>
    </row>
    <row r="310" ht="15.75" customHeight="1">
      <c r="A310" s="180"/>
      <c r="B310" s="99"/>
      <c r="C310" s="145"/>
      <c r="D310" s="147"/>
      <c r="E310" s="181"/>
      <c r="F310" s="147"/>
      <c r="G310" s="147"/>
      <c r="H310" s="147"/>
      <c r="I310" s="164"/>
      <c r="K310" s="60"/>
      <c r="L310" s="53"/>
      <c r="M310" s="53"/>
      <c r="N310" s="53"/>
    </row>
    <row r="311" ht="15.75" customHeight="1">
      <c r="A311" s="120"/>
      <c r="B311" s="121"/>
      <c r="C311" s="123"/>
      <c r="D311" s="124"/>
      <c r="E311" s="124"/>
      <c r="F311" s="124"/>
      <c r="G311" s="125"/>
      <c r="H311" s="125"/>
      <c r="I311" s="126"/>
      <c r="K311" s="60"/>
      <c r="L311" s="53"/>
      <c r="M311" s="53"/>
      <c r="N311" s="53"/>
    </row>
    <row r="312" ht="15.75" customHeight="1">
      <c r="A312" s="49" t="s">
        <v>185</v>
      </c>
      <c r="B312" s="81" t="str">
        <f>VLOOKUP(A312,GLOBAL!A:H,4,FALSE)</f>
        <v>FORNECIMENTO E INSTALAÇÃO DE DIVISÓRIAS NOVAS COM ACABAMENTO DE CHAPA DE FIBRA DE MADEIRA, SISTEMA DE MONTAGEM SIMPLIFICADO, ESPESSURA DE 35MM E MIOLO EM COLMÉIA NO PADRÃO PAINEL/PAINEL</v>
      </c>
      <c r="C312" s="49" t="str">
        <f>VLOOKUP(A312,GLOBAL!A:H,5,FALSE)</f>
        <v>M2</v>
      </c>
      <c r="D312" s="84" t="s">
        <v>28</v>
      </c>
      <c r="E312" s="84" t="s">
        <v>30</v>
      </c>
      <c r="F312" s="84" t="s">
        <v>31</v>
      </c>
      <c r="G312" s="84" t="s">
        <v>32</v>
      </c>
      <c r="H312" s="84" t="s">
        <v>70</v>
      </c>
      <c r="I312" s="87">
        <f>ROUND(SUM(I314:I315),2)</f>
        <v>2.2</v>
      </c>
      <c r="K312" s="60"/>
      <c r="L312" s="53"/>
      <c r="M312" s="53"/>
      <c r="N312" s="53"/>
    </row>
    <row r="313" ht="15.75" customHeight="1">
      <c r="A313" s="174"/>
      <c r="B313" s="175" t="s">
        <v>165</v>
      </c>
      <c r="C313" s="176"/>
      <c r="D313" s="177"/>
      <c r="E313" s="178"/>
      <c r="F313" s="177"/>
      <c r="G313" s="177"/>
      <c r="H313" s="177"/>
      <c r="I313" s="179"/>
      <c r="K313" s="60"/>
      <c r="L313" s="53"/>
      <c r="M313" s="53"/>
      <c r="N313" s="53"/>
    </row>
    <row r="314" ht="15.75" customHeight="1">
      <c r="A314" s="180"/>
      <c r="B314" s="99" t="s">
        <v>186</v>
      </c>
      <c r="C314" s="145"/>
      <c r="D314" s="146">
        <v>2.2</v>
      </c>
      <c r="E314" s="147"/>
      <c r="F314" s="147">
        <v>1.0</v>
      </c>
      <c r="G314" s="147">
        <v>1.0</v>
      </c>
      <c r="H314" s="147"/>
      <c r="I314" s="164">
        <f>D314*F314</f>
        <v>2.2</v>
      </c>
      <c r="K314" s="60"/>
      <c r="L314" s="53"/>
      <c r="M314" s="53"/>
      <c r="N314" s="53"/>
    </row>
    <row r="315" ht="15.75" customHeight="1">
      <c r="A315" s="98"/>
      <c r="B315" s="99"/>
      <c r="C315" s="145"/>
      <c r="D315" s="147"/>
      <c r="E315" s="147"/>
      <c r="F315" s="147"/>
      <c r="G315" s="147"/>
      <c r="H315" s="147"/>
      <c r="I315" s="164"/>
      <c r="K315" s="60"/>
      <c r="L315" s="53"/>
      <c r="M315" s="53"/>
      <c r="N315" s="53"/>
    </row>
    <row r="316" ht="15.75" customHeight="1">
      <c r="A316" s="120"/>
      <c r="B316" s="121"/>
      <c r="C316" s="123"/>
      <c r="D316" s="124"/>
      <c r="E316" s="124"/>
      <c r="F316" s="124"/>
      <c r="G316" s="125"/>
      <c r="H316" s="125"/>
      <c r="I316" s="126"/>
      <c r="K316" s="60"/>
      <c r="L316" s="53"/>
      <c r="M316" s="53"/>
      <c r="N316" s="53"/>
    </row>
    <row r="317" ht="15.75" customHeight="1">
      <c r="A317" s="49" t="s">
        <v>187</v>
      </c>
      <c r="B317" s="81" t="str">
        <f>VLOOKUP(A317,GLOBAL!A:H,4,FALSE)</f>
        <v>TUBO DE ESPUMA DE POLIETILENO EXPANDIDO FLEXÍVEL PARA ISOLAMENTO TERMICO DE TUBULAÇÃO DE AR CONDICIONADO, ÁGUA QUENTE, DN 1 1/2", E=10MM</v>
      </c>
      <c r="C317" s="148" t="str">
        <f>VLOOKUP(A317,GLOBAL!A:H,5,FALSE)</f>
        <v>UND</v>
      </c>
      <c r="D317" s="84" t="s">
        <v>28</v>
      </c>
      <c r="E317" s="84" t="s">
        <v>30</v>
      </c>
      <c r="F317" s="84" t="s">
        <v>31</v>
      </c>
      <c r="G317" s="84" t="s">
        <v>32</v>
      </c>
      <c r="H317" s="84" t="s">
        <v>166</v>
      </c>
      <c r="I317" s="87">
        <f>ROUND(SUM(I318:I320),2)</f>
        <v>1</v>
      </c>
      <c r="K317" s="60"/>
      <c r="L317" s="53"/>
      <c r="M317" s="53"/>
      <c r="N317" s="53"/>
    </row>
    <row r="318" ht="15.75" customHeight="1">
      <c r="A318" s="174"/>
      <c r="B318" s="175" t="s">
        <v>36</v>
      </c>
      <c r="C318" s="176"/>
      <c r="D318" s="177"/>
      <c r="E318" s="178"/>
      <c r="F318" s="177"/>
      <c r="G318" s="177"/>
      <c r="H318" s="177"/>
      <c r="I318" s="179"/>
      <c r="K318" s="60"/>
      <c r="L318" s="53"/>
      <c r="M318" s="53"/>
      <c r="N318" s="53"/>
    </row>
    <row r="319" ht="15.75" customHeight="1">
      <c r="A319" s="98"/>
      <c r="B319" s="99" t="s">
        <v>186</v>
      </c>
      <c r="C319" s="145"/>
      <c r="D319" s="146"/>
      <c r="E319" s="147"/>
      <c r="F319" s="107"/>
      <c r="G319" s="147">
        <v>1.0</v>
      </c>
      <c r="H319" s="147"/>
      <c r="I319" s="164">
        <f>G319</f>
        <v>1</v>
      </c>
      <c r="K319" s="60"/>
      <c r="L319" s="53"/>
      <c r="M319" s="53"/>
      <c r="N319" s="53"/>
    </row>
    <row r="320" ht="15.75" customHeight="1">
      <c r="A320" s="180"/>
      <c r="B320" s="99"/>
      <c r="C320" s="145"/>
      <c r="D320" s="147"/>
      <c r="E320" s="181"/>
      <c r="F320" s="147"/>
      <c r="G320" s="147"/>
      <c r="H320" s="147"/>
      <c r="I320" s="164"/>
      <c r="K320" s="60"/>
      <c r="L320" s="53"/>
      <c r="M320" s="53"/>
      <c r="N320" s="53"/>
    </row>
    <row r="321" ht="15.75" customHeight="1">
      <c r="A321" s="120"/>
      <c r="B321" s="121"/>
      <c r="C321" s="123"/>
      <c r="D321" s="124"/>
      <c r="E321" s="124"/>
      <c r="F321" s="124"/>
      <c r="G321" s="125"/>
      <c r="H321" s="125"/>
      <c r="I321" s="126"/>
      <c r="K321" s="60"/>
      <c r="L321" s="53"/>
      <c r="M321" s="53"/>
      <c r="N321" s="53"/>
    </row>
    <row r="322" ht="15.75" customHeight="1">
      <c r="A322" s="62" t="s">
        <v>189</v>
      </c>
      <c r="B322" s="173" t="str">
        <f>VLOOKUP(A322,GLOBAL!A:H,4,FALSE)</f>
        <v>Pisos/ Acabamentos</v>
      </c>
      <c r="C322" s="71"/>
      <c r="D322" s="75"/>
      <c r="E322" s="75"/>
      <c r="F322" s="75"/>
      <c r="G322" s="75"/>
      <c r="H322" s="75"/>
      <c r="I322" s="76"/>
      <c r="K322" s="60"/>
      <c r="L322" s="53"/>
      <c r="M322" s="53"/>
      <c r="N322" s="53"/>
    </row>
    <row r="323" ht="15.75" customHeight="1">
      <c r="A323" s="49" t="s">
        <v>190</v>
      </c>
      <c r="B323" s="81" t="str">
        <f>VLOOKUP(A323,GLOBAL!A:H,4,FALSE)</f>
        <v>PISO DE BORRACHA PASTILHADO, ESPESSURA 7MM, ASSENTADO COM ARGAMASSA TRACO 1:3 (CIMENTO E AREIA)</v>
      </c>
      <c r="C323" s="49" t="str">
        <f>VLOOKUP(A323,GLOBAL!A:H,5,FALSE)</f>
        <v>M2</v>
      </c>
      <c r="D323" s="84" t="s">
        <v>28</v>
      </c>
      <c r="E323" s="84" t="s">
        <v>30</v>
      </c>
      <c r="F323" s="84" t="s">
        <v>31</v>
      </c>
      <c r="G323" s="84" t="s">
        <v>32</v>
      </c>
      <c r="H323" s="84"/>
      <c r="I323" s="87">
        <f>ROUND(SUM(I324:I327),2)</f>
        <v>138.88</v>
      </c>
      <c r="K323" s="60"/>
      <c r="L323" s="53"/>
      <c r="M323" s="53"/>
      <c r="N323" s="53"/>
    </row>
    <row r="324" ht="15.75" customHeight="1">
      <c r="A324" s="174"/>
      <c r="B324" s="175" t="s">
        <v>191</v>
      </c>
      <c r="C324" s="176"/>
      <c r="D324" s="177"/>
      <c r="E324" s="178"/>
      <c r="F324" s="177"/>
      <c r="G324" s="177"/>
      <c r="H324" s="177"/>
      <c r="I324" s="179"/>
      <c r="K324" s="60"/>
      <c r="L324" s="53"/>
      <c r="M324" s="53"/>
      <c r="N324" s="53"/>
    </row>
    <row r="325" ht="15.75" customHeight="1">
      <c r="A325" s="98"/>
      <c r="B325" s="99" t="s">
        <v>192</v>
      </c>
      <c r="C325" s="145"/>
      <c r="D325" s="133">
        <v>131.97</v>
      </c>
      <c r="E325" s="134"/>
      <c r="F325" s="107"/>
      <c r="G325" s="147"/>
      <c r="H325" s="147"/>
      <c r="I325" s="164">
        <f>D325</f>
        <v>131.97</v>
      </c>
      <c r="K325" s="60"/>
      <c r="L325" s="53"/>
      <c r="M325" s="53"/>
      <c r="N325" s="53"/>
    </row>
    <row r="326" ht="15.75" customHeight="1">
      <c r="A326" s="98"/>
      <c r="B326" s="99" t="s">
        <v>193</v>
      </c>
      <c r="C326" s="145"/>
      <c r="D326" s="133">
        <v>9.6</v>
      </c>
      <c r="E326" s="134"/>
      <c r="F326" s="107">
        <v>0.08</v>
      </c>
      <c r="G326" s="147">
        <v>9.0</v>
      </c>
      <c r="H326" s="147"/>
      <c r="I326" s="164">
        <f>D326*F326*G326</f>
        <v>6.912</v>
      </c>
      <c r="K326" s="60"/>
      <c r="L326" s="53"/>
      <c r="M326" s="53"/>
      <c r="N326" s="53"/>
    </row>
    <row r="327" ht="15.75" customHeight="1">
      <c r="A327" s="180"/>
      <c r="B327" s="99"/>
      <c r="C327" s="145"/>
      <c r="D327" s="147"/>
      <c r="E327" s="181"/>
      <c r="F327" s="147"/>
      <c r="G327" s="147"/>
      <c r="H327" s="147"/>
      <c r="I327" s="164"/>
      <c r="K327" s="60"/>
      <c r="L327" s="53"/>
      <c r="M327" s="53"/>
      <c r="N327" s="53"/>
    </row>
    <row r="328" ht="15.75" customHeight="1">
      <c r="A328" s="120"/>
      <c r="B328" s="121"/>
      <c r="C328" s="123"/>
      <c r="D328" s="124"/>
      <c r="E328" s="124"/>
      <c r="F328" s="124"/>
      <c r="G328" s="125"/>
      <c r="H328" s="125"/>
      <c r="I328" s="126"/>
      <c r="K328" s="60"/>
      <c r="L328" s="53"/>
      <c r="M328" s="53"/>
      <c r="N328" s="53"/>
    </row>
    <row r="329" ht="15.75" customHeight="1">
      <c r="A329" s="49" t="s">
        <v>194</v>
      </c>
      <c r="B329" s="81" t="str">
        <f>VLOOKUP(A329,GLOBAL!A:H,4,FALSE)</f>
        <v>SOLEIRA EM GRANITO, LARGURA 15 CM, ESPESSURA 2,0 CM. AF_06/2018</v>
      </c>
      <c r="C329" s="49" t="str">
        <f>VLOOKUP(A329,GLOBAL!A:H,5,FALSE)</f>
        <v>M</v>
      </c>
      <c r="D329" s="84" t="s">
        <v>28</v>
      </c>
      <c r="E329" s="84" t="s">
        <v>30</v>
      </c>
      <c r="F329" s="84" t="s">
        <v>31</v>
      </c>
      <c r="G329" s="84" t="s">
        <v>32</v>
      </c>
      <c r="H329" s="84" t="s">
        <v>166</v>
      </c>
      <c r="I329" s="87">
        <f>ROUND(SUM(I330:I338),2)</f>
        <v>17.2</v>
      </c>
      <c r="K329" s="60"/>
      <c r="L329" s="53"/>
      <c r="M329" s="53"/>
      <c r="N329" s="53"/>
    </row>
    <row r="330" ht="15.75" customHeight="1">
      <c r="A330" s="174"/>
      <c r="B330" s="175" t="s">
        <v>36</v>
      </c>
      <c r="C330" s="176"/>
      <c r="D330" s="177"/>
      <c r="E330" s="178"/>
      <c r="F330" s="177"/>
      <c r="G330" s="177"/>
      <c r="H330" s="177"/>
      <c r="I330" s="179"/>
      <c r="K330" s="60"/>
      <c r="L330" s="53"/>
      <c r="M330" s="53"/>
      <c r="N330" s="53"/>
    </row>
    <row r="331" ht="15.75" customHeight="1">
      <c r="A331" s="98"/>
      <c r="B331" s="99" t="s">
        <v>195</v>
      </c>
      <c r="C331" s="145"/>
      <c r="D331" s="146">
        <v>1.6</v>
      </c>
      <c r="E331" s="147"/>
      <c r="F331" s="107"/>
      <c r="G331" s="147">
        <v>2.0</v>
      </c>
      <c r="H331" s="147"/>
      <c r="I331" s="164">
        <f t="shared" ref="I331:I337" si="30">D331*G331</f>
        <v>3.2</v>
      </c>
      <c r="K331" s="60"/>
      <c r="L331" s="53"/>
      <c r="M331" s="53"/>
      <c r="N331" s="53"/>
    </row>
    <row r="332" ht="15.75" customHeight="1">
      <c r="A332" s="98"/>
      <c r="B332" s="99" t="s">
        <v>196</v>
      </c>
      <c r="C332" s="145"/>
      <c r="D332" s="146">
        <v>0.8</v>
      </c>
      <c r="E332" s="147"/>
      <c r="F332" s="107"/>
      <c r="G332" s="147">
        <v>7.0</v>
      </c>
      <c r="H332" s="147"/>
      <c r="I332" s="164">
        <f t="shared" si="30"/>
        <v>5.6</v>
      </c>
      <c r="K332" s="60"/>
      <c r="L332" s="53"/>
      <c r="M332" s="53"/>
      <c r="N332" s="53"/>
    </row>
    <row r="333" ht="15.75" customHeight="1">
      <c r="A333" s="98"/>
      <c r="B333" s="99" t="s">
        <v>197</v>
      </c>
      <c r="C333" s="145"/>
      <c r="D333" s="146">
        <v>0.7</v>
      </c>
      <c r="E333" s="147"/>
      <c r="F333" s="107"/>
      <c r="G333" s="147">
        <v>3.0</v>
      </c>
      <c r="H333" s="147"/>
      <c r="I333" s="164">
        <f t="shared" si="30"/>
        <v>2.1</v>
      </c>
      <c r="K333" s="60"/>
      <c r="L333" s="53"/>
      <c r="M333" s="53"/>
      <c r="N333" s="53"/>
    </row>
    <row r="334" ht="15.75" customHeight="1">
      <c r="A334" s="98"/>
      <c r="B334" s="99" t="s">
        <v>198</v>
      </c>
      <c r="C334" s="145"/>
      <c r="D334" s="146">
        <v>0.9</v>
      </c>
      <c r="E334" s="147"/>
      <c r="F334" s="107"/>
      <c r="G334" s="147">
        <v>1.0</v>
      </c>
      <c r="H334" s="147"/>
      <c r="I334" s="164">
        <f t="shared" si="30"/>
        <v>0.9</v>
      </c>
      <c r="K334" s="60"/>
      <c r="L334" s="53"/>
      <c r="M334" s="53"/>
      <c r="N334" s="53"/>
    </row>
    <row r="335" ht="15.75" customHeight="1">
      <c r="A335" s="98"/>
      <c r="B335" s="99" t="s">
        <v>200</v>
      </c>
      <c r="C335" s="145"/>
      <c r="D335" s="146">
        <v>0.6</v>
      </c>
      <c r="E335" s="147"/>
      <c r="F335" s="107"/>
      <c r="G335" s="147">
        <v>5.0</v>
      </c>
      <c r="H335" s="147"/>
      <c r="I335" s="164">
        <f t="shared" si="30"/>
        <v>3</v>
      </c>
      <c r="K335" s="60"/>
      <c r="L335" s="53"/>
      <c r="M335" s="53"/>
      <c r="N335" s="53"/>
    </row>
    <row r="336" ht="15.75" customHeight="1">
      <c r="A336" s="98"/>
      <c r="B336" s="99" t="s">
        <v>201</v>
      </c>
      <c r="C336" s="145"/>
      <c r="D336" s="146">
        <v>1.6</v>
      </c>
      <c r="E336" s="147"/>
      <c r="F336" s="107"/>
      <c r="G336" s="147">
        <v>1.0</v>
      </c>
      <c r="H336" s="147"/>
      <c r="I336" s="164">
        <f t="shared" si="30"/>
        <v>1.6</v>
      </c>
      <c r="K336" s="60"/>
      <c r="L336" s="53"/>
      <c r="M336" s="53"/>
      <c r="N336" s="53"/>
    </row>
    <row r="337" ht="15.75" customHeight="1">
      <c r="A337" s="98"/>
      <c r="B337" s="99" t="s">
        <v>202</v>
      </c>
      <c r="C337" s="145"/>
      <c r="D337" s="146">
        <v>0.8</v>
      </c>
      <c r="E337" s="147"/>
      <c r="F337" s="107"/>
      <c r="G337" s="147">
        <v>1.0</v>
      </c>
      <c r="H337" s="147"/>
      <c r="I337" s="164">
        <f t="shared" si="30"/>
        <v>0.8</v>
      </c>
      <c r="K337" s="60"/>
      <c r="L337" s="53"/>
      <c r="M337" s="53"/>
      <c r="N337" s="53"/>
    </row>
    <row r="338" ht="15.75" customHeight="1">
      <c r="A338" s="180"/>
      <c r="B338" s="99"/>
      <c r="C338" s="145"/>
      <c r="D338" s="147"/>
      <c r="E338" s="181"/>
      <c r="F338" s="147"/>
      <c r="G338" s="147"/>
      <c r="H338" s="147"/>
      <c r="I338" s="164"/>
      <c r="K338" s="60"/>
      <c r="L338" s="53"/>
      <c r="M338" s="53"/>
      <c r="N338" s="53"/>
    </row>
    <row r="339" ht="15.75" customHeight="1">
      <c r="A339" s="120"/>
      <c r="B339" s="121"/>
      <c r="C339" s="123"/>
      <c r="D339" s="124"/>
      <c r="E339" s="124"/>
      <c r="F339" s="124"/>
      <c r="G339" s="125"/>
      <c r="H339" s="125"/>
      <c r="I339" s="126"/>
      <c r="K339" s="60"/>
      <c r="L339" s="53"/>
      <c r="M339" s="53"/>
      <c r="N339" s="53"/>
    </row>
    <row r="340" ht="15.75" customHeight="1">
      <c r="A340" s="49" t="s">
        <v>203</v>
      </c>
      <c r="B340" s="81" t="str">
        <f>VLOOKUP(A340,GLOBAL!A:H,4,FALSE)</f>
        <v>FORNECIMENTO E ASSENTAMENTO DE RODA BANCA</v>
      </c>
      <c r="C340" s="148" t="str">
        <f>VLOOKUP(A340,GLOBAL!A:H,5,FALSE)</f>
        <v>M</v>
      </c>
      <c r="D340" s="84" t="s">
        <v>28</v>
      </c>
      <c r="E340" s="84" t="s">
        <v>30</v>
      </c>
      <c r="F340" s="84" t="s">
        <v>31</v>
      </c>
      <c r="G340" s="84" t="s">
        <v>32</v>
      </c>
      <c r="H340" s="84" t="s">
        <v>166</v>
      </c>
      <c r="I340" s="87">
        <f>ROUND(SUM(I341:I343),2)</f>
        <v>2.25</v>
      </c>
      <c r="K340" s="60"/>
      <c r="L340" s="53"/>
      <c r="M340" s="53"/>
      <c r="N340" s="53"/>
    </row>
    <row r="341" ht="15.75" customHeight="1">
      <c r="A341" s="174"/>
      <c r="B341" s="175" t="s">
        <v>36</v>
      </c>
      <c r="C341" s="176"/>
      <c r="D341" s="177"/>
      <c r="E341" s="178"/>
      <c r="F341" s="177"/>
      <c r="G341" s="177"/>
      <c r="H341" s="177"/>
      <c r="I341" s="179"/>
      <c r="K341" s="60"/>
      <c r="L341" s="53"/>
      <c r="M341" s="53"/>
      <c r="N341" s="53"/>
    </row>
    <row r="342" ht="15.75" customHeight="1">
      <c r="A342" s="98"/>
      <c r="B342" s="99" t="s">
        <v>204</v>
      </c>
      <c r="C342" s="145"/>
      <c r="D342" s="146">
        <f>1.15+0.55+0.55</f>
        <v>2.25</v>
      </c>
      <c r="E342" s="147"/>
      <c r="F342" s="107"/>
      <c r="G342" s="147"/>
      <c r="H342" s="147"/>
      <c r="I342" s="164">
        <f>D342</f>
        <v>2.25</v>
      </c>
      <c r="K342" s="60"/>
      <c r="L342" s="53"/>
      <c r="M342" s="53"/>
      <c r="N342" s="53"/>
    </row>
    <row r="343" ht="15.75" customHeight="1">
      <c r="A343" s="180"/>
      <c r="B343" s="99"/>
      <c r="C343" s="145"/>
      <c r="D343" s="147"/>
      <c r="E343" s="181"/>
      <c r="F343" s="147"/>
      <c r="G343" s="147"/>
      <c r="H343" s="147"/>
      <c r="I343" s="164"/>
      <c r="K343" s="60"/>
      <c r="L343" s="53"/>
      <c r="M343" s="53"/>
      <c r="N343" s="53"/>
    </row>
    <row r="344" ht="15.75" customHeight="1">
      <c r="A344" s="120"/>
      <c r="B344" s="121"/>
      <c r="C344" s="123"/>
      <c r="D344" s="124"/>
      <c r="E344" s="124"/>
      <c r="F344" s="124"/>
      <c r="G344" s="125"/>
      <c r="H344" s="125"/>
      <c r="I344" s="126"/>
      <c r="K344" s="60"/>
      <c r="L344" s="53"/>
      <c r="M344" s="53"/>
      <c r="N344" s="53"/>
    </row>
    <row r="345" ht="15.75" customHeight="1">
      <c r="A345" s="49" t="s">
        <v>205</v>
      </c>
      <c r="B345" s="81" t="str">
        <f>VLOOKUP(A345,GLOBAL!A:H,4,FALSE)</f>
        <v>PISO LAMINADO DE MADEIRA, RÉGUA: 09X190X1200 MM, USO COMERCIAL, TRÁFEGO INTENSO, COR A DEFINIR, MARCA DE REFERÊNCIA DURAFLOOR PREMIUM OU SIMILAR, INCLUSIVE INSTALAÇÃO </v>
      </c>
      <c r="C345" s="148" t="str">
        <f>VLOOKUP(A345,GLOBAL!A:H,5,FALSE)</f>
        <v>M²</v>
      </c>
      <c r="D345" s="84" t="s">
        <v>28</v>
      </c>
      <c r="E345" s="84" t="s">
        <v>30</v>
      </c>
      <c r="F345" s="84" t="s">
        <v>31</v>
      </c>
      <c r="G345" s="84" t="s">
        <v>32</v>
      </c>
      <c r="H345" s="84"/>
      <c r="I345" s="87">
        <f>ROUND(SUM(I346:I348),2)</f>
        <v>63.1</v>
      </c>
      <c r="K345" s="60"/>
      <c r="L345" s="53"/>
      <c r="M345" s="53"/>
      <c r="N345" s="53"/>
    </row>
    <row r="346" ht="15.75" customHeight="1">
      <c r="A346" s="174"/>
      <c r="B346" s="175" t="s">
        <v>36</v>
      </c>
      <c r="C346" s="176"/>
      <c r="D346" s="177"/>
      <c r="E346" s="178"/>
      <c r="F346" s="177"/>
      <c r="G346" s="177"/>
      <c r="H346" s="177"/>
      <c r="I346" s="179"/>
      <c r="K346" s="60"/>
      <c r="L346" s="53"/>
      <c r="M346" s="53"/>
      <c r="N346" s="53"/>
    </row>
    <row r="347" ht="15.75" customHeight="1">
      <c r="A347" s="98"/>
      <c r="B347" s="99" t="s">
        <v>206</v>
      </c>
      <c r="C347" s="145"/>
      <c r="D347" s="133">
        <v>63.1</v>
      </c>
      <c r="E347" s="134"/>
      <c r="F347" s="107"/>
      <c r="G347" s="147"/>
      <c r="H347" s="147"/>
      <c r="I347" s="164">
        <f>D347</f>
        <v>63.1</v>
      </c>
      <c r="K347" s="60"/>
      <c r="L347" s="53"/>
      <c r="M347" s="53"/>
      <c r="N347" s="53"/>
    </row>
    <row r="348" ht="15.75" customHeight="1">
      <c r="A348" s="180"/>
      <c r="B348" s="99"/>
      <c r="C348" s="145"/>
      <c r="D348" s="147"/>
      <c r="E348" s="181"/>
      <c r="F348" s="147"/>
      <c r="G348" s="147"/>
      <c r="H348" s="147"/>
      <c r="I348" s="164"/>
      <c r="K348" s="60"/>
      <c r="L348" s="53"/>
      <c r="M348" s="53"/>
      <c r="N348" s="53"/>
    </row>
    <row r="349" ht="15.75" customHeight="1">
      <c r="A349" s="120"/>
      <c r="B349" s="121"/>
      <c r="C349" s="123"/>
      <c r="D349" s="124"/>
      <c r="E349" s="124"/>
      <c r="F349" s="124"/>
      <c r="G349" s="125"/>
      <c r="H349" s="125"/>
      <c r="I349" s="126"/>
      <c r="K349" s="60"/>
      <c r="L349" s="53"/>
      <c r="M349" s="53"/>
      <c r="N349" s="53"/>
    </row>
    <row r="350" ht="15.75" customHeight="1">
      <c r="A350" s="49" t="s">
        <v>208</v>
      </c>
      <c r="B350" s="81" t="str">
        <f>VLOOKUP(A350,GLOBAL!A:H,4,FALSE)</f>
        <v>PISO EM GRANITO APLICADO EM AMBIENTES INTERNOS. AF_06/2018</v>
      </c>
      <c r="C350" s="49" t="str">
        <f>VLOOKUP(A350,GLOBAL!A:H,5,FALSE)</f>
        <v>M2</v>
      </c>
      <c r="D350" s="84" t="s">
        <v>28</v>
      </c>
      <c r="E350" s="84" t="s">
        <v>30</v>
      </c>
      <c r="F350" s="84" t="s">
        <v>31</v>
      </c>
      <c r="G350" s="84" t="s">
        <v>32</v>
      </c>
      <c r="H350" s="84"/>
      <c r="I350" s="87">
        <f>ROUND(SUM(I351:I355),2)</f>
        <v>69.74</v>
      </c>
      <c r="K350" s="60"/>
      <c r="L350" s="53"/>
      <c r="M350" s="53"/>
      <c r="N350" s="53"/>
    </row>
    <row r="351" ht="15.75" customHeight="1">
      <c r="A351" s="174"/>
      <c r="B351" s="175" t="s">
        <v>36</v>
      </c>
      <c r="C351" s="176"/>
      <c r="D351" s="177"/>
      <c r="E351" s="178"/>
      <c r="F351" s="177"/>
      <c r="G351" s="177"/>
      <c r="H351" s="177"/>
      <c r="I351" s="179"/>
      <c r="K351" s="60"/>
      <c r="L351" s="53"/>
      <c r="M351" s="53"/>
      <c r="N351" s="53"/>
    </row>
    <row r="352" ht="15.75" customHeight="1">
      <c r="A352" s="98"/>
      <c r="B352" s="99" t="s">
        <v>209</v>
      </c>
      <c r="C352" s="145"/>
      <c r="D352" s="146"/>
      <c r="E352" s="147"/>
      <c r="F352" s="107"/>
      <c r="G352" s="147"/>
      <c r="H352" s="147"/>
      <c r="I352" s="164"/>
      <c r="K352" s="60"/>
      <c r="L352" s="53"/>
      <c r="M352" s="53"/>
      <c r="N352" s="53"/>
    </row>
    <row r="353" ht="15.75" customHeight="1">
      <c r="A353" s="98"/>
      <c r="B353" s="99" t="s">
        <v>210</v>
      </c>
      <c r="C353" s="145"/>
      <c r="D353" s="133">
        <v>18.57</v>
      </c>
      <c r="E353" s="134"/>
      <c r="F353" s="107"/>
      <c r="G353" s="147"/>
      <c r="H353" s="147"/>
      <c r="I353" s="164">
        <f t="shared" ref="I353:I354" si="31">D353</f>
        <v>18.57</v>
      </c>
      <c r="K353" s="60"/>
      <c r="L353" s="53"/>
      <c r="M353" s="53"/>
      <c r="N353" s="53"/>
    </row>
    <row r="354" ht="15.75" customHeight="1">
      <c r="A354" s="98"/>
      <c r="B354" s="99" t="s">
        <v>103</v>
      </c>
      <c r="C354" s="145"/>
      <c r="D354" s="133">
        <v>51.17</v>
      </c>
      <c r="E354" s="134"/>
      <c r="F354" s="107"/>
      <c r="G354" s="147"/>
      <c r="H354" s="147"/>
      <c r="I354" s="164">
        <f t="shared" si="31"/>
        <v>51.17</v>
      </c>
      <c r="K354" s="60"/>
      <c r="L354" s="53"/>
      <c r="M354" s="53"/>
      <c r="N354" s="53"/>
    </row>
    <row r="355" ht="15.75" customHeight="1">
      <c r="A355" s="180"/>
      <c r="B355" s="99"/>
      <c r="C355" s="145"/>
      <c r="D355" s="147"/>
      <c r="E355" s="147"/>
      <c r="F355" s="147"/>
      <c r="G355" s="147"/>
      <c r="H355" s="147"/>
      <c r="I355" s="164"/>
      <c r="K355" s="60"/>
      <c r="L355" s="53"/>
      <c r="M355" s="53"/>
      <c r="N355" s="53"/>
    </row>
    <row r="356" ht="15.75" customHeight="1">
      <c r="A356" s="120"/>
      <c r="B356" s="121"/>
      <c r="C356" s="123"/>
      <c r="D356" s="124"/>
      <c r="E356" s="124"/>
      <c r="F356" s="124"/>
      <c r="G356" s="125"/>
      <c r="H356" s="125"/>
      <c r="I356" s="126"/>
      <c r="K356" s="60"/>
      <c r="L356" s="53"/>
      <c r="M356" s="53"/>
      <c r="N356" s="53"/>
    </row>
    <row r="357" ht="15.75" customHeight="1">
      <c r="A357" s="49" t="s">
        <v>211</v>
      </c>
      <c r="B357" s="81" t="str">
        <f>VLOOKUP(A357,GLOBAL!A:H,4,FALSE)</f>
        <v>REVESTIMENTO CERÂMICO PARA PISO COM PLACAS TIPO PORCELANATO DE DIMENSÕES 45X45 CM APLICADA EM AMBIENTES DE ÁREA ENTRE 5 M² E 10 M². AF_06/2014</v>
      </c>
      <c r="C357" s="49" t="str">
        <f>VLOOKUP(A357,GLOBAL!A:H,5,FALSE)</f>
        <v>M2</v>
      </c>
      <c r="D357" s="84" t="s">
        <v>28</v>
      </c>
      <c r="E357" s="84" t="s">
        <v>30</v>
      </c>
      <c r="F357" s="84" t="s">
        <v>31</v>
      </c>
      <c r="G357" s="84" t="s">
        <v>32</v>
      </c>
      <c r="H357" s="84" t="s">
        <v>70</v>
      </c>
      <c r="I357" s="87">
        <f>ROUND(SUM(I358:I368),2)</f>
        <v>65.13</v>
      </c>
      <c r="K357" s="60"/>
      <c r="L357" s="53"/>
      <c r="M357" s="53"/>
      <c r="N357" s="53"/>
    </row>
    <row r="358" ht="15.75" customHeight="1">
      <c r="A358" s="174"/>
      <c r="B358" s="175" t="s">
        <v>165</v>
      </c>
      <c r="C358" s="176"/>
      <c r="D358" s="177"/>
      <c r="E358" s="178"/>
      <c r="F358" s="177"/>
      <c r="G358" s="177"/>
      <c r="H358" s="177"/>
      <c r="I358" s="179"/>
      <c r="K358" s="60"/>
      <c r="L358" s="53"/>
      <c r="M358" s="53"/>
      <c r="N358" s="53"/>
    </row>
    <row r="359" ht="15.75" customHeight="1">
      <c r="A359" s="98"/>
      <c r="B359" s="191"/>
      <c r="C359" s="145"/>
      <c r="D359" s="146"/>
      <c r="E359" s="147"/>
      <c r="F359" s="107"/>
      <c r="G359" s="147"/>
      <c r="H359" s="147"/>
      <c r="I359" s="164"/>
      <c r="K359" s="60"/>
      <c r="L359" s="53"/>
      <c r="M359" s="53"/>
      <c r="N359" s="53"/>
    </row>
    <row r="360" ht="15.75" customHeight="1">
      <c r="A360" s="98"/>
      <c r="B360" s="99" t="s">
        <v>212</v>
      </c>
      <c r="C360" s="145"/>
      <c r="D360" s="133">
        <v>9.52</v>
      </c>
      <c r="E360" s="134"/>
      <c r="F360" s="107"/>
      <c r="G360" s="147"/>
      <c r="H360" s="147"/>
      <c r="I360" s="164">
        <f t="shared" ref="I360:I367" si="32">D360</f>
        <v>9.52</v>
      </c>
      <c r="K360" s="60"/>
      <c r="L360" s="53"/>
      <c r="M360" s="53"/>
      <c r="N360" s="53"/>
    </row>
    <row r="361" ht="15.75" customHeight="1">
      <c r="A361" s="98"/>
      <c r="B361" s="99" t="s">
        <v>213</v>
      </c>
      <c r="C361" s="145"/>
      <c r="D361" s="133">
        <v>5.08</v>
      </c>
      <c r="E361" s="134"/>
      <c r="F361" s="107"/>
      <c r="G361" s="147"/>
      <c r="H361" s="147"/>
      <c r="I361" s="164">
        <f t="shared" si="32"/>
        <v>5.08</v>
      </c>
      <c r="K361" s="60"/>
      <c r="L361" s="53"/>
      <c r="M361" s="53"/>
      <c r="N361" s="53"/>
    </row>
    <row r="362" ht="15.75" customHeight="1">
      <c r="A362" s="98"/>
      <c r="B362" s="99" t="s">
        <v>95</v>
      </c>
      <c r="C362" s="145"/>
      <c r="D362" s="133">
        <v>3.59</v>
      </c>
      <c r="E362" s="134"/>
      <c r="F362" s="107"/>
      <c r="G362" s="147"/>
      <c r="H362" s="147"/>
      <c r="I362" s="164">
        <f t="shared" si="32"/>
        <v>3.59</v>
      </c>
      <c r="K362" s="60"/>
      <c r="L362" s="53"/>
      <c r="M362" s="53"/>
      <c r="N362" s="53"/>
    </row>
    <row r="363" ht="15.75" customHeight="1">
      <c r="A363" s="98"/>
      <c r="B363" s="99" t="s">
        <v>214</v>
      </c>
      <c r="C363" s="145"/>
      <c r="D363" s="133">
        <v>9.03</v>
      </c>
      <c r="E363" s="134"/>
      <c r="F363" s="107"/>
      <c r="G363" s="147"/>
      <c r="H363" s="147"/>
      <c r="I363" s="164">
        <f t="shared" si="32"/>
        <v>9.03</v>
      </c>
      <c r="K363" s="60"/>
      <c r="L363" s="53"/>
      <c r="M363" s="53"/>
      <c r="N363" s="53"/>
    </row>
    <row r="364" ht="15.75" customHeight="1">
      <c r="A364" s="98"/>
      <c r="B364" s="99" t="s">
        <v>215</v>
      </c>
      <c r="C364" s="145"/>
      <c r="D364" s="133">
        <v>16.1</v>
      </c>
      <c r="E364" s="134"/>
      <c r="F364" s="107"/>
      <c r="G364" s="147"/>
      <c r="H364" s="147"/>
      <c r="I364" s="164">
        <f t="shared" si="32"/>
        <v>16.1</v>
      </c>
      <c r="K364" s="60"/>
      <c r="L364" s="53"/>
      <c r="M364" s="53"/>
      <c r="N364" s="53"/>
    </row>
    <row r="365" ht="15.75" customHeight="1">
      <c r="A365" s="98"/>
      <c r="B365" s="99" t="s">
        <v>216</v>
      </c>
      <c r="C365" s="145"/>
      <c r="D365" s="133">
        <v>8.42</v>
      </c>
      <c r="E365" s="134"/>
      <c r="F365" s="107"/>
      <c r="G365" s="147"/>
      <c r="H365" s="147"/>
      <c r="I365" s="164">
        <f t="shared" si="32"/>
        <v>8.42</v>
      </c>
      <c r="K365" s="60"/>
      <c r="L365" s="53"/>
      <c r="M365" s="53"/>
      <c r="N365" s="53"/>
    </row>
    <row r="366" ht="15.75" customHeight="1">
      <c r="A366" s="98"/>
      <c r="B366" s="99" t="s">
        <v>217</v>
      </c>
      <c r="C366" s="145"/>
      <c r="D366" s="133">
        <v>5.11</v>
      </c>
      <c r="E366" s="134"/>
      <c r="F366" s="107"/>
      <c r="G366" s="147"/>
      <c r="H366" s="147"/>
      <c r="I366" s="164">
        <f t="shared" si="32"/>
        <v>5.11</v>
      </c>
      <c r="K366" s="60"/>
      <c r="L366" s="53"/>
      <c r="M366" s="53"/>
      <c r="N366" s="53"/>
    </row>
    <row r="367" ht="15.75" customHeight="1">
      <c r="A367" s="98"/>
      <c r="B367" s="99" t="s">
        <v>218</v>
      </c>
      <c r="C367" s="145"/>
      <c r="D367" s="133">
        <v>8.28</v>
      </c>
      <c r="E367" s="134"/>
      <c r="F367" s="107"/>
      <c r="G367" s="147"/>
      <c r="H367" s="147"/>
      <c r="I367" s="164">
        <f t="shared" si="32"/>
        <v>8.28</v>
      </c>
      <c r="K367" s="60"/>
      <c r="L367" s="53"/>
      <c r="M367" s="53"/>
      <c r="N367" s="53"/>
    </row>
    <row r="368" ht="15.75" customHeight="1">
      <c r="A368" s="98"/>
      <c r="B368" s="99"/>
      <c r="C368" s="145"/>
      <c r="D368" s="147"/>
      <c r="E368" s="147"/>
      <c r="F368" s="147"/>
      <c r="G368" s="147"/>
      <c r="H368" s="147"/>
      <c r="I368" s="164"/>
      <c r="K368" s="60"/>
      <c r="L368" s="53"/>
      <c r="M368" s="53"/>
      <c r="N368" s="53"/>
    </row>
    <row r="369" ht="15.75" customHeight="1">
      <c r="A369" s="120"/>
      <c r="B369" s="121"/>
      <c r="C369" s="123"/>
      <c r="D369" s="124"/>
      <c r="E369" s="124"/>
      <c r="F369" s="124"/>
      <c r="G369" s="125"/>
      <c r="H369" s="125"/>
      <c r="I369" s="126"/>
      <c r="K369" s="60"/>
      <c r="L369" s="53"/>
      <c r="M369" s="53"/>
      <c r="N369" s="53"/>
    </row>
    <row r="370" ht="15.75" customHeight="1">
      <c r="A370" s="49" t="s">
        <v>219</v>
      </c>
      <c r="B370" s="81" t="str">
        <f>VLOOKUP(A370,GLOBAL!A:H,4,FALSE)</f>
        <v>PEITORIL EM MARMORE BRANCO, LARGURA DE 15CM, ASSENTADO COM ARGAMASSA TRACO 1:4 (CIMENTO E AREIA MEDIA), PREPARO MANUAL DA ARGAMASSA</v>
      </c>
      <c r="C370" s="49" t="str">
        <f>VLOOKUP(A370,GLOBAL!A:H,5,FALSE)</f>
        <v>M</v>
      </c>
      <c r="D370" s="84" t="s">
        <v>28</v>
      </c>
      <c r="E370" s="84" t="s">
        <v>30</v>
      </c>
      <c r="F370" s="84" t="s">
        <v>31</v>
      </c>
      <c r="G370" s="84" t="s">
        <v>32</v>
      </c>
      <c r="H370" s="84" t="s">
        <v>166</v>
      </c>
      <c r="I370" s="87">
        <f>ROUND(SUM(I371:I374),2)</f>
        <v>5.45</v>
      </c>
      <c r="K370" s="60"/>
      <c r="L370" s="53"/>
      <c r="M370" s="53"/>
      <c r="N370" s="53"/>
    </row>
    <row r="371" ht="15.75" customHeight="1">
      <c r="A371" s="174"/>
      <c r="B371" s="175" t="s">
        <v>36</v>
      </c>
      <c r="C371" s="176"/>
      <c r="D371" s="177"/>
      <c r="E371" s="178"/>
      <c r="F371" s="177"/>
      <c r="G371" s="177"/>
      <c r="H371" s="177"/>
      <c r="I371" s="179"/>
      <c r="K371" s="60"/>
      <c r="L371" s="53"/>
      <c r="M371" s="53"/>
      <c r="N371" s="53"/>
    </row>
    <row r="372" ht="15.75" customHeight="1">
      <c r="A372" s="98"/>
      <c r="B372" s="99" t="s">
        <v>220</v>
      </c>
      <c r="C372" s="145"/>
      <c r="D372" s="146">
        <v>2.2</v>
      </c>
      <c r="E372" s="147"/>
      <c r="F372" s="107"/>
      <c r="G372" s="147">
        <v>1.0</v>
      </c>
      <c r="H372" s="147"/>
      <c r="I372" s="164">
        <f t="shared" ref="I372:I373" si="33">D372*G372</f>
        <v>2.2</v>
      </c>
      <c r="K372" s="60"/>
      <c r="L372" s="53"/>
      <c r="M372" s="53"/>
      <c r="N372" s="53"/>
    </row>
    <row r="373" ht="15.75" customHeight="1">
      <c r="A373" s="98"/>
      <c r="B373" s="99" t="s">
        <v>221</v>
      </c>
      <c r="C373" s="145"/>
      <c r="D373" s="146">
        <v>3.25</v>
      </c>
      <c r="E373" s="147"/>
      <c r="F373" s="107"/>
      <c r="G373" s="147">
        <v>1.0</v>
      </c>
      <c r="H373" s="147"/>
      <c r="I373" s="164">
        <f t="shared" si="33"/>
        <v>3.25</v>
      </c>
      <c r="K373" s="60"/>
      <c r="L373" s="53"/>
      <c r="M373" s="53"/>
      <c r="N373" s="53"/>
    </row>
    <row r="374" ht="15.75" customHeight="1">
      <c r="A374" s="180"/>
      <c r="B374" s="99"/>
      <c r="C374" s="145"/>
      <c r="D374" s="147"/>
      <c r="E374" s="181"/>
      <c r="F374" s="147"/>
      <c r="G374" s="147"/>
      <c r="H374" s="147"/>
      <c r="I374" s="164"/>
      <c r="K374" s="60"/>
      <c r="L374" s="53"/>
      <c r="M374" s="53"/>
      <c r="N374" s="53"/>
    </row>
    <row r="375" ht="15.75" customHeight="1">
      <c r="A375" s="120"/>
      <c r="B375" s="121"/>
      <c r="C375" s="123"/>
      <c r="D375" s="124"/>
      <c r="E375" s="124"/>
      <c r="F375" s="124"/>
      <c r="G375" s="125"/>
      <c r="H375" s="125"/>
      <c r="I375" s="126"/>
      <c r="K375" s="60"/>
      <c r="L375" s="53"/>
      <c r="M375" s="53"/>
      <c r="N375" s="53"/>
    </row>
    <row r="376" ht="15.75" customHeight="1">
      <c r="A376" s="49" t="s">
        <v>222</v>
      </c>
      <c r="B376" s="81" t="str">
        <f>VLOOKUP(A376,GLOBAL!A:H,4,FALSE)</f>
        <v>REVESTIMENTO DE PISO COM PLACAS DE BORRACHA PLURIGOMA PRETO PASTILHADO OU EQUIVALENTE, INCLUSIVE ARREMATE</v>
      </c>
      <c r="C376" s="49" t="str">
        <f>VLOOKUP(A376,GLOBAL!A:H,5,FALSE)</f>
        <v>M2</v>
      </c>
      <c r="D376" s="84" t="s">
        <v>28</v>
      </c>
      <c r="E376" s="84" t="s">
        <v>30</v>
      </c>
      <c r="F376" s="84" t="s">
        <v>31</v>
      </c>
      <c r="G376" s="84" t="s">
        <v>32</v>
      </c>
      <c r="H376" s="84" t="s">
        <v>70</v>
      </c>
      <c r="I376" s="87">
        <f>ROUND(SUM(I377:I379),2)</f>
        <v>12</v>
      </c>
      <c r="K376" s="60"/>
      <c r="L376" s="53"/>
      <c r="M376" s="53"/>
      <c r="N376" s="53"/>
    </row>
    <row r="377" ht="15.75" customHeight="1">
      <c r="A377" s="174"/>
      <c r="B377" s="175" t="s">
        <v>165</v>
      </c>
      <c r="C377" s="176"/>
      <c r="D377" s="177"/>
      <c r="E377" s="178"/>
      <c r="F377" s="177"/>
      <c r="G377" s="177"/>
      <c r="H377" s="177"/>
      <c r="I377" s="179"/>
      <c r="K377" s="60"/>
      <c r="L377" s="53"/>
      <c r="M377" s="53"/>
      <c r="N377" s="53"/>
    </row>
    <row r="378" ht="15.75" customHeight="1">
      <c r="A378" s="98"/>
      <c r="B378" s="131"/>
      <c r="C378" s="145"/>
      <c r="D378" s="146"/>
      <c r="E378" s="147"/>
      <c r="F378" s="107"/>
      <c r="G378" s="147"/>
      <c r="H378" s="147"/>
      <c r="I378" s="109"/>
      <c r="K378" s="60"/>
      <c r="L378" s="53"/>
      <c r="M378" s="53"/>
      <c r="N378" s="53"/>
    </row>
    <row r="379" ht="15.75" customHeight="1">
      <c r="A379" s="98"/>
      <c r="B379" s="131" t="s">
        <v>223</v>
      </c>
      <c r="C379" s="145"/>
      <c r="D379" s="146">
        <v>60.0</v>
      </c>
      <c r="E379" s="147">
        <v>0.2</v>
      </c>
      <c r="F379" s="107"/>
      <c r="G379" s="147"/>
      <c r="H379" s="147"/>
      <c r="I379" s="109">
        <f>D379*E379</f>
        <v>12</v>
      </c>
      <c r="K379" s="60"/>
      <c r="L379" s="53"/>
      <c r="M379" s="53"/>
      <c r="N379" s="53"/>
    </row>
    <row r="380" ht="15.75" customHeight="1">
      <c r="A380" s="180"/>
      <c r="B380" s="99"/>
      <c r="C380" s="145"/>
      <c r="D380" s="147"/>
      <c r="E380" s="181"/>
      <c r="F380" s="147"/>
      <c r="G380" s="147"/>
      <c r="H380" s="147"/>
      <c r="I380" s="164"/>
      <c r="K380" s="60"/>
      <c r="L380" s="53"/>
      <c r="M380" s="53"/>
      <c r="N380" s="53"/>
    </row>
    <row r="381" ht="15.75" customHeight="1">
      <c r="A381" s="120"/>
      <c r="B381" s="121"/>
      <c r="C381" s="123"/>
      <c r="D381" s="124"/>
      <c r="E381" s="124"/>
      <c r="F381" s="124"/>
      <c r="G381" s="125"/>
      <c r="H381" s="125"/>
      <c r="I381" s="126"/>
      <c r="K381" s="60"/>
      <c r="L381" s="53"/>
      <c r="M381" s="53"/>
      <c r="N381" s="53"/>
    </row>
    <row r="382" ht="15.75" customHeight="1">
      <c r="A382" s="62" t="s">
        <v>224</v>
      </c>
      <c r="B382" s="173" t="str">
        <f>VLOOKUP(A382,GLOBAL!A:H,4,FALSE)</f>
        <v>Tetos</v>
      </c>
      <c r="C382" s="71"/>
      <c r="D382" s="75"/>
      <c r="E382" s="75"/>
      <c r="F382" s="75"/>
      <c r="G382" s="75"/>
      <c r="H382" s="75"/>
      <c r="I382" s="76"/>
      <c r="K382" s="60"/>
      <c r="L382" s="53"/>
      <c r="M382" s="53"/>
      <c r="N382" s="53"/>
    </row>
    <row r="383" ht="15.75" customHeight="1">
      <c r="A383" s="49" t="s">
        <v>225</v>
      </c>
      <c r="B383" s="81" t="str">
        <f>VLOOKUP(A383,GLOBAL!A:H,4,FALSE)</f>
        <v>FORRO EM PLACAS DE GESSO, PARA AMBIENTES COMERCIAIS. AF_05/2017_P</v>
      </c>
      <c r="C383" s="49" t="str">
        <f>VLOOKUP(A383,GLOBAL!A:H,5,FALSE)</f>
        <v>M2</v>
      </c>
      <c r="D383" s="84" t="s">
        <v>28</v>
      </c>
      <c r="E383" s="84" t="s">
        <v>30</v>
      </c>
      <c r="F383" s="84" t="s">
        <v>31</v>
      </c>
      <c r="G383" s="84" t="s">
        <v>32</v>
      </c>
      <c r="H383" s="84"/>
      <c r="I383" s="87">
        <f>ROUND(SUM(I384:I398),2)</f>
        <v>253.09</v>
      </c>
      <c r="K383" s="60"/>
      <c r="L383" s="53"/>
      <c r="M383" s="53"/>
      <c r="N383" s="53"/>
    </row>
    <row r="384" ht="15.75" customHeight="1">
      <c r="A384" s="174"/>
      <c r="B384" s="175" t="s">
        <v>226</v>
      </c>
      <c r="C384" s="176"/>
      <c r="D384" s="177"/>
      <c r="E384" s="178"/>
      <c r="F384" s="177"/>
      <c r="G384" s="177"/>
      <c r="H384" s="177"/>
      <c r="I384" s="179"/>
      <c r="K384" s="60"/>
      <c r="L384" s="53"/>
      <c r="M384" s="53"/>
      <c r="N384" s="53"/>
    </row>
    <row r="385" ht="15.75" customHeight="1">
      <c r="A385" s="98"/>
      <c r="B385" s="191" t="s">
        <v>76</v>
      </c>
      <c r="C385" s="145"/>
      <c r="D385" s="146"/>
      <c r="E385" s="147"/>
      <c r="F385" s="107"/>
      <c r="G385" s="147"/>
      <c r="H385" s="147"/>
      <c r="I385" s="164"/>
      <c r="K385" s="60"/>
      <c r="L385" s="53"/>
      <c r="M385" s="53"/>
      <c r="N385" s="53"/>
    </row>
    <row r="386" ht="15.75" customHeight="1">
      <c r="A386" s="98"/>
      <c r="B386" s="99" t="s">
        <v>111</v>
      </c>
      <c r="C386" s="145"/>
      <c r="D386" s="133">
        <v>131.97</v>
      </c>
      <c r="E386" s="134"/>
      <c r="F386" s="107"/>
      <c r="G386" s="147"/>
      <c r="H386" s="147"/>
      <c r="I386" s="164">
        <f t="shared" ref="I386:I387" si="34">D386</f>
        <v>131.97</v>
      </c>
      <c r="K386" s="60"/>
      <c r="L386" s="53"/>
      <c r="M386" s="53"/>
      <c r="N386" s="53"/>
    </row>
    <row r="387" ht="15.75" customHeight="1">
      <c r="A387" s="98"/>
      <c r="B387" s="99" t="s">
        <v>227</v>
      </c>
      <c r="C387" s="145"/>
      <c r="D387" s="133">
        <v>8.28</v>
      </c>
      <c r="E387" s="134"/>
      <c r="F387" s="107"/>
      <c r="G387" s="147"/>
      <c r="H387" s="147"/>
      <c r="I387" s="164">
        <f t="shared" si="34"/>
        <v>8.28</v>
      </c>
      <c r="K387" s="60"/>
      <c r="L387" s="53"/>
      <c r="M387" s="53"/>
      <c r="N387" s="53"/>
    </row>
    <row r="388" ht="15.75" customHeight="1">
      <c r="A388" s="98"/>
      <c r="B388" s="99" t="s">
        <v>113</v>
      </c>
      <c r="C388" s="145"/>
      <c r="D388" s="146">
        <v>12.0</v>
      </c>
      <c r="E388" s="147">
        <v>2.0</v>
      </c>
      <c r="F388" s="107"/>
      <c r="G388" s="147"/>
      <c r="H388" s="147"/>
      <c r="I388" s="164">
        <f>D388*E388</f>
        <v>24</v>
      </c>
      <c r="K388" s="60"/>
      <c r="L388" s="53"/>
      <c r="M388" s="53"/>
      <c r="N388" s="53"/>
    </row>
    <row r="389" ht="15.75" customHeight="1">
      <c r="A389" s="98"/>
      <c r="B389" s="99" t="s">
        <v>159</v>
      </c>
      <c r="C389" s="145"/>
      <c r="D389" s="133">
        <v>3.59</v>
      </c>
      <c r="E389" s="134"/>
      <c r="F389" s="107"/>
      <c r="G389" s="147"/>
      <c r="H389" s="147"/>
      <c r="I389" s="164">
        <f t="shared" ref="I389:I390" si="35">D389</f>
        <v>3.59</v>
      </c>
      <c r="K389" s="60"/>
      <c r="L389" s="53"/>
      <c r="M389" s="53"/>
      <c r="N389" s="53"/>
    </row>
    <row r="390" ht="15.75" customHeight="1">
      <c r="A390" s="98"/>
      <c r="B390" s="99" t="s">
        <v>228</v>
      </c>
      <c r="C390" s="145"/>
      <c r="D390" s="133">
        <v>5.08</v>
      </c>
      <c r="E390" s="134"/>
      <c r="F390" s="107"/>
      <c r="G390" s="147"/>
      <c r="H390" s="147"/>
      <c r="I390" s="164">
        <f t="shared" si="35"/>
        <v>5.08</v>
      </c>
      <c r="K390" s="60"/>
      <c r="L390" s="53"/>
      <c r="M390" s="53"/>
      <c r="N390" s="53"/>
    </row>
    <row r="391" ht="15.75" customHeight="1">
      <c r="A391" s="98"/>
      <c r="B391" s="99" t="s">
        <v>91</v>
      </c>
      <c r="C391" s="145"/>
      <c r="D391" s="133">
        <v>16.1</v>
      </c>
      <c r="E391" s="134"/>
      <c r="F391" s="107"/>
      <c r="G391" s="147"/>
      <c r="H391" s="147"/>
      <c r="I391" s="164">
        <f t="shared" ref="I391:I392" si="36">D391*E391</f>
        <v>0</v>
      </c>
      <c r="K391" s="60"/>
      <c r="L391" s="53"/>
      <c r="M391" s="53"/>
      <c r="N391" s="53"/>
    </row>
    <row r="392" ht="15.75" customHeight="1">
      <c r="A392" s="98"/>
      <c r="B392" s="99" t="s">
        <v>93</v>
      </c>
      <c r="C392" s="145"/>
      <c r="D392" s="133">
        <v>9.03</v>
      </c>
      <c r="E392" s="134"/>
      <c r="F392" s="107"/>
      <c r="G392" s="147"/>
      <c r="H392" s="147"/>
      <c r="I392" s="164">
        <f t="shared" si="36"/>
        <v>0</v>
      </c>
      <c r="K392" s="60"/>
      <c r="L392" s="53"/>
      <c r="M392" s="53"/>
      <c r="N392" s="53"/>
    </row>
    <row r="393" ht="15.75" customHeight="1">
      <c r="A393" s="98"/>
      <c r="B393" s="191" t="s">
        <v>74</v>
      </c>
      <c r="C393" s="145"/>
      <c r="D393" s="146"/>
      <c r="E393" s="147"/>
      <c r="F393" s="107"/>
      <c r="G393" s="147"/>
      <c r="H393" s="147"/>
      <c r="I393" s="164"/>
      <c r="K393" s="60"/>
      <c r="L393" s="53"/>
      <c r="M393" s="53"/>
      <c r="N393" s="53"/>
    </row>
    <row r="394" ht="15.75" customHeight="1">
      <c r="A394" s="98"/>
      <c r="B394" s="99" t="s">
        <v>124</v>
      </c>
      <c r="C394" s="145"/>
      <c r="D394" s="133">
        <v>60.85</v>
      </c>
      <c r="E394" s="134"/>
      <c r="F394" s="107"/>
      <c r="G394" s="147"/>
      <c r="H394" s="147"/>
      <c r="I394" s="164">
        <f>D394</f>
        <v>60.85</v>
      </c>
      <c r="K394" s="60"/>
      <c r="L394" s="53"/>
      <c r="M394" s="53"/>
      <c r="N394" s="53"/>
    </row>
    <row r="395" ht="15.75" customHeight="1">
      <c r="A395" s="98"/>
      <c r="B395" s="191" t="s">
        <v>229</v>
      </c>
      <c r="C395" s="145"/>
      <c r="D395" s="146"/>
      <c r="E395" s="147"/>
      <c r="F395" s="107"/>
      <c r="G395" s="147"/>
      <c r="H395" s="147"/>
      <c r="I395" s="164"/>
      <c r="K395" s="60"/>
      <c r="L395" s="53"/>
      <c r="M395" s="53"/>
      <c r="N395" s="53"/>
    </row>
    <row r="396" ht="15.75" customHeight="1">
      <c r="A396" s="98"/>
      <c r="B396" s="99" t="s">
        <v>230</v>
      </c>
      <c r="C396" s="145"/>
      <c r="D396" s="133">
        <v>9.52</v>
      </c>
      <c r="E396" s="134"/>
      <c r="F396" s="107"/>
      <c r="G396" s="147"/>
      <c r="H396" s="147"/>
      <c r="I396" s="164">
        <f t="shared" ref="I396:I397" si="37">D396</f>
        <v>9.52</v>
      </c>
      <c r="K396" s="60"/>
      <c r="L396" s="53"/>
      <c r="M396" s="53"/>
      <c r="N396" s="53"/>
    </row>
    <row r="397" ht="15.75" customHeight="1">
      <c r="A397" s="98"/>
      <c r="B397" s="99" t="s">
        <v>231</v>
      </c>
      <c r="C397" s="145"/>
      <c r="D397" s="133">
        <v>9.8</v>
      </c>
      <c r="E397" s="134"/>
      <c r="F397" s="107"/>
      <c r="G397" s="147"/>
      <c r="H397" s="147"/>
      <c r="I397" s="164">
        <f t="shared" si="37"/>
        <v>9.8</v>
      </c>
      <c r="K397" s="60"/>
      <c r="L397" s="53"/>
      <c r="M397" s="53"/>
      <c r="N397" s="53"/>
    </row>
    <row r="398" ht="15.75" customHeight="1">
      <c r="A398" s="180"/>
      <c r="B398" s="99"/>
      <c r="C398" s="145"/>
      <c r="D398" s="147"/>
      <c r="E398" s="181"/>
      <c r="F398" s="147"/>
      <c r="G398" s="147"/>
      <c r="H398" s="147"/>
      <c r="I398" s="164"/>
      <c r="K398" s="60"/>
      <c r="L398" s="53"/>
      <c r="M398" s="53"/>
      <c r="N398" s="53"/>
    </row>
    <row r="399" ht="15.75" customHeight="1">
      <c r="A399" s="120"/>
      <c r="B399" s="121"/>
      <c r="C399" s="123"/>
      <c r="D399" s="124"/>
      <c r="E399" s="124"/>
      <c r="F399" s="124"/>
      <c r="G399" s="125"/>
      <c r="H399" s="125"/>
      <c r="I399" s="126"/>
      <c r="K399" s="60"/>
      <c r="L399" s="53"/>
      <c r="M399" s="53"/>
      <c r="N399" s="53"/>
    </row>
    <row r="400" ht="15.75" customHeight="1">
      <c r="A400" s="49" t="s">
        <v>232</v>
      </c>
      <c r="B400" s="81" t="str">
        <f>VLOOKUP(A400,GLOBAL!A:H,4,FALSE)</f>
        <v>ACABAMENTOS PARA FORRO (MOLDURA DE GESSO). AF_05/2017</v>
      </c>
      <c r="C400" s="49" t="str">
        <f>VLOOKUP(A400,GLOBAL!A:H,5,FALSE)</f>
        <v>M</v>
      </c>
      <c r="D400" s="84" t="s">
        <v>28</v>
      </c>
      <c r="E400" s="84" t="s">
        <v>30</v>
      </c>
      <c r="F400" s="84" t="s">
        <v>31</v>
      </c>
      <c r="G400" s="84" t="s">
        <v>110</v>
      </c>
      <c r="H400" s="84"/>
      <c r="I400" s="87">
        <f>ROUND(SUM(I401:I410),2)</f>
        <v>59.25</v>
      </c>
      <c r="K400" s="60"/>
      <c r="L400" s="53"/>
      <c r="M400" s="53"/>
      <c r="N400" s="53"/>
    </row>
    <row r="401" ht="15.75" customHeight="1">
      <c r="A401" s="174"/>
      <c r="B401" s="175" t="s">
        <v>36</v>
      </c>
      <c r="C401" s="176"/>
      <c r="D401" s="177"/>
      <c r="E401" s="178"/>
      <c r="F401" s="177"/>
      <c r="G401" s="177"/>
      <c r="H401" s="177"/>
      <c r="I401" s="179"/>
      <c r="K401" s="60"/>
      <c r="L401" s="53"/>
      <c r="M401" s="53"/>
      <c r="N401" s="53"/>
    </row>
    <row r="402" ht="15.75" customHeight="1">
      <c r="A402" s="98"/>
      <c r="B402" s="192" t="s">
        <v>233</v>
      </c>
      <c r="C402" s="145"/>
      <c r="D402" s="146"/>
      <c r="E402" s="147"/>
      <c r="F402" s="107"/>
      <c r="G402" s="147"/>
      <c r="H402" s="147"/>
      <c r="I402" s="164"/>
      <c r="K402" s="60"/>
      <c r="L402" s="53"/>
      <c r="M402" s="53"/>
      <c r="N402" s="53"/>
    </row>
    <row r="403" ht="15.75" customHeight="1">
      <c r="A403" s="98"/>
      <c r="B403" s="191" t="s">
        <v>76</v>
      </c>
      <c r="C403" s="145"/>
      <c r="D403" s="146"/>
      <c r="E403" s="147"/>
      <c r="F403" s="107"/>
      <c r="G403" s="147"/>
      <c r="H403" s="147"/>
      <c r="I403" s="164"/>
      <c r="K403" s="60"/>
      <c r="L403" s="53"/>
      <c r="M403" s="53"/>
      <c r="N403" s="53"/>
    </row>
    <row r="404" ht="15.75" customHeight="1">
      <c r="A404" s="98"/>
      <c r="B404" s="99" t="s">
        <v>111</v>
      </c>
      <c r="C404" s="145"/>
      <c r="D404" s="133">
        <v>12.5</v>
      </c>
      <c r="E404" s="134"/>
      <c r="F404" s="107"/>
      <c r="G404" s="147">
        <v>2.0</v>
      </c>
      <c r="H404" s="147"/>
      <c r="I404" s="164">
        <f>D404*G404</f>
        <v>25</v>
      </c>
      <c r="K404" s="60"/>
      <c r="L404" s="53"/>
      <c r="M404" s="53"/>
      <c r="N404" s="53"/>
    </row>
    <row r="405" ht="15.75" customHeight="1">
      <c r="A405" s="98"/>
      <c r="B405" s="191" t="s">
        <v>74</v>
      </c>
      <c r="C405" s="145"/>
      <c r="D405" s="146"/>
      <c r="E405" s="147"/>
      <c r="F405" s="107"/>
      <c r="G405" s="147"/>
      <c r="H405" s="147"/>
      <c r="I405" s="164"/>
      <c r="K405" s="60"/>
      <c r="L405" s="53"/>
      <c r="M405" s="53"/>
      <c r="N405" s="53"/>
    </row>
    <row r="406" ht="15.75" customHeight="1">
      <c r="A406" s="98"/>
      <c r="B406" s="99" t="s">
        <v>234</v>
      </c>
      <c r="C406" s="145"/>
      <c r="D406" s="193">
        <v>22.45</v>
      </c>
      <c r="E406" s="134"/>
      <c r="F406" s="107"/>
      <c r="G406" s="147"/>
      <c r="H406" s="147"/>
      <c r="I406" s="164">
        <f>D406</f>
        <v>22.45</v>
      </c>
      <c r="K406" s="60"/>
      <c r="L406" s="53"/>
      <c r="M406" s="53"/>
      <c r="N406" s="53"/>
    </row>
    <row r="407" ht="15.75" customHeight="1">
      <c r="A407" s="98"/>
      <c r="B407" s="192" t="s">
        <v>235</v>
      </c>
      <c r="C407" s="145"/>
      <c r="D407" s="146"/>
      <c r="E407" s="147"/>
      <c r="F407" s="107"/>
      <c r="G407" s="147"/>
      <c r="H407" s="147"/>
      <c r="I407" s="164"/>
      <c r="K407" s="60"/>
      <c r="L407" s="53"/>
      <c r="M407" s="53"/>
      <c r="N407" s="53"/>
    </row>
    <row r="408" ht="15.75" customHeight="1">
      <c r="A408" s="98"/>
      <c r="B408" s="191" t="s">
        <v>74</v>
      </c>
      <c r="C408" s="145"/>
      <c r="D408" s="146"/>
      <c r="E408" s="147"/>
      <c r="F408" s="107"/>
      <c r="G408" s="147"/>
      <c r="H408" s="147"/>
      <c r="I408" s="164"/>
      <c r="K408" s="60"/>
      <c r="L408" s="53"/>
      <c r="M408" s="53"/>
      <c r="N408" s="53"/>
    </row>
    <row r="409" ht="15.75" customHeight="1">
      <c r="A409" s="98"/>
      <c r="B409" s="99" t="s">
        <v>234</v>
      </c>
      <c r="C409" s="145"/>
      <c r="D409" s="133">
        <v>11.8</v>
      </c>
      <c r="E409" s="134"/>
      <c r="F409" s="107"/>
      <c r="G409" s="147"/>
      <c r="H409" s="147"/>
      <c r="I409" s="164">
        <f>D409</f>
        <v>11.8</v>
      </c>
      <c r="K409" s="60"/>
      <c r="L409" s="53"/>
      <c r="M409" s="53"/>
      <c r="N409" s="53"/>
    </row>
    <row r="410" ht="15.75" customHeight="1">
      <c r="A410" s="180"/>
      <c r="B410" s="99"/>
      <c r="C410" s="145"/>
      <c r="D410" s="147"/>
      <c r="E410" s="147"/>
      <c r="F410" s="147"/>
      <c r="G410" s="147"/>
      <c r="H410" s="147"/>
      <c r="I410" s="164"/>
      <c r="K410" s="60"/>
      <c r="L410" s="53"/>
      <c r="M410" s="53"/>
      <c r="N410" s="53"/>
    </row>
    <row r="411" ht="15.75" customHeight="1">
      <c r="A411" s="120"/>
      <c r="B411" s="121"/>
      <c r="C411" s="123"/>
      <c r="D411" s="124"/>
      <c r="E411" s="124"/>
      <c r="F411" s="124"/>
      <c r="G411" s="125"/>
      <c r="H411" s="125"/>
      <c r="I411" s="126"/>
      <c r="K411" s="60"/>
      <c r="L411" s="53"/>
      <c r="M411" s="53"/>
      <c r="N411" s="53"/>
    </row>
    <row r="412" ht="15.75" customHeight="1">
      <c r="A412" s="49" t="s">
        <v>236</v>
      </c>
      <c r="B412" s="81" t="str">
        <f>VLOOKUP(A412,GLOBAL!A:H,4,FALSE)</f>
        <v>APLICAÇÃO E LIXAMENTO DE MASSA LÁTEX EM TETO, DUAS DEMÃOS. AF_06/2014</v>
      </c>
      <c r="C412" s="49" t="str">
        <f>VLOOKUP(A412,GLOBAL!A:H,5,FALSE)</f>
        <v>M2</v>
      </c>
      <c r="D412" s="84" t="s">
        <v>28</v>
      </c>
      <c r="E412" s="84" t="s">
        <v>30</v>
      </c>
      <c r="F412" s="84" t="s">
        <v>31</v>
      </c>
      <c r="G412" s="84" t="s">
        <v>32</v>
      </c>
      <c r="H412" s="84" t="s">
        <v>70</v>
      </c>
      <c r="I412" s="87">
        <f>ROUND(SUM(I413:I433),2)</f>
        <v>313.92</v>
      </c>
      <c r="K412" s="60"/>
      <c r="L412" s="53"/>
      <c r="M412" s="53"/>
      <c r="N412" s="53"/>
    </row>
    <row r="413" ht="15.75" customHeight="1">
      <c r="A413" s="174"/>
      <c r="B413" s="175" t="s">
        <v>165</v>
      </c>
      <c r="C413" s="176"/>
      <c r="D413" s="177"/>
      <c r="E413" s="178"/>
      <c r="F413" s="177"/>
      <c r="G413" s="177"/>
      <c r="H413" s="177"/>
      <c r="I413" s="179"/>
      <c r="K413" s="60"/>
      <c r="L413" s="53"/>
      <c r="M413" s="53"/>
      <c r="N413" s="53"/>
    </row>
    <row r="414" ht="15.75" customHeight="1">
      <c r="A414" s="98"/>
      <c r="B414" s="191" t="s">
        <v>76</v>
      </c>
      <c r="C414" s="145"/>
      <c r="D414" s="146"/>
      <c r="E414" s="147"/>
      <c r="F414" s="107"/>
      <c r="G414" s="147"/>
      <c r="H414" s="147"/>
      <c r="I414" s="164"/>
      <c r="K414" s="60"/>
      <c r="L414" s="53"/>
      <c r="M414" s="53"/>
      <c r="N414" s="53"/>
    </row>
    <row r="415" ht="15.75" customHeight="1">
      <c r="A415" s="98"/>
      <c r="B415" s="99" t="s">
        <v>111</v>
      </c>
      <c r="C415" s="145"/>
      <c r="D415" s="133">
        <v>131.97</v>
      </c>
      <c r="E415" s="134"/>
      <c r="F415" s="107"/>
      <c r="G415" s="147"/>
      <c r="H415" s="147"/>
      <c r="I415" s="164">
        <f t="shared" ref="I415:I416" si="38">D415</f>
        <v>131.97</v>
      </c>
      <c r="K415" s="60"/>
      <c r="L415" s="53"/>
      <c r="M415" s="53"/>
      <c r="N415" s="53"/>
    </row>
    <row r="416" ht="15.75" customHeight="1">
      <c r="A416" s="98"/>
      <c r="B416" s="99" t="s">
        <v>237</v>
      </c>
      <c r="C416" s="145"/>
      <c r="D416" s="133">
        <v>8.28</v>
      </c>
      <c r="E416" s="134"/>
      <c r="F416" s="107"/>
      <c r="G416" s="147"/>
      <c r="H416" s="147"/>
      <c r="I416" s="164">
        <f t="shared" si="38"/>
        <v>8.28</v>
      </c>
      <c r="K416" s="60"/>
      <c r="L416" s="53"/>
      <c r="M416" s="53"/>
      <c r="N416" s="53"/>
    </row>
    <row r="417" ht="15.75" customHeight="1">
      <c r="A417" s="98"/>
      <c r="B417" s="99" t="s">
        <v>113</v>
      </c>
      <c r="C417" s="145"/>
      <c r="D417" s="146">
        <v>12.0</v>
      </c>
      <c r="E417" s="147">
        <v>2.0</v>
      </c>
      <c r="F417" s="107"/>
      <c r="G417" s="147"/>
      <c r="H417" s="147"/>
      <c r="I417" s="164">
        <f>D417*E417</f>
        <v>24</v>
      </c>
      <c r="K417" s="60"/>
      <c r="L417" s="53"/>
      <c r="M417" s="53"/>
      <c r="N417" s="53"/>
    </row>
    <row r="418" ht="15.75" customHeight="1">
      <c r="A418" s="98"/>
      <c r="B418" s="99" t="s">
        <v>238</v>
      </c>
      <c r="C418" s="145"/>
      <c r="D418" s="133">
        <v>3.95</v>
      </c>
      <c r="E418" s="134"/>
      <c r="F418" s="107"/>
      <c r="G418" s="147"/>
      <c r="H418" s="147"/>
      <c r="I418" s="164">
        <f t="shared" ref="I418:I424" si="39">D418</f>
        <v>3.95</v>
      </c>
      <c r="K418" s="60"/>
      <c r="L418" s="53"/>
      <c r="M418" s="53"/>
      <c r="N418" s="53"/>
    </row>
    <row r="419" ht="15.75" customHeight="1">
      <c r="A419" s="98"/>
      <c r="B419" s="99" t="s">
        <v>159</v>
      </c>
      <c r="C419" s="145"/>
      <c r="D419" s="133">
        <v>3.59</v>
      </c>
      <c r="E419" s="134"/>
      <c r="F419" s="107"/>
      <c r="G419" s="147"/>
      <c r="H419" s="147"/>
      <c r="I419" s="164">
        <f t="shared" si="39"/>
        <v>3.59</v>
      </c>
      <c r="K419" s="60"/>
      <c r="L419" s="53"/>
      <c r="M419" s="53"/>
      <c r="N419" s="53"/>
    </row>
    <row r="420" ht="15.75" customHeight="1">
      <c r="A420" s="98"/>
      <c r="B420" s="99" t="s">
        <v>239</v>
      </c>
      <c r="C420" s="145"/>
      <c r="D420" s="133">
        <v>5.08</v>
      </c>
      <c r="E420" s="134"/>
      <c r="F420" s="107"/>
      <c r="G420" s="147"/>
      <c r="H420" s="147"/>
      <c r="I420" s="164">
        <f t="shared" si="39"/>
        <v>5.08</v>
      </c>
      <c r="K420" s="60"/>
      <c r="L420" s="53"/>
      <c r="M420" s="53"/>
      <c r="N420" s="53"/>
    </row>
    <row r="421" ht="15.75" customHeight="1">
      <c r="A421" s="98"/>
      <c r="B421" s="99" t="s">
        <v>91</v>
      </c>
      <c r="C421" s="145"/>
      <c r="D421" s="133">
        <v>16.1</v>
      </c>
      <c r="E421" s="134"/>
      <c r="F421" s="107"/>
      <c r="G421" s="147"/>
      <c r="H421" s="147"/>
      <c r="I421" s="164">
        <f t="shared" si="39"/>
        <v>16.1</v>
      </c>
      <c r="K421" s="60"/>
      <c r="L421" s="53"/>
      <c r="M421" s="53"/>
      <c r="N421" s="53"/>
    </row>
    <row r="422" ht="15.75" customHeight="1">
      <c r="A422" s="98"/>
      <c r="B422" s="99" t="s">
        <v>240</v>
      </c>
      <c r="C422" s="145"/>
      <c r="D422" s="133">
        <v>9.03</v>
      </c>
      <c r="E422" s="134"/>
      <c r="F422" s="107"/>
      <c r="G422" s="147"/>
      <c r="H422" s="147"/>
      <c r="I422" s="164">
        <f t="shared" si="39"/>
        <v>9.03</v>
      </c>
      <c r="K422" s="60"/>
      <c r="L422" s="53"/>
      <c r="M422" s="53"/>
      <c r="N422" s="53"/>
    </row>
    <row r="423" ht="15.75" customHeight="1">
      <c r="A423" s="98"/>
      <c r="B423" s="99" t="s">
        <v>97</v>
      </c>
      <c r="C423" s="145"/>
      <c r="D423" s="133">
        <v>8.42</v>
      </c>
      <c r="E423" s="134"/>
      <c r="F423" s="107"/>
      <c r="G423" s="147"/>
      <c r="H423" s="147"/>
      <c r="I423" s="164">
        <f t="shared" si="39"/>
        <v>8.42</v>
      </c>
      <c r="K423" s="60"/>
      <c r="L423" s="53"/>
      <c r="M423" s="53"/>
      <c r="N423" s="53"/>
    </row>
    <row r="424" ht="15.75" customHeight="1">
      <c r="A424" s="98"/>
      <c r="B424" s="99" t="s">
        <v>98</v>
      </c>
      <c r="C424" s="145"/>
      <c r="D424" s="133">
        <v>5.11</v>
      </c>
      <c r="E424" s="134"/>
      <c r="F424" s="107"/>
      <c r="G424" s="147"/>
      <c r="H424" s="147"/>
      <c r="I424" s="164">
        <f t="shared" si="39"/>
        <v>5.11</v>
      </c>
      <c r="K424" s="60"/>
      <c r="L424" s="53"/>
      <c r="M424" s="53"/>
      <c r="N424" s="53"/>
    </row>
    <row r="425" ht="15.75" customHeight="1">
      <c r="A425" s="98"/>
      <c r="B425" s="191" t="s">
        <v>74</v>
      </c>
      <c r="C425" s="145"/>
      <c r="D425" s="146"/>
      <c r="E425" s="147"/>
      <c r="F425" s="107"/>
      <c r="G425" s="147"/>
      <c r="H425" s="147"/>
      <c r="I425" s="164"/>
      <c r="K425" s="60"/>
      <c r="L425" s="53"/>
      <c r="M425" s="53"/>
      <c r="N425" s="53"/>
    </row>
    <row r="426" ht="15.75" customHeight="1">
      <c r="A426" s="98"/>
      <c r="B426" s="99" t="s">
        <v>241</v>
      </c>
      <c r="C426" s="145"/>
      <c r="D426" s="133">
        <v>8.12</v>
      </c>
      <c r="E426" s="134"/>
      <c r="F426" s="107"/>
      <c r="G426" s="147"/>
      <c r="H426" s="147"/>
      <c r="I426" s="164">
        <f t="shared" ref="I426:I429" si="40">D426</f>
        <v>8.12</v>
      </c>
      <c r="K426" s="60"/>
      <c r="L426" s="53"/>
      <c r="M426" s="53"/>
      <c r="N426" s="53"/>
    </row>
    <row r="427" ht="15.75" customHeight="1">
      <c r="A427" s="98"/>
      <c r="B427" s="99" t="s">
        <v>242</v>
      </c>
      <c r="C427" s="145"/>
      <c r="D427" s="133">
        <v>7.55</v>
      </c>
      <c r="E427" s="134"/>
      <c r="F427" s="107"/>
      <c r="G427" s="147"/>
      <c r="H427" s="147"/>
      <c r="I427" s="164">
        <f t="shared" si="40"/>
        <v>7.55</v>
      </c>
      <c r="K427" s="60"/>
      <c r="L427" s="53"/>
      <c r="M427" s="53"/>
      <c r="N427" s="53"/>
    </row>
    <row r="428" ht="15.75" customHeight="1">
      <c r="A428" s="98"/>
      <c r="B428" s="99" t="s">
        <v>245</v>
      </c>
      <c r="C428" s="145"/>
      <c r="D428" s="133">
        <v>2.55</v>
      </c>
      <c r="E428" s="134"/>
      <c r="F428" s="107"/>
      <c r="G428" s="147"/>
      <c r="H428" s="147"/>
      <c r="I428" s="164">
        <f t="shared" si="40"/>
        <v>2.55</v>
      </c>
      <c r="K428" s="60"/>
      <c r="L428" s="53"/>
      <c r="M428" s="53"/>
      <c r="N428" s="53"/>
    </row>
    <row r="429" ht="15.75" customHeight="1">
      <c r="A429" s="98"/>
      <c r="B429" s="99" t="s">
        <v>124</v>
      </c>
      <c r="C429" s="145"/>
      <c r="D429" s="133">
        <v>60.85</v>
      </c>
      <c r="E429" s="134"/>
      <c r="F429" s="107"/>
      <c r="G429" s="147"/>
      <c r="H429" s="147"/>
      <c r="I429" s="164">
        <f t="shared" si="40"/>
        <v>60.85</v>
      </c>
      <c r="K429" s="60"/>
      <c r="L429" s="53"/>
      <c r="M429" s="53"/>
      <c r="N429" s="53"/>
    </row>
    <row r="430" ht="15.75" customHeight="1">
      <c r="A430" s="98"/>
      <c r="B430" s="191" t="s">
        <v>246</v>
      </c>
      <c r="C430" s="145"/>
      <c r="D430" s="146"/>
      <c r="E430" s="147"/>
      <c r="F430" s="107"/>
      <c r="G430" s="147"/>
      <c r="H430" s="147"/>
      <c r="I430" s="164"/>
      <c r="K430" s="60"/>
      <c r="L430" s="53"/>
      <c r="M430" s="53"/>
      <c r="N430" s="53"/>
    </row>
    <row r="431" ht="15.75" customHeight="1">
      <c r="A431" s="98"/>
      <c r="B431" s="99" t="s">
        <v>88</v>
      </c>
      <c r="C431" s="145"/>
      <c r="D431" s="133">
        <v>9.52</v>
      </c>
      <c r="E431" s="134"/>
      <c r="F431" s="107"/>
      <c r="G431" s="147"/>
      <c r="H431" s="147"/>
      <c r="I431" s="164">
        <f t="shared" ref="I431:I432" si="41">D431</f>
        <v>9.52</v>
      </c>
      <c r="K431" s="60"/>
      <c r="L431" s="53"/>
      <c r="M431" s="53"/>
      <c r="N431" s="53"/>
    </row>
    <row r="432" ht="15.75" customHeight="1">
      <c r="A432" s="98"/>
      <c r="B432" s="99" t="s">
        <v>231</v>
      </c>
      <c r="C432" s="145"/>
      <c r="D432" s="133">
        <v>9.8</v>
      </c>
      <c r="E432" s="134"/>
      <c r="F432" s="107"/>
      <c r="G432" s="147"/>
      <c r="H432" s="147"/>
      <c r="I432" s="164">
        <f t="shared" si="41"/>
        <v>9.8</v>
      </c>
      <c r="K432" s="60"/>
      <c r="L432" s="53"/>
      <c r="M432" s="53"/>
      <c r="N432" s="53"/>
    </row>
    <row r="433" ht="15.75" customHeight="1">
      <c r="A433" s="98"/>
      <c r="B433" s="182"/>
      <c r="C433" s="145"/>
      <c r="D433" s="147"/>
      <c r="E433" s="147"/>
      <c r="F433" s="147"/>
      <c r="G433" s="147"/>
      <c r="H433" s="147"/>
      <c r="I433" s="164"/>
      <c r="K433" s="60"/>
      <c r="L433" s="53"/>
      <c r="M433" s="53"/>
      <c r="N433" s="53"/>
    </row>
    <row r="434" ht="15.75" customHeight="1">
      <c r="A434" s="120"/>
      <c r="B434" s="121"/>
      <c r="C434" s="123"/>
      <c r="D434" s="124"/>
      <c r="E434" s="124"/>
      <c r="F434" s="124"/>
      <c r="G434" s="125"/>
      <c r="H434" s="125"/>
      <c r="I434" s="126"/>
      <c r="K434" s="60"/>
      <c r="L434" s="53"/>
      <c r="M434" s="53"/>
      <c r="N434" s="53"/>
    </row>
    <row r="435" ht="15.75" customHeight="1">
      <c r="A435" s="49" t="s">
        <v>247</v>
      </c>
      <c r="B435" s="81" t="str">
        <f>VLOOKUP(A435,GLOBAL!A:H,4,FALSE)</f>
        <v>APLICAÇÃO DE FUNDO SELADOR LÁTEX PVA EM TETO, UMA DEMÃO. AF_06/2014</v>
      </c>
      <c r="C435" s="49" t="str">
        <f>VLOOKUP(A435,GLOBAL!A:H,5,FALSE)</f>
        <v>M2</v>
      </c>
      <c r="D435" s="84" t="s">
        <v>28</v>
      </c>
      <c r="E435" s="84" t="s">
        <v>30</v>
      </c>
      <c r="F435" s="84" t="s">
        <v>31</v>
      </c>
      <c r="G435" s="84" t="s">
        <v>32</v>
      </c>
      <c r="H435" s="84" t="s">
        <v>166</v>
      </c>
      <c r="I435" s="87">
        <f>ROUND(SUM(I436:I456),2)</f>
        <v>313.92</v>
      </c>
      <c r="K435" s="60"/>
      <c r="L435" s="53"/>
      <c r="M435" s="53"/>
      <c r="N435" s="53"/>
    </row>
    <row r="436" ht="15.75" customHeight="1">
      <c r="A436" s="174"/>
      <c r="B436" s="175" t="s">
        <v>36</v>
      </c>
      <c r="C436" s="176"/>
      <c r="D436" s="177"/>
      <c r="E436" s="178"/>
      <c r="F436" s="177"/>
      <c r="G436" s="177"/>
      <c r="H436" s="177"/>
      <c r="I436" s="179"/>
      <c r="K436" s="60"/>
      <c r="L436" s="53"/>
      <c r="M436" s="53"/>
      <c r="N436" s="53"/>
    </row>
    <row r="437" ht="15.75" customHeight="1">
      <c r="A437" s="98"/>
      <c r="B437" s="191" t="s">
        <v>76</v>
      </c>
      <c r="C437" s="145"/>
      <c r="D437" s="146"/>
      <c r="E437" s="147"/>
      <c r="F437" s="107"/>
      <c r="G437" s="147"/>
      <c r="H437" s="147"/>
      <c r="I437" s="164"/>
      <c r="K437" s="60"/>
      <c r="L437" s="53"/>
      <c r="M437" s="53"/>
      <c r="N437" s="53"/>
    </row>
    <row r="438" ht="15.75" customHeight="1">
      <c r="A438" s="98"/>
      <c r="B438" s="99" t="s">
        <v>111</v>
      </c>
      <c r="C438" s="145"/>
      <c r="D438" s="133">
        <v>131.97</v>
      </c>
      <c r="E438" s="134"/>
      <c r="F438" s="107"/>
      <c r="G438" s="147"/>
      <c r="H438" s="147"/>
      <c r="I438" s="164">
        <f t="shared" ref="I438:I439" si="42">D438</f>
        <v>131.97</v>
      </c>
      <c r="K438" s="60"/>
      <c r="L438" s="53"/>
      <c r="M438" s="53"/>
      <c r="N438" s="53"/>
    </row>
    <row r="439" ht="15.75" customHeight="1">
      <c r="A439" s="98"/>
      <c r="B439" s="99" t="s">
        <v>237</v>
      </c>
      <c r="C439" s="145"/>
      <c r="D439" s="133">
        <v>8.28</v>
      </c>
      <c r="E439" s="134"/>
      <c r="F439" s="107"/>
      <c r="G439" s="147"/>
      <c r="H439" s="147"/>
      <c r="I439" s="164">
        <f t="shared" si="42"/>
        <v>8.28</v>
      </c>
      <c r="K439" s="60"/>
      <c r="L439" s="53"/>
      <c r="M439" s="53"/>
      <c r="N439" s="53"/>
    </row>
    <row r="440" ht="15.75" customHeight="1">
      <c r="A440" s="98"/>
      <c r="B440" s="99" t="s">
        <v>113</v>
      </c>
      <c r="C440" s="145"/>
      <c r="D440" s="146">
        <v>12.0</v>
      </c>
      <c r="E440" s="147">
        <v>2.0</v>
      </c>
      <c r="F440" s="107"/>
      <c r="G440" s="147"/>
      <c r="H440" s="147"/>
      <c r="I440" s="164">
        <f>D440*E440</f>
        <v>24</v>
      </c>
      <c r="K440" s="60"/>
      <c r="L440" s="53"/>
      <c r="M440" s="53"/>
      <c r="N440" s="53"/>
    </row>
    <row r="441" ht="15.75" customHeight="1">
      <c r="A441" s="98"/>
      <c r="B441" s="99" t="s">
        <v>238</v>
      </c>
      <c r="C441" s="145"/>
      <c r="D441" s="133">
        <v>3.95</v>
      </c>
      <c r="E441" s="134"/>
      <c r="F441" s="107"/>
      <c r="G441" s="147"/>
      <c r="H441" s="147"/>
      <c r="I441" s="164">
        <f t="shared" ref="I441:I447" si="43">D441</f>
        <v>3.95</v>
      </c>
      <c r="K441" s="60"/>
      <c r="L441" s="53"/>
      <c r="M441" s="53"/>
      <c r="N441" s="53"/>
    </row>
    <row r="442" ht="15.75" customHeight="1">
      <c r="A442" s="98"/>
      <c r="B442" s="99" t="s">
        <v>159</v>
      </c>
      <c r="C442" s="145"/>
      <c r="D442" s="133">
        <v>3.59</v>
      </c>
      <c r="E442" s="134"/>
      <c r="F442" s="107"/>
      <c r="G442" s="147"/>
      <c r="H442" s="147"/>
      <c r="I442" s="164">
        <f t="shared" si="43"/>
        <v>3.59</v>
      </c>
      <c r="K442" s="60"/>
      <c r="L442" s="53"/>
      <c r="M442" s="53"/>
      <c r="N442" s="53"/>
    </row>
    <row r="443" ht="15.75" customHeight="1">
      <c r="A443" s="98"/>
      <c r="B443" s="99" t="s">
        <v>239</v>
      </c>
      <c r="C443" s="145"/>
      <c r="D443" s="133">
        <v>5.08</v>
      </c>
      <c r="E443" s="134"/>
      <c r="F443" s="107"/>
      <c r="G443" s="147"/>
      <c r="H443" s="147"/>
      <c r="I443" s="164">
        <f t="shared" si="43"/>
        <v>5.08</v>
      </c>
      <c r="K443" s="60"/>
      <c r="L443" s="53"/>
      <c r="M443" s="53"/>
      <c r="N443" s="53"/>
    </row>
    <row r="444" ht="15.75" customHeight="1">
      <c r="A444" s="98"/>
      <c r="B444" s="99" t="s">
        <v>91</v>
      </c>
      <c r="C444" s="145"/>
      <c r="D444" s="133">
        <v>16.1</v>
      </c>
      <c r="E444" s="134"/>
      <c r="F444" s="107"/>
      <c r="G444" s="147"/>
      <c r="H444" s="147"/>
      <c r="I444" s="164">
        <f t="shared" si="43"/>
        <v>16.1</v>
      </c>
      <c r="K444" s="60"/>
      <c r="L444" s="53"/>
      <c r="M444" s="53"/>
      <c r="N444" s="53"/>
    </row>
    <row r="445" ht="15.75" customHeight="1">
      <c r="A445" s="98"/>
      <c r="B445" s="99" t="s">
        <v>240</v>
      </c>
      <c r="C445" s="145"/>
      <c r="D445" s="133">
        <v>9.03</v>
      </c>
      <c r="E445" s="134"/>
      <c r="F445" s="107"/>
      <c r="G445" s="147"/>
      <c r="H445" s="147"/>
      <c r="I445" s="164">
        <f t="shared" si="43"/>
        <v>9.03</v>
      </c>
      <c r="K445" s="60"/>
      <c r="L445" s="53"/>
      <c r="M445" s="53"/>
      <c r="N445" s="53"/>
    </row>
    <row r="446" ht="15.75" customHeight="1">
      <c r="A446" s="98"/>
      <c r="B446" s="99" t="s">
        <v>97</v>
      </c>
      <c r="C446" s="145"/>
      <c r="D446" s="133">
        <v>8.42</v>
      </c>
      <c r="E446" s="134"/>
      <c r="F446" s="107"/>
      <c r="G446" s="147"/>
      <c r="H446" s="147"/>
      <c r="I446" s="164">
        <f t="shared" si="43"/>
        <v>8.42</v>
      </c>
      <c r="K446" s="60"/>
      <c r="L446" s="53"/>
      <c r="M446" s="53"/>
      <c r="N446" s="53"/>
    </row>
    <row r="447" ht="15.75" customHeight="1">
      <c r="A447" s="98"/>
      <c r="B447" s="99" t="s">
        <v>98</v>
      </c>
      <c r="C447" s="145"/>
      <c r="D447" s="133">
        <v>5.11</v>
      </c>
      <c r="E447" s="134"/>
      <c r="F447" s="107"/>
      <c r="G447" s="147"/>
      <c r="H447" s="147"/>
      <c r="I447" s="164">
        <f t="shared" si="43"/>
        <v>5.11</v>
      </c>
      <c r="K447" s="60"/>
      <c r="L447" s="53"/>
      <c r="M447" s="53"/>
      <c r="N447" s="53"/>
    </row>
    <row r="448" ht="15.75" customHeight="1">
      <c r="A448" s="98"/>
      <c r="B448" s="191" t="s">
        <v>74</v>
      </c>
      <c r="C448" s="145"/>
      <c r="D448" s="146"/>
      <c r="E448" s="147"/>
      <c r="F448" s="107"/>
      <c r="G448" s="147"/>
      <c r="H448" s="147"/>
      <c r="I448" s="164"/>
      <c r="K448" s="60"/>
      <c r="L448" s="53"/>
      <c r="M448" s="53"/>
      <c r="N448" s="53"/>
    </row>
    <row r="449" ht="15.75" customHeight="1">
      <c r="A449" s="98"/>
      <c r="B449" s="99" t="s">
        <v>241</v>
      </c>
      <c r="C449" s="145"/>
      <c r="D449" s="133">
        <v>8.12</v>
      </c>
      <c r="E449" s="134"/>
      <c r="F449" s="107"/>
      <c r="G449" s="147"/>
      <c r="H449" s="147"/>
      <c r="I449" s="164">
        <f t="shared" ref="I449:I452" si="44">D449</f>
        <v>8.12</v>
      </c>
      <c r="K449" s="60"/>
      <c r="L449" s="53"/>
      <c r="M449" s="53"/>
      <c r="N449" s="53"/>
    </row>
    <row r="450" ht="15.75" customHeight="1">
      <c r="A450" s="98"/>
      <c r="B450" s="99" t="s">
        <v>242</v>
      </c>
      <c r="C450" s="145"/>
      <c r="D450" s="133">
        <v>7.55</v>
      </c>
      <c r="E450" s="134"/>
      <c r="F450" s="107"/>
      <c r="G450" s="147"/>
      <c r="H450" s="147"/>
      <c r="I450" s="164">
        <f t="shared" si="44"/>
        <v>7.55</v>
      </c>
      <c r="K450" s="60"/>
      <c r="L450" s="53"/>
      <c r="M450" s="53"/>
      <c r="N450" s="53"/>
    </row>
    <row r="451" ht="15.75" customHeight="1">
      <c r="A451" s="98"/>
      <c r="B451" s="99" t="s">
        <v>245</v>
      </c>
      <c r="C451" s="145"/>
      <c r="D451" s="133">
        <v>2.55</v>
      </c>
      <c r="E451" s="134"/>
      <c r="F451" s="107"/>
      <c r="G451" s="147"/>
      <c r="H451" s="147"/>
      <c r="I451" s="164">
        <f t="shared" si="44"/>
        <v>2.55</v>
      </c>
      <c r="K451" s="60"/>
      <c r="L451" s="53"/>
      <c r="M451" s="53"/>
      <c r="N451" s="53"/>
    </row>
    <row r="452" ht="15.75" customHeight="1">
      <c r="A452" s="98"/>
      <c r="B452" s="99" t="s">
        <v>124</v>
      </c>
      <c r="C452" s="145"/>
      <c r="D452" s="133">
        <v>60.85</v>
      </c>
      <c r="E452" s="134"/>
      <c r="F452" s="107"/>
      <c r="G452" s="147"/>
      <c r="H452" s="147"/>
      <c r="I452" s="164">
        <f t="shared" si="44"/>
        <v>60.85</v>
      </c>
      <c r="K452" s="60"/>
      <c r="L452" s="53"/>
      <c r="M452" s="53"/>
      <c r="N452" s="53"/>
    </row>
    <row r="453" ht="15.75" customHeight="1">
      <c r="A453" s="98"/>
      <c r="B453" s="191" t="s">
        <v>246</v>
      </c>
      <c r="C453" s="145"/>
      <c r="D453" s="146"/>
      <c r="E453" s="147"/>
      <c r="F453" s="107"/>
      <c r="G453" s="147"/>
      <c r="H453" s="147"/>
      <c r="I453" s="164"/>
      <c r="K453" s="60"/>
      <c r="L453" s="53"/>
      <c r="M453" s="53"/>
      <c r="N453" s="53"/>
    </row>
    <row r="454" ht="15.75" customHeight="1">
      <c r="A454" s="98"/>
      <c r="B454" s="99" t="s">
        <v>88</v>
      </c>
      <c r="C454" s="145"/>
      <c r="D454" s="133">
        <v>9.52</v>
      </c>
      <c r="E454" s="134"/>
      <c r="F454" s="107"/>
      <c r="G454" s="147"/>
      <c r="H454" s="147"/>
      <c r="I454" s="164">
        <f t="shared" ref="I454:I455" si="45">D454</f>
        <v>9.52</v>
      </c>
      <c r="K454" s="60"/>
      <c r="L454" s="53"/>
      <c r="M454" s="53"/>
      <c r="N454" s="53"/>
    </row>
    <row r="455" ht="15.75" customHeight="1">
      <c r="A455" s="98"/>
      <c r="B455" s="99" t="s">
        <v>231</v>
      </c>
      <c r="C455" s="145"/>
      <c r="D455" s="133">
        <v>9.8</v>
      </c>
      <c r="E455" s="134"/>
      <c r="F455" s="107"/>
      <c r="G455" s="147"/>
      <c r="H455" s="147"/>
      <c r="I455" s="164">
        <f t="shared" si="45"/>
        <v>9.8</v>
      </c>
      <c r="K455" s="60"/>
      <c r="L455" s="53"/>
      <c r="M455" s="53"/>
      <c r="N455" s="53"/>
    </row>
    <row r="456" ht="15.75" customHeight="1">
      <c r="A456" s="180"/>
      <c r="B456" s="99"/>
      <c r="C456" s="145"/>
      <c r="D456" s="147"/>
      <c r="E456" s="181"/>
      <c r="F456" s="147"/>
      <c r="G456" s="147"/>
      <c r="H456" s="147"/>
      <c r="I456" s="164"/>
      <c r="K456" s="60"/>
      <c r="L456" s="53"/>
      <c r="M456" s="53"/>
      <c r="N456" s="53"/>
    </row>
    <row r="457" ht="15.75" customHeight="1">
      <c r="A457" s="120"/>
      <c r="B457" s="121"/>
      <c r="C457" s="123"/>
      <c r="D457" s="124"/>
      <c r="E457" s="124"/>
      <c r="F457" s="124"/>
      <c r="G457" s="125"/>
      <c r="H457" s="125"/>
      <c r="I457" s="126"/>
      <c r="K457" s="60"/>
      <c r="L457" s="53"/>
      <c r="M457" s="53"/>
      <c r="N457" s="53"/>
    </row>
    <row r="458" ht="15.75" customHeight="1">
      <c r="A458" s="49" t="s">
        <v>249</v>
      </c>
      <c r="B458" s="81" t="str">
        <f>VLOOKUP(A458,GLOBAL!A:H,4,FALSE)</f>
        <v>APLICAÇÃO MANUAL DE PINTURA COM TINTA LÁTEX PVA EM TETO, DUAS DEMÃOS. AF_06/2014</v>
      </c>
      <c r="C458" s="49" t="str">
        <f>VLOOKUP(A458,GLOBAL!A:H,5,FALSE)</f>
        <v>M2</v>
      </c>
      <c r="D458" s="84" t="s">
        <v>28</v>
      </c>
      <c r="E458" s="84" t="s">
        <v>30</v>
      </c>
      <c r="F458" s="84" t="s">
        <v>31</v>
      </c>
      <c r="G458" s="84" t="s">
        <v>32</v>
      </c>
      <c r="H458" s="84" t="s">
        <v>166</v>
      </c>
      <c r="I458" s="87">
        <f>ROUND(SUM(I459:I479),2)</f>
        <v>313.92</v>
      </c>
      <c r="K458" s="60"/>
      <c r="L458" s="53"/>
      <c r="M458" s="53"/>
      <c r="N458" s="53"/>
    </row>
    <row r="459" ht="15.75" customHeight="1">
      <c r="A459" s="174"/>
      <c r="B459" s="175" t="s">
        <v>36</v>
      </c>
      <c r="C459" s="176"/>
      <c r="D459" s="177"/>
      <c r="E459" s="178"/>
      <c r="F459" s="177"/>
      <c r="G459" s="177"/>
      <c r="H459" s="177"/>
      <c r="I459" s="179"/>
      <c r="K459" s="60"/>
      <c r="L459" s="53"/>
      <c r="M459" s="53"/>
      <c r="N459" s="53"/>
    </row>
    <row r="460" ht="15.75" customHeight="1">
      <c r="A460" s="98"/>
      <c r="B460" s="191" t="s">
        <v>76</v>
      </c>
      <c r="C460" s="145"/>
      <c r="D460" s="146"/>
      <c r="E460" s="147"/>
      <c r="F460" s="107"/>
      <c r="G460" s="147"/>
      <c r="H460" s="147"/>
      <c r="I460" s="164"/>
      <c r="K460" s="60"/>
      <c r="L460" s="53"/>
      <c r="M460" s="53"/>
      <c r="N460" s="53"/>
    </row>
    <row r="461" ht="15.75" customHeight="1">
      <c r="A461" s="98"/>
      <c r="B461" s="99" t="s">
        <v>111</v>
      </c>
      <c r="C461" s="145"/>
      <c r="D461" s="133">
        <v>131.97</v>
      </c>
      <c r="E461" s="134"/>
      <c r="F461" s="107"/>
      <c r="G461" s="147"/>
      <c r="H461" s="147"/>
      <c r="I461" s="164">
        <f t="shared" ref="I461:I462" si="46">D461</f>
        <v>131.97</v>
      </c>
      <c r="K461" s="60"/>
      <c r="L461" s="53"/>
      <c r="M461" s="53"/>
      <c r="N461" s="53"/>
    </row>
    <row r="462" ht="15.75" customHeight="1">
      <c r="A462" s="98"/>
      <c r="B462" s="99" t="s">
        <v>237</v>
      </c>
      <c r="C462" s="145"/>
      <c r="D462" s="133">
        <v>8.28</v>
      </c>
      <c r="E462" s="134"/>
      <c r="F462" s="107"/>
      <c r="G462" s="147"/>
      <c r="H462" s="147"/>
      <c r="I462" s="164">
        <f t="shared" si="46"/>
        <v>8.28</v>
      </c>
      <c r="K462" s="60"/>
      <c r="L462" s="53"/>
      <c r="M462" s="53"/>
      <c r="N462" s="53"/>
    </row>
    <row r="463" ht="15.75" customHeight="1">
      <c r="A463" s="98"/>
      <c r="B463" s="99" t="s">
        <v>113</v>
      </c>
      <c r="C463" s="145"/>
      <c r="D463" s="146">
        <v>12.0</v>
      </c>
      <c r="E463" s="147">
        <v>2.0</v>
      </c>
      <c r="F463" s="107"/>
      <c r="G463" s="147"/>
      <c r="H463" s="147"/>
      <c r="I463" s="164">
        <f>D463*E463</f>
        <v>24</v>
      </c>
      <c r="K463" s="60"/>
      <c r="L463" s="53"/>
      <c r="M463" s="53"/>
      <c r="N463" s="53"/>
    </row>
    <row r="464" ht="15.75" customHeight="1">
      <c r="A464" s="98"/>
      <c r="B464" s="99" t="s">
        <v>238</v>
      </c>
      <c r="C464" s="145"/>
      <c r="D464" s="133">
        <v>3.95</v>
      </c>
      <c r="E464" s="134"/>
      <c r="F464" s="107"/>
      <c r="G464" s="147"/>
      <c r="H464" s="147"/>
      <c r="I464" s="164">
        <f t="shared" ref="I464:I470" si="47">D464</f>
        <v>3.95</v>
      </c>
      <c r="K464" s="60"/>
      <c r="L464" s="53"/>
      <c r="M464" s="53"/>
      <c r="N464" s="53"/>
    </row>
    <row r="465" ht="15.75" customHeight="1">
      <c r="A465" s="98"/>
      <c r="B465" s="99" t="s">
        <v>159</v>
      </c>
      <c r="C465" s="145"/>
      <c r="D465" s="133">
        <v>3.59</v>
      </c>
      <c r="E465" s="134"/>
      <c r="F465" s="107"/>
      <c r="G465" s="147"/>
      <c r="H465" s="147"/>
      <c r="I465" s="164">
        <f t="shared" si="47"/>
        <v>3.59</v>
      </c>
      <c r="K465" s="60"/>
      <c r="L465" s="53"/>
      <c r="M465" s="53"/>
      <c r="N465" s="53"/>
    </row>
    <row r="466" ht="15.75" customHeight="1">
      <c r="A466" s="98"/>
      <c r="B466" s="99" t="s">
        <v>239</v>
      </c>
      <c r="C466" s="145"/>
      <c r="D466" s="133">
        <v>5.08</v>
      </c>
      <c r="E466" s="134"/>
      <c r="F466" s="107"/>
      <c r="G466" s="147"/>
      <c r="H466" s="147"/>
      <c r="I466" s="164">
        <f t="shared" si="47"/>
        <v>5.08</v>
      </c>
      <c r="K466" s="60"/>
      <c r="L466" s="53"/>
      <c r="M466" s="53"/>
      <c r="N466" s="53"/>
    </row>
    <row r="467" ht="15.75" customHeight="1">
      <c r="A467" s="98"/>
      <c r="B467" s="99" t="s">
        <v>91</v>
      </c>
      <c r="C467" s="145"/>
      <c r="D467" s="133">
        <v>16.1</v>
      </c>
      <c r="E467" s="134"/>
      <c r="F467" s="107"/>
      <c r="G467" s="147"/>
      <c r="H467" s="147"/>
      <c r="I467" s="164">
        <f t="shared" si="47"/>
        <v>16.1</v>
      </c>
      <c r="K467" s="60"/>
      <c r="L467" s="53"/>
      <c r="M467" s="53"/>
      <c r="N467" s="53"/>
    </row>
    <row r="468" ht="15.75" customHeight="1">
      <c r="A468" s="98"/>
      <c r="B468" s="99" t="s">
        <v>240</v>
      </c>
      <c r="C468" s="145"/>
      <c r="D468" s="133">
        <v>9.03</v>
      </c>
      <c r="E468" s="134"/>
      <c r="F468" s="107"/>
      <c r="G468" s="147"/>
      <c r="H468" s="147"/>
      <c r="I468" s="164">
        <f t="shared" si="47"/>
        <v>9.03</v>
      </c>
      <c r="K468" s="60"/>
      <c r="L468" s="53"/>
      <c r="M468" s="53"/>
      <c r="N468" s="53"/>
    </row>
    <row r="469" ht="15.75" customHeight="1">
      <c r="A469" s="98"/>
      <c r="B469" s="99" t="s">
        <v>97</v>
      </c>
      <c r="C469" s="145"/>
      <c r="D469" s="133">
        <v>8.42</v>
      </c>
      <c r="E469" s="134"/>
      <c r="F469" s="107"/>
      <c r="G469" s="147"/>
      <c r="H469" s="147"/>
      <c r="I469" s="164">
        <f t="shared" si="47"/>
        <v>8.42</v>
      </c>
      <c r="K469" s="60"/>
      <c r="L469" s="53"/>
      <c r="M469" s="53"/>
      <c r="N469" s="53"/>
    </row>
    <row r="470" ht="15.75" customHeight="1">
      <c r="A470" s="98"/>
      <c r="B470" s="99" t="s">
        <v>98</v>
      </c>
      <c r="C470" s="145"/>
      <c r="D470" s="133">
        <v>5.11</v>
      </c>
      <c r="E470" s="134"/>
      <c r="F470" s="107"/>
      <c r="G470" s="147"/>
      <c r="H470" s="147"/>
      <c r="I470" s="164">
        <f t="shared" si="47"/>
        <v>5.11</v>
      </c>
      <c r="K470" s="60"/>
      <c r="L470" s="53"/>
      <c r="M470" s="53"/>
      <c r="N470" s="53"/>
    </row>
    <row r="471" ht="15.75" customHeight="1">
      <c r="A471" s="98"/>
      <c r="B471" s="191" t="s">
        <v>74</v>
      </c>
      <c r="C471" s="145"/>
      <c r="D471" s="146"/>
      <c r="E471" s="147"/>
      <c r="F471" s="107"/>
      <c r="G471" s="147"/>
      <c r="H471" s="147"/>
      <c r="I471" s="164"/>
      <c r="K471" s="60"/>
      <c r="L471" s="53"/>
      <c r="M471" s="53"/>
      <c r="N471" s="53"/>
    </row>
    <row r="472" ht="15.75" customHeight="1">
      <c r="A472" s="98"/>
      <c r="B472" s="99" t="s">
        <v>241</v>
      </c>
      <c r="C472" s="145"/>
      <c r="D472" s="133">
        <v>8.12</v>
      </c>
      <c r="E472" s="134"/>
      <c r="F472" s="107"/>
      <c r="G472" s="147"/>
      <c r="H472" s="147"/>
      <c r="I472" s="164">
        <f t="shared" ref="I472:I475" si="48">D472</f>
        <v>8.12</v>
      </c>
      <c r="K472" s="60"/>
      <c r="L472" s="53"/>
      <c r="M472" s="53"/>
      <c r="N472" s="53"/>
    </row>
    <row r="473" ht="15.75" customHeight="1">
      <c r="A473" s="98"/>
      <c r="B473" s="99" t="s">
        <v>242</v>
      </c>
      <c r="C473" s="145"/>
      <c r="D473" s="133">
        <v>7.55</v>
      </c>
      <c r="E473" s="134"/>
      <c r="F473" s="107"/>
      <c r="G473" s="147"/>
      <c r="H473" s="147"/>
      <c r="I473" s="164">
        <f t="shared" si="48"/>
        <v>7.55</v>
      </c>
      <c r="K473" s="60"/>
      <c r="L473" s="53"/>
      <c r="M473" s="53"/>
      <c r="N473" s="53"/>
    </row>
    <row r="474" ht="15.75" customHeight="1">
      <c r="A474" s="98"/>
      <c r="B474" s="99" t="s">
        <v>245</v>
      </c>
      <c r="C474" s="145"/>
      <c r="D474" s="133">
        <v>2.55</v>
      </c>
      <c r="E474" s="134"/>
      <c r="F474" s="107"/>
      <c r="G474" s="147"/>
      <c r="H474" s="147"/>
      <c r="I474" s="164">
        <f t="shared" si="48"/>
        <v>2.55</v>
      </c>
      <c r="K474" s="60"/>
      <c r="L474" s="53"/>
      <c r="M474" s="53"/>
      <c r="N474" s="53"/>
    </row>
    <row r="475" ht="15.75" customHeight="1">
      <c r="A475" s="98"/>
      <c r="B475" s="99" t="s">
        <v>124</v>
      </c>
      <c r="C475" s="145"/>
      <c r="D475" s="133">
        <v>60.85</v>
      </c>
      <c r="E475" s="134"/>
      <c r="F475" s="107"/>
      <c r="G475" s="147"/>
      <c r="H475" s="147"/>
      <c r="I475" s="164">
        <f t="shared" si="48"/>
        <v>60.85</v>
      </c>
      <c r="K475" s="60"/>
      <c r="L475" s="53"/>
      <c r="M475" s="53"/>
      <c r="N475" s="53"/>
    </row>
    <row r="476" ht="15.75" customHeight="1">
      <c r="A476" s="98"/>
      <c r="B476" s="191" t="s">
        <v>246</v>
      </c>
      <c r="C476" s="145"/>
      <c r="D476" s="146"/>
      <c r="E476" s="147"/>
      <c r="F476" s="107"/>
      <c r="G476" s="147"/>
      <c r="H476" s="147"/>
      <c r="I476" s="164"/>
      <c r="K476" s="60"/>
      <c r="L476" s="53"/>
      <c r="M476" s="53"/>
      <c r="N476" s="53"/>
    </row>
    <row r="477" ht="15.75" customHeight="1">
      <c r="A477" s="98"/>
      <c r="B477" s="99" t="s">
        <v>88</v>
      </c>
      <c r="C477" s="145"/>
      <c r="D477" s="133">
        <v>9.52</v>
      </c>
      <c r="E477" s="134"/>
      <c r="F477" s="107"/>
      <c r="G477" s="147"/>
      <c r="H477" s="147"/>
      <c r="I477" s="164">
        <f t="shared" ref="I477:I478" si="49">D477</f>
        <v>9.52</v>
      </c>
      <c r="K477" s="60"/>
      <c r="L477" s="53"/>
      <c r="M477" s="53"/>
      <c r="N477" s="53"/>
    </row>
    <row r="478" ht="15.75" customHeight="1">
      <c r="A478" s="98"/>
      <c r="B478" s="99" t="s">
        <v>231</v>
      </c>
      <c r="C478" s="145"/>
      <c r="D478" s="133">
        <v>9.8</v>
      </c>
      <c r="E478" s="134"/>
      <c r="F478" s="107"/>
      <c r="G478" s="147"/>
      <c r="H478" s="147"/>
      <c r="I478" s="164">
        <f t="shared" si="49"/>
        <v>9.8</v>
      </c>
      <c r="K478" s="60"/>
      <c r="L478" s="53"/>
      <c r="M478" s="53"/>
      <c r="N478" s="53"/>
    </row>
    <row r="479" ht="15.75" customHeight="1">
      <c r="A479" s="180"/>
      <c r="B479" s="99"/>
      <c r="C479" s="145"/>
      <c r="D479" s="147"/>
      <c r="E479" s="181"/>
      <c r="F479" s="147"/>
      <c r="G479" s="147"/>
      <c r="H479" s="147"/>
      <c r="I479" s="164"/>
      <c r="K479" s="60"/>
      <c r="L479" s="53"/>
      <c r="M479" s="53"/>
      <c r="N479" s="53"/>
    </row>
    <row r="480" ht="15.75" customHeight="1">
      <c r="A480" s="120"/>
      <c r="B480" s="121"/>
      <c r="C480" s="123"/>
      <c r="D480" s="124"/>
      <c r="E480" s="124"/>
      <c r="F480" s="124"/>
      <c r="G480" s="125"/>
      <c r="H480" s="125"/>
      <c r="I480" s="126"/>
      <c r="K480" s="60"/>
      <c r="L480" s="53"/>
      <c r="M480" s="53"/>
      <c r="N480" s="53"/>
    </row>
    <row r="481" ht="15.75" customHeight="1">
      <c r="A481" s="49" t="s">
        <v>251</v>
      </c>
      <c r="B481" s="81" t="str">
        <f>VLOOKUP(A481,GLOBAL!A:H,4,FALSE)</f>
        <v>LAJE PRE-MOLDADA P/PISO, SOBRECARGA 200KG/M2, VAOS ATE 3,50M/E=8CM, C/LAJOTAS E CAP.C/CONC FCK=20MPA, 4CM, INTER-EIXO 38CM, C/ESCORAMENTO (REAPR.3X) E FERRAGEM NEGATIVA</v>
      </c>
      <c r="C481" s="49" t="str">
        <f>VLOOKUP(A481,GLOBAL!A:H,5,FALSE)</f>
        <v>M2</v>
      </c>
      <c r="D481" s="84" t="s">
        <v>28</v>
      </c>
      <c r="E481" s="84" t="s">
        <v>30</v>
      </c>
      <c r="F481" s="84" t="s">
        <v>31</v>
      </c>
      <c r="G481" s="84" t="s">
        <v>32</v>
      </c>
      <c r="H481" s="84" t="s">
        <v>70</v>
      </c>
      <c r="I481" s="87">
        <f>ROUND(SUM(I482:I485),2)</f>
        <v>13.55</v>
      </c>
      <c r="K481" s="60"/>
      <c r="L481" s="53"/>
      <c r="M481" s="53"/>
      <c r="N481" s="53"/>
    </row>
    <row r="482" ht="15.75" customHeight="1">
      <c r="A482" s="174"/>
      <c r="B482" s="175" t="s">
        <v>165</v>
      </c>
      <c r="C482" s="176"/>
      <c r="D482" s="177"/>
      <c r="E482" s="178"/>
      <c r="F482" s="177"/>
      <c r="G482" s="177"/>
      <c r="H482" s="177"/>
      <c r="I482" s="179"/>
      <c r="K482" s="60"/>
      <c r="L482" s="53"/>
      <c r="M482" s="53"/>
      <c r="N482" s="53"/>
    </row>
    <row r="483" ht="15.75" customHeight="1">
      <c r="A483" s="98"/>
      <c r="B483" s="191" t="s">
        <v>252</v>
      </c>
      <c r="C483" s="145"/>
      <c r="D483" s="146"/>
      <c r="E483" s="147"/>
      <c r="F483" s="107"/>
      <c r="G483" s="147"/>
      <c r="H483" s="147"/>
      <c r="I483" s="164"/>
      <c r="K483" s="60"/>
      <c r="L483" s="53"/>
      <c r="M483" s="53"/>
      <c r="N483" s="53"/>
    </row>
    <row r="484" ht="15.75" customHeight="1">
      <c r="A484" s="98"/>
      <c r="B484" s="99" t="s">
        <v>246</v>
      </c>
      <c r="C484" s="145"/>
      <c r="D484" s="146">
        <v>4.17</v>
      </c>
      <c r="E484" s="147">
        <v>3.25</v>
      </c>
      <c r="F484" s="107"/>
      <c r="G484" s="147"/>
      <c r="H484" s="147"/>
      <c r="I484" s="164">
        <f>D484*E484</f>
        <v>13.5525</v>
      </c>
      <c r="K484" s="60"/>
      <c r="L484" s="53"/>
      <c r="M484" s="53"/>
      <c r="N484" s="53"/>
    </row>
    <row r="485" ht="15.75" customHeight="1">
      <c r="A485" s="98"/>
      <c r="B485" s="99"/>
      <c r="C485" s="145"/>
      <c r="D485" s="147"/>
      <c r="E485" s="147"/>
      <c r="F485" s="147"/>
      <c r="G485" s="147"/>
      <c r="H485" s="147"/>
      <c r="I485" s="164"/>
      <c r="K485" s="60"/>
      <c r="L485" s="53"/>
      <c r="M485" s="53"/>
      <c r="N485" s="53"/>
    </row>
    <row r="486" ht="15.75" customHeight="1">
      <c r="A486" s="120"/>
      <c r="B486" s="121"/>
      <c r="C486" s="123"/>
      <c r="D486" s="124"/>
      <c r="E486" s="124"/>
      <c r="F486" s="124"/>
      <c r="G486" s="125"/>
      <c r="H486" s="125"/>
      <c r="I486" s="126"/>
      <c r="K486" s="60"/>
      <c r="L486" s="53"/>
      <c r="M486" s="53"/>
      <c r="N486" s="53"/>
    </row>
    <row r="487" ht="15.75" customHeight="1">
      <c r="A487" s="49" t="s">
        <v>254</v>
      </c>
      <c r="B487" s="81" t="str">
        <f>VLOOKUP(A487,GLOBAL!A:H,4,FALSE)</f>
        <v>TRATAMENTO EM ESTRUTURA DE MADEIRA COM CUPINICIDA</v>
      </c>
      <c r="C487" s="49" t="str">
        <f>VLOOKUP(A487,GLOBAL!A:H,5,FALSE)</f>
        <v>M2</v>
      </c>
      <c r="D487" s="84" t="s">
        <v>28</v>
      </c>
      <c r="E487" s="84" t="s">
        <v>30</v>
      </c>
      <c r="F487" s="84" t="s">
        <v>31</v>
      </c>
      <c r="G487" s="84" t="s">
        <v>32</v>
      </c>
      <c r="H487" s="84" t="s">
        <v>166</v>
      </c>
      <c r="I487" s="87">
        <f>ROUND(SUM(I488:I491),2)</f>
        <v>64.49</v>
      </c>
      <c r="K487" s="60"/>
      <c r="L487" s="53"/>
      <c r="M487" s="53"/>
      <c r="N487" s="53"/>
    </row>
    <row r="488" ht="15.75" customHeight="1">
      <c r="A488" s="174"/>
      <c r="B488" s="175" t="s">
        <v>36</v>
      </c>
      <c r="C488" s="176"/>
      <c r="D488" s="177"/>
      <c r="E488" s="178"/>
      <c r="F488" s="177"/>
      <c r="G488" s="177"/>
      <c r="H488" s="177"/>
      <c r="I488" s="179"/>
      <c r="K488" s="60"/>
      <c r="L488" s="53"/>
      <c r="M488" s="53"/>
      <c r="N488" s="53"/>
    </row>
    <row r="489" ht="15.75" customHeight="1">
      <c r="A489" s="98"/>
      <c r="B489" s="191" t="s">
        <v>252</v>
      </c>
      <c r="C489" s="145"/>
      <c r="D489" s="146"/>
      <c r="E489" s="147"/>
      <c r="F489" s="107"/>
      <c r="G489" s="147"/>
      <c r="H489" s="147"/>
      <c r="I489" s="164"/>
      <c r="K489" s="60"/>
      <c r="L489" s="53"/>
      <c r="M489" s="53"/>
      <c r="N489" s="53"/>
    </row>
    <row r="490" ht="15.75" customHeight="1">
      <c r="A490" s="98"/>
      <c r="B490" s="99" t="s">
        <v>255</v>
      </c>
      <c r="C490" s="145"/>
      <c r="D490" s="133">
        <v>64.49</v>
      </c>
      <c r="E490" s="134"/>
      <c r="F490" s="107"/>
      <c r="G490" s="147"/>
      <c r="H490" s="147"/>
      <c r="I490" s="164">
        <f>D490</f>
        <v>64.49</v>
      </c>
      <c r="K490" s="60"/>
      <c r="L490" s="53"/>
      <c r="M490" s="53"/>
      <c r="N490" s="53"/>
    </row>
    <row r="491" ht="15.75" customHeight="1">
      <c r="A491" s="180"/>
      <c r="B491" s="99"/>
      <c r="C491" s="145"/>
      <c r="D491" s="147"/>
      <c r="E491" s="181"/>
      <c r="F491" s="147"/>
      <c r="G491" s="147"/>
      <c r="H491" s="147"/>
      <c r="I491" s="164"/>
      <c r="K491" s="60"/>
      <c r="L491" s="53"/>
      <c r="M491" s="53"/>
      <c r="N491" s="53"/>
    </row>
    <row r="492" ht="15.75" customHeight="1">
      <c r="A492" s="120"/>
      <c r="B492" s="121"/>
      <c r="C492" s="123"/>
      <c r="D492" s="124"/>
      <c r="E492" s="124"/>
      <c r="F492" s="124"/>
      <c r="G492" s="125"/>
      <c r="H492" s="125"/>
      <c r="I492" s="126"/>
      <c r="K492" s="60"/>
      <c r="L492" s="53"/>
      <c r="M492" s="53"/>
      <c r="N492" s="53"/>
    </row>
    <row r="493" ht="15.75" customHeight="1">
      <c r="A493" s="49" t="s">
        <v>256</v>
      </c>
      <c r="B493" s="81" t="str">
        <f>VLOOKUP(A493,GLOBAL!A:H,4,FALSE)</f>
        <v>FORRO EM MADEIRA PINUS, PARA AMBIENTES COMERCIAIS, INCLUSIVE ESTRUTURA DE FIXAÇÃO. AF_05/2017</v>
      </c>
      <c r="C493" s="49" t="str">
        <f>VLOOKUP(A493,GLOBAL!A:H,5,FALSE)</f>
        <v>M2</v>
      </c>
      <c r="D493" s="84" t="s">
        <v>28</v>
      </c>
      <c r="E493" s="84" t="s">
        <v>30</v>
      </c>
      <c r="F493" s="84" t="s">
        <v>31</v>
      </c>
      <c r="G493" s="84" t="s">
        <v>32</v>
      </c>
      <c r="H493" s="84" t="s">
        <v>166</v>
      </c>
      <c r="I493" s="87">
        <f>ROUND(SUM(I494:I498),2)</f>
        <v>69.74</v>
      </c>
      <c r="K493" s="60"/>
      <c r="L493" s="53"/>
      <c r="M493" s="53"/>
      <c r="N493" s="53"/>
    </row>
    <row r="494" ht="15.75" customHeight="1">
      <c r="A494" s="174"/>
      <c r="B494" s="175" t="s">
        <v>36</v>
      </c>
      <c r="C494" s="176"/>
      <c r="D494" s="177"/>
      <c r="E494" s="178"/>
      <c r="F494" s="177"/>
      <c r="G494" s="177"/>
      <c r="H494" s="177"/>
      <c r="I494" s="179"/>
      <c r="K494" s="60"/>
      <c r="L494" s="53"/>
      <c r="M494" s="53"/>
      <c r="N494" s="53"/>
    </row>
    <row r="495" ht="15.75" customHeight="1">
      <c r="A495" s="98"/>
      <c r="B495" s="191" t="s">
        <v>257</v>
      </c>
      <c r="C495" s="145"/>
      <c r="D495" s="146"/>
      <c r="E495" s="147"/>
      <c r="F495" s="107"/>
      <c r="G495" s="147"/>
      <c r="H495" s="147"/>
      <c r="I495" s="164"/>
      <c r="K495" s="60"/>
      <c r="L495" s="53"/>
      <c r="M495" s="53"/>
      <c r="N495" s="53"/>
    </row>
    <row r="496" ht="15.75" customHeight="1">
      <c r="A496" s="98"/>
      <c r="B496" s="99" t="s">
        <v>258</v>
      </c>
      <c r="C496" s="145"/>
      <c r="D496" s="133">
        <v>18.57</v>
      </c>
      <c r="E496" s="134"/>
      <c r="F496" s="107"/>
      <c r="G496" s="147"/>
      <c r="H496" s="147"/>
      <c r="I496" s="164">
        <f t="shared" ref="I496:I497" si="50">D496</f>
        <v>18.57</v>
      </c>
      <c r="K496" s="60"/>
      <c r="L496" s="53"/>
      <c r="M496" s="53"/>
      <c r="N496" s="53"/>
    </row>
    <row r="497" ht="15.75" customHeight="1">
      <c r="A497" s="98"/>
      <c r="B497" s="99" t="s">
        <v>259</v>
      </c>
      <c r="C497" s="145"/>
      <c r="D497" s="133">
        <v>51.17</v>
      </c>
      <c r="E497" s="134"/>
      <c r="F497" s="107"/>
      <c r="G497" s="147"/>
      <c r="H497" s="147"/>
      <c r="I497" s="164">
        <f t="shared" si="50"/>
        <v>51.17</v>
      </c>
      <c r="K497" s="60"/>
      <c r="L497" s="53"/>
      <c r="M497" s="53"/>
      <c r="N497" s="53"/>
    </row>
    <row r="498" ht="15.75" customHeight="1">
      <c r="A498" s="180"/>
      <c r="B498" s="99"/>
      <c r="C498" s="145"/>
      <c r="D498" s="147"/>
      <c r="E498" s="181"/>
      <c r="F498" s="147"/>
      <c r="G498" s="147"/>
      <c r="H498" s="147"/>
      <c r="I498" s="164"/>
      <c r="K498" s="60"/>
      <c r="L498" s="53"/>
      <c r="M498" s="53"/>
      <c r="N498" s="53"/>
    </row>
    <row r="499" ht="15.75" customHeight="1">
      <c r="A499" s="120"/>
      <c r="B499" s="121"/>
      <c r="C499" s="123"/>
      <c r="D499" s="124"/>
      <c r="E499" s="124"/>
      <c r="F499" s="124"/>
      <c r="G499" s="125"/>
      <c r="H499" s="125"/>
      <c r="I499" s="126"/>
      <c r="K499" s="60"/>
      <c r="L499" s="53"/>
      <c r="M499" s="53"/>
      <c r="N499" s="53"/>
    </row>
    <row r="500" ht="15.75" customHeight="1">
      <c r="A500" s="62" t="str">
        <f>GLOBAL!A72</f>
        <v>04</v>
      </c>
      <c r="B500" s="173" t="str">
        <f>VLOOKUP(A500,GLOBAL!A:H,4,FALSE)</f>
        <v>ESQUADRIAS </v>
      </c>
      <c r="C500" s="71"/>
      <c r="D500" s="75"/>
      <c r="E500" s="75"/>
      <c r="F500" s="75"/>
      <c r="G500" s="75"/>
      <c r="H500" s="75"/>
      <c r="I500" s="76"/>
      <c r="K500" s="60"/>
      <c r="L500" s="53"/>
      <c r="M500" s="53"/>
      <c r="N500" s="53"/>
    </row>
    <row r="501" ht="15.75" customHeight="1">
      <c r="A501" s="195" t="str">
        <f>GLOBAL!A73</f>
        <v>04.01</v>
      </c>
      <c r="B501" s="173" t="str">
        <f>VLOOKUP(A501,GLOBAL!A:H,4,FALSE)</f>
        <v>Portas</v>
      </c>
      <c r="C501" s="71"/>
      <c r="D501" s="75"/>
      <c r="E501" s="75"/>
      <c r="F501" s="75"/>
      <c r="G501" s="75"/>
      <c r="H501" s="75"/>
      <c r="I501" s="76"/>
      <c r="K501" s="60"/>
      <c r="L501" s="53"/>
      <c r="M501" s="53"/>
      <c r="N501" s="53"/>
    </row>
    <row r="502" ht="15.75" customHeight="1">
      <c r="A502" s="49" t="str">
        <f>GLOBAL!A74</f>
        <v>04.01.01</v>
      </c>
      <c r="B502" s="81" t="str">
        <f>VLOOKUP(A502,GLOBAL!A:H,4,FALSE)</f>
        <v>PORTA DE MADEIRA DE LEI PARA PINTURA, 160X210X3,5 CM, 02 FOLHAS, INCLUSO ADUELA 2A, ALIZAR E DOBRADIÇAS </v>
      </c>
      <c r="C502" s="148" t="str">
        <f>VLOOKUP(A502,GLOBAL!A:H,5,FALSE)</f>
        <v>UND</v>
      </c>
      <c r="D502" s="84" t="s">
        <v>28</v>
      </c>
      <c r="E502" s="84" t="s">
        <v>30</v>
      </c>
      <c r="F502" s="84" t="s">
        <v>31</v>
      </c>
      <c r="G502" s="84" t="s">
        <v>32</v>
      </c>
      <c r="H502" s="84" t="s">
        <v>70</v>
      </c>
      <c r="I502" s="87">
        <f>ROUND(SUM(I504:I506),2)</f>
        <v>3</v>
      </c>
      <c r="K502" s="60"/>
      <c r="L502" s="53"/>
      <c r="M502" s="53"/>
      <c r="N502" s="53"/>
    </row>
    <row r="503" ht="15.75" customHeight="1">
      <c r="A503" s="174"/>
      <c r="B503" s="175" t="s">
        <v>36</v>
      </c>
      <c r="C503" s="176"/>
      <c r="D503" s="177"/>
      <c r="E503" s="178"/>
      <c r="F503" s="177"/>
      <c r="G503" s="177"/>
      <c r="H503" s="177"/>
      <c r="I503" s="179"/>
      <c r="K503" s="60"/>
      <c r="L503" s="53"/>
      <c r="M503" s="53"/>
      <c r="N503" s="53"/>
    </row>
    <row r="504" ht="15.75" customHeight="1">
      <c r="A504" s="180"/>
      <c r="B504" s="99" t="s">
        <v>260</v>
      </c>
      <c r="C504" s="145"/>
      <c r="D504" s="146"/>
      <c r="E504" s="107"/>
      <c r="F504" s="147"/>
      <c r="G504" s="147">
        <v>2.0</v>
      </c>
      <c r="H504" s="147"/>
      <c r="I504" s="164">
        <f t="shared" ref="I504:I505" si="51">G504</f>
        <v>2</v>
      </c>
      <c r="K504" s="60"/>
      <c r="L504" s="53"/>
      <c r="M504" s="53"/>
      <c r="N504" s="53"/>
    </row>
    <row r="505" ht="15.75" customHeight="1">
      <c r="A505" s="180"/>
      <c r="B505" s="99" t="s">
        <v>261</v>
      </c>
      <c r="C505" s="145"/>
      <c r="D505" s="146"/>
      <c r="E505" s="107"/>
      <c r="F505" s="147"/>
      <c r="G505" s="147">
        <v>1.0</v>
      </c>
      <c r="H505" s="147"/>
      <c r="I505" s="164">
        <f t="shared" si="51"/>
        <v>1</v>
      </c>
      <c r="K505" s="60"/>
      <c r="L505" s="53"/>
      <c r="M505" s="53"/>
      <c r="N505" s="53"/>
    </row>
    <row r="506" ht="15.75" customHeight="1">
      <c r="A506" s="98"/>
      <c r="B506" s="99"/>
      <c r="C506" s="145"/>
      <c r="D506" s="147"/>
      <c r="E506" s="147"/>
      <c r="F506" s="147"/>
      <c r="G506" s="147"/>
      <c r="H506" s="147"/>
      <c r="I506" s="164"/>
      <c r="K506" s="60"/>
      <c r="L506" s="53"/>
      <c r="M506" s="53"/>
      <c r="N506" s="53"/>
    </row>
    <row r="507" ht="15.75" customHeight="1">
      <c r="A507" s="120"/>
      <c r="B507" s="121"/>
      <c r="C507" s="123"/>
      <c r="D507" s="124"/>
      <c r="E507" s="124"/>
      <c r="F507" s="124"/>
      <c r="G507" s="125"/>
      <c r="H507" s="125"/>
      <c r="I507" s="126"/>
      <c r="K507" s="60"/>
      <c r="L507" s="53"/>
      <c r="M507" s="53"/>
      <c r="N507" s="53"/>
    </row>
    <row r="508" ht="15.75" customHeight="1">
      <c r="A508" s="49" t="str">
        <f>GLOBAL!A75</f>
        <v>04.01.02</v>
      </c>
      <c r="B508" s="81" t="str">
        <f>VLOOKUP(A508,GLOBAL!A:H,4,FALSE)</f>
        <v>PORTA DE MADEIRA PARA PINTURA, SEMI-OCA (LEVE OU MÉDIA), 60X210CM, ESPESSURA DE 3,5CM, INCLUSO DOBRADIÇAS - FORNECIMENTO E INSTALAÇÃO. AF_12/2019</v>
      </c>
      <c r="C508" s="49" t="str">
        <f>VLOOKUP(A508,GLOBAL!A:H,5,FALSE)</f>
        <v>UN</v>
      </c>
      <c r="D508" s="84" t="s">
        <v>28</v>
      </c>
      <c r="E508" s="84" t="s">
        <v>30</v>
      </c>
      <c r="F508" s="84" t="s">
        <v>31</v>
      </c>
      <c r="G508" s="84" t="str">
        <f>G502</f>
        <v>Qnt</v>
      </c>
      <c r="H508" s="84" t="s">
        <v>166</v>
      </c>
      <c r="I508" s="87">
        <f>ROUND(SUM(I509:I511),2)</f>
        <v>5</v>
      </c>
      <c r="K508" s="60"/>
      <c r="L508" s="53"/>
      <c r="M508" s="53"/>
      <c r="N508" s="53"/>
    </row>
    <row r="509" ht="15.75" customHeight="1">
      <c r="A509" s="174"/>
      <c r="B509" s="175" t="s">
        <v>36</v>
      </c>
      <c r="C509" s="176"/>
      <c r="D509" s="177"/>
      <c r="E509" s="178"/>
      <c r="F509" s="177"/>
      <c r="G509" s="177"/>
      <c r="H509" s="177"/>
      <c r="I509" s="179"/>
      <c r="K509" s="60"/>
      <c r="L509" s="53"/>
      <c r="M509" s="53"/>
      <c r="N509" s="53"/>
    </row>
    <row r="510" ht="15.75" customHeight="1">
      <c r="A510" s="180"/>
      <c r="B510" s="99" t="s">
        <v>200</v>
      </c>
      <c r="C510" s="145"/>
      <c r="D510" s="146"/>
      <c r="E510" s="147"/>
      <c r="F510" s="147"/>
      <c r="G510" s="147">
        <v>5.0</v>
      </c>
      <c r="H510" s="147"/>
      <c r="I510" s="164">
        <f>G510</f>
        <v>5</v>
      </c>
      <c r="K510" s="60"/>
      <c r="L510" s="53"/>
      <c r="M510" s="53"/>
      <c r="N510" s="53"/>
    </row>
    <row r="511" ht="15.75" customHeight="1">
      <c r="A511" s="180"/>
      <c r="B511" s="99"/>
      <c r="C511" s="145"/>
      <c r="D511" s="147"/>
      <c r="E511" s="181"/>
      <c r="F511" s="147"/>
      <c r="G511" s="147"/>
      <c r="H511" s="147"/>
      <c r="I511" s="164"/>
      <c r="K511" s="60"/>
      <c r="L511" s="53"/>
      <c r="M511" s="53"/>
      <c r="N511" s="53"/>
    </row>
    <row r="512" ht="15.75" customHeight="1">
      <c r="A512" s="120"/>
      <c r="B512" s="121"/>
      <c r="C512" s="123"/>
      <c r="D512" s="124"/>
      <c r="E512" s="124"/>
      <c r="F512" s="124"/>
      <c r="G512" s="125"/>
      <c r="H512" s="125"/>
      <c r="I512" s="126"/>
      <c r="K512" s="60"/>
      <c r="L512" s="53"/>
      <c r="M512" s="53"/>
      <c r="N512" s="53"/>
    </row>
    <row r="513" ht="15.75" customHeight="1">
      <c r="A513" s="49" t="s">
        <v>262</v>
      </c>
      <c r="B513" s="81" t="str">
        <f>VLOOKUP(A513,GLOBAL!A:H,4,FALSE)</f>
        <v>PORTA DE MADEIRA PARA PINTURA, SEMI-OCA (LEVE OU MÉDIA), 70X210CM, ESPESSURA DE 3,5CM, INCLUSO DOBRADIÇAS - FORNECIMENTO E INSTALAÇÃO. AF_12/2019</v>
      </c>
      <c r="C513" s="49" t="str">
        <f>VLOOKUP(A513,GLOBAL!A:H,5,FALSE)</f>
        <v>UN</v>
      </c>
      <c r="D513" s="84" t="s">
        <v>28</v>
      </c>
      <c r="E513" s="84" t="s">
        <v>30</v>
      </c>
      <c r="F513" s="84" t="s">
        <v>31</v>
      </c>
      <c r="G513" s="84" t="str">
        <f>G508</f>
        <v>Qnt</v>
      </c>
      <c r="H513" s="84" t="s">
        <v>166</v>
      </c>
      <c r="I513" s="87">
        <f>ROUND(SUM(I514:I516),2)</f>
        <v>3</v>
      </c>
      <c r="K513" s="60"/>
      <c r="L513" s="53"/>
      <c r="M513" s="53"/>
      <c r="N513" s="53"/>
    </row>
    <row r="514" ht="15.75" customHeight="1">
      <c r="A514" s="98"/>
      <c r="B514" s="175" t="s">
        <v>36</v>
      </c>
      <c r="C514" s="145"/>
      <c r="D514" s="146"/>
      <c r="E514" s="147"/>
      <c r="F514" s="107"/>
      <c r="G514" s="147"/>
      <c r="H514" s="147"/>
      <c r="I514" s="164"/>
      <c r="K514" s="60"/>
      <c r="L514" s="53"/>
      <c r="M514" s="53"/>
      <c r="N514" s="53"/>
    </row>
    <row r="515" ht="15.75" customHeight="1">
      <c r="A515" s="180"/>
      <c r="B515" s="99" t="s">
        <v>197</v>
      </c>
      <c r="C515" s="145"/>
      <c r="D515" s="146"/>
      <c r="E515" s="147"/>
      <c r="F515" s="147"/>
      <c r="G515" s="147">
        <v>3.0</v>
      </c>
      <c r="H515" s="147"/>
      <c r="I515" s="164">
        <f>G515</f>
        <v>3</v>
      </c>
      <c r="K515" s="60"/>
      <c r="L515" s="53"/>
      <c r="M515" s="53"/>
      <c r="N515" s="53"/>
    </row>
    <row r="516" ht="15.75" customHeight="1">
      <c r="A516" s="180"/>
      <c r="B516" s="99"/>
      <c r="C516" s="145"/>
      <c r="D516" s="147"/>
      <c r="E516" s="181"/>
      <c r="F516" s="147"/>
      <c r="G516" s="147"/>
      <c r="H516" s="147"/>
      <c r="I516" s="164"/>
      <c r="K516" s="60"/>
      <c r="L516" s="53"/>
      <c r="M516" s="53"/>
      <c r="N516" s="53"/>
    </row>
    <row r="517" ht="15.75" customHeight="1">
      <c r="A517" s="120"/>
      <c r="B517" s="121"/>
      <c r="C517" s="123"/>
      <c r="D517" s="124"/>
      <c r="E517" s="124"/>
      <c r="F517" s="124"/>
      <c r="G517" s="125"/>
      <c r="H517" s="125"/>
      <c r="I517" s="126"/>
      <c r="K517" s="60"/>
      <c r="L517" s="53"/>
      <c r="M517" s="53"/>
      <c r="N517" s="53"/>
    </row>
    <row r="518" ht="15.75" customHeight="1">
      <c r="A518" s="49" t="s">
        <v>264</v>
      </c>
      <c r="B518" s="81" t="str">
        <f>VLOOKUP(A518,GLOBAL!A:H,4,FALSE)</f>
        <v>PORTA DE MADEIRA PARA PINTURA, SEMI-OCA (LEVE OU MÉDIA), 80X210CM, ESPESSURA DE 3,5CM, INCLUSO DOBRADIÇAS - FORNECIMENTO E INSTALAÇÃO. AF_12/2019</v>
      </c>
      <c r="C518" s="49" t="str">
        <f>VLOOKUP(A518,GLOBAL!A:H,5,FALSE)</f>
        <v>UN</v>
      </c>
      <c r="D518" s="84" t="s">
        <v>28</v>
      </c>
      <c r="E518" s="84" t="s">
        <v>30</v>
      </c>
      <c r="F518" s="84" t="s">
        <v>31</v>
      </c>
      <c r="G518" s="84" t="s">
        <v>32</v>
      </c>
      <c r="H518" s="84" t="s">
        <v>70</v>
      </c>
      <c r="I518" s="87">
        <f>ROUND(SUM(I520:I521),2)</f>
        <v>7</v>
      </c>
      <c r="K518" s="60"/>
      <c r="L518" s="53"/>
      <c r="M518" s="53"/>
      <c r="N518" s="53"/>
    </row>
    <row r="519" ht="15.75" customHeight="1">
      <c r="A519" s="174"/>
      <c r="B519" s="175" t="s">
        <v>36</v>
      </c>
      <c r="C519" s="176"/>
      <c r="D519" s="177"/>
      <c r="E519" s="178"/>
      <c r="F519" s="177"/>
      <c r="G519" s="177"/>
      <c r="H519" s="177"/>
      <c r="I519" s="179"/>
      <c r="K519" s="60"/>
      <c r="L519" s="53"/>
      <c r="M519" s="53"/>
      <c r="N519" s="53"/>
    </row>
    <row r="520" ht="15.75" customHeight="1">
      <c r="A520" s="180"/>
      <c r="B520" s="99" t="s">
        <v>196</v>
      </c>
      <c r="C520" s="145"/>
      <c r="D520" s="146"/>
      <c r="E520" s="107"/>
      <c r="F520" s="147"/>
      <c r="G520" s="147">
        <v>7.0</v>
      </c>
      <c r="H520" s="147"/>
      <c r="I520" s="164">
        <f>G520</f>
        <v>7</v>
      </c>
      <c r="K520" s="60"/>
      <c r="L520" s="53"/>
      <c r="M520" s="53"/>
      <c r="N520" s="53"/>
    </row>
    <row r="521" ht="15.75" customHeight="1">
      <c r="A521" s="98"/>
      <c r="B521" s="99"/>
      <c r="C521" s="145"/>
      <c r="D521" s="147"/>
      <c r="E521" s="147"/>
      <c r="F521" s="147"/>
      <c r="G521" s="147"/>
      <c r="H521" s="147"/>
      <c r="I521" s="164"/>
      <c r="K521" s="60"/>
      <c r="L521" s="53"/>
      <c r="M521" s="53"/>
      <c r="N521" s="53"/>
    </row>
    <row r="522" ht="15.75" customHeight="1">
      <c r="A522" s="120"/>
      <c r="B522" s="121"/>
      <c r="C522" s="123"/>
      <c r="D522" s="124"/>
      <c r="E522" s="124"/>
      <c r="F522" s="124"/>
      <c r="G522" s="125"/>
      <c r="H522" s="125"/>
      <c r="I522" s="126"/>
      <c r="K522" s="60"/>
      <c r="L522" s="53"/>
      <c r="M522" s="53"/>
      <c r="N522" s="53"/>
    </row>
    <row r="523" ht="15.75" customHeight="1">
      <c r="A523" s="49" t="s">
        <v>265</v>
      </c>
      <c r="B523" s="81" t="str">
        <f>VLOOKUP(A523,GLOBAL!A:H,4,FALSE)</f>
        <v>PORTA DE MADEIRA PARA PINTURA, SEMI-OCA (LEVE OU MÉDIA), 90X210CM, ESPESSURA DE 3,5CM, INCLUSO DOBRADIÇAS - FORNECIMENTO E INSTALAÇÃO. AF_12/2019</v>
      </c>
      <c r="C523" s="49" t="str">
        <f>VLOOKUP(A523,GLOBAL!A:H,5,FALSE)</f>
        <v>UN</v>
      </c>
      <c r="D523" s="84" t="s">
        <v>28</v>
      </c>
      <c r="E523" s="84" t="s">
        <v>30</v>
      </c>
      <c r="F523" s="84" t="s">
        <v>31</v>
      </c>
      <c r="G523" s="84" t="s">
        <v>32</v>
      </c>
      <c r="H523" s="84" t="s">
        <v>70</v>
      </c>
      <c r="I523" s="87">
        <f>ROUND(SUM(I525:I526),2)</f>
        <v>1</v>
      </c>
      <c r="K523" s="60"/>
      <c r="L523" s="53"/>
      <c r="M523" s="53"/>
      <c r="N523" s="53"/>
    </row>
    <row r="524" ht="15.75" customHeight="1">
      <c r="A524" s="174"/>
      <c r="B524" s="175" t="s">
        <v>36</v>
      </c>
      <c r="C524" s="176"/>
      <c r="D524" s="177"/>
      <c r="E524" s="178"/>
      <c r="F524" s="177"/>
      <c r="G524" s="177"/>
      <c r="H524" s="177"/>
      <c r="I524" s="179"/>
      <c r="K524" s="60"/>
      <c r="L524" s="53"/>
      <c r="M524" s="53"/>
      <c r="N524" s="53"/>
    </row>
    <row r="525" ht="15.75" customHeight="1">
      <c r="A525" s="180"/>
      <c r="B525" s="99" t="s">
        <v>198</v>
      </c>
      <c r="C525" s="145"/>
      <c r="D525" s="146"/>
      <c r="E525" s="107"/>
      <c r="F525" s="147"/>
      <c r="G525" s="147">
        <v>1.0</v>
      </c>
      <c r="H525" s="147"/>
      <c r="I525" s="164">
        <f>G525</f>
        <v>1</v>
      </c>
      <c r="K525" s="60"/>
      <c r="L525" s="53"/>
      <c r="M525" s="53"/>
      <c r="N525" s="53"/>
    </row>
    <row r="526" ht="15.75" customHeight="1">
      <c r="A526" s="98"/>
      <c r="B526" s="99"/>
      <c r="C526" s="145"/>
      <c r="D526" s="147"/>
      <c r="E526" s="147"/>
      <c r="F526" s="147"/>
      <c r="G526" s="147"/>
      <c r="H526" s="147"/>
      <c r="I526" s="164"/>
      <c r="K526" s="60"/>
      <c r="L526" s="53"/>
      <c r="M526" s="53"/>
      <c r="N526" s="53"/>
    </row>
    <row r="527" ht="15.75" customHeight="1">
      <c r="A527" s="120"/>
      <c r="B527" s="121"/>
      <c r="C527" s="123"/>
      <c r="D527" s="124"/>
      <c r="E527" s="124"/>
      <c r="F527" s="124"/>
      <c r="G527" s="125"/>
      <c r="H527" s="125"/>
      <c r="I527" s="126"/>
      <c r="K527" s="60"/>
      <c r="L527" s="53"/>
      <c r="M527" s="53"/>
      <c r="N527" s="53"/>
    </row>
    <row r="528" ht="15.75" customHeight="1">
      <c r="A528" s="49" t="s">
        <v>267</v>
      </c>
      <c r="B528" s="81" t="str">
        <f>VLOOKUP(A528,GLOBAL!A:H,4,FALSE)</f>
        <v>JANELA DE AÇO TIPO BASCULANTE PARA VIDROS, COM BATENTE, FERRAGENS E PINTURA ANTICORROSIVA. EXCLUSIVE VIDROS, ACABAMENTO, ALIZAR E CONTRAMARCO. FORNECIMENTO E INSTALAÇÃO. AF_12/2019</v>
      </c>
      <c r="C528" s="49" t="str">
        <f>VLOOKUP(A528,GLOBAL!A:H,5,FALSE)</f>
        <v>M2</v>
      </c>
      <c r="D528" s="84" t="s">
        <v>28</v>
      </c>
      <c r="E528" s="84" t="s">
        <v>30</v>
      </c>
      <c r="F528" s="84" t="s">
        <v>31</v>
      </c>
      <c r="G528" s="84" t="s">
        <v>32</v>
      </c>
      <c r="H528" s="84" t="s">
        <v>166</v>
      </c>
      <c r="I528" s="87">
        <f>ROUND(SUM(I529:I531),2)</f>
        <v>1.32</v>
      </c>
      <c r="K528" s="60"/>
      <c r="L528" s="53"/>
      <c r="M528" s="53"/>
      <c r="N528" s="53"/>
    </row>
    <row r="529" ht="15.75" customHeight="1">
      <c r="A529" s="98"/>
      <c r="B529" s="175" t="s">
        <v>36</v>
      </c>
      <c r="C529" s="145"/>
      <c r="D529" s="146"/>
      <c r="E529" s="147"/>
      <c r="F529" s="107"/>
      <c r="G529" s="147"/>
      <c r="H529" s="147"/>
      <c r="I529" s="164"/>
      <c r="K529" s="60"/>
      <c r="L529" s="53"/>
      <c r="M529" s="53"/>
      <c r="N529" s="53"/>
    </row>
    <row r="530" ht="15.75" customHeight="1">
      <c r="A530" s="180"/>
      <c r="B530" s="99" t="s">
        <v>268</v>
      </c>
      <c r="C530" s="145"/>
      <c r="D530" s="146">
        <v>0.6</v>
      </c>
      <c r="E530" s="147">
        <v>2.2</v>
      </c>
      <c r="F530" s="147"/>
      <c r="G530" s="147">
        <v>1.0</v>
      </c>
      <c r="H530" s="147"/>
      <c r="I530" s="164">
        <f>D530*E530*G530</f>
        <v>1.32</v>
      </c>
      <c r="K530" s="60"/>
      <c r="L530" s="53"/>
      <c r="M530" s="53"/>
      <c r="N530" s="53"/>
    </row>
    <row r="531" ht="15.75" customHeight="1">
      <c r="A531" s="180"/>
      <c r="B531" s="99"/>
      <c r="C531" s="145"/>
      <c r="D531" s="147"/>
      <c r="E531" s="181"/>
      <c r="F531" s="147"/>
      <c r="G531" s="147"/>
      <c r="H531" s="147"/>
      <c r="I531" s="164"/>
      <c r="K531" s="60"/>
      <c r="L531" s="53"/>
      <c r="M531" s="53"/>
      <c r="N531" s="53"/>
    </row>
    <row r="532" ht="15.75" customHeight="1">
      <c r="A532" s="120"/>
      <c r="B532" s="121"/>
      <c r="C532" s="123"/>
      <c r="D532" s="124"/>
      <c r="E532" s="124"/>
      <c r="F532" s="124"/>
      <c r="G532" s="125"/>
      <c r="H532" s="125"/>
      <c r="I532" s="126"/>
      <c r="K532" s="60"/>
      <c r="L532" s="53"/>
      <c r="M532" s="53"/>
      <c r="N532" s="53"/>
    </row>
    <row r="533" ht="15.75" customHeight="1">
      <c r="A533" s="49" t="s">
        <v>269</v>
      </c>
      <c r="B533" s="81" t="str">
        <f>VLOOKUP(A533,GLOBAL!A:H,4,FALSE)</f>
        <v>CORRIMÃO SIMPLES, DIÂMETRO EXTERNO = 1 1/2", EM AÇO GALVANIZADO. AF_04/2019_P</v>
      </c>
      <c r="C533" s="49" t="str">
        <f>VLOOKUP(A533,GLOBAL!A:H,5,FALSE)</f>
        <v>M</v>
      </c>
      <c r="D533" s="84" t="s">
        <v>28</v>
      </c>
      <c r="E533" s="84" t="s">
        <v>30</v>
      </c>
      <c r="F533" s="84" t="s">
        <v>31</v>
      </c>
      <c r="G533" s="84" t="s">
        <v>32</v>
      </c>
      <c r="H533" s="84" t="s">
        <v>166</v>
      </c>
      <c r="I533" s="87">
        <f>ROUND(SUM(I534:I536),2)</f>
        <v>26</v>
      </c>
      <c r="K533" s="60"/>
      <c r="L533" s="53"/>
      <c r="M533" s="53"/>
      <c r="N533" s="53"/>
    </row>
    <row r="534" ht="15.75" customHeight="1">
      <c r="A534" s="98"/>
      <c r="B534" s="175" t="s">
        <v>36</v>
      </c>
      <c r="C534" s="145"/>
      <c r="D534" s="146"/>
      <c r="E534" s="147"/>
      <c r="F534" s="107"/>
      <c r="G534" s="147"/>
      <c r="H534" s="147"/>
      <c r="I534" s="164"/>
      <c r="K534" s="60"/>
      <c r="L534" s="53"/>
      <c r="M534" s="53"/>
      <c r="N534" s="53"/>
    </row>
    <row r="535" ht="15.75" customHeight="1">
      <c r="A535" s="180"/>
      <c r="B535" s="99" t="s">
        <v>270</v>
      </c>
      <c r="C535" s="145"/>
      <c r="D535" s="146">
        <v>13.0</v>
      </c>
      <c r="E535" s="147"/>
      <c r="F535" s="147"/>
      <c r="G535" s="147">
        <v>2.0</v>
      </c>
      <c r="H535" s="147"/>
      <c r="I535" s="164">
        <f>D535*G535</f>
        <v>26</v>
      </c>
      <c r="K535" s="60"/>
      <c r="L535" s="53"/>
      <c r="M535" s="53"/>
      <c r="N535" s="53"/>
    </row>
    <row r="536" ht="15.75" customHeight="1">
      <c r="A536" s="180"/>
      <c r="B536" s="99"/>
      <c r="C536" s="145"/>
      <c r="D536" s="147"/>
      <c r="E536" s="181"/>
      <c r="F536" s="147"/>
      <c r="G536" s="147"/>
      <c r="H536" s="147"/>
      <c r="I536" s="164"/>
      <c r="K536" s="60"/>
      <c r="L536" s="53"/>
      <c r="M536" s="53"/>
      <c r="N536" s="53"/>
    </row>
    <row r="537" ht="15.75" customHeight="1">
      <c r="A537" s="120"/>
      <c r="B537" s="121"/>
      <c r="C537" s="123"/>
      <c r="D537" s="124"/>
      <c r="E537" s="124"/>
      <c r="F537" s="124"/>
      <c r="G537" s="125"/>
      <c r="H537" s="125"/>
      <c r="I537" s="126"/>
      <c r="K537" s="60"/>
      <c r="L537" s="53"/>
      <c r="M537" s="53"/>
      <c r="N537" s="53"/>
    </row>
    <row r="538" ht="15.75" customHeight="1">
      <c r="A538" s="49" t="s">
        <v>271</v>
      </c>
      <c r="B538" s="81" t="str">
        <f>VLOOKUP(A538,GLOBAL!A:H,4,FALSE)</f>
        <v>JANELA FIXA DE ALUMÍNIO PARA VIDRO, COM VIDRO, BATENTE E FERRAGENS. EXCLUSIVE ACABAMENTO, ALIZAR E CONTRAMARCO. FORNECIMENTO E INSTALAÇÃO. AF_12/2019</v>
      </c>
      <c r="C538" s="49" t="str">
        <f>VLOOKUP(A538,GLOBAL!A:H,5,FALSE)</f>
        <v>M2</v>
      </c>
      <c r="D538" s="84" t="s">
        <v>28</v>
      </c>
      <c r="E538" s="84" t="s">
        <v>30</v>
      </c>
      <c r="F538" s="84" t="s">
        <v>31</v>
      </c>
      <c r="G538" s="84" t="s">
        <v>32</v>
      </c>
      <c r="H538" s="84" t="s">
        <v>166</v>
      </c>
      <c r="I538" s="87">
        <f>ROUND(SUM(I539:I541),2)</f>
        <v>4.88</v>
      </c>
      <c r="K538" s="60"/>
      <c r="L538" s="53"/>
      <c r="M538" s="53"/>
      <c r="N538" s="53"/>
    </row>
    <row r="539" ht="15.75" customHeight="1">
      <c r="A539" s="98"/>
      <c r="B539" s="175" t="s">
        <v>36</v>
      </c>
      <c r="C539" s="145"/>
      <c r="D539" s="146"/>
      <c r="E539" s="147"/>
      <c r="F539" s="107"/>
      <c r="G539" s="147"/>
      <c r="H539" s="147"/>
      <c r="I539" s="164"/>
      <c r="K539" s="60"/>
      <c r="L539" s="53"/>
      <c r="M539" s="53"/>
      <c r="N539" s="53"/>
    </row>
    <row r="540" ht="15.75" customHeight="1">
      <c r="A540" s="180"/>
      <c r="B540" s="99" t="s">
        <v>272</v>
      </c>
      <c r="C540" s="145"/>
      <c r="D540" s="146">
        <v>3.25</v>
      </c>
      <c r="E540" s="147">
        <v>1.5</v>
      </c>
      <c r="F540" s="147"/>
      <c r="G540" s="147">
        <v>1.0</v>
      </c>
      <c r="H540" s="147"/>
      <c r="I540" s="164">
        <f>D540*E540*G540</f>
        <v>4.875</v>
      </c>
      <c r="K540" s="60"/>
      <c r="L540" s="53"/>
      <c r="M540" s="53"/>
      <c r="N540" s="53"/>
    </row>
    <row r="541" ht="15.75" customHeight="1">
      <c r="A541" s="180"/>
      <c r="B541" s="99"/>
      <c r="C541" s="145"/>
      <c r="D541" s="147"/>
      <c r="E541" s="181"/>
      <c r="F541" s="147"/>
      <c r="G541" s="147"/>
      <c r="H541" s="147"/>
      <c r="I541" s="164"/>
      <c r="K541" s="60"/>
      <c r="L541" s="53"/>
      <c r="M541" s="53"/>
      <c r="N541" s="53"/>
    </row>
    <row r="542" ht="15.75" customHeight="1">
      <c r="A542" s="120"/>
      <c r="B542" s="121"/>
      <c r="C542" s="123"/>
      <c r="D542" s="124"/>
      <c r="E542" s="124"/>
      <c r="F542" s="124"/>
      <c r="G542" s="125"/>
      <c r="H542" s="125"/>
      <c r="I542" s="126"/>
      <c r="K542" s="60"/>
      <c r="L542" s="53"/>
      <c r="M542" s="53"/>
      <c r="N542" s="53"/>
    </row>
    <row r="543" ht="15.75" customHeight="1">
      <c r="A543" s="49" t="s">
        <v>273</v>
      </c>
      <c r="B543" s="81" t="str">
        <f>VLOOKUP(A543,GLOBAL!A:H,4,FALSE)</f>
        <v>VIDRO LISO FUME, ESPESSURA 6MM</v>
      </c>
      <c r="C543" s="49" t="str">
        <f>VLOOKUP(A543,GLOBAL!A:H,5,FALSE)</f>
        <v>M2</v>
      </c>
      <c r="D543" s="84" t="s">
        <v>28</v>
      </c>
      <c r="E543" s="84" t="s">
        <v>30</v>
      </c>
      <c r="F543" s="84" t="s">
        <v>31</v>
      </c>
      <c r="G543" s="84" t="s">
        <v>32</v>
      </c>
      <c r="H543" s="84" t="s">
        <v>166</v>
      </c>
      <c r="I543" s="87">
        <f>ROUND(SUM(I544:I546),2)</f>
        <v>1.32</v>
      </c>
      <c r="K543" s="60"/>
      <c r="L543" s="53"/>
      <c r="M543" s="53"/>
      <c r="N543" s="53"/>
    </row>
    <row r="544" ht="15.75" customHeight="1">
      <c r="A544" s="98"/>
      <c r="B544" s="175" t="s">
        <v>36</v>
      </c>
      <c r="C544" s="145"/>
      <c r="D544" s="146"/>
      <c r="E544" s="147"/>
      <c r="F544" s="107"/>
      <c r="G544" s="147"/>
      <c r="H544" s="147"/>
      <c r="I544" s="164"/>
      <c r="K544" s="60"/>
      <c r="L544" s="53"/>
      <c r="M544" s="53"/>
      <c r="N544" s="53"/>
    </row>
    <row r="545" ht="15.75" customHeight="1">
      <c r="A545" s="180"/>
      <c r="B545" s="99" t="s">
        <v>274</v>
      </c>
      <c r="C545" s="145"/>
      <c r="D545" s="146">
        <v>0.6</v>
      </c>
      <c r="E545" s="147">
        <v>2.2</v>
      </c>
      <c r="F545" s="147"/>
      <c r="G545" s="147">
        <v>1.0</v>
      </c>
      <c r="H545" s="147"/>
      <c r="I545" s="164">
        <f>D545*E545*G545</f>
        <v>1.32</v>
      </c>
      <c r="K545" s="60"/>
      <c r="L545" s="53"/>
      <c r="M545" s="53"/>
      <c r="N545" s="53"/>
    </row>
    <row r="546" ht="15.75" customHeight="1">
      <c r="A546" s="180"/>
      <c r="B546" s="99"/>
      <c r="C546" s="145"/>
      <c r="D546" s="147"/>
      <c r="E546" s="181"/>
      <c r="F546" s="147"/>
      <c r="G546" s="147"/>
      <c r="H546" s="147"/>
      <c r="I546" s="164"/>
      <c r="K546" s="60"/>
      <c r="L546" s="53"/>
      <c r="M546" s="53"/>
      <c r="N546" s="53"/>
    </row>
    <row r="547" ht="15.75" customHeight="1">
      <c r="A547" s="120"/>
      <c r="B547" s="121"/>
      <c r="C547" s="123"/>
      <c r="D547" s="124"/>
      <c r="E547" s="124"/>
      <c r="F547" s="124"/>
      <c r="G547" s="125"/>
      <c r="H547" s="125"/>
      <c r="I547" s="126"/>
      <c r="K547" s="60"/>
      <c r="L547" s="53"/>
      <c r="M547" s="53"/>
      <c r="N547" s="53"/>
    </row>
    <row r="548" ht="15.75" customHeight="1">
      <c r="A548" s="49" t="str">
        <f>GLOBAL!A83</f>
        <v>04.01.10</v>
      </c>
      <c r="B548" s="81" t="str">
        <f>VLOOKUP(A548,GLOBAL!A:H,4,FALSE)</f>
        <v>PORTA DE MADEIRA DE CORRER DE 80 CM COM ESPESSURA DE 35MM, ACABAMENTO MELAMINICO E TRILHO EM ALUMÍNIO</v>
      </c>
      <c r="C548" s="148" t="str">
        <f>VLOOKUP(A548,GLOBAL!A:H,5,FALSE)</f>
        <v>UND</v>
      </c>
      <c r="D548" s="84" t="s">
        <v>28</v>
      </c>
      <c r="E548" s="84" t="s">
        <v>30</v>
      </c>
      <c r="F548" s="84" t="s">
        <v>31</v>
      </c>
      <c r="G548" s="84" t="s">
        <v>32</v>
      </c>
      <c r="H548" s="84" t="s">
        <v>166</v>
      </c>
      <c r="I548" s="87">
        <f>ROUND(SUM(I549:I551),2)</f>
        <v>1</v>
      </c>
      <c r="K548" s="60"/>
      <c r="L548" s="53"/>
      <c r="M548" s="53"/>
      <c r="N548" s="53"/>
    </row>
    <row r="549" ht="15.75" customHeight="1">
      <c r="A549" s="98"/>
      <c r="B549" s="175" t="s">
        <v>36</v>
      </c>
      <c r="C549" s="145"/>
      <c r="D549" s="146"/>
      <c r="E549" s="147"/>
      <c r="F549" s="107"/>
      <c r="G549" s="147"/>
      <c r="H549" s="147"/>
      <c r="I549" s="164"/>
      <c r="K549" s="60"/>
      <c r="L549" s="53"/>
      <c r="M549" s="53"/>
      <c r="N549" s="53"/>
    </row>
    <row r="550" ht="15.75" customHeight="1">
      <c r="A550" s="180"/>
      <c r="B550" s="99" t="s">
        <v>202</v>
      </c>
      <c r="C550" s="145">
        <v>1.0</v>
      </c>
      <c r="D550" s="146"/>
      <c r="E550" s="147"/>
      <c r="F550" s="147"/>
      <c r="G550" s="147">
        <v>1.0</v>
      </c>
      <c r="H550" s="147"/>
      <c r="I550" s="164">
        <f>G550*C550</f>
        <v>1</v>
      </c>
      <c r="K550" s="60"/>
      <c r="L550" s="53"/>
      <c r="M550" s="53"/>
      <c r="N550" s="53"/>
    </row>
    <row r="551" ht="15.75" customHeight="1">
      <c r="A551" s="180"/>
      <c r="B551" s="99"/>
      <c r="C551" s="145"/>
      <c r="D551" s="147"/>
      <c r="E551" s="181"/>
      <c r="F551" s="147"/>
      <c r="G551" s="147"/>
      <c r="H551" s="147"/>
      <c r="I551" s="164"/>
      <c r="K551" s="60"/>
      <c r="L551" s="53"/>
      <c r="M551" s="53"/>
      <c r="N551" s="53"/>
    </row>
    <row r="552" ht="15.75" customHeight="1">
      <c r="A552" s="120"/>
      <c r="B552" s="121"/>
      <c r="C552" s="123"/>
      <c r="D552" s="124"/>
      <c r="E552" s="124"/>
      <c r="F552" s="124"/>
      <c r="G552" s="125"/>
      <c r="H552" s="125"/>
      <c r="I552" s="126"/>
      <c r="K552" s="60"/>
      <c r="L552" s="53"/>
      <c r="M552" s="53"/>
      <c r="N552" s="53"/>
    </row>
    <row r="553" ht="15.75" customHeight="1">
      <c r="A553" s="49" t="str">
        <f>GLOBAL!A85</f>
        <v>04.02.01</v>
      </c>
      <c r="B553" s="81" t="str">
        <f>VLOOKUP(A553,GLOBAL!A:H,4,FALSE)</f>
        <v>PINTURA ESMALTE FOSCO PARA MADEIRA, DUAS DEMAOS, SOBRE FUNDO NIVELADOR BRANCO</v>
      </c>
      <c r="C553" s="49" t="str">
        <f>VLOOKUP(A553,GLOBAL!A:H,5,FALSE)</f>
        <v>M2</v>
      </c>
      <c r="D553" s="84" t="s">
        <v>28</v>
      </c>
      <c r="E553" s="84" t="s">
        <v>30</v>
      </c>
      <c r="F553" s="84" t="s">
        <v>31</v>
      </c>
      <c r="G553" s="84" t="s">
        <v>32</v>
      </c>
      <c r="H553" s="84" t="s">
        <v>166</v>
      </c>
      <c r="I553" s="87">
        <f>ROUND(SUM(I554:I562),2)</f>
        <v>90.3</v>
      </c>
      <c r="K553" s="60"/>
      <c r="L553" s="53"/>
      <c r="M553" s="53"/>
      <c r="N553" s="53"/>
    </row>
    <row r="554" ht="15.75" customHeight="1">
      <c r="A554" s="98"/>
      <c r="B554" s="175" t="s">
        <v>36</v>
      </c>
      <c r="C554" s="145"/>
      <c r="D554" s="146"/>
      <c r="E554" s="147"/>
      <c r="F554" s="107"/>
      <c r="G554" s="147"/>
      <c r="H554" s="147"/>
      <c r="I554" s="164"/>
      <c r="K554" s="60"/>
      <c r="L554" s="53"/>
      <c r="M554" s="53"/>
      <c r="N554" s="53"/>
    </row>
    <row r="555" ht="15.75" customHeight="1">
      <c r="A555" s="180"/>
      <c r="B555" s="99" t="s">
        <v>275</v>
      </c>
      <c r="C555" s="145">
        <f t="shared" ref="C555:C561" si="52">E555*F555*2.5</f>
        <v>8.4</v>
      </c>
      <c r="D555" s="146"/>
      <c r="E555" s="147">
        <v>1.6</v>
      </c>
      <c r="F555" s="147">
        <v>2.1</v>
      </c>
      <c r="G555" s="147">
        <v>2.0</v>
      </c>
      <c r="H555" s="147"/>
      <c r="I555" s="164">
        <f t="shared" ref="I555:I561" si="53">G555*C555</f>
        <v>16.8</v>
      </c>
      <c r="K555" s="60"/>
      <c r="L555" s="53"/>
      <c r="M555" s="53"/>
      <c r="N555" s="53"/>
    </row>
    <row r="556" ht="15.75" customHeight="1">
      <c r="A556" s="180"/>
      <c r="B556" s="99" t="s">
        <v>196</v>
      </c>
      <c r="C556" s="145">
        <f t="shared" si="52"/>
        <v>4.2</v>
      </c>
      <c r="D556" s="146"/>
      <c r="E556" s="147">
        <v>0.8</v>
      </c>
      <c r="F556" s="147">
        <v>2.1</v>
      </c>
      <c r="G556" s="147">
        <v>7.0</v>
      </c>
      <c r="H556" s="147"/>
      <c r="I556" s="164">
        <f t="shared" si="53"/>
        <v>29.4</v>
      </c>
      <c r="K556" s="60"/>
      <c r="L556" s="53"/>
      <c r="M556" s="53"/>
      <c r="N556" s="53"/>
    </row>
    <row r="557" ht="15.75" customHeight="1">
      <c r="A557" s="180"/>
      <c r="B557" s="99" t="s">
        <v>197</v>
      </c>
      <c r="C557" s="145">
        <f t="shared" si="52"/>
        <v>3.675</v>
      </c>
      <c r="D557" s="146"/>
      <c r="E557" s="147">
        <v>0.7</v>
      </c>
      <c r="F557" s="147">
        <v>2.1</v>
      </c>
      <c r="G557" s="147">
        <v>3.0</v>
      </c>
      <c r="H557" s="147"/>
      <c r="I557" s="164">
        <f t="shared" si="53"/>
        <v>11.025</v>
      </c>
      <c r="K557" s="60"/>
      <c r="L557" s="53"/>
      <c r="M557" s="53"/>
      <c r="N557" s="53"/>
    </row>
    <row r="558" ht="15.75" customHeight="1">
      <c r="A558" s="180"/>
      <c r="B558" s="99" t="s">
        <v>198</v>
      </c>
      <c r="C558" s="145">
        <f t="shared" si="52"/>
        <v>4.725</v>
      </c>
      <c r="D558" s="146"/>
      <c r="E558" s="147">
        <v>0.9</v>
      </c>
      <c r="F558" s="147">
        <v>2.1</v>
      </c>
      <c r="G558" s="147">
        <v>1.0</v>
      </c>
      <c r="H558" s="147"/>
      <c r="I558" s="164">
        <f t="shared" si="53"/>
        <v>4.725</v>
      </c>
      <c r="K558" s="60"/>
      <c r="L558" s="53"/>
      <c r="M558" s="53"/>
      <c r="N558" s="53"/>
    </row>
    <row r="559" ht="15.75" customHeight="1">
      <c r="A559" s="180"/>
      <c r="B559" s="99" t="s">
        <v>200</v>
      </c>
      <c r="C559" s="145">
        <f t="shared" si="52"/>
        <v>3.15</v>
      </c>
      <c r="D559" s="146"/>
      <c r="E559" s="147">
        <v>0.6</v>
      </c>
      <c r="F559" s="147">
        <v>2.1</v>
      </c>
      <c r="G559" s="147">
        <v>5.0</v>
      </c>
      <c r="H559" s="147"/>
      <c r="I559" s="164">
        <f t="shared" si="53"/>
        <v>15.75</v>
      </c>
      <c r="K559" s="60"/>
      <c r="L559" s="53"/>
      <c r="M559" s="53"/>
      <c r="N559" s="53"/>
    </row>
    <row r="560" ht="15.75" customHeight="1">
      <c r="A560" s="180"/>
      <c r="B560" s="99" t="s">
        <v>201</v>
      </c>
      <c r="C560" s="145">
        <f t="shared" si="52"/>
        <v>8.4</v>
      </c>
      <c r="D560" s="146"/>
      <c r="E560" s="147">
        <v>1.6</v>
      </c>
      <c r="F560" s="147">
        <v>2.1</v>
      </c>
      <c r="G560" s="147">
        <v>1.0</v>
      </c>
      <c r="H560" s="147"/>
      <c r="I560" s="164">
        <f t="shared" si="53"/>
        <v>8.4</v>
      </c>
      <c r="K560" s="60"/>
      <c r="L560" s="53"/>
      <c r="M560" s="53"/>
      <c r="N560" s="53"/>
    </row>
    <row r="561" ht="15.75" customHeight="1">
      <c r="A561" s="180"/>
      <c r="B561" s="99" t="s">
        <v>202</v>
      </c>
      <c r="C561" s="145">
        <f t="shared" si="52"/>
        <v>4.2</v>
      </c>
      <c r="D561" s="146"/>
      <c r="E561" s="147">
        <v>0.8</v>
      </c>
      <c r="F561" s="147">
        <v>2.1</v>
      </c>
      <c r="G561" s="147">
        <v>1.0</v>
      </c>
      <c r="H561" s="147"/>
      <c r="I561" s="164">
        <f t="shared" si="53"/>
        <v>4.2</v>
      </c>
      <c r="K561" s="60"/>
      <c r="L561" s="53"/>
      <c r="M561" s="53"/>
      <c r="N561" s="53"/>
    </row>
    <row r="562" ht="15.75" customHeight="1">
      <c r="A562" s="180"/>
      <c r="B562" s="99"/>
      <c r="C562" s="145"/>
      <c r="D562" s="147"/>
      <c r="E562" s="181"/>
      <c r="F562" s="147"/>
      <c r="G562" s="147"/>
      <c r="H562" s="147"/>
      <c r="I562" s="164"/>
      <c r="K562" s="60"/>
      <c r="L562" s="53"/>
      <c r="M562" s="53"/>
      <c r="N562" s="53"/>
    </row>
    <row r="563" ht="15.75" customHeight="1">
      <c r="A563" s="120"/>
      <c r="B563" s="121"/>
      <c r="C563" s="123"/>
      <c r="D563" s="124"/>
      <c r="E563" s="124"/>
      <c r="F563" s="124"/>
      <c r="G563" s="125"/>
      <c r="H563" s="125"/>
      <c r="I563" s="126"/>
      <c r="K563" s="60"/>
      <c r="L563" s="53"/>
      <c r="M563" s="53"/>
      <c r="N563" s="53"/>
    </row>
    <row r="564" ht="15.75" customHeight="1">
      <c r="A564" s="49" t="s">
        <v>276</v>
      </c>
      <c r="B564" s="81" t="str">
        <f>VLOOKUP(A564,GLOBAL!A:H,4,FALSE)</f>
        <v>PINTURA COM VERNIZ POLIURETANO, 2 DEMAOS</v>
      </c>
      <c r="C564" s="49" t="str">
        <f>VLOOKUP(A564,GLOBAL!A:H,5,FALSE)</f>
        <v>M2</v>
      </c>
      <c r="D564" s="84" t="s">
        <v>28</v>
      </c>
      <c r="E564" s="84" t="s">
        <v>30</v>
      </c>
      <c r="F564" s="84" t="s">
        <v>31</v>
      </c>
      <c r="G564" s="84" t="s">
        <v>32</v>
      </c>
      <c r="H564" s="84" t="s">
        <v>166</v>
      </c>
      <c r="I564" s="87">
        <f>ROUND(SUM(I565:I568),2)</f>
        <v>34.1</v>
      </c>
      <c r="K564" s="60"/>
      <c r="L564" s="53"/>
      <c r="M564" s="53"/>
      <c r="N564" s="53"/>
    </row>
    <row r="565" ht="15.75" customHeight="1">
      <c r="A565" s="98"/>
      <c r="B565" s="175" t="s">
        <v>36</v>
      </c>
      <c r="C565" s="145"/>
      <c r="D565" s="146"/>
      <c r="E565" s="147"/>
      <c r="F565" s="107"/>
      <c r="G565" s="147"/>
      <c r="H565" s="147"/>
      <c r="I565" s="164"/>
      <c r="K565" s="60"/>
      <c r="L565" s="53"/>
      <c r="M565" s="53"/>
      <c r="N565" s="53"/>
    </row>
    <row r="566" ht="15.75" customHeight="1">
      <c r="A566" s="180"/>
      <c r="B566" s="99" t="s">
        <v>277</v>
      </c>
      <c r="C566" s="145">
        <v>34.1</v>
      </c>
      <c r="D566" s="146"/>
      <c r="E566" s="147"/>
      <c r="F566" s="147"/>
      <c r="G566" s="147">
        <v>1.0</v>
      </c>
      <c r="H566" s="147"/>
      <c r="I566" s="164">
        <f>G566*C566</f>
        <v>34.1</v>
      </c>
      <c r="K566" s="60"/>
      <c r="L566" s="53"/>
      <c r="M566" s="53"/>
      <c r="N566" s="53"/>
    </row>
    <row r="567" ht="15.75" customHeight="1">
      <c r="A567" s="180"/>
      <c r="B567" s="99"/>
      <c r="C567" s="145"/>
      <c r="D567" s="146"/>
      <c r="E567" s="147"/>
      <c r="F567" s="147"/>
      <c r="G567" s="147"/>
      <c r="H567" s="147"/>
      <c r="I567" s="164"/>
      <c r="K567" s="60"/>
      <c r="L567" s="53"/>
      <c r="M567" s="53"/>
      <c r="N567" s="53"/>
    </row>
    <row r="568" ht="15.75" customHeight="1">
      <c r="A568" s="180"/>
      <c r="B568" s="99"/>
      <c r="C568" s="145"/>
      <c r="D568" s="147"/>
      <c r="E568" s="181"/>
      <c r="F568" s="147"/>
      <c r="G568" s="147"/>
      <c r="H568" s="147"/>
      <c r="I568" s="164"/>
      <c r="K568" s="60"/>
      <c r="L568" s="53"/>
      <c r="M568" s="53"/>
      <c r="N568" s="53"/>
    </row>
    <row r="569" ht="15.75" customHeight="1">
      <c r="A569" s="49" t="s">
        <v>278</v>
      </c>
      <c r="B569" s="81" t="str">
        <f>VLOOKUP(A569,GLOBAL!A:H,4,FALSE)</f>
        <v>PINTURA A OLEO BRILHANTE SOBRE SUPERFICIE METALICA, UMA DEMAO INCLUSO UMA DEMAO DE FUNDO ANTICORROSIVO</v>
      </c>
      <c r="C569" s="49" t="str">
        <f>VLOOKUP(A569,GLOBAL!A:H,5,FALSE)</f>
        <v>M2</v>
      </c>
      <c r="D569" s="84" t="s">
        <v>28</v>
      </c>
      <c r="E569" s="84" t="s">
        <v>30</v>
      </c>
      <c r="F569" s="84" t="s">
        <v>31</v>
      </c>
      <c r="G569" s="84" t="s">
        <v>32</v>
      </c>
      <c r="H569" s="84" t="s">
        <v>166</v>
      </c>
      <c r="I569" s="87">
        <f>ROUND(SUM(I570:I573),2)</f>
        <v>8.23</v>
      </c>
      <c r="K569" s="60"/>
      <c r="L569" s="53"/>
      <c r="M569" s="53"/>
      <c r="N569" s="53"/>
    </row>
    <row r="570" ht="15.75" customHeight="1">
      <c r="A570" s="98"/>
      <c r="B570" s="175" t="s">
        <v>36</v>
      </c>
      <c r="C570" s="145"/>
      <c r="D570" s="146"/>
      <c r="E570" s="147"/>
      <c r="F570" s="107"/>
      <c r="G570" s="147"/>
      <c r="H570" s="147"/>
      <c r="I570" s="164"/>
      <c r="K570" s="60"/>
      <c r="L570" s="53"/>
      <c r="M570" s="53"/>
      <c r="N570" s="53"/>
    </row>
    <row r="571" ht="15.75" customHeight="1">
      <c r="A571" s="180"/>
      <c r="B571" s="99" t="s">
        <v>279</v>
      </c>
      <c r="C571" s="145">
        <v>8.23</v>
      </c>
      <c r="D571" s="146"/>
      <c r="E571" s="147"/>
      <c r="F571" s="147"/>
      <c r="G571" s="147">
        <v>1.0</v>
      </c>
      <c r="H571" s="147"/>
      <c r="I571" s="164">
        <f>G571*C571</f>
        <v>8.23</v>
      </c>
      <c r="K571" s="60"/>
      <c r="L571" s="53"/>
      <c r="M571" s="53"/>
      <c r="N571" s="53"/>
    </row>
    <row r="572" ht="15.75" customHeight="1">
      <c r="A572" s="180"/>
      <c r="B572" s="99"/>
      <c r="C572" s="145"/>
      <c r="D572" s="146"/>
      <c r="E572" s="147"/>
      <c r="F572" s="147"/>
      <c r="G572" s="147"/>
      <c r="H572" s="147"/>
      <c r="I572" s="164"/>
      <c r="K572" s="60"/>
      <c r="L572" s="53"/>
      <c r="M572" s="53"/>
      <c r="N572" s="53"/>
    </row>
    <row r="573" ht="15.75" customHeight="1">
      <c r="A573" s="180"/>
      <c r="B573" s="99"/>
      <c r="C573" s="145"/>
      <c r="D573" s="147"/>
      <c r="E573" s="181"/>
      <c r="F573" s="147"/>
      <c r="G573" s="147"/>
      <c r="H573" s="147"/>
      <c r="I573" s="164"/>
      <c r="K573" s="60"/>
      <c r="L573" s="53"/>
      <c r="M573" s="53"/>
      <c r="N573" s="53"/>
    </row>
    <row r="574" ht="15.75" customHeight="1">
      <c r="A574" s="120"/>
      <c r="B574" s="121"/>
      <c r="C574" s="123"/>
      <c r="D574" s="124"/>
      <c r="E574" s="124"/>
      <c r="F574" s="124"/>
      <c r="G574" s="125"/>
      <c r="H574" s="125"/>
      <c r="I574" s="126"/>
      <c r="K574" s="60"/>
      <c r="L574" s="53"/>
      <c r="M574" s="53"/>
      <c r="N574" s="53"/>
    </row>
    <row r="575" ht="15.75" customHeight="1">
      <c r="A575" s="196" t="str">
        <f>GLOBAL!A90</f>
        <v>05</v>
      </c>
      <c r="B575" s="198" t="str">
        <f>VLOOKUP(A575,GLOBAL!A:H,4,FALSE)</f>
        <v>INSTALAÇÕES HIDROSSANITÁRIAS</v>
      </c>
      <c r="C575" s="199"/>
      <c r="D575" s="200"/>
      <c r="E575" s="200"/>
      <c r="F575" s="200"/>
      <c r="G575" s="200"/>
      <c r="H575" s="200"/>
      <c r="I575" s="204"/>
      <c r="J575" s="53"/>
      <c r="K575" s="60"/>
      <c r="L575" s="53"/>
      <c r="M575" s="53"/>
      <c r="N575" s="53"/>
      <c r="O575" s="53"/>
      <c r="P575" s="53"/>
      <c r="Q575" s="53"/>
      <c r="R575" s="53"/>
      <c r="S575" s="53"/>
      <c r="T575" s="53"/>
      <c r="U575" s="53"/>
      <c r="V575" s="53"/>
      <c r="W575" s="53"/>
      <c r="X575" s="53"/>
      <c r="Y575" s="53"/>
      <c r="Z575" s="53"/>
    </row>
    <row r="576" ht="15.75" customHeight="1">
      <c r="A576" s="196" t="str">
        <f>GLOBAL!A91</f>
        <v>05.01</v>
      </c>
      <c r="B576" s="198" t="str">
        <f>VLOOKUP(A576,GLOBAL!A:H,4,FALSE)</f>
        <v>Água Fria </v>
      </c>
      <c r="C576" s="199"/>
      <c r="D576" s="200"/>
      <c r="E576" s="200"/>
      <c r="F576" s="200"/>
      <c r="G576" s="200"/>
      <c r="H576" s="200"/>
      <c r="I576" s="204"/>
      <c r="J576" s="53"/>
      <c r="K576" s="60"/>
      <c r="L576" s="53"/>
      <c r="M576" s="53"/>
      <c r="N576" s="53"/>
      <c r="O576" s="53"/>
      <c r="P576" s="53"/>
      <c r="Q576" s="53"/>
      <c r="R576" s="53"/>
      <c r="S576" s="53"/>
      <c r="T576" s="53"/>
      <c r="U576" s="53"/>
      <c r="V576" s="53"/>
      <c r="W576" s="53"/>
      <c r="X576" s="53"/>
      <c r="Y576" s="53"/>
      <c r="Z576" s="53"/>
    </row>
    <row r="577" ht="15.75" customHeight="1">
      <c r="A577" s="49" t="str">
        <f>GLOBAL!A92</f>
        <v>05.01.01</v>
      </c>
      <c r="B577" s="81" t="str">
        <f>VLOOKUP(A577,GLOBAL!A:H,4,FALSE)</f>
        <v>RASGO EM ALVENARIA PARA RAMAIS/ DISTRIBUIÇÃO COM DIAMETROS MENORES OU IGUAIS A 40 MM. AF_05/2015</v>
      </c>
      <c r="C577" s="49" t="str">
        <f>VLOOKUP(A577,GLOBAL!A:H,5,FALSE)</f>
        <v>M</v>
      </c>
      <c r="D577" s="84" t="s">
        <v>28</v>
      </c>
      <c r="E577" s="84" t="s">
        <v>30</v>
      </c>
      <c r="F577" s="84" t="s">
        <v>31</v>
      </c>
      <c r="G577" s="84" t="s">
        <v>32</v>
      </c>
      <c r="H577" s="84" t="s">
        <v>282</v>
      </c>
      <c r="I577" s="87">
        <f>ROUND(SUM(I579:I580),2)</f>
        <v>2</v>
      </c>
      <c r="J577" s="53"/>
      <c r="K577" s="60"/>
      <c r="L577" s="53"/>
      <c r="M577" s="53"/>
      <c r="N577" s="53"/>
      <c r="O577" s="53"/>
      <c r="P577" s="53"/>
      <c r="Q577" s="53"/>
      <c r="R577" s="53"/>
      <c r="S577" s="53"/>
      <c r="T577" s="53"/>
      <c r="U577" s="53"/>
      <c r="V577" s="53"/>
      <c r="W577" s="53"/>
      <c r="X577" s="53"/>
      <c r="Y577" s="53"/>
      <c r="Z577" s="53"/>
    </row>
    <row r="578" ht="15.75" customHeight="1">
      <c r="A578" s="174"/>
      <c r="B578" s="175" t="s">
        <v>36</v>
      </c>
      <c r="C578" s="176"/>
      <c r="D578" s="177"/>
      <c r="E578" s="178"/>
      <c r="F578" s="177"/>
      <c r="G578" s="177"/>
      <c r="H578" s="177"/>
      <c r="I578" s="179"/>
      <c r="J578" s="53"/>
      <c r="K578" s="60"/>
      <c r="L578" s="53"/>
      <c r="M578" s="53"/>
      <c r="N578" s="53"/>
      <c r="O578" s="53"/>
      <c r="P578" s="53"/>
      <c r="Q578" s="53"/>
      <c r="R578" s="53"/>
      <c r="S578" s="53"/>
      <c r="T578" s="53"/>
      <c r="U578" s="53"/>
      <c r="V578" s="53"/>
      <c r="W578" s="53"/>
      <c r="X578" s="53"/>
      <c r="Y578" s="53"/>
      <c r="Z578" s="53"/>
    </row>
    <row r="579" ht="15.75" customHeight="1">
      <c r="A579" s="215"/>
      <c r="B579" s="99" t="s">
        <v>290</v>
      </c>
      <c r="C579" s="145"/>
      <c r="D579" s="147">
        <f>2</f>
        <v>2</v>
      </c>
      <c r="E579" s="107"/>
      <c r="F579" s="107"/>
      <c r="G579" s="147"/>
      <c r="H579" s="147"/>
      <c r="I579" s="219">
        <f>D579</f>
        <v>2</v>
      </c>
      <c r="J579" s="53"/>
      <c r="K579" s="60"/>
      <c r="L579" s="53"/>
      <c r="M579" s="53"/>
      <c r="N579" s="53"/>
      <c r="O579" s="53"/>
      <c r="P579" s="53"/>
      <c r="Q579" s="53"/>
      <c r="R579" s="53"/>
      <c r="S579" s="53"/>
      <c r="T579" s="53"/>
      <c r="U579" s="53"/>
      <c r="V579" s="53"/>
      <c r="W579" s="53"/>
      <c r="X579" s="53"/>
      <c r="Y579" s="53"/>
      <c r="Z579" s="53"/>
    </row>
    <row r="580" ht="15.75" customHeight="1">
      <c r="A580" s="215"/>
      <c r="B580" s="99"/>
      <c r="C580" s="145"/>
      <c r="D580" s="147"/>
      <c r="E580" s="181"/>
      <c r="F580" s="147"/>
      <c r="G580" s="147"/>
      <c r="H580" s="147"/>
      <c r="I580" s="164"/>
      <c r="J580" s="53"/>
      <c r="K580" s="60"/>
      <c r="L580" s="53"/>
      <c r="M580" s="53"/>
      <c r="N580" s="53"/>
      <c r="O580" s="53"/>
      <c r="P580" s="53"/>
      <c r="Q580" s="53"/>
      <c r="R580" s="53"/>
      <c r="S580" s="53"/>
      <c r="T580" s="53"/>
      <c r="U580" s="53"/>
      <c r="V580" s="53"/>
      <c r="W580" s="53"/>
      <c r="X580" s="53"/>
      <c r="Y580" s="53"/>
      <c r="Z580" s="53"/>
    </row>
    <row r="581" ht="15.75" customHeight="1">
      <c r="A581" s="120"/>
      <c r="B581" s="121"/>
      <c r="C581" s="123"/>
      <c r="D581" s="124"/>
      <c r="E581" s="124"/>
      <c r="F581" s="124"/>
      <c r="G581" s="125"/>
      <c r="H581" s="125"/>
      <c r="I581" s="126"/>
      <c r="K581" s="60"/>
      <c r="L581" s="53"/>
      <c r="M581" s="53"/>
      <c r="N581" s="53"/>
    </row>
    <row r="582" ht="15.75" customHeight="1">
      <c r="A582" s="49" t="str">
        <f>GLOBAL!A93</f>
        <v>05.01.02</v>
      </c>
      <c r="B582" s="81" t="str">
        <f>VLOOKUP(A582,GLOBAL!A:H,4,FALSE)</f>
        <v>TUBO, PVC, SOLDÁVEL, DN 25MM, INSTALADO EM RAMAL OU SUB-RAMAL DE ÁGUA - FORNECIMENTO E INSTALAÇÃO. AF_12/2014</v>
      </c>
      <c r="C582" s="49" t="str">
        <f>VLOOKUP(A582,GLOBAL!A:H,5,FALSE)</f>
        <v>M</v>
      </c>
      <c r="D582" s="84" t="s">
        <v>28</v>
      </c>
      <c r="E582" s="84" t="s">
        <v>30</v>
      </c>
      <c r="F582" s="84" t="s">
        <v>31</v>
      </c>
      <c r="G582" s="84" t="s">
        <v>32</v>
      </c>
      <c r="H582" s="84" t="s">
        <v>70</v>
      </c>
      <c r="I582" s="87">
        <f>ROUND(SUM(I584:I585),2)</f>
        <v>10</v>
      </c>
      <c r="K582" s="60"/>
      <c r="L582" s="53"/>
      <c r="M582" s="53"/>
      <c r="N582" s="53"/>
    </row>
    <row r="583" ht="15.75" customHeight="1">
      <c r="A583" s="174"/>
      <c r="B583" s="175" t="s">
        <v>36</v>
      </c>
      <c r="C583" s="176"/>
      <c r="D583" s="177"/>
      <c r="E583" s="178"/>
      <c r="F583" s="177"/>
      <c r="G583" s="177"/>
      <c r="H583" s="177"/>
      <c r="I583" s="179"/>
      <c r="K583" s="60"/>
      <c r="L583" s="53"/>
      <c r="M583" s="53"/>
      <c r="N583" s="53"/>
    </row>
    <row r="584" ht="15.75" customHeight="1">
      <c r="A584" s="180"/>
      <c r="B584" s="99" t="s">
        <v>292</v>
      </c>
      <c r="C584" s="145"/>
      <c r="D584" s="177">
        <v>10.0</v>
      </c>
      <c r="E584" s="107"/>
      <c r="F584" s="147"/>
      <c r="G584" s="147"/>
      <c r="H584" s="177"/>
      <c r="I584" s="219">
        <f>D584</f>
        <v>10</v>
      </c>
      <c r="K584" s="60"/>
      <c r="L584" s="53"/>
      <c r="M584" s="53"/>
      <c r="N584" s="53"/>
    </row>
    <row r="585" ht="15.75" customHeight="1">
      <c r="A585" s="98"/>
      <c r="B585" s="99"/>
      <c r="C585" s="145"/>
      <c r="D585" s="147"/>
      <c r="E585" s="147"/>
      <c r="F585" s="147"/>
      <c r="G585" s="147"/>
      <c r="H585" s="147"/>
      <c r="I585" s="164"/>
      <c r="K585" s="60"/>
      <c r="L585" s="53"/>
      <c r="M585" s="53"/>
      <c r="N585" s="53"/>
    </row>
    <row r="586" ht="15.75" customHeight="1">
      <c r="A586" s="120"/>
      <c r="B586" s="121"/>
      <c r="C586" s="123"/>
      <c r="D586" s="124"/>
      <c r="E586" s="124"/>
      <c r="F586" s="124"/>
      <c r="G586" s="125"/>
      <c r="H586" s="125"/>
      <c r="I586" s="126"/>
      <c r="K586" s="60"/>
      <c r="L586" s="53"/>
      <c r="M586" s="53"/>
      <c r="N586" s="53"/>
    </row>
    <row r="587" ht="15.75" customHeight="1">
      <c r="A587" s="49" t="s">
        <v>293</v>
      </c>
      <c r="B587" s="81" t="str">
        <f>VLOOKUP(A587,GLOBAL!A:H,4,FALSE)</f>
        <v>TUBO, PVC, SOLDÁVEL, DN 32MM, INSTALADO EM RAMAL OU SUB-RAMAL DE ÁGUA - FORNECIMENTO E INSTALAÇÃO. AF_12/2014</v>
      </c>
      <c r="C587" s="49" t="str">
        <f>VLOOKUP(A587,GLOBAL!A:H,5,FALSE)</f>
        <v>M</v>
      </c>
      <c r="D587" s="84" t="s">
        <v>28</v>
      </c>
      <c r="E587" s="84" t="s">
        <v>30</v>
      </c>
      <c r="F587" s="84" t="s">
        <v>31</v>
      </c>
      <c r="G587" s="84" t="s">
        <v>32</v>
      </c>
      <c r="H587" s="84" t="s">
        <v>282</v>
      </c>
      <c r="I587" s="87">
        <f>ROUND(SUM(I589:I590),2)</f>
        <v>10</v>
      </c>
      <c r="J587" s="53"/>
      <c r="K587" s="60"/>
      <c r="L587" s="53"/>
      <c r="M587" s="53"/>
      <c r="N587" s="53"/>
      <c r="O587" s="53"/>
      <c r="P587" s="53"/>
      <c r="Q587" s="53"/>
      <c r="R587" s="53"/>
      <c r="S587" s="53"/>
      <c r="T587" s="53"/>
      <c r="U587" s="53"/>
      <c r="V587" s="53"/>
      <c r="W587" s="53"/>
      <c r="X587" s="53"/>
      <c r="Y587" s="53"/>
      <c r="Z587" s="53"/>
    </row>
    <row r="588" ht="15.75" customHeight="1">
      <c r="A588" s="174"/>
      <c r="B588" s="175" t="s">
        <v>36</v>
      </c>
      <c r="C588" s="176"/>
      <c r="D588" s="177"/>
      <c r="E588" s="178"/>
      <c r="F588" s="177"/>
      <c r="G588" s="177"/>
      <c r="H588" s="177"/>
      <c r="I588" s="179"/>
      <c r="J588" s="53"/>
      <c r="K588" s="60"/>
      <c r="L588" s="53"/>
      <c r="M588" s="53"/>
      <c r="N588" s="53"/>
      <c r="O588" s="53"/>
      <c r="P588" s="53"/>
      <c r="Q588" s="53"/>
      <c r="R588" s="53"/>
      <c r="S588" s="53"/>
      <c r="T588" s="53"/>
      <c r="U588" s="53"/>
      <c r="V588" s="53"/>
      <c r="W588" s="53"/>
      <c r="X588" s="53"/>
      <c r="Y588" s="53"/>
      <c r="Z588" s="53"/>
    </row>
    <row r="589" ht="15.75" customHeight="1">
      <c r="A589" s="215"/>
      <c r="B589" s="99" t="s">
        <v>295</v>
      </c>
      <c r="C589" s="145"/>
      <c r="D589" s="147">
        <v>10.0</v>
      </c>
      <c r="E589" s="107"/>
      <c r="F589" s="107"/>
      <c r="G589" s="147"/>
      <c r="H589" s="147"/>
      <c r="I589" s="219">
        <f>D589</f>
        <v>10</v>
      </c>
      <c r="J589" s="53"/>
      <c r="K589" s="60"/>
      <c r="L589" s="53"/>
      <c r="M589" s="53"/>
      <c r="N589" s="53"/>
      <c r="O589" s="53"/>
      <c r="P589" s="53"/>
      <c r="Q589" s="53"/>
      <c r="R589" s="53"/>
      <c r="S589" s="53"/>
      <c r="T589" s="53"/>
      <c r="U589" s="53"/>
      <c r="V589" s="53"/>
      <c r="W589" s="53"/>
      <c r="X589" s="53"/>
      <c r="Y589" s="53"/>
      <c r="Z589" s="53"/>
    </row>
    <row r="590" ht="15.75" customHeight="1">
      <c r="A590" s="215"/>
      <c r="B590" s="99"/>
      <c r="C590" s="145"/>
      <c r="D590" s="147"/>
      <c r="E590" s="181"/>
      <c r="F590" s="147"/>
      <c r="G590" s="147"/>
      <c r="H590" s="147"/>
      <c r="I590" s="164"/>
      <c r="J590" s="53"/>
      <c r="K590" s="60"/>
      <c r="L590" s="53"/>
      <c r="M590" s="53"/>
      <c r="N590" s="53"/>
      <c r="O590" s="53"/>
      <c r="P590" s="53"/>
      <c r="Q590" s="53"/>
      <c r="R590" s="53"/>
      <c r="S590" s="53"/>
      <c r="T590" s="53"/>
      <c r="U590" s="53"/>
      <c r="V590" s="53"/>
      <c r="W590" s="53"/>
      <c r="X590" s="53"/>
      <c r="Y590" s="53"/>
      <c r="Z590" s="53"/>
    </row>
    <row r="591" ht="15.75" customHeight="1">
      <c r="A591" s="120"/>
      <c r="B591" s="121"/>
      <c r="C591" s="123"/>
      <c r="D591" s="124"/>
      <c r="E591" s="124"/>
      <c r="F591" s="124"/>
      <c r="G591" s="125"/>
      <c r="H591" s="125"/>
      <c r="I591" s="126"/>
      <c r="K591" s="60"/>
      <c r="L591" s="53"/>
      <c r="M591" s="53"/>
      <c r="N591" s="53"/>
    </row>
    <row r="592" ht="15.75" customHeight="1">
      <c r="A592" s="49" t="s">
        <v>296</v>
      </c>
      <c r="B592" s="81" t="str">
        <f>VLOOKUP(A592,GLOBAL!A:H,4,FALSE)</f>
        <v>REGISTRO DE GAVETA BRUTO, LATÃO, ROSCÁVEL, 3/4", FORNECIDO E INSTALADO EM RAMAL DE ÁGUA. AF_12/2014</v>
      </c>
      <c r="C592" s="49" t="str">
        <f>VLOOKUP(A592,GLOBAL!A:H,5,FALSE)</f>
        <v>UN</v>
      </c>
      <c r="D592" s="84" t="s">
        <v>28</v>
      </c>
      <c r="E592" s="84" t="s">
        <v>30</v>
      </c>
      <c r="F592" s="84" t="s">
        <v>31</v>
      </c>
      <c r="G592" s="84" t="s">
        <v>32</v>
      </c>
      <c r="H592" s="84" t="s">
        <v>70</v>
      </c>
      <c r="I592" s="87">
        <f>ROUND(SUM(I594:I595),2)</f>
        <v>4</v>
      </c>
      <c r="K592" s="60"/>
      <c r="L592" s="53"/>
      <c r="M592" s="53"/>
      <c r="N592" s="53"/>
    </row>
    <row r="593" ht="15.75" customHeight="1">
      <c r="A593" s="174"/>
      <c r="B593" s="175" t="s">
        <v>36</v>
      </c>
      <c r="C593" s="176"/>
      <c r="D593" s="177"/>
      <c r="E593" s="178"/>
      <c r="F593" s="177"/>
      <c r="G593" s="177"/>
      <c r="H593" s="177"/>
      <c r="I593" s="179"/>
      <c r="K593" s="60"/>
      <c r="L593" s="53"/>
      <c r="M593" s="53"/>
      <c r="N593" s="53"/>
    </row>
    <row r="594" ht="15.75" customHeight="1">
      <c r="A594" s="180"/>
      <c r="B594" s="99" t="s">
        <v>297</v>
      </c>
      <c r="C594" s="145"/>
      <c r="D594" s="177"/>
      <c r="E594" s="107"/>
      <c r="F594" s="147"/>
      <c r="G594" s="147">
        <v>4.0</v>
      </c>
      <c r="H594" s="177"/>
      <c r="I594" s="219">
        <f>G594</f>
        <v>4</v>
      </c>
      <c r="K594" s="60"/>
      <c r="L594" s="53"/>
      <c r="M594" s="53"/>
      <c r="N594" s="53"/>
    </row>
    <row r="595" ht="15.75" customHeight="1">
      <c r="A595" s="98"/>
      <c r="B595" s="99"/>
      <c r="C595" s="145"/>
      <c r="D595" s="147"/>
      <c r="E595" s="147"/>
      <c r="F595" s="147"/>
      <c r="G595" s="147"/>
      <c r="H595" s="147"/>
      <c r="I595" s="164"/>
      <c r="K595" s="60"/>
      <c r="L595" s="53"/>
      <c r="M595" s="53"/>
      <c r="N595" s="53"/>
    </row>
    <row r="596" ht="15.75" customHeight="1">
      <c r="A596" s="120"/>
      <c r="B596" s="121"/>
      <c r="C596" s="123"/>
      <c r="D596" s="124"/>
      <c r="E596" s="124"/>
      <c r="F596" s="124"/>
      <c r="G596" s="125"/>
      <c r="H596" s="125"/>
      <c r="I596" s="126"/>
      <c r="K596" s="60"/>
      <c r="L596" s="53"/>
      <c r="M596" s="53"/>
      <c r="N596" s="53"/>
    </row>
    <row r="597" ht="15.75" customHeight="1">
      <c r="A597" s="49" t="s">
        <v>298</v>
      </c>
      <c r="B597" s="81" t="str">
        <f>VLOOKUP(A597,GLOBAL!A:H,4,FALSE)</f>
        <v>JOELHO 90 GRAUS COM BUCHA DE LATÃO, PVC, SOLDÁVEL, DN 25MM, X 3/4_x0094_ INSTALADO EM RAMAL OU SUB-RAMAL DE ÁGUA - FORNECIMENTO E INSTALAÇÃO. AF_12/2014</v>
      </c>
      <c r="C597" s="49" t="str">
        <f>VLOOKUP(A597,GLOBAL!A:H,5,FALSE)</f>
        <v>UN</v>
      </c>
      <c r="D597" s="84" t="s">
        <v>28</v>
      </c>
      <c r="E597" s="84" t="s">
        <v>30</v>
      </c>
      <c r="F597" s="84" t="s">
        <v>31</v>
      </c>
      <c r="G597" s="84" t="s">
        <v>32</v>
      </c>
      <c r="H597" s="84" t="s">
        <v>282</v>
      </c>
      <c r="I597" s="87">
        <f>ROUND(SUM(I599:I600),2)</f>
        <v>5</v>
      </c>
      <c r="J597" s="53"/>
      <c r="K597" s="60"/>
      <c r="L597" s="53"/>
      <c r="M597" s="53"/>
      <c r="N597" s="53"/>
      <c r="O597" s="53"/>
      <c r="P597" s="53"/>
      <c r="Q597" s="53"/>
      <c r="R597" s="53"/>
      <c r="S597" s="53"/>
      <c r="T597" s="53"/>
      <c r="U597" s="53"/>
      <c r="V597" s="53"/>
      <c r="W597" s="53"/>
      <c r="X597" s="53"/>
      <c r="Y597" s="53"/>
      <c r="Z597" s="53"/>
    </row>
    <row r="598" ht="15.75" customHeight="1">
      <c r="A598" s="174"/>
      <c r="B598" s="175" t="s">
        <v>36</v>
      </c>
      <c r="C598" s="176"/>
      <c r="D598" s="177"/>
      <c r="E598" s="178"/>
      <c r="F598" s="177"/>
      <c r="G598" s="177"/>
      <c r="H598" s="177"/>
      <c r="I598" s="179"/>
      <c r="J598" s="53"/>
      <c r="K598" s="60"/>
      <c r="L598" s="53"/>
      <c r="M598" s="53"/>
      <c r="N598" s="53"/>
      <c r="O598" s="53"/>
      <c r="P598" s="53"/>
      <c r="Q598" s="53"/>
      <c r="R598" s="53"/>
      <c r="S598" s="53"/>
      <c r="T598" s="53"/>
      <c r="U598" s="53"/>
      <c r="V598" s="53"/>
      <c r="W598" s="53"/>
      <c r="X598" s="53"/>
      <c r="Y598" s="53"/>
      <c r="Z598" s="53"/>
    </row>
    <row r="599" ht="15.75" customHeight="1">
      <c r="A599" s="215"/>
      <c r="B599" s="99" t="s">
        <v>299</v>
      </c>
      <c r="C599" s="145"/>
      <c r="D599" s="147"/>
      <c r="E599" s="107"/>
      <c r="F599" s="107"/>
      <c r="G599" s="147">
        <v>5.0</v>
      </c>
      <c r="H599" s="147"/>
      <c r="I599" s="219">
        <f>G599</f>
        <v>5</v>
      </c>
      <c r="J599" s="53"/>
      <c r="K599" s="60"/>
      <c r="L599" s="53"/>
      <c r="M599" s="53"/>
      <c r="N599" s="53"/>
      <c r="O599" s="53"/>
      <c r="P599" s="53"/>
      <c r="Q599" s="53"/>
      <c r="R599" s="53"/>
      <c r="S599" s="53"/>
      <c r="T599" s="53"/>
      <c r="U599" s="53"/>
      <c r="V599" s="53"/>
      <c r="W599" s="53"/>
      <c r="X599" s="53"/>
      <c r="Y599" s="53"/>
      <c r="Z599" s="53"/>
    </row>
    <row r="600" ht="15.75" customHeight="1">
      <c r="A600" s="215"/>
      <c r="B600" s="99"/>
      <c r="C600" s="145"/>
      <c r="D600" s="147"/>
      <c r="E600" s="181"/>
      <c r="F600" s="147"/>
      <c r="G600" s="147"/>
      <c r="H600" s="147"/>
      <c r="I600" s="164"/>
      <c r="J600" s="53"/>
      <c r="K600" s="60"/>
      <c r="L600" s="53"/>
      <c r="M600" s="53"/>
      <c r="N600" s="53"/>
      <c r="O600" s="53"/>
      <c r="P600" s="53"/>
      <c r="Q600" s="53"/>
      <c r="R600" s="53"/>
      <c r="S600" s="53"/>
      <c r="T600" s="53"/>
      <c r="U600" s="53"/>
      <c r="V600" s="53"/>
      <c r="W600" s="53"/>
      <c r="X600" s="53"/>
      <c r="Y600" s="53"/>
      <c r="Z600" s="53"/>
    </row>
    <row r="601" ht="15.75" customHeight="1">
      <c r="A601" s="120"/>
      <c r="B601" s="121"/>
      <c r="C601" s="123"/>
      <c r="D601" s="124"/>
      <c r="E601" s="124"/>
      <c r="F601" s="124"/>
      <c r="G601" s="125"/>
      <c r="H601" s="125"/>
      <c r="I601" s="126"/>
      <c r="K601" s="60"/>
      <c r="L601" s="53"/>
      <c r="M601" s="53"/>
      <c r="N601" s="53"/>
    </row>
    <row r="602" ht="15.75" customHeight="1">
      <c r="A602" s="49" t="s">
        <v>300</v>
      </c>
      <c r="B602" s="81" t="str">
        <f>VLOOKUP(A602,GLOBAL!A:H,4,FALSE)</f>
        <v>TE, PVC, SOLDÁVEL, DN 20MM, INSTALADO EM RAMAL OU SUB-RAMAL DE ÁGUA - FORNECIMENTO E INSTALAÇÃO. AF_12/2014</v>
      </c>
      <c r="C602" s="49" t="str">
        <f>VLOOKUP(A602,GLOBAL!A:H,5,FALSE)</f>
        <v>UN</v>
      </c>
      <c r="D602" s="84" t="s">
        <v>28</v>
      </c>
      <c r="E602" s="84" t="s">
        <v>30</v>
      </c>
      <c r="F602" s="84" t="s">
        <v>31</v>
      </c>
      <c r="G602" s="84" t="s">
        <v>32</v>
      </c>
      <c r="H602" s="84" t="s">
        <v>70</v>
      </c>
      <c r="I602" s="87">
        <f>ROUND(SUM(I604:I605),2)</f>
        <v>5</v>
      </c>
      <c r="K602" s="60"/>
      <c r="L602" s="53"/>
      <c r="M602" s="53"/>
      <c r="N602" s="53"/>
    </row>
    <row r="603" ht="15.75" customHeight="1">
      <c r="A603" s="174"/>
      <c r="B603" s="175" t="s">
        <v>36</v>
      </c>
      <c r="C603" s="176"/>
      <c r="D603" s="177"/>
      <c r="E603" s="178"/>
      <c r="F603" s="177"/>
      <c r="G603" s="177"/>
      <c r="H603" s="177"/>
      <c r="I603" s="179"/>
      <c r="K603" s="60"/>
      <c r="L603" s="53"/>
      <c r="M603" s="53"/>
      <c r="N603" s="53"/>
    </row>
    <row r="604" ht="15.75" customHeight="1">
      <c r="A604" s="180"/>
      <c r="B604" s="99" t="s">
        <v>299</v>
      </c>
      <c r="C604" s="145"/>
      <c r="D604" s="177"/>
      <c r="E604" s="107"/>
      <c r="F604" s="147"/>
      <c r="G604" s="147">
        <v>5.0</v>
      </c>
      <c r="H604" s="177"/>
      <c r="I604" s="219">
        <f>G604</f>
        <v>5</v>
      </c>
      <c r="K604" s="60"/>
      <c r="L604" s="53"/>
      <c r="M604" s="53"/>
      <c r="N604" s="53"/>
    </row>
    <row r="605" ht="15.75" customHeight="1">
      <c r="A605" s="98"/>
      <c r="B605" s="99"/>
      <c r="C605" s="145"/>
      <c r="D605" s="147"/>
      <c r="E605" s="147"/>
      <c r="F605" s="147"/>
      <c r="G605" s="147"/>
      <c r="H605" s="147"/>
      <c r="I605" s="164"/>
      <c r="K605" s="60"/>
      <c r="L605" s="53"/>
      <c r="M605" s="53"/>
      <c r="N605" s="53"/>
    </row>
    <row r="606" ht="15.75" customHeight="1">
      <c r="A606" s="120"/>
      <c r="B606" s="121"/>
      <c r="C606" s="123"/>
      <c r="D606" s="124"/>
      <c r="E606" s="124"/>
      <c r="F606" s="124"/>
      <c r="G606" s="125"/>
      <c r="H606" s="125"/>
      <c r="I606" s="126"/>
      <c r="K606" s="60"/>
      <c r="L606" s="53"/>
      <c r="M606" s="53"/>
      <c r="N606" s="53"/>
    </row>
    <row r="607" ht="15.75" customHeight="1">
      <c r="A607" s="49" t="s">
        <v>301</v>
      </c>
      <c r="B607" s="81" t="str">
        <f>VLOOKUP(A607,GLOBAL!A:H,4,FALSE)</f>
        <v>TE, PVC, SOLDÁVEL, DN 25MM, INSTALADO EM RAMAL OU SUB-RAMAL DE ÁGUA - FORNECIMENTO E INSTALAÇÃO. AF_12/2014</v>
      </c>
      <c r="C607" s="49" t="str">
        <f>VLOOKUP(A607,GLOBAL!A:H,5,FALSE)</f>
        <v>UN</v>
      </c>
      <c r="D607" s="84" t="s">
        <v>28</v>
      </c>
      <c r="E607" s="84" t="s">
        <v>30</v>
      </c>
      <c r="F607" s="84" t="s">
        <v>31</v>
      </c>
      <c r="G607" s="84" t="s">
        <v>32</v>
      </c>
      <c r="H607" s="84" t="s">
        <v>282</v>
      </c>
      <c r="I607" s="87">
        <f>ROUND(SUM(I609:I610),2)</f>
        <v>2</v>
      </c>
      <c r="J607" s="53"/>
      <c r="K607" s="60"/>
      <c r="L607" s="53"/>
      <c r="M607" s="53"/>
      <c r="N607" s="53"/>
      <c r="O607" s="53"/>
      <c r="P607" s="53"/>
      <c r="Q607" s="53"/>
      <c r="R607" s="53"/>
      <c r="S607" s="53"/>
      <c r="T607" s="53"/>
      <c r="U607" s="53"/>
      <c r="V607" s="53"/>
      <c r="W607" s="53"/>
      <c r="X607" s="53"/>
      <c r="Y607" s="53"/>
      <c r="Z607" s="53"/>
    </row>
    <row r="608" ht="15.75" customHeight="1">
      <c r="A608" s="174"/>
      <c r="B608" s="175" t="s">
        <v>36</v>
      </c>
      <c r="C608" s="176"/>
      <c r="D608" s="177"/>
      <c r="E608" s="178"/>
      <c r="F608" s="177"/>
      <c r="G608" s="177"/>
      <c r="H608" s="177"/>
      <c r="I608" s="179"/>
      <c r="J608" s="53"/>
      <c r="K608" s="60"/>
      <c r="L608" s="53"/>
      <c r="M608" s="53"/>
      <c r="N608" s="53"/>
      <c r="O608" s="53"/>
      <c r="P608" s="53"/>
      <c r="Q608" s="53"/>
      <c r="R608" s="53"/>
      <c r="S608" s="53"/>
      <c r="T608" s="53"/>
      <c r="U608" s="53"/>
      <c r="V608" s="53"/>
      <c r="W608" s="53"/>
      <c r="X608" s="53"/>
      <c r="Y608" s="53"/>
      <c r="Z608" s="53"/>
    </row>
    <row r="609" ht="15.75" customHeight="1">
      <c r="A609" s="215"/>
      <c r="B609" s="99" t="s">
        <v>299</v>
      </c>
      <c r="C609" s="145"/>
      <c r="D609" s="147"/>
      <c r="E609" s="107"/>
      <c r="F609" s="107"/>
      <c r="G609" s="147">
        <v>2.0</v>
      </c>
      <c r="H609" s="147"/>
      <c r="I609" s="219">
        <f>G609</f>
        <v>2</v>
      </c>
      <c r="J609" s="53"/>
      <c r="K609" s="60"/>
      <c r="L609" s="53"/>
      <c r="M609" s="53"/>
      <c r="N609" s="53"/>
      <c r="O609" s="53"/>
      <c r="P609" s="53"/>
      <c r="Q609" s="53"/>
      <c r="R609" s="53"/>
      <c r="S609" s="53"/>
      <c r="T609" s="53"/>
      <c r="U609" s="53"/>
      <c r="V609" s="53"/>
      <c r="W609" s="53"/>
      <c r="X609" s="53"/>
      <c r="Y609" s="53"/>
      <c r="Z609" s="53"/>
    </row>
    <row r="610" ht="15.75" customHeight="1">
      <c r="A610" s="215"/>
      <c r="B610" s="99"/>
      <c r="C610" s="145"/>
      <c r="D610" s="147"/>
      <c r="E610" s="181"/>
      <c r="F610" s="147"/>
      <c r="G610" s="147"/>
      <c r="H610" s="147"/>
      <c r="I610" s="164"/>
      <c r="J610" s="53"/>
      <c r="K610" s="60"/>
      <c r="L610" s="53"/>
      <c r="M610" s="53"/>
      <c r="N610" s="53"/>
      <c r="O610" s="53"/>
      <c r="P610" s="53"/>
      <c r="Q610" s="53"/>
      <c r="R610" s="53"/>
      <c r="S610" s="53"/>
      <c r="T610" s="53"/>
      <c r="U610" s="53"/>
      <c r="V610" s="53"/>
      <c r="W610" s="53"/>
      <c r="X610" s="53"/>
      <c r="Y610" s="53"/>
      <c r="Z610" s="53"/>
    </row>
    <row r="611" ht="15.75" customHeight="1">
      <c r="A611" s="120"/>
      <c r="B611" s="121"/>
      <c r="C611" s="123"/>
      <c r="D611" s="124"/>
      <c r="E611" s="124"/>
      <c r="F611" s="124"/>
      <c r="G611" s="125"/>
      <c r="H611" s="125"/>
      <c r="I611" s="126"/>
      <c r="K611" s="60"/>
      <c r="L611" s="53"/>
      <c r="M611" s="53"/>
      <c r="N611" s="53"/>
    </row>
    <row r="612" ht="15.75" customHeight="1">
      <c r="A612" s="49" t="s">
        <v>302</v>
      </c>
      <c r="B612" s="81" t="str">
        <f>VLOOKUP(A612,GLOBAL!A:H,4,FALSE)</f>
        <v>CURVA 90 GRAUS, PVC, SOLDÁVEL, DN 50MM, INSTALADO EM PRUMADA DE ÁGUA - FORNECIMENTO E INSTALAÇÃO. AF_12/2014</v>
      </c>
      <c r="C612" s="49" t="str">
        <f>VLOOKUP(A612,GLOBAL!A:H,5,FALSE)</f>
        <v>UN</v>
      </c>
      <c r="D612" s="84" t="s">
        <v>28</v>
      </c>
      <c r="E612" s="84" t="s">
        <v>30</v>
      </c>
      <c r="F612" s="84" t="s">
        <v>31</v>
      </c>
      <c r="G612" s="84" t="s">
        <v>32</v>
      </c>
      <c r="H612" s="84" t="s">
        <v>70</v>
      </c>
      <c r="I612" s="87">
        <f>ROUND(SUM(I614:I615),2)</f>
        <v>5</v>
      </c>
      <c r="K612" s="60"/>
      <c r="L612" s="53"/>
      <c r="M612" s="53"/>
      <c r="N612" s="53"/>
    </row>
    <row r="613" ht="15.75" customHeight="1">
      <c r="A613" s="174"/>
      <c r="B613" s="175" t="s">
        <v>36</v>
      </c>
      <c r="C613" s="176"/>
      <c r="D613" s="177"/>
      <c r="E613" s="178"/>
      <c r="F613" s="177"/>
      <c r="G613" s="177"/>
      <c r="H613" s="177"/>
      <c r="I613" s="179"/>
      <c r="K613" s="60"/>
      <c r="L613" s="53"/>
      <c r="M613" s="53"/>
      <c r="N613" s="53"/>
    </row>
    <row r="614" ht="15.75" customHeight="1">
      <c r="A614" s="180"/>
      <c r="B614" s="99" t="s">
        <v>299</v>
      </c>
      <c r="C614" s="145"/>
      <c r="D614" s="177"/>
      <c r="E614" s="107"/>
      <c r="F614" s="147"/>
      <c r="G614" s="147">
        <v>5.0</v>
      </c>
      <c r="H614" s="177"/>
      <c r="I614" s="219">
        <f>G614</f>
        <v>5</v>
      </c>
      <c r="K614" s="60"/>
      <c r="L614" s="53"/>
      <c r="M614" s="53"/>
      <c r="N614" s="53"/>
    </row>
    <row r="615" ht="15.75" customHeight="1">
      <c r="A615" s="98"/>
      <c r="B615" s="99"/>
      <c r="C615" s="145"/>
      <c r="D615" s="147"/>
      <c r="E615" s="147"/>
      <c r="F615" s="147"/>
      <c r="G615" s="147"/>
      <c r="H615" s="147"/>
      <c r="I615" s="164"/>
      <c r="K615" s="60"/>
      <c r="L615" s="53"/>
      <c r="M615" s="53"/>
      <c r="N615" s="53"/>
    </row>
    <row r="616" ht="15.75" customHeight="1">
      <c r="A616" s="120"/>
      <c r="B616" s="121"/>
      <c r="C616" s="123"/>
      <c r="D616" s="124"/>
      <c r="E616" s="124"/>
      <c r="F616" s="124"/>
      <c r="G616" s="125"/>
      <c r="H616" s="125"/>
      <c r="I616" s="126"/>
      <c r="K616" s="60"/>
      <c r="L616" s="53"/>
      <c r="M616" s="53"/>
      <c r="N616" s="53"/>
    </row>
    <row r="617" ht="15.75" customHeight="1">
      <c r="A617" s="62" t="str">
        <f>GLOBAL!A100</f>
        <v>05.02</v>
      </c>
      <c r="B617" s="66" t="str">
        <f>VLOOKUP(A617,GLOBAL!A:H,4,FALSE)</f>
        <v>Esgoto</v>
      </c>
      <c r="C617" s="71"/>
      <c r="D617" s="75"/>
      <c r="E617" s="75"/>
      <c r="F617" s="75"/>
      <c r="G617" s="75"/>
      <c r="H617" s="75"/>
      <c r="I617" s="76"/>
      <c r="K617" s="60"/>
      <c r="L617" s="53"/>
      <c r="M617" s="53"/>
      <c r="N617" s="53"/>
    </row>
    <row r="618" ht="15.75" customHeight="1">
      <c r="A618" s="49" t="str">
        <f>GLOBAL!A101</f>
        <v>05.02.01</v>
      </c>
      <c r="B618" s="81" t="str">
        <f>VLOOKUP(A618,GLOBAL!A:H,4,FALSE)</f>
        <v>RASGO EM CONTRAPISO PARA RAMAIS/ DISTRIBUIÇÃO COM DIÂMETROS MAIORES QUE 40 MM E MENORES OU IGUAIS A 75 MM. AF_05/2015</v>
      </c>
      <c r="C618" s="49" t="str">
        <f>VLOOKUP(A618,GLOBAL!A:H,5,FALSE)</f>
        <v>M</v>
      </c>
      <c r="D618" s="84" t="s">
        <v>28</v>
      </c>
      <c r="E618" s="84" t="s">
        <v>30</v>
      </c>
      <c r="F618" s="84" t="s">
        <v>31</v>
      </c>
      <c r="G618" s="84" t="s">
        <v>32</v>
      </c>
      <c r="H618" s="84" t="s">
        <v>70</v>
      </c>
      <c r="I618" s="87">
        <f>ROUND(SUM(I620:I621),2)</f>
        <v>15</v>
      </c>
      <c r="K618" s="60"/>
      <c r="L618" s="53"/>
      <c r="M618" s="53"/>
      <c r="N618" s="53"/>
    </row>
    <row r="619" ht="15.75" customHeight="1">
      <c r="A619" s="174"/>
      <c r="B619" s="175" t="s">
        <v>36</v>
      </c>
      <c r="C619" s="176"/>
      <c r="D619" s="177"/>
      <c r="E619" s="178"/>
      <c r="F619" s="177"/>
      <c r="G619" s="177"/>
      <c r="H619" s="177"/>
      <c r="I619" s="179"/>
      <c r="K619" s="60"/>
      <c r="L619" s="53"/>
      <c r="M619" s="53"/>
      <c r="N619" s="53"/>
    </row>
    <row r="620" ht="15.75" customHeight="1">
      <c r="A620" s="180"/>
      <c r="B620" s="99" t="s">
        <v>299</v>
      </c>
      <c r="C620" s="145"/>
      <c r="D620" s="177">
        <v>15.0</v>
      </c>
      <c r="E620" s="107"/>
      <c r="F620" s="147"/>
      <c r="G620" s="147"/>
      <c r="H620" s="177"/>
      <c r="I620" s="219">
        <f>D620</f>
        <v>15</v>
      </c>
      <c r="K620" s="60"/>
      <c r="L620" s="53"/>
      <c r="M620" s="53"/>
      <c r="N620" s="53"/>
    </row>
    <row r="621" ht="15.75" customHeight="1">
      <c r="A621" s="98"/>
      <c r="B621" s="99"/>
      <c r="C621" s="145"/>
      <c r="D621" s="147"/>
      <c r="E621" s="147"/>
      <c r="F621" s="147"/>
      <c r="G621" s="147"/>
      <c r="H621" s="147"/>
      <c r="I621" s="164"/>
      <c r="K621" s="60"/>
      <c r="L621" s="53"/>
      <c r="M621" s="53"/>
      <c r="N621" s="53"/>
    </row>
    <row r="622" ht="15.75" customHeight="1">
      <c r="A622" s="120"/>
      <c r="B622" s="121" t="s">
        <v>303</v>
      </c>
      <c r="C622" s="123"/>
      <c r="D622" s="124"/>
      <c r="E622" s="124"/>
      <c r="F622" s="124"/>
      <c r="G622" s="125"/>
      <c r="H622" s="125"/>
      <c r="I622" s="126"/>
      <c r="K622" s="60"/>
      <c r="L622" s="53"/>
      <c r="M622" s="53"/>
      <c r="N622" s="53"/>
    </row>
    <row r="623" ht="15.75" customHeight="1">
      <c r="A623" s="49" t="s">
        <v>304</v>
      </c>
      <c r="B623" s="81" t="str">
        <f>VLOOKUP(A623,GLOBAL!A:H,4,FALSE)</f>
        <v>RASGO EM CONTRAPISO PARA RAMAIS/ DISTRIBUIÇÃO COM DIÂMETROS MAIORES QUE 75 MM. AF_05/2015</v>
      </c>
      <c r="C623" s="49" t="str">
        <f>VLOOKUP(A623,GLOBAL!A:H,5,FALSE)</f>
        <v>M</v>
      </c>
      <c r="D623" s="84" t="s">
        <v>28</v>
      </c>
      <c r="E623" s="84" t="s">
        <v>30</v>
      </c>
      <c r="F623" s="84" t="s">
        <v>31</v>
      </c>
      <c r="G623" s="84" t="s">
        <v>32</v>
      </c>
      <c r="H623" s="84" t="s">
        <v>70</v>
      </c>
      <c r="I623" s="87">
        <f>ROUND(SUM(I625:I626),2)</f>
        <v>5</v>
      </c>
      <c r="K623" s="60"/>
      <c r="L623" s="53"/>
      <c r="M623" s="53"/>
      <c r="N623" s="53"/>
    </row>
    <row r="624" ht="15.75" customHeight="1">
      <c r="A624" s="174"/>
      <c r="B624" s="175" t="s">
        <v>36</v>
      </c>
      <c r="C624" s="176"/>
      <c r="D624" s="177"/>
      <c r="E624" s="178"/>
      <c r="F624" s="177"/>
      <c r="G624" s="177"/>
      <c r="H624" s="177"/>
      <c r="I624" s="179"/>
      <c r="K624" s="60"/>
      <c r="L624" s="53"/>
      <c r="M624" s="53"/>
      <c r="N624" s="53"/>
    </row>
    <row r="625" ht="15.75" customHeight="1">
      <c r="A625" s="180"/>
      <c r="B625" s="99" t="s">
        <v>299</v>
      </c>
      <c r="C625" s="145"/>
      <c r="D625" s="177">
        <v>5.0</v>
      </c>
      <c r="E625" s="107"/>
      <c r="F625" s="147"/>
      <c r="G625" s="147"/>
      <c r="H625" s="177"/>
      <c r="I625" s="219">
        <f>D625</f>
        <v>5</v>
      </c>
      <c r="K625" s="60"/>
      <c r="L625" s="53"/>
      <c r="M625" s="53"/>
      <c r="N625" s="53"/>
    </row>
    <row r="626" ht="15.75" customHeight="1">
      <c r="A626" s="98"/>
      <c r="B626" s="99"/>
      <c r="C626" s="145"/>
      <c r="D626" s="147"/>
      <c r="E626" s="147"/>
      <c r="F626" s="147"/>
      <c r="G626" s="147"/>
      <c r="H626" s="147"/>
      <c r="I626" s="164"/>
      <c r="K626" s="60"/>
      <c r="L626" s="53"/>
      <c r="M626" s="53"/>
      <c r="N626" s="53"/>
    </row>
    <row r="627" ht="15.75" customHeight="1">
      <c r="A627" s="120"/>
      <c r="B627" s="121" t="s">
        <v>303</v>
      </c>
      <c r="C627" s="123"/>
      <c r="D627" s="124"/>
      <c r="E627" s="124"/>
      <c r="F627" s="124"/>
      <c r="G627" s="125"/>
      <c r="H627" s="125"/>
      <c r="I627" s="126"/>
      <c r="K627" s="60"/>
      <c r="L627" s="53"/>
      <c r="M627" s="53"/>
      <c r="N627" s="53"/>
    </row>
    <row r="628" ht="15.75" customHeight="1">
      <c r="A628" s="49" t="s">
        <v>306</v>
      </c>
      <c r="B628" s="81" t="str">
        <f>VLOOKUP(A628,GLOBAL!A:H,4,FALSE)</f>
        <v>TUBO PVC, SERIE NORMAL, ESGOTO PREDIAL, DN 40 MM, FORNECIDO E INSTALADO EM RAMAL DE DESCARGA OU RAMAL DE ESGOTO SANITÁRIO. AF_12/2014</v>
      </c>
      <c r="C628" s="49" t="str">
        <f>VLOOKUP(A628,GLOBAL!A:H,5,FALSE)</f>
        <v>M</v>
      </c>
      <c r="D628" s="84" t="s">
        <v>28</v>
      </c>
      <c r="E628" s="84" t="s">
        <v>30</v>
      </c>
      <c r="F628" s="84" t="s">
        <v>31</v>
      </c>
      <c r="G628" s="84" t="s">
        <v>32</v>
      </c>
      <c r="H628" s="84" t="s">
        <v>70</v>
      </c>
      <c r="I628" s="87">
        <f>ROUND(SUM(I630:I631),2)</f>
        <v>5</v>
      </c>
      <c r="K628" s="60"/>
      <c r="L628" s="53"/>
      <c r="M628" s="53"/>
      <c r="N628" s="53"/>
    </row>
    <row r="629" ht="15.75" customHeight="1">
      <c r="A629" s="174"/>
      <c r="B629" s="175" t="s">
        <v>36</v>
      </c>
      <c r="C629" s="176"/>
      <c r="D629" s="177"/>
      <c r="E629" s="178"/>
      <c r="F629" s="177"/>
      <c r="G629" s="177"/>
      <c r="H629" s="177"/>
      <c r="I629" s="179"/>
      <c r="K629" s="60"/>
      <c r="L629" s="53"/>
      <c r="M629" s="53"/>
      <c r="N629" s="53"/>
    </row>
    <row r="630" ht="15.75" customHeight="1">
      <c r="A630" s="180"/>
      <c r="B630" s="99" t="s">
        <v>299</v>
      </c>
      <c r="C630" s="145"/>
      <c r="D630" s="177">
        <v>5.0</v>
      </c>
      <c r="E630" s="107"/>
      <c r="F630" s="147"/>
      <c r="G630" s="147"/>
      <c r="H630" s="177"/>
      <c r="I630" s="219">
        <f>D630</f>
        <v>5</v>
      </c>
      <c r="K630" s="60"/>
      <c r="L630" s="53"/>
      <c r="M630" s="53"/>
      <c r="N630" s="53"/>
    </row>
    <row r="631" ht="15.75" customHeight="1">
      <c r="A631" s="98"/>
      <c r="B631" s="99"/>
      <c r="C631" s="145"/>
      <c r="D631" s="147"/>
      <c r="E631" s="147"/>
      <c r="F631" s="147"/>
      <c r="G631" s="147"/>
      <c r="H631" s="147"/>
      <c r="I631" s="164"/>
      <c r="K631" s="60"/>
      <c r="L631" s="53"/>
      <c r="M631" s="53"/>
      <c r="N631" s="53"/>
    </row>
    <row r="632" ht="15.75" customHeight="1">
      <c r="A632" s="120"/>
      <c r="B632" s="121" t="s">
        <v>303</v>
      </c>
      <c r="C632" s="123"/>
      <c r="D632" s="124"/>
      <c r="E632" s="124"/>
      <c r="F632" s="124"/>
      <c r="G632" s="125"/>
      <c r="H632" s="125"/>
      <c r="I632" s="126"/>
      <c r="K632" s="60"/>
      <c r="L632" s="53"/>
      <c r="M632" s="53"/>
      <c r="N632" s="53"/>
    </row>
    <row r="633" ht="15.75" customHeight="1">
      <c r="A633" s="49" t="s">
        <v>308</v>
      </c>
      <c r="B633" s="81" t="str">
        <f>VLOOKUP(A633,GLOBAL!A:H,4,FALSE)</f>
        <v>TUBO PVC, SERIE NORMAL, ESGOTO PREDIAL, DN 75 MM, FORNECIDO E INSTALADO EM RAMAL DE DESCARGA OU RAMAL DE ESGOTO SANITÁRIO. AF_12/2014</v>
      </c>
      <c r="C633" s="49" t="str">
        <f>VLOOKUP(A633,GLOBAL!A:H,5,FALSE)</f>
        <v>M</v>
      </c>
      <c r="D633" s="84" t="s">
        <v>28</v>
      </c>
      <c r="E633" s="84" t="s">
        <v>30</v>
      </c>
      <c r="F633" s="84" t="s">
        <v>31</v>
      </c>
      <c r="G633" s="84" t="s">
        <v>32</v>
      </c>
      <c r="H633" s="84" t="s">
        <v>70</v>
      </c>
      <c r="I633" s="87">
        <f>ROUND(SUM(I635:I636),2)</f>
        <v>2</v>
      </c>
      <c r="K633" s="60"/>
      <c r="L633" s="53"/>
      <c r="M633" s="53"/>
      <c r="N633" s="53"/>
    </row>
    <row r="634" ht="15.75" customHeight="1">
      <c r="A634" s="174"/>
      <c r="B634" s="175" t="s">
        <v>36</v>
      </c>
      <c r="C634" s="176"/>
      <c r="D634" s="177"/>
      <c r="E634" s="178"/>
      <c r="F634" s="177"/>
      <c r="G634" s="177"/>
      <c r="H634" s="177"/>
      <c r="I634" s="179"/>
      <c r="K634" s="60"/>
      <c r="L634" s="53"/>
      <c r="M634" s="53"/>
      <c r="N634" s="53"/>
    </row>
    <row r="635" ht="15.75" customHeight="1">
      <c r="A635" s="180"/>
      <c r="B635" s="99" t="s">
        <v>299</v>
      </c>
      <c r="C635" s="145"/>
      <c r="D635" s="177">
        <v>2.0</v>
      </c>
      <c r="E635" s="107"/>
      <c r="F635" s="147"/>
      <c r="G635" s="147"/>
      <c r="H635" s="177"/>
      <c r="I635" s="219">
        <f>D635</f>
        <v>2</v>
      </c>
      <c r="K635" s="60"/>
      <c r="L635" s="53"/>
      <c r="M635" s="53"/>
      <c r="N635" s="53"/>
    </row>
    <row r="636" ht="15.75" customHeight="1">
      <c r="A636" s="98"/>
      <c r="B636" s="99"/>
      <c r="C636" s="145"/>
      <c r="D636" s="147"/>
      <c r="E636" s="147"/>
      <c r="F636" s="147"/>
      <c r="G636" s="147"/>
      <c r="H636" s="147"/>
      <c r="I636" s="164"/>
      <c r="K636" s="60"/>
      <c r="L636" s="53"/>
      <c r="M636" s="53"/>
      <c r="N636" s="53"/>
    </row>
    <row r="637" ht="15.75" customHeight="1">
      <c r="A637" s="120"/>
      <c r="B637" s="121" t="s">
        <v>303</v>
      </c>
      <c r="C637" s="123"/>
      <c r="D637" s="124"/>
      <c r="E637" s="124"/>
      <c r="F637" s="124"/>
      <c r="G637" s="125"/>
      <c r="H637" s="125"/>
      <c r="I637" s="126"/>
      <c r="K637" s="60"/>
      <c r="L637" s="53"/>
      <c r="M637" s="53"/>
      <c r="N637" s="53"/>
    </row>
    <row r="638" ht="15.75" customHeight="1">
      <c r="A638" s="49" t="s">
        <v>311</v>
      </c>
      <c r="B638" s="81" t="str">
        <f>VLOOKUP(A638,GLOBAL!A:H,4,FALSE)</f>
        <v>TUBO PVC, SERIE NORMAL, ESGOTO PREDIAL, DN 100 MM, FORNECIDO E INSTALADO EM RAMAL DE DESCARGA OU RAMAL DE ESGOTO SANITÁRIO. AF_12/2014</v>
      </c>
      <c r="C638" s="49" t="str">
        <f>VLOOKUP(A638,GLOBAL!A:H,5,FALSE)</f>
        <v>M</v>
      </c>
      <c r="D638" s="84" t="s">
        <v>28</v>
      </c>
      <c r="E638" s="84" t="s">
        <v>30</v>
      </c>
      <c r="F638" s="84" t="s">
        <v>31</v>
      </c>
      <c r="G638" s="84" t="s">
        <v>32</v>
      </c>
      <c r="H638" s="84" t="s">
        <v>70</v>
      </c>
      <c r="I638" s="87">
        <f>ROUND(SUM(I640:I641),2)</f>
        <v>5</v>
      </c>
      <c r="K638" s="60"/>
      <c r="L638" s="53"/>
      <c r="M638" s="53"/>
      <c r="N638" s="53"/>
    </row>
    <row r="639" ht="15.75" customHeight="1">
      <c r="A639" s="174"/>
      <c r="B639" s="175" t="s">
        <v>36</v>
      </c>
      <c r="C639" s="176"/>
      <c r="D639" s="177"/>
      <c r="E639" s="178"/>
      <c r="F639" s="177"/>
      <c r="G639" s="177"/>
      <c r="H639" s="177"/>
      <c r="I639" s="179"/>
      <c r="K639" s="60"/>
      <c r="L639" s="53"/>
      <c r="M639" s="53"/>
      <c r="N639" s="53"/>
    </row>
    <row r="640" ht="15.75" customHeight="1">
      <c r="A640" s="180"/>
      <c r="B640" s="99" t="s">
        <v>299</v>
      </c>
      <c r="C640" s="145"/>
      <c r="D640" s="177">
        <v>5.0</v>
      </c>
      <c r="E640" s="107"/>
      <c r="F640" s="147"/>
      <c r="G640" s="147"/>
      <c r="H640" s="177"/>
      <c r="I640" s="219">
        <f>D640</f>
        <v>5</v>
      </c>
      <c r="K640" s="60"/>
      <c r="L640" s="53"/>
      <c r="M640" s="53"/>
      <c r="N640" s="53"/>
    </row>
    <row r="641" ht="15.75" customHeight="1">
      <c r="A641" s="98"/>
      <c r="B641" s="99"/>
      <c r="C641" s="145"/>
      <c r="D641" s="147"/>
      <c r="E641" s="147"/>
      <c r="F641" s="147"/>
      <c r="G641" s="147"/>
      <c r="H641" s="147"/>
      <c r="I641" s="164"/>
      <c r="K641" s="60"/>
      <c r="L641" s="53"/>
      <c r="M641" s="53"/>
      <c r="N641" s="53"/>
    </row>
    <row r="642" ht="15.75" customHeight="1">
      <c r="A642" s="120"/>
      <c r="B642" s="121" t="s">
        <v>303</v>
      </c>
      <c r="C642" s="123"/>
      <c r="D642" s="124"/>
      <c r="E642" s="124"/>
      <c r="F642" s="124"/>
      <c r="G642" s="125"/>
      <c r="H642" s="125"/>
      <c r="I642" s="126"/>
      <c r="K642" s="60"/>
      <c r="L642" s="53"/>
      <c r="M642" s="53"/>
      <c r="N642" s="53"/>
    </row>
    <row r="643" ht="15.75" customHeight="1">
      <c r="A643" s="49" t="s">
        <v>313</v>
      </c>
      <c r="B643" s="81" t="str">
        <f>VLOOKUP(A643,GLOBAL!A:H,4,FALSE)</f>
        <v>PONTO PARA RALO SIFONADO, INCLUSIVE RALO SIFONADO 100 X 40 MM C/ GRELHA EM AÇÕ INOX</v>
      </c>
      <c r="C643" s="49" t="str">
        <f>VLOOKUP(A643,GLOBAL!A:H,5,FALSE)</f>
        <v>UND</v>
      </c>
      <c r="D643" s="84" t="s">
        <v>28</v>
      </c>
      <c r="E643" s="84" t="s">
        <v>30</v>
      </c>
      <c r="F643" s="84" t="s">
        <v>31</v>
      </c>
      <c r="G643" s="84" t="s">
        <v>32</v>
      </c>
      <c r="H643" s="84" t="s">
        <v>70</v>
      </c>
      <c r="I643" s="87">
        <f>ROUND(SUM(I645:I646),2)</f>
        <v>1</v>
      </c>
      <c r="K643" s="60"/>
      <c r="L643" s="53"/>
      <c r="M643" s="53"/>
      <c r="N643" s="53"/>
    </row>
    <row r="644" ht="15.75" customHeight="1">
      <c r="A644" s="174"/>
      <c r="B644" s="175" t="s">
        <v>36</v>
      </c>
      <c r="C644" s="176"/>
      <c r="D644" s="177"/>
      <c r="E644" s="178"/>
      <c r="F644" s="177"/>
      <c r="G644" s="177"/>
      <c r="H644" s="177"/>
      <c r="I644" s="179"/>
      <c r="K644" s="60"/>
      <c r="L644" s="53"/>
      <c r="M644" s="53"/>
      <c r="N644" s="53"/>
    </row>
    <row r="645" ht="15.75" customHeight="1">
      <c r="A645" s="180"/>
      <c r="B645" s="99" t="s">
        <v>299</v>
      </c>
      <c r="C645" s="145"/>
      <c r="D645" s="177"/>
      <c r="E645" s="107"/>
      <c r="F645" s="147"/>
      <c r="G645" s="147">
        <v>1.0</v>
      </c>
      <c r="H645" s="177"/>
      <c r="I645" s="219">
        <f>G645</f>
        <v>1</v>
      </c>
      <c r="K645" s="60"/>
      <c r="L645" s="53"/>
      <c r="M645" s="53"/>
      <c r="N645" s="53"/>
    </row>
    <row r="646" ht="15.75" customHeight="1">
      <c r="A646" s="98"/>
      <c r="B646" s="99"/>
      <c r="C646" s="145"/>
      <c r="D646" s="147"/>
      <c r="E646" s="147"/>
      <c r="F646" s="147"/>
      <c r="G646" s="147"/>
      <c r="H646" s="147"/>
      <c r="I646" s="164"/>
      <c r="K646" s="60"/>
      <c r="L646" s="53"/>
      <c r="M646" s="53"/>
      <c r="N646" s="53"/>
    </row>
    <row r="647" ht="15.75" customHeight="1">
      <c r="A647" s="120"/>
      <c r="B647" s="121" t="s">
        <v>303</v>
      </c>
      <c r="C647" s="123"/>
      <c r="D647" s="124"/>
      <c r="E647" s="124"/>
      <c r="F647" s="124"/>
      <c r="G647" s="125"/>
      <c r="H647" s="125"/>
      <c r="I647" s="126"/>
      <c r="K647" s="60"/>
      <c r="L647" s="53"/>
      <c r="M647" s="53"/>
      <c r="N647" s="53"/>
    </row>
    <row r="648" ht="15.75" customHeight="1">
      <c r="A648" s="49" t="s">
        <v>314</v>
      </c>
      <c r="B648" s="81" t="str">
        <f>VLOOKUP(A648,GLOBAL!A:H,4,FALSE)</f>
        <v>PONTO PARA CAIXA SIFONADA, INCLUSIVE CAIXA SIFONADA PVC 150X150X50MM COM GRELHA EM AÇO INOX</v>
      </c>
      <c r="C648" s="49" t="str">
        <f>VLOOKUP(A648,GLOBAL!A:H,5,FALSE)</f>
        <v>UND</v>
      </c>
      <c r="D648" s="84" t="s">
        <v>28</v>
      </c>
      <c r="E648" s="84" t="s">
        <v>30</v>
      </c>
      <c r="F648" s="84" t="s">
        <v>31</v>
      </c>
      <c r="G648" s="84" t="s">
        <v>32</v>
      </c>
      <c r="H648" s="84" t="s">
        <v>70</v>
      </c>
      <c r="I648" s="87">
        <f>ROUND(SUM(I650:I651),2)</f>
        <v>1</v>
      </c>
      <c r="K648" s="60"/>
      <c r="L648" s="53"/>
      <c r="M648" s="53"/>
      <c r="N648" s="53"/>
    </row>
    <row r="649" ht="15.75" customHeight="1">
      <c r="A649" s="174"/>
      <c r="B649" s="175" t="s">
        <v>36</v>
      </c>
      <c r="C649" s="176"/>
      <c r="D649" s="177"/>
      <c r="E649" s="178"/>
      <c r="F649" s="177"/>
      <c r="G649" s="177"/>
      <c r="H649" s="177"/>
      <c r="I649" s="179"/>
      <c r="K649" s="60"/>
      <c r="L649" s="53"/>
      <c r="M649" s="53"/>
      <c r="N649" s="53"/>
    </row>
    <row r="650" ht="15.75" customHeight="1">
      <c r="A650" s="180"/>
      <c r="B650" s="99" t="s">
        <v>299</v>
      </c>
      <c r="C650" s="145"/>
      <c r="D650" s="177"/>
      <c r="E650" s="107"/>
      <c r="F650" s="147"/>
      <c r="G650" s="147">
        <v>1.0</v>
      </c>
      <c r="H650" s="177"/>
      <c r="I650" s="219">
        <f>G650</f>
        <v>1</v>
      </c>
      <c r="K650" s="60"/>
      <c r="L650" s="53"/>
      <c r="M650" s="53"/>
      <c r="N650" s="53"/>
    </row>
    <row r="651" ht="15.75" customHeight="1">
      <c r="A651" s="98"/>
      <c r="B651" s="99"/>
      <c r="C651" s="145"/>
      <c r="D651" s="147"/>
      <c r="E651" s="147"/>
      <c r="F651" s="147"/>
      <c r="G651" s="147"/>
      <c r="H651" s="147"/>
      <c r="I651" s="164"/>
      <c r="K651" s="60"/>
      <c r="L651" s="53"/>
      <c r="M651" s="53"/>
      <c r="N651" s="53"/>
    </row>
    <row r="652" ht="15.75" customHeight="1">
      <c r="A652" s="120"/>
      <c r="B652" s="121" t="s">
        <v>303</v>
      </c>
      <c r="C652" s="123"/>
      <c r="D652" s="124"/>
      <c r="E652" s="124"/>
      <c r="F652" s="124"/>
      <c r="G652" s="125"/>
      <c r="H652" s="125"/>
      <c r="I652" s="126"/>
      <c r="K652" s="60"/>
      <c r="L652" s="53"/>
      <c r="M652" s="53"/>
      <c r="N652" s="53"/>
    </row>
    <row r="653" ht="15.75" customHeight="1">
      <c r="A653" s="49" t="s">
        <v>315</v>
      </c>
      <c r="B653" s="81" t="str">
        <f>VLOOKUP(A653,GLOBAL!A:H,4,FALSE)</f>
        <v>PONTO PARA ESGOTO PRIMÁRIO (VASO SANITÁRIO)</v>
      </c>
      <c r="C653" s="49" t="str">
        <f>VLOOKUP(A653,GLOBAL!A:H,5,FALSE)</f>
        <v>PT</v>
      </c>
      <c r="D653" s="84" t="s">
        <v>28</v>
      </c>
      <c r="E653" s="84" t="s">
        <v>30</v>
      </c>
      <c r="F653" s="84" t="s">
        <v>31</v>
      </c>
      <c r="G653" s="84" t="s">
        <v>32</v>
      </c>
      <c r="H653" s="84" t="s">
        <v>70</v>
      </c>
      <c r="I653" s="87">
        <f>ROUND(SUM(I655:I656),2)</f>
        <v>1</v>
      </c>
      <c r="K653" s="60"/>
      <c r="L653" s="53"/>
      <c r="M653" s="53"/>
      <c r="N653" s="53"/>
    </row>
    <row r="654" ht="15.75" customHeight="1">
      <c r="A654" s="174"/>
      <c r="B654" s="175" t="s">
        <v>36</v>
      </c>
      <c r="C654" s="176"/>
      <c r="D654" s="177"/>
      <c r="E654" s="178"/>
      <c r="F654" s="177"/>
      <c r="G654" s="177"/>
      <c r="H654" s="177"/>
      <c r="I654" s="179"/>
      <c r="K654" s="60"/>
      <c r="L654" s="53"/>
      <c r="M654" s="53"/>
      <c r="N654" s="53"/>
    </row>
    <row r="655" ht="15.75" customHeight="1">
      <c r="A655" s="180"/>
      <c r="B655" s="99" t="s">
        <v>299</v>
      </c>
      <c r="C655" s="145"/>
      <c r="D655" s="177"/>
      <c r="E655" s="107"/>
      <c r="F655" s="147"/>
      <c r="G655" s="147">
        <v>1.0</v>
      </c>
      <c r="H655" s="177"/>
      <c r="I655" s="219">
        <f>G655</f>
        <v>1</v>
      </c>
      <c r="K655" s="60"/>
      <c r="L655" s="53"/>
      <c r="M655" s="53"/>
      <c r="N655" s="53"/>
    </row>
    <row r="656" ht="15.75" customHeight="1">
      <c r="A656" s="98"/>
      <c r="B656" s="99"/>
      <c r="C656" s="145"/>
      <c r="D656" s="147"/>
      <c r="E656" s="147"/>
      <c r="F656" s="147"/>
      <c r="G656" s="147"/>
      <c r="H656" s="147"/>
      <c r="I656" s="164"/>
      <c r="K656" s="60"/>
      <c r="L656" s="53"/>
      <c r="M656" s="53"/>
      <c r="N656" s="53"/>
    </row>
    <row r="657" ht="15.75" customHeight="1">
      <c r="A657" s="120"/>
      <c r="B657" s="121" t="s">
        <v>303</v>
      </c>
      <c r="C657" s="123"/>
      <c r="D657" s="124"/>
      <c r="E657" s="124"/>
      <c r="F657" s="124"/>
      <c r="G657" s="125"/>
      <c r="H657" s="125"/>
      <c r="I657" s="126"/>
      <c r="K657" s="60"/>
      <c r="L657" s="53"/>
      <c r="M657" s="53"/>
      <c r="N657" s="53"/>
    </row>
    <row r="658" ht="15.75" customHeight="1">
      <c r="A658" s="49" t="s">
        <v>316</v>
      </c>
      <c r="B658" s="81" t="str">
        <f>VLOOKUP(A658,GLOBAL!A:H,4,FALSE)</f>
        <v>PONTO PARA ESGOTO SECUNDÁRIO (PIA, LAVATÓRIO, MICTÓRIO, TANQUE, BIDÊ, ETC...)</v>
      </c>
      <c r="C658" s="49" t="str">
        <f>VLOOKUP(A658,GLOBAL!A:H,5,FALSE)</f>
        <v>PT</v>
      </c>
      <c r="D658" s="84" t="s">
        <v>28</v>
      </c>
      <c r="E658" s="84" t="s">
        <v>30</v>
      </c>
      <c r="F658" s="84" t="s">
        <v>31</v>
      </c>
      <c r="G658" s="84" t="s">
        <v>32</v>
      </c>
      <c r="H658" s="84" t="s">
        <v>70</v>
      </c>
      <c r="I658" s="87">
        <f>ROUND(SUM(I660:I661),2)</f>
        <v>3</v>
      </c>
      <c r="K658" s="60"/>
      <c r="L658" s="53"/>
      <c r="M658" s="53"/>
      <c r="N658" s="53"/>
    </row>
    <row r="659" ht="15.75" customHeight="1">
      <c r="A659" s="174"/>
      <c r="B659" s="175" t="s">
        <v>36</v>
      </c>
      <c r="C659" s="176"/>
      <c r="D659" s="177"/>
      <c r="E659" s="178"/>
      <c r="F659" s="177"/>
      <c r="G659" s="177"/>
      <c r="H659" s="177"/>
      <c r="I659" s="179"/>
      <c r="K659" s="60"/>
      <c r="L659" s="53"/>
      <c r="M659" s="53"/>
      <c r="N659" s="53"/>
    </row>
    <row r="660" ht="15.75" customHeight="1">
      <c r="A660" s="180"/>
      <c r="B660" s="99" t="s">
        <v>299</v>
      </c>
      <c r="C660" s="145"/>
      <c r="D660" s="177"/>
      <c r="E660" s="107"/>
      <c r="F660" s="147"/>
      <c r="G660" s="147">
        <v>3.0</v>
      </c>
      <c r="H660" s="177"/>
      <c r="I660" s="219">
        <f>G660</f>
        <v>3</v>
      </c>
      <c r="K660" s="60"/>
      <c r="L660" s="53"/>
      <c r="M660" s="53"/>
      <c r="N660" s="53"/>
    </row>
    <row r="661" ht="15.75" customHeight="1">
      <c r="A661" s="98"/>
      <c r="B661" s="99"/>
      <c r="C661" s="145"/>
      <c r="D661" s="147"/>
      <c r="E661" s="147"/>
      <c r="F661" s="147"/>
      <c r="G661" s="147"/>
      <c r="H661" s="147"/>
      <c r="I661" s="164"/>
      <c r="K661" s="60"/>
      <c r="L661" s="53"/>
      <c r="M661" s="53"/>
      <c r="N661" s="53"/>
    </row>
    <row r="662" ht="15.75" customHeight="1">
      <c r="A662" s="120"/>
      <c r="B662" s="121" t="s">
        <v>303</v>
      </c>
      <c r="C662" s="123"/>
      <c r="D662" s="124"/>
      <c r="E662" s="124"/>
      <c r="F662" s="124"/>
      <c r="G662" s="125"/>
      <c r="H662" s="125"/>
      <c r="I662" s="126"/>
      <c r="K662" s="60"/>
      <c r="L662" s="53"/>
      <c r="M662" s="53"/>
      <c r="N662" s="53"/>
    </row>
    <row r="663" ht="15.75" customHeight="1">
      <c r="A663" s="62" t="str">
        <f>GLOBAL!A110</f>
        <v>05.03</v>
      </c>
      <c r="B663" s="66" t="str">
        <f>VLOOKUP(A663,GLOBAL!A:H,4,FALSE)</f>
        <v>Aparelhos / Acessórios</v>
      </c>
      <c r="C663" s="71"/>
      <c r="D663" s="75"/>
      <c r="E663" s="75"/>
      <c r="F663" s="75"/>
      <c r="G663" s="75"/>
      <c r="H663" s="75"/>
      <c r="I663" s="76"/>
      <c r="K663" s="60"/>
      <c r="L663" s="53"/>
      <c r="M663" s="53"/>
      <c r="N663" s="53"/>
    </row>
    <row r="664" ht="15.75" customHeight="1">
      <c r="A664" s="49" t="s">
        <v>317</v>
      </c>
      <c r="B664" s="81" t="str">
        <f>VLOOKUP(A664,GLOBAL!A:H,4,FALSE)</f>
        <v>VASO SANITARIO SIFONADO CONVENCIONAL PARA PCD SEM FURO FRONTAL COM  LOUÇA BRANCA SEM ASSENTO -  FORNECIMENTO E INSTALAÇÃO. AF_10/2016</v>
      </c>
      <c r="C664" s="49" t="str">
        <f>VLOOKUP(A664,GLOBAL!A:H,5,FALSE)</f>
        <v>UN</v>
      </c>
      <c r="D664" s="84" t="s">
        <v>28</v>
      </c>
      <c r="E664" s="84" t="s">
        <v>30</v>
      </c>
      <c r="F664" s="84" t="s">
        <v>31</v>
      </c>
      <c r="G664" s="84" t="s">
        <v>32</v>
      </c>
      <c r="H664" s="84" t="s">
        <v>70</v>
      </c>
      <c r="I664" s="87">
        <f>ROUND(SUM(I666:I667),2)</f>
        <v>1</v>
      </c>
      <c r="K664" s="60"/>
      <c r="L664" s="53"/>
      <c r="M664" s="53"/>
      <c r="N664" s="53"/>
    </row>
    <row r="665" ht="15.75" customHeight="1">
      <c r="A665" s="174"/>
      <c r="B665" s="175" t="s">
        <v>36</v>
      </c>
      <c r="C665" s="176"/>
      <c r="D665" s="177"/>
      <c r="E665" s="178"/>
      <c r="F665" s="177"/>
      <c r="G665" s="177"/>
      <c r="H665" s="177"/>
      <c r="I665" s="179"/>
      <c r="K665" s="60"/>
      <c r="L665" s="53"/>
      <c r="M665" s="53"/>
      <c r="N665" s="53"/>
    </row>
    <row r="666" ht="15.75" customHeight="1">
      <c r="A666" s="180"/>
      <c r="B666" s="99" t="s">
        <v>299</v>
      </c>
      <c r="C666" s="145"/>
      <c r="D666" s="177"/>
      <c r="E666" s="107"/>
      <c r="F666" s="147"/>
      <c r="G666" s="147">
        <v>1.0</v>
      </c>
      <c r="H666" s="177"/>
      <c r="I666" s="219">
        <f>G666</f>
        <v>1</v>
      </c>
      <c r="K666" s="60"/>
      <c r="L666" s="53"/>
      <c r="M666" s="53"/>
      <c r="N666" s="53"/>
    </row>
    <row r="667" ht="15.75" customHeight="1">
      <c r="A667" s="98"/>
      <c r="B667" s="99"/>
      <c r="C667" s="145"/>
      <c r="D667" s="147"/>
      <c r="E667" s="147"/>
      <c r="F667" s="147"/>
      <c r="G667" s="147"/>
      <c r="H667" s="147"/>
      <c r="I667" s="164"/>
      <c r="K667" s="60"/>
      <c r="L667" s="53"/>
      <c r="M667" s="53"/>
      <c r="N667" s="53"/>
    </row>
    <row r="668" ht="15.75" customHeight="1">
      <c r="A668" s="120"/>
      <c r="B668" s="121"/>
      <c r="C668" s="123"/>
      <c r="D668" s="124"/>
      <c r="E668" s="124"/>
      <c r="F668" s="124"/>
      <c r="G668" s="125"/>
      <c r="H668" s="125"/>
      <c r="I668" s="126"/>
      <c r="K668" s="60"/>
      <c r="L668" s="53"/>
      <c r="M668" s="53"/>
      <c r="N668" s="53"/>
    </row>
    <row r="669" ht="15.75" customHeight="1">
      <c r="A669" s="49" t="s">
        <v>318</v>
      </c>
      <c r="B669" s="81" t="str">
        <f>VLOOKUP(A669,GLOBAL!A:H,4,FALSE)</f>
        <v>CUBA DE EMBUTIR OVAL EM LOUÇA BRANCA, 35 X 50CM OU EQUIVALENTE - FORNECIMENTO E INSTALAÇÃO. AF_12/2013</v>
      </c>
      <c r="C669" s="49" t="str">
        <f>VLOOKUP(A669,GLOBAL!A:H,5,FALSE)</f>
        <v>UN</v>
      </c>
      <c r="D669" s="84" t="s">
        <v>28</v>
      </c>
      <c r="E669" s="84" t="s">
        <v>30</v>
      </c>
      <c r="F669" s="84" t="s">
        <v>31</v>
      </c>
      <c r="G669" s="84" t="s">
        <v>32</v>
      </c>
      <c r="H669" s="84" t="s">
        <v>70</v>
      </c>
      <c r="I669" s="87">
        <f>ROUND(SUM(I671:I672),2)</f>
        <v>2</v>
      </c>
      <c r="K669" s="60"/>
      <c r="L669" s="53"/>
      <c r="M669" s="53"/>
      <c r="N669" s="53"/>
    </row>
    <row r="670" ht="15.75" customHeight="1">
      <c r="A670" s="174"/>
      <c r="B670" s="175" t="s">
        <v>36</v>
      </c>
      <c r="C670" s="176"/>
      <c r="D670" s="177"/>
      <c r="E670" s="178"/>
      <c r="F670" s="177"/>
      <c r="G670" s="177"/>
      <c r="H670" s="177"/>
      <c r="I670" s="179"/>
      <c r="K670" s="60"/>
      <c r="L670" s="53"/>
      <c r="M670" s="53"/>
      <c r="N670" s="53"/>
    </row>
    <row r="671" ht="15.75" customHeight="1">
      <c r="A671" s="180"/>
      <c r="B671" s="99" t="s">
        <v>299</v>
      </c>
      <c r="C671" s="145"/>
      <c r="D671" s="177"/>
      <c r="E671" s="107"/>
      <c r="F671" s="147"/>
      <c r="G671" s="147">
        <v>2.0</v>
      </c>
      <c r="H671" s="177"/>
      <c r="I671" s="219">
        <f>G671</f>
        <v>2</v>
      </c>
      <c r="K671" s="60"/>
      <c r="L671" s="53"/>
      <c r="M671" s="53"/>
      <c r="N671" s="53"/>
    </row>
    <row r="672" ht="15.75" customHeight="1">
      <c r="A672" s="98"/>
      <c r="B672" s="99"/>
      <c r="C672" s="145"/>
      <c r="D672" s="147"/>
      <c r="E672" s="147"/>
      <c r="F672" s="147"/>
      <c r="G672" s="147"/>
      <c r="H672" s="147"/>
      <c r="I672" s="164"/>
      <c r="K672" s="60"/>
      <c r="L672" s="53"/>
      <c r="M672" s="53"/>
      <c r="N672" s="53"/>
    </row>
    <row r="673" ht="15.75" customHeight="1">
      <c r="A673" s="120"/>
      <c r="B673" s="121"/>
      <c r="C673" s="123"/>
      <c r="D673" s="124"/>
      <c r="E673" s="124"/>
      <c r="F673" s="124"/>
      <c r="G673" s="125"/>
      <c r="H673" s="125"/>
      <c r="I673" s="126"/>
      <c r="K673" s="60"/>
      <c r="L673" s="53"/>
      <c r="M673" s="53"/>
      <c r="N673" s="53"/>
    </row>
    <row r="674" ht="15.75" customHeight="1">
      <c r="A674" s="49" t="s">
        <v>319</v>
      </c>
      <c r="B674" s="81" t="str">
        <f>VLOOKUP(A674,GLOBAL!A:H,4,FALSE)</f>
        <v>LAVATÓRIO LOUÇA BRANCA SUSPENSO, 29,5 X 39CM OU EQUIVALENTE, PADRÃO POPULAR, INCLUSO SIFÃO FLEXÍVEL EM PVC, VÁLVULA E ENGATE FLEXÍVEL 30CM EM PLÁSTICO E TORNEIRA CROMADA DE MESA, PADRÃO POPULAR - FORNECIMENTO E INSTALAÇÃO. AF_12/2013</v>
      </c>
      <c r="C674" s="49" t="str">
        <f>VLOOKUP(A674,GLOBAL!A:H,5,FALSE)</f>
        <v>UN</v>
      </c>
      <c r="D674" s="84" t="s">
        <v>28</v>
      </c>
      <c r="E674" s="84" t="s">
        <v>30</v>
      </c>
      <c r="F674" s="84" t="s">
        <v>31</v>
      </c>
      <c r="G674" s="84" t="s">
        <v>32</v>
      </c>
      <c r="H674" s="84" t="s">
        <v>70</v>
      </c>
      <c r="I674" s="87">
        <f>ROUND(SUM(I676:I677),2)</f>
        <v>1</v>
      </c>
      <c r="K674" s="60"/>
      <c r="L674" s="53"/>
      <c r="M674" s="53"/>
      <c r="N674" s="53"/>
    </row>
    <row r="675" ht="15.75" customHeight="1">
      <c r="A675" s="174"/>
      <c r="B675" s="175" t="s">
        <v>36</v>
      </c>
      <c r="C675" s="176"/>
      <c r="D675" s="177"/>
      <c r="E675" s="178"/>
      <c r="F675" s="177"/>
      <c r="G675" s="177"/>
      <c r="H675" s="177"/>
      <c r="I675" s="179"/>
      <c r="K675" s="60"/>
      <c r="L675" s="53"/>
      <c r="M675" s="53"/>
      <c r="N675" s="53"/>
    </row>
    <row r="676" ht="15.75" customHeight="1">
      <c r="A676" s="180"/>
      <c r="B676" s="99" t="s">
        <v>299</v>
      </c>
      <c r="C676" s="145"/>
      <c r="D676" s="177"/>
      <c r="E676" s="107"/>
      <c r="F676" s="147"/>
      <c r="G676" s="147">
        <v>1.0</v>
      </c>
      <c r="H676" s="177"/>
      <c r="I676" s="219">
        <f>G676</f>
        <v>1</v>
      </c>
      <c r="K676" s="60"/>
      <c r="L676" s="53"/>
      <c r="M676" s="53"/>
      <c r="N676" s="53"/>
    </row>
    <row r="677" ht="15.75" customHeight="1">
      <c r="A677" s="98"/>
      <c r="B677" s="99"/>
      <c r="C677" s="145"/>
      <c r="D677" s="147"/>
      <c r="E677" s="147"/>
      <c r="F677" s="147"/>
      <c r="G677" s="147"/>
      <c r="H677" s="147"/>
      <c r="I677" s="164"/>
      <c r="K677" s="60"/>
      <c r="L677" s="53"/>
      <c r="M677" s="53"/>
      <c r="N677" s="53"/>
    </row>
    <row r="678" ht="15.75" customHeight="1">
      <c r="A678" s="120"/>
      <c r="B678" s="121"/>
      <c r="C678" s="123"/>
      <c r="D678" s="124"/>
      <c r="E678" s="124"/>
      <c r="F678" s="124"/>
      <c r="G678" s="125"/>
      <c r="H678" s="125"/>
      <c r="I678" s="126"/>
      <c r="K678" s="60"/>
      <c r="L678" s="53"/>
      <c r="M678" s="53"/>
      <c r="N678" s="53"/>
    </row>
    <row r="679" ht="15.75" customHeight="1">
      <c r="A679" s="49" t="s">
        <v>320</v>
      </c>
      <c r="B679" s="81" t="str">
        <f>VLOOKUP(A679,GLOBAL!A:H,4,FALSE)</f>
        <v>BANCADA DE GRANITO COM ESPESSURA DE 2 CM</v>
      </c>
      <c r="C679" s="49" t="str">
        <f>VLOOKUP(A679,GLOBAL!A:H,5,FALSE)</f>
        <v>M2</v>
      </c>
      <c r="D679" s="84" t="s">
        <v>28</v>
      </c>
      <c r="E679" s="84" t="s">
        <v>30</v>
      </c>
      <c r="F679" s="84" t="s">
        <v>31</v>
      </c>
      <c r="G679" s="84" t="s">
        <v>32</v>
      </c>
      <c r="H679" s="84" t="s">
        <v>70</v>
      </c>
      <c r="I679" s="87">
        <f>ROUND(SUM(I681:I682),2)</f>
        <v>1.65</v>
      </c>
      <c r="K679" s="60"/>
      <c r="L679" s="53"/>
      <c r="M679" s="53"/>
      <c r="N679" s="53"/>
    </row>
    <row r="680" ht="15.75" customHeight="1">
      <c r="A680" s="174"/>
      <c r="B680" s="175" t="s">
        <v>36</v>
      </c>
      <c r="C680" s="176"/>
      <c r="D680" s="177"/>
      <c r="E680" s="178"/>
      <c r="F680" s="177"/>
      <c r="G680" s="177"/>
      <c r="H680" s="177"/>
      <c r="I680" s="179"/>
      <c r="K680" s="60"/>
      <c r="L680" s="53"/>
      <c r="M680" s="53"/>
      <c r="N680" s="53"/>
    </row>
    <row r="681" ht="15.75" customHeight="1">
      <c r="A681" s="180"/>
      <c r="B681" s="99" t="s">
        <v>321</v>
      </c>
      <c r="C681" s="145"/>
      <c r="D681" s="177">
        <v>3.0</v>
      </c>
      <c r="E681" s="107">
        <v>0.55</v>
      </c>
      <c r="F681" s="147"/>
      <c r="G681" s="147"/>
      <c r="H681" s="177"/>
      <c r="I681" s="219">
        <f>D681*E681</f>
        <v>1.65</v>
      </c>
      <c r="K681" s="60"/>
      <c r="L681" s="53"/>
      <c r="M681" s="53"/>
      <c r="N681" s="53"/>
    </row>
    <row r="682" ht="15.75" customHeight="1">
      <c r="A682" s="98"/>
      <c r="B682" s="99"/>
      <c r="C682" s="145"/>
      <c r="D682" s="147"/>
      <c r="E682" s="147"/>
      <c r="F682" s="147"/>
      <c r="G682" s="147"/>
      <c r="H682" s="147"/>
      <c r="I682" s="164"/>
      <c r="K682" s="60"/>
      <c r="L682" s="53"/>
      <c r="M682" s="53"/>
      <c r="N682" s="53"/>
    </row>
    <row r="683" ht="15.75" customHeight="1">
      <c r="A683" s="120"/>
      <c r="B683" s="121"/>
      <c r="C683" s="123"/>
      <c r="D683" s="124"/>
      <c r="E683" s="124"/>
      <c r="F683" s="124"/>
      <c r="G683" s="125"/>
      <c r="H683" s="125"/>
      <c r="I683" s="126"/>
      <c r="K683" s="60"/>
      <c r="L683" s="53"/>
      <c r="M683" s="53"/>
      <c r="N683" s="53"/>
    </row>
    <row r="684" ht="15.75" customHeight="1">
      <c r="A684" s="49" t="s">
        <v>322</v>
      </c>
      <c r="B684" s="81" t="str">
        <f>VLOOKUP(A684,GLOBAL!A:H,4,FALSE)</f>
        <v>TORNEIRA PARA LAVATÓRIO LINHA ANTI-VANDALISMO, MARCAS DE REFERÊNCIA FABRIMAR, DECA OU DOCOL</v>
      </c>
      <c r="C684" s="49" t="str">
        <f>VLOOKUP(A684,GLOBAL!A:H,5,FALSE)</f>
        <v>UND</v>
      </c>
      <c r="D684" s="84" t="s">
        <v>28</v>
      </c>
      <c r="E684" s="84" t="s">
        <v>30</v>
      </c>
      <c r="F684" s="84" t="s">
        <v>31</v>
      </c>
      <c r="G684" s="84" t="s">
        <v>32</v>
      </c>
      <c r="H684" s="84" t="s">
        <v>70</v>
      </c>
      <c r="I684" s="87">
        <f>ROUND(SUM(I686:I687),2)</f>
        <v>2</v>
      </c>
      <c r="K684" s="60"/>
      <c r="L684" s="53"/>
      <c r="M684" s="53"/>
      <c r="N684" s="53"/>
    </row>
    <row r="685" ht="15.75" customHeight="1">
      <c r="A685" s="174"/>
      <c r="B685" s="175" t="s">
        <v>36</v>
      </c>
      <c r="C685" s="176"/>
      <c r="D685" s="177"/>
      <c r="E685" s="178"/>
      <c r="F685" s="177"/>
      <c r="G685" s="177"/>
      <c r="H685" s="177"/>
      <c r="I685" s="179"/>
      <c r="K685" s="60"/>
      <c r="L685" s="53"/>
      <c r="M685" s="53"/>
      <c r="N685" s="53"/>
    </row>
    <row r="686" ht="15.75" customHeight="1">
      <c r="A686" s="180"/>
      <c r="B686" s="99" t="s">
        <v>299</v>
      </c>
      <c r="C686" s="145"/>
      <c r="D686" s="177"/>
      <c r="E686" s="107"/>
      <c r="F686" s="147"/>
      <c r="G686" s="147">
        <v>2.0</v>
      </c>
      <c r="H686" s="177"/>
      <c r="I686" s="219">
        <f>G686</f>
        <v>2</v>
      </c>
      <c r="K686" s="60"/>
      <c r="L686" s="53"/>
      <c r="M686" s="53"/>
      <c r="N686" s="53"/>
    </row>
    <row r="687" ht="15.75" customHeight="1">
      <c r="A687" s="98"/>
      <c r="B687" s="99"/>
      <c r="C687" s="145"/>
      <c r="D687" s="147"/>
      <c r="E687" s="147"/>
      <c r="F687" s="147"/>
      <c r="G687" s="147"/>
      <c r="H687" s="147"/>
      <c r="I687" s="164"/>
      <c r="K687" s="60"/>
      <c r="L687" s="53"/>
      <c r="M687" s="53"/>
      <c r="N687" s="53"/>
    </row>
    <row r="688" ht="15.75" customHeight="1">
      <c r="A688" s="120"/>
      <c r="B688" s="121"/>
      <c r="C688" s="123"/>
      <c r="D688" s="124"/>
      <c r="E688" s="124"/>
      <c r="F688" s="124"/>
      <c r="G688" s="125"/>
      <c r="H688" s="125"/>
      <c r="I688" s="126"/>
      <c r="K688" s="60"/>
      <c r="L688" s="53"/>
      <c r="M688" s="53"/>
      <c r="N688" s="53"/>
    </row>
    <row r="689" ht="15.75" customHeight="1">
      <c r="A689" s="49" t="s">
        <v>323</v>
      </c>
      <c r="B689" s="81" t="str">
        <f>VLOOKUP(A689,GLOBAL!A:H,4,FALSE)</f>
        <v>CHUVEIRO COMPLETO, LINHA ANTI-VANDALISMO, MARCAS DE REFERÊNCIA FABRIMAR, DECA OU DOCOL</v>
      </c>
      <c r="C689" s="49" t="str">
        <f>VLOOKUP(A689,GLOBAL!A:H,5,FALSE)</f>
        <v>UND</v>
      </c>
      <c r="D689" s="84" t="s">
        <v>28</v>
      </c>
      <c r="E689" s="84" t="s">
        <v>30</v>
      </c>
      <c r="F689" s="84" t="s">
        <v>31</v>
      </c>
      <c r="G689" s="84" t="s">
        <v>32</v>
      </c>
      <c r="H689" s="84" t="s">
        <v>70</v>
      </c>
      <c r="I689" s="87">
        <f>ROUND(SUM(I691:I692),2)</f>
        <v>1</v>
      </c>
      <c r="K689" s="60"/>
      <c r="L689" s="53"/>
      <c r="M689" s="53"/>
      <c r="N689" s="53"/>
    </row>
    <row r="690" ht="15.75" customHeight="1">
      <c r="A690" s="174"/>
      <c r="B690" s="175" t="s">
        <v>36</v>
      </c>
      <c r="C690" s="176"/>
      <c r="D690" s="177"/>
      <c r="E690" s="178"/>
      <c r="F690" s="177"/>
      <c r="G690" s="177"/>
      <c r="H690" s="177"/>
      <c r="I690" s="179"/>
      <c r="K690" s="60"/>
      <c r="L690" s="53"/>
      <c r="M690" s="53"/>
      <c r="N690" s="53"/>
    </row>
    <row r="691" ht="15.75" customHeight="1">
      <c r="A691" s="180"/>
      <c r="B691" s="99" t="s">
        <v>299</v>
      </c>
      <c r="C691" s="145"/>
      <c r="D691" s="177"/>
      <c r="E691" s="107"/>
      <c r="F691" s="147"/>
      <c r="G691" s="147">
        <v>1.0</v>
      </c>
      <c r="H691" s="177"/>
      <c r="I691" s="219">
        <f>G691</f>
        <v>1</v>
      </c>
      <c r="K691" s="60"/>
      <c r="L691" s="53"/>
      <c r="M691" s="53"/>
      <c r="N691" s="53"/>
    </row>
    <row r="692" ht="15.75" customHeight="1">
      <c r="A692" s="98"/>
      <c r="B692" s="99"/>
      <c r="C692" s="145"/>
      <c r="D692" s="147"/>
      <c r="E692" s="147"/>
      <c r="F692" s="147"/>
      <c r="G692" s="147"/>
      <c r="H692" s="147"/>
      <c r="I692" s="164"/>
      <c r="K692" s="60"/>
      <c r="L692" s="53"/>
      <c r="M692" s="53"/>
      <c r="N692" s="53"/>
    </row>
    <row r="693" ht="15.75" customHeight="1">
      <c r="A693" s="120"/>
      <c r="B693" s="121"/>
      <c r="C693" s="123"/>
      <c r="D693" s="124"/>
      <c r="E693" s="124"/>
      <c r="F693" s="124"/>
      <c r="G693" s="125"/>
      <c r="H693" s="125"/>
      <c r="I693" s="126"/>
      <c r="K693" s="60"/>
      <c r="L693" s="53"/>
      <c r="M693" s="53"/>
      <c r="N693" s="53"/>
    </row>
    <row r="694" ht="15.75" customHeight="1">
      <c r="A694" s="49" t="s">
        <v>324</v>
      </c>
      <c r="B694" s="81" t="str">
        <f>VLOOKUP(A694,GLOBAL!A:H,4,FALSE)</f>
        <v>SABONETEIRA PLASTICA TIPO DISPENSER PARA SABONETE LIQUIDO COM RESERVATORIO 800 A 1500 ML, INCLUSO FIXAÇÃO. AF_10/2016</v>
      </c>
      <c r="C694" s="49" t="str">
        <f>VLOOKUP(A694,GLOBAL!A:H,5,FALSE)</f>
        <v>UN</v>
      </c>
      <c r="D694" s="84" t="s">
        <v>28</v>
      </c>
      <c r="E694" s="84" t="s">
        <v>30</v>
      </c>
      <c r="F694" s="84" t="s">
        <v>31</v>
      </c>
      <c r="G694" s="84" t="s">
        <v>32</v>
      </c>
      <c r="H694" s="84" t="s">
        <v>70</v>
      </c>
      <c r="I694" s="87">
        <f>ROUND(SUM(I696:I697),2)</f>
        <v>8</v>
      </c>
      <c r="K694" s="60"/>
      <c r="L694" s="53"/>
      <c r="M694" s="53"/>
      <c r="N694" s="53"/>
    </row>
    <row r="695" ht="15.75" customHeight="1">
      <c r="A695" s="174"/>
      <c r="B695" s="175" t="s">
        <v>36</v>
      </c>
      <c r="C695" s="176"/>
      <c r="D695" s="177"/>
      <c r="E695" s="178"/>
      <c r="F695" s="177"/>
      <c r="G695" s="177"/>
      <c r="H695" s="177"/>
      <c r="I695" s="179"/>
      <c r="K695" s="60"/>
      <c r="L695" s="53"/>
      <c r="M695" s="53"/>
      <c r="N695" s="53"/>
    </row>
    <row r="696" ht="15.75" customHeight="1">
      <c r="A696" s="180"/>
      <c r="B696" s="99" t="s">
        <v>299</v>
      </c>
      <c r="C696" s="145"/>
      <c r="D696" s="177"/>
      <c r="E696" s="107"/>
      <c r="F696" s="147"/>
      <c r="G696" s="147">
        <v>8.0</v>
      </c>
      <c r="H696" s="177"/>
      <c r="I696" s="219">
        <f>G696</f>
        <v>8</v>
      </c>
      <c r="K696" s="60"/>
      <c r="L696" s="53"/>
      <c r="M696" s="53"/>
      <c r="N696" s="53"/>
    </row>
    <row r="697" ht="15.75" customHeight="1">
      <c r="A697" s="98"/>
      <c r="B697" s="99"/>
      <c r="C697" s="145"/>
      <c r="D697" s="147"/>
      <c r="E697" s="147"/>
      <c r="F697" s="147"/>
      <c r="G697" s="147"/>
      <c r="H697" s="147"/>
      <c r="I697" s="164"/>
      <c r="K697" s="60"/>
      <c r="L697" s="53"/>
      <c r="M697" s="53"/>
      <c r="N697" s="53"/>
    </row>
    <row r="698" ht="15.75" customHeight="1">
      <c r="A698" s="120"/>
      <c r="B698" s="121"/>
      <c r="C698" s="123"/>
      <c r="D698" s="124"/>
      <c r="E698" s="124"/>
      <c r="F698" s="124"/>
      <c r="G698" s="125"/>
      <c r="H698" s="125"/>
      <c r="I698" s="126"/>
      <c r="K698" s="60"/>
      <c r="L698" s="53"/>
      <c r="M698" s="53"/>
      <c r="N698" s="53"/>
    </row>
    <row r="699" ht="15.75" customHeight="1">
      <c r="A699" s="49" t="s">
        <v>327</v>
      </c>
      <c r="B699" s="81" t="str">
        <f>VLOOKUP(A699,GLOBAL!A:H,4,FALSE)</f>
        <v>PAPELEIRA PLÁSTICA TIPO DISPENSER PARA PAPEL HIGIÊNICO ROLÃO </v>
      </c>
      <c r="C699" s="148" t="str">
        <f>VLOOKUP(A699,GLOBAL!A:H,5,FALSE)</f>
        <v>UND</v>
      </c>
      <c r="D699" s="84" t="s">
        <v>28</v>
      </c>
      <c r="E699" s="84" t="s">
        <v>30</v>
      </c>
      <c r="F699" s="84" t="s">
        <v>31</v>
      </c>
      <c r="G699" s="84" t="s">
        <v>32</v>
      </c>
      <c r="H699" s="84" t="s">
        <v>70</v>
      </c>
      <c r="I699" s="87">
        <f>ROUND(SUM(I701:I702),2)</f>
        <v>8</v>
      </c>
      <c r="K699" s="60"/>
      <c r="L699" s="53"/>
      <c r="M699" s="53"/>
      <c r="N699" s="53"/>
    </row>
    <row r="700" ht="15.75" customHeight="1">
      <c r="A700" s="174"/>
      <c r="B700" s="175" t="s">
        <v>36</v>
      </c>
      <c r="C700" s="176"/>
      <c r="D700" s="177"/>
      <c r="E700" s="178"/>
      <c r="F700" s="177"/>
      <c r="G700" s="177"/>
      <c r="H700" s="177"/>
      <c r="I700" s="179"/>
      <c r="K700" s="60"/>
      <c r="L700" s="53"/>
      <c r="M700" s="53"/>
      <c r="N700" s="53"/>
    </row>
    <row r="701" ht="15.75" customHeight="1">
      <c r="A701" s="180"/>
      <c r="B701" s="99" t="s">
        <v>299</v>
      </c>
      <c r="C701" s="145"/>
      <c r="D701" s="177"/>
      <c r="E701" s="107"/>
      <c r="F701" s="147"/>
      <c r="G701" s="147">
        <v>8.0</v>
      </c>
      <c r="H701" s="177"/>
      <c r="I701" s="219">
        <f>G701</f>
        <v>8</v>
      </c>
      <c r="K701" s="60"/>
      <c r="L701" s="53"/>
      <c r="M701" s="53"/>
      <c r="N701" s="53"/>
    </row>
    <row r="702" ht="15.75" customHeight="1">
      <c r="A702" s="98"/>
      <c r="B702" s="99"/>
      <c r="C702" s="145"/>
      <c r="D702" s="147"/>
      <c r="E702" s="147"/>
      <c r="F702" s="147"/>
      <c r="G702" s="147"/>
      <c r="H702" s="147"/>
      <c r="I702" s="164"/>
      <c r="K702" s="60"/>
      <c r="L702" s="53"/>
      <c r="M702" s="53"/>
      <c r="N702" s="53"/>
    </row>
    <row r="703" ht="15.75" customHeight="1">
      <c r="A703" s="120"/>
      <c r="B703" s="121"/>
      <c r="C703" s="123"/>
      <c r="D703" s="124"/>
      <c r="E703" s="124"/>
      <c r="F703" s="124"/>
      <c r="G703" s="125"/>
      <c r="H703" s="125"/>
      <c r="I703" s="126"/>
      <c r="K703" s="60"/>
      <c r="L703" s="53"/>
      <c r="M703" s="53"/>
      <c r="N703" s="53"/>
    </row>
    <row r="704" ht="15.75" customHeight="1">
      <c r="A704" s="49" t="s">
        <v>331</v>
      </c>
      <c r="B704" s="81" t="str">
        <f>VLOOKUP(A704,GLOBAL!A:H,4,FALSE)</f>
        <v>DUCHA MANUAL ACQUA JET , LINHA AQUARIUS, COM REGISTRO REF.C 2195, MARCAS DE REFERÊNCIA FABRIMAR, DECA OU DOCOL</v>
      </c>
      <c r="C704" s="49" t="str">
        <f>VLOOKUP(A704,GLOBAL!A:H,5,FALSE)</f>
        <v>UND</v>
      </c>
      <c r="D704" s="84" t="s">
        <v>28</v>
      </c>
      <c r="E704" s="84" t="s">
        <v>30</v>
      </c>
      <c r="F704" s="84" t="s">
        <v>31</v>
      </c>
      <c r="G704" s="84" t="s">
        <v>32</v>
      </c>
      <c r="H704" s="84" t="s">
        <v>70</v>
      </c>
      <c r="I704" s="87">
        <f>ROUND(SUM(I706:I707),2)</f>
        <v>5</v>
      </c>
      <c r="K704" s="60"/>
      <c r="L704" s="53"/>
      <c r="M704" s="53"/>
      <c r="N704" s="53"/>
    </row>
    <row r="705" ht="15.75" customHeight="1">
      <c r="A705" s="174"/>
      <c r="B705" s="175" t="s">
        <v>36</v>
      </c>
      <c r="C705" s="176"/>
      <c r="D705" s="177"/>
      <c r="E705" s="178"/>
      <c r="F705" s="177"/>
      <c r="G705" s="177"/>
      <c r="H705" s="177"/>
      <c r="I705" s="179"/>
      <c r="K705" s="60"/>
      <c r="L705" s="53"/>
      <c r="M705" s="53"/>
      <c r="N705" s="53"/>
    </row>
    <row r="706" ht="15.75" customHeight="1">
      <c r="A706" s="180"/>
      <c r="B706" s="99" t="s">
        <v>299</v>
      </c>
      <c r="C706" s="145"/>
      <c r="D706" s="177"/>
      <c r="E706" s="107"/>
      <c r="F706" s="147"/>
      <c r="G706" s="147">
        <v>5.0</v>
      </c>
      <c r="H706" s="177"/>
      <c r="I706" s="219">
        <f>G706</f>
        <v>5</v>
      </c>
      <c r="K706" s="60"/>
      <c r="L706" s="53"/>
      <c r="M706" s="53"/>
      <c r="N706" s="53"/>
    </row>
    <row r="707" ht="15.75" customHeight="1">
      <c r="A707" s="98"/>
      <c r="B707" s="99"/>
      <c r="C707" s="145"/>
      <c r="D707" s="147"/>
      <c r="E707" s="147"/>
      <c r="F707" s="147"/>
      <c r="G707" s="147"/>
      <c r="H707" s="147"/>
      <c r="I707" s="164"/>
      <c r="K707" s="60"/>
      <c r="L707" s="53"/>
      <c r="M707" s="53"/>
      <c r="N707" s="53"/>
    </row>
    <row r="708" ht="15.75" customHeight="1">
      <c r="A708" s="120"/>
      <c r="B708" s="121"/>
      <c r="C708" s="123"/>
      <c r="D708" s="124"/>
      <c r="E708" s="124"/>
      <c r="F708" s="124"/>
      <c r="G708" s="125"/>
      <c r="H708" s="125"/>
      <c r="I708" s="126"/>
      <c r="K708" s="60"/>
      <c r="L708" s="53"/>
      <c r="M708" s="53"/>
      <c r="N708" s="53"/>
    </row>
    <row r="709" ht="15.75" customHeight="1">
      <c r="A709" s="49" t="s">
        <v>332</v>
      </c>
      <c r="B709" s="81" t="str">
        <f>VLOOKUP(A709,GLOBAL!A:H,4,FALSE)</f>
        <v>PAPELEIRA DE PAREDE EM METAL CROMADO SEM TAMPA, INCLUSO FIXAÇÃO. AF_10/2016</v>
      </c>
      <c r="C709" s="49" t="str">
        <f>VLOOKUP(A709,GLOBAL!A:H,5,FALSE)</f>
        <v>UN</v>
      </c>
      <c r="D709" s="84" t="s">
        <v>28</v>
      </c>
      <c r="E709" s="84" t="s">
        <v>30</v>
      </c>
      <c r="F709" s="84" t="s">
        <v>31</v>
      </c>
      <c r="G709" s="84" t="s">
        <v>32</v>
      </c>
      <c r="H709" s="84" t="s">
        <v>70</v>
      </c>
      <c r="I709" s="87">
        <f>ROUND(SUM(I711:I712),2)</f>
        <v>4</v>
      </c>
      <c r="K709" s="60"/>
      <c r="L709" s="53"/>
      <c r="M709" s="53"/>
      <c r="N709" s="53"/>
    </row>
    <row r="710" ht="15.75" customHeight="1">
      <c r="A710" s="174"/>
      <c r="B710" s="175" t="s">
        <v>36</v>
      </c>
      <c r="C710" s="176"/>
      <c r="D710" s="177"/>
      <c r="E710" s="178"/>
      <c r="F710" s="177"/>
      <c r="G710" s="177"/>
      <c r="H710" s="177"/>
      <c r="I710" s="179"/>
      <c r="K710" s="60"/>
      <c r="L710" s="53"/>
      <c r="M710" s="53"/>
      <c r="N710" s="53"/>
    </row>
    <row r="711" ht="15.75" customHeight="1">
      <c r="A711" s="180"/>
      <c r="B711" s="99" t="s">
        <v>299</v>
      </c>
      <c r="C711" s="145"/>
      <c r="D711" s="177"/>
      <c r="E711" s="107"/>
      <c r="F711" s="147"/>
      <c r="G711" s="147">
        <v>4.0</v>
      </c>
      <c r="H711" s="177"/>
      <c r="I711" s="219">
        <f>G711</f>
        <v>4</v>
      </c>
      <c r="K711" s="60"/>
      <c r="L711" s="53"/>
      <c r="M711" s="53"/>
      <c r="N711" s="53"/>
    </row>
    <row r="712" ht="15.75" customHeight="1">
      <c r="A712" s="98"/>
      <c r="B712" s="99"/>
      <c r="C712" s="145"/>
      <c r="D712" s="147"/>
      <c r="E712" s="147"/>
      <c r="F712" s="147"/>
      <c r="G712" s="147"/>
      <c r="H712" s="147"/>
      <c r="I712" s="164"/>
      <c r="K712" s="60"/>
      <c r="L712" s="53"/>
      <c r="M712" s="53"/>
      <c r="N712" s="53"/>
    </row>
    <row r="713" ht="15.75" customHeight="1">
      <c r="A713" s="120"/>
      <c r="B713" s="121"/>
      <c r="C713" s="123"/>
      <c r="D713" s="124"/>
      <c r="E713" s="124"/>
      <c r="F713" s="124"/>
      <c r="G713" s="125"/>
      <c r="H713" s="125"/>
      <c r="I713" s="126"/>
      <c r="K713" s="60"/>
      <c r="L713" s="53"/>
      <c r="M713" s="53"/>
      <c r="N713" s="53"/>
    </row>
    <row r="714" ht="15.75" customHeight="1">
      <c r="A714" s="49" t="s">
        <v>327</v>
      </c>
      <c r="B714" s="81" t="str">
        <f>VLOOKUP(A714,GLOBAL!A:H,4,FALSE)</f>
        <v>PAPELEIRA PLÁSTICA TIPO DISPENSER PARA PAPEL HIGIÊNICO ROLÃO </v>
      </c>
      <c r="C714" s="148" t="str">
        <f>VLOOKUP(A714,GLOBAL!A:H,5,FALSE)</f>
        <v>UND</v>
      </c>
      <c r="D714" s="84" t="s">
        <v>28</v>
      </c>
      <c r="E714" s="84" t="s">
        <v>30</v>
      </c>
      <c r="F714" s="84" t="s">
        <v>31</v>
      </c>
      <c r="G714" s="84" t="s">
        <v>32</v>
      </c>
      <c r="H714" s="84" t="s">
        <v>70</v>
      </c>
      <c r="I714" s="87">
        <f>ROUND(SUM(I716:I717),2)</f>
        <v>2</v>
      </c>
      <c r="K714" s="60"/>
      <c r="L714" s="53"/>
      <c r="M714" s="53"/>
      <c r="N714" s="53"/>
    </row>
    <row r="715" ht="15.75" customHeight="1">
      <c r="A715" s="174"/>
      <c r="B715" s="175" t="s">
        <v>36</v>
      </c>
      <c r="C715" s="176"/>
      <c r="D715" s="177"/>
      <c r="E715" s="178"/>
      <c r="F715" s="177"/>
      <c r="G715" s="177"/>
      <c r="H715" s="177"/>
      <c r="I715" s="179"/>
      <c r="K715" s="60"/>
      <c r="L715" s="53"/>
      <c r="M715" s="53"/>
      <c r="N715" s="53"/>
    </row>
    <row r="716" ht="15.75" customHeight="1">
      <c r="A716" s="180"/>
      <c r="B716" s="99" t="s">
        <v>299</v>
      </c>
      <c r="C716" s="145"/>
      <c r="D716" s="177"/>
      <c r="E716" s="107"/>
      <c r="F716" s="147"/>
      <c r="G716" s="147">
        <v>2.0</v>
      </c>
      <c r="H716" s="177"/>
      <c r="I716" s="219">
        <f>G716</f>
        <v>2</v>
      </c>
      <c r="K716" s="60"/>
      <c r="L716" s="53"/>
      <c r="M716" s="53"/>
      <c r="N716" s="53"/>
    </row>
    <row r="717" ht="15.75" customHeight="1">
      <c r="A717" s="98"/>
      <c r="B717" s="99"/>
      <c r="C717" s="145"/>
      <c r="D717" s="147"/>
      <c r="E717" s="147"/>
      <c r="F717" s="147"/>
      <c r="G717" s="147"/>
      <c r="H717" s="147"/>
      <c r="I717" s="164"/>
      <c r="K717" s="60"/>
      <c r="L717" s="53"/>
      <c r="M717" s="53"/>
      <c r="N717" s="53"/>
    </row>
    <row r="718" ht="15.75" customHeight="1">
      <c r="A718" s="120"/>
      <c r="B718" s="121"/>
      <c r="C718" s="123"/>
      <c r="D718" s="124"/>
      <c r="E718" s="124"/>
      <c r="F718" s="124"/>
      <c r="G718" s="125"/>
      <c r="H718" s="125"/>
      <c r="I718" s="126"/>
      <c r="K718" s="60"/>
      <c r="L718" s="53"/>
      <c r="M718" s="53"/>
      <c r="N718" s="53"/>
    </row>
    <row r="719" ht="15.75" customHeight="1">
      <c r="A719" s="49" t="s">
        <v>334</v>
      </c>
      <c r="B719" s="81" t="str">
        <f>VLOOKUP(A719,GLOBAL!A:H,4,FALSE)</f>
        <v>TRATAMENTO DE RALO OU PONTO EMERGENTE COM ARGAMASSA POLIMÉRICA / MEMBRANA ACRÍLICA REFORÇADO COM VÉU DE POLIÉSTER (MAV). AF_06/2018</v>
      </c>
      <c r="C719" s="49" t="str">
        <f>VLOOKUP(A719,GLOBAL!A:H,5,FALSE)</f>
        <v>UN</v>
      </c>
      <c r="D719" s="84" t="s">
        <v>28</v>
      </c>
      <c r="E719" s="84" t="s">
        <v>30</v>
      </c>
      <c r="F719" s="84" t="s">
        <v>31</v>
      </c>
      <c r="G719" s="84" t="s">
        <v>32</v>
      </c>
      <c r="H719" s="84" t="s">
        <v>70</v>
      </c>
      <c r="I719" s="87">
        <f>ROUND(SUM(I721:I722),2)</f>
        <v>4</v>
      </c>
      <c r="K719" s="60"/>
      <c r="L719" s="53"/>
      <c r="M719" s="53"/>
      <c r="N719" s="53"/>
    </row>
    <row r="720" ht="15.75" customHeight="1">
      <c r="A720" s="174"/>
      <c r="B720" s="175" t="s">
        <v>36</v>
      </c>
      <c r="C720" s="176"/>
      <c r="D720" s="177"/>
      <c r="E720" s="178"/>
      <c r="F720" s="177"/>
      <c r="G720" s="177"/>
      <c r="H720" s="177"/>
      <c r="I720" s="179"/>
      <c r="K720" s="60"/>
      <c r="L720" s="53"/>
      <c r="M720" s="53"/>
      <c r="N720" s="53"/>
    </row>
    <row r="721" ht="15.75" customHeight="1">
      <c r="A721" s="180"/>
      <c r="B721" s="99" t="s">
        <v>335</v>
      </c>
      <c r="C721" s="145"/>
      <c r="D721" s="177"/>
      <c r="E721" s="107"/>
      <c r="F721" s="147"/>
      <c r="G721" s="147">
        <v>4.0</v>
      </c>
      <c r="H721" s="177"/>
      <c r="I721" s="219">
        <f>G721</f>
        <v>4</v>
      </c>
      <c r="K721" s="60"/>
      <c r="L721" s="53"/>
      <c r="M721" s="53"/>
      <c r="N721" s="53"/>
    </row>
    <row r="722" ht="15.75" customHeight="1">
      <c r="A722" s="98"/>
      <c r="B722" s="99"/>
      <c r="C722" s="145"/>
      <c r="D722" s="147"/>
      <c r="E722" s="147"/>
      <c r="F722" s="147"/>
      <c r="G722" s="147"/>
      <c r="H722" s="147"/>
      <c r="I722" s="164"/>
      <c r="K722" s="60"/>
      <c r="L722" s="53"/>
      <c r="M722" s="53"/>
      <c r="N722" s="53"/>
    </row>
    <row r="723" ht="15.75" customHeight="1">
      <c r="A723" s="120"/>
      <c r="B723" s="121"/>
      <c r="C723" s="123"/>
      <c r="D723" s="124"/>
      <c r="E723" s="124"/>
      <c r="F723" s="124"/>
      <c r="G723" s="125"/>
      <c r="H723" s="125"/>
      <c r="I723" s="126"/>
      <c r="K723" s="60"/>
      <c r="L723" s="53"/>
      <c r="M723" s="53"/>
      <c r="N723" s="53"/>
    </row>
    <row r="724" ht="15.75" customHeight="1">
      <c r="A724" s="49" t="s">
        <v>336</v>
      </c>
      <c r="B724" s="81" t="str">
        <f>VLOOKUP(A724,GLOBAL!A:H,4,FALSE)</f>
        <v>CONJUNTO DE BARRAS DE APOIO RETAS PARA ACESSIBILIDADE DE BANHEIROS DE PORTADORES DE NECESSIDADES ESPECIAIS - PNE </v>
      </c>
      <c r="C724" s="148" t="str">
        <f>VLOOKUP(A724,GLOBAL!A:H,5,FALSE)</f>
        <v>CJ</v>
      </c>
      <c r="D724" s="84" t="s">
        <v>28</v>
      </c>
      <c r="E724" s="84" t="s">
        <v>30</v>
      </c>
      <c r="F724" s="84" t="s">
        <v>31</v>
      </c>
      <c r="G724" s="84" t="s">
        <v>32</v>
      </c>
      <c r="H724" s="84" t="s">
        <v>70</v>
      </c>
      <c r="I724" s="87">
        <f>ROUND(SUM(I726:I727),2)</f>
        <v>2</v>
      </c>
      <c r="K724" s="60"/>
      <c r="L724" s="53"/>
      <c r="M724" s="53"/>
      <c r="N724" s="53"/>
    </row>
    <row r="725" ht="15.75" customHeight="1">
      <c r="A725" s="174"/>
      <c r="B725" s="175" t="s">
        <v>36</v>
      </c>
      <c r="C725" s="176"/>
      <c r="D725" s="177"/>
      <c r="E725" s="178"/>
      <c r="F725" s="177"/>
      <c r="G725" s="177"/>
      <c r="H725" s="177"/>
      <c r="I725" s="179"/>
      <c r="K725" s="60"/>
      <c r="L725" s="53"/>
      <c r="M725" s="53"/>
      <c r="N725" s="53"/>
    </row>
    <row r="726" ht="15.75" customHeight="1">
      <c r="A726" s="180"/>
      <c r="B726" s="99" t="s">
        <v>299</v>
      </c>
      <c r="C726" s="145"/>
      <c r="D726" s="177"/>
      <c r="E726" s="107"/>
      <c r="F726" s="147"/>
      <c r="G726" s="147">
        <v>2.0</v>
      </c>
      <c r="H726" s="177"/>
      <c r="I726" s="219">
        <f>G726</f>
        <v>2</v>
      </c>
      <c r="K726" s="60"/>
      <c r="L726" s="53"/>
      <c r="M726" s="53"/>
      <c r="N726" s="53"/>
    </row>
    <row r="727" ht="15.75" customHeight="1">
      <c r="A727" s="98"/>
      <c r="B727" s="99"/>
      <c r="C727" s="145"/>
      <c r="D727" s="147"/>
      <c r="E727" s="147"/>
      <c r="F727" s="147"/>
      <c r="G727" s="147"/>
      <c r="H727" s="147"/>
      <c r="I727" s="164"/>
      <c r="K727" s="60"/>
      <c r="L727" s="53"/>
      <c r="M727" s="53"/>
      <c r="N727" s="53"/>
    </row>
    <row r="728" ht="15.75" customHeight="1">
      <c r="A728" s="120"/>
      <c r="B728" s="121"/>
      <c r="C728" s="123"/>
      <c r="D728" s="124"/>
      <c r="E728" s="124"/>
      <c r="F728" s="124"/>
      <c r="G728" s="125"/>
      <c r="H728" s="125"/>
      <c r="I728" s="126"/>
      <c r="K728" s="60"/>
      <c r="L728" s="53"/>
      <c r="M728" s="53"/>
      <c r="N728" s="53"/>
    </row>
    <row r="729" ht="15.75" customHeight="1">
      <c r="A729" s="49" t="s">
        <v>337</v>
      </c>
      <c r="B729" s="81" t="str">
        <f>VLOOKUP(A729,GLOBAL!A:H,4,FALSE)</f>
        <v>ESPELHO CRISTAL, ESPESSURA 4MM, COM PARAFUSOS DE FIXACAO, SEM MOLDURA</v>
      </c>
      <c r="C729" s="49" t="str">
        <f>VLOOKUP(A729,GLOBAL!A:H,5,FALSE)</f>
        <v>M2</v>
      </c>
      <c r="D729" s="84" t="s">
        <v>28</v>
      </c>
      <c r="E729" s="84" t="s">
        <v>30</v>
      </c>
      <c r="F729" s="84" t="s">
        <v>31</v>
      </c>
      <c r="G729" s="84" t="s">
        <v>32</v>
      </c>
      <c r="H729" s="84" t="s">
        <v>70</v>
      </c>
      <c r="I729" s="87">
        <f>ROUND(SUM(I731:I737),2)</f>
        <v>8.1</v>
      </c>
      <c r="K729" s="60"/>
      <c r="L729" s="53"/>
      <c r="M729" s="53"/>
      <c r="N729" s="53"/>
    </row>
    <row r="730" ht="15.75" customHeight="1">
      <c r="A730" s="174"/>
      <c r="B730" s="175" t="s">
        <v>36</v>
      </c>
      <c r="C730" s="176"/>
      <c r="D730" s="177"/>
      <c r="E730" s="178"/>
      <c r="F730" s="177"/>
      <c r="G730" s="177"/>
      <c r="H730" s="177"/>
      <c r="I730" s="179"/>
      <c r="K730" s="60"/>
      <c r="L730" s="53"/>
      <c r="M730" s="53"/>
      <c r="N730" s="53"/>
    </row>
    <row r="731" ht="15.75" customHeight="1">
      <c r="A731" s="180"/>
      <c r="B731" s="99" t="s">
        <v>338</v>
      </c>
      <c r="C731" s="145"/>
      <c r="D731" s="177">
        <v>0.5</v>
      </c>
      <c r="E731" s="166"/>
      <c r="F731" s="107">
        <v>0.7</v>
      </c>
      <c r="G731" s="147">
        <v>1.0</v>
      </c>
      <c r="H731" s="177"/>
      <c r="I731" s="219">
        <f t="shared" ref="I731:I732" si="54">D731*F731*G731</f>
        <v>0.35</v>
      </c>
      <c r="K731" s="60"/>
      <c r="L731" s="53"/>
      <c r="M731" s="53"/>
      <c r="N731" s="53"/>
    </row>
    <row r="732" ht="15.75" customHeight="1">
      <c r="A732" s="180"/>
      <c r="B732" s="99" t="s">
        <v>339</v>
      </c>
      <c r="C732" s="145"/>
      <c r="D732" s="177">
        <v>0.6</v>
      </c>
      <c r="E732" s="166"/>
      <c r="F732" s="107">
        <v>0.7</v>
      </c>
      <c r="G732" s="147">
        <v>1.0</v>
      </c>
      <c r="H732" s="177"/>
      <c r="I732" s="219">
        <f t="shared" si="54"/>
        <v>0.42</v>
      </c>
      <c r="K732" s="60"/>
      <c r="L732" s="53"/>
      <c r="M732" s="53"/>
      <c r="N732" s="53"/>
    </row>
    <row r="733" ht="15.75" customHeight="1">
      <c r="A733" s="180"/>
      <c r="B733" s="99" t="s">
        <v>340</v>
      </c>
      <c r="C733" s="145"/>
      <c r="D733" s="177">
        <v>1.65</v>
      </c>
      <c r="E733" s="107">
        <v>1.0</v>
      </c>
      <c r="F733" s="147"/>
      <c r="G733" s="147">
        <v>1.0</v>
      </c>
      <c r="H733" s="177"/>
      <c r="I733" s="219">
        <f t="shared" ref="I733:I736" si="55">D733*E733*G733</f>
        <v>1.65</v>
      </c>
      <c r="K733" s="60"/>
      <c r="L733" s="53"/>
      <c r="M733" s="53"/>
      <c r="N733" s="53"/>
    </row>
    <row r="734" ht="15.75" customHeight="1">
      <c r="A734" s="180"/>
      <c r="B734" s="99" t="s">
        <v>341</v>
      </c>
      <c r="C734" s="145"/>
      <c r="D734" s="177">
        <v>1.2</v>
      </c>
      <c r="E734" s="107">
        <v>1.0</v>
      </c>
      <c r="F734" s="147"/>
      <c r="G734" s="147">
        <v>1.0</v>
      </c>
      <c r="H734" s="177"/>
      <c r="I734" s="219">
        <f t="shared" si="55"/>
        <v>1.2</v>
      </c>
      <c r="K734" s="60"/>
      <c r="L734" s="53"/>
      <c r="M734" s="53"/>
      <c r="N734" s="53"/>
    </row>
    <row r="735" ht="15.75" customHeight="1">
      <c r="A735" s="180"/>
      <c r="B735" s="99" t="s">
        <v>341</v>
      </c>
      <c r="C735" s="145"/>
      <c r="D735" s="177">
        <v>1.5</v>
      </c>
      <c r="E735" s="107">
        <v>1.0</v>
      </c>
      <c r="F735" s="147"/>
      <c r="G735" s="147">
        <v>1.0</v>
      </c>
      <c r="H735" s="177"/>
      <c r="I735" s="219">
        <f t="shared" si="55"/>
        <v>1.5</v>
      </c>
      <c r="K735" s="60"/>
      <c r="L735" s="53"/>
      <c r="M735" s="53"/>
      <c r="N735" s="53"/>
    </row>
    <row r="736" ht="15.75" customHeight="1">
      <c r="A736" s="180"/>
      <c r="B736" s="99" t="s">
        <v>91</v>
      </c>
      <c r="C736" s="145"/>
      <c r="D736" s="177">
        <v>2.98</v>
      </c>
      <c r="E736" s="107">
        <v>1.0</v>
      </c>
      <c r="F736" s="147"/>
      <c r="G736" s="147">
        <v>1.0</v>
      </c>
      <c r="H736" s="177"/>
      <c r="I736" s="219">
        <f t="shared" si="55"/>
        <v>2.98</v>
      </c>
      <c r="K736" s="60"/>
      <c r="L736" s="53"/>
      <c r="M736" s="53"/>
      <c r="N736" s="53"/>
    </row>
    <row r="737" ht="15.75" customHeight="1">
      <c r="A737" s="98"/>
      <c r="B737" s="99"/>
      <c r="C737" s="145"/>
      <c r="D737" s="147"/>
      <c r="E737" s="147"/>
      <c r="F737" s="147"/>
      <c r="G737" s="147"/>
      <c r="H737" s="147"/>
      <c r="I737" s="164"/>
      <c r="K737" s="60"/>
      <c r="L737" s="53"/>
      <c r="M737" s="53"/>
      <c r="N737" s="53"/>
    </row>
    <row r="738" ht="15.75" customHeight="1">
      <c r="A738" s="120"/>
      <c r="B738" s="121"/>
      <c r="C738" s="123"/>
      <c r="D738" s="124"/>
      <c r="E738" s="124"/>
      <c r="F738" s="124"/>
      <c r="G738" s="125"/>
      <c r="H738" s="125"/>
      <c r="I738" s="126"/>
      <c r="K738" s="60"/>
      <c r="L738" s="53"/>
      <c r="M738" s="53"/>
      <c r="N738" s="53"/>
    </row>
    <row r="739" ht="15.75" customHeight="1">
      <c r="A739" s="49" t="s">
        <v>342</v>
      </c>
      <c r="B739" s="81" t="str">
        <f>VLOOKUP(A739,GLOBAL!A:H,4,FALSE)</f>
        <v>VIDRO LISO COMUM TRANSPARENTE, ESPESSURA 4MM</v>
      </c>
      <c r="C739" s="49" t="str">
        <f>VLOOKUP(A739,GLOBAL!A:H,5,FALSE)</f>
        <v>M2</v>
      </c>
      <c r="D739" s="84" t="s">
        <v>28</v>
      </c>
      <c r="E739" s="84" t="s">
        <v>30</v>
      </c>
      <c r="F739" s="84" t="s">
        <v>31</v>
      </c>
      <c r="G739" s="84" t="s">
        <v>32</v>
      </c>
      <c r="H739" s="84" t="s">
        <v>70</v>
      </c>
      <c r="I739" s="87">
        <f>ROUND(SUM(I741:I742),2)</f>
        <v>4.32</v>
      </c>
      <c r="K739" s="60"/>
      <c r="L739" s="53"/>
      <c r="M739" s="53"/>
      <c r="N739" s="53"/>
    </row>
    <row r="740" ht="15.75" customHeight="1">
      <c r="A740" s="174"/>
      <c r="B740" s="175" t="s">
        <v>36</v>
      </c>
      <c r="C740" s="176"/>
      <c r="D740" s="177"/>
      <c r="E740" s="178"/>
      <c r="F740" s="177"/>
      <c r="G740" s="177"/>
      <c r="H740" s="177"/>
      <c r="I740" s="179"/>
      <c r="K740" s="60"/>
      <c r="L740" s="53"/>
      <c r="M740" s="53"/>
      <c r="N740" s="53"/>
    </row>
    <row r="741" ht="15.75" customHeight="1">
      <c r="A741" s="180"/>
      <c r="B741" s="99" t="s">
        <v>343</v>
      </c>
      <c r="C741" s="145"/>
      <c r="D741" s="177">
        <v>1.35</v>
      </c>
      <c r="E741" s="107">
        <v>0.64</v>
      </c>
      <c r="F741" s="147"/>
      <c r="G741" s="147">
        <v>5.0</v>
      </c>
      <c r="H741" s="177"/>
      <c r="I741" s="219">
        <f>D741*E741*G741</f>
        <v>4.32</v>
      </c>
      <c r="K741" s="60"/>
      <c r="L741" s="53"/>
      <c r="M741" s="53"/>
      <c r="N741" s="53"/>
    </row>
    <row r="742" ht="15.75" customHeight="1">
      <c r="A742" s="98"/>
      <c r="B742" s="99"/>
      <c r="C742" s="145"/>
      <c r="D742" s="147"/>
      <c r="E742" s="147"/>
      <c r="F742" s="147"/>
      <c r="G742" s="147"/>
      <c r="H742" s="147"/>
      <c r="I742" s="164"/>
      <c r="K742" s="60"/>
      <c r="L742" s="53"/>
      <c r="M742" s="53"/>
      <c r="N742" s="53"/>
    </row>
    <row r="743" ht="15.75" customHeight="1">
      <c r="A743" s="120"/>
      <c r="B743" s="121"/>
      <c r="C743" s="123"/>
      <c r="D743" s="124"/>
      <c r="E743" s="124"/>
      <c r="F743" s="124"/>
      <c r="G743" s="125"/>
      <c r="H743" s="125"/>
      <c r="I743" s="126"/>
      <c r="K743" s="60"/>
      <c r="L743" s="53"/>
      <c r="M743" s="53"/>
      <c r="N743" s="53"/>
    </row>
    <row r="744" ht="15.75" customHeight="1">
      <c r="A744" s="62" t="str">
        <f>GLOBAL!A127</f>
        <v>06</v>
      </c>
      <c r="B744" s="66" t="str">
        <f>VLOOKUP(A744,GLOBAL!A:H,4,FALSE)</f>
        <v>CLIMATIZAÇÃO / COMPLEMENTARES</v>
      </c>
      <c r="C744" s="71"/>
      <c r="D744" s="75"/>
      <c r="E744" s="75"/>
      <c r="F744" s="75"/>
      <c r="G744" s="75"/>
      <c r="H744" s="75"/>
      <c r="I744" s="76"/>
      <c r="K744" s="60"/>
      <c r="L744" s="53"/>
      <c r="M744" s="53"/>
      <c r="N744" s="53"/>
    </row>
    <row r="745" ht="15.75" customHeight="1">
      <c r="A745" s="62" t="str">
        <f>GLOBAL!A128</f>
        <v>06.01</v>
      </c>
      <c r="B745" s="66" t="str">
        <f>VLOOKUP(A745,GLOBAL!A:H,4,FALSE)</f>
        <v>Ar Condicionado </v>
      </c>
      <c r="C745" s="71"/>
      <c r="D745" s="75"/>
      <c r="E745" s="75"/>
      <c r="F745" s="75"/>
      <c r="G745" s="75"/>
      <c r="H745" s="75"/>
      <c r="I745" s="76"/>
      <c r="K745" s="60"/>
      <c r="L745" s="53"/>
      <c r="M745" s="53"/>
      <c r="N745" s="53"/>
    </row>
    <row r="746" ht="15.75" customHeight="1">
      <c r="A746" s="49" t="str">
        <f>GLOBAL!A129</f>
        <v>06.01.01</v>
      </c>
      <c r="B746" s="81" t="str">
        <f>VLOOKUP(A746,GLOBAL!A:H,4,FALSE)</f>
        <v>BANCADA DE GRANITO COM ESPESSURA DE 2 CM</v>
      </c>
      <c r="C746" s="49" t="str">
        <f>VLOOKUP(A746,GLOBAL!A:H,5,FALSE)</f>
        <v>M2</v>
      </c>
      <c r="D746" s="84" t="s">
        <v>28</v>
      </c>
      <c r="E746" s="84" t="s">
        <v>30</v>
      </c>
      <c r="F746" s="84" t="s">
        <v>31</v>
      </c>
      <c r="G746" s="84" t="s">
        <v>32</v>
      </c>
      <c r="H746" s="84" t="s">
        <v>344</v>
      </c>
      <c r="I746" s="87">
        <f>ROUND(SUM(I748:I750),2)</f>
        <v>1.97</v>
      </c>
      <c r="K746" s="60"/>
      <c r="L746" s="53"/>
      <c r="M746" s="53"/>
      <c r="N746" s="53"/>
    </row>
    <row r="747" ht="15.75" customHeight="1">
      <c r="A747" s="174"/>
      <c r="B747" s="175" t="s">
        <v>36</v>
      </c>
      <c r="C747" s="176"/>
      <c r="D747" s="177"/>
      <c r="E747" s="178"/>
      <c r="F747" s="177"/>
      <c r="G747" s="177"/>
      <c r="H747" s="177"/>
      <c r="I747" s="179"/>
      <c r="K747" s="60"/>
      <c r="L747" s="53"/>
      <c r="M747" s="53"/>
      <c r="N747" s="53"/>
    </row>
    <row r="748" ht="15.75" customHeight="1">
      <c r="A748" s="180"/>
      <c r="B748" s="99" t="s">
        <v>245</v>
      </c>
      <c r="C748" s="145"/>
      <c r="D748" s="133">
        <v>1.25</v>
      </c>
      <c r="E748" s="134"/>
      <c r="F748" s="147"/>
      <c r="G748" s="147"/>
      <c r="H748" s="177"/>
      <c r="I748" s="219">
        <f t="shared" ref="I748:I749" si="56">D748</f>
        <v>1.25</v>
      </c>
      <c r="K748" s="60"/>
      <c r="L748" s="53"/>
      <c r="M748" s="53"/>
      <c r="N748" s="53"/>
    </row>
    <row r="749" ht="15.75" customHeight="1">
      <c r="A749" s="180"/>
      <c r="B749" s="99" t="s">
        <v>159</v>
      </c>
      <c r="C749" s="145"/>
      <c r="D749" s="133">
        <v>0.72</v>
      </c>
      <c r="E749" s="134"/>
      <c r="F749" s="147"/>
      <c r="G749" s="147"/>
      <c r="H749" s="177"/>
      <c r="I749" s="219">
        <f t="shared" si="56"/>
        <v>0.72</v>
      </c>
      <c r="K749" s="60"/>
      <c r="L749" s="53"/>
      <c r="M749" s="53"/>
      <c r="N749" s="53"/>
    </row>
    <row r="750" ht="15.75" customHeight="1">
      <c r="A750" s="98"/>
      <c r="B750" s="99"/>
      <c r="C750" s="145"/>
      <c r="D750" s="147"/>
      <c r="E750" s="147"/>
      <c r="F750" s="147"/>
      <c r="G750" s="147"/>
      <c r="H750" s="147"/>
      <c r="I750" s="164"/>
      <c r="K750" s="60"/>
      <c r="L750" s="53"/>
      <c r="M750" s="53"/>
      <c r="N750" s="53"/>
    </row>
    <row r="751" ht="15.75" customHeight="1">
      <c r="A751" s="120"/>
      <c r="B751" s="121"/>
      <c r="C751" s="123"/>
      <c r="D751" s="124"/>
      <c r="E751" s="124"/>
      <c r="F751" s="124"/>
      <c r="G751" s="125"/>
      <c r="H751" s="125"/>
      <c r="I751" s="126"/>
      <c r="K751" s="60"/>
      <c r="L751" s="53"/>
      <c r="M751" s="53"/>
      <c r="N751" s="53"/>
    </row>
    <row r="752" ht="15.75" customHeight="1">
      <c r="A752" s="49" t="str">
        <f>GLOBAL!A130</f>
        <v>06.01.02</v>
      </c>
      <c r="B752" s="81" t="str">
        <f>VLOOKUP(A752,GLOBAL!A:H,4,FALSE)</f>
        <v>MANUTENÇÃO DE AR-CONDICIONADO SPLIT - SERVIÇOS A SEREM REALIZADOS: VERIFICAÇÃO DO FUNCIONAMENTO CORRETO DOS APARELHOS EXISTENTES, TROCA E/OU LIMPEZA DOS FILTROS DE AR, HIGIENIZAR TODOS AS SAÍDAS DE AR, ANALISAR TODAS AS CONEXÕES E CONFERIR AS CONDIÇÕES DAS PEÇAS METÁLICAS E TUBULAÇÕES INCLUSO MATERIAS E EQUIPAMMENTOS.</v>
      </c>
      <c r="C752" s="148" t="str">
        <f>VLOOKUP(A752,GLOBAL!A:H,5,FALSE)</f>
        <v>UND</v>
      </c>
      <c r="D752" s="84" t="s">
        <v>28</v>
      </c>
      <c r="E752" s="84" t="s">
        <v>30</v>
      </c>
      <c r="F752" s="84" t="s">
        <v>31</v>
      </c>
      <c r="G752" s="84" t="s">
        <v>32</v>
      </c>
      <c r="H752" s="84" t="s">
        <v>345</v>
      </c>
      <c r="I752" s="87">
        <f>ROUND(SUM(I754:I755),2)</f>
        <v>1</v>
      </c>
      <c r="K752" s="60"/>
      <c r="L752" s="53"/>
      <c r="M752" s="53"/>
      <c r="N752" s="53"/>
    </row>
    <row r="753" ht="15.75" customHeight="1">
      <c r="A753" s="174"/>
      <c r="B753" s="175" t="s">
        <v>36</v>
      </c>
      <c r="C753" s="176"/>
      <c r="D753" s="177"/>
      <c r="E753" s="178"/>
      <c r="F753" s="177"/>
      <c r="G753" s="177"/>
      <c r="H753" s="177"/>
      <c r="I753" s="179"/>
      <c r="K753" s="60"/>
      <c r="L753" s="53"/>
      <c r="M753" s="53"/>
      <c r="N753" s="53"/>
    </row>
    <row r="754" ht="15.75" customHeight="1">
      <c r="A754" s="180"/>
      <c r="B754" s="99" t="s">
        <v>346</v>
      </c>
      <c r="C754" s="145"/>
      <c r="D754" s="147"/>
      <c r="E754" s="181"/>
      <c r="F754" s="147"/>
      <c r="G754" s="147">
        <v>1.0</v>
      </c>
      <c r="H754" s="177"/>
      <c r="I754" s="219">
        <f>G754</f>
        <v>1</v>
      </c>
      <c r="K754" s="60"/>
      <c r="L754" s="53"/>
      <c r="M754" s="53"/>
      <c r="N754" s="53"/>
    </row>
    <row r="755" ht="15.75" customHeight="1">
      <c r="A755" s="98"/>
      <c r="B755" s="99"/>
      <c r="C755" s="145"/>
      <c r="D755" s="147"/>
      <c r="E755" s="147"/>
      <c r="F755" s="147"/>
      <c r="G755" s="147"/>
      <c r="H755" s="147"/>
      <c r="I755" s="164"/>
      <c r="K755" s="60"/>
      <c r="L755" s="53"/>
      <c r="M755" s="53"/>
      <c r="N755" s="53"/>
    </row>
    <row r="756" ht="15.75" customHeight="1">
      <c r="A756" s="120"/>
      <c r="B756" s="121"/>
      <c r="C756" s="123"/>
      <c r="D756" s="124"/>
      <c r="E756" s="124"/>
      <c r="F756" s="124"/>
      <c r="G756" s="125"/>
      <c r="H756" s="125"/>
      <c r="I756" s="126"/>
      <c r="K756" s="60"/>
      <c r="L756" s="53"/>
      <c r="M756" s="53"/>
      <c r="N756" s="53"/>
    </row>
    <row r="757" ht="15.75" customHeight="1">
      <c r="A757" s="49" t="str">
        <f>GLOBAL!A131</f>
        <v>06.01.03</v>
      </c>
      <c r="B757" s="81" t="str">
        <f>VLOOKUP(A757,GLOBAL!A:H,4,FALSE)</f>
        <v>DUTO FLEXÍVEL DE 150 MM PARA AR-CONDICIONADO </v>
      </c>
      <c r="C757" s="148" t="str">
        <f>VLOOKUP(A757,GLOBAL!A:H,5,FALSE)</f>
        <v>M</v>
      </c>
      <c r="D757" s="84" t="s">
        <v>28</v>
      </c>
      <c r="E757" s="84" t="s">
        <v>30</v>
      </c>
      <c r="F757" s="84" t="s">
        <v>31</v>
      </c>
      <c r="G757" s="84" t="s">
        <v>32</v>
      </c>
      <c r="H757" s="84" t="s">
        <v>345</v>
      </c>
      <c r="I757" s="87">
        <f>ROUND(SUM(I759:I760),2)</f>
        <v>32</v>
      </c>
      <c r="K757" s="60"/>
      <c r="L757" s="53"/>
      <c r="M757" s="53"/>
      <c r="N757" s="53"/>
    </row>
    <row r="758" ht="15.75" customHeight="1">
      <c r="A758" s="174"/>
      <c r="B758" s="175" t="s">
        <v>36</v>
      </c>
      <c r="C758" s="176"/>
      <c r="D758" s="177"/>
      <c r="E758" s="178"/>
      <c r="F758" s="177"/>
      <c r="G758" s="177"/>
      <c r="H758" s="177"/>
      <c r="I758" s="179"/>
      <c r="K758" s="60"/>
      <c r="L758" s="53"/>
      <c r="M758" s="53"/>
      <c r="N758" s="53"/>
    </row>
    <row r="759" ht="15.75" customHeight="1">
      <c r="A759" s="180"/>
      <c r="B759" s="99" t="s">
        <v>347</v>
      </c>
      <c r="C759" s="145"/>
      <c r="D759" s="147">
        <v>32.0</v>
      </c>
      <c r="E759" s="107"/>
      <c r="F759" s="147"/>
      <c r="G759" s="147"/>
      <c r="H759" s="177"/>
      <c r="I759" s="219">
        <f>D759</f>
        <v>32</v>
      </c>
      <c r="K759" s="60"/>
      <c r="L759" s="53"/>
      <c r="M759" s="53"/>
      <c r="N759" s="53"/>
    </row>
    <row r="760" ht="15.75" customHeight="1">
      <c r="A760" s="98"/>
      <c r="B760" s="99"/>
      <c r="C760" s="145"/>
      <c r="D760" s="147"/>
      <c r="E760" s="147"/>
      <c r="F760" s="147"/>
      <c r="G760" s="147"/>
      <c r="H760" s="147"/>
      <c r="I760" s="164"/>
      <c r="K760" s="60"/>
      <c r="L760" s="53"/>
      <c r="M760" s="53"/>
      <c r="N760" s="53"/>
    </row>
    <row r="761" ht="15.75" customHeight="1">
      <c r="A761" s="120"/>
      <c r="B761" s="121"/>
      <c r="C761" s="123"/>
      <c r="D761" s="124"/>
      <c r="E761" s="124"/>
      <c r="F761" s="124"/>
      <c r="G761" s="125"/>
      <c r="H761" s="125"/>
      <c r="I761" s="126"/>
      <c r="K761" s="60"/>
      <c r="L761" s="53"/>
      <c r="M761" s="53"/>
      <c r="N761" s="53"/>
    </row>
    <row r="762" ht="15.75" customHeight="1">
      <c r="A762" s="49" t="str">
        <f>GLOBAL!A132</f>
        <v>06.01.04</v>
      </c>
      <c r="B762" s="81" t="str">
        <f>VLOOKUP(A762,GLOBAL!A:H,4,FALSE)</f>
        <v>FORNECIMENTO E INSTALAÇÃO DE AR CONDICIONADO 36000 BTU'S</v>
      </c>
      <c r="C762" s="148" t="str">
        <f>VLOOKUP(A762,GLOBAL!A:H,5,FALSE)</f>
        <v>UND</v>
      </c>
      <c r="D762" s="84" t="s">
        <v>28</v>
      </c>
      <c r="E762" s="84" t="s">
        <v>30</v>
      </c>
      <c r="F762" s="84" t="s">
        <v>31</v>
      </c>
      <c r="G762" s="84" t="s">
        <v>32</v>
      </c>
      <c r="H762" s="84" t="s">
        <v>345</v>
      </c>
      <c r="I762" s="87">
        <f>ROUND(SUM(I764:I765),2)</f>
        <v>2</v>
      </c>
      <c r="K762" s="60"/>
      <c r="L762" s="53"/>
      <c r="M762" s="53"/>
      <c r="N762" s="53"/>
    </row>
    <row r="763" ht="15.75" customHeight="1">
      <c r="A763" s="174"/>
      <c r="B763" s="175" t="s">
        <v>36</v>
      </c>
      <c r="C763" s="176"/>
      <c r="D763" s="177"/>
      <c r="E763" s="178"/>
      <c r="F763" s="177"/>
      <c r="G763" s="177"/>
      <c r="H763" s="177"/>
      <c r="I763" s="179"/>
      <c r="K763" s="60"/>
      <c r="L763" s="53"/>
      <c r="M763" s="53"/>
      <c r="N763" s="53"/>
    </row>
    <row r="764" ht="15.75" customHeight="1">
      <c r="A764" s="180"/>
      <c r="B764" s="99" t="s">
        <v>348</v>
      </c>
      <c r="C764" s="145"/>
      <c r="D764" s="147"/>
      <c r="E764" s="107"/>
      <c r="F764" s="147"/>
      <c r="G764" s="147">
        <v>2.0</v>
      </c>
      <c r="H764" s="177"/>
      <c r="I764" s="219">
        <f>G764</f>
        <v>2</v>
      </c>
      <c r="K764" s="60"/>
      <c r="L764" s="53"/>
      <c r="M764" s="53"/>
      <c r="N764" s="53"/>
    </row>
    <row r="765" ht="15.75" customHeight="1">
      <c r="A765" s="98"/>
      <c r="B765" s="99"/>
      <c r="C765" s="145"/>
      <c r="D765" s="147"/>
      <c r="E765" s="147"/>
      <c r="F765" s="147"/>
      <c r="G765" s="147"/>
      <c r="H765" s="147"/>
      <c r="I765" s="164"/>
      <c r="K765" s="60"/>
      <c r="L765" s="53"/>
      <c r="M765" s="53"/>
      <c r="N765" s="53"/>
    </row>
    <row r="766" ht="15.75" customHeight="1">
      <c r="A766" s="120"/>
      <c r="B766" s="121"/>
      <c r="C766" s="123"/>
      <c r="D766" s="124"/>
      <c r="E766" s="124"/>
      <c r="F766" s="124"/>
      <c r="G766" s="125"/>
      <c r="H766" s="125"/>
      <c r="I766" s="126"/>
      <c r="K766" s="60"/>
      <c r="L766" s="53"/>
      <c r="M766" s="53"/>
      <c r="N766" s="53"/>
    </row>
    <row r="767" ht="15.75" customHeight="1">
      <c r="A767" s="49" t="s">
        <v>349</v>
      </c>
      <c r="B767" s="81" t="str">
        <f>VLOOKUP(A767,GLOBAL!A:H,4,FALSE)</f>
        <v>FORNECIMENTO E INSTALAÇÃO DE AR CONDICIONADO 12.000 BTU'S</v>
      </c>
      <c r="C767" s="148" t="str">
        <f>VLOOKUP(A767,GLOBAL!A:H,5,FALSE)</f>
        <v>UND</v>
      </c>
      <c r="D767" s="84" t="s">
        <v>28</v>
      </c>
      <c r="E767" s="84" t="s">
        <v>30</v>
      </c>
      <c r="F767" s="84" t="s">
        <v>31</v>
      </c>
      <c r="G767" s="84" t="s">
        <v>32</v>
      </c>
      <c r="H767" s="84" t="s">
        <v>345</v>
      </c>
      <c r="I767" s="87">
        <f>ROUND(SUM(I769:I770),2)</f>
        <v>3</v>
      </c>
      <c r="K767" s="60"/>
      <c r="L767" s="53"/>
      <c r="M767" s="53"/>
      <c r="N767" s="53"/>
    </row>
    <row r="768" ht="15.75" customHeight="1">
      <c r="A768" s="174"/>
      <c r="B768" s="175" t="s">
        <v>36</v>
      </c>
      <c r="C768" s="176"/>
      <c r="D768" s="177"/>
      <c r="E768" s="178"/>
      <c r="F768" s="177"/>
      <c r="G768" s="177"/>
      <c r="H768" s="177"/>
      <c r="I768" s="179"/>
      <c r="K768" s="60"/>
      <c r="L768" s="53"/>
      <c r="M768" s="53"/>
      <c r="N768" s="53"/>
    </row>
    <row r="769" ht="15.75" customHeight="1">
      <c r="A769" s="180"/>
      <c r="B769" s="99" t="s">
        <v>350</v>
      </c>
      <c r="C769" s="145"/>
      <c r="D769" s="147"/>
      <c r="E769" s="107"/>
      <c r="F769" s="147"/>
      <c r="G769" s="147">
        <v>3.0</v>
      </c>
      <c r="H769" s="177"/>
      <c r="I769" s="219">
        <f>G769</f>
        <v>3</v>
      </c>
      <c r="K769" s="60"/>
      <c r="L769" s="53"/>
      <c r="M769" s="53"/>
      <c r="N769" s="53"/>
    </row>
    <row r="770" ht="15.75" customHeight="1">
      <c r="A770" s="98"/>
      <c r="B770" s="99"/>
      <c r="C770" s="145"/>
      <c r="D770" s="147"/>
      <c r="E770" s="147"/>
      <c r="F770" s="147"/>
      <c r="G770" s="147"/>
      <c r="H770" s="147"/>
      <c r="I770" s="164"/>
      <c r="K770" s="60"/>
      <c r="L770" s="53"/>
      <c r="M770" s="53"/>
      <c r="N770" s="53"/>
    </row>
    <row r="771" ht="15.75" customHeight="1">
      <c r="A771" s="120"/>
      <c r="B771" s="121"/>
      <c r="C771" s="123"/>
      <c r="D771" s="124"/>
      <c r="E771" s="124"/>
      <c r="F771" s="124"/>
      <c r="G771" s="125"/>
      <c r="H771" s="125"/>
      <c r="I771" s="126"/>
      <c r="K771" s="60"/>
      <c r="L771" s="53"/>
      <c r="M771" s="53"/>
      <c r="N771" s="53"/>
    </row>
    <row r="772" ht="15.75" customHeight="1">
      <c r="A772" s="49" t="s">
        <v>351</v>
      </c>
      <c r="B772" s="81" t="str">
        <f>VLOOKUP(A772,GLOBAL!A:H,4,FALSE)</f>
        <v>FORNECIMENTO E INSTALAÇÃO DE UNIDADE RENOVADORA DE AR (EXAUSTOR) VENTOKIT 80 WESTEFLEX OU SIMILAR</v>
      </c>
      <c r="C772" s="148" t="str">
        <f>VLOOKUP(A772,GLOBAL!A:H,5,FALSE)</f>
        <v>UND</v>
      </c>
      <c r="D772" s="84" t="s">
        <v>28</v>
      </c>
      <c r="E772" s="84" t="s">
        <v>30</v>
      </c>
      <c r="F772" s="84" t="s">
        <v>31</v>
      </c>
      <c r="G772" s="84" t="s">
        <v>32</v>
      </c>
      <c r="H772" s="84" t="s">
        <v>344</v>
      </c>
      <c r="I772" s="87">
        <f>ROUND(SUM(I774:I775),2)</f>
        <v>1</v>
      </c>
      <c r="K772" s="60"/>
      <c r="L772" s="53"/>
      <c r="M772" s="53"/>
      <c r="N772" s="53"/>
    </row>
    <row r="773" ht="15.75" customHeight="1">
      <c r="A773" s="174"/>
      <c r="B773" s="175" t="s">
        <v>36</v>
      </c>
      <c r="C773" s="176"/>
      <c r="D773" s="177"/>
      <c r="E773" s="178"/>
      <c r="F773" s="177"/>
      <c r="G773" s="177"/>
      <c r="H773" s="177"/>
      <c r="I773" s="179"/>
      <c r="K773" s="60"/>
      <c r="L773" s="53"/>
      <c r="M773" s="53"/>
      <c r="N773" s="53"/>
    </row>
    <row r="774" ht="15.75" customHeight="1">
      <c r="A774" s="180"/>
      <c r="B774" s="99"/>
      <c r="C774" s="145"/>
      <c r="D774" s="147"/>
      <c r="E774" s="181"/>
      <c r="F774" s="147"/>
      <c r="G774" s="147">
        <v>1.0</v>
      </c>
      <c r="H774" s="177"/>
      <c r="I774" s="219">
        <f>G774</f>
        <v>1</v>
      </c>
      <c r="K774" s="60"/>
      <c r="L774" s="53"/>
      <c r="M774" s="53"/>
      <c r="N774" s="53"/>
    </row>
    <row r="775" ht="15.75" customHeight="1">
      <c r="A775" s="98"/>
      <c r="B775" s="99"/>
      <c r="C775" s="145"/>
      <c r="D775" s="147"/>
      <c r="E775" s="147"/>
      <c r="F775" s="147"/>
      <c r="G775" s="147"/>
      <c r="H775" s="147"/>
      <c r="I775" s="164"/>
      <c r="K775" s="60"/>
      <c r="L775" s="53"/>
      <c r="M775" s="53"/>
      <c r="N775" s="53"/>
    </row>
    <row r="776" ht="15.75" customHeight="1">
      <c r="A776" s="120"/>
      <c r="B776" s="121"/>
      <c r="C776" s="123"/>
      <c r="D776" s="124"/>
      <c r="E776" s="124"/>
      <c r="F776" s="124"/>
      <c r="G776" s="125"/>
      <c r="H776" s="125"/>
      <c r="I776" s="126"/>
      <c r="K776" s="60"/>
      <c r="L776" s="53"/>
      <c r="M776" s="53"/>
      <c r="N776" s="53"/>
    </row>
    <row r="777" ht="15.75" customHeight="1">
      <c r="A777" s="49" t="s">
        <v>352</v>
      </c>
      <c r="B777" s="81" t="str">
        <f>VLOOKUP(A777,GLOBAL!A:H,4,FALSE)</f>
        <v>FORNECIMENTO E INSTALAÇÃO DE UNIDADE RENOVADORA DE AR (EXAUSTOR) VENTOKIT 500 TURBO ULTRA OU SIMILAR</v>
      </c>
      <c r="C777" s="148" t="str">
        <f>VLOOKUP(A777,GLOBAL!A:H,5,FALSE)</f>
        <v>UND</v>
      </c>
      <c r="D777" s="84" t="s">
        <v>28</v>
      </c>
      <c r="E777" s="84" t="s">
        <v>30</v>
      </c>
      <c r="F777" s="84" t="s">
        <v>31</v>
      </c>
      <c r="G777" s="84" t="s">
        <v>32</v>
      </c>
      <c r="H777" s="84" t="s">
        <v>345</v>
      </c>
      <c r="I777" s="87">
        <f>ROUND(SUM(I779:I780),2)</f>
        <v>4</v>
      </c>
      <c r="K777" s="60"/>
      <c r="L777" s="53"/>
      <c r="M777" s="53"/>
      <c r="N777" s="53"/>
    </row>
    <row r="778" ht="15.75" customHeight="1">
      <c r="A778" s="174"/>
      <c r="B778" s="175" t="s">
        <v>36</v>
      </c>
      <c r="C778" s="176"/>
      <c r="D778" s="177"/>
      <c r="E778" s="178"/>
      <c r="F778" s="177"/>
      <c r="G778" s="177"/>
      <c r="H778" s="177"/>
      <c r="I778" s="179"/>
      <c r="K778" s="60"/>
      <c r="L778" s="53"/>
      <c r="M778" s="53"/>
      <c r="N778" s="53"/>
    </row>
    <row r="779" ht="15.75" customHeight="1">
      <c r="A779" s="180"/>
      <c r="B779" s="99"/>
      <c r="C779" s="145"/>
      <c r="D779" s="147"/>
      <c r="E779" s="181"/>
      <c r="F779" s="147"/>
      <c r="G779" s="147">
        <v>4.0</v>
      </c>
      <c r="H779" s="177"/>
      <c r="I779" s="219">
        <f>G779</f>
        <v>4</v>
      </c>
      <c r="K779" s="60"/>
      <c r="L779" s="53"/>
      <c r="M779" s="53"/>
      <c r="N779" s="53"/>
    </row>
    <row r="780" ht="15.75" customHeight="1">
      <c r="A780" s="98"/>
      <c r="B780" s="99"/>
      <c r="C780" s="145"/>
      <c r="D780" s="147"/>
      <c r="E780" s="147"/>
      <c r="F780" s="147"/>
      <c r="G780" s="147"/>
      <c r="H780" s="147"/>
      <c r="I780" s="164"/>
      <c r="K780" s="60"/>
      <c r="L780" s="53"/>
      <c r="M780" s="53"/>
      <c r="N780" s="53"/>
    </row>
    <row r="781" ht="15.75" customHeight="1">
      <c r="A781" s="120"/>
      <c r="B781" s="121"/>
      <c r="C781" s="123"/>
      <c r="D781" s="124"/>
      <c r="E781" s="124"/>
      <c r="F781" s="124"/>
      <c r="G781" s="125"/>
      <c r="H781" s="125"/>
      <c r="I781" s="126"/>
      <c r="K781" s="60"/>
      <c r="L781" s="53"/>
      <c r="M781" s="53"/>
      <c r="N781" s="53"/>
    </row>
    <row r="782" ht="15.75" customHeight="1">
      <c r="A782" s="49" t="s">
        <v>353</v>
      </c>
      <c r="B782" s="81" t="str">
        <f>VLOOKUP(A782,GLOBAL!A:H,4,FALSE)</f>
        <v>ESCADA EM ESTRUTURA METÁLICA, DEGRAUS E PATAMARES EM CHAPA PERFURADA </v>
      </c>
      <c r="C782" s="148" t="str">
        <f>VLOOKUP(A782,GLOBAL!A:H,5,FALSE)</f>
        <v>UND</v>
      </c>
      <c r="D782" s="84" t="s">
        <v>28</v>
      </c>
      <c r="E782" s="84" t="s">
        <v>30</v>
      </c>
      <c r="F782" s="84" t="s">
        <v>31</v>
      </c>
      <c r="G782" s="84" t="s">
        <v>32</v>
      </c>
      <c r="H782" s="84" t="s">
        <v>345</v>
      </c>
      <c r="I782" s="87">
        <f>ROUND(SUM(I784:I785),2)</f>
        <v>1</v>
      </c>
      <c r="K782" s="60"/>
      <c r="L782" s="53"/>
      <c r="M782" s="53"/>
      <c r="N782" s="53"/>
    </row>
    <row r="783" ht="15.75" customHeight="1">
      <c r="A783" s="174"/>
      <c r="B783" s="175" t="s">
        <v>36</v>
      </c>
      <c r="C783" s="176"/>
      <c r="D783" s="177"/>
      <c r="E783" s="178"/>
      <c r="F783" s="177"/>
      <c r="G783" s="177"/>
      <c r="H783" s="177"/>
      <c r="I783" s="179"/>
      <c r="K783" s="60"/>
      <c r="L783" s="53"/>
      <c r="M783" s="53"/>
      <c r="N783" s="53"/>
    </row>
    <row r="784" ht="15.75" customHeight="1">
      <c r="A784" s="180"/>
      <c r="B784" s="99" t="s">
        <v>354</v>
      </c>
      <c r="C784" s="145"/>
      <c r="D784" s="147"/>
      <c r="E784" s="107"/>
      <c r="F784" s="147"/>
      <c r="G784" s="147">
        <v>1.0</v>
      </c>
      <c r="H784" s="177"/>
      <c r="I784" s="219">
        <f>G784</f>
        <v>1</v>
      </c>
      <c r="K784" s="60"/>
      <c r="L784" s="53"/>
      <c r="M784" s="53"/>
      <c r="N784" s="53"/>
    </row>
    <row r="785" ht="15.75" customHeight="1">
      <c r="A785" s="98"/>
      <c r="B785" s="99"/>
      <c r="C785" s="145"/>
      <c r="D785" s="147"/>
      <c r="E785" s="147"/>
      <c r="F785" s="147"/>
      <c r="G785" s="147"/>
      <c r="H785" s="147"/>
      <c r="I785" s="164"/>
      <c r="K785" s="60"/>
      <c r="L785" s="53"/>
      <c r="M785" s="53"/>
      <c r="N785" s="53"/>
    </row>
    <row r="786" ht="15.75" customHeight="1">
      <c r="A786" s="120"/>
      <c r="B786" s="121"/>
      <c r="C786" s="123"/>
      <c r="D786" s="124"/>
      <c r="E786" s="124"/>
      <c r="F786" s="124"/>
      <c r="G786" s="125"/>
      <c r="H786" s="125"/>
      <c r="I786" s="126"/>
      <c r="K786" s="60"/>
      <c r="L786" s="53"/>
      <c r="M786" s="53"/>
      <c r="N786" s="53"/>
    </row>
    <row r="787" ht="15.75" customHeight="1">
      <c r="A787" s="62" t="str">
        <f>GLOBAL!A139</f>
        <v>07</v>
      </c>
      <c r="B787" s="66" t="str">
        <f>VLOOKUP(A787,GLOBAL!A:H,4,FALSE)</f>
        <v>INSTALAÇÕES ELÉTRICAS</v>
      </c>
      <c r="C787" s="71"/>
      <c r="D787" s="75"/>
      <c r="E787" s="75"/>
      <c r="F787" s="75"/>
      <c r="G787" s="75"/>
      <c r="H787" s="75"/>
      <c r="I787" s="76"/>
      <c r="K787" s="60"/>
      <c r="L787" s="53"/>
      <c r="M787" s="53"/>
      <c r="N787" s="53"/>
    </row>
    <row r="788" ht="15.75" customHeight="1">
      <c r="A788" s="269" t="str">
        <f>GLOBAL!A140</f>
        <v>07.01</v>
      </c>
      <c r="B788" s="81" t="str">
        <f>VLOOKUP(A788,GLOBAL!A:H,4,FALSE)</f>
        <v>ELETRODUTO FLEXÍVEL CORRUGADO REFORÇADO, PVC, DN 25 MM (3/4"), PARA CIRCUITOS TERMINAIS, INSTALADO EM PAREDE - FORNECIMENTO E INSTALAÇÃO. AF_12/2015</v>
      </c>
      <c r="C788" s="49" t="str">
        <f>VLOOKUP(A788,GLOBAL!A:H,5,FALSE)</f>
        <v>M</v>
      </c>
      <c r="D788" s="84" t="s">
        <v>28</v>
      </c>
      <c r="E788" s="84" t="s">
        <v>30</v>
      </c>
      <c r="F788" s="84" t="s">
        <v>31</v>
      </c>
      <c r="G788" s="84" t="s">
        <v>32</v>
      </c>
      <c r="H788" s="84" t="s">
        <v>345</v>
      </c>
      <c r="I788" s="87">
        <f>ROUND(SUM(I790:I791),2)</f>
        <v>30</v>
      </c>
      <c r="K788" s="60"/>
      <c r="L788" s="53"/>
      <c r="M788" s="53"/>
      <c r="N788" s="53"/>
    </row>
    <row r="789" ht="15.75" customHeight="1">
      <c r="A789" s="174"/>
      <c r="B789" s="175" t="s">
        <v>36</v>
      </c>
      <c r="C789" s="176"/>
      <c r="D789" s="177"/>
      <c r="E789" s="178"/>
      <c r="F789" s="177"/>
      <c r="G789" s="177"/>
      <c r="H789" s="177"/>
      <c r="I789" s="179"/>
      <c r="K789" s="60"/>
      <c r="L789" s="53"/>
      <c r="M789" s="53"/>
      <c r="N789" s="53"/>
    </row>
    <row r="790" ht="15.75" customHeight="1">
      <c r="A790" s="180"/>
      <c r="B790" s="99" t="s">
        <v>355</v>
      </c>
      <c r="C790" s="145"/>
      <c r="D790" s="147">
        <v>30.0</v>
      </c>
      <c r="E790" s="181"/>
      <c r="F790" s="147"/>
      <c r="G790" s="147"/>
      <c r="H790" s="177"/>
      <c r="I790" s="219">
        <f>D790</f>
        <v>30</v>
      </c>
      <c r="K790" s="60"/>
      <c r="L790" s="53"/>
      <c r="M790" s="53"/>
      <c r="N790" s="53"/>
    </row>
    <row r="791" ht="15.75" customHeight="1">
      <c r="A791" s="98"/>
      <c r="B791" s="99"/>
      <c r="C791" s="145"/>
      <c r="D791" s="147"/>
      <c r="E791" s="147"/>
      <c r="F791" s="147"/>
      <c r="G791" s="147"/>
      <c r="H791" s="147"/>
      <c r="I791" s="164"/>
      <c r="K791" s="60"/>
      <c r="L791" s="53"/>
      <c r="M791" s="53"/>
      <c r="N791" s="53"/>
    </row>
    <row r="792" ht="15.75" customHeight="1">
      <c r="A792" s="120"/>
      <c r="B792" s="121"/>
      <c r="C792" s="123"/>
      <c r="D792" s="124"/>
      <c r="E792" s="124"/>
      <c r="F792" s="124"/>
      <c r="G792" s="125"/>
      <c r="H792" s="125"/>
      <c r="I792" s="126"/>
      <c r="K792" s="60"/>
      <c r="L792" s="53"/>
      <c r="M792" s="53"/>
      <c r="N792" s="53"/>
    </row>
    <row r="793" ht="15.75" customHeight="1">
      <c r="A793" s="49" t="s">
        <v>356</v>
      </c>
      <c r="B793" s="81" t="str">
        <f>VLOOKUP(A793,GLOBAL!A:H,4,FALSE)</f>
        <v>ELETRODUTO FLEXÍVEL CORRUGADO, PVC, DN 32 MM (1"), PARA CIRCUITOS TERMINAIS, INSTALADO EM PAREDE - FORNECIMENTO E INSTALAÇÃO. AF_12/2015</v>
      </c>
      <c r="C793" s="49" t="str">
        <f>VLOOKUP(A793,GLOBAL!A:H,5,FALSE)</f>
        <v>M</v>
      </c>
      <c r="D793" s="84" t="s">
        <v>28</v>
      </c>
      <c r="E793" s="84" t="s">
        <v>30</v>
      </c>
      <c r="F793" s="84" t="s">
        <v>31</v>
      </c>
      <c r="G793" s="84" t="s">
        <v>32</v>
      </c>
      <c r="H793" s="84" t="s">
        <v>345</v>
      </c>
      <c r="I793" s="87">
        <f>ROUND(SUM(I795:I796),2)</f>
        <v>10</v>
      </c>
      <c r="K793" s="60"/>
      <c r="L793" s="53"/>
      <c r="M793" s="53"/>
      <c r="N793" s="53"/>
    </row>
    <row r="794" ht="15.75" customHeight="1">
      <c r="A794" s="174"/>
      <c r="B794" s="175" t="s">
        <v>36</v>
      </c>
      <c r="C794" s="176"/>
      <c r="D794" s="177"/>
      <c r="E794" s="178"/>
      <c r="F794" s="177"/>
      <c r="G794" s="177"/>
      <c r="H794" s="177"/>
      <c r="I794" s="179"/>
      <c r="K794" s="60"/>
      <c r="L794" s="53"/>
      <c r="M794" s="53"/>
      <c r="N794" s="53"/>
    </row>
    <row r="795" ht="15.75" customHeight="1">
      <c r="A795" s="180"/>
      <c r="B795" s="99" t="s">
        <v>357</v>
      </c>
      <c r="C795" s="145"/>
      <c r="D795" s="147">
        <v>10.0</v>
      </c>
      <c r="E795" s="181"/>
      <c r="F795" s="147"/>
      <c r="G795" s="147"/>
      <c r="H795" s="177"/>
      <c r="I795" s="219">
        <f>D795</f>
        <v>10</v>
      </c>
      <c r="K795" s="60"/>
      <c r="L795" s="53"/>
      <c r="M795" s="53"/>
      <c r="N795" s="53"/>
    </row>
    <row r="796" ht="15.75" customHeight="1">
      <c r="A796" s="98"/>
      <c r="B796" s="99"/>
      <c r="C796" s="145"/>
      <c r="D796" s="147"/>
      <c r="E796" s="147"/>
      <c r="F796" s="147"/>
      <c r="G796" s="147"/>
      <c r="H796" s="147"/>
      <c r="I796" s="164"/>
      <c r="K796" s="60"/>
      <c r="L796" s="53"/>
      <c r="M796" s="53"/>
      <c r="N796" s="53"/>
    </row>
    <row r="797" ht="15.75" customHeight="1">
      <c r="A797" s="120"/>
      <c r="B797" s="121"/>
      <c r="C797" s="123"/>
      <c r="D797" s="124"/>
      <c r="E797" s="124"/>
      <c r="F797" s="124"/>
      <c r="G797" s="125"/>
      <c r="H797" s="125"/>
      <c r="I797" s="126"/>
      <c r="K797" s="60"/>
      <c r="L797" s="53"/>
      <c r="M797" s="53"/>
      <c r="N797" s="53"/>
    </row>
    <row r="798" ht="15.75" customHeight="1">
      <c r="A798" s="49" t="s">
        <v>358</v>
      </c>
      <c r="B798" s="81" t="str">
        <f>VLOOKUP(A798,GLOBAL!A:H,4,FALSE)</f>
        <v>RASGO EM ALVENARIA PARA ELETRODUTOS COM DIAMETROS MENORES OU IGUAIS A 40 MM. AF_05/2015</v>
      </c>
      <c r="C798" s="49" t="str">
        <f>VLOOKUP(A798,GLOBAL!A:H,5,FALSE)</f>
        <v>M</v>
      </c>
      <c r="D798" s="84" t="s">
        <v>28</v>
      </c>
      <c r="E798" s="84" t="s">
        <v>30</v>
      </c>
      <c r="F798" s="84" t="s">
        <v>31</v>
      </c>
      <c r="G798" s="84" t="s">
        <v>32</v>
      </c>
      <c r="H798" s="84" t="s">
        <v>345</v>
      </c>
      <c r="I798" s="87">
        <f>ROUND(SUM(I800:I801),2)</f>
        <v>40</v>
      </c>
      <c r="K798" s="60"/>
      <c r="L798" s="53"/>
      <c r="M798" s="53"/>
      <c r="N798" s="53"/>
    </row>
    <row r="799" ht="15.75" customHeight="1">
      <c r="A799" s="174"/>
      <c r="B799" s="175" t="s">
        <v>36</v>
      </c>
      <c r="C799" s="176"/>
      <c r="D799" s="177"/>
      <c r="E799" s="178"/>
      <c r="F799" s="177"/>
      <c r="G799" s="177"/>
      <c r="H799" s="177"/>
      <c r="I799" s="179"/>
      <c r="K799" s="60"/>
      <c r="L799" s="53"/>
      <c r="M799" s="53"/>
      <c r="N799" s="53"/>
    </row>
    <row r="800" ht="15.75" customHeight="1">
      <c r="A800" s="180"/>
      <c r="B800" s="99" t="s">
        <v>359</v>
      </c>
      <c r="C800" s="145"/>
      <c r="D800" s="147">
        <f>D795+D790</f>
        <v>40</v>
      </c>
      <c r="E800" s="181"/>
      <c r="F800" s="147"/>
      <c r="G800" s="147"/>
      <c r="H800" s="177"/>
      <c r="I800" s="219">
        <f>D800</f>
        <v>40</v>
      </c>
      <c r="K800" s="60"/>
      <c r="L800" s="53"/>
      <c r="M800" s="53"/>
      <c r="N800" s="53"/>
    </row>
    <row r="801" ht="15.75" customHeight="1">
      <c r="A801" s="98"/>
      <c r="B801" s="99"/>
      <c r="C801" s="145"/>
      <c r="D801" s="147"/>
      <c r="E801" s="147"/>
      <c r="F801" s="147"/>
      <c r="G801" s="147"/>
      <c r="H801" s="147"/>
      <c r="I801" s="164"/>
      <c r="K801" s="60"/>
      <c r="L801" s="53"/>
      <c r="M801" s="53"/>
      <c r="N801" s="53"/>
    </row>
    <row r="802" ht="15.75" customHeight="1">
      <c r="A802" s="120"/>
      <c r="B802" s="121"/>
      <c r="C802" s="123"/>
      <c r="D802" s="124"/>
      <c r="E802" s="124"/>
      <c r="F802" s="124"/>
      <c r="G802" s="125"/>
      <c r="H802" s="125"/>
      <c r="I802" s="126"/>
      <c r="K802" s="60"/>
      <c r="L802" s="53"/>
      <c r="M802" s="53"/>
      <c r="N802" s="53"/>
    </row>
    <row r="803" ht="15.75" customHeight="1">
      <c r="A803" s="49" t="s">
        <v>360</v>
      </c>
      <c r="B803" s="81" t="str">
        <f>VLOOKUP(A803,GLOBAL!A:H,4,FALSE)</f>
        <v>ELETRODUTO RÍGIDO ROSCÁVEL, PVC, DN 25 MM (3/4"), PARA CIRCUITOS TERMINAIS, INSTALADO EM FORRO - FORNECIMENTO E INSTALAÇÃO. AF_12/2015</v>
      </c>
      <c r="C803" s="49" t="str">
        <f>VLOOKUP(A803,GLOBAL!A:H,5,FALSE)</f>
        <v>M</v>
      </c>
      <c r="D803" s="84" t="s">
        <v>28</v>
      </c>
      <c r="E803" s="84" t="s">
        <v>30</v>
      </c>
      <c r="F803" s="84" t="s">
        <v>31</v>
      </c>
      <c r="G803" s="84" t="s">
        <v>32</v>
      </c>
      <c r="H803" s="84" t="s">
        <v>345</v>
      </c>
      <c r="I803" s="87">
        <f>ROUND(SUM(I805:I806),2)</f>
        <v>200</v>
      </c>
      <c r="K803" s="60"/>
      <c r="L803" s="53"/>
      <c r="M803" s="53"/>
      <c r="N803" s="53"/>
    </row>
    <row r="804" ht="15.75" customHeight="1">
      <c r="A804" s="174"/>
      <c r="B804" s="175" t="s">
        <v>36</v>
      </c>
      <c r="C804" s="176"/>
      <c r="D804" s="177"/>
      <c r="E804" s="178"/>
      <c r="F804" s="177"/>
      <c r="G804" s="177"/>
      <c r="H804" s="177"/>
      <c r="I804" s="179"/>
      <c r="K804" s="60"/>
      <c r="L804" s="53"/>
      <c r="M804" s="53"/>
      <c r="N804" s="53"/>
    </row>
    <row r="805" ht="15.75" customHeight="1">
      <c r="A805" s="180"/>
      <c r="B805" s="99" t="s">
        <v>361</v>
      </c>
      <c r="C805" s="145"/>
      <c r="D805" s="147">
        <v>200.0</v>
      </c>
      <c r="E805" s="181"/>
      <c r="F805" s="147"/>
      <c r="G805" s="147"/>
      <c r="H805" s="177"/>
      <c r="I805" s="219">
        <f>D805</f>
        <v>200</v>
      </c>
      <c r="K805" s="60"/>
      <c r="L805" s="53"/>
      <c r="M805" s="53"/>
      <c r="N805" s="53"/>
    </row>
    <row r="806" ht="15.75" customHeight="1">
      <c r="A806" s="98"/>
      <c r="B806" s="99"/>
      <c r="C806" s="145"/>
      <c r="D806" s="147"/>
      <c r="E806" s="147"/>
      <c r="F806" s="147"/>
      <c r="G806" s="147"/>
      <c r="H806" s="147"/>
      <c r="I806" s="164"/>
      <c r="K806" s="60"/>
      <c r="L806" s="53"/>
      <c r="M806" s="53"/>
      <c r="N806" s="53"/>
    </row>
    <row r="807" ht="15.75" customHeight="1">
      <c r="A807" s="120"/>
      <c r="B807" s="121"/>
      <c r="C807" s="123"/>
      <c r="D807" s="124"/>
      <c r="E807" s="124"/>
      <c r="F807" s="124"/>
      <c r="G807" s="125"/>
      <c r="H807" s="125"/>
      <c r="I807" s="126"/>
      <c r="K807" s="60"/>
      <c r="L807" s="53"/>
      <c r="M807" s="53"/>
      <c r="N807" s="53"/>
    </row>
    <row r="808" ht="15.75" customHeight="1">
      <c r="A808" s="49" t="s">
        <v>362</v>
      </c>
      <c r="B808" s="81" t="str">
        <f>VLOOKUP(A808,GLOBAL!A:H,4,FALSE)</f>
        <v>CABO DE COBRE FLEXÍVEL ISOLADO, 2,5 MM², ANTI-CHAMA 0,6/1,0 KV, PARA CIRCUITOS TERMINAIS - FORNECIMENTO E INSTALAÇÃO. AF_12/2015</v>
      </c>
      <c r="C808" s="49" t="str">
        <f>VLOOKUP(A808,GLOBAL!A:H,5,FALSE)</f>
        <v>M</v>
      </c>
      <c r="D808" s="84" t="s">
        <v>28</v>
      </c>
      <c r="E808" s="84" t="s">
        <v>30</v>
      </c>
      <c r="F808" s="84" t="s">
        <v>31</v>
      </c>
      <c r="G808" s="84" t="s">
        <v>32</v>
      </c>
      <c r="H808" s="84" t="s">
        <v>345</v>
      </c>
      <c r="I808" s="87">
        <f>ROUND(SUM(I810:I811),2)</f>
        <v>600</v>
      </c>
      <c r="K808" s="60"/>
      <c r="L808" s="53"/>
      <c r="M808" s="53"/>
      <c r="N808" s="53"/>
    </row>
    <row r="809" ht="15.75" customHeight="1">
      <c r="A809" s="174"/>
      <c r="B809" s="175" t="s">
        <v>36</v>
      </c>
      <c r="C809" s="176"/>
      <c r="D809" s="177"/>
      <c r="E809" s="178"/>
      <c r="F809" s="177"/>
      <c r="G809" s="177"/>
      <c r="H809" s="177"/>
      <c r="I809" s="179"/>
      <c r="K809" s="60"/>
      <c r="L809" s="53"/>
      <c r="M809" s="53"/>
      <c r="N809" s="53"/>
    </row>
    <row r="810" ht="15.75" customHeight="1">
      <c r="A810" s="180"/>
      <c r="B810" s="99" t="s">
        <v>361</v>
      </c>
      <c r="C810" s="145"/>
      <c r="D810" s="147">
        <f>200</f>
        <v>200</v>
      </c>
      <c r="E810" s="181"/>
      <c r="F810" s="147"/>
      <c r="G810" s="147">
        <v>3.0</v>
      </c>
      <c r="H810" s="177"/>
      <c r="I810" s="219">
        <f>D810*G810</f>
        <v>600</v>
      </c>
      <c r="K810" s="60"/>
      <c r="L810" s="53"/>
      <c r="M810" s="53"/>
      <c r="N810" s="53"/>
    </row>
    <row r="811" ht="15.75" customHeight="1">
      <c r="A811" s="98"/>
      <c r="B811" s="99"/>
      <c r="C811" s="145"/>
      <c r="D811" s="147"/>
      <c r="E811" s="147"/>
      <c r="F811" s="147"/>
      <c r="G811" s="147"/>
      <c r="H811" s="147"/>
      <c r="I811" s="164"/>
      <c r="K811" s="60"/>
      <c r="L811" s="53"/>
      <c r="M811" s="53"/>
      <c r="N811" s="53"/>
    </row>
    <row r="812" ht="15.75" customHeight="1">
      <c r="A812" s="120"/>
      <c r="B812" s="121"/>
      <c r="C812" s="123"/>
      <c r="D812" s="124"/>
      <c r="E812" s="124"/>
      <c r="F812" s="124"/>
      <c r="G812" s="125"/>
      <c r="H812" s="125"/>
      <c r="I812" s="126"/>
      <c r="K812" s="60"/>
      <c r="L812" s="53"/>
      <c r="M812" s="53"/>
      <c r="N812" s="53"/>
    </row>
    <row r="813" ht="15.75" customHeight="1">
      <c r="A813" s="49" t="s">
        <v>363</v>
      </c>
      <c r="B813" s="81" t="str">
        <f>VLOOKUP(A813,GLOBAL!A:H,4,FALSE)</f>
        <v>CABO DE COBRE FLEXÍVEL ISOLADO, 4 MM², ANTI-CHAMA 0,6/1,0 KV, PARA CIRCUITOS TERMINAIS - FORNECIMENTO E INSTALAÇÃO. AF_12/2015</v>
      </c>
      <c r="C813" s="49" t="str">
        <f>VLOOKUP(A813,GLOBAL!A:H,5,FALSE)</f>
        <v>M</v>
      </c>
      <c r="D813" s="84" t="s">
        <v>28</v>
      </c>
      <c r="E813" s="84" t="s">
        <v>30</v>
      </c>
      <c r="F813" s="84" t="s">
        <v>31</v>
      </c>
      <c r="G813" s="84" t="s">
        <v>32</v>
      </c>
      <c r="H813" s="84" t="s">
        <v>345</v>
      </c>
      <c r="I813" s="87">
        <f>ROUND(SUM(I815:I816),2)</f>
        <v>225</v>
      </c>
      <c r="K813" s="60"/>
      <c r="L813" s="53"/>
      <c r="M813" s="53"/>
      <c r="N813" s="53"/>
    </row>
    <row r="814" ht="15.75" customHeight="1">
      <c r="A814" s="174"/>
      <c r="B814" s="175" t="s">
        <v>36</v>
      </c>
      <c r="C814" s="176"/>
      <c r="D814" s="177"/>
      <c r="E814" s="178"/>
      <c r="F814" s="177"/>
      <c r="G814" s="177"/>
      <c r="H814" s="177"/>
      <c r="I814" s="179"/>
      <c r="K814" s="60"/>
      <c r="L814" s="53"/>
      <c r="M814" s="53"/>
      <c r="N814" s="53"/>
    </row>
    <row r="815" ht="15.75" customHeight="1">
      <c r="A815" s="180"/>
      <c r="B815" s="99" t="s">
        <v>364</v>
      </c>
      <c r="C815" s="145"/>
      <c r="D815" s="147">
        <v>75.0</v>
      </c>
      <c r="E815" s="181"/>
      <c r="F815" s="147"/>
      <c r="G815" s="147">
        <v>3.0</v>
      </c>
      <c r="H815" s="177"/>
      <c r="I815" s="219">
        <f>D815*G815</f>
        <v>225</v>
      </c>
      <c r="K815" s="60"/>
      <c r="L815" s="53"/>
      <c r="M815" s="53"/>
      <c r="N815" s="53"/>
    </row>
    <row r="816" ht="15.75" customHeight="1">
      <c r="A816" s="98"/>
      <c r="B816" s="99"/>
      <c r="C816" s="145"/>
      <c r="D816" s="147"/>
      <c r="E816" s="147"/>
      <c r="F816" s="147"/>
      <c r="G816" s="147"/>
      <c r="H816" s="147"/>
      <c r="I816" s="164"/>
      <c r="K816" s="60"/>
      <c r="L816" s="53"/>
      <c r="M816" s="53"/>
      <c r="N816" s="53"/>
    </row>
    <row r="817" ht="15.75" customHeight="1">
      <c r="A817" s="120"/>
      <c r="B817" s="121"/>
      <c r="C817" s="123"/>
      <c r="D817" s="124"/>
      <c r="E817" s="124"/>
      <c r="F817" s="124"/>
      <c r="G817" s="125"/>
      <c r="H817" s="125"/>
      <c r="I817" s="126"/>
      <c r="K817" s="60"/>
      <c r="L817" s="53"/>
      <c r="M817" s="53"/>
      <c r="N817" s="53"/>
    </row>
    <row r="818" ht="15.75" customHeight="1">
      <c r="A818" s="49" t="s">
        <v>365</v>
      </c>
      <c r="B818" s="81" t="str">
        <f>VLOOKUP(A818,GLOBAL!A:H,4,FALSE)</f>
        <v>CABO DE COBRE FLEXÍVEL ISOLADO, 10 MM², ANTI-CHAMA 0,6/1,0 KV, PARA DISTRIBUIÇÃO - FORNECIMENTO E INSTALAÇÃO. AF_12/2015</v>
      </c>
      <c r="C818" s="49" t="str">
        <f>VLOOKUP(A818,GLOBAL!A:H,5,FALSE)</f>
        <v>M</v>
      </c>
      <c r="D818" s="84" t="s">
        <v>28</v>
      </c>
      <c r="E818" s="84" t="s">
        <v>30</v>
      </c>
      <c r="F818" s="84" t="s">
        <v>31</v>
      </c>
      <c r="G818" s="84" t="s">
        <v>32</v>
      </c>
      <c r="H818" s="84" t="s">
        <v>345</v>
      </c>
      <c r="I818" s="87">
        <f>ROUND(SUM(I820:I821),2)</f>
        <v>90</v>
      </c>
      <c r="K818" s="60"/>
      <c r="L818" s="53"/>
      <c r="M818" s="53"/>
      <c r="N818" s="53"/>
    </row>
    <row r="819" ht="15.75" customHeight="1">
      <c r="A819" s="174"/>
      <c r="B819" s="175" t="s">
        <v>36</v>
      </c>
      <c r="C819" s="176"/>
      <c r="D819" s="177"/>
      <c r="E819" s="178"/>
      <c r="F819" s="177"/>
      <c r="G819" s="177"/>
      <c r="H819" s="177"/>
      <c r="I819" s="179"/>
      <c r="K819" s="60"/>
      <c r="L819" s="53"/>
      <c r="M819" s="53"/>
      <c r="N819" s="53"/>
    </row>
    <row r="820" ht="15.75" customHeight="1">
      <c r="A820" s="180"/>
      <c r="B820" s="99" t="s">
        <v>364</v>
      </c>
      <c r="C820" s="145"/>
      <c r="D820" s="147">
        <v>30.0</v>
      </c>
      <c r="E820" s="181"/>
      <c r="F820" s="147"/>
      <c r="G820" s="147">
        <v>3.0</v>
      </c>
      <c r="H820" s="177"/>
      <c r="I820" s="219">
        <f>D820*G820</f>
        <v>90</v>
      </c>
      <c r="K820" s="60"/>
      <c r="L820" s="53"/>
      <c r="M820" s="53"/>
      <c r="N820" s="53"/>
    </row>
    <row r="821" ht="15.75" customHeight="1">
      <c r="A821" s="98"/>
      <c r="B821" s="99"/>
      <c r="C821" s="145"/>
      <c r="D821" s="147"/>
      <c r="E821" s="147"/>
      <c r="F821" s="147"/>
      <c r="G821" s="147"/>
      <c r="H821" s="147"/>
      <c r="I821" s="164"/>
      <c r="K821" s="60"/>
      <c r="L821" s="53"/>
      <c r="M821" s="53"/>
      <c r="N821" s="53"/>
    </row>
    <row r="822" ht="15.75" customHeight="1">
      <c r="A822" s="120"/>
      <c r="B822" s="121"/>
      <c r="C822" s="123"/>
      <c r="D822" s="124"/>
      <c r="E822" s="124"/>
      <c r="F822" s="124"/>
      <c r="G822" s="125"/>
      <c r="H822" s="125"/>
      <c r="I822" s="126"/>
      <c r="K822" s="60"/>
      <c r="L822" s="53"/>
      <c r="M822" s="53"/>
      <c r="N822" s="53"/>
    </row>
    <row r="823" ht="15.75" customHeight="1">
      <c r="A823" s="49" t="s">
        <v>366</v>
      </c>
      <c r="B823" s="81" t="str">
        <f>VLOOKUP(A823,GLOBAL!A:H,4,FALSE)</f>
        <v>DISJUNTOR TERMOMAGNETICO BIPOLAR PADRAO NEMA (AMERICANO) 10 A 50A 240V, FORNECIMENTO E INSTALACAO</v>
      </c>
      <c r="C823" s="49" t="str">
        <f>VLOOKUP(A823,GLOBAL!A:H,5,FALSE)</f>
        <v>UN</v>
      </c>
      <c r="D823" s="84" t="s">
        <v>28</v>
      </c>
      <c r="E823" s="84" t="s">
        <v>30</v>
      </c>
      <c r="F823" s="84" t="s">
        <v>31</v>
      </c>
      <c r="G823" s="84" t="s">
        <v>32</v>
      </c>
      <c r="H823" s="84" t="s">
        <v>345</v>
      </c>
      <c r="I823" s="87">
        <f>ROUND(SUM(I825:I828),2)</f>
        <v>20</v>
      </c>
      <c r="K823" s="60"/>
      <c r="L823" s="53"/>
      <c r="M823" s="53"/>
      <c r="N823" s="53"/>
    </row>
    <row r="824" ht="15.75" customHeight="1">
      <c r="A824" s="174"/>
      <c r="B824" s="175" t="s">
        <v>36</v>
      </c>
      <c r="C824" s="176"/>
      <c r="D824" s="177"/>
      <c r="E824" s="178"/>
      <c r="F824" s="177"/>
      <c r="G824" s="177"/>
      <c r="H824" s="177"/>
      <c r="I824" s="179"/>
      <c r="K824" s="60"/>
      <c r="L824" s="53"/>
      <c r="M824" s="53"/>
      <c r="N824" s="53"/>
    </row>
    <row r="825" ht="15.75" customHeight="1">
      <c r="A825" s="180"/>
      <c r="B825" s="99" t="s">
        <v>369</v>
      </c>
      <c r="C825" s="145"/>
      <c r="D825" s="147"/>
      <c r="E825" s="181"/>
      <c r="F825" s="147"/>
      <c r="G825" s="147">
        <v>10.0</v>
      </c>
      <c r="H825" s="177"/>
      <c r="I825" s="219">
        <f t="shared" ref="I825:I827" si="57">G825</f>
        <v>10</v>
      </c>
      <c r="K825" s="60"/>
      <c r="L825" s="53"/>
      <c r="M825" s="53"/>
      <c r="N825" s="53"/>
    </row>
    <row r="826" ht="15.75" customHeight="1">
      <c r="A826" s="180"/>
      <c r="B826" s="99" t="s">
        <v>370</v>
      </c>
      <c r="C826" s="145"/>
      <c r="D826" s="147"/>
      <c r="E826" s="181"/>
      <c r="F826" s="147"/>
      <c r="G826" s="147">
        <v>6.0</v>
      </c>
      <c r="H826" s="177"/>
      <c r="I826" s="219">
        <f t="shared" si="57"/>
        <v>6</v>
      </c>
      <c r="K826" s="60"/>
      <c r="L826" s="53"/>
      <c r="M826" s="53"/>
      <c r="N826" s="53"/>
    </row>
    <row r="827" ht="15.75" customHeight="1">
      <c r="A827" s="180"/>
      <c r="B827" s="99" t="s">
        <v>371</v>
      </c>
      <c r="C827" s="145"/>
      <c r="D827" s="147"/>
      <c r="E827" s="181"/>
      <c r="F827" s="147"/>
      <c r="G827" s="147">
        <v>4.0</v>
      </c>
      <c r="H827" s="177"/>
      <c r="I827" s="219">
        <f t="shared" si="57"/>
        <v>4</v>
      </c>
      <c r="K827" s="60"/>
      <c r="L827" s="53"/>
      <c r="M827" s="53"/>
      <c r="N827" s="53"/>
    </row>
    <row r="828" ht="15.75" customHeight="1">
      <c r="A828" s="98"/>
      <c r="B828" s="99"/>
      <c r="C828" s="145"/>
      <c r="D828" s="147"/>
      <c r="E828" s="147"/>
      <c r="F828" s="147"/>
      <c r="G828" s="147"/>
      <c r="H828" s="147"/>
      <c r="I828" s="164"/>
      <c r="K828" s="60"/>
      <c r="L828" s="53"/>
      <c r="M828" s="53"/>
      <c r="N828" s="53"/>
    </row>
    <row r="829" ht="15.75" customHeight="1">
      <c r="A829" s="120"/>
      <c r="B829" s="121"/>
      <c r="C829" s="123"/>
      <c r="D829" s="124"/>
      <c r="E829" s="124"/>
      <c r="F829" s="124"/>
      <c r="G829" s="125"/>
      <c r="H829" s="125"/>
      <c r="I829" s="126"/>
      <c r="K829" s="60"/>
      <c r="L829" s="53"/>
      <c r="M829" s="53"/>
      <c r="N829" s="53"/>
    </row>
    <row r="830" ht="15.75" customHeight="1">
      <c r="A830" s="49" t="s">
        <v>372</v>
      </c>
      <c r="B830" s="81" t="str">
        <f>VLOOKUP(A830,GLOBAL!A:H,4,FALSE)</f>
        <v>QUADRO DE DISTRIBUICAO DE ENERGIA DE EMBUTIR, EM CHAPA METALICA, PARA 18 DISJUNTORES TERMOMAGNETICOS MONOPOLARES, COM BARRAMENTO TRIFASICO E NEUTRO, FORNECIMENTO E INSTALACAO</v>
      </c>
      <c r="C830" s="49" t="str">
        <f>VLOOKUP(A830,GLOBAL!A:H,5,FALSE)</f>
        <v>UN</v>
      </c>
      <c r="D830" s="84" t="s">
        <v>28</v>
      </c>
      <c r="E830" s="84" t="s">
        <v>30</v>
      </c>
      <c r="F830" s="84" t="s">
        <v>31</v>
      </c>
      <c r="G830" s="84" t="s">
        <v>32</v>
      </c>
      <c r="H830" s="84" t="s">
        <v>345</v>
      </c>
      <c r="I830" s="87">
        <f>ROUND(SUM(I831:I833),2)</f>
        <v>4</v>
      </c>
      <c r="K830" s="60"/>
      <c r="L830" s="53"/>
      <c r="M830" s="53"/>
      <c r="N830" s="53"/>
    </row>
    <row r="831" ht="15.75" customHeight="1">
      <c r="A831" s="174"/>
      <c r="B831" s="175" t="s">
        <v>36</v>
      </c>
      <c r="C831" s="176"/>
      <c r="D831" s="177"/>
      <c r="E831" s="178"/>
      <c r="F831" s="177"/>
      <c r="G831" s="177"/>
      <c r="H831" s="177"/>
      <c r="I831" s="179"/>
      <c r="K831" s="60"/>
      <c r="L831" s="53"/>
      <c r="M831" s="53"/>
      <c r="N831" s="53"/>
    </row>
    <row r="832" ht="15.75" customHeight="1">
      <c r="A832" s="180"/>
      <c r="B832" s="99" t="s">
        <v>373</v>
      </c>
      <c r="C832" s="145"/>
      <c r="D832" s="147"/>
      <c r="E832" s="181"/>
      <c r="F832" s="147"/>
      <c r="G832" s="147">
        <v>4.0</v>
      </c>
      <c r="H832" s="177"/>
      <c r="I832" s="219">
        <f>G832</f>
        <v>4</v>
      </c>
      <c r="K832" s="60"/>
      <c r="L832" s="53"/>
      <c r="M832" s="53"/>
      <c r="N832" s="53"/>
    </row>
    <row r="833" ht="15.75" customHeight="1">
      <c r="A833" s="98"/>
      <c r="B833" s="99"/>
      <c r="C833" s="145"/>
      <c r="D833" s="147"/>
      <c r="E833" s="147"/>
      <c r="F833" s="147"/>
      <c r="G833" s="147"/>
      <c r="H833" s="147"/>
      <c r="I833" s="164"/>
      <c r="K833" s="60"/>
      <c r="L833" s="53"/>
      <c r="M833" s="53"/>
      <c r="N833" s="53"/>
    </row>
    <row r="834" ht="15.75" customHeight="1">
      <c r="A834" s="120"/>
      <c r="B834" s="121"/>
      <c r="C834" s="123"/>
      <c r="D834" s="124"/>
      <c r="E834" s="124"/>
      <c r="F834" s="124"/>
      <c r="G834" s="125"/>
      <c r="H834" s="125"/>
      <c r="I834" s="126"/>
      <c r="K834" s="60"/>
      <c r="L834" s="53"/>
      <c r="M834" s="53"/>
      <c r="N834" s="53"/>
    </row>
    <row r="835" ht="15.75" customHeight="1">
      <c r="A835" s="49" t="s">
        <v>375</v>
      </c>
      <c r="B835" s="81" t="str">
        <f>VLOOKUP(A835,GLOBAL!A:H,4,FALSE)</f>
        <v>QUADRO DE DISTRIBUICAO DE ENERGIA DE EMBUTIR, EM CHAPA METALICA, PARA 32 DISJUNTORES TERMOMAGNETICOS MONOPOLARES, COM BARRAMENTO TRIFASICO E NEUTRO, FORNECIMENTO E INSTALACAO</v>
      </c>
      <c r="C835" s="49" t="str">
        <f>VLOOKUP(A835,GLOBAL!A:H,5,FALSE)</f>
        <v>UN</v>
      </c>
      <c r="D835" s="84" t="s">
        <v>28</v>
      </c>
      <c r="E835" s="84" t="s">
        <v>30</v>
      </c>
      <c r="F835" s="84" t="s">
        <v>31</v>
      </c>
      <c r="G835" s="84" t="s">
        <v>32</v>
      </c>
      <c r="H835" s="84" t="s">
        <v>345</v>
      </c>
      <c r="I835" s="87">
        <f>ROUND(SUM(I836:I838),2)</f>
        <v>1</v>
      </c>
      <c r="K835" s="60"/>
      <c r="L835" s="53"/>
      <c r="M835" s="53"/>
      <c r="N835" s="53"/>
    </row>
    <row r="836" ht="15.75" customHeight="1">
      <c r="A836" s="174"/>
      <c r="B836" s="175" t="s">
        <v>36</v>
      </c>
      <c r="C836" s="176"/>
      <c r="D836" s="177"/>
      <c r="E836" s="178"/>
      <c r="F836" s="177"/>
      <c r="G836" s="177"/>
      <c r="H836" s="177"/>
      <c r="I836" s="179"/>
      <c r="K836" s="60"/>
      <c r="L836" s="53"/>
      <c r="M836" s="53"/>
      <c r="N836" s="53"/>
    </row>
    <row r="837" ht="15.75" customHeight="1">
      <c r="A837" s="180"/>
      <c r="B837" s="99" t="s">
        <v>378</v>
      </c>
      <c r="C837" s="145"/>
      <c r="D837" s="147"/>
      <c r="E837" s="181"/>
      <c r="F837" s="147"/>
      <c r="G837" s="147">
        <v>1.0</v>
      </c>
      <c r="H837" s="177"/>
      <c r="I837" s="219">
        <f>G837</f>
        <v>1</v>
      </c>
      <c r="K837" s="60"/>
      <c r="L837" s="53"/>
      <c r="M837" s="53"/>
      <c r="N837" s="53"/>
    </row>
    <row r="838" ht="15.75" customHeight="1">
      <c r="A838" s="98"/>
      <c r="B838" s="99"/>
      <c r="C838" s="145"/>
      <c r="D838" s="147"/>
      <c r="E838" s="147"/>
      <c r="F838" s="147"/>
      <c r="G838" s="147"/>
      <c r="H838" s="147"/>
      <c r="I838" s="164"/>
      <c r="K838" s="60"/>
      <c r="L838" s="53"/>
      <c r="M838" s="53"/>
      <c r="N838" s="53"/>
    </row>
    <row r="839" ht="15.75" customHeight="1">
      <c r="A839" s="120"/>
      <c r="B839" s="121"/>
      <c r="C839" s="123"/>
      <c r="D839" s="124"/>
      <c r="E839" s="124"/>
      <c r="F839" s="124"/>
      <c r="G839" s="125"/>
      <c r="H839" s="125"/>
      <c r="I839" s="126"/>
      <c r="K839" s="60"/>
      <c r="L839" s="53"/>
      <c r="M839" s="53"/>
      <c r="N839" s="53"/>
    </row>
    <row r="840" ht="15.75" customHeight="1">
      <c r="A840" s="49" t="s">
        <v>379</v>
      </c>
      <c r="B840" s="81" t="str">
        <f>VLOOKUP(A840,GLOBAL!A:H,4,FALSE)</f>
        <v>TOMADA ALTA DE EMBUTIR (1 MÓDULO), 2P+T 20 A, INCLUINDO SUPORTE E PLACA - FORNECIMENTO E INSTALAÇÃO. AF_12/2015</v>
      </c>
      <c r="C840" s="49" t="str">
        <f>VLOOKUP(A840,GLOBAL!A:H,5,FALSE)</f>
        <v>UN</v>
      </c>
      <c r="D840" s="84" t="s">
        <v>28</v>
      </c>
      <c r="E840" s="84" t="s">
        <v>30</v>
      </c>
      <c r="F840" s="84" t="s">
        <v>31</v>
      </c>
      <c r="G840" s="84" t="s">
        <v>32</v>
      </c>
      <c r="H840" s="84" t="s">
        <v>345</v>
      </c>
      <c r="I840" s="87">
        <f>ROUND(SUM(I842:I843),2)</f>
        <v>5</v>
      </c>
      <c r="K840" s="60"/>
      <c r="L840" s="53"/>
      <c r="M840" s="53"/>
      <c r="N840" s="53"/>
    </row>
    <row r="841" ht="15.75" customHeight="1">
      <c r="A841" s="174"/>
      <c r="B841" s="175" t="s">
        <v>36</v>
      </c>
      <c r="C841" s="176"/>
      <c r="D841" s="177"/>
      <c r="E841" s="178"/>
      <c r="F841" s="177"/>
      <c r="G841" s="177"/>
      <c r="H841" s="177"/>
      <c r="I841" s="179"/>
      <c r="K841" s="60"/>
      <c r="L841" s="53"/>
      <c r="M841" s="53"/>
      <c r="N841" s="53"/>
    </row>
    <row r="842" ht="15.75" customHeight="1">
      <c r="A842" s="180"/>
      <c r="B842" s="99" t="s">
        <v>380</v>
      </c>
      <c r="C842" s="145"/>
      <c r="D842" s="147"/>
      <c r="E842" s="181"/>
      <c r="F842" s="147"/>
      <c r="G842" s="147">
        <v>5.0</v>
      </c>
      <c r="H842" s="177"/>
      <c r="I842" s="219">
        <f>G842</f>
        <v>5</v>
      </c>
      <c r="K842" s="60"/>
      <c r="L842" s="53"/>
      <c r="M842" s="53"/>
      <c r="N842" s="53"/>
    </row>
    <row r="843" ht="15.75" customHeight="1">
      <c r="A843" s="98"/>
      <c r="B843" s="99"/>
      <c r="C843" s="145"/>
      <c r="D843" s="147"/>
      <c r="E843" s="147"/>
      <c r="F843" s="147"/>
      <c r="G843" s="147"/>
      <c r="H843" s="147"/>
      <c r="I843" s="164"/>
      <c r="K843" s="60"/>
      <c r="L843" s="53"/>
      <c r="M843" s="53"/>
      <c r="N843" s="53"/>
    </row>
    <row r="844" ht="15.75" customHeight="1">
      <c r="A844" s="120"/>
      <c r="B844" s="121"/>
      <c r="C844" s="123"/>
      <c r="D844" s="124"/>
      <c r="E844" s="124"/>
      <c r="F844" s="124"/>
      <c r="G844" s="125"/>
      <c r="H844" s="125"/>
      <c r="I844" s="126"/>
      <c r="K844" s="60"/>
      <c r="L844" s="53"/>
      <c r="M844" s="53"/>
      <c r="N844" s="53"/>
    </row>
    <row r="845" ht="15.75" customHeight="1">
      <c r="A845" s="49" t="s">
        <v>381</v>
      </c>
      <c r="B845" s="81" t="str">
        <f>VLOOKUP(A845,GLOBAL!A:H,4,FALSE)</f>
        <v>TOMADA MÉDIA DE EMBUTIR (1 MÓDULO), 2P+T 20 A, INCLUINDO SUPORTE E PLACA - FORNECIMENTO E INSTALAÇÃO. AF_12/2015</v>
      </c>
      <c r="C845" s="49" t="str">
        <f>VLOOKUP(A845,GLOBAL!A:H,5,FALSE)</f>
        <v>UN</v>
      </c>
      <c r="D845" s="84" t="s">
        <v>28</v>
      </c>
      <c r="E845" s="84" t="s">
        <v>30</v>
      </c>
      <c r="F845" s="84" t="s">
        <v>31</v>
      </c>
      <c r="G845" s="84" t="s">
        <v>32</v>
      </c>
      <c r="H845" s="84" t="s">
        <v>345</v>
      </c>
      <c r="I845" s="87">
        <f>ROUND(SUM(I847:I848),2)</f>
        <v>13</v>
      </c>
      <c r="K845" s="60"/>
      <c r="L845" s="53"/>
      <c r="M845" s="53"/>
      <c r="N845" s="53"/>
    </row>
    <row r="846" ht="15.75" customHeight="1">
      <c r="A846" s="174"/>
      <c r="B846" s="175" t="s">
        <v>36</v>
      </c>
      <c r="C846" s="176"/>
      <c r="D846" s="177"/>
      <c r="E846" s="178"/>
      <c r="F846" s="177"/>
      <c r="G846" s="177"/>
      <c r="H846" s="177"/>
      <c r="I846" s="179"/>
      <c r="K846" s="60"/>
      <c r="L846" s="53"/>
      <c r="M846" s="53"/>
      <c r="N846" s="53"/>
    </row>
    <row r="847" ht="15.75" customHeight="1">
      <c r="A847" s="180"/>
      <c r="B847" s="99" t="s">
        <v>382</v>
      </c>
      <c r="C847" s="145"/>
      <c r="D847" s="147"/>
      <c r="E847" s="181"/>
      <c r="F847" s="147"/>
      <c r="G847" s="147">
        <v>13.0</v>
      </c>
      <c r="H847" s="177"/>
      <c r="I847" s="219">
        <f>G847</f>
        <v>13</v>
      </c>
      <c r="K847" s="60"/>
      <c r="L847" s="53"/>
      <c r="M847" s="53"/>
      <c r="N847" s="53"/>
    </row>
    <row r="848" ht="15.75" customHeight="1">
      <c r="A848" s="98"/>
      <c r="B848" s="99"/>
      <c r="C848" s="145"/>
      <c r="D848" s="147"/>
      <c r="E848" s="147"/>
      <c r="F848" s="147"/>
      <c r="G848" s="147"/>
      <c r="H848" s="147"/>
      <c r="I848" s="164"/>
      <c r="K848" s="60"/>
      <c r="L848" s="53"/>
      <c r="M848" s="53"/>
      <c r="N848" s="53"/>
    </row>
    <row r="849" ht="15.75" customHeight="1">
      <c r="A849" s="120"/>
      <c r="B849" s="121"/>
      <c r="C849" s="123"/>
      <c r="D849" s="124"/>
      <c r="E849" s="124"/>
      <c r="F849" s="124"/>
      <c r="G849" s="125"/>
      <c r="H849" s="125"/>
      <c r="I849" s="126"/>
      <c r="K849" s="60"/>
      <c r="L849" s="53"/>
      <c r="M849" s="53"/>
      <c r="N849" s="53"/>
    </row>
    <row r="850" ht="15.75" customHeight="1">
      <c r="A850" s="49" t="s">
        <v>383</v>
      </c>
      <c r="B850" s="81" t="str">
        <f>VLOOKUP(A850,GLOBAL!A:H,4,FALSE)</f>
        <v>TOMADA BAIXA DE EMBUTIR (2 MÓDULOS), 2P+T 20 A, INCLUINDO SUPORTE E PLACA - FORNECIMENTO E INSTALAÇÃO. AF_12/2015</v>
      </c>
      <c r="C850" s="49" t="str">
        <f>VLOOKUP(A850,GLOBAL!A:H,5,FALSE)</f>
        <v>UN</v>
      </c>
      <c r="D850" s="84" t="s">
        <v>28</v>
      </c>
      <c r="E850" s="84" t="s">
        <v>30</v>
      </c>
      <c r="F850" s="84" t="s">
        <v>31</v>
      </c>
      <c r="G850" s="84" t="s">
        <v>32</v>
      </c>
      <c r="H850" s="84" t="s">
        <v>345</v>
      </c>
      <c r="I850" s="87">
        <f>ROUND(SUM(I852:I853),2)</f>
        <v>3</v>
      </c>
      <c r="K850" s="60"/>
      <c r="L850" s="53"/>
      <c r="M850" s="53"/>
      <c r="N850" s="53"/>
    </row>
    <row r="851" ht="15.75" customHeight="1">
      <c r="A851" s="174"/>
      <c r="B851" s="175" t="s">
        <v>36</v>
      </c>
      <c r="C851" s="176"/>
      <c r="D851" s="177"/>
      <c r="E851" s="178"/>
      <c r="F851" s="177"/>
      <c r="G851" s="177"/>
      <c r="H851" s="177"/>
      <c r="I851" s="179"/>
      <c r="K851" s="60"/>
      <c r="L851" s="53"/>
      <c r="M851" s="53"/>
      <c r="N851" s="53"/>
    </row>
    <row r="852" ht="15.75" customHeight="1">
      <c r="A852" s="180"/>
      <c r="B852" s="99" t="s">
        <v>384</v>
      </c>
      <c r="C852" s="145"/>
      <c r="D852" s="147"/>
      <c r="E852" s="181"/>
      <c r="F852" s="147"/>
      <c r="G852" s="147">
        <v>3.0</v>
      </c>
      <c r="H852" s="177"/>
      <c r="I852" s="219">
        <f>G852</f>
        <v>3</v>
      </c>
      <c r="K852" s="60"/>
      <c r="L852" s="53"/>
      <c r="M852" s="53"/>
      <c r="N852" s="53"/>
    </row>
    <row r="853" ht="15.75" customHeight="1">
      <c r="A853" s="98"/>
      <c r="B853" s="99"/>
      <c r="C853" s="145"/>
      <c r="D853" s="147"/>
      <c r="E853" s="147"/>
      <c r="F853" s="147"/>
      <c r="G853" s="147"/>
      <c r="H853" s="147"/>
      <c r="I853" s="164"/>
      <c r="K853" s="60"/>
      <c r="L853" s="53"/>
      <c r="M853" s="53"/>
      <c r="N853" s="53"/>
    </row>
    <row r="854" ht="15.75" customHeight="1">
      <c r="A854" s="120"/>
      <c r="B854" s="121"/>
      <c r="C854" s="123"/>
      <c r="D854" s="124"/>
      <c r="E854" s="124"/>
      <c r="F854" s="124"/>
      <c r="G854" s="125"/>
      <c r="H854" s="125"/>
      <c r="I854" s="126"/>
      <c r="K854" s="60"/>
      <c r="L854" s="53"/>
      <c r="M854" s="53"/>
      <c r="N854" s="53"/>
    </row>
    <row r="855" ht="15.75" customHeight="1">
      <c r="A855" s="49" t="s">
        <v>385</v>
      </c>
      <c r="B855" s="81" t="str">
        <f>VLOOKUP(A855,GLOBAL!A:H,4,FALSE)</f>
        <v>INTERRUPTOR SIMPLES (1 MÓDULO) COM 1 TOMADA DE EMBUTIR 2P+T 10 A,  INCLUINDO SUPORTE E PLACA - FORNECIMENTO E INSTALAÇÃO. AF_12/2015</v>
      </c>
      <c r="C855" s="49" t="str">
        <f>VLOOKUP(A855,GLOBAL!A:H,5,FALSE)</f>
        <v>UN</v>
      </c>
      <c r="D855" s="84" t="s">
        <v>28</v>
      </c>
      <c r="E855" s="84" t="s">
        <v>30</v>
      </c>
      <c r="F855" s="84" t="s">
        <v>31</v>
      </c>
      <c r="G855" s="84" t="s">
        <v>32</v>
      </c>
      <c r="H855" s="84" t="s">
        <v>345</v>
      </c>
      <c r="I855" s="87">
        <f>ROUND(SUM(I857:I858),2)</f>
        <v>8</v>
      </c>
      <c r="K855" s="60"/>
      <c r="L855" s="53"/>
      <c r="M855" s="53"/>
      <c r="N855" s="53"/>
    </row>
    <row r="856" ht="15.75" customHeight="1">
      <c r="A856" s="174"/>
      <c r="B856" s="175" t="s">
        <v>36</v>
      </c>
      <c r="C856" s="176"/>
      <c r="D856" s="177"/>
      <c r="E856" s="178"/>
      <c r="F856" s="177"/>
      <c r="G856" s="177"/>
      <c r="H856" s="177"/>
      <c r="I856" s="179"/>
      <c r="K856" s="60"/>
      <c r="L856" s="53"/>
      <c r="M856" s="53"/>
      <c r="N856" s="53"/>
    </row>
    <row r="857" ht="15.75" customHeight="1">
      <c r="A857" s="180"/>
      <c r="B857" s="99" t="s">
        <v>386</v>
      </c>
      <c r="C857" s="145"/>
      <c r="D857" s="147"/>
      <c r="E857" s="181"/>
      <c r="F857" s="147"/>
      <c r="G857" s="147">
        <v>8.0</v>
      </c>
      <c r="H857" s="177"/>
      <c r="I857" s="219">
        <f>G857</f>
        <v>8</v>
      </c>
      <c r="K857" s="60"/>
      <c r="L857" s="53"/>
      <c r="M857" s="53"/>
      <c r="N857" s="53"/>
    </row>
    <row r="858" ht="15.75" customHeight="1">
      <c r="A858" s="98"/>
      <c r="B858" s="99"/>
      <c r="C858" s="145"/>
      <c r="D858" s="147"/>
      <c r="E858" s="147"/>
      <c r="F858" s="147"/>
      <c r="G858" s="147"/>
      <c r="H858" s="147"/>
      <c r="I858" s="164"/>
      <c r="K858" s="60"/>
      <c r="L858" s="53"/>
      <c r="M858" s="53"/>
      <c r="N858" s="53"/>
    </row>
    <row r="859" ht="15.75" customHeight="1">
      <c r="A859" s="120"/>
      <c r="B859" s="121"/>
      <c r="C859" s="123"/>
      <c r="D859" s="124"/>
      <c r="E859" s="124"/>
      <c r="F859" s="124"/>
      <c r="G859" s="125"/>
      <c r="H859" s="125"/>
      <c r="I859" s="126"/>
      <c r="K859" s="60"/>
      <c r="L859" s="53"/>
      <c r="M859" s="53"/>
      <c r="N859" s="53"/>
    </row>
    <row r="860" ht="15.75" customHeight="1">
      <c r="A860" s="49" t="s">
        <v>387</v>
      </c>
      <c r="B860" s="81" t="str">
        <f>VLOOKUP(A860,GLOBAL!A:H,4,FALSE)</f>
        <v>INTERRUPTOR SIMPLES (2 MÓDULOS) COM 1 TOMADA DE EMBUTIR 2P+T 10 A,  INCLUINDO SUPORTE E PLACA - FORNECIMENTO E INSTALAÇÃO. AF_12/2015</v>
      </c>
      <c r="C860" s="49" t="str">
        <f>VLOOKUP(A860,GLOBAL!A:H,5,FALSE)</f>
        <v>UN</v>
      </c>
      <c r="D860" s="84" t="s">
        <v>28</v>
      </c>
      <c r="E860" s="84" t="s">
        <v>30</v>
      </c>
      <c r="F860" s="84" t="s">
        <v>31</v>
      </c>
      <c r="G860" s="84" t="s">
        <v>32</v>
      </c>
      <c r="H860" s="84" t="s">
        <v>345</v>
      </c>
      <c r="I860" s="87">
        <f>ROUND(SUM(I862:I863),2)</f>
        <v>2</v>
      </c>
      <c r="K860" s="60"/>
      <c r="L860" s="53"/>
      <c r="M860" s="53"/>
      <c r="N860" s="53"/>
    </row>
    <row r="861" ht="15.75" customHeight="1">
      <c r="A861" s="174"/>
      <c r="B861" s="175" t="s">
        <v>36</v>
      </c>
      <c r="C861" s="176"/>
      <c r="D861" s="177"/>
      <c r="E861" s="178"/>
      <c r="F861" s="177"/>
      <c r="G861" s="177"/>
      <c r="H861" s="177"/>
      <c r="I861" s="179"/>
      <c r="K861" s="60"/>
      <c r="L861" s="53"/>
      <c r="M861" s="53"/>
      <c r="N861" s="53"/>
    </row>
    <row r="862" ht="15.75" customHeight="1">
      <c r="A862" s="180"/>
      <c r="B862" s="99" t="s">
        <v>386</v>
      </c>
      <c r="C862" s="145"/>
      <c r="D862" s="147"/>
      <c r="E862" s="181"/>
      <c r="F862" s="147"/>
      <c r="G862" s="147">
        <v>2.0</v>
      </c>
      <c r="H862" s="177"/>
      <c r="I862" s="219">
        <f>G862</f>
        <v>2</v>
      </c>
      <c r="K862" s="60"/>
      <c r="L862" s="53"/>
      <c r="M862" s="53"/>
      <c r="N862" s="53"/>
    </row>
    <row r="863" ht="15.75" customHeight="1">
      <c r="A863" s="98"/>
      <c r="B863" s="99"/>
      <c r="C863" s="145"/>
      <c r="D863" s="147"/>
      <c r="E863" s="147"/>
      <c r="F863" s="147"/>
      <c r="G863" s="147"/>
      <c r="H863" s="147"/>
      <c r="I863" s="164"/>
      <c r="K863" s="60"/>
      <c r="L863" s="53"/>
      <c r="M863" s="53"/>
      <c r="N863" s="53"/>
    </row>
    <row r="864" ht="15.75" customHeight="1">
      <c r="A864" s="120"/>
      <c r="B864" s="121"/>
      <c r="C864" s="123"/>
      <c r="D864" s="124"/>
      <c r="E864" s="124"/>
      <c r="F864" s="124"/>
      <c r="G864" s="125"/>
      <c r="H864" s="125"/>
      <c r="I864" s="126"/>
      <c r="K864" s="60"/>
      <c r="L864" s="53"/>
      <c r="M864" s="53"/>
      <c r="N864" s="53"/>
    </row>
    <row r="865" ht="15.75" customHeight="1">
      <c r="A865" s="49" t="s">
        <v>388</v>
      </c>
      <c r="B865" s="81" t="str">
        <f>VLOOKUP(A865,GLOBAL!A:H,4,FALSE)</f>
        <v>LUMINÁRIA TIPO SPOT, DE SOBREPOR, COM 1 LÂMPADA DE 15 W - FORNECIMENTO E INSTALAÇÃO. AF_11/2017</v>
      </c>
      <c r="C865" s="49" t="str">
        <f>VLOOKUP(A865,GLOBAL!A:H,5,FALSE)</f>
        <v>UN</v>
      </c>
      <c r="D865" s="84" t="s">
        <v>28</v>
      </c>
      <c r="E865" s="84" t="s">
        <v>30</v>
      </c>
      <c r="F865" s="84" t="s">
        <v>31</v>
      </c>
      <c r="G865" s="84" t="s">
        <v>32</v>
      </c>
      <c r="H865" s="84" t="s">
        <v>345</v>
      </c>
      <c r="I865" s="87">
        <f>ROUND(SUM(I867:I868),2)</f>
        <v>3</v>
      </c>
      <c r="K865" s="60"/>
      <c r="L865" s="53"/>
      <c r="M865" s="53"/>
      <c r="N865" s="53"/>
    </row>
    <row r="866" ht="15.75" customHeight="1">
      <c r="A866" s="174"/>
      <c r="B866" s="175" t="s">
        <v>36</v>
      </c>
      <c r="C866" s="176"/>
      <c r="D866" s="177"/>
      <c r="E866" s="178"/>
      <c r="F866" s="177"/>
      <c r="G866" s="177"/>
      <c r="H866" s="177"/>
      <c r="I866" s="179"/>
      <c r="K866" s="60"/>
      <c r="L866" s="53"/>
      <c r="M866" s="53"/>
      <c r="N866" s="53"/>
    </row>
    <row r="867" ht="15.75" customHeight="1">
      <c r="A867" s="180"/>
      <c r="B867" s="99" t="s">
        <v>389</v>
      </c>
      <c r="C867" s="145"/>
      <c r="D867" s="147"/>
      <c r="E867" s="181"/>
      <c r="F867" s="147"/>
      <c r="G867" s="147">
        <v>3.0</v>
      </c>
      <c r="H867" s="177"/>
      <c r="I867" s="219">
        <f>G867</f>
        <v>3</v>
      </c>
      <c r="K867" s="60"/>
      <c r="L867" s="53"/>
      <c r="M867" s="53"/>
      <c r="N867" s="53"/>
    </row>
    <row r="868" ht="15.75" customHeight="1">
      <c r="A868" s="98"/>
      <c r="B868" s="99"/>
      <c r="C868" s="145"/>
      <c r="D868" s="147"/>
      <c r="E868" s="147"/>
      <c r="F868" s="147"/>
      <c r="G868" s="147"/>
      <c r="H868" s="147"/>
      <c r="I868" s="164"/>
      <c r="K868" s="60"/>
      <c r="L868" s="53"/>
      <c r="M868" s="53"/>
      <c r="N868" s="53"/>
    </row>
    <row r="869" ht="15.75" customHeight="1">
      <c r="A869" s="120"/>
      <c r="B869" s="121"/>
      <c r="C869" s="123"/>
      <c r="D869" s="124"/>
      <c r="E869" s="124"/>
      <c r="F869" s="124"/>
      <c r="G869" s="125"/>
      <c r="H869" s="125"/>
      <c r="I869" s="126"/>
      <c r="K869" s="60"/>
      <c r="L869" s="53"/>
      <c r="M869" s="53"/>
      <c r="N869" s="53"/>
    </row>
    <row r="870" ht="15.75" customHeight="1">
      <c r="A870" s="49" t="s">
        <v>390</v>
      </c>
      <c r="B870" s="81" t="str">
        <f>VLOOKUP(A870,GLOBAL!A:H,4,FALSE)</f>
        <v>LÂMPADA TUBULAR FLUORESCENTE T5 DE 14 W, BASE G13 - FORNECIMENTO E INSTALAÇÃO. AF_11/2017_P</v>
      </c>
      <c r="C870" s="49" t="str">
        <f>VLOOKUP(A870,GLOBAL!A:H,5,FALSE)</f>
        <v>UN</v>
      </c>
      <c r="D870" s="84" t="s">
        <v>28</v>
      </c>
      <c r="E870" s="84" t="s">
        <v>30</v>
      </c>
      <c r="F870" s="84" t="s">
        <v>31</v>
      </c>
      <c r="G870" s="84" t="s">
        <v>32</v>
      </c>
      <c r="H870" s="84" t="s">
        <v>345</v>
      </c>
      <c r="I870" s="87">
        <f>ROUND(SUM(I872:I873),2)</f>
        <v>10</v>
      </c>
      <c r="K870" s="60"/>
      <c r="L870" s="53"/>
      <c r="M870" s="53"/>
      <c r="N870" s="53"/>
    </row>
    <row r="871" ht="15.75" customHeight="1">
      <c r="A871" s="174"/>
      <c r="B871" s="175" t="s">
        <v>36</v>
      </c>
      <c r="C871" s="176"/>
      <c r="D871" s="177"/>
      <c r="E871" s="178"/>
      <c r="F871" s="177"/>
      <c r="G871" s="177"/>
      <c r="H871" s="177"/>
      <c r="I871" s="179"/>
      <c r="K871" s="60"/>
      <c r="L871" s="53"/>
      <c r="M871" s="53"/>
      <c r="N871" s="53"/>
    </row>
    <row r="872" ht="15.75" customHeight="1">
      <c r="A872" s="180"/>
      <c r="B872" s="99" t="s">
        <v>389</v>
      </c>
      <c r="C872" s="145"/>
      <c r="D872" s="147"/>
      <c r="E872" s="181"/>
      <c r="F872" s="147"/>
      <c r="G872" s="147">
        <v>10.0</v>
      </c>
      <c r="H872" s="177"/>
      <c r="I872" s="219">
        <f>G872</f>
        <v>10</v>
      </c>
      <c r="K872" s="60"/>
      <c r="L872" s="53"/>
      <c r="M872" s="53"/>
      <c r="N872" s="53"/>
    </row>
    <row r="873" ht="15.75" customHeight="1">
      <c r="A873" s="98"/>
      <c r="B873" s="99"/>
      <c r="C873" s="145"/>
      <c r="D873" s="147"/>
      <c r="E873" s="147"/>
      <c r="F873" s="147"/>
      <c r="G873" s="147"/>
      <c r="H873" s="147"/>
      <c r="I873" s="164"/>
      <c r="K873" s="60"/>
      <c r="L873" s="53"/>
      <c r="M873" s="53"/>
      <c r="N873" s="53"/>
    </row>
    <row r="874" ht="15.75" customHeight="1">
      <c r="A874" s="120"/>
      <c r="B874" s="121"/>
      <c r="C874" s="123"/>
      <c r="D874" s="124"/>
      <c r="E874" s="124"/>
      <c r="F874" s="124"/>
      <c r="G874" s="125"/>
      <c r="H874" s="125"/>
      <c r="I874" s="126"/>
      <c r="K874" s="60"/>
      <c r="L874" s="53"/>
      <c r="M874" s="53"/>
      <c r="N874" s="53"/>
    </row>
    <row r="875" ht="15.75" customHeight="1">
      <c r="A875" s="49" t="s">
        <v>391</v>
      </c>
      <c r="B875" s="81" t="str">
        <f>VLOOKUP(A875,GLOBAL!A:H,4,FALSE)</f>
        <v>LUMINÁRIA TIPO PLAFON, DE SOBREPOR, COM 1 LÂMPADA LED - FORNECIMENTO E INSTALAÇÃO. AF_11/2017</v>
      </c>
      <c r="C875" s="49" t="str">
        <f>VLOOKUP(A875,GLOBAL!A:H,5,FALSE)</f>
        <v>UN</v>
      </c>
      <c r="D875" s="84" t="s">
        <v>28</v>
      </c>
      <c r="E875" s="84" t="s">
        <v>30</v>
      </c>
      <c r="F875" s="84" t="s">
        <v>31</v>
      </c>
      <c r="G875" s="84" t="s">
        <v>32</v>
      </c>
      <c r="H875" s="84" t="s">
        <v>345</v>
      </c>
      <c r="I875" s="87">
        <f>ROUND(SUM(I877:I878),2)</f>
        <v>46</v>
      </c>
      <c r="K875" s="60"/>
      <c r="L875" s="53"/>
      <c r="M875" s="53"/>
      <c r="N875" s="53"/>
    </row>
    <row r="876" ht="15.75" customHeight="1">
      <c r="A876" s="174"/>
      <c r="B876" s="175" t="s">
        <v>36</v>
      </c>
      <c r="C876" s="176"/>
      <c r="D876" s="177"/>
      <c r="E876" s="178"/>
      <c r="F876" s="177"/>
      <c r="G876" s="177"/>
      <c r="H876" s="177"/>
      <c r="I876" s="179"/>
      <c r="K876" s="60"/>
      <c r="L876" s="53"/>
      <c r="M876" s="53"/>
      <c r="N876" s="53"/>
    </row>
    <row r="877" ht="15.75" customHeight="1">
      <c r="A877" s="180"/>
      <c r="B877" s="99" t="s">
        <v>389</v>
      </c>
      <c r="C877" s="145"/>
      <c r="D877" s="147"/>
      <c r="E877" s="181"/>
      <c r="F877" s="147"/>
      <c r="G877" s="147">
        <v>46.0</v>
      </c>
      <c r="H877" s="177"/>
      <c r="I877" s="219">
        <f>G877</f>
        <v>46</v>
      </c>
      <c r="K877" s="60"/>
      <c r="L877" s="53"/>
      <c r="M877" s="53"/>
      <c r="N877" s="53"/>
    </row>
    <row r="878" ht="15.75" customHeight="1">
      <c r="A878" s="98"/>
      <c r="B878" s="99"/>
      <c r="C878" s="145"/>
      <c r="D878" s="147"/>
      <c r="E878" s="147"/>
      <c r="F878" s="147"/>
      <c r="G878" s="147"/>
      <c r="H878" s="147"/>
      <c r="I878" s="164"/>
      <c r="K878" s="60"/>
      <c r="L878" s="53"/>
      <c r="M878" s="53"/>
      <c r="N878" s="53"/>
    </row>
    <row r="879" ht="15.75" customHeight="1">
      <c r="A879" s="120"/>
      <c r="B879" s="121"/>
      <c r="C879" s="123"/>
      <c r="D879" s="124"/>
      <c r="E879" s="124"/>
      <c r="F879" s="124"/>
      <c r="G879" s="125"/>
      <c r="H879" s="125"/>
      <c r="I879" s="126"/>
      <c r="K879" s="60"/>
      <c r="L879" s="53"/>
      <c r="M879" s="53"/>
      <c r="N879" s="53"/>
    </row>
    <row r="880" ht="15.75" customHeight="1">
      <c r="A880" s="62" t="str">
        <f>GLOBAL!A159</f>
        <v>08</v>
      </c>
      <c r="B880" s="66" t="str">
        <f>VLOOKUP(A880,GLOBAL!A:H,4,FALSE)</f>
        <v>INSTALAÇÕES DE COMBATE A INCÊNDIO </v>
      </c>
      <c r="C880" s="71"/>
      <c r="D880" s="75"/>
      <c r="E880" s="75"/>
      <c r="F880" s="75"/>
      <c r="G880" s="75"/>
      <c r="H880" s="75"/>
      <c r="I880" s="76"/>
      <c r="K880" s="60"/>
      <c r="L880" s="53"/>
      <c r="M880" s="53"/>
      <c r="N880" s="53"/>
    </row>
    <row r="881" ht="15.75" customHeight="1">
      <c r="A881" s="49" t="str">
        <f>GLOBAL!A160</f>
        <v>08.01</v>
      </c>
      <c r="B881" s="81" t="str">
        <f>VLOOKUP(A881,GLOBAL!A:H,4,FALSE)</f>
        <v>PONTO PARA ILUMINAÇÃO DE EMERGÊNCIA COMPLETO, INCLUSIVE BLOCO AUTÔNOMO DE ILUMINAÇÃO 2X9W COM TOMADA UNIVERSAL</v>
      </c>
      <c r="C881" s="49" t="str">
        <f>VLOOKUP(A881,GLOBAL!A:H,5,FALSE)</f>
        <v>UND</v>
      </c>
      <c r="D881" s="84" t="s">
        <v>28</v>
      </c>
      <c r="E881" s="84" t="s">
        <v>30</v>
      </c>
      <c r="F881" s="84" t="s">
        <v>31</v>
      </c>
      <c r="G881" s="84" t="s">
        <v>32</v>
      </c>
      <c r="H881" s="84" t="s">
        <v>345</v>
      </c>
      <c r="I881" s="87">
        <f>ROUND(SUM(I883:I884),2)</f>
        <v>9</v>
      </c>
      <c r="K881" s="60"/>
      <c r="L881" s="53"/>
      <c r="M881" s="53"/>
      <c r="N881" s="53"/>
    </row>
    <row r="882" ht="15.75" customHeight="1">
      <c r="A882" s="174"/>
      <c r="B882" s="175" t="s">
        <v>36</v>
      </c>
      <c r="C882" s="176"/>
      <c r="D882" s="177"/>
      <c r="E882" s="178"/>
      <c r="F882" s="177"/>
      <c r="G882" s="177"/>
      <c r="H882" s="177"/>
      <c r="I882" s="179"/>
      <c r="K882" s="60"/>
      <c r="L882" s="53"/>
      <c r="M882" s="53"/>
      <c r="N882" s="53"/>
    </row>
    <row r="883" ht="15.75" customHeight="1">
      <c r="A883" s="180"/>
      <c r="B883" s="99" t="s">
        <v>394</v>
      </c>
      <c r="C883" s="270"/>
      <c r="D883" s="147"/>
      <c r="E883" s="107"/>
      <c r="F883" s="147"/>
      <c r="G883" s="147">
        <v>9.0</v>
      </c>
      <c r="H883" s="177"/>
      <c r="I883" s="219">
        <f>G883</f>
        <v>9</v>
      </c>
      <c r="K883" s="60"/>
      <c r="L883" s="53"/>
      <c r="M883" s="53"/>
      <c r="N883" s="53"/>
    </row>
    <row r="884" ht="15.75" customHeight="1">
      <c r="A884" s="98"/>
      <c r="B884" s="99"/>
      <c r="C884" s="145"/>
      <c r="D884" s="147"/>
      <c r="E884" s="147"/>
      <c r="F884" s="147"/>
      <c r="G884" s="147"/>
      <c r="H884" s="147"/>
      <c r="I884" s="164"/>
      <c r="K884" s="60"/>
      <c r="L884" s="53"/>
      <c r="M884" s="53"/>
      <c r="N884" s="53"/>
    </row>
    <row r="885" ht="15.75" customHeight="1">
      <c r="A885" s="120"/>
      <c r="B885" s="121"/>
      <c r="C885" s="123"/>
      <c r="D885" s="124"/>
      <c r="E885" s="124"/>
      <c r="F885" s="124"/>
      <c r="G885" s="125"/>
      <c r="H885" s="125"/>
      <c r="I885" s="126"/>
      <c r="K885" s="60"/>
      <c r="L885" s="53"/>
      <c r="M885" s="53"/>
      <c r="N885" s="53"/>
    </row>
    <row r="886" ht="15.75" customHeight="1">
      <c r="A886" s="49" t="str">
        <f>GLOBAL!A161</f>
        <v>08.02</v>
      </c>
      <c r="B886" s="271" t="str">
        <f>VLOOKUP(A886,GLOBAL!A:H,4,FALSE)</f>
        <v>ABRIGO PARA HIDRANTE, 75X45X17CM, COM REGISTRO GLOBO ANGULAR 45º 2.1/2", ADAPTADOR STORZ 2.1/2", MANGUEIRA DE INCÊNDIO 15M, REDUÇÃO 2.1/2X1.1/2" E ESGUICHO EM LATÃO 1.1/2" - FORNECIMENTO E INSTALAÇÃO</v>
      </c>
      <c r="C886" s="49" t="str">
        <f>VLOOKUP(A886,GLOBAL!A:H,5,FALSE)</f>
        <v>UN</v>
      </c>
      <c r="D886" s="84" t="s">
        <v>28</v>
      </c>
      <c r="E886" s="84" t="s">
        <v>30</v>
      </c>
      <c r="F886" s="84" t="s">
        <v>31</v>
      </c>
      <c r="G886" s="84" t="s">
        <v>32</v>
      </c>
      <c r="H886" s="84" t="s">
        <v>345</v>
      </c>
      <c r="I886" s="87">
        <f>ROUND(SUM(I888:I889),2)</f>
        <v>1</v>
      </c>
      <c r="K886" s="60"/>
      <c r="L886" s="53"/>
      <c r="M886" s="53"/>
      <c r="N886" s="53"/>
    </row>
    <row r="887" ht="15.75" customHeight="1">
      <c r="A887" s="174"/>
      <c r="B887" s="175" t="s">
        <v>36</v>
      </c>
      <c r="C887" s="176"/>
      <c r="D887" s="177"/>
      <c r="E887" s="178"/>
      <c r="F887" s="177"/>
      <c r="G887" s="177"/>
      <c r="H887" s="177"/>
      <c r="I887" s="179"/>
      <c r="K887" s="60"/>
      <c r="L887" s="53"/>
      <c r="M887" s="53"/>
      <c r="N887" s="53"/>
    </row>
    <row r="888" ht="15.75" customHeight="1">
      <c r="A888" s="180"/>
      <c r="B888" s="99" t="s">
        <v>398</v>
      </c>
      <c r="C888" s="270"/>
      <c r="D888" s="147"/>
      <c r="E888" s="107"/>
      <c r="F888" s="147"/>
      <c r="G888" s="147">
        <v>1.0</v>
      </c>
      <c r="H888" s="177"/>
      <c r="I888" s="219">
        <f>G888</f>
        <v>1</v>
      </c>
      <c r="K888" s="60"/>
      <c r="L888" s="53"/>
      <c r="M888" s="53"/>
      <c r="N888" s="53"/>
    </row>
    <row r="889" ht="15.75" customHeight="1">
      <c r="A889" s="98"/>
      <c r="B889" s="99"/>
      <c r="C889" s="145"/>
      <c r="D889" s="147"/>
      <c r="E889" s="147"/>
      <c r="F889" s="147"/>
      <c r="G889" s="147"/>
      <c r="H889" s="147"/>
      <c r="I889" s="164"/>
      <c r="K889" s="60"/>
      <c r="L889" s="53"/>
      <c r="M889" s="53"/>
      <c r="N889" s="53"/>
    </row>
    <row r="890" ht="15.75" customHeight="1">
      <c r="A890" s="120"/>
      <c r="B890" s="121"/>
      <c r="C890" s="123"/>
      <c r="D890" s="124"/>
      <c r="E890" s="124"/>
      <c r="F890" s="124"/>
      <c r="G890" s="125"/>
      <c r="H890" s="125"/>
      <c r="I890" s="126"/>
      <c r="K890" s="60"/>
      <c r="L890" s="53"/>
      <c r="M890" s="53"/>
      <c r="N890" s="53"/>
    </row>
    <row r="891" ht="15.75" customHeight="1">
      <c r="A891" s="49" t="str">
        <f>GLOBAL!A162</f>
        <v>08.03</v>
      </c>
      <c r="B891" s="81" t="str">
        <f>VLOOKUP(A891,GLOBAL!A:H,4,FALSE)</f>
        <v>EXTINTOR INCENDIO AGUA-PRESSURIZADA 10L INCL SUPORTE PAREDE CARGA     COMPLETA FORNECIMENTO E COLOCACAO</v>
      </c>
      <c r="C891" s="49" t="str">
        <f>VLOOKUP(A891,GLOBAL!A:H,5,FALSE)</f>
        <v>UN</v>
      </c>
      <c r="D891" s="84" t="s">
        <v>28</v>
      </c>
      <c r="E891" s="84" t="s">
        <v>30</v>
      </c>
      <c r="F891" s="84" t="s">
        <v>31</v>
      </c>
      <c r="G891" s="84" t="s">
        <v>32</v>
      </c>
      <c r="H891" s="84" t="s">
        <v>282</v>
      </c>
      <c r="I891" s="87">
        <f>ROUND(SUM(I893:I894),2)</f>
        <v>5</v>
      </c>
      <c r="K891" s="60"/>
      <c r="L891" s="53"/>
      <c r="M891" s="53"/>
      <c r="N891" s="53"/>
    </row>
    <row r="892" ht="15.75" customHeight="1">
      <c r="A892" s="174"/>
      <c r="B892" s="175" t="s">
        <v>36</v>
      </c>
      <c r="C892" s="176"/>
      <c r="D892" s="177"/>
      <c r="E892" s="178"/>
      <c r="F892" s="177"/>
      <c r="G892" s="177"/>
      <c r="H892" s="177"/>
      <c r="I892" s="179"/>
      <c r="K892" s="60"/>
      <c r="L892" s="53"/>
      <c r="M892" s="53"/>
      <c r="N892" s="53"/>
    </row>
    <row r="893" ht="15.75" customHeight="1">
      <c r="A893" s="180"/>
      <c r="B893" s="99" t="s">
        <v>399</v>
      </c>
      <c r="C893" s="145"/>
      <c r="D893" s="133"/>
      <c r="E893" s="134"/>
      <c r="F893" s="147"/>
      <c r="G893" s="147">
        <v>5.0</v>
      </c>
      <c r="H893" s="177"/>
      <c r="I893" s="219">
        <f>G893</f>
        <v>5</v>
      </c>
      <c r="K893" s="60"/>
      <c r="L893" s="53"/>
      <c r="M893" s="53"/>
      <c r="N893" s="53"/>
    </row>
    <row r="894" ht="15.75" customHeight="1">
      <c r="A894" s="98"/>
      <c r="B894" s="99"/>
      <c r="C894" s="145"/>
      <c r="D894" s="147"/>
      <c r="E894" s="147"/>
      <c r="F894" s="147"/>
      <c r="G894" s="147"/>
      <c r="H894" s="147"/>
      <c r="I894" s="164"/>
      <c r="K894" s="60"/>
      <c r="L894" s="53"/>
      <c r="M894" s="53"/>
      <c r="N894" s="53"/>
    </row>
    <row r="895" ht="15.75" customHeight="1">
      <c r="A895" s="120"/>
      <c r="B895" s="121"/>
      <c r="C895" s="123"/>
      <c r="D895" s="124"/>
      <c r="E895" s="124"/>
      <c r="F895" s="124"/>
      <c r="G895" s="125"/>
      <c r="H895" s="125"/>
      <c r="I895" s="126"/>
      <c r="K895" s="60"/>
      <c r="L895" s="53"/>
      <c r="M895" s="53"/>
      <c r="N895" s="53"/>
    </row>
    <row r="896" ht="15.75" customHeight="1">
      <c r="A896" s="49" t="str">
        <f>GLOBAL!A163</f>
        <v>08.04</v>
      </c>
      <c r="B896" s="81" t="str">
        <f>VLOOKUP(A896,GLOBAL!A:H,4,FALSE)</f>
        <v>EXTINTOR INCENDIO TP PO QUIMICO 6KG - FORNECIMENTO E INSTALACAO</v>
      </c>
      <c r="C896" s="49" t="str">
        <f>VLOOKUP(A896,GLOBAL!A:H,5,FALSE)</f>
        <v>UN</v>
      </c>
      <c r="D896" s="84" t="s">
        <v>28</v>
      </c>
      <c r="E896" s="84" t="s">
        <v>30</v>
      </c>
      <c r="F896" s="84" t="s">
        <v>31</v>
      </c>
      <c r="G896" s="84" t="s">
        <v>32</v>
      </c>
      <c r="H896" s="84" t="s">
        <v>282</v>
      </c>
      <c r="I896" s="87">
        <f>ROUND(SUM(I898:I899),2)</f>
        <v>5</v>
      </c>
      <c r="K896" s="60"/>
      <c r="L896" s="53"/>
      <c r="M896" s="53"/>
      <c r="N896" s="53"/>
    </row>
    <row r="897" ht="15.75" customHeight="1">
      <c r="A897" s="174"/>
      <c r="B897" s="175" t="s">
        <v>36</v>
      </c>
      <c r="C897" s="176"/>
      <c r="D897" s="177"/>
      <c r="E897" s="178"/>
      <c r="F897" s="177"/>
      <c r="G897" s="177"/>
      <c r="H897" s="177"/>
      <c r="I897" s="179"/>
      <c r="K897" s="60"/>
      <c r="L897" s="53"/>
      <c r="M897" s="53"/>
      <c r="N897" s="53"/>
    </row>
    <row r="898" ht="15.75" customHeight="1">
      <c r="A898" s="180"/>
      <c r="B898" s="99" t="s">
        <v>401</v>
      </c>
      <c r="C898" s="145"/>
      <c r="D898" s="133"/>
      <c r="E898" s="134"/>
      <c r="F898" s="147"/>
      <c r="G898" s="147">
        <v>5.0</v>
      </c>
      <c r="H898" s="177"/>
      <c r="I898" s="219">
        <f>G898</f>
        <v>5</v>
      </c>
      <c r="K898" s="60"/>
      <c r="L898" s="53"/>
      <c r="M898" s="53"/>
      <c r="N898" s="53"/>
    </row>
    <row r="899" ht="15.75" customHeight="1">
      <c r="A899" s="98"/>
      <c r="B899" s="99"/>
      <c r="C899" s="145"/>
      <c r="D899" s="147"/>
      <c r="E899" s="147"/>
      <c r="F899" s="147"/>
      <c r="G899" s="147"/>
      <c r="H899" s="147"/>
      <c r="I899" s="164"/>
      <c r="K899" s="60"/>
      <c r="L899" s="53"/>
      <c r="M899" s="53"/>
      <c r="N899" s="53"/>
    </row>
    <row r="900" ht="15.75" customHeight="1">
      <c r="A900" s="120"/>
      <c r="B900" s="121"/>
      <c r="C900" s="123"/>
      <c r="D900" s="124"/>
      <c r="E900" s="124"/>
      <c r="F900" s="124"/>
      <c r="G900" s="125"/>
      <c r="H900" s="125"/>
      <c r="I900" s="126"/>
      <c r="K900" s="60"/>
      <c r="L900" s="53"/>
      <c r="M900" s="53"/>
      <c r="N900" s="53"/>
    </row>
    <row r="901" ht="15.75" customHeight="1">
      <c r="A901" s="49" t="str">
        <f>GLOBAL!A164</f>
        <v>08.05</v>
      </c>
      <c r="B901" s="81" t="str">
        <f>VLOOKUP(A901,GLOBAL!A:H,4,FALSE)</f>
        <v>EXTINTOR DE CO2 6KG - FORNECIMENTO E INSTALACAO</v>
      </c>
      <c r="C901" s="49" t="str">
        <f>VLOOKUP(A901,GLOBAL!A:H,5,FALSE)</f>
        <v>UN</v>
      </c>
      <c r="D901" s="84" t="s">
        <v>28</v>
      </c>
      <c r="E901" s="84" t="s">
        <v>30</v>
      </c>
      <c r="F901" s="84" t="s">
        <v>31</v>
      </c>
      <c r="G901" s="84" t="s">
        <v>32</v>
      </c>
      <c r="H901" s="84" t="s">
        <v>282</v>
      </c>
      <c r="I901" s="87">
        <f>ROUND(SUM(I903:I904),2)</f>
        <v>3</v>
      </c>
      <c r="K901" s="60"/>
      <c r="L901" s="53"/>
      <c r="M901" s="53"/>
      <c r="N901" s="53"/>
    </row>
    <row r="902" ht="15.75" customHeight="1">
      <c r="A902" s="174"/>
      <c r="B902" s="175" t="s">
        <v>36</v>
      </c>
      <c r="C902" s="176"/>
      <c r="D902" s="177"/>
      <c r="E902" s="178"/>
      <c r="F902" s="177"/>
      <c r="G902" s="177"/>
      <c r="H902" s="177"/>
      <c r="I902" s="179"/>
      <c r="K902" s="60"/>
      <c r="L902" s="53"/>
      <c r="M902" s="53"/>
      <c r="N902" s="53"/>
    </row>
    <row r="903" ht="15.75" customHeight="1">
      <c r="A903" s="180"/>
      <c r="B903" s="99" t="s">
        <v>402</v>
      </c>
      <c r="C903" s="145"/>
      <c r="D903" s="133"/>
      <c r="E903" s="134"/>
      <c r="F903" s="147"/>
      <c r="G903" s="147">
        <v>3.0</v>
      </c>
      <c r="H903" s="177"/>
      <c r="I903" s="219">
        <f>G903</f>
        <v>3</v>
      </c>
      <c r="K903" s="60"/>
      <c r="L903" s="53"/>
      <c r="M903" s="53"/>
      <c r="N903" s="53"/>
    </row>
    <row r="904" ht="15.75" customHeight="1">
      <c r="A904" s="98"/>
      <c r="B904" s="99"/>
      <c r="C904" s="145"/>
      <c r="D904" s="147"/>
      <c r="E904" s="147"/>
      <c r="F904" s="147"/>
      <c r="G904" s="147"/>
      <c r="H904" s="147"/>
      <c r="I904" s="164"/>
      <c r="K904" s="60"/>
      <c r="L904" s="53"/>
      <c r="M904" s="53"/>
      <c r="N904" s="53"/>
    </row>
    <row r="905" ht="15.75" customHeight="1">
      <c r="A905" s="120"/>
      <c r="B905" s="121"/>
      <c r="C905" s="123"/>
      <c r="D905" s="124"/>
      <c r="E905" s="124"/>
      <c r="F905" s="124"/>
      <c r="G905" s="125"/>
      <c r="H905" s="125"/>
      <c r="I905" s="126"/>
      <c r="K905" s="60"/>
      <c r="L905" s="53"/>
      <c r="M905" s="53"/>
      <c r="N905" s="53"/>
    </row>
    <row r="906" ht="15.75" customHeight="1">
      <c r="A906" s="49" t="str">
        <f>GLOBAL!A165</f>
        <v>08.06</v>
      </c>
      <c r="B906" s="81" t="str">
        <f>VLOOKUP(A906,GLOBAL!A:H,4,FALSE)</f>
        <v>PLACA DE SINALIZAÇÃO DE SEGURANÇA CODIGO 14 - 315/158(NBR 13.434); CÓDIGO S3(NT 14/2010-ES) ("SAIDA DE EMERGÊNCIA" - SETA VERTICAL)</v>
      </c>
      <c r="C906" s="49" t="str">
        <f>VLOOKUP(A906,GLOBAL!A:H,5,FALSE)</f>
        <v>UND</v>
      </c>
      <c r="D906" s="84" t="s">
        <v>28</v>
      </c>
      <c r="E906" s="84" t="s">
        <v>30</v>
      </c>
      <c r="F906" s="84" t="s">
        <v>31</v>
      </c>
      <c r="G906" s="84" t="s">
        <v>32</v>
      </c>
      <c r="H906" s="84" t="s">
        <v>345</v>
      </c>
      <c r="I906" s="87">
        <f>ROUND(SUM(I908:I911),2)</f>
        <v>35</v>
      </c>
      <c r="K906" s="60"/>
      <c r="L906" s="53"/>
      <c r="M906" s="53"/>
      <c r="N906" s="53"/>
    </row>
    <row r="907" ht="15.75" customHeight="1">
      <c r="A907" s="174"/>
      <c r="B907" s="175" t="s">
        <v>36</v>
      </c>
      <c r="C907" s="176"/>
      <c r="D907" s="177"/>
      <c r="E907" s="178"/>
      <c r="F907" s="177"/>
      <c r="G907" s="177"/>
      <c r="H907" s="177"/>
      <c r="I907" s="179"/>
      <c r="K907" s="60"/>
      <c r="L907" s="53"/>
      <c r="M907" s="53"/>
      <c r="N907" s="53"/>
    </row>
    <row r="908" ht="15.75" customHeight="1">
      <c r="A908" s="180"/>
      <c r="B908" s="99" t="s">
        <v>403</v>
      </c>
      <c r="C908" s="145"/>
      <c r="D908" s="147"/>
      <c r="E908" s="107"/>
      <c r="F908" s="147"/>
      <c r="G908" s="147">
        <v>18.0</v>
      </c>
      <c r="H908" s="177"/>
      <c r="I908" s="219">
        <f t="shared" ref="I908:I910" si="58">G908</f>
        <v>18</v>
      </c>
      <c r="K908" s="60"/>
      <c r="L908" s="53"/>
      <c r="M908" s="53"/>
      <c r="N908" s="53"/>
    </row>
    <row r="909" ht="15.75" customHeight="1">
      <c r="A909" s="180"/>
      <c r="B909" s="99" t="s">
        <v>404</v>
      </c>
      <c r="C909" s="145"/>
      <c r="D909" s="147"/>
      <c r="E909" s="107"/>
      <c r="F909" s="147"/>
      <c r="G909" s="147">
        <v>13.0</v>
      </c>
      <c r="H909" s="177"/>
      <c r="I909" s="219">
        <f t="shared" si="58"/>
        <v>13</v>
      </c>
      <c r="K909" s="60"/>
      <c r="L909" s="53"/>
      <c r="M909" s="53"/>
      <c r="N909" s="53"/>
    </row>
    <row r="910" ht="15.75" customHeight="1">
      <c r="A910" s="180"/>
      <c r="B910" s="99" t="s">
        <v>405</v>
      </c>
      <c r="C910" s="145"/>
      <c r="D910" s="147"/>
      <c r="E910" s="107"/>
      <c r="F910" s="147"/>
      <c r="G910" s="147">
        <v>4.0</v>
      </c>
      <c r="H910" s="177"/>
      <c r="I910" s="219">
        <f t="shared" si="58"/>
        <v>4</v>
      </c>
      <c r="K910" s="60"/>
      <c r="L910" s="53"/>
      <c r="M910" s="53"/>
      <c r="N910" s="53"/>
    </row>
    <row r="911" ht="15.75" customHeight="1">
      <c r="A911" s="98"/>
      <c r="B911" s="99"/>
      <c r="C911" s="145"/>
      <c r="D911" s="147"/>
      <c r="E911" s="147"/>
      <c r="F911" s="147"/>
      <c r="G911" s="147"/>
      <c r="H911" s="147"/>
      <c r="I911" s="164"/>
      <c r="K911" s="60"/>
      <c r="L911" s="53"/>
      <c r="M911" s="53"/>
      <c r="N911" s="53"/>
    </row>
    <row r="912" ht="15.75" customHeight="1">
      <c r="A912" s="120"/>
      <c r="B912" s="121"/>
      <c r="C912" s="123"/>
      <c r="D912" s="124"/>
      <c r="E912" s="124"/>
      <c r="F912" s="124"/>
      <c r="G912" s="125"/>
      <c r="H912" s="125"/>
      <c r="I912" s="126"/>
      <c r="K912" s="60"/>
      <c r="L912" s="53"/>
      <c r="M912" s="53"/>
      <c r="N912" s="53"/>
    </row>
    <row r="913" ht="15.75" customHeight="1">
      <c r="A913" s="49" t="str">
        <f>GLOBAL!A166</f>
        <v>08.07</v>
      </c>
      <c r="B913" s="81" t="str">
        <f>VLOOKUP(A913,GLOBAL!A:H,4,FALSE)</f>
        <v>FORNECIMENTO E INSTALAÇÃO DE BATERIA SELADA 12V - 60 AH, PARA CENTRAIS DE ALARME / ILUMINAÇÃO DE EMERGÊNCIA</v>
      </c>
      <c r="C913" s="49" t="str">
        <f>VLOOKUP(A913,GLOBAL!A:H,5,FALSE)</f>
        <v>UND</v>
      </c>
      <c r="D913" s="84" t="s">
        <v>28</v>
      </c>
      <c r="E913" s="84" t="s">
        <v>30</v>
      </c>
      <c r="F913" s="84" t="s">
        <v>31</v>
      </c>
      <c r="G913" s="84" t="s">
        <v>32</v>
      </c>
      <c r="H913" s="84" t="s">
        <v>345</v>
      </c>
      <c r="I913" s="87">
        <f>ROUND(SUM(I915:I916),2)</f>
        <v>1</v>
      </c>
      <c r="K913" s="60"/>
      <c r="L913" s="53"/>
      <c r="M913" s="53"/>
      <c r="N913" s="53"/>
    </row>
    <row r="914" ht="15.75" customHeight="1">
      <c r="A914" s="174"/>
      <c r="B914" s="175" t="s">
        <v>36</v>
      </c>
      <c r="C914" s="176"/>
      <c r="D914" s="177"/>
      <c r="E914" s="178"/>
      <c r="F914" s="177"/>
      <c r="G914" s="177"/>
      <c r="H914" s="177"/>
      <c r="I914" s="179"/>
      <c r="K914" s="60"/>
      <c r="L914" s="53"/>
      <c r="M914" s="53"/>
      <c r="N914" s="53"/>
    </row>
    <row r="915" ht="15.75" customHeight="1">
      <c r="A915" s="180"/>
      <c r="B915" s="99" t="s">
        <v>406</v>
      </c>
      <c r="C915" s="145"/>
      <c r="D915" s="147"/>
      <c r="E915" s="181"/>
      <c r="F915" s="147"/>
      <c r="G915" s="147">
        <v>1.0</v>
      </c>
      <c r="H915" s="177"/>
      <c r="I915" s="219">
        <f>G915</f>
        <v>1</v>
      </c>
      <c r="K915" s="60"/>
      <c r="L915" s="53"/>
      <c r="M915" s="53"/>
      <c r="N915" s="53"/>
    </row>
    <row r="916" ht="15.75" customHeight="1">
      <c r="A916" s="98"/>
      <c r="B916" s="99"/>
      <c r="C916" s="145"/>
      <c r="D916" s="147"/>
      <c r="E916" s="147"/>
      <c r="F916" s="147"/>
      <c r="G916" s="147"/>
      <c r="H916" s="147"/>
      <c r="I916" s="164"/>
      <c r="K916" s="60"/>
      <c r="L916" s="53"/>
      <c r="M916" s="53"/>
      <c r="N916" s="53"/>
    </row>
    <row r="917" ht="15.75" customHeight="1">
      <c r="A917" s="120"/>
      <c r="B917" s="121"/>
      <c r="C917" s="123"/>
      <c r="D917" s="124"/>
      <c r="E917" s="124"/>
      <c r="F917" s="124"/>
      <c r="G917" s="125"/>
      <c r="H917" s="125"/>
      <c r="I917" s="126"/>
      <c r="K917" s="60"/>
      <c r="L917" s="53"/>
      <c r="M917" s="53"/>
      <c r="N917" s="53"/>
    </row>
    <row r="918" ht="15.75" customHeight="1">
      <c r="A918" s="49" t="str">
        <f>GLOBAL!A167</f>
        <v>08.08</v>
      </c>
      <c r="B918" s="81" t="str">
        <f>VLOOKUP(A918,GLOBAL!A:H,4,FALSE)</f>
        <v>PONTO PARA SETA INDICATIVA DE SAÍDA, INCL. SETA EM ACRÍLICO, COM FONTE ALIMENTADORA PRÓPRIA QUE ASSEGURE UM FUNCIONAMENTO MÍNIMO DE 1H, PARA QUANDO OCORRER FALTA DE ENERGIA ELÉTRICA NA REDE PÚBLICA, CONFORME PROJETO</v>
      </c>
      <c r="C918" s="49" t="str">
        <f>VLOOKUP(A918,GLOBAL!A:H,5,FALSE)</f>
        <v>UND</v>
      </c>
      <c r="D918" s="84" t="s">
        <v>28</v>
      </c>
      <c r="E918" s="84" t="s">
        <v>30</v>
      </c>
      <c r="F918" s="84" t="s">
        <v>31</v>
      </c>
      <c r="G918" s="84" t="s">
        <v>32</v>
      </c>
      <c r="H918" s="84" t="s">
        <v>345</v>
      </c>
      <c r="I918" s="87">
        <f>ROUND(SUM(I920:I921),2)</f>
        <v>9</v>
      </c>
      <c r="K918" s="60"/>
      <c r="L918" s="53"/>
      <c r="M918" s="53"/>
      <c r="N918" s="53"/>
    </row>
    <row r="919" ht="15.75" customHeight="1">
      <c r="A919" s="174"/>
      <c r="B919" s="175" t="s">
        <v>36</v>
      </c>
      <c r="C919" s="176"/>
      <c r="D919" s="177"/>
      <c r="E919" s="178"/>
      <c r="F919" s="177"/>
      <c r="G919" s="177"/>
      <c r="H919" s="177"/>
      <c r="I919" s="179"/>
      <c r="K919" s="60"/>
      <c r="L919" s="53"/>
      <c r="M919" s="53"/>
      <c r="N919" s="53"/>
    </row>
    <row r="920" ht="15.75" customHeight="1">
      <c r="A920" s="180"/>
      <c r="B920" s="99" t="s">
        <v>407</v>
      </c>
      <c r="C920" s="145"/>
      <c r="D920" s="147"/>
      <c r="E920" s="181"/>
      <c r="F920" s="147"/>
      <c r="G920" s="147">
        <v>9.0</v>
      </c>
      <c r="H920" s="177"/>
      <c r="I920" s="219">
        <f>G920</f>
        <v>9</v>
      </c>
      <c r="K920" s="60"/>
      <c r="L920" s="53"/>
      <c r="M920" s="53"/>
      <c r="N920" s="53"/>
    </row>
    <row r="921" ht="15.75" customHeight="1">
      <c r="A921" s="98"/>
      <c r="B921" s="99"/>
      <c r="C921" s="145"/>
      <c r="D921" s="147"/>
      <c r="E921" s="147"/>
      <c r="F921" s="147"/>
      <c r="G921" s="147"/>
      <c r="H921" s="147"/>
      <c r="I921" s="164"/>
      <c r="K921" s="60"/>
      <c r="L921" s="53"/>
      <c r="M921" s="53"/>
      <c r="N921" s="53"/>
    </row>
    <row r="922" ht="15.75" customHeight="1">
      <c r="A922" s="120"/>
      <c r="B922" s="121"/>
      <c r="C922" s="123"/>
      <c r="D922" s="124"/>
      <c r="E922" s="124"/>
      <c r="F922" s="124"/>
      <c r="G922" s="125"/>
      <c r="H922" s="125"/>
      <c r="I922" s="126"/>
      <c r="K922" s="60"/>
      <c r="L922" s="53"/>
      <c r="M922" s="53"/>
      <c r="N922" s="53"/>
    </row>
    <row r="923" ht="15.75" customHeight="1">
      <c r="A923" s="49" t="str">
        <f>GLOBAL!A168</f>
        <v>08.09</v>
      </c>
      <c r="B923" s="81" t="str">
        <f>VLOOKUP(A923,GLOBAL!A:H,4,FALSE)</f>
        <v>TUBO DE AÇO PRETO SEM COSTURA, CONEXÃO SOLDADA, DN 65 (2 1/2"), INSTALADO EM REDE DE ALIMENTAÇÃO PARA HIDRANTE - FORNECIMENTO E INSTALAÇÃO. AF_12/2015</v>
      </c>
      <c r="C923" s="49" t="str">
        <f>VLOOKUP(A923,GLOBAL!A:H,5,FALSE)</f>
        <v>M</v>
      </c>
      <c r="D923" s="84" t="s">
        <v>28</v>
      </c>
      <c r="E923" s="84" t="s">
        <v>30</v>
      </c>
      <c r="F923" s="84" t="s">
        <v>31</v>
      </c>
      <c r="G923" s="84" t="s">
        <v>32</v>
      </c>
      <c r="H923" s="84" t="s">
        <v>345</v>
      </c>
      <c r="I923" s="87">
        <f>ROUND(SUM(I925:I926),2)</f>
        <v>20</v>
      </c>
      <c r="K923" s="60"/>
      <c r="L923" s="53"/>
      <c r="M923" s="53"/>
      <c r="N923" s="53"/>
    </row>
    <row r="924" ht="15.75" customHeight="1">
      <c r="A924" s="174"/>
      <c r="B924" s="175" t="s">
        <v>36</v>
      </c>
      <c r="C924" s="176"/>
      <c r="D924" s="177"/>
      <c r="E924" s="178"/>
      <c r="F924" s="177"/>
      <c r="G924" s="177"/>
      <c r="H924" s="177"/>
      <c r="I924" s="179"/>
      <c r="K924" s="60"/>
      <c r="L924" s="53"/>
      <c r="M924" s="53"/>
      <c r="N924" s="53"/>
    </row>
    <row r="925" ht="15.75" customHeight="1">
      <c r="A925" s="180"/>
      <c r="B925" s="99" t="s">
        <v>408</v>
      </c>
      <c r="C925" s="145"/>
      <c r="D925" s="147">
        <v>20.0</v>
      </c>
      <c r="E925" s="181"/>
      <c r="F925" s="147"/>
      <c r="G925" s="147"/>
      <c r="H925" s="177"/>
      <c r="I925" s="219">
        <f>D925</f>
        <v>20</v>
      </c>
      <c r="K925" s="60"/>
      <c r="L925" s="53"/>
      <c r="M925" s="53"/>
      <c r="N925" s="53"/>
    </row>
    <row r="926" ht="15.75" customHeight="1">
      <c r="A926" s="98"/>
      <c r="B926" s="99"/>
      <c r="C926" s="145"/>
      <c r="D926" s="147"/>
      <c r="E926" s="147"/>
      <c r="F926" s="147"/>
      <c r="G926" s="147"/>
      <c r="H926" s="147"/>
      <c r="I926" s="164"/>
      <c r="K926" s="60"/>
      <c r="L926" s="53"/>
      <c r="M926" s="53"/>
      <c r="N926" s="53"/>
    </row>
    <row r="927" ht="15.75" customHeight="1">
      <c r="A927" s="120"/>
      <c r="B927" s="121"/>
      <c r="C927" s="123"/>
      <c r="D927" s="124"/>
      <c r="E927" s="124"/>
      <c r="F927" s="124"/>
      <c r="G927" s="125"/>
      <c r="H927" s="125"/>
      <c r="I927" s="126"/>
      <c r="K927" s="60"/>
      <c r="L927" s="53"/>
      <c r="M927" s="53"/>
      <c r="N927" s="53"/>
    </row>
    <row r="928" ht="15.75" customHeight="1">
      <c r="A928" s="49" t="str">
        <f>GLOBAL!A169</f>
        <v>08.10</v>
      </c>
      <c r="B928" s="81" t="str">
        <f>VLOOKUP(A928,GLOBAL!A:H,4,FALSE)</f>
        <v>JOELHO 90 GRAUS, EM FERRO GALVANIZADO, DN 65 (2 1/2"), CONEXÃO ROSQUEADA, INSTALADO EM REDE DE ALIMENTAÇÃO PARA HIDRANTE - FORNECIMENTO E INSTALAÇÃO. AF_12/2015</v>
      </c>
      <c r="C928" s="49" t="str">
        <f>VLOOKUP(A928,GLOBAL!A:H,5,FALSE)</f>
        <v>UN</v>
      </c>
      <c r="D928" s="84" t="s">
        <v>28</v>
      </c>
      <c r="E928" s="84" t="s">
        <v>30</v>
      </c>
      <c r="F928" s="84" t="s">
        <v>31</v>
      </c>
      <c r="G928" s="84" t="s">
        <v>32</v>
      </c>
      <c r="H928" s="84" t="s">
        <v>345</v>
      </c>
      <c r="I928" s="87">
        <f>ROUND(SUM(I930:I931),2)</f>
        <v>2</v>
      </c>
      <c r="K928" s="60"/>
      <c r="L928" s="53"/>
      <c r="M928" s="53"/>
      <c r="N928" s="53"/>
    </row>
    <row r="929" ht="15.75" customHeight="1">
      <c r="A929" s="174"/>
      <c r="B929" s="175" t="s">
        <v>36</v>
      </c>
      <c r="C929" s="176"/>
      <c r="D929" s="177"/>
      <c r="E929" s="178"/>
      <c r="F929" s="177"/>
      <c r="G929" s="177"/>
      <c r="H929" s="177"/>
      <c r="I929" s="179"/>
      <c r="K929" s="60"/>
      <c r="L929" s="53"/>
      <c r="M929" s="53"/>
      <c r="N929" s="53"/>
    </row>
    <row r="930" ht="15.75" customHeight="1">
      <c r="A930" s="180"/>
      <c r="B930" s="99" t="s">
        <v>408</v>
      </c>
      <c r="C930" s="145"/>
      <c r="D930" s="147"/>
      <c r="E930" s="181"/>
      <c r="F930" s="147"/>
      <c r="G930" s="147">
        <v>2.0</v>
      </c>
      <c r="H930" s="177"/>
      <c r="I930" s="219">
        <f>G930</f>
        <v>2</v>
      </c>
      <c r="K930" s="60"/>
      <c r="L930" s="53"/>
      <c r="M930" s="53"/>
      <c r="N930" s="53"/>
    </row>
    <row r="931" ht="15.75" customHeight="1">
      <c r="A931" s="98"/>
      <c r="B931" s="99"/>
      <c r="C931" s="145"/>
      <c r="D931" s="147"/>
      <c r="E931" s="147"/>
      <c r="F931" s="147"/>
      <c r="G931" s="147"/>
      <c r="H931" s="147"/>
      <c r="I931" s="164"/>
      <c r="K931" s="60"/>
      <c r="L931" s="53"/>
      <c r="M931" s="53"/>
      <c r="N931" s="53"/>
    </row>
    <row r="932" ht="15.75" customHeight="1">
      <c r="A932" s="120"/>
      <c r="B932" s="121"/>
      <c r="C932" s="123"/>
      <c r="D932" s="124"/>
      <c r="E932" s="124"/>
      <c r="F932" s="124"/>
      <c r="G932" s="125"/>
      <c r="H932" s="125"/>
      <c r="I932" s="126"/>
      <c r="K932" s="60"/>
      <c r="L932" s="53"/>
      <c r="M932" s="53"/>
      <c r="N932" s="53"/>
    </row>
    <row r="933" ht="15.75" customHeight="1">
      <c r="A933" s="49" t="str">
        <f>GLOBAL!A170</f>
        <v>08.11</v>
      </c>
      <c r="B933" s="81" t="str">
        <f>VLOOKUP(A933,GLOBAL!A:H,4,FALSE)</f>
        <v>REGISTRO DE GAVETA BRUTO, LATÃO, ROSCÁVEL, 2 1/2_x0094_, INSTALADO EM RESERVAÇÃO DE ÁGUA DE EDIFICAÇÃO QUE POSSUA RESERVATÓRIO DE FIBRA/FIBROCIMENTO _x0096_ FORNECIMENTO E INSTALAÇÃO. AF_06/2016</v>
      </c>
      <c r="C933" s="49" t="str">
        <f>VLOOKUP(A933,GLOBAL!A:H,5,FALSE)</f>
        <v>UN</v>
      </c>
      <c r="D933" s="84" t="s">
        <v>28</v>
      </c>
      <c r="E933" s="84" t="s">
        <v>30</v>
      </c>
      <c r="F933" s="84" t="s">
        <v>31</v>
      </c>
      <c r="G933" s="84" t="s">
        <v>32</v>
      </c>
      <c r="H933" s="84" t="s">
        <v>345</v>
      </c>
      <c r="I933" s="87">
        <f>ROUND(SUM(I935:I936),2)</f>
        <v>1</v>
      </c>
      <c r="K933" s="60"/>
      <c r="L933" s="53"/>
      <c r="M933" s="53"/>
      <c r="N933" s="53"/>
    </row>
    <row r="934" ht="15.75" customHeight="1">
      <c r="A934" s="174"/>
      <c r="B934" s="175" t="s">
        <v>36</v>
      </c>
      <c r="C934" s="176"/>
      <c r="D934" s="177"/>
      <c r="E934" s="178"/>
      <c r="F934" s="177"/>
      <c r="G934" s="177"/>
      <c r="H934" s="177"/>
      <c r="I934" s="179"/>
      <c r="K934" s="60"/>
      <c r="L934" s="53"/>
      <c r="M934" s="53"/>
      <c r="N934" s="53"/>
    </row>
    <row r="935" ht="15.75" customHeight="1">
      <c r="A935" s="180"/>
      <c r="B935" s="99" t="s">
        <v>409</v>
      </c>
      <c r="C935" s="145"/>
      <c r="D935" s="147"/>
      <c r="E935" s="181"/>
      <c r="F935" s="147"/>
      <c r="G935" s="147">
        <v>1.0</v>
      </c>
      <c r="H935" s="177"/>
      <c r="I935" s="219">
        <f>G935</f>
        <v>1</v>
      </c>
      <c r="K935" s="60"/>
      <c r="L935" s="53"/>
      <c r="M935" s="53"/>
      <c r="N935" s="53"/>
    </row>
    <row r="936" ht="15.75" customHeight="1">
      <c r="A936" s="98"/>
      <c r="B936" s="99"/>
      <c r="C936" s="145"/>
      <c r="D936" s="147"/>
      <c r="E936" s="147"/>
      <c r="F936" s="147"/>
      <c r="G936" s="147"/>
      <c r="H936" s="147"/>
      <c r="I936" s="164"/>
      <c r="K936" s="60"/>
      <c r="L936" s="53"/>
      <c r="M936" s="53"/>
      <c r="N936" s="53"/>
    </row>
    <row r="937" ht="15.75" customHeight="1">
      <c r="A937" s="120"/>
      <c r="B937" s="121"/>
      <c r="C937" s="123"/>
      <c r="D937" s="124"/>
      <c r="E937" s="124"/>
      <c r="F937" s="124"/>
      <c r="G937" s="125"/>
      <c r="H937" s="125"/>
      <c r="I937" s="126"/>
      <c r="K937" s="60"/>
      <c r="L937" s="53"/>
      <c r="M937" s="53"/>
      <c r="N937" s="53"/>
    </row>
    <row r="938" ht="15.75" customHeight="1">
      <c r="A938" s="196" t="str">
        <f>GLOBAL!A173</f>
        <v>09</v>
      </c>
      <c r="B938" s="272" t="str">
        <f>GLOBAL!D173</f>
        <v>LIMPEZA FINAL DA OBRA</v>
      </c>
      <c r="C938" s="199"/>
      <c r="D938" s="200"/>
      <c r="E938" s="200"/>
      <c r="F938" s="200"/>
      <c r="G938" s="200"/>
      <c r="H938" s="200"/>
      <c r="I938" s="204"/>
      <c r="J938" s="53"/>
      <c r="K938" s="60"/>
      <c r="L938" s="53"/>
      <c r="M938" s="53"/>
      <c r="N938" s="53"/>
      <c r="O938" s="53"/>
      <c r="P938" s="53"/>
      <c r="Q938" s="53"/>
      <c r="R938" s="53"/>
      <c r="S938" s="53"/>
      <c r="T938" s="53"/>
      <c r="U938" s="53"/>
      <c r="V938" s="53"/>
      <c r="W938" s="53"/>
      <c r="X938" s="53"/>
      <c r="Y938" s="53"/>
      <c r="Z938" s="53"/>
    </row>
    <row r="939" ht="15.75" customHeight="1">
      <c r="A939" s="49" t="s">
        <v>410</v>
      </c>
      <c r="B939" s="81" t="str">
        <f>VLOOKUP(A939,GLOBAL!A:H,4,FALSE)</f>
        <v>LIMPEZA DE PISO CERÂMICO OU COM PEDRAS RÚSTICAS UTILIZANDO ÁCIDO MURIÁTICO. AF_04/2019</v>
      </c>
      <c r="C939" s="49" t="str">
        <f>VLOOKUP(A939,GLOBAL!A:H,5,FALSE)</f>
        <v>M2</v>
      </c>
      <c r="D939" s="84" t="s">
        <v>28</v>
      </c>
      <c r="E939" s="84" t="s">
        <v>30</v>
      </c>
      <c r="F939" s="84" t="s">
        <v>31</v>
      </c>
      <c r="G939" s="84" t="s">
        <v>411</v>
      </c>
      <c r="H939" s="84" t="s">
        <v>166</v>
      </c>
      <c r="I939" s="87">
        <f>ROUND(SUM(I940:I944),2)</f>
        <v>19.65</v>
      </c>
      <c r="J939" s="273"/>
      <c r="K939" s="60"/>
      <c r="L939" s="273"/>
      <c r="M939" s="273"/>
      <c r="N939" s="273"/>
      <c r="O939" s="273"/>
      <c r="P939" s="273"/>
      <c r="Q939" s="273"/>
      <c r="R939" s="273"/>
      <c r="S939" s="273"/>
      <c r="T939" s="273"/>
      <c r="U939" s="273"/>
      <c r="V939" s="273"/>
      <c r="W939" s="273"/>
      <c r="X939" s="273"/>
      <c r="Y939" s="273"/>
      <c r="Z939" s="273"/>
    </row>
    <row r="940" ht="15.75" customHeight="1">
      <c r="A940" s="90"/>
      <c r="B940" s="92" t="s">
        <v>412</v>
      </c>
      <c r="C940" s="94"/>
      <c r="D940" s="96"/>
      <c r="E940" s="96"/>
      <c r="F940" s="96"/>
      <c r="G940" s="96"/>
      <c r="H940" s="96"/>
      <c r="I940" s="97"/>
      <c r="K940" s="60"/>
      <c r="L940" s="53"/>
      <c r="M940" s="53"/>
      <c r="N940" s="53"/>
    </row>
    <row r="941" ht="15.75" customHeight="1">
      <c r="A941" s="98"/>
      <c r="B941" s="99" t="s">
        <v>413</v>
      </c>
      <c r="C941" s="145"/>
      <c r="D941" s="133">
        <v>7.55</v>
      </c>
      <c r="E941" s="134"/>
      <c r="F941" s="147"/>
      <c r="G941" s="147">
        <v>1.0</v>
      </c>
      <c r="H941" s="147"/>
      <c r="I941" s="164">
        <f t="shared" ref="I941:I943" si="59">D941</f>
        <v>7.55</v>
      </c>
      <c r="K941" s="60"/>
      <c r="L941" s="53"/>
      <c r="M941" s="53"/>
      <c r="N941" s="53"/>
    </row>
    <row r="942" ht="15.75" customHeight="1">
      <c r="A942" s="98"/>
      <c r="B942" s="99" t="s">
        <v>414</v>
      </c>
      <c r="C942" s="145"/>
      <c r="D942" s="133">
        <v>8.15</v>
      </c>
      <c r="E942" s="134"/>
      <c r="F942" s="147"/>
      <c r="G942" s="147">
        <v>1.0</v>
      </c>
      <c r="H942" s="147"/>
      <c r="I942" s="164">
        <f t="shared" si="59"/>
        <v>8.15</v>
      </c>
      <c r="K942" s="60"/>
      <c r="L942" s="53"/>
      <c r="M942" s="53"/>
      <c r="N942" s="53"/>
    </row>
    <row r="943" ht="15.75" customHeight="1">
      <c r="A943" s="98"/>
      <c r="B943" s="99" t="s">
        <v>415</v>
      </c>
      <c r="C943" s="145"/>
      <c r="D943" s="133">
        <v>3.95</v>
      </c>
      <c r="E943" s="134"/>
      <c r="F943" s="147"/>
      <c r="G943" s="147">
        <v>1.0</v>
      </c>
      <c r="H943" s="147"/>
      <c r="I943" s="164">
        <f t="shared" si="59"/>
        <v>3.95</v>
      </c>
      <c r="K943" s="60"/>
      <c r="L943" s="53"/>
      <c r="M943" s="53"/>
      <c r="N943" s="53"/>
    </row>
    <row r="944" ht="15.75" customHeight="1">
      <c r="A944" s="111"/>
      <c r="B944" s="114"/>
      <c r="C944" s="115"/>
      <c r="D944" s="116"/>
      <c r="E944" s="116"/>
      <c r="F944" s="116"/>
      <c r="G944" s="117"/>
      <c r="H944" s="117"/>
      <c r="I944" s="119"/>
      <c r="K944" s="60"/>
      <c r="L944" s="53"/>
      <c r="M944" s="53"/>
      <c r="N944" s="53"/>
    </row>
    <row r="945" ht="15.75" customHeight="1">
      <c r="A945" s="120"/>
      <c r="B945" s="121"/>
      <c r="C945" s="123"/>
      <c r="D945" s="124"/>
      <c r="E945" s="124"/>
      <c r="F945" s="124"/>
      <c r="G945" s="125"/>
      <c r="H945" s="125"/>
      <c r="I945" s="126"/>
      <c r="K945" s="60"/>
      <c r="L945" s="53"/>
      <c r="M945" s="53"/>
      <c r="N945" s="53"/>
    </row>
    <row r="946" ht="15.75" customHeight="1">
      <c r="A946" s="49" t="s">
        <v>416</v>
      </c>
      <c r="B946" s="81" t="str">
        <f>VLOOKUP(A946,GLOBAL!A:H,4,FALSE)</f>
        <v>LIMPEZA DE REVESTIMENTO CERÂMICO EM PAREDE UTILIZANDO ÁCIDO MURIÁTICO. AF_04/2019</v>
      </c>
      <c r="C946" s="49" t="str">
        <f>VLOOKUP(A946,GLOBAL!A:H,5,FALSE)</f>
        <v>M2</v>
      </c>
      <c r="D946" s="84" t="s">
        <v>28</v>
      </c>
      <c r="E946" s="84" t="s">
        <v>30</v>
      </c>
      <c r="F946" s="84" t="s">
        <v>31</v>
      </c>
      <c r="G946" s="84" t="s">
        <v>411</v>
      </c>
      <c r="H946" s="84" t="s">
        <v>166</v>
      </c>
      <c r="I946" s="87">
        <f>ROUND(SUM(I947:I951),2)</f>
        <v>72.91</v>
      </c>
      <c r="J946" s="273"/>
      <c r="K946" s="60"/>
      <c r="L946" s="273"/>
      <c r="M946" s="273"/>
      <c r="N946" s="273"/>
      <c r="O946" s="273"/>
      <c r="P946" s="273"/>
      <c r="Q946" s="273"/>
      <c r="R946" s="273"/>
      <c r="S946" s="273"/>
      <c r="T946" s="273"/>
      <c r="U946" s="273"/>
      <c r="V946" s="273"/>
      <c r="W946" s="273"/>
      <c r="X946" s="273"/>
      <c r="Y946" s="273"/>
      <c r="Z946" s="273"/>
    </row>
    <row r="947" ht="15.75" customHeight="1">
      <c r="A947" s="90"/>
      <c r="B947" s="92" t="s">
        <v>412</v>
      </c>
      <c r="C947" s="94"/>
      <c r="D947" s="96"/>
      <c r="E947" s="96"/>
      <c r="F947" s="96"/>
      <c r="G947" s="96"/>
      <c r="H947" s="96"/>
      <c r="I947" s="97"/>
      <c r="K947" s="60"/>
      <c r="L947" s="53"/>
      <c r="M947" s="53"/>
      <c r="N947" s="53"/>
    </row>
    <row r="948" ht="15.75" customHeight="1">
      <c r="A948" s="98"/>
      <c r="B948" s="99" t="s">
        <v>413</v>
      </c>
      <c r="C948" s="145"/>
      <c r="D948" s="147">
        <v>2.0</v>
      </c>
      <c r="E948" s="107">
        <v>3.78</v>
      </c>
      <c r="F948" s="147">
        <v>2.3</v>
      </c>
      <c r="G948" s="147">
        <v>1.0</v>
      </c>
      <c r="H948" s="147"/>
      <c r="I948" s="164">
        <f t="shared" ref="I948:I950" si="60">(D948+E948)*2*F948</f>
        <v>26.588</v>
      </c>
      <c r="K948" s="60"/>
      <c r="L948" s="53"/>
      <c r="M948" s="53"/>
      <c r="N948" s="53"/>
    </row>
    <row r="949" ht="15.75" customHeight="1">
      <c r="A949" s="98"/>
      <c r="B949" s="99" t="s">
        <v>414</v>
      </c>
      <c r="C949" s="145"/>
      <c r="D949" s="147">
        <v>2.0</v>
      </c>
      <c r="E949" s="107">
        <v>4.06</v>
      </c>
      <c r="F949" s="147">
        <v>2.3</v>
      </c>
      <c r="G949" s="147">
        <v>1.0</v>
      </c>
      <c r="H949" s="147"/>
      <c r="I949" s="164">
        <f t="shared" si="60"/>
        <v>27.876</v>
      </c>
      <c r="K949" s="60"/>
      <c r="L949" s="53"/>
      <c r="M949" s="53"/>
      <c r="N949" s="53"/>
    </row>
    <row r="950" ht="15.75" customHeight="1">
      <c r="A950" s="98"/>
      <c r="B950" s="99" t="s">
        <v>415</v>
      </c>
      <c r="C950" s="145"/>
      <c r="D950" s="147">
        <v>1.95</v>
      </c>
      <c r="E950" s="107">
        <v>2.06</v>
      </c>
      <c r="F950" s="147">
        <v>2.3</v>
      </c>
      <c r="G950" s="147">
        <v>1.0</v>
      </c>
      <c r="H950" s="147"/>
      <c r="I950" s="164">
        <f t="shared" si="60"/>
        <v>18.446</v>
      </c>
      <c r="K950" s="60"/>
      <c r="L950" s="53"/>
      <c r="M950" s="53"/>
      <c r="N950" s="53"/>
    </row>
    <row r="951" ht="15.75" customHeight="1">
      <c r="A951" s="111"/>
      <c r="B951" s="114"/>
      <c r="C951" s="115"/>
      <c r="D951" s="116"/>
      <c r="E951" s="116"/>
      <c r="F951" s="116"/>
      <c r="G951" s="117"/>
      <c r="H951" s="117"/>
      <c r="I951" s="119"/>
      <c r="K951" s="60"/>
      <c r="L951" s="53"/>
      <c r="M951" s="53"/>
      <c r="N951" s="53"/>
    </row>
    <row r="952" ht="15.75" customHeight="1">
      <c r="A952" s="120"/>
      <c r="B952" s="121"/>
      <c r="C952" s="123"/>
      <c r="D952" s="124"/>
      <c r="E952" s="124"/>
      <c r="F952" s="124"/>
      <c r="G952" s="125"/>
      <c r="H952" s="125"/>
      <c r="I952" s="126"/>
      <c r="K952" s="60"/>
      <c r="L952" s="53"/>
      <c r="M952" s="53"/>
      <c r="N952" s="53"/>
    </row>
    <row r="953" ht="15.75" customHeight="1">
      <c r="A953" s="49" t="s">
        <v>417</v>
      </c>
      <c r="B953" s="81" t="str">
        <f>VLOOKUP(A953,GLOBAL!A:H,4,FALSE)</f>
        <v>LIMPEZA GERAL DA OBRA (EDIFICAÇÃO)</v>
      </c>
      <c r="C953" s="49" t="str">
        <f>VLOOKUP(A953,GLOBAL!A:H,5,FALSE)</f>
        <v>M2</v>
      </c>
      <c r="D953" s="84" t="s">
        <v>28</v>
      </c>
      <c r="E953" s="84" t="s">
        <v>30</v>
      </c>
      <c r="F953" s="84" t="s">
        <v>31</v>
      </c>
      <c r="G953" s="84" t="s">
        <v>411</v>
      </c>
      <c r="H953" s="84" t="s">
        <v>166</v>
      </c>
      <c r="I953" s="87">
        <f>ROUND(SUM(I954:I956),2)</f>
        <v>436.99</v>
      </c>
      <c r="J953" s="273"/>
      <c r="K953" s="60"/>
      <c r="L953" s="273"/>
      <c r="M953" s="273"/>
      <c r="N953" s="273"/>
      <c r="O953" s="273"/>
      <c r="P953" s="273"/>
      <c r="Q953" s="273"/>
      <c r="R953" s="273"/>
      <c r="S953" s="273"/>
      <c r="T953" s="273"/>
      <c r="U953" s="273"/>
      <c r="V953" s="273"/>
      <c r="W953" s="273"/>
      <c r="X953" s="273"/>
      <c r="Y953" s="273"/>
      <c r="Z953" s="273"/>
    </row>
    <row r="954" ht="15.75" customHeight="1">
      <c r="A954" s="90"/>
      <c r="B954" s="92" t="s">
        <v>36</v>
      </c>
      <c r="C954" s="94"/>
      <c r="D954" s="96"/>
      <c r="E954" s="96"/>
      <c r="F954" s="96"/>
      <c r="G954" s="96"/>
      <c r="H954" s="96"/>
      <c r="I954" s="97"/>
      <c r="K954" s="60"/>
      <c r="L954" s="53"/>
      <c r="M954" s="53"/>
      <c r="N954" s="53"/>
    </row>
    <row r="955" ht="15.75" customHeight="1">
      <c r="A955" s="98"/>
      <c r="B955" s="99" t="s">
        <v>418</v>
      </c>
      <c r="C955" s="145"/>
      <c r="D955" s="133">
        <v>436.99</v>
      </c>
      <c r="E955" s="134"/>
      <c r="F955" s="147"/>
      <c r="G955" s="147">
        <v>1.0</v>
      </c>
      <c r="H955" s="147"/>
      <c r="I955" s="164">
        <f>D955</f>
        <v>436.99</v>
      </c>
      <c r="K955" s="60"/>
      <c r="L955" s="53"/>
      <c r="M955" s="53"/>
      <c r="N955" s="53"/>
    </row>
    <row r="956" ht="15.75" customHeight="1">
      <c r="A956" s="111"/>
      <c r="B956" s="114"/>
      <c r="C956" s="115"/>
      <c r="D956" s="116"/>
      <c r="E956" s="116"/>
      <c r="F956" s="116"/>
      <c r="G956" s="117"/>
      <c r="H956" s="117"/>
      <c r="I956" s="119"/>
      <c r="K956" s="60"/>
      <c r="L956" s="53"/>
      <c r="M956" s="53"/>
      <c r="N956" s="53"/>
    </row>
    <row r="957" ht="15.75" customHeight="1">
      <c r="A957" s="120"/>
      <c r="B957" s="121"/>
      <c r="C957" s="123"/>
      <c r="D957" s="124"/>
      <c r="E957" s="124"/>
      <c r="F957" s="124"/>
      <c r="G957" s="125"/>
      <c r="H957" s="125"/>
      <c r="I957" s="126"/>
      <c r="K957" s="60"/>
      <c r="L957" s="53"/>
      <c r="M957" s="53"/>
      <c r="N957" s="53"/>
    </row>
    <row r="958" ht="15.75" customHeight="1">
      <c r="A958" s="196" t="str">
        <f>GLOBAL!A179</f>
        <v>10</v>
      </c>
      <c r="B958" s="272" t="str">
        <f>GLOBAL!D179</f>
        <v>Administração local da obra</v>
      </c>
      <c r="C958" s="199"/>
      <c r="D958" s="200"/>
      <c r="E958" s="200"/>
      <c r="F958" s="200"/>
      <c r="G958" s="200"/>
      <c r="H958" s="200"/>
      <c r="I958" s="204"/>
      <c r="J958" s="53"/>
      <c r="K958" s="60"/>
      <c r="L958" s="53"/>
      <c r="M958" s="53"/>
      <c r="N958" s="53"/>
      <c r="O958" s="53"/>
      <c r="P958" s="53"/>
      <c r="Q958" s="53"/>
      <c r="R958" s="53"/>
      <c r="S958" s="53"/>
      <c r="T958" s="53"/>
      <c r="U958" s="53"/>
      <c r="V958" s="53"/>
      <c r="W958" s="53"/>
      <c r="X958" s="53"/>
      <c r="Y958" s="53"/>
      <c r="Z958" s="53"/>
    </row>
    <row r="959" ht="15.75" customHeight="1">
      <c r="A959" s="49" t="str">
        <f>GLOBAL!A180</f>
        <v>10.01</v>
      </c>
      <c r="B959" s="81" t="str">
        <f>VLOOKUP(A959,GLOBAL!A:H,4,FALSE)</f>
        <v>Equipe de obra, incluindo engenheiro pleno e encarregado de obras</v>
      </c>
      <c r="C959" s="49" t="str">
        <f>VLOOKUP(A959,GLOBAL!A:H,5,FALSE)</f>
        <v>UND</v>
      </c>
      <c r="D959" s="84" t="s">
        <v>28</v>
      </c>
      <c r="E959" s="84" t="s">
        <v>30</v>
      </c>
      <c r="F959" s="84" t="s">
        <v>31</v>
      </c>
      <c r="G959" s="84" t="s">
        <v>411</v>
      </c>
      <c r="H959" s="84" t="s">
        <v>166</v>
      </c>
      <c r="I959" s="87">
        <f>ROUND(SUM(I960:I962),2)</f>
        <v>1</v>
      </c>
      <c r="J959" s="273"/>
      <c r="K959" s="60"/>
      <c r="L959" s="273"/>
      <c r="M959" s="273"/>
      <c r="N959" s="273"/>
      <c r="O959" s="273"/>
      <c r="P959" s="273"/>
      <c r="Q959" s="273"/>
      <c r="R959" s="273"/>
      <c r="S959" s="273"/>
      <c r="T959" s="273"/>
      <c r="U959" s="273"/>
      <c r="V959" s="273"/>
      <c r="W959" s="273"/>
      <c r="X959" s="273"/>
      <c r="Y959" s="273"/>
      <c r="Z959" s="273"/>
    </row>
    <row r="960" ht="15.75" customHeight="1">
      <c r="A960" s="90"/>
      <c r="B960" s="92" t="s">
        <v>36</v>
      </c>
      <c r="C960" s="94"/>
      <c r="D960" s="96"/>
      <c r="E960" s="96"/>
      <c r="F960" s="96"/>
      <c r="G960" s="96"/>
      <c r="H960" s="96"/>
      <c r="I960" s="97"/>
      <c r="K960" s="60"/>
      <c r="L960" s="53"/>
      <c r="M960" s="53"/>
      <c r="N960" s="53"/>
    </row>
    <row r="961" ht="15.75" customHeight="1">
      <c r="A961" s="98"/>
      <c r="B961" s="99" t="s">
        <v>419</v>
      </c>
      <c r="C961" s="145">
        <v>1.0</v>
      </c>
      <c r="D961" s="147"/>
      <c r="E961" s="107"/>
      <c r="F961" s="147"/>
      <c r="G961" s="147">
        <v>1.0</v>
      </c>
      <c r="H961" s="147"/>
      <c r="I961" s="164">
        <f>G961*C961</f>
        <v>1</v>
      </c>
      <c r="K961" s="60"/>
      <c r="L961" s="53"/>
      <c r="M961" s="53"/>
      <c r="N961" s="53"/>
    </row>
    <row r="962" ht="15.75" customHeight="1">
      <c r="A962" s="111"/>
      <c r="B962" s="114"/>
      <c r="C962" s="115"/>
      <c r="D962" s="116"/>
      <c r="E962" s="116"/>
      <c r="F962" s="116"/>
      <c r="G962" s="117"/>
      <c r="H962" s="117"/>
      <c r="I962" s="119"/>
      <c r="K962" s="60"/>
      <c r="L962" s="53"/>
      <c r="M962" s="53"/>
      <c r="N962" s="53"/>
    </row>
    <row r="963" ht="15.75" customHeight="1">
      <c r="A963" s="120"/>
      <c r="B963" s="121"/>
      <c r="C963" s="123"/>
      <c r="D963" s="124"/>
      <c r="E963" s="124"/>
      <c r="F963" s="124"/>
      <c r="G963" s="125"/>
      <c r="H963" s="125"/>
      <c r="I963" s="126"/>
      <c r="K963" s="60"/>
      <c r="L963" s="53"/>
      <c r="M963" s="53"/>
      <c r="N963" s="53"/>
    </row>
    <row r="964" ht="15.75" customHeight="1">
      <c r="A964" s="274" t="s">
        <v>420</v>
      </c>
      <c r="K964" s="60"/>
      <c r="L964" s="53"/>
      <c r="M964" s="53"/>
      <c r="N964" s="53"/>
    </row>
    <row r="965" ht="15.75" customHeight="1">
      <c r="A965" s="274" t="s">
        <v>421</v>
      </c>
      <c r="K965" s="60"/>
      <c r="L965" s="53"/>
      <c r="M965" s="53"/>
      <c r="N965" s="53"/>
    </row>
    <row r="966" ht="15.75" customHeight="1">
      <c r="A966" s="274"/>
      <c r="K966" s="60"/>
      <c r="L966" s="53"/>
      <c r="M966" s="53"/>
      <c r="N966" s="53"/>
    </row>
    <row r="967" ht="15.75" customHeight="1">
      <c r="B967" s="275"/>
      <c r="D967" s="166"/>
      <c r="E967" s="166"/>
      <c r="F967" s="166"/>
      <c r="G967" s="166"/>
      <c r="H967" s="166"/>
      <c r="I967" s="166"/>
      <c r="K967" s="60"/>
      <c r="L967" s="53"/>
      <c r="M967" s="53"/>
      <c r="N967" s="53"/>
    </row>
    <row r="968" ht="15.75" customHeight="1">
      <c r="B968" s="275"/>
      <c r="D968" s="166"/>
      <c r="E968" s="166"/>
      <c r="F968" s="166"/>
      <c r="G968" s="166"/>
      <c r="H968" s="166"/>
      <c r="I968" s="166"/>
      <c r="K968" s="60"/>
      <c r="L968" s="53"/>
      <c r="M968" s="53"/>
      <c r="N968" s="53"/>
    </row>
    <row r="969" ht="15.75" customHeight="1">
      <c r="B969" s="275"/>
      <c r="D969" s="166"/>
      <c r="E969" s="166"/>
      <c r="F969" s="166"/>
      <c r="G969" s="166"/>
      <c r="H969" s="166"/>
      <c r="I969" s="166"/>
      <c r="K969" s="60"/>
      <c r="L969" s="53"/>
      <c r="M969" s="53"/>
      <c r="N969" s="53"/>
    </row>
    <row r="970" ht="15.75" customHeight="1">
      <c r="B970" s="275"/>
      <c r="D970" s="166"/>
      <c r="E970" s="166"/>
      <c r="F970" s="166"/>
      <c r="G970" s="166"/>
      <c r="H970" s="166"/>
      <c r="I970" s="166"/>
      <c r="K970" s="60"/>
      <c r="L970" s="53"/>
      <c r="M970" s="53"/>
      <c r="N970" s="53"/>
    </row>
    <row r="971" ht="15.75" customHeight="1">
      <c r="B971" s="275"/>
      <c r="D971" s="166"/>
      <c r="E971" s="166"/>
      <c r="F971" s="166"/>
      <c r="G971" s="166"/>
      <c r="H971" s="166"/>
      <c r="I971" s="166"/>
      <c r="K971" s="60"/>
      <c r="L971" s="53"/>
      <c r="M971" s="53"/>
      <c r="N971" s="53"/>
    </row>
    <row r="972" ht="15.75" customHeight="1">
      <c r="B972" s="275"/>
      <c r="D972" s="166"/>
      <c r="E972" s="166"/>
      <c r="F972" s="166"/>
      <c r="G972" s="166"/>
      <c r="H972" s="166"/>
      <c r="I972" s="166"/>
      <c r="K972" s="60"/>
      <c r="L972" s="53"/>
      <c r="M972" s="53"/>
      <c r="N972" s="53"/>
    </row>
    <row r="973" ht="15.75" customHeight="1">
      <c r="B973" s="275"/>
      <c r="D973" s="166"/>
      <c r="E973" s="166"/>
      <c r="F973" s="166"/>
      <c r="G973" s="166"/>
      <c r="H973" s="166"/>
      <c r="I973" s="166"/>
      <c r="K973" s="60"/>
      <c r="L973" s="53"/>
      <c r="M973" s="53"/>
      <c r="N973" s="53"/>
    </row>
    <row r="974" ht="15.75" customHeight="1">
      <c r="B974" s="275"/>
      <c r="D974" s="166"/>
      <c r="E974" s="166"/>
      <c r="F974" s="166"/>
      <c r="G974" s="166"/>
      <c r="H974" s="166"/>
      <c r="I974" s="166"/>
      <c r="K974" s="60"/>
      <c r="L974" s="53"/>
      <c r="M974" s="53"/>
      <c r="N974" s="53"/>
    </row>
    <row r="975" ht="15.75" customHeight="1">
      <c r="B975" s="275"/>
      <c r="D975" s="166"/>
      <c r="E975" s="166"/>
      <c r="F975" s="166"/>
      <c r="G975" s="166"/>
      <c r="H975" s="166"/>
      <c r="I975" s="166"/>
      <c r="K975" s="60"/>
      <c r="L975" s="53"/>
      <c r="M975" s="53"/>
      <c r="N975" s="53"/>
    </row>
    <row r="976" ht="15.75" customHeight="1">
      <c r="B976" s="275"/>
      <c r="D976" s="166"/>
      <c r="E976" s="166"/>
      <c r="F976" s="166"/>
      <c r="G976" s="166"/>
      <c r="H976" s="166"/>
      <c r="I976" s="166"/>
      <c r="K976" s="60"/>
      <c r="L976" s="53"/>
      <c r="M976" s="53"/>
      <c r="N976" s="53"/>
    </row>
    <row r="977" ht="15.75" customHeight="1">
      <c r="B977" s="275"/>
      <c r="D977" s="166"/>
      <c r="E977" s="166"/>
      <c r="F977" s="166"/>
      <c r="G977" s="166"/>
      <c r="H977" s="166"/>
      <c r="I977" s="166"/>
      <c r="K977" s="60"/>
      <c r="L977" s="53"/>
      <c r="M977" s="53"/>
      <c r="N977" s="53"/>
    </row>
    <row r="978" ht="15.75" customHeight="1">
      <c r="B978" s="275"/>
      <c r="D978" s="166"/>
      <c r="E978" s="166"/>
      <c r="F978" s="166"/>
      <c r="G978" s="166"/>
      <c r="H978" s="166"/>
      <c r="I978" s="166"/>
      <c r="K978" s="60"/>
      <c r="L978" s="53"/>
      <c r="M978" s="53"/>
      <c r="N978" s="53"/>
    </row>
    <row r="979" ht="15.75" customHeight="1">
      <c r="B979" s="275"/>
      <c r="D979" s="166"/>
      <c r="E979" s="166"/>
      <c r="F979" s="166"/>
      <c r="G979" s="166"/>
      <c r="H979" s="166"/>
      <c r="I979" s="166"/>
      <c r="K979" s="60"/>
      <c r="L979" s="53"/>
      <c r="M979" s="53"/>
      <c r="N979" s="53"/>
    </row>
    <row r="980" ht="15.75" customHeight="1">
      <c r="B980" s="275"/>
      <c r="D980" s="166"/>
      <c r="E980" s="166"/>
      <c r="F980" s="166"/>
      <c r="G980" s="166"/>
      <c r="H980" s="166"/>
      <c r="I980" s="166"/>
      <c r="K980" s="60"/>
      <c r="L980" s="53"/>
      <c r="M980" s="53"/>
      <c r="N980" s="53"/>
    </row>
    <row r="981" ht="15.75" customHeight="1">
      <c r="B981" s="275"/>
      <c r="D981" s="166"/>
      <c r="E981" s="166"/>
      <c r="F981" s="166"/>
      <c r="G981" s="166"/>
      <c r="H981" s="166"/>
      <c r="I981" s="166"/>
      <c r="K981" s="60"/>
      <c r="L981" s="53"/>
      <c r="M981" s="53"/>
      <c r="N981" s="53"/>
    </row>
    <row r="982" ht="15.75" customHeight="1">
      <c r="B982" s="275"/>
      <c r="D982" s="166"/>
      <c r="E982" s="166"/>
      <c r="F982" s="166"/>
      <c r="G982" s="166"/>
      <c r="H982" s="166"/>
      <c r="I982" s="166"/>
      <c r="K982" s="60"/>
      <c r="L982" s="53"/>
      <c r="M982" s="53"/>
      <c r="N982" s="53"/>
    </row>
    <row r="983" ht="15.75" customHeight="1">
      <c r="B983" s="275"/>
      <c r="D983" s="166"/>
      <c r="E983" s="166"/>
      <c r="F983" s="166"/>
      <c r="G983" s="166"/>
      <c r="H983" s="166"/>
      <c r="I983" s="166"/>
      <c r="K983" s="60"/>
      <c r="L983" s="53"/>
      <c r="M983" s="53"/>
      <c r="N983" s="53"/>
    </row>
    <row r="984" ht="15.75" customHeight="1">
      <c r="B984" s="275"/>
      <c r="D984" s="166"/>
      <c r="E984" s="166"/>
      <c r="F984" s="166"/>
      <c r="G984" s="166"/>
      <c r="H984" s="166"/>
      <c r="I984" s="166"/>
      <c r="K984" s="60"/>
      <c r="L984" s="53"/>
      <c r="M984" s="53"/>
      <c r="N984" s="53"/>
    </row>
    <row r="985" ht="15.75" customHeight="1">
      <c r="B985" s="275"/>
      <c r="D985" s="166"/>
      <c r="E985" s="166"/>
      <c r="F985" s="166"/>
      <c r="G985" s="166"/>
      <c r="H985" s="166"/>
      <c r="I985" s="166"/>
      <c r="K985" s="60"/>
      <c r="L985" s="53"/>
      <c r="M985" s="53"/>
      <c r="N985" s="53"/>
    </row>
    <row r="986" ht="15.75" customHeight="1">
      <c r="B986" s="275"/>
      <c r="D986" s="166"/>
      <c r="E986" s="166"/>
      <c r="F986" s="166"/>
      <c r="G986" s="166"/>
      <c r="H986" s="166"/>
      <c r="I986" s="166"/>
      <c r="K986" s="60"/>
      <c r="L986" s="53"/>
      <c r="M986" s="53"/>
      <c r="N986" s="53"/>
    </row>
    <row r="987" ht="15.75" customHeight="1">
      <c r="B987" s="275"/>
      <c r="D987" s="166"/>
      <c r="E987" s="166"/>
      <c r="F987" s="166"/>
      <c r="G987" s="166"/>
      <c r="H987" s="166"/>
      <c r="I987" s="166"/>
      <c r="K987" s="60"/>
      <c r="L987" s="53"/>
      <c r="M987" s="53"/>
      <c r="N987" s="53"/>
    </row>
    <row r="988" ht="15.75" customHeight="1">
      <c r="B988" s="275"/>
      <c r="D988" s="166"/>
      <c r="E988" s="166"/>
      <c r="F988" s="166"/>
      <c r="G988" s="166"/>
      <c r="H988" s="166"/>
      <c r="I988" s="166"/>
      <c r="K988" s="60"/>
      <c r="L988" s="53"/>
      <c r="M988" s="53"/>
      <c r="N988" s="53"/>
    </row>
    <row r="989" ht="15.75" customHeight="1">
      <c r="B989" s="275"/>
      <c r="D989" s="166"/>
      <c r="E989" s="166"/>
      <c r="F989" s="166"/>
      <c r="G989" s="166"/>
      <c r="H989" s="166"/>
      <c r="I989" s="166"/>
      <c r="K989" s="60"/>
      <c r="L989" s="53"/>
      <c r="M989" s="53"/>
      <c r="N989" s="53"/>
    </row>
    <row r="990" ht="15.75" customHeight="1">
      <c r="B990" s="275"/>
      <c r="D990" s="166"/>
      <c r="E990" s="166"/>
      <c r="F990" s="166"/>
      <c r="G990" s="166"/>
      <c r="H990" s="166"/>
      <c r="I990" s="166"/>
      <c r="K990" s="60"/>
      <c r="L990" s="53"/>
      <c r="M990" s="53"/>
      <c r="N990" s="53"/>
    </row>
    <row r="991" ht="15.75" customHeight="1">
      <c r="B991" s="275"/>
      <c r="D991" s="166"/>
      <c r="E991" s="166"/>
      <c r="F991" s="166"/>
      <c r="G991" s="166"/>
      <c r="H991" s="166"/>
      <c r="I991" s="166"/>
      <c r="K991" s="60"/>
      <c r="L991" s="53"/>
      <c r="M991" s="53"/>
      <c r="N991" s="53"/>
    </row>
    <row r="992" ht="15.75" customHeight="1">
      <c r="B992" s="275"/>
      <c r="D992" s="166"/>
      <c r="E992" s="166"/>
      <c r="F992" s="166"/>
      <c r="G992" s="166"/>
      <c r="H992" s="166"/>
      <c r="I992" s="166"/>
      <c r="K992" s="60"/>
      <c r="L992" s="53"/>
      <c r="M992" s="53"/>
      <c r="N992" s="53"/>
    </row>
    <row r="993" ht="15.75" customHeight="1">
      <c r="B993" s="275"/>
      <c r="D993" s="166"/>
      <c r="E993" s="166"/>
      <c r="F993" s="166"/>
      <c r="G993" s="166"/>
      <c r="H993" s="166"/>
      <c r="I993" s="166"/>
      <c r="K993" s="60"/>
      <c r="L993" s="53"/>
      <c r="M993" s="53"/>
      <c r="N993" s="53"/>
    </row>
    <row r="994" ht="15.75" customHeight="1">
      <c r="B994" s="275"/>
      <c r="D994" s="166"/>
      <c r="E994" s="166"/>
      <c r="F994" s="166"/>
      <c r="G994" s="166"/>
      <c r="H994" s="166"/>
      <c r="I994" s="166"/>
      <c r="K994" s="60"/>
      <c r="L994" s="53"/>
      <c r="M994" s="53"/>
      <c r="N994" s="53"/>
    </row>
    <row r="995" ht="15.75" customHeight="1">
      <c r="B995" s="275"/>
      <c r="D995" s="166"/>
      <c r="E995" s="166"/>
      <c r="F995" s="166"/>
      <c r="G995" s="166"/>
      <c r="H995" s="166"/>
      <c r="I995" s="166"/>
      <c r="K995" s="60"/>
      <c r="L995" s="53"/>
      <c r="M995" s="53"/>
      <c r="N995" s="53"/>
    </row>
    <row r="996" ht="15.75" customHeight="1">
      <c r="B996" s="275"/>
      <c r="D996" s="166"/>
      <c r="E996" s="166"/>
      <c r="F996" s="166"/>
      <c r="G996" s="166"/>
      <c r="H996" s="166"/>
      <c r="I996" s="166"/>
      <c r="K996" s="60"/>
      <c r="L996" s="53"/>
      <c r="M996" s="53"/>
      <c r="N996" s="53"/>
    </row>
    <row r="997" ht="15.75" customHeight="1">
      <c r="B997" s="275"/>
      <c r="D997" s="166"/>
      <c r="E997" s="166"/>
      <c r="F997" s="166"/>
      <c r="G997" s="166"/>
      <c r="H997" s="166"/>
      <c r="I997" s="166"/>
      <c r="K997" s="60"/>
      <c r="L997" s="53"/>
      <c r="M997" s="53"/>
      <c r="N997" s="53"/>
    </row>
    <row r="998" ht="15.75" customHeight="1">
      <c r="B998" s="275"/>
      <c r="D998" s="166"/>
      <c r="E998" s="166"/>
      <c r="F998" s="166"/>
      <c r="G998" s="166"/>
      <c r="H998" s="166"/>
      <c r="I998" s="166"/>
      <c r="K998" s="60"/>
      <c r="L998" s="53"/>
      <c r="M998" s="53"/>
      <c r="N998" s="53"/>
    </row>
    <row r="999" ht="15.75" customHeight="1">
      <c r="B999" s="275"/>
      <c r="D999" s="166"/>
      <c r="E999" s="166"/>
      <c r="F999" s="166"/>
      <c r="G999" s="166"/>
      <c r="H999" s="166"/>
      <c r="I999" s="166"/>
      <c r="K999" s="60"/>
      <c r="L999" s="53"/>
      <c r="M999" s="53"/>
      <c r="N999" s="53"/>
    </row>
    <row r="1000" ht="15.75" customHeight="1">
      <c r="B1000" s="275"/>
      <c r="D1000" s="166"/>
      <c r="E1000" s="166"/>
      <c r="F1000" s="166"/>
      <c r="G1000" s="166"/>
      <c r="H1000" s="166"/>
      <c r="I1000" s="166"/>
      <c r="K1000" s="60"/>
      <c r="L1000" s="53"/>
      <c r="M1000" s="53"/>
      <c r="N1000" s="53"/>
    </row>
  </sheetData>
  <mergeCells count="135">
    <mergeCell ref="A1:I1"/>
    <mergeCell ref="B2:H2"/>
    <mergeCell ref="A3:I3"/>
    <mergeCell ref="A5:I5"/>
    <mergeCell ref="D6:H6"/>
    <mergeCell ref="D16:E16"/>
    <mergeCell ref="D21:E21"/>
    <mergeCell ref="D47:E47"/>
    <mergeCell ref="D48:E48"/>
    <mergeCell ref="D54:E54"/>
    <mergeCell ref="D60:E60"/>
    <mergeCell ref="D61:E61"/>
    <mergeCell ref="D62:E62"/>
    <mergeCell ref="D63:E63"/>
    <mergeCell ref="D64:E64"/>
    <mergeCell ref="D66:E66"/>
    <mergeCell ref="D67:E67"/>
    <mergeCell ref="D68:E68"/>
    <mergeCell ref="D69:E69"/>
    <mergeCell ref="D70:E70"/>
    <mergeCell ref="D73:E73"/>
    <mergeCell ref="D86:E86"/>
    <mergeCell ref="D89:E89"/>
    <mergeCell ref="D90:E90"/>
    <mergeCell ref="D96:E96"/>
    <mergeCell ref="D97:E97"/>
    <mergeCell ref="D98:E98"/>
    <mergeCell ref="D148:E148"/>
    <mergeCell ref="D149:E149"/>
    <mergeCell ref="D161:E161"/>
    <mergeCell ref="D162:E162"/>
    <mergeCell ref="D175:E175"/>
    <mergeCell ref="D176:E176"/>
    <mergeCell ref="D177:E177"/>
    <mergeCell ref="D178:E178"/>
    <mergeCell ref="D179:E179"/>
    <mergeCell ref="D185:E185"/>
    <mergeCell ref="D186:E186"/>
    <mergeCell ref="D187:E187"/>
    <mergeCell ref="D188:E188"/>
    <mergeCell ref="D189:E189"/>
    <mergeCell ref="D195:E195"/>
    <mergeCell ref="D196:E196"/>
    <mergeCell ref="D197:E197"/>
    <mergeCell ref="D198:E198"/>
    <mergeCell ref="D199:E199"/>
    <mergeCell ref="D292:E292"/>
    <mergeCell ref="D293:E293"/>
    <mergeCell ref="D298:E298"/>
    <mergeCell ref="D439:E439"/>
    <mergeCell ref="D441:E441"/>
    <mergeCell ref="D442:E442"/>
    <mergeCell ref="D443:E443"/>
    <mergeCell ref="D444:E444"/>
    <mergeCell ref="D445:E445"/>
    <mergeCell ref="D446:E446"/>
    <mergeCell ref="D447:E447"/>
    <mergeCell ref="D449:E449"/>
    <mergeCell ref="D450:E450"/>
    <mergeCell ref="D451:E451"/>
    <mergeCell ref="D452:E452"/>
    <mergeCell ref="D454:E454"/>
    <mergeCell ref="D455:E455"/>
    <mergeCell ref="D469:E469"/>
    <mergeCell ref="D470:E470"/>
    <mergeCell ref="D472:E472"/>
    <mergeCell ref="D473:E473"/>
    <mergeCell ref="D474:E474"/>
    <mergeCell ref="D475:E475"/>
    <mergeCell ref="D477:E477"/>
    <mergeCell ref="D478:E478"/>
    <mergeCell ref="D490:E490"/>
    <mergeCell ref="D496:E496"/>
    <mergeCell ref="D497:E497"/>
    <mergeCell ref="D748:E748"/>
    <mergeCell ref="D749:E749"/>
    <mergeCell ref="D893:E893"/>
    <mergeCell ref="A965:I965"/>
    <mergeCell ref="A966:I966"/>
    <mergeCell ref="D898:E898"/>
    <mergeCell ref="D903:E903"/>
    <mergeCell ref="D941:E941"/>
    <mergeCell ref="D942:E942"/>
    <mergeCell ref="D943:E943"/>
    <mergeCell ref="D955:E955"/>
    <mergeCell ref="A964:I964"/>
    <mergeCell ref="D299:E299"/>
    <mergeCell ref="D325:E325"/>
    <mergeCell ref="D326:E326"/>
    <mergeCell ref="D347:E347"/>
    <mergeCell ref="D353:E353"/>
    <mergeCell ref="D354:E354"/>
    <mergeCell ref="D360:E360"/>
    <mergeCell ref="D361:E361"/>
    <mergeCell ref="D362:E362"/>
    <mergeCell ref="D363:E363"/>
    <mergeCell ref="D364:E364"/>
    <mergeCell ref="D365:E365"/>
    <mergeCell ref="D366:E366"/>
    <mergeCell ref="D367:E367"/>
    <mergeCell ref="D386:E386"/>
    <mergeCell ref="D387:E387"/>
    <mergeCell ref="D389:E389"/>
    <mergeCell ref="D390:E390"/>
    <mergeCell ref="D391:E391"/>
    <mergeCell ref="D392:E392"/>
    <mergeCell ref="D394:E394"/>
    <mergeCell ref="D396:E396"/>
    <mergeCell ref="D397:E397"/>
    <mergeCell ref="D404:E404"/>
    <mergeCell ref="D406:E406"/>
    <mergeCell ref="D409:E409"/>
    <mergeCell ref="D415:E415"/>
    <mergeCell ref="D416:E416"/>
    <mergeCell ref="D418:E418"/>
    <mergeCell ref="D419:E419"/>
    <mergeCell ref="D420:E420"/>
    <mergeCell ref="D421:E421"/>
    <mergeCell ref="D422:E422"/>
    <mergeCell ref="D423:E423"/>
    <mergeCell ref="D424:E424"/>
    <mergeCell ref="D426:E426"/>
    <mergeCell ref="D427:E427"/>
    <mergeCell ref="D428:E428"/>
    <mergeCell ref="D429:E429"/>
    <mergeCell ref="D431:E431"/>
    <mergeCell ref="D432:E432"/>
    <mergeCell ref="D438:E438"/>
    <mergeCell ref="D461:E461"/>
    <mergeCell ref="D462:E462"/>
    <mergeCell ref="D464:E464"/>
    <mergeCell ref="D465:E465"/>
    <mergeCell ref="D466:E466"/>
    <mergeCell ref="D467:E467"/>
    <mergeCell ref="D468:E468"/>
  </mergeCells>
  <printOptions horizontalCentered="1"/>
  <pageMargins bottom="0.3937007874015748" footer="0.0" header="0.0" left="0.31496062992125984" right="0.31496062992125984" top="0.3937007874015748"/>
  <pageSetup paperSize="9" orientation="portrait"/>
  <headerFooter>
    <oddFooter>&amp;C&amp;P de </oddFooter>
  </headerFooter>
  <rowBreaks count="1" manualBreakCount="1">
    <brk id="895" man="1"/>
  </rowBreak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86"/>
    <col customWidth="1" min="2" max="2" width="44.71"/>
    <col customWidth="1" min="3" max="3" width="18.71"/>
    <col customWidth="1" min="4" max="4" width="8.0"/>
    <col customWidth="1" min="5" max="10" width="14.43"/>
    <col customWidth="1" min="11" max="12" width="13.57"/>
    <col customWidth="1" min="13" max="26" width="9.14"/>
  </cols>
  <sheetData>
    <row r="1" ht="17.25" customHeight="1">
      <c r="A1" s="197" t="str">
        <f>GLOBAL!A1</f>
        <v>PREFEITURA MUNICIPAL DE VIANA</v>
      </c>
      <c r="B1" s="8"/>
      <c r="C1" s="8"/>
      <c r="D1" s="8"/>
      <c r="E1" s="8"/>
      <c r="F1" s="8"/>
      <c r="G1" s="8"/>
      <c r="H1" s="8"/>
      <c r="I1" s="8"/>
      <c r="J1" s="10"/>
      <c r="K1" s="138"/>
      <c r="L1" s="138"/>
      <c r="M1" s="138"/>
      <c r="N1" s="138"/>
      <c r="O1" s="138"/>
      <c r="P1" s="138"/>
      <c r="Q1" s="138"/>
      <c r="R1" s="138"/>
      <c r="S1" s="138"/>
      <c r="T1" s="138"/>
      <c r="U1" s="138"/>
      <c r="V1" s="138"/>
      <c r="W1" s="138"/>
      <c r="X1" s="138"/>
      <c r="Y1" s="138"/>
      <c r="Z1" s="138"/>
    </row>
    <row r="2" ht="54.0" customHeight="1">
      <c r="A2" s="20"/>
      <c r="B2" s="26"/>
      <c r="C2" s="26"/>
      <c r="D2" s="26"/>
      <c r="E2" s="26"/>
      <c r="F2" s="26"/>
      <c r="G2" s="26"/>
      <c r="H2" s="26"/>
      <c r="I2" s="26"/>
      <c r="J2" s="31"/>
      <c r="K2" s="138"/>
      <c r="L2" s="138"/>
      <c r="M2" s="138"/>
      <c r="N2" s="138"/>
      <c r="O2" s="138"/>
      <c r="P2" s="138"/>
      <c r="Q2" s="138"/>
      <c r="R2" s="138"/>
      <c r="S2" s="138"/>
      <c r="T2" s="138"/>
      <c r="U2" s="138"/>
      <c r="V2" s="138"/>
      <c r="W2" s="138"/>
      <c r="X2" s="138"/>
      <c r="Y2" s="138"/>
      <c r="Z2" s="138"/>
    </row>
    <row r="3" ht="15.75" customHeight="1">
      <c r="A3" s="201" t="str">
        <f>GLOBAL!C2</f>
        <v>OBRA: REFORMA DO TEATRO MUNICIPAL DE VIANA</v>
      </c>
      <c r="B3" s="202"/>
      <c r="C3" s="203"/>
      <c r="D3" s="203"/>
      <c r="E3" s="203"/>
      <c r="F3" s="203"/>
      <c r="G3" s="203"/>
      <c r="H3" s="203"/>
      <c r="I3" s="203"/>
      <c r="J3" s="205"/>
      <c r="K3" s="138"/>
      <c r="L3" s="138"/>
      <c r="M3" s="138"/>
      <c r="N3" s="138"/>
      <c r="O3" s="138"/>
      <c r="P3" s="138"/>
      <c r="Q3" s="138"/>
      <c r="R3" s="138"/>
      <c r="S3" s="138"/>
      <c r="T3" s="138"/>
      <c r="U3" s="138"/>
      <c r="V3" s="138"/>
      <c r="W3" s="138"/>
      <c r="X3" s="138"/>
      <c r="Y3" s="138"/>
      <c r="Z3" s="138"/>
    </row>
    <row r="4" ht="49.5" customHeight="1">
      <c r="A4" s="206" t="s">
        <v>280</v>
      </c>
      <c r="B4" s="6"/>
      <c r="C4" s="6"/>
      <c r="D4" s="6"/>
      <c r="E4" s="6"/>
      <c r="F4" s="6"/>
      <c r="G4" s="6"/>
      <c r="H4" s="6"/>
      <c r="I4" s="6"/>
      <c r="J4" s="40"/>
      <c r="K4" s="138"/>
      <c r="L4" s="138">
        <f>C24/4</f>
        <v>1202.53</v>
      </c>
      <c r="M4" s="138"/>
      <c r="N4" s="138"/>
      <c r="O4" s="138"/>
      <c r="P4" s="138"/>
      <c r="Q4" s="138"/>
      <c r="R4" s="138"/>
      <c r="S4" s="138"/>
      <c r="T4" s="138"/>
      <c r="U4" s="138"/>
      <c r="V4" s="138"/>
      <c r="W4" s="138"/>
      <c r="X4" s="138"/>
      <c r="Y4" s="138"/>
      <c r="Z4" s="138"/>
    </row>
    <row r="5" ht="24.75" customHeight="1">
      <c r="A5" s="207" t="s">
        <v>281</v>
      </c>
      <c r="B5" s="208"/>
      <c r="C5" s="208"/>
      <c r="D5" s="208"/>
      <c r="E5" s="208"/>
      <c r="F5" s="208"/>
      <c r="G5" s="208"/>
      <c r="H5" s="208"/>
      <c r="I5" s="208"/>
      <c r="J5" s="209"/>
      <c r="K5" s="138"/>
      <c r="L5" s="138"/>
      <c r="M5" s="138"/>
      <c r="N5" s="138"/>
      <c r="O5" s="138"/>
      <c r="P5" s="138"/>
      <c r="Q5" s="138"/>
      <c r="R5" s="138"/>
      <c r="S5" s="138"/>
      <c r="T5" s="138"/>
      <c r="U5" s="138"/>
      <c r="V5" s="138"/>
      <c r="W5" s="138"/>
      <c r="X5" s="138"/>
      <c r="Y5" s="138"/>
      <c r="Z5" s="138"/>
    </row>
    <row r="6" ht="12.75" customHeight="1">
      <c r="A6" s="210" t="s">
        <v>5</v>
      </c>
      <c r="B6" s="211" t="s">
        <v>22</v>
      </c>
      <c r="C6" s="212" t="s">
        <v>283</v>
      </c>
      <c r="D6" s="213"/>
      <c r="E6" s="214" t="s">
        <v>284</v>
      </c>
      <c r="F6" s="214" t="s">
        <v>285</v>
      </c>
      <c r="G6" s="214" t="s">
        <v>286</v>
      </c>
      <c r="H6" s="214" t="s">
        <v>287</v>
      </c>
      <c r="I6" s="214" t="s">
        <v>288</v>
      </c>
      <c r="J6" s="216" t="s">
        <v>289</v>
      </c>
      <c r="K6" s="138"/>
      <c r="L6" s="138"/>
      <c r="M6" s="138"/>
      <c r="N6" s="138"/>
      <c r="O6" s="138"/>
      <c r="P6" s="138"/>
      <c r="Q6" s="138"/>
      <c r="R6" s="138"/>
      <c r="S6" s="138"/>
      <c r="T6" s="138"/>
      <c r="U6" s="138"/>
      <c r="V6" s="138"/>
      <c r="W6" s="138"/>
      <c r="X6" s="138"/>
      <c r="Y6" s="138"/>
      <c r="Z6" s="138"/>
    </row>
    <row r="7" ht="12.75" customHeight="1">
      <c r="A7" s="217"/>
      <c r="B7" s="218"/>
      <c r="C7" s="220" t="s">
        <v>291</v>
      </c>
      <c r="D7" s="221" t="s">
        <v>24</v>
      </c>
      <c r="E7" s="218"/>
      <c r="F7" s="218"/>
      <c r="G7" s="218"/>
      <c r="H7" s="218"/>
      <c r="I7" s="218"/>
      <c r="J7" s="222"/>
      <c r="K7" s="138"/>
      <c r="L7" s="223"/>
      <c r="M7" s="138"/>
      <c r="N7" s="138"/>
      <c r="O7" s="138"/>
      <c r="P7" s="138"/>
      <c r="Q7" s="138"/>
      <c r="R7" s="138"/>
      <c r="S7" s="138"/>
      <c r="T7" s="138"/>
      <c r="U7" s="138"/>
      <c r="V7" s="138"/>
      <c r="W7" s="138"/>
      <c r="X7" s="138"/>
      <c r="Y7" s="138"/>
      <c r="Z7" s="138"/>
    </row>
    <row r="8" ht="13.5" customHeight="1">
      <c r="A8" s="224" t="s">
        <v>21</v>
      </c>
      <c r="B8" s="225" t="str">
        <f>UPPER(VLOOKUP($A8,GLOBAL!A:H,4,0))</f>
        <v>INSTALAÇÃO DO CANTEIRO DE OBRAS</v>
      </c>
      <c r="C8" s="226">
        <f>RESUMO!D7</f>
        <v>32890.66</v>
      </c>
      <c r="D8" s="227">
        <f>C8/RESUMO!$D$17</f>
        <v>0.09549919497</v>
      </c>
      <c r="E8" s="228">
        <f>$C8*E9</f>
        <v>32890.66</v>
      </c>
      <c r="F8" s="228"/>
      <c r="G8" s="228"/>
      <c r="H8" s="228"/>
      <c r="I8" s="228"/>
      <c r="J8" s="229"/>
      <c r="K8" s="230">
        <f>SUM(E8:G8)</f>
        <v>32890.66</v>
      </c>
      <c r="L8" s="231"/>
      <c r="M8" s="138"/>
      <c r="N8" s="138"/>
      <c r="O8" s="138"/>
      <c r="P8" s="138"/>
      <c r="Q8" s="138"/>
      <c r="R8" s="138"/>
      <c r="S8" s="138"/>
      <c r="T8" s="138"/>
      <c r="U8" s="138"/>
      <c r="V8" s="138"/>
      <c r="W8" s="138"/>
      <c r="X8" s="138"/>
      <c r="Y8" s="138"/>
      <c r="Z8" s="138"/>
    </row>
    <row r="9" ht="15.0" customHeight="1">
      <c r="A9" s="232"/>
      <c r="B9" s="233"/>
      <c r="C9" s="234"/>
      <c r="D9" s="235"/>
      <c r="E9" s="236">
        <v>1.0</v>
      </c>
      <c r="F9" s="236"/>
      <c r="G9" s="236"/>
      <c r="H9" s="236"/>
      <c r="I9" s="236"/>
      <c r="J9" s="237"/>
      <c r="K9" s="238">
        <f>SUM(E9:J9)</f>
        <v>1</v>
      </c>
      <c r="L9" s="238">
        <f>SUM(E9:G9)</f>
        <v>1</v>
      </c>
      <c r="M9" s="138"/>
      <c r="N9" s="138"/>
      <c r="O9" s="138"/>
      <c r="P9" s="138"/>
      <c r="Q9" s="138"/>
      <c r="R9" s="138"/>
      <c r="S9" s="138"/>
      <c r="T9" s="138"/>
      <c r="U9" s="138"/>
      <c r="V9" s="138"/>
      <c r="W9" s="138"/>
      <c r="X9" s="138"/>
      <c r="Y9" s="138"/>
      <c r="Z9" s="138"/>
    </row>
    <row r="10" ht="13.5" customHeight="1">
      <c r="A10" s="224" t="s">
        <v>29</v>
      </c>
      <c r="B10" s="225" t="str">
        <f>UPPER(VLOOKUP($A10,GLOBAL!A:H,4,0))</f>
        <v>DEMOLIÇÕES / MOVIMENTO DE TERRA / SUPRA</v>
      </c>
      <c r="C10" s="226">
        <f>RESUMO!D8</f>
        <v>42184.03</v>
      </c>
      <c r="D10" s="227">
        <f>C10/RESUMO!$D$17</f>
        <v>0.1224828236</v>
      </c>
      <c r="E10" s="228">
        <f t="shared" ref="E10:F10" si="1">$C$10*E11</f>
        <v>25310.418</v>
      </c>
      <c r="F10" s="228">
        <f t="shared" si="1"/>
        <v>16873.612</v>
      </c>
      <c r="G10" s="236"/>
      <c r="H10" s="228"/>
      <c r="I10" s="228"/>
      <c r="J10" s="237"/>
      <c r="K10" s="230">
        <f>SUM(E10:G10)</f>
        <v>42184.03</v>
      </c>
      <c r="L10" s="231"/>
      <c r="M10" s="138"/>
      <c r="N10" s="138"/>
      <c r="O10" s="138"/>
      <c r="P10" s="138"/>
      <c r="Q10" s="138"/>
      <c r="R10" s="138"/>
      <c r="S10" s="138"/>
      <c r="T10" s="138"/>
      <c r="U10" s="138"/>
      <c r="V10" s="138"/>
      <c r="W10" s="138"/>
      <c r="X10" s="138"/>
      <c r="Y10" s="138"/>
      <c r="Z10" s="138"/>
    </row>
    <row r="11" ht="15.0" customHeight="1">
      <c r="A11" s="232"/>
      <c r="B11" s="233"/>
      <c r="C11" s="234"/>
      <c r="D11" s="235"/>
      <c r="E11" s="236">
        <v>0.6</v>
      </c>
      <c r="F11" s="236">
        <v>0.4</v>
      </c>
      <c r="G11" s="236"/>
      <c r="H11" s="236"/>
      <c r="I11" s="236"/>
      <c r="J11" s="237"/>
      <c r="K11" s="238">
        <f>SUM(E11:J11)</f>
        <v>1</v>
      </c>
      <c r="L11" s="238">
        <f>SUM(E11:G11)</f>
        <v>1</v>
      </c>
      <c r="M11" s="138"/>
      <c r="N11" s="138"/>
      <c r="O11" s="138"/>
      <c r="P11" s="138"/>
      <c r="Q11" s="138"/>
      <c r="R11" s="138"/>
      <c r="S11" s="138"/>
      <c r="T11" s="138"/>
      <c r="U11" s="138"/>
      <c r="V11" s="138"/>
      <c r="W11" s="138"/>
      <c r="X11" s="138"/>
      <c r="Y11" s="138"/>
      <c r="Z11" s="138"/>
    </row>
    <row r="12" ht="13.5" customHeight="1">
      <c r="A12" s="239" t="s">
        <v>34</v>
      </c>
      <c r="B12" s="240" t="str">
        <f>UPPER(VLOOKUP($A12,GLOBAL!A:H,4,0))</f>
        <v>PAREDES, PISOS E TETOS</v>
      </c>
      <c r="C12" s="226">
        <f>RESUMO!D9</f>
        <v>138269.29</v>
      </c>
      <c r="D12" s="227">
        <f>C12/RESUMO!$D$17</f>
        <v>0.4014697754</v>
      </c>
      <c r="E12" s="241"/>
      <c r="F12" s="241">
        <f t="shared" ref="F12:H12" si="2">$C12*F13</f>
        <v>41480.787</v>
      </c>
      <c r="G12" s="241">
        <f t="shared" si="2"/>
        <v>48394.2515</v>
      </c>
      <c r="H12" s="241">
        <f t="shared" si="2"/>
        <v>48394.2515</v>
      </c>
      <c r="I12" s="241"/>
      <c r="J12" s="242"/>
      <c r="K12" s="230">
        <f>SUM(E12:G12)</f>
        <v>89875.0385</v>
      </c>
      <c r="L12" s="231"/>
      <c r="M12" s="138"/>
      <c r="N12" s="138"/>
      <c r="O12" s="138"/>
      <c r="P12" s="138"/>
      <c r="Q12" s="138"/>
      <c r="R12" s="138"/>
      <c r="S12" s="138"/>
      <c r="T12" s="138"/>
      <c r="U12" s="138"/>
      <c r="V12" s="138"/>
      <c r="W12" s="138"/>
      <c r="X12" s="138"/>
      <c r="Y12" s="138"/>
      <c r="Z12" s="138"/>
    </row>
    <row r="13" ht="15.0" customHeight="1">
      <c r="A13" s="232"/>
      <c r="B13" s="233"/>
      <c r="C13" s="234"/>
      <c r="D13" s="235"/>
      <c r="E13" s="236"/>
      <c r="F13" s="236">
        <v>0.3</v>
      </c>
      <c r="G13" s="236">
        <v>0.35</v>
      </c>
      <c r="H13" s="236">
        <v>0.35</v>
      </c>
      <c r="I13" s="236"/>
      <c r="J13" s="237"/>
      <c r="K13" s="238">
        <f>SUM(E13:J13)</f>
        <v>1</v>
      </c>
      <c r="L13" s="238">
        <f>SUM(E13:G13)</f>
        <v>0.65</v>
      </c>
      <c r="M13" s="138"/>
      <c r="N13" s="138"/>
      <c r="O13" s="138"/>
      <c r="P13" s="138"/>
      <c r="Q13" s="138"/>
      <c r="R13" s="138"/>
      <c r="S13" s="138"/>
      <c r="T13" s="138"/>
      <c r="U13" s="138"/>
      <c r="V13" s="138"/>
      <c r="W13" s="138"/>
      <c r="X13" s="138"/>
      <c r="Y13" s="138"/>
      <c r="Z13" s="138"/>
    </row>
    <row r="14" ht="13.5" customHeight="1">
      <c r="A14" s="224" t="s">
        <v>37</v>
      </c>
      <c r="B14" s="225" t="str">
        <f>UPPER(VLOOKUP($A14,GLOBAL!A:H,4,0))</f>
        <v>ESQUADRIAS </v>
      </c>
      <c r="C14" s="226">
        <f>RESUMO!D10</f>
        <v>17831.79</v>
      </c>
      <c r="D14" s="227">
        <f>C14/RESUMO!$D$17</f>
        <v>0.05177523315</v>
      </c>
      <c r="E14" s="228"/>
      <c r="F14" s="228"/>
      <c r="G14" s="228">
        <f t="shared" ref="G14:I14" si="3">$C14*G15</f>
        <v>5349.537</v>
      </c>
      <c r="H14" s="228">
        <f t="shared" si="3"/>
        <v>6241.1265</v>
      </c>
      <c r="I14" s="228">
        <f t="shared" si="3"/>
        <v>6241.1265</v>
      </c>
      <c r="J14" s="229"/>
      <c r="K14" s="230">
        <f>SUM(E14:G14)</f>
        <v>5349.537</v>
      </c>
      <c r="L14" s="231"/>
      <c r="M14" s="138"/>
      <c r="N14" s="138"/>
      <c r="O14" s="138"/>
      <c r="P14" s="138"/>
      <c r="Q14" s="138"/>
      <c r="R14" s="138"/>
      <c r="S14" s="138"/>
      <c r="T14" s="138"/>
      <c r="U14" s="138"/>
      <c r="V14" s="138"/>
      <c r="W14" s="138"/>
      <c r="X14" s="138"/>
      <c r="Y14" s="138"/>
      <c r="Z14" s="138"/>
    </row>
    <row r="15" ht="15.0" customHeight="1">
      <c r="A15" s="232"/>
      <c r="B15" s="233"/>
      <c r="C15" s="234"/>
      <c r="D15" s="235"/>
      <c r="E15" s="236"/>
      <c r="F15" s="236"/>
      <c r="G15" s="236">
        <v>0.3</v>
      </c>
      <c r="H15" s="236">
        <v>0.35</v>
      </c>
      <c r="I15" s="236">
        <v>0.35</v>
      </c>
      <c r="J15" s="237"/>
      <c r="K15" s="238">
        <f>SUM(E15:J15)</f>
        <v>1</v>
      </c>
      <c r="L15" s="238">
        <f>SUM(E15:G15)</f>
        <v>0.3</v>
      </c>
      <c r="M15" s="138"/>
      <c r="N15" s="138"/>
      <c r="O15" s="138"/>
      <c r="P15" s="138"/>
      <c r="Q15" s="138"/>
      <c r="R15" s="138"/>
      <c r="S15" s="138"/>
      <c r="T15" s="138"/>
      <c r="U15" s="138"/>
      <c r="V15" s="138"/>
      <c r="W15" s="138"/>
      <c r="X15" s="138"/>
      <c r="Y15" s="138"/>
      <c r="Z15" s="138"/>
    </row>
    <row r="16" ht="13.5" customHeight="1">
      <c r="A16" s="224" t="s">
        <v>39</v>
      </c>
      <c r="B16" s="225" t="str">
        <f>UPPER(VLOOKUP($A16,GLOBAL!A:H,4,0))</f>
        <v>INSTALAÇÕES HIDROSSANITÁRIAS</v>
      </c>
      <c r="C16" s="226">
        <f>RESUMO!D11</f>
        <v>15396.64</v>
      </c>
      <c r="D16" s="227">
        <f>C16/RESUMO!$D$17</f>
        <v>0.04470468897</v>
      </c>
      <c r="E16" s="228"/>
      <c r="F16" s="228">
        <f t="shared" ref="F16:H16" si="4">$C16*F17</f>
        <v>4618.992</v>
      </c>
      <c r="G16" s="228">
        <f t="shared" si="4"/>
        <v>5388.824</v>
      </c>
      <c r="H16" s="228">
        <f t="shared" si="4"/>
        <v>5388.824</v>
      </c>
      <c r="I16" s="228"/>
      <c r="J16" s="229"/>
      <c r="K16" s="230">
        <f>SUM(E16:G16)</f>
        <v>10007.816</v>
      </c>
      <c r="L16" s="231"/>
      <c r="M16" s="138"/>
      <c r="N16" s="138"/>
      <c r="O16" s="138"/>
      <c r="P16" s="138"/>
      <c r="Q16" s="138"/>
      <c r="R16" s="138"/>
      <c r="S16" s="138"/>
      <c r="T16" s="138"/>
      <c r="U16" s="138"/>
      <c r="V16" s="138"/>
      <c r="W16" s="138"/>
      <c r="X16" s="138"/>
      <c r="Y16" s="138"/>
      <c r="Z16" s="138"/>
    </row>
    <row r="17" ht="15.0" customHeight="1">
      <c r="A17" s="232"/>
      <c r="B17" s="233"/>
      <c r="C17" s="234"/>
      <c r="D17" s="235"/>
      <c r="E17" s="236"/>
      <c r="F17" s="236">
        <v>0.3</v>
      </c>
      <c r="G17" s="236">
        <v>0.35</v>
      </c>
      <c r="H17" s="236">
        <v>0.35</v>
      </c>
      <c r="I17" s="236"/>
      <c r="J17" s="237"/>
      <c r="K17" s="238">
        <f>SUM(E17:J17)</f>
        <v>1</v>
      </c>
      <c r="L17" s="238">
        <f>SUM(E17:G17)</f>
        <v>0.65</v>
      </c>
      <c r="M17" s="138"/>
      <c r="N17" s="138"/>
      <c r="O17" s="138"/>
      <c r="P17" s="138"/>
      <c r="Q17" s="138"/>
      <c r="R17" s="138"/>
      <c r="S17" s="138"/>
      <c r="T17" s="138"/>
      <c r="U17" s="138"/>
      <c r="V17" s="138"/>
      <c r="W17" s="138"/>
      <c r="X17" s="138"/>
      <c r="Y17" s="138"/>
      <c r="Z17" s="138"/>
    </row>
    <row r="18" ht="13.5" customHeight="1">
      <c r="A18" s="224" t="s">
        <v>42</v>
      </c>
      <c r="B18" s="225" t="str">
        <f>UPPER(VLOOKUP($A18,GLOBAL!A:H,4,0))</f>
        <v>CLIMATIZAÇÃO / COMPLEMENTARES</v>
      </c>
      <c r="C18" s="226">
        <f>RESUMO!D12</f>
        <v>44101.78</v>
      </c>
      <c r="D18" s="227">
        <f>C18/RESUMO!$D$17</f>
        <v>0.1280510785</v>
      </c>
      <c r="E18" s="228"/>
      <c r="F18" s="228"/>
      <c r="G18" s="228"/>
      <c r="H18" s="228">
        <f t="shared" ref="H18:J18" si="5">$C18*H19</f>
        <v>15435.623</v>
      </c>
      <c r="I18" s="228">
        <f t="shared" si="5"/>
        <v>15435.623</v>
      </c>
      <c r="J18" s="229">
        <f t="shared" si="5"/>
        <v>13230.534</v>
      </c>
      <c r="K18" s="230">
        <f>SUM(E18:G18)</f>
        <v>0</v>
      </c>
      <c r="L18" s="231"/>
      <c r="M18" s="138"/>
      <c r="N18" s="138"/>
      <c r="O18" s="138"/>
      <c r="P18" s="138"/>
      <c r="Q18" s="138"/>
      <c r="R18" s="138"/>
      <c r="S18" s="138"/>
      <c r="T18" s="138"/>
      <c r="U18" s="138"/>
      <c r="V18" s="138"/>
      <c r="W18" s="138"/>
      <c r="X18" s="138"/>
      <c r="Y18" s="138"/>
      <c r="Z18" s="138"/>
    </row>
    <row r="19" ht="15.0" customHeight="1">
      <c r="A19" s="232"/>
      <c r="B19" s="233"/>
      <c r="C19" s="234"/>
      <c r="D19" s="235"/>
      <c r="E19" s="236"/>
      <c r="F19" s="236"/>
      <c r="G19" s="236"/>
      <c r="H19" s="236">
        <v>0.35</v>
      </c>
      <c r="I19" s="236">
        <v>0.35</v>
      </c>
      <c r="J19" s="237">
        <v>0.3</v>
      </c>
      <c r="K19" s="238">
        <f>SUM(E19:J19)</f>
        <v>1</v>
      </c>
      <c r="L19" s="238">
        <f>SUM(E19:G19)</f>
        <v>0</v>
      </c>
      <c r="M19" s="138"/>
      <c r="N19" s="138"/>
      <c r="O19" s="138"/>
      <c r="P19" s="138"/>
      <c r="Q19" s="138"/>
      <c r="R19" s="138"/>
      <c r="S19" s="138"/>
      <c r="T19" s="138"/>
      <c r="U19" s="138"/>
      <c r="V19" s="138"/>
      <c r="W19" s="138"/>
      <c r="X19" s="138"/>
      <c r="Y19" s="138"/>
      <c r="Z19" s="138"/>
    </row>
    <row r="20" ht="13.5" customHeight="1">
      <c r="A20" s="224" t="s">
        <v>46</v>
      </c>
      <c r="B20" s="225" t="str">
        <f>UPPER(VLOOKUP($A20,GLOBAL!A:H,4,0))</f>
        <v>INSTALAÇÕES ELÉTRICAS</v>
      </c>
      <c r="C20" s="226">
        <f>RESUMO!D13</f>
        <v>18271.45</v>
      </c>
      <c r="D20" s="227">
        <f>C20/RESUMO!$D$17</f>
        <v>0.05305180151</v>
      </c>
      <c r="E20" s="228"/>
      <c r="F20" s="228">
        <f t="shared" ref="F20:J20" si="6">$C20*F21</f>
        <v>3654.29</v>
      </c>
      <c r="G20" s="228">
        <f t="shared" si="6"/>
        <v>3654.29</v>
      </c>
      <c r="H20" s="228">
        <f t="shared" si="6"/>
        <v>3654.29</v>
      </c>
      <c r="I20" s="228">
        <f t="shared" si="6"/>
        <v>3654.29</v>
      </c>
      <c r="J20" s="229">
        <f t="shared" si="6"/>
        <v>3654.29</v>
      </c>
      <c r="K20" s="230">
        <f>SUM(E20:G20)</f>
        <v>7308.58</v>
      </c>
      <c r="L20" s="231"/>
      <c r="M20" s="138"/>
      <c r="N20" s="138">
        <f>100/6</f>
        <v>16.66666667</v>
      </c>
      <c r="O20" s="138"/>
      <c r="P20" s="138"/>
      <c r="Q20" s="138"/>
      <c r="R20" s="138"/>
      <c r="S20" s="138"/>
      <c r="T20" s="138"/>
      <c r="U20" s="138"/>
      <c r="V20" s="138"/>
      <c r="W20" s="138"/>
      <c r="X20" s="138"/>
      <c r="Y20" s="138"/>
      <c r="Z20" s="138"/>
    </row>
    <row r="21" ht="15.0" customHeight="1">
      <c r="A21" s="232"/>
      <c r="B21" s="233"/>
      <c r="C21" s="234"/>
      <c r="D21" s="235"/>
      <c r="E21" s="236"/>
      <c r="F21" s="236">
        <v>0.2</v>
      </c>
      <c r="G21" s="236">
        <v>0.2</v>
      </c>
      <c r="H21" s="236">
        <v>0.2</v>
      </c>
      <c r="I21" s="236">
        <v>0.2</v>
      </c>
      <c r="J21" s="237">
        <v>0.2</v>
      </c>
      <c r="K21" s="238">
        <f>SUM(E21:J21)</f>
        <v>1</v>
      </c>
      <c r="L21" s="238">
        <f>SUM(E21:G21)</f>
        <v>0.4</v>
      </c>
      <c r="M21" s="138"/>
      <c r="N21" s="138"/>
      <c r="O21" s="138"/>
      <c r="P21" s="138"/>
      <c r="Q21" s="138"/>
      <c r="R21" s="138"/>
      <c r="S21" s="138"/>
      <c r="T21" s="138"/>
      <c r="U21" s="138"/>
      <c r="V21" s="138"/>
      <c r="W21" s="138"/>
      <c r="X21" s="138"/>
      <c r="Y21" s="138"/>
      <c r="Z21" s="138"/>
    </row>
    <row r="22" ht="13.5" customHeight="1">
      <c r="A22" s="224" t="s">
        <v>49</v>
      </c>
      <c r="B22" s="225" t="str">
        <f>UPPER(VLOOKUP($A22,GLOBAL!A:H,4,0))</f>
        <v>INSTALAÇÕES DE COMBATE A INCÊNDIO </v>
      </c>
      <c r="C22" s="226">
        <f>RESUMO!D14</f>
        <v>14821.69</v>
      </c>
      <c r="D22" s="227">
        <f>C22/RESUMO!$D$17</f>
        <v>0.0430353013</v>
      </c>
      <c r="E22" s="228"/>
      <c r="F22" s="228">
        <f t="shared" ref="F22:J22" si="7">$C22*F23</f>
        <v>2964.338</v>
      </c>
      <c r="G22" s="228">
        <f t="shared" si="7"/>
        <v>2964.338</v>
      </c>
      <c r="H22" s="228">
        <f t="shared" si="7"/>
        <v>2964.338</v>
      </c>
      <c r="I22" s="228">
        <f t="shared" si="7"/>
        <v>2964.338</v>
      </c>
      <c r="J22" s="229">
        <f t="shared" si="7"/>
        <v>2964.338</v>
      </c>
      <c r="K22" s="230">
        <f>SUM(E22:G22)</f>
        <v>5928.676</v>
      </c>
      <c r="L22" s="231"/>
      <c r="M22" s="138"/>
      <c r="N22" s="138">
        <f>100/6</f>
        <v>16.66666667</v>
      </c>
      <c r="O22" s="138"/>
      <c r="P22" s="138"/>
      <c r="Q22" s="138"/>
      <c r="R22" s="138"/>
      <c r="S22" s="138"/>
      <c r="T22" s="138"/>
      <c r="U22" s="138"/>
      <c r="V22" s="138"/>
      <c r="W22" s="138"/>
      <c r="X22" s="138"/>
      <c r="Y22" s="138"/>
      <c r="Z22" s="138"/>
    </row>
    <row r="23" ht="15.0" customHeight="1">
      <c r="A23" s="232"/>
      <c r="B23" s="233"/>
      <c r="C23" s="234"/>
      <c r="D23" s="235"/>
      <c r="E23" s="236"/>
      <c r="F23" s="236">
        <v>0.2</v>
      </c>
      <c r="G23" s="236">
        <v>0.2</v>
      </c>
      <c r="H23" s="236">
        <v>0.2</v>
      </c>
      <c r="I23" s="236">
        <v>0.2</v>
      </c>
      <c r="J23" s="237">
        <v>0.2</v>
      </c>
      <c r="K23" s="238">
        <f>SUM(E23:J23)</f>
        <v>1</v>
      </c>
      <c r="L23" s="238">
        <f>SUM(E23:G23)</f>
        <v>0.4</v>
      </c>
      <c r="M23" s="138"/>
      <c r="N23" s="138"/>
      <c r="O23" s="138"/>
      <c r="P23" s="138"/>
      <c r="Q23" s="138"/>
      <c r="R23" s="138"/>
      <c r="S23" s="138"/>
      <c r="T23" s="138"/>
      <c r="U23" s="138"/>
      <c r="V23" s="138"/>
      <c r="W23" s="138"/>
      <c r="X23" s="138"/>
      <c r="Y23" s="138"/>
      <c r="Z23" s="138"/>
    </row>
    <row r="24" ht="13.5" customHeight="1">
      <c r="A24" s="224" t="s">
        <v>51</v>
      </c>
      <c r="B24" s="225" t="str">
        <f>UPPER(VLOOKUP($A24,GLOBAL!A:H,4,0))</f>
        <v>LIMPEZA FINAL DA OBRA</v>
      </c>
      <c r="C24" s="226">
        <f>RESUMO!D15</f>
        <v>4810.12</v>
      </c>
      <c r="D24" s="227">
        <f>C24/RESUMO!$D$17</f>
        <v>0.0139663536</v>
      </c>
      <c r="E24" s="228"/>
      <c r="F24" s="228"/>
      <c r="G24" s="228"/>
      <c r="H24" s="228"/>
      <c r="I24" s="228"/>
      <c r="J24" s="229">
        <f>$C24*J25</f>
        <v>4810.12</v>
      </c>
      <c r="K24" s="230">
        <f>SUM(E24:G24)</f>
        <v>0</v>
      </c>
      <c r="L24" s="231"/>
      <c r="M24" s="138"/>
      <c r="N24" s="138"/>
      <c r="O24" s="138"/>
      <c r="P24" s="138"/>
      <c r="Q24" s="138"/>
      <c r="R24" s="138"/>
      <c r="S24" s="138"/>
      <c r="T24" s="138"/>
      <c r="U24" s="138"/>
      <c r="V24" s="138"/>
      <c r="W24" s="138"/>
      <c r="X24" s="138"/>
      <c r="Y24" s="138"/>
      <c r="Z24" s="138"/>
    </row>
    <row r="25" ht="15.0" customHeight="1">
      <c r="A25" s="232"/>
      <c r="B25" s="233"/>
      <c r="C25" s="234"/>
      <c r="D25" s="235"/>
      <c r="E25" s="236"/>
      <c r="F25" s="236"/>
      <c r="G25" s="236"/>
      <c r="H25" s="236"/>
      <c r="I25" s="236"/>
      <c r="J25" s="237">
        <v>1.0</v>
      </c>
      <c r="K25" s="238">
        <f>SUM(E25:J25)</f>
        <v>1</v>
      </c>
      <c r="L25" s="238">
        <f>SUM(E25:G25)</f>
        <v>0</v>
      </c>
      <c r="M25" s="138"/>
      <c r="N25" s="138"/>
      <c r="O25" s="138"/>
      <c r="P25" s="138"/>
      <c r="Q25" s="138"/>
      <c r="R25" s="138"/>
      <c r="S25" s="138"/>
      <c r="T25" s="138"/>
      <c r="U25" s="138"/>
      <c r="V25" s="138"/>
      <c r="W25" s="138"/>
      <c r="X25" s="138"/>
      <c r="Y25" s="138"/>
      <c r="Z25" s="138"/>
    </row>
    <row r="26" ht="13.5" customHeight="1">
      <c r="A26" s="224" t="s">
        <v>53</v>
      </c>
      <c r="B26" s="225" t="str">
        <f>UPPER(VLOOKUP($A26,GLOBAL!A:H,4,0))</f>
        <v>ADMINISTRAÇÃO LOCAL DA OBRA</v>
      </c>
      <c r="C26" s="226">
        <f>RESUMO!D16</f>
        <v>15830.27</v>
      </c>
      <c r="D26" s="227">
        <f>C26/RESUMO!$D$17</f>
        <v>0.04596374901</v>
      </c>
      <c r="E26" s="228">
        <f t="shared" ref="E26:J26" si="8">$C26*E27</f>
        <v>2638.378333</v>
      </c>
      <c r="F26" s="228">
        <f t="shared" si="8"/>
        <v>2638.378333</v>
      </c>
      <c r="G26" s="228">
        <f t="shared" si="8"/>
        <v>2638.378333</v>
      </c>
      <c r="H26" s="228">
        <f t="shared" si="8"/>
        <v>2638.378333</v>
      </c>
      <c r="I26" s="228">
        <f t="shared" si="8"/>
        <v>2638.378333</v>
      </c>
      <c r="J26" s="229">
        <f t="shared" si="8"/>
        <v>2638.378333</v>
      </c>
      <c r="K26" s="230">
        <f>SUM(E26:G26)</f>
        <v>7915.135</v>
      </c>
      <c r="L26" s="231"/>
      <c r="M26" s="138"/>
      <c r="N26" s="138"/>
      <c r="O26" s="138"/>
      <c r="P26" s="138"/>
      <c r="Q26" s="138"/>
      <c r="R26" s="138"/>
      <c r="S26" s="138"/>
      <c r="T26" s="138"/>
      <c r="U26" s="138"/>
      <c r="V26" s="138"/>
      <c r="W26" s="138"/>
      <c r="X26" s="138"/>
      <c r="Y26" s="138"/>
      <c r="Z26" s="138"/>
    </row>
    <row r="27" ht="15.0" customHeight="1">
      <c r="A27" s="232"/>
      <c r="B27" s="233"/>
      <c r="C27" s="234"/>
      <c r="D27" s="235"/>
      <c r="E27" s="236">
        <f t="shared" ref="E27:J27" si="9">1/6</f>
        <v>0.1666666667</v>
      </c>
      <c r="F27" s="236">
        <f t="shared" si="9"/>
        <v>0.1666666667</v>
      </c>
      <c r="G27" s="236">
        <f t="shared" si="9"/>
        <v>0.1666666667</v>
      </c>
      <c r="H27" s="236">
        <f t="shared" si="9"/>
        <v>0.1666666667</v>
      </c>
      <c r="I27" s="236">
        <f t="shared" si="9"/>
        <v>0.1666666667</v>
      </c>
      <c r="J27" s="237">
        <f t="shared" si="9"/>
        <v>0.1666666667</v>
      </c>
      <c r="K27" s="238">
        <f>SUM(E27:J27)</f>
        <v>1</v>
      </c>
      <c r="L27" s="238">
        <f>SUM(E27:G27)</f>
        <v>0.5</v>
      </c>
      <c r="M27" s="138"/>
      <c r="N27" s="138"/>
      <c r="O27" s="138"/>
      <c r="P27" s="138"/>
      <c r="Q27" s="138"/>
      <c r="R27" s="138"/>
      <c r="S27" s="138"/>
      <c r="T27" s="138"/>
      <c r="U27" s="138"/>
      <c r="V27" s="138"/>
      <c r="W27" s="138"/>
      <c r="X27" s="138"/>
      <c r="Y27" s="138"/>
      <c r="Z27" s="138"/>
    </row>
    <row r="28" ht="12.75" customHeight="1">
      <c r="A28" s="243"/>
      <c r="B28" s="244"/>
      <c r="C28" s="234"/>
      <c r="D28" s="235"/>
      <c r="E28" s="236"/>
      <c r="F28" s="236"/>
      <c r="G28" s="236"/>
      <c r="H28" s="236"/>
      <c r="I28" s="236"/>
      <c r="J28" s="237"/>
      <c r="K28" s="230"/>
      <c r="L28" s="238"/>
      <c r="M28" s="138"/>
      <c r="N28" s="138"/>
      <c r="O28" s="138"/>
      <c r="P28" s="138"/>
      <c r="Q28" s="138"/>
      <c r="R28" s="138"/>
      <c r="S28" s="138"/>
      <c r="T28" s="138"/>
      <c r="U28" s="138"/>
      <c r="V28" s="138"/>
      <c r="W28" s="138"/>
      <c r="X28" s="138"/>
      <c r="Y28" s="138"/>
      <c r="Z28" s="138"/>
    </row>
    <row r="29" ht="12.75" customHeight="1">
      <c r="A29" s="245"/>
      <c r="B29" s="246" t="s">
        <v>305</v>
      </c>
      <c r="C29" s="247">
        <f t="shared" ref="C29:D29" si="10">SUM(C8:C28)</f>
        <v>344407.72</v>
      </c>
      <c r="D29" s="248">
        <f t="shared" si="10"/>
        <v>1</v>
      </c>
      <c r="E29" s="236"/>
      <c r="F29" s="236"/>
      <c r="G29" s="236"/>
      <c r="H29" s="236"/>
      <c r="I29" s="236"/>
      <c r="J29" s="237"/>
      <c r="K29" s="238"/>
      <c r="L29" s="238"/>
      <c r="M29" s="138"/>
      <c r="N29" s="138"/>
      <c r="O29" s="138"/>
      <c r="P29" s="138"/>
      <c r="Q29" s="138"/>
      <c r="R29" s="138"/>
      <c r="S29" s="138"/>
      <c r="T29" s="138"/>
      <c r="U29" s="138"/>
      <c r="V29" s="138"/>
      <c r="W29" s="138"/>
      <c r="X29" s="138"/>
      <c r="Y29" s="138"/>
      <c r="Z29" s="138"/>
    </row>
    <row r="30" ht="12.75" customHeight="1">
      <c r="A30" s="249"/>
      <c r="B30" s="223"/>
      <c r="C30" s="250" t="s">
        <v>307</v>
      </c>
      <c r="D30" s="251" t="s">
        <v>291</v>
      </c>
      <c r="E30" s="252">
        <f t="shared" ref="E30:J30" si="11">E8+E10+E12+E14+E16+E18+E20+E24+E26+E22</f>
        <v>60839.45633</v>
      </c>
      <c r="F30" s="252">
        <f t="shared" si="11"/>
        <v>72230.39733</v>
      </c>
      <c r="G30" s="252">
        <f t="shared" si="11"/>
        <v>68389.61883</v>
      </c>
      <c r="H30" s="252">
        <f t="shared" si="11"/>
        <v>84716.83133</v>
      </c>
      <c r="I30" s="252">
        <f t="shared" si="11"/>
        <v>30933.75583</v>
      </c>
      <c r="J30" s="252">
        <f t="shared" si="11"/>
        <v>27297.66033</v>
      </c>
      <c r="K30" s="253"/>
      <c r="L30" s="253"/>
      <c r="M30" s="138"/>
      <c r="N30" s="138"/>
      <c r="O30" s="138"/>
      <c r="P30" s="138"/>
      <c r="Q30" s="138"/>
      <c r="R30" s="138"/>
      <c r="S30" s="138"/>
      <c r="T30" s="138"/>
      <c r="U30" s="138"/>
      <c r="V30" s="138"/>
      <c r="W30" s="138"/>
      <c r="X30" s="138"/>
      <c r="Y30" s="138"/>
      <c r="Z30" s="138"/>
    </row>
    <row r="31" ht="12.75" customHeight="1">
      <c r="A31" s="249"/>
      <c r="B31" s="223"/>
      <c r="C31" s="254" t="s">
        <v>309</v>
      </c>
      <c r="D31" s="255" t="s">
        <v>24</v>
      </c>
      <c r="E31" s="256">
        <f t="shared" ref="E31:J31" si="12">E30/$C$29</f>
        <v>0.1766495139</v>
      </c>
      <c r="F31" s="256">
        <f t="shared" si="12"/>
        <v>0.2097235141</v>
      </c>
      <c r="G31" s="256">
        <f t="shared" si="12"/>
        <v>0.1985716779</v>
      </c>
      <c r="H31" s="256">
        <f t="shared" si="12"/>
        <v>0.245978317</v>
      </c>
      <c r="I31" s="256">
        <f t="shared" si="12"/>
        <v>0.08981725448</v>
      </c>
      <c r="J31" s="256">
        <f t="shared" si="12"/>
        <v>0.07925972256</v>
      </c>
      <c r="K31" s="238"/>
      <c r="L31" s="238"/>
      <c r="M31" s="138"/>
      <c r="N31" s="138"/>
      <c r="O31" s="138"/>
      <c r="P31" s="138"/>
      <c r="Q31" s="138"/>
      <c r="R31" s="138"/>
      <c r="S31" s="138"/>
      <c r="T31" s="138"/>
      <c r="U31" s="138"/>
      <c r="V31" s="138"/>
      <c r="W31" s="138"/>
      <c r="X31" s="138"/>
      <c r="Y31" s="138"/>
      <c r="Z31" s="138"/>
    </row>
    <row r="32" ht="12.75" customHeight="1">
      <c r="A32" s="249"/>
      <c r="B32" s="223"/>
      <c r="C32" s="254" t="s">
        <v>310</v>
      </c>
      <c r="D32" s="257" t="s">
        <v>291</v>
      </c>
      <c r="E32" s="257">
        <f t="shared" ref="E32:E33" si="14">E30</f>
        <v>60839.45633</v>
      </c>
      <c r="F32" s="257">
        <f t="shared" ref="F32:J32" si="13">E32+F30</f>
        <v>133069.8537</v>
      </c>
      <c r="G32" s="257">
        <f t="shared" si="13"/>
        <v>201459.4725</v>
      </c>
      <c r="H32" s="257">
        <f t="shared" si="13"/>
        <v>286176.3038</v>
      </c>
      <c r="I32" s="257">
        <f t="shared" si="13"/>
        <v>317110.0597</v>
      </c>
      <c r="J32" s="258">
        <f t="shared" si="13"/>
        <v>344407.72</v>
      </c>
      <c r="K32" s="259"/>
      <c r="L32" s="259"/>
      <c r="M32" s="138"/>
      <c r="N32" s="138"/>
      <c r="O32" s="138"/>
      <c r="P32" s="138"/>
      <c r="Q32" s="138"/>
      <c r="R32" s="138"/>
      <c r="S32" s="138"/>
      <c r="T32" s="138"/>
      <c r="U32" s="138"/>
      <c r="V32" s="138"/>
      <c r="W32" s="138"/>
      <c r="X32" s="138"/>
      <c r="Y32" s="138"/>
      <c r="Z32" s="138"/>
    </row>
    <row r="33" ht="13.5" customHeight="1">
      <c r="A33" s="260"/>
      <c r="B33" s="261"/>
      <c r="C33" s="262" t="s">
        <v>312</v>
      </c>
      <c r="D33" s="263" t="s">
        <v>24</v>
      </c>
      <c r="E33" s="263">
        <f t="shared" si="14"/>
        <v>0.1766495139</v>
      </c>
      <c r="F33" s="263">
        <f t="shared" ref="F33:J33" si="15">E33+F31</f>
        <v>0.3863730281</v>
      </c>
      <c r="G33" s="263">
        <f t="shared" si="15"/>
        <v>0.5849447059</v>
      </c>
      <c r="H33" s="263">
        <f t="shared" si="15"/>
        <v>0.830923023</v>
      </c>
      <c r="I33" s="263">
        <f t="shared" si="15"/>
        <v>0.9207402774</v>
      </c>
      <c r="J33" s="263">
        <f t="shared" si="15"/>
        <v>1</v>
      </c>
      <c r="K33" s="238"/>
      <c r="L33" s="238"/>
      <c r="M33" s="138"/>
      <c r="N33" s="138"/>
      <c r="O33" s="138"/>
      <c r="P33" s="138"/>
      <c r="Q33" s="138"/>
      <c r="R33" s="138"/>
      <c r="S33" s="138"/>
      <c r="T33" s="138"/>
      <c r="U33" s="138"/>
      <c r="V33" s="138"/>
      <c r="W33" s="138"/>
      <c r="X33" s="138"/>
      <c r="Y33" s="138"/>
      <c r="Z33" s="138"/>
    </row>
    <row r="34" ht="12.75" customHeight="1">
      <c r="A34" s="138"/>
      <c r="B34" s="138"/>
      <c r="C34" s="138"/>
      <c r="D34" s="264"/>
      <c r="E34" s="265"/>
      <c r="F34" s="138"/>
      <c r="G34" s="265"/>
      <c r="H34" s="265"/>
      <c r="I34" s="138"/>
      <c r="J34" s="265"/>
      <c r="K34" s="138"/>
      <c r="L34" s="138"/>
      <c r="M34" s="138"/>
      <c r="N34" s="138"/>
      <c r="O34" s="138"/>
      <c r="P34" s="138"/>
      <c r="Q34" s="138"/>
      <c r="R34" s="138"/>
      <c r="S34" s="138"/>
      <c r="T34" s="138"/>
      <c r="U34" s="138"/>
      <c r="V34" s="138"/>
      <c r="W34" s="138"/>
      <c r="X34" s="138"/>
      <c r="Y34" s="138"/>
      <c r="Z34" s="138"/>
    </row>
    <row r="35" ht="12.75" customHeight="1">
      <c r="A35" s="138"/>
      <c r="B35" s="138"/>
      <c r="C35" s="138"/>
      <c r="D35" s="264"/>
      <c r="E35" s="266"/>
      <c r="F35" s="138"/>
      <c r="G35" s="265"/>
      <c r="H35" s="266"/>
      <c r="I35" s="138"/>
      <c r="J35" s="265"/>
      <c r="K35" s="138"/>
      <c r="L35" s="138"/>
      <c r="M35" s="138"/>
      <c r="N35" s="138"/>
      <c r="O35" s="138"/>
      <c r="P35" s="138"/>
      <c r="Q35" s="138"/>
      <c r="R35" s="138"/>
      <c r="S35" s="138"/>
      <c r="T35" s="138"/>
      <c r="U35" s="138"/>
      <c r="V35" s="138"/>
      <c r="W35" s="138"/>
      <c r="X35" s="138"/>
      <c r="Y35" s="138"/>
      <c r="Z35" s="138"/>
    </row>
    <row r="36" ht="12.75" customHeight="1">
      <c r="A36" s="138"/>
      <c r="B36" s="138"/>
      <c r="C36" s="138"/>
      <c r="D36" s="264"/>
      <c r="E36" s="265"/>
      <c r="F36" s="138"/>
      <c r="G36" s="265"/>
      <c r="H36" s="265"/>
      <c r="I36" s="138"/>
      <c r="J36" s="265"/>
      <c r="K36" s="138"/>
      <c r="L36" s="138"/>
      <c r="M36" s="138"/>
      <c r="N36" s="138"/>
      <c r="O36" s="138"/>
      <c r="P36" s="138"/>
      <c r="Q36" s="138"/>
      <c r="R36" s="138"/>
      <c r="S36" s="138"/>
      <c r="T36" s="138"/>
      <c r="U36" s="138"/>
      <c r="V36" s="138"/>
      <c r="W36" s="138"/>
      <c r="X36" s="138"/>
      <c r="Y36" s="138"/>
      <c r="Z36" s="138"/>
    </row>
    <row r="37" ht="12.75" customHeight="1">
      <c r="A37" s="138"/>
      <c r="B37" s="138"/>
      <c r="C37" s="138"/>
      <c r="D37" s="264"/>
      <c r="E37" s="265"/>
      <c r="F37" s="138"/>
      <c r="G37" s="265"/>
      <c r="H37" s="265"/>
      <c r="I37" s="138"/>
      <c r="J37" s="265"/>
      <c r="K37" s="138"/>
      <c r="L37" s="138"/>
      <c r="M37" s="138"/>
      <c r="N37" s="138"/>
      <c r="O37" s="138"/>
      <c r="P37" s="138"/>
      <c r="Q37" s="138"/>
      <c r="R37" s="138"/>
      <c r="S37" s="138"/>
      <c r="T37" s="138"/>
      <c r="U37" s="138"/>
      <c r="V37" s="138"/>
      <c r="W37" s="138"/>
      <c r="X37" s="138"/>
      <c r="Y37" s="138"/>
      <c r="Z37" s="138"/>
    </row>
    <row r="38" ht="12.75" customHeight="1">
      <c r="A38" s="138"/>
      <c r="B38" s="138"/>
      <c r="C38" s="138"/>
      <c r="D38" s="264"/>
      <c r="E38" s="265"/>
      <c r="F38" s="138"/>
      <c r="G38" s="265"/>
      <c r="H38" s="265"/>
      <c r="I38" s="138"/>
      <c r="J38" s="265"/>
      <c r="K38" s="138"/>
      <c r="L38" s="138"/>
      <c r="M38" s="138"/>
      <c r="N38" s="138"/>
      <c r="O38" s="138"/>
      <c r="P38" s="138"/>
      <c r="Q38" s="138"/>
      <c r="R38" s="138"/>
      <c r="S38" s="138"/>
      <c r="T38" s="138"/>
      <c r="U38" s="138"/>
      <c r="V38" s="138"/>
      <c r="W38" s="138"/>
      <c r="X38" s="138"/>
      <c r="Y38" s="138"/>
      <c r="Z38" s="138"/>
    </row>
    <row r="39" ht="12.75" customHeight="1">
      <c r="A39" s="138"/>
      <c r="B39" s="138"/>
      <c r="C39" s="138"/>
      <c r="D39" s="264"/>
      <c r="E39" s="265"/>
      <c r="F39" s="138"/>
      <c r="G39" s="265"/>
      <c r="H39" s="265"/>
      <c r="I39" s="138"/>
      <c r="J39" s="265"/>
      <c r="K39" s="138"/>
      <c r="L39" s="138"/>
      <c r="M39" s="138"/>
      <c r="N39" s="138"/>
      <c r="O39" s="138"/>
      <c r="P39" s="138"/>
      <c r="Q39" s="138"/>
      <c r="R39" s="138"/>
      <c r="S39" s="138"/>
      <c r="T39" s="138"/>
      <c r="U39" s="138"/>
      <c r="V39" s="138"/>
      <c r="W39" s="138"/>
      <c r="X39" s="138"/>
      <c r="Y39" s="138"/>
      <c r="Z39" s="138"/>
    </row>
    <row r="40" ht="12.75" customHeight="1">
      <c r="A40" s="138"/>
      <c r="B40" s="138"/>
      <c r="C40" s="138"/>
      <c r="D40" s="264"/>
      <c r="E40" s="265"/>
      <c r="F40" s="138"/>
      <c r="G40" s="265"/>
      <c r="H40" s="265"/>
      <c r="I40" s="138"/>
      <c r="J40" s="265"/>
      <c r="K40" s="138"/>
      <c r="L40" s="138"/>
      <c r="M40" s="138"/>
      <c r="N40" s="138"/>
      <c r="O40" s="138"/>
      <c r="P40" s="138"/>
      <c r="Q40" s="138"/>
      <c r="R40" s="138"/>
      <c r="S40" s="138"/>
      <c r="T40" s="138"/>
      <c r="U40" s="138"/>
      <c r="V40" s="138"/>
      <c r="W40" s="138"/>
      <c r="X40" s="138"/>
      <c r="Y40" s="138"/>
      <c r="Z40" s="138"/>
    </row>
    <row r="41" ht="12.75" customHeight="1">
      <c r="A41" s="138"/>
      <c r="B41" s="138"/>
      <c r="C41" s="138"/>
      <c r="D41" s="264"/>
      <c r="E41" s="265"/>
      <c r="F41" s="138"/>
      <c r="G41" s="265"/>
      <c r="H41" s="265"/>
      <c r="I41" s="138"/>
      <c r="J41" s="265"/>
      <c r="K41" s="138"/>
      <c r="L41" s="138"/>
      <c r="M41" s="138"/>
      <c r="N41" s="138"/>
      <c r="O41" s="138"/>
      <c r="P41" s="138"/>
      <c r="Q41" s="138"/>
      <c r="R41" s="138"/>
      <c r="S41" s="138"/>
      <c r="T41" s="138"/>
      <c r="U41" s="138"/>
      <c r="V41" s="138"/>
      <c r="W41" s="138"/>
      <c r="X41" s="138"/>
      <c r="Y41" s="138"/>
      <c r="Z41" s="138"/>
    </row>
    <row r="42" ht="12.75" customHeight="1">
      <c r="A42" s="138"/>
      <c r="B42" s="138"/>
      <c r="C42" s="138"/>
      <c r="D42" s="264"/>
      <c r="E42" s="265"/>
      <c r="F42" s="138"/>
      <c r="G42" s="265"/>
      <c r="H42" s="265"/>
      <c r="I42" s="138"/>
      <c r="J42" s="265"/>
      <c r="K42" s="138"/>
      <c r="L42" s="138"/>
      <c r="M42" s="138"/>
      <c r="N42" s="138"/>
      <c r="O42" s="138"/>
      <c r="P42" s="138"/>
      <c r="Q42" s="138"/>
      <c r="R42" s="138"/>
      <c r="S42" s="138"/>
      <c r="T42" s="138"/>
      <c r="U42" s="138"/>
      <c r="V42" s="138"/>
      <c r="W42" s="138"/>
      <c r="X42" s="138"/>
      <c r="Y42" s="138"/>
      <c r="Z42" s="138"/>
    </row>
    <row r="43" ht="12.75" customHeight="1">
      <c r="A43" s="138"/>
      <c r="B43" s="138"/>
      <c r="C43" s="138"/>
      <c r="D43" s="264"/>
      <c r="E43" s="265"/>
      <c r="F43" s="138"/>
      <c r="G43" s="265"/>
      <c r="H43" s="265"/>
      <c r="I43" s="138"/>
      <c r="J43" s="265"/>
      <c r="K43" s="138"/>
      <c r="L43" s="138"/>
      <c r="M43" s="138"/>
      <c r="N43" s="138"/>
      <c r="O43" s="138"/>
      <c r="P43" s="138"/>
      <c r="Q43" s="138"/>
      <c r="R43" s="138"/>
      <c r="S43" s="138"/>
      <c r="T43" s="138"/>
      <c r="U43" s="138"/>
      <c r="V43" s="138"/>
      <c r="W43" s="138"/>
      <c r="X43" s="138"/>
      <c r="Y43" s="138"/>
      <c r="Z43" s="138"/>
    </row>
    <row r="44" ht="12.75" customHeight="1">
      <c r="A44" s="138"/>
      <c r="B44" s="138"/>
      <c r="C44" s="138"/>
      <c r="D44" s="264"/>
      <c r="E44" s="265"/>
      <c r="F44" s="138"/>
      <c r="G44" s="265"/>
      <c r="H44" s="265"/>
      <c r="I44" s="138"/>
      <c r="J44" s="265"/>
      <c r="K44" s="138"/>
      <c r="L44" s="138"/>
      <c r="M44" s="138"/>
      <c r="N44" s="138"/>
      <c r="O44" s="138"/>
      <c r="P44" s="138"/>
      <c r="Q44" s="138"/>
      <c r="R44" s="138"/>
      <c r="S44" s="138"/>
      <c r="T44" s="138"/>
      <c r="U44" s="138"/>
      <c r="V44" s="138"/>
      <c r="W44" s="138"/>
      <c r="X44" s="138"/>
      <c r="Y44" s="138"/>
      <c r="Z44" s="138"/>
    </row>
    <row r="45" ht="12.75" customHeight="1">
      <c r="A45" s="138"/>
      <c r="B45" s="138"/>
      <c r="C45" s="138"/>
      <c r="D45" s="264"/>
      <c r="E45" s="265"/>
      <c r="F45" s="138"/>
      <c r="G45" s="265"/>
      <c r="H45" s="265"/>
      <c r="I45" s="138"/>
      <c r="J45" s="265"/>
      <c r="K45" s="138"/>
      <c r="L45" s="138"/>
      <c r="M45" s="138"/>
      <c r="N45" s="138"/>
      <c r="O45" s="138"/>
      <c r="P45" s="138"/>
      <c r="Q45" s="138"/>
      <c r="R45" s="138"/>
      <c r="S45" s="138"/>
      <c r="T45" s="138"/>
      <c r="U45" s="138"/>
      <c r="V45" s="138"/>
      <c r="W45" s="138"/>
      <c r="X45" s="138"/>
      <c r="Y45" s="138"/>
      <c r="Z45" s="138"/>
    </row>
    <row r="46" ht="12.75" customHeight="1">
      <c r="A46" s="138"/>
      <c r="B46" s="138"/>
      <c r="C46" s="138"/>
      <c r="D46" s="264"/>
      <c r="E46" s="265"/>
      <c r="F46" s="138"/>
      <c r="G46" s="265"/>
      <c r="H46" s="265"/>
      <c r="I46" s="138"/>
      <c r="J46" s="265"/>
      <c r="K46" s="138"/>
      <c r="L46" s="138"/>
      <c r="M46" s="138"/>
      <c r="N46" s="138"/>
      <c r="O46" s="138"/>
      <c r="P46" s="138"/>
      <c r="Q46" s="138"/>
      <c r="R46" s="138"/>
      <c r="S46" s="138"/>
      <c r="T46" s="138"/>
      <c r="U46" s="138"/>
      <c r="V46" s="138"/>
      <c r="W46" s="138"/>
      <c r="X46" s="138"/>
      <c r="Y46" s="138"/>
      <c r="Z46" s="138"/>
    </row>
    <row r="47" ht="12.75" customHeight="1">
      <c r="A47" s="138"/>
      <c r="B47" s="138"/>
      <c r="C47" s="138"/>
      <c r="D47" s="264"/>
      <c r="E47" s="265"/>
      <c r="F47" s="138"/>
      <c r="G47" s="265"/>
      <c r="H47" s="265"/>
      <c r="I47" s="138"/>
      <c r="J47" s="265"/>
      <c r="K47" s="138"/>
      <c r="L47" s="138"/>
      <c r="M47" s="138"/>
      <c r="N47" s="138"/>
      <c r="O47" s="138"/>
      <c r="P47" s="138"/>
      <c r="Q47" s="138"/>
      <c r="R47" s="138"/>
      <c r="S47" s="138"/>
      <c r="T47" s="138"/>
      <c r="U47" s="138"/>
      <c r="V47" s="138"/>
      <c r="W47" s="138"/>
      <c r="X47" s="138"/>
      <c r="Y47" s="138"/>
      <c r="Z47" s="138"/>
    </row>
    <row r="48" ht="12.75" customHeight="1">
      <c r="A48" s="138"/>
      <c r="B48" s="138"/>
      <c r="C48" s="138"/>
      <c r="D48" s="264"/>
      <c r="E48" s="265"/>
      <c r="F48" s="138"/>
      <c r="G48" s="265"/>
      <c r="H48" s="265"/>
      <c r="I48" s="138"/>
      <c r="J48" s="265"/>
      <c r="K48" s="138"/>
      <c r="L48" s="138"/>
      <c r="M48" s="138"/>
      <c r="N48" s="138"/>
      <c r="O48" s="138"/>
      <c r="P48" s="138"/>
      <c r="Q48" s="138"/>
      <c r="R48" s="138"/>
      <c r="S48" s="138"/>
      <c r="T48" s="138"/>
      <c r="U48" s="138"/>
      <c r="V48" s="138"/>
      <c r="W48" s="138"/>
      <c r="X48" s="138"/>
      <c r="Y48" s="138"/>
      <c r="Z48" s="138"/>
    </row>
    <row r="49" ht="12.75" customHeight="1">
      <c r="A49" s="138"/>
      <c r="B49" s="138"/>
      <c r="C49" s="138"/>
      <c r="D49" s="264"/>
      <c r="E49" s="265"/>
      <c r="F49" s="138"/>
      <c r="G49" s="265"/>
      <c r="H49" s="265"/>
      <c r="I49" s="138"/>
      <c r="J49" s="265"/>
      <c r="K49" s="138"/>
      <c r="L49" s="138"/>
      <c r="M49" s="138"/>
      <c r="N49" s="138"/>
      <c r="O49" s="138"/>
      <c r="P49" s="138"/>
      <c r="Q49" s="138"/>
      <c r="R49" s="138"/>
      <c r="S49" s="138"/>
      <c r="T49" s="138"/>
      <c r="U49" s="138"/>
      <c r="V49" s="138"/>
      <c r="W49" s="138"/>
      <c r="X49" s="138"/>
      <c r="Y49" s="138"/>
      <c r="Z49" s="138"/>
    </row>
    <row r="50" ht="12.75" customHeight="1">
      <c r="A50" s="138"/>
      <c r="B50" s="138"/>
      <c r="C50" s="138"/>
      <c r="D50" s="264"/>
      <c r="E50" s="265"/>
      <c r="F50" s="138"/>
      <c r="G50" s="265"/>
      <c r="H50" s="265"/>
      <c r="I50" s="138"/>
      <c r="J50" s="265"/>
      <c r="K50" s="138"/>
      <c r="L50" s="138"/>
      <c r="M50" s="138"/>
      <c r="N50" s="138"/>
      <c r="O50" s="138"/>
      <c r="P50" s="138"/>
      <c r="Q50" s="138"/>
      <c r="R50" s="138"/>
      <c r="S50" s="138"/>
      <c r="T50" s="138"/>
      <c r="U50" s="138"/>
      <c r="V50" s="138"/>
      <c r="W50" s="138"/>
      <c r="X50" s="138"/>
      <c r="Y50" s="138"/>
      <c r="Z50" s="138"/>
    </row>
    <row r="51" ht="12.75" customHeight="1">
      <c r="A51" s="138"/>
      <c r="B51" s="138"/>
      <c r="C51" s="138"/>
      <c r="D51" s="264"/>
      <c r="E51" s="265"/>
      <c r="F51" s="138"/>
      <c r="G51" s="265"/>
      <c r="H51" s="265"/>
      <c r="I51" s="138"/>
      <c r="J51" s="265"/>
      <c r="K51" s="138"/>
      <c r="L51" s="138"/>
      <c r="M51" s="138"/>
      <c r="N51" s="138"/>
      <c r="O51" s="138"/>
      <c r="P51" s="138"/>
      <c r="Q51" s="138"/>
      <c r="R51" s="138"/>
      <c r="S51" s="138"/>
      <c r="T51" s="138"/>
      <c r="U51" s="138"/>
      <c r="V51" s="138"/>
      <c r="W51" s="138"/>
      <c r="X51" s="138"/>
      <c r="Y51" s="138"/>
      <c r="Z51" s="138"/>
    </row>
    <row r="52" ht="12.75" customHeight="1">
      <c r="A52" s="138"/>
      <c r="B52" s="138"/>
      <c r="C52" s="138"/>
      <c r="D52" s="264"/>
      <c r="E52" s="265"/>
      <c r="F52" s="138"/>
      <c r="G52" s="265"/>
      <c r="H52" s="265"/>
      <c r="I52" s="138"/>
      <c r="J52" s="265"/>
      <c r="K52" s="138"/>
      <c r="L52" s="138"/>
      <c r="M52" s="138"/>
      <c r="N52" s="138"/>
      <c r="O52" s="138"/>
      <c r="P52" s="138"/>
      <c r="Q52" s="138"/>
      <c r="R52" s="138"/>
      <c r="S52" s="138"/>
      <c r="T52" s="138"/>
      <c r="U52" s="138"/>
      <c r="V52" s="138"/>
      <c r="W52" s="138"/>
      <c r="X52" s="138"/>
      <c r="Y52" s="138"/>
      <c r="Z52" s="138"/>
    </row>
    <row r="53" ht="12.75" customHeight="1">
      <c r="A53" s="138"/>
      <c r="B53" s="138"/>
      <c r="C53" s="138"/>
      <c r="D53" s="264"/>
      <c r="E53" s="265"/>
      <c r="F53" s="138"/>
      <c r="G53" s="265"/>
      <c r="H53" s="265"/>
      <c r="I53" s="138"/>
      <c r="J53" s="265"/>
      <c r="K53" s="138"/>
      <c r="L53" s="138"/>
      <c r="M53" s="138"/>
      <c r="N53" s="138"/>
      <c r="O53" s="138"/>
      <c r="P53" s="138"/>
      <c r="Q53" s="138"/>
      <c r="R53" s="138"/>
      <c r="S53" s="138"/>
      <c r="T53" s="138"/>
      <c r="U53" s="138"/>
      <c r="V53" s="138"/>
      <c r="W53" s="138"/>
      <c r="X53" s="138"/>
      <c r="Y53" s="138"/>
      <c r="Z53" s="138"/>
    </row>
    <row r="54" ht="12.75" customHeight="1">
      <c r="A54" s="138"/>
      <c r="B54" s="138"/>
      <c r="C54" s="138"/>
      <c r="D54" s="264"/>
      <c r="E54" s="265"/>
      <c r="F54" s="138"/>
      <c r="G54" s="265"/>
      <c r="H54" s="265"/>
      <c r="I54" s="138"/>
      <c r="J54" s="265"/>
      <c r="K54" s="138"/>
      <c r="L54" s="138"/>
      <c r="M54" s="138"/>
      <c r="N54" s="138"/>
      <c r="O54" s="138"/>
      <c r="P54" s="138"/>
      <c r="Q54" s="138"/>
      <c r="R54" s="138"/>
      <c r="S54" s="138"/>
      <c r="T54" s="138"/>
      <c r="U54" s="138"/>
      <c r="V54" s="138"/>
      <c r="W54" s="138"/>
      <c r="X54" s="138"/>
      <c r="Y54" s="138"/>
      <c r="Z54" s="138"/>
    </row>
    <row r="55" ht="12.75" customHeight="1">
      <c r="A55" s="138"/>
      <c r="B55" s="138"/>
      <c r="C55" s="138"/>
      <c r="D55" s="264"/>
      <c r="E55" s="265"/>
      <c r="F55" s="138"/>
      <c r="G55" s="265"/>
      <c r="H55" s="265"/>
      <c r="I55" s="138"/>
      <c r="J55" s="265"/>
      <c r="K55" s="138"/>
      <c r="L55" s="138"/>
      <c r="M55" s="138"/>
      <c r="N55" s="138"/>
      <c r="O55" s="138"/>
      <c r="P55" s="138"/>
      <c r="Q55" s="138"/>
      <c r="R55" s="138"/>
      <c r="S55" s="138"/>
      <c r="T55" s="138"/>
      <c r="U55" s="138"/>
      <c r="V55" s="138"/>
      <c r="W55" s="138"/>
      <c r="X55" s="138"/>
      <c r="Y55" s="138"/>
      <c r="Z55" s="138"/>
    </row>
    <row r="56" ht="12.75" customHeight="1">
      <c r="A56" s="138"/>
      <c r="B56" s="138"/>
      <c r="C56" s="138"/>
      <c r="D56" s="264"/>
      <c r="E56" s="265"/>
      <c r="F56" s="138"/>
      <c r="G56" s="265"/>
      <c r="H56" s="265"/>
      <c r="I56" s="138"/>
      <c r="J56" s="265"/>
      <c r="K56" s="138"/>
      <c r="L56" s="138"/>
      <c r="M56" s="138"/>
      <c r="N56" s="138"/>
      <c r="O56" s="138"/>
      <c r="P56" s="138"/>
      <c r="Q56" s="138"/>
      <c r="R56" s="138"/>
      <c r="S56" s="138"/>
      <c r="T56" s="138"/>
      <c r="U56" s="138"/>
      <c r="V56" s="138"/>
      <c r="W56" s="138"/>
      <c r="X56" s="138"/>
      <c r="Y56" s="138"/>
      <c r="Z56" s="138"/>
    </row>
    <row r="57" ht="12.75" customHeight="1">
      <c r="A57" s="138"/>
      <c r="B57" s="138"/>
      <c r="C57" s="138"/>
      <c r="D57" s="264"/>
      <c r="E57" s="265"/>
      <c r="F57" s="138"/>
      <c r="G57" s="265"/>
      <c r="H57" s="265"/>
      <c r="I57" s="138"/>
      <c r="J57" s="265"/>
      <c r="K57" s="138"/>
      <c r="L57" s="138"/>
      <c r="M57" s="138"/>
      <c r="N57" s="138"/>
      <c r="O57" s="138"/>
      <c r="P57" s="138"/>
      <c r="Q57" s="138"/>
      <c r="R57" s="138"/>
      <c r="S57" s="138"/>
      <c r="T57" s="138"/>
      <c r="U57" s="138"/>
      <c r="V57" s="138"/>
      <c r="W57" s="138"/>
      <c r="X57" s="138"/>
      <c r="Y57" s="138"/>
      <c r="Z57" s="138"/>
    </row>
    <row r="58" ht="12.75" customHeight="1">
      <c r="A58" s="138"/>
      <c r="B58" s="138"/>
      <c r="C58" s="138"/>
      <c r="D58" s="264"/>
      <c r="E58" s="265"/>
      <c r="F58" s="138"/>
      <c r="G58" s="265"/>
      <c r="H58" s="265"/>
      <c r="I58" s="138"/>
      <c r="J58" s="265"/>
      <c r="K58" s="138"/>
      <c r="L58" s="138"/>
      <c r="M58" s="138"/>
      <c r="N58" s="138"/>
      <c r="O58" s="138"/>
      <c r="P58" s="138"/>
      <c r="Q58" s="138"/>
      <c r="R58" s="138"/>
      <c r="S58" s="138"/>
      <c r="T58" s="138"/>
      <c r="U58" s="138"/>
      <c r="V58" s="138"/>
      <c r="W58" s="138"/>
      <c r="X58" s="138"/>
      <c r="Y58" s="138"/>
      <c r="Z58" s="138"/>
    </row>
    <row r="59" ht="12.75" customHeight="1">
      <c r="A59" s="138"/>
      <c r="B59" s="138"/>
      <c r="C59" s="138"/>
      <c r="D59" s="264"/>
      <c r="E59" s="265"/>
      <c r="F59" s="138"/>
      <c r="G59" s="265"/>
      <c r="H59" s="265"/>
      <c r="I59" s="138"/>
      <c r="J59" s="265"/>
      <c r="K59" s="138"/>
      <c r="L59" s="138"/>
      <c r="M59" s="138"/>
      <c r="N59" s="138"/>
      <c r="O59" s="138"/>
      <c r="P59" s="138"/>
      <c r="Q59" s="138"/>
      <c r="R59" s="138"/>
      <c r="S59" s="138"/>
      <c r="T59" s="138"/>
      <c r="U59" s="138"/>
      <c r="V59" s="138"/>
      <c r="W59" s="138"/>
      <c r="X59" s="138"/>
      <c r="Y59" s="138"/>
      <c r="Z59" s="138"/>
    </row>
    <row r="60" ht="12.75" customHeight="1">
      <c r="A60" s="138"/>
      <c r="B60" s="138"/>
      <c r="C60" s="138"/>
      <c r="D60" s="264"/>
      <c r="E60" s="265"/>
      <c r="F60" s="138"/>
      <c r="G60" s="265"/>
      <c r="H60" s="265"/>
      <c r="I60" s="138"/>
      <c r="J60" s="265"/>
      <c r="K60" s="138"/>
      <c r="L60" s="138"/>
      <c r="M60" s="138"/>
      <c r="N60" s="138"/>
      <c r="O60" s="138"/>
      <c r="P60" s="138"/>
      <c r="Q60" s="138"/>
      <c r="R60" s="138"/>
      <c r="S60" s="138"/>
      <c r="T60" s="138"/>
      <c r="U60" s="138"/>
      <c r="V60" s="138"/>
      <c r="W60" s="138"/>
      <c r="X60" s="138"/>
      <c r="Y60" s="138"/>
      <c r="Z60" s="138"/>
    </row>
    <row r="61" ht="12.75" customHeight="1">
      <c r="A61" s="138"/>
      <c r="B61" s="138"/>
      <c r="C61" s="138"/>
      <c r="D61" s="264"/>
      <c r="E61" s="265"/>
      <c r="F61" s="138"/>
      <c r="G61" s="265"/>
      <c r="H61" s="265"/>
      <c r="I61" s="138"/>
      <c r="J61" s="265"/>
      <c r="K61" s="138"/>
      <c r="L61" s="138"/>
      <c r="M61" s="138"/>
      <c r="N61" s="138"/>
      <c r="O61" s="138"/>
      <c r="P61" s="138"/>
      <c r="Q61" s="138"/>
      <c r="R61" s="138"/>
      <c r="S61" s="138"/>
      <c r="T61" s="138"/>
      <c r="U61" s="138"/>
      <c r="V61" s="138"/>
      <c r="W61" s="138"/>
      <c r="X61" s="138"/>
      <c r="Y61" s="138"/>
      <c r="Z61" s="138"/>
    </row>
    <row r="62" ht="12.75" customHeight="1">
      <c r="A62" s="138"/>
      <c r="B62" s="138"/>
      <c r="C62" s="138"/>
      <c r="D62" s="264"/>
      <c r="E62" s="265"/>
      <c r="F62" s="138"/>
      <c r="G62" s="265"/>
      <c r="H62" s="265"/>
      <c r="I62" s="138"/>
      <c r="J62" s="265"/>
      <c r="K62" s="138"/>
      <c r="L62" s="138"/>
      <c r="M62" s="138"/>
      <c r="N62" s="138"/>
      <c r="O62" s="138"/>
      <c r="P62" s="138"/>
      <c r="Q62" s="138"/>
      <c r="R62" s="138"/>
      <c r="S62" s="138"/>
      <c r="T62" s="138"/>
      <c r="U62" s="138"/>
      <c r="V62" s="138"/>
      <c r="W62" s="138"/>
      <c r="X62" s="138"/>
      <c r="Y62" s="138"/>
      <c r="Z62" s="138"/>
    </row>
    <row r="63" ht="12.75" customHeight="1">
      <c r="A63" s="138"/>
      <c r="B63" s="138"/>
      <c r="C63" s="138"/>
      <c r="D63" s="264"/>
      <c r="E63" s="265"/>
      <c r="F63" s="138"/>
      <c r="G63" s="265"/>
      <c r="H63" s="265"/>
      <c r="I63" s="138"/>
      <c r="J63" s="265"/>
      <c r="K63" s="138"/>
      <c r="L63" s="138"/>
      <c r="M63" s="138"/>
      <c r="N63" s="138"/>
      <c r="O63" s="138"/>
      <c r="P63" s="138"/>
      <c r="Q63" s="138"/>
      <c r="R63" s="138"/>
      <c r="S63" s="138"/>
      <c r="T63" s="138"/>
      <c r="U63" s="138"/>
      <c r="V63" s="138"/>
      <c r="W63" s="138"/>
      <c r="X63" s="138"/>
      <c r="Y63" s="138"/>
      <c r="Z63" s="138"/>
    </row>
    <row r="64" ht="12.75" customHeight="1">
      <c r="A64" s="138"/>
      <c r="B64" s="138"/>
      <c r="C64" s="138"/>
      <c r="D64" s="264"/>
      <c r="E64" s="265"/>
      <c r="F64" s="138"/>
      <c r="G64" s="265"/>
      <c r="H64" s="265"/>
      <c r="I64" s="138"/>
      <c r="J64" s="265"/>
      <c r="K64" s="138"/>
      <c r="L64" s="138"/>
      <c r="M64" s="138"/>
      <c r="N64" s="138"/>
      <c r="O64" s="138"/>
      <c r="P64" s="138"/>
      <c r="Q64" s="138"/>
      <c r="R64" s="138"/>
      <c r="S64" s="138"/>
      <c r="T64" s="138"/>
      <c r="U64" s="138"/>
      <c r="V64" s="138"/>
      <c r="W64" s="138"/>
      <c r="X64" s="138"/>
      <c r="Y64" s="138"/>
      <c r="Z64" s="138"/>
    </row>
    <row r="65" ht="12.75" customHeight="1">
      <c r="A65" s="138"/>
      <c r="B65" s="138"/>
      <c r="C65" s="138"/>
      <c r="D65" s="264"/>
      <c r="E65" s="265"/>
      <c r="F65" s="138"/>
      <c r="G65" s="265"/>
      <c r="H65" s="265"/>
      <c r="I65" s="138"/>
      <c r="J65" s="265"/>
      <c r="K65" s="138"/>
      <c r="L65" s="138"/>
      <c r="M65" s="138"/>
      <c r="N65" s="138"/>
      <c r="O65" s="138"/>
      <c r="P65" s="138"/>
      <c r="Q65" s="138"/>
      <c r="R65" s="138"/>
      <c r="S65" s="138"/>
      <c r="T65" s="138"/>
      <c r="U65" s="138"/>
      <c r="V65" s="138"/>
      <c r="W65" s="138"/>
      <c r="X65" s="138"/>
      <c r="Y65" s="138"/>
      <c r="Z65" s="138"/>
    </row>
    <row r="66" ht="12.75" customHeight="1">
      <c r="A66" s="138"/>
      <c r="B66" s="138"/>
      <c r="C66" s="138"/>
      <c r="D66" s="264"/>
      <c r="E66" s="265"/>
      <c r="F66" s="138"/>
      <c r="G66" s="265"/>
      <c r="H66" s="265"/>
      <c r="I66" s="138"/>
      <c r="J66" s="265"/>
      <c r="K66" s="138"/>
      <c r="L66" s="138"/>
      <c r="M66" s="138"/>
      <c r="N66" s="138"/>
      <c r="O66" s="138"/>
      <c r="P66" s="138"/>
      <c r="Q66" s="138"/>
      <c r="R66" s="138"/>
      <c r="S66" s="138"/>
      <c r="T66" s="138"/>
      <c r="U66" s="138"/>
      <c r="V66" s="138"/>
      <c r="W66" s="138"/>
      <c r="X66" s="138"/>
      <c r="Y66" s="138"/>
      <c r="Z66" s="138"/>
    </row>
    <row r="67" ht="12.75" customHeight="1">
      <c r="A67" s="138"/>
      <c r="B67" s="138"/>
      <c r="C67" s="138"/>
      <c r="D67" s="264"/>
      <c r="E67" s="265"/>
      <c r="F67" s="138"/>
      <c r="G67" s="265"/>
      <c r="H67" s="265"/>
      <c r="I67" s="138"/>
      <c r="J67" s="265"/>
      <c r="K67" s="138"/>
      <c r="L67" s="138"/>
      <c r="M67" s="138"/>
      <c r="N67" s="138"/>
      <c r="O67" s="138"/>
      <c r="P67" s="138"/>
      <c r="Q67" s="138"/>
      <c r="R67" s="138"/>
      <c r="S67" s="138"/>
      <c r="T67" s="138"/>
      <c r="U67" s="138"/>
      <c r="V67" s="138"/>
      <c r="W67" s="138"/>
      <c r="X67" s="138"/>
      <c r="Y67" s="138"/>
      <c r="Z67" s="138"/>
    </row>
    <row r="68" ht="12.75" customHeight="1">
      <c r="A68" s="138"/>
      <c r="B68" s="138"/>
      <c r="C68" s="138"/>
      <c r="D68" s="264"/>
      <c r="E68" s="265"/>
      <c r="F68" s="138"/>
      <c r="G68" s="265"/>
      <c r="H68" s="265"/>
      <c r="I68" s="138"/>
      <c r="J68" s="265"/>
      <c r="K68" s="138"/>
      <c r="L68" s="138"/>
      <c r="M68" s="138"/>
      <c r="N68" s="138"/>
      <c r="O68" s="138"/>
      <c r="P68" s="138"/>
      <c r="Q68" s="138"/>
      <c r="R68" s="138"/>
      <c r="S68" s="138"/>
      <c r="T68" s="138"/>
      <c r="U68" s="138"/>
      <c r="V68" s="138"/>
      <c r="W68" s="138"/>
      <c r="X68" s="138"/>
      <c r="Y68" s="138"/>
      <c r="Z68" s="138"/>
    </row>
    <row r="69" ht="12.75" customHeight="1">
      <c r="A69" s="138"/>
      <c r="B69" s="138"/>
      <c r="C69" s="138"/>
      <c r="D69" s="264"/>
      <c r="E69" s="265"/>
      <c r="F69" s="138"/>
      <c r="G69" s="265"/>
      <c r="H69" s="265"/>
      <c r="I69" s="138"/>
      <c r="J69" s="265"/>
      <c r="K69" s="138"/>
      <c r="L69" s="138"/>
      <c r="M69" s="138"/>
      <c r="N69" s="138"/>
      <c r="O69" s="138"/>
      <c r="P69" s="138"/>
      <c r="Q69" s="138"/>
      <c r="R69" s="138"/>
      <c r="S69" s="138"/>
      <c r="T69" s="138"/>
      <c r="U69" s="138"/>
      <c r="V69" s="138"/>
      <c r="W69" s="138"/>
      <c r="X69" s="138"/>
      <c r="Y69" s="138"/>
      <c r="Z69" s="138"/>
    </row>
    <row r="70" ht="12.75" customHeight="1">
      <c r="A70" s="138"/>
      <c r="B70" s="138"/>
      <c r="C70" s="138"/>
      <c r="D70" s="264"/>
      <c r="E70" s="265"/>
      <c r="F70" s="138"/>
      <c r="G70" s="265"/>
      <c r="H70" s="265"/>
      <c r="I70" s="138"/>
      <c r="J70" s="265"/>
      <c r="K70" s="138"/>
      <c r="L70" s="138"/>
      <c r="M70" s="138"/>
      <c r="N70" s="138"/>
      <c r="O70" s="138"/>
      <c r="P70" s="138"/>
      <c r="Q70" s="138"/>
      <c r="R70" s="138"/>
      <c r="S70" s="138"/>
      <c r="T70" s="138"/>
      <c r="U70" s="138"/>
      <c r="V70" s="138"/>
      <c r="W70" s="138"/>
      <c r="X70" s="138"/>
      <c r="Y70" s="138"/>
      <c r="Z70" s="138"/>
    </row>
    <row r="71" ht="12.75" customHeight="1">
      <c r="A71" s="138"/>
      <c r="B71" s="138"/>
      <c r="C71" s="138"/>
      <c r="D71" s="264"/>
      <c r="E71" s="265"/>
      <c r="F71" s="138"/>
      <c r="G71" s="265"/>
      <c r="H71" s="265"/>
      <c r="I71" s="138"/>
      <c r="J71" s="265"/>
      <c r="K71" s="138"/>
      <c r="L71" s="138"/>
      <c r="M71" s="138"/>
      <c r="N71" s="138"/>
      <c r="O71" s="138"/>
      <c r="P71" s="138"/>
      <c r="Q71" s="138"/>
      <c r="R71" s="138"/>
      <c r="S71" s="138"/>
      <c r="T71" s="138"/>
      <c r="U71" s="138"/>
      <c r="V71" s="138"/>
      <c r="W71" s="138"/>
      <c r="X71" s="138"/>
      <c r="Y71" s="138"/>
      <c r="Z71" s="138"/>
    </row>
    <row r="72" ht="12.75" customHeight="1">
      <c r="A72" s="138"/>
      <c r="B72" s="138"/>
      <c r="C72" s="138"/>
      <c r="D72" s="264"/>
      <c r="E72" s="265"/>
      <c r="F72" s="138"/>
      <c r="G72" s="265"/>
      <c r="H72" s="265"/>
      <c r="I72" s="138"/>
      <c r="J72" s="265"/>
      <c r="K72" s="138"/>
      <c r="L72" s="138"/>
      <c r="M72" s="138"/>
      <c r="N72" s="138"/>
      <c r="O72" s="138"/>
      <c r="P72" s="138"/>
      <c r="Q72" s="138"/>
      <c r="R72" s="138"/>
      <c r="S72" s="138"/>
      <c r="T72" s="138"/>
      <c r="U72" s="138"/>
      <c r="V72" s="138"/>
      <c r="W72" s="138"/>
      <c r="X72" s="138"/>
      <c r="Y72" s="138"/>
      <c r="Z72" s="138"/>
    </row>
    <row r="73" ht="12.75" customHeight="1">
      <c r="A73" s="138"/>
      <c r="B73" s="138"/>
      <c r="C73" s="138"/>
      <c r="D73" s="264"/>
      <c r="E73" s="265"/>
      <c r="F73" s="138"/>
      <c r="G73" s="265"/>
      <c r="H73" s="265"/>
      <c r="I73" s="138"/>
      <c r="J73" s="265"/>
      <c r="K73" s="138"/>
      <c r="L73" s="138"/>
      <c r="M73" s="138"/>
      <c r="N73" s="138"/>
      <c r="O73" s="138"/>
      <c r="P73" s="138"/>
      <c r="Q73" s="138"/>
      <c r="R73" s="138"/>
      <c r="S73" s="138"/>
      <c r="T73" s="138"/>
      <c r="U73" s="138"/>
      <c r="V73" s="138"/>
      <c r="W73" s="138"/>
      <c r="X73" s="138"/>
      <c r="Y73" s="138"/>
      <c r="Z73" s="138"/>
    </row>
    <row r="74" ht="12.75" customHeight="1">
      <c r="A74" s="138"/>
      <c r="B74" s="138"/>
      <c r="C74" s="138"/>
      <c r="D74" s="264"/>
      <c r="E74" s="265"/>
      <c r="F74" s="138"/>
      <c r="G74" s="265"/>
      <c r="H74" s="265"/>
      <c r="I74" s="138"/>
      <c r="J74" s="265"/>
      <c r="K74" s="138"/>
      <c r="L74" s="138"/>
      <c r="M74" s="138"/>
      <c r="N74" s="138"/>
      <c r="O74" s="138"/>
      <c r="P74" s="138"/>
      <c r="Q74" s="138"/>
      <c r="R74" s="138"/>
      <c r="S74" s="138"/>
      <c r="T74" s="138"/>
      <c r="U74" s="138"/>
      <c r="V74" s="138"/>
      <c r="W74" s="138"/>
      <c r="X74" s="138"/>
      <c r="Y74" s="138"/>
      <c r="Z74" s="138"/>
    </row>
    <row r="75" ht="12.75" customHeight="1">
      <c r="A75" s="138"/>
      <c r="B75" s="138"/>
      <c r="C75" s="138"/>
      <c r="D75" s="264"/>
      <c r="E75" s="265"/>
      <c r="F75" s="138"/>
      <c r="G75" s="265"/>
      <c r="H75" s="265"/>
      <c r="I75" s="138"/>
      <c r="J75" s="265"/>
      <c r="K75" s="138"/>
      <c r="L75" s="138"/>
      <c r="M75" s="138"/>
      <c r="N75" s="138"/>
      <c r="O75" s="138"/>
      <c r="P75" s="138"/>
      <c r="Q75" s="138"/>
      <c r="R75" s="138"/>
      <c r="S75" s="138"/>
      <c r="T75" s="138"/>
      <c r="U75" s="138"/>
      <c r="V75" s="138"/>
      <c r="W75" s="138"/>
      <c r="X75" s="138"/>
      <c r="Y75" s="138"/>
      <c r="Z75" s="138"/>
    </row>
    <row r="76" ht="12.75" customHeight="1">
      <c r="A76" s="138"/>
      <c r="B76" s="138"/>
      <c r="C76" s="138"/>
      <c r="D76" s="264"/>
      <c r="E76" s="265"/>
      <c r="F76" s="138"/>
      <c r="G76" s="265"/>
      <c r="H76" s="265"/>
      <c r="I76" s="138"/>
      <c r="J76" s="265"/>
      <c r="K76" s="138"/>
      <c r="L76" s="138"/>
      <c r="M76" s="138"/>
      <c r="N76" s="138"/>
      <c r="O76" s="138"/>
      <c r="P76" s="138"/>
      <c r="Q76" s="138"/>
      <c r="R76" s="138"/>
      <c r="S76" s="138"/>
      <c r="T76" s="138"/>
      <c r="U76" s="138"/>
      <c r="V76" s="138"/>
      <c r="W76" s="138"/>
      <c r="X76" s="138"/>
      <c r="Y76" s="138"/>
      <c r="Z76" s="138"/>
    </row>
    <row r="77" ht="12.75" customHeight="1">
      <c r="A77" s="138"/>
      <c r="B77" s="138"/>
      <c r="C77" s="138"/>
      <c r="D77" s="264"/>
      <c r="E77" s="265"/>
      <c r="F77" s="138"/>
      <c r="G77" s="265"/>
      <c r="H77" s="265"/>
      <c r="I77" s="138"/>
      <c r="J77" s="265"/>
      <c r="K77" s="138"/>
      <c r="L77" s="138"/>
      <c r="M77" s="138"/>
      <c r="N77" s="138"/>
      <c r="O77" s="138"/>
      <c r="P77" s="138"/>
      <c r="Q77" s="138"/>
      <c r="R77" s="138"/>
      <c r="S77" s="138"/>
      <c r="T77" s="138"/>
      <c r="U77" s="138"/>
      <c r="V77" s="138"/>
      <c r="W77" s="138"/>
      <c r="X77" s="138"/>
      <c r="Y77" s="138"/>
      <c r="Z77" s="138"/>
    </row>
    <row r="78" ht="12.75" customHeight="1">
      <c r="A78" s="138"/>
      <c r="B78" s="138"/>
      <c r="C78" s="138"/>
      <c r="D78" s="264"/>
      <c r="E78" s="265"/>
      <c r="F78" s="138"/>
      <c r="G78" s="265"/>
      <c r="H78" s="265"/>
      <c r="I78" s="138"/>
      <c r="J78" s="265"/>
      <c r="K78" s="138"/>
      <c r="L78" s="138"/>
      <c r="M78" s="138"/>
      <c r="N78" s="138"/>
      <c r="O78" s="138"/>
      <c r="P78" s="138"/>
      <c r="Q78" s="138"/>
      <c r="R78" s="138"/>
      <c r="S78" s="138"/>
      <c r="T78" s="138"/>
      <c r="U78" s="138"/>
      <c r="V78" s="138"/>
      <c r="W78" s="138"/>
      <c r="X78" s="138"/>
      <c r="Y78" s="138"/>
      <c r="Z78" s="138"/>
    </row>
    <row r="79" ht="12.75" customHeight="1">
      <c r="A79" s="138"/>
      <c r="B79" s="138"/>
      <c r="C79" s="138"/>
      <c r="D79" s="264"/>
      <c r="E79" s="265"/>
      <c r="F79" s="138"/>
      <c r="G79" s="265"/>
      <c r="H79" s="265"/>
      <c r="I79" s="138"/>
      <c r="J79" s="265"/>
      <c r="K79" s="138"/>
      <c r="L79" s="138"/>
      <c r="M79" s="138"/>
      <c r="N79" s="138"/>
      <c r="O79" s="138"/>
      <c r="P79" s="138"/>
      <c r="Q79" s="138"/>
      <c r="R79" s="138"/>
      <c r="S79" s="138"/>
      <c r="T79" s="138"/>
      <c r="U79" s="138"/>
      <c r="V79" s="138"/>
      <c r="W79" s="138"/>
      <c r="X79" s="138"/>
      <c r="Y79" s="138"/>
      <c r="Z79" s="138"/>
    </row>
    <row r="80" ht="12.75" customHeight="1">
      <c r="A80" s="138"/>
      <c r="B80" s="138"/>
      <c r="C80" s="138"/>
      <c r="D80" s="264"/>
      <c r="E80" s="265"/>
      <c r="F80" s="138"/>
      <c r="G80" s="265"/>
      <c r="H80" s="265"/>
      <c r="I80" s="138"/>
      <c r="J80" s="265"/>
      <c r="K80" s="138"/>
      <c r="L80" s="138"/>
      <c r="M80" s="138"/>
      <c r="N80" s="138"/>
      <c r="O80" s="138"/>
      <c r="P80" s="138"/>
      <c r="Q80" s="138"/>
      <c r="R80" s="138"/>
      <c r="S80" s="138"/>
      <c r="T80" s="138"/>
      <c r="U80" s="138"/>
      <c r="V80" s="138"/>
      <c r="W80" s="138"/>
      <c r="X80" s="138"/>
      <c r="Y80" s="138"/>
      <c r="Z80" s="138"/>
    </row>
    <row r="81" ht="12.75" customHeight="1">
      <c r="A81" s="138"/>
      <c r="B81" s="138"/>
      <c r="C81" s="138"/>
      <c r="D81" s="264"/>
      <c r="E81" s="265"/>
      <c r="F81" s="138"/>
      <c r="G81" s="265"/>
      <c r="H81" s="265"/>
      <c r="I81" s="138"/>
      <c r="J81" s="265"/>
      <c r="K81" s="138"/>
      <c r="L81" s="138"/>
      <c r="M81" s="138"/>
      <c r="N81" s="138"/>
      <c r="O81" s="138"/>
      <c r="P81" s="138"/>
      <c r="Q81" s="138"/>
      <c r="R81" s="138"/>
      <c r="S81" s="138"/>
      <c r="T81" s="138"/>
      <c r="U81" s="138"/>
      <c r="V81" s="138"/>
      <c r="W81" s="138"/>
      <c r="X81" s="138"/>
      <c r="Y81" s="138"/>
      <c r="Z81" s="138"/>
    </row>
    <row r="82" ht="12.75" customHeight="1">
      <c r="A82" s="138"/>
      <c r="B82" s="138"/>
      <c r="C82" s="138"/>
      <c r="D82" s="264"/>
      <c r="E82" s="265"/>
      <c r="F82" s="138"/>
      <c r="G82" s="265"/>
      <c r="H82" s="265"/>
      <c r="I82" s="138"/>
      <c r="J82" s="265"/>
      <c r="K82" s="138"/>
      <c r="L82" s="138"/>
      <c r="M82" s="138"/>
      <c r="N82" s="138"/>
      <c r="O82" s="138"/>
      <c r="P82" s="138"/>
      <c r="Q82" s="138"/>
      <c r="R82" s="138"/>
      <c r="S82" s="138"/>
      <c r="T82" s="138"/>
      <c r="U82" s="138"/>
      <c r="V82" s="138"/>
      <c r="W82" s="138"/>
      <c r="X82" s="138"/>
      <c r="Y82" s="138"/>
      <c r="Z82" s="138"/>
    </row>
    <row r="83" ht="12.75" customHeight="1">
      <c r="A83" s="138"/>
      <c r="B83" s="138"/>
      <c r="C83" s="138"/>
      <c r="D83" s="264"/>
      <c r="E83" s="265"/>
      <c r="F83" s="138"/>
      <c r="G83" s="265"/>
      <c r="H83" s="265"/>
      <c r="I83" s="138"/>
      <c r="J83" s="265"/>
      <c r="K83" s="138"/>
      <c r="L83" s="138"/>
      <c r="M83" s="138"/>
      <c r="N83" s="138"/>
      <c r="O83" s="138"/>
      <c r="P83" s="138"/>
      <c r="Q83" s="138"/>
      <c r="R83" s="138"/>
      <c r="S83" s="138"/>
      <c r="T83" s="138"/>
      <c r="U83" s="138"/>
      <c r="V83" s="138"/>
      <c r="W83" s="138"/>
      <c r="X83" s="138"/>
      <c r="Y83" s="138"/>
      <c r="Z83" s="138"/>
    </row>
    <row r="84" ht="12.75" customHeight="1">
      <c r="A84" s="138"/>
      <c r="B84" s="138"/>
      <c r="C84" s="138"/>
      <c r="D84" s="264"/>
      <c r="E84" s="265"/>
      <c r="F84" s="138"/>
      <c r="G84" s="265"/>
      <c r="H84" s="265"/>
      <c r="I84" s="138"/>
      <c r="J84" s="265"/>
      <c r="K84" s="138"/>
      <c r="L84" s="138"/>
      <c r="M84" s="138"/>
      <c r="N84" s="138"/>
      <c r="O84" s="138"/>
      <c r="P84" s="138"/>
      <c r="Q84" s="138"/>
      <c r="R84" s="138"/>
      <c r="S84" s="138"/>
      <c r="T84" s="138"/>
      <c r="U84" s="138"/>
      <c r="V84" s="138"/>
      <c r="W84" s="138"/>
      <c r="X84" s="138"/>
      <c r="Y84" s="138"/>
      <c r="Z84" s="138"/>
    </row>
    <row r="85" ht="12.75" customHeight="1">
      <c r="A85" s="138"/>
      <c r="B85" s="138"/>
      <c r="C85" s="138"/>
      <c r="D85" s="264"/>
      <c r="E85" s="265"/>
      <c r="F85" s="138"/>
      <c r="G85" s="265"/>
      <c r="H85" s="265"/>
      <c r="I85" s="138"/>
      <c r="J85" s="265"/>
      <c r="K85" s="138"/>
      <c r="L85" s="138"/>
      <c r="M85" s="138"/>
      <c r="N85" s="138"/>
      <c r="O85" s="138"/>
      <c r="P85" s="138"/>
      <c r="Q85" s="138"/>
      <c r="R85" s="138"/>
      <c r="S85" s="138"/>
      <c r="T85" s="138"/>
      <c r="U85" s="138"/>
      <c r="V85" s="138"/>
      <c r="W85" s="138"/>
      <c r="X85" s="138"/>
      <c r="Y85" s="138"/>
      <c r="Z85" s="138"/>
    </row>
    <row r="86" ht="12.75" customHeight="1">
      <c r="A86" s="138"/>
      <c r="B86" s="138"/>
      <c r="C86" s="138"/>
      <c r="D86" s="264"/>
      <c r="E86" s="265"/>
      <c r="F86" s="138"/>
      <c r="G86" s="265"/>
      <c r="H86" s="265"/>
      <c r="I86" s="138"/>
      <c r="J86" s="265"/>
      <c r="K86" s="138"/>
      <c r="L86" s="138"/>
      <c r="M86" s="138"/>
      <c r="N86" s="138"/>
      <c r="O86" s="138"/>
      <c r="P86" s="138"/>
      <c r="Q86" s="138"/>
      <c r="R86" s="138"/>
      <c r="S86" s="138"/>
      <c r="T86" s="138"/>
      <c r="U86" s="138"/>
      <c r="V86" s="138"/>
      <c r="W86" s="138"/>
      <c r="X86" s="138"/>
      <c r="Y86" s="138"/>
      <c r="Z86" s="138"/>
    </row>
    <row r="87" ht="12.75" customHeight="1">
      <c r="A87" s="138"/>
      <c r="B87" s="138"/>
      <c r="C87" s="138"/>
      <c r="D87" s="264"/>
      <c r="E87" s="265"/>
      <c r="F87" s="138"/>
      <c r="G87" s="265"/>
      <c r="H87" s="265"/>
      <c r="I87" s="138"/>
      <c r="J87" s="265"/>
      <c r="K87" s="138"/>
      <c r="L87" s="138"/>
      <c r="M87" s="138"/>
      <c r="N87" s="138"/>
      <c r="O87" s="138"/>
      <c r="P87" s="138"/>
      <c r="Q87" s="138"/>
      <c r="R87" s="138"/>
      <c r="S87" s="138"/>
      <c r="T87" s="138"/>
      <c r="U87" s="138"/>
      <c r="V87" s="138"/>
      <c r="W87" s="138"/>
      <c r="X87" s="138"/>
      <c r="Y87" s="138"/>
      <c r="Z87" s="138"/>
    </row>
    <row r="88" ht="12.75" customHeight="1">
      <c r="A88" s="138"/>
      <c r="B88" s="138"/>
      <c r="C88" s="138"/>
      <c r="D88" s="264"/>
      <c r="E88" s="265"/>
      <c r="F88" s="138"/>
      <c r="G88" s="265"/>
      <c r="H88" s="265"/>
      <c r="I88" s="138"/>
      <c r="J88" s="265"/>
      <c r="K88" s="138"/>
      <c r="L88" s="138"/>
      <c r="M88" s="138"/>
      <c r="N88" s="138"/>
      <c r="O88" s="138"/>
      <c r="P88" s="138"/>
      <c r="Q88" s="138"/>
      <c r="R88" s="138"/>
      <c r="S88" s="138"/>
      <c r="T88" s="138"/>
      <c r="U88" s="138"/>
      <c r="V88" s="138"/>
      <c r="W88" s="138"/>
      <c r="X88" s="138"/>
      <c r="Y88" s="138"/>
      <c r="Z88" s="138"/>
    </row>
    <row r="89" ht="12.75" customHeight="1">
      <c r="A89" s="138"/>
      <c r="B89" s="138"/>
      <c r="C89" s="138"/>
      <c r="D89" s="264"/>
      <c r="E89" s="265"/>
      <c r="F89" s="138"/>
      <c r="G89" s="265"/>
      <c r="H89" s="265"/>
      <c r="I89" s="138"/>
      <c r="J89" s="265"/>
      <c r="K89" s="138"/>
      <c r="L89" s="138"/>
      <c r="M89" s="138"/>
      <c r="N89" s="138"/>
      <c r="O89" s="138"/>
      <c r="P89" s="138"/>
      <c r="Q89" s="138"/>
      <c r="R89" s="138"/>
      <c r="S89" s="138"/>
      <c r="T89" s="138"/>
      <c r="U89" s="138"/>
      <c r="V89" s="138"/>
      <c r="W89" s="138"/>
      <c r="X89" s="138"/>
      <c r="Y89" s="138"/>
      <c r="Z89" s="138"/>
    </row>
    <row r="90" ht="12.75" customHeight="1">
      <c r="A90" s="138"/>
      <c r="B90" s="138"/>
      <c r="C90" s="138"/>
      <c r="D90" s="264"/>
      <c r="E90" s="265"/>
      <c r="F90" s="138"/>
      <c r="G90" s="265"/>
      <c r="H90" s="265"/>
      <c r="I90" s="138"/>
      <c r="J90" s="265"/>
      <c r="K90" s="138"/>
      <c r="L90" s="138"/>
      <c r="M90" s="138"/>
      <c r="N90" s="138"/>
      <c r="O90" s="138"/>
      <c r="P90" s="138"/>
      <c r="Q90" s="138"/>
      <c r="R90" s="138"/>
      <c r="S90" s="138"/>
      <c r="T90" s="138"/>
      <c r="U90" s="138"/>
      <c r="V90" s="138"/>
      <c r="W90" s="138"/>
      <c r="X90" s="138"/>
      <c r="Y90" s="138"/>
      <c r="Z90" s="138"/>
    </row>
    <row r="91" ht="12.75" customHeight="1">
      <c r="A91" s="138"/>
      <c r="B91" s="138"/>
      <c r="C91" s="138"/>
      <c r="D91" s="264"/>
      <c r="E91" s="265"/>
      <c r="F91" s="138"/>
      <c r="G91" s="265"/>
      <c r="H91" s="265"/>
      <c r="I91" s="138"/>
      <c r="J91" s="265"/>
      <c r="K91" s="138"/>
      <c r="L91" s="138"/>
      <c r="M91" s="138"/>
      <c r="N91" s="138"/>
      <c r="O91" s="138"/>
      <c r="P91" s="138"/>
      <c r="Q91" s="138"/>
      <c r="R91" s="138"/>
      <c r="S91" s="138"/>
      <c r="T91" s="138"/>
      <c r="U91" s="138"/>
      <c r="V91" s="138"/>
      <c r="W91" s="138"/>
      <c r="X91" s="138"/>
      <c r="Y91" s="138"/>
      <c r="Z91" s="138"/>
    </row>
    <row r="92" ht="12.75" customHeight="1">
      <c r="A92" s="138"/>
      <c r="B92" s="138"/>
      <c r="C92" s="138"/>
      <c r="D92" s="264"/>
      <c r="E92" s="265"/>
      <c r="F92" s="138"/>
      <c r="G92" s="265"/>
      <c r="H92" s="265"/>
      <c r="I92" s="138"/>
      <c r="J92" s="265"/>
      <c r="K92" s="138"/>
      <c r="L92" s="138"/>
      <c r="M92" s="138"/>
      <c r="N92" s="138"/>
      <c r="O92" s="138"/>
      <c r="P92" s="138"/>
      <c r="Q92" s="138"/>
      <c r="R92" s="138"/>
      <c r="S92" s="138"/>
      <c r="T92" s="138"/>
      <c r="U92" s="138"/>
      <c r="V92" s="138"/>
      <c r="W92" s="138"/>
      <c r="X92" s="138"/>
      <c r="Y92" s="138"/>
      <c r="Z92" s="138"/>
    </row>
    <row r="93" ht="12.75" customHeight="1">
      <c r="A93" s="138"/>
      <c r="B93" s="138"/>
      <c r="C93" s="138"/>
      <c r="D93" s="264"/>
      <c r="E93" s="265"/>
      <c r="F93" s="138"/>
      <c r="G93" s="265"/>
      <c r="H93" s="265"/>
      <c r="I93" s="138"/>
      <c r="J93" s="265"/>
      <c r="K93" s="138"/>
      <c r="L93" s="138"/>
      <c r="M93" s="138"/>
      <c r="N93" s="138"/>
      <c r="O93" s="138"/>
      <c r="P93" s="138"/>
      <c r="Q93" s="138"/>
      <c r="R93" s="138"/>
      <c r="S93" s="138"/>
      <c r="T93" s="138"/>
      <c r="U93" s="138"/>
      <c r="V93" s="138"/>
      <c r="W93" s="138"/>
      <c r="X93" s="138"/>
      <c r="Y93" s="138"/>
      <c r="Z93" s="138"/>
    </row>
    <row r="94" ht="12.75" customHeight="1">
      <c r="A94" s="138"/>
      <c r="B94" s="138"/>
      <c r="C94" s="138"/>
      <c r="D94" s="264"/>
      <c r="E94" s="265"/>
      <c r="F94" s="138"/>
      <c r="G94" s="265"/>
      <c r="H94" s="265"/>
      <c r="I94" s="138"/>
      <c r="J94" s="265"/>
      <c r="K94" s="138"/>
      <c r="L94" s="138"/>
      <c r="M94" s="138"/>
      <c r="N94" s="138"/>
      <c r="O94" s="138"/>
      <c r="P94" s="138"/>
      <c r="Q94" s="138"/>
      <c r="R94" s="138"/>
      <c r="S94" s="138"/>
      <c r="T94" s="138"/>
      <c r="U94" s="138"/>
      <c r="V94" s="138"/>
      <c r="W94" s="138"/>
      <c r="X94" s="138"/>
      <c r="Y94" s="138"/>
      <c r="Z94" s="138"/>
    </row>
    <row r="95" ht="12.75" customHeight="1">
      <c r="A95" s="138"/>
      <c r="B95" s="138"/>
      <c r="C95" s="138"/>
      <c r="D95" s="264"/>
      <c r="E95" s="265"/>
      <c r="F95" s="138"/>
      <c r="G95" s="265"/>
      <c r="H95" s="265"/>
      <c r="I95" s="138"/>
      <c r="J95" s="265"/>
      <c r="K95" s="138"/>
      <c r="L95" s="138"/>
      <c r="M95" s="138"/>
      <c r="N95" s="138"/>
      <c r="O95" s="138"/>
      <c r="P95" s="138"/>
      <c r="Q95" s="138"/>
      <c r="R95" s="138"/>
      <c r="S95" s="138"/>
      <c r="T95" s="138"/>
      <c r="U95" s="138"/>
      <c r="V95" s="138"/>
      <c r="W95" s="138"/>
      <c r="X95" s="138"/>
      <c r="Y95" s="138"/>
      <c r="Z95" s="138"/>
    </row>
    <row r="96" ht="12.75" customHeight="1">
      <c r="A96" s="138"/>
      <c r="B96" s="138"/>
      <c r="C96" s="138"/>
      <c r="D96" s="264"/>
      <c r="E96" s="265"/>
      <c r="F96" s="138"/>
      <c r="G96" s="265"/>
      <c r="H96" s="265"/>
      <c r="I96" s="138"/>
      <c r="J96" s="265"/>
      <c r="K96" s="138"/>
      <c r="L96" s="138"/>
      <c r="M96" s="138"/>
      <c r="N96" s="138"/>
      <c r="O96" s="138"/>
      <c r="P96" s="138"/>
      <c r="Q96" s="138"/>
      <c r="R96" s="138"/>
      <c r="S96" s="138"/>
      <c r="T96" s="138"/>
      <c r="U96" s="138"/>
      <c r="V96" s="138"/>
      <c r="W96" s="138"/>
      <c r="X96" s="138"/>
      <c r="Y96" s="138"/>
      <c r="Z96" s="138"/>
    </row>
    <row r="97" ht="12.75" customHeight="1">
      <c r="A97" s="138"/>
      <c r="B97" s="138"/>
      <c r="C97" s="138"/>
      <c r="D97" s="264"/>
      <c r="E97" s="265"/>
      <c r="F97" s="138"/>
      <c r="G97" s="265"/>
      <c r="H97" s="265"/>
      <c r="I97" s="138"/>
      <c r="J97" s="265"/>
      <c r="K97" s="138"/>
      <c r="L97" s="138"/>
      <c r="M97" s="138"/>
      <c r="N97" s="138"/>
      <c r="O97" s="138"/>
      <c r="P97" s="138"/>
      <c r="Q97" s="138"/>
      <c r="R97" s="138"/>
      <c r="S97" s="138"/>
      <c r="T97" s="138"/>
      <c r="U97" s="138"/>
      <c r="V97" s="138"/>
      <c r="W97" s="138"/>
      <c r="X97" s="138"/>
      <c r="Y97" s="138"/>
      <c r="Z97" s="138"/>
    </row>
    <row r="98" ht="12.75" customHeight="1">
      <c r="A98" s="138"/>
      <c r="B98" s="138"/>
      <c r="C98" s="138"/>
      <c r="D98" s="264"/>
      <c r="E98" s="265"/>
      <c r="F98" s="138"/>
      <c r="G98" s="265"/>
      <c r="H98" s="265"/>
      <c r="I98" s="138"/>
      <c r="J98" s="265"/>
      <c r="K98" s="138"/>
      <c r="L98" s="138"/>
      <c r="M98" s="138"/>
      <c r="N98" s="138"/>
      <c r="O98" s="138"/>
      <c r="P98" s="138"/>
      <c r="Q98" s="138"/>
      <c r="R98" s="138"/>
      <c r="S98" s="138"/>
      <c r="T98" s="138"/>
      <c r="U98" s="138"/>
      <c r="V98" s="138"/>
      <c r="W98" s="138"/>
      <c r="X98" s="138"/>
      <c r="Y98" s="138"/>
      <c r="Z98" s="138"/>
    </row>
    <row r="99" ht="12.75" customHeight="1">
      <c r="A99" s="138"/>
      <c r="B99" s="138"/>
      <c r="C99" s="138"/>
      <c r="D99" s="264"/>
      <c r="E99" s="265"/>
      <c r="F99" s="138"/>
      <c r="G99" s="265"/>
      <c r="H99" s="265"/>
      <c r="I99" s="138"/>
      <c r="J99" s="265"/>
      <c r="K99" s="138"/>
      <c r="L99" s="138"/>
      <c r="M99" s="138"/>
      <c r="N99" s="138"/>
      <c r="O99" s="138"/>
      <c r="P99" s="138"/>
      <c r="Q99" s="138"/>
      <c r="R99" s="138"/>
      <c r="S99" s="138"/>
      <c r="T99" s="138"/>
      <c r="U99" s="138"/>
      <c r="V99" s="138"/>
      <c r="W99" s="138"/>
      <c r="X99" s="138"/>
      <c r="Y99" s="138"/>
      <c r="Z99" s="138"/>
    </row>
    <row r="100" ht="12.75" customHeight="1">
      <c r="A100" s="138"/>
      <c r="B100" s="138"/>
      <c r="C100" s="138"/>
      <c r="D100" s="264"/>
      <c r="E100" s="265"/>
      <c r="F100" s="138"/>
      <c r="G100" s="265"/>
      <c r="H100" s="265"/>
      <c r="I100" s="138"/>
      <c r="J100" s="265"/>
      <c r="K100" s="138"/>
      <c r="L100" s="138"/>
      <c r="M100" s="138"/>
      <c r="N100" s="138"/>
      <c r="O100" s="138"/>
      <c r="P100" s="138"/>
      <c r="Q100" s="138"/>
      <c r="R100" s="138"/>
      <c r="S100" s="138"/>
      <c r="T100" s="138"/>
      <c r="U100" s="138"/>
      <c r="V100" s="138"/>
      <c r="W100" s="138"/>
      <c r="X100" s="138"/>
      <c r="Y100" s="138"/>
      <c r="Z100" s="138"/>
    </row>
    <row r="101" ht="12.75" customHeight="1">
      <c r="A101" s="138"/>
      <c r="B101" s="138"/>
      <c r="C101" s="138"/>
      <c r="D101" s="264"/>
      <c r="E101" s="265"/>
      <c r="F101" s="138"/>
      <c r="G101" s="265"/>
      <c r="H101" s="265"/>
      <c r="I101" s="138"/>
      <c r="J101" s="265"/>
      <c r="K101" s="138"/>
      <c r="L101" s="138"/>
      <c r="M101" s="138"/>
      <c r="N101" s="138"/>
      <c r="O101" s="138"/>
      <c r="P101" s="138"/>
      <c r="Q101" s="138"/>
      <c r="R101" s="138"/>
      <c r="S101" s="138"/>
      <c r="T101" s="138"/>
      <c r="U101" s="138"/>
      <c r="V101" s="138"/>
      <c r="W101" s="138"/>
      <c r="X101" s="138"/>
      <c r="Y101" s="138"/>
      <c r="Z101" s="138"/>
    </row>
    <row r="102" ht="12.75" customHeight="1">
      <c r="A102" s="138"/>
      <c r="B102" s="138"/>
      <c r="C102" s="138"/>
      <c r="D102" s="264"/>
      <c r="E102" s="265"/>
      <c r="F102" s="138"/>
      <c r="G102" s="265"/>
      <c r="H102" s="265"/>
      <c r="I102" s="138"/>
      <c r="J102" s="265"/>
      <c r="K102" s="138"/>
      <c r="L102" s="138"/>
      <c r="M102" s="138"/>
      <c r="N102" s="138"/>
      <c r="O102" s="138"/>
      <c r="P102" s="138"/>
      <c r="Q102" s="138"/>
      <c r="R102" s="138"/>
      <c r="S102" s="138"/>
      <c r="T102" s="138"/>
      <c r="U102" s="138"/>
      <c r="V102" s="138"/>
      <c r="W102" s="138"/>
      <c r="X102" s="138"/>
      <c r="Y102" s="138"/>
      <c r="Z102" s="138"/>
    </row>
    <row r="103" ht="12.75" customHeight="1">
      <c r="A103" s="138"/>
      <c r="B103" s="138"/>
      <c r="C103" s="138"/>
      <c r="D103" s="264"/>
      <c r="E103" s="265"/>
      <c r="F103" s="138"/>
      <c r="G103" s="265"/>
      <c r="H103" s="265"/>
      <c r="I103" s="138"/>
      <c r="J103" s="265"/>
      <c r="K103" s="138"/>
      <c r="L103" s="138"/>
      <c r="M103" s="138"/>
      <c r="N103" s="138"/>
      <c r="O103" s="138"/>
      <c r="P103" s="138"/>
      <c r="Q103" s="138"/>
      <c r="R103" s="138"/>
      <c r="S103" s="138"/>
      <c r="T103" s="138"/>
      <c r="U103" s="138"/>
      <c r="V103" s="138"/>
      <c r="W103" s="138"/>
      <c r="X103" s="138"/>
      <c r="Y103" s="138"/>
      <c r="Z103" s="138"/>
    </row>
    <row r="104" ht="12.75" customHeight="1">
      <c r="A104" s="138"/>
      <c r="B104" s="138"/>
      <c r="C104" s="138"/>
      <c r="D104" s="264"/>
      <c r="E104" s="265"/>
      <c r="F104" s="138"/>
      <c r="G104" s="265"/>
      <c r="H104" s="265"/>
      <c r="I104" s="138"/>
      <c r="J104" s="265"/>
      <c r="K104" s="138"/>
      <c r="L104" s="138"/>
      <c r="M104" s="138"/>
      <c r="N104" s="138"/>
      <c r="O104" s="138"/>
      <c r="P104" s="138"/>
      <c r="Q104" s="138"/>
      <c r="R104" s="138"/>
      <c r="S104" s="138"/>
      <c r="T104" s="138"/>
      <c r="U104" s="138"/>
      <c r="V104" s="138"/>
      <c r="W104" s="138"/>
      <c r="X104" s="138"/>
      <c r="Y104" s="138"/>
      <c r="Z104" s="138"/>
    </row>
    <row r="105" ht="12.75" customHeight="1">
      <c r="A105" s="138"/>
      <c r="B105" s="138"/>
      <c r="C105" s="138"/>
      <c r="D105" s="264"/>
      <c r="E105" s="265"/>
      <c r="F105" s="138"/>
      <c r="G105" s="265"/>
      <c r="H105" s="265"/>
      <c r="I105" s="138"/>
      <c r="J105" s="265"/>
      <c r="K105" s="138"/>
      <c r="L105" s="138"/>
      <c r="M105" s="138"/>
      <c r="N105" s="138"/>
      <c r="O105" s="138"/>
      <c r="P105" s="138"/>
      <c r="Q105" s="138"/>
      <c r="R105" s="138"/>
      <c r="S105" s="138"/>
      <c r="T105" s="138"/>
      <c r="U105" s="138"/>
      <c r="V105" s="138"/>
      <c r="W105" s="138"/>
      <c r="X105" s="138"/>
      <c r="Y105" s="138"/>
      <c r="Z105" s="138"/>
    </row>
    <row r="106" ht="12.75" customHeight="1">
      <c r="A106" s="138"/>
      <c r="B106" s="138"/>
      <c r="C106" s="138"/>
      <c r="D106" s="264"/>
      <c r="E106" s="265"/>
      <c r="F106" s="138"/>
      <c r="G106" s="265"/>
      <c r="H106" s="265"/>
      <c r="I106" s="138"/>
      <c r="J106" s="265"/>
      <c r="K106" s="138"/>
      <c r="L106" s="138"/>
      <c r="M106" s="138"/>
      <c r="N106" s="138"/>
      <c r="O106" s="138"/>
      <c r="P106" s="138"/>
      <c r="Q106" s="138"/>
      <c r="R106" s="138"/>
      <c r="S106" s="138"/>
      <c r="T106" s="138"/>
      <c r="U106" s="138"/>
      <c r="V106" s="138"/>
      <c r="W106" s="138"/>
      <c r="X106" s="138"/>
      <c r="Y106" s="138"/>
      <c r="Z106" s="138"/>
    </row>
    <row r="107" ht="12.75" customHeight="1">
      <c r="A107" s="138"/>
      <c r="B107" s="138"/>
      <c r="C107" s="138"/>
      <c r="D107" s="264"/>
      <c r="E107" s="265"/>
      <c r="F107" s="138"/>
      <c r="G107" s="265"/>
      <c r="H107" s="265"/>
      <c r="I107" s="138"/>
      <c r="J107" s="265"/>
      <c r="K107" s="138"/>
      <c r="L107" s="138"/>
      <c r="M107" s="138"/>
      <c r="N107" s="138"/>
      <c r="O107" s="138"/>
      <c r="P107" s="138"/>
      <c r="Q107" s="138"/>
      <c r="R107" s="138"/>
      <c r="S107" s="138"/>
      <c r="T107" s="138"/>
      <c r="U107" s="138"/>
      <c r="V107" s="138"/>
      <c r="W107" s="138"/>
      <c r="X107" s="138"/>
      <c r="Y107" s="138"/>
      <c r="Z107" s="138"/>
    </row>
    <row r="108" ht="12.75" customHeight="1">
      <c r="A108" s="138"/>
      <c r="B108" s="138"/>
      <c r="C108" s="138"/>
      <c r="D108" s="264"/>
      <c r="E108" s="265"/>
      <c r="F108" s="138"/>
      <c r="G108" s="265"/>
      <c r="H108" s="265"/>
      <c r="I108" s="138"/>
      <c r="J108" s="265"/>
      <c r="K108" s="138"/>
      <c r="L108" s="138"/>
      <c r="M108" s="138"/>
      <c r="N108" s="138"/>
      <c r="O108" s="138"/>
      <c r="P108" s="138"/>
      <c r="Q108" s="138"/>
      <c r="R108" s="138"/>
      <c r="S108" s="138"/>
      <c r="T108" s="138"/>
      <c r="U108" s="138"/>
      <c r="V108" s="138"/>
      <c r="W108" s="138"/>
      <c r="X108" s="138"/>
      <c r="Y108" s="138"/>
      <c r="Z108" s="138"/>
    </row>
    <row r="109" ht="12.75" customHeight="1">
      <c r="A109" s="138"/>
      <c r="B109" s="138"/>
      <c r="C109" s="138"/>
      <c r="D109" s="264"/>
      <c r="E109" s="265"/>
      <c r="F109" s="138"/>
      <c r="G109" s="265"/>
      <c r="H109" s="265"/>
      <c r="I109" s="138"/>
      <c r="J109" s="265"/>
      <c r="K109" s="138"/>
      <c r="L109" s="138"/>
      <c r="M109" s="138"/>
      <c r="N109" s="138"/>
      <c r="O109" s="138"/>
      <c r="P109" s="138"/>
      <c r="Q109" s="138"/>
      <c r="R109" s="138"/>
      <c r="S109" s="138"/>
      <c r="T109" s="138"/>
      <c r="U109" s="138"/>
      <c r="V109" s="138"/>
      <c r="W109" s="138"/>
      <c r="X109" s="138"/>
      <c r="Y109" s="138"/>
      <c r="Z109" s="138"/>
    </row>
    <row r="110" ht="12.75" customHeight="1">
      <c r="A110" s="138"/>
      <c r="B110" s="138"/>
      <c r="C110" s="138"/>
      <c r="D110" s="264"/>
      <c r="E110" s="265"/>
      <c r="F110" s="138"/>
      <c r="G110" s="265"/>
      <c r="H110" s="265"/>
      <c r="I110" s="138"/>
      <c r="J110" s="265"/>
      <c r="K110" s="138"/>
      <c r="L110" s="138"/>
      <c r="M110" s="138"/>
      <c r="N110" s="138"/>
      <c r="O110" s="138"/>
      <c r="P110" s="138"/>
      <c r="Q110" s="138"/>
      <c r="R110" s="138"/>
      <c r="S110" s="138"/>
      <c r="T110" s="138"/>
      <c r="U110" s="138"/>
      <c r="V110" s="138"/>
      <c r="W110" s="138"/>
      <c r="X110" s="138"/>
      <c r="Y110" s="138"/>
      <c r="Z110" s="138"/>
    </row>
    <row r="111" ht="12.75" customHeight="1">
      <c r="A111" s="138"/>
      <c r="B111" s="138"/>
      <c r="C111" s="138"/>
      <c r="D111" s="264"/>
      <c r="E111" s="265"/>
      <c r="F111" s="138"/>
      <c r="G111" s="265"/>
      <c r="H111" s="265"/>
      <c r="I111" s="138"/>
      <c r="J111" s="265"/>
      <c r="K111" s="138"/>
      <c r="L111" s="138"/>
      <c r="M111" s="138"/>
      <c r="N111" s="138"/>
      <c r="O111" s="138"/>
      <c r="P111" s="138"/>
      <c r="Q111" s="138"/>
      <c r="R111" s="138"/>
      <c r="S111" s="138"/>
      <c r="T111" s="138"/>
      <c r="U111" s="138"/>
      <c r="V111" s="138"/>
      <c r="W111" s="138"/>
      <c r="X111" s="138"/>
      <c r="Y111" s="138"/>
      <c r="Z111" s="138"/>
    </row>
    <row r="112" ht="12.75" customHeight="1">
      <c r="A112" s="138"/>
      <c r="B112" s="138"/>
      <c r="C112" s="138"/>
      <c r="D112" s="264"/>
      <c r="E112" s="265"/>
      <c r="F112" s="138"/>
      <c r="G112" s="265"/>
      <c r="H112" s="265"/>
      <c r="I112" s="138"/>
      <c r="J112" s="265"/>
      <c r="K112" s="138"/>
      <c r="L112" s="138"/>
      <c r="M112" s="138"/>
      <c r="N112" s="138"/>
      <c r="O112" s="138"/>
      <c r="P112" s="138"/>
      <c r="Q112" s="138"/>
      <c r="R112" s="138"/>
      <c r="S112" s="138"/>
      <c r="T112" s="138"/>
      <c r="U112" s="138"/>
      <c r="V112" s="138"/>
      <c r="W112" s="138"/>
      <c r="X112" s="138"/>
      <c r="Y112" s="138"/>
      <c r="Z112" s="138"/>
    </row>
    <row r="113" ht="12.75" customHeight="1">
      <c r="A113" s="138"/>
      <c r="B113" s="138"/>
      <c r="C113" s="138"/>
      <c r="D113" s="264"/>
      <c r="E113" s="265"/>
      <c r="F113" s="138"/>
      <c r="G113" s="265"/>
      <c r="H113" s="265"/>
      <c r="I113" s="138"/>
      <c r="J113" s="265"/>
      <c r="K113" s="138"/>
      <c r="L113" s="138"/>
      <c r="M113" s="138"/>
      <c r="N113" s="138"/>
      <c r="O113" s="138"/>
      <c r="P113" s="138"/>
      <c r="Q113" s="138"/>
      <c r="R113" s="138"/>
      <c r="S113" s="138"/>
      <c r="T113" s="138"/>
      <c r="U113" s="138"/>
      <c r="V113" s="138"/>
      <c r="W113" s="138"/>
      <c r="X113" s="138"/>
      <c r="Y113" s="138"/>
      <c r="Z113" s="138"/>
    </row>
    <row r="114" ht="12.75" customHeight="1">
      <c r="A114" s="138"/>
      <c r="B114" s="138"/>
      <c r="C114" s="138"/>
      <c r="D114" s="264"/>
      <c r="E114" s="265"/>
      <c r="F114" s="138"/>
      <c r="G114" s="265"/>
      <c r="H114" s="265"/>
      <c r="I114" s="138"/>
      <c r="J114" s="265"/>
      <c r="K114" s="138"/>
      <c r="L114" s="138"/>
      <c r="M114" s="138"/>
      <c r="N114" s="138"/>
      <c r="O114" s="138"/>
      <c r="P114" s="138"/>
      <c r="Q114" s="138"/>
      <c r="R114" s="138"/>
      <c r="S114" s="138"/>
      <c r="T114" s="138"/>
      <c r="U114" s="138"/>
      <c r="V114" s="138"/>
      <c r="W114" s="138"/>
      <c r="X114" s="138"/>
      <c r="Y114" s="138"/>
      <c r="Z114" s="138"/>
    </row>
    <row r="115" ht="12.75" customHeight="1">
      <c r="A115" s="138"/>
      <c r="B115" s="138"/>
      <c r="C115" s="138"/>
      <c r="D115" s="264"/>
      <c r="E115" s="265"/>
      <c r="F115" s="138"/>
      <c r="G115" s="265"/>
      <c r="H115" s="265"/>
      <c r="I115" s="138"/>
      <c r="J115" s="265"/>
      <c r="K115" s="138"/>
      <c r="L115" s="138"/>
      <c r="M115" s="138"/>
      <c r="N115" s="138"/>
      <c r="O115" s="138"/>
      <c r="P115" s="138"/>
      <c r="Q115" s="138"/>
      <c r="R115" s="138"/>
      <c r="S115" s="138"/>
      <c r="T115" s="138"/>
      <c r="U115" s="138"/>
      <c r="V115" s="138"/>
      <c r="W115" s="138"/>
      <c r="X115" s="138"/>
      <c r="Y115" s="138"/>
      <c r="Z115" s="138"/>
    </row>
    <row r="116" ht="12.75" customHeight="1">
      <c r="A116" s="138"/>
      <c r="B116" s="138"/>
      <c r="C116" s="138"/>
      <c r="D116" s="264"/>
      <c r="E116" s="265"/>
      <c r="F116" s="138"/>
      <c r="G116" s="265"/>
      <c r="H116" s="265"/>
      <c r="I116" s="138"/>
      <c r="J116" s="265"/>
      <c r="K116" s="138"/>
      <c r="L116" s="138"/>
      <c r="M116" s="138"/>
      <c r="N116" s="138"/>
      <c r="O116" s="138"/>
      <c r="P116" s="138"/>
      <c r="Q116" s="138"/>
      <c r="R116" s="138"/>
      <c r="S116" s="138"/>
      <c r="T116" s="138"/>
      <c r="U116" s="138"/>
      <c r="V116" s="138"/>
      <c r="W116" s="138"/>
      <c r="X116" s="138"/>
      <c r="Y116" s="138"/>
      <c r="Z116" s="138"/>
    </row>
    <row r="117" ht="12.75" customHeight="1">
      <c r="A117" s="138"/>
      <c r="B117" s="138"/>
      <c r="C117" s="138"/>
      <c r="D117" s="264"/>
      <c r="E117" s="265"/>
      <c r="F117" s="138"/>
      <c r="G117" s="265"/>
      <c r="H117" s="265"/>
      <c r="I117" s="138"/>
      <c r="J117" s="265"/>
      <c r="K117" s="138"/>
      <c r="L117" s="138"/>
      <c r="M117" s="138"/>
      <c r="N117" s="138"/>
      <c r="O117" s="138"/>
      <c r="P117" s="138"/>
      <c r="Q117" s="138"/>
      <c r="R117" s="138"/>
      <c r="S117" s="138"/>
      <c r="T117" s="138"/>
      <c r="U117" s="138"/>
      <c r="V117" s="138"/>
      <c r="W117" s="138"/>
      <c r="X117" s="138"/>
      <c r="Y117" s="138"/>
      <c r="Z117" s="138"/>
    </row>
    <row r="118" ht="12.75" customHeight="1">
      <c r="A118" s="138"/>
      <c r="B118" s="138"/>
      <c r="C118" s="138"/>
      <c r="D118" s="264"/>
      <c r="E118" s="265"/>
      <c r="F118" s="138"/>
      <c r="G118" s="265"/>
      <c r="H118" s="265"/>
      <c r="I118" s="138"/>
      <c r="J118" s="265"/>
      <c r="K118" s="138"/>
      <c r="L118" s="138"/>
      <c r="M118" s="138"/>
      <c r="N118" s="138"/>
      <c r="O118" s="138"/>
      <c r="P118" s="138"/>
      <c r="Q118" s="138"/>
      <c r="R118" s="138"/>
      <c r="S118" s="138"/>
      <c r="T118" s="138"/>
      <c r="U118" s="138"/>
      <c r="V118" s="138"/>
      <c r="W118" s="138"/>
      <c r="X118" s="138"/>
      <c r="Y118" s="138"/>
      <c r="Z118" s="138"/>
    </row>
    <row r="119" ht="12.75" customHeight="1">
      <c r="A119" s="138"/>
      <c r="B119" s="138"/>
      <c r="C119" s="138"/>
      <c r="D119" s="264"/>
      <c r="E119" s="265"/>
      <c r="F119" s="138"/>
      <c r="G119" s="265"/>
      <c r="H119" s="265"/>
      <c r="I119" s="138"/>
      <c r="J119" s="265"/>
      <c r="K119" s="138"/>
      <c r="L119" s="138"/>
      <c r="M119" s="138"/>
      <c r="N119" s="138"/>
      <c r="O119" s="138"/>
      <c r="P119" s="138"/>
      <c r="Q119" s="138"/>
      <c r="R119" s="138"/>
      <c r="S119" s="138"/>
      <c r="T119" s="138"/>
      <c r="U119" s="138"/>
      <c r="V119" s="138"/>
      <c r="W119" s="138"/>
      <c r="X119" s="138"/>
      <c r="Y119" s="138"/>
      <c r="Z119" s="138"/>
    </row>
    <row r="120" ht="12.75" customHeight="1">
      <c r="A120" s="138"/>
      <c r="B120" s="138"/>
      <c r="C120" s="138"/>
      <c r="D120" s="264"/>
      <c r="E120" s="265"/>
      <c r="F120" s="138"/>
      <c r="G120" s="265"/>
      <c r="H120" s="265"/>
      <c r="I120" s="138"/>
      <c r="J120" s="265"/>
      <c r="K120" s="138"/>
      <c r="L120" s="138"/>
      <c r="M120" s="138"/>
      <c r="N120" s="138"/>
      <c r="O120" s="138"/>
      <c r="P120" s="138"/>
      <c r="Q120" s="138"/>
      <c r="R120" s="138"/>
      <c r="S120" s="138"/>
      <c r="T120" s="138"/>
      <c r="U120" s="138"/>
      <c r="V120" s="138"/>
      <c r="W120" s="138"/>
      <c r="X120" s="138"/>
      <c r="Y120" s="138"/>
      <c r="Z120" s="138"/>
    </row>
    <row r="121" ht="12.75" customHeight="1">
      <c r="A121" s="138"/>
      <c r="B121" s="138"/>
      <c r="C121" s="138"/>
      <c r="D121" s="264"/>
      <c r="E121" s="265"/>
      <c r="F121" s="138"/>
      <c r="G121" s="265"/>
      <c r="H121" s="265"/>
      <c r="I121" s="138"/>
      <c r="J121" s="265"/>
      <c r="K121" s="138"/>
      <c r="L121" s="138"/>
      <c r="M121" s="138"/>
      <c r="N121" s="138"/>
      <c r="O121" s="138"/>
      <c r="P121" s="138"/>
      <c r="Q121" s="138"/>
      <c r="R121" s="138"/>
      <c r="S121" s="138"/>
      <c r="T121" s="138"/>
      <c r="U121" s="138"/>
      <c r="V121" s="138"/>
      <c r="W121" s="138"/>
      <c r="X121" s="138"/>
      <c r="Y121" s="138"/>
      <c r="Z121" s="138"/>
    </row>
    <row r="122" ht="12.75" customHeight="1">
      <c r="A122" s="138"/>
      <c r="B122" s="138"/>
      <c r="C122" s="138"/>
      <c r="D122" s="264"/>
      <c r="E122" s="265"/>
      <c r="F122" s="138"/>
      <c r="G122" s="265"/>
      <c r="H122" s="265"/>
      <c r="I122" s="138"/>
      <c r="J122" s="265"/>
      <c r="K122" s="138"/>
      <c r="L122" s="138"/>
      <c r="M122" s="138"/>
      <c r="N122" s="138"/>
      <c r="O122" s="138"/>
      <c r="P122" s="138"/>
      <c r="Q122" s="138"/>
      <c r="R122" s="138"/>
      <c r="S122" s="138"/>
      <c r="T122" s="138"/>
      <c r="U122" s="138"/>
      <c r="V122" s="138"/>
      <c r="W122" s="138"/>
      <c r="X122" s="138"/>
      <c r="Y122" s="138"/>
      <c r="Z122" s="138"/>
    </row>
    <row r="123" ht="12.75" customHeight="1">
      <c r="A123" s="138"/>
      <c r="B123" s="138"/>
      <c r="C123" s="138"/>
      <c r="D123" s="264"/>
      <c r="E123" s="265"/>
      <c r="F123" s="138"/>
      <c r="G123" s="265"/>
      <c r="H123" s="265"/>
      <c r="I123" s="138"/>
      <c r="J123" s="265"/>
      <c r="K123" s="138"/>
      <c r="L123" s="138"/>
      <c r="M123" s="138"/>
      <c r="N123" s="138"/>
      <c r="O123" s="138"/>
      <c r="P123" s="138"/>
      <c r="Q123" s="138"/>
      <c r="R123" s="138"/>
      <c r="S123" s="138"/>
      <c r="T123" s="138"/>
      <c r="U123" s="138"/>
      <c r="V123" s="138"/>
      <c r="W123" s="138"/>
      <c r="X123" s="138"/>
      <c r="Y123" s="138"/>
      <c r="Z123" s="138"/>
    </row>
    <row r="124" ht="12.75" customHeight="1">
      <c r="A124" s="138"/>
      <c r="B124" s="138"/>
      <c r="C124" s="138"/>
      <c r="D124" s="264"/>
      <c r="E124" s="265"/>
      <c r="F124" s="138"/>
      <c r="G124" s="265"/>
      <c r="H124" s="265"/>
      <c r="I124" s="138"/>
      <c r="J124" s="265"/>
      <c r="K124" s="138"/>
      <c r="L124" s="138"/>
      <c r="M124" s="138"/>
      <c r="N124" s="138"/>
      <c r="O124" s="138"/>
      <c r="P124" s="138"/>
      <c r="Q124" s="138"/>
      <c r="R124" s="138"/>
      <c r="S124" s="138"/>
      <c r="T124" s="138"/>
      <c r="U124" s="138"/>
      <c r="V124" s="138"/>
      <c r="W124" s="138"/>
      <c r="X124" s="138"/>
      <c r="Y124" s="138"/>
      <c r="Z124" s="138"/>
    </row>
    <row r="125" ht="12.75" customHeight="1">
      <c r="A125" s="138"/>
      <c r="B125" s="138"/>
      <c r="C125" s="138"/>
      <c r="D125" s="264"/>
      <c r="E125" s="265"/>
      <c r="F125" s="138"/>
      <c r="G125" s="265"/>
      <c r="H125" s="265"/>
      <c r="I125" s="138"/>
      <c r="J125" s="265"/>
      <c r="K125" s="138"/>
      <c r="L125" s="138"/>
      <c r="M125" s="138"/>
      <c r="N125" s="138"/>
      <c r="O125" s="138"/>
      <c r="P125" s="138"/>
      <c r="Q125" s="138"/>
      <c r="R125" s="138"/>
      <c r="S125" s="138"/>
      <c r="T125" s="138"/>
      <c r="U125" s="138"/>
      <c r="V125" s="138"/>
      <c r="W125" s="138"/>
      <c r="X125" s="138"/>
      <c r="Y125" s="138"/>
      <c r="Z125" s="138"/>
    </row>
    <row r="126" ht="12.75" customHeight="1">
      <c r="A126" s="138"/>
      <c r="B126" s="138"/>
      <c r="C126" s="138"/>
      <c r="D126" s="264"/>
      <c r="E126" s="265"/>
      <c r="F126" s="138"/>
      <c r="G126" s="265"/>
      <c r="H126" s="265"/>
      <c r="I126" s="138"/>
      <c r="J126" s="265"/>
      <c r="K126" s="138"/>
      <c r="L126" s="138"/>
      <c r="M126" s="138"/>
      <c r="N126" s="138"/>
      <c r="O126" s="138"/>
      <c r="P126" s="138"/>
      <c r="Q126" s="138"/>
      <c r="R126" s="138"/>
      <c r="S126" s="138"/>
      <c r="T126" s="138"/>
      <c r="U126" s="138"/>
      <c r="V126" s="138"/>
      <c r="W126" s="138"/>
      <c r="X126" s="138"/>
      <c r="Y126" s="138"/>
      <c r="Z126" s="138"/>
    </row>
    <row r="127" ht="12.75" customHeight="1">
      <c r="A127" s="138"/>
      <c r="B127" s="138"/>
      <c r="C127" s="138"/>
      <c r="D127" s="264"/>
      <c r="E127" s="265"/>
      <c r="F127" s="138"/>
      <c r="G127" s="265"/>
      <c r="H127" s="265"/>
      <c r="I127" s="138"/>
      <c r="J127" s="265"/>
      <c r="K127" s="138"/>
      <c r="L127" s="138"/>
      <c r="M127" s="138"/>
      <c r="N127" s="138"/>
      <c r="O127" s="138"/>
      <c r="P127" s="138"/>
      <c r="Q127" s="138"/>
      <c r="R127" s="138"/>
      <c r="S127" s="138"/>
      <c r="T127" s="138"/>
      <c r="U127" s="138"/>
      <c r="V127" s="138"/>
      <c r="W127" s="138"/>
      <c r="X127" s="138"/>
      <c r="Y127" s="138"/>
      <c r="Z127" s="138"/>
    </row>
    <row r="128" ht="12.75" customHeight="1">
      <c r="A128" s="138"/>
      <c r="B128" s="138"/>
      <c r="C128" s="138"/>
      <c r="D128" s="264"/>
      <c r="E128" s="265"/>
      <c r="F128" s="138"/>
      <c r="G128" s="265"/>
      <c r="H128" s="265"/>
      <c r="I128" s="138"/>
      <c r="J128" s="265"/>
      <c r="K128" s="138"/>
      <c r="L128" s="138"/>
      <c r="M128" s="138"/>
      <c r="N128" s="138"/>
      <c r="O128" s="138"/>
      <c r="P128" s="138"/>
      <c r="Q128" s="138"/>
      <c r="R128" s="138"/>
      <c r="S128" s="138"/>
      <c r="T128" s="138"/>
      <c r="U128" s="138"/>
      <c r="V128" s="138"/>
      <c r="W128" s="138"/>
      <c r="X128" s="138"/>
      <c r="Y128" s="138"/>
      <c r="Z128" s="138"/>
    </row>
    <row r="129" ht="12.75" customHeight="1">
      <c r="A129" s="138"/>
      <c r="B129" s="138"/>
      <c r="C129" s="138"/>
      <c r="D129" s="264"/>
      <c r="E129" s="265"/>
      <c r="F129" s="138"/>
      <c r="G129" s="265"/>
      <c r="H129" s="265"/>
      <c r="I129" s="138"/>
      <c r="J129" s="265"/>
      <c r="K129" s="138"/>
      <c r="L129" s="138"/>
      <c r="M129" s="138"/>
      <c r="N129" s="138"/>
      <c r="O129" s="138"/>
      <c r="P129" s="138"/>
      <c r="Q129" s="138"/>
      <c r="R129" s="138"/>
      <c r="S129" s="138"/>
      <c r="T129" s="138"/>
      <c r="U129" s="138"/>
      <c r="V129" s="138"/>
      <c r="W129" s="138"/>
      <c r="X129" s="138"/>
      <c r="Y129" s="138"/>
      <c r="Z129" s="138"/>
    </row>
    <row r="130" ht="12.75" customHeight="1">
      <c r="A130" s="138"/>
      <c r="B130" s="138"/>
      <c r="C130" s="138"/>
      <c r="D130" s="264"/>
      <c r="E130" s="265"/>
      <c r="F130" s="138"/>
      <c r="G130" s="265"/>
      <c r="H130" s="265"/>
      <c r="I130" s="138"/>
      <c r="J130" s="265"/>
      <c r="K130" s="138"/>
      <c r="L130" s="138"/>
      <c r="M130" s="138"/>
      <c r="N130" s="138"/>
      <c r="O130" s="138"/>
      <c r="P130" s="138"/>
      <c r="Q130" s="138"/>
      <c r="R130" s="138"/>
      <c r="S130" s="138"/>
      <c r="T130" s="138"/>
      <c r="U130" s="138"/>
      <c r="V130" s="138"/>
      <c r="W130" s="138"/>
      <c r="X130" s="138"/>
      <c r="Y130" s="138"/>
      <c r="Z130" s="138"/>
    </row>
    <row r="131" ht="12.75" customHeight="1">
      <c r="A131" s="138"/>
      <c r="B131" s="138"/>
      <c r="C131" s="138"/>
      <c r="D131" s="264"/>
      <c r="E131" s="265"/>
      <c r="F131" s="138"/>
      <c r="G131" s="265"/>
      <c r="H131" s="265"/>
      <c r="I131" s="138"/>
      <c r="J131" s="265"/>
      <c r="K131" s="138"/>
      <c r="L131" s="138"/>
      <c r="M131" s="138"/>
      <c r="N131" s="138"/>
      <c r="O131" s="138"/>
      <c r="P131" s="138"/>
      <c r="Q131" s="138"/>
      <c r="R131" s="138"/>
      <c r="S131" s="138"/>
      <c r="T131" s="138"/>
      <c r="U131" s="138"/>
      <c r="V131" s="138"/>
      <c r="W131" s="138"/>
      <c r="X131" s="138"/>
      <c r="Y131" s="138"/>
      <c r="Z131" s="138"/>
    </row>
    <row r="132" ht="12.75" customHeight="1">
      <c r="A132" s="138"/>
      <c r="B132" s="138"/>
      <c r="C132" s="138"/>
      <c r="D132" s="264"/>
      <c r="E132" s="265"/>
      <c r="F132" s="138"/>
      <c r="G132" s="265"/>
      <c r="H132" s="265"/>
      <c r="I132" s="138"/>
      <c r="J132" s="265"/>
      <c r="K132" s="138"/>
      <c r="L132" s="138"/>
      <c r="M132" s="138"/>
      <c r="N132" s="138"/>
      <c r="O132" s="138"/>
      <c r="P132" s="138"/>
      <c r="Q132" s="138"/>
      <c r="R132" s="138"/>
      <c r="S132" s="138"/>
      <c r="T132" s="138"/>
      <c r="U132" s="138"/>
      <c r="V132" s="138"/>
      <c r="W132" s="138"/>
      <c r="X132" s="138"/>
      <c r="Y132" s="138"/>
      <c r="Z132" s="138"/>
    </row>
    <row r="133" ht="12.75" customHeight="1">
      <c r="A133" s="138"/>
      <c r="B133" s="138"/>
      <c r="C133" s="138"/>
      <c r="D133" s="264"/>
      <c r="E133" s="265"/>
      <c r="F133" s="138"/>
      <c r="G133" s="265"/>
      <c r="H133" s="265"/>
      <c r="I133" s="138"/>
      <c r="J133" s="265"/>
      <c r="K133" s="138"/>
      <c r="L133" s="138"/>
      <c r="M133" s="138"/>
      <c r="N133" s="138"/>
      <c r="O133" s="138"/>
      <c r="P133" s="138"/>
      <c r="Q133" s="138"/>
      <c r="R133" s="138"/>
      <c r="S133" s="138"/>
      <c r="T133" s="138"/>
      <c r="U133" s="138"/>
      <c r="V133" s="138"/>
      <c r="W133" s="138"/>
      <c r="X133" s="138"/>
      <c r="Y133" s="138"/>
      <c r="Z133" s="138"/>
    </row>
    <row r="134" ht="12.75" customHeight="1">
      <c r="A134" s="138"/>
      <c r="B134" s="138"/>
      <c r="C134" s="138"/>
      <c r="D134" s="264"/>
      <c r="E134" s="265"/>
      <c r="F134" s="138"/>
      <c r="G134" s="265"/>
      <c r="H134" s="265"/>
      <c r="I134" s="138"/>
      <c r="J134" s="265"/>
      <c r="K134" s="138"/>
      <c r="L134" s="138"/>
      <c r="M134" s="138"/>
      <c r="N134" s="138"/>
      <c r="O134" s="138"/>
      <c r="P134" s="138"/>
      <c r="Q134" s="138"/>
      <c r="R134" s="138"/>
      <c r="S134" s="138"/>
      <c r="T134" s="138"/>
      <c r="U134" s="138"/>
      <c r="V134" s="138"/>
      <c r="W134" s="138"/>
      <c r="X134" s="138"/>
      <c r="Y134" s="138"/>
      <c r="Z134" s="138"/>
    </row>
    <row r="135" ht="12.75" customHeight="1">
      <c r="A135" s="138"/>
      <c r="B135" s="138"/>
      <c r="C135" s="138"/>
      <c r="D135" s="264"/>
      <c r="E135" s="265"/>
      <c r="F135" s="138"/>
      <c r="G135" s="265"/>
      <c r="H135" s="265"/>
      <c r="I135" s="138"/>
      <c r="J135" s="265"/>
      <c r="K135" s="138"/>
      <c r="L135" s="138"/>
      <c r="M135" s="138"/>
      <c r="N135" s="138"/>
      <c r="O135" s="138"/>
      <c r="P135" s="138"/>
      <c r="Q135" s="138"/>
      <c r="R135" s="138"/>
      <c r="S135" s="138"/>
      <c r="T135" s="138"/>
      <c r="U135" s="138"/>
      <c r="V135" s="138"/>
      <c r="W135" s="138"/>
      <c r="X135" s="138"/>
      <c r="Y135" s="138"/>
      <c r="Z135" s="138"/>
    </row>
    <row r="136" ht="12.75" customHeight="1">
      <c r="A136" s="138"/>
      <c r="B136" s="138"/>
      <c r="C136" s="138"/>
      <c r="D136" s="264"/>
      <c r="E136" s="265"/>
      <c r="F136" s="138"/>
      <c r="G136" s="265"/>
      <c r="H136" s="265"/>
      <c r="I136" s="138"/>
      <c r="J136" s="265"/>
      <c r="K136" s="138"/>
      <c r="L136" s="138"/>
      <c r="M136" s="138"/>
      <c r="N136" s="138"/>
      <c r="O136" s="138"/>
      <c r="P136" s="138"/>
      <c r="Q136" s="138"/>
      <c r="R136" s="138"/>
      <c r="S136" s="138"/>
      <c r="T136" s="138"/>
      <c r="U136" s="138"/>
      <c r="V136" s="138"/>
      <c r="W136" s="138"/>
      <c r="X136" s="138"/>
      <c r="Y136" s="138"/>
      <c r="Z136" s="138"/>
    </row>
    <row r="137" ht="12.75" customHeight="1">
      <c r="A137" s="138"/>
      <c r="B137" s="138"/>
      <c r="C137" s="138"/>
      <c r="D137" s="264"/>
      <c r="E137" s="265"/>
      <c r="F137" s="138"/>
      <c r="G137" s="265"/>
      <c r="H137" s="265"/>
      <c r="I137" s="138"/>
      <c r="J137" s="265"/>
      <c r="K137" s="138"/>
      <c r="L137" s="138"/>
      <c r="M137" s="138"/>
      <c r="N137" s="138"/>
      <c r="O137" s="138"/>
      <c r="P137" s="138"/>
      <c r="Q137" s="138"/>
      <c r="R137" s="138"/>
      <c r="S137" s="138"/>
      <c r="T137" s="138"/>
      <c r="U137" s="138"/>
      <c r="V137" s="138"/>
      <c r="W137" s="138"/>
      <c r="X137" s="138"/>
      <c r="Y137" s="138"/>
      <c r="Z137" s="138"/>
    </row>
    <row r="138" ht="12.75" customHeight="1">
      <c r="A138" s="138"/>
      <c r="B138" s="138"/>
      <c r="C138" s="138"/>
      <c r="D138" s="264"/>
      <c r="E138" s="265"/>
      <c r="F138" s="138"/>
      <c r="G138" s="265"/>
      <c r="H138" s="265"/>
      <c r="I138" s="138"/>
      <c r="J138" s="265"/>
      <c r="K138" s="138"/>
      <c r="L138" s="138"/>
      <c r="M138" s="138"/>
      <c r="N138" s="138"/>
      <c r="O138" s="138"/>
      <c r="P138" s="138"/>
      <c r="Q138" s="138"/>
      <c r="R138" s="138"/>
      <c r="S138" s="138"/>
      <c r="T138" s="138"/>
      <c r="U138" s="138"/>
      <c r="V138" s="138"/>
      <c r="W138" s="138"/>
      <c r="X138" s="138"/>
      <c r="Y138" s="138"/>
      <c r="Z138" s="138"/>
    </row>
    <row r="139" ht="12.75" customHeight="1">
      <c r="A139" s="138"/>
      <c r="B139" s="138"/>
      <c r="C139" s="138"/>
      <c r="D139" s="264"/>
      <c r="E139" s="265"/>
      <c r="F139" s="138"/>
      <c r="G139" s="265"/>
      <c r="H139" s="265"/>
      <c r="I139" s="138"/>
      <c r="J139" s="265"/>
      <c r="K139" s="138"/>
      <c r="L139" s="138"/>
      <c r="M139" s="138"/>
      <c r="N139" s="138"/>
      <c r="O139" s="138"/>
      <c r="P139" s="138"/>
      <c r="Q139" s="138"/>
      <c r="R139" s="138"/>
      <c r="S139" s="138"/>
      <c r="T139" s="138"/>
      <c r="U139" s="138"/>
      <c r="V139" s="138"/>
      <c r="W139" s="138"/>
      <c r="X139" s="138"/>
      <c r="Y139" s="138"/>
      <c r="Z139" s="138"/>
    </row>
    <row r="140" ht="12.75" customHeight="1">
      <c r="A140" s="138"/>
      <c r="B140" s="138"/>
      <c r="C140" s="138"/>
      <c r="D140" s="264"/>
      <c r="E140" s="265"/>
      <c r="F140" s="138"/>
      <c r="G140" s="265"/>
      <c r="H140" s="265"/>
      <c r="I140" s="138"/>
      <c r="J140" s="265"/>
      <c r="K140" s="138"/>
      <c r="L140" s="138"/>
      <c r="M140" s="138"/>
      <c r="N140" s="138"/>
      <c r="O140" s="138"/>
      <c r="P140" s="138"/>
      <c r="Q140" s="138"/>
      <c r="R140" s="138"/>
      <c r="S140" s="138"/>
      <c r="T140" s="138"/>
      <c r="U140" s="138"/>
      <c r="V140" s="138"/>
      <c r="W140" s="138"/>
      <c r="X140" s="138"/>
      <c r="Y140" s="138"/>
      <c r="Z140" s="138"/>
    </row>
    <row r="141" ht="12.75" customHeight="1">
      <c r="A141" s="138"/>
      <c r="B141" s="138"/>
      <c r="C141" s="138"/>
      <c r="D141" s="264"/>
      <c r="E141" s="265"/>
      <c r="F141" s="138"/>
      <c r="G141" s="265"/>
      <c r="H141" s="265"/>
      <c r="I141" s="138"/>
      <c r="J141" s="265"/>
      <c r="K141" s="138"/>
      <c r="L141" s="138"/>
      <c r="M141" s="138"/>
      <c r="N141" s="138"/>
      <c r="O141" s="138"/>
      <c r="P141" s="138"/>
      <c r="Q141" s="138"/>
      <c r="R141" s="138"/>
      <c r="S141" s="138"/>
      <c r="T141" s="138"/>
      <c r="U141" s="138"/>
      <c r="V141" s="138"/>
      <c r="W141" s="138"/>
      <c r="X141" s="138"/>
      <c r="Y141" s="138"/>
      <c r="Z141" s="138"/>
    </row>
    <row r="142" ht="12.75" customHeight="1">
      <c r="A142" s="138"/>
      <c r="B142" s="138"/>
      <c r="C142" s="138"/>
      <c r="D142" s="264"/>
      <c r="E142" s="265"/>
      <c r="F142" s="138"/>
      <c r="G142" s="265"/>
      <c r="H142" s="265"/>
      <c r="I142" s="138"/>
      <c r="J142" s="265"/>
      <c r="K142" s="138"/>
      <c r="L142" s="138"/>
      <c r="M142" s="138"/>
      <c r="N142" s="138"/>
      <c r="O142" s="138"/>
      <c r="P142" s="138"/>
      <c r="Q142" s="138"/>
      <c r="R142" s="138"/>
      <c r="S142" s="138"/>
      <c r="T142" s="138"/>
      <c r="U142" s="138"/>
      <c r="V142" s="138"/>
      <c r="W142" s="138"/>
      <c r="X142" s="138"/>
      <c r="Y142" s="138"/>
      <c r="Z142" s="138"/>
    </row>
    <row r="143" ht="12.75" customHeight="1">
      <c r="A143" s="138"/>
      <c r="B143" s="138"/>
      <c r="C143" s="138"/>
      <c r="D143" s="264"/>
      <c r="E143" s="265"/>
      <c r="F143" s="138"/>
      <c r="G143" s="265"/>
      <c r="H143" s="265"/>
      <c r="I143" s="138"/>
      <c r="J143" s="265"/>
      <c r="K143" s="138"/>
      <c r="L143" s="138"/>
      <c r="M143" s="138"/>
      <c r="N143" s="138"/>
      <c r="O143" s="138"/>
      <c r="P143" s="138"/>
      <c r="Q143" s="138"/>
      <c r="R143" s="138"/>
      <c r="S143" s="138"/>
      <c r="T143" s="138"/>
      <c r="U143" s="138"/>
      <c r="V143" s="138"/>
      <c r="W143" s="138"/>
      <c r="X143" s="138"/>
      <c r="Y143" s="138"/>
      <c r="Z143" s="138"/>
    </row>
    <row r="144" ht="12.75" customHeight="1">
      <c r="A144" s="138"/>
      <c r="B144" s="138"/>
      <c r="C144" s="138"/>
      <c r="D144" s="264"/>
      <c r="E144" s="265"/>
      <c r="F144" s="138"/>
      <c r="G144" s="265"/>
      <c r="H144" s="265"/>
      <c r="I144" s="138"/>
      <c r="J144" s="265"/>
      <c r="K144" s="138"/>
      <c r="L144" s="138"/>
      <c r="M144" s="138"/>
      <c r="N144" s="138"/>
      <c r="O144" s="138"/>
      <c r="P144" s="138"/>
      <c r="Q144" s="138"/>
      <c r="R144" s="138"/>
      <c r="S144" s="138"/>
      <c r="T144" s="138"/>
      <c r="U144" s="138"/>
      <c r="V144" s="138"/>
      <c r="W144" s="138"/>
      <c r="X144" s="138"/>
      <c r="Y144" s="138"/>
      <c r="Z144" s="138"/>
    </row>
    <row r="145" ht="12.75" customHeight="1">
      <c r="A145" s="138"/>
      <c r="B145" s="138"/>
      <c r="C145" s="138"/>
      <c r="D145" s="264"/>
      <c r="E145" s="265"/>
      <c r="F145" s="138"/>
      <c r="G145" s="265"/>
      <c r="H145" s="265"/>
      <c r="I145" s="138"/>
      <c r="J145" s="265"/>
      <c r="K145" s="138"/>
      <c r="L145" s="138"/>
      <c r="M145" s="138"/>
      <c r="N145" s="138"/>
      <c r="O145" s="138"/>
      <c r="P145" s="138"/>
      <c r="Q145" s="138"/>
      <c r="R145" s="138"/>
      <c r="S145" s="138"/>
      <c r="T145" s="138"/>
      <c r="U145" s="138"/>
      <c r="V145" s="138"/>
      <c r="W145" s="138"/>
      <c r="X145" s="138"/>
      <c r="Y145" s="138"/>
      <c r="Z145" s="138"/>
    </row>
    <row r="146" ht="12.75" customHeight="1">
      <c r="A146" s="138"/>
      <c r="B146" s="138"/>
      <c r="C146" s="138"/>
      <c r="D146" s="264"/>
      <c r="E146" s="265"/>
      <c r="F146" s="138"/>
      <c r="G146" s="265"/>
      <c r="H146" s="265"/>
      <c r="I146" s="138"/>
      <c r="J146" s="265"/>
      <c r="K146" s="138"/>
      <c r="L146" s="138"/>
      <c r="M146" s="138"/>
      <c r="N146" s="138"/>
      <c r="O146" s="138"/>
      <c r="P146" s="138"/>
      <c r="Q146" s="138"/>
      <c r="R146" s="138"/>
      <c r="S146" s="138"/>
      <c r="T146" s="138"/>
      <c r="U146" s="138"/>
      <c r="V146" s="138"/>
      <c r="W146" s="138"/>
      <c r="X146" s="138"/>
      <c r="Y146" s="138"/>
      <c r="Z146" s="138"/>
    </row>
    <row r="147" ht="12.75" customHeight="1">
      <c r="A147" s="138"/>
      <c r="B147" s="138"/>
      <c r="C147" s="138"/>
      <c r="D147" s="264"/>
      <c r="E147" s="265"/>
      <c r="F147" s="138"/>
      <c r="G147" s="265"/>
      <c r="H147" s="265"/>
      <c r="I147" s="138"/>
      <c r="J147" s="265"/>
      <c r="K147" s="138"/>
      <c r="L147" s="138"/>
      <c r="M147" s="138"/>
      <c r="N147" s="138"/>
      <c r="O147" s="138"/>
      <c r="P147" s="138"/>
      <c r="Q147" s="138"/>
      <c r="R147" s="138"/>
      <c r="S147" s="138"/>
      <c r="T147" s="138"/>
      <c r="U147" s="138"/>
      <c r="V147" s="138"/>
      <c r="W147" s="138"/>
      <c r="X147" s="138"/>
      <c r="Y147" s="138"/>
      <c r="Z147" s="138"/>
    </row>
    <row r="148" ht="12.75" customHeight="1">
      <c r="A148" s="138"/>
      <c r="B148" s="138"/>
      <c r="C148" s="138"/>
      <c r="D148" s="264"/>
      <c r="E148" s="265"/>
      <c r="F148" s="138"/>
      <c r="G148" s="265"/>
      <c r="H148" s="265"/>
      <c r="I148" s="138"/>
      <c r="J148" s="265"/>
      <c r="K148" s="138"/>
      <c r="L148" s="138"/>
      <c r="M148" s="138"/>
      <c r="N148" s="138"/>
      <c r="O148" s="138"/>
      <c r="P148" s="138"/>
      <c r="Q148" s="138"/>
      <c r="R148" s="138"/>
      <c r="S148" s="138"/>
      <c r="T148" s="138"/>
      <c r="U148" s="138"/>
      <c r="V148" s="138"/>
      <c r="W148" s="138"/>
      <c r="X148" s="138"/>
      <c r="Y148" s="138"/>
      <c r="Z148" s="138"/>
    </row>
    <row r="149" ht="12.75" customHeight="1">
      <c r="A149" s="138"/>
      <c r="B149" s="138"/>
      <c r="C149" s="138"/>
      <c r="D149" s="264"/>
      <c r="E149" s="265"/>
      <c r="F149" s="138"/>
      <c r="G149" s="265"/>
      <c r="H149" s="265"/>
      <c r="I149" s="138"/>
      <c r="J149" s="265"/>
      <c r="K149" s="138"/>
      <c r="L149" s="138"/>
      <c r="M149" s="138"/>
      <c r="N149" s="138"/>
      <c r="O149" s="138"/>
      <c r="P149" s="138"/>
      <c r="Q149" s="138"/>
      <c r="R149" s="138"/>
      <c r="S149" s="138"/>
      <c r="T149" s="138"/>
      <c r="U149" s="138"/>
      <c r="V149" s="138"/>
      <c r="W149" s="138"/>
      <c r="X149" s="138"/>
      <c r="Y149" s="138"/>
      <c r="Z149" s="138"/>
    </row>
    <row r="150" ht="12.75" customHeight="1">
      <c r="A150" s="138"/>
      <c r="B150" s="138"/>
      <c r="C150" s="138"/>
      <c r="D150" s="264"/>
      <c r="E150" s="265"/>
      <c r="F150" s="138"/>
      <c r="G150" s="265"/>
      <c r="H150" s="265"/>
      <c r="I150" s="138"/>
      <c r="J150" s="265"/>
      <c r="K150" s="138"/>
      <c r="L150" s="138"/>
      <c r="M150" s="138"/>
      <c r="N150" s="138"/>
      <c r="O150" s="138"/>
      <c r="P150" s="138"/>
      <c r="Q150" s="138"/>
      <c r="R150" s="138"/>
      <c r="S150" s="138"/>
      <c r="T150" s="138"/>
      <c r="U150" s="138"/>
      <c r="V150" s="138"/>
      <c r="W150" s="138"/>
      <c r="X150" s="138"/>
      <c r="Y150" s="138"/>
      <c r="Z150" s="138"/>
    </row>
    <row r="151" ht="12.75" customHeight="1">
      <c r="A151" s="138"/>
      <c r="B151" s="138"/>
      <c r="C151" s="138"/>
      <c r="D151" s="264"/>
      <c r="E151" s="265"/>
      <c r="F151" s="138"/>
      <c r="G151" s="265"/>
      <c r="H151" s="265"/>
      <c r="I151" s="138"/>
      <c r="J151" s="265"/>
      <c r="K151" s="138"/>
      <c r="L151" s="138"/>
      <c r="M151" s="138"/>
      <c r="N151" s="138"/>
      <c r="O151" s="138"/>
      <c r="P151" s="138"/>
      <c r="Q151" s="138"/>
      <c r="R151" s="138"/>
      <c r="S151" s="138"/>
      <c r="T151" s="138"/>
      <c r="U151" s="138"/>
      <c r="V151" s="138"/>
      <c r="W151" s="138"/>
      <c r="X151" s="138"/>
      <c r="Y151" s="138"/>
      <c r="Z151" s="138"/>
    </row>
    <row r="152" ht="12.75" customHeight="1">
      <c r="A152" s="138"/>
      <c r="B152" s="138"/>
      <c r="C152" s="138"/>
      <c r="D152" s="264"/>
      <c r="E152" s="265"/>
      <c r="F152" s="138"/>
      <c r="G152" s="265"/>
      <c r="H152" s="265"/>
      <c r="I152" s="138"/>
      <c r="J152" s="265"/>
      <c r="K152" s="138"/>
      <c r="L152" s="138"/>
      <c r="M152" s="138"/>
      <c r="N152" s="138"/>
      <c r="O152" s="138"/>
      <c r="P152" s="138"/>
      <c r="Q152" s="138"/>
      <c r="R152" s="138"/>
      <c r="S152" s="138"/>
      <c r="T152" s="138"/>
      <c r="U152" s="138"/>
      <c r="V152" s="138"/>
      <c r="W152" s="138"/>
      <c r="X152" s="138"/>
      <c r="Y152" s="138"/>
      <c r="Z152" s="138"/>
    </row>
    <row r="153" ht="12.75" customHeight="1">
      <c r="A153" s="138"/>
      <c r="B153" s="138"/>
      <c r="C153" s="138"/>
      <c r="D153" s="264"/>
      <c r="E153" s="265"/>
      <c r="F153" s="138"/>
      <c r="G153" s="265"/>
      <c r="H153" s="265"/>
      <c r="I153" s="138"/>
      <c r="J153" s="265"/>
      <c r="K153" s="138"/>
      <c r="L153" s="138"/>
      <c r="M153" s="138"/>
      <c r="N153" s="138"/>
      <c r="O153" s="138"/>
      <c r="P153" s="138"/>
      <c r="Q153" s="138"/>
      <c r="R153" s="138"/>
      <c r="S153" s="138"/>
      <c r="T153" s="138"/>
      <c r="U153" s="138"/>
      <c r="V153" s="138"/>
      <c r="W153" s="138"/>
      <c r="X153" s="138"/>
      <c r="Y153" s="138"/>
      <c r="Z153" s="138"/>
    </row>
    <row r="154" ht="12.75" customHeight="1">
      <c r="A154" s="138"/>
      <c r="B154" s="138"/>
      <c r="C154" s="138"/>
      <c r="D154" s="264"/>
      <c r="E154" s="265"/>
      <c r="F154" s="138"/>
      <c r="G154" s="265"/>
      <c r="H154" s="265"/>
      <c r="I154" s="138"/>
      <c r="J154" s="265"/>
      <c r="K154" s="138"/>
      <c r="L154" s="138"/>
      <c r="M154" s="138"/>
      <c r="N154" s="138"/>
      <c r="O154" s="138"/>
      <c r="P154" s="138"/>
      <c r="Q154" s="138"/>
      <c r="R154" s="138"/>
      <c r="S154" s="138"/>
      <c r="T154" s="138"/>
      <c r="U154" s="138"/>
      <c r="V154" s="138"/>
      <c r="W154" s="138"/>
      <c r="X154" s="138"/>
      <c r="Y154" s="138"/>
      <c r="Z154" s="138"/>
    </row>
    <row r="155" ht="12.75" customHeight="1">
      <c r="A155" s="138"/>
      <c r="B155" s="138"/>
      <c r="C155" s="138"/>
      <c r="D155" s="264"/>
      <c r="E155" s="265"/>
      <c r="F155" s="138"/>
      <c r="G155" s="265"/>
      <c r="H155" s="265"/>
      <c r="I155" s="138"/>
      <c r="J155" s="265"/>
      <c r="K155" s="138"/>
      <c r="L155" s="138"/>
      <c r="M155" s="138"/>
      <c r="N155" s="138"/>
      <c r="O155" s="138"/>
      <c r="P155" s="138"/>
      <c r="Q155" s="138"/>
      <c r="R155" s="138"/>
      <c r="S155" s="138"/>
      <c r="T155" s="138"/>
      <c r="U155" s="138"/>
      <c r="V155" s="138"/>
      <c r="W155" s="138"/>
      <c r="X155" s="138"/>
      <c r="Y155" s="138"/>
      <c r="Z155" s="138"/>
    </row>
    <row r="156" ht="12.75" customHeight="1">
      <c r="A156" s="138"/>
      <c r="B156" s="138"/>
      <c r="C156" s="138"/>
      <c r="D156" s="264"/>
      <c r="E156" s="265"/>
      <c r="F156" s="138"/>
      <c r="G156" s="265"/>
      <c r="H156" s="265"/>
      <c r="I156" s="138"/>
      <c r="J156" s="265"/>
      <c r="K156" s="138"/>
      <c r="L156" s="138"/>
      <c r="M156" s="138"/>
      <c r="N156" s="138"/>
      <c r="O156" s="138"/>
      <c r="P156" s="138"/>
      <c r="Q156" s="138"/>
      <c r="R156" s="138"/>
      <c r="S156" s="138"/>
      <c r="T156" s="138"/>
      <c r="U156" s="138"/>
      <c r="V156" s="138"/>
      <c r="W156" s="138"/>
      <c r="X156" s="138"/>
      <c r="Y156" s="138"/>
      <c r="Z156" s="138"/>
    </row>
    <row r="157" ht="12.75" customHeight="1">
      <c r="A157" s="138"/>
      <c r="B157" s="138"/>
      <c r="C157" s="138"/>
      <c r="D157" s="264"/>
      <c r="E157" s="265"/>
      <c r="F157" s="138"/>
      <c r="G157" s="265"/>
      <c r="H157" s="265"/>
      <c r="I157" s="138"/>
      <c r="J157" s="265"/>
      <c r="K157" s="138"/>
      <c r="L157" s="138"/>
      <c r="M157" s="138"/>
      <c r="N157" s="138"/>
      <c r="O157" s="138"/>
      <c r="P157" s="138"/>
      <c r="Q157" s="138"/>
      <c r="R157" s="138"/>
      <c r="S157" s="138"/>
      <c r="T157" s="138"/>
      <c r="U157" s="138"/>
      <c r="V157" s="138"/>
      <c r="W157" s="138"/>
      <c r="X157" s="138"/>
      <c r="Y157" s="138"/>
      <c r="Z157" s="138"/>
    </row>
    <row r="158" ht="12.75" customHeight="1">
      <c r="A158" s="138"/>
      <c r="B158" s="138"/>
      <c r="C158" s="138"/>
      <c r="D158" s="264"/>
      <c r="E158" s="265"/>
      <c r="F158" s="138"/>
      <c r="G158" s="265"/>
      <c r="H158" s="265"/>
      <c r="I158" s="138"/>
      <c r="J158" s="265"/>
      <c r="K158" s="138"/>
      <c r="L158" s="138"/>
      <c r="M158" s="138"/>
      <c r="N158" s="138"/>
      <c r="O158" s="138"/>
      <c r="P158" s="138"/>
      <c r="Q158" s="138"/>
      <c r="R158" s="138"/>
      <c r="S158" s="138"/>
      <c r="T158" s="138"/>
      <c r="U158" s="138"/>
      <c r="V158" s="138"/>
      <c r="W158" s="138"/>
      <c r="X158" s="138"/>
      <c r="Y158" s="138"/>
      <c r="Z158" s="138"/>
    </row>
    <row r="159" ht="12.75" customHeight="1">
      <c r="A159" s="138"/>
      <c r="B159" s="138"/>
      <c r="C159" s="138"/>
      <c r="D159" s="264"/>
      <c r="E159" s="265"/>
      <c r="F159" s="138"/>
      <c r="G159" s="265"/>
      <c r="H159" s="265"/>
      <c r="I159" s="138"/>
      <c r="J159" s="265"/>
      <c r="K159" s="138"/>
      <c r="L159" s="138"/>
      <c r="M159" s="138"/>
      <c r="N159" s="138"/>
      <c r="O159" s="138"/>
      <c r="P159" s="138"/>
      <c r="Q159" s="138"/>
      <c r="R159" s="138"/>
      <c r="S159" s="138"/>
      <c r="T159" s="138"/>
      <c r="U159" s="138"/>
      <c r="V159" s="138"/>
      <c r="W159" s="138"/>
      <c r="X159" s="138"/>
      <c r="Y159" s="138"/>
      <c r="Z159" s="138"/>
    </row>
    <row r="160" ht="12.75" customHeight="1">
      <c r="A160" s="138"/>
      <c r="B160" s="138"/>
      <c r="C160" s="138"/>
      <c r="D160" s="264"/>
      <c r="E160" s="265"/>
      <c r="F160" s="138"/>
      <c r="G160" s="265"/>
      <c r="H160" s="265"/>
      <c r="I160" s="138"/>
      <c r="J160" s="265"/>
      <c r="K160" s="138"/>
      <c r="L160" s="138"/>
      <c r="M160" s="138"/>
      <c r="N160" s="138"/>
      <c r="O160" s="138"/>
      <c r="P160" s="138"/>
      <c r="Q160" s="138"/>
      <c r="R160" s="138"/>
      <c r="S160" s="138"/>
      <c r="T160" s="138"/>
      <c r="U160" s="138"/>
      <c r="V160" s="138"/>
      <c r="W160" s="138"/>
      <c r="X160" s="138"/>
      <c r="Y160" s="138"/>
      <c r="Z160" s="138"/>
    </row>
    <row r="161" ht="12.75" customHeight="1">
      <c r="A161" s="138"/>
      <c r="B161" s="138"/>
      <c r="C161" s="138"/>
      <c r="D161" s="264"/>
      <c r="E161" s="265"/>
      <c r="F161" s="138"/>
      <c r="G161" s="265"/>
      <c r="H161" s="265"/>
      <c r="I161" s="138"/>
      <c r="J161" s="265"/>
      <c r="K161" s="138"/>
      <c r="L161" s="138"/>
      <c r="M161" s="138"/>
      <c r="N161" s="138"/>
      <c r="O161" s="138"/>
      <c r="P161" s="138"/>
      <c r="Q161" s="138"/>
      <c r="R161" s="138"/>
      <c r="S161" s="138"/>
      <c r="T161" s="138"/>
      <c r="U161" s="138"/>
      <c r="V161" s="138"/>
      <c r="W161" s="138"/>
      <c r="X161" s="138"/>
      <c r="Y161" s="138"/>
      <c r="Z161" s="138"/>
    </row>
    <row r="162" ht="12.75" customHeight="1">
      <c r="A162" s="138"/>
      <c r="B162" s="138"/>
      <c r="C162" s="138"/>
      <c r="D162" s="264"/>
      <c r="E162" s="265"/>
      <c r="F162" s="138"/>
      <c r="G162" s="265"/>
      <c r="H162" s="265"/>
      <c r="I162" s="138"/>
      <c r="J162" s="265"/>
      <c r="K162" s="138"/>
      <c r="L162" s="138"/>
      <c r="M162" s="138"/>
      <c r="N162" s="138"/>
      <c r="O162" s="138"/>
      <c r="P162" s="138"/>
      <c r="Q162" s="138"/>
      <c r="R162" s="138"/>
      <c r="S162" s="138"/>
      <c r="T162" s="138"/>
      <c r="U162" s="138"/>
      <c r="V162" s="138"/>
      <c r="W162" s="138"/>
      <c r="X162" s="138"/>
      <c r="Y162" s="138"/>
      <c r="Z162" s="138"/>
    </row>
    <row r="163" ht="12.75" customHeight="1">
      <c r="A163" s="138"/>
      <c r="B163" s="138"/>
      <c r="C163" s="138"/>
      <c r="D163" s="264"/>
      <c r="E163" s="265"/>
      <c r="F163" s="138"/>
      <c r="G163" s="265"/>
      <c r="H163" s="265"/>
      <c r="I163" s="138"/>
      <c r="J163" s="265"/>
      <c r="K163" s="138"/>
      <c r="L163" s="138"/>
      <c r="M163" s="138"/>
      <c r="N163" s="138"/>
      <c r="O163" s="138"/>
      <c r="P163" s="138"/>
      <c r="Q163" s="138"/>
      <c r="R163" s="138"/>
      <c r="S163" s="138"/>
      <c r="T163" s="138"/>
      <c r="U163" s="138"/>
      <c r="V163" s="138"/>
      <c r="W163" s="138"/>
      <c r="X163" s="138"/>
      <c r="Y163" s="138"/>
      <c r="Z163" s="138"/>
    </row>
    <row r="164" ht="12.75" customHeight="1">
      <c r="A164" s="138"/>
      <c r="B164" s="138"/>
      <c r="C164" s="138"/>
      <c r="D164" s="264"/>
      <c r="E164" s="265"/>
      <c r="F164" s="138"/>
      <c r="G164" s="265"/>
      <c r="H164" s="265"/>
      <c r="I164" s="138"/>
      <c r="J164" s="265"/>
      <c r="K164" s="138"/>
      <c r="L164" s="138"/>
      <c r="M164" s="138"/>
      <c r="N164" s="138"/>
      <c r="O164" s="138"/>
      <c r="P164" s="138"/>
      <c r="Q164" s="138"/>
      <c r="R164" s="138"/>
      <c r="S164" s="138"/>
      <c r="T164" s="138"/>
      <c r="U164" s="138"/>
      <c r="V164" s="138"/>
      <c r="W164" s="138"/>
      <c r="X164" s="138"/>
      <c r="Y164" s="138"/>
      <c r="Z164" s="138"/>
    </row>
    <row r="165" ht="12.75" customHeight="1">
      <c r="A165" s="138"/>
      <c r="B165" s="138"/>
      <c r="C165" s="138"/>
      <c r="D165" s="264"/>
      <c r="E165" s="265"/>
      <c r="F165" s="138"/>
      <c r="G165" s="265"/>
      <c r="H165" s="265"/>
      <c r="I165" s="138"/>
      <c r="J165" s="265"/>
      <c r="K165" s="138"/>
      <c r="L165" s="138"/>
      <c r="M165" s="138"/>
      <c r="N165" s="138"/>
      <c r="O165" s="138"/>
      <c r="P165" s="138"/>
      <c r="Q165" s="138"/>
      <c r="R165" s="138"/>
      <c r="S165" s="138"/>
      <c r="T165" s="138"/>
      <c r="U165" s="138"/>
      <c r="V165" s="138"/>
      <c r="W165" s="138"/>
      <c r="X165" s="138"/>
      <c r="Y165" s="138"/>
      <c r="Z165" s="138"/>
    </row>
    <row r="166" ht="12.75" customHeight="1">
      <c r="A166" s="138"/>
      <c r="B166" s="138"/>
      <c r="C166" s="138"/>
      <c r="D166" s="264"/>
      <c r="E166" s="265"/>
      <c r="F166" s="138"/>
      <c r="G166" s="265"/>
      <c r="H166" s="265"/>
      <c r="I166" s="138"/>
      <c r="J166" s="265"/>
      <c r="K166" s="138"/>
      <c r="L166" s="138"/>
      <c r="M166" s="138"/>
      <c r="N166" s="138"/>
      <c r="O166" s="138"/>
      <c r="P166" s="138"/>
      <c r="Q166" s="138"/>
      <c r="R166" s="138"/>
      <c r="S166" s="138"/>
      <c r="T166" s="138"/>
      <c r="U166" s="138"/>
      <c r="V166" s="138"/>
      <c r="W166" s="138"/>
      <c r="X166" s="138"/>
      <c r="Y166" s="138"/>
      <c r="Z166" s="138"/>
    </row>
    <row r="167" ht="12.75" customHeight="1">
      <c r="A167" s="138"/>
      <c r="B167" s="138"/>
      <c r="C167" s="138"/>
      <c r="D167" s="264"/>
      <c r="E167" s="265"/>
      <c r="F167" s="138"/>
      <c r="G167" s="265"/>
      <c r="H167" s="265"/>
      <c r="I167" s="138"/>
      <c r="J167" s="265"/>
      <c r="K167" s="138"/>
      <c r="L167" s="138"/>
      <c r="M167" s="138"/>
      <c r="N167" s="138"/>
      <c r="O167" s="138"/>
      <c r="P167" s="138"/>
      <c r="Q167" s="138"/>
      <c r="R167" s="138"/>
      <c r="S167" s="138"/>
      <c r="T167" s="138"/>
      <c r="U167" s="138"/>
      <c r="V167" s="138"/>
      <c r="W167" s="138"/>
      <c r="X167" s="138"/>
      <c r="Y167" s="138"/>
      <c r="Z167" s="138"/>
    </row>
    <row r="168" ht="12.75" customHeight="1">
      <c r="A168" s="138"/>
      <c r="B168" s="138"/>
      <c r="C168" s="138"/>
      <c r="D168" s="264"/>
      <c r="E168" s="265"/>
      <c r="F168" s="138"/>
      <c r="G168" s="265"/>
      <c r="H168" s="265"/>
      <c r="I168" s="138"/>
      <c r="J168" s="265"/>
      <c r="K168" s="138"/>
      <c r="L168" s="138"/>
      <c r="M168" s="138"/>
      <c r="N168" s="138"/>
      <c r="O168" s="138"/>
      <c r="P168" s="138"/>
      <c r="Q168" s="138"/>
      <c r="R168" s="138"/>
      <c r="S168" s="138"/>
      <c r="T168" s="138"/>
      <c r="U168" s="138"/>
      <c r="V168" s="138"/>
      <c r="W168" s="138"/>
      <c r="X168" s="138"/>
      <c r="Y168" s="138"/>
      <c r="Z168" s="138"/>
    </row>
    <row r="169" ht="12.75" customHeight="1">
      <c r="A169" s="138"/>
      <c r="B169" s="138"/>
      <c r="C169" s="138"/>
      <c r="D169" s="264"/>
      <c r="E169" s="265"/>
      <c r="F169" s="138"/>
      <c r="G169" s="265"/>
      <c r="H169" s="265"/>
      <c r="I169" s="138"/>
      <c r="J169" s="265"/>
      <c r="K169" s="138"/>
      <c r="L169" s="138"/>
      <c r="M169" s="138"/>
      <c r="N169" s="138"/>
      <c r="O169" s="138"/>
      <c r="P169" s="138"/>
      <c r="Q169" s="138"/>
      <c r="R169" s="138"/>
      <c r="S169" s="138"/>
      <c r="T169" s="138"/>
      <c r="U169" s="138"/>
      <c r="V169" s="138"/>
      <c r="W169" s="138"/>
      <c r="X169" s="138"/>
      <c r="Y169" s="138"/>
      <c r="Z169" s="138"/>
    </row>
    <row r="170" ht="12.75" customHeight="1">
      <c r="A170" s="138"/>
      <c r="B170" s="138"/>
      <c r="C170" s="138"/>
      <c r="D170" s="264"/>
      <c r="E170" s="265"/>
      <c r="F170" s="138"/>
      <c r="G170" s="265"/>
      <c r="H170" s="265"/>
      <c r="I170" s="138"/>
      <c r="J170" s="265"/>
      <c r="K170" s="138"/>
      <c r="L170" s="138"/>
      <c r="M170" s="138"/>
      <c r="N170" s="138"/>
      <c r="O170" s="138"/>
      <c r="P170" s="138"/>
      <c r="Q170" s="138"/>
      <c r="R170" s="138"/>
      <c r="S170" s="138"/>
      <c r="T170" s="138"/>
      <c r="U170" s="138"/>
      <c r="V170" s="138"/>
      <c r="W170" s="138"/>
      <c r="X170" s="138"/>
      <c r="Y170" s="138"/>
      <c r="Z170" s="138"/>
    </row>
    <row r="171" ht="12.75" customHeight="1">
      <c r="A171" s="138"/>
      <c r="B171" s="138"/>
      <c r="C171" s="138"/>
      <c r="D171" s="264"/>
      <c r="E171" s="265"/>
      <c r="F171" s="138"/>
      <c r="G171" s="265"/>
      <c r="H171" s="265"/>
      <c r="I171" s="138"/>
      <c r="J171" s="265"/>
      <c r="K171" s="138"/>
      <c r="L171" s="138"/>
      <c r="M171" s="138"/>
      <c r="N171" s="138"/>
      <c r="O171" s="138"/>
      <c r="P171" s="138"/>
      <c r="Q171" s="138"/>
      <c r="R171" s="138"/>
      <c r="S171" s="138"/>
      <c r="T171" s="138"/>
      <c r="U171" s="138"/>
      <c r="V171" s="138"/>
      <c r="W171" s="138"/>
      <c r="X171" s="138"/>
      <c r="Y171" s="138"/>
      <c r="Z171" s="138"/>
    </row>
    <row r="172" ht="12.75" customHeight="1">
      <c r="A172" s="138"/>
      <c r="B172" s="138"/>
      <c r="C172" s="138"/>
      <c r="D172" s="264"/>
      <c r="E172" s="265"/>
      <c r="F172" s="138"/>
      <c r="G172" s="265"/>
      <c r="H172" s="265"/>
      <c r="I172" s="138"/>
      <c r="J172" s="265"/>
      <c r="K172" s="138"/>
      <c r="L172" s="138"/>
      <c r="M172" s="138"/>
      <c r="N172" s="138"/>
      <c r="O172" s="138"/>
      <c r="P172" s="138"/>
      <c r="Q172" s="138"/>
      <c r="R172" s="138"/>
      <c r="S172" s="138"/>
      <c r="T172" s="138"/>
      <c r="U172" s="138"/>
      <c r="V172" s="138"/>
      <c r="W172" s="138"/>
      <c r="X172" s="138"/>
      <c r="Y172" s="138"/>
      <c r="Z172" s="138"/>
    </row>
    <row r="173" ht="12.75" customHeight="1">
      <c r="A173" s="138"/>
      <c r="B173" s="138"/>
      <c r="C173" s="138"/>
      <c r="D173" s="264"/>
      <c r="E173" s="265"/>
      <c r="F173" s="138"/>
      <c r="G173" s="265"/>
      <c r="H173" s="265"/>
      <c r="I173" s="138"/>
      <c r="J173" s="265"/>
      <c r="K173" s="138"/>
      <c r="L173" s="138"/>
      <c r="M173" s="138"/>
      <c r="N173" s="138"/>
      <c r="O173" s="138"/>
      <c r="P173" s="138"/>
      <c r="Q173" s="138"/>
      <c r="R173" s="138"/>
      <c r="S173" s="138"/>
      <c r="T173" s="138"/>
      <c r="U173" s="138"/>
      <c r="V173" s="138"/>
      <c r="W173" s="138"/>
      <c r="X173" s="138"/>
      <c r="Y173" s="138"/>
      <c r="Z173" s="138"/>
    </row>
    <row r="174" ht="12.75" customHeight="1">
      <c r="A174" s="138"/>
      <c r="B174" s="138"/>
      <c r="C174" s="138"/>
      <c r="D174" s="264"/>
      <c r="E174" s="265"/>
      <c r="F174" s="138"/>
      <c r="G174" s="265"/>
      <c r="H174" s="265"/>
      <c r="I174" s="138"/>
      <c r="J174" s="265"/>
      <c r="K174" s="138"/>
      <c r="L174" s="138"/>
      <c r="M174" s="138"/>
      <c r="N174" s="138"/>
      <c r="O174" s="138"/>
      <c r="P174" s="138"/>
      <c r="Q174" s="138"/>
      <c r="R174" s="138"/>
      <c r="S174" s="138"/>
      <c r="T174" s="138"/>
      <c r="U174" s="138"/>
      <c r="V174" s="138"/>
      <c r="W174" s="138"/>
      <c r="X174" s="138"/>
      <c r="Y174" s="138"/>
      <c r="Z174" s="138"/>
    </row>
    <row r="175" ht="12.75" customHeight="1">
      <c r="A175" s="138"/>
      <c r="B175" s="138"/>
      <c r="C175" s="138"/>
      <c r="D175" s="264"/>
      <c r="E175" s="265"/>
      <c r="F175" s="138"/>
      <c r="G175" s="265"/>
      <c r="H175" s="265"/>
      <c r="I175" s="138"/>
      <c r="J175" s="265"/>
      <c r="K175" s="138"/>
      <c r="L175" s="138"/>
      <c r="M175" s="138"/>
      <c r="N175" s="138"/>
      <c r="O175" s="138"/>
      <c r="P175" s="138"/>
      <c r="Q175" s="138"/>
      <c r="R175" s="138"/>
      <c r="S175" s="138"/>
      <c r="T175" s="138"/>
      <c r="U175" s="138"/>
      <c r="V175" s="138"/>
      <c r="W175" s="138"/>
      <c r="X175" s="138"/>
      <c r="Y175" s="138"/>
      <c r="Z175" s="138"/>
    </row>
    <row r="176" ht="12.75" customHeight="1">
      <c r="A176" s="138"/>
      <c r="B176" s="138"/>
      <c r="C176" s="138"/>
      <c r="D176" s="264"/>
      <c r="E176" s="265"/>
      <c r="F176" s="138"/>
      <c r="G176" s="265"/>
      <c r="H176" s="265"/>
      <c r="I176" s="138"/>
      <c r="J176" s="265"/>
      <c r="K176" s="138"/>
      <c r="L176" s="138"/>
      <c r="M176" s="138"/>
      <c r="N176" s="138"/>
      <c r="O176" s="138"/>
      <c r="P176" s="138"/>
      <c r="Q176" s="138"/>
      <c r="R176" s="138"/>
      <c r="S176" s="138"/>
      <c r="T176" s="138"/>
      <c r="U176" s="138"/>
      <c r="V176" s="138"/>
      <c r="W176" s="138"/>
      <c r="X176" s="138"/>
      <c r="Y176" s="138"/>
      <c r="Z176" s="138"/>
    </row>
    <row r="177" ht="12.75" customHeight="1">
      <c r="A177" s="138"/>
      <c r="B177" s="138"/>
      <c r="C177" s="138"/>
      <c r="D177" s="264"/>
      <c r="E177" s="265"/>
      <c r="F177" s="138"/>
      <c r="G177" s="265"/>
      <c r="H177" s="265"/>
      <c r="I177" s="138"/>
      <c r="J177" s="265"/>
      <c r="K177" s="138"/>
      <c r="L177" s="138"/>
      <c r="M177" s="138"/>
      <c r="N177" s="138"/>
      <c r="O177" s="138"/>
      <c r="P177" s="138"/>
      <c r="Q177" s="138"/>
      <c r="R177" s="138"/>
      <c r="S177" s="138"/>
      <c r="T177" s="138"/>
      <c r="U177" s="138"/>
      <c r="V177" s="138"/>
      <c r="W177" s="138"/>
      <c r="X177" s="138"/>
      <c r="Y177" s="138"/>
      <c r="Z177" s="138"/>
    </row>
    <row r="178" ht="12.75" customHeight="1">
      <c r="A178" s="138"/>
      <c r="B178" s="138"/>
      <c r="C178" s="138"/>
      <c r="D178" s="264"/>
      <c r="E178" s="265"/>
      <c r="F178" s="138"/>
      <c r="G178" s="265"/>
      <c r="H178" s="265"/>
      <c r="I178" s="138"/>
      <c r="J178" s="265"/>
      <c r="K178" s="138"/>
      <c r="L178" s="138"/>
      <c r="M178" s="138"/>
      <c r="N178" s="138"/>
      <c r="O178" s="138"/>
      <c r="P178" s="138"/>
      <c r="Q178" s="138"/>
      <c r="R178" s="138"/>
      <c r="S178" s="138"/>
      <c r="T178" s="138"/>
      <c r="U178" s="138"/>
      <c r="V178" s="138"/>
      <c r="W178" s="138"/>
      <c r="X178" s="138"/>
      <c r="Y178" s="138"/>
      <c r="Z178" s="138"/>
    </row>
    <row r="179" ht="12.75" customHeight="1">
      <c r="A179" s="138"/>
      <c r="B179" s="138"/>
      <c r="C179" s="138"/>
      <c r="D179" s="264"/>
      <c r="E179" s="265"/>
      <c r="F179" s="138"/>
      <c r="G179" s="265"/>
      <c r="H179" s="265"/>
      <c r="I179" s="138"/>
      <c r="J179" s="265"/>
      <c r="K179" s="138"/>
      <c r="L179" s="138"/>
      <c r="M179" s="138"/>
      <c r="N179" s="138"/>
      <c r="O179" s="138"/>
      <c r="P179" s="138"/>
      <c r="Q179" s="138"/>
      <c r="R179" s="138"/>
      <c r="S179" s="138"/>
      <c r="T179" s="138"/>
      <c r="U179" s="138"/>
      <c r="V179" s="138"/>
      <c r="W179" s="138"/>
      <c r="X179" s="138"/>
      <c r="Y179" s="138"/>
      <c r="Z179" s="138"/>
    </row>
    <row r="180" ht="12.75" customHeight="1">
      <c r="A180" s="138"/>
      <c r="B180" s="138"/>
      <c r="C180" s="138"/>
      <c r="D180" s="264"/>
      <c r="E180" s="265"/>
      <c r="F180" s="138"/>
      <c r="G180" s="265"/>
      <c r="H180" s="265"/>
      <c r="I180" s="138"/>
      <c r="J180" s="265"/>
      <c r="K180" s="138"/>
      <c r="L180" s="138"/>
      <c r="M180" s="138"/>
      <c r="N180" s="138"/>
      <c r="O180" s="138"/>
      <c r="P180" s="138"/>
      <c r="Q180" s="138"/>
      <c r="R180" s="138"/>
      <c r="S180" s="138"/>
      <c r="T180" s="138"/>
      <c r="U180" s="138"/>
      <c r="V180" s="138"/>
      <c r="W180" s="138"/>
      <c r="X180" s="138"/>
      <c r="Y180" s="138"/>
      <c r="Z180" s="138"/>
    </row>
    <row r="181" ht="12.75" customHeight="1">
      <c r="A181" s="138"/>
      <c r="B181" s="138"/>
      <c r="C181" s="138"/>
      <c r="D181" s="264"/>
      <c r="E181" s="265"/>
      <c r="F181" s="138"/>
      <c r="G181" s="265"/>
      <c r="H181" s="265"/>
      <c r="I181" s="138"/>
      <c r="J181" s="265"/>
      <c r="K181" s="138"/>
      <c r="L181" s="138"/>
      <c r="M181" s="138"/>
      <c r="N181" s="138"/>
      <c r="O181" s="138"/>
      <c r="P181" s="138"/>
      <c r="Q181" s="138"/>
      <c r="R181" s="138"/>
      <c r="S181" s="138"/>
      <c r="T181" s="138"/>
      <c r="U181" s="138"/>
      <c r="V181" s="138"/>
      <c r="W181" s="138"/>
      <c r="X181" s="138"/>
      <c r="Y181" s="138"/>
      <c r="Z181" s="138"/>
    </row>
    <row r="182" ht="12.75" customHeight="1">
      <c r="A182" s="138"/>
      <c r="B182" s="138"/>
      <c r="C182" s="138"/>
      <c r="D182" s="264"/>
      <c r="E182" s="265"/>
      <c r="F182" s="138"/>
      <c r="G182" s="265"/>
      <c r="H182" s="265"/>
      <c r="I182" s="138"/>
      <c r="J182" s="265"/>
      <c r="K182" s="138"/>
      <c r="L182" s="138"/>
      <c r="M182" s="138"/>
      <c r="N182" s="138"/>
      <c r="O182" s="138"/>
      <c r="P182" s="138"/>
      <c r="Q182" s="138"/>
      <c r="R182" s="138"/>
      <c r="S182" s="138"/>
      <c r="T182" s="138"/>
      <c r="U182" s="138"/>
      <c r="V182" s="138"/>
      <c r="W182" s="138"/>
      <c r="X182" s="138"/>
      <c r="Y182" s="138"/>
      <c r="Z182" s="138"/>
    </row>
    <row r="183" ht="12.75" customHeight="1">
      <c r="A183" s="138"/>
      <c r="B183" s="138"/>
      <c r="C183" s="138"/>
      <c r="D183" s="264"/>
      <c r="E183" s="265"/>
      <c r="F183" s="138"/>
      <c r="G183" s="265"/>
      <c r="H183" s="265"/>
      <c r="I183" s="138"/>
      <c r="J183" s="265"/>
      <c r="K183" s="138"/>
      <c r="L183" s="138"/>
      <c r="M183" s="138"/>
      <c r="N183" s="138"/>
      <c r="O183" s="138"/>
      <c r="P183" s="138"/>
      <c r="Q183" s="138"/>
      <c r="R183" s="138"/>
      <c r="S183" s="138"/>
      <c r="T183" s="138"/>
      <c r="U183" s="138"/>
      <c r="V183" s="138"/>
      <c r="W183" s="138"/>
      <c r="X183" s="138"/>
      <c r="Y183" s="138"/>
      <c r="Z183" s="138"/>
    </row>
    <row r="184" ht="12.75" customHeight="1">
      <c r="A184" s="138"/>
      <c r="B184" s="138"/>
      <c r="C184" s="138"/>
      <c r="D184" s="264"/>
      <c r="E184" s="265"/>
      <c r="F184" s="138"/>
      <c r="G184" s="265"/>
      <c r="H184" s="265"/>
      <c r="I184" s="138"/>
      <c r="J184" s="265"/>
      <c r="K184" s="138"/>
      <c r="L184" s="138"/>
      <c r="M184" s="138"/>
      <c r="N184" s="138"/>
      <c r="O184" s="138"/>
      <c r="P184" s="138"/>
      <c r="Q184" s="138"/>
      <c r="R184" s="138"/>
      <c r="S184" s="138"/>
      <c r="T184" s="138"/>
      <c r="U184" s="138"/>
      <c r="V184" s="138"/>
      <c r="W184" s="138"/>
      <c r="X184" s="138"/>
      <c r="Y184" s="138"/>
      <c r="Z184" s="138"/>
    </row>
    <row r="185" ht="12.75" customHeight="1">
      <c r="A185" s="138"/>
      <c r="B185" s="138"/>
      <c r="C185" s="138"/>
      <c r="D185" s="264"/>
      <c r="E185" s="265"/>
      <c r="F185" s="138"/>
      <c r="G185" s="265"/>
      <c r="H185" s="265"/>
      <c r="I185" s="138"/>
      <c r="J185" s="265"/>
      <c r="K185" s="138"/>
      <c r="L185" s="138"/>
      <c r="M185" s="138"/>
      <c r="N185" s="138"/>
      <c r="O185" s="138"/>
      <c r="P185" s="138"/>
      <c r="Q185" s="138"/>
      <c r="R185" s="138"/>
      <c r="S185" s="138"/>
      <c r="T185" s="138"/>
      <c r="U185" s="138"/>
      <c r="V185" s="138"/>
      <c r="W185" s="138"/>
      <c r="X185" s="138"/>
      <c r="Y185" s="138"/>
      <c r="Z185" s="138"/>
    </row>
    <row r="186" ht="12.75" customHeight="1">
      <c r="A186" s="138"/>
      <c r="B186" s="138"/>
      <c r="C186" s="138"/>
      <c r="D186" s="264"/>
      <c r="E186" s="265"/>
      <c r="F186" s="138"/>
      <c r="G186" s="265"/>
      <c r="H186" s="265"/>
      <c r="I186" s="138"/>
      <c r="J186" s="265"/>
      <c r="K186" s="138"/>
      <c r="L186" s="138"/>
      <c r="M186" s="138"/>
      <c r="N186" s="138"/>
      <c r="O186" s="138"/>
      <c r="P186" s="138"/>
      <c r="Q186" s="138"/>
      <c r="R186" s="138"/>
      <c r="S186" s="138"/>
      <c r="T186" s="138"/>
      <c r="U186" s="138"/>
      <c r="V186" s="138"/>
      <c r="W186" s="138"/>
      <c r="X186" s="138"/>
      <c r="Y186" s="138"/>
      <c r="Z186" s="138"/>
    </row>
    <row r="187" ht="12.75" customHeight="1">
      <c r="A187" s="138"/>
      <c r="B187" s="138"/>
      <c r="C187" s="138"/>
      <c r="D187" s="264"/>
      <c r="E187" s="265"/>
      <c r="F187" s="138"/>
      <c r="G187" s="265"/>
      <c r="H187" s="265"/>
      <c r="I187" s="138"/>
      <c r="J187" s="265"/>
      <c r="K187" s="138"/>
      <c r="L187" s="138"/>
      <c r="M187" s="138"/>
      <c r="N187" s="138"/>
      <c r="O187" s="138"/>
      <c r="P187" s="138"/>
      <c r="Q187" s="138"/>
      <c r="R187" s="138"/>
      <c r="S187" s="138"/>
      <c r="T187" s="138"/>
      <c r="U187" s="138"/>
      <c r="V187" s="138"/>
      <c r="W187" s="138"/>
      <c r="X187" s="138"/>
      <c r="Y187" s="138"/>
      <c r="Z187" s="138"/>
    </row>
    <row r="188" ht="12.75" customHeight="1">
      <c r="A188" s="138"/>
      <c r="B188" s="138"/>
      <c r="C188" s="138"/>
      <c r="D188" s="264"/>
      <c r="E188" s="265"/>
      <c r="F188" s="138"/>
      <c r="G188" s="265"/>
      <c r="H188" s="265"/>
      <c r="I188" s="138"/>
      <c r="J188" s="265"/>
      <c r="K188" s="138"/>
      <c r="L188" s="138"/>
      <c r="M188" s="138"/>
      <c r="N188" s="138"/>
      <c r="O188" s="138"/>
      <c r="P188" s="138"/>
      <c r="Q188" s="138"/>
      <c r="R188" s="138"/>
      <c r="S188" s="138"/>
      <c r="T188" s="138"/>
      <c r="U188" s="138"/>
      <c r="V188" s="138"/>
      <c r="W188" s="138"/>
      <c r="X188" s="138"/>
      <c r="Y188" s="138"/>
      <c r="Z188" s="138"/>
    </row>
    <row r="189" ht="12.75" customHeight="1">
      <c r="A189" s="138"/>
      <c r="B189" s="138"/>
      <c r="C189" s="138"/>
      <c r="D189" s="264"/>
      <c r="E189" s="265"/>
      <c r="F189" s="138"/>
      <c r="G189" s="265"/>
      <c r="H189" s="265"/>
      <c r="I189" s="138"/>
      <c r="J189" s="265"/>
      <c r="K189" s="138"/>
      <c r="L189" s="138"/>
      <c r="M189" s="138"/>
      <c r="N189" s="138"/>
      <c r="O189" s="138"/>
      <c r="P189" s="138"/>
      <c r="Q189" s="138"/>
      <c r="R189" s="138"/>
      <c r="S189" s="138"/>
      <c r="T189" s="138"/>
      <c r="U189" s="138"/>
      <c r="V189" s="138"/>
      <c r="W189" s="138"/>
      <c r="X189" s="138"/>
      <c r="Y189" s="138"/>
      <c r="Z189" s="138"/>
    </row>
    <row r="190" ht="12.75" customHeight="1">
      <c r="A190" s="138"/>
      <c r="B190" s="138"/>
      <c r="C190" s="138"/>
      <c r="D190" s="264"/>
      <c r="E190" s="265"/>
      <c r="F190" s="138"/>
      <c r="G190" s="265"/>
      <c r="H190" s="265"/>
      <c r="I190" s="138"/>
      <c r="J190" s="265"/>
      <c r="K190" s="138"/>
      <c r="L190" s="138"/>
      <c r="M190" s="138"/>
      <c r="N190" s="138"/>
      <c r="O190" s="138"/>
      <c r="P190" s="138"/>
      <c r="Q190" s="138"/>
      <c r="R190" s="138"/>
      <c r="S190" s="138"/>
      <c r="T190" s="138"/>
      <c r="U190" s="138"/>
      <c r="V190" s="138"/>
      <c r="W190" s="138"/>
      <c r="X190" s="138"/>
      <c r="Y190" s="138"/>
      <c r="Z190" s="138"/>
    </row>
    <row r="191" ht="12.75" customHeight="1">
      <c r="A191" s="138"/>
      <c r="B191" s="138"/>
      <c r="C191" s="138"/>
      <c r="D191" s="264"/>
      <c r="E191" s="265"/>
      <c r="F191" s="138"/>
      <c r="G191" s="265"/>
      <c r="H191" s="265"/>
      <c r="I191" s="138"/>
      <c r="J191" s="265"/>
      <c r="K191" s="138"/>
      <c r="L191" s="138"/>
      <c r="M191" s="138"/>
      <c r="N191" s="138"/>
      <c r="O191" s="138"/>
      <c r="P191" s="138"/>
      <c r="Q191" s="138"/>
      <c r="R191" s="138"/>
      <c r="S191" s="138"/>
      <c r="T191" s="138"/>
      <c r="U191" s="138"/>
      <c r="V191" s="138"/>
      <c r="W191" s="138"/>
      <c r="X191" s="138"/>
      <c r="Y191" s="138"/>
      <c r="Z191" s="138"/>
    </row>
    <row r="192" ht="12.75" customHeight="1">
      <c r="A192" s="138"/>
      <c r="B192" s="138"/>
      <c r="C192" s="138"/>
      <c r="D192" s="264"/>
      <c r="E192" s="265"/>
      <c r="F192" s="138"/>
      <c r="G192" s="265"/>
      <c r="H192" s="265"/>
      <c r="I192" s="138"/>
      <c r="J192" s="265"/>
      <c r="K192" s="138"/>
      <c r="L192" s="138"/>
      <c r="M192" s="138"/>
      <c r="N192" s="138"/>
      <c r="O192" s="138"/>
      <c r="P192" s="138"/>
      <c r="Q192" s="138"/>
      <c r="R192" s="138"/>
      <c r="S192" s="138"/>
      <c r="T192" s="138"/>
      <c r="U192" s="138"/>
      <c r="V192" s="138"/>
      <c r="W192" s="138"/>
      <c r="X192" s="138"/>
      <c r="Y192" s="138"/>
      <c r="Z192" s="138"/>
    </row>
    <row r="193" ht="12.75" customHeight="1">
      <c r="A193" s="138"/>
      <c r="B193" s="138"/>
      <c r="C193" s="138"/>
      <c r="D193" s="264"/>
      <c r="E193" s="265"/>
      <c r="F193" s="138"/>
      <c r="G193" s="265"/>
      <c r="H193" s="265"/>
      <c r="I193" s="138"/>
      <c r="J193" s="265"/>
      <c r="K193" s="138"/>
      <c r="L193" s="138"/>
      <c r="M193" s="138"/>
      <c r="N193" s="138"/>
      <c r="O193" s="138"/>
      <c r="P193" s="138"/>
      <c r="Q193" s="138"/>
      <c r="R193" s="138"/>
      <c r="S193" s="138"/>
      <c r="T193" s="138"/>
      <c r="U193" s="138"/>
      <c r="V193" s="138"/>
      <c r="W193" s="138"/>
      <c r="X193" s="138"/>
      <c r="Y193" s="138"/>
      <c r="Z193" s="138"/>
    </row>
    <row r="194" ht="12.75" customHeight="1">
      <c r="A194" s="138"/>
      <c r="B194" s="138"/>
      <c r="C194" s="138"/>
      <c r="D194" s="264"/>
      <c r="E194" s="265"/>
      <c r="F194" s="138"/>
      <c r="G194" s="265"/>
      <c r="H194" s="265"/>
      <c r="I194" s="138"/>
      <c r="J194" s="265"/>
      <c r="K194" s="138"/>
      <c r="L194" s="138"/>
      <c r="M194" s="138"/>
      <c r="N194" s="138"/>
      <c r="O194" s="138"/>
      <c r="P194" s="138"/>
      <c r="Q194" s="138"/>
      <c r="R194" s="138"/>
      <c r="S194" s="138"/>
      <c r="T194" s="138"/>
      <c r="U194" s="138"/>
      <c r="V194" s="138"/>
      <c r="W194" s="138"/>
      <c r="X194" s="138"/>
      <c r="Y194" s="138"/>
      <c r="Z194" s="138"/>
    </row>
    <row r="195" ht="12.75" customHeight="1">
      <c r="A195" s="138"/>
      <c r="B195" s="138"/>
      <c r="C195" s="138"/>
      <c r="D195" s="264"/>
      <c r="E195" s="265"/>
      <c r="F195" s="138"/>
      <c r="G195" s="265"/>
      <c r="H195" s="265"/>
      <c r="I195" s="138"/>
      <c r="J195" s="265"/>
      <c r="K195" s="138"/>
      <c r="L195" s="138"/>
      <c r="M195" s="138"/>
      <c r="N195" s="138"/>
      <c r="O195" s="138"/>
      <c r="P195" s="138"/>
      <c r="Q195" s="138"/>
      <c r="R195" s="138"/>
      <c r="S195" s="138"/>
      <c r="T195" s="138"/>
      <c r="U195" s="138"/>
      <c r="V195" s="138"/>
      <c r="W195" s="138"/>
      <c r="X195" s="138"/>
      <c r="Y195" s="138"/>
      <c r="Z195" s="138"/>
    </row>
    <row r="196" ht="12.75" customHeight="1">
      <c r="A196" s="138"/>
      <c r="B196" s="138"/>
      <c r="C196" s="138"/>
      <c r="D196" s="264"/>
      <c r="E196" s="265"/>
      <c r="F196" s="138"/>
      <c r="G196" s="265"/>
      <c r="H196" s="265"/>
      <c r="I196" s="138"/>
      <c r="J196" s="265"/>
      <c r="K196" s="138"/>
      <c r="L196" s="138"/>
      <c r="M196" s="138"/>
      <c r="N196" s="138"/>
      <c r="O196" s="138"/>
      <c r="P196" s="138"/>
      <c r="Q196" s="138"/>
      <c r="R196" s="138"/>
      <c r="S196" s="138"/>
      <c r="T196" s="138"/>
      <c r="U196" s="138"/>
      <c r="V196" s="138"/>
      <c r="W196" s="138"/>
      <c r="X196" s="138"/>
      <c r="Y196" s="138"/>
      <c r="Z196" s="138"/>
    </row>
    <row r="197" ht="12.75" customHeight="1">
      <c r="A197" s="138"/>
      <c r="B197" s="138"/>
      <c r="C197" s="138"/>
      <c r="D197" s="264"/>
      <c r="E197" s="265"/>
      <c r="F197" s="138"/>
      <c r="G197" s="265"/>
      <c r="H197" s="265"/>
      <c r="I197" s="138"/>
      <c r="J197" s="265"/>
      <c r="K197" s="138"/>
      <c r="L197" s="138"/>
      <c r="M197" s="138"/>
      <c r="N197" s="138"/>
      <c r="O197" s="138"/>
      <c r="P197" s="138"/>
      <c r="Q197" s="138"/>
      <c r="R197" s="138"/>
      <c r="S197" s="138"/>
      <c r="T197" s="138"/>
      <c r="U197" s="138"/>
      <c r="V197" s="138"/>
      <c r="W197" s="138"/>
      <c r="X197" s="138"/>
      <c r="Y197" s="138"/>
      <c r="Z197" s="138"/>
    </row>
    <row r="198" ht="12.75" customHeight="1">
      <c r="A198" s="138"/>
      <c r="B198" s="138"/>
      <c r="C198" s="138"/>
      <c r="D198" s="264"/>
      <c r="E198" s="265"/>
      <c r="F198" s="138"/>
      <c r="G198" s="265"/>
      <c r="H198" s="265"/>
      <c r="I198" s="138"/>
      <c r="J198" s="265"/>
      <c r="K198" s="138"/>
      <c r="L198" s="138"/>
      <c r="M198" s="138"/>
      <c r="N198" s="138"/>
      <c r="O198" s="138"/>
      <c r="P198" s="138"/>
      <c r="Q198" s="138"/>
      <c r="R198" s="138"/>
      <c r="S198" s="138"/>
      <c r="T198" s="138"/>
      <c r="U198" s="138"/>
      <c r="V198" s="138"/>
      <c r="W198" s="138"/>
      <c r="X198" s="138"/>
      <c r="Y198" s="138"/>
      <c r="Z198" s="138"/>
    </row>
    <row r="199" ht="12.75" customHeight="1">
      <c r="A199" s="138"/>
      <c r="B199" s="138"/>
      <c r="C199" s="138"/>
      <c r="D199" s="264"/>
      <c r="E199" s="265"/>
      <c r="F199" s="138"/>
      <c r="G199" s="265"/>
      <c r="H199" s="265"/>
      <c r="I199" s="138"/>
      <c r="J199" s="265"/>
      <c r="K199" s="138"/>
      <c r="L199" s="138"/>
      <c r="M199" s="138"/>
      <c r="N199" s="138"/>
      <c r="O199" s="138"/>
      <c r="P199" s="138"/>
      <c r="Q199" s="138"/>
      <c r="R199" s="138"/>
      <c r="S199" s="138"/>
      <c r="T199" s="138"/>
      <c r="U199" s="138"/>
      <c r="V199" s="138"/>
      <c r="W199" s="138"/>
      <c r="X199" s="138"/>
      <c r="Y199" s="138"/>
      <c r="Z199" s="138"/>
    </row>
    <row r="200" ht="12.75" customHeight="1">
      <c r="A200" s="138"/>
      <c r="B200" s="138"/>
      <c r="C200" s="138"/>
      <c r="D200" s="264"/>
      <c r="E200" s="265"/>
      <c r="F200" s="138"/>
      <c r="G200" s="265"/>
      <c r="H200" s="265"/>
      <c r="I200" s="138"/>
      <c r="J200" s="265"/>
      <c r="K200" s="138"/>
      <c r="L200" s="138"/>
      <c r="M200" s="138"/>
      <c r="N200" s="138"/>
      <c r="O200" s="138"/>
      <c r="P200" s="138"/>
      <c r="Q200" s="138"/>
      <c r="R200" s="138"/>
      <c r="S200" s="138"/>
      <c r="T200" s="138"/>
      <c r="U200" s="138"/>
      <c r="V200" s="138"/>
      <c r="W200" s="138"/>
      <c r="X200" s="138"/>
      <c r="Y200" s="138"/>
      <c r="Z200" s="138"/>
    </row>
    <row r="201" ht="12.75" customHeight="1">
      <c r="A201" s="138"/>
      <c r="B201" s="138"/>
      <c r="C201" s="138"/>
      <c r="D201" s="264"/>
      <c r="E201" s="265"/>
      <c r="F201" s="138"/>
      <c r="G201" s="265"/>
      <c r="H201" s="265"/>
      <c r="I201" s="138"/>
      <c r="J201" s="265"/>
      <c r="K201" s="138"/>
      <c r="L201" s="138"/>
      <c r="M201" s="138"/>
      <c r="N201" s="138"/>
      <c r="O201" s="138"/>
      <c r="P201" s="138"/>
      <c r="Q201" s="138"/>
      <c r="R201" s="138"/>
      <c r="S201" s="138"/>
      <c r="T201" s="138"/>
      <c r="U201" s="138"/>
      <c r="V201" s="138"/>
      <c r="W201" s="138"/>
      <c r="X201" s="138"/>
      <c r="Y201" s="138"/>
      <c r="Z201" s="138"/>
    </row>
    <row r="202" ht="12.75" customHeight="1">
      <c r="A202" s="138"/>
      <c r="B202" s="138"/>
      <c r="C202" s="138"/>
      <c r="D202" s="264"/>
      <c r="E202" s="265"/>
      <c r="F202" s="138"/>
      <c r="G202" s="265"/>
      <c r="H202" s="265"/>
      <c r="I202" s="138"/>
      <c r="J202" s="265"/>
      <c r="K202" s="138"/>
      <c r="L202" s="138"/>
      <c r="M202" s="138"/>
      <c r="N202" s="138"/>
      <c r="O202" s="138"/>
      <c r="P202" s="138"/>
      <c r="Q202" s="138"/>
      <c r="R202" s="138"/>
      <c r="S202" s="138"/>
      <c r="T202" s="138"/>
      <c r="U202" s="138"/>
      <c r="V202" s="138"/>
      <c r="W202" s="138"/>
      <c r="X202" s="138"/>
      <c r="Y202" s="138"/>
      <c r="Z202" s="138"/>
    </row>
    <row r="203" ht="12.75" customHeight="1">
      <c r="A203" s="138"/>
      <c r="B203" s="138"/>
      <c r="C203" s="138"/>
      <c r="D203" s="264"/>
      <c r="E203" s="265"/>
      <c r="F203" s="138"/>
      <c r="G203" s="265"/>
      <c r="H203" s="265"/>
      <c r="I203" s="138"/>
      <c r="J203" s="265"/>
      <c r="K203" s="138"/>
      <c r="L203" s="138"/>
      <c r="M203" s="138"/>
      <c r="N203" s="138"/>
      <c r="O203" s="138"/>
      <c r="P203" s="138"/>
      <c r="Q203" s="138"/>
      <c r="R203" s="138"/>
      <c r="S203" s="138"/>
      <c r="T203" s="138"/>
      <c r="U203" s="138"/>
      <c r="V203" s="138"/>
      <c r="W203" s="138"/>
      <c r="X203" s="138"/>
      <c r="Y203" s="138"/>
      <c r="Z203" s="138"/>
    </row>
    <row r="204" ht="12.75" customHeight="1">
      <c r="A204" s="138"/>
      <c r="B204" s="138"/>
      <c r="C204" s="138"/>
      <c r="D204" s="264"/>
      <c r="E204" s="265"/>
      <c r="F204" s="138"/>
      <c r="G204" s="265"/>
      <c r="H204" s="265"/>
      <c r="I204" s="138"/>
      <c r="J204" s="265"/>
      <c r="K204" s="138"/>
      <c r="L204" s="138"/>
      <c r="M204" s="138"/>
      <c r="N204" s="138"/>
      <c r="O204" s="138"/>
      <c r="P204" s="138"/>
      <c r="Q204" s="138"/>
      <c r="R204" s="138"/>
      <c r="S204" s="138"/>
      <c r="T204" s="138"/>
      <c r="U204" s="138"/>
      <c r="V204" s="138"/>
      <c r="W204" s="138"/>
      <c r="X204" s="138"/>
      <c r="Y204" s="138"/>
      <c r="Z204" s="138"/>
    </row>
    <row r="205" ht="12.75" customHeight="1">
      <c r="A205" s="138"/>
      <c r="B205" s="138"/>
      <c r="C205" s="138"/>
      <c r="D205" s="264"/>
      <c r="E205" s="265"/>
      <c r="F205" s="138"/>
      <c r="G205" s="265"/>
      <c r="H205" s="265"/>
      <c r="I205" s="138"/>
      <c r="J205" s="265"/>
      <c r="K205" s="138"/>
      <c r="L205" s="138"/>
      <c r="M205" s="138"/>
      <c r="N205" s="138"/>
      <c r="O205" s="138"/>
      <c r="P205" s="138"/>
      <c r="Q205" s="138"/>
      <c r="R205" s="138"/>
      <c r="S205" s="138"/>
      <c r="T205" s="138"/>
      <c r="U205" s="138"/>
      <c r="V205" s="138"/>
      <c r="W205" s="138"/>
      <c r="X205" s="138"/>
      <c r="Y205" s="138"/>
      <c r="Z205" s="138"/>
    </row>
    <row r="206" ht="12.75" customHeight="1">
      <c r="A206" s="138"/>
      <c r="B206" s="138"/>
      <c r="C206" s="138"/>
      <c r="D206" s="264"/>
      <c r="E206" s="265"/>
      <c r="F206" s="138"/>
      <c r="G206" s="265"/>
      <c r="H206" s="265"/>
      <c r="I206" s="138"/>
      <c r="J206" s="265"/>
      <c r="K206" s="138"/>
      <c r="L206" s="138"/>
      <c r="M206" s="138"/>
      <c r="N206" s="138"/>
      <c r="O206" s="138"/>
      <c r="P206" s="138"/>
      <c r="Q206" s="138"/>
      <c r="R206" s="138"/>
      <c r="S206" s="138"/>
      <c r="T206" s="138"/>
      <c r="U206" s="138"/>
      <c r="V206" s="138"/>
      <c r="W206" s="138"/>
      <c r="X206" s="138"/>
      <c r="Y206" s="138"/>
      <c r="Z206" s="138"/>
    </row>
    <row r="207" ht="12.75" customHeight="1">
      <c r="A207" s="138"/>
      <c r="B207" s="138"/>
      <c r="C207" s="138"/>
      <c r="D207" s="264"/>
      <c r="E207" s="265"/>
      <c r="F207" s="138"/>
      <c r="G207" s="265"/>
      <c r="H207" s="265"/>
      <c r="I207" s="138"/>
      <c r="J207" s="265"/>
      <c r="K207" s="138"/>
      <c r="L207" s="138"/>
      <c r="M207" s="138"/>
      <c r="N207" s="138"/>
      <c r="O207" s="138"/>
      <c r="P207" s="138"/>
      <c r="Q207" s="138"/>
      <c r="R207" s="138"/>
      <c r="S207" s="138"/>
      <c r="T207" s="138"/>
      <c r="U207" s="138"/>
      <c r="V207" s="138"/>
      <c r="W207" s="138"/>
      <c r="X207" s="138"/>
      <c r="Y207" s="138"/>
      <c r="Z207" s="138"/>
    </row>
    <row r="208" ht="12.75" customHeight="1">
      <c r="A208" s="138"/>
      <c r="B208" s="138"/>
      <c r="C208" s="138"/>
      <c r="D208" s="264"/>
      <c r="E208" s="265"/>
      <c r="F208" s="138"/>
      <c r="G208" s="265"/>
      <c r="H208" s="265"/>
      <c r="I208" s="138"/>
      <c r="J208" s="265"/>
      <c r="K208" s="138"/>
      <c r="L208" s="138"/>
      <c r="M208" s="138"/>
      <c r="N208" s="138"/>
      <c r="O208" s="138"/>
      <c r="P208" s="138"/>
      <c r="Q208" s="138"/>
      <c r="R208" s="138"/>
      <c r="S208" s="138"/>
      <c r="T208" s="138"/>
      <c r="U208" s="138"/>
      <c r="V208" s="138"/>
      <c r="W208" s="138"/>
      <c r="X208" s="138"/>
      <c r="Y208" s="138"/>
      <c r="Z208" s="138"/>
    </row>
    <row r="209" ht="12.75" customHeight="1">
      <c r="A209" s="138"/>
      <c r="B209" s="138"/>
      <c r="C209" s="138"/>
      <c r="D209" s="264"/>
      <c r="E209" s="265"/>
      <c r="F209" s="138"/>
      <c r="G209" s="265"/>
      <c r="H209" s="265"/>
      <c r="I209" s="138"/>
      <c r="J209" s="265"/>
      <c r="K209" s="138"/>
      <c r="L209" s="138"/>
      <c r="M209" s="138"/>
      <c r="N209" s="138"/>
      <c r="O209" s="138"/>
      <c r="P209" s="138"/>
      <c r="Q209" s="138"/>
      <c r="R209" s="138"/>
      <c r="S209" s="138"/>
      <c r="T209" s="138"/>
      <c r="U209" s="138"/>
      <c r="V209" s="138"/>
      <c r="W209" s="138"/>
      <c r="X209" s="138"/>
      <c r="Y209" s="138"/>
      <c r="Z209" s="138"/>
    </row>
    <row r="210" ht="12.75" customHeight="1">
      <c r="A210" s="138"/>
      <c r="B210" s="138"/>
      <c r="C210" s="138"/>
      <c r="D210" s="264"/>
      <c r="E210" s="265"/>
      <c r="F210" s="138"/>
      <c r="G210" s="265"/>
      <c r="H210" s="265"/>
      <c r="I210" s="138"/>
      <c r="J210" s="265"/>
      <c r="K210" s="138"/>
      <c r="L210" s="138"/>
      <c r="M210" s="138"/>
      <c r="N210" s="138"/>
      <c r="O210" s="138"/>
      <c r="P210" s="138"/>
      <c r="Q210" s="138"/>
      <c r="R210" s="138"/>
      <c r="S210" s="138"/>
      <c r="T210" s="138"/>
      <c r="U210" s="138"/>
      <c r="V210" s="138"/>
      <c r="W210" s="138"/>
      <c r="X210" s="138"/>
      <c r="Y210" s="138"/>
      <c r="Z210" s="138"/>
    </row>
    <row r="211" ht="12.75" customHeight="1">
      <c r="A211" s="138"/>
      <c r="B211" s="138"/>
      <c r="C211" s="138"/>
      <c r="D211" s="264"/>
      <c r="E211" s="265"/>
      <c r="F211" s="138"/>
      <c r="G211" s="265"/>
      <c r="H211" s="265"/>
      <c r="I211" s="138"/>
      <c r="J211" s="265"/>
      <c r="K211" s="138"/>
      <c r="L211" s="138"/>
      <c r="M211" s="138"/>
      <c r="N211" s="138"/>
      <c r="O211" s="138"/>
      <c r="P211" s="138"/>
      <c r="Q211" s="138"/>
      <c r="R211" s="138"/>
      <c r="S211" s="138"/>
      <c r="T211" s="138"/>
      <c r="U211" s="138"/>
      <c r="V211" s="138"/>
      <c r="W211" s="138"/>
      <c r="X211" s="138"/>
      <c r="Y211" s="138"/>
      <c r="Z211" s="138"/>
    </row>
    <row r="212" ht="12.75" customHeight="1">
      <c r="A212" s="138"/>
      <c r="B212" s="138"/>
      <c r="C212" s="138"/>
      <c r="D212" s="264"/>
      <c r="E212" s="265"/>
      <c r="F212" s="138"/>
      <c r="G212" s="265"/>
      <c r="H212" s="265"/>
      <c r="I212" s="138"/>
      <c r="J212" s="265"/>
      <c r="K212" s="138"/>
      <c r="L212" s="138"/>
      <c r="M212" s="138"/>
      <c r="N212" s="138"/>
      <c r="O212" s="138"/>
      <c r="P212" s="138"/>
      <c r="Q212" s="138"/>
      <c r="R212" s="138"/>
      <c r="S212" s="138"/>
      <c r="T212" s="138"/>
      <c r="U212" s="138"/>
      <c r="V212" s="138"/>
      <c r="W212" s="138"/>
      <c r="X212" s="138"/>
      <c r="Y212" s="138"/>
      <c r="Z212" s="138"/>
    </row>
    <row r="213" ht="12.75" customHeight="1">
      <c r="A213" s="138"/>
      <c r="B213" s="138"/>
      <c r="C213" s="138"/>
      <c r="D213" s="264"/>
      <c r="E213" s="265"/>
      <c r="F213" s="138"/>
      <c r="G213" s="265"/>
      <c r="H213" s="265"/>
      <c r="I213" s="138"/>
      <c r="J213" s="265"/>
      <c r="K213" s="138"/>
      <c r="L213" s="138"/>
      <c r="M213" s="138"/>
      <c r="N213" s="138"/>
      <c r="O213" s="138"/>
      <c r="P213" s="138"/>
      <c r="Q213" s="138"/>
      <c r="R213" s="138"/>
      <c r="S213" s="138"/>
      <c r="T213" s="138"/>
      <c r="U213" s="138"/>
      <c r="V213" s="138"/>
      <c r="W213" s="138"/>
      <c r="X213" s="138"/>
      <c r="Y213" s="138"/>
      <c r="Z213" s="138"/>
    </row>
    <row r="214" ht="12.75" customHeight="1">
      <c r="A214" s="138"/>
      <c r="B214" s="138"/>
      <c r="C214" s="138"/>
      <c r="D214" s="264"/>
      <c r="E214" s="265"/>
      <c r="F214" s="138"/>
      <c r="G214" s="265"/>
      <c r="H214" s="265"/>
      <c r="I214" s="138"/>
      <c r="J214" s="265"/>
      <c r="K214" s="138"/>
      <c r="L214" s="138"/>
      <c r="M214" s="138"/>
      <c r="N214" s="138"/>
      <c r="O214" s="138"/>
      <c r="P214" s="138"/>
      <c r="Q214" s="138"/>
      <c r="R214" s="138"/>
      <c r="S214" s="138"/>
      <c r="T214" s="138"/>
      <c r="U214" s="138"/>
      <c r="V214" s="138"/>
      <c r="W214" s="138"/>
      <c r="X214" s="138"/>
      <c r="Y214" s="138"/>
      <c r="Z214" s="138"/>
    </row>
    <row r="215" ht="12.75" customHeight="1">
      <c r="A215" s="138"/>
      <c r="B215" s="138"/>
      <c r="C215" s="138"/>
      <c r="D215" s="264"/>
      <c r="E215" s="265"/>
      <c r="F215" s="138"/>
      <c r="G215" s="265"/>
      <c r="H215" s="265"/>
      <c r="I215" s="138"/>
      <c r="J215" s="265"/>
      <c r="K215" s="138"/>
      <c r="L215" s="138"/>
      <c r="M215" s="138"/>
      <c r="N215" s="138"/>
      <c r="O215" s="138"/>
      <c r="P215" s="138"/>
      <c r="Q215" s="138"/>
      <c r="R215" s="138"/>
      <c r="S215" s="138"/>
      <c r="T215" s="138"/>
      <c r="U215" s="138"/>
      <c r="V215" s="138"/>
      <c r="W215" s="138"/>
      <c r="X215" s="138"/>
      <c r="Y215" s="138"/>
      <c r="Z215" s="138"/>
    </row>
    <row r="216" ht="12.75" customHeight="1">
      <c r="A216" s="138"/>
      <c r="B216" s="138"/>
      <c r="C216" s="138"/>
      <c r="D216" s="264"/>
      <c r="E216" s="265"/>
      <c r="F216" s="138"/>
      <c r="G216" s="265"/>
      <c r="H216" s="265"/>
      <c r="I216" s="138"/>
      <c r="J216" s="265"/>
      <c r="K216" s="138"/>
      <c r="L216" s="138"/>
      <c r="M216" s="138"/>
      <c r="N216" s="138"/>
      <c r="O216" s="138"/>
      <c r="P216" s="138"/>
      <c r="Q216" s="138"/>
      <c r="R216" s="138"/>
      <c r="S216" s="138"/>
      <c r="T216" s="138"/>
      <c r="U216" s="138"/>
      <c r="V216" s="138"/>
      <c r="W216" s="138"/>
      <c r="X216" s="138"/>
      <c r="Y216" s="138"/>
      <c r="Z216" s="138"/>
    </row>
    <row r="217" ht="12.75" customHeight="1">
      <c r="A217" s="138"/>
      <c r="B217" s="138"/>
      <c r="C217" s="138"/>
      <c r="D217" s="264"/>
      <c r="E217" s="265"/>
      <c r="F217" s="138"/>
      <c r="G217" s="265"/>
      <c r="H217" s="265"/>
      <c r="I217" s="138"/>
      <c r="J217" s="265"/>
      <c r="K217" s="138"/>
      <c r="L217" s="138"/>
      <c r="M217" s="138"/>
      <c r="N217" s="138"/>
      <c r="O217" s="138"/>
      <c r="P217" s="138"/>
      <c r="Q217" s="138"/>
      <c r="R217" s="138"/>
      <c r="S217" s="138"/>
      <c r="T217" s="138"/>
      <c r="U217" s="138"/>
      <c r="V217" s="138"/>
      <c r="W217" s="138"/>
      <c r="X217" s="138"/>
      <c r="Y217" s="138"/>
      <c r="Z217" s="138"/>
    </row>
    <row r="218" ht="12.75" customHeight="1">
      <c r="A218" s="138"/>
      <c r="B218" s="138"/>
      <c r="C218" s="138"/>
      <c r="D218" s="264"/>
      <c r="E218" s="265"/>
      <c r="F218" s="138"/>
      <c r="G218" s="265"/>
      <c r="H218" s="265"/>
      <c r="I218" s="138"/>
      <c r="J218" s="265"/>
      <c r="K218" s="138"/>
      <c r="L218" s="138"/>
      <c r="M218" s="138"/>
      <c r="N218" s="138"/>
      <c r="O218" s="138"/>
      <c r="P218" s="138"/>
      <c r="Q218" s="138"/>
      <c r="R218" s="138"/>
      <c r="S218" s="138"/>
      <c r="T218" s="138"/>
      <c r="U218" s="138"/>
      <c r="V218" s="138"/>
      <c r="W218" s="138"/>
      <c r="X218" s="138"/>
      <c r="Y218" s="138"/>
      <c r="Z218" s="138"/>
    </row>
    <row r="219" ht="12.75" customHeight="1">
      <c r="A219" s="138"/>
      <c r="B219" s="138"/>
      <c r="C219" s="138"/>
      <c r="D219" s="264"/>
      <c r="E219" s="265"/>
      <c r="F219" s="138"/>
      <c r="G219" s="265"/>
      <c r="H219" s="265"/>
      <c r="I219" s="138"/>
      <c r="J219" s="265"/>
      <c r="K219" s="138"/>
      <c r="L219" s="138"/>
      <c r="M219" s="138"/>
      <c r="N219" s="138"/>
      <c r="O219" s="138"/>
      <c r="P219" s="138"/>
      <c r="Q219" s="138"/>
      <c r="R219" s="138"/>
      <c r="S219" s="138"/>
      <c r="T219" s="138"/>
      <c r="U219" s="138"/>
      <c r="V219" s="138"/>
      <c r="W219" s="138"/>
      <c r="X219" s="138"/>
      <c r="Y219" s="138"/>
      <c r="Z219" s="138"/>
    </row>
    <row r="220" ht="12.75" customHeight="1">
      <c r="A220" s="138"/>
      <c r="B220" s="138"/>
      <c r="C220" s="138"/>
      <c r="D220" s="264"/>
      <c r="E220" s="265"/>
      <c r="F220" s="138"/>
      <c r="G220" s="265"/>
      <c r="H220" s="265"/>
      <c r="I220" s="138"/>
      <c r="J220" s="265"/>
      <c r="K220" s="138"/>
      <c r="L220" s="138"/>
      <c r="M220" s="138"/>
      <c r="N220" s="138"/>
      <c r="O220" s="138"/>
      <c r="P220" s="138"/>
      <c r="Q220" s="138"/>
      <c r="R220" s="138"/>
      <c r="S220" s="138"/>
      <c r="T220" s="138"/>
      <c r="U220" s="138"/>
      <c r="V220" s="138"/>
      <c r="W220" s="138"/>
      <c r="X220" s="138"/>
      <c r="Y220" s="138"/>
      <c r="Z220" s="138"/>
    </row>
    <row r="221" ht="12.75" customHeight="1">
      <c r="A221" s="138"/>
      <c r="B221" s="138"/>
      <c r="C221" s="138"/>
      <c r="D221" s="264"/>
      <c r="E221" s="265"/>
      <c r="F221" s="138"/>
      <c r="G221" s="265"/>
      <c r="H221" s="265"/>
      <c r="I221" s="138"/>
      <c r="J221" s="265"/>
      <c r="K221" s="138"/>
      <c r="L221" s="138"/>
      <c r="M221" s="138"/>
      <c r="N221" s="138"/>
      <c r="O221" s="138"/>
      <c r="P221" s="138"/>
      <c r="Q221" s="138"/>
      <c r="R221" s="138"/>
      <c r="S221" s="138"/>
      <c r="T221" s="138"/>
      <c r="U221" s="138"/>
      <c r="V221" s="138"/>
      <c r="W221" s="138"/>
      <c r="X221" s="138"/>
      <c r="Y221" s="138"/>
      <c r="Z221" s="138"/>
    </row>
    <row r="222" ht="12.75" customHeight="1">
      <c r="A222" s="138"/>
      <c r="B222" s="138"/>
      <c r="C222" s="138"/>
      <c r="D222" s="264"/>
      <c r="E222" s="265"/>
      <c r="F222" s="138"/>
      <c r="G222" s="265"/>
      <c r="H222" s="265"/>
      <c r="I222" s="138"/>
      <c r="J222" s="265"/>
      <c r="K222" s="138"/>
      <c r="L222" s="138"/>
      <c r="M222" s="138"/>
      <c r="N222" s="138"/>
      <c r="O222" s="138"/>
      <c r="P222" s="138"/>
      <c r="Q222" s="138"/>
      <c r="R222" s="138"/>
      <c r="S222" s="138"/>
      <c r="T222" s="138"/>
      <c r="U222" s="138"/>
      <c r="V222" s="138"/>
      <c r="W222" s="138"/>
      <c r="X222" s="138"/>
      <c r="Y222" s="138"/>
      <c r="Z222" s="138"/>
    </row>
    <row r="223" ht="12.75" customHeight="1">
      <c r="A223" s="138"/>
      <c r="B223" s="138"/>
      <c r="C223" s="138"/>
      <c r="D223" s="264"/>
      <c r="E223" s="265"/>
      <c r="F223" s="138"/>
      <c r="G223" s="265"/>
      <c r="H223" s="265"/>
      <c r="I223" s="138"/>
      <c r="J223" s="265"/>
      <c r="K223" s="138"/>
      <c r="L223" s="138"/>
      <c r="M223" s="138"/>
      <c r="N223" s="138"/>
      <c r="O223" s="138"/>
      <c r="P223" s="138"/>
      <c r="Q223" s="138"/>
      <c r="R223" s="138"/>
      <c r="S223" s="138"/>
      <c r="T223" s="138"/>
      <c r="U223" s="138"/>
      <c r="V223" s="138"/>
      <c r="W223" s="138"/>
      <c r="X223" s="138"/>
      <c r="Y223" s="138"/>
      <c r="Z223" s="138"/>
    </row>
    <row r="224" ht="12.75" customHeight="1">
      <c r="A224" s="138"/>
      <c r="B224" s="138"/>
      <c r="C224" s="138"/>
      <c r="D224" s="264"/>
      <c r="E224" s="265"/>
      <c r="F224" s="138"/>
      <c r="G224" s="265"/>
      <c r="H224" s="265"/>
      <c r="I224" s="138"/>
      <c r="J224" s="265"/>
      <c r="K224" s="138"/>
      <c r="L224" s="138"/>
      <c r="M224" s="138"/>
      <c r="N224" s="138"/>
      <c r="O224" s="138"/>
      <c r="P224" s="138"/>
      <c r="Q224" s="138"/>
      <c r="R224" s="138"/>
      <c r="S224" s="138"/>
      <c r="T224" s="138"/>
      <c r="U224" s="138"/>
      <c r="V224" s="138"/>
      <c r="W224" s="138"/>
      <c r="X224" s="138"/>
      <c r="Y224" s="138"/>
      <c r="Z224" s="138"/>
    </row>
    <row r="225" ht="12.75" customHeight="1">
      <c r="A225" s="138"/>
      <c r="B225" s="138"/>
      <c r="C225" s="138"/>
      <c r="D225" s="264"/>
      <c r="E225" s="265"/>
      <c r="F225" s="138"/>
      <c r="G225" s="265"/>
      <c r="H225" s="265"/>
      <c r="I225" s="138"/>
      <c r="J225" s="265"/>
      <c r="K225" s="138"/>
      <c r="L225" s="138"/>
      <c r="M225" s="138"/>
      <c r="N225" s="138"/>
      <c r="O225" s="138"/>
      <c r="P225" s="138"/>
      <c r="Q225" s="138"/>
      <c r="R225" s="138"/>
      <c r="S225" s="138"/>
      <c r="T225" s="138"/>
      <c r="U225" s="138"/>
      <c r="V225" s="138"/>
      <c r="W225" s="138"/>
      <c r="X225" s="138"/>
      <c r="Y225" s="138"/>
      <c r="Z225" s="138"/>
    </row>
    <row r="226" ht="12.75" customHeight="1">
      <c r="A226" s="138"/>
      <c r="B226" s="138"/>
      <c r="C226" s="138"/>
      <c r="D226" s="264"/>
      <c r="E226" s="265"/>
      <c r="F226" s="138"/>
      <c r="G226" s="265"/>
      <c r="H226" s="265"/>
      <c r="I226" s="138"/>
      <c r="J226" s="265"/>
      <c r="K226" s="138"/>
      <c r="L226" s="138"/>
      <c r="M226" s="138"/>
      <c r="N226" s="138"/>
      <c r="O226" s="138"/>
      <c r="P226" s="138"/>
      <c r="Q226" s="138"/>
      <c r="R226" s="138"/>
      <c r="S226" s="138"/>
      <c r="T226" s="138"/>
      <c r="U226" s="138"/>
      <c r="V226" s="138"/>
      <c r="W226" s="138"/>
      <c r="X226" s="138"/>
      <c r="Y226" s="138"/>
      <c r="Z226" s="138"/>
    </row>
    <row r="227" ht="12.75" customHeight="1">
      <c r="A227" s="138"/>
      <c r="B227" s="138"/>
      <c r="C227" s="138"/>
      <c r="D227" s="264"/>
      <c r="E227" s="265"/>
      <c r="F227" s="138"/>
      <c r="G227" s="265"/>
      <c r="H227" s="265"/>
      <c r="I227" s="138"/>
      <c r="J227" s="265"/>
      <c r="K227" s="138"/>
      <c r="L227" s="138"/>
      <c r="M227" s="138"/>
      <c r="N227" s="138"/>
      <c r="O227" s="138"/>
      <c r="P227" s="138"/>
      <c r="Q227" s="138"/>
      <c r="R227" s="138"/>
      <c r="S227" s="138"/>
      <c r="T227" s="138"/>
      <c r="U227" s="138"/>
      <c r="V227" s="138"/>
      <c r="W227" s="138"/>
      <c r="X227" s="138"/>
      <c r="Y227" s="138"/>
      <c r="Z227" s="138"/>
    </row>
    <row r="228" ht="12.75" customHeight="1">
      <c r="A228" s="138"/>
      <c r="B228" s="138"/>
      <c r="C228" s="138"/>
      <c r="D228" s="264"/>
      <c r="E228" s="265"/>
      <c r="F228" s="138"/>
      <c r="G228" s="265"/>
      <c r="H228" s="265"/>
      <c r="I228" s="138"/>
      <c r="J228" s="265"/>
      <c r="K228" s="138"/>
      <c r="L228" s="138"/>
      <c r="M228" s="138"/>
      <c r="N228" s="138"/>
      <c r="O228" s="138"/>
      <c r="P228" s="138"/>
      <c r="Q228" s="138"/>
      <c r="R228" s="138"/>
      <c r="S228" s="138"/>
      <c r="T228" s="138"/>
      <c r="U228" s="138"/>
      <c r="V228" s="138"/>
      <c r="W228" s="138"/>
      <c r="X228" s="138"/>
      <c r="Y228" s="138"/>
      <c r="Z228" s="138"/>
    </row>
    <row r="229" ht="12.75" customHeight="1">
      <c r="A229" s="138"/>
      <c r="B229" s="138"/>
      <c r="C229" s="138"/>
      <c r="D229" s="264"/>
      <c r="E229" s="265"/>
      <c r="F229" s="138"/>
      <c r="G229" s="265"/>
      <c r="H229" s="265"/>
      <c r="I229" s="138"/>
      <c r="J229" s="265"/>
      <c r="K229" s="138"/>
      <c r="L229" s="138"/>
      <c r="M229" s="138"/>
      <c r="N229" s="138"/>
      <c r="O229" s="138"/>
      <c r="P229" s="138"/>
      <c r="Q229" s="138"/>
      <c r="R229" s="138"/>
      <c r="S229" s="138"/>
      <c r="T229" s="138"/>
      <c r="U229" s="138"/>
      <c r="V229" s="138"/>
      <c r="W229" s="138"/>
      <c r="X229" s="138"/>
      <c r="Y229" s="138"/>
      <c r="Z229" s="138"/>
    </row>
    <row r="230" ht="12.75" customHeight="1">
      <c r="A230" s="138"/>
      <c r="B230" s="138"/>
      <c r="C230" s="138"/>
      <c r="D230" s="264"/>
      <c r="E230" s="265"/>
      <c r="F230" s="138"/>
      <c r="G230" s="265"/>
      <c r="H230" s="265"/>
      <c r="I230" s="138"/>
      <c r="J230" s="265"/>
      <c r="K230" s="138"/>
      <c r="L230" s="138"/>
      <c r="M230" s="138"/>
      <c r="N230" s="138"/>
      <c r="O230" s="138"/>
      <c r="P230" s="138"/>
      <c r="Q230" s="138"/>
      <c r="R230" s="138"/>
      <c r="S230" s="138"/>
      <c r="T230" s="138"/>
      <c r="U230" s="138"/>
      <c r="V230" s="138"/>
      <c r="W230" s="138"/>
      <c r="X230" s="138"/>
      <c r="Y230" s="138"/>
      <c r="Z230" s="138"/>
    </row>
    <row r="231" ht="12.75" customHeight="1">
      <c r="A231" s="138"/>
      <c r="B231" s="138"/>
      <c r="C231" s="138"/>
      <c r="D231" s="264"/>
      <c r="E231" s="265"/>
      <c r="F231" s="138"/>
      <c r="G231" s="265"/>
      <c r="H231" s="265"/>
      <c r="I231" s="138"/>
      <c r="J231" s="265"/>
      <c r="K231" s="138"/>
      <c r="L231" s="138"/>
      <c r="M231" s="138"/>
      <c r="N231" s="138"/>
      <c r="O231" s="138"/>
      <c r="P231" s="138"/>
      <c r="Q231" s="138"/>
      <c r="R231" s="138"/>
      <c r="S231" s="138"/>
      <c r="T231" s="138"/>
      <c r="U231" s="138"/>
      <c r="V231" s="138"/>
      <c r="W231" s="138"/>
      <c r="X231" s="138"/>
      <c r="Y231" s="138"/>
      <c r="Z231" s="138"/>
    </row>
    <row r="232" ht="12.75" customHeight="1">
      <c r="A232" s="138"/>
      <c r="B232" s="138"/>
      <c r="C232" s="138"/>
      <c r="D232" s="264"/>
      <c r="E232" s="265"/>
      <c r="F232" s="138"/>
      <c r="G232" s="265"/>
      <c r="H232" s="265"/>
      <c r="I232" s="138"/>
      <c r="J232" s="265"/>
      <c r="K232" s="138"/>
      <c r="L232" s="138"/>
      <c r="M232" s="138"/>
      <c r="N232" s="138"/>
      <c r="O232" s="138"/>
      <c r="P232" s="138"/>
      <c r="Q232" s="138"/>
      <c r="R232" s="138"/>
      <c r="S232" s="138"/>
      <c r="T232" s="138"/>
      <c r="U232" s="138"/>
      <c r="V232" s="138"/>
      <c r="W232" s="138"/>
      <c r="X232" s="138"/>
      <c r="Y232" s="138"/>
      <c r="Z232" s="138"/>
    </row>
    <row r="233" ht="12.75" customHeight="1">
      <c r="A233" s="138"/>
      <c r="B233" s="138"/>
      <c r="C233" s="138"/>
      <c r="D233" s="264"/>
      <c r="E233" s="265"/>
      <c r="F233" s="138"/>
      <c r="G233" s="265"/>
      <c r="H233" s="265"/>
      <c r="I233" s="138"/>
      <c r="J233" s="265"/>
      <c r="K233" s="138"/>
      <c r="L233" s="138"/>
      <c r="M233" s="138"/>
      <c r="N233" s="138"/>
      <c r="O233" s="138"/>
      <c r="P233" s="138"/>
      <c r="Q233" s="138"/>
      <c r="R233" s="138"/>
      <c r="S233" s="138"/>
      <c r="T233" s="138"/>
      <c r="U233" s="138"/>
      <c r="V233" s="138"/>
      <c r="W233" s="138"/>
      <c r="X233" s="138"/>
      <c r="Y233" s="138"/>
      <c r="Z233" s="138"/>
    </row>
    <row r="234" ht="12.75" customHeight="1">
      <c r="A234" s="138"/>
      <c r="B234" s="138"/>
      <c r="C234" s="138"/>
      <c r="D234" s="264"/>
      <c r="E234" s="265"/>
      <c r="F234" s="138"/>
      <c r="G234" s="265"/>
      <c r="H234" s="265"/>
      <c r="I234" s="138"/>
      <c r="J234" s="265"/>
      <c r="K234" s="138"/>
      <c r="L234" s="138"/>
      <c r="M234" s="138"/>
      <c r="N234" s="138"/>
      <c r="O234" s="138"/>
      <c r="P234" s="138"/>
      <c r="Q234" s="138"/>
      <c r="R234" s="138"/>
      <c r="S234" s="138"/>
      <c r="T234" s="138"/>
      <c r="U234" s="138"/>
      <c r="V234" s="138"/>
      <c r="W234" s="138"/>
      <c r="X234" s="138"/>
      <c r="Y234" s="138"/>
      <c r="Z234" s="138"/>
    </row>
    <row r="235" ht="12.75" customHeight="1">
      <c r="A235" s="138"/>
      <c r="B235" s="138"/>
      <c r="C235" s="138"/>
      <c r="D235" s="264"/>
      <c r="E235" s="265"/>
      <c r="F235" s="138"/>
      <c r="G235" s="265"/>
      <c r="H235" s="265"/>
      <c r="I235" s="138"/>
      <c r="J235" s="265"/>
      <c r="K235" s="138"/>
      <c r="L235" s="138"/>
      <c r="M235" s="138"/>
      <c r="N235" s="138"/>
      <c r="O235" s="138"/>
      <c r="P235" s="138"/>
      <c r="Q235" s="138"/>
      <c r="R235" s="138"/>
      <c r="S235" s="138"/>
      <c r="T235" s="138"/>
      <c r="U235" s="138"/>
      <c r="V235" s="138"/>
      <c r="W235" s="138"/>
      <c r="X235" s="138"/>
      <c r="Y235" s="138"/>
      <c r="Z235" s="138"/>
    </row>
    <row r="236" ht="12.75" customHeight="1">
      <c r="A236" s="138"/>
      <c r="B236" s="138"/>
      <c r="C236" s="138"/>
      <c r="D236" s="264"/>
      <c r="E236" s="265"/>
      <c r="F236" s="138"/>
      <c r="G236" s="265"/>
      <c r="H236" s="265"/>
      <c r="I236" s="138"/>
      <c r="J236" s="265"/>
      <c r="K236" s="138"/>
      <c r="L236" s="138"/>
      <c r="M236" s="138"/>
      <c r="N236" s="138"/>
      <c r="O236" s="138"/>
      <c r="P236" s="138"/>
      <c r="Q236" s="138"/>
      <c r="R236" s="138"/>
      <c r="S236" s="138"/>
      <c r="T236" s="138"/>
      <c r="U236" s="138"/>
      <c r="V236" s="138"/>
      <c r="W236" s="138"/>
      <c r="X236" s="138"/>
      <c r="Y236" s="138"/>
      <c r="Z236" s="138"/>
    </row>
    <row r="237" ht="12.75" customHeight="1">
      <c r="A237" s="138"/>
      <c r="B237" s="138"/>
      <c r="C237" s="138"/>
      <c r="D237" s="264"/>
      <c r="E237" s="265"/>
      <c r="F237" s="138"/>
      <c r="G237" s="265"/>
      <c r="H237" s="265"/>
      <c r="I237" s="138"/>
      <c r="J237" s="265"/>
      <c r="K237" s="138"/>
      <c r="L237" s="138"/>
      <c r="M237" s="138"/>
      <c r="N237" s="138"/>
      <c r="O237" s="138"/>
      <c r="P237" s="138"/>
      <c r="Q237" s="138"/>
      <c r="R237" s="138"/>
      <c r="S237" s="138"/>
      <c r="T237" s="138"/>
      <c r="U237" s="138"/>
      <c r="V237" s="138"/>
      <c r="W237" s="138"/>
      <c r="X237" s="138"/>
      <c r="Y237" s="138"/>
      <c r="Z237" s="138"/>
    </row>
    <row r="238" ht="12.75" customHeight="1">
      <c r="A238" s="138"/>
      <c r="B238" s="138"/>
      <c r="C238" s="138"/>
      <c r="D238" s="264"/>
      <c r="E238" s="265"/>
      <c r="F238" s="138"/>
      <c r="G238" s="265"/>
      <c r="H238" s="265"/>
      <c r="I238" s="138"/>
      <c r="J238" s="265"/>
      <c r="K238" s="138"/>
      <c r="L238" s="138"/>
      <c r="M238" s="138"/>
      <c r="N238" s="138"/>
      <c r="O238" s="138"/>
      <c r="P238" s="138"/>
      <c r="Q238" s="138"/>
      <c r="R238" s="138"/>
      <c r="S238" s="138"/>
      <c r="T238" s="138"/>
      <c r="U238" s="138"/>
      <c r="V238" s="138"/>
      <c r="W238" s="138"/>
      <c r="X238" s="138"/>
      <c r="Y238" s="138"/>
      <c r="Z238" s="138"/>
    </row>
    <row r="239" ht="12.75" customHeight="1">
      <c r="A239" s="138"/>
      <c r="B239" s="138"/>
      <c r="C239" s="138"/>
      <c r="D239" s="264"/>
      <c r="E239" s="265"/>
      <c r="F239" s="138"/>
      <c r="G239" s="265"/>
      <c r="H239" s="265"/>
      <c r="I239" s="138"/>
      <c r="J239" s="265"/>
      <c r="K239" s="138"/>
      <c r="L239" s="138"/>
      <c r="M239" s="138"/>
      <c r="N239" s="138"/>
      <c r="O239" s="138"/>
      <c r="P239" s="138"/>
      <c r="Q239" s="138"/>
      <c r="R239" s="138"/>
      <c r="S239" s="138"/>
      <c r="T239" s="138"/>
      <c r="U239" s="138"/>
      <c r="V239" s="138"/>
      <c r="W239" s="138"/>
      <c r="X239" s="138"/>
      <c r="Y239" s="138"/>
      <c r="Z239" s="138"/>
    </row>
    <row r="240" ht="12.75" customHeight="1">
      <c r="A240" s="138"/>
      <c r="B240" s="138"/>
      <c r="C240" s="138"/>
      <c r="D240" s="264"/>
      <c r="E240" s="265"/>
      <c r="F240" s="138"/>
      <c r="G240" s="265"/>
      <c r="H240" s="265"/>
      <c r="I240" s="138"/>
      <c r="J240" s="265"/>
      <c r="K240" s="138"/>
      <c r="L240" s="138"/>
      <c r="M240" s="138"/>
      <c r="N240" s="138"/>
      <c r="O240" s="138"/>
      <c r="P240" s="138"/>
      <c r="Q240" s="138"/>
      <c r="R240" s="138"/>
      <c r="S240" s="138"/>
      <c r="T240" s="138"/>
      <c r="U240" s="138"/>
      <c r="V240" s="138"/>
      <c r="W240" s="138"/>
      <c r="X240" s="138"/>
      <c r="Y240" s="138"/>
      <c r="Z240" s="138"/>
    </row>
    <row r="241" ht="12.75" customHeight="1">
      <c r="A241" s="138"/>
      <c r="B241" s="138"/>
      <c r="C241" s="138"/>
      <c r="D241" s="264"/>
      <c r="E241" s="265"/>
      <c r="F241" s="138"/>
      <c r="G241" s="265"/>
      <c r="H241" s="265"/>
      <c r="I241" s="138"/>
      <c r="J241" s="265"/>
      <c r="K241" s="138"/>
      <c r="L241" s="138"/>
      <c r="M241" s="138"/>
      <c r="N241" s="138"/>
      <c r="O241" s="138"/>
      <c r="P241" s="138"/>
      <c r="Q241" s="138"/>
      <c r="R241" s="138"/>
      <c r="S241" s="138"/>
      <c r="T241" s="138"/>
      <c r="U241" s="138"/>
      <c r="V241" s="138"/>
      <c r="W241" s="138"/>
      <c r="X241" s="138"/>
      <c r="Y241" s="138"/>
      <c r="Z241" s="138"/>
    </row>
    <row r="242" ht="12.75" customHeight="1">
      <c r="A242" s="138"/>
      <c r="B242" s="138"/>
      <c r="C242" s="138"/>
      <c r="D242" s="264"/>
      <c r="E242" s="265"/>
      <c r="F242" s="138"/>
      <c r="G242" s="265"/>
      <c r="H242" s="265"/>
      <c r="I242" s="138"/>
      <c r="J242" s="265"/>
      <c r="K242" s="138"/>
      <c r="L242" s="138"/>
      <c r="M242" s="138"/>
      <c r="N242" s="138"/>
      <c r="O242" s="138"/>
      <c r="P242" s="138"/>
      <c r="Q242" s="138"/>
      <c r="R242" s="138"/>
      <c r="S242" s="138"/>
      <c r="T242" s="138"/>
      <c r="U242" s="138"/>
      <c r="V242" s="138"/>
      <c r="W242" s="138"/>
      <c r="X242" s="138"/>
      <c r="Y242" s="138"/>
      <c r="Z242" s="138"/>
    </row>
    <row r="243" ht="12.75" customHeight="1">
      <c r="A243" s="138"/>
      <c r="B243" s="138"/>
      <c r="C243" s="138"/>
      <c r="D243" s="264"/>
      <c r="E243" s="265"/>
      <c r="F243" s="138"/>
      <c r="G243" s="265"/>
      <c r="H243" s="265"/>
      <c r="I243" s="138"/>
      <c r="J243" s="265"/>
      <c r="K243" s="138"/>
      <c r="L243" s="138"/>
      <c r="M243" s="138"/>
      <c r="N243" s="138"/>
      <c r="O243" s="138"/>
      <c r="P243" s="138"/>
      <c r="Q243" s="138"/>
      <c r="R243" s="138"/>
      <c r="S243" s="138"/>
      <c r="T243" s="138"/>
      <c r="U243" s="138"/>
      <c r="V243" s="138"/>
      <c r="W243" s="138"/>
      <c r="X243" s="138"/>
      <c r="Y243" s="138"/>
      <c r="Z243" s="138"/>
    </row>
    <row r="244" ht="12.75" customHeight="1">
      <c r="A244" s="138"/>
      <c r="B244" s="138"/>
      <c r="C244" s="138"/>
      <c r="D244" s="264"/>
      <c r="E244" s="265"/>
      <c r="F244" s="138"/>
      <c r="G244" s="265"/>
      <c r="H244" s="265"/>
      <c r="I244" s="138"/>
      <c r="J244" s="265"/>
      <c r="K244" s="138"/>
      <c r="L244" s="138"/>
      <c r="M244" s="138"/>
      <c r="N244" s="138"/>
      <c r="O244" s="138"/>
      <c r="P244" s="138"/>
      <c r="Q244" s="138"/>
      <c r="R244" s="138"/>
      <c r="S244" s="138"/>
      <c r="T244" s="138"/>
      <c r="U244" s="138"/>
      <c r="V244" s="138"/>
      <c r="W244" s="138"/>
      <c r="X244" s="138"/>
      <c r="Y244" s="138"/>
      <c r="Z244" s="138"/>
    </row>
    <row r="245" ht="12.75" customHeight="1">
      <c r="A245" s="138"/>
      <c r="B245" s="138"/>
      <c r="C245" s="138"/>
      <c r="D245" s="264"/>
      <c r="E245" s="265"/>
      <c r="F245" s="138"/>
      <c r="G245" s="265"/>
      <c r="H245" s="265"/>
      <c r="I245" s="138"/>
      <c r="J245" s="265"/>
      <c r="K245" s="138"/>
      <c r="L245" s="138"/>
      <c r="M245" s="138"/>
      <c r="N245" s="138"/>
      <c r="O245" s="138"/>
      <c r="P245" s="138"/>
      <c r="Q245" s="138"/>
      <c r="R245" s="138"/>
      <c r="S245" s="138"/>
      <c r="T245" s="138"/>
      <c r="U245" s="138"/>
      <c r="V245" s="138"/>
      <c r="W245" s="138"/>
      <c r="X245" s="138"/>
      <c r="Y245" s="138"/>
      <c r="Z245" s="138"/>
    </row>
    <row r="246" ht="12.75" customHeight="1">
      <c r="A246" s="138"/>
      <c r="B246" s="138"/>
      <c r="C246" s="138"/>
      <c r="D246" s="264"/>
      <c r="E246" s="265"/>
      <c r="F246" s="138"/>
      <c r="G246" s="265"/>
      <c r="H246" s="265"/>
      <c r="I246" s="138"/>
      <c r="J246" s="265"/>
      <c r="K246" s="138"/>
      <c r="L246" s="138"/>
      <c r="M246" s="138"/>
      <c r="N246" s="138"/>
      <c r="O246" s="138"/>
      <c r="P246" s="138"/>
      <c r="Q246" s="138"/>
      <c r="R246" s="138"/>
      <c r="S246" s="138"/>
      <c r="T246" s="138"/>
      <c r="U246" s="138"/>
      <c r="V246" s="138"/>
      <c r="W246" s="138"/>
      <c r="X246" s="138"/>
      <c r="Y246" s="138"/>
      <c r="Z246" s="138"/>
    </row>
    <row r="247" ht="12.75" customHeight="1">
      <c r="A247" s="138"/>
      <c r="B247" s="138"/>
      <c r="C247" s="138"/>
      <c r="D247" s="264"/>
      <c r="E247" s="265"/>
      <c r="F247" s="138"/>
      <c r="G247" s="265"/>
      <c r="H247" s="265"/>
      <c r="I247" s="138"/>
      <c r="J247" s="265"/>
      <c r="K247" s="138"/>
      <c r="L247" s="138"/>
      <c r="M247" s="138"/>
      <c r="N247" s="138"/>
      <c r="O247" s="138"/>
      <c r="P247" s="138"/>
      <c r="Q247" s="138"/>
      <c r="R247" s="138"/>
      <c r="S247" s="138"/>
      <c r="T247" s="138"/>
      <c r="U247" s="138"/>
      <c r="V247" s="138"/>
      <c r="W247" s="138"/>
      <c r="X247" s="138"/>
      <c r="Y247" s="138"/>
      <c r="Z247" s="138"/>
    </row>
    <row r="248" ht="12.75" customHeight="1">
      <c r="A248" s="138"/>
      <c r="B248" s="138"/>
      <c r="C248" s="138"/>
      <c r="D248" s="264"/>
      <c r="E248" s="265"/>
      <c r="F248" s="138"/>
      <c r="G248" s="265"/>
      <c r="H248" s="265"/>
      <c r="I248" s="138"/>
      <c r="J248" s="265"/>
      <c r="K248" s="138"/>
      <c r="L248" s="138"/>
      <c r="M248" s="138"/>
      <c r="N248" s="138"/>
      <c r="O248" s="138"/>
      <c r="P248" s="138"/>
      <c r="Q248" s="138"/>
      <c r="R248" s="138"/>
      <c r="S248" s="138"/>
      <c r="T248" s="138"/>
      <c r="U248" s="138"/>
      <c r="V248" s="138"/>
      <c r="W248" s="138"/>
      <c r="X248" s="138"/>
      <c r="Y248" s="138"/>
      <c r="Z248" s="138"/>
    </row>
    <row r="249" ht="12.75" customHeight="1">
      <c r="A249" s="138"/>
      <c r="B249" s="138"/>
      <c r="C249" s="138"/>
      <c r="D249" s="264"/>
      <c r="E249" s="265"/>
      <c r="F249" s="138"/>
      <c r="G249" s="265"/>
      <c r="H249" s="265"/>
      <c r="I249" s="138"/>
      <c r="J249" s="265"/>
      <c r="K249" s="138"/>
      <c r="L249" s="138"/>
      <c r="M249" s="138"/>
      <c r="N249" s="138"/>
      <c r="O249" s="138"/>
      <c r="P249" s="138"/>
      <c r="Q249" s="138"/>
      <c r="R249" s="138"/>
      <c r="S249" s="138"/>
      <c r="T249" s="138"/>
      <c r="U249" s="138"/>
      <c r="V249" s="138"/>
      <c r="W249" s="138"/>
      <c r="X249" s="138"/>
      <c r="Y249" s="138"/>
      <c r="Z249" s="138"/>
    </row>
    <row r="250" ht="12.75" customHeight="1">
      <c r="A250" s="138"/>
      <c r="B250" s="138"/>
      <c r="C250" s="138"/>
      <c r="D250" s="264"/>
      <c r="E250" s="265"/>
      <c r="F250" s="138"/>
      <c r="G250" s="265"/>
      <c r="H250" s="265"/>
      <c r="I250" s="138"/>
      <c r="J250" s="265"/>
      <c r="K250" s="138"/>
      <c r="L250" s="138"/>
      <c r="M250" s="138"/>
      <c r="N250" s="138"/>
      <c r="O250" s="138"/>
      <c r="P250" s="138"/>
      <c r="Q250" s="138"/>
      <c r="R250" s="138"/>
      <c r="S250" s="138"/>
      <c r="T250" s="138"/>
      <c r="U250" s="138"/>
      <c r="V250" s="138"/>
      <c r="W250" s="138"/>
      <c r="X250" s="138"/>
      <c r="Y250" s="138"/>
      <c r="Z250" s="138"/>
    </row>
    <row r="251" ht="12.75" customHeight="1">
      <c r="A251" s="138"/>
      <c r="B251" s="138"/>
      <c r="C251" s="138"/>
      <c r="D251" s="264"/>
      <c r="E251" s="265"/>
      <c r="F251" s="138"/>
      <c r="G251" s="265"/>
      <c r="H251" s="265"/>
      <c r="I251" s="138"/>
      <c r="J251" s="265"/>
      <c r="K251" s="138"/>
      <c r="L251" s="138"/>
      <c r="M251" s="138"/>
      <c r="N251" s="138"/>
      <c r="O251" s="138"/>
      <c r="P251" s="138"/>
      <c r="Q251" s="138"/>
      <c r="R251" s="138"/>
      <c r="S251" s="138"/>
      <c r="T251" s="138"/>
      <c r="U251" s="138"/>
      <c r="V251" s="138"/>
      <c r="W251" s="138"/>
      <c r="X251" s="138"/>
      <c r="Y251" s="138"/>
      <c r="Z251" s="138"/>
    </row>
    <row r="252" ht="12.75" customHeight="1">
      <c r="A252" s="138"/>
      <c r="B252" s="138"/>
      <c r="C252" s="138"/>
      <c r="D252" s="264"/>
      <c r="E252" s="265"/>
      <c r="F252" s="138"/>
      <c r="G252" s="265"/>
      <c r="H252" s="265"/>
      <c r="I252" s="138"/>
      <c r="J252" s="265"/>
      <c r="K252" s="138"/>
      <c r="L252" s="138"/>
      <c r="M252" s="138"/>
      <c r="N252" s="138"/>
      <c r="O252" s="138"/>
      <c r="P252" s="138"/>
      <c r="Q252" s="138"/>
      <c r="R252" s="138"/>
      <c r="S252" s="138"/>
      <c r="T252" s="138"/>
      <c r="U252" s="138"/>
      <c r="V252" s="138"/>
      <c r="W252" s="138"/>
      <c r="X252" s="138"/>
      <c r="Y252" s="138"/>
      <c r="Z252" s="138"/>
    </row>
    <row r="253" ht="12.75" customHeight="1">
      <c r="A253" s="138"/>
      <c r="B253" s="138"/>
      <c r="C253" s="138"/>
      <c r="D253" s="264"/>
      <c r="E253" s="265"/>
      <c r="F253" s="138"/>
      <c r="G253" s="265"/>
      <c r="H253" s="265"/>
      <c r="I253" s="138"/>
      <c r="J253" s="265"/>
      <c r="K253" s="138"/>
      <c r="L253" s="138"/>
      <c r="M253" s="138"/>
      <c r="N253" s="138"/>
      <c r="O253" s="138"/>
      <c r="P253" s="138"/>
      <c r="Q253" s="138"/>
      <c r="R253" s="138"/>
      <c r="S253" s="138"/>
      <c r="T253" s="138"/>
      <c r="U253" s="138"/>
      <c r="V253" s="138"/>
      <c r="W253" s="138"/>
      <c r="X253" s="138"/>
      <c r="Y253" s="138"/>
      <c r="Z253" s="138"/>
    </row>
    <row r="254" ht="12.75" customHeight="1">
      <c r="A254" s="138"/>
      <c r="B254" s="138"/>
      <c r="C254" s="138"/>
      <c r="D254" s="264"/>
      <c r="E254" s="265"/>
      <c r="F254" s="138"/>
      <c r="G254" s="265"/>
      <c r="H254" s="265"/>
      <c r="I254" s="138"/>
      <c r="J254" s="265"/>
      <c r="K254" s="138"/>
      <c r="L254" s="138"/>
      <c r="M254" s="138"/>
      <c r="N254" s="138"/>
      <c r="O254" s="138"/>
      <c r="P254" s="138"/>
      <c r="Q254" s="138"/>
      <c r="R254" s="138"/>
      <c r="S254" s="138"/>
      <c r="T254" s="138"/>
      <c r="U254" s="138"/>
      <c r="V254" s="138"/>
      <c r="W254" s="138"/>
      <c r="X254" s="138"/>
      <c r="Y254" s="138"/>
      <c r="Z254" s="138"/>
    </row>
    <row r="255" ht="12.75" customHeight="1">
      <c r="A255" s="138"/>
      <c r="B255" s="138"/>
      <c r="C255" s="138"/>
      <c r="D255" s="264"/>
      <c r="E255" s="265"/>
      <c r="F255" s="138"/>
      <c r="G255" s="265"/>
      <c r="H255" s="265"/>
      <c r="I255" s="138"/>
      <c r="J255" s="265"/>
      <c r="K255" s="138"/>
      <c r="L255" s="138"/>
      <c r="M255" s="138"/>
      <c r="N255" s="138"/>
      <c r="O255" s="138"/>
      <c r="P255" s="138"/>
      <c r="Q255" s="138"/>
      <c r="R255" s="138"/>
      <c r="S255" s="138"/>
      <c r="T255" s="138"/>
      <c r="U255" s="138"/>
      <c r="V255" s="138"/>
      <c r="W255" s="138"/>
      <c r="X255" s="138"/>
      <c r="Y255" s="138"/>
      <c r="Z255" s="138"/>
    </row>
    <row r="256" ht="12.75" customHeight="1">
      <c r="A256" s="138"/>
      <c r="B256" s="138"/>
      <c r="C256" s="138"/>
      <c r="D256" s="264"/>
      <c r="E256" s="265"/>
      <c r="F256" s="138"/>
      <c r="G256" s="265"/>
      <c r="H256" s="265"/>
      <c r="I256" s="138"/>
      <c r="J256" s="265"/>
      <c r="K256" s="138"/>
      <c r="L256" s="138"/>
      <c r="M256" s="138"/>
      <c r="N256" s="138"/>
      <c r="O256" s="138"/>
      <c r="P256" s="138"/>
      <c r="Q256" s="138"/>
      <c r="R256" s="138"/>
      <c r="S256" s="138"/>
      <c r="T256" s="138"/>
      <c r="U256" s="138"/>
      <c r="V256" s="138"/>
      <c r="W256" s="138"/>
      <c r="X256" s="138"/>
      <c r="Y256" s="138"/>
      <c r="Z256" s="138"/>
    </row>
    <row r="257" ht="12.75" customHeight="1">
      <c r="A257" s="138"/>
      <c r="B257" s="138"/>
      <c r="C257" s="138"/>
      <c r="D257" s="264"/>
      <c r="E257" s="265"/>
      <c r="F257" s="138"/>
      <c r="G257" s="265"/>
      <c r="H257" s="265"/>
      <c r="I257" s="138"/>
      <c r="J257" s="265"/>
      <c r="K257" s="138"/>
      <c r="L257" s="138"/>
      <c r="M257" s="138"/>
      <c r="N257" s="138"/>
      <c r="O257" s="138"/>
      <c r="P257" s="138"/>
      <c r="Q257" s="138"/>
      <c r="R257" s="138"/>
      <c r="S257" s="138"/>
      <c r="T257" s="138"/>
      <c r="U257" s="138"/>
      <c r="V257" s="138"/>
      <c r="W257" s="138"/>
      <c r="X257" s="138"/>
      <c r="Y257" s="138"/>
      <c r="Z257" s="138"/>
    </row>
    <row r="258" ht="12.75" customHeight="1">
      <c r="A258" s="138"/>
      <c r="B258" s="138"/>
      <c r="C258" s="138"/>
      <c r="D258" s="264"/>
      <c r="E258" s="265"/>
      <c r="F258" s="138"/>
      <c r="G258" s="265"/>
      <c r="H258" s="265"/>
      <c r="I258" s="138"/>
      <c r="J258" s="265"/>
      <c r="K258" s="138"/>
      <c r="L258" s="138"/>
      <c r="M258" s="138"/>
      <c r="N258" s="138"/>
      <c r="O258" s="138"/>
      <c r="P258" s="138"/>
      <c r="Q258" s="138"/>
      <c r="R258" s="138"/>
      <c r="S258" s="138"/>
      <c r="T258" s="138"/>
      <c r="U258" s="138"/>
      <c r="V258" s="138"/>
      <c r="W258" s="138"/>
      <c r="X258" s="138"/>
      <c r="Y258" s="138"/>
      <c r="Z258" s="138"/>
    </row>
    <row r="259" ht="12.75" customHeight="1">
      <c r="A259" s="138"/>
      <c r="B259" s="138"/>
      <c r="C259" s="138"/>
      <c r="D259" s="264"/>
      <c r="E259" s="265"/>
      <c r="F259" s="138"/>
      <c r="G259" s="265"/>
      <c r="H259" s="265"/>
      <c r="I259" s="138"/>
      <c r="J259" s="265"/>
      <c r="K259" s="138"/>
      <c r="L259" s="138"/>
      <c r="M259" s="138"/>
      <c r="N259" s="138"/>
      <c r="O259" s="138"/>
      <c r="P259" s="138"/>
      <c r="Q259" s="138"/>
      <c r="R259" s="138"/>
      <c r="S259" s="138"/>
      <c r="T259" s="138"/>
      <c r="U259" s="138"/>
      <c r="V259" s="138"/>
      <c r="W259" s="138"/>
      <c r="X259" s="138"/>
      <c r="Y259" s="138"/>
      <c r="Z259" s="138"/>
    </row>
    <row r="260" ht="12.75" customHeight="1">
      <c r="A260" s="138"/>
      <c r="B260" s="138"/>
      <c r="C260" s="138"/>
      <c r="D260" s="264"/>
      <c r="E260" s="265"/>
      <c r="F260" s="138"/>
      <c r="G260" s="265"/>
      <c r="H260" s="265"/>
      <c r="I260" s="138"/>
      <c r="J260" s="265"/>
      <c r="K260" s="138"/>
      <c r="L260" s="138"/>
      <c r="M260" s="138"/>
      <c r="N260" s="138"/>
      <c r="O260" s="138"/>
      <c r="P260" s="138"/>
      <c r="Q260" s="138"/>
      <c r="R260" s="138"/>
      <c r="S260" s="138"/>
      <c r="T260" s="138"/>
      <c r="U260" s="138"/>
      <c r="V260" s="138"/>
      <c r="W260" s="138"/>
      <c r="X260" s="138"/>
      <c r="Y260" s="138"/>
      <c r="Z260" s="138"/>
    </row>
    <row r="261" ht="12.75" customHeight="1">
      <c r="A261" s="138"/>
      <c r="B261" s="138"/>
      <c r="C261" s="138"/>
      <c r="D261" s="264"/>
      <c r="E261" s="265"/>
      <c r="F261" s="138"/>
      <c r="G261" s="265"/>
      <c r="H261" s="265"/>
      <c r="I261" s="138"/>
      <c r="J261" s="265"/>
      <c r="K261" s="138"/>
      <c r="L261" s="138"/>
      <c r="M261" s="138"/>
      <c r="N261" s="138"/>
      <c r="O261" s="138"/>
      <c r="P261" s="138"/>
      <c r="Q261" s="138"/>
      <c r="R261" s="138"/>
      <c r="S261" s="138"/>
      <c r="T261" s="138"/>
      <c r="U261" s="138"/>
      <c r="V261" s="138"/>
      <c r="W261" s="138"/>
      <c r="X261" s="138"/>
      <c r="Y261" s="138"/>
      <c r="Z261" s="138"/>
    </row>
    <row r="262" ht="12.75" customHeight="1">
      <c r="A262" s="138"/>
      <c r="B262" s="138"/>
      <c r="C262" s="138"/>
      <c r="D262" s="264"/>
      <c r="E262" s="265"/>
      <c r="F262" s="138"/>
      <c r="G262" s="265"/>
      <c r="H262" s="265"/>
      <c r="I262" s="138"/>
      <c r="J262" s="265"/>
      <c r="K262" s="138"/>
      <c r="L262" s="138"/>
      <c r="M262" s="138"/>
      <c r="N262" s="138"/>
      <c r="O262" s="138"/>
      <c r="P262" s="138"/>
      <c r="Q262" s="138"/>
      <c r="R262" s="138"/>
      <c r="S262" s="138"/>
      <c r="T262" s="138"/>
      <c r="U262" s="138"/>
      <c r="V262" s="138"/>
      <c r="W262" s="138"/>
      <c r="X262" s="138"/>
      <c r="Y262" s="138"/>
      <c r="Z262" s="138"/>
    </row>
    <row r="263" ht="12.75" customHeight="1">
      <c r="A263" s="138"/>
      <c r="B263" s="138"/>
      <c r="C263" s="138"/>
      <c r="D263" s="264"/>
      <c r="E263" s="265"/>
      <c r="F263" s="138"/>
      <c r="G263" s="265"/>
      <c r="H263" s="265"/>
      <c r="I263" s="138"/>
      <c r="J263" s="265"/>
      <c r="K263" s="138"/>
      <c r="L263" s="138"/>
      <c r="M263" s="138"/>
      <c r="N263" s="138"/>
      <c r="O263" s="138"/>
      <c r="P263" s="138"/>
      <c r="Q263" s="138"/>
      <c r="R263" s="138"/>
      <c r="S263" s="138"/>
      <c r="T263" s="138"/>
      <c r="U263" s="138"/>
      <c r="V263" s="138"/>
      <c r="W263" s="138"/>
      <c r="X263" s="138"/>
      <c r="Y263" s="138"/>
      <c r="Z263" s="138"/>
    </row>
    <row r="264" ht="12.75" customHeight="1">
      <c r="A264" s="138"/>
      <c r="B264" s="138"/>
      <c r="C264" s="138"/>
      <c r="D264" s="264"/>
      <c r="E264" s="265"/>
      <c r="F264" s="138"/>
      <c r="G264" s="265"/>
      <c r="H264" s="265"/>
      <c r="I264" s="138"/>
      <c r="J264" s="265"/>
      <c r="K264" s="138"/>
      <c r="L264" s="138"/>
      <c r="M264" s="138"/>
      <c r="N264" s="138"/>
      <c r="O264" s="138"/>
      <c r="P264" s="138"/>
      <c r="Q264" s="138"/>
      <c r="R264" s="138"/>
      <c r="S264" s="138"/>
      <c r="T264" s="138"/>
      <c r="U264" s="138"/>
      <c r="V264" s="138"/>
      <c r="W264" s="138"/>
      <c r="X264" s="138"/>
      <c r="Y264" s="138"/>
      <c r="Z264" s="138"/>
    </row>
    <row r="265" ht="12.75" customHeight="1">
      <c r="A265" s="138"/>
      <c r="B265" s="138"/>
      <c r="C265" s="138"/>
      <c r="D265" s="264"/>
      <c r="E265" s="265"/>
      <c r="F265" s="138"/>
      <c r="G265" s="265"/>
      <c r="H265" s="265"/>
      <c r="I265" s="138"/>
      <c r="J265" s="265"/>
      <c r="K265" s="138"/>
      <c r="L265" s="138"/>
      <c r="M265" s="138"/>
      <c r="N265" s="138"/>
      <c r="O265" s="138"/>
      <c r="P265" s="138"/>
      <c r="Q265" s="138"/>
      <c r="R265" s="138"/>
      <c r="S265" s="138"/>
      <c r="T265" s="138"/>
      <c r="U265" s="138"/>
      <c r="V265" s="138"/>
      <c r="W265" s="138"/>
      <c r="X265" s="138"/>
      <c r="Y265" s="138"/>
      <c r="Z265" s="138"/>
    </row>
    <row r="266" ht="12.75" customHeight="1">
      <c r="A266" s="138"/>
      <c r="B266" s="138"/>
      <c r="C266" s="138"/>
      <c r="D266" s="264"/>
      <c r="E266" s="265"/>
      <c r="F266" s="138"/>
      <c r="G266" s="265"/>
      <c r="H266" s="265"/>
      <c r="I266" s="138"/>
      <c r="J266" s="265"/>
      <c r="K266" s="138"/>
      <c r="L266" s="138"/>
      <c r="M266" s="138"/>
      <c r="N266" s="138"/>
      <c r="O266" s="138"/>
      <c r="P266" s="138"/>
      <c r="Q266" s="138"/>
      <c r="R266" s="138"/>
      <c r="S266" s="138"/>
      <c r="T266" s="138"/>
      <c r="U266" s="138"/>
      <c r="V266" s="138"/>
      <c r="W266" s="138"/>
      <c r="X266" s="138"/>
      <c r="Y266" s="138"/>
      <c r="Z266" s="138"/>
    </row>
    <row r="267" ht="12.75" customHeight="1">
      <c r="A267" s="138"/>
      <c r="B267" s="138"/>
      <c r="C267" s="138"/>
      <c r="D267" s="264"/>
      <c r="E267" s="265"/>
      <c r="F267" s="138"/>
      <c r="G267" s="265"/>
      <c r="H267" s="265"/>
      <c r="I267" s="138"/>
      <c r="J267" s="265"/>
      <c r="K267" s="138"/>
      <c r="L267" s="138"/>
      <c r="M267" s="138"/>
      <c r="N267" s="138"/>
      <c r="O267" s="138"/>
      <c r="P267" s="138"/>
      <c r="Q267" s="138"/>
      <c r="R267" s="138"/>
      <c r="S267" s="138"/>
      <c r="T267" s="138"/>
      <c r="U267" s="138"/>
      <c r="V267" s="138"/>
      <c r="W267" s="138"/>
      <c r="X267" s="138"/>
      <c r="Y267" s="138"/>
      <c r="Z267" s="138"/>
    </row>
    <row r="268" ht="12.75" customHeight="1">
      <c r="A268" s="138"/>
      <c r="B268" s="138"/>
      <c r="C268" s="138"/>
      <c r="D268" s="264"/>
      <c r="E268" s="265"/>
      <c r="F268" s="138"/>
      <c r="G268" s="265"/>
      <c r="H268" s="265"/>
      <c r="I268" s="138"/>
      <c r="J268" s="265"/>
      <c r="K268" s="138"/>
      <c r="L268" s="138"/>
      <c r="M268" s="138"/>
      <c r="N268" s="138"/>
      <c r="O268" s="138"/>
      <c r="P268" s="138"/>
      <c r="Q268" s="138"/>
      <c r="R268" s="138"/>
      <c r="S268" s="138"/>
      <c r="T268" s="138"/>
      <c r="U268" s="138"/>
      <c r="V268" s="138"/>
      <c r="W268" s="138"/>
      <c r="X268" s="138"/>
      <c r="Y268" s="138"/>
      <c r="Z268" s="138"/>
    </row>
    <row r="269" ht="12.75" customHeight="1">
      <c r="A269" s="138"/>
      <c r="B269" s="138"/>
      <c r="C269" s="138"/>
      <c r="D269" s="264"/>
      <c r="E269" s="265"/>
      <c r="F269" s="138"/>
      <c r="G269" s="265"/>
      <c r="H269" s="265"/>
      <c r="I269" s="138"/>
      <c r="J269" s="265"/>
      <c r="K269" s="138"/>
      <c r="L269" s="138"/>
      <c r="M269" s="138"/>
      <c r="N269" s="138"/>
      <c r="O269" s="138"/>
      <c r="P269" s="138"/>
      <c r="Q269" s="138"/>
      <c r="R269" s="138"/>
      <c r="S269" s="138"/>
      <c r="T269" s="138"/>
      <c r="U269" s="138"/>
      <c r="V269" s="138"/>
      <c r="W269" s="138"/>
      <c r="X269" s="138"/>
      <c r="Y269" s="138"/>
      <c r="Z269" s="138"/>
    </row>
    <row r="270" ht="12.75" customHeight="1">
      <c r="A270" s="138"/>
      <c r="B270" s="138"/>
      <c r="C270" s="138"/>
      <c r="D270" s="264"/>
      <c r="E270" s="265"/>
      <c r="F270" s="138"/>
      <c r="G270" s="265"/>
      <c r="H270" s="265"/>
      <c r="I270" s="138"/>
      <c r="J270" s="265"/>
      <c r="K270" s="138"/>
      <c r="L270" s="138"/>
      <c r="M270" s="138"/>
      <c r="N270" s="138"/>
      <c r="O270" s="138"/>
      <c r="P270" s="138"/>
      <c r="Q270" s="138"/>
      <c r="R270" s="138"/>
      <c r="S270" s="138"/>
      <c r="T270" s="138"/>
      <c r="U270" s="138"/>
      <c r="V270" s="138"/>
      <c r="W270" s="138"/>
      <c r="X270" s="138"/>
      <c r="Y270" s="138"/>
      <c r="Z270" s="138"/>
    </row>
    <row r="271" ht="12.75" customHeight="1">
      <c r="A271" s="138"/>
      <c r="B271" s="138"/>
      <c r="C271" s="138"/>
      <c r="D271" s="264"/>
      <c r="E271" s="265"/>
      <c r="F271" s="138"/>
      <c r="G271" s="265"/>
      <c r="H271" s="265"/>
      <c r="I271" s="138"/>
      <c r="J271" s="265"/>
      <c r="K271" s="138"/>
      <c r="L271" s="138"/>
      <c r="M271" s="138"/>
      <c r="N271" s="138"/>
      <c r="O271" s="138"/>
      <c r="P271" s="138"/>
      <c r="Q271" s="138"/>
      <c r="R271" s="138"/>
      <c r="S271" s="138"/>
      <c r="T271" s="138"/>
      <c r="U271" s="138"/>
      <c r="V271" s="138"/>
      <c r="W271" s="138"/>
      <c r="X271" s="138"/>
      <c r="Y271" s="138"/>
      <c r="Z271" s="138"/>
    </row>
    <row r="272" ht="12.75" customHeight="1">
      <c r="A272" s="138"/>
      <c r="B272" s="138"/>
      <c r="C272" s="138"/>
      <c r="D272" s="264"/>
      <c r="E272" s="265"/>
      <c r="F272" s="138"/>
      <c r="G272" s="265"/>
      <c r="H272" s="265"/>
      <c r="I272" s="138"/>
      <c r="J272" s="265"/>
      <c r="K272" s="138"/>
      <c r="L272" s="138"/>
      <c r="M272" s="138"/>
      <c r="N272" s="138"/>
      <c r="O272" s="138"/>
      <c r="P272" s="138"/>
      <c r="Q272" s="138"/>
      <c r="R272" s="138"/>
      <c r="S272" s="138"/>
      <c r="T272" s="138"/>
      <c r="U272" s="138"/>
      <c r="V272" s="138"/>
      <c r="W272" s="138"/>
      <c r="X272" s="138"/>
      <c r="Y272" s="138"/>
      <c r="Z272" s="138"/>
    </row>
    <row r="273" ht="12.75" customHeight="1">
      <c r="A273" s="138"/>
      <c r="B273" s="138"/>
      <c r="C273" s="138"/>
      <c r="D273" s="264"/>
      <c r="E273" s="265"/>
      <c r="F273" s="138"/>
      <c r="G273" s="265"/>
      <c r="H273" s="265"/>
      <c r="I273" s="138"/>
      <c r="J273" s="265"/>
      <c r="K273" s="138"/>
      <c r="L273" s="138"/>
      <c r="M273" s="138"/>
      <c r="N273" s="138"/>
      <c r="O273" s="138"/>
      <c r="P273" s="138"/>
      <c r="Q273" s="138"/>
      <c r="R273" s="138"/>
      <c r="S273" s="138"/>
      <c r="T273" s="138"/>
      <c r="U273" s="138"/>
      <c r="V273" s="138"/>
      <c r="W273" s="138"/>
      <c r="X273" s="138"/>
      <c r="Y273" s="138"/>
      <c r="Z273" s="138"/>
    </row>
    <row r="274" ht="12.75" customHeight="1">
      <c r="A274" s="138"/>
      <c r="B274" s="138"/>
      <c r="C274" s="138"/>
      <c r="D274" s="264"/>
      <c r="E274" s="265"/>
      <c r="F274" s="138"/>
      <c r="G274" s="265"/>
      <c r="H274" s="265"/>
      <c r="I274" s="138"/>
      <c r="J274" s="265"/>
      <c r="K274" s="138"/>
      <c r="L274" s="138"/>
      <c r="M274" s="138"/>
      <c r="N274" s="138"/>
      <c r="O274" s="138"/>
      <c r="P274" s="138"/>
      <c r="Q274" s="138"/>
      <c r="R274" s="138"/>
      <c r="S274" s="138"/>
      <c r="T274" s="138"/>
      <c r="U274" s="138"/>
      <c r="V274" s="138"/>
      <c r="W274" s="138"/>
      <c r="X274" s="138"/>
      <c r="Y274" s="138"/>
      <c r="Z274" s="138"/>
    </row>
    <row r="275" ht="12.75" customHeight="1">
      <c r="A275" s="138"/>
      <c r="B275" s="138"/>
      <c r="C275" s="138"/>
      <c r="D275" s="264"/>
      <c r="E275" s="265"/>
      <c r="F275" s="138"/>
      <c r="G275" s="265"/>
      <c r="H275" s="265"/>
      <c r="I275" s="138"/>
      <c r="J275" s="265"/>
      <c r="K275" s="138"/>
      <c r="L275" s="138"/>
      <c r="M275" s="138"/>
      <c r="N275" s="138"/>
      <c r="O275" s="138"/>
      <c r="P275" s="138"/>
      <c r="Q275" s="138"/>
      <c r="R275" s="138"/>
      <c r="S275" s="138"/>
      <c r="T275" s="138"/>
      <c r="U275" s="138"/>
      <c r="V275" s="138"/>
      <c r="W275" s="138"/>
      <c r="X275" s="138"/>
      <c r="Y275" s="138"/>
      <c r="Z275" s="138"/>
    </row>
    <row r="276" ht="12.75" customHeight="1">
      <c r="A276" s="138"/>
      <c r="B276" s="138"/>
      <c r="C276" s="138"/>
      <c r="D276" s="264"/>
      <c r="E276" s="265"/>
      <c r="F276" s="138"/>
      <c r="G276" s="265"/>
      <c r="H276" s="265"/>
      <c r="I276" s="138"/>
      <c r="J276" s="265"/>
      <c r="K276" s="138"/>
      <c r="L276" s="138"/>
      <c r="M276" s="138"/>
      <c r="N276" s="138"/>
      <c r="O276" s="138"/>
      <c r="P276" s="138"/>
      <c r="Q276" s="138"/>
      <c r="R276" s="138"/>
      <c r="S276" s="138"/>
      <c r="T276" s="138"/>
      <c r="U276" s="138"/>
      <c r="V276" s="138"/>
      <c r="W276" s="138"/>
      <c r="X276" s="138"/>
      <c r="Y276" s="138"/>
      <c r="Z276" s="138"/>
    </row>
    <row r="277" ht="12.75" customHeight="1">
      <c r="A277" s="138"/>
      <c r="B277" s="138"/>
      <c r="C277" s="138"/>
      <c r="D277" s="264"/>
      <c r="E277" s="265"/>
      <c r="F277" s="138"/>
      <c r="G277" s="265"/>
      <c r="H277" s="265"/>
      <c r="I277" s="138"/>
      <c r="J277" s="265"/>
      <c r="K277" s="138"/>
      <c r="L277" s="138"/>
      <c r="M277" s="138"/>
      <c r="N277" s="138"/>
      <c r="O277" s="138"/>
      <c r="P277" s="138"/>
      <c r="Q277" s="138"/>
      <c r="R277" s="138"/>
      <c r="S277" s="138"/>
      <c r="T277" s="138"/>
      <c r="U277" s="138"/>
      <c r="V277" s="138"/>
      <c r="W277" s="138"/>
      <c r="X277" s="138"/>
      <c r="Y277" s="138"/>
      <c r="Z277" s="138"/>
    </row>
    <row r="278" ht="12.75" customHeight="1">
      <c r="A278" s="138"/>
      <c r="B278" s="138"/>
      <c r="C278" s="138"/>
      <c r="D278" s="264"/>
      <c r="E278" s="265"/>
      <c r="F278" s="138"/>
      <c r="G278" s="265"/>
      <c r="H278" s="265"/>
      <c r="I278" s="138"/>
      <c r="J278" s="265"/>
      <c r="K278" s="138"/>
      <c r="L278" s="138"/>
      <c r="M278" s="138"/>
      <c r="N278" s="138"/>
      <c r="O278" s="138"/>
      <c r="P278" s="138"/>
      <c r="Q278" s="138"/>
      <c r="R278" s="138"/>
      <c r="S278" s="138"/>
      <c r="T278" s="138"/>
      <c r="U278" s="138"/>
      <c r="V278" s="138"/>
      <c r="W278" s="138"/>
      <c r="X278" s="138"/>
      <c r="Y278" s="138"/>
      <c r="Z278" s="138"/>
    </row>
    <row r="279" ht="12.75" customHeight="1">
      <c r="A279" s="138"/>
      <c r="B279" s="138"/>
      <c r="C279" s="138"/>
      <c r="D279" s="264"/>
      <c r="E279" s="265"/>
      <c r="F279" s="138"/>
      <c r="G279" s="265"/>
      <c r="H279" s="265"/>
      <c r="I279" s="138"/>
      <c r="J279" s="265"/>
      <c r="K279" s="138"/>
      <c r="L279" s="138"/>
      <c r="M279" s="138"/>
      <c r="N279" s="138"/>
      <c r="O279" s="138"/>
      <c r="P279" s="138"/>
      <c r="Q279" s="138"/>
      <c r="R279" s="138"/>
      <c r="S279" s="138"/>
      <c r="T279" s="138"/>
      <c r="U279" s="138"/>
      <c r="V279" s="138"/>
      <c r="W279" s="138"/>
      <c r="X279" s="138"/>
      <c r="Y279" s="138"/>
      <c r="Z279" s="138"/>
    </row>
    <row r="280" ht="12.75" customHeight="1">
      <c r="A280" s="138"/>
      <c r="B280" s="138"/>
      <c r="C280" s="138"/>
      <c r="D280" s="264"/>
      <c r="E280" s="265"/>
      <c r="F280" s="138"/>
      <c r="G280" s="265"/>
      <c r="H280" s="265"/>
      <c r="I280" s="138"/>
      <c r="J280" s="265"/>
      <c r="K280" s="138"/>
      <c r="L280" s="138"/>
      <c r="M280" s="138"/>
      <c r="N280" s="138"/>
      <c r="O280" s="138"/>
      <c r="P280" s="138"/>
      <c r="Q280" s="138"/>
      <c r="R280" s="138"/>
      <c r="S280" s="138"/>
      <c r="T280" s="138"/>
      <c r="U280" s="138"/>
      <c r="V280" s="138"/>
      <c r="W280" s="138"/>
      <c r="X280" s="138"/>
      <c r="Y280" s="138"/>
      <c r="Z280" s="138"/>
    </row>
    <row r="281" ht="12.75" customHeight="1">
      <c r="A281" s="138"/>
      <c r="B281" s="138"/>
      <c r="C281" s="138"/>
      <c r="D281" s="264"/>
      <c r="E281" s="265"/>
      <c r="F281" s="138"/>
      <c r="G281" s="265"/>
      <c r="H281" s="265"/>
      <c r="I281" s="138"/>
      <c r="J281" s="265"/>
      <c r="K281" s="138"/>
      <c r="L281" s="138"/>
      <c r="M281" s="138"/>
      <c r="N281" s="138"/>
      <c r="O281" s="138"/>
      <c r="P281" s="138"/>
      <c r="Q281" s="138"/>
      <c r="R281" s="138"/>
      <c r="S281" s="138"/>
      <c r="T281" s="138"/>
      <c r="U281" s="138"/>
      <c r="V281" s="138"/>
      <c r="W281" s="138"/>
      <c r="X281" s="138"/>
      <c r="Y281" s="138"/>
      <c r="Z281" s="138"/>
    </row>
    <row r="282" ht="12.75" customHeight="1">
      <c r="A282" s="138"/>
      <c r="B282" s="138"/>
      <c r="C282" s="138"/>
      <c r="D282" s="264"/>
      <c r="E282" s="265"/>
      <c r="F282" s="138"/>
      <c r="G282" s="265"/>
      <c r="H282" s="265"/>
      <c r="I282" s="138"/>
      <c r="J282" s="265"/>
      <c r="K282" s="138"/>
      <c r="L282" s="138"/>
      <c r="M282" s="138"/>
      <c r="N282" s="138"/>
      <c r="O282" s="138"/>
      <c r="P282" s="138"/>
      <c r="Q282" s="138"/>
      <c r="R282" s="138"/>
      <c r="S282" s="138"/>
      <c r="T282" s="138"/>
      <c r="U282" s="138"/>
      <c r="V282" s="138"/>
      <c r="W282" s="138"/>
      <c r="X282" s="138"/>
      <c r="Y282" s="138"/>
      <c r="Z282" s="138"/>
    </row>
    <row r="283" ht="12.75" customHeight="1">
      <c r="A283" s="138"/>
      <c r="B283" s="138"/>
      <c r="C283" s="138"/>
      <c r="D283" s="264"/>
      <c r="E283" s="265"/>
      <c r="F283" s="138"/>
      <c r="G283" s="265"/>
      <c r="H283" s="265"/>
      <c r="I283" s="138"/>
      <c r="J283" s="265"/>
      <c r="K283" s="138"/>
      <c r="L283" s="138"/>
      <c r="M283" s="138"/>
      <c r="N283" s="138"/>
      <c r="O283" s="138"/>
      <c r="P283" s="138"/>
      <c r="Q283" s="138"/>
      <c r="R283" s="138"/>
      <c r="S283" s="138"/>
      <c r="T283" s="138"/>
      <c r="U283" s="138"/>
      <c r="V283" s="138"/>
      <c r="W283" s="138"/>
      <c r="X283" s="138"/>
      <c r="Y283" s="138"/>
      <c r="Z283" s="138"/>
    </row>
    <row r="284" ht="12.75" customHeight="1">
      <c r="A284" s="138"/>
      <c r="B284" s="138"/>
      <c r="C284" s="138"/>
      <c r="D284" s="264"/>
      <c r="E284" s="265"/>
      <c r="F284" s="138"/>
      <c r="G284" s="265"/>
      <c r="H284" s="265"/>
      <c r="I284" s="138"/>
      <c r="J284" s="265"/>
      <c r="K284" s="138"/>
      <c r="L284" s="138"/>
      <c r="M284" s="138"/>
      <c r="N284" s="138"/>
      <c r="O284" s="138"/>
      <c r="P284" s="138"/>
      <c r="Q284" s="138"/>
      <c r="R284" s="138"/>
      <c r="S284" s="138"/>
      <c r="T284" s="138"/>
      <c r="U284" s="138"/>
      <c r="V284" s="138"/>
      <c r="W284" s="138"/>
      <c r="X284" s="138"/>
      <c r="Y284" s="138"/>
      <c r="Z284" s="138"/>
    </row>
    <row r="285" ht="12.75" customHeight="1">
      <c r="A285" s="138"/>
      <c r="B285" s="138"/>
      <c r="C285" s="138"/>
      <c r="D285" s="264"/>
      <c r="E285" s="265"/>
      <c r="F285" s="138"/>
      <c r="G285" s="265"/>
      <c r="H285" s="265"/>
      <c r="I285" s="138"/>
      <c r="J285" s="265"/>
      <c r="K285" s="138"/>
      <c r="L285" s="138"/>
      <c r="M285" s="138"/>
      <c r="N285" s="138"/>
      <c r="O285" s="138"/>
      <c r="P285" s="138"/>
      <c r="Q285" s="138"/>
      <c r="R285" s="138"/>
      <c r="S285" s="138"/>
      <c r="T285" s="138"/>
      <c r="U285" s="138"/>
      <c r="V285" s="138"/>
      <c r="W285" s="138"/>
      <c r="X285" s="138"/>
      <c r="Y285" s="138"/>
      <c r="Z285" s="138"/>
    </row>
    <row r="286" ht="12.75" customHeight="1">
      <c r="A286" s="138"/>
      <c r="B286" s="138"/>
      <c r="C286" s="138"/>
      <c r="D286" s="264"/>
      <c r="E286" s="265"/>
      <c r="F286" s="138"/>
      <c r="G286" s="265"/>
      <c r="H286" s="265"/>
      <c r="I286" s="138"/>
      <c r="J286" s="265"/>
      <c r="K286" s="138"/>
      <c r="L286" s="138"/>
      <c r="M286" s="138"/>
      <c r="N286" s="138"/>
      <c r="O286" s="138"/>
      <c r="P286" s="138"/>
      <c r="Q286" s="138"/>
      <c r="R286" s="138"/>
      <c r="S286" s="138"/>
      <c r="T286" s="138"/>
      <c r="U286" s="138"/>
      <c r="V286" s="138"/>
      <c r="W286" s="138"/>
      <c r="X286" s="138"/>
      <c r="Y286" s="138"/>
      <c r="Z286" s="138"/>
    </row>
    <row r="287" ht="12.75" customHeight="1">
      <c r="A287" s="138"/>
      <c r="B287" s="138"/>
      <c r="C287" s="138"/>
      <c r="D287" s="264"/>
      <c r="E287" s="265"/>
      <c r="F287" s="138"/>
      <c r="G287" s="265"/>
      <c r="H287" s="265"/>
      <c r="I287" s="138"/>
      <c r="J287" s="265"/>
      <c r="K287" s="138"/>
      <c r="L287" s="138"/>
      <c r="M287" s="138"/>
      <c r="N287" s="138"/>
      <c r="O287" s="138"/>
      <c r="P287" s="138"/>
      <c r="Q287" s="138"/>
      <c r="R287" s="138"/>
      <c r="S287" s="138"/>
      <c r="T287" s="138"/>
      <c r="U287" s="138"/>
      <c r="V287" s="138"/>
      <c r="W287" s="138"/>
      <c r="X287" s="138"/>
      <c r="Y287" s="138"/>
      <c r="Z287" s="138"/>
    </row>
    <row r="288" ht="12.75" customHeight="1">
      <c r="A288" s="138"/>
      <c r="B288" s="138"/>
      <c r="C288" s="138"/>
      <c r="D288" s="264"/>
      <c r="E288" s="265"/>
      <c r="F288" s="138"/>
      <c r="G288" s="265"/>
      <c r="H288" s="265"/>
      <c r="I288" s="138"/>
      <c r="J288" s="265"/>
      <c r="K288" s="138"/>
      <c r="L288" s="138"/>
      <c r="M288" s="138"/>
      <c r="N288" s="138"/>
      <c r="O288" s="138"/>
      <c r="P288" s="138"/>
      <c r="Q288" s="138"/>
      <c r="R288" s="138"/>
      <c r="S288" s="138"/>
      <c r="T288" s="138"/>
      <c r="U288" s="138"/>
      <c r="V288" s="138"/>
      <c r="W288" s="138"/>
      <c r="X288" s="138"/>
      <c r="Y288" s="138"/>
      <c r="Z288" s="138"/>
    </row>
    <row r="289" ht="12.75" customHeight="1">
      <c r="A289" s="138"/>
      <c r="B289" s="138"/>
      <c r="C289" s="138"/>
      <c r="D289" s="264"/>
      <c r="E289" s="265"/>
      <c r="F289" s="138"/>
      <c r="G289" s="265"/>
      <c r="H289" s="265"/>
      <c r="I289" s="138"/>
      <c r="J289" s="265"/>
      <c r="K289" s="138"/>
      <c r="L289" s="138"/>
      <c r="M289" s="138"/>
      <c r="N289" s="138"/>
      <c r="O289" s="138"/>
      <c r="P289" s="138"/>
      <c r="Q289" s="138"/>
      <c r="R289" s="138"/>
      <c r="S289" s="138"/>
      <c r="T289" s="138"/>
      <c r="U289" s="138"/>
      <c r="V289" s="138"/>
      <c r="W289" s="138"/>
      <c r="X289" s="138"/>
      <c r="Y289" s="138"/>
      <c r="Z289" s="138"/>
    </row>
    <row r="290" ht="12.75" customHeight="1">
      <c r="A290" s="138"/>
      <c r="B290" s="138"/>
      <c r="C290" s="138"/>
      <c r="D290" s="264"/>
      <c r="E290" s="265"/>
      <c r="F290" s="138"/>
      <c r="G290" s="265"/>
      <c r="H290" s="265"/>
      <c r="I290" s="138"/>
      <c r="J290" s="265"/>
      <c r="K290" s="138"/>
      <c r="L290" s="138"/>
      <c r="M290" s="138"/>
      <c r="N290" s="138"/>
      <c r="O290" s="138"/>
      <c r="P290" s="138"/>
      <c r="Q290" s="138"/>
      <c r="R290" s="138"/>
      <c r="S290" s="138"/>
      <c r="T290" s="138"/>
      <c r="U290" s="138"/>
      <c r="V290" s="138"/>
      <c r="W290" s="138"/>
      <c r="X290" s="138"/>
      <c r="Y290" s="138"/>
      <c r="Z290" s="138"/>
    </row>
    <row r="291" ht="12.75" customHeight="1">
      <c r="A291" s="138"/>
      <c r="B291" s="138"/>
      <c r="C291" s="138"/>
      <c r="D291" s="264"/>
      <c r="E291" s="265"/>
      <c r="F291" s="138"/>
      <c r="G291" s="265"/>
      <c r="H291" s="265"/>
      <c r="I291" s="138"/>
      <c r="J291" s="265"/>
      <c r="K291" s="138"/>
      <c r="L291" s="138"/>
      <c r="M291" s="138"/>
      <c r="N291" s="138"/>
      <c r="O291" s="138"/>
      <c r="P291" s="138"/>
      <c r="Q291" s="138"/>
      <c r="R291" s="138"/>
      <c r="S291" s="138"/>
      <c r="T291" s="138"/>
      <c r="U291" s="138"/>
      <c r="V291" s="138"/>
      <c r="W291" s="138"/>
      <c r="X291" s="138"/>
      <c r="Y291" s="138"/>
      <c r="Z291" s="138"/>
    </row>
    <row r="292" ht="12.75" customHeight="1">
      <c r="A292" s="138"/>
      <c r="B292" s="138"/>
      <c r="C292" s="138"/>
      <c r="D292" s="264"/>
      <c r="E292" s="265"/>
      <c r="F292" s="138"/>
      <c r="G292" s="265"/>
      <c r="H292" s="265"/>
      <c r="I292" s="138"/>
      <c r="J292" s="265"/>
      <c r="K292" s="138"/>
      <c r="L292" s="138"/>
      <c r="M292" s="138"/>
      <c r="N292" s="138"/>
      <c r="O292" s="138"/>
      <c r="P292" s="138"/>
      <c r="Q292" s="138"/>
      <c r="R292" s="138"/>
      <c r="S292" s="138"/>
      <c r="T292" s="138"/>
      <c r="U292" s="138"/>
      <c r="V292" s="138"/>
      <c r="W292" s="138"/>
      <c r="X292" s="138"/>
      <c r="Y292" s="138"/>
      <c r="Z292" s="138"/>
    </row>
    <row r="293" ht="12.75" customHeight="1">
      <c r="A293" s="138"/>
      <c r="B293" s="138"/>
      <c r="C293" s="138"/>
      <c r="D293" s="264"/>
      <c r="E293" s="265"/>
      <c r="F293" s="138"/>
      <c r="G293" s="265"/>
      <c r="H293" s="265"/>
      <c r="I293" s="138"/>
      <c r="J293" s="265"/>
      <c r="K293" s="138"/>
      <c r="L293" s="138"/>
      <c r="M293" s="138"/>
      <c r="N293" s="138"/>
      <c r="O293" s="138"/>
      <c r="P293" s="138"/>
      <c r="Q293" s="138"/>
      <c r="R293" s="138"/>
      <c r="S293" s="138"/>
      <c r="T293" s="138"/>
      <c r="U293" s="138"/>
      <c r="V293" s="138"/>
      <c r="W293" s="138"/>
      <c r="X293" s="138"/>
      <c r="Y293" s="138"/>
      <c r="Z293" s="138"/>
    </row>
    <row r="294" ht="12.75" customHeight="1">
      <c r="A294" s="138"/>
      <c r="B294" s="138"/>
      <c r="C294" s="138"/>
      <c r="D294" s="264"/>
      <c r="E294" s="265"/>
      <c r="F294" s="138"/>
      <c r="G294" s="265"/>
      <c r="H294" s="265"/>
      <c r="I294" s="138"/>
      <c r="J294" s="265"/>
      <c r="K294" s="138"/>
      <c r="L294" s="138"/>
      <c r="M294" s="138"/>
      <c r="N294" s="138"/>
      <c r="O294" s="138"/>
      <c r="P294" s="138"/>
      <c r="Q294" s="138"/>
      <c r="R294" s="138"/>
      <c r="S294" s="138"/>
      <c r="T294" s="138"/>
      <c r="U294" s="138"/>
      <c r="V294" s="138"/>
      <c r="W294" s="138"/>
      <c r="X294" s="138"/>
      <c r="Y294" s="138"/>
      <c r="Z294" s="138"/>
    </row>
    <row r="295" ht="12.75" customHeight="1">
      <c r="A295" s="138"/>
      <c r="B295" s="138"/>
      <c r="C295" s="138"/>
      <c r="D295" s="264"/>
      <c r="E295" s="265"/>
      <c r="F295" s="138"/>
      <c r="G295" s="265"/>
      <c r="H295" s="265"/>
      <c r="I295" s="138"/>
      <c r="J295" s="265"/>
      <c r="K295" s="138"/>
      <c r="L295" s="138"/>
      <c r="M295" s="138"/>
      <c r="N295" s="138"/>
      <c r="O295" s="138"/>
      <c r="P295" s="138"/>
      <c r="Q295" s="138"/>
      <c r="R295" s="138"/>
      <c r="S295" s="138"/>
      <c r="T295" s="138"/>
      <c r="U295" s="138"/>
      <c r="V295" s="138"/>
      <c r="W295" s="138"/>
      <c r="X295" s="138"/>
      <c r="Y295" s="138"/>
      <c r="Z295" s="138"/>
    </row>
    <row r="296" ht="12.75" customHeight="1">
      <c r="A296" s="138"/>
      <c r="B296" s="138"/>
      <c r="C296" s="138"/>
      <c r="D296" s="264"/>
      <c r="E296" s="265"/>
      <c r="F296" s="138"/>
      <c r="G296" s="265"/>
      <c r="H296" s="265"/>
      <c r="I296" s="138"/>
      <c r="J296" s="265"/>
      <c r="K296" s="138"/>
      <c r="L296" s="138"/>
      <c r="M296" s="138"/>
      <c r="N296" s="138"/>
      <c r="O296" s="138"/>
      <c r="P296" s="138"/>
      <c r="Q296" s="138"/>
      <c r="R296" s="138"/>
      <c r="S296" s="138"/>
      <c r="T296" s="138"/>
      <c r="U296" s="138"/>
      <c r="V296" s="138"/>
      <c r="W296" s="138"/>
      <c r="X296" s="138"/>
      <c r="Y296" s="138"/>
      <c r="Z296" s="138"/>
    </row>
    <row r="297" ht="12.75" customHeight="1">
      <c r="A297" s="138"/>
      <c r="B297" s="138"/>
      <c r="C297" s="138"/>
      <c r="D297" s="264"/>
      <c r="E297" s="265"/>
      <c r="F297" s="138"/>
      <c r="G297" s="265"/>
      <c r="H297" s="265"/>
      <c r="I297" s="138"/>
      <c r="J297" s="265"/>
      <c r="K297" s="138"/>
      <c r="L297" s="138"/>
      <c r="M297" s="138"/>
      <c r="N297" s="138"/>
      <c r="O297" s="138"/>
      <c r="P297" s="138"/>
      <c r="Q297" s="138"/>
      <c r="R297" s="138"/>
      <c r="S297" s="138"/>
      <c r="T297" s="138"/>
      <c r="U297" s="138"/>
      <c r="V297" s="138"/>
      <c r="W297" s="138"/>
      <c r="X297" s="138"/>
      <c r="Y297" s="138"/>
      <c r="Z297" s="138"/>
    </row>
    <row r="298" ht="12.75" customHeight="1">
      <c r="A298" s="138"/>
      <c r="B298" s="138"/>
      <c r="C298" s="138"/>
      <c r="D298" s="264"/>
      <c r="E298" s="265"/>
      <c r="F298" s="138"/>
      <c r="G298" s="265"/>
      <c r="H298" s="265"/>
      <c r="I298" s="138"/>
      <c r="J298" s="265"/>
      <c r="K298" s="138"/>
      <c r="L298" s="138"/>
      <c r="M298" s="138"/>
      <c r="N298" s="138"/>
      <c r="O298" s="138"/>
      <c r="P298" s="138"/>
      <c r="Q298" s="138"/>
      <c r="R298" s="138"/>
      <c r="S298" s="138"/>
      <c r="T298" s="138"/>
      <c r="U298" s="138"/>
      <c r="V298" s="138"/>
      <c r="W298" s="138"/>
      <c r="X298" s="138"/>
      <c r="Y298" s="138"/>
      <c r="Z298" s="138"/>
    </row>
    <row r="299" ht="12.75" customHeight="1">
      <c r="A299" s="138"/>
      <c r="B299" s="138"/>
      <c r="C299" s="138"/>
      <c r="D299" s="264"/>
      <c r="E299" s="265"/>
      <c r="F299" s="138"/>
      <c r="G299" s="265"/>
      <c r="H299" s="265"/>
      <c r="I299" s="138"/>
      <c r="J299" s="265"/>
      <c r="K299" s="138"/>
      <c r="L299" s="138"/>
      <c r="M299" s="138"/>
      <c r="N299" s="138"/>
      <c r="O299" s="138"/>
      <c r="P299" s="138"/>
      <c r="Q299" s="138"/>
      <c r="R299" s="138"/>
      <c r="S299" s="138"/>
      <c r="T299" s="138"/>
      <c r="U299" s="138"/>
      <c r="V299" s="138"/>
      <c r="W299" s="138"/>
      <c r="X299" s="138"/>
      <c r="Y299" s="138"/>
      <c r="Z299" s="138"/>
    </row>
    <row r="300" ht="12.75" customHeight="1">
      <c r="A300" s="138"/>
      <c r="B300" s="138"/>
      <c r="C300" s="138"/>
      <c r="D300" s="264"/>
      <c r="E300" s="265"/>
      <c r="F300" s="138"/>
      <c r="G300" s="265"/>
      <c r="H300" s="265"/>
      <c r="I300" s="138"/>
      <c r="J300" s="265"/>
      <c r="K300" s="138"/>
      <c r="L300" s="138"/>
      <c r="M300" s="138"/>
      <c r="N300" s="138"/>
      <c r="O300" s="138"/>
      <c r="P300" s="138"/>
      <c r="Q300" s="138"/>
      <c r="R300" s="138"/>
      <c r="S300" s="138"/>
      <c r="T300" s="138"/>
      <c r="U300" s="138"/>
      <c r="V300" s="138"/>
      <c r="W300" s="138"/>
      <c r="X300" s="138"/>
      <c r="Y300" s="138"/>
      <c r="Z300" s="138"/>
    </row>
    <row r="301" ht="12.75" customHeight="1">
      <c r="A301" s="138"/>
      <c r="B301" s="138"/>
      <c r="C301" s="138"/>
      <c r="D301" s="264"/>
      <c r="E301" s="265"/>
      <c r="F301" s="138"/>
      <c r="G301" s="265"/>
      <c r="H301" s="265"/>
      <c r="I301" s="138"/>
      <c r="J301" s="265"/>
      <c r="K301" s="138"/>
      <c r="L301" s="138"/>
      <c r="M301" s="138"/>
      <c r="N301" s="138"/>
      <c r="O301" s="138"/>
      <c r="P301" s="138"/>
      <c r="Q301" s="138"/>
      <c r="R301" s="138"/>
      <c r="S301" s="138"/>
      <c r="T301" s="138"/>
      <c r="U301" s="138"/>
      <c r="V301" s="138"/>
      <c r="W301" s="138"/>
      <c r="X301" s="138"/>
      <c r="Y301" s="138"/>
      <c r="Z301" s="138"/>
    </row>
    <row r="302" ht="12.75" customHeight="1">
      <c r="A302" s="138"/>
      <c r="B302" s="138"/>
      <c r="C302" s="138"/>
      <c r="D302" s="264"/>
      <c r="E302" s="265"/>
      <c r="F302" s="138"/>
      <c r="G302" s="265"/>
      <c r="H302" s="265"/>
      <c r="I302" s="138"/>
      <c r="J302" s="265"/>
      <c r="K302" s="138"/>
      <c r="L302" s="138"/>
      <c r="M302" s="138"/>
      <c r="N302" s="138"/>
      <c r="O302" s="138"/>
      <c r="P302" s="138"/>
      <c r="Q302" s="138"/>
      <c r="R302" s="138"/>
      <c r="S302" s="138"/>
      <c r="T302" s="138"/>
      <c r="U302" s="138"/>
      <c r="V302" s="138"/>
      <c r="W302" s="138"/>
      <c r="X302" s="138"/>
      <c r="Y302" s="138"/>
      <c r="Z302" s="138"/>
    </row>
    <row r="303" ht="12.75" customHeight="1">
      <c r="A303" s="138"/>
      <c r="B303" s="138"/>
      <c r="C303" s="138"/>
      <c r="D303" s="264"/>
      <c r="E303" s="265"/>
      <c r="F303" s="138"/>
      <c r="G303" s="265"/>
      <c r="H303" s="265"/>
      <c r="I303" s="138"/>
      <c r="J303" s="265"/>
      <c r="K303" s="138"/>
      <c r="L303" s="138"/>
      <c r="M303" s="138"/>
      <c r="N303" s="138"/>
      <c r="O303" s="138"/>
      <c r="P303" s="138"/>
      <c r="Q303" s="138"/>
      <c r="R303" s="138"/>
      <c r="S303" s="138"/>
      <c r="T303" s="138"/>
      <c r="U303" s="138"/>
      <c r="V303" s="138"/>
      <c r="W303" s="138"/>
      <c r="X303" s="138"/>
      <c r="Y303" s="138"/>
      <c r="Z303" s="138"/>
    </row>
    <row r="304" ht="12.75" customHeight="1">
      <c r="A304" s="138"/>
      <c r="B304" s="138"/>
      <c r="C304" s="138"/>
      <c r="D304" s="264"/>
      <c r="E304" s="265"/>
      <c r="F304" s="138"/>
      <c r="G304" s="265"/>
      <c r="H304" s="265"/>
      <c r="I304" s="138"/>
      <c r="J304" s="265"/>
      <c r="K304" s="138"/>
      <c r="L304" s="138"/>
      <c r="M304" s="138"/>
      <c r="N304" s="138"/>
      <c r="O304" s="138"/>
      <c r="P304" s="138"/>
      <c r="Q304" s="138"/>
      <c r="R304" s="138"/>
      <c r="S304" s="138"/>
      <c r="T304" s="138"/>
      <c r="U304" s="138"/>
      <c r="V304" s="138"/>
      <c r="W304" s="138"/>
      <c r="X304" s="138"/>
      <c r="Y304" s="138"/>
      <c r="Z304" s="138"/>
    </row>
    <row r="305" ht="12.75" customHeight="1">
      <c r="A305" s="138"/>
      <c r="B305" s="138"/>
      <c r="C305" s="138"/>
      <c r="D305" s="264"/>
      <c r="E305" s="265"/>
      <c r="F305" s="138"/>
      <c r="G305" s="265"/>
      <c r="H305" s="265"/>
      <c r="I305" s="138"/>
      <c r="J305" s="265"/>
      <c r="K305" s="138"/>
      <c r="L305" s="138"/>
      <c r="M305" s="138"/>
      <c r="N305" s="138"/>
      <c r="O305" s="138"/>
      <c r="P305" s="138"/>
      <c r="Q305" s="138"/>
      <c r="R305" s="138"/>
      <c r="S305" s="138"/>
      <c r="T305" s="138"/>
      <c r="U305" s="138"/>
      <c r="V305" s="138"/>
      <c r="W305" s="138"/>
      <c r="X305" s="138"/>
      <c r="Y305" s="138"/>
      <c r="Z305" s="138"/>
    </row>
    <row r="306" ht="12.75" customHeight="1">
      <c r="A306" s="138"/>
      <c r="B306" s="138"/>
      <c r="C306" s="138"/>
      <c r="D306" s="264"/>
      <c r="E306" s="265"/>
      <c r="F306" s="138"/>
      <c r="G306" s="265"/>
      <c r="H306" s="265"/>
      <c r="I306" s="138"/>
      <c r="J306" s="265"/>
      <c r="K306" s="138"/>
      <c r="L306" s="138"/>
      <c r="M306" s="138"/>
      <c r="N306" s="138"/>
      <c r="O306" s="138"/>
      <c r="P306" s="138"/>
      <c r="Q306" s="138"/>
      <c r="R306" s="138"/>
      <c r="S306" s="138"/>
      <c r="T306" s="138"/>
      <c r="U306" s="138"/>
      <c r="V306" s="138"/>
      <c r="W306" s="138"/>
      <c r="X306" s="138"/>
      <c r="Y306" s="138"/>
      <c r="Z306" s="138"/>
    </row>
    <row r="307" ht="12.75" customHeight="1">
      <c r="A307" s="138"/>
      <c r="B307" s="138"/>
      <c r="C307" s="138"/>
      <c r="D307" s="264"/>
      <c r="E307" s="265"/>
      <c r="F307" s="138"/>
      <c r="G307" s="265"/>
      <c r="H307" s="265"/>
      <c r="I307" s="138"/>
      <c r="J307" s="265"/>
      <c r="K307" s="138"/>
      <c r="L307" s="138"/>
      <c r="M307" s="138"/>
      <c r="N307" s="138"/>
      <c r="O307" s="138"/>
      <c r="P307" s="138"/>
      <c r="Q307" s="138"/>
      <c r="R307" s="138"/>
      <c r="S307" s="138"/>
      <c r="T307" s="138"/>
      <c r="U307" s="138"/>
      <c r="V307" s="138"/>
      <c r="W307" s="138"/>
      <c r="X307" s="138"/>
      <c r="Y307" s="138"/>
      <c r="Z307" s="138"/>
    </row>
    <row r="308" ht="12.75" customHeight="1">
      <c r="A308" s="138"/>
      <c r="B308" s="138"/>
      <c r="C308" s="138"/>
      <c r="D308" s="264"/>
      <c r="E308" s="265"/>
      <c r="F308" s="138"/>
      <c r="G308" s="265"/>
      <c r="H308" s="265"/>
      <c r="I308" s="138"/>
      <c r="J308" s="265"/>
      <c r="K308" s="138"/>
      <c r="L308" s="138"/>
      <c r="M308" s="138"/>
      <c r="N308" s="138"/>
      <c r="O308" s="138"/>
      <c r="P308" s="138"/>
      <c r="Q308" s="138"/>
      <c r="R308" s="138"/>
      <c r="S308" s="138"/>
      <c r="T308" s="138"/>
      <c r="U308" s="138"/>
      <c r="V308" s="138"/>
      <c r="W308" s="138"/>
      <c r="X308" s="138"/>
      <c r="Y308" s="138"/>
      <c r="Z308" s="138"/>
    </row>
    <row r="309" ht="12.75" customHeight="1">
      <c r="A309" s="138"/>
      <c r="B309" s="138"/>
      <c r="C309" s="138"/>
      <c r="D309" s="264"/>
      <c r="E309" s="265"/>
      <c r="F309" s="138"/>
      <c r="G309" s="265"/>
      <c r="H309" s="265"/>
      <c r="I309" s="138"/>
      <c r="J309" s="265"/>
      <c r="K309" s="138"/>
      <c r="L309" s="138"/>
      <c r="M309" s="138"/>
      <c r="N309" s="138"/>
      <c r="O309" s="138"/>
      <c r="P309" s="138"/>
      <c r="Q309" s="138"/>
      <c r="R309" s="138"/>
      <c r="S309" s="138"/>
      <c r="T309" s="138"/>
      <c r="U309" s="138"/>
      <c r="V309" s="138"/>
      <c r="W309" s="138"/>
      <c r="X309" s="138"/>
      <c r="Y309" s="138"/>
      <c r="Z309" s="138"/>
    </row>
    <row r="310" ht="12.75" customHeight="1">
      <c r="A310" s="138"/>
      <c r="B310" s="138"/>
      <c r="C310" s="138"/>
      <c r="D310" s="264"/>
      <c r="E310" s="265"/>
      <c r="F310" s="138"/>
      <c r="G310" s="265"/>
      <c r="H310" s="265"/>
      <c r="I310" s="138"/>
      <c r="J310" s="265"/>
      <c r="K310" s="138"/>
      <c r="L310" s="138"/>
      <c r="M310" s="138"/>
      <c r="N310" s="138"/>
      <c r="O310" s="138"/>
      <c r="P310" s="138"/>
      <c r="Q310" s="138"/>
      <c r="R310" s="138"/>
      <c r="S310" s="138"/>
      <c r="T310" s="138"/>
      <c r="U310" s="138"/>
      <c r="V310" s="138"/>
      <c r="W310" s="138"/>
      <c r="X310" s="138"/>
      <c r="Y310" s="138"/>
      <c r="Z310" s="138"/>
    </row>
    <row r="311" ht="12.75" customHeight="1">
      <c r="A311" s="138"/>
      <c r="B311" s="138"/>
      <c r="C311" s="138"/>
      <c r="D311" s="264"/>
      <c r="E311" s="265"/>
      <c r="F311" s="138"/>
      <c r="G311" s="265"/>
      <c r="H311" s="265"/>
      <c r="I311" s="138"/>
      <c r="J311" s="265"/>
      <c r="K311" s="138"/>
      <c r="L311" s="138"/>
      <c r="M311" s="138"/>
      <c r="N311" s="138"/>
      <c r="O311" s="138"/>
      <c r="P311" s="138"/>
      <c r="Q311" s="138"/>
      <c r="R311" s="138"/>
      <c r="S311" s="138"/>
      <c r="T311" s="138"/>
      <c r="U311" s="138"/>
      <c r="V311" s="138"/>
      <c r="W311" s="138"/>
      <c r="X311" s="138"/>
      <c r="Y311" s="138"/>
      <c r="Z311" s="138"/>
    </row>
    <row r="312" ht="12.75" customHeight="1">
      <c r="A312" s="138"/>
      <c r="B312" s="138"/>
      <c r="C312" s="138"/>
      <c r="D312" s="264"/>
      <c r="E312" s="265"/>
      <c r="F312" s="138"/>
      <c r="G312" s="265"/>
      <c r="H312" s="265"/>
      <c r="I312" s="138"/>
      <c r="J312" s="265"/>
      <c r="K312" s="138"/>
      <c r="L312" s="138"/>
      <c r="M312" s="138"/>
      <c r="N312" s="138"/>
      <c r="O312" s="138"/>
      <c r="P312" s="138"/>
      <c r="Q312" s="138"/>
      <c r="R312" s="138"/>
      <c r="S312" s="138"/>
      <c r="T312" s="138"/>
      <c r="U312" s="138"/>
      <c r="V312" s="138"/>
      <c r="W312" s="138"/>
      <c r="X312" s="138"/>
      <c r="Y312" s="138"/>
      <c r="Z312" s="138"/>
    </row>
    <row r="313" ht="12.75" customHeight="1">
      <c r="A313" s="138"/>
      <c r="B313" s="138"/>
      <c r="C313" s="138"/>
      <c r="D313" s="264"/>
      <c r="E313" s="265"/>
      <c r="F313" s="138"/>
      <c r="G313" s="265"/>
      <c r="H313" s="265"/>
      <c r="I313" s="138"/>
      <c r="J313" s="265"/>
      <c r="K313" s="138"/>
      <c r="L313" s="138"/>
      <c r="M313" s="138"/>
      <c r="N313" s="138"/>
      <c r="O313" s="138"/>
      <c r="P313" s="138"/>
      <c r="Q313" s="138"/>
      <c r="R313" s="138"/>
      <c r="S313" s="138"/>
      <c r="T313" s="138"/>
      <c r="U313" s="138"/>
      <c r="V313" s="138"/>
      <c r="W313" s="138"/>
      <c r="X313" s="138"/>
      <c r="Y313" s="138"/>
      <c r="Z313" s="138"/>
    </row>
    <row r="314" ht="12.75" customHeight="1">
      <c r="A314" s="138"/>
      <c r="B314" s="138"/>
      <c r="C314" s="138"/>
      <c r="D314" s="264"/>
      <c r="E314" s="265"/>
      <c r="F314" s="138"/>
      <c r="G314" s="265"/>
      <c r="H314" s="265"/>
      <c r="I314" s="138"/>
      <c r="J314" s="265"/>
      <c r="K314" s="138"/>
      <c r="L314" s="138"/>
      <c r="M314" s="138"/>
      <c r="N314" s="138"/>
      <c r="O314" s="138"/>
      <c r="P314" s="138"/>
      <c r="Q314" s="138"/>
      <c r="R314" s="138"/>
      <c r="S314" s="138"/>
      <c r="T314" s="138"/>
      <c r="U314" s="138"/>
      <c r="V314" s="138"/>
      <c r="W314" s="138"/>
      <c r="X314" s="138"/>
      <c r="Y314" s="138"/>
      <c r="Z314" s="138"/>
    </row>
    <row r="315" ht="12.75" customHeight="1">
      <c r="A315" s="138"/>
      <c r="B315" s="138"/>
      <c r="C315" s="138"/>
      <c r="D315" s="264"/>
      <c r="E315" s="265"/>
      <c r="F315" s="138"/>
      <c r="G315" s="265"/>
      <c r="H315" s="265"/>
      <c r="I315" s="138"/>
      <c r="J315" s="265"/>
      <c r="K315" s="138"/>
      <c r="L315" s="138"/>
      <c r="M315" s="138"/>
      <c r="N315" s="138"/>
      <c r="O315" s="138"/>
      <c r="P315" s="138"/>
      <c r="Q315" s="138"/>
      <c r="R315" s="138"/>
      <c r="S315" s="138"/>
      <c r="T315" s="138"/>
      <c r="U315" s="138"/>
      <c r="V315" s="138"/>
      <c r="W315" s="138"/>
      <c r="X315" s="138"/>
      <c r="Y315" s="138"/>
      <c r="Z315" s="138"/>
    </row>
    <row r="316" ht="12.75" customHeight="1">
      <c r="A316" s="138"/>
      <c r="B316" s="138"/>
      <c r="C316" s="138"/>
      <c r="D316" s="264"/>
      <c r="E316" s="265"/>
      <c r="F316" s="138"/>
      <c r="G316" s="265"/>
      <c r="H316" s="265"/>
      <c r="I316" s="138"/>
      <c r="J316" s="265"/>
      <c r="K316" s="138"/>
      <c r="L316" s="138"/>
      <c r="M316" s="138"/>
      <c r="N316" s="138"/>
      <c r="O316" s="138"/>
      <c r="P316" s="138"/>
      <c r="Q316" s="138"/>
      <c r="R316" s="138"/>
      <c r="S316" s="138"/>
      <c r="T316" s="138"/>
      <c r="U316" s="138"/>
      <c r="V316" s="138"/>
      <c r="W316" s="138"/>
      <c r="X316" s="138"/>
      <c r="Y316" s="138"/>
      <c r="Z316" s="138"/>
    </row>
    <row r="317" ht="12.75" customHeight="1">
      <c r="A317" s="138"/>
      <c r="B317" s="138"/>
      <c r="C317" s="138"/>
      <c r="D317" s="264"/>
      <c r="E317" s="265"/>
      <c r="F317" s="138"/>
      <c r="G317" s="265"/>
      <c r="H317" s="265"/>
      <c r="I317" s="138"/>
      <c r="J317" s="265"/>
      <c r="K317" s="138"/>
      <c r="L317" s="138"/>
      <c r="M317" s="138"/>
      <c r="N317" s="138"/>
      <c r="O317" s="138"/>
      <c r="P317" s="138"/>
      <c r="Q317" s="138"/>
      <c r="R317" s="138"/>
      <c r="S317" s="138"/>
      <c r="T317" s="138"/>
      <c r="U317" s="138"/>
      <c r="V317" s="138"/>
      <c r="W317" s="138"/>
      <c r="X317" s="138"/>
      <c r="Y317" s="138"/>
      <c r="Z317" s="138"/>
    </row>
    <row r="318" ht="12.75" customHeight="1">
      <c r="A318" s="138"/>
      <c r="B318" s="138"/>
      <c r="C318" s="138"/>
      <c r="D318" s="264"/>
      <c r="E318" s="265"/>
      <c r="F318" s="138"/>
      <c r="G318" s="265"/>
      <c r="H318" s="265"/>
      <c r="I318" s="138"/>
      <c r="J318" s="265"/>
      <c r="K318" s="138"/>
      <c r="L318" s="138"/>
      <c r="M318" s="138"/>
      <c r="N318" s="138"/>
      <c r="O318" s="138"/>
      <c r="P318" s="138"/>
      <c r="Q318" s="138"/>
      <c r="R318" s="138"/>
      <c r="S318" s="138"/>
      <c r="T318" s="138"/>
      <c r="U318" s="138"/>
      <c r="V318" s="138"/>
      <c r="W318" s="138"/>
      <c r="X318" s="138"/>
      <c r="Y318" s="138"/>
      <c r="Z318" s="138"/>
    </row>
    <row r="319" ht="12.75" customHeight="1">
      <c r="A319" s="138"/>
      <c r="B319" s="138"/>
      <c r="C319" s="138"/>
      <c r="D319" s="264"/>
      <c r="E319" s="265"/>
      <c r="F319" s="138"/>
      <c r="G319" s="265"/>
      <c r="H319" s="265"/>
      <c r="I319" s="138"/>
      <c r="J319" s="265"/>
      <c r="K319" s="138"/>
      <c r="L319" s="138"/>
      <c r="M319" s="138"/>
      <c r="N319" s="138"/>
      <c r="O319" s="138"/>
      <c r="P319" s="138"/>
      <c r="Q319" s="138"/>
      <c r="R319" s="138"/>
      <c r="S319" s="138"/>
      <c r="T319" s="138"/>
      <c r="U319" s="138"/>
      <c r="V319" s="138"/>
      <c r="W319" s="138"/>
      <c r="X319" s="138"/>
      <c r="Y319" s="138"/>
      <c r="Z319" s="138"/>
    </row>
    <row r="320" ht="12.75" customHeight="1">
      <c r="A320" s="138"/>
      <c r="B320" s="138"/>
      <c r="C320" s="138"/>
      <c r="D320" s="264"/>
      <c r="E320" s="265"/>
      <c r="F320" s="138"/>
      <c r="G320" s="265"/>
      <c r="H320" s="265"/>
      <c r="I320" s="138"/>
      <c r="J320" s="265"/>
      <c r="K320" s="138"/>
      <c r="L320" s="138"/>
      <c r="M320" s="138"/>
      <c r="N320" s="138"/>
      <c r="O320" s="138"/>
      <c r="P320" s="138"/>
      <c r="Q320" s="138"/>
      <c r="R320" s="138"/>
      <c r="S320" s="138"/>
      <c r="T320" s="138"/>
      <c r="U320" s="138"/>
      <c r="V320" s="138"/>
      <c r="W320" s="138"/>
      <c r="X320" s="138"/>
      <c r="Y320" s="138"/>
      <c r="Z320" s="138"/>
    </row>
    <row r="321" ht="12.75" customHeight="1">
      <c r="A321" s="138"/>
      <c r="B321" s="138"/>
      <c r="C321" s="138"/>
      <c r="D321" s="264"/>
      <c r="E321" s="265"/>
      <c r="F321" s="138"/>
      <c r="G321" s="265"/>
      <c r="H321" s="265"/>
      <c r="I321" s="138"/>
      <c r="J321" s="265"/>
      <c r="K321" s="138"/>
      <c r="L321" s="138"/>
      <c r="M321" s="138"/>
      <c r="N321" s="138"/>
      <c r="O321" s="138"/>
      <c r="P321" s="138"/>
      <c r="Q321" s="138"/>
      <c r="R321" s="138"/>
      <c r="S321" s="138"/>
      <c r="T321" s="138"/>
      <c r="U321" s="138"/>
      <c r="V321" s="138"/>
      <c r="W321" s="138"/>
      <c r="X321" s="138"/>
      <c r="Y321" s="138"/>
      <c r="Z321" s="138"/>
    </row>
    <row r="322" ht="12.75" customHeight="1">
      <c r="A322" s="138"/>
      <c r="B322" s="138"/>
      <c r="C322" s="138"/>
      <c r="D322" s="264"/>
      <c r="E322" s="265"/>
      <c r="F322" s="138"/>
      <c r="G322" s="265"/>
      <c r="H322" s="265"/>
      <c r="I322" s="138"/>
      <c r="J322" s="265"/>
      <c r="K322" s="138"/>
      <c r="L322" s="138"/>
      <c r="M322" s="138"/>
      <c r="N322" s="138"/>
      <c r="O322" s="138"/>
      <c r="P322" s="138"/>
      <c r="Q322" s="138"/>
      <c r="R322" s="138"/>
      <c r="S322" s="138"/>
      <c r="T322" s="138"/>
      <c r="U322" s="138"/>
      <c r="V322" s="138"/>
      <c r="W322" s="138"/>
      <c r="X322" s="138"/>
      <c r="Y322" s="138"/>
      <c r="Z322" s="138"/>
    </row>
    <row r="323" ht="12.75" customHeight="1">
      <c r="A323" s="138"/>
      <c r="B323" s="138"/>
      <c r="C323" s="138"/>
      <c r="D323" s="264"/>
      <c r="E323" s="265"/>
      <c r="F323" s="138"/>
      <c r="G323" s="265"/>
      <c r="H323" s="265"/>
      <c r="I323" s="138"/>
      <c r="J323" s="265"/>
      <c r="K323" s="138"/>
      <c r="L323" s="138"/>
      <c r="M323" s="138"/>
      <c r="N323" s="138"/>
      <c r="O323" s="138"/>
      <c r="P323" s="138"/>
      <c r="Q323" s="138"/>
      <c r="R323" s="138"/>
      <c r="S323" s="138"/>
      <c r="T323" s="138"/>
      <c r="U323" s="138"/>
      <c r="V323" s="138"/>
      <c r="W323" s="138"/>
      <c r="X323" s="138"/>
      <c r="Y323" s="138"/>
      <c r="Z323" s="138"/>
    </row>
    <row r="324" ht="12.75" customHeight="1">
      <c r="A324" s="138"/>
      <c r="B324" s="138"/>
      <c r="C324" s="138"/>
      <c r="D324" s="264"/>
      <c r="E324" s="265"/>
      <c r="F324" s="138"/>
      <c r="G324" s="265"/>
      <c r="H324" s="265"/>
      <c r="I324" s="138"/>
      <c r="J324" s="265"/>
      <c r="K324" s="138"/>
      <c r="L324" s="138"/>
      <c r="M324" s="138"/>
      <c r="N324" s="138"/>
      <c r="O324" s="138"/>
      <c r="P324" s="138"/>
      <c r="Q324" s="138"/>
      <c r="R324" s="138"/>
      <c r="S324" s="138"/>
      <c r="T324" s="138"/>
      <c r="U324" s="138"/>
      <c r="V324" s="138"/>
      <c r="W324" s="138"/>
      <c r="X324" s="138"/>
      <c r="Y324" s="138"/>
      <c r="Z324" s="138"/>
    </row>
    <row r="325" ht="12.75" customHeight="1">
      <c r="A325" s="138"/>
      <c r="B325" s="138"/>
      <c r="C325" s="138"/>
      <c r="D325" s="264"/>
      <c r="E325" s="265"/>
      <c r="F325" s="138"/>
      <c r="G325" s="265"/>
      <c r="H325" s="265"/>
      <c r="I325" s="138"/>
      <c r="J325" s="265"/>
      <c r="K325" s="138"/>
      <c r="L325" s="138"/>
      <c r="M325" s="138"/>
      <c r="N325" s="138"/>
      <c r="O325" s="138"/>
      <c r="P325" s="138"/>
      <c r="Q325" s="138"/>
      <c r="R325" s="138"/>
      <c r="S325" s="138"/>
      <c r="T325" s="138"/>
      <c r="U325" s="138"/>
      <c r="V325" s="138"/>
      <c r="W325" s="138"/>
      <c r="X325" s="138"/>
      <c r="Y325" s="138"/>
      <c r="Z325" s="138"/>
    </row>
    <row r="326" ht="12.75" customHeight="1">
      <c r="A326" s="138"/>
      <c r="B326" s="138"/>
      <c r="C326" s="138"/>
      <c r="D326" s="264"/>
      <c r="E326" s="265"/>
      <c r="F326" s="138"/>
      <c r="G326" s="265"/>
      <c r="H326" s="265"/>
      <c r="I326" s="138"/>
      <c r="J326" s="265"/>
      <c r="K326" s="138"/>
      <c r="L326" s="138"/>
      <c r="M326" s="138"/>
      <c r="N326" s="138"/>
      <c r="O326" s="138"/>
      <c r="P326" s="138"/>
      <c r="Q326" s="138"/>
      <c r="R326" s="138"/>
      <c r="S326" s="138"/>
      <c r="T326" s="138"/>
      <c r="U326" s="138"/>
      <c r="V326" s="138"/>
      <c r="W326" s="138"/>
      <c r="X326" s="138"/>
      <c r="Y326" s="138"/>
      <c r="Z326" s="138"/>
    </row>
    <row r="327" ht="12.75" customHeight="1">
      <c r="A327" s="138"/>
      <c r="B327" s="138"/>
      <c r="C327" s="138"/>
      <c r="D327" s="264"/>
      <c r="E327" s="265"/>
      <c r="F327" s="138"/>
      <c r="G327" s="265"/>
      <c r="H327" s="265"/>
      <c r="I327" s="138"/>
      <c r="J327" s="265"/>
      <c r="K327" s="138"/>
      <c r="L327" s="138"/>
      <c r="M327" s="138"/>
      <c r="N327" s="138"/>
      <c r="O327" s="138"/>
      <c r="P327" s="138"/>
      <c r="Q327" s="138"/>
      <c r="R327" s="138"/>
      <c r="S327" s="138"/>
      <c r="T327" s="138"/>
      <c r="U327" s="138"/>
      <c r="V327" s="138"/>
      <c r="W327" s="138"/>
      <c r="X327" s="138"/>
      <c r="Y327" s="138"/>
      <c r="Z327" s="138"/>
    </row>
    <row r="328" ht="12.75" customHeight="1">
      <c r="A328" s="138"/>
      <c r="B328" s="138"/>
      <c r="C328" s="138"/>
      <c r="D328" s="264"/>
      <c r="E328" s="265"/>
      <c r="F328" s="138"/>
      <c r="G328" s="265"/>
      <c r="H328" s="265"/>
      <c r="I328" s="138"/>
      <c r="J328" s="265"/>
      <c r="K328" s="138"/>
      <c r="L328" s="138"/>
      <c r="M328" s="138"/>
      <c r="N328" s="138"/>
      <c r="O328" s="138"/>
      <c r="P328" s="138"/>
      <c r="Q328" s="138"/>
      <c r="R328" s="138"/>
      <c r="S328" s="138"/>
      <c r="T328" s="138"/>
      <c r="U328" s="138"/>
      <c r="V328" s="138"/>
      <c r="W328" s="138"/>
      <c r="X328" s="138"/>
      <c r="Y328" s="138"/>
      <c r="Z328" s="138"/>
    </row>
    <row r="329" ht="12.75" customHeight="1">
      <c r="A329" s="138"/>
      <c r="B329" s="138"/>
      <c r="C329" s="138"/>
      <c r="D329" s="264"/>
      <c r="E329" s="265"/>
      <c r="F329" s="138"/>
      <c r="G329" s="265"/>
      <c r="H329" s="265"/>
      <c r="I329" s="138"/>
      <c r="J329" s="265"/>
      <c r="K329" s="138"/>
      <c r="L329" s="138"/>
      <c r="M329" s="138"/>
      <c r="N329" s="138"/>
      <c r="O329" s="138"/>
      <c r="P329" s="138"/>
      <c r="Q329" s="138"/>
      <c r="R329" s="138"/>
      <c r="S329" s="138"/>
      <c r="T329" s="138"/>
      <c r="U329" s="138"/>
      <c r="V329" s="138"/>
      <c r="W329" s="138"/>
      <c r="X329" s="138"/>
      <c r="Y329" s="138"/>
      <c r="Z329" s="138"/>
    </row>
    <row r="330" ht="12.75" customHeight="1">
      <c r="A330" s="138"/>
      <c r="B330" s="138"/>
      <c r="C330" s="138"/>
      <c r="D330" s="264"/>
      <c r="E330" s="265"/>
      <c r="F330" s="138"/>
      <c r="G330" s="265"/>
      <c r="H330" s="265"/>
      <c r="I330" s="138"/>
      <c r="J330" s="265"/>
      <c r="K330" s="138"/>
      <c r="L330" s="138"/>
      <c r="M330" s="138"/>
      <c r="N330" s="138"/>
      <c r="O330" s="138"/>
      <c r="P330" s="138"/>
      <c r="Q330" s="138"/>
      <c r="R330" s="138"/>
      <c r="S330" s="138"/>
      <c r="T330" s="138"/>
      <c r="U330" s="138"/>
      <c r="V330" s="138"/>
      <c r="W330" s="138"/>
      <c r="X330" s="138"/>
      <c r="Y330" s="138"/>
      <c r="Z330" s="138"/>
    </row>
    <row r="331" ht="12.75" customHeight="1">
      <c r="A331" s="138"/>
      <c r="B331" s="138"/>
      <c r="C331" s="138"/>
      <c r="D331" s="264"/>
      <c r="E331" s="265"/>
      <c r="F331" s="138"/>
      <c r="G331" s="265"/>
      <c r="H331" s="265"/>
      <c r="I331" s="138"/>
      <c r="J331" s="265"/>
      <c r="K331" s="138"/>
      <c r="L331" s="138"/>
      <c r="M331" s="138"/>
      <c r="N331" s="138"/>
      <c r="O331" s="138"/>
      <c r="P331" s="138"/>
      <c r="Q331" s="138"/>
      <c r="R331" s="138"/>
      <c r="S331" s="138"/>
      <c r="T331" s="138"/>
      <c r="U331" s="138"/>
      <c r="V331" s="138"/>
      <c r="W331" s="138"/>
      <c r="X331" s="138"/>
      <c r="Y331" s="138"/>
      <c r="Z331" s="138"/>
    </row>
    <row r="332" ht="12.75" customHeight="1">
      <c r="A332" s="138"/>
      <c r="B332" s="138"/>
      <c r="C332" s="138"/>
      <c r="D332" s="264"/>
      <c r="E332" s="265"/>
      <c r="F332" s="138"/>
      <c r="G332" s="265"/>
      <c r="H332" s="265"/>
      <c r="I332" s="138"/>
      <c r="J332" s="265"/>
      <c r="K332" s="138"/>
      <c r="L332" s="138"/>
      <c r="M332" s="138"/>
      <c r="N332" s="138"/>
      <c r="O332" s="138"/>
      <c r="P332" s="138"/>
      <c r="Q332" s="138"/>
      <c r="R332" s="138"/>
      <c r="S332" s="138"/>
      <c r="T332" s="138"/>
      <c r="U332" s="138"/>
      <c r="V332" s="138"/>
      <c r="W332" s="138"/>
      <c r="X332" s="138"/>
      <c r="Y332" s="138"/>
      <c r="Z332" s="138"/>
    </row>
    <row r="333" ht="12.75" customHeight="1">
      <c r="A333" s="138"/>
      <c r="B333" s="138"/>
      <c r="C333" s="138"/>
      <c r="D333" s="264"/>
      <c r="E333" s="265"/>
      <c r="F333" s="138"/>
      <c r="G333" s="265"/>
      <c r="H333" s="265"/>
      <c r="I333" s="138"/>
      <c r="J333" s="265"/>
      <c r="K333" s="138"/>
      <c r="L333" s="138"/>
      <c r="M333" s="138"/>
      <c r="N333" s="138"/>
      <c r="O333" s="138"/>
      <c r="P333" s="138"/>
      <c r="Q333" s="138"/>
      <c r="R333" s="138"/>
      <c r="S333" s="138"/>
      <c r="T333" s="138"/>
      <c r="U333" s="138"/>
      <c r="V333" s="138"/>
      <c r="W333" s="138"/>
      <c r="X333" s="138"/>
      <c r="Y333" s="138"/>
      <c r="Z333" s="138"/>
    </row>
    <row r="334" ht="12.75" customHeight="1">
      <c r="A334" s="138"/>
      <c r="B334" s="138"/>
      <c r="C334" s="138"/>
      <c r="D334" s="264"/>
      <c r="E334" s="265"/>
      <c r="F334" s="138"/>
      <c r="G334" s="265"/>
      <c r="H334" s="265"/>
      <c r="I334" s="138"/>
      <c r="J334" s="265"/>
      <c r="K334" s="138"/>
      <c r="L334" s="138"/>
      <c r="M334" s="138"/>
      <c r="N334" s="138"/>
      <c r="O334" s="138"/>
      <c r="P334" s="138"/>
      <c r="Q334" s="138"/>
      <c r="R334" s="138"/>
      <c r="S334" s="138"/>
      <c r="T334" s="138"/>
      <c r="U334" s="138"/>
      <c r="V334" s="138"/>
      <c r="W334" s="138"/>
      <c r="X334" s="138"/>
      <c r="Y334" s="138"/>
      <c r="Z334" s="138"/>
    </row>
    <row r="335" ht="12.75" customHeight="1">
      <c r="A335" s="138"/>
      <c r="B335" s="138"/>
      <c r="C335" s="138"/>
      <c r="D335" s="264"/>
      <c r="E335" s="265"/>
      <c r="F335" s="138"/>
      <c r="G335" s="265"/>
      <c r="H335" s="265"/>
      <c r="I335" s="138"/>
      <c r="J335" s="265"/>
      <c r="K335" s="138"/>
      <c r="L335" s="138"/>
      <c r="M335" s="138"/>
      <c r="N335" s="138"/>
      <c r="O335" s="138"/>
      <c r="P335" s="138"/>
      <c r="Q335" s="138"/>
      <c r="R335" s="138"/>
      <c r="S335" s="138"/>
      <c r="T335" s="138"/>
      <c r="U335" s="138"/>
      <c r="V335" s="138"/>
      <c r="W335" s="138"/>
      <c r="X335" s="138"/>
      <c r="Y335" s="138"/>
      <c r="Z335" s="138"/>
    </row>
    <row r="336" ht="12.75" customHeight="1">
      <c r="A336" s="138"/>
      <c r="B336" s="138"/>
      <c r="C336" s="138"/>
      <c r="D336" s="264"/>
      <c r="E336" s="265"/>
      <c r="F336" s="138"/>
      <c r="G336" s="265"/>
      <c r="H336" s="265"/>
      <c r="I336" s="138"/>
      <c r="J336" s="265"/>
      <c r="K336" s="138"/>
      <c r="L336" s="138"/>
      <c r="M336" s="138"/>
      <c r="N336" s="138"/>
      <c r="O336" s="138"/>
      <c r="P336" s="138"/>
      <c r="Q336" s="138"/>
      <c r="R336" s="138"/>
      <c r="S336" s="138"/>
      <c r="T336" s="138"/>
      <c r="U336" s="138"/>
      <c r="V336" s="138"/>
      <c r="W336" s="138"/>
      <c r="X336" s="138"/>
      <c r="Y336" s="138"/>
      <c r="Z336" s="138"/>
    </row>
    <row r="337" ht="12.75" customHeight="1">
      <c r="A337" s="138"/>
      <c r="B337" s="138"/>
      <c r="C337" s="138"/>
      <c r="D337" s="264"/>
      <c r="E337" s="265"/>
      <c r="F337" s="138"/>
      <c r="G337" s="265"/>
      <c r="H337" s="265"/>
      <c r="I337" s="138"/>
      <c r="J337" s="265"/>
      <c r="K337" s="138"/>
      <c r="L337" s="138"/>
      <c r="M337" s="138"/>
      <c r="N337" s="138"/>
      <c r="O337" s="138"/>
      <c r="P337" s="138"/>
      <c r="Q337" s="138"/>
      <c r="R337" s="138"/>
      <c r="S337" s="138"/>
      <c r="T337" s="138"/>
      <c r="U337" s="138"/>
      <c r="V337" s="138"/>
      <c r="W337" s="138"/>
      <c r="X337" s="138"/>
      <c r="Y337" s="138"/>
      <c r="Z337" s="138"/>
    </row>
    <row r="338" ht="12.75" customHeight="1">
      <c r="A338" s="138"/>
      <c r="B338" s="138"/>
      <c r="C338" s="138"/>
      <c r="D338" s="264"/>
      <c r="E338" s="265"/>
      <c r="F338" s="138"/>
      <c r="G338" s="265"/>
      <c r="H338" s="265"/>
      <c r="I338" s="138"/>
      <c r="J338" s="265"/>
      <c r="K338" s="138"/>
      <c r="L338" s="138"/>
      <c r="M338" s="138"/>
      <c r="N338" s="138"/>
      <c r="O338" s="138"/>
      <c r="P338" s="138"/>
      <c r="Q338" s="138"/>
      <c r="R338" s="138"/>
      <c r="S338" s="138"/>
      <c r="T338" s="138"/>
      <c r="U338" s="138"/>
      <c r="V338" s="138"/>
      <c r="W338" s="138"/>
      <c r="X338" s="138"/>
      <c r="Y338" s="138"/>
      <c r="Z338" s="138"/>
    </row>
    <row r="339" ht="12.75" customHeight="1">
      <c r="A339" s="138"/>
      <c r="B339" s="138"/>
      <c r="C339" s="138"/>
      <c r="D339" s="264"/>
      <c r="E339" s="265"/>
      <c r="F339" s="138"/>
      <c r="G339" s="265"/>
      <c r="H339" s="265"/>
      <c r="I339" s="138"/>
      <c r="J339" s="265"/>
      <c r="K339" s="138"/>
      <c r="L339" s="138"/>
      <c r="M339" s="138"/>
      <c r="N339" s="138"/>
      <c r="O339" s="138"/>
      <c r="P339" s="138"/>
      <c r="Q339" s="138"/>
      <c r="R339" s="138"/>
      <c r="S339" s="138"/>
      <c r="T339" s="138"/>
      <c r="U339" s="138"/>
      <c r="V339" s="138"/>
      <c r="W339" s="138"/>
      <c r="X339" s="138"/>
      <c r="Y339" s="138"/>
      <c r="Z339" s="138"/>
    </row>
    <row r="340" ht="12.75" customHeight="1">
      <c r="A340" s="138"/>
      <c r="B340" s="138"/>
      <c r="C340" s="138"/>
      <c r="D340" s="264"/>
      <c r="E340" s="265"/>
      <c r="F340" s="138"/>
      <c r="G340" s="265"/>
      <c r="H340" s="265"/>
      <c r="I340" s="138"/>
      <c r="J340" s="265"/>
      <c r="K340" s="138"/>
      <c r="L340" s="138"/>
      <c r="M340" s="138"/>
      <c r="N340" s="138"/>
      <c r="O340" s="138"/>
      <c r="P340" s="138"/>
      <c r="Q340" s="138"/>
      <c r="R340" s="138"/>
      <c r="S340" s="138"/>
      <c r="T340" s="138"/>
      <c r="U340" s="138"/>
      <c r="V340" s="138"/>
      <c r="W340" s="138"/>
      <c r="X340" s="138"/>
      <c r="Y340" s="138"/>
      <c r="Z340" s="138"/>
    </row>
    <row r="341" ht="12.75" customHeight="1">
      <c r="A341" s="138"/>
      <c r="B341" s="138"/>
      <c r="C341" s="138"/>
      <c r="D341" s="264"/>
      <c r="E341" s="265"/>
      <c r="F341" s="138"/>
      <c r="G341" s="265"/>
      <c r="H341" s="265"/>
      <c r="I341" s="138"/>
      <c r="J341" s="265"/>
      <c r="K341" s="138"/>
      <c r="L341" s="138"/>
      <c r="M341" s="138"/>
      <c r="N341" s="138"/>
      <c r="O341" s="138"/>
      <c r="P341" s="138"/>
      <c r="Q341" s="138"/>
      <c r="R341" s="138"/>
      <c r="S341" s="138"/>
      <c r="T341" s="138"/>
      <c r="U341" s="138"/>
      <c r="V341" s="138"/>
      <c r="W341" s="138"/>
      <c r="X341" s="138"/>
      <c r="Y341" s="138"/>
      <c r="Z341" s="138"/>
    </row>
    <row r="342" ht="12.75" customHeight="1">
      <c r="A342" s="138"/>
      <c r="B342" s="138"/>
      <c r="C342" s="138"/>
      <c r="D342" s="264"/>
      <c r="E342" s="265"/>
      <c r="F342" s="138"/>
      <c r="G342" s="265"/>
      <c r="H342" s="265"/>
      <c r="I342" s="138"/>
      <c r="J342" s="265"/>
      <c r="K342" s="138"/>
      <c r="L342" s="138"/>
      <c r="M342" s="138"/>
      <c r="N342" s="138"/>
      <c r="O342" s="138"/>
      <c r="P342" s="138"/>
      <c r="Q342" s="138"/>
      <c r="R342" s="138"/>
      <c r="S342" s="138"/>
      <c r="T342" s="138"/>
      <c r="U342" s="138"/>
      <c r="V342" s="138"/>
      <c r="W342" s="138"/>
      <c r="X342" s="138"/>
      <c r="Y342" s="138"/>
      <c r="Z342" s="138"/>
    </row>
    <row r="343" ht="12.75" customHeight="1">
      <c r="A343" s="138"/>
      <c r="B343" s="138"/>
      <c r="C343" s="138"/>
      <c r="D343" s="264"/>
      <c r="E343" s="265"/>
      <c r="F343" s="138"/>
      <c r="G343" s="265"/>
      <c r="H343" s="265"/>
      <c r="I343" s="138"/>
      <c r="J343" s="265"/>
      <c r="K343" s="138"/>
      <c r="L343" s="138"/>
      <c r="M343" s="138"/>
      <c r="N343" s="138"/>
      <c r="O343" s="138"/>
      <c r="P343" s="138"/>
      <c r="Q343" s="138"/>
      <c r="R343" s="138"/>
      <c r="S343" s="138"/>
      <c r="T343" s="138"/>
      <c r="U343" s="138"/>
      <c r="V343" s="138"/>
      <c r="W343" s="138"/>
      <c r="X343" s="138"/>
      <c r="Y343" s="138"/>
      <c r="Z343" s="138"/>
    </row>
    <row r="344" ht="12.75" customHeight="1">
      <c r="A344" s="138"/>
      <c r="B344" s="138"/>
      <c r="C344" s="138"/>
      <c r="D344" s="264"/>
      <c r="E344" s="265"/>
      <c r="F344" s="138"/>
      <c r="G344" s="265"/>
      <c r="H344" s="265"/>
      <c r="I344" s="138"/>
      <c r="J344" s="265"/>
      <c r="K344" s="138"/>
      <c r="L344" s="138"/>
      <c r="M344" s="138"/>
      <c r="N344" s="138"/>
      <c r="O344" s="138"/>
      <c r="P344" s="138"/>
      <c r="Q344" s="138"/>
      <c r="R344" s="138"/>
      <c r="S344" s="138"/>
      <c r="T344" s="138"/>
      <c r="U344" s="138"/>
      <c r="V344" s="138"/>
      <c r="W344" s="138"/>
      <c r="X344" s="138"/>
      <c r="Y344" s="138"/>
      <c r="Z344" s="138"/>
    </row>
    <row r="345" ht="12.75" customHeight="1">
      <c r="A345" s="138"/>
      <c r="B345" s="138"/>
      <c r="C345" s="138"/>
      <c r="D345" s="264"/>
      <c r="E345" s="265"/>
      <c r="F345" s="138"/>
      <c r="G345" s="265"/>
      <c r="H345" s="265"/>
      <c r="I345" s="138"/>
      <c r="J345" s="265"/>
      <c r="K345" s="138"/>
      <c r="L345" s="138"/>
      <c r="M345" s="138"/>
      <c r="N345" s="138"/>
      <c r="O345" s="138"/>
      <c r="P345" s="138"/>
      <c r="Q345" s="138"/>
      <c r="R345" s="138"/>
      <c r="S345" s="138"/>
      <c r="T345" s="138"/>
      <c r="U345" s="138"/>
      <c r="V345" s="138"/>
      <c r="W345" s="138"/>
      <c r="X345" s="138"/>
      <c r="Y345" s="138"/>
      <c r="Z345" s="138"/>
    </row>
    <row r="346" ht="12.75" customHeight="1">
      <c r="A346" s="138"/>
      <c r="B346" s="138"/>
      <c r="C346" s="138"/>
      <c r="D346" s="264"/>
      <c r="E346" s="265"/>
      <c r="F346" s="138"/>
      <c r="G346" s="265"/>
      <c r="H346" s="265"/>
      <c r="I346" s="138"/>
      <c r="J346" s="265"/>
      <c r="K346" s="138"/>
      <c r="L346" s="138"/>
      <c r="M346" s="138"/>
      <c r="N346" s="138"/>
      <c r="O346" s="138"/>
      <c r="P346" s="138"/>
      <c r="Q346" s="138"/>
      <c r="R346" s="138"/>
      <c r="S346" s="138"/>
      <c r="T346" s="138"/>
      <c r="U346" s="138"/>
      <c r="V346" s="138"/>
      <c r="W346" s="138"/>
      <c r="X346" s="138"/>
      <c r="Y346" s="138"/>
      <c r="Z346" s="138"/>
    </row>
    <row r="347" ht="12.75" customHeight="1">
      <c r="A347" s="138"/>
      <c r="B347" s="138"/>
      <c r="C347" s="138"/>
      <c r="D347" s="264"/>
      <c r="E347" s="265"/>
      <c r="F347" s="138"/>
      <c r="G347" s="265"/>
      <c r="H347" s="265"/>
      <c r="I347" s="138"/>
      <c r="J347" s="265"/>
      <c r="K347" s="138"/>
      <c r="L347" s="138"/>
      <c r="M347" s="138"/>
      <c r="N347" s="138"/>
      <c r="O347" s="138"/>
      <c r="P347" s="138"/>
      <c r="Q347" s="138"/>
      <c r="R347" s="138"/>
      <c r="S347" s="138"/>
      <c r="T347" s="138"/>
      <c r="U347" s="138"/>
      <c r="V347" s="138"/>
      <c r="W347" s="138"/>
      <c r="X347" s="138"/>
      <c r="Y347" s="138"/>
      <c r="Z347" s="138"/>
    </row>
    <row r="348" ht="12.75" customHeight="1">
      <c r="A348" s="138"/>
      <c r="B348" s="138"/>
      <c r="C348" s="138"/>
      <c r="D348" s="264"/>
      <c r="E348" s="265"/>
      <c r="F348" s="138"/>
      <c r="G348" s="265"/>
      <c r="H348" s="265"/>
      <c r="I348" s="138"/>
      <c r="J348" s="265"/>
      <c r="K348" s="138"/>
      <c r="L348" s="138"/>
      <c r="M348" s="138"/>
      <c r="N348" s="138"/>
      <c r="O348" s="138"/>
      <c r="P348" s="138"/>
      <c r="Q348" s="138"/>
      <c r="R348" s="138"/>
      <c r="S348" s="138"/>
      <c r="T348" s="138"/>
      <c r="U348" s="138"/>
      <c r="V348" s="138"/>
      <c r="W348" s="138"/>
      <c r="X348" s="138"/>
      <c r="Y348" s="138"/>
      <c r="Z348" s="138"/>
    </row>
    <row r="349" ht="12.75" customHeight="1">
      <c r="A349" s="138"/>
      <c r="B349" s="138"/>
      <c r="C349" s="138"/>
      <c r="D349" s="264"/>
      <c r="E349" s="265"/>
      <c r="F349" s="138"/>
      <c r="G349" s="265"/>
      <c r="H349" s="265"/>
      <c r="I349" s="138"/>
      <c r="J349" s="265"/>
      <c r="K349" s="138"/>
      <c r="L349" s="138"/>
      <c r="M349" s="138"/>
      <c r="N349" s="138"/>
      <c r="O349" s="138"/>
      <c r="P349" s="138"/>
      <c r="Q349" s="138"/>
      <c r="R349" s="138"/>
      <c r="S349" s="138"/>
      <c r="T349" s="138"/>
      <c r="U349" s="138"/>
      <c r="V349" s="138"/>
      <c r="W349" s="138"/>
      <c r="X349" s="138"/>
      <c r="Y349" s="138"/>
      <c r="Z349" s="138"/>
    </row>
    <row r="350" ht="12.75" customHeight="1">
      <c r="A350" s="138"/>
      <c r="B350" s="138"/>
      <c r="C350" s="138"/>
      <c r="D350" s="264"/>
      <c r="E350" s="265"/>
      <c r="F350" s="138"/>
      <c r="G350" s="265"/>
      <c r="H350" s="265"/>
      <c r="I350" s="138"/>
      <c r="J350" s="265"/>
      <c r="K350" s="138"/>
      <c r="L350" s="138"/>
      <c r="M350" s="138"/>
      <c r="N350" s="138"/>
      <c r="O350" s="138"/>
      <c r="P350" s="138"/>
      <c r="Q350" s="138"/>
      <c r="R350" s="138"/>
      <c r="S350" s="138"/>
      <c r="T350" s="138"/>
      <c r="U350" s="138"/>
      <c r="V350" s="138"/>
      <c r="W350" s="138"/>
      <c r="X350" s="138"/>
      <c r="Y350" s="138"/>
      <c r="Z350" s="138"/>
    </row>
    <row r="351" ht="12.75" customHeight="1">
      <c r="A351" s="138"/>
      <c r="B351" s="138"/>
      <c r="C351" s="138"/>
      <c r="D351" s="264"/>
      <c r="E351" s="265"/>
      <c r="F351" s="138"/>
      <c r="G351" s="265"/>
      <c r="H351" s="265"/>
      <c r="I351" s="138"/>
      <c r="J351" s="265"/>
      <c r="K351" s="138"/>
      <c r="L351" s="138"/>
      <c r="M351" s="138"/>
      <c r="N351" s="138"/>
      <c r="O351" s="138"/>
      <c r="P351" s="138"/>
      <c r="Q351" s="138"/>
      <c r="R351" s="138"/>
      <c r="S351" s="138"/>
      <c r="T351" s="138"/>
      <c r="U351" s="138"/>
      <c r="V351" s="138"/>
      <c r="W351" s="138"/>
      <c r="X351" s="138"/>
      <c r="Y351" s="138"/>
      <c r="Z351" s="138"/>
    </row>
    <row r="352" ht="12.75" customHeight="1">
      <c r="A352" s="138"/>
      <c r="B352" s="138"/>
      <c r="C352" s="138"/>
      <c r="D352" s="264"/>
      <c r="E352" s="265"/>
      <c r="F352" s="138"/>
      <c r="G352" s="265"/>
      <c r="H352" s="265"/>
      <c r="I352" s="138"/>
      <c r="J352" s="265"/>
      <c r="K352" s="138"/>
      <c r="L352" s="138"/>
      <c r="M352" s="138"/>
      <c r="N352" s="138"/>
      <c r="O352" s="138"/>
      <c r="P352" s="138"/>
      <c r="Q352" s="138"/>
      <c r="R352" s="138"/>
      <c r="S352" s="138"/>
      <c r="T352" s="138"/>
      <c r="U352" s="138"/>
      <c r="V352" s="138"/>
      <c r="W352" s="138"/>
      <c r="X352" s="138"/>
      <c r="Y352" s="138"/>
      <c r="Z352" s="138"/>
    </row>
    <row r="353" ht="12.75" customHeight="1">
      <c r="A353" s="138"/>
      <c r="B353" s="138"/>
      <c r="C353" s="138"/>
      <c r="D353" s="264"/>
      <c r="E353" s="265"/>
      <c r="F353" s="138"/>
      <c r="G353" s="265"/>
      <c r="H353" s="265"/>
      <c r="I353" s="138"/>
      <c r="J353" s="265"/>
      <c r="K353" s="138"/>
      <c r="L353" s="138"/>
      <c r="M353" s="138"/>
      <c r="N353" s="138"/>
      <c r="O353" s="138"/>
      <c r="P353" s="138"/>
      <c r="Q353" s="138"/>
      <c r="R353" s="138"/>
      <c r="S353" s="138"/>
      <c r="T353" s="138"/>
      <c r="U353" s="138"/>
      <c r="V353" s="138"/>
      <c r="W353" s="138"/>
      <c r="X353" s="138"/>
      <c r="Y353" s="138"/>
      <c r="Z353" s="138"/>
    </row>
    <row r="354" ht="12.75" customHeight="1">
      <c r="A354" s="138"/>
      <c r="B354" s="138"/>
      <c r="C354" s="138"/>
      <c r="D354" s="264"/>
      <c r="E354" s="265"/>
      <c r="F354" s="138"/>
      <c r="G354" s="265"/>
      <c r="H354" s="265"/>
      <c r="I354" s="138"/>
      <c r="J354" s="265"/>
      <c r="K354" s="138"/>
      <c r="L354" s="138"/>
      <c r="M354" s="138"/>
      <c r="N354" s="138"/>
      <c r="O354" s="138"/>
      <c r="P354" s="138"/>
      <c r="Q354" s="138"/>
      <c r="R354" s="138"/>
      <c r="S354" s="138"/>
      <c r="T354" s="138"/>
      <c r="U354" s="138"/>
      <c r="V354" s="138"/>
      <c r="W354" s="138"/>
      <c r="X354" s="138"/>
      <c r="Y354" s="138"/>
      <c r="Z354" s="138"/>
    </row>
    <row r="355" ht="12.75" customHeight="1">
      <c r="A355" s="138"/>
      <c r="B355" s="138"/>
      <c r="C355" s="138"/>
      <c r="D355" s="264"/>
      <c r="E355" s="265"/>
      <c r="F355" s="138"/>
      <c r="G355" s="265"/>
      <c r="H355" s="265"/>
      <c r="I355" s="138"/>
      <c r="J355" s="265"/>
      <c r="K355" s="138"/>
      <c r="L355" s="138"/>
      <c r="M355" s="138"/>
      <c r="N355" s="138"/>
      <c r="O355" s="138"/>
      <c r="P355" s="138"/>
      <c r="Q355" s="138"/>
      <c r="R355" s="138"/>
      <c r="S355" s="138"/>
      <c r="T355" s="138"/>
      <c r="U355" s="138"/>
      <c r="V355" s="138"/>
      <c r="W355" s="138"/>
      <c r="X355" s="138"/>
      <c r="Y355" s="138"/>
      <c r="Z355" s="138"/>
    </row>
    <row r="356" ht="12.75" customHeight="1">
      <c r="A356" s="138"/>
      <c r="B356" s="138"/>
      <c r="C356" s="138"/>
      <c r="D356" s="264"/>
      <c r="E356" s="265"/>
      <c r="F356" s="138"/>
      <c r="G356" s="265"/>
      <c r="H356" s="265"/>
      <c r="I356" s="138"/>
      <c r="J356" s="265"/>
      <c r="K356" s="138"/>
      <c r="L356" s="138"/>
      <c r="M356" s="138"/>
      <c r="N356" s="138"/>
      <c r="O356" s="138"/>
      <c r="P356" s="138"/>
      <c r="Q356" s="138"/>
      <c r="R356" s="138"/>
      <c r="S356" s="138"/>
      <c r="T356" s="138"/>
      <c r="U356" s="138"/>
      <c r="V356" s="138"/>
      <c r="W356" s="138"/>
      <c r="X356" s="138"/>
      <c r="Y356" s="138"/>
      <c r="Z356" s="138"/>
    </row>
    <row r="357" ht="12.75" customHeight="1">
      <c r="A357" s="138"/>
      <c r="B357" s="138"/>
      <c r="C357" s="138"/>
      <c r="D357" s="264"/>
      <c r="E357" s="265"/>
      <c r="F357" s="138"/>
      <c r="G357" s="265"/>
      <c r="H357" s="265"/>
      <c r="I357" s="138"/>
      <c r="J357" s="265"/>
      <c r="K357" s="138"/>
      <c r="L357" s="138"/>
      <c r="M357" s="138"/>
      <c r="N357" s="138"/>
      <c r="O357" s="138"/>
      <c r="P357" s="138"/>
      <c r="Q357" s="138"/>
      <c r="R357" s="138"/>
      <c r="S357" s="138"/>
      <c r="T357" s="138"/>
      <c r="U357" s="138"/>
      <c r="V357" s="138"/>
      <c r="W357" s="138"/>
      <c r="X357" s="138"/>
      <c r="Y357" s="138"/>
      <c r="Z357" s="138"/>
    </row>
    <row r="358" ht="12.75" customHeight="1">
      <c r="A358" s="138"/>
      <c r="B358" s="138"/>
      <c r="C358" s="138"/>
      <c r="D358" s="264"/>
      <c r="E358" s="265"/>
      <c r="F358" s="138"/>
      <c r="G358" s="265"/>
      <c r="H358" s="265"/>
      <c r="I358" s="138"/>
      <c r="J358" s="265"/>
      <c r="K358" s="138"/>
      <c r="L358" s="138"/>
      <c r="M358" s="138"/>
      <c r="N358" s="138"/>
      <c r="O358" s="138"/>
      <c r="P358" s="138"/>
      <c r="Q358" s="138"/>
      <c r="R358" s="138"/>
      <c r="S358" s="138"/>
      <c r="T358" s="138"/>
      <c r="U358" s="138"/>
      <c r="V358" s="138"/>
      <c r="W358" s="138"/>
      <c r="X358" s="138"/>
      <c r="Y358" s="138"/>
      <c r="Z358" s="138"/>
    </row>
    <row r="359" ht="12.75" customHeight="1">
      <c r="A359" s="138"/>
      <c r="B359" s="138"/>
      <c r="C359" s="138"/>
      <c r="D359" s="264"/>
      <c r="E359" s="265"/>
      <c r="F359" s="138"/>
      <c r="G359" s="265"/>
      <c r="H359" s="265"/>
      <c r="I359" s="138"/>
      <c r="J359" s="265"/>
      <c r="K359" s="138"/>
      <c r="L359" s="138"/>
      <c r="M359" s="138"/>
      <c r="N359" s="138"/>
      <c r="O359" s="138"/>
      <c r="P359" s="138"/>
      <c r="Q359" s="138"/>
      <c r="R359" s="138"/>
      <c r="S359" s="138"/>
      <c r="T359" s="138"/>
      <c r="U359" s="138"/>
      <c r="V359" s="138"/>
      <c r="W359" s="138"/>
      <c r="X359" s="138"/>
      <c r="Y359" s="138"/>
      <c r="Z359" s="138"/>
    </row>
    <row r="360" ht="12.75" customHeight="1">
      <c r="A360" s="138"/>
      <c r="B360" s="138"/>
      <c r="C360" s="138"/>
      <c r="D360" s="264"/>
      <c r="E360" s="265"/>
      <c r="F360" s="138"/>
      <c r="G360" s="265"/>
      <c r="H360" s="265"/>
      <c r="I360" s="138"/>
      <c r="J360" s="265"/>
      <c r="K360" s="138"/>
      <c r="L360" s="138"/>
      <c r="M360" s="138"/>
      <c r="N360" s="138"/>
      <c r="O360" s="138"/>
      <c r="P360" s="138"/>
      <c r="Q360" s="138"/>
      <c r="R360" s="138"/>
      <c r="S360" s="138"/>
      <c r="T360" s="138"/>
      <c r="U360" s="138"/>
      <c r="V360" s="138"/>
      <c r="W360" s="138"/>
      <c r="X360" s="138"/>
      <c r="Y360" s="138"/>
      <c r="Z360" s="138"/>
    </row>
    <row r="361" ht="12.75" customHeight="1">
      <c r="A361" s="138"/>
      <c r="B361" s="138"/>
      <c r="C361" s="138"/>
      <c r="D361" s="264"/>
      <c r="E361" s="265"/>
      <c r="F361" s="138"/>
      <c r="G361" s="265"/>
      <c r="H361" s="265"/>
      <c r="I361" s="138"/>
      <c r="J361" s="265"/>
      <c r="K361" s="138"/>
      <c r="L361" s="138"/>
      <c r="M361" s="138"/>
      <c r="N361" s="138"/>
      <c r="O361" s="138"/>
      <c r="P361" s="138"/>
      <c r="Q361" s="138"/>
      <c r="R361" s="138"/>
      <c r="S361" s="138"/>
      <c r="T361" s="138"/>
      <c r="U361" s="138"/>
      <c r="V361" s="138"/>
      <c r="W361" s="138"/>
      <c r="X361" s="138"/>
      <c r="Y361" s="138"/>
      <c r="Z361" s="138"/>
    </row>
    <row r="362" ht="12.75" customHeight="1">
      <c r="A362" s="138"/>
      <c r="B362" s="138"/>
      <c r="C362" s="138"/>
      <c r="D362" s="264"/>
      <c r="E362" s="265"/>
      <c r="F362" s="138"/>
      <c r="G362" s="265"/>
      <c r="H362" s="265"/>
      <c r="I362" s="138"/>
      <c r="J362" s="265"/>
      <c r="K362" s="138"/>
      <c r="L362" s="138"/>
      <c r="M362" s="138"/>
      <c r="N362" s="138"/>
      <c r="O362" s="138"/>
      <c r="P362" s="138"/>
      <c r="Q362" s="138"/>
      <c r="R362" s="138"/>
      <c r="S362" s="138"/>
      <c r="T362" s="138"/>
      <c r="U362" s="138"/>
      <c r="V362" s="138"/>
      <c r="W362" s="138"/>
      <c r="X362" s="138"/>
      <c r="Y362" s="138"/>
      <c r="Z362" s="138"/>
    </row>
    <row r="363" ht="12.75" customHeight="1">
      <c r="A363" s="138"/>
      <c r="B363" s="138"/>
      <c r="C363" s="138"/>
      <c r="D363" s="264"/>
      <c r="E363" s="265"/>
      <c r="F363" s="138"/>
      <c r="G363" s="265"/>
      <c r="H363" s="265"/>
      <c r="I363" s="138"/>
      <c r="J363" s="265"/>
      <c r="K363" s="138"/>
      <c r="L363" s="138"/>
      <c r="M363" s="138"/>
      <c r="N363" s="138"/>
      <c r="O363" s="138"/>
      <c r="P363" s="138"/>
      <c r="Q363" s="138"/>
      <c r="R363" s="138"/>
      <c r="S363" s="138"/>
      <c r="T363" s="138"/>
      <c r="U363" s="138"/>
      <c r="V363" s="138"/>
      <c r="W363" s="138"/>
      <c r="X363" s="138"/>
      <c r="Y363" s="138"/>
      <c r="Z363" s="138"/>
    </row>
    <row r="364" ht="12.75" customHeight="1">
      <c r="A364" s="138"/>
      <c r="B364" s="138"/>
      <c r="C364" s="138"/>
      <c r="D364" s="264"/>
      <c r="E364" s="265"/>
      <c r="F364" s="138"/>
      <c r="G364" s="265"/>
      <c r="H364" s="265"/>
      <c r="I364" s="138"/>
      <c r="J364" s="265"/>
      <c r="K364" s="138"/>
      <c r="L364" s="138"/>
      <c r="M364" s="138"/>
      <c r="N364" s="138"/>
      <c r="O364" s="138"/>
      <c r="P364" s="138"/>
      <c r="Q364" s="138"/>
      <c r="R364" s="138"/>
      <c r="S364" s="138"/>
      <c r="T364" s="138"/>
      <c r="U364" s="138"/>
      <c r="V364" s="138"/>
      <c r="W364" s="138"/>
      <c r="X364" s="138"/>
      <c r="Y364" s="138"/>
      <c r="Z364" s="138"/>
    </row>
    <row r="365" ht="12.75" customHeight="1">
      <c r="A365" s="138"/>
      <c r="B365" s="138"/>
      <c r="C365" s="138"/>
      <c r="D365" s="264"/>
      <c r="E365" s="265"/>
      <c r="F365" s="138"/>
      <c r="G365" s="265"/>
      <c r="H365" s="265"/>
      <c r="I365" s="138"/>
      <c r="J365" s="265"/>
      <c r="K365" s="138"/>
      <c r="L365" s="138"/>
      <c r="M365" s="138"/>
      <c r="N365" s="138"/>
      <c r="O365" s="138"/>
      <c r="P365" s="138"/>
      <c r="Q365" s="138"/>
      <c r="R365" s="138"/>
      <c r="S365" s="138"/>
      <c r="T365" s="138"/>
      <c r="U365" s="138"/>
      <c r="V365" s="138"/>
      <c r="W365" s="138"/>
      <c r="X365" s="138"/>
      <c r="Y365" s="138"/>
      <c r="Z365" s="138"/>
    </row>
    <row r="366" ht="12.75" customHeight="1">
      <c r="A366" s="138"/>
      <c r="B366" s="138"/>
      <c r="C366" s="138"/>
      <c r="D366" s="264"/>
      <c r="E366" s="265"/>
      <c r="F366" s="138"/>
      <c r="G366" s="265"/>
      <c r="H366" s="265"/>
      <c r="I366" s="138"/>
      <c r="J366" s="265"/>
      <c r="K366" s="138"/>
      <c r="L366" s="138"/>
      <c r="M366" s="138"/>
      <c r="N366" s="138"/>
      <c r="O366" s="138"/>
      <c r="P366" s="138"/>
      <c r="Q366" s="138"/>
      <c r="R366" s="138"/>
      <c r="S366" s="138"/>
      <c r="T366" s="138"/>
      <c r="U366" s="138"/>
      <c r="V366" s="138"/>
      <c r="W366" s="138"/>
      <c r="X366" s="138"/>
      <c r="Y366" s="138"/>
      <c r="Z366" s="138"/>
    </row>
    <row r="367" ht="12.75" customHeight="1">
      <c r="A367" s="138"/>
      <c r="B367" s="138"/>
      <c r="C367" s="138"/>
      <c r="D367" s="264"/>
      <c r="E367" s="265"/>
      <c r="F367" s="138"/>
      <c r="G367" s="265"/>
      <c r="H367" s="265"/>
      <c r="I367" s="138"/>
      <c r="J367" s="265"/>
      <c r="K367" s="138"/>
      <c r="L367" s="138"/>
      <c r="M367" s="138"/>
      <c r="N367" s="138"/>
      <c r="O367" s="138"/>
      <c r="P367" s="138"/>
      <c r="Q367" s="138"/>
      <c r="R367" s="138"/>
      <c r="S367" s="138"/>
      <c r="T367" s="138"/>
      <c r="U367" s="138"/>
      <c r="V367" s="138"/>
      <c r="W367" s="138"/>
      <c r="X367" s="138"/>
      <c r="Y367" s="138"/>
      <c r="Z367" s="138"/>
    </row>
    <row r="368" ht="12.75" customHeight="1">
      <c r="A368" s="138"/>
      <c r="B368" s="138"/>
      <c r="C368" s="138"/>
      <c r="D368" s="264"/>
      <c r="E368" s="265"/>
      <c r="F368" s="138"/>
      <c r="G368" s="265"/>
      <c r="H368" s="265"/>
      <c r="I368" s="138"/>
      <c r="J368" s="265"/>
      <c r="K368" s="138"/>
      <c r="L368" s="138"/>
      <c r="M368" s="138"/>
      <c r="N368" s="138"/>
      <c r="O368" s="138"/>
      <c r="P368" s="138"/>
      <c r="Q368" s="138"/>
      <c r="R368" s="138"/>
      <c r="S368" s="138"/>
      <c r="T368" s="138"/>
      <c r="U368" s="138"/>
      <c r="V368" s="138"/>
      <c r="W368" s="138"/>
      <c r="X368" s="138"/>
      <c r="Y368" s="138"/>
      <c r="Z368" s="138"/>
    </row>
    <row r="369" ht="12.75" customHeight="1">
      <c r="A369" s="138"/>
      <c r="B369" s="138"/>
      <c r="C369" s="138"/>
      <c r="D369" s="264"/>
      <c r="E369" s="265"/>
      <c r="F369" s="138"/>
      <c r="G369" s="265"/>
      <c r="H369" s="265"/>
      <c r="I369" s="138"/>
      <c r="J369" s="265"/>
      <c r="K369" s="138"/>
      <c r="L369" s="138"/>
      <c r="M369" s="138"/>
      <c r="N369" s="138"/>
      <c r="O369" s="138"/>
      <c r="P369" s="138"/>
      <c r="Q369" s="138"/>
      <c r="R369" s="138"/>
      <c r="S369" s="138"/>
      <c r="T369" s="138"/>
      <c r="U369" s="138"/>
      <c r="V369" s="138"/>
      <c r="W369" s="138"/>
      <c r="X369" s="138"/>
      <c r="Y369" s="138"/>
      <c r="Z369" s="138"/>
    </row>
    <row r="370" ht="12.75" customHeight="1">
      <c r="A370" s="138"/>
      <c r="B370" s="138"/>
      <c r="C370" s="138"/>
      <c r="D370" s="264"/>
      <c r="E370" s="265"/>
      <c r="F370" s="138"/>
      <c r="G370" s="265"/>
      <c r="H370" s="265"/>
      <c r="I370" s="138"/>
      <c r="J370" s="265"/>
      <c r="K370" s="138"/>
      <c r="L370" s="138"/>
      <c r="M370" s="138"/>
      <c r="N370" s="138"/>
      <c r="O370" s="138"/>
      <c r="P370" s="138"/>
      <c r="Q370" s="138"/>
      <c r="R370" s="138"/>
      <c r="S370" s="138"/>
      <c r="T370" s="138"/>
      <c r="U370" s="138"/>
      <c r="V370" s="138"/>
      <c r="W370" s="138"/>
      <c r="X370" s="138"/>
      <c r="Y370" s="138"/>
      <c r="Z370" s="138"/>
    </row>
    <row r="371" ht="12.75" customHeight="1">
      <c r="A371" s="138"/>
      <c r="B371" s="138"/>
      <c r="C371" s="138"/>
      <c r="D371" s="264"/>
      <c r="E371" s="265"/>
      <c r="F371" s="138"/>
      <c r="G371" s="265"/>
      <c r="H371" s="265"/>
      <c r="I371" s="138"/>
      <c r="J371" s="265"/>
      <c r="K371" s="138"/>
      <c r="L371" s="138"/>
      <c r="M371" s="138"/>
      <c r="N371" s="138"/>
      <c r="O371" s="138"/>
      <c r="P371" s="138"/>
      <c r="Q371" s="138"/>
      <c r="R371" s="138"/>
      <c r="S371" s="138"/>
      <c r="T371" s="138"/>
      <c r="U371" s="138"/>
      <c r="V371" s="138"/>
      <c r="W371" s="138"/>
      <c r="X371" s="138"/>
      <c r="Y371" s="138"/>
      <c r="Z371" s="138"/>
    </row>
    <row r="372" ht="12.75" customHeight="1">
      <c r="A372" s="138"/>
      <c r="B372" s="138"/>
      <c r="C372" s="138"/>
      <c r="D372" s="264"/>
      <c r="E372" s="265"/>
      <c r="F372" s="138"/>
      <c r="G372" s="265"/>
      <c r="H372" s="265"/>
      <c r="I372" s="138"/>
      <c r="J372" s="265"/>
      <c r="K372" s="138"/>
      <c r="L372" s="138"/>
      <c r="M372" s="138"/>
      <c r="N372" s="138"/>
      <c r="O372" s="138"/>
      <c r="P372" s="138"/>
      <c r="Q372" s="138"/>
      <c r="R372" s="138"/>
      <c r="S372" s="138"/>
      <c r="T372" s="138"/>
      <c r="U372" s="138"/>
      <c r="V372" s="138"/>
      <c r="W372" s="138"/>
      <c r="X372" s="138"/>
      <c r="Y372" s="138"/>
      <c r="Z372" s="138"/>
    </row>
    <row r="373" ht="12.75" customHeight="1">
      <c r="A373" s="138"/>
      <c r="B373" s="138"/>
      <c r="C373" s="138"/>
      <c r="D373" s="264"/>
      <c r="E373" s="265"/>
      <c r="F373" s="138"/>
      <c r="G373" s="265"/>
      <c r="H373" s="265"/>
      <c r="I373" s="138"/>
      <c r="J373" s="265"/>
      <c r="K373" s="138"/>
      <c r="L373" s="138"/>
      <c r="M373" s="138"/>
      <c r="N373" s="138"/>
      <c r="O373" s="138"/>
      <c r="P373" s="138"/>
      <c r="Q373" s="138"/>
      <c r="R373" s="138"/>
      <c r="S373" s="138"/>
      <c r="T373" s="138"/>
      <c r="U373" s="138"/>
      <c r="V373" s="138"/>
      <c r="W373" s="138"/>
      <c r="X373" s="138"/>
      <c r="Y373" s="138"/>
      <c r="Z373" s="138"/>
    </row>
    <row r="374" ht="12.75" customHeight="1">
      <c r="A374" s="138"/>
      <c r="B374" s="138"/>
      <c r="C374" s="138"/>
      <c r="D374" s="264"/>
      <c r="E374" s="265"/>
      <c r="F374" s="138"/>
      <c r="G374" s="265"/>
      <c r="H374" s="265"/>
      <c r="I374" s="138"/>
      <c r="J374" s="265"/>
      <c r="K374" s="138"/>
      <c r="L374" s="138"/>
      <c r="M374" s="138"/>
      <c r="N374" s="138"/>
      <c r="O374" s="138"/>
      <c r="P374" s="138"/>
      <c r="Q374" s="138"/>
      <c r="R374" s="138"/>
      <c r="S374" s="138"/>
      <c r="T374" s="138"/>
      <c r="U374" s="138"/>
      <c r="V374" s="138"/>
      <c r="W374" s="138"/>
      <c r="X374" s="138"/>
      <c r="Y374" s="138"/>
      <c r="Z374" s="138"/>
    </row>
    <row r="375" ht="12.75" customHeight="1">
      <c r="A375" s="138"/>
      <c r="B375" s="138"/>
      <c r="C375" s="138"/>
      <c r="D375" s="264"/>
      <c r="E375" s="265"/>
      <c r="F375" s="138"/>
      <c r="G375" s="265"/>
      <c r="H375" s="265"/>
      <c r="I375" s="138"/>
      <c r="J375" s="265"/>
      <c r="K375" s="138"/>
      <c r="L375" s="138"/>
      <c r="M375" s="138"/>
      <c r="N375" s="138"/>
      <c r="O375" s="138"/>
      <c r="P375" s="138"/>
      <c r="Q375" s="138"/>
      <c r="R375" s="138"/>
      <c r="S375" s="138"/>
      <c r="T375" s="138"/>
      <c r="U375" s="138"/>
      <c r="V375" s="138"/>
      <c r="W375" s="138"/>
      <c r="X375" s="138"/>
      <c r="Y375" s="138"/>
      <c r="Z375" s="138"/>
    </row>
    <row r="376" ht="12.75" customHeight="1">
      <c r="A376" s="138"/>
      <c r="B376" s="138"/>
      <c r="C376" s="138"/>
      <c r="D376" s="264"/>
      <c r="E376" s="265"/>
      <c r="F376" s="138"/>
      <c r="G376" s="265"/>
      <c r="H376" s="265"/>
      <c r="I376" s="138"/>
      <c r="J376" s="265"/>
      <c r="K376" s="138"/>
      <c r="L376" s="138"/>
      <c r="M376" s="138"/>
      <c r="N376" s="138"/>
      <c r="O376" s="138"/>
      <c r="P376" s="138"/>
      <c r="Q376" s="138"/>
      <c r="R376" s="138"/>
      <c r="S376" s="138"/>
      <c r="T376" s="138"/>
      <c r="U376" s="138"/>
      <c r="V376" s="138"/>
      <c r="W376" s="138"/>
      <c r="X376" s="138"/>
      <c r="Y376" s="138"/>
      <c r="Z376" s="138"/>
    </row>
    <row r="377" ht="12.75" customHeight="1">
      <c r="A377" s="138"/>
      <c r="B377" s="138"/>
      <c r="C377" s="138"/>
      <c r="D377" s="264"/>
      <c r="E377" s="265"/>
      <c r="F377" s="138"/>
      <c r="G377" s="265"/>
      <c r="H377" s="265"/>
      <c r="I377" s="138"/>
      <c r="J377" s="265"/>
      <c r="K377" s="138"/>
      <c r="L377" s="138"/>
      <c r="M377" s="138"/>
      <c r="N377" s="138"/>
      <c r="O377" s="138"/>
      <c r="P377" s="138"/>
      <c r="Q377" s="138"/>
      <c r="R377" s="138"/>
      <c r="S377" s="138"/>
      <c r="T377" s="138"/>
      <c r="U377" s="138"/>
      <c r="V377" s="138"/>
      <c r="W377" s="138"/>
      <c r="X377" s="138"/>
      <c r="Y377" s="138"/>
      <c r="Z377" s="138"/>
    </row>
    <row r="378" ht="12.75" customHeight="1">
      <c r="A378" s="138"/>
      <c r="B378" s="138"/>
      <c r="C378" s="138"/>
      <c r="D378" s="264"/>
      <c r="E378" s="265"/>
      <c r="F378" s="138"/>
      <c r="G378" s="265"/>
      <c r="H378" s="265"/>
      <c r="I378" s="138"/>
      <c r="J378" s="265"/>
      <c r="K378" s="138"/>
      <c r="L378" s="138"/>
      <c r="M378" s="138"/>
      <c r="N378" s="138"/>
      <c r="O378" s="138"/>
      <c r="P378" s="138"/>
      <c r="Q378" s="138"/>
      <c r="R378" s="138"/>
      <c r="S378" s="138"/>
      <c r="T378" s="138"/>
      <c r="U378" s="138"/>
      <c r="V378" s="138"/>
      <c r="W378" s="138"/>
      <c r="X378" s="138"/>
      <c r="Y378" s="138"/>
      <c r="Z378" s="138"/>
    </row>
    <row r="379" ht="12.75" customHeight="1">
      <c r="A379" s="138"/>
      <c r="B379" s="138"/>
      <c r="C379" s="138"/>
      <c r="D379" s="264"/>
      <c r="E379" s="265"/>
      <c r="F379" s="138"/>
      <c r="G379" s="265"/>
      <c r="H379" s="265"/>
      <c r="I379" s="138"/>
      <c r="J379" s="265"/>
      <c r="K379" s="138"/>
      <c r="L379" s="138"/>
      <c r="M379" s="138"/>
      <c r="N379" s="138"/>
      <c r="O379" s="138"/>
      <c r="P379" s="138"/>
      <c r="Q379" s="138"/>
      <c r="R379" s="138"/>
      <c r="S379" s="138"/>
      <c r="T379" s="138"/>
      <c r="U379" s="138"/>
      <c r="V379" s="138"/>
      <c r="W379" s="138"/>
      <c r="X379" s="138"/>
      <c r="Y379" s="138"/>
      <c r="Z379" s="138"/>
    </row>
    <row r="380" ht="12.75" customHeight="1">
      <c r="A380" s="138"/>
      <c r="B380" s="138"/>
      <c r="C380" s="138"/>
      <c r="D380" s="264"/>
      <c r="E380" s="265"/>
      <c r="F380" s="138"/>
      <c r="G380" s="265"/>
      <c r="H380" s="265"/>
      <c r="I380" s="138"/>
      <c r="J380" s="265"/>
      <c r="K380" s="138"/>
      <c r="L380" s="138"/>
      <c r="M380" s="138"/>
      <c r="N380" s="138"/>
      <c r="O380" s="138"/>
      <c r="P380" s="138"/>
      <c r="Q380" s="138"/>
      <c r="R380" s="138"/>
      <c r="S380" s="138"/>
      <c r="T380" s="138"/>
      <c r="U380" s="138"/>
      <c r="V380" s="138"/>
      <c r="W380" s="138"/>
      <c r="X380" s="138"/>
      <c r="Y380" s="138"/>
      <c r="Z380" s="138"/>
    </row>
    <row r="381" ht="12.75" customHeight="1">
      <c r="A381" s="138"/>
      <c r="B381" s="138"/>
      <c r="C381" s="138"/>
      <c r="D381" s="264"/>
      <c r="E381" s="265"/>
      <c r="F381" s="138"/>
      <c r="G381" s="265"/>
      <c r="H381" s="265"/>
      <c r="I381" s="138"/>
      <c r="J381" s="265"/>
      <c r="K381" s="138"/>
      <c r="L381" s="138"/>
      <c r="M381" s="138"/>
      <c r="N381" s="138"/>
      <c r="O381" s="138"/>
      <c r="P381" s="138"/>
      <c r="Q381" s="138"/>
      <c r="R381" s="138"/>
      <c r="S381" s="138"/>
      <c r="T381" s="138"/>
      <c r="U381" s="138"/>
      <c r="V381" s="138"/>
      <c r="W381" s="138"/>
      <c r="X381" s="138"/>
      <c r="Y381" s="138"/>
      <c r="Z381" s="138"/>
    </row>
    <row r="382" ht="12.75" customHeight="1">
      <c r="A382" s="138"/>
      <c r="B382" s="138"/>
      <c r="C382" s="138"/>
      <c r="D382" s="264"/>
      <c r="E382" s="265"/>
      <c r="F382" s="138"/>
      <c r="G382" s="265"/>
      <c r="H382" s="265"/>
      <c r="I382" s="138"/>
      <c r="J382" s="265"/>
      <c r="K382" s="138"/>
      <c r="L382" s="138"/>
      <c r="M382" s="138"/>
      <c r="N382" s="138"/>
      <c r="O382" s="138"/>
      <c r="P382" s="138"/>
      <c r="Q382" s="138"/>
      <c r="R382" s="138"/>
      <c r="S382" s="138"/>
      <c r="T382" s="138"/>
      <c r="U382" s="138"/>
      <c r="V382" s="138"/>
      <c r="W382" s="138"/>
      <c r="X382" s="138"/>
      <c r="Y382" s="138"/>
      <c r="Z382" s="138"/>
    </row>
    <row r="383" ht="12.75" customHeight="1">
      <c r="A383" s="138"/>
      <c r="B383" s="138"/>
      <c r="C383" s="138"/>
      <c r="D383" s="264"/>
      <c r="E383" s="265"/>
      <c r="F383" s="138"/>
      <c r="G383" s="265"/>
      <c r="H383" s="265"/>
      <c r="I383" s="138"/>
      <c r="J383" s="265"/>
      <c r="K383" s="138"/>
      <c r="L383" s="138"/>
      <c r="M383" s="138"/>
      <c r="N383" s="138"/>
      <c r="O383" s="138"/>
      <c r="P383" s="138"/>
      <c r="Q383" s="138"/>
      <c r="R383" s="138"/>
      <c r="S383" s="138"/>
      <c r="T383" s="138"/>
      <c r="U383" s="138"/>
      <c r="V383" s="138"/>
      <c r="W383" s="138"/>
      <c r="X383" s="138"/>
      <c r="Y383" s="138"/>
      <c r="Z383" s="138"/>
    </row>
    <row r="384" ht="12.75" customHeight="1">
      <c r="A384" s="138"/>
      <c r="B384" s="138"/>
      <c r="C384" s="138"/>
      <c r="D384" s="264"/>
      <c r="E384" s="265"/>
      <c r="F384" s="138"/>
      <c r="G384" s="265"/>
      <c r="H384" s="265"/>
      <c r="I384" s="138"/>
      <c r="J384" s="265"/>
      <c r="K384" s="138"/>
      <c r="L384" s="138"/>
      <c r="M384" s="138"/>
      <c r="N384" s="138"/>
      <c r="O384" s="138"/>
      <c r="P384" s="138"/>
      <c r="Q384" s="138"/>
      <c r="R384" s="138"/>
      <c r="S384" s="138"/>
      <c r="T384" s="138"/>
      <c r="U384" s="138"/>
      <c r="V384" s="138"/>
      <c r="W384" s="138"/>
      <c r="X384" s="138"/>
      <c r="Y384" s="138"/>
      <c r="Z384" s="138"/>
    </row>
    <row r="385" ht="12.75" customHeight="1">
      <c r="A385" s="138"/>
      <c r="B385" s="138"/>
      <c r="C385" s="138"/>
      <c r="D385" s="264"/>
      <c r="E385" s="265"/>
      <c r="F385" s="138"/>
      <c r="G385" s="265"/>
      <c r="H385" s="265"/>
      <c r="I385" s="138"/>
      <c r="J385" s="265"/>
      <c r="K385" s="138"/>
      <c r="L385" s="138"/>
      <c r="M385" s="138"/>
      <c r="N385" s="138"/>
      <c r="O385" s="138"/>
      <c r="P385" s="138"/>
      <c r="Q385" s="138"/>
      <c r="R385" s="138"/>
      <c r="S385" s="138"/>
      <c r="T385" s="138"/>
      <c r="U385" s="138"/>
      <c r="V385" s="138"/>
      <c r="W385" s="138"/>
      <c r="X385" s="138"/>
      <c r="Y385" s="138"/>
      <c r="Z385" s="138"/>
    </row>
    <row r="386" ht="12.75" customHeight="1">
      <c r="A386" s="138"/>
      <c r="B386" s="138"/>
      <c r="C386" s="138"/>
      <c r="D386" s="264"/>
      <c r="E386" s="265"/>
      <c r="F386" s="138"/>
      <c r="G386" s="265"/>
      <c r="H386" s="265"/>
      <c r="I386" s="138"/>
      <c r="J386" s="265"/>
      <c r="K386" s="138"/>
      <c r="L386" s="138"/>
      <c r="M386" s="138"/>
      <c r="N386" s="138"/>
      <c r="O386" s="138"/>
      <c r="P386" s="138"/>
      <c r="Q386" s="138"/>
      <c r="R386" s="138"/>
      <c r="S386" s="138"/>
      <c r="T386" s="138"/>
      <c r="U386" s="138"/>
      <c r="V386" s="138"/>
      <c r="W386" s="138"/>
      <c r="X386" s="138"/>
      <c r="Y386" s="138"/>
      <c r="Z386" s="138"/>
    </row>
    <row r="387" ht="12.75" customHeight="1">
      <c r="A387" s="138"/>
      <c r="B387" s="138"/>
      <c r="C387" s="138"/>
      <c r="D387" s="264"/>
      <c r="E387" s="265"/>
      <c r="F387" s="138"/>
      <c r="G387" s="265"/>
      <c r="H387" s="265"/>
      <c r="I387" s="138"/>
      <c r="J387" s="265"/>
      <c r="K387" s="138"/>
      <c r="L387" s="138"/>
      <c r="M387" s="138"/>
      <c r="N387" s="138"/>
      <c r="O387" s="138"/>
      <c r="P387" s="138"/>
      <c r="Q387" s="138"/>
      <c r="R387" s="138"/>
      <c r="S387" s="138"/>
      <c r="T387" s="138"/>
      <c r="U387" s="138"/>
      <c r="V387" s="138"/>
      <c r="W387" s="138"/>
      <c r="X387" s="138"/>
      <c r="Y387" s="138"/>
      <c r="Z387" s="138"/>
    </row>
    <row r="388" ht="12.75" customHeight="1">
      <c r="A388" s="138"/>
      <c r="B388" s="138"/>
      <c r="C388" s="138"/>
      <c r="D388" s="264"/>
      <c r="E388" s="265"/>
      <c r="F388" s="138"/>
      <c r="G388" s="265"/>
      <c r="H388" s="265"/>
      <c r="I388" s="138"/>
      <c r="J388" s="265"/>
      <c r="K388" s="138"/>
      <c r="L388" s="138"/>
      <c r="M388" s="138"/>
      <c r="N388" s="138"/>
      <c r="O388" s="138"/>
      <c r="P388" s="138"/>
      <c r="Q388" s="138"/>
      <c r="R388" s="138"/>
      <c r="S388" s="138"/>
      <c r="T388" s="138"/>
      <c r="U388" s="138"/>
      <c r="V388" s="138"/>
      <c r="W388" s="138"/>
      <c r="X388" s="138"/>
      <c r="Y388" s="138"/>
      <c r="Z388" s="138"/>
    </row>
    <row r="389" ht="12.75" customHeight="1">
      <c r="A389" s="138"/>
      <c r="B389" s="138"/>
      <c r="C389" s="138"/>
      <c r="D389" s="264"/>
      <c r="E389" s="265"/>
      <c r="F389" s="138"/>
      <c r="G389" s="265"/>
      <c r="H389" s="265"/>
      <c r="I389" s="138"/>
      <c r="J389" s="265"/>
      <c r="K389" s="138"/>
      <c r="L389" s="138"/>
      <c r="M389" s="138"/>
      <c r="N389" s="138"/>
      <c r="O389" s="138"/>
      <c r="P389" s="138"/>
      <c r="Q389" s="138"/>
      <c r="R389" s="138"/>
      <c r="S389" s="138"/>
      <c r="T389" s="138"/>
      <c r="U389" s="138"/>
      <c r="V389" s="138"/>
      <c r="W389" s="138"/>
      <c r="X389" s="138"/>
      <c r="Y389" s="138"/>
      <c r="Z389" s="138"/>
    </row>
    <row r="390" ht="12.75" customHeight="1">
      <c r="A390" s="138"/>
      <c r="B390" s="138"/>
      <c r="C390" s="138"/>
      <c r="D390" s="264"/>
      <c r="E390" s="265"/>
      <c r="F390" s="138"/>
      <c r="G390" s="265"/>
      <c r="H390" s="265"/>
      <c r="I390" s="138"/>
      <c r="J390" s="265"/>
      <c r="K390" s="138"/>
      <c r="L390" s="138"/>
      <c r="M390" s="138"/>
      <c r="N390" s="138"/>
      <c r="O390" s="138"/>
      <c r="P390" s="138"/>
      <c r="Q390" s="138"/>
      <c r="R390" s="138"/>
      <c r="S390" s="138"/>
      <c r="T390" s="138"/>
      <c r="U390" s="138"/>
      <c r="V390" s="138"/>
      <c r="W390" s="138"/>
      <c r="X390" s="138"/>
      <c r="Y390" s="138"/>
      <c r="Z390" s="138"/>
    </row>
    <row r="391" ht="12.75" customHeight="1">
      <c r="A391" s="138"/>
      <c r="B391" s="138"/>
      <c r="C391" s="138"/>
      <c r="D391" s="264"/>
      <c r="E391" s="265"/>
      <c r="F391" s="138"/>
      <c r="G391" s="265"/>
      <c r="H391" s="265"/>
      <c r="I391" s="138"/>
      <c r="J391" s="265"/>
      <c r="K391" s="138"/>
      <c r="L391" s="138"/>
      <c r="M391" s="138"/>
      <c r="N391" s="138"/>
      <c r="O391" s="138"/>
      <c r="P391" s="138"/>
      <c r="Q391" s="138"/>
      <c r="R391" s="138"/>
      <c r="S391" s="138"/>
      <c r="T391" s="138"/>
      <c r="U391" s="138"/>
      <c r="V391" s="138"/>
      <c r="W391" s="138"/>
      <c r="X391" s="138"/>
      <c r="Y391" s="138"/>
      <c r="Z391" s="138"/>
    </row>
    <row r="392" ht="12.75" customHeight="1">
      <c r="A392" s="138"/>
      <c r="B392" s="138"/>
      <c r="C392" s="138"/>
      <c r="D392" s="264"/>
      <c r="E392" s="265"/>
      <c r="F392" s="138"/>
      <c r="G392" s="265"/>
      <c r="H392" s="265"/>
      <c r="I392" s="138"/>
      <c r="J392" s="265"/>
      <c r="K392" s="138"/>
      <c r="L392" s="138"/>
      <c r="M392" s="138"/>
      <c r="N392" s="138"/>
      <c r="O392" s="138"/>
      <c r="P392" s="138"/>
      <c r="Q392" s="138"/>
      <c r="R392" s="138"/>
      <c r="S392" s="138"/>
      <c r="T392" s="138"/>
      <c r="U392" s="138"/>
      <c r="V392" s="138"/>
      <c r="W392" s="138"/>
      <c r="X392" s="138"/>
      <c r="Y392" s="138"/>
      <c r="Z392" s="138"/>
    </row>
    <row r="393" ht="12.75" customHeight="1">
      <c r="A393" s="138"/>
      <c r="B393" s="138"/>
      <c r="C393" s="138"/>
      <c r="D393" s="264"/>
      <c r="E393" s="265"/>
      <c r="F393" s="138"/>
      <c r="G393" s="265"/>
      <c r="H393" s="265"/>
      <c r="I393" s="138"/>
      <c r="J393" s="265"/>
      <c r="K393" s="138"/>
      <c r="L393" s="138"/>
      <c r="M393" s="138"/>
      <c r="N393" s="138"/>
      <c r="O393" s="138"/>
      <c r="P393" s="138"/>
      <c r="Q393" s="138"/>
      <c r="R393" s="138"/>
      <c r="S393" s="138"/>
      <c r="T393" s="138"/>
      <c r="U393" s="138"/>
      <c r="V393" s="138"/>
      <c r="W393" s="138"/>
      <c r="X393" s="138"/>
      <c r="Y393" s="138"/>
      <c r="Z393" s="138"/>
    </row>
    <row r="394" ht="12.75" customHeight="1">
      <c r="A394" s="138"/>
      <c r="B394" s="138"/>
      <c r="C394" s="138"/>
      <c r="D394" s="264"/>
      <c r="E394" s="265"/>
      <c r="F394" s="138"/>
      <c r="G394" s="265"/>
      <c r="H394" s="265"/>
      <c r="I394" s="138"/>
      <c r="J394" s="265"/>
      <c r="K394" s="138"/>
      <c r="L394" s="138"/>
      <c r="M394" s="138"/>
      <c r="N394" s="138"/>
      <c r="O394" s="138"/>
      <c r="P394" s="138"/>
      <c r="Q394" s="138"/>
      <c r="R394" s="138"/>
      <c r="S394" s="138"/>
      <c r="T394" s="138"/>
      <c r="U394" s="138"/>
      <c r="V394" s="138"/>
      <c r="W394" s="138"/>
      <c r="X394" s="138"/>
      <c r="Y394" s="138"/>
      <c r="Z394" s="138"/>
    </row>
    <row r="395" ht="12.75" customHeight="1">
      <c r="A395" s="138"/>
      <c r="B395" s="138"/>
      <c r="C395" s="138"/>
      <c r="D395" s="264"/>
      <c r="E395" s="265"/>
      <c r="F395" s="138"/>
      <c r="G395" s="265"/>
      <c r="H395" s="265"/>
      <c r="I395" s="138"/>
      <c r="J395" s="265"/>
      <c r="K395" s="138"/>
      <c r="L395" s="138"/>
      <c r="M395" s="138"/>
      <c r="N395" s="138"/>
      <c r="O395" s="138"/>
      <c r="P395" s="138"/>
      <c r="Q395" s="138"/>
      <c r="R395" s="138"/>
      <c r="S395" s="138"/>
      <c r="T395" s="138"/>
      <c r="U395" s="138"/>
      <c r="V395" s="138"/>
      <c r="W395" s="138"/>
      <c r="X395" s="138"/>
      <c r="Y395" s="138"/>
      <c r="Z395" s="138"/>
    </row>
    <row r="396" ht="12.75" customHeight="1">
      <c r="A396" s="138"/>
      <c r="B396" s="138"/>
      <c r="C396" s="138"/>
      <c r="D396" s="264"/>
      <c r="E396" s="265"/>
      <c r="F396" s="138"/>
      <c r="G396" s="265"/>
      <c r="H396" s="265"/>
      <c r="I396" s="138"/>
      <c r="J396" s="265"/>
      <c r="K396" s="138"/>
      <c r="L396" s="138"/>
      <c r="M396" s="138"/>
      <c r="N396" s="138"/>
      <c r="O396" s="138"/>
      <c r="P396" s="138"/>
      <c r="Q396" s="138"/>
      <c r="R396" s="138"/>
      <c r="S396" s="138"/>
      <c r="T396" s="138"/>
      <c r="U396" s="138"/>
      <c r="V396" s="138"/>
      <c r="W396" s="138"/>
      <c r="X396" s="138"/>
      <c r="Y396" s="138"/>
      <c r="Z396" s="138"/>
    </row>
    <row r="397" ht="12.75" customHeight="1">
      <c r="A397" s="138"/>
      <c r="B397" s="138"/>
      <c r="C397" s="138"/>
      <c r="D397" s="264"/>
      <c r="E397" s="265"/>
      <c r="F397" s="138"/>
      <c r="G397" s="265"/>
      <c r="H397" s="265"/>
      <c r="I397" s="138"/>
      <c r="J397" s="265"/>
      <c r="K397" s="138"/>
      <c r="L397" s="138"/>
      <c r="M397" s="138"/>
      <c r="N397" s="138"/>
      <c r="O397" s="138"/>
      <c r="P397" s="138"/>
      <c r="Q397" s="138"/>
      <c r="R397" s="138"/>
      <c r="S397" s="138"/>
      <c r="T397" s="138"/>
      <c r="U397" s="138"/>
      <c r="V397" s="138"/>
      <c r="W397" s="138"/>
      <c r="X397" s="138"/>
      <c r="Y397" s="138"/>
      <c r="Z397" s="138"/>
    </row>
    <row r="398" ht="12.75" customHeight="1">
      <c r="A398" s="138"/>
      <c r="B398" s="138"/>
      <c r="C398" s="138"/>
      <c r="D398" s="264"/>
      <c r="E398" s="265"/>
      <c r="F398" s="138"/>
      <c r="G398" s="265"/>
      <c r="H398" s="265"/>
      <c r="I398" s="138"/>
      <c r="J398" s="265"/>
      <c r="K398" s="138"/>
      <c r="L398" s="138"/>
      <c r="M398" s="138"/>
      <c r="N398" s="138"/>
      <c r="O398" s="138"/>
      <c r="P398" s="138"/>
      <c r="Q398" s="138"/>
      <c r="R398" s="138"/>
      <c r="S398" s="138"/>
      <c r="T398" s="138"/>
      <c r="U398" s="138"/>
      <c r="V398" s="138"/>
      <c r="W398" s="138"/>
      <c r="X398" s="138"/>
      <c r="Y398" s="138"/>
      <c r="Z398" s="138"/>
    </row>
    <row r="399" ht="12.75" customHeight="1">
      <c r="A399" s="138"/>
      <c r="B399" s="138"/>
      <c r="C399" s="138"/>
      <c r="D399" s="264"/>
      <c r="E399" s="265"/>
      <c r="F399" s="138"/>
      <c r="G399" s="265"/>
      <c r="H399" s="265"/>
      <c r="I399" s="138"/>
      <c r="J399" s="265"/>
      <c r="K399" s="138"/>
      <c r="L399" s="138"/>
      <c r="M399" s="138"/>
      <c r="N399" s="138"/>
      <c r="O399" s="138"/>
      <c r="P399" s="138"/>
      <c r="Q399" s="138"/>
      <c r="R399" s="138"/>
      <c r="S399" s="138"/>
      <c r="T399" s="138"/>
      <c r="U399" s="138"/>
      <c r="V399" s="138"/>
      <c r="W399" s="138"/>
      <c r="X399" s="138"/>
      <c r="Y399" s="138"/>
      <c r="Z399" s="138"/>
    </row>
    <row r="400" ht="12.75" customHeight="1">
      <c r="A400" s="138"/>
      <c r="B400" s="138"/>
      <c r="C400" s="138"/>
      <c r="D400" s="264"/>
      <c r="E400" s="265"/>
      <c r="F400" s="138"/>
      <c r="G400" s="265"/>
      <c r="H400" s="265"/>
      <c r="I400" s="138"/>
      <c r="J400" s="265"/>
      <c r="K400" s="138"/>
      <c r="L400" s="138"/>
      <c r="M400" s="138"/>
      <c r="N400" s="138"/>
      <c r="O400" s="138"/>
      <c r="P400" s="138"/>
      <c r="Q400" s="138"/>
      <c r="R400" s="138"/>
      <c r="S400" s="138"/>
      <c r="T400" s="138"/>
      <c r="U400" s="138"/>
      <c r="V400" s="138"/>
      <c r="W400" s="138"/>
      <c r="X400" s="138"/>
      <c r="Y400" s="138"/>
      <c r="Z400" s="138"/>
    </row>
    <row r="401" ht="12.75" customHeight="1">
      <c r="A401" s="138"/>
      <c r="B401" s="138"/>
      <c r="C401" s="138"/>
      <c r="D401" s="264"/>
      <c r="E401" s="265"/>
      <c r="F401" s="138"/>
      <c r="G401" s="265"/>
      <c r="H401" s="265"/>
      <c r="I401" s="138"/>
      <c r="J401" s="265"/>
      <c r="K401" s="138"/>
      <c r="L401" s="138"/>
      <c r="M401" s="138"/>
      <c r="N401" s="138"/>
      <c r="O401" s="138"/>
      <c r="P401" s="138"/>
      <c r="Q401" s="138"/>
      <c r="R401" s="138"/>
      <c r="S401" s="138"/>
      <c r="T401" s="138"/>
      <c r="U401" s="138"/>
      <c r="V401" s="138"/>
      <c r="W401" s="138"/>
      <c r="X401" s="138"/>
      <c r="Y401" s="138"/>
      <c r="Z401" s="138"/>
    </row>
    <row r="402" ht="12.75" customHeight="1">
      <c r="A402" s="138"/>
      <c r="B402" s="138"/>
      <c r="C402" s="138"/>
      <c r="D402" s="264"/>
      <c r="E402" s="265"/>
      <c r="F402" s="138"/>
      <c r="G402" s="265"/>
      <c r="H402" s="265"/>
      <c r="I402" s="138"/>
      <c r="J402" s="265"/>
      <c r="K402" s="138"/>
      <c r="L402" s="138"/>
      <c r="M402" s="138"/>
      <c r="N402" s="138"/>
      <c r="O402" s="138"/>
      <c r="P402" s="138"/>
      <c r="Q402" s="138"/>
      <c r="R402" s="138"/>
      <c r="S402" s="138"/>
      <c r="T402" s="138"/>
      <c r="U402" s="138"/>
      <c r="V402" s="138"/>
      <c r="W402" s="138"/>
      <c r="X402" s="138"/>
      <c r="Y402" s="138"/>
      <c r="Z402" s="138"/>
    </row>
    <row r="403" ht="12.75" customHeight="1">
      <c r="A403" s="138"/>
      <c r="B403" s="138"/>
      <c r="C403" s="138"/>
      <c r="D403" s="264"/>
      <c r="E403" s="265"/>
      <c r="F403" s="138"/>
      <c r="G403" s="265"/>
      <c r="H403" s="265"/>
      <c r="I403" s="138"/>
      <c r="J403" s="265"/>
      <c r="K403" s="138"/>
      <c r="L403" s="138"/>
      <c r="M403" s="138"/>
      <c r="N403" s="138"/>
      <c r="O403" s="138"/>
      <c r="P403" s="138"/>
      <c r="Q403" s="138"/>
      <c r="R403" s="138"/>
      <c r="S403" s="138"/>
      <c r="T403" s="138"/>
      <c r="U403" s="138"/>
      <c r="V403" s="138"/>
      <c r="W403" s="138"/>
      <c r="X403" s="138"/>
      <c r="Y403" s="138"/>
      <c r="Z403" s="138"/>
    </row>
    <row r="404" ht="12.75" customHeight="1">
      <c r="A404" s="138"/>
      <c r="B404" s="138"/>
      <c r="C404" s="138"/>
      <c r="D404" s="264"/>
      <c r="E404" s="265"/>
      <c r="F404" s="138"/>
      <c r="G404" s="265"/>
      <c r="H404" s="265"/>
      <c r="I404" s="138"/>
      <c r="J404" s="265"/>
      <c r="K404" s="138"/>
      <c r="L404" s="138"/>
      <c r="M404" s="138"/>
      <c r="N404" s="138"/>
      <c r="O404" s="138"/>
      <c r="P404" s="138"/>
      <c r="Q404" s="138"/>
      <c r="R404" s="138"/>
      <c r="S404" s="138"/>
      <c r="T404" s="138"/>
      <c r="U404" s="138"/>
      <c r="V404" s="138"/>
      <c r="W404" s="138"/>
      <c r="X404" s="138"/>
      <c r="Y404" s="138"/>
      <c r="Z404" s="138"/>
    </row>
    <row r="405" ht="12.75" customHeight="1">
      <c r="A405" s="138"/>
      <c r="B405" s="138"/>
      <c r="C405" s="138"/>
      <c r="D405" s="264"/>
      <c r="E405" s="265"/>
      <c r="F405" s="138"/>
      <c r="G405" s="265"/>
      <c r="H405" s="265"/>
      <c r="I405" s="138"/>
      <c r="J405" s="265"/>
      <c r="K405" s="138"/>
      <c r="L405" s="138"/>
      <c r="M405" s="138"/>
      <c r="N405" s="138"/>
      <c r="O405" s="138"/>
      <c r="P405" s="138"/>
      <c r="Q405" s="138"/>
      <c r="R405" s="138"/>
      <c r="S405" s="138"/>
      <c r="T405" s="138"/>
      <c r="U405" s="138"/>
      <c r="V405" s="138"/>
      <c r="W405" s="138"/>
      <c r="X405" s="138"/>
      <c r="Y405" s="138"/>
      <c r="Z405" s="138"/>
    </row>
    <row r="406" ht="12.75" customHeight="1">
      <c r="A406" s="138"/>
      <c r="B406" s="138"/>
      <c r="C406" s="138"/>
      <c r="D406" s="264"/>
      <c r="E406" s="265"/>
      <c r="F406" s="138"/>
      <c r="G406" s="265"/>
      <c r="H406" s="265"/>
      <c r="I406" s="138"/>
      <c r="J406" s="265"/>
      <c r="K406" s="138"/>
      <c r="L406" s="138"/>
      <c r="M406" s="138"/>
      <c r="N406" s="138"/>
      <c r="O406" s="138"/>
      <c r="P406" s="138"/>
      <c r="Q406" s="138"/>
      <c r="R406" s="138"/>
      <c r="S406" s="138"/>
      <c r="T406" s="138"/>
      <c r="U406" s="138"/>
      <c r="V406" s="138"/>
      <c r="W406" s="138"/>
      <c r="X406" s="138"/>
      <c r="Y406" s="138"/>
      <c r="Z406" s="138"/>
    </row>
    <row r="407" ht="12.75" customHeight="1">
      <c r="A407" s="138"/>
      <c r="B407" s="138"/>
      <c r="C407" s="138"/>
      <c r="D407" s="264"/>
      <c r="E407" s="265"/>
      <c r="F407" s="138"/>
      <c r="G407" s="265"/>
      <c r="H407" s="265"/>
      <c r="I407" s="138"/>
      <c r="J407" s="265"/>
      <c r="K407" s="138"/>
      <c r="L407" s="138"/>
      <c r="M407" s="138"/>
      <c r="N407" s="138"/>
      <c r="O407" s="138"/>
      <c r="P407" s="138"/>
      <c r="Q407" s="138"/>
      <c r="R407" s="138"/>
      <c r="S407" s="138"/>
      <c r="T407" s="138"/>
      <c r="U407" s="138"/>
      <c r="V407" s="138"/>
      <c r="W407" s="138"/>
      <c r="X407" s="138"/>
      <c r="Y407" s="138"/>
      <c r="Z407" s="138"/>
    </row>
    <row r="408" ht="12.75" customHeight="1">
      <c r="A408" s="138"/>
      <c r="B408" s="138"/>
      <c r="C408" s="138"/>
      <c r="D408" s="264"/>
      <c r="E408" s="265"/>
      <c r="F408" s="138"/>
      <c r="G408" s="265"/>
      <c r="H408" s="265"/>
      <c r="I408" s="138"/>
      <c r="J408" s="265"/>
      <c r="K408" s="138"/>
      <c r="L408" s="138"/>
      <c r="M408" s="138"/>
      <c r="N408" s="138"/>
      <c r="O408" s="138"/>
      <c r="P408" s="138"/>
      <c r="Q408" s="138"/>
      <c r="R408" s="138"/>
      <c r="S408" s="138"/>
      <c r="T408" s="138"/>
      <c r="U408" s="138"/>
      <c r="V408" s="138"/>
      <c r="W408" s="138"/>
      <c r="X408" s="138"/>
      <c r="Y408" s="138"/>
      <c r="Z408" s="138"/>
    </row>
    <row r="409" ht="12.75" customHeight="1">
      <c r="A409" s="138"/>
      <c r="B409" s="138"/>
      <c r="C409" s="138"/>
      <c r="D409" s="264"/>
      <c r="E409" s="265"/>
      <c r="F409" s="138"/>
      <c r="G409" s="265"/>
      <c r="H409" s="265"/>
      <c r="I409" s="138"/>
      <c r="J409" s="265"/>
      <c r="K409" s="138"/>
      <c r="L409" s="138"/>
      <c r="M409" s="138"/>
      <c r="N409" s="138"/>
      <c r="O409" s="138"/>
      <c r="P409" s="138"/>
      <c r="Q409" s="138"/>
      <c r="R409" s="138"/>
      <c r="S409" s="138"/>
      <c r="T409" s="138"/>
      <c r="U409" s="138"/>
      <c r="V409" s="138"/>
      <c r="W409" s="138"/>
      <c r="X409" s="138"/>
      <c r="Y409" s="138"/>
      <c r="Z409" s="138"/>
    </row>
    <row r="410" ht="12.75" customHeight="1">
      <c r="A410" s="138"/>
      <c r="B410" s="138"/>
      <c r="C410" s="138"/>
      <c r="D410" s="264"/>
      <c r="E410" s="265"/>
      <c r="F410" s="138"/>
      <c r="G410" s="265"/>
      <c r="H410" s="265"/>
      <c r="I410" s="138"/>
      <c r="J410" s="265"/>
      <c r="K410" s="138"/>
      <c r="L410" s="138"/>
      <c r="M410" s="138"/>
      <c r="N410" s="138"/>
      <c r="O410" s="138"/>
      <c r="P410" s="138"/>
      <c r="Q410" s="138"/>
      <c r="R410" s="138"/>
      <c r="S410" s="138"/>
      <c r="T410" s="138"/>
      <c r="U410" s="138"/>
      <c r="V410" s="138"/>
      <c r="W410" s="138"/>
      <c r="X410" s="138"/>
      <c r="Y410" s="138"/>
      <c r="Z410" s="138"/>
    </row>
    <row r="411" ht="12.75" customHeight="1">
      <c r="A411" s="138"/>
      <c r="B411" s="138"/>
      <c r="C411" s="138"/>
      <c r="D411" s="264"/>
      <c r="E411" s="265"/>
      <c r="F411" s="138"/>
      <c r="G411" s="265"/>
      <c r="H411" s="265"/>
      <c r="I411" s="138"/>
      <c r="J411" s="265"/>
      <c r="K411" s="138"/>
      <c r="L411" s="138"/>
      <c r="M411" s="138"/>
      <c r="N411" s="138"/>
      <c r="O411" s="138"/>
      <c r="P411" s="138"/>
      <c r="Q411" s="138"/>
      <c r="R411" s="138"/>
      <c r="S411" s="138"/>
      <c r="T411" s="138"/>
      <c r="U411" s="138"/>
      <c r="V411" s="138"/>
      <c r="W411" s="138"/>
      <c r="X411" s="138"/>
      <c r="Y411" s="138"/>
      <c r="Z411" s="138"/>
    </row>
    <row r="412" ht="12.75" customHeight="1">
      <c r="A412" s="138"/>
      <c r="B412" s="138"/>
      <c r="C412" s="138"/>
      <c r="D412" s="264"/>
      <c r="E412" s="265"/>
      <c r="F412" s="138"/>
      <c r="G412" s="265"/>
      <c r="H412" s="265"/>
      <c r="I412" s="138"/>
      <c r="J412" s="265"/>
      <c r="K412" s="138"/>
      <c r="L412" s="138"/>
      <c r="M412" s="138"/>
      <c r="N412" s="138"/>
      <c r="O412" s="138"/>
      <c r="P412" s="138"/>
      <c r="Q412" s="138"/>
      <c r="R412" s="138"/>
      <c r="S412" s="138"/>
      <c r="T412" s="138"/>
      <c r="U412" s="138"/>
      <c r="V412" s="138"/>
      <c r="W412" s="138"/>
      <c r="X412" s="138"/>
      <c r="Y412" s="138"/>
      <c r="Z412" s="138"/>
    </row>
    <row r="413" ht="12.75" customHeight="1">
      <c r="A413" s="138"/>
      <c r="B413" s="138"/>
      <c r="C413" s="138"/>
      <c r="D413" s="264"/>
      <c r="E413" s="265"/>
      <c r="F413" s="138"/>
      <c r="G413" s="265"/>
      <c r="H413" s="265"/>
      <c r="I413" s="138"/>
      <c r="J413" s="265"/>
      <c r="K413" s="138"/>
      <c r="L413" s="138"/>
      <c r="M413" s="138"/>
      <c r="N413" s="138"/>
      <c r="O413" s="138"/>
      <c r="P413" s="138"/>
      <c r="Q413" s="138"/>
      <c r="R413" s="138"/>
      <c r="S413" s="138"/>
      <c r="T413" s="138"/>
      <c r="U413" s="138"/>
      <c r="V413" s="138"/>
      <c r="W413" s="138"/>
      <c r="X413" s="138"/>
      <c r="Y413" s="138"/>
      <c r="Z413" s="138"/>
    </row>
    <row r="414" ht="12.75" customHeight="1">
      <c r="A414" s="138"/>
      <c r="B414" s="138"/>
      <c r="C414" s="138"/>
      <c r="D414" s="264"/>
      <c r="E414" s="265"/>
      <c r="F414" s="138"/>
      <c r="G414" s="265"/>
      <c r="H414" s="265"/>
      <c r="I414" s="138"/>
      <c r="J414" s="265"/>
      <c r="K414" s="138"/>
      <c r="L414" s="138"/>
      <c r="M414" s="138"/>
      <c r="N414" s="138"/>
      <c r="O414" s="138"/>
      <c r="P414" s="138"/>
      <c r="Q414" s="138"/>
      <c r="R414" s="138"/>
      <c r="S414" s="138"/>
      <c r="T414" s="138"/>
      <c r="U414" s="138"/>
      <c r="V414" s="138"/>
      <c r="W414" s="138"/>
      <c r="X414" s="138"/>
      <c r="Y414" s="138"/>
      <c r="Z414" s="138"/>
    </row>
    <row r="415" ht="12.75" customHeight="1">
      <c r="A415" s="138"/>
      <c r="B415" s="138"/>
      <c r="C415" s="138"/>
      <c r="D415" s="264"/>
      <c r="E415" s="265"/>
      <c r="F415" s="138"/>
      <c r="G415" s="265"/>
      <c r="H415" s="265"/>
      <c r="I415" s="138"/>
      <c r="J415" s="265"/>
      <c r="K415" s="138"/>
      <c r="L415" s="138"/>
      <c r="M415" s="138"/>
      <c r="N415" s="138"/>
      <c r="O415" s="138"/>
      <c r="P415" s="138"/>
      <c r="Q415" s="138"/>
      <c r="R415" s="138"/>
      <c r="S415" s="138"/>
      <c r="T415" s="138"/>
      <c r="U415" s="138"/>
      <c r="V415" s="138"/>
      <c r="W415" s="138"/>
      <c r="X415" s="138"/>
      <c r="Y415" s="138"/>
      <c r="Z415" s="138"/>
    </row>
    <row r="416" ht="12.75" customHeight="1">
      <c r="A416" s="138"/>
      <c r="B416" s="138"/>
      <c r="C416" s="138"/>
      <c r="D416" s="264"/>
      <c r="E416" s="265"/>
      <c r="F416" s="138"/>
      <c r="G416" s="265"/>
      <c r="H416" s="265"/>
      <c r="I416" s="138"/>
      <c r="J416" s="265"/>
      <c r="K416" s="138"/>
      <c r="L416" s="138"/>
      <c r="M416" s="138"/>
      <c r="N416" s="138"/>
      <c r="O416" s="138"/>
      <c r="P416" s="138"/>
      <c r="Q416" s="138"/>
      <c r="R416" s="138"/>
      <c r="S416" s="138"/>
      <c r="T416" s="138"/>
      <c r="U416" s="138"/>
      <c r="V416" s="138"/>
      <c r="W416" s="138"/>
      <c r="X416" s="138"/>
      <c r="Y416" s="138"/>
      <c r="Z416" s="138"/>
    </row>
    <row r="417" ht="12.75" customHeight="1">
      <c r="A417" s="138"/>
      <c r="B417" s="138"/>
      <c r="C417" s="138"/>
      <c r="D417" s="264"/>
      <c r="E417" s="265"/>
      <c r="F417" s="138"/>
      <c r="G417" s="265"/>
      <c r="H417" s="265"/>
      <c r="I417" s="138"/>
      <c r="J417" s="265"/>
      <c r="K417" s="138"/>
      <c r="L417" s="138"/>
      <c r="M417" s="138"/>
      <c r="N417" s="138"/>
      <c r="O417" s="138"/>
      <c r="P417" s="138"/>
      <c r="Q417" s="138"/>
      <c r="R417" s="138"/>
      <c r="S417" s="138"/>
      <c r="T417" s="138"/>
      <c r="U417" s="138"/>
      <c r="V417" s="138"/>
      <c r="W417" s="138"/>
      <c r="X417" s="138"/>
      <c r="Y417" s="138"/>
      <c r="Z417" s="138"/>
    </row>
    <row r="418" ht="12.75" customHeight="1">
      <c r="A418" s="138"/>
      <c r="B418" s="138"/>
      <c r="C418" s="138"/>
      <c r="D418" s="264"/>
      <c r="E418" s="265"/>
      <c r="F418" s="138"/>
      <c r="G418" s="265"/>
      <c r="H418" s="265"/>
      <c r="I418" s="138"/>
      <c r="J418" s="265"/>
      <c r="K418" s="138"/>
      <c r="L418" s="138"/>
      <c r="M418" s="138"/>
      <c r="N418" s="138"/>
      <c r="O418" s="138"/>
      <c r="P418" s="138"/>
      <c r="Q418" s="138"/>
      <c r="R418" s="138"/>
      <c r="S418" s="138"/>
      <c r="T418" s="138"/>
      <c r="U418" s="138"/>
      <c r="V418" s="138"/>
      <c r="W418" s="138"/>
      <c r="X418" s="138"/>
      <c r="Y418" s="138"/>
      <c r="Z418" s="138"/>
    </row>
    <row r="419" ht="12.75" customHeight="1">
      <c r="A419" s="138"/>
      <c r="B419" s="138"/>
      <c r="C419" s="138"/>
      <c r="D419" s="264"/>
      <c r="E419" s="265"/>
      <c r="F419" s="138"/>
      <c r="G419" s="265"/>
      <c r="H419" s="265"/>
      <c r="I419" s="138"/>
      <c r="J419" s="265"/>
      <c r="K419" s="138"/>
      <c r="L419" s="138"/>
      <c r="M419" s="138"/>
      <c r="N419" s="138"/>
      <c r="O419" s="138"/>
      <c r="P419" s="138"/>
      <c r="Q419" s="138"/>
      <c r="R419" s="138"/>
      <c r="S419" s="138"/>
      <c r="T419" s="138"/>
      <c r="U419" s="138"/>
      <c r="V419" s="138"/>
      <c r="W419" s="138"/>
      <c r="X419" s="138"/>
      <c r="Y419" s="138"/>
      <c r="Z419" s="138"/>
    </row>
    <row r="420" ht="12.75" customHeight="1">
      <c r="A420" s="138"/>
      <c r="B420" s="138"/>
      <c r="C420" s="138"/>
      <c r="D420" s="264"/>
      <c r="E420" s="265"/>
      <c r="F420" s="138"/>
      <c r="G420" s="265"/>
      <c r="H420" s="265"/>
      <c r="I420" s="138"/>
      <c r="J420" s="265"/>
      <c r="K420" s="138"/>
      <c r="L420" s="138"/>
      <c r="M420" s="138"/>
      <c r="N420" s="138"/>
      <c r="O420" s="138"/>
      <c r="P420" s="138"/>
      <c r="Q420" s="138"/>
      <c r="R420" s="138"/>
      <c r="S420" s="138"/>
      <c r="T420" s="138"/>
      <c r="U420" s="138"/>
      <c r="V420" s="138"/>
      <c r="W420" s="138"/>
      <c r="X420" s="138"/>
      <c r="Y420" s="138"/>
      <c r="Z420" s="138"/>
    </row>
    <row r="421" ht="12.75" customHeight="1">
      <c r="A421" s="138"/>
      <c r="B421" s="138"/>
      <c r="C421" s="138"/>
      <c r="D421" s="264"/>
      <c r="E421" s="265"/>
      <c r="F421" s="138"/>
      <c r="G421" s="265"/>
      <c r="H421" s="265"/>
      <c r="I421" s="138"/>
      <c r="J421" s="265"/>
      <c r="K421" s="138"/>
      <c r="L421" s="138"/>
      <c r="M421" s="138"/>
      <c r="N421" s="138"/>
      <c r="O421" s="138"/>
      <c r="P421" s="138"/>
      <c r="Q421" s="138"/>
      <c r="R421" s="138"/>
      <c r="S421" s="138"/>
      <c r="T421" s="138"/>
      <c r="U421" s="138"/>
      <c r="V421" s="138"/>
      <c r="W421" s="138"/>
      <c r="X421" s="138"/>
      <c r="Y421" s="138"/>
      <c r="Z421" s="138"/>
    </row>
    <row r="422" ht="12.75" customHeight="1">
      <c r="A422" s="138"/>
      <c r="B422" s="138"/>
      <c r="C422" s="138"/>
      <c r="D422" s="264"/>
      <c r="E422" s="265"/>
      <c r="F422" s="138"/>
      <c r="G422" s="265"/>
      <c r="H422" s="265"/>
      <c r="I422" s="138"/>
      <c r="J422" s="265"/>
      <c r="K422" s="138"/>
      <c r="L422" s="138"/>
      <c r="M422" s="138"/>
      <c r="N422" s="138"/>
      <c r="O422" s="138"/>
      <c r="P422" s="138"/>
      <c r="Q422" s="138"/>
      <c r="R422" s="138"/>
      <c r="S422" s="138"/>
      <c r="T422" s="138"/>
      <c r="U422" s="138"/>
      <c r="V422" s="138"/>
      <c r="W422" s="138"/>
      <c r="X422" s="138"/>
      <c r="Y422" s="138"/>
      <c r="Z422" s="138"/>
    </row>
    <row r="423" ht="12.75" customHeight="1">
      <c r="A423" s="138"/>
      <c r="B423" s="138"/>
      <c r="C423" s="138"/>
      <c r="D423" s="264"/>
      <c r="E423" s="265"/>
      <c r="F423" s="138"/>
      <c r="G423" s="265"/>
      <c r="H423" s="265"/>
      <c r="I423" s="138"/>
      <c r="J423" s="265"/>
      <c r="K423" s="138"/>
      <c r="L423" s="138"/>
      <c r="M423" s="138"/>
      <c r="N423" s="138"/>
      <c r="O423" s="138"/>
      <c r="P423" s="138"/>
      <c r="Q423" s="138"/>
      <c r="R423" s="138"/>
      <c r="S423" s="138"/>
      <c r="T423" s="138"/>
      <c r="U423" s="138"/>
      <c r="V423" s="138"/>
      <c r="W423" s="138"/>
      <c r="X423" s="138"/>
      <c r="Y423" s="138"/>
      <c r="Z423" s="138"/>
    </row>
    <row r="424" ht="12.75" customHeight="1">
      <c r="A424" s="138"/>
      <c r="B424" s="138"/>
      <c r="C424" s="138"/>
      <c r="D424" s="264"/>
      <c r="E424" s="265"/>
      <c r="F424" s="138"/>
      <c r="G424" s="265"/>
      <c r="H424" s="265"/>
      <c r="I424" s="138"/>
      <c r="J424" s="265"/>
      <c r="K424" s="138"/>
      <c r="L424" s="138"/>
      <c r="M424" s="138"/>
      <c r="N424" s="138"/>
      <c r="O424" s="138"/>
      <c r="P424" s="138"/>
      <c r="Q424" s="138"/>
      <c r="R424" s="138"/>
      <c r="S424" s="138"/>
      <c r="T424" s="138"/>
      <c r="U424" s="138"/>
      <c r="V424" s="138"/>
      <c r="W424" s="138"/>
      <c r="X424" s="138"/>
      <c r="Y424" s="138"/>
      <c r="Z424" s="138"/>
    </row>
    <row r="425" ht="12.75" customHeight="1">
      <c r="A425" s="138"/>
      <c r="B425" s="138"/>
      <c r="C425" s="138"/>
      <c r="D425" s="264"/>
      <c r="E425" s="265"/>
      <c r="F425" s="138"/>
      <c r="G425" s="265"/>
      <c r="H425" s="265"/>
      <c r="I425" s="138"/>
      <c r="J425" s="265"/>
      <c r="K425" s="138"/>
      <c r="L425" s="138"/>
      <c r="M425" s="138"/>
      <c r="N425" s="138"/>
      <c r="O425" s="138"/>
      <c r="P425" s="138"/>
      <c r="Q425" s="138"/>
      <c r="R425" s="138"/>
      <c r="S425" s="138"/>
      <c r="T425" s="138"/>
      <c r="U425" s="138"/>
      <c r="V425" s="138"/>
      <c r="W425" s="138"/>
      <c r="X425" s="138"/>
      <c r="Y425" s="138"/>
      <c r="Z425" s="138"/>
    </row>
    <row r="426" ht="12.75" customHeight="1">
      <c r="A426" s="138"/>
      <c r="B426" s="138"/>
      <c r="C426" s="138"/>
      <c r="D426" s="264"/>
      <c r="E426" s="265"/>
      <c r="F426" s="138"/>
      <c r="G426" s="265"/>
      <c r="H426" s="265"/>
      <c r="I426" s="138"/>
      <c r="J426" s="265"/>
      <c r="K426" s="138"/>
      <c r="L426" s="138"/>
      <c r="M426" s="138"/>
      <c r="N426" s="138"/>
      <c r="O426" s="138"/>
      <c r="P426" s="138"/>
      <c r="Q426" s="138"/>
      <c r="R426" s="138"/>
      <c r="S426" s="138"/>
      <c r="T426" s="138"/>
      <c r="U426" s="138"/>
      <c r="V426" s="138"/>
      <c r="W426" s="138"/>
      <c r="X426" s="138"/>
      <c r="Y426" s="138"/>
      <c r="Z426" s="138"/>
    </row>
    <row r="427" ht="12.75" customHeight="1">
      <c r="A427" s="138"/>
      <c r="B427" s="138"/>
      <c r="C427" s="138"/>
      <c r="D427" s="264"/>
      <c r="E427" s="265"/>
      <c r="F427" s="138"/>
      <c r="G427" s="265"/>
      <c r="H427" s="265"/>
      <c r="I427" s="138"/>
      <c r="J427" s="265"/>
      <c r="K427" s="138"/>
      <c r="L427" s="138"/>
      <c r="M427" s="138"/>
      <c r="N427" s="138"/>
      <c r="O427" s="138"/>
      <c r="P427" s="138"/>
      <c r="Q427" s="138"/>
      <c r="R427" s="138"/>
      <c r="S427" s="138"/>
      <c r="T427" s="138"/>
      <c r="U427" s="138"/>
      <c r="V427" s="138"/>
      <c r="W427" s="138"/>
      <c r="X427" s="138"/>
      <c r="Y427" s="138"/>
      <c r="Z427" s="138"/>
    </row>
    <row r="428" ht="12.75" customHeight="1">
      <c r="A428" s="138"/>
      <c r="B428" s="138"/>
      <c r="C428" s="138"/>
      <c r="D428" s="264"/>
      <c r="E428" s="265"/>
      <c r="F428" s="138"/>
      <c r="G428" s="265"/>
      <c r="H428" s="265"/>
      <c r="I428" s="138"/>
      <c r="J428" s="265"/>
      <c r="K428" s="138"/>
      <c r="L428" s="138"/>
      <c r="M428" s="138"/>
      <c r="N428" s="138"/>
      <c r="O428" s="138"/>
      <c r="P428" s="138"/>
      <c r="Q428" s="138"/>
      <c r="R428" s="138"/>
      <c r="S428" s="138"/>
      <c r="T428" s="138"/>
      <c r="U428" s="138"/>
      <c r="V428" s="138"/>
      <c r="W428" s="138"/>
      <c r="X428" s="138"/>
      <c r="Y428" s="138"/>
      <c r="Z428" s="138"/>
    </row>
    <row r="429" ht="12.75" customHeight="1">
      <c r="A429" s="138"/>
      <c r="B429" s="138"/>
      <c r="C429" s="138"/>
      <c r="D429" s="264"/>
      <c r="E429" s="265"/>
      <c r="F429" s="138"/>
      <c r="G429" s="265"/>
      <c r="H429" s="265"/>
      <c r="I429" s="138"/>
      <c r="J429" s="265"/>
      <c r="K429" s="138"/>
      <c r="L429" s="138"/>
      <c r="M429" s="138"/>
      <c r="N429" s="138"/>
      <c r="O429" s="138"/>
      <c r="P429" s="138"/>
      <c r="Q429" s="138"/>
      <c r="R429" s="138"/>
      <c r="S429" s="138"/>
      <c r="T429" s="138"/>
      <c r="U429" s="138"/>
      <c r="V429" s="138"/>
      <c r="W429" s="138"/>
      <c r="X429" s="138"/>
      <c r="Y429" s="138"/>
      <c r="Z429" s="138"/>
    </row>
    <row r="430" ht="12.75" customHeight="1">
      <c r="A430" s="138"/>
      <c r="B430" s="138"/>
      <c r="C430" s="138"/>
      <c r="D430" s="264"/>
      <c r="E430" s="265"/>
      <c r="F430" s="138"/>
      <c r="G430" s="265"/>
      <c r="H430" s="265"/>
      <c r="I430" s="138"/>
      <c r="J430" s="265"/>
      <c r="K430" s="138"/>
      <c r="L430" s="138"/>
      <c r="M430" s="138"/>
      <c r="N430" s="138"/>
      <c r="O430" s="138"/>
      <c r="P430" s="138"/>
      <c r="Q430" s="138"/>
      <c r="R430" s="138"/>
      <c r="S430" s="138"/>
      <c r="T430" s="138"/>
      <c r="U430" s="138"/>
      <c r="V430" s="138"/>
      <c r="W430" s="138"/>
      <c r="X430" s="138"/>
      <c r="Y430" s="138"/>
      <c r="Z430" s="138"/>
    </row>
    <row r="431" ht="12.75" customHeight="1">
      <c r="A431" s="138"/>
      <c r="B431" s="138"/>
      <c r="C431" s="138"/>
      <c r="D431" s="264"/>
      <c r="E431" s="265"/>
      <c r="F431" s="138"/>
      <c r="G431" s="265"/>
      <c r="H431" s="265"/>
      <c r="I431" s="138"/>
      <c r="J431" s="265"/>
      <c r="K431" s="138"/>
      <c r="L431" s="138"/>
      <c r="M431" s="138"/>
      <c r="N431" s="138"/>
      <c r="O431" s="138"/>
      <c r="P431" s="138"/>
      <c r="Q431" s="138"/>
      <c r="R431" s="138"/>
      <c r="S431" s="138"/>
      <c r="T431" s="138"/>
      <c r="U431" s="138"/>
      <c r="V431" s="138"/>
      <c r="W431" s="138"/>
      <c r="X431" s="138"/>
      <c r="Y431" s="138"/>
      <c r="Z431" s="138"/>
    </row>
    <row r="432" ht="12.75" customHeight="1">
      <c r="A432" s="138"/>
      <c r="B432" s="138"/>
      <c r="C432" s="138"/>
      <c r="D432" s="264"/>
      <c r="E432" s="265"/>
      <c r="F432" s="138"/>
      <c r="G432" s="265"/>
      <c r="H432" s="265"/>
      <c r="I432" s="138"/>
      <c r="J432" s="265"/>
      <c r="K432" s="138"/>
      <c r="L432" s="138"/>
      <c r="M432" s="138"/>
      <c r="N432" s="138"/>
      <c r="O432" s="138"/>
      <c r="P432" s="138"/>
      <c r="Q432" s="138"/>
      <c r="R432" s="138"/>
      <c r="S432" s="138"/>
      <c r="T432" s="138"/>
      <c r="U432" s="138"/>
      <c r="V432" s="138"/>
      <c r="W432" s="138"/>
      <c r="X432" s="138"/>
      <c r="Y432" s="138"/>
      <c r="Z432" s="138"/>
    </row>
    <row r="433" ht="12.75" customHeight="1">
      <c r="A433" s="138"/>
      <c r="B433" s="138"/>
      <c r="C433" s="138"/>
      <c r="D433" s="264"/>
      <c r="E433" s="265"/>
      <c r="F433" s="138"/>
      <c r="G433" s="265"/>
      <c r="H433" s="265"/>
      <c r="I433" s="138"/>
      <c r="J433" s="265"/>
      <c r="K433" s="138"/>
      <c r="L433" s="138"/>
      <c r="M433" s="138"/>
      <c r="N433" s="138"/>
      <c r="O433" s="138"/>
      <c r="P433" s="138"/>
      <c r="Q433" s="138"/>
      <c r="R433" s="138"/>
      <c r="S433" s="138"/>
      <c r="T433" s="138"/>
      <c r="U433" s="138"/>
      <c r="V433" s="138"/>
      <c r="W433" s="138"/>
      <c r="X433" s="138"/>
      <c r="Y433" s="138"/>
      <c r="Z433" s="138"/>
    </row>
    <row r="434" ht="12.75" customHeight="1">
      <c r="A434" s="138"/>
      <c r="B434" s="138"/>
      <c r="C434" s="138"/>
      <c r="D434" s="264"/>
      <c r="E434" s="265"/>
      <c r="F434" s="138"/>
      <c r="G434" s="265"/>
      <c r="H434" s="265"/>
      <c r="I434" s="138"/>
      <c r="J434" s="265"/>
      <c r="K434" s="138"/>
      <c r="L434" s="138"/>
      <c r="M434" s="138"/>
      <c r="N434" s="138"/>
      <c r="O434" s="138"/>
      <c r="P434" s="138"/>
      <c r="Q434" s="138"/>
      <c r="R434" s="138"/>
      <c r="S434" s="138"/>
      <c r="T434" s="138"/>
      <c r="U434" s="138"/>
      <c r="V434" s="138"/>
      <c r="W434" s="138"/>
      <c r="X434" s="138"/>
      <c r="Y434" s="138"/>
      <c r="Z434" s="138"/>
    </row>
    <row r="435" ht="12.75" customHeight="1">
      <c r="A435" s="138"/>
      <c r="B435" s="138"/>
      <c r="C435" s="138"/>
      <c r="D435" s="264"/>
      <c r="E435" s="265"/>
      <c r="F435" s="138"/>
      <c r="G435" s="265"/>
      <c r="H435" s="265"/>
      <c r="I435" s="138"/>
      <c r="J435" s="265"/>
      <c r="K435" s="138"/>
      <c r="L435" s="138"/>
      <c r="M435" s="138"/>
      <c r="N435" s="138"/>
      <c r="O435" s="138"/>
      <c r="P435" s="138"/>
      <c r="Q435" s="138"/>
      <c r="R435" s="138"/>
      <c r="S435" s="138"/>
      <c r="T435" s="138"/>
      <c r="U435" s="138"/>
      <c r="V435" s="138"/>
      <c r="W435" s="138"/>
      <c r="X435" s="138"/>
      <c r="Y435" s="138"/>
      <c r="Z435" s="138"/>
    </row>
    <row r="436" ht="12.75" customHeight="1">
      <c r="A436" s="138"/>
      <c r="B436" s="138"/>
      <c r="C436" s="138"/>
      <c r="D436" s="264"/>
      <c r="E436" s="265"/>
      <c r="F436" s="138"/>
      <c r="G436" s="265"/>
      <c r="H436" s="265"/>
      <c r="I436" s="138"/>
      <c r="J436" s="265"/>
      <c r="K436" s="138"/>
      <c r="L436" s="138"/>
      <c r="M436" s="138"/>
      <c r="N436" s="138"/>
      <c r="O436" s="138"/>
      <c r="P436" s="138"/>
      <c r="Q436" s="138"/>
      <c r="R436" s="138"/>
      <c r="S436" s="138"/>
      <c r="T436" s="138"/>
      <c r="U436" s="138"/>
      <c r="V436" s="138"/>
      <c r="W436" s="138"/>
      <c r="X436" s="138"/>
      <c r="Y436" s="138"/>
      <c r="Z436" s="138"/>
    </row>
    <row r="437" ht="12.75" customHeight="1">
      <c r="A437" s="138"/>
      <c r="B437" s="138"/>
      <c r="C437" s="138"/>
      <c r="D437" s="264"/>
      <c r="E437" s="265"/>
      <c r="F437" s="138"/>
      <c r="G437" s="265"/>
      <c r="H437" s="265"/>
      <c r="I437" s="138"/>
      <c r="J437" s="265"/>
      <c r="K437" s="138"/>
      <c r="L437" s="138"/>
      <c r="M437" s="138"/>
      <c r="N437" s="138"/>
      <c r="O437" s="138"/>
      <c r="P437" s="138"/>
      <c r="Q437" s="138"/>
      <c r="R437" s="138"/>
      <c r="S437" s="138"/>
      <c r="T437" s="138"/>
      <c r="U437" s="138"/>
      <c r="V437" s="138"/>
      <c r="W437" s="138"/>
      <c r="X437" s="138"/>
      <c r="Y437" s="138"/>
      <c r="Z437" s="138"/>
    </row>
    <row r="438" ht="12.75" customHeight="1">
      <c r="A438" s="138"/>
      <c r="B438" s="138"/>
      <c r="C438" s="138"/>
      <c r="D438" s="264"/>
      <c r="E438" s="265"/>
      <c r="F438" s="138"/>
      <c r="G438" s="265"/>
      <c r="H438" s="265"/>
      <c r="I438" s="138"/>
      <c r="J438" s="265"/>
      <c r="K438" s="138"/>
      <c r="L438" s="138"/>
      <c r="M438" s="138"/>
      <c r="N438" s="138"/>
      <c r="O438" s="138"/>
      <c r="P438" s="138"/>
      <c r="Q438" s="138"/>
      <c r="R438" s="138"/>
      <c r="S438" s="138"/>
      <c r="T438" s="138"/>
      <c r="U438" s="138"/>
      <c r="V438" s="138"/>
      <c r="W438" s="138"/>
      <c r="X438" s="138"/>
      <c r="Y438" s="138"/>
      <c r="Z438" s="138"/>
    </row>
    <row r="439" ht="12.75" customHeight="1">
      <c r="A439" s="138"/>
      <c r="B439" s="138"/>
      <c r="C439" s="138"/>
      <c r="D439" s="264"/>
      <c r="E439" s="265"/>
      <c r="F439" s="138"/>
      <c r="G439" s="265"/>
      <c r="H439" s="265"/>
      <c r="I439" s="138"/>
      <c r="J439" s="265"/>
      <c r="K439" s="138"/>
      <c r="L439" s="138"/>
      <c r="M439" s="138"/>
      <c r="N439" s="138"/>
      <c r="O439" s="138"/>
      <c r="P439" s="138"/>
      <c r="Q439" s="138"/>
      <c r="R439" s="138"/>
      <c r="S439" s="138"/>
      <c r="T439" s="138"/>
      <c r="U439" s="138"/>
      <c r="V439" s="138"/>
      <c r="W439" s="138"/>
      <c r="X439" s="138"/>
      <c r="Y439" s="138"/>
      <c r="Z439" s="138"/>
    </row>
    <row r="440" ht="12.75" customHeight="1">
      <c r="A440" s="138"/>
      <c r="B440" s="138"/>
      <c r="C440" s="138"/>
      <c r="D440" s="264"/>
      <c r="E440" s="265"/>
      <c r="F440" s="138"/>
      <c r="G440" s="265"/>
      <c r="H440" s="265"/>
      <c r="I440" s="138"/>
      <c r="J440" s="265"/>
      <c r="K440" s="138"/>
      <c r="L440" s="138"/>
      <c r="M440" s="138"/>
      <c r="N440" s="138"/>
      <c r="O440" s="138"/>
      <c r="P440" s="138"/>
      <c r="Q440" s="138"/>
      <c r="R440" s="138"/>
      <c r="S440" s="138"/>
      <c r="T440" s="138"/>
      <c r="U440" s="138"/>
      <c r="V440" s="138"/>
      <c r="W440" s="138"/>
      <c r="X440" s="138"/>
      <c r="Y440" s="138"/>
      <c r="Z440" s="138"/>
    </row>
    <row r="441" ht="12.75" customHeight="1">
      <c r="A441" s="138"/>
      <c r="B441" s="138"/>
      <c r="C441" s="138"/>
      <c r="D441" s="264"/>
      <c r="E441" s="265"/>
      <c r="F441" s="138"/>
      <c r="G441" s="265"/>
      <c r="H441" s="265"/>
      <c r="I441" s="138"/>
      <c r="J441" s="265"/>
      <c r="K441" s="138"/>
      <c r="L441" s="138"/>
      <c r="M441" s="138"/>
      <c r="N441" s="138"/>
      <c r="O441" s="138"/>
      <c r="P441" s="138"/>
      <c r="Q441" s="138"/>
      <c r="R441" s="138"/>
      <c r="S441" s="138"/>
      <c r="T441" s="138"/>
      <c r="U441" s="138"/>
      <c r="V441" s="138"/>
      <c r="W441" s="138"/>
      <c r="X441" s="138"/>
      <c r="Y441" s="138"/>
      <c r="Z441" s="138"/>
    </row>
    <row r="442" ht="12.75" customHeight="1">
      <c r="A442" s="138"/>
      <c r="B442" s="138"/>
      <c r="C442" s="138"/>
      <c r="D442" s="264"/>
      <c r="E442" s="265"/>
      <c r="F442" s="138"/>
      <c r="G442" s="265"/>
      <c r="H442" s="265"/>
      <c r="I442" s="138"/>
      <c r="J442" s="265"/>
      <c r="K442" s="138"/>
      <c r="L442" s="138"/>
      <c r="M442" s="138"/>
      <c r="N442" s="138"/>
      <c r="O442" s="138"/>
      <c r="P442" s="138"/>
      <c r="Q442" s="138"/>
      <c r="R442" s="138"/>
      <c r="S442" s="138"/>
      <c r="T442" s="138"/>
      <c r="U442" s="138"/>
      <c r="V442" s="138"/>
      <c r="W442" s="138"/>
      <c r="X442" s="138"/>
      <c r="Y442" s="138"/>
      <c r="Z442" s="138"/>
    </row>
    <row r="443" ht="12.75" customHeight="1">
      <c r="A443" s="138"/>
      <c r="B443" s="138"/>
      <c r="C443" s="138"/>
      <c r="D443" s="264"/>
      <c r="E443" s="265"/>
      <c r="F443" s="138"/>
      <c r="G443" s="265"/>
      <c r="H443" s="265"/>
      <c r="I443" s="138"/>
      <c r="J443" s="265"/>
      <c r="K443" s="138"/>
      <c r="L443" s="138"/>
      <c r="M443" s="138"/>
      <c r="N443" s="138"/>
      <c r="O443" s="138"/>
      <c r="P443" s="138"/>
      <c r="Q443" s="138"/>
      <c r="R443" s="138"/>
      <c r="S443" s="138"/>
      <c r="T443" s="138"/>
      <c r="U443" s="138"/>
      <c r="V443" s="138"/>
      <c r="W443" s="138"/>
      <c r="X443" s="138"/>
      <c r="Y443" s="138"/>
      <c r="Z443" s="138"/>
    </row>
    <row r="444" ht="12.75" customHeight="1">
      <c r="A444" s="138"/>
      <c r="B444" s="138"/>
      <c r="C444" s="138"/>
      <c r="D444" s="264"/>
      <c r="E444" s="265"/>
      <c r="F444" s="138"/>
      <c r="G444" s="265"/>
      <c r="H444" s="265"/>
      <c r="I444" s="138"/>
      <c r="J444" s="265"/>
      <c r="K444" s="138"/>
      <c r="L444" s="138"/>
      <c r="M444" s="138"/>
      <c r="N444" s="138"/>
      <c r="O444" s="138"/>
      <c r="P444" s="138"/>
      <c r="Q444" s="138"/>
      <c r="R444" s="138"/>
      <c r="S444" s="138"/>
      <c r="T444" s="138"/>
      <c r="U444" s="138"/>
      <c r="V444" s="138"/>
      <c r="W444" s="138"/>
      <c r="X444" s="138"/>
      <c r="Y444" s="138"/>
      <c r="Z444" s="138"/>
    </row>
    <row r="445" ht="12.75" customHeight="1">
      <c r="A445" s="138"/>
      <c r="B445" s="138"/>
      <c r="C445" s="138"/>
      <c r="D445" s="264"/>
      <c r="E445" s="265"/>
      <c r="F445" s="138"/>
      <c r="G445" s="265"/>
      <c r="H445" s="265"/>
      <c r="I445" s="138"/>
      <c r="J445" s="265"/>
      <c r="K445" s="138"/>
      <c r="L445" s="138"/>
      <c r="M445" s="138"/>
      <c r="N445" s="138"/>
      <c r="O445" s="138"/>
      <c r="P445" s="138"/>
      <c r="Q445" s="138"/>
      <c r="R445" s="138"/>
      <c r="S445" s="138"/>
      <c r="T445" s="138"/>
      <c r="U445" s="138"/>
      <c r="V445" s="138"/>
      <c r="W445" s="138"/>
      <c r="X445" s="138"/>
      <c r="Y445" s="138"/>
      <c r="Z445" s="138"/>
    </row>
    <row r="446" ht="12.75" customHeight="1">
      <c r="A446" s="138"/>
      <c r="B446" s="138"/>
      <c r="C446" s="138"/>
      <c r="D446" s="264"/>
      <c r="E446" s="265"/>
      <c r="F446" s="138"/>
      <c r="G446" s="265"/>
      <c r="H446" s="265"/>
      <c r="I446" s="138"/>
      <c r="J446" s="265"/>
      <c r="K446" s="138"/>
      <c r="L446" s="138"/>
      <c r="M446" s="138"/>
      <c r="N446" s="138"/>
      <c r="O446" s="138"/>
      <c r="P446" s="138"/>
      <c r="Q446" s="138"/>
      <c r="R446" s="138"/>
      <c r="S446" s="138"/>
      <c r="T446" s="138"/>
      <c r="U446" s="138"/>
      <c r="V446" s="138"/>
      <c r="W446" s="138"/>
      <c r="X446" s="138"/>
      <c r="Y446" s="138"/>
      <c r="Z446" s="138"/>
    </row>
    <row r="447" ht="12.75" customHeight="1">
      <c r="A447" s="138"/>
      <c r="B447" s="138"/>
      <c r="C447" s="138"/>
      <c r="D447" s="264"/>
      <c r="E447" s="265"/>
      <c r="F447" s="138"/>
      <c r="G447" s="265"/>
      <c r="H447" s="265"/>
      <c r="I447" s="138"/>
      <c r="J447" s="265"/>
      <c r="K447" s="138"/>
      <c r="L447" s="138"/>
      <c r="M447" s="138"/>
      <c r="N447" s="138"/>
      <c r="O447" s="138"/>
      <c r="P447" s="138"/>
      <c r="Q447" s="138"/>
      <c r="R447" s="138"/>
      <c r="S447" s="138"/>
      <c r="T447" s="138"/>
      <c r="U447" s="138"/>
      <c r="V447" s="138"/>
      <c r="W447" s="138"/>
      <c r="X447" s="138"/>
      <c r="Y447" s="138"/>
      <c r="Z447" s="138"/>
    </row>
    <row r="448" ht="12.75" customHeight="1">
      <c r="A448" s="138"/>
      <c r="B448" s="138"/>
      <c r="C448" s="138"/>
      <c r="D448" s="264"/>
      <c r="E448" s="265"/>
      <c r="F448" s="138"/>
      <c r="G448" s="265"/>
      <c r="H448" s="265"/>
      <c r="I448" s="138"/>
      <c r="J448" s="265"/>
      <c r="K448" s="138"/>
      <c r="L448" s="138"/>
      <c r="M448" s="138"/>
      <c r="N448" s="138"/>
      <c r="O448" s="138"/>
      <c r="P448" s="138"/>
      <c r="Q448" s="138"/>
      <c r="R448" s="138"/>
      <c r="S448" s="138"/>
      <c r="T448" s="138"/>
      <c r="U448" s="138"/>
      <c r="V448" s="138"/>
      <c r="W448" s="138"/>
      <c r="X448" s="138"/>
      <c r="Y448" s="138"/>
      <c r="Z448" s="138"/>
    </row>
    <row r="449" ht="12.75" customHeight="1">
      <c r="A449" s="138"/>
      <c r="B449" s="138"/>
      <c r="C449" s="138"/>
      <c r="D449" s="264"/>
      <c r="E449" s="265"/>
      <c r="F449" s="138"/>
      <c r="G449" s="265"/>
      <c r="H449" s="265"/>
      <c r="I449" s="138"/>
      <c r="J449" s="265"/>
      <c r="K449" s="138"/>
      <c r="L449" s="138"/>
      <c r="M449" s="138"/>
      <c r="N449" s="138"/>
      <c r="O449" s="138"/>
      <c r="P449" s="138"/>
      <c r="Q449" s="138"/>
      <c r="R449" s="138"/>
      <c r="S449" s="138"/>
      <c r="T449" s="138"/>
      <c r="U449" s="138"/>
      <c r="V449" s="138"/>
      <c r="W449" s="138"/>
      <c r="X449" s="138"/>
      <c r="Y449" s="138"/>
      <c r="Z449" s="138"/>
    </row>
    <row r="450" ht="12.75" customHeight="1">
      <c r="A450" s="138"/>
      <c r="B450" s="138"/>
      <c r="C450" s="138"/>
      <c r="D450" s="264"/>
      <c r="E450" s="265"/>
      <c r="F450" s="138"/>
      <c r="G450" s="265"/>
      <c r="H450" s="265"/>
      <c r="I450" s="138"/>
      <c r="J450" s="265"/>
      <c r="K450" s="138"/>
      <c r="L450" s="138"/>
      <c r="M450" s="138"/>
      <c r="N450" s="138"/>
      <c r="O450" s="138"/>
      <c r="P450" s="138"/>
      <c r="Q450" s="138"/>
      <c r="R450" s="138"/>
      <c r="S450" s="138"/>
      <c r="T450" s="138"/>
      <c r="U450" s="138"/>
      <c r="V450" s="138"/>
      <c r="W450" s="138"/>
      <c r="X450" s="138"/>
      <c r="Y450" s="138"/>
      <c r="Z450" s="138"/>
    </row>
    <row r="451" ht="12.75" customHeight="1">
      <c r="A451" s="138"/>
      <c r="B451" s="138"/>
      <c r="C451" s="138"/>
      <c r="D451" s="264"/>
      <c r="E451" s="265"/>
      <c r="F451" s="138"/>
      <c r="G451" s="265"/>
      <c r="H451" s="265"/>
      <c r="I451" s="138"/>
      <c r="J451" s="265"/>
      <c r="K451" s="138"/>
      <c r="L451" s="138"/>
      <c r="M451" s="138"/>
      <c r="N451" s="138"/>
      <c r="O451" s="138"/>
      <c r="P451" s="138"/>
      <c r="Q451" s="138"/>
      <c r="R451" s="138"/>
      <c r="S451" s="138"/>
      <c r="T451" s="138"/>
      <c r="U451" s="138"/>
      <c r="V451" s="138"/>
      <c r="W451" s="138"/>
      <c r="X451" s="138"/>
      <c r="Y451" s="138"/>
      <c r="Z451" s="138"/>
    </row>
    <row r="452" ht="12.75" customHeight="1">
      <c r="A452" s="138"/>
      <c r="B452" s="138"/>
      <c r="C452" s="138"/>
      <c r="D452" s="264"/>
      <c r="E452" s="265"/>
      <c r="F452" s="138"/>
      <c r="G452" s="265"/>
      <c r="H452" s="265"/>
      <c r="I452" s="138"/>
      <c r="J452" s="265"/>
      <c r="K452" s="138"/>
      <c r="L452" s="138"/>
      <c r="M452" s="138"/>
      <c r="N452" s="138"/>
      <c r="O452" s="138"/>
      <c r="P452" s="138"/>
      <c r="Q452" s="138"/>
      <c r="R452" s="138"/>
      <c r="S452" s="138"/>
      <c r="T452" s="138"/>
      <c r="U452" s="138"/>
      <c r="V452" s="138"/>
      <c r="W452" s="138"/>
      <c r="X452" s="138"/>
      <c r="Y452" s="138"/>
      <c r="Z452" s="138"/>
    </row>
    <row r="453" ht="12.75" customHeight="1">
      <c r="A453" s="138"/>
      <c r="B453" s="138"/>
      <c r="C453" s="138"/>
      <c r="D453" s="264"/>
      <c r="E453" s="265"/>
      <c r="F453" s="138"/>
      <c r="G453" s="265"/>
      <c r="H453" s="265"/>
      <c r="I453" s="138"/>
      <c r="J453" s="265"/>
      <c r="K453" s="138"/>
      <c r="L453" s="138"/>
      <c r="M453" s="138"/>
      <c r="N453" s="138"/>
      <c r="O453" s="138"/>
      <c r="P453" s="138"/>
      <c r="Q453" s="138"/>
      <c r="R453" s="138"/>
      <c r="S453" s="138"/>
      <c r="T453" s="138"/>
      <c r="U453" s="138"/>
      <c r="V453" s="138"/>
      <c r="W453" s="138"/>
      <c r="X453" s="138"/>
      <c r="Y453" s="138"/>
      <c r="Z453" s="138"/>
    </row>
    <row r="454" ht="12.75" customHeight="1">
      <c r="A454" s="138"/>
      <c r="B454" s="138"/>
      <c r="C454" s="138"/>
      <c r="D454" s="264"/>
      <c r="E454" s="265"/>
      <c r="F454" s="138"/>
      <c r="G454" s="265"/>
      <c r="H454" s="265"/>
      <c r="I454" s="138"/>
      <c r="J454" s="265"/>
      <c r="K454" s="138"/>
      <c r="L454" s="138"/>
      <c r="M454" s="138"/>
      <c r="N454" s="138"/>
      <c r="O454" s="138"/>
      <c r="P454" s="138"/>
      <c r="Q454" s="138"/>
      <c r="R454" s="138"/>
      <c r="S454" s="138"/>
      <c r="T454" s="138"/>
      <c r="U454" s="138"/>
      <c r="V454" s="138"/>
      <c r="W454" s="138"/>
      <c r="X454" s="138"/>
      <c r="Y454" s="138"/>
      <c r="Z454" s="138"/>
    </row>
    <row r="455" ht="12.75" customHeight="1">
      <c r="A455" s="138"/>
      <c r="B455" s="138"/>
      <c r="C455" s="138"/>
      <c r="D455" s="264"/>
      <c r="E455" s="265"/>
      <c r="F455" s="138"/>
      <c r="G455" s="265"/>
      <c r="H455" s="265"/>
      <c r="I455" s="138"/>
      <c r="J455" s="265"/>
      <c r="K455" s="138"/>
      <c r="L455" s="138"/>
      <c r="M455" s="138"/>
      <c r="N455" s="138"/>
      <c r="O455" s="138"/>
      <c r="P455" s="138"/>
      <c r="Q455" s="138"/>
      <c r="R455" s="138"/>
      <c r="S455" s="138"/>
      <c r="T455" s="138"/>
      <c r="U455" s="138"/>
      <c r="V455" s="138"/>
      <c r="W455" s="138"/>
      <c r="X455" s="138"/>
      <c r="Y455" s="138"/>
      <c r="Z455" s="138"/>
    </row>
    <row r="456" ht="12.75" customHeight="1">
      <c r="A456" s="138"/>
      <c r="B456" s="138"/>
      <c r="C456" s="138"/>
      <c r="D456" s="264"/>
      <c r="E456" s="265"/>
      <c r="F456" s="138"/>
      <c r="G456" s="265"/>
      <c r="H456" s="265"/>
      <c r="I456" s="138"/>
      <c r="J456" s="265"/>
      <c r="K456" s="138"/>
      <c r="L456" s="138"/>
      <c r="M456" s="138"/>
      <c r="N456" s="138"/>
      <c r="O456" s="138"/>
      <c r="P456" s="138"/>
      <c r="Q456" s="138"/>
      <c r="R456" s="138"/>
      <c r="S456" s="138"/>
      <c r="T456" s="138"/>
      <c r="U456" s="138"/>
      <c r="V456" s="138"/>
      <c r="W456" s="138"/>
      <c r="X456" s="138"/>
      <c r="Y456" s="138"/>
      <c r="Z456" s="138"/>
    </row>
    <row r="457" ht="12.75" customHeight="1">
      <c r="A457" s="138"/>
      <c r="B457" s="138"/>
      <c r="C457" s="138"/>
      <c r="D457" s="264"/>
      <c r="E457" s="265"/>
      <c r="F457" s="138"/>
      <c r="G457" s="265"/>
      <c r="H457" s="265"/>
      <c r="I457" s="138"/>
      <c r="J457" s="265"/>
      <c r="K457" s="138"/>
      <c r="L457" s="138"/>
      <c r="M457" s="138"/>
      <c r="N457" s="138"/>
      <c r="O457" s="138"/>
      <c r="P457" s="138"/>
      <c r="Q457" s="138"/>
      <c r="R457" s="138"/>
      <c r="S457" s="138"/>
      <c r="T457" s="138"/>
      <c r="U457" s="138"/>
      <c r="V457" s="138"/>
      <c r="W457" s="138"/>
      <c r="X457" s="138"/>
      <c r="Y457" s="138"/>
      <c r="Z457" s="138"/>
    </row>
    <row r="458" ht="12.75" customHeight="1">
      <c r="A458" s="138"/>
      <c r="B458" s="138"/>
      <c r="C458" s="138"/>
      <c r="D458" s="264"/>
      <c r="E458" s="265"/>
      <c r="F458" s="138"/>
      <c r="G458" s="265"/>
      <c r="H458" s="265"/>
      <c r="I458" s="138"/>
      <c r="J458" s="265"/>
      <c r="K458" s="138"/>
      <c r="L458" s="138"/>
      <c r="M458" s="138"/>
      <c r="N458" s="138"/>
      <c r="O458" s="138"/>
      <c r="P458" s="138"/>
      <c r="Q458" s="138"/>
      <c r="R458" s="138"/>
      <c r="S458" s="138"/>
      <c r="T458" s="138"/>
      <c r="U458" s="138"/>
      <c r="V458" s="138"/>
      <c r="W458" s="138"/>
      <c r="X458" s="138"/>
      <c r="Y458" s="138"/>
      <c r="Z458" s="138"/>
    </row>
    <row r="459" ht="12.75" customHeight="1">
      <c r="A459" s="138"/>
      <c r="B459" s="138"/>
      <c r="C459" s="138"/>
      <c r="D459" s="264"/>
      <c r="E459" s="265"/>
      <c r="F459" s="138"/>
      <c r="G459" s="265"/>
      <c r="H459" s="265"/>
      <c r="I459" s="138"/>
      <c r="J459" s="265"/>
      <c r="K459" s="138"/>
      <c r="L459" s="138"/>
      <c r="M459" s="138"/>
      <c r="N459" s="138"/>
      <c r="O459" s="138"/>
      <c r="P459" s="138"/>
      <c r="Q459" s="138"/>
      <c r="R459" s="138"/>
      <c r="S459" s="138"/>
      <c r="T459" s="138"/>
      <c r="U459" s="138"/>
      <c r="V459" s="138"/>
      <c r="W459" s="138"/>
      <c r="X459" s="138"/>
      <c r="Y459" s="138"/>
      <c r="Z459" s="138"/>
    </row>
    <row r="460" ht="12.75" customHeight="1">
      <c r="A460" s="138"/>
      <c r="B460" s="138"/>
      <c r="C460" s="138"/>
      <c r="D460" s="264"/>
      <c r="E460" s="265"/>
      <c r="F460" s="138"/>
      <c r="G460" s="265"/>
      <c r="H460" s="265"/>
      <c r="I460" s="138"/>
      <c r="J460" s="265"/>
      <c r="K460" s="138"/>
      <c r="L460" s="138"/>
      <c r="M460" s="138"/>
      <c r="N460" s="138"/>
      <c r="O460" s="138"/>
      <c r="P460" s="138"/>
      <c r="Q460" s="138"/>
      <c r="R460" s="138"/>
      <c r="S460" s="138"/>
      <c r="T460" s="138"/>
      <c r="U460" s="138"/>
      <c r="V460" s="138"/>
      <c r="W460" s="138"/>
      <c r="X460" s="138"/>
      <c r="Y460" s="138"/>
      <c r="Z460" s="138"/>
    </row>
    <row r="461" ht="12.75" customHeight="1">
      <c r="A461" s="138"/>
      <c r="B461" s="138"/>
      <c r="C461" s="138"/>
      <c r="D461" s="264"/>
      <c r="E461" s="265"/>
      <c r="F461" s="138"/>
      <c r="G461" s="265"/>
      <c r="H461" s="265"/>
      <c r="I461" s="138"/>
      <c r="J461" s="265"/>
      <c r="K461" s="138"/>
      <c r="L461" s="138"/>
      <c r="M461" s="138"/>
      <c r="N461" s="138"/>
      <c r="O461" s="138"/>
      <c r="P461" s="138"/>
      <c r="Q461" s="138"/>
      <c r="R461" s="138"/>
      <c r="S461" s="138"/>
      <c r="T461" s="138"/>
      <c r="U461" s="138"/>
      <c r="V461" s="138"/>
      <c r="W461" s="138"/>
      <c r="X461" s="138"/>
      <c r="Y461" s="138"/>
      <c r="Z461" s="138"/>
    </row>
    <row r="462" ht="12.75" customHeight="1">
      <c r="A462" s="138"/>
      <c r="B462" s="138"/>
      <c r="C462" s="138"/>
      <c r="D462" s="264"/>
      <c r="E462" s="265"/>
      <c r="F462" s="138"/>
      <c r="G462" s="265"/>
      <c r="H462" s="265"/>
      <c r="I462" s="138"/>
      <c r="J462" s="265"/>
      <c r="K462" s="138"/>
      <c r="L462" s="138"/>
      <c r="M462" s="138"/>
      <c r="N462" s="138"/>
      <c r="O462" s="138"/>
      <c r="P462" s="138"/>
      <c r="Q462" s="138"/>
      <c r="R462" s="138"/>
      <c r="S462" s="138"/>
      <c r="T462" s="138"/>
      <c r="U462" s="138"/>
      <c r="V462" s="138"/>
      <c r="W462" s="138"/>
      <c r="X462" s="138"/>
      <c r="Y462" s="138"/>
      <c r="Z462" s="138"/>
    </row>
    <row r="463" ht="12.75" customHeight="1">
      <c r="A463" s="138"/>
      <c r="B463" s="138"/>
      <c r="C463" s="138"/>
      <c r="D463" s="264"/>
      <c r="E463" s="265"/>
      <c r="F463" s="138"/>
      <c r="G463" s="265"/>
      <c r="H463" s="265"/>
      <c r="I463" s="138"/>
      <c r="J463" s="265"/>
      <c r="K463" s="138"/>
      <c r="L463" s="138"/>
      <c r="M463" s="138"/>
      <c r="N463" s="138"/>
      <c r="O463" s="138"/>
      <c r="P463" s="138"/>
      <c r="Q463" s="138"/>
      <c r="R463" s="138"/>
      <c r="S463" s="138"/>
      <c r="T463" s="138"/>
      <c r="U463" s="138"/>
      <c r="V463" s="138"/>
      <c r="W463" s="138"/>
      <c r="X463" s="138"/>
      <c r="Y463" s="138"/>
      <c r="Z463" s="138"/>
    </row>
    <row r="464" ht="12.75" customHeight="1">
      <c r="A464" s="138"/>
      <c r="B464" s="138"/>
      <c r="C464" s="138"/>
      <c r="D464" s="264"/>
      <c r="E464" s="265"/>
      <c r="F464" s="138"/>
      <c r="G464" s="265"/>
      <c r="H464" s="265"/>
      <c r="I464" s="138"/>
      <c r="J464" s="265"/>
      <c r="K464" s="138"/>
      <c r="L464" s="138"/>
      <c r="M464" s="138"/>
      <c r="N464" s="138"/>
      <c r="O464" s="138"/>
      <c r="P464" s="138"/>
      <c r="Q464" s="138"/>
      <c r="R464" s="138"/>
      <c r="S464" s="138"/>
      <c r="T464" s="138"/>
      <c r="U464" s="138"/>
      <c r="V464" s="138"/>
      <c r="W464" s="138"/>
      <c r="X464" s="138"/>
      <c r="Y464" s="138"/>
      <c r="Z464" s="138"/>
    </row>
    <row r="465" ht="12.75" customHeight="1">
      <c r="A465" s="138"/>
      <c r="B465" s="138"/>
      <c r="C465" s="138"/>
      <c r="D465" s="264"/>
      <c r="E465" s="265"/>
      <c r="F465" s="138"/>
      <c r="G465" s="265"/>
      <c r="H465" s="265"/>
      <c r="I465" s="138"/>
      <c r="J465" s="265"/>
      <c r="K465" s="138"/>
      <c r="L465" s="138"/>
      <c r="M465" s="138"/>
      <c r="N465" s="138"/>
      <c r="O465" s="138"/>
      <c r="P465" s="138"/>
      <c r="Q465" s="138"/>
      <c r="R465" s="138"/>
      <c r="S465" s="138"/>
      <c r="T465" s="138"/>
      <c r="U465" s="138"/>
      <c r="V465" s="138"/>
      <c r="W465" s="138"/>
      <c r="X465" s="138"/>
      <c r="Y465" s="138"/>
      <c r="Z465" s="138"/>
    </row>
    <row r="466" ht="12.75" customHeight="1">
      <c r="A466" s="138"/>
      <c r="B466" s="138"/>
      <c r="C466" s="138"/>
      <c r="D466" s="264"/>
      <c r="E466" s="265"/>
      <c r="F466" s="138"/>
      <c r="G466" s="265"/>
      <c r="H466" s="265"/>
      <c r="I466" s="138"/>
      <c r="J466" s="265"/>
      <c r="K466" s="138"/>
      <c r="L466" s="138"/>
      <c r="M466" s="138"/>
      <c r="N466" s="138"/>
      <c r="O466" s="138"/>
      <c r="P466" s="138"/>
      <c r="Q466" s="138"/>
      <c r="R466" s="138"/>
      <c r="S466" s="138"/>
      <c r="T466" s="138"/>
      <c r="U466" s="138"/>
      <c r="V466" s="138"/>
      <c r="W466" s="138"/>
      <c r="X466" s="138"/>
      <c r="Y466" s="138"/>
      <c r="Z466" s="138"/>
    </row>
    <row r="467" ht="12.75" customHeight="1">
      <c r="A467" s="138"/>
      <c r="B467" s="138"/>
      <c r="C467" s="138"/>
      <c r="D467" s="264"/>
      <c r="E467" s="265"/>
      <c r="F467" s="138"/>
      <c r="G467" s="265"/>
      <c r="H467" s="265"/>
      <c r="I467" s="138"/>
      <c r="J467" s="265"/>
      <c r="K467" s="138"/>
      <c r="L467" s="138"/>
      <c r="M467" s="138"/>
      <c r="N467" s="138"/>
      <c r="O467" s="138"/>
      <c r="P467" s="138"/>
      <c r="Q467" s="138"/>
      <c r="R467" s="138"/>
      <c r="S467" s="138"/>
      <c r="T467" s="138"/>
      <c r="U467" s="138"/>
      <c r="V467" s="138"/>
      <c r="W467" s="138"/>
      <c r="X467" s="138"/>
      <c r="Y467" s="138"/>
      <c r="Z467" s="138"/>
    </row>
    <row r="468" ht="12.75" customHeight="1">
      <c r="A468" s="138"/>
      <c r="B468" s="138"/>
      <c r="C468" s="138"/>
      <c r="D468" s="264"/>
      <c r="E468" s="265"/>
      <c r="F468" s="138"/>
      <c r="G468" s="265"/>
      <c r="H468" s="265"/>
      <c r="I468" s="138"/>
      <c r="J468" s="265"/>
      <c r="K468" s="138"/>
      <c r="L468" s="138"/>
      <c r="M468" s="138"/>
      <c r="N468" s="138"/>
      <c r="O468" s="138"/>
      <c r="P468" s="138"/>
      <c r="Q468" s="138"/>
      <c r="R468" s="138"/>
      <c r="S468" s="138"/>
      <c r="T468" s="138"/>
      <c r="U468" s="138"/>
      <c r="V468" s="138"/>
      <c r="W468" s="138"/>
      <c r="X468" s="138"/>
      <c r="Y468" s="138"/>
      <c r="Z468" s="138"/>
    </row>
    <row r="469" ht="12.75" customHeight="1">
      <c r="A469" s="138"/>
      <c r="B469" s="138"/>
      <c r="C469" s="138"/>
      <c r="D469" s="264"/>
      <c r="E469" s="265"/>
      <c r="F469" s="138"/>
      <c r="G469" s="265"/>
      <c r="H469" s="265"/>
      <c r="I469" s="138"/>
      <c r="J469" s="265"/>
      <c r="K469" s="138"/>
      <c r="L469" s="138"/>
      <c r="M469" s="138"/>
      <c r="N469" s="138"/>
      <c r="O469" s="138"/>
      <c r="P469" s="138"/>
      <c r="Q469" s="138"/>
      <c r="R469" s="138"/>
      <c r="S469" s="138"/>
      <c r="T469" s="138"/>
      <c r="U469" s="138"/>
      <c r="V469" s="138"/>
      <c r="W469" s="138"/>
      <c r="X469" s="138"/>
      <c r="Y469" s="138"/>
      <c r="Z469" s="138"/>
    </row>
    <row r="470" ht="12.75" customHeight="1">
      <c r="A470" s="138"/>
      <c r="B470" s="138"/>
      <c r="C470" s="138"/>
      <c r="D470" s="264"/>
      <c r="E470" s="265"/>
      <c r="F470" s="138"/>
      <c r="G470" s="265"/>
      <c r="H470" s="265"/>
      <c r="I470" s="138"/>
      <c r="J470" s="265"/>
      <c r="K470" s="138"/>
      <c r="L470" s="138"/>
      <c r="M470" s="138"/>
      <c r="N470" s="138"/>
      <c r="O470" s="138"/>
      <c r="P470" s="138"/>
      <c r="Q470" s="138"/>
      <c r="R470" s="138"/>
      <c r="S470" s="138"/>
      <c r="T470" s="138"/>
      <c r="U470" s="138"/>
      <c r="V470" s="138"/>
      <c r="W470" s="138"/>
      <c r="X470" s="138"/>
      <c r="Y470" s="138"/>
      <c r="Z470" s="138"/>
    </row>
    <row r="471" ht="12.75" customHeight="1">
      <c r="A471" s="138"/>
      <c r="B471" s="138"/>
      <c r="C471" s="138"/>
      <c r="D471" s="264"/>
      <c r="E471" s="265"/>
      <c r="F471" s="138"/>
      <c r="G471" s="265"/>
      <c r="H471" s="265"/>
      <c r="I471" s="138"/>
      <c r="J471" s="265"/>
      <c r="K471" s="138"/>
      <c r="L471" s="138"/>
      <c r="M471" s="138"/>
      <c r="N471" s="138"/>
      <c r="O471" s="138"/>
      <c r="P471" s="138"/>
      <c r="Q471" s="138"/>
      <c r="R471" s="138"/>
      <c r="S471" s="138"/>
      <c r="T471" s="138"/>
      <c r="U471" s="138"/>
      <c r="V471" s="138"/>
      <c r="W471" s="138"/>
      <c r="X471" s="138"/>
      <c r="Y471" s="138"/>
      <c r="Z471" s="138"/>
    </row>
    <row r="472" ht="12.75" customHeight="1">
      <c r="A472" s="138"/>
      <c r="B472" s="138"/>
      <c r="C472" s="138"/>
      <c r="D472" s="264"/>
      <c r="E472" s="265"/>
      <c r="F472" s="138"/>
      <c r="G472" s="265"/>
      <c r="H472" s="265"/>
      <c r="I472" s="138"/>
      <c r="J472" s="265"/>
      <c r="K472" s="138"/>
      <c r="L472" s="138"/>
      <c r="M472" s="138"/>
      <c r="N472" s="138"/>
      <c r="O472" s="138"/>
      <c r="P472" s="138"/>
      <c r="Q472" s="138"/>
      <c r="R472" s="138"/>
      <c r="S472" s="138"/>
      <c r="T472" s="138"/>
      <c r="U472" s="138"/>
      <c r="V472" s="138"/>
      <c r="W472" s="138"/>
      <c r="X472" s="138"/>
      <c r="Y472" s="138"/>
      <c r="Z472" s="138"/>
    </row>
    <row r="473" ht="12.75" customHeight="1">
      <c r="A473" s="138"/>
      <c r="B473" s="138"/>
      <c r="C473" s="138"/>
      <c r="D473" s="264"/>
      <c r="E473" s="265"/>
      <c r="F473" s="138"/>
      <c r="G473" s="265"/>
      <c r="H473" s="265"/>
      <c r="I473" s="138"/>
      <c r="J473" s="265"/>
      <c r="K473" s="138"/>
      <c r="L473" s="138"/>
      <c r="M473" s="138"/>
      <c r="N473" s="138"/>
      <c r="O473" s="138"/>
      <c r="P473" s="138"/>
      <c r="Q473" s="138"/>
      <c r="R473" s="138"/>
      <c r="S473" s="138"/>
      <c r="T473" s="138"/>
      <c r="U473" s="138"/>
      <c r="V473" s="138"/>
      <c r="W473" s="138"/>
      <c r="X473" s="138"/>
      <c r="Y473" s="138"/>
      <c r="Z473" s="138"/>
    </row>
    <row r="474" ht="12.75" customHeight="1">
      <c r="A474" s="138"/>
      <c r="B474" s="138"/>
      <c r="C474" s="138"/>
      <c r="D474" s="264"/>
      <c r="E474" s="265"/>
      <c r="F474" s="138"/>
      <c r="G474" s="265"/>
      <c r="H474" s="265"/>
      <c r="I474" s="138"/>
      <c r="J474" s="265"/>
      <c r="K474" s="138"/>
      <c r="L474" s="138"/>
      <c r="M474" s="138"/>
      <c r="N474" s="138"/>
      <c r="O474" s="138"/>
      <c r="P474" s="138"/>
      <c r="Q474" s="138"/>
      <c r="R474" s="138"/>
      <c r="S474" s="138"/>
      <c r="T474" s="138"/>
      <c r="U474" s="138"/>
      <c r="V474" s="138"/>
      <c r="W474" s="138"/>
      <c r="X474" s="138"/>
      <c r="Y474" s="138"/>
      <c r="Z474" s="138"/>
    </row>
    <row r="475" ht="12.75" customHeight="1">
      <c r="A475" s="138"/>
      <c r="B475" s="138"/>
      <c r="C475" s="138"/>
      <c r="D475" s="264"/>
      <c r="E475" s="265"/>
      <c r="F475" s="138"/>
      <c r="G475" s="265"/>
      <c r="H475" s="265"/>
      <c r="I475" s="138"/>
      <c r="J475" s="265"/>
      <c r="K475" s="138"/>
      <c r="L475" s="138"/>
      <c r="M475" s="138"/>
      <c r="N475" s="138"/>
      <c r="O475" s="138"/>
      <c r="P475" s="138"/>
      <c r="Q475" s="138"/>
      <c r="R475" s="138"/>
      <c r="S475" s="138"/>
      <c r="T475" s="138"/>
      <c r="U475" s="138"/>
      <c r="V475" s="138"/>
      <c r="W475" s="138"/>
      <c r="X475" s="138"/>
      <c r="Y475" s="138"/>
      <c r="Z475" s="138"/>
    </row>
    <row r="476" ht="12.75" customHeight="1">
      <c r="A476" s="138"/>
      <c r="B476" s="138"/>
      <c r="C476" s="138"/>
      <c r="D476" s="264"/>
      <c r="E476" s="265"/>
      <c r="F476" s="138"/>
      <c r="G476" s="265"/>
      <c r="H476" s="265"/>
      <c r="I476" s="138"/>
      <c r="J476" s="265"/>
      <c r="K476" s="138"/>
      <c r="L476" s="138"/>
      <c r="M476" s="138"/>
      <c r="N476" s="138"/>
      <c r="O476" s="138"/>
      <c r="P476" s="138"/>
      <c r="Q476" s="138"/>
      <c r="R476" s="138"/>
      <c r="S476" s="138"/>
      <c r="T476" s="138"/>
      <c r="U476" s="138"/>
      <c r="V476" s="138"/>
      <c r="W476" s="138"/>
      <c r="X476" s="138"/>
      <c r="Y476" s="138"/>
      <c r="Z476" s="138"/>
    </row>
    <row r="477" ht="12.75" customHeight="1">
      <c r="A477" s="138"/>
      <c r="B477" s="138"/>
      <c r="C477" s="138"/>
      <c r="D477" s="264"/>
      <c r="E477" s="265"/>
      <c r="F477" s="138"/>
      <c r="G477" s="265"/>
      <c r="H477" s="265"/>
      <c r="I477" s="138"/>
      <c r="J477" s="265"/>
      <c r="K477" s="138"/>
      <c r="L477" s="138"/>
      <c r="M477" s="138"/>
      <c r="N477" s="138"/>
      <c r="O477" s="138"/>
      <c r="P477" s="138"/>
      <c r="Q477" s="138"/>
      <c r="R477" s="138"/>
      <c r="S477" s="138"/>
      <c r="T477" s="138"/>
      <c r="U477" s="138"/>
      <c r="V477" s="138"/>
      <c r="W477" s="138"/>
      <c r="X477" s="138"/>
      <c r="Y477" s="138"/>
      <c r="Z477" s="138"/>
    </row>
    <row r="478" ht="12.75" customHeight="1">
      <c r="A478" s="138"/>
      <c r="B478" s="138"/>
      <c r="C478" s="138"/>
      <c r="D478" s="264"/>
      <c r="E478" s="265"/>
      <c r="F478" s="138"/>
      <c r="G478" s="265"/>
      <c r="H478" s="265"/>
      <c r="I478" s="138"/>
      <c r="J478" s="265"/>
      <c r="K478" s="138"/>
      <c r="L478" s="138"/>
      <c r="M478" s="138"/>
      <c r="N478" s="138"/>
      <c r="O478" s="138"/>
      <c r="P478" s="138"/>
      <c r="Q478" s="138"/>
      <c r="R478" s="138"/>
      <c r="S478" s="138"/>
      <c r="T478" s="138"/>
      <c r="U478" s="138"/>
      <c r="V478" s="138"/>
      <c r="W478" s="138"/>
      <c r="X478" s="138"/>
      <c r="Y478" s="138"/>
      <c r="Z478" s="138"/>
    </row>
    <row r="479" ht="12.75" customHeight="1">
      <c r="A479" s="138"/>
      <c r="B479" s="138"/>
      <c r="C479" s="138"/>
      <c r="D479" s="264"/>
      <c r="E479" s="265"/>
      <c r="F479" s="138"/>
      <c r="G479" s="265"/>
      <c r="H479" s="265"/>
      <c r="I479" s="138"/>
      <c r="J479" s="265"/>
      <c r="K479" s="138"/>
      <c r="L479" s="138"/>
      <c r="M479" s="138"/>
      <c r="N479" s="138"/>
      <c r="O479" s="138"/>
      <c r="P479" s="138"/>
      <c r="Q479" s="138"/>
      <c r="R479" s="138"/>
      <c r="S479" s="138"/>
      <c r="T479" s="138"/>
      <c r="U479" s="138"/>
      <c r="V479" s="138"/>
      <c r="W479" s="138"/>
      <c r="X479" s="138"/>
      <c r="Y479" s="138"/>
      <c r="Z479" s="138"/>
    </row>
    <row r="480" ht="12.75" customHeight="1">
      <c r="A480" s="138"/>
      <c r="B480" s="138"/>
      <c r="C480" s="138"/>
      <c r="D480" s="264"/>
      <c r="E480" s="265"/>
      <c r="F480" s="138"/>
      <c r="G480" s="265"/>
      <c r="H480" s="265"/>
      <c r="I480" s="138"/>
      <c r="J480" s="265"/>
      <c r="K480" s="138"/>
      <c r="L480" s="138"/>
      <c r="M480" s="138"/>
      <c r="N480" s="138"/>
      <c r="O480" s="138"/>
      <c r="P480" s="138"/>
      <c r="Q480" s="138"/>
      <c r="R480" s="138"/>
      <c r="S480" s="138"/>
      <c r="T480" s="138"/>
      <c r="U480" s="138"/>
      <c r="V480" s="138"/>
      <c r="W480" s="138"/>
      <c r="X480" s="138"/>
      <c r="Y480" s="138"/>
      <c r="Z480" s="138"/>
    </row>
    <row r="481" ht="12.75" customHeight="1">
      <c r="A481" s="138"/>
      <c r="B481" s="138"/>
      <c r="C481" s="138"/>
      <c r="D481" s="264"/>
      <c r="E481" s="265"/>
      <c r="F481" s="138"/>
      <c r="G481" s="265"/>
      <c r="H481" s="265"/>
      <c r="I481" s="138"/>
      <c r="J481" s="265"/>
      <c r="K481" s="138"/>
      <c r="L481" s="138"/>
      <c r="M481" s="138"/>
      <c r="N481" s="138"/>
      <c r="O481" s="138"/>
      <c r="P481" s="138"/>
      <c r="Q481" s="138"/>
      <c r="R481" s="138"/>
      <c r="S481" s="138"/>
      <c r="T481" s="138"/>
      <c r="U481" s="138"/>
      <c r="V481" s="138"/>
      <c r="W481" s="138"/>
      <c r="X481" s="138"/>
      <c r="Y481" s="138"/>
      <c r="Z481" s="138"/>
    </row>
    <row r="482" ht="12.75" customHeight="1">
      <c r="A482" s="138"/>
      <c r="B482" s="138"/>
      <c r="C482" s="138"/>
      <c r="D482" s="264"/>
      <c r="E482" s="265"/>
      <c r="F482" s="138"/>
      <c r="G482" s="265"/>
      <c r="H482" s="265"/>
      <c r="I482" s="138"/>
      <c r="J482" s="265"/>
      <c r="K482" s="138"/>
      <c r="L482" s="138"/>
      <c r="M482" s="138"/>
      <c r="N482" s="138"/>
      <c r="O482" s="138"/>
      <c r="P482" s="138"/>
      <c r="Q482" s="138"/>
      <c r="R482" s="138"/>
      <c r="S482" s="138"/>
      <c r="T482" s="138"/>
      <c r="U482" s="138"/>
      <c r="V482" s="138"/>
      <c r="W482" s="138"/>
      <c r="X482" s="138"/>
      <c r="Y482" s="138"/>
      <c r="Z482" s="138"/>
    </row>
    <row r="483" ht="12.75" customHeight="1">
      <c r="A483" s="138"/>
      <c r="B483" s="138"/>
      <c r="C483" s="138"/>
      <c r="D483" s="264"/>
      <c r="E483" s="265"/>
      <c r="F483" s="138"/>
      <c r="G483" s="265"/>
      <c r="H483" s="265"/>
      <c r="I483" s="138"/>
      <c r="J483" s="265"/>
      <c r="K483" s="138"/>
      <c r="L483" s="138"/>
      <c r="M483" s="138"/>
      <c r="N483" s="138"/>
      <c r="O483" s="138"/>
      <c r="P483" s="138"/>
      <c r="Q483" s="138"/>
      <c r="R483" s="138"/>
      <c r="S483" s="138"/>
      <c r="T483" s="138"/>
      <c r="U483" s="138"/>
      <c r="V483" s="138"/>
      <c r="W483" s="138"/>
      <c r="X483" s="138"/>
      <c r="Y483" s="138"/>
      <c r="Z483" s="138"/>
    </row>
    <row r="484" ht="12.75" customHeight="1">
      <c r="A484" s="138"/>
      <c r="B484" s="138"/>
      <c r="C484" s="138"/>
      <c r="D484" s="264"/>
      <c r="E484" s="265"/>
      <c r="F484" s="138"/>
      <c r="G484" s="265"/>
      <c r="H484" s="265"/>
      <c r="I484" s="138"/>
      <c r="J484" s="265"/>
      <c r="K484" s="138"/>
      <c r="L484" s="138"/>
      <c r="M484" s="138"/>
      <c r="N484" s="138"/>
      <c r="O484" s="138"/>
      <c r="P484" s="138"/>
      <c r="Q484" s="138"/>
      <c r="R484" s="138"/>
      <c r="S484" s="138"/>
      <c r="T484" s="138"/>
      <c r="U484" s="138"/>
      <c r="V484" s="138"/>
      <c r="W484" s="138"/>
      <c r="X484" s="138"/>
      <c r="Y484" s="138"/>
      <c r="Z484" s="138"/>
    </row>
    <row r="485" ht="12.75" customHeight="1">
      <c r="A485" s="138"/>
      <c r="B485" s="138"/>
      <c r="C485" s="138"/>
      <c r="D485" s="264"/>
      <c r="E485" s="265"/>
      <c r="F485" s="138"/>
      <c r="G485" s="265"/>
      <c r="H485" s="265"/>
      <c r="I485" s="138"/>
      <c r="J485" s="265"/>
      <c r="K485" s="138"/>
      <c r="L485" s="138"/>
      <c r="M485" s="138"/>
      <c r="N485" s="138"/>
      <c r="O485" s="138"/>
      <c r="P485" s="138"/>
      <c r="Q485" s="138"/>
      <c r="R485" s="138"/>
      <c r="S485" s="138"/>
      <c r="T485" s="138"/>
      <c r="U485" s="138"/>
      <c r="V485" s="138"/>
      <c r="W485" s="138"/>
      <c r="X485" s="138"/>
      <c r="Y485" s="138"/>
      <c r="Z485" s="138"/>
    </row>
    <row r="486" ht="12.75" customHeight="1">
      <c r="A486" s="138"/>
      <c r="B486" s="138"/>
      <c r="C486" s="138"/>
      <c r="D486" s="264"/>
      <c r="E486" s="265"/>
      <c r="F486" s="138"/>
      <c r="G486" s="265"/>
      <c r="H486" s="265"/>
      <c r="I486" s="138"/>
      <c r="J486" s="265"/>
      <c r="K486" s="138"/>
      <c r="L486" s="138"/>
      <c r="M486" s="138"/>
      <c r="N486" s="138"/>
      <c r="O486" s="138"/>
      <c r="P486" s="138"/>
      <c r="Q486" s="138"/>
      <c r="R486" s="138"/>
      <c r="S486" s="138"/>
      <c r="T486" s="138"/>
      <c r="U486" s="138"/>
      <c r="V486" s="138"/>
      <c r="W486" s="138"/>
      <c r="X486" s="138"/>
      <c r="Y486" s="138"/>
      <c r="Z486" s="138"/>
    </row>
    <row r="487" ht="12.75" customHeight="1">
      <c r="A487" s="138"/>
      <c r="B487" s="138"/>
      <c r="C487" s="138"/>
      <c r="D487" s="264"/>
      <c r="E487" s="265"/>
      <c r="F487" s="138"/>
      <c r="G487" s="265"/>
      <c r="H487" s="265"/>
      <c r="I487" s="138"/>
      <c r="J487" s="265"/>
      <c r="K487" s="138"/>
      <c r="L487" s="138"/>
      <c r="M487" s="138"/>
      <c r="N487" s="138"/>
      <c r="O487" s="138"/>
      <c r="P487" s="138"/>
      <c r="Q487" s="138"/>
      <c r="R487" s="138"/>
      <c r="S487" s="138"/>
      <c r="T487" s="138"/>
      <c r="U487" s="138"/>
      <c r="V487" s="138"/>
      <c r="W487" s="138"/>
      <c r="X487" s="138"/>
      <c r="Y487" s="138"/>
      <c r="Z487" s="138"/>
    </row>
    <row r="488" ht="12.75" customHeight="1">
      <c r="A488" s="138"/>
      <c r="B488" s="138"/>
      <c r="C488" s="138"/>
      <c r="D488" s="264"/>
      <c r="E488" s="265"/>
      <c r="F488" s="138"/>
      <c r="G488" s="265"/>
      <c r="H488" s="265"/>
      <c r="I488" s="138"/>
      <c r="J488" s="265"/>
      <c r="K488" s="138"/>
      <c r="L488" s="138"/>
      <c r="M488" s="138"/>
      <c r="N488" s="138"/>
      <c r="O488" s="138"/>
      <c r="P488" s="138"/>
      <c r="Q488" s="138"/>
      <c r="R488" s="138"/>
      <c r="S488" s="138"/>
      <c r="T488" s="138"/>
      <c r="U488" s="138"/>
      <c r="V488" s="138"/>
      <c r="W488" s="138"/>
      <c r="X488" s="138"/>
      <c r="Y488" s="138"/>
      <c r="Z488" s="138"/>
    </row>
    <row r="489" ht="12.75" customHeight="1">
      <c r="A489" s="138"/>
      <c r="B489" s="138"/>
      <c r="C489" s="138"/>
      <c r="D489" s="264"/>
      <c r="E489" s="265"/>
      <c r="F489" s="138"/>
      <c r="G489" s="265"/>
      <c r="H489" s="265"/>
      <c r="I489" s="138"/>
      <c r="J489" s="265"/>
      <c r="K489" s="138"/>
      <c r="L489" s="138"/>
      <c r="M489" s="138"/>
      <c r="N489" s="138"/>
      <c r="O489" s="138"/>
      <c r="P489" s="138"/>
      <c r="Q489" s="138"/>
      <c r="R489" s="138"/>
      <c r="S489" s="138"/>
      <c r="T489" s="138"/>
      <c r="U489" s="138"/>
      <c r="V489" s="138"/>
      <c r="W489" s="138"/>
      <c r="X489" s="138"/>
      <c r="Y489" s="138"/>
      <c r="Z489" s="138"/>
    </row>
    <row r="490" ht="12.75" customHeight="1">
      <c r="A490" s="138"/>
      <c r="B490" s="138"/>
      <c r="C490" s="138"/>
      <c r="D490" s="264"/>
      <c r="E490" s="265"/>
      <c r="F490" s="138"/>
      <c r="G490" s="265"/>
      <c r="H490" s="265"/>
      <c r="I490" s="138"/>
      <c r="J490" s="265"/>
      <c r="K490" s="138"/>
      <c r="L490" s="138"/>
      <c r="M490" s="138"/>
      <c r="N490" s="138"/>
      <c r="O490" s="138"/>
      <c r="P490" s="138"/>
      <c r="Q490" s="138"/>
      <c r="R490" s="138"/>
      <c r="S490" s="138"/>
      <c r="T490" s="138"/>
      <c r="U490" s="138"/>
      <c r="V490" s="138"/>
      <c r="W490" s="138"/>
      <c r="X490" s="138"/>
      <c r="Y490" s="138"/>
      <c r="Z490" s="138"/>
    </row>
    <row r="491" ht="12.75" customHeight="1">
      <c r="A491" s="138"/>
      <c r="B491" s="138"/>
      <c r="C491" s="138"/>
      <c r="D491" s="264"/>
      <c r="E491" s="265"/>
      <c r="F491" s="138"/>
      <c r="G491" s="265"/>
      <c r="H491" s="265"/>
      <c r="I491" s="138"/>
      <c r="J491" s="265"/>
      <c r="K491" s="138"/>
      <c r="L491" s="138"/>
      <c r="M491" s="138"/>
      <c r="N491" s="138"/>
      <c r="O491" s="138"/>
      <c r="P491" s="138"/>
      <c r="Q491" s="138"/>
      <c r="R491" s="138"/>
      <c r="S491" s="138"/>
      <c r="T491" s="138"/>
      <c r="U491" s="138"/>
      <c r="V491" s="138"/>
      <c r="W491" s="138"/>
      <c r="X491" s="138"/>
      <c r="Y491" s="138"/>
      <c r="Z491" s="138"/>
    </row>
    <row r="492" ht="12.75" customHeight="1">
      <c r="A492" s="138"/>
      <c r="B492" s="138"/>
      <c r="C492" s="138"/>
      <c r="D492" s="264"/>
      <c r="E492" s="265"/>
      <c r="F492" s="138"/>
      <c r="G492" s="265"/>
      <c r="H492" s="265"/>
      <c r="I492" s="138"/>
      <c r="J492" s="265"/>
      <c r="K492" s="138"/>
      <c r="L492" s="138"/>
      <c r="M492" s="138"/>
      <c r="N492" s="138"/>
      <c r="O492" s="138"/>
      <c r="P492" s="138"/>
      <c r="Q492" s="138"/>
      <c r="R492" s="138"/>
      <c r="S492" s="138"/>
      <c r="T492" s="138"/>
      <c r="U492" s="138"/>
      <c r="V492" s="138"/>
      <c r="W492" s="138"/>
      <c r="X492" s="138"/>
      <c r="Y492" s="138"/>
      <c r="Z492" s="138"/>
    </row>
    <row r="493" ht="12.75" customHeight="1">
      <c r="A493" s="138"/>
      <c r="B493" s="138"/>
      <c r="C493" s="138"/>
      <c r="D493" s="264"/>
      <c r="E493" s="265"/>
      <c r="F493" s="138"/>
      <c r="G493" s="265"/>
      <c r="H493" s="265"/>
      <c r="I493" s="138"/>
      <c r="J493" s="265"/>
      <c r="K493" s="138"/>
      <c r="L493" s="138"/>
      <c r="M493" s="138"/>
      <c r="N493" s="138"/>
      <c r="O493" s="138"/>
      <c r="P493" s="138"/>
      <c r="Q493" s="138"/>
      <c r="R493" s="138"/>
      <c r="S493" s="138"/>
      <c r="T493" s="138"/>
      <c r="U493" s="138"/>
      <c r="V493" s="138"/>
      <c r="W493" s="138"/>
      <c r="X493" s="138"/>
      <c r="Y493" s="138"/>
      <c r="Z493" s="138"/>
    </row>
    <row r="494" ht="12.75" customHeight="1">
      <c r="A494" s="138"/>
      <c r="B494" s="138"/>
      <c r="C494" s="138"/>
      <c r="D494" s="264"/>
      <c r="E494" s="265"/>
      <c r="F494" s="138"/>
      <c r="G494" s="265"/>
      <c r="H494" s="265"/>
      <c r="I494" s="138"/>
      <c r="J494" s="265"/>
      <c r="K494" s="138"/>
      <c r="L494" s="138"/>
      <c r="M494" s="138"/>
      <c r="N494" s="138"/>
      <c r="O494" s="138"/>
      <c r="P494" s="138"/>
      <c r="Q494" s="138"/>
      <c r="R494" s="138"/>
      <c r="S494" s="138"/>
      <c r="T494" s="138"/>
      <c r="U494" s="138"/>
      <c r="V494" s="138"/>
      <c r="W494" s="138"/>
      <c r="X494" s="138"/>
      <c r="Y494" s="138"/>
      <c r="Z494" s="138"/>
    </row>
    <row r="495" ht="12.75" customHeight="1">
      <c r="A495" s="138"/>
      <c r="B495" s="138"/>
      <c r="C495" s="138"/>
      <c r="D495" s="264"/>
      <c r="E495" s="265"/>
      <c r="F495" s="138"/>
      <c r="G495" s="265"/>
      <c r="H495" s="265"/>
      <c r="I495" s="138"/>
      <c r="J495" s="265"/>
      <c r="K495" s="138"/>
      <c r="L495" s="138"/>
      <c r="M495" s="138"/>
      <c r="N495" s="138"/>
      <c r="O495" s="138"/>
      <c r="P495" s="138"/>
      <c r="Q495" s="138"/>
      <c r="R495" s="138"/>
      <c r="S495" s="138"/>
      <c r="T495" s="138"/>
      <c r="U495" s="138"/>
      <c r="V495" s="138"/>
      <c r="W495" s="138"/>
      <c r="X495" s="138"/>
      <c r="Y495" s="138"/>
      <c r="Z495" s="138"/>
    </row>
    <row r="496" ht="12.75" customHeight="1">
      <c r="A496" s="138"/>
      <c r="B496" s="138"/>
      <c r="C496" s="138"/>
      <c r="D496" s="264"/>
      <c r="E496" s="265"/>
      <c r="F496" s="138"/>
      <c r="G496" s="265"/>
      <c r="H496" s="265"/>
      <c r="I496" s="138"/>
      <c r="J496" s="265"/>
      <c r="K496" s="138"/>
      <c r="L496" s="138"/>
      <c r="M496" s="138"/>
      <c r="N496" s="138"/>
      <c r="O496" s="138"/>
      <c r="P496" s="138"/>
      <c r="Q496" s="138"/>
      <c r="R496" s="138"/>
      <c r="S496" s="138"/>
      <c r="T496" s="138"/>
      <c r="U496" s="138"/>
      <c r="V496" s="138"/>
      <c r="W496" s="138"/>
      <c r="X496" s="138"/>
      <c r="Y496" s="138"/>
      <c r="Z496" s="138"/>
    </row>
    <row r="497" ht="12.75" customHeight="1">
      <c r="A497" s="138"/>
      <c r="B497" s="138"/>
      <c r="C497" s="138"/>
      <c r="D497" s="264"/>
      <c r="E497" s="265"/>
      <c r="F497" s="138"/>
      <c r="G497" s="265"/>
      <c r="H497" s="265"/>
      <c r="I497" s="138"/>
      <c r="J497" s="265"/>
      <c r="K497" s="138"/>
      <c r="L497" s="138"/>
      <c r="M497" s="138"/>
      <c r="N497" s="138"/>
      <c r="O497" s="138"/>
      <c r="P497" s="138"/>
      <c r="Q497" s="138"/>
      <c r="R497" s="138"/>
      <c r="S497" s="138"/>
      <c r="T497" s="138"/>
      <c r="U497" s="138"/>
      <c r="V497" s="138"/>
      <c r="W497" s="138"/>
      <c r="X497" s="138"/>
      <c r="Y497" s="138"/>
      <c r="Z497" s="138"/>
    </row>
    <row r="498" ht="12.75" customHeight="1">
      <c r="A498" s="138"/>
      <c r="B498" s="138"/>
      <c r="C498" s="138"/>
      <c r="D498" s="264"/>
      <c r="E498" s="265"/>
      <c r="F498" s="138"/>
      <c r="G498" s="265"/>
      <c r="H498" s="265"/>
      <c r="I498" s="138"/>
      <c r="J498" s="265"/>
      <c r="K498" s="138"/>
      <c r="L498" s="138"/>
      <c r="M498" s="138"/>
      <c r="N498" s="138"/>
      <c r="O498" s="138"/>
      <c r="P498" s="138"/>
      <c r="Q498" s="138"/>
      <c r="R498" s="138"/>
      <c r="S498" s="138"/>
      <c r="T498" s="138"/>
      <c r="U498" s="138"/>
      <c r="V498" s="138"/>
      <c r="W498" s="138"/>
      <c r="X498" s="138"/>
      <c r="Y498" s="138"/>
      <c r="Z498" s="138"/>
    </row>
    <row r="499" ht="12.75" customHeight="1">
      <c r="A499" s="138"/>
      <c r="B499" s="138"/>
      <c r="C499" s="138"/>
      <c r="D499" s="264"/>
      <c r="E499" s="265"/>
      <c r="F499" s="138"/>
      <c r="G499" s="265"/>
      <c r="H499" s="265"/>
      <c r="I499" s="138"/>
      <c r="J499" s="265"/>
      <c r="K499" s="138"/>
      <c r="L499" s="138"/>
      <c r="M499" s="138"/>
      <c r="N499" s="138"/>
      <c r="O499" s="138"/>
      <c r="P499" s="138"/>
      <c r="Q499" s="138"/>
      <c r="R499" s="138"/>
      <c r="S499" s="138"/>
      <c r="T499" s="138"/>
      <c r="U499" s="138"/>
      <c r="V499" s="138"/>
      <c r="W499" s="138"/>
      <c r="X499" s="138"/>
      <c r="Y499" s="138"/>
      <c r="Z499" s="138"/>
    </row>
    <row r="500" ht="12.75" customHeight="1">
      <c r="A500" s="138"/>
      <c r="B500" s="138"/>
      <c r="C500" s="138"/>
      <c r="D500" s="264"/>
      <c r="E500" s="265"/>
      <c r="F500" s="138"/>
      <c r="G500" s="265"/>
      <c r="H500" s="265"/>
      <c r="I500" s="138"/>
      <c r="J500" s="265"/>
      <c r="K500" s="138"/>
      <c r="L500" s="138"/>
      <c r="M500" s="138"/>
      <c r="N500" s="138"/>
      <c r="O500" s="138"/>
      <c r="P500" s="138"/>
      <c r="Q500" s="138"/>
      <c r="R500" s="138"/>
      <c r="S500" s="138"/>
      <c r="T500" s="138"/>
      <c r="U500" s="138"/>
      <c r="V500" s="138"/>
      <c r="W500" s="138"/>
      <c r="X500" s="138"/>
      <c r="Y500" s="138"/>
      <c r="Z500" s="138"/>
    </row>
    <row r="501" ht="12.75" customHeight="1">
      <c r="A501" s="138"/>
      <c r="B501" s="138"/>
      <c r="C501" s="138"/>
      <c r="D501" s="264"/>
      <c r="E501" s="265"/>
      <c r="F501" s="138"/>
      <c r="G501" s="265"/>
      <c r="H501" s="265"/>
      <c r="I501" s="138"/>
      <c r="J501" s="265"/>
      <c r="K501" s="138"/>
      <c r="L501" s="138"/>
      <c r="M501" s="138"/>
      <c r="N501" s="138"/>
      <c r="O501" s="138"/>
      <c r="P501" s="138"/>
      <c r="Q501" s="138"/>
      <c r="R501" s="138"/>
      <c r="S501" s="138"/>
      <c r="T501" s="138"/>
      <c r="U501" s="138"/>
      <c r="V501" s="138"/>
      <c r="W501" s="138"/>
      <c r="X501" s="138"/>
      <c r="Y501" s="138"/>
      <c r="Z501" s="138"/>
    </row>
    <row r="502" ht="12.75" customHeight="1">
      <c r="A502" s="138"/>
      <c r="B502" s="138"/>
      <c r="C502" s="138"/>
      <c r="D502" s="264"/>
      <c r="E502" s="265"/>
      <c r="F502" s="138"/>
      <c r="G502" s="265"/>
      <c r="H502" s="265"/>
      <c r="I502" s="138"/>
      <c r="J502" s="265"/>
      <c r="K502" s="138"/>
      <c r="L502" s="138"/>
      <c r="M502" s="138"/>
      <c r="N502" s="138"/>
      <c r="O502" s="138"/>
      <c r="P502" s="138"/>
      <c r="Q502" s="138"/>
      <c r="R502" s="138"/>
      <c r="S502" s="138"/>
      <c r="T502" s="138"/>
      <c r="U502" s="138"/>
      <c r="V502" s="138"/>
      <c r="W502" s="138"/>
      <c r="X502" s="138"/>
      <c r="Y502" s="138"/>
      <c r="Z502" s="138"/>
    </row>
    <row r="503" ht="12.75" customHeight="1">
      <c r="A503" s="138"/>
      <c r="B503" s="138"/>
      <c r="C503" s="138"/>
      <c r="D503" s="264"/>
      <c r="E503" s="265"/>
      <c r="F503" s="138"/>
      <c r="G503" s="265"/>
      <c r="H503" s="265"/>
      <c r="I503" s="138"/>
      <c r="J503" s="265"/>
      <c r="K503" s="138"/>
      <c r="L503" s="138"/>
      <c r="M503" s="138"/>
      <c r="N503" s="138"/>
      <c r="O503" s="138"/>
      <c r="P503" s="138"/>
      <c r="Q503" s="138"/>
      <c r="R503" s="138"/>
      <c r="S503" s="138"/>
      <c r="T503" s="138"/>
      <c r="U503" s="138"/>
      <c r="V503" s="138"/>
      <c r="W503" s="138"/>
      <c r="X503" s="138"/>
      <c r="Y503" s="138"/>
      <c r="Z503" s="138"/>
    </row>
    <row r="504" ht="12.75" customHeight="1">
      <c r="A504" s="138"/>
      <c r="B504" s="138"/>
      <c r="C504" s="138"/>
      <c r="D504" s="264"/>
      <c r="E504" s="265"/>
      <c r="F504" s="138"/>
      <c r="G504" s="265"/>
      <c r="H504" s="265"/>
      <c r="I504" s="138"/>
      <c r="J504" s="265"/>
      <c r="K504" s="138"/>
      <c r="L504" s="138"/>
      <c r="M504" s="138"/>
      <c r="N504" s="138"/>
      <c r="O504" s="138"/>
      <c r="P504" s="138"/>
      <c r="Q504" s="138"/>
      <c r="R504" s="138"/>
      <c r="S504" s="138"/>
      <c r="T504" s="138"/>
      <c r="U504" s="138"/>
      <c r="V504" s="138"/>
      <c r="W504" s="138"/>
      <c r="X504" s="138"/>
      <c r="Y504" s="138"/>
      <c r="Z504" s="138"/>
    </row>
    <row r="505" ht="12.75" customHeight="1">
      <c r="A505" s="138"/>
      <c r="B505" s="138"/>
      <c r="C505" s="138"/>
      <c r="D505" s="264"/>
      <c r="E505" s="265"/>
      <c r="F505" s="138"/>
      <c r="G505" s="265"/>
      <c r="H505" s="265"/>
      <c r="I505" s="138"/>
      <c r="J505" s="265"/>
      <c r="K505" s="138"/>
      <c r="L505" s="138"/>
      <c r="M505" s="138"/>
      <c r="N505" s="138"/>
      <c r="O505" s="138"/>
      <c r="P505" s="138"/>
      <c r="Q505" s="138"/>
      <c r="R505" s="138"/>
      <c r="S505" s="138"/>
      <c r="T505" s="138"/>
      <c r="U505" s="138"/>
      <c r="V505" s="138"/>
      <c r="W505" s="138"/>
      <c r="X505" s="138"/>
      <c r="Y505" s="138"/>
      <c r="Z505" s="138"/>
    </row>
    <row r="506" ht="12.75" customHeight="1">
      <c r="A506" s="138"/>
      <c r="B506" s="138"/>
      <c r="C506" s="138"/>
      <c r="D506" s="264"/>
      <c r="E506" s="265"/>
      <c r="F506" s="138"/>
      <c r="G506" s="265"/>
      <c r="H506" s="265"/>
      <c r="I506" s="138"/>
      <c r="J506" s="265"/>
      <c r="K506" s="138"/>
      <c r="L506" s="138"/>
      <c r="M506" s="138"/>
      <c r="N506" s="138"/>
      <c r="O506" s="138"/>
      <c r="P506" s="138"/>
      <c r="Q506" s="138"/>
      <c r="R506" s="138"/>
      <c r="S506" s="138"/>
      <c r="T506" s="138"/>
      <c r="U506" s="138"/>
      <c r="V506" s="138"/>
      <c r="W506" s="138"/>
      <c r="X506" s="138"/>
      <c r="Y506" s="138"/>
      <c r="Z506" s="138"/>
    </row>
    <row r="507" ht="12.75" customHeight="1">
      <c r="A507" s="138"/>
      <c r="B507" s="138"/>
      <c r="C507" s="138"/>
      <c r="D507" s="264"/>
      <c r="E507" s="265"/>
      <c r="F507" s="138"/>
      <c r="G507" s="265"/>
      <c r="H507" s="265"/>
      <c r="I507" s="138"/>
      <c r="J507" s="265"/>
      <c r="K507" s="138"/>
      <c r="L507" s="138"/>
      <c r="M507" s="138"/>
      <c r="N507" s="138"/>
      <c r="O507" s="138"/>
      <c r="P507" s="138"/>
      <c r="Q507" s="138"/>
      <c r="R507" s="138"/>
      <c r="S507" s="138"/>
      <c r="T507" s="138"/>
      <c r="U507" s="138"/>
      <c r="V507" s="138"/>
      <c r="W507" s="138"/>
      <c r="X507" s="138"/>
      <c r="Y507" s="138"/>
      <c r="Z507" s="138"/>
    </row>
    <row r="508" ht="12.75" customHeight="1">
      <c r="A508" s="138"/>
      <c r="B508" s="138"/>
      <c r="C508" s="138"/>
      <c r="D508" s="264"/>
      <c r="E508" s="265"/>
      <c r="F508" s="138"/>
      <c r="G508" s="265"/>
      <c r="H508" s="265"/>
      <c r="I508" s="138"/>
      <c r="J508" s="265"/>
      <c r="K508" s="138"/>
      <c r="L508" s="138"/>
      <c r="M508" s="138"/>
      <c r="N508" s="138"/>
      <c r="O508" s="138"/>
      <c r="P508" s="138"/>
      <c r="Q508" s="138"/>
      <c r="R508" s="138"/>
      <c r="S508" s="138"/>
      <c r="T508" s="138"/>
      <c r="U508" s="138"/>
      <c r="V508" s="138"/>
      <c r="W508" s="138"/>
      <c r="X508" s="138"/>
      <c r="Y508" s="138"/>
      <c r="Z508" s="138"/>
    </row>
    <row r="509" ht="12.75" customHeight="1">
      <c r="A509" s="138"/>
      <c r="B509" s="138"/>
      <c r="C509" s="138"/>
      <c r="D509" s="264"/>
      <c r="E509" s="265"/>
      <c r="F509" s="138"/>
      <c r="G509" s="265"/>
      <c r="H509" s="265"/>
      <c r="I509" s="138"/>
      <c r="J509" s="265"/>
      <c r="K509" s="138"/>
      <c r="L509" s="138"/>
      <c r="M509" s="138"/>
      <c r="N509" s="138"/>
      <c r="O509" s="138"/>
      <c r="P509" s="138"/>
      <c r="Q509" s="138"/>
      <c r="R509" s="138"/>
      <c r="S509" s="138"/>
      <c r="T509" s="138"/>
      <c r="U509" s="138"/>
      <c r="V509" s="138"/>
      <c r="W509" s="138"/>
      <c r="X509" s="138"/>
      <c r="Y509" s="138"/>
      <c r="Z509" s="138"/>
    </row>
    <row r="510" ht="12.75" customHeight="1">
      <c r="A510" s="138"/>
      <c r="B510" s="138"/>
      <c r="C510" s="138"/>
      <c r="D510" s="264"/>
      <c r="E510" s="265"/>
      <c r="F510" s="138"/>
      <c r="G510" s="265"/>
      <c r="H510" s="265"/>
      <c r="I510" s="138"/>
      <c r="J510" s="265"/>
      <c r="K510" s="138"/>
      <c r="L510" s="138"/>
      <c r="M510" s="138"/>
      <c r="N510" s="138"/>
      <c r="O510" s="138"/>
      <c r="P510" s="138"/>
      <c r="Q510" s="138"/>
      <c r="R510" s="138"/>
      <c r="S510" s="138"/>
      <c r="T510" s="138"/>
      <c r="U510" s="138"/>
      <c r="V510" s="138"/>
      <c r="W510" s="138"/>
      <c r="X510" s="138"/>
      <c r="Y510" s="138"/>
      <c r="Z510" s="138"/>
    </row>
    <row r="511" ht="12.75" customHeight="1">
      <c r="A511" s="138"/>
      <c r="B511" s="138"/>
      <c r="C511" s="138"/>
      <c r="D511" s="264"/>
      <c r="E511" s="265"/>
      <c r="F511" s="138"/>
      <c r="G511" s="265"/>
      <c r="H511" s="265"/>
      <c r="I511" s="138"/>
      <c r="J511" s="265"/>
      <c r="K511" s="138"/>
      <c r="L511" s="138"/>
      <c r="M511" s="138"/>
      <c r="N511" s="138"/>
      <c r="O511" s="138"/>
      <c r="P511" s="138"/>
      <c r="Q511" s="138"/>
      <c r="R511" s="138"/>
      <c r="S511" s="138"/>
      <c r="T511" s="138"/>
      <c r="U511" s="138"/>
      <c r="V511" s="138"/>
      <c r="W511" s="138"/>
      <c r="X511" s="138"/>
      <c r="Y511" s="138"/>
      <c r="Z511" s="138"/>
    </row>
    <row r="512" ht="12.75" customHeight="1">
      <c r="A512" s="138"/>
      <c r="B512" s="138"/>
      <c r="C512" s="138"/>
      <c r="D512" s="264"/>
      <c r="E512" s="265"/>
      <c r="F512" s="138"/>
      <c r="G512" s="265"/>
      <c r="H512" s="265"/>
      <c r="I512" s="138"/>
      <c r="J512" s="265"/>
      <c r="K512" s="138"/>
      <c r="L512" s="138"/>
      <c r="M512" s="138"/>
      <c r="N512" s="138"/>
      <c r="O512" s="138"/>
      <c r="P512" s="138"/>
      <c r="Q512" s="138"/>
      <c r="R512" s="138"/>
      <c r="S512" s="138"/>
      <c r="T512" s="138"/>
      <c r="U512" s="138"/>
      <c r="V512" s="138"/>
      <c r="W512" s="138"/>
      <c r="X512" s="138"/>
      <c r="Y512" s="138"/>
      <c r="Z512" s="138"/>
    </row>
    <row r="513" ht="12.75" customHeight="1">
      <c r="A513" s="138"/>
      <c r="B513" s="138"/>
      <c r="C513" s="138"/>
      <c r="D513" s="264"/>
      <c r="E513" s="265"/>
      <c r="F513" s="138"/>
      <c r="G513" s="265"/>
      <c r="H513" s="265"/>
      <c r="I513" s="138"/>
      <c r="J513" s="265"/>
      <c r="K513" s="138"/>
      <c r="L513" s="138"/>
      <c r="M513" s="138"/>
      <c r="N513" s="138"/>
      <c r="O513" s="138"/>
      <c r="P513" s="138"/>
      <c r="Q513" s="138"/>
      <c r="R513" s="138"/>
      <c r="S513" s="138"/>
      <c r="T513" s="138"/>
      <c r="U513" s="138"/>
      <c r="V513" s="138"/>
      <c r="W513" s="138"/>
      <c r="X513" s="138"/>
      <c r="Y513" s="138"/>
      <c r="Z513" s="138"/>
    </row>
    <row r="514" ht="12.75" customHeight="1">
      <c r="A514" s="138"/>
      <c r="B514" s="138"/>
      <c r="C514" s="138"/>
      <c r="D514" s="264"/>
      <c r="E514" s="265"/>
      <c r="F514" s="138"/>
      <c r="G514" s="265"/>
      <c r="H514" s="265"/>
      <c r="I514" s="138"/>
      <c r="J514" s="265"/>
      <c r="K514" s="138"/>
      <c r="L514" s="138"/>
      <c r="M514" s="138"/>
      <c r="N514" s="138"/>
      <c r="O514" s="138"/>
      <c r="P514" s="138"/>
      <c r="Q514" s="138"/>
      <c r="R514" s="138"/>
      <c r="S514" s="138"/>
      <c r="T514" s="138"/>
      <c r="U514" s="138"/>
      <c r="V514" s="138"/>
      <c r="W514" s="138"/>
      <c r="X514" s="138"/>
      <c r="Y514" s="138"/>
      <c r="Z514" s="138"/>
    </row>
    <row r="515" ht="12.75" customHeight="1">
      <c r="A515" s="138"/>
      <c r="B515" s="138"/>
      <c r="C515" s="138"/>
      <c r="D515" s="264"/>
      <c r="E515" s="265"/>
      <c r="F515" s="138"/>
      <c r="G515" s="265"/>
      <c r="H515" s="265"/>
      <c r="I515" s="138"/>
      <c r="J515" s="265"/>
      <c r="K515" s="138"/>
      <c r="L515" s="138"/>
      <c r="M515" s="138"/>
      <c r="N515" s="138"/>
      <c r="O515" s="138"/>
      <c r="P515" s="138"/>
      <c r="Q515" s="138"/>
      <c r="R515" s="138"/>
      <c r="S515" s="138"/>
      <c r="T515" s="138"/>
      <c r="U515" s="138"/>
      <c r="V515" s="138"/>
      <c r="W515" s="138"/>
      <c r="X515" s="138"/>
      <c r="Y515" s="138"/>
      <c r="Z515" s="138"/>
    </row>
    <row r="516" ht="12.75" customHeight="1">
      <c r="A516" s="138"/>
      <c r="B516" s="138"/>
      <c r="C516" s="138"/>
      <c r="D516" s="264"/>
      <c r="E516" s="265"/>
      <c r="F516" s="138"/>
      <c r="G516" s="265"/>
      <c r="H516" s="265"/>
      <c r="I516" s="138"/>
      <c r="J516" s="265"/>
      <c r="K516" s="138"/>
      <c r="L516" s="138"/>
      <c r="M516" s="138"/>
      <c r="N516" s="138"/>
      <c r="O516" s="138"/>
      <c r="P516" s="138"/>
      <c r="Q516" s="138"/>
      <c r="R516" s="138"/>
      <c r="S516" s="138"/>
      <c r="T516" s="138"/>
      <c r="U516" s="138"/>
      <c r="V516" s="138"/>
      <c r="W516" s="138"/>
      <c r="X516" s="138"/>
      <c r="Y516" s="138"/>
      <c r="Z516" s="138"/>
    </row>
    <row r="517" ht="12.75" customHeight="1">
      <c r="A517" s="138"/>
      <c r="B517" s="138"/>
      <c r="C517" s="138"/>
      <c r="D517" s="264"/>
      <c r="E517" s="265"/>
      <c r="F517" s="138"/>
      <c r="G517" s="265"/>
      <c r="H517" s="265"/>
      <c r="I517" s="138"/>
      <c r="J517" s="265"/>
      <c r="K517" s="138"/>
      <c r="L517" s="138"/>
      <c r="M517" s="138"/>
      <c r="N517" s="138"/>
      <c r="O517" s="138"/>
      <c r="P517" s="138"/>
      <c r="Q517" s="138"/>
      <c r="R517" s="138"/>
      <c r="S517" s="138"/>
      <c r="T517" s="138"/>
      <c r="U517" s="138"/>
      <c r="V517" s="138"/>
      <c r="W517" s="138"/>
      <c r="X517" s="138"/>
      <c r="Y517" s="138"/>
      <c r="Z517" s="138"/>
    </row>
    <row r="518" ht="12.75" customHeight="1">
      <c r="A518" s="138"/>
      <c r="B518" s="138"/>
      <c r="C518" s="138"/>
      <c r="D518" s="264"/>
      <c r="E518" s="265"/>
      <c r="F518" s="138"/>
      <c r="G518" s="265"/>
      <c r="H518" s="265"/>
      <c r="I518" s="138"/>
      <c r="J518" s="265"/>
      <c r="K518" s="138"/>
      <c r="L518" s="138"/>
      <c r="M518" s="138"/>
      <c r="N518" s="138"/>
      <c r="O518" s="138"/>
      <c r="P518" s="138"/>
      <c r="Q518" s="138"/>
      <c r="R518" s="138"/>
      <c r="S518" s="138"/>
      <c r="T518" s="138"/>
      <c r="U518" s="138"/>
      <c r="V518" s="138"/>
      <c r="W518" s="138"/>
      <c r="X518" s="138"/>
      <c r="Y518" s="138"/>
      <c r="Z518" s="138"/>
    </row>
    <row r="519" ht="12.75" customHeight="1">
      <c r="A519" s="138"/>
      <c r="B519" s="138"/>
      <c r="C519" s="138"/>
      <c r="D519" s="264"/>
      <c r="E519" s="265"/>
      <c r="F519" s="138"/>
      <c r="G519" s="265"/>
      <c r="H519" s="265"/>
      <c r="I519" s="138"/>
      <c r="J519" s="265"/>
      <c r="K519" s="138"/>
      <c r="L519" s="138"/>
      <c r="M519" s="138"/>
      <c r="N519" s="138"/>
      <c r="O519" s="138"/>
      <c r="P519" s="138"/>
      <c r="Q519" s="138"/>
      <c r="R519" s="138"/>
      <c r="S519" s="138"/>
      <c r="T519" s="138"/>
      <c r="U519" s="138"/>
      <c r="V519" s="138"/>
      <c r="W519" s="138"/>
      <c r="X519" s="138"/>
      <c r="Y519" s="138"/>
      <c r="Z519" s="138"/>
    </row>
    <row r="520" ht="12.75" customHeight="1">
      <c r="A520" s="138"/>
      <c r="B520" s="138"/>
      <c r="C520" s="138"/>
      <c r="D520" s="264"/>
      <c r="E520" s="265"/>
      <c r="F520" s="138"/>
      <c r="G520" s="265"/>
      <c r="H520" s="265"/>
      <c r="I520" s="138"/>
      <c r="J520" s="265"/>
      <c r="K520" s="138"/>
      <c r="L520" s="138"/>
      <c r="M520" s="138"/>
      <c r="N520" s="138"/>
      <c r="O520" s="138"/>
      <c r="P520" s="138"/>
      <c r="Q520" s="138"/>
      <c r="R520" s="138"/>
      <c r="S520" s="138"/>
      <c r="T520" s="138"/>
      <c r="U520" s="138"/>
      <c r="V520" s="138"/>
      <c r="W520" s="138"/>
      <c r="X520" s="138"/>
      <c r="Y520" s="138"/>
      <c r="Z520" s="138"/>
    </row>
    <row r="521" ht="12.75" customHeight="1">
      <c r="A521" s="138"/>
      <c r="B521" s="138"/>
      <c r="C521" s="138"/>
      <c r="D521" s="264"/>
      <c r="E521" s="265"/>
      <c r="F521" s="138"/>
      <c r="G521" s="265"/>
      <c r="H521" s="265"/>
      <c r="I521" s="138"/>
      <c r="J521" s="265"/>
      <c r="K521" s="138"/>
      <c r="L521" s="138"/>
      <c r="M521" s="138"/>
      <c r="N521" s="138"/>
      <c r="O521" s="138"/>
      <c r="P521" s="138"/>
      <c r="Q521" s="138"/>
      <c r="R521" s="138"/>
      <c r="S521" s="138"/>
      <c r="T521" s="138"/>
      <c r="U521" s="138"/>
      <c r="V521" s="138"/>
      <c r="W521" s="138"/>
      <c r="X521" s="138"/>
      <c r="Y521" s="138"/>
      <c r="Z521" s="138"/>
    </row>
    <row r="522" ht="12.75" customHeight="1">
      <c r="A522" s="138"/>
      <c r="B522" s="138"/>
      <c r="C522" s="138"/>
      <c r="D522" s="264"/>
      <c r="E522" s="265"/>
      <c r="F522" s="138"/>
      <c r="G522" s="265"/>
      <c r="H522" s="265"/>
      <c r="I522" s="138"/>
      <c r="J522" s="265"/>
      <c r="K522" s="138"/>
      <c r="L522" s="138"/>
      <c r="M522" s="138"/>
      <c r="N522" s="138"/>
      <c r="O522" s="138"/>
      <c r="P522" s="138"/>
      <c r="Q522" s="138"/>
      <c r="R522" s="138"/>
      <c r="S522" s="138"/>
      <c r="T522" s="138"/>
      <c r="U522" s="138"/>
      <c r="V522" s="138"/>
      <c r="W522" s="138"/>
      <c r="X522" s="138"/>
      <c r="Y522" s="138"/>
      <c r="Z522" s="138"/>
    </row>
    <row r="523" ht="12.75" customHeight="1">
      <c r="A523" s="138"/>
      <c r="B523" s="138"/>
      <c r="C523" s="138"/>
      <c r="D523" s="264"/>
      <c r="E523" s="265"/>
      <c r="F523" s="138"/>
      <c r="G523" s="265"/>
      <c r="H523" s="265"/>
      <c r="I523" s="138"/>
      <c r="J523" s="265"/>
      <c r="K523" s="138"/>
      <c r="L523" s="138"/>
      <c r="M523" s="138"/>
      <c r="N523" s="138"/>
      <c r="O523" s="138"/>
      <c r="P523" s="138"/>
      <c r="Q523" s="138"/>
      <c r="R523" s="138"/>
      <c r="S523" s="138"/>
      <c r="T523" s="138"/>
      <c r="U523" s="138"/>
      <c r="V523" s="138"/>
      <c r="W523" s="138"/>
      <c r="X523" s="138"/>
      <c r="Y523" s="138"/>
      <c r="Z523" s="138"/>
    </row>
    <row r="524" ht="12.75" customHeight="1">
      <c r="A524" s="138"/>
      <c r="B524" s="138"/>
      <c r="C524" s="138"/>
      <c r="D524" s="264"/>
      <c r="E524" s="265"/>
      <c r="F524" s="138"/>
      <c r="G524" s="265"/>
      <c r="H524" s="265"/>
      <c r="I524" s="138"/>
      <c r="J524" s="265"/>
      <c r="K524" s="138"/>
      <c r="L524" s="138"/>
      <c r="M524" s="138"/>
      <c r="N524" s="138"/>
      <c r="O524" s="138"/>
      <c r="P524" s="138"/>
      <c r="Q524" s="138"/>
      <c r="R524" s="138"/>
      <c r="S524" s="138"/>
      <c r="T524" s="138"/>
      <c r="U524" s="138"/>
      <c r="V524" s="138"/>
      <c r="W524" s="138"/>
      <c r="X524" s="138"/>
      <c r="Y524" s="138"/>
      <c r="Z524" s="138"/>
    </row>
    <row r="525" ht="12.75" customHeight="1">
      <c r="A525" s="138"/>
      <c r="B525" s="138"/>
      <c r="C525" s="138"/>
      <c r="D525" s="264"/>
      <c r="E525" s="265"/>
      <c r="F525" s="138"/>
      <c r="G525" s="265"/>
      <c r="H525" s="265"/>
      <c r="I525" s="138"/>
      <c r="J525" s="265"/>
      <c r="K525" s="138"/>
      <c r="L525" s="138"/>
      <c r="M525" s="138"/>
      <c r="N525" s="138"/>
      <c r="O525" s="138"/>
      <c r="P525" s="138"/>
      <c r="Q525" s="138"/>
      <c r="R525" s="138"/>
      <c r="S525" s="138"/>
      <c r="T525" s="138"/>
      <c r="U525" s="138"/>
      <c r="V525" s="138"/>
      <c r="W525" s="138"/>
      <c r="X525" s="138"/>
      <c r="Y525" s="138"/>
      <c r="Z525" s="138"/>
    </row>
    <row r="526" ht="12.75" customHeight="1">
      <c r="A526" s="138"/>
      <c r="B526" s="138"/>
      <c r="C526" s="138"/>
      <c r="D526" s="264"/>
      <c r="E526" s="265"/>
      <c r="F526" s="138"/>
      <c r="G526" s="265"/>
      <c r="H526" s="265"/>
      <c r="I526" s="138"/>
      <c r="J526" s="265"/>
      <c r="K526" s="138"/>
      <c r="L526" s="138"/>
      <c r="M526" s="138"/>
      <c r="N526" s="138"/>
      <c r="O526" s="138"/>
      <c r="P526" s="138"/>
      <c r="Q526" s="138"/>
      <c r="R526" s="138"/>
      <c r="S526" s="138"/>
      <c r="T526" s="138"/>
      <c r="U526" s="138"/>
      <c r="V526" s="138"/>
      <c r="W526" s="138"/>
      <c r="X526" s="138"/>
      <c r="Y526" s="138"/>
      <c r="Z526" s="138"/>
    </row>
    <row r="527" ht="12.75" customHeight="1">
      <c r="A527" s="138"/>
      <c r="B527" s="138"/>
      <c r="C527" s="138"/>
      <c r="D527" s="264"/>
      <c r="E527" s="265"/>
      <c r="F527" s="138"/>
      <c r="G527" s="265"/>
      <c r="H527" s="265"/>
      <c r="I527" s="138"/>
      <c r="J527" s="265"/>
      <c r="K527" s="138"/>
      <c r="L527" s="138"/>
      <c r="M527" s="138"/>
      <c r="N527" s="138"/>
      <c r="O527" s="138"/>
      <c r="P527" s="138"/>
      <c r="Q527" s="138"/>
      <c r="R527" s="138"/>
      <c r="S527" s="138"/>
      <c r="T527" s="138"/>
      <c r="U527" s="138"/>
      <c r="V527" s="138"/>
      <c r="W527" s="138"/>
      <c r="X527" s="138"/>
      <c r="Y527" s="138"/>
      <c r="Z527" s="138"/>
    </row>
    <row r="528" ht="12.75" customHeight="1">
      <c r="A528" s="138"/>
      <c r="B528" s="138"/>
      <c r="C528" s="138"/>
      <c r="D528" s="264"/>
      <c r="E528" s="265"/>
      <c r="F528" s="138"/>
      <c r="G528" s="265"/>
      <c r="H528" s="265"/>
      <c r="I528" s="138"/>
      <c r="J528" s="265"/>
      <c r="K528" s="138"/>
      <c r="L528" s="138"/>
      <c r="M528" s="138"/>
      <c r="N528" s="138"/>
      <c r="O528" s="138"/>
      <c r="P528" s="138"/>
      <c r="Q528" s="138"/>
      <c r="R528" s="138"/>
      <c r="S528" s="138"/>
      <c r="T528" s="138"/>
      <c r="U528" s="138"/>
      <c r="V528" s="138"/>
      <c r="W528" s="138"/>
      <c r="X528" s="138"/>
      <c r="Y528" s="138"/>
      <c r="Z528" s="138"/>
    </row>
    <row r="529" ht="12.75" customHeight="1">
      <c r="A529" s="138"/>
      <c r="B529" s="138"/>
      <c r="C529" s="138"/>
      <c r="D529" s="264"/>
      <c r="E529" s="265"/>
      <c r="F529" s="138"/>
      <c r="G529" s="265"/>
      <c r="H529" s="265"/>
      <c r="I529" s="138"/>
      <c r="J529" s="265"/>
      <c r="K529" s="138"/>
      <c r="L529" s="138"/>
      <c r="M529" s="138"/>
      <c r="N529" s="138"/>
      <c r="O529" s="138"/>
      <c r="P529" s="138"/>
      <c r="Q529" s="138"/>
      <c r="R529" s="138"/>
      <c r="S529" s="138"/>
      <c r="T529" s="138"/>
      <c r="U529" s="138"/>
      <c r="V529" s="138"/>
      <c r="W529" s="138"/>
      <c r="X529" s="138"/>
      <c r="Y529" s="138"/>
      <c r="Z529" s="138"/>
    </row>
    <row r="530" ht="12.75" customHeight="1">
      <c r="A530" s="138"/>
      <c r="B530" s="138"/>
      <c r="C530" s="138"/>
      <c r="D530" s="264"/>
      <c r="E530" s="265"/>
      <c r="F530" s="138"/>
      <c r="G530" s="265"/>
      <c r="H530" s="265"/>
      <c r="I530" s="138"/>
      <c r="J530" s="265"/>
      <c r="K530" s="138"/>
      <c r="L530" s="138"/>
      <c r="M530" s="138"/>
      <c r="N530" s="138"/>
      <c r="O530" s="138"/>
      <c r="P530" s="138"/>
      <c r="Q530" s="138"/>
      <c r="R530" s="138"/>
      <c r="S530" s="138"/>
      <c r="T530" s="138"/>
      <c r="U530" s="138"/>
      <c r="V530" s="138"/>
      <c r="W530" s="138"/>
      <c r="X530" s="138"/>
      <c r="Y530" s="138"/>
      <c r="Z530" s="138"/>
    </row>
    <row r="531" ht="12.75" customHeight="1">
      <c r="A531" s="138"/>
      <c r="B531" s="138"/>
      <c r="C531" s="138"/>
      <c r="D531" s="264"/>
      <c r="E531" s="265"/>
      <c r="F531" s="138"/>
      <c r="G531" s="265"/>
      <c r="H531" s="265"/>
      <c r="I531" s="138"/>
      <c r="J531" s="265"/>
      <c r="K531" s="138"/>
      <c r="L531" s="138"/>
      <c r="M531" s="138"/>
      <c r="N531" s="138"/>
      <c r="O531" s="138"/>
      <c r="P531" s="138"/>
      <c r="Q531" s="138"/>
      <c r="R531" s="138"/>
      <c r="S531" s="138"/>
      <c r="T531" s="138"/>
      <c r="U531" s="138"/>
      <c r="V531" s="138"/>
      <c r="W531" s="138"/>
      <c r="X531" s="138"/>
      <c r="Y531" s="138"/>
      <c r="Z531" s="138"/>
    </row>
    <row r="532" ht="12.75" customHeight="1">
      <c r="A532" s="138"/>
      <c r="B532" s="138"/>
      <c r="C532" s="138"/>
      <c r="D532" s="264"/>
      <c r="E532" s="265"/>
      <c r="F532" s="138"/>
      <c r="G532" s="265"/>
      <c r="H532" s="265"/>
      <c r="I532" s="138"/>
      <c r="J532" s="265"/>
      <c r="K532" s="138"/>
      <c r="L532" s="138"/>
      <c r="M532" s="138"/>
      <c r="N532" s="138"/>
      <c r="O532" s="138"/>
      <c r="P532" s="138"/>
      <c r="Q532" s="138"/>
      <c r="R532" s="138"/>
      <c r="S532" s="138"/>
      <c r="T532" s="138"/>
      <c r="U532" s="138"/>
      <c r="V532" s="138"/>
      <c r="W532" s="138"/>
      <c r="X532" s="138"/>
      <c r="Y532" s="138"/>
      <c r="Z532" s="138"/>
    </row>
    <row r="533" ht="12.75" customHeight="1">
      <c r="A533" s="138"/>
      <c r="B533" s="138"/>
      <c r="C533" s="138"/>
      <c r="D533" s="264"/>
      <c r="E533" s="265"/>
      <c r="F533" s="138"/>
      <c r="G533" s="265"/>
      <c r="H533" s="265"/>
      <c r="I533" s="138"/>
      <c r="J533" s="265"/>
      <c r="K533" s="138"/>
      <c r="L533" s="138"/>
      <c r="M533" s="138"/>
      <c r="N533" s="138"/>
      <c r="O533" s="138"/>
      <c r="P533" s="138"/>
      <c r="Q533" s="138"/>
      <c r="R533" s="138"/>
      <c r="S533" s="138"/>
      <c r="T533" s="138"/>
      <c r="U533" s="138"/>
      <c r="V533" s="138"/>
      <c r="W533" s="138"/>
      <c r="X533" s="138"/>
      <c r="Y533" s="138"/>
      <c r="Z533" s="138"/>
    </row>
    <row r="534" ht="12.75" customHeight="1">
      <c r="A534" s="138"/>
      <c r="B534" s="138"/>
      <c r="C534" s="138"/>
      <c r="D534" s="264"/>
      <c r="E534" s="265"/>
      <c r="F534" s="138"/>
      <c r="G534" s="265"/>
      <c r="H534" s="265"/>
      <c r="I534" s="138"/>
      <c r="J534" s="265"/>
      <c r="K534" s="138"/>
      <c r="L534" s="138"/>
      <c r="M534" s="138"/>
      <c r="N534" s="138"/>
      <c r="O534" s="138"/>
      <c r="P534" s="138"/>
      <c r="Q534" s="138"/>
      <c r="R534" s="138"/>
      <c r="S534" s="138"/>
      <c r="T534" s="138"/>
      <c r="U534" s="138"/>
      <c r="V534" s="138"/>
      <c r="W534" s="138"/>
      <c r="X534" s="138"/>
      <c r="Y534" s="138"/>
      <c r="Z534" s="138"/>
    </row>
    <row r="535" ht="12.75" customHeight="1">
      <c r="A535" s="138"/>
      <c r="B535" s="138"/>
      <c r="C535" s="138"/>
      <c r="D535" s="264"/>
      <c r="E535" s="265"/>
      <c r="F535" s="138"/>
      <c r="G535" s="265"/>
      <c r="H535" s="265"/>
      <c r="I535" s="138"/>
      <c r="J535" s="265"/>
      <c r="K535" s="138"/>
      <c r="L535" s="138"/>
      <c r="M535" s="138"/>
      <c r="N535" s="138"/>
      <c r="O535" s="138"/>
      <c r="P535" s="138"/>
      <c r="Q535" s="138"/>
      <c r="R535" s="138"/>
      <c r="S535" s="138"/>
      <c r="T535" s="138"/>
      <c r="U535" s="138"/>
      <c r="V535" s="138"/>
      <c r="W535" s="138"/>
      <c r="X535" s="138"/>
      <c r="Y535" s="138"/>
      <c r="Z535" s="138"/>
    </row>
    <row r="536" ht="12.75" customHeight="1">
      <c r="A536" s="138"/>
      <c r="B536" s="138"/>
      <c r="C536" s="138"/>
      <c r="D536" s="264"/>
      <c r="E536" s="265"/>
      <c r="F536" s="138"/>
      <c r="G536" s="265"/>
      <c r="H536" s="265"/>
      <c r="I536" s="138"/>
      <c r="J536" s="265"/>
      <c r="K536" s="138"/>
      <c r="L536" s="138"/>
      <c r="M536" s="138"/>
      <c r="N536" s="138"/>
      <c r="O536" s="138"/>
      <c r="P536" s="138"/>
      <c r="Q536" s="138"/>
      <c r="R536" s="138"/>
      <c r="S536" s="138"/>
      <c r="T536" s="138"/>
      <c r="U536" s="138"/>
      <c r="V536" s="138"/>
      <c r="W536" s="138"/>
      <c r="X536" s="138"/>
      <c r="Y536" s="138"/>
      <c r="Z536" s="138"/>
    </row>
    <row r="537" ht="12.75" customHeight="1">
      <c r="A537" s="138"/>
      <c r="B537" s="138"/>
      <c r="C537" s="138"/>
      <c r="D537" s="264"/>
      <c r="E537" s="265"/>
      <c r="F537" s="138"/>
      <c r="G537" s="265"/>
      <c r="H537" s="265"/>
      <c r="I537" s="138"/>
      <c r="J537" s="265"/>
      <c r="K537" s="138"/>
      <c r="L537" s="138"/>
      <c r="M537" s="138"/>
      <c r="N537" s="138"/>
      <c r="O537" s="138"/>
      <c r="P537" s="138"/>
      <c r="Q537" s="138"/>
      <c r="R537" s="138"/>
      <c r="S537" s="138"/>
      <c r="T537" s="138"/>
      <c r="U537" s="138"/>
      <c r="V537" s="138"/>
      <c r="W537" s="138"/>
      <c r="X537" s="138"/>
      <c r="Y537" s="138"/>
      <c r="Z537" s="138"/>
    </row>
    <row r="538" ht="12.75" customHeight="1">
      <c r="A538" s="138"/>
      <c r="B538" s="138"/>
      <c r="C538" s="138"/>
      <c r="D538" s="264"/>
      <c r="E538" s="265"/>
      <c r="F538" s="138"/>
      <c r="G538" s="265"/>
      <c r="H538" s="265"/>
      <c r="I538" s="138"/>
      <c r="J538" s="265"/>
      <c r="K538" s="138"/>
      <c r="L538" s="138"/>
      <c r="M538" s="138"/>
      <c r="N538" s="138"/>
      <c r="O538" s="138"/>
      <c r="P538" s="138"/>
      <c r="Q538" s="138"/>
      <c r="R538" s="138"/>
      <c r="S538" s="138"/>
      <c r="T538" s="138"/>
      <c r="U538" s="138"/>
      <c r="V538" s="138"/>
      <c r="W538" s="138"/>
      <c r="X538" s="138"/>
      <c r="Y538" s="138"/>
      <c r="Z538" s="138"/>
    </row>
    <row r="539" ht="12.75" customHeight="1">
      <c r="A539" s="138"/>
      <c r="B539" s="138"/>
      <c r="C539" s="138"/>
      <c r="D539" s="264"/>
      <c r="E539" s="265"/>
      <c r="F539" s="138"/>
      <c r="G539" s="265"/>
      <c r="H539" s="265"/>
      <c r="I539" s="138"/>
      <c r="J539" s="265"/>
      <c r="K539" s="138"/>
      <c r="L539" s="138"/>
      <c r="M539" s="138"/>
      <c r="N539" s="138"/>
      <c r="O539" s="138"/>
      <c r="P539" s="138"/>
      <c r="Q539" s="138"/>
      <c r="R539" s="138"/>
      <c r="S539" s="138"/>
      <c r="T539" s="138"/>
      <c r="U539" s="138"/>
      <c r="V539" s="138"/>
      <c r="W539" s="138"/>
      <c r="X539" s="138"/>
      <c r="Y539" s="138"/>
      <c r="Z539" s="138"/>
    </row>
    <row r="540" ht="12.75" customHeight="1">
      <c r="A540" s="138"/>
      <c r="B540" s="138"/>
      <c r="C540" s="138"/>
      <c r="D540" s="264"/>
      <c r="E540" s="265"/>
      <c r="F540" s="138"/>
      <c r="G540" s="265"/>
      <c r="H540" s="265"/>
      <c r="I540" s="138"/>
      <c r="J540" s="265"/>
      <c r="K540" s="138"/>
      <c r="L540" s="138"/>
      <c r="M540" s="138"/>
      <c r="N540" s="138"/>
      <c r="O540" s="138"/>
      <c r="P540" s="138"/>
      <c r="Q540" s="138"/>
      <c r="R540" s="138"/>
      <c r="S540" s="138"/>
      <c r="T540" s="138"/>
      <c r="U540" s="138"/>
      <c r="V540" s="138"/>
      <c r="W540" s="138"/>
      <c r="X540" s="138"/>
      <c r="Y540" s="138"/>
      <c r="Z540" s="138"/>
    </row>
    <row r="541" ht="12.75" customHeight="1">
      <c r="A541" s="138"/>
      <c r="B541" s="138"/>
      <c r="C541" s="138"/>
      <c r="D541" s="264"/>
      <c r="E541" s="265"/>
      <c r="F541" s="138"/>
      <c r="G541" s="265"/>
      <c r="H541" s="265"/>
      <c r="I541" s="138"/>
      <c r="J541" s="265"/>
      <c r="K541" s="138"/>
      <c r="L541" s="138"/>
      <c r="M541" s="138"/>
      <c r="N541" s="138"/>
      <c r="O541" s="138"/>
      <c r="P541" s="138"/>
      <c r="Q541" s="138"/>
      <c r="R541" s="138"/>
      <c r="S541" s="138"/>
      <c r="T541" s="138"/>
      <c r="U541" s="138"/>
      <c r="V541" s="138"/>
      <c r="W541" s="138"/>
      <c r="X541" s="138"/>
      <c r="Y541" s="138"/>
      <c r="Z541" s="138"/>
    </row>
    <row r="542" ht="12.75" customHeight="1">
      <c r="A542" s="138"/>
      <c r="B542" s="138"/>
      <c r="C542" s="138"/>
      <c r="D542" s="264"/>
      <c r="E542" s="265"/>
      <c r="F542" s="138"/>
      <c r="G542" s="265"/>
      <c r="H542" s="265"/>
      <c r="I542" s="138"/>
      <c r="J542" s="265"/>
      <c r="K542" s="138"/>
      <c r="L542" s="138"/>
      <c r="M542" s="138"/>
      <c r="N542" s="138"/>
      <c r="O542" s="138"/>
      <c r="P542" s="138"/>
      <c r="Q542" s="138"/>
      <c r="R542" s="138"/>
      <c r="S542" s="138"/>
      <c r="T542" s="138"/>
      <c r="U542" s="138"/>
      <c r="V542" s="138"/>
      <c r="W542" s="138"/>
      <c r="X542" s="138"/>
      <c r="Y542" s="138"/>
      <c r="Z542" s="138"/>
    </row>
    <row r="543" ht="12.75" customHeight="1">
      <c r="A543" s="138"/>
      <c r="B543" s="138"/>
      <c r="C543" s="138"/>
      <c r="D543" s="264"/>
      <c r="E543" s="265"/>
      <c r="F543" s="138"/>
      <c r="G543" s="265"/>
      <c r="H543" s="265"/>
      <c r="I543" s="138"/>
      <c r="J543" s="265"/>
      <c r="K543" s="138"/>
      <c r="L543" s="138"/>
      <c r="M543" s="138"/>
      <c r="N543" s="138"/>
      <c r="O543" s="138"/>
      <c r="P543" s="138"/>
      <c r="Q543" s="138"/>
      <c r="R543" s="138"/>
      <c r="S543" s="138"/>
      <c r="T543" s="138"/>
      <c r="U543" s="138"/>
      <c r="V543" s="138"/>
      <c r="W543" s="138"/>
      <c r="X543" s="138"/>
      <c r="Y543" s="138"/>
      <c r="Z543" s="138"/>
    </row>
    <row r="544" ht="12.75" customHeight="1">
      <c r="A544" s="138"/>
      <c r="B544" s="138"/>
      <c r="C544" s="138"/>
      <c r="D544" s="264"/>
      <c r="E544" s="265"/>
      <c r="F544" s="138"/>
      <c r="G544" s="265"/>
      <c r="H544" s="265"/>
      <c r="I544" s="138"/>
      <c r="J544" s="265"/>
      <c r="K544" s="138"/>
      <c r="L544" s="138"/>
      <c r="M544" s="138"/>
      <c r="N544" s="138"/>
      <c r="O544" s="138"/>
      <c r="P544" s="138"/>
      <c r="Q544" s="138"/>
      <c r="R544" s="138"/>
      <c r="S544" s="138"/>
      <c r="T544" s="138"/>
      <c r="U544" s="138"/>
      <c r="V544" s="138"/>
      <c r="W544" s="138"/>
      <c r="X544" s="138"/>
      <c r="Y544" s="138"/>
      <c r="Z544" s="138"/>
    </row>
    <row r="545" ht="12.75" customHeight="1">
      <c r="A545" s="138"/>
      <c r="B545" s="138"/>
      <c r="C545" s="138"/>
      <c r="D545" s="264"/>
      <c r="E545" s="265"/>
      <c r="F545" s="138"/>
      <c r="G545" s="265"/>
      <c r="H545" s="265"/>
      <c r="I545" s="138"/>
      <c r="J545" s="265"/>
      <c r="K545" s="138"/>
      <c r="L545" s="138"/>
      <c r="M545" s="138"/>
      <c r="N545" s="138"/>
      <c r="O545" s="138"/>
      <c r="P545" s="138"/>
      <c r="Q545" s="138"/>
      <c r="R545" s="138"/>
      <c r="S545" s="138"/>
      <c r="T545" s="138"/>
      <c r="U545" s="138"/>
      <c r="V545" s="138"/>
      <c r="W545" s="138"/>
      <c r="X545" s="138"/>
      <c r="Y545" s="138"/>
      <c r="Z545" s="138"/>
    </row>
    <row r="546" ht="12.75" customHeight="1">
      <c r="A546" s="138"/>
      <c r="B546" s="138"/>
      <c r="C546" s="138"/>
      <c r="D546" s="264"/>
      <c r="E546" s="265"/>
      <c r="F546" s="138"/>
      <c r="G546" s="265"/>
      <c r="H546" s="265"/>
      <c r="I546" s="138"/>
      <c r="J546" s="265"/>
      <c r="K546" s="138"/>
      <c r="L546" s="138"/>
      <c r="M546" s="138"/>
      <c r="N546" s="138"/>
      <c r="O546" s="138"/>
      <c r="P546" s="138"/>
      <c r="Q546" s="138"/>
      <c r="R546" s="138"/>
      <c r="S546" s="138"/>
      <c r="T546" s="138"/>
      <c r="U546" s="138"/>
      <c r="V546" s="138"/>
      <c r="W546" s="138"/>
      <c r="X546" s="138"/>
      <c r="Y546" s="138"/>
      <c r="Z546" s="138"/>
    </row>
    <row r="547" ht="12.75" customHeight="1">
      <c r="A547" s="138"/>
      <c r="B547" s="138"/>
      <c r="C547" s="138"/>
      <c r="D547" s="264"/>
      <c r="E547" s="265"/>
      <c r="F547" s="138"/>
      <c r="G547" s="265"/>
      <c r="H547" s="265"/>
      <c r="I547" s="138"/>
      <c r="J547" s="265"/>
      <c r="K547" s="138"/>
      <c r="L547" s="138"/>
      <c r="M547" s="138"/>
      <c r="N547" s="138"/>
      <c r="O547" s="138"/>
      <c r="P547" s="138"/>
      <c r="Q547" s="138"/>
      <c r="R547" s="138"/>
      <c r="S547" s="138"/>
      <c r="T547" s="138"/>
      <c r="U547" s="138"/>
      <c r="V547" s="138"/>
      <c r="W547" s="138"/>
      <c r="X547" s="138"/>
      <c r="Y547" s="138"/>
      <c r="Z547" s="138"/>
    </row>
    <row r="548" ht="12.75" customHeight="1">
      <c r="A548" s="138"/>
      <c r="B548" s="138"/>
      <c r="C548" s="138"/>
      <c r="D548" s="264"/>
      <c r="E548" s="265"/>
      <c r="F548" s="138"/>
      <c r="G548" s="265"/>
      <c r="H548" s="265"/>
      <c r="I548" s="138"/>
      <c r="J548" s="265"/>
      <c r="K548" s="138"/>
      <c r="L548" s="138"/>
      <c r="M548" s="138"/>
      <c r="N548" s="138"/>
      <c r="O548" s="138"/>
      <c r="P548" s="138"/>
      <c r="Q548" s="138"/>
      <c r="R548" s="138"/>
      <c r="S548" s="138"/>
      <c r="T548" s="138"/>
      <c r="U548" s="138"/>
      <c r="V548" s="138"/>
      <c r="W548" s="138"/>
      <c r="X548" s="138"/>
      <c r="Y548" s="138"/>
      <c r="Z548" s="138"/>
    </row>
    <row r="549" ht="12.75" customHeight="1">
      <c r="A549" s="138"/>
      <c r="B549" s="138"/>
      <c r="C549" s="138"/>
      <c r="D549" s="264"/>
      <c r="E549" s="265"/>
      <c r="F549" s="138"/>
      <c r="G549" s="265"/>
      <c r="H549" s="265"/>
      <c r="I549" s="138"/>
      <c r="J549" s="265"/>
      <c r="K549" s="138"/>
      <c r="L549" s="138"/>
      <c r="M549" s="138"/>
      <c r="N549" s="138"/>
      <c r="O549" s="138"/>
      <c r="P549" s="138"/>
      <c r="Q549" s="138"/>
      <c r="R549" s="138"/>
      <c r="S549" s="138"/>
      <c r="T549" s="138"/>
      <c r="U549" s="138"/>
      <c r="V549" s="138"/>
      <c r="W549" s="138"/>
      <c r="X549" s="138"/>
      <c r="Y549" s="138"/>
      <c r="Z549" s="138"/>
    </row>
    <row r="550" ht="12.75" customHeight="1">
      <c r="A550" s="138"/>
      <c r="B550" s="138"/>
      <c r="C550" s="138"/>
      <c r="D550" s="264"/>
      <c r="E550" s="265"/>
      <c r="F550" s="138"/>
      <c r="G550" s="265"/>
      <c r="H550" s="265"/>
      <c r="I550" s="138"/>
      <c r="J550" s="265"/>
      <c r="K550" s="138"/>
      <c r="L550" s="138"/>
      <c r="M550" s="138"/>
      <c r="N550" s="138"/>
      <c r="O550" s="138"/>
      <c r="P550" s="138"/>
      <c r="Q550" s="138"/>
      <c r="R550" s="138"/>
      <c r="S550" s="138"/>
      <c r="T550" s="138"/>
      <c r="U550" s="138"/>
      <c r="V550" s="138"/>
      <c r="W550" s="138"/>
      <c r="X550" s="138"/>
      <c r="Y550" s="138"/>
      <c r="Z550" s="138"/>
    </row>
    <row r="551" ht="12.75" customHeight="1">
      <c r="A551" s="138"/>
      <c r="B551" s="138"/>
      <c r="C551" s="138"/>
      <c r="D551" s="264"/>
      <c r="E551" s="265"/>
      <c r="F551" s="138"/>
      <c r="G551" s="265"/>
      <c r="H551" s="265"/>
      <c r="I551" s="138"/>
      <c r="J551" s="265"/>
      <c r="K551" s="138"/>
      <c r="L551" s="138"/>
      <c r="M551" s="138"/>
      <c r="N551" s="138"/>
      <c r="O551" s="138"/>
      <c r="P551" s="138"/>
      <c r="Q551" s="138"/>
      <c r="R551" s="138"/>
      <c r="S551" s="138"/>
      <c r="T551" s="138"/>
      <c r="U551" s="138"/>
      <c r="V551" s="138"/>
      <c r="W551" s="138"/>
      <c r="X551" s="138"/>
      <c r="Y551" s="138"/>
      <c r="Z551" s="138"/>
    </row>
    <row r="552" ht="12.75" customHeight="1">
      <c r="A552" s="138"/>
      <c r="B552" s="138"/>
      <c r="C552" s="138"/>
      <c r="D552" s="264"/>
      <c r="E552" s="265"/>
      <c r="F552" s="138"/>
      <c r="G552" s="265"/>
      <c r="H552" s="265"/>
      <c r="I552" s="138"/>
      <c r="J552" s="265"/>
      <c r="K552" s="138"/>
      <c r="L552" s="138"/>
      <c r="M552" s="138"/>
      <c r="N552" s="138"/>
      <c r="O552" s="138"/>
      <c r="P552" s="138"/>
      <c r="Q552" s="138"/>
      <c r="R552" s="138"/>
      <c r="S552" s="138"/>
      <c r="T552" s="138"/>
      <c r="U552" s="138"/>
      <c r="V552" s="138"/>
      <c r="W552" s="138"/>
      <c r="X552" s="138"/>
      <c r="Y552" s="138"/>
      <c r="Z552" s="138"/>
    </row>
    <row r="553" ht="12.75" customHeight="1">
      <c r="A553" s="138"/>
      <c r="B553" s="138"/>
      <c r="C553" s="138"/>
      <c r="D553" s="264"/>
      <c r="E553" s="265"/>
      <c r="F553" s="138"/>
      <c r="G553" s="265"/>
      <c r="H553" s="265"/>
      <c r="I553" s="138"/>
      <c r="J553" s="265"/>
      <c r="K553" s="138"/>
      <c r="L553" s="138"/>
      <c r="M553" s="138"/>
      <c r="N553" s="138"/>
      <c r="O553" s="138"/>
      <c r="P553" s="138"/>
      <c r="Q553" s="138"/>
      <c r="R553" s="138"/>
      <c r="S553" s="138"/>
      <c r="T553" s="138"/>
      <c r="U553" s="138"/>
      <c r="V553" s="138"/>
      <c r="W553" s="138"/>
      <c r="X553" s="138"/>
      <c r="Y553" s="138"/>
      <c r="Z553" s="138"/>
    </row>
    <row r="554" ht="12.75" customHeight="1">
      <c r="A554" s="138"/>
      <c r="B554" s="138"/>
      <c r="C554" s="138"/>
      <c r="D554" s="264"/>
      <c r="E554" s="265"/>
      <c r="F554" s="138"/>
      <c r="G554" s="265"/>
      <c r="H554" s="265"/>
      <c r="I554" s="138"/>
      <c r="J554" s="265"/>
      <c r="K554" s="138"/>
      <c r="L554" s="138"/>
      <c r="M554" s="138"/>
      <c r="N554" s="138"/>
      <c r="O554" s="138"/>
      <c r="P554" s="138"/>
      <c r="Q554" s="138"/>
      <c r="R554" s="138"/>
      <c r="S554" s="138"/>
      <c r="T554" s="138"/>
      <c r="U554" s="138"/>
      <c r="V554" s="138"/>
      <c r="W554" s="138"/>
      <c r="X554" s="138"/>
      <c r="Y554" s="138"/>
      <c r="Z554" s="138"/>
    </row>
    <row r="555" ht="12.75" customHeight="1">
      <c r="A555" s="138"/>
      <c r="B555" s="138"/>
      <c r="C555" s="138"/>
      <c r="D555" s="264"/>
      <c r="E555" s="265"/>
      <c r="F555" s="138"/>
      <c r="G555" s="265"/>
      <c r="H555" s="265"/>
      <c r="I555" s="138"/>
      <c r="J555" s="265"/>
      <c r="K555" s="138"/>
      <c r="L555" s="138"/>
      <c r="M555" s="138"/>
      <c r="N555" s="138"/>
      <c r="O555" s="138"/>
      <c r="P555" s="138"/>
      <c r="Q555" s="138"/>
      <c r="R555" s="138"/>
      <c r="S555" s="138"/>
      <c r="T555" s="138"/>
      <c r="U555" s="138"/>
      <c r="V555" s="138"/>
      <c r="W555" s="138"/>
      <c r="X555" s="138"/>
      <c r="Y555" s="138"/>
      <c r="Z555" s="138"/>
    </row>
    <row r="556" ht="12.75" customHeight="1">
      <c r="A556" s="138"/>
      <c r="B556" s="138"/>
      <c r="C556" s="138"/>
      <c r="D556" s="264"/>
      <c r="E556" s="265"/>
      <c r="F556" s="138"/>
      <c r="G556" s="265"/>
      <c r="H556" s="265"/>
      <c r="I556" s="138"/>
      <c r="J556" s="265"/>
      <c r="K556" s="138"/>
      <c r="L556" s="138"/>
      <c r="M556" s="138"/>
      <c r="N556" s="138"/>
      <c r="O556" s="138"/>
      <c r="P556" s="138"/>
      <c r="Q556" s="138"/>
      <c r="R556" s="138"/>
      <c r="S556" s="138"/>
      <c r="T556" s="138"/>
      <c r="U556" s="138"/>
      <c r="V556" s="138"/>
      <c r="W556" s="138"/>
      <c r="X556" s="138"/>
      <c r="Y556" s="138"/>
      <c r="Z556" s="138"/>
    </row>
    <row r="557" ht="12.75" customHeight="1">
      <c r="A557" s="138"/>
      <c r="B557" s="138"/>
      <c r="C557" s="138"/>
      <c r="D557" s="264"/>
      <c r="E557" s="265"/>
      <c r="F557" s="138"/>
      <c r="G557" s="265"/>
      <c r="H557" s="265"/>
      <c r="I557" s="138"/>
      <c r="J557" s="265"/>
      <c r="K557" s="138"/>
      <c r="L557" s="138"/>
      <c r="M557" s="138"/>
      <c r="N557" s="138"/>
      <c r="O557" s="138"/>
      <c r="P557" s="138"/>
      <c r="Q557" s="138"/>
      <c r="R557" s="138"/>
      <c r="S557" s="138"/>
      <c r="T557" s="138"/>
      <c r="U557" s="138"/>
      <c r="V557" s="138"/>
      <c r="W557" s="138"/>
      <c r="X557" s="138"/>
      <c r="Y557" s="138"/>
      <c r="Z557" s="138"/>
    </row>
    <row r="558" ht="12.75" customHeight="1">
      <c r="A558" s="138"/>
      <c r="B558" s="138"/>
      <c r="C558" s="138"/>
      <c r="D558" s="264"/>
      <c r="E558" s="265"/>
      <c r="F558" s="138"/>
      <c r="G558" s="265"/>
      <c r="H558" s="265"/>
      <c r="I558" s="138"/>
      <c r="J558" s="265"/>
      <c r="K558" s="138"/>
      <c r="L558" s="138"/>
      <c r="M558" s="138"/>
      <c r="N558" s="138"/>
      <c r="O558" s="138"/>
      <c r="P558" s="138"/>
      <c r="Q558" s="138"/>
      <c r="R558" s="138"/>
      <c r="S558" s="138"/>
      <c r="T558" s="138"/>
      <c r="U558" s="138"/>
      <c r="V558" s="138"/>
      <c r="W558" s="138"/>
      <c r="X558" s="138"/>
      <c r="Y558" s="138"/>
      <c r="Z558" s="138"/>
    </row>
    <row r="559" ht="12.75" customHeight="1">
      <c r="A559" s="138"/>
      <c r="B559" s="138"/>
      <c r="C559" s="138"/>
      <c r="D559" s="264"/>
      <c r="E559" s="265"/>
      <c r="F559" s="138"/>
      <c r="G559" s="265"/>
      <c r="H559" s="265"/>
      <c r="I559" s="138"/>
      <c r="J559" s="265"/>
      <c r="K559" s="138"/>
      <c r="L559" s="138"/>
      <c r="M559" s="138"/>
      <c r="N559" s="138"/>
      <c r="O559" s="138"/>
      <c r="P559" s="138"/>
      <c r="Q559" s="138"/>
      <c r="R559" s="138"/>
      <c r="S559" s="138"/>
      <c r="T559" s="138"/>
      <c r="U559" s="138"/>
      <c r="V559" s="138"/>
      <c r="W559" s="138"/>
      <c r="X559" s="138"/>
      <c r="Y559" s="138"/>
      <c r="Z559" s="138"/>
    </row>
    <row r="560" ht="12.75" customHeight="1">
      <c r="A560" s="138"/>
      <c r="B560" s="138"/>
      <c r="C560" s="138"/>
      <c r="D560" s="264"/>
      <c r="E560" s="265"/>
      <c r="F560" s="138"/>
      <c r="G560" s="265"/>
      <c r="H560" s="265"/>
      <c r="I560" s="138"/>
      <c r="J560" s="265"/>
      <c r="K560" s="138"/>
      <c r="L560" s="138"/>
      <c r="M560" s="138"/>
      <c r="N560" s="138"/>
      <c r="O560" s="138"/>
      <c r="P560" s="138"/>
      <c r="Q560" s="138"/>
      <c r="R560" s="138"/>
      <c r="S560" s="138"/>
      <c r="T560" s="138"/>
      <c r="U560" s="138"/>
      <c r="V560" s="138"/>
      <c r="W560" s="138"/>
      <c r="X560" s="138"/>
      <c r="Y560" s="138"/>
      <c r="Z560" s="138"/>
    </row>
    <row r="561" ht="12.75" customHeight="1">
      <c r="A561" s="138"/>
      <c r="B561" s="138"/>
      <c r="C561" s="138"/>
      <c r="D561" s="264"/>
      <c r="E561" s="265"/>
      <c r="F561" s="138"/>
      <c r="G561" s="265"/>
      <c r="H561" s="265"/>
      <c r="I561" s="138"/>
      <c r="J561" s="265"/>
      <c r="K561" s="138"/>
      <c r="L561" s="138"/>
      <c r="M561" s="138"/>
      <c r="N561" s="138"/>
      <c r="O561" s="138"/>
      <c r="P561" s="138"/>
      <c r="Q561" s="138"/>
      <c r="R561" s="138"/>
      <c r="S561" s="138"/>
      <c r="T561" s="138"/>
      <c r="U561" s="138"/>
      <c r="V561" s="138"/>
      <c r="W561" s="138"/>
      <c r="X561" s="138"/>
      <c r="Y561" s="138"/>
      <c r="Z561" s="138"/>
    </row>
    <row r="562" ht="12.75" customHeight="1">
      <c r="A562" s="138"/>
      <c r="B562" s="138"/>
      <c r="C562" s="138"/>
      <c r="D562" s="264"/>
      <c r="E562" s="265"/>
      <c r="F562" s="138"/>
      <c r="G562" s="265"/>
      <c r="H562" s="265"/>
      <c r="I562" s="138"/>
      <c r="J562" s="265"/>
      <c r="K562" s="138"/>
      <c r="L562" s="138"/>
      <c r="M562" s="138"/>
      <c r="N562" s="138"/>
      <c r="O562" s="138"/>
      <c r="P562" s="138"/>
      <c r="Q562" s="138"/>
      <c r="R562" s="138"/>
      <c r="S562" s="138"/>
      <c r="T562" s="138"/>
      <c r="U562" s="138"/>
      <c r="V562" s="138"/>
      <c r="W562" s="138"/>
      <c r="X562" s="138"/>
      <c r="Y562" s="138"/>
      <c r="Z562" s="138"/>
    </row>
    <row r="563" ht="12.75" customHeight="1">
      <c r="A563" s="138"/>
      <c r="B563" s="138"/>
      <c r="C563" s="138"/>
      <c r="D563" s="264"/>
      <c r="E563" s="265"/>
      <c r="F563" s="138"/>
      <c r="G563" s="265"/>
      <c r="H563" s="265"/>
      <c r="I563" s="138"/>
      <c r="J563" s="265"/>
      <c r="K563" s="138"/>
      <c r="L563" s="138"/>
      <c r="M563" s="138"/>
      <c r="N563" s="138"/>
      <c r="O563" s="138"/>
      <c r="P563" s="138"/>
      <c r="Q563" s="138"/>
      <c r="R563" s="138"/>
      <c r="S563" s="138"/>
      <c r="T563" s="138"/>
      <c r="U563" s="138"/>
      <c r="V563" s="138"/>
      <c r="W563" s="138"/>
      <c r="X563" s="138"/>
      <c r="Y563" s="138"/>
      <c r="Z563" s="138"/>
    </row>
    <row r="564" ht="12.75" customHeight="1">
      <c r="A564" s="138"/>
      <c r="B564" s="138"/>
      <c r="C564" s="138"/>
      <c r="D564" s="264"/>
      <c r="E564" s="265"/>
      <c r="F564" s="138"/>
      <c r="G564" s="265"/>
      <c r="H564" s="265"/>
      <c r="I564" s="138"/>
      <c r="J564" s="265"/>
      <c r="K564" s="138"/>
      <c r="L564" s="138"/>
      <c r="M564" s="138"/>
      <c r="N564" s="138"/>
      <c r="O564" s="138"/>
      <c r="P564" s="138"/>
      <c r="Q564" s="138"/>
      <c r="R564" s="138"/>
      <c r="S564" s="138"/>
      <c r="T564" s="138"/>
      <c r="U564" s="138"/>
      <c r="V564" s="138"/>
      <c r="W564" s="138"/>
      <c r="X564" s="138"/>
      <c r="Y564" s="138"/>
      <c r="Z564" s="138"/>
    </row>
    <row r="565" ht="12.75" customHeight="1">
      <c r="A565" s="138"/>
      <c r="B565" s="138"/>
      <c r="C565" s="138"/>
      <c r="D565" s="264"/>
      <c r="E565" s="265"/>
      <c r="F565" s="138"/>
      <c r="G565" s="265"/>
      <c r="H565" s="265"/>
      <c r="I565" s="138"/>
      <c r="J565" s="265"/>
      <c r="K565" s="138"/>
      <c r="L565" s="138"/>
      <c r="M565" s="138"/>
      <c r="N565" s="138"/>
      <c r="O565" s="138"/>
      <c r="P565" s="138"/>
      <c r="Q565" s="138"/>
      <c r="R565" s="138"/>
      <c r="S565" s="138"/>
      <c r="T565" s="138"/>
      <c r="U565" s="138"/>
      <c r="V565" s="138"/>
      <c r="W565" s="138"/>
      <c r="X565" s="138"/>
      <c r="Y565" s="138"/>
      <c r="Z565" s="138"/>
    </row>
    <row r="566" ht="12.75" customHeight="1">
      <c r="A566" s="138"/>
      <c r="B566" s="138"/>
      <c r="C566" s="138"/>
      <c r="D566" s="264"/>
      <c r="E566" s="265"/>
      <c r="F566" s="138"/>
      <c r="G566" s="265"/>
      <c r="H566" s="265"/>
      <c r="I566" s="138"/>
      <c r="J566" s="265"/>
      <c r="K566" s="138"/>
      <c r="L566" s="138"/>
      <c r="M566" s="138"/>
      <c r="N566" s="138"/>
      <c r="O566" s="138"/>
      <c r="P566" s="138"/>
      <c r="Q566" s="138"/>
      <c r="R566" s="138"/>
      <c r="S566" s="138"/>
      <c r="T566" s="138"/>
      <c r="U566" s="138"/>
      <c r="V566" s="138"/>
      <c r="W566" s="138"/>
      <c r="X566" s="138"/>
      <c r="Y566" s="138"/>
      <c r="Z566" s="138"/>
    </row>
    <row r="567" ht="12.75" customHeight="1">
      <c r="A567" s="138"/>
      <c r="B567" s="138"/>
      <c r="C567" s="138"/>
      <c r="D567" s="264"/>
      <c r="E567" s="265"/>
      <c r="F567" s="138"/>
      <c r="G567" s="265"/>
      <c r="H567" s="265"/>
      <c r="I567" s="138"/>
      <c r="J567" s="265"/>
      <c r="K567" s="138"/>
      <c r="L567" s="138"/>
      <c r="M567" s="138"/>
      <c r="N567" s="138"/>
      <c r="O567" s="138"/>
      <c r="P567" s="138"/>
      <c r="Q567" s="138"/>
      <c r="R567" s="138"/>
      <c r="S567" s="138"/>
      <c r="T567" s="138"/>
      <c r="U567" s="138"/>
      <c r="V567" s="138"/>
      <c r="W567" s="138"/>
      <c r="X567" s="138"/>
      <c r="Y567" s="138"/>
      <c r="Z567" s="138"/>
    </row>
    <row r="568" ht="12.75" customHeight="1">
      <c r="A568" s="138"/>
      <c r="B568" s="138"/>
      <c r="C568" s="138"/>
      <c r="D568" s="264"/>
      <c r="E568" s="265"/>
      <c r="F568" s="138"/>
      <c r="G568" s="265"/>
      <c r="H568" s="265"/>
      <c r="I568" s="138"/>
      <c r="J568" s="265"/>
      <c r="K568" s="138"/>
      <c r="L568" s="138"/>
      <c r="M568" s="138"/>
      <c r="N568" s="138"/>
      <c r="O568" s="138"/>
      <c r="P568" s="138"/>
      <c r="Q568" s="138"/>
      <c r="R568" s="138"/>
      <c r="S568" s="138"/>
      <c r="T568" s="138"/>
      <c r="U568" s="138"/>
      <c r="V568" s="138"/>
      <c r="W568" s="138"/>
      <c r="X568" s="138"/>
      <c r="Y568" s="138"/>
      <c r="Z568" s="138"/>
    </row>
    <row r="569" ht="12.75" customHeight="1">
      <c r="A569" s="138"/>
      <c r="B569" s="138"/>
      <c r="C569" s="138"/>
      <c r="D569" s="264"/>
      <c r="E569" s="265"/>
      <c r="F569" s="138"/>
      <c r="G569" s="265"/>
      <c r="H569" s="265"/>
      <c r="I569" s="138"/>
      <c r="J569" s="265"/>
      <c r="K569" s="138"/>
      <c r="L569" s="138"/>
      <c r="M569" s="138"/>
      <c r="N569" s="138"/>
      <c r="O569" s="138"/>
      <c r="P569" s="138"/>
      <c r="Q569" s="138"/>
      <c r="R569" s="138"/>
      <c r="S569" s="138"/>
      <c r="T569" s="138"/>
      <c r="U569" s="138"/>
      <c r="V569" s="138"/>
      <c r="W569" s="138"/>
      <c r="X569" s="138"/>
      <c r="Y569" s="138"/>
      <c r="Z569" s="138"/>
    </row>
    <row r="570" ht="12.75" customHeight="1">
      <c r="A570" s="138"/>
      <c r="B570" s="138"/>
      <c r="C570" s="138"/>
      <c r="D570" s="264"/>
      <c r="E570" s="265"/>
      <c r="F570" s="138"/>
      <c r="G570" s="265"/>
      <c r="H570" s="265"/>
      <c r="I570" s="138"/>
      <c r="J570" s="265"/>
      <c r="K570" s="138"/>
      <c r="L570" s="138"/>
      <c r="M570" s="138"/>
      <c r="N570" s="138"/>
      <c r="O570" s="138"/>
      <c r="P570" s="138"/>
      <c r="Q570" s="138"/>
      <c r="R570" s="138"/>
      <c r="S570" s="138"/>
      <c r="T570" s="138"/>
      <c r="U570" s="138"/>
      <c r="V570" s="138"/>
      <c r="W570" s="138"/>
      <c r="X570" s="138"/>
      <c r="Y570" s="138"/>
      <c r="Z570" s="138"/>
    </row>
    <row r="571" ht="12.75" customHeight="1">
      <c r="A571" s="138"/>
      <c r="B571" s="138"/>
      <c r="C571" s="138"/>
      <c r="D571" s="264"/>
      <c r="E571" s="265"/>
      <c r="F571" s="138"/>
      <c r="G571" s="265"/>
      <c r="H571" s="265"/>
      <c r="I571" s="138"/>
      <c r="J571" s="265"/>
      <c r="K571" s="138"/>
      <c r="L571" s="138"/>
      <c r="M571" s="138"/>
      <c r="N571" s="138"/>
      <c r="O571" s="138"/>
      <c r="P571" s="138"/>
      <c r="Q571" s="138"/>
      <c r="R571" s="138"/>
      <c r="S571" s="138"/>
      <c r="T571" s="138"/>
      <c r="U571" s="138"/>
      <c r="V571" s="138"/>
      <c r="W571" s="138"/>
      <c r="X571" s="138"/>
      <c r="Y571" s="138"/>
      <c r="Z571" s="138"/>
    </row>
    <row r="572" ht="12.75" customHeight="1">
      <c r="A572" s="138"/>
      <c r="B572" s="138"/>
      <c r="C572" s="138"/>
      <c r="D572" s="264"/>
      <c r="E572" s="265"/>
      <c r="F572" s="138"/>
      <c r="G572" s="265"/>
      <c r="H572" s="265"/>
      <c r="I572" s="138"/>
      <c r="J572" s="265"/>
      <c r="K572" s="138"/>
      <c r="L572" s="138"/>
      <c r="M572" s="138"/>
      <c r="N572" s="138"/>
      <c r="O572" s="138"/>
      <c r="P572" s="138"/>
      <c r="Q572" s="138"/>
      <c r="R572" s="138"/>
      <c r="S572" s="138"/>
      <c r="T572" s="138"/>
      <c r="U572" s="138"/>
      <c r="V572" s="138"/>
      <c r="W572" s="138"/>
      <c r="X572" s="138"/>
      <c r="Y572" s="138"/>
      <c r="Z572" s="138"/>
    </row>
    <row r="573" ht="12.75" customHeight="1">
      <c r="A573" s="138"/>
      <c r="B573" s="138"/>
      <c r="C573" s="138"/>
      <c r="D573" s="264"/>
      <c r="E573" s="265"/>
      <c r="F573" s="138"/>
      <c r="G573" s="265"/>
      <c r="H573" s="265"/>
      <c r="I573" s="138"/>
      <c r="J573" s="265"/>
      <c r="K573" s="138"/>
      <c r="L573" s="138"/>
      <c r="M573" s="138"/>
      <c r="N573" s="138"/>
      <c r="O573" s="138"/>
      <c r="P573" s="138"/>
      <c r="Q573" s="138"/>
      <c r="R573" s="138"/>
      <c r="S573" s="138"/>
      <c r="T573" s="138"/>
      <c r="U573" s="138"/>
      <c r="V573" s="138"/>
      <c r="W573" s="138"/>
      <c r="X573" s="138"/>
      <c r="Y573" s="138"/>
      <c r="Z573" s="138"/>
    </row>
    <row r="574" ht="12.75" customHeight="1">
      <c r="A574" s="138"/>
      <c r="B574" s="138"/>
      <c r="C574" s="138"/>
      <c r="D574" s="264"/>
      <c r="E574" s="265"/>
      <c r="F574" s="138"/>
      <c r="G574" s="265"/>
      <c r="H574" s="265"/>
      <c r="I574" s="138"/>
      <c r="J574" s="265"/>
      <c r="K574" s="138"/>
      <c r="L574" s="138"/>
      <c r="M574" s="138"/>
      <c r="N574" s="138"/>
      <c r="O574" s="138"/>
      <c r="P574" s="138"/>
      <c r="Q574" s="138"/>
      <c r="R574" s="138"/>
      <c r="S574" s="138"/>
      <c r="T574" s="138"/>
      <c r="U574" s="138"/>
      <c r="V574" s="138"/>
      <c r="W574" s="138"/>
      <c r="X574" s="138"/>
      <c r="Y574" s="138"/>
      <c r="Z574" s="138"/>
    </row>
    <row r="575" ht="12.75" customHeight="1">
      <c r="A575" s="138"/>
      <c r="B575" s="138"/>
      <c r="C575" s="138"/>
      <c r="D575" s="264"/>
      <c r="E575" s="265"/>
      <c r="F575" s="138"/>
      <c r="G575" s="265"/>
      <c r="H575" s="265"/>
      <c r="I575" s="138"/>
      <c r="J575" s="265"/>
      <c r="K575" s="138"/>
      <c r="L575" s="138"/>
      <c r="M575" s="138"/>
      <c r="N575" s="138"/>
      <c r="O575" s="138"/>
      <c r="P575" s="138"/>
      <c r="Q575" s="138"/>
      <c r="R575" s="138"/>
      <c r="S575" s="138"/>
      <c r="T575" s="138"/>
      <c r="U575" s="138"/>
      <c r="V575" s="138"/>
      <c r="W575" s="138"/>
      <c r="X575" s="138"/>
      <c r="Y575" s="138"/>
      <c r="Z575" s="138"/>
    </row>
    <row r="576" ht="12.75" customHeight="1">
      <c r="A576" s="138"/>
      <c r="B576" s="138"/>
      <c r="C576" s="138"/>
      <c r="D576" s="264"/>
      <c r="E576" s="265"/>
      <c r="F576" s="138"/>
      <c r="G576" s="265"/>
      <c r="H576" s="265"/>
      <c r="I576" s="138"/>
      <c r="J576" s="265"/>
      <c r="K576" s="138"/>
      <c r="L576" s="138"/>
      <c r="M576" s="138"/>
      <c r="N576" s="138"/>
      <c r="O576" s="138"/>
      <c r="P576" s="138"/>
      <c r="Q576" s="138"/>
      <c r="R576" s="138"/>
      <c r="S576" s="138"/>
      <c r="T576" s="138"/>
      <c r="U576" s="138"/>
      <c r="V576" s="138"/>
      <c r="W576" s="138"/>
      <c r="X576" s="138"/>
      <c r="Y576" s="138"/>
      <c r="Z576" s="138"/>
    </row>
    <row r="577" ht="12.75" customHeight="1">
      <c r="A577" s="138"/>
      <c r="B577" s="138"/>
      <c r="C577" s="138"/>
      <c r="D577" s="264"/>
      <c r="E577" s="265"/>
      <c r="F577" s="138"/>
      <c r="G577" s="265"/>
      <c r="H577" s="265"/>
      <c r="I577" s="138"/>
      <c r="J577" s="265"/>
      <c r="K577" s="138"/>
      <c r="L577" s="138"/>
      <c r="M577" s="138"/>
      <c r="N577" s="138"/>
      <c r="O577" s="138"/>
      <c r="P577" s="138"/>
      <c r="Q577" s="138"/>
      <c r="R577" s="138"/>
      <c r="S577" s="138"/>
      <c r="T577" s="138"/>
      <c r="U577" s="138"/>
      <c r="V577" s="138"/>
      <c r="W577" s="138"/>
      <c r="X577" s="138"/>
      <c r="Y577" s="138"/>
      <c r="Z577" s="138"/>
    </row>
    <row r="578" ht="12.75" customHeight="1">
      <c r="A578" s="138"/>
      <c r="B578" s="138"/>
      <c r="C578" s="138"/>
      <c r="D578" s="264"/>
      <c r="E578" s="265"/>
      <c r="F578" s="138"/>
      <c r="G578" s="265"/>
      <c r="H578" s="265"/>
      <c r="I578" s="138"/>
      <c r="J578" s="265"/>
      <c r="K578" s="138"/>
      <c r="L578" s="138"/>
      <c r="M578" s="138"/>
      <c r="N578" s="138"/>
      <c r="O578" s="138"/>
      <c r="P578" s="138"/>
      <c r="Q578" s="138"/>
      <c r="R578" s="138"/>
      <c r="S578" s="138"/>
      <c r="T578" s="138"/>
      <c r="U578" s="138"/>
      <c r="V578" s="138"/>
      <c r="W578" s="138"/>
      <c r="X578" s="138"/>
      <c r="Y578" s="138"/>
      <c r="Z578" s="138"/>
    </row>
    <row r="579" ht="12.75" customHeight="1">
      <c r="A579" s="138"/>
      <c r="B579" s="138"/>
      <c r="C579" s="138"/>
      <c r="D579" s="264"/>
      <c r="E579" s="265"/>
      <c r="F579" s="138"/>
      <c r="G579" s="265"/>
      <c r="H579" s="265"/>
      <c r="I579" s="138"/>
      <c r="J579" s="265"/>
      <c r="K579" s="138"/>
      <c r="L579" s="138"/>
      <c r="M579" s="138"/>
      <c r="N579" s="138"/>
      <c r="O579" s="138"/>
      <c r="P579" s="138"/>
      <c r="Q579" s="138"/>
      <c r="R579" s="138"/>
      <c r="S579" s="138"/>
      <c r="T579" s="138"/>
      <c r="U579" s="138"/>
      <c r="V579" s="138"/>
      <c r="W579" s="138"/>
      <c r="X579" s="138"/>
      <c r="Y579" s="138"/>
      <c r="Z579" s="138"/>
    </row>
    <row r="580" ht="12.75" customHeight="1">
      <c r="A580" s="138"/>
      <c r="B580" s="138"/>
      <c r="C580" s="138"/>
      <c r="D580" s="264"/>
      <c r="E580" s="265"/>
      <c r="F580" s="138"/>
      <c r="G580" s="265"/>
      <c r="H580" s="265"/>
      <c r="I580" s="138"/>
      <c r="J580" s="265"/>
      <c r="K580" s="138"/>
      <c r="L580" s="138"/>
      <c r="M580" s="138"/>
      <c r="N580" s="138"/>
      <c r="O580" s="138"/>
      <c r="P580" s="138"/>
      <c r="Q580" s="138"/>
      <c r="R580" s="138"/>
      <c r="S580" s="138"/>
      <c r="T580" s="138"/>
      <c r="U580" s="138"/>
      <c r="V580" s="138"/>
      <c r="W580" s="138"/>
      <c r="X580" s="138"/>
      <c r="Y580" s="138"/>
      <c r="Z580" s="138"/>
    </row>
    <row r="581" ht="12.75" customHeight="1">
      <c r="A581" s="138"/>
      <c r="B581" s="138"/>
      <c r="C581" s="138"/>
      <c r="D581" s="264"/>
      <c r="E581" s="265"/>
      <c r="F581" s="138"/>
      <c r="G581" s="265"/>
      <c r="H581" s="265"/>
      <c r="I581" s="138"/>
      <c r="J581" s="265"/>
      <c r="K581" s="138"/>
      <c r="L581" s="138"/>
      <c r="M581" s="138"/>
      <c r="N581" s="138"/>
      <c r="O581" s="138"/>
      <c r="P581" s="138"/>
      <c r="Q581" s="138"/>
      <c r="R581" s="138"/>
      <c r="S581" s="138"/>
      <c r="T581" s="138"/>
      <c r="U581" s="138"/>
      <c r="V581" s="138"/>
      <c r="W581" s="138"/>
      <c r="X581" s="138"/>
      <c r="Y581" s="138"/>
      <c r="Z581" s="138"/>
    </row>
    <row r="582" ht="12.75" customHeight="1">
      <c r="A582" s="138"/>
      <c r="B582" s="138"/>
      <c r="C582" s="138"/>
      <c r="D582" s="264"/>
      <c r="E582" s="265"/>
      <c r="F582" s="138"/>
      <c r="G582" s="265"/>
      <c r="H582" s="265"/>
      <c r="I582" s="138"/>
      <c r="J582" s="265"/>
      <c r="K582" s="138"/>
      <c r="L582" s="138"/>
      <c r="M582" s="138"/>
      <c r="N582" s="138"/>
      <c r="O582" s="138"/>
      <c r="P582" s="138"/>
      <c r="Q582" s="138"/>
      <c r="R582" s="138"/>
      <c r="S582" s="138"/>
      <c r="T582" s="138"/>
      <c r="U582" s="138"/>
      <c r="V582" s="138"/>
      <c r="W582" s="138"/>
      <c r="X582" s="138"/>
      <c r="Y582" s="138"/>
      <c r="Z582" s="138"/>
    </row>
    <row r="583" ht="12.75" customHeight="1">
      <c r="A583" s="138"/>
      <c r="B583" s="138"/>
      <c r="C583" s="138"/>
      <c r="D583" s="264"/>
      <c r="E583" s="265"/>
      <c r="F583" s="138"/>
      <c r="G583" s="265"/>
      <c r="H583" s="265"/>
      <c r="I583" s="138"/>
      <c r="J583" s="265"/>
      <c r="K583" s="138"/>
      <c r="L583" s="138"/>
      <c r="M583" s="138"/>
      <c r="N583" s="138"/>
      <c r="O583" s="138"/>
      <c r="P583" s="138"/>
      <c r="Q583" s="138"/>
      <c r="R583" s="138"/>
      <c r="S583" s="138"/>
      <c r="T583" s="138"/>
      <c r="U583" s="138"/>
      <c r="V583" s="138"/>
      <c r="W583" s="138"/>
      <c r="X583" s="138"/>
      <c r="Y583" s="138"/>
      <c r="Z583" s="138"/>
    </row>
    <row r="584" ht="12.75" customHeight="1">
      <c r="A584" s="138"/>
      <c r="B584" s="138"/>
      <c r="C584" s="138"/>
      <c r="D584" s="264"/>
      <c r="E584" s="265"/>
      <c r="F584" s="138"/>
      <c r="G584" s="265"/>
      <c r="H584" s="265"/>
      <c r="I584" s="138"/>
      <c r="J584" s="265"/>
      <c r="K584" s="138"/>
      <c r="L584" s="138"/>
      <c r="M584" s="138"/>
      <c r="N584" s="138"/>
      <c r="O584" s="138"/>
      <c r="P584" s="138"/>
      <c r="Q584" s="138"/>
      <c r="R584" s="138"/>
      <c r="S584" s="138"/>
      <c r="T584" s="138"/>
      <c r="U584" s="138"/>
      <c r="V584" s="138"/>
      <c r="W584" s="138"/>
      <c r="X584" s="138"/>
      <c r="Y584" s="138"/>
      <c r="Z584" s="138"/>
    </row>
    <row r="585" ht="12.75" customHeight="1">
      <c r="A585" s="138"/>
      <c r="B585" s="138"/>
      <c r="C585" s="138"/>
      <c r="D585" s="264"/>
      <c r="E585" s="265"/>
      <c r="F585" s="138"/>
      <c r="G585" s="265"/>
      <c r="H585" s="265"/>
      <c r="I585" s="138"/>
      <c r="J585" s="265"/>
      <c r="K585" s="138"/>
      <c r="L585" s="138"/>
      <c r="M585" s="138"/>
      <c r="N585" s="138"/>
      <c r="O585" s="138"/>
      <c r="P585" s="138"/>
      <c r="Q585" s="138"/>
      <c r="R585" s="138"/>
      <c r="S585" s="138"/>
      <c r="T585" s="138"/>
      <c r="U585" s="138"/>
      <c r="V585" s="138"/>
      <c r="W585" s="138"/>
      <c r="X585" s="138"/>
      <c r="Y585" s="138"/>
      <c r="Z585" s="138"/>
    </row>
    <row r="586" ht="12.75" customHeight="1">
      <c r="A586" s="138"/>
      <c r="B586" s="138"/>
      <c r="C586" s="138"/>
      <c r="D586" s="264"/>
      <c r="E586" s="265"/>
      <c r="F586" s="138"/>
      <c r="G586" s="265"/>
      <c r="H586" s="265"/>
      <c r="I586" s="138"/>
      <c r="J586" s="265"/>
      <c r="K586" s="138"/>
      <c r="L586" s="138"/>
      <c r="M586" s="138"/>
      <c r="N586" s="138"/>
      <c r="O586" s="138"/>
      <c r="P586" s="138"/>
      <c r="Q586" s="138"/>
      <c r="R586" s="138"/>
      <c r="S586" s="138"/>
      <c r="T586" s="138"/>
      <c r="U586" s="138"/>
      <c r="V586" s="138"/>
      <c r="W586" s="138"/>
      <c r="X586" s="138"/>
      <c r="Y586" s="138"/>
      <c r="Z586" s="138"/>
    </row>
    <row r="587" ht="12.75" customHeight="1">
      <c r="A587" s="138"/>
      <c r="B587" s="138"/>
      <c r="C587" s="138"/>
      <c r="D587" s="264"/>
      <c r="E587" s="265"/>
      <c r="F587" s="138"/>
      <c r="G587" s="265"/>
      <c r="H587" s="265"/>
      <c r="I587" s="138"/>
      <c r="J587" s="265"/>
      <c r="K587" s="138"/>
      <c r="L587" s="138"/>
      <c r="M587" s="138"/>
      <c r="N587" s="138"/>
      <c r="O587" s="138"/>
      <c r="P587" s="138"/>
      <c r="Q587" s="138"/>
      <c r="R587" s="138"/>
      <c r="S587" s="138"/>
      <c r="T587" s="138"/>
      <c r="U587" s="138"/>
      <c r="V587" s="138"/>
      <c r="W587" s="138"/>
      <c r="X587" s="138"/>
      <c r="Y587" s="138"/>
      <c r="Z587" s="138"/>
    </row>
    <row r="588" ht="12.75" customHeight="1">
      <c r="A588" s="138"/>
      <c r="B588" s="138"/>
      <c r="C588" s="138"/>
      <c r="D588" s="264"/>
      <c r="E588" s="265"/>
      <c r="F588" s="138"/>
      <c r="G588" s="265"/>
      <c r="H588" s="265"/>
      <c r="I588" s="138"/>
      <c r="J588" s="265"/>
      <c r="K588" s="138"/>
      <c r="L588" s="138"/>
      <c r="M588" s="138"/>
      <c r="N588" s="138"/>
      <c r="O588" s="138"/>
      <c r="P588" s="138"/>
      <c r="Q588" s="138"/>
      <c r="R588" s="138"/>
      <c r="S588" s="138"/>
      <c r="T588" s="138"/>
      <c r="U588" s="138"/>
      <c r="V588" s="138"/>
      <c r="W588" s="138"/>
      <c r="X588" s="138"/>
      <c r="Y588" s="138"/>
      <c r="Z588" s="138"/>
    </row>
    <row r="589" ht="12.75" customHeight="1">
      <c r="A589" s="138"/>
      <c r="B589" s="138"/>
      <c r="C589" s="138"/>
      <c r="D589" s="264"/>
      <c r="E589" s="265"/>
      <c r="F589" s="138"/>
      <c r="G589" s="265"/>
      <c r="H589" s="265"/>
      <c r="I589" s="138"/>
      <c r="J589" s="265"/>
      <c r="K589" s="138"/>
      <c r="L589" s="138"/>
      <c r="M589" s="138"/>
      <c r="N589" s="138"/>
      <c r="O589" s="138"/>
      <c r="P589" s="138"/>
      <c r="Q589" s="138"/>
      <c r="R589" s="138"/>
      <c r="S589" s="138"/>
      <c r="T589" s="138"/>
      <c r="U589" s="138"/>
      <c r="V589" s="138"/>
      <c r="W589" s="138"/>
      <c r="X589" s="138"/>
      <c r="Y589" s="138"/>
      <c r="Z589" s="138"/>
    </row>
    <row r="590" ht="12.75" customHeight="1">
      <c r="A590" s="138"/>
      <c r="B590" s="138"/>
      <c r="C590" s="138"/>
      <c r="D590" s="264"/>
      <c r="E590" s="265"/>
      <c r="F590" s="138"/>
      <c r="G590" s="265"/>
      <c r="H590" s="265"/>
      <c r="I590" s="138"/>
      <c r="J590" s="265"/>
      <c r="K590" s="138"/>
      <c r="L590" s="138"/>
      <c r="M590" s="138"/>
      <c r="N590" s="138"/>
      <c r="O590" s="138"/>
      <c r="P590" s="138"/>
      <c r="Q590" s="138"/>
      <c r="R590" s="138"/>
      <c r="S590" s="138"/>
      <c r="T590" s="138"/>
      <c r="U590" s="138"/>
      <c r="V590" s="138"/>
      <c r="W590" s="138"/>
      <c r="X590" s="138"/>
      <c r="Y590" s="138"/>
      <c r="Z590" s="138"/>
    </row>
    <row r="591" ht="12.75" customHeight="1">
      <c r="A591" s="138"/>
      <c r="B591" s="138"/>
      <c r="C591" s="138"/>
      <c r="D591" s="264"/>
      <c r="E591" s="265"/>
      <c r="F591" s="138"/>
      <c r="G591" s="265"/>
      <c r="H591" s="265"/>
      <c r="I591" s="138"/>
      <c r="J591" s="265"/>
      <c r="K591" s="138"/>
      <c r="L591" s="138"/>
      <c r="M591" s="138"/>
      <c r="N591" s="138"/>
      <c r="O591" s="138"/>
      <c r="P591" s="138"/>
      <c r="Q591" s="138"/>
      <c r="R591" s="138"/>
      <c r="S591" s="138"/>
      <c r="T591" s="138"/>
      <c r="U591" s="138"/>
      <c r="V591" s="138"/>
      <c r="W591" s="138"/>
      <c r="X591" s="138"/>
      <c r="Y591" s="138"/>
      <c r="Z591" s="138"/>
    </row>
    <row r="592" ht="12.75" customHeight="1">
      <c r="A592" s="138"/>
      <c r="B592" s="138"/>
      <c r="C592" s="138"/>
      <c r="D592" s="264"/>
      <c r="E592" s="265"/>
      <c r="F592" s="138"/>
      <c r="G592" s="265"/>
      <c r="H592" s="265"/>
      <c r="I592" s="138"/>
      <c r="J592" s="265"/>
      <c r="K592" s="138"/>
      <c r="L592" s="138"/>
      <c r="M592" s="138"/>
      <c r="N592" s="138"/>
      <c r="O592" s="138"/>
      <c r="P592" s="138"/>
      <c r="Q592" s="138"/>
      <c r="R592" s="138"/>
      <c r="S592" s="138"/>
      <c r="T592" s="138"/>
      <c r="U592" s="138"/>
      <c r="V592" s="138"/>
      <c r="W592" s="138"/>
      <c r="X592" s="138"/>
      <c r="Y592" s="138"/>
      <c r="Z592" s="138"/>
    </row>
    <row r="593" ht="12.75" customHeight="1">
      <c r="A593" s="138"/>
      <c r="B593" s="138"/>
      <c r="C593" s="138"/>
      <c r="D593" s="264"/>
      <c r="E593" s="265"/>
      <c r="F593" s="138"/>
      <c r="G593" s="265"/>
      <c r="H593" s="265"/>
      <c r="I593" s="138"/>
      <c r="J593" s="265"/>
      <c r="K593" s="138"/>
      <c r="L593" s="138"/>
      <c r="M593" s="138"/>
      <c r="N593" s="138"/>
      <c r="O593" s="138"/>
      <c r="P593" s="138"/>
      <c r="Q593" s="138"/>
      <c r="R593" s="138"/>
      <c r="S593" s="138"/>
      <c r="T593" s="138"/>
      <c r="U593" s="138"/>
      <c r="V593" s="138"/>
      <c r="W593" s="138"/>
      <c r="X593" s="138"/>
      <c r="Y593" s="138"/>
      <c r="Z593" s="138"/>
    </row>
    <row r="594" ht="12.75" customHeight="1">
      <c r="A594" s="138"/>
      <c r="B594" s="138"/>
      <c r="C594" s="138"/>
      <c r="D594" s="264"/>
      <c r="E594" s="265"/>
      <c r="F594" s="138"/>
      <c r="G594" s="265"/>
      <c r="H594" s="265"/>
      <c r="I594" s="138"/>
      <c r="J594" s="265"/>
      <c r="K594" s="138"/>
      <c r="L594" s="138"/>
      <c r="M594" s="138"/>
      <c r="N594" s="138"/>
      <c r="O594" s="138"/>
      <c r="P594" s="138"/>
      <c r="Q594" s="138"/>
      <c r="R594" s="138"/>
      <c r="S594" s="138"/>
      <c r="T594" s="138"/>
      <c r="U594" s="138"/>
      <c r="V594" s="138"/>
      <c r="W594" s="138"/>
      <c r="X594" s="138"/>
      <c r="Y594" s="138"/>
      <c r="Z594" s="138"/>
    </row>
    <row r="595" ht="12.75" customHeight="1">
      <c r="A595" s="138"/>
      <c r="B595" s="138"/>
      <c r="C595" s="138"/>
      <c r="D595" s="264"/>
      <c r="E595" s="265"/>
      <c r="F595" s="138"/>
      <c r="G595" s="265"/>
      <c r="H595" s="265"/>
      <c r="I595" s="138"/>
      <c r="J595" s="265"/>
      <c r="K595" s="138"/>
      <c r="L595" s="138"/>
      <c r="M595" s="138"/>
      <c r="N595" s="138"/>
      <c r="O595" s="138"/>
      <c r="P595" s="138"/>
      <c r="Q595" s="138"/>
      <c r="R595" s="138"/>
      <c r="S595" s="138"/>
      <c r="T595" s="138"/>
      <c r="U595" s="138"/>
      <c r="V595" s="138"/>
      <c r="W595" s="138"/>
      <c r="X595" s="138"/>
      <c r="Y595" s="138"/>
      <c r="Z595" s="138"/>
    </row>
    <row r="596" ht="12.75" customHeight="1">
      <c r="A596" s="138"/>
      <c r="B596" s="138"/>
      <c r="C596" s="138"/>
      <c r="D596" s="264"/>
      <c r="E596" s="265"/>
      <c r="F596" s="138"/>
      <c r="G596" s="265"/>
      <c r="H596" s="265"/>
      <c r="I596" s="138"/>
      <c r="J596" s="265"/>
      <c r="K596" s="138"/>
      <c r="L596" s="138"/>
      <c r="M596" s="138"/>
      <c r="N596" s="138"/>
      <c r="O596" s="138"/>
      <c r="P596" s="138"/>
      <c r="Q596" s="138"/>
      <c r="R596" s="138"/>
      <c r="S596" s="138"/>
      <c r="T596" s="138"/>
      <c r="U596" s="138"/>
      <c r="V596" s="138"/>
      <c r="W596" s="138"/>
      <c r="X596" s="138"/>
      <c r="Y596" s="138"/>
      <c r="Z596" s="138"/>
    </row>
    <row r="597" ht="12.75" customHeight="1">
      <c r="A597" s="138"/>
      <c r="B597" s="138"/>
      <c r="C597" s="138"/>
      <c r="D597" s="264"/>
      <c r="E597" s="265"/>
      <c r="F597" s="138"/>
      <c r="G597" s="265"/>
      <c r="H597" s="265"/>
      <c r="I597" s="138"/>
      <c r="J597" s="265"/>
      <c r="K597" s="138"/>
      <c r="L597" s="138"/>
      <c r="M597" s="138"/>
      <c r="N597" s="138"/>
      <c r="O597" s="138"/>
      <c r="P597" s="138"/>
      <c r="Q597" s="138"/>
      <c r="R597" s="138"/>
      <c r="S597" s="138"/>
      <c r="T597" s="138"/>
      <c r="U597" s="138"/>
      <c r="V597" s="138"/>
      <c r="W597" s="138"/>
      <c r="X597" s="138"/>
      <c r="Y597" s="138"/>
      <c r="Z597" s="138"/>
    </row>
    <row r="598" ht="12.75" customHeight="1">
      <c r="A598" s="138"/>
      <c r="B598" s="138"/>
      <c r="C598" s="138"/>
      <c r="D598" s="264"/>
      <c r="E598" s="265"/>
      <c r="F598" s="138"/>
      <c r="G598" s="265"/>
      <c r="H598" s="265"/>
      <c r="I598" s="138"/>
      <c r="J598" s="265"/>
      <c r="K598" s="138"/>
      <c r="L598" s="138"/>
      <c r="M598" s="138"/>
      <c r="N598" s="138"/>
      <c r="O598" s="138"/>
      <c r="P598" s="138"/>
      <c r="Q598" s="138"/>
      <c r="R598" s="138"/>
      <c r="S598" s="138"/>
      <c r="T598" s="138"/>
      <c r="U598" s="138"/>
      <c r="V598" s="138"/>
      <c r="W598" s="138"/>
      <c r="X598" s="138"/>
      <c r="Y598" s="138"/>
      <c r="Z598" s="138"/>
    </row>
    <row r="599" ht="12.75" customHeight="1">
      <c r="A599" s="138"/>
      <c r="B599" s="138"/>
      <c r="C599" s="138"/>
      <c r="D599" s="264"/>
      <c r="E599" s="265"/>
      <c r="F599" s="138"/>
      <c r="G599" s="265"/>
      <c r="H599" s="265"/>
      <c r="I599" s="138"/>
      <c r="J599" s="265"/>
      <c r="K599" s="138"/>
      <c r="L599" s="138"/>
      <c r="M599" s="138"/>
      <c r="N599" s="138"/>
      <c r="O599" s="138"/>
      <c r="P599" s="138"/>
      <c r="Q599" s="138"/>
      <c r="R599" s="138"/>
      <c r="S599" s="138"/>
      <c r="T599" s="138"/>
      <c r="U599" s="138"/>
      <c r="V599" s="138"/>
      <c r="W599" s="138"/>
      <c r="X599" s="138"/>
      <c r="Y599" s="138"/>
      <c r="Z599" s="138"/>
    </row>
    <row r="600" ht="12.75" customHeight="1">
      <c r="A600" s="138"/>
      <c r="B600" s="138"/>
      <c r="C600" s="138"/>
      <c r="D600" s="264"/>
      <c r="E600" s="265"/>
      <c r="F600" s="138"/>
      <c r="G600" s="265"/>
      <c r="H600" s="265"/>
      <c r="I600" s="138"/>
      <c r="J600" s="265"/>
      <c r="K600" s="138"/>
      <c r="L600" s="138"/>
      <c r="M600" s="138"/>
      <c r="N600" s="138"/>
      <c r="O600" s="138"/>
      <c r="P600" s="138"/>
      <c r="Q600" s="138"/>
      <c r="R600" s="138"/>
      <c r="S600" s="138"/>
      <c r="T600" s="138"/>
      <c r="U600" s="138"/>
      <c r="V600" s="138"/>
      <c r="W600" s="138"/>
      <c r="X600" s="138"/>
      <c r="Y600" s="138"/>
      <c r="Z600" s="138"/>
    </row>
    <row r="601" ht="12.75" customHeight="1">
      <c r="A601" s="138"/>
      <c r="B601" s="138"/>
      <c r="C601" s="138"/>
      <c r="D601" s="264"/>
      <c r="E601" s="265"/>
      <c r="F601" s="138"/>
      <c r="G601" s="265"/>
      <c r="H601" s="265"/>
      <c r="I601" s="138"/>
      <c r="J601" s="265"/>
      <c r="K601" s="138"/>
      <c r="L601" s="138"/>
      <c r="M601" s="138"/>
      <c r="N601" s="138"/>
      <c r="O601" s="138"/>
      <c r="P601" s="138"/>
      <c r="Q601" s="138"/>
      <c r="R601" s="138"/>
      <c r="S601" s="138"/>
      <c r="T601" s="138"/>
      <c r="U601" s="138"/>
      <c r="V601" s="138"/>
      <c r="W601" s="138"/>
      <c r="X601" s="138"/>
      <c r="Y601" s="138"/>
      <c r="Z601" s="138"/>
    </row>
    <row r="602" ht="12.75" customHeight="1">
      <c r="A602" s="138"/>
      <c r="B602" s="138"/>
      <c r="C602" s="138"/>
      <c r="D602" s="264"/>
      <c r="E602" s="265"/>
      <c r="F602" s="138"/>
      <c r="G602" s="265"/>
      <c r="H602" s="265"/>
      <c r="I602" s="138"/>
      <c r="J602" s="265"/>
      <c r="K602" s="138"/>
      <c r="L602" s="138"/>
      <c r="M602" s="138"/>
      <c r="N602" s="138"/>
      <c r="O602" s="138"/>
      <c r="P602" s="138"/>
      <c r="Q602" s="138"/>
      <c r="R602" s="138"/>
      <c r="S602" s="138"/>
      <c r="T602" s="138"/>
      <c r="U602" s="138"/>
      <c r="V602" s="138"/>
      <c r="W602" s="138"/>
      <c r="X602" s="138"/>
      <c r="Y602" s="138"/>
      <c r="Z602" s="138"/>
    </row>
    <row r="603" ht="12.75" customHeight="1">
      <c r="A603" s="138"/>
      <c r="B603" s="138"/>
      <c r="C603" s="138"/>
      <c r="D603" s="264"/>
      <c r="E603" s="265"/>
      <c r="F603" s="138"/>
      <c r="G603" s="265"/>
      <c r="H603" s="265"/>
      <c r="I603" s="138"/>
      <c r="J603" s="265"/>
      <c r="K603" s="138"/>
      <c r="L603" s="138"/>
      <c r="M603" s="138"/>
      <c r="N603" s="138"/>
      <c r="O603" s="138"/>
      <c r="P603" s="138"/>
      <c r="Q603" s="138"/>
      <c r="R603" s="138"/>
      <c r="S603" s="138"/>
      <c r="T603" s="138"/>
      <c r="U603" s="138"/>
      <c r="V603" s="138"/>
      <c r="W603" s="138"/>
      <c r="X603" s="138"/>
      <c r="Y603" s="138"/>
      <c r="Z603" s="138"/>
    </row>
    <row r="604" ht="12.75" customHeight="1">
      <c r="A604" s="138"/>
      <c r="B604" s="138"/>
      <c r="C604" s="138"/>
      <c r="D604" s="264"/>
      <c r="E604" s="265"/>
      <c r="F604" s="138"/>
      <c r="G604" s="265"/>
      <c r="H604" s="265"/>
      <c r="I604" s="138"/>
      <c r="J604" s="265"/>
      <c r="K604" s="138"/>
      <c r="L604" s="138"/>
      <c r="M604" s="138"/>
      <c r="N604" s="138"/>
      <c r="O604" s="138"/>
      <c r="P604" s="138"/>
      <c r="Q604" s="138"/>
      <c r="R604" s="138"/>
      <c r="S604" s="138"/>
      <c r="T604" s="138"/>
      <c r="U604" s="138"/>
      <c r="V604" s="138"/>
      <c r="W604" s="138"/>
      <c r="X604" s="138"/>
      <c r="Y604" s="138"/>
      <c r="Z604" s="138"/>
    </row>
    <row r="605" ht="12.75" customHeight="1">
      <c r="A605" s="138"/>
      <c r="B605" s="138"/>
      <c r="C605" s="138"/>
      <c r="D605" s="264"/>
      <c r="E605" s="265"/>
      <c r="F605" s="138"/>
      <c r="G605" s="265"/>
      <c r="H605" s="265"/>
      <c r="I605" s="138"/>
      <c r="J605" s="265"/>
      <c r="K605" s="138"/>
      <c r="L605" s="138"/>
      <c r="M605" s="138"/>
      <c r="N605" s="138"/>
      <c r="O605" s="138"/>
      <c r="P605" s="138"/>
      <c r="Q605" s="138"/>
      <c r="R605" s="138"/>
      <c r="S605" s="138"/>
      <c r="T605" s="138"/>
      <c r="U605" s="138"/>
      <c r="V605" s="138"/>
      <c r="W605" s="138"/>
      <c r="X605" s="138"/>
      <c r="Y605" s="138"/>
      <c r="Z605" s="138"/>
    </row>
    <row r="606" ht="12.75" customHeight="1">
      <c r="A606" s="138"/>
      <c r="B606" s="138"/>
      <c r="C606" s="138"/>
      <c r="D606" s="264"/>
      <c r="E606" s="265"/>
      <c r="F606" s="138"/>
      <c r="G606" s="265"/>
      <c r="H606" s="265"/>
      <c r="I606" s="138"/>
      <c r="J606" s="265"/>
      <c r="K606" s="138"/>
      <c r="L606" s="138"/>
      <c r="M606" s="138"/>
      <c r="N606" s="138"/>
      <c r="O606" s="138"/>
      <c r="P606" s="138"/>
      <c r="Q606" s="138"/>
      <c r="R606" s="138"/>
      <c r="S606" s="138"/>
      <c r="T606" s="138"/>
      <c r="U606" s="138"/>
      <c r="V606" s="138"/>
      <c r="W606" s="138"/>
      <c r="X606" s="138"/>
      <c r="Y606" s="138"/>
      <c r="Z606" s="138"/>
    </row>
    <row r="607" ht="12.75" customHeight="1">
      <c r="A607" s="138"/>
      <c r="B607" s="138"/>
      <c r="C607" s="138"/>
      <c r="D607" s="264"/>
      <c r="E607" s="265"/>
      <c r="F607" s="138"/>
      <c r="G607" s="265"/>
      <c r="H607" s="265"/>
      <c r="I607" s="138"/>
      <c r="J607" s="265"/>
      <c r="K607" s="138"/>
      <c r="L607" s="138"/>
      <c r="M607" s="138"/>
      <c r="N607" s="138"/>
      <c r="O607" s="138"/>
      <c r="P607" s="138"/>
      <c r="Q607" s="138"/>
      <c r="R607" s="138"/>
      <c r="S607" s="138"/>
      <c r="T607" s="138"/>
      <c r="U607" s="138"/>
      <c r="V607" s="138"/>
      <c r="W607" s="138"/>
      <c r="X607" s="138"/>
      <c r="Y607" s="138"/>
      <c r="Z607" s="138"/>
    </row>
    <row r="608" ht="12.75" customHeight="1">
      <c r="A608" s="138"/>
      <c r="B608" s="138"/>
      <c r="C608" s="138"/>
      <c r="D608" s="264"/>
      <c r="E608" s="265"/>
      <c r="F608" s="138"/>
      <c r="G608" s="265"/>
      <c r="H608" s="265"/>
      <c r="I608" s="138"/>
      <c r="J608" s="265"/>
      <c r="K608" s="138"/>
      <c r="L608" s="138"/>
      <c r="M608" s="138"/>
      <c r="N608" s="138"/>
      <c r="O608" s="138"/>
      <c r="P608" s="138"/>
      <c r="Q608" s="138"/>
      <c r="R608" s="138"/>
      <c r="S608" s="138"/>
      <c r="T608" s="138"/>
      <c r="U608" s="138"/>
      <c r="V608" s="138"/>
      <c r="W608" s="138"/>
      <c r="X608" s="138"/>
      <c r="Y608" s="138"/>
      <c r="Z608" s="138"/>
    </row>
    <row r="609" ht="12.75" customHeight="1">
      <c r="A609" s="138"/>
      <c r="B609" s="138"/>
      <c r="C609" s="138"/>
      <c r="D609" s="264"/>
      <c r="E609" s="265"/>
      <c r="F609" s="138"/>
      <c r="G609" s="265"/>
      <c r="H609" s="265"/>
      <c r="I609" s="138"/>
      <c r="J609" s="265"/>
      <c r="K609" s="138"/>
      <c r="L609" s="138"/>
      <c r="M609" s="138"/>
      <c r="N609" s="138"/>
      <c r="O609" s="138"/>
      <c r="P609" s="138"/>
      <c r="Q609" s="138"/>
      <c r="R609" s="138"/>
      <c r="S609" s="138"/>
      <c r="T609" s="138"/>
      <c r="U609" s="138"/>
      <c r="V609" s="138"/>
      <c r="W609" s="138"/>
      <c r="X609" s="138"/>
      <c r="Y609" s="138"/>
      <c r="Z609" s="138"/>
    </row>
    <row r="610" ht="12.75" customHeight="1">
      <c r="A610" s="138"/>
      <c r="B610" s="138"/>
      <c r="C610" s="138"/>
      <c r="D610" s="264"/>
      <c r="E610" s="265"/>
      <c r="F610" s="138"/>
      <c r="G610" s="265"/>
      <c r="H610" s="265"/>
      <c r="I610" s="138"/>
      <c r="J610" s="265"/>
      <c r="K610" s="138"/>
      <c r="L610" s="138"/>
      <c r="M610" s="138"/>
      <c r="N610" s="138"/>
      <c r="O610" s="138"/>
      <c r="P610" s="138"/>
      <c r="Q610" s="138"/>
      <c r="R610" s="138"/>
      <c r="S610" s="138"/>
      <c r="T610" s="138"/>
      <c r="U610" s="138"/>
      <c r="V610" s="138"/>
      <c r="W610" s="138"/>
      <c r="X610" s="138"/>
      <c r="Y610" s="138"/>
      <c r="Z610" s="138"/>
    </row>
    <row r="611" ht="12.75" customHeight="1">
      <c r="A611" s="138"/>
      <c r="B611" s="138"/>
      <c r="C611" s="138"/>
      <c r="D611" s="264"/>
      <c r="E611" s="265"/>
      <c r="F611" s="138"/>
      <c r="G611" s="265"/>
      <c r="H611" s="265"/>
      <c r="I611" s="138"/>
      <c r="J611" s="265"/>
      <c r="K611" s="138"/>
      <c r="L611" s="138"/>
      <c r="M611" s="138"/>
      <c r="N611" s="138"/>
      <c r="O611" s="138"/>
      <c r="P611" s="138"/>
      <c r="Q611" s="138"/>
      <c r="R611" s="138"/>
      <c r="S611" s="138"/>
      <c r="T611" s="138"/>
      <c r="U611" s="138"/>
      <c r="V611" s="138"/>
      <c r="W611" s="138"/>
      <c r="X611" s="138"/>
      <c r="Y611" s="138"/>
      <c r="Z611" s="138"/>
    </row>
    <row r="612" ht="12.75" customHeight="1">
      <c r="A612" s="138"/>
      <c r="B612" s="138"/>
      <c r="C612" s="138"/>
      <c r="D612" s="264"/>
      <c r="E612" s="265"/>
      <c r="F612" s="138"/>
      <c r="G612" s="265"/>
      <c r="H612" s="265"/>
      <c r="I612" s="138"/>
      <c r="J612" s="265"/>
      <c r="K612" s="138"/>
      <c r="L612" s="138"/>
      <c r="M612" s="138"/>
      <c r="N612" s="138"/>
      <c r="O612" s="138"/>
      <c r="P612" s="138"/>
      <c r="Q612" s="138"/>
      <c r="R612" s="138"/>
      <c r="S612" s="138"/>
      <c r="T612" s="138"/>
      <c r="U612" s="138"/>
      <c r="V612" s="138"/>
      <c r="W612" s="138"/>
      <c r="X612" s="138"/>
      <c r="Y612" s="138"/>
      <c r="Z612" s="138"/>
    </row>
    <row r="613" ht="12.75" customHeight="1">
      <c r="A613" s="138"/>
      <c r="B613" s="138"/>
      <c r="C613" s="138"/>
      <c r="D613" s="264"/>
      <c r="E613" s="265"/>
      <c r="F613" s="138"/>
      <c r="G613" s="265"/>
      <c r="H613" s="265"/>
      <c r="I613" s="138"/>
      <c r="J613" s="265"/>
      <c r="K613" s="138"/>
      <c r="L613" s="138"/>
      <c r="M613" s="138"/>
      <c r="N613" s="138"/>
      <c r="O613" s="138"/>
      <c r="P613" s="138"/>
      <c r="Q613" s="138"/>
      <c r="R613" s="138"/>
      <c r="S613" s="138"/>
      <c r="T613" s="138"/>
      <c r="U613" s="138"/>
      <c r="V613" s="138"/>
      <c r="W613" s="138"/>
      <c r="X613" s="138"/>
      <c r="Y613" s="138"/>
      <c r="Z613" s="138"/>
    </row>
    <row r="614" ht="12.75" customHeight="1">
      <c r="A614" s="138"/>
      <c r="B614" s="138"/>
      <c r="C614" s="138"/>
      <c r="D614" s="264"/>
      <c r="E614" s="265"/>
      <c r="F614" s="138"/>
      <c r="G614" s="265"/>
      <c r="H614" s="265"/>
      <c r="I614" s="138"/>
      <c r="J614" s="265"/>
      <c r="K614" s="138"/>
      <c r="L614" s="138"/>
      <c r="M614" s="138"/>
      <c r="N614" s="138"/>
      <c r="O614" s="138"/>
      <c r="P614" s="138"/>
      <c r="Q614" s="138"/>
      <c r="R614" s="138"/>
      <c r="S614" s="138"/>
      <c r="T614" s="138"/>
      <c r="U614" s="138"/>
      <c r="V614" s="138"/>
      <c r="W614" s="138"/>
      <c r="X614" s="138"/>
      <c r="Y614" s="138"/>
      <c r="Z614" s="138"/>
    </row>
    <row r="615" ht="12.75" customHeight="1">
      <c r="A615" s="138"/>
      <c r="B615" s="138"/>
      <c r="C615" s="138"/>
      <c r="D615" s="264"/>
      <c r="E615" s="265"/>
      <c r="F615" s="138"/>
      <c r="G615" s="265"/>
      <c r="H615" s="265"/>
      <c r="I615" s="138"/>
      <c r="J615" s="265"/>
      <c r="K615" s="138"/>
      <c r="L615" s="138"/>
      <c r="M615" s="138"/>
      <c r="N615" s="138"/>
      <c r="O615" s="138"/>
      <c r="P615" s="138"/>
      <c r="Q615" s="138"/>
      <c r="R615" s="138"/>
      <c r="S615" s="138"/>
      <c r="T615" s="138"/>
      <c r="U615" s="138"/>
      <c r="V615" s="138"/>
      <c r="W615" s="138"/>
      <c r="X615" s="138"/>
      <c r="Y615" s="138"/>
      <c r="Z615" s="138"/>
    </row>
    <row r="616" ht="12.75" customHeight="1">
      <c r="A616" s="138"/>
      <c r="B616" s="138"/>
      <c r="C616" s="138"/>
      <c r="D616" s="264"/>
      <c r="E616" s="265"/>
      <c r="F616" s="138"/>
      <c r="G616" s="265"/>
      <c r="H616" s="265"/>
      <c r="I616" s="138"/>
      <c r="J616" s="265"/>
      <c r="K616" s="138"/>
      <c r="L616" s="138"/>
      <c r="M616" s="138"/>
      <c r="N616" s="138"/>
      <c r="O616" s="138"/>
      <c r="P616" s="138"/>
      <c r="Q616" s="138"/>
      <c r="R616" s="138"/>
      <c r="S616" s="138"/>
      <c r="T616" s="138"/>
      <c r="U616" s="138"/>
      <c r="V616" s="138"/>
      <c r="W616" s="138"/>
      <c r="X616" s="138"/>
      <c r="Y616" s="138"/>
      <c r="Z616" s="138"/>
    </row>
    <row r="617" ht="12.75" customHeight="1">
      <c r="A617" s="138"/>
      <c r="B617" s="138"/>
      <c r="C617" s="138"/>
      <c r="D617" s="264"/>
      <c r="E617" s="265"/>
      <c r="F617" s="138"/>
      <c r="G617" s="265"/>
      <c r="H617" s="265"/>
      <c r="I617" s="138"/>
      <c r="J617" s="265"/>
      <c r="K617" s="138"/>
      <c r="L617" s="138"/>
      <c r="M617" s="138"/>
      <c r="N617" s="138"/>
      <c r="O617" s="138"/>
      <c r="P617" s="138"/>
      <c r="Q617" s="138"/>
      <c r="R617" s="138"/>
      <c r="S617" s="138"/>
      <c r="T617" s="138"/>
      <c r="U617" s="138"/>
      <c r="V617" s="138"/>
      <c r="W617" s="138"/>
      <c r="X617" s="138"/>
      <c r="Y617" s="138"/>
      <c r="Z617" s="138"/>
    </row>
    <row r="618" ht="12.75" customHeight="1">
      <c r="A618" s="138"/>
      <c r="B618" s="138"/>
      <c r="C618" s="138"/>
      <c r="D618" s="264"/>
      <c r="E618" s="265"/>
      <c r="F618" s="138"/>
      <c r="G618" s="265"/>
      <c r="H618" s="265"/>
      <c r="I618" s="138"/>
      <c r="J618" s="265"/>
      <c r="K618" s="138"/>
      <c r="L618" s="138"/>
      <c r="M618" s="138"/>
      <c r="N618" s="138"/>
      <c r="O618" s="138"/>
      <c r="P618" s="138"/>
      <c r="Q618" s="138"/>
      <c r="R618" s="138"/>
      <c r="S618" s="138"/>
      <c r="T618" s="138"/>
      <c r="U618" s="138"/>
      <c r="V618" s="138"/>
      <c r="W618" s="138"/>
      <c r="X618" s="138"/>
      <c r="Y618" s="138"/>
      <c r="Z618" s="138"/>
    </row>
    <row r="619" ht="12.75" customHeight="1">
      <c r="A619" s="138"/>
      <c r="B619" s="138"/>
      <c r="C619" s="138"/>
      <c r="D619" s="264"/>
      <c r="E619" s="265"/>
      <c r="F619" s="138"/>
      <c r="G619" s="265"/>
      <c r="H619" s="265"/>
      <c r="I619" s="138"/>
      <c r="J619" s="265"/>
      <c r="K619" s="138"/>
      <c r="L619" s="138"/>
      <c r="M619" s="138"/>
      <c r="N619" s="138"/>
      <c r="O619" s="138"/>
      <c r="P619" s="138"/>
      <c r="Q619" s="138"/>
      <c r="R619" s="138"/>
      <c r="S619" s="138"/>
      <c r="T619" s="138"/>
      <c r="U619" s="138"/>
      <c r="V619" s="138"/>
      <c r="W619" s="138"/>
      <c r="X619" s="138"/>
      <c r="Y619" s="138"/>
      <c r="Z619" s="138"/>
    </row>
    <row r="620" ht="12.75" customHeight="1">
      <c r="A620" s="138"/>
      <c r="B620" s="138"/>
      <c r="C620" s="138"/>
      <c r="D620" s="264"/>
      <c r="E620" s="265"/>
      <c r="F620" s="138"/>
      <c r="G620" s="265"/>
      <c r="H620" s="265"/>
      <c r="I620" s="138"/>
      <c r="J620" s="265"/>
      <c r="K620" s="138"/>
      <c r="L620" s="138"/>
      <c r="M620" s="138"/>
      <c r="N620" s="138"/>
      <c r="O620" s="138"/>
      <c r="P620" s="138"/>
      <c r="Q620" s="138"/>
      <c r="R620" s="138"/>
      <c r="S620" s="138"/>
      <c r="T620" s="138"/>
      <c r="U620" s="138"/>
      <c r="V620" s="138"/>
      <c r="W620" s="138"/>
      <c r="X620" s="138"/>
      <c r="Y620" s="138"/>
      <c r="Z620" s="138"/>
    </row>
    <row r="621" ht="12.75" customHeight="1">
      <c r="A621" s="138"/>
      <c r="B621" s="138"/>
      <c r="C621" s="138"/>
      <c r="D621" s="264"/>
      <c r="E621" s="265"/>
      <c r="F621" s="138"/>
      <c r="G621" s="265"/>
      <c r="H621" s="265"/>
      <c r="I621" s="138"/>
      <c r="J621" s="265"/>
      <c r="K621" s="138"/>
      <c r="L621" s="138"/>
      <c r="M621" s="138"/>
      <c r="N621" s="138"/>
      <c r="O621" s="138"/>
      <c r="P621" s="138"/>
      <c r="Q621" s="138"/>
      <c r="R621" s="138"/>
      <c r="S621" s="138"/>
      <c r="T621" s="138"/>
      <c r="U621" s="138"/>
      <c r="V621" s="138"/>
      <c r="W621" s="138"/>
      <c r="X621" s="138"/>
      <c r="Y621" s="138"/>
      <c r="Z621" s="138"/>
    </row>
    <row r="622" ht="12.75" customHeight="1">
      <c r="A622" s="138"/>
      <c r="B622" s="138"/>
      <c r="C622" s="138"/>
      <c r="D622" s="264"/>
      <c r="E622" s="265"/>
      <c r="F622" s="138"/>
      <c r="G622" s="265"/>
      <c r="H622" s="265"/>
      <c r="I622" s="138"/>
      <c r="J622" s="265"/>
      <c r="K622" s="138"/>
      <c r="L622" s="138"/>
      <c r="M622" s="138"/>
      <c r="N622" s="138"/>
      <c r="O622" s="138"/>
      <c r="P622" s="138"/>
      <c r="Q622" s="138"/>
      <c r="R622" s="138"/>
      <c r="S622" s="138"/>
      <c r="T622" s="138"/>
      <c r="U622" s="138"/>
      <c r="V622" s="138"/>
      <c r="W622" s="138"/>
      <c r="X622" s="138"/>
      <c r="Y622" s="138"/>
      <c r="Z622" s="138"/>
    </row>
    <row r="623" ht="12.75" customHeight="1">
      <c r="A623" s="138"/>
      <c r="B623" s="138"/>
      <c r="C623" s="138"/>
      <c r="D623" s="264"/>
      <c r="E623" s="265"/>
      <c r="F623" s="138"/>
      <c r="G623" s="265"/>
      <c r="H623" s="265"/>
      <c r="I623" s="138"/>
      <c r="J623" s="265"/>
      <c r="K623" s="138"/>
      <c r="L623" s="138"/>
      <c r="M623" s="138"/>
      <c r="N623" s="138"/>
      <c r="O623" s="138"/>
      <c r="P623" s="138"/>
      <c r="Q623" s="138"/>
      <c r="R623" s="138"/>
      <c r="S623" s="138"/>
      <c r="T623" s="138"/>
      <c r="U623" s="138"/>
      <c r="V623" s="138"/>
      <c r="W623" s="138"/>
      <c r="X623" s="138"/>
      <c r="Y623" s="138"/>
      <c r="Z623" s="138"/>
    </row>
    <row r="624" ht="12.75" customHeight="1">
      <c r="A624" s="138"/>
      <c r="B624" s="138"/>
      <c r="C624" s="138"/>
      <c r="D624" s="264"/>
      <c r="E624" s="265"/>
      <c r="F624" s="138"/>
      <c r="G624" s="265"/>
      <c r="H624" s="265"/>
      <c r="I624" s="138"/>
      <c r="J624" s="265"/>
      <c r="K624" s="138"/>
      <c r="L624" s="138"/>
      <c r="M624" s="138"/>
      <c r="N624" s="138"/>
      <c r="O624" s="138"/>
      <c r="P624" s="138"/>
      <c r="Q624" s="138"/>
      <c r="R624" s="138"/>
      <c r="S624" s="138"/>
      <c r="T624" s="138"/>
      <c r="U624" s="138"/>
      <c r="V624" s="138"/>
      <c r="W624" s="138"/>
      <c r="X624" s="138"/>
      <c r="Y624" s="138"/>
      <c r="Z624" s="138"/>
    </row>
    <row r="625" ht="12.75" customHeight="1">
      <c r="A625" s="138"/>
      <c r="B625" s="138"/>
      <c r="C625" s="138"/>
      <c r="D625" s="264"/>
      <c r="E625" s="265"/>
      <c r="F625" s="138"/>
      <c r="G625" s="265"/>
      <c r="H625" s="265"/>
      <c r="I625" s="138"/>
      <c r="J625" s="265"/>
      <c r="K625" s="138"/>
      <c r="L625" s="138"/>
      <c r="M625" s="138"/>
      <c r="N625" s="138"/>
      <c r="O625" s="138"/>
      <c r="P625" s="138"/>
      <c r="Q625" s="138"/>
      <c r="R625" s="138"/>
      <c r="S625" s="138"/>
      <c r="T625" s="138"/>
      <c r="U625" s="138"/>
      <c r="V625" s="138"/>
      <c r="W625" s="138"/>
      <c r="X625" s="138"/>
      <c r="Y625" s="138"/>
      <c r="Z625" s="138"/>
    </row>
    <row r="626" ht="12.75" customHeight="1">
      <c r="A626" s="138"/>
      <c r="B626" s="138"/>
      <c r="C626" s="138"/>
      <c r="D626" s="264"/>
      <c r="E626" s="265"/>
      <c r="F626" s="138"/>
      <c r="G626" s="265"/>
      <c r="H626" s="265"/>
      <c r="I626" s="138"/>
      <c r="J626" s="265"/>
      <c r="K626" s="138"/>
      <c r="L626" s="138"/>
      <c r="M626" s="138"/>
      <c r="N626" s="138"/>
      <c r="O626" s="138"/>
      <c r="P626" s="138"/>
      <c r="Q626" s="138"/>
      <c r="R626" s="138"/>
      <c r="S626" s="138"/>
      <c r="T626" s="138"/>
      <c r="U626" s="138"/>
      <c r="V626" s="138"/>
      <c r="W626" s="138"/>
      <c r="X626" s="138"/>
      <c r="Y626" s="138"/>
      <c r="Z626" s="138"/>
    </row>
    <row r="627" ht="12.75" customHeight="1">
      <c r="A627" s="138"/>
      <c r="B627" s="138"/>
      <c r="C627" s="138"/>
      <c r="D627" s="264"/>
      <c r="E627" s="265"/>
      <c r="F627" s="138"/>
      <c r="G627" s="265"/>
      <c r="H627" s="265"/>
      <c r="I627" s="138"/>
      <c r="J627" s="265"/>
      <c r="K627" s="138"/>
      <c r="L627" s="138"/>
      <c r="M627" s="138"/>
      <c r="N627" s="138"/>
      <c r="O627" s="138"/>
      <c r="P627" s="138"/>
      <c r="Q627" s="138"/>
      <c r="R627" s="138"/>
      <c r="S627" s="138"/>
      <c r="T627" s="138"/>
      <c r="U627" s="138"/>
      <c r="V627" s="138"/>
      <c r="W627" s="138"/>
      <c r="X627" s="138"/>
      <c r="Y627" s="138"/>
      <c r="Z627" s="138"/>
    </row>
    <row r="628" ht="12.75" customHeight="1">
      <c r="A628" s="138"/>
      <c r="B628" s="138"/>
      <c r="C628" s="138"/>
      <c r="D628" s="264"/>
      <c r="E628" s="265"/>
      <c r="F628" s="138"/>
      <c r="G628" s="265"/>
      <c r="H628" s="265"/>
      <c r="I628" s="138"/>
      <c r="J628" s="265"/>
      <c r="K628" s="138"/>
      <c r="L628" s="138"/>
      <c r="M628" s="138"/>
      <c r="N628" s="138"/>
      <c r="O628" s="138"/>
      <c r="P628" s="138"/>
      <c r="Q628" s="138"/>
      <c r="R628" s="138"/>
      <c r="S628" s="138"/>
      <c r="T628" s="138"/>
      <c r="U628" s="138"/>
      <c r="V628" s="138"/>
      <c r="W628" s="138"/>
      <c r="X628" s="138"/>
      <c r="Y628" s="138"/>
      <c r="Z628" s="138"/>
    </row>
    <row r="629" ht="12.75" customHeight="1">
      <c r="A629" s="138"/>
      <c r="B629" s="138"/>
      <c r="C629" s="138"/>
      <c r="D629" s="264"/>
      <c r="E629" s="265"/>
      <c r="F629" s="138"/>
      <c r="G629" s="265"/>
      <c r="H629" s="265"/>
      <c r="I629" s="138"/>
      <c r="J629" s="265"/>
      <c r="K629" s="138"/>
      <c r="L629" s="138"/>
      <c r="M629" s="138"/>
      <c r="N629" s="138"/>
      <c r="O629" s="138"/>
      <c r="P629" s="138"/>
      <c r="Q629" s="138"/>
      <c r="R629" s="138"/>
      <c r="S629" s="138"/>
      <c r="T629" s="138"/>
      <c r="U629" s="138"/>
      <c r="V629" s="138"/>
      <c r="W629" s="138"/>
      <c r="X629" s="138"/>
      <c r="Y629" s="138"/>
      <c r="Z629" s="138"/>
    </row>
    <row r="630" ht="12.75" customHeight="1">
      <c r="A630" s="138"/>
      <c r="B630" s="138"/>
      <c r="C630" s="138"/>
      <c r="D630" s="264"/>
      <c r="E630" s="265"/>
      <c r="F630" s="138"/>
      <c r="G630" s="265"/>
      <c r="H630" s="265"/>
      <c r="I630" s="138"/>
      <c r="J630" s="265"/>
      <c r="K630" s="138"/>
      <c r="L630" s="138"/>
      <c r="M630" s="138"/>
      <c r="N630" s="138"/>
      <c r="O630" s="138"/>
      <c r="P630" s="138"/>
      <c r="Q630" s="138"/>
      <c r="R630" s="138"/>
      <c r="S630" s="138"/>
      <c r="T630" s="138"/>
      <c r="U630" s="138"/>
      <c r="V630" s="138"/>
      <c r="W630" s="138"/>
      <c r="X630" s="138"/>
      <c r="Y630" s="138"/>
      <c r="Z630" s="138"/>
    </row>
    <row r="631" ht="12.75" customHeight="1">
      <c r="A631" s="138"/>
      <c r="B631" s="138"/>
      <c r="C631" s="138"/>
      <c r="D631" s="264"/>
      <c r="E631" s="265"/>
      <c r="F631" s="138"/>
      <c r="G631" s="265"/>
      <c r="H631" s="265"/>
      <c r="I631" s="138"/>
      <c r="J631" s="265"/>
      <c r="K631" s="138"/>
      <c r="L631" s="138"/>
      <c r="M631" s="138"/>
      <c r="N631" s="138"/>
      <c r="O631" s="138"/>
      <c r="P631" s="138"/>
      <c r="Q631" s="138"/>
      <c r="R631" s="138"/>
      <c r="S631" s="138"/>
      <c r="T631" s="138"/>
      <c r="U631" s="138"/>
      <c r="V631" s="138"/>
      <c r="W631" s="138"/>
      <c r="X631" s="138"/>
      <c r="Y631" s="138"/>
      <c r="Z631" s="138"/>
    </row>
    <row r="632" ht="12.75" customHeight="1">
      <c r="A632" s="138"/>
      <c r="B632" s="138"/>
      <c r="C632" s="138"/>
      <c r="D632" s="264"/>
      <c r="E632" s="265"/>
      <c r="F632" s="138"/>
      <c r="G632" s="265"/>
      <c r="H632" s="265"/>
      <c r="I632" s="138"/>
      <c r="J632" s="265"/>
      <c r="K632" s="138"/>
      <c r="L632" s="138"/>
      <c r="M632" s="138"/>
      <c r="N632" s="138"/>
      <c r="O632" s="138"/>
      <c r="P632" s="138"/>
      <c r="Q632" s="138"/>
      <c r="R632" s="138"/>
      <c r="S632" s="138"/>
      <c r="T632" s="138"/>
      <c r="U632" s="138"/>
      <c r="V632" s="138"/>
      <c r="W632" s="138"/>
      <c r="X632" s="138"/>
      <c r="Y632" s="138"/>
      <c r="Z632" s="138"/>
    </row>
    <row r="633" ht="12.75" customHeight="1">
      <c r="A633" s="138"/>
      <c r="B633" s="138"/>
      <c r="C633" s="138"/>
      <c r="D633" s="264"/>
      <c r="E633" s="265"/>
      <c r="F633" s="138"/>
      <c r="G633" s="265"/>
      <c r="H633" s="265"/>
      <c r="I633" s="138"/>
      <c r="J633" s="265"/>
      <c r="K633" s="138"/>
      <c r="L633" s="138"/>
      <c r="M633" s="138"/>
      <c r="N633" s="138"/>
      <c r="O633" s="138"/>
      <c r="P633" s="138"/>
      <c r="Q633" s="138"/>
      <c r="R633" s="138"/>
      <c r="S633" s="138"/>
      <c r="T633" s="138"/>
      <c r="U633" s="138"/>
      <c r="V633" s="138"/>
      <c r="W633" s="138"/>
      <c r="X633" s="138"/>
      <c r="Y633" s="138"/>
      <c r="Z633" s="138"/>
    </row>
    <row r="634" ht="12.75" customHeight="1">
      <c r="A634" s="138"/>
      <c r="B634" s="138"/>
      <c r="C634" s="138"/>
      <c r="D634" s="264"/>
      <c r="E634" s="265"/>
      <c r="F634" s="138"/>
      <c r="G634" s="265"/>
      <c r="H634" s="265"/>
      <c r="I634" s="138"/>
      <c r="J634" s="265"/>
      <c r="K634" s="138"/>
      <c r="L634" s="138"/>
      <c r="M634" s="138"/>
      <c r="N634" s="138"/>
      <c r="O634" s="138"/>
      <c r="P634" s="138"/>
      <c r="Q634" s="138"/>
      <c r="R634" s="138"/>
      <c r="S634" s="138"/>
      <c r="T634" s="138"/>
      <c r="U634" s="138"/>
      <c r="V634" s="138"/>
      <c r="W634" s="138"/>
      <c r="X634" s="138"/>
      <c r="Y634" s="138"/>
      <c r="Z634" s="138"/>
    </row>
    <row r="635" ht="12.75" customHeight="1">
      <c r="A635" s="138"/>
      <c r="B635" s="138"/>
      <c r="C635" s="138"/>
      <c r="D635" s="264"/>
      <c r="E635" s="265"/>
      <c r="F635" s="138"/>
      <c r="G635" s="265"/>
      <c r="H635" s="265"/>
      <c r="I635" s="138"/>
      <c r="J635" s="265"/>
      <c r="K635" s="138"/>
      <c r="L635" s="138"/>
      <c r="M635" s="138"/>
      <c r="N635" s="138"/>
      <c r="O635" s="138"/>
      <c r="P635" s="138"/>
      <c r="Q635" s="138"/>
      <c r="R635" s="138"/>
      <c r="S635" s="138"/>
      <c r="T635" s="138"/>
      <c r="U635" s="138"/>
      <c r="V635" s="138"/>
      <c r="W635" s="138"/>
      <c r="X635" s="138"/>
      <c r="Y635" s="138"/>
      <c r="Z635" s="138"/>
    </row>
    <row r="636" ht="12.75" customHeight="1">
      <c r="A636" s="138"/>
      <c r="B636" s="138"/>
      <c r="C636" s="138"/>
      <c r="D636" s="264"/>
      <c r="E636" s="265"/>
      <c r="F636" s="138"/>
      <c r="G636" s="265"/>
      <c r="H636" s="265"/>
      <c r="I636" s="138"/>
      <c r="J636" s="265"/>
      <c r="K636" s="138"/>
      <c r="L636" s="138"/>
      <c r="M636" s="138"/>
      <c r="N636" s="138"/>
      <c r="O636" s="138"/>
      <c r="P636" s="138"/>
      <c r="Q636" s="138"/>
      <c r="R636" s="138"/>
      <c r="S636" s="138"/>
      <c r="T636" s="138"/>
      <c r="U636" s="138"/>
      <c r="V636" s="138"/>
      <c r="W636" s="138"/>
      <c r="X636" s="138"/>
      <c r="Y636" s="138"/>
      <c r="Z636" s="138"/>
    </row>
    <row r="637" ht="12.75" customHeight="1">
      <c r="A637" s="138"/>
      <c r="B637" s="138"/>
      <c r="C637" s="138"/>
      <c r="D637" s="264"/>
      <c r="E637" s="265"/>
      <c r="F637" s="138"/>
      <c r="G637" s="265"/>
      <c r="H637" s="265"/>
      <c r="I637" s="138"/>
      <c r="J637" s="265"/>
      <c r="K637" s="138"/>
      <c r="L637" s="138"/>
      <c r="M637" s="138"/>
      <c r="N637" s="138"/>
      <c r="O637" s="138"/>
      <c r="P637" s="138"/>
      <c r="Q637" s="138"/>
      <c r="R637" s="138"/>
      <c r="S637" s="138"/>
      <c r="T637" s="138"/>
      <c r="U637" s="138"/>
      <c r="V637" s="138"/>
      <c r="W637" s="138"/>
      <c r="X637" s="138"/>
      <c r="Y637" s="138"/>
      <c r="Z637" s="138"/>
    </row>
    <row r="638" ht="12.75" customHeight="1">
      <c r="A638" s="138"/>
      <c r="B638" s="138"/>
      <c r="C638" s="138"/>
      <c r="D638" s="264"/>
      <c r="E638" s="265"/>
      <c r="F638" s="138"/>
      <c r="G638" s="265"/>
      <c r="H638" s="265"/>
      <c r="I638" s="138"/>
      <c r="J638" s="265"/>
      <c r="K638" s="138"/>
      <c r="L638" s="138"/>
      <c r="M638" s="138"/>
      <c r="N638" s="138"/>
      <c r="O638" s="138"/>
      <c r="P638" s="138"/>
      <c r="Q638" s="138"/>
      <c r="R638" s="138"/>
      <c r="S638" s="138"/>
      <c r="T638" s="138"/>
      <c r="U638" s="138"/>
      <c r="V638" s="138"/>
      <c r="W638" s="138"/>
      <c r="X638" s="138"/>
      <c r="Y638" s="138"/>
      <c r="Z638" s="138"/>
    </row>
    <row r="639" ht="12.75" customHeight="1">
      <c r="A639" s="138"/>
      <c r="B639" s="138"/>
      <c r="C639" s="138"/>
      <c r="D639" s="264"/>
      <c r="E639" s="265"/>
      <c r="F639" s="138"/>
      <c r="G639" s="265"/>
      <c r="H639" s="265"/>
      <c r="I639" s="138"/>
      <c r="J639" s="265"/>
      <c r="K639" s="138"/>
      <c r="L639" s="138"/>
      <c r="M639" s="138"/>
      <c r="N639" s="138"/>
      <c r="O639" s="138"/>
      <c r="P639" s="138"/>
      <c r="Q639" s="138"/>
      <c r="R639" s="138"/>
      <c r="S639" s="138"/>
      <c r="T639" s="138"/>
      <c r="U639" s="138"/>
      <c r="V639" s="138"/>
      <c r="W639" s="138"/>
      <c r="X639" s="138"/>
      <c r="Y639" s="138"/>
      <c r="Z639" s="138"/>
    </row>
    <row r="640" ht="12.75" customHeight="1">
      <c r="A640" s="138"/>
      <c r="B640" s="138"/>
      <c r="C640" s="138"/>
      <c r="D640" s="264"/>
      <c r="E640" s="265"/>
      <c r="F640" s="138"/>
      <c r="G640" s="265"/>
      <c r="H640" s="265"/>
      <c r="I640" s="138"/>
      <c r="J640" s="265"/>
      <c r="K640" s="138"/>
      <c r="L640" s="138"/>
      <c r="M640" s="138"/>
      <c r="N640" s="138"/>
      <c r="O640" s="138"/>
      <c r="P640" s="138"/>
      <c r="Q640" s="138"/>
      <c r="R640" s="138"/>
      <c r="S640" s="138"/>
      <c r="T640" s="138"/>
      <c r="U640" s="138"/>
      <c r="V640" s="138"/>
      <c r="W640" s="138"/>
      <c r="X640" s="138"/>
      <c r="Y640" s="138"/>
      <c r="Z640" s="138"/>
    </row>
    <row r="641" ht="12.75" customHeight="1">
      <c r="A641" s="138"/>
      <c r="B641" s="138"/>
      <c r="C641" s="138"/>
      <c r="D641" s="264"/>
      <c r="E641" s="265"/>
      <c r="F641" s="138"/>
      <c r="G641" s="265"/>
      <c r="H641" s="265"/>
      <c r="I641" s="138"/>
      <c r="J641" s="265"/>
      <c r="K641" s="138"/>
      <c r="L641" s="138"/>
      <c r="M641" s="138"/>
      <c r="N641" s="138"/>
      <c r="O641" s="138"/>
      <c r="P641" s="138"/>
      <c r="Q641" s="138"/>
      <c r="R641" s="138"/>
      <c r="S641" s="138"/>
      <c r="T641" s="138"/>
      <c r="U641" s="138"/>
      <c r="V641" s="138"/>
      <c r="W641" s="138"/>
      <c r="X641" s="138"/>
      <c r="Y641" s="138"/>
      <c r="Z641" s="138"/>
    </row>
    <row r="642" ht="12.75" customHeight="1">
      <c r="A642" s="138"/>
      <c r="B642" s="138"/>
      <c r="C642" s="138"/>
      <c r="D642" s="264"/>
      <c r="E642" s="265"/>
      <c r="F642" s="138"/>
      <c r="G642" s="265"/>
      <c r="H642" s="265"/>
      <c r="I642" s="138"/>
      <c r="J642" s="265"/>
      <c r="K642" s="138"/>
      <c r="L642" s="138"/>
      <c r="M642" s="138"/>
      <c r="N642" s="138"/>
      <c r="O642" s="138"/>
      <c r="P642" s="138"/>
      <c r="Q642" s="138"/>
      <c r="R642" s="138"/>
      <c r="S642" s="138"/>
      <c r="T642" s="138"/>
      <c r="U642" s="138"/>
      <c r="V642" s="138"/>
      <c r="W642" s="138"/>
      <c r="X642" s="138"/>
      <c r="Y642" s="138"/>
      <c r="Z642" s="138"/>
    </row>
    <row r="643" ht="12.75" customHeight="1">
      <c r="A643" s="138"/>
      <c r="B643" s="138"/>
      <c r="C643" s="138"/>
      <c r="D643" s="264"/>
      <c r="E643" s="265"/>
      <c r="F643" s="138"/>
      <c r="G643" s="265"/>
      <c r="H643" s="265"/>
      <c r="I643" s="138"/>
      <c r="J643" s="265"/>
      <c r="K643" s="138"/>
      <c r="L643" s="138"/>
      <c r="M643" s="138"/>
      <c r="N643" s="138"/>
      <c r="O643" s="138"/>
      <c r="P643" s="138"/>
      <c r="Q643" s="138"/>
      <c r="R643" s="138"/>
      <c r="S643" s="138"/>
      <c r="T643" s="138"/>
      <c r="U643" s="138"/>
      <c r="V643" s="138"/>
      <c r="W643" s="138"/>
      <c r="X643" s="138"/>
      <c r="Y643" s="138"/>
      <c r="Z643" s="138"/>
    </row>
    <row r="644" ht="12.75" customHeight="1">
      <c r="A644" s="138"/>
      <c r="B644" s="138"/>
      <c r="C644" s="138"/>
      <c r="D644" s="264"/>
      <c r="E644" s="265"/>
      <c r="F644" s="138"/>
      <c r="G644" s="265"/>
      <c r="H644" s="265"/>
      <c r="I644" s="138"/>
      <c r="J644" s="265"/>
      <c r="K644" s="138"/>
      <c r="L644" s="138"/>
      <c r="M644" s="138"/>
      <c r="N644" s="138"/>
      <c r="O644" s="138"/>
      <c r="P644" s="138"/>
      <c r="Q644" s="138"/>
      <c r="R644" s="138"/>
      <c r="S644" s="138"/>
      <c r="T644" s="138"/>
      <c r="U644" s="138"/>
      <c r="V644" s="138"/>
      <c r="W644" s="138"/>
      <c r="X644" s="138"/>
      <c r="Y644" s="138"/>
      <c r="Z644" s="138"/>
    </row>
    <row r="645" ht="12.75" customHeight="1">
      <c r="A645" s="138"/>
      <c r="B645" s="138"/>
      <c r="C645" s="138"/>
      <c r="D645" s="264"/>
      <c r="E645" s="265"/>
      <c r="F645" s="138"/>
      <c r="G645" s="265"/>
      <c r="H645" s="265"/>
      <c r="I645" s="138"/>
      <c r="J645" s="265"/>
      <c r="K645" s="138"/>
      <c r="L645" s="138"/>
      <c r="M645" s="138"/>
      <c r="N645" s="138"/>
      <c r="O645" s="138"/>
      <c r="P645" s="138"/>
      <c r="Q645" s="138"/>
      <c r="R645" s="138"/>
      <c r="S645" s="138"/>
      <c r="T645" s="138"/>
      <c r="U645" s="138"/>
      <c r="V645" s="138"/>
      <c r="W645" s="138"/>
      <c r="X645" s="138"/>
      <c r="Y645" s="138"/>
      <c r="Z645" s="138"/>
    </row>
    <row r="646" ht="12.75" customHeight="1">
      <c r="A646" s="138"/>
      <c r="B646" s="138"/>
      <c r="C646" s="138"/>
      <c r="D646" s="264"/>
      <c r="E646" s="265"/>
      <c r="F646" s="138"/>
      <c r="G646" s="265"/>
      <c r="H646" s="265"/>
      <c r="I646" s="138"/>
      <c r="J646" s="265"/>
      <c r="K646" s="138"/>
      <c r="L646" s="138"/>
      <c r="M646" s="138"/>
      <c r="N646" s="138"/>
      <c r="O646" s="138"/>
      <c r="P646" s="138"/>
      <c r="Q646" s="138"/>
      <c r="R646" s="138"/>
      <c r="S646" s="138"/>
      <c r="T646" s="138"/>
      <c r="U646" s="138"/>
      <c r="V646" s="138"/>
      <c r="W646" s="138"/>
      <c r="X646" s="138"/>
      <c r="Y646" s="138"/>
      <c r="Z646" s="138"/>
    </row>
    <row r="647" ht="12.75" customHeight="1">
      <c r="A647" s="138"/>
      <c r="B647" s="138"/>
      <c r="C647" s="138"/>
      <c r="D647" s="264"/>
      <c r="E647" s="265"/>
      <c r="F647" s="138"/>
      <c r="G647" s="265"/>
      <c r="H647" s="265"/>
      <c r="I647" s="138"/>
      <c r="J647" s="265"/>
      <c r="K647" s="138"/>
      <c r="L647" s="138"/>
      <c r="M647" s="138"/>
      <c r="N647" s="138"/>
      <c r="O647" s="138"/>
      <c r="P647" s="138"/>
      <c r="Q647" s="138"/>
      <c r="R647" s="138"/>
      <c r="S647" s="138"/>
      <c r="T647" s="138"/>
      <c r="U647" s="138"/>
      <c r="V647" s="138"/>
      <c r="W647" s="138"/>
      <c r="X647" s="138"/>
      <c r="Y647" s="138"/>
      <c r="Z647" s="138"/>
    </row>
    <row r="648" ht="12.75" customHeight="1">
      <c r="A648" s="138"/>
      <c r="B648" s="138"/>
      <c r="C648" s="138"/>
      <c r="D648" s="264"/>
      <c r="E648" s="265"/>
      <c r="F648" s="138"/>
      <c r="G648" s="265"/>
      <c r="H648" s="265"/>
      <c r="I648" s="138"/>
      <c r="J648" s="265"/>
      <c r="K648" s="138"/>
      <c r="L648" s="138"/>
      <c r="M648" s="138"/>
      <c r="N648" s="138"/>
      <c r="O648" s="138"/>
      <c r="P648" s="138"/>
      <c r="Q648" s="138"/>
      <c r="R648" s="138"/>
      <c r="S648" s="138"/>
      <c r="T648" s="138"/>
      <c r="U648" s="138"/>
      <c r="V648" s="138"/>
      <c r="W648" s="138"/>
      <c r="X648" s="138"/>
      <c r="Y648" s="138"/>
      <c r="Z648" s="138"/>
    </row>
    <row r="649" ht="12.75" customHeight="1">
      <c r="A649" s="138"/>
      <c r="B649" s="138"/>
      <c r="C649" s="138"/>
      <c r="D649" s="264"/>
      <c r="E649" s="265"/>
      <c r="F649" s="138"/>
      <c r="G649" s="265"/>
      <c r="H649" s="265"/>
      <c r="I649" s="138"/>
      <c r="J649" s="265"/>
      <c r="K649" s="138"/>
      <c r="L649" s="138"/>
      <c r="M649" s="138"/>
      <c r="N649" s="138"/>
      <c r="O649" s="138"/>
      <c r="P649" s="138"/>
      <c r="Q649" s="138"/>
      <c r="R649" s="138"/>
      <c r="S649" s="138"/>
      <c r="T649" s="138"/>
      <c r="U649" s="138"/>
      <c r="V649" s="138"/>
      <c r="W649" s="138"/>
      <c r="X649" s="138"/>
      <c r="Y649" s="138"/>
      <c r="Z649" s="138"/>
    </row>
    <row r="650" ht="12.75" customHeight="1">
      <c r="A650" s="138"/>
      <c r="B650" s="138"/>
      <c r="C650" s="138"/>
      <c r="D650" s="264"/>
      <c r="E650" s="265"/>
      <c r="F650" s="138"/>
      <c r="G650" s="265"/>
      <c r="H650" s="265"/>
      <c r="I650" s="138"/>
      <c r="J650" s="265"/>
      <c r="K650" s="138"/>
      <c r="L650" s="138"/>
      <c r="M650" s="138"/>
      <c r="N650" s="138"/>
      <c r="O650" s="138"/>
      <c r="P650" s="138"/>
      <c r="Q650" s="138"/>
      <c r="R650" s="138"/>
      <c r="S650" s="138"/>
      <c r="T650" s="138"/>
      <c r="U650" s="138"/>
      <c r="V650" s="138"/>
      <c r="W650" s="138"/>
      <c r="X650" s="138"/>
      <c r="Y650" s="138"/>
      <c r="Z650" s="138"/>
    </row>
    <row r="651" ht="12.75" customHeight="1">
      <c r="A651" s="138"/>
      <c r="B651" s="138"/>
      <c r="C651" s="138"/>
      <c r="D651" s="264"/>
      <c r="E651" s="265"/>
      <c r="F651" s="138"/>
      <c r="G651" s="265"/>
      <c r="H651" s="265"/>
      <c r="I651" s="138"/>
      <c r="J651" s="265"/>
      <c r="K651" s="138"/>
      <c r="L651" s="138"/>
      <c r="M651" s="138"/>
      <c r="N651" s="138"/>
      <c r="O651" s="138"/>
      <c r="P651" s="138"/>
      <c r="Q651" s="138"/>
      <c r="R651" s="138"/>
      <c r="S651" s="138"/>
      <c r="T651" s="138"/>
      <c r="U651" s="138"/>
      <c r="V651" s="138"/>
      <c r="W651" s="138"/>
      <c r="X651" s="138"/>
      <c r="Y651" s="138"/>
      <c r="Z651" s="138"/>
    </row>
    <row r="652" ht="12.75" customHeight="1">
      <c r="A652" s="138"/>
      <c r="B652" s="138"/>
      <c r="C652" s="138"/>
      <c r="D652" s="264"/>
      <c r="E652" s="265"/>
      <c r="F652" s="138"/>
      <c r="G652" s="265"/>
      <c r="H652" s="265"/>
      <c r="I652" s="138"/>
      <c r="J652" s="265"/>
      <c r="K652" s="138"/>
      <c r="L652" s="138"/>
      <c r="M652" s="138"/>
      <c r="N652" s="138"/>
      <c r="O652" s="138"/>
      <c r="P652" s="138"/>
      <c r="Q652" s="138"/>
      <c r="R652" s="138"/>
      <c r="S652" s="138"/>
      <c r="T652" s="138"/>
      <c r="U652" s="138"/>
      <c r="V652" s="138"/>
      <c r="W652" s="138"/>
      <c r="X652" s="138"/>
      <c r="Y652" s="138"/>
      <c r="Z652" s="138"/>
    </row>
    <row r="653" ht="12.75" customHeight="1">
      <c r="A653" s="138"/>
      <c r="B653" s="138"/>
      <c r="C653" s="138"/>
      <c r="D653" s="264"/>
      <c r="E653" s="265"/>
      <c r="F653" s="138"/>
      <c r="G653" s="265"/>
      <c r="H653" s="265"/>
      <c r="I653" s="138"/>
      <c r="J653" s="265"/>
      <c r="K653" s="138"/>
      <c r="L653" s="138"/>
      <c r="M653" s="138"/>
      <c r="N653" s="138"/>
      <c r="O653" s="138"/>
      <c r="P653" s="138"/>
      <c r="Q653" s="138"/>
      <c r="R653" s="138"/>
      <c r="S653" s="138"/>
      <c r="T653" s="138"/>
      <c r="U653" s="138"/>
      <c r="V653" s="138"/>
      <c r="W653" s="138"/>
      <c r="X653" s="138"/>
      <c r="Y653" s="138"/>
      <c r="Z653" s="138"/>
    </row>
    <row r="654" ht="12.75" customHeight="1">
      <c r="A654" s="138"/>
      <c r="B654" s="138"/>
      <c r="C654" s="138"/>
      <c r="D654" s="264"/>
      <c r="E654" s="265"/>
      <c r="F654" s="138"/>
      <c r="G654" s="265"/>
      <c r="H654" s="265"/>
      <c r="I654" s="138"/>
      <c r="J654" s="265"/>
      <c r="K654" s="138"/>
      <c r="L654" s="138"/>
      <c r="M654" s="138"/>
      <c r="N654" s="138"/>
      <c r="O654" s="138"/>
      <c r="P654" s="138"/>
      <c r="Q654" s="138"/>
      <c r="R654" s="138"/>
      <c r="S654" s="138"/>
      <c r="T654" s="138"/>
      <c r="U654" s="138"/>
      <c r="V654" s="138"/>
      <c r="W654" s="138"/>
      <c r="X654" s="138"/>
      <c r="Y654" s="138"/>
      <c r="Z654" s="138"/>
    </row>
    <row r="655" ht="12.75" customHeight="1">
      <c r="A655" s="138"/>
      <c r="B655" s="138"/>
      <c r="C655" s="138"/>
      <c r="D655" s="264"/>
      <c r="E655" s="265"/>
      <c r="F655" s="138"/>
      <c r="G655" s="265"/>
      <c r="H655" s="265"/>
      <c r="I655" s="138"/>
      <c r="J655" s="265"/>
      <c r="K655" s="138"/>
      <c r="L655" s="138"/>
      <c r="M655" s="138"/>
      <c r="N655" s="138"/>
      <c r="O655" s="138"/>
      <c r="P655" s="138"/>
      <c r="Q655" s="138"/>
      <c r="R655" s="138"/>
      <c r="S655" s="138"/>
      <c r="T655" s="138"/>
      <c r="U655" s="138"/>
      <c r="V655" s="138"/>
      <c r="W655" s="138"/>
      <c r="X655" s="138"/>
      <c r="Y655" s="138"/>
      <c r="Z655" s="138"/>
    </row>
    <row r="656" ht="12.75" customHeight="1">
      <c r="A656" s="138"/>
      <c r="B656" s="138"/>
      <c r="C656" s="138"/>
      <c r="D656" s="264"/>
      <c r="E656" s="265"/>
      <c r="F656" s="138"/>
      <c r="G656" s="265"/>
      <c r="H656" s="265"/>
      <c r="I656" s="138"/>
      <c r="J656" s="265"/>
      <c r="K656" s="138"/>
      <c r="L656" s="138"/>
      <c r="M656" s="138"/>
      <c r="N656" s="138"/>
      <c r="O656" s="138"/>
      <c r="P656" s="138"/>
      <c r="Q656" s="138"/>
      <c r="R656" s="138"/>
      <c r="S656" s="138"/>
      <c r="T656" s="138"/>
      <c r="U656" s="138"/>
      <c r="V656" s="138"/>
      <c r="W656" s="138"/>
      <c r="X656" s="138"/>
      <c r="Y656" s="138"/>
      <c r="Z656" s="138"/>
    </row>
    <row r="657" ht="12.75" customHeight="1">
      <c r="A657" s="138"/>
      <c r="B657" s="138"/>
      <c r="C657" s="138"/>
      <c r="D657" s="264"/>
      <c r="E657" s="265"/>
      <c r="F657" s="138"/>
      <c r="G657" s="265"/>
      <c r="H657" s="265"/>
      <c r="I657" s="138"/>
      <c r="J657" s="265"/>
      <c r="K657" s="138"/>
      <c r="L657" s="138"/>
      <c r="M657" s="138"/>
      <c r="N657" s="138"/>
      <c r="O657" s="138"/>
      <c r="P657" s="138"/>
      <c r="Q657" s="138"/>
      <c r="R657" s="138"/>
      <c r="S657" s="138"/>
      <c r="T657" s="138"/>
      <c r="U657" s="138"/>
      <c r="V657" s="138"/>
      <c r="W657" s="138"/>
      <c r="X657" s="138"/>
      <c r="Y657" s="138"/>
      <c r="Z657" s="138"/>
    </row>
    <row r="658" ht="12.75" customHeight="1">
      <c r="A658" s="138"/>
      <c r="B658" s="138"/>
      <c r="C658" s="138"/>
      <c r="D658" s="264"/>
      <c r="E658" s="265"/>
      <c r="F658" s="138"/>
      <c r="G658" s="265"/>
      <c r="H658" s="265"/>
      <c r="I658" s="138"/>
      <c r="J658" s="265"/>
      <c r="K658" s="138"/>
      <c r="L658" s="138"/>
      <c r="M658" s="138"/>
      <c r="N658" s="138"/>
      <c r="O658" s="138"/>
      <c r="P658" s="138"/>
      <c r="Q658" s="138"/>
      <c r="R658" s="138"/>
      <c r="S658" s="138"/>
      <c r="T658" s="138"/>
      <c r="U658" s="138"/>
      <c r="V658" s="138"/>
      <c r="W658" s="138"/>
      <c r="X658" s="138"/>
      <c r="Y658" s="138"/>
      <c r="Z658" s="138"/>
    </row>
    <row r="659" ht="12.75" customHeight="1">
      <c r="A659" s="138"/>
      <c r="B659" s="138"/>
      <c r="C659" s="138"/>
      <c r="D659" s="264"/>
      <c r="E659" s="265"/>
      <c r="F659" s="138"/>
      <c r="G659" s="265"/>
      <c r="H659" s="265"/>
      <c r="I659" s="138"/>
      <c r="J659" s="265"/>
      <c r="K659" s="138"/>
      <c r="L659" s="138"/>
      <c r="M659" s="138"/>
      <c r="N659" s="138"/>
      <c r="O659" s="138"/>
      <c r="P659" s="138"/>
      <c r="Q659" s="138"/>
      <c r="R659" s="138"/>
      <c r="S659" s="138"/>
      <c r="T659" s="138"/>
      <c r="U659" s="138"/>
      <c r="V659" s="138"/>
      <c r="W659" s="138"/>
      <c r="X659" s="138"/>
      <c r="Y659" s="138"/>
      <c r="Z659" s="138"/>
    </row>
    <row r="660" ht="12.75" customHeight="1">
      <c r="A660" s="138"/>
      <c r="B660" s="138"/>
      <c r="C660" s="138"/>
      <c r="D660" s="264"/>
      <c r="E660" s="265"/>
      <c r="F660" s="138"/>
      <c r="G660" s="265"/>
      <c r="H660" s="265"/>
      <c r="I660" s="138"/>
      <c r="J660" s="265"/>
      <c r="K660" s="138"/>
      <c r="L660" s="138"/>
      <c r="M660" s="138"/>
      <c r="N660" s="138"/>
      <c r="O660" s="138"/>
      <c r="P660" s="138"/>
      <c r="Q660" s="138"/>
      <c r="R660" s="138"/>
      <c r="S660" s="138"/>
      <c r="T660" s="138"/>
      <c r="U660" s="138"/>
      <c r="V660" s="138"/>
      <c r="W660" s="138"/>
      <c r="X660" s="138"/>
      <c r="Y660" s="138"/>
      <c r="Z660" s="138"/>
    </row>
    <row r="661" ht="12.75" customHeight="1">
      <c r="A661" s="138"/>
      <c r="B661" s="138"/>
      <c r="C661" s="138"/>
      <c r="D661" s="264"/>
      <c r="E661" s="265"/>
      <c r="F661" s="138"/>
      <c r="G661" s="265"/>
      <c r="H661" s="265"/>
      <c r="I661" s="138"/>
      <c r="J661" s="265"/>
      <c r="K661" s="138"/>
      <c r="L661" s="138"/>
      <c r="M661" s="138"/>
      <c r="N661" s="138"/>
      <c r="O661" s="138"/>
      <c r="P661" s="138"/>
      <c r="Q661" s="138"/>
      <c r="R661" s="138"/>
      <c r="S661" s="138"/>
      <c r="T661" s="138"/>
      <c r="U661" s="138"/>
      <c r="V661" s="138"/>
      <c r="W661" s="138"/>
      <c r="X661" s="138"/>
      <c r="Y661" s="138"/>
      <c r="Z661" s="138"/>
    </row>
    <row r="662" ht="12.75" customHeight="1">
      <c r="A662" s="138"/>
      <c r="B662" s="138"/>
      <c r="C662" s="138"/>
      <c r="D662" s="264"/>
      <c r="E662" s="265"/>
      <c r="F662" s="138"/>
      <c r="G662" s="265"/>
      <c r="H662" s="265"/>
      <c r="I662" s="138"/>
      <c r="J662" s="265"/>
      <c r="K662" s="138"/>
      <c r="L662" s="138"/>
      <c r="M662" s="138"/>
      <c r="N662" s="138"/>
      <c r="O662" s="138"/>
      <c r="P662" s="138"/>
      <c r="Q662" s="138"/>
      <c r="R662" s="138"/>
      <c r="S662" s="138"/>
      <c r="T662" s="138"/>
      <c r="U662" s="138"/>
      <c r="V662" s="138"/>
      <c r="W662" s="138"/>
      <c r="X662" s="138"/>
      <c r="Y662" s="138"/>
      <c r="Z662" s="138"/>
    </row>
    <row r="663" ht="12.75" customHeight="1">
      <c r="A663" s="138"/>
      <c r="B663" s="138"/>
      <c r="C663" s="138"/>
      <c r="D663" s="264"/>
      <c r="E663" s="265"/>
      <c r="F663" s="138"/>
      <c r="G663" s="265"/>
      <c r="H663" s="265"/>
      <c r="I663" s="138"/>
      <c r="J663" s="265"/>
      <c r="K663" s="138"/>
      <c r="L663" s="138"/>
      <c r="M663" s="138"/>
      <c r="N663" s="138"/>
      <c r="O663" s="138"/>
      <c r="P663" s="138"/>
      <c r="Q663" s="138"/>
      <c r="R663" s="138"/>
      <c r="S663" s="138"/>
      <c r="T663" s="138"/>
      <c r="U663" s="138"/>
      <c r="V663" s="138"/>
      <c r="W663" s="138"/>
      <c r="X663" s="138"/>
      <c r="Y663" s="138"/>
      <c r="Z663" s="138"/>
    </row>
    <row r="664" ht="12.75" customHeight="1">
      <c r="A664" s="138"/>
      <c r="B664" s="138"/>
      <c r="C664" s="138"/>
      <c r="D664" s="264"/>
      <c r="E664" s="265"/>
      <c r="F664" s="138"/>
      <c r="G664" s="265"/>
      <c r="H664" s="265"/>
      <c r="I664" s="138"/>
      <c r="J664" s="265"/>
      <c r="K664" s="138"/>
      <c r="L664" s="138"/>
      <c r="M664" s="138"/>
      <c r="N664" s="138"/>
      <c r="O664" s="138"/>
      <c r="P664" s="138"/>
      <c r="Q664" s="138"/>
      <c r="R664" s="138"/>
      <c r="S664" s="138"/>
      <c r="T664" s="138"/>
      <c r="U664" s="138"/>
      <c r="V664" s="138"/>
      <c r="W664" s="138"/>
      <c r="X664" s="138"/>
      <c r="Y664" s="138"/>
      <c r="Z664" s="138"/>
    </row>
    <row r="665" ht="12.75" customHeight="1">
      <c r="A665" s="138"/>
      <c r="B665" s="138"/>
      <c r="C665" s="138"/>
      <c r="D665" s="264"/>
      <c r="E665" s="265"/>
      <c r="F665" s="138"/>
      <c r="G665" s="265"/>
      <c r="H665" s="265"/>
      <c r="I665" s="138"/>
      <c r="J665" s="265"/>
      <c r="K665" s="138"/>
      <c r="L665" s="138"/>
      <c r="M665" s="138"/>
      <c r="N665" s="138"/>
      <c r="O665" s="138"/>
      <c r="P665" s="138"/>
      <c r="Q665" s="138"/>
      <c r="R665" s="138"/>
      <c r="S665" s="138"/>
      <c r="T665" s="138"/>
      <c r="U665" s="138"/>
      <c r="V665" s="138"/>
      <c r="W665" s="138"/>
      <c r="X665" s="138"/>
      <c r="Y665" s="138"/>
      <c r="Z665" s="138"/>
    </row>
    <row r="666" ht="12.75" customHeight="1">
      <c r="A666" s="138"/>
      <c r="B666" s="138"/>
      <c r="C666" s="138"/>
      <c r="D666" s="264"/>
      <c r="E666" s="265"/>
      <c r="F666" s="138"/>
      <c r="G666" s="265"/>
      <c r="H666" s="265"/>
      <c r="I666" s="138"/>
      <c r="J666" s="265"/>
      <c r="K666" s="138"/>
      <c r="L666" s="138"/>
      <c r="M666" s="138"/>
      <c r="N666" s="138"/>
      <c r="O666" s="138"/>
      <c r="P666" s="138"/>
      <c r="Q666" s="138"/>
      <c r="R666" s="138"/>
      <c r="S666" s="138"/>
      <c r="T666" s="138"/>
      <c r="U666" s="138"/>
      <c r="V666" s="138"/>
      <c r="W666" s="138"/>
      <c r="X666" s="138"/>
      <c r="Y666" s="138"/>
      <c r="Z666" s="138"/>
    </row>
    <row r="667" ht="12.75" customHeight="1">
      <c r="A667" s="138"/>
      <c r="B667" s="138"/>
      <c r="C667" s="138"/>
      <c r="D667" s="264"/>
      <c r="E667" s="265"/>
      <c r="F667" s="138"/>
      <c r="G667" s="265"/>
      <c r="H667" s="265"/>
      <c r="I667" s="138"/>
      <c r="J667" s="265"/>
      <c r="K667" s="138"/>
      <c r="L667" s="138"/>
      <c r="M667" s="138"/>
      <c r="N667" s="138"/>
      <c r="O667" s="138"/>
      <c r="P667" s="138"/>
      <c r="Q667" s="138"/>
      <c r="R667" s="138"/>
      <c r="S667" s="138"/>
      <c r="T667" s="138"/>
      <c r="U667" s="138"/>
      <c r="V667" s="138"/>
      <c r="W667" s="138"/>
      <c r="X667" s="138"/>
      <c r="Y667" s="138"/>
      <c r="Z667" s="138"/>
    </row>
    <row r="668" ht="12.75" customHeight="1">
      <c r="A668" s="138"/>
      <c r="B668" s="138"/>
      <c r="C668" s="138"/>
      <c r="D668" s="264"/>
      <c r="E668" s="265"/>
      <c r="F668" s="138"/>
      <c r="G668" s="265"/>
      <c r="H668" s="265"/>
      <c r="I668" s="138"/>
      <c r="J668" s="265"/>
      <c r="K668" s="138"/>
      <c r="L668" s="138"/>
      <c r="M668" s="138"/>
      <c r="N668" s="138"/>
      <c r="O668" s="138"/>
      <c r="P668" s="138"/>
      <c r="Q668" s="138"/>
      <c r="R668" s="138"/>
      <c r="S668" s="138"/>
      <c r="T668" s="138"/>
      <c r="U668" s="138"/>
      <c r="V668" s="138"/>
      <c r="W668" s="138"/>
      <c r="X668" s="138"/>
      <c r="Y668" s="138"/>
      <c r="Z668" s="138"/>
    </row>
    <row r="669" ht="12.75" customHeight="1">
      <c r="A669" s="138"/>
      <c r="B669" s="138"/>
      <c r="C669" s="138"/>
      <c r="D669" s="264"/>
      <c r="E669" s="265"/>
      <c r="F669" s="138"/>
      <c r="G669" s="265"/>
      <c r="H669" s="265"/>
      <c r="I669" s="138"/>
      <c r="J669" s="265"/>
      <c r="K669" s="138"/>
      <c r="L669" s="138"/>
      <c r="M669" s="138"/>
      <c r="N669" s="138"/>
      <c r="O669" s="138"/>
      <c r="P669" s="138"/>
      <c r="Q669" s="138"/>
      <c r="R669" s="138"/>
      <c r="S669" s="138"/>
      <c r="T669" s="138"/>
      <c r="U669" s="138"/>
      <c r="V669" s="138"/>
      <c r="W669" s="138"/>
      <c r="X669" s="138"/>
      <c r="Y669" s="138"/>
      <c r="Z669" s="138"/>
    </row>
    <row r="670" ht="12.75" customHeight="1">
      <c r="A670" s="138"/>
      <c r="B670" s="138"/>
      <c r="C670" s="138"/>
      <c r="D670" s="264"/>
      <c r="E670" s="265"/>
      <c r="F670" s="138"/>
      <c r="G670" s="265"/>
      <c r="H670" s="265"/>
      <c r="I670" s="138"/>
      <c r="J670" s="265"/>
      <c r="K670" s="138"/>
      <c r="L670" s="138"/>
      <c r="M670" s="138"/>
      <c r="N670" s="138"/>
      <c r="O670" s="138"/>
      <c r="P670" s="138"/>
      <c r="Q670" s="138"/>
      <c r="R670" s="138"/>
      <c r="S670" s="138"/>
      <c r="T670" s="138"/>
      <c r="U670" s="138"/>
      <c r="V670" s="138"/>
      <c r="W670" s="138"/>
      <c r="X670" s="138"/>
      <c r="Y670" s="138"/>
      <c r="Z670" s="138"/>
    </row>
    <row r="671" ht="12.75" customHeight="1">
      <c r="A671" s="138"/>
      <c r="B671" s="138"/>
      <c r="C671" s="138"/>
      <c r="D671" s="264"/>
      <c r="E671" s="265"/>
      <c r="F671" s="138"/>
      <c r="G671" s="265"/>
      <c r="H671" s="265"/>
      <c r="I671" s="138"/>
      <c r="J671" s="265"/>
      <c r="K671" s="138"/>
      <c r="L671" s="138"/>
      <c r="M671" s="138"/>
      <c r="N671" s="138"/>
      <c r="O671" s="138"/>
      <c r="P671" s="138"/>
      <c r="Q671" s="138"/>
      <c r="R671" s="138"/>
      <c r="S671" s="138"/>
      <c r="T671" s="138"/>
      <c r="U671" s="138"/>
      <c r="V671" s="138"/>
      <c r="W671" s="138"/>
      <c r="X671" s="138"/>
      <c r="Y671" s="138"/>
      <c r="Z671" s="138"/>
    </row>
    <row r="672" ht="12.75" customHeight="1">
      <c r="A672" s="138"/>
      <c r="B672" s="138"/>
      <c r="C672" s="138"/>
      <c r="D672" s="264"/>
      <c r="E672" s="265"/>
      <c r="F672" s="138"/>
      <c r="G672" s="265"/>
      <c r="H672" s="265"/>
      <c r="I672" s="138"/>
      <c r="J672" s="265"/>
      <c r="K672" s="138"/>
      <c r="L672" s="138"/>
      <c r="M672" s="138"/>
      <c r="N672" s="138"/>
      <c r="O672" s="138"/>
      <c r="P672" s="138"/>
      <c r="Q672" s="138"/>
      <c r="R672" s="138"/>
      <c r="S672" s="138"/>
      <c r="T672" s="138"/>
      <c r="U672" s="138"/>
      <c r="V672" s="138"/>
      <c r="W672" s="138"/>
      <c r="X672" s="138"/>
      <c r="Y672" s="138"/>
      <c r="Z672" s="138"/>
    </row>
    <row r="673" ht="12.75" customHeight="1">
      <c r="A673" s="138"/>
      <c r="B673" s="138"/>
      <c r="C673" s="138"/>
      <c r="D673" s="264"/>
      <c r="E673" s="265"/>
      <c r="F673" s="138"/>
      <c r="G673" s="265"/>
      <c r="H673" s="265"/>
      <c r="I673" s="138"/>
      <c r="J673" s="265"/>
      <c r="K673" s="138"/>
      <c r="L673" s="138"/>
      <c r="M673" s="138"/>
      <c r="N673" s="138"/>
      <c r="O673" s="138"/>
      <c r="P673" s="138"/>
      <c r="Q673" s="138"/>
      <c r="R673" s="138"/>
      <c r="S673" s="138"/>
      <c r="T673" s="138"/>
      <c r="U673" s="138"/>
      <c r="V673" s="138"/>
      <c r="W673" s="138"/>
      <c r="X673" s="138"/>
      <c r="Y673" s="138"/>
      <c r="Z673" s="138"/>
    </row>
    <row r="674" ht="12.75" customHeight="1">
      <c r="A674" s="138"/>
      <c r="B674" s="138"/>
      <c r="C674" s="138"/>
      <c r="D674" s="264"/>
      <c r="E674" s="265"/>
      <c r="F674" s="138"/>
      <c r="G674" s="265"/>
      <c r="H674" s="265"/>
      <c r="I674" s="138"/>
      <c r="J674" s="265"/>
      <c r="K674" s="138"/>
      <c r="L674" s="138"/>
      <c r="M674" s="138"/>
      <c r="N674" s="138"/>
      <c r="O674" s="138"/>
      <c r="P674" s="138"/>
      <c r="Q674" s="138"/>
      <c r="R674" s="138"/>
      <c r="S674" s="138"/>
      <c r="T674" s="138"/>
      <c r="U674" s="138"/>
      <c r="V674" s="138"/>
      <c r="W674" s="138"/>
      <c r="X674" s="138"/>
      <c r="Y674" s="138"/>
      <c r="Z674" s="138"/>
    </row>
    <row r="675" ht="12.75" customHeight="1">
      <c r="A675" s="138"/>
      <c r="B675" s="138"/>
      <c r="C675" s="138"/>
      <c r="D675" s="264"/>
      <c r="E675" s="265"/>
      <c r="F675" s="138"/>
      <c r="G675" s="265"/>
      <c r="H675" s="265"/>
      <c r="I675" s="138"/>
      <c r="J675" s="265"/>
      <c r="K675" s="138"/>
      <c r="L675" s="138"/>
      <c r="M675" s="138"/>
      <c r="N675" s="138"/>
      <c r="O675" s="138"/>
      <c r="P675" s="138"/>
      <c r="Q675" s="138"/>
      <c r="R675" s="138"/>
      <c r="S675" s="138"/>
      <c r="T675" s="138"/>
      <c r="U675" s="138"/>
      <c r="V675" s="138"/>
      <c r="W675" s="138"/>
      <c r="X675" s="138"/>
      <c r="Y675" s="138"/>
      <c r="Z675" s="138"/>
    </row>
    <row r="676" ht="12.75" customHeight="1">
      <c r="A676" s="138"/>
      <c r="B676" s="138"/>
      <c r="C676" s="138"/>
      <c r="D676" s="264"/>
      <c r="E676" s="265"/>
      <c r="F676" s="138"/>
      <c r="G676" s="265"/>
      <c r="H676" s="265"/>
      <c r="I676" s="138"/>
      <c r="J676" s="265"/>
      <c r="K676" s="138"/>
      <c r="L676" s="138"/>
      <c r="M676" s="138"/>
      <c r="N676" s="138"/>
      <c r="O676" s="138"/>
      <c r="P676" s="138"/>
      <c r="Q676" s="138"/>
      <c r="R676" s="138"/>
      <c r="S676" s="138"/>
      <c r="T676" s="138"/>
      <c r="U676" s="138"/>
      <c r="V676" s="138"/>
      <c r="W676" s="138"/>
      <c r="X676" s="138"/>
      <c r="Y676" s="138"/>
      <c r="Z676" s="138"/>
    </row>
    <row r="677" ht="12.75" customHeight="1">
      <c r="A677" s="138"/>
      <c r="B677" s="138"/>
      <c r="C677" s="138"/>
      <c r="D677" s="264"/>
      <c r="E677" s="265"/>
      <c r="F677" s="138"/>
      <c r="G677" s="265"/>
      <c r="H677" s="265"/>
      <c r="I677" s="138"/>
      <c r="J677" s="265"/>
      <c r="K677" s="138"/>
      <c r="L677" s="138"/>
      <c r="M677" s="138"/>
      <c r="N677" s="138"/>
      <c r="O677" s="138"/>
      <c r="P677" s="138"/>
      <c r="Q677" s="138"/>
      <c r="R677" s="138"/>
      <c r="S677" s="138"/>
      <c r="T677" s="138"/>
      <c r="U677" s="138"/>
      <c r="V677" s="138"/>
      <c r="W677" s="138"/>
      <c r="X677" s="138"/>
      <c r="Y677" s="138"/>
      <c r="Z677" s="138"/>
    </row>
    <row r="678" ht="12.75" customHeight="1">
      <c r="A678" s="138"/>
      <c r="B678" s="138"/>
      <c r="C678" s="138"/>
      <c r="D678" s="264"/>
      <c r="E678" s="265"/>
      <c r="F678" s="138"/>
      <c r="G678" s="265"/>
      <c r="H678" s="265"/>
      <c r="I678" s="138"/>
      <c r="J678" s="265"/>
      <c r="K678" s="138"/>
      <c r="L678" s="138"/>
      <c r="M678" s="138"/>
      <c r="N678" s="138"/>
      <c r="O678" s="138"/>
      <c r="P678" s="138"/>
      <c r="Q678" s="138"/>
      <c r="R678" s="138"/>
      <c r="S678" s="138"/>
      <c r="T678" s="138"/>
      <c r="U678" s="138"/>
      <c r="V678" s="138"/>
      <c r="W678" s="138"/>
      <c r="X678" s="138"/>
      <c r="Y678" s="138"/>
      <c r="Z678" s="138"/>
    </row>
    <row r="679" ht="12.75" customHeight="1">
      <c r="A679" s="138"/>
      <c r="B679" s="138"/>
      <c r="C679" s="138"/>
      <c r="D679" s="264"/>
      <c r="E679" s="265"/>
      <c r="F679" s="138"/>
      <c r="G679" s="265"/>
      <c r="H679" s="265"/>
      <c r="I679" s="138"/>
      <c r="J679" s="265"/>
      <c r="K679" s="138"/>
      <c r="L679" s="138"/>
      <c r="M679" s="138"/>
      <c r="N679" s="138"/>
      <c r="O679" s="138"/>
      <c r="P679" s="138"/>
      <c r="Q679" s="138"/>
      <c r="R679" s="138"/>
      <c r="S679" s="138"/>
      <c r="T679" s="138"/>
      <c r="U679" s="138"/>
      <c r="V679" s="138"/>
      <c r="W679" s="138"/>
      <c r="X679" s="138"/>
      <c r="Y679" s="138"/>
      <c r="Z679" s="138"/>
    </row>
    <row r="680" ht="12.75" customHeight="1">
      <c r="A680" s="138"/>
      <c r="B680" s="138"/>
      <c r="C680" s="138"/>
      <c r="D680" s="264"/>
      <c r="E680" s="265"/>
      <c r="F680" s="138"/>
      <c r="G680" s="265"/>
      <c r="H680" s="265"/>
      <c r="I680" s="138"/>
      <c r="J680" s="265"/>
      <c r="K680" s="138"/>
      <c r="L680" s="138"/>
      <c r="M680" s="138"/>
      <c r="N680" s="138"/>
      <c r="O680" s="138"/>
      <c r="P680" s="138"/>
      <c r="Q680" s="138"/>
      <c r="R680" s="138"/>
      <c r="S680" s="138"/>
      <c r="T680" s="138"/>
      <c r="U680" s="138"/>
      <c r="V680" s="138"/>
      <c r="W680" s="138"/>
      <c r="X680" s="138"/>
      <c r="Y680" s="138"/>
      <c r="Z680" s="138"/>
    </row>
    <row r="681" ht="12.75" customHeight="1">
      <c r="A681" s="138"/>
      <c r="B681" s="138"/>
      <c r="C681" s="138"/>
      <c r="D681" s="264"/>
      <c r="E681" s="265"/>
      <c r="F681" s="138"/>
      <c r="G681" s="265"/>
      <c r="H681" s="265"/>
      <c r="I681" s="138"/>
      <c r="J681" s="265"/>
      <c r="K681" s="138"/>
      <c r="L681" s="138"/>
      <c r="M681" s="138"/>
      <c r="N681" s="138"/>
      <c r="O681" s="138"/>
      <c r="P681" s="138"/>
      <c r="Q681" s="138"/>
      <c r="R681" s="138"/>
      <c r="S681" s="138"/>
      <c r="T681" s="138"/>
      <c r="U681" s="138"/>
      <c r="V681" s="138"/>
      <c r="W681" s="138"/>
      <c r="X681" s="138"/>
      <c r="Y681" s="138"/>
      <c r="Z681" s="138"/>
    </row>
    <row r="682" ht="12.75" customHeight="1">
      <c r="A682" s="138"/>
      <c r="B682" s="138"/>
      <c r="C682" s="138"/>
      <c r="D682" s="264"/>
      <c r="E682" s="265"/>
      <c r="F682" s="138"/>
      <c r="G682" s="265"/>
      <c r="H682" s="265"/>
      <c r="I682" s="138"/>
      <c r="J682" s="265"/>
      <c r="K682" s="138"/>
      <c r="L682" s="138"/>
      <c r="M682" s="138"/>
      <c r="N682" s="138"/>
      <c r="O682" s="138"/>
      <c r="P682" s="138"/>
      <c r="Q682" s="138"/>
      <c r="R682" s="138"/>
      <c r="S682" s="138"/>
      <c r="T682" s="138"/>
      <c r="U682" s="138"/>
      <c r="V682" s="138"/>
      <c r="W682" s="138"/>
      <c r="X682" s="138"/>
      <c r="Y682" s="138"/>
      <c r="Z682" s="138"/>
    </row>
    <row r="683" ht="12.75" customHeight="1">
      <c r="A683" s="138"/>
      <c r="B683" s="138"/>
      <c r="C683" s="138"/>
      <c r="D683" s="264"/>
      <c r="E683" s="265"/>
      <c r="F683" s="138"/>
      <c r="G683" s="265"/>
      <c r="H683" s="265"/>
      <c r="I683" s="138"/>
      <c r="J683" s="265"/>
      <c r="K683" s="138"/>
      <c r="L683" s="138"/>
      <c r="M683" s="138"/>
      <c r="N683" s="138"/>
      <c r="O683" s="138"/>
      <c r="P683" s="138"/>
      <c r="Q683" s="138"/>
      <c r="R683" s="138"/>
      <c r="S683" s="138"/>
      <c r="T683" s="138"/>
      <c r="U683" s="138"/>
      <c r="V683" s="138"/>
      <c r="W683" s="138"/>
      <c r="X683" s="138"/>
      <c r="Y683" s="138"/>
      <c r="Z683" s="138"/>
    </row>
    <row r="684" ht="12.75" customHeight="1">
      <c r="A684" s="138"/>
      <c r="B684" s="138"/>
      <c r="C684" s="138"/>
      <c r="D684" s="264"/>
      <c r="E684" s="265"/>
      <c r="F684" s="138"/>
      <c r="G684" s="265"/>
      <c r="H684" s="265"/>
      <c r="I684" s="138"/>
      <c r="J684" s="265"/>
      <c r="K684" s="138"/>
      <c r="L684" s="138"/>
      <c r="M684" s="138"/>
      <c r="N684" s="138"/>
      <c r="O684" s="138"/>
      <c r="P684" s="138"/>
      <c r="Q684" s="138"/>
      <c r="R684" s="138"/>
      <c r="S684" s="138"/>
      <c r="T684" s="138"/>
      <c r="U684" s="138"/>
      <c r="V684" s="138"/>
      <c r="W684" s="138"/>
      <c r="X684" s="138"/>
      <c r="Y684" s="138"/>
      <c r="Z684" s="138"/>
    </row>
    <row r="685" ht="12.75" customHeight="1">
      <c r="A685" s="138"/>
      <c r="B685" s="138"/>
      <c r="C685" s="138"/>
      <c r="D685" s="264"/>
      <c r="E685" s="265"/>
      <c r="F685" s="138"/>
      <c r="G685" s="265"/>
      <c r="H685" s="265"/>
      <c r="I685" s="138"/>
      <c r="J685" s="265"/>
      <c r="K685" s="138"/>
      <c r="L685" s="138"/>
      <c r="M685" s="138"/>
      <c r="N685" s="138"/>
      <c r="O685" s="138"/>
      <c r="P685" s="138"/>
      <c r="Q685" s="138"/>
      <c r="R685" s="138"/>
      <c r="S685" s="138"/>
      <c r="T685" s="138"/>
      <c r="U685" s="138"/>
      <c r="V685" s="138"/>
      <c r="W685" s="138"/>
      <c r="X685" s="138"/>
      <c r="Y685" s="138"/>
      <c r="Z685" s="138"/>
    </row>
    <row r="686" ht="12.75" customHeight="1">
      <c r="A686" s="138"/>
      <c r="B686" s="138"/>
      <c r="C686" s="138"/>
      <c r="D686" s="264"/>
      <c r="E686" s="265"/>
      <c r="F686" s="138"/>
      <c r="G686" s="265"/>
      <c r="H686" s="265"/>
      <c r="I686" s="138"/>
      <c r="J686" s="265"/>
      <c r="K686" s="138"/>
      <c r="L686" s="138"/>
      <c r="M686" s="138"/>
      <c r="N686" s="138"/>
      <c r="O686" s="138"/>
      <c r="P686" s="138"/>
      <c r="Q686" s="138"/>
      <c r="R686" s="138"/>
      <c r="S686" s="138"/>
      <c r="T686" s="138"/>
      <c r="U686" s="138"/>
      <c r="V686" s="138"/>
      <c r="W686" s="138"/>
      <c r="X686" s="138"/>
      <c r="Y686" s="138"/>
      <c r="Z686" s="138"/>
    </row>
    <row r="687" ht="12.75" customHeight="1">
      <c r="A687" s="138"/>
      <c r="B687" s="138"/>
      <c r="C687" s="138"/>
      <c r="D687" s="264"/>
      <c r="E687" s="265"/>
      <c r="F687" s="138"/>
      <c r="G687" s="265"/>
      <c r="H687" s="265"/>
      <c r="I687" s="138"/>
      <c r="J687" s="265"/>
      <c r="K687" s="138"/>
      <c r="L687" s="138"/>
      <c r="M687" s="138"/>
      <c r="N687" s="138"/>
      <c r="O687" s="138"/>
      <c r="P687" s="138"/>
      <c r="Q687" s="138"/>
      <c r="R687" s="138"/>
      <c r="S687" s="138"/>
      <c r="T687" s="138"/>
      <c r="U687" s="138"/>
      <c r="V687" s="138"/>
      <c r="W687" s="138"/>
      <c r="X687" s="138"/>
      <c r="Y687" s="138"/>
      <c r="Z687" s="138"/>
    </row>
    <row r="688" ht="12.75" customHeight="1">
      <c r="A688" s="138"/>
      <c r="B688" s="138"/>
      <c r="C688" s="138"/>
      <c r="D688" s="264"/>
      <c r="E688" s="265"/>
      <c r="F688" s="138"/>
      <c r="G688" s="265"/>
      <c r="H688" s="265"/>
      <c r="I688" s="138"/>
      <c r="J688" s="265"/>
      <c r="K688" s="138"/>
      <c r="L688" s="138"/>
      <c r="M688" s="138"/>
      <c r="N688" s="138"/>
      <c r="O688" s="138"/>
      <c r="P688" s="138"/>
      <c r="Q688" s="138"/>
      <c r="R688" s="138"/>
      <c r="S688" s="138"/>
      <c r="T688" s="138"/>
      <c r="U688" s="138"/>
      <c r="V688" s="138"/>
      <c r="W688" s="138"/>
      <c r="X688" s="138"/>
      <c r="Y688" s="138"/>
      <c r="Z688" s="138"/>
    </row>
    <row r="689" ht="12.75" customHeight="1">
      <c r="A689" s="138"/>
      <c r="B689" s="138"/>
      <c r="C689" s="138"/>
      <c r="D689" s="264"/>
      <c r="E689" s="265"/>
      <c r="F689" s="138"/>
      <c r="G689" s="265"/>
      <c r="H689" s="265"/>
      <c r="I689" s="138"/>
      <c r="J689" s="265"/>
      <c r="K689" s="138"/>
      <c r="L689" s="138"/>
      <c r="M689" s="138"/>
      <c r="N689" s="138"/>
      <c r="O689" s="138"/>
      <c r="P689" s="138"/>
      <c r="Q689" s="138"/>
      <c r="R689" s="138"/>
      <c r="S689" s="138"/>
      <c r="T689" s="138"/>
      <c r="U689" s="138"/>
      <c r="V689" s="138"/>
      <c r="W689" s="138"/>
      <c r="X689" s="138"/>
      <c r="Y689" s="138"/>
      <c r="Z689" s="138"/>
    </row>
    <row r="690" ht="12.75" customHeight="1">
      <c r="A690" s="138"/>
      <c r="B690" s="138"/>
      <c r="C690" s="138"/>
      <c r="D690" s="264"/>
      <c r="E690" s="265"/>
      <c r="F690" s="138"/>
      <c r="G690" s="265"/>
      <c r="H690" s="265"/>
      <c r="I690" s="138"/>
      <c r="J690" s="265"/>
      <c r="K690" s="138"/>
      <c r="L690" s="138"/>
      <c r="M690" s="138"/>
      <c r="N690" s="138"/>
      <c r="O690" s="138"/>
      <c r="P690" s="138"/>
      <c r="Q690" s="138"/>
      <c r="R690" s="138"/>
      <c r="S690" s="138"/>
      <c r="T690" s="138"/>
      <c r="U690" s="138"/>
      <c r="V690" s="138"/>
      <c r="W690" s="138"/>
      <c r="X690" s="138"/>
      <c r="Y690" s="138"/>
      <c r="Z690" s="138"/>
    </row>
    <row r="691" ht="12.75" customHeight="1">
      <c r="A691" s="138"/>
      <c r="B691" s="138"/>
      <c r="C691" s="138"/>
      <c r="D691" s="264"/>
      <c r="E691" s="265"/>
      <c r="F691" s="138"/>
      <c r="G691" s="265"/>
      <c r="H691" s="265"/>
      <c r="I691" s="138"/>
      <c r="J691" s="265"/>
      <c r="K691" s="138"/>
      <c r="L691" s="138"/>
      <c r="M691" s="138"/>
      <c r="N691" s="138"/>
      <c r="O691" s="138"/>
      <c r="P691" s="138"/>
      <c r="Q691" s="138"/>
      <c r="R691" s="138"/>
      <c r="S691" s="138"/>
      <c r="T691" s="138"/>
      <c r="U691" s="138"/>
      <c r="V691" s="138"/>
      <c r="W691" s="138"/>
      <c r="X691" s="138"/>
      <c r="Y691" s="138"/>
      <c r="Z691" s="138"/>
    </row>
    <row r="692" ht="12.75" customHeight="1">
      <c r="A692" s="138"/>
      <c r="B692" s="138"/>
      <c r="C692" s="138"/>
      <c r="D692" s="264"/>
      <c r="E692" s="265"/>
      <c r="F692" s="138"/>
      <c r="G692" s="265"/>
      <c r="H692" s="265"/>
      <c r="I692" s="138"/>
      <c r="J692" s="265"/>
      <c r="K692" s="138"/>
      <c r="L692" s="138"/>
      <c r="M692" s="138"/>
      <c r="N692" s="138"/>
      <c r="O692" s="138"/>
      <c r="P692" s="138"/>
      <c r="Q692" s="138"/>
      <c r="R692" s="138"/>
      <c r="S692" s="138"/>
      <c r="T692" s="138"/>
      <c r="U692" s="138"/>
      <c r="V692" s="138"/>
      <c r="W692" s="138"/>
      <c r="X692" s="138"/>
      <c r="Y692" s="138"/>
      <c r="Z692" s="138"/>
    </row>
    <row r="693" ht="12.75" customHeight="1">
      <c r="A693" s="138"/>
      <c r="B693" s="138"/>
      <c r="C693" s="138"/>
      <c r="D693" s="264"/>
      <c r="E693" s="265"/>
      <c r="F693" s="138"/>
      <c r="G693" s="265"/>
      <c r="H693" s="265"/>
      <c r="I693" s="138"/>
      <c r="J693" s="265"/>
      <c r="K693" s="138"/>
      <c r="L693" s="138"/>
      <c r="M693" s="138"/>
      <c r="N693" s="138"/>
      <c r="O693" s="138"/>
      <c r="P693" s="138"/>
      <c r="Q693" s="138"/>
      <c r="R693" s="138"/>
      <c r="S693" s="138"/>
      <c r="T693" s="138"/>
      <c r="U693" s="138"/>
      <c r="V693" s="138"/>
      <c r="W693" s="138"/>
      <c r="X693" s="138"/>
      <c r="Y693" s="138"/>
      <c r="Z693" s="138"/>
    </row>
    <row r="694" ht="12.75" customHeight="1">
      <c r="A694" s="138"/>
      <c r="B694" s="138"/>
      <c r="C694" s="138"/>
      <c r="D694" s="264"/>
      <c r="E694" s="265"/>
      <c r="F694" s="138"/>
      <c r="G694" s="265"/>
      <c r="H694" s="265"/>
      <c r="I694" s="138"/>
      <c r="J694" s="265"/>
      <c r="K694" s="138"/>
      <c r="L694" s="138"/>
      <c r="M694" s="138"/>
      <c r="N694" s="138"/>
      <c r="O694" s="138"/>
      <c r="P694" s="138"/>
      <c r="Q694" s="138"/>
      <c r="R694" s="138"/>
      <c r="S694" s="138"/>
      <c r="T694" s="138"/>
      <c r="U694" s="138"/>
      <c r="V694" s="138"/>
      <c r="W694" s="138"/>
      <c r="X694" s="138"/>
      <c r="Y694" s="138"/>
      <c r="Z694" s="138"/>
    </row>
    <row r="695" ht="12.75" customHeight="1">
      <c r="A695" s="138"/>
      <c r="B695" s="138"/>
      <c r="C695" s="138"/>
      <c r="D695" s="264"/>
      <c r="E695" s="265"/>
      <c r="F695" s="138"/>
      <c r="G695" s="265"/>
      <c r="H695" s="265"/>
      <c r="I695" s="138"/>
      <c r="J695" s="265"/>
      <c r="K695" s="138"/>
      <c r="L695" s="138"/>
      <c r="M695" s="138"/>
      <c r="N695" s="138"/>
      <c r="O695" s="138"/>
      <c r="P695" s="138"/>
      <c r="Q695" s="138"/>
      <c r="R695" s="138"/>
      <c r="S695" s="138"/>
      <c r="T695" s="138"/>
      <c r="U695" s="138"/>
      <c r="V695" s="138"/>
      <c r="W695" s="138"/>
      <c r="X695" s="138"/>
      <c r="Y695" s="138"/>
      <c r="Z695" s="138"/>
    </row>
    <row r="696" ht="12.75" customHeight="1">
      <c r="A696" s="138"/>
      <c r="B696" s="138"/>
      <c r="C696" s="138"/>
      <c r="D696" s="264"/>
      <c r="E696" s="265"/>
      <c r="F696" s="138"/>
      <c r="G696" s="265"/>
      <c r="H696" s="265"/>
      <c r="I696" s="138"/>
      <c r="J696" s="265"/>
      <c r="K696" s="138"/>
      <c r="L696" s="138"/>
      <c r="M696" s="138"/>
      <c r="N696" s="138"/>
      <c r="O696" s="138"/>
      <c r="P696" s="138"/>
      <c r="Q696" s="138"/>
      <c r="R696" s="138"/>
      <c r="S696" s="138"/>
      <c r="T696" s="138"/>
      <c r="U696" s="138"/>
      <c r="V696" s="138"/>
      <c r="W696" s="138"/>
      <c r="X696" s="138"/>
      <c r="Y696" s="138"/>
      <c r="Z696" s="138"/>
    </row>
    <row r="697" ht="12.75" customHeight="1">
      <c r="A697" s="138"/>
      <c r="B697" s="138"/>
      <c r="C697" s="138"/>
      <c r="D697" s="264"/>
      <c r="E697" s="265"/>
      <c r="F697" s="138"/>
      <c r="G697" s="265"/>
      <c r="H697" s="265"/>
      <c r="I697" s="138"/>
      <c r="J697" s="265"/>
      <c r="K697" s="138"/>
      <c r="L697" s="138"/>
      <c r="M697" s="138"/>
      <c r="N697" s="138"/>
      <c r="O697" s="138"/>
      <c r="P697" s="138"/>
      <c r="Q697" s="138"/>
      <c r="R697" s="138"/>
      <c r="S697" s="138"/>
      <c r="T697" s="138"/>
      <c r="U697" s="138"/>
      <c r="V697" s="138"/>
      <c r="W697" s="138"/>
      <c r="X697" s="138"/>
      <c r="Y697" s="138"/>
      <c r="Z697" s="138"/>
    </row>
    <row r="698" ht="12.75" customHeight="1">
      <c r="A698" s="138"/>
      <c r="B698" s="138"/>
      <c r="C698" s="138"/>
      <c r="D698" s="264"/>
      <c r="E698" s="265"/>
      <c r="F698" s="138"/>
      <c r="G698" s="265"/>
      <c r="H698" s="265"/>
      <c r="I698" s="138"/>
      <c r="J698" s="265"/>
      <c r="K698" s="138"/>
      <c r="L698" s="138"/>
      <c r="M698" s="138"/>
      <c r="N698" s="138"/>
      <c r="O698" s="138"/>
      <c r="P698" s="138"/>
      <c r="Q698" s="138"/>
      <c r="R698" s="138"/>
      <c r="S698" s="138"/>
      <c r="T698" s="138"/>
      <c r="U698" s="138"/>
      <c r="V698" s="138"/>
      <c r="W698" s="138"/>
      <c r="X698" s="138"/>
      <c r="Y698" s="138"/>
      <c r="Z698" s="138"/>
    </row>
    <row r="699" ht="12.75" customHeight="1">
      <c r="A699" s="138"/>
      <c r="B699" s="138"/>
      <c r="C699" s="138"/>
      <c r="D699" s="264"/>
      <c r="E699" s="265"/>
      <c r="F699" s="138"/>
      <c r="G699" s="265"/>
      <c r="H699" s="265"/>
      <c r="I699" s="138"/>
      <c r="J699" s="265"/>
      <c r="K699" s="138"/>
      <c r="L699" s="138"/>
      <c r="M699" s="138"/>
      <c r="N699" s="138"/>
      <c r="O699" s="138"/>
      <c r="P699" s="138"/>
      <c r="Q699" s="138"/>
      <c r="R699" s="138"/>
      <c r="S699" s="138"/>
      <c r="T699" s="138"/>
      <c r="U699" s="138"/>
      <c r="V699" s="138"/>
      <c r="W699" s="138"/>
      <c r="X699" s="138"/>
      <c r="Y699" s="138"/>
      <c r="Z699" s="138"/>
    </row>
    <row r="700" ht="12.75" customHeight="1">
      <c r="A700" s="138"/>
      <c r="B700" s="138"/>
      <c r="C700" s="138"/>
      <c r="D700" s="264"/>
      <c r="E700" s="265"/>
      <c r="F700" s="138"/>
      <c r="G700" s="265"/>
      <c r="H700" s="265"/>
      <c r="I700" s="138"/>
      <c r="J700" s="265"/>
      <c r="K700" s="138"/>
      <c r="L700" s="138"/>
      <c r="M700" s="138"/>
      <c r="N700" s="138"/>
      <c r="O700" s="138"/>
      <c r="P700" s="138"/>
      <c r="Q700" s="138"/>
      <c r="R700" s="138"/>
      <c r="S700" s="138"/>
      <c r="T700" s="138"/>
      <c r="U700" s="138"/>
      <c r="V700" s="138"/>
      <c r="W700" s="138"/>
      <c r="X700" s="138"/>
      <c r="Y700" s="138"/>
      <c r="Z700" s="138"/>
    </row>
    <row r="701" ht="12.75" customHeight="1">
      <c r="A701" s="138"/>
      <c r="B701" s="138"/>
      <c r="C701" s="138"/>
      <c r="D701" s="264"/>
      <c r="E701" s="265"/>
      <c r="F701" s="138"/>
      <c r="G701" s="265"/>
      <c r="H701" s="265"/>
      <c r="I701" s="138"/>
      <c r="J701" s="265"/>
      <c r="K701" s="138"/>
      <c r="L701" s="138"/>
      <c r="M701" s="138"/>
      <c r="N701" s="138"/>
      <c r="O701" s="138"/>
      <c r="P701" s="138"/>
      <c r="Q701" s="138"/>
      <c r="R701" s="138"/>
      <c r="S701" s="138"/>
      <c r="T701" s="138"/>
      <c r="U701" s="138"/>
      <c r="V701" s="138"/>
      <c r="W701" s="138"/>
      <c r="X701" s="138"/>
      <c r="Y701" s="138"/>
      <c r="Z701" s="138"/>
    </row>
    <row r="702" ht="12.75" customHeight="1">
      <c r="A702" s="138"/>
      <c r="B702" s="138"/>
      <c r="C702" s="138"/>
      <c r="D702" s="264"/>
      <c r="E702" s="265"/>
      <c r="F702" s="138"/>
      <c r="G702" s="265"/>
      <c r="H702" s="265"/>
      <c r="I702" s="138"/>
      <c r="J702" s="265"/>
      <c r="K702" s="138"/>
      <c r="L702" s="138"/>
      <c r="M702" s="138"/>
      <c r="N702" s="138"/>
      <c r="O702" s="138"/>
      <c r="P702" s="138"/>
      <c r="Q702" s="138"/>
      <c r="R702" s="138"/>
      <c r="S702" s="138"/>
      <c r="T702" s="138"/>
      <c r="U702" s="138"/>
      <c r="V702" s="138"/>
      <c r="W702" s="138"/>
      <c r="X702" s="138"/>
      <c r="Y702" s="138"/>
      <c r="Z702" s="138"/>
    </row>
    <row r="703" ht="12.75" customHeight="1">
      <c r="A703" s="138"/>
      <c r="B703" s="138"/>
      <c r="C703" s="138"/>
      <c r="D703" s="264"/>
      <c r="E703" s="265"/>
      <c r="F703" s="138"/>
      <c r="G703" s="265"/>
      <c r="H703" s="265"/>
      <c r="I703" s="138"/>
      <c r="J703" s="265"/>
      <c r="K703" s="138"/>
      <c r="L703" s="138"/>
      <c r="M703" s="138"/>
      <c r="N703" s="138"/>
      <c r="O703" s="138"/>
      <c r="P703" s="138"/>
      <c r="Q703" s="138"/>
      <c r="R703" s="138"/>
      <c r="S703" s="138"/>
      <c r="T703" s="138"/>
      <c r="U703" s="138"/>
      <c r="V703" s="138"/>
      <c r="W703" s="138"/>
      <c r="X703" s="138"/>
      <c r="Y703" s="138"/>
      <c r="Z703" s="138"/>
    </row>
    <row r="704" ht="12.75" customHeight="1">
      <c r="A704" s="138"/>
      <c r="B704" s="138"/>
      <c r="C704" s="138"/>
      <c r="D704" s="264"/>
      <c r="E704" s="265"/>
      <c r="F704" s="138"/>
      <c r="G704" s="265"/>
      <c r="H704" s="265"/>
      <c r="I704" s="138"/>
      <c r="J704" s="265"/>
      <c r="K704" s="138"/>
      <c r="L704" s="138"/>
      <c r="M704" s="138"/>
      <c r="N704" s="138"/>
      <c r="O704" s="138"/>
      <c r="P704" s="138"/>
      <c r="Q704" s="138"/>
      <c r="R704" s="138"/>
      <c r="S704" s="138"/>
      <c r="T704" s="138"/>
      <c r="U704" s="138"/>
      <c r="V704" s="138"/>
      <c r="W704" s="138"/>
      <c r="X704" s="138"/>
      <c r="Y704" s="138"/>
      <c r="Z704" s="138"/>
    </row>
    <row r="705" ht="12.75" customHeight="1">
      <c r="A705" s="138"/>
      <c r="B705" s="138"/>
      <c r="C705" s="138"/>
      <c r="D705" s="264"/>
      <c r="E705" s="265"/>
      <c r="F705" s="138"/>
      <c r="G705" s="265"/>
      <c r="H705" s="265"/>
      <c r="I705" s="138"/>
      <c r="J705" s="265"/>
      <c r="K705" s="138"/>
      <c r="L705" s="138"/>
      <c r="M705" s="138"/>
      <c r="N705" s="138"/>
      <c r="O705" s="138"/>
      <c r="P705" s="138"/>
      <c r="Q705" s="138"/>
      <c r="R705" s="138"/>
      <c r="S705" s="138"/>
      <c r="T705" s="138"/>
      <c r="U705" s="138"/>
      <c r="V705" s="138"/>
      <c r="W705" s="138"/>
      <c r="X705" s="138"/>
      <c r="Y705" s="138"/>
      <c r="Z705" s="138"/>
    </row>
    <row r="706" ht="12.75" customHeight="1">
      <c r="A706" s="138"/>
      <c r="B706" s="138"/>
      <c r="C706" s="138"/>
      <c r="D706" s="264"/>
      <c r="E706" s="265"/>
      <c r="F706" s="138"/>
      <c r="G706" s="265"/>
      <c r="H706" s="265"/>
      <c r="I706" s="138"/>
      <c r="J706" s="265"/>
      <c r="K706" s="138"/>
      <c r="L706" s="138"/>
      <c r="M706" s="138"/>
      <c r="N706" s="138"/>
      <c r="O706" s="138"/>
      <c r="P706" s="138"/>
      <c r="Q706" s="138"/>
      <c r="R706" s="138"/>
      <c r="S706" s="138"/>
      <c r="T706" s="138"/>
      <c r="U706" s="138"/>
      <c r="V706" s="138"/>
      <c r="W706" s="138"/>
      <c r="X706" s="138"/>
      <c r="Y706" s="138"/>
      <c r="Z706" s="138"/>
    </row>
    <row r="707" ht="12.75" customHeight="1">
      <c r="A707" s="138"/>
      <c r="B707" s="138"/>
      <c r="C707" s="138"/>
      <c r="D707" s="264"/>
      <c r="E707" s="265"/>
      <c r="F707" s="138"/>
      <c r="G707" s="265"/>
      <c r="H707" s="265"/>
      <c r="I707" s="138"/>
      <c r="J707" s="265"/>
      <c r="K707" s="138"/>
      <c r="L707" s="138"/>
      <c r="M707" s="138"/>
      <c r="N707" s="138"/>
      <c r="O707" s="138"/>
      <c r="P707" s="138"/>
      <c r="Q707" s="138"/>
      <c r="R707" s="138"/>
      <c r="S707" s="138"/>
      <c r="T707" s="138"/>
      <c r="U707" s="138"/>
      <c r="V707" s="138"/>
      <c r="W707" s="138"/>
      <c r="X707" s="138"/>
      <c r="Y707" s="138"/>
      <c r="Z707" s="138"/>
    </row>
    <row r="708" ht="12.75" customHeight="1">
      <c r="A708" s="138"/>
      <c r="B708" s="138"/>
      <c r="C708" s="138"/>
      <c r="D708" s="264"/>
      <c r="E708" s="265"/>
      <c r="F708" s="138"/>
      <c r="G708" s="265"/>
      <c r="H708" s="265"/>
      <c r="I708" s="138"/>
      <c r="J708" s="265"/>
      <c r="K708" s="138"/>
      <c r="L708" s="138"/>
      <c r="M708" s="138"/>
      <c r="N708" s="138"/>
      <c r="O708" s="138"/>
      <c r="P708" s="138"/>
      <c r="Q708" s="138"/>
      <c r="R708" s="138"/>
      <c r="S708" s="138"/>
      <c r="T708" s="138"/>
      <c r="U708" s="138"/>
      <c r="V708" s="138"/>
      <c r="W708" s="138"/>
      <c r="X708" s="138"/>
      <c r="Y708" s="138"/>
      <c r="Z708" s="138"/>
    </row>
    <row r="709" ht="12.75" customHeight="1">
      <c r="A709" s="138"/>
      <c r="B709" s="138"/>
      <c r="C709" s="138"/>
      <c r="D709" s="264"/>
      <c r="E709" s="265"/>
      <c r="F709" s="138"/>
      <c r="G709" s="265"/>
      <c r="H709" s="265"/>
      <c r="I709" s="138"/>
      <c r="J709" s="265"/>
      <c r="K709" s="138"/>
      <c r="L709" s="138"/>
      <c r="M709" s="138"/>
      <c r="N709" s="138"/>
      <c r="O709" s="138"/>
      <c r="P709" s="138"/>
      <c r="Q709" s="138"/>
      <c r="R709" s="138"/>
      <c r="S709" s="138"/>
      <c r="T709" s="138"/>
      <c r="U709" s="138"/>
      <c r="V709" s="138"/>
      <c r="W709" s="138"/>
      <c r="X709" s="138"/>
      <c r="Y709" s="138"/>
      <c r="Z709" s="138"/>
    </row>
    <row r="710" ht="12.75" customHeight="1">
      <c r="A710" s="138"/>
      <c r="B710" s="138"/>
      <c r="C710" s="138"/>
      <c r="D710" s="264"/>
      <c r="E710" s="265"/>
      <c r="F710" s="138"/>
      <c r="G710" s="265"/>
      <c r="H710" s="265"/>
      <c r="I710" s="138"/>
      <c r="J710" s="265"/>
      <c r="K710" s="138"/>
      <c r="L710" s="138"/>
      <c r="M710" s="138"/>
      <c r="N710" s="138"/>
      <c r="O710" s="138"/>
      <c r="P710" s="138"/>
      <c r="Q710" s="138"/>
      <c r="R710" s="138"/>
      <c r="S710" s="138"/>
      <c r="T710" s="138"/>
      <c r="U710" s="138"/>
      <c r="V710" s="138"/>
      <c r="W710" s="138"/>
      <c r="X710" s="138"/>
      <c r="Y710" s="138"/>
      <c r="Z710" s="138"/>
    </row>
    <row r="711" ht="12.75" customHeight="1">
      <c r="A711" s="138"/>
      <c r="B711" s="138"/>
      <c r="C711" s="138"/>
      <c r="D711" s="264"/>
      <c r="E711" s="265"/>
      <c r="F711" s="138"/>
      <c r="G711" s="265"/>
      <c r="H711" s="265"/>
      <c r="I711" s="138"/>
      <c r="J711" s="265"/>
      <c r="K711" s="138"/>
      <c r="L711" s="138"/>
      <c r="M711" s="138"/>
      <c r="N711" s="138"/>
      <c r="O711" s="138"/>
      <c r="P711" s="138"/>
      <c r="Q711" s="138"/>
      <c r="R711" s="138"/>
      <c r="S711" s="138"/>
      <c r="T711" s="138"/>
      <c r="U711" s="138"/>
      <c r="V711" s="138"/>
      <c r="W711" s="138"/>
      <c r="X711" s="138"/>
      <c r="Y711" s="138"/>
      <c r="Z711" s="138"/>
    </row>
    <row r="712" ht="12.75" customHeight="1">
      <c r="A712" s="138"/>
      <c r="B712" s="138"/>
      <c r="C712" s="138"/>
      <c r="D712" s="264"/>
      <c r="E712" s="265"/>
      <c r="F712" s="138"/>
      <c r="G712" s="265"/>
      <c r="H712" s="265"/>
      <c r="I712" s="138"/>
      <c r="J712" s="265"/>
      <c r="K712" s="138"/>
      <c r="L712" s="138"/>
      <c r="M712" s="138"/>
      <c r="N712" s="138"/>
      <c r="O712" s="138"/>
      <c r="P712" s="138"/>
      <c r="Q712" s="138"/>
      <c r="R712" s="138"/>
      <c r="S712" s="138"/>
      <c r="T712" s="138"/>
      <c r="U712" s="138"/>
      <c r="V712" s="138"/>
      <c r="W712" s="138"/>
      <c r="X712" s="138"/>
      <c r="Y712" s="138"/>
      <c r="Z712" s="138"/>
    </row>
    <row r="713" ht="12.75" customHeight="1">
      <c r="A713" s="138"/>
      <c r="B713" s="138"/>
      <c r="C713" s="138"/>
      <c r="D713" s="264"/>
      <c r="E713" s="265"/>
      <c r="F713" s="138"/>
      <c r="G713" s="265"/>
      <c r="H713" s="265"/>
      <c r="I713" s="138"/>
      <c r="J713" s="265"/>
      <c r="K713" s="138"/>
      <c r="L713" s="138"/>
      <c r="M713" s="138"/>
      <c r="N713" s="138"/>
      <c r="O713" s="138"/>
      <c r="P713" s="138"/>
      <c r="Q713" s="138"/>
      <c r="R713" s="138"/>
      <c r="S713" s="138"/>
      <c r="T713" s="138"/>
      <c r="U713" s="138"/>
      <c r="V713" s="138"/>
      <c r="W713" s="138"/>
      <c r="X713" s="138"/>
      <c r="Y713" s="138"/>
      <c r="Z713" s="138"/>
    </row>
    <row r="714" ht="12.75" customHeight="1">
      <c r="A714" s="138"/>
      <c r="B714" s="138"/>
      <c r="C714" s="138"/>
      <c r="D714" s="264"/>
      <c r="E714" s="265"/>
      <c r="F714" s="138"/>
      <c r="G714" s="265"/>
      <c r="H714" s="265"/>
      <c r="I714" s="138"/>
      <c r="J714" s="265"/>
      <c r="K714" s="138"/>
      <c r="L714" s="138"/>
      <c r="M714" s="138"/>
      <c r="N714" s="138"/>
      <c r="O714" s="138"/>
      <c r="P714" s="138"/>
      <c r="Q714" s="138"/>
      <c r="R714" s="138"/>
      <c r="S714" s="138"/>
      <c r="T714" s="138"/>
      <c r="U714" s="138"/>
      <c r="V714" s="138"/>
      <c r="W714" s="138"/>
      <c r="X714" s="138"/>
      <c r="Y714" s="138"/>
      <c r="Z714" s="138"/>
    </row>
    <row r="715" ht="12.75" customHeight="1">
      <c r="A715" s="138"/>
      <c r="B715" s="138"/>
      <c r="C715" s="138"/>
      <c r="D715" s="264"/>
      <c r="E715" s="265"/>
      <c r="F715" s="138"/>
      <c r="G715" s="265"/>
      <c r="H715" s="265"/>
      <c r="I715" s="138"/>
      <c r="J715" s="265"/>
      <c r="K715" s="138"/>
      <c r="L715" s="138"/>
      <c r="M715" s="138"/>
      <c r="N715" s="138"/>
      <c r="O715" s="138"/>
      <c r="P715" s="138"/>
      <c r="Q715" s="138"/>
      <c r="R715" s="138"/>
      <c r="S715" s="138"/>
      <c r="T715" s="138"/>
      <c r="U715" s="138"/>
      <c r="V715" s="138"/>
      <c r="W715" s="138"/>
      <c r="X715" s="138"/>
      <c r="Y715" s="138"/>
      <c r="Z715" s="138"/>
    </row>
    <row r="716" ht="12.75" customHeight="1">
      <c r="A716" s="138"/>
      <c r="B716" s="138"/>
      <c r="C716" s="138"/>
      <c r="D716" s="264"/>
      <c r="E716" s="265"/>
      <c r="F716" s="138"/>
      <c r="G716" s="265"/>
      <c r="H716" s="265"/>
      <c r="I716" s="138"/>
      <c r="J716" s="265"/>
      <c r="K716" s="138"/>
      <c r="L716" s="138"/>
      <c r="M716" s="138"/>
      <c r="N716" s="138"/>
      <c r="O716" s="138"/>
      <c r="P716" s="138"/>
      <c r="Q716" s="138"/>
      <c r="R716" s="138"/>
      <c r="S716" s="138"/>
      <c r="T716" s="138"/>
      <c r="U716" s="138"/>
      <c r="V716" s="138"/>
      <c r="W716" s="138"/>
      <c r="X716" s="138"/>
      <c r="Y716" s="138"/>
      <c r="Z716" s="138"/>
    </row>
    <row r="717" ht="12.75" customHeight="1">
      <c r="A717" s="138"/>
      <c r="B717" s="138"/>
      <c r="C717" s="138"/>
      <c r="D717" s="264"/>
      <c r="E717" s="265"/>
      <c r="F717" s="138"/>
      <c r="G717" s="265"/>
      <c r="H717" s="265"/>
      <c r="I717" s="138"/>
      <c r="J717" s="265"/>
      <c r="K717" s="138"/>
      <c r="L717" s="138"/>
      <c r="M717" s="138"/>
      <c r="N717" s="138"/>
      <c r="O717" s="138"/>
      <c r="P717" s="138"/>
      <c r="Q717" s="138"/>
      <c r="R717" s="138"/>
      <c r="S717" s="138"/>
      <c r="T717" s="138"/>
      <c r="U717" s="138"/>
      <c r="V717" s="138"/>
      <c r="W717" s="138"/>
      <c r="X717" s="138"/>
      <c r="Y717" s="138"/>
      <c r="Z717" s="138"/>
    </row>
    <row r="718" ht="12.75" customHeight="1">
      <c r="A718" s="138"/>
      <c r="B718" s="138"/>
      <c r="C718" s="138"/>
      <c r="D718" s="264"/>
      <c r="E718" s="265"/>
      <c r="F718" s="138"/>
      <c r="G718" s="265"/>
      <c r="H718" s="265"/>
      <c r="I718" s="138"/>
      <c r="J718" s="265"/>
      <c r="K718" s="138"/>
      <c r="L718" s="138"/>
      <c r="M718" s="138"/>
      <c r="N718" s="138"/>
      <c r="O718" s="138"/>
      <c r="P718" s="138"/>
      <c r="Q718" s="138"/>
      <c r="R718" s="138"/>
      <c r="S718" s="138"/>
      <c r="T718" s="138"/>
      <c r="U718" s="138"/>
      <c r="V718" s="138"/>
      <c r="W718" s="138"/>
      <c r="X718" s="138"/>
      <c r="Y718" s="138"/>
      <c r="Z718" s="138"/>
    </row>
    <row r="719" ht="12.75" customHeight="1">
      <c r="A719" s="138"/>
      <c r="B719" s="138"/>
      <c r="C719" s="138"/>
      <c r="D719" s="264"/>
      <c r="E719" s="265"/>
      <c r="F719" s="138"/>
      <c r="G719" s="265"/>
      <c r="H719" s="265"/>
      <c r="I719" s="138"/>
      <c r="J719" s="265"/>
      <c r="K719" s="138"/>
      <c r="L719" s="138"/>
      <c r="M719" s="138"/>
      <c r="N719" s="138"/>
      <c r="O719" s="138"/>
      <c r="P719" s="138"/>
      <c r="Q719" s="138"/>
      <c r="R719" s="138"/>
      <c r="S719" s="138"/>
      <c r="T719" s="138"/>
      <c r="U719" s="138"/>
      <c r="V719" s="138"/>
      <c r="W719" s="138"/>
      <c r="X719" s="138"/>
      <c r="Y719" s="138"/>
      <c r="Z719" s="138"/>
    </row>
    <row r="720" ht="12.75" customHeight="1">
      <c r="A720" s="138"/>
      <c r="B720" s="138"/>
      <c r="C720" s="138"/>
      <c r="D720" s="264"/>
      <c r="E720" s="265"/>
      <c r="F720" s="138"/>
      <c r="G720" s="265"/>
      <c r="H720" s="265"/>
      <c r="I720" s="138"/>
      <c r="J720" s="265"/>
      <c r="K720" s="138"/>
      <c r="L720" s="138"/>
      <c r="M720" s="138"/>
      <c r="N720" s="138"/>
      <c r="O720" s="138"/>
      <c r="P720" s="138"/>
      <c r="Q720" s="138"/>
      <c r="R720" s="138"/>
      <c r="S720" s="138"/>
      <c r="T720" s="138"/>
      <c r="U720" s="138"/>
      <c r="V720" s="138"/>
      <c r="W720" s="138"/>
      <c r="X720" s="138"/>
      <c r="Y720" s="138"/>
      <c r="Z720" s="138"/>
    </row>
    <row r="721" ht="12.75" customHeight="1">
      <c r="A721" s="138"/>
      <c r="B721" s="138"/>
      <c r="C721" s="138"/>
      <c r="D721" s="264"/>
      <c r="E721" s="265"/>
      <c r="F721" s="138"/>
      <c r="G721" s="265"/>
      <c r="H721" s="265"/>
      <c r="I721" s="138"/>
      <c r="J721" s="265"/>
      <c r="K721" s="138"/>
      <c r="L721" s="138"/>
      <c r="M721" s="138"/>
      <c r="N721" s="138"/>
      <c r="O721" s="138"/>
      <c r="P721" s="138"/>
      <c r="Q721" s="138"/>
      <c r="R721" s="138"/>
      <c r="S721" s="138"/>
      <c r="T721" s="138"/>
      <c r="U721" s="138"/>
      <c r="V721" s="138"/>
      <c r="W721" s="138"/>
      <c r="X721" s="138"/>
      <c r="Y721" s="138"/>
      <c r="Z721" s="138"/>
    </row>
    <row r="722" ht="12.75" customHeight="1">
      <c r="A722" s="138"/>
      <c r="B722" s="138"/>
      <c r="C722" s="138"/>
      <c r="D722" s="264"/>
      <c r="E722" s="265"/>
      <c r="F722" s="138"/>
      <c r="G722" s="265"/>
      <c r="H722" s="265"/>
      <c r="I722" s="138"/>
      <c r="J722" s="265"/>
      <c r="K722" s="138"/>
      <c r="L722" s="138"/>
      <c r="M722" s="138"/>
      <c r="N722" s="138"/>
      <c r="O722" s="138"/>
      <c r="P722" s="138"/>
      <c r="Q722" s="138"/>
      <c r="R722" s="138"/>
      <c r="S722" s="138"/>
      <c r="T722" s="138"/>
      <c r="U722" s="138"/>
      <c r="V722" s="138"/>
      <c r="W722" s="138"/>
      <c r="X722" s="138"/>
      <c r="Y722" s="138"/>
      <c r="Z722" s="138"/>
    </row>
    <row r="723" ht="12.75" customHeight="1">
      <c r="A723" s="138"/>
      <c r="B723" s="138"/>
      <c r="C723" s="138"/>
      <c r="D723" s="264"/>
      <c r="E723" s="265"/>
      <c r="F723" s="138"/>
      <c r="G723" s="265"/>
      <c r="H723" s="265"/>
      <c r="I723" s="138"/>
      <c r="J723" s="265"/>
      <c r="K723" s="138"/>
      <c r="L723" s="138"/>
      <c r="M723" s="138"/>
      <c r="N723" s="138"/>
      <c r="O723" s="138"/>
      <c r="P723" s="138"/>
      <c r="Q723" s="138"/>
      <c r="R723" s="138"/>
      <c r="S723" s="138"/>
      <c r="T723" s="138"/>
      <c r="U723" s="138"/>
      <c r="V723" s="138"/>
      <c r="W723" s="138"/>
      <c r="X723" s="138"/>
      <c r="Y723" s="138"/>
      <c r="Z723" s="138"/>
    </row>
    <row r="724" ht="12.75" customHeight="1">
      <c r="A724" s="138"/>
      <c r="B724" s="138"/>
      <c r="C724" s="138"/>
      <c r="D724" s="264"/>
      <c r="E724" s="265"/>
      <c r="F724" s="138"/>
      <c r="G724" s="265"/>
      <c r="H724" s="265"/>
      <c r="I724" s="138"/>
      <c r="J724" s="265"/>
      <c r="K724" s="138"/>
      <c r="L724" s="138"/>
      <c r="M724" s="138"/>
      <c r="N724" s="138"/>
      <c r="O724" s="138"/>
      <c r="P724" s="138"/>
      <c r="Q724" s="138"/>
      <c r="R724" s="138"/>
      <c r="S724" s="138"/>
      <c r="T724" s="138"/>
      <c r="U724" s="138"/>
      <c r="V724" s="138"/>
      <c r="W724" s="138"/>
      <c r="X724" s="138"/>
      <c r="Y724" s="138"/>
      <c r="Z724" s="138"/>
    </row>
    <row r="725" ht="12.75" customHeight="1">
      <c r="A725" s="138"/>
      <c r="B725" s="138"/>
      <c r="C725" s="138"/>
      <c r="D725" s="264"/>
      <c r="E725" s="265"/>
      <c r="F725" s="138"/>
      <c r="G725" s="265"/>
      <c r="H725" s="265"/>
      <c r="I725" s="138"/>
      <c r="J725" s="265"/>
      <c r="K725" s="138"/>
      <c r="L725" s="138"/>
      <c r="M725" s="138"/>
      <c r="N725" s="138"/>
      <c r="O725" s="138"/>
      <c r="P725" s="138"/>
      <c r="Q725" s="138"/>
      <c r="R725" s="138"/>
      <c r="S725" s="138"/>
      <c r="T725" s="138"/>
      <c r="U725" s="138"/>
      <c r="V725" s="138"/>
      <c r="W725" s="138"/>
      <c r="X725" s="138"/>
      <c r="Y725" s="138"/>
      <c r="Z725" s="138"/>
    </row>
    <row r="726" ht="12.75" customHeight="1">
      <c r="A726" s="138"/>
      <c r="B726" s="138"/>
      <c r="C726" s="138"/>
      <c r="D726" s="264"/>
      <c r="E726" s="265"/>
      <c r="F726" s="138"/>
      <c r="G726" s="265"/>
      <c r="H726" s="265"/>
      <c r="I726" s="138"/>
      <c r="J726" s="265"/>
      <c r="K726" s="138"/>
      <c r="L726" s="138"/>
      <c r="M726" s="138"/>
      <c r="N726" s="138"/>
      <c r="O726" s="138"/>
      <c r="P726" s="138"/>
      <c r="Q726" s="138"/>
      <c r="R726" s="138"/>
      <c r="S726" s="138"/>
      <c r="T726" s="138"/>
      <c r="U726" s="138"/>
      <c r="V726" s="138"/>
      <c r="W726" s="138"/>
      <c r="X726" s="138"/>
      <c r="Y726" s="138"/>
      <c r="Z726" s="138"/>
    </row>
    <row r="727" ht="12.75" customHeight="1">
      <c r="A727" s="138"/>
      <c r="B727" s="138"/>
      <c r="C727" s="138"/>
      <c r="D727" s="264"/>
      <c r="E727" s="265"/>
      <c r="F727" s="138"/>
      <c r="G727" s="265"/>
      <c r="H727" s="265"/>
      <c r="I727" s="138"/>
      <c r="J727" s="265"/>
      <c r="K727" s="138"/>
      <c r="L727" s="138"/>
      <c r="M727" s="138"/>
      <c r="N727" s="138"/>
      <c r="O727" s="138"/>
      <c r="P727" s="138"/>
      <c r="Q727" s="138"/>
      <c r="R727" s="138"/>
      <c r="S727" s="138"/>
      <c r="T727" s="138"/>
      <c r="U727" s="138"/>
      <c r="V727" s="138"/>
      <c r="W727" s="138"/>
      <c r="X727" s="138"/>
      <c r="Y727" s="138"/>
      <c r="Z727" s="138"/>
    </row>
    <row r="728" ht="12.75" customHeight="1">
      <c r="A728" s="138"/>
      <c r="B728" s="138"/>
      <c r="C728" s="138"/>
      <c r="D728" s="264"/>
      <c r="E728" s="265"/>
      <c r="F728" s="138"/>
      <c r="G728" s="265"/>
      <c r="H728" s="265"/>
      <c r="I728" s="138"/>
      <c r="J728" s="265"/>
      <c r="K728" s="138"/>
      <c r="L728" s="138"/>
      <c r="M728" s="138"/>
      <c r="N728" s="138"/>
      <c r="O728" s="138"/>
      <c r="P728" s="138"/>
      <c r="Q728" s="138"/>
      <c r="R728" s="138"/>
      <c r="S728" s="138"/>
      <c r="T728" s="138"/>
      <c r="U728" s="138"/>
      <c r="V728" s="138"/>
      <c r="W728" s="138"/>
      <c r="X728" s="138"/>
      <c r="Y728" s="138"/>
      <c r="Z728" s="138"/>
    </row>
    <row r="729" ht="12.75" customHeight="1">
      <c r="A729" s="138"/>
      <c r="B729" s="138"/>
      <c r="C729" s="138"/>
      <c r="D729" s="264"/>
      <c r="E729" s="265"/>
      <c r="F729" s="138"/>
      <c r="G729" s="265"/>
      <c r="H729" s="265"/>
      <c r="I729" s="138"/>
      <c r="J729" s="265"/>
      <c r="K729" s="138"/>
      <c r="L729" s="138"/>
      <c r="M729" s="138"/>
      <c r="N729" s="138"/>
      <c r="O729" s="138"/>
      <c r="P729" s="138"/>
      <c r="Q729" s="138"/>
      <c r="R729" s="138"/>
      <c r="S729" s="138"/>
      <c r="T729" s="138"/>
      <c r="U729" s="138"/>
      <c r="V729" s="138"/>
      <c r="W729" s="138"/>
      <c r="X729" s="138"/>
      <c r="Y729" s="138"/>
      <c r="Z729" s="138"/>
    </row>
    <row r="730" ht="12.75" customHeight="1">
      <c r="A730" s="138"/>
      <c r="B730" s="138"/>
      <c r="C730" s="138"/>
      <c r="D730" s="264"/>
      <c r="E730" s="265"/>
      <c r="F730" s="138"/>
      <c r="G730" s="265"/>
      <c r="H730" s="265"/>
      <c r="I730" s="138"/>
      <c r="J730" s="265"/>
      <c r="K730" s="138"/>
      <c r="L730" s="138"/>
      <c r="M730" s="138"/>
      <c r="N730" s="138"/>
      <c r="O730" s="138"/>
      <c r="P730" s="138"/>
      <c r="Q730" s="138"/>
      <c r="R730" s="138"/>
      <c r="S730" s="138"/>
      <c r="T730" s="138"/>
      <c r="U730" s="138"/>
      <c r="V730" s="138"/>
      <c r="W730" s="138"/>
      <c r="X730" s="138"/>
      <c r="Y730" s="138"/>
      <c r="Z730" s="138"/>
    </row>
    <row r="731" ht="12.75" customHeight="1">
      <c r="A731" s="138"/>
      <c r="B731" s="138"/>
      <c r="C731" s="138"/>
      <c r="D731" s="264"/>
      <c r="E731" s="265"/>
      <c r="F731" s="138"/>
      <c r="G731" s="265"/>
      <c r="H731" s="265"/>
      <c r="I731" s="138"/>
      <c r="J731" s="265"/>
      <c r="K731" s="138"/>
      <c r="L731" s="138"/>
      <c r="M731" s="138"/>
      <c r="N731" s="138"/>
      <c r="O731" s="138"/>
      <c r="P731" s="138"/>
      <c r="Q731" s="138"/>
      <c r="R731" s="138"/>
      <c r="S731" s="138"/>
      <c r="T731" s="138"/>
      <c r="U731" s="138"/>
      <c r="V731" s="138"/>
      <c r="W731" s="138"/>
      <c r="X731" s="138"/>
      <c r="Y731" s="138"/>
      <c r="Z731" s="138"/>
    </row>
    <row r="732" ht="12.75" customHeight="1">
      <c r="A732" s="138"/>
      <c r="B732" s="138"/>
      <c r="C732" s="138"/>
      <c r="D732" s="264"/>
      <c r="E732" s="265"/>
      <c r="F732" s="138"/>
      <c r="G732" s="265"/>
      <c r="H732" s="265"/>
      <c r="I732" s="138"/>
      <c r="J732" s="265"/>
      <c r="K732" s="138"/>
      <c r="L732" s="138"/>
      <c r="M732" s="138"/>
      <c r="N732" s="138"/>
      <c r="O732" s="138"/>
      <c r="P732" s="138"/>
      <c r="Q732" s="138"/>
      <c r="R732" s="138"/>
      <c r="S732" s="138"/>
      <c r="T732" s="138"/>
      <c r="U732" s="138"/>
      <c r="V732" s="138"/>
      <c r="W732" s="138"/>
      <c r="X732" s="138"/>
      <c r="Y732" s="138"/>
      <c r="Z732" s="138"/>
    </row>
    <row r="733" ht="12.75" customHeight="1">
      <c r="A733" s="138"/>
      <c r="B733" s="138"/>
      <c r="C733" s="138"/>
      <c r="D733" s="264"/>
      <c r="E733" s="265"/>
      <c r="F733" s="138"/>
      <c r="G733" s="265"/>
      <c r="H733" s="265"/>
      <c r="I733" s="138"/>
      <c r="J733" s="265"/>
      <c r="K733" s="138"/>
      <c r="L733" s="138"/>
      <c r="M733" s="138"/>
      <c r="N733" s="138"/>
      <c r="O733" s="138"/>
      <c r="P733" s="138"/>
      <c r="Q733" s="138"/>
      <c r="R733" s="138"/>
      <c r="S733" s="138"/>
      <c r="T733" s="138"/>
      <c r="U733" s="138"/>
      <c r="V733" s="138"/>
      <c r="W733" s="138"/>
      <c r="X733" s="138"/>
      <c r="Y733" s="138"/>
      <c r="Z733" s="138"/>
    </row>
    <row r="734" ht="12.75" customHeight="1">
      <c r="A734" s="138"/>
      <c r="B734" s="138"/>
      <c r="C734" s="138"/>
      <c r="D734" s="264"/>
      <c r="E734" s="265"/>
      <c r="F734" s="138"/>
      <c r="G734" s="265"/>
      <c r="H734" s="265"/>
      <c r="I734" s="138"/>
      <c r="J734" s="265"/>
      <c r="K734" s="138"/>
      <c r="L734" s="138"/>
      <c r="M734" s="138"/>
      <c r="N734" s="138"/>
      <c r="O734" s="138"/>
      <c r="P734" s="138"/>
      <c r="Q734" s="138"/>
      <c r="R734" s="138"/>
      <c r="S734" s="138"/>
      <c r="T734" s="138"/>
      <c r="U734" s="138"/>
      <c r="V734" s="138"/>
      <c r="W734" s="138"/>
      <c r="X734" s="138"/>
      <c r="Y734" s="138"/>
      <c r="Z734" s="138"/>
    </row>
    <row r="735" ht="12.75" customHeight="1">
      <c r="A735" s="138"/>
      <c r="B735" s="138"/>
      <c r="C735" s="138"/>
      <c r="D735" s="264"/>
      <c r="E735" s="265"/>
      <c r="F735" s="138"/>
      <c r="G735" s="265"/>
      <c r="H735" s="265"/>
      <c r="I735" s="138"/>
      <c r="J735" s="265"/>
      <c r="K735" s="138"/>
      <c r="L735" s="138"/>
      <c r="M735" s="138"/>
      <c r="N735" s="138"/>
      <c r="O735" s="138"/>
      <c r="P735" s="138"/>
      <c r="Q735" s="138"/>
      <c r="R735" s="138"/>
      <c r="S735" s="138"/>
      <c r="T735" s="138"/>
      <c r="U735" s="138"/>
      <c r="V735" s="138"/>
      <c r="W735" s="138"/>
      <c r="X735" s="138"/>
      <c r="Y735" s="138"/>
      <c r="Z735" s="138"/>
    </row>
    <row r="736" ht="12.75" customHeight="1">
      <c r="A736" s="138"/>
      <c r="B736" s="138"/>
      <c r="C736" s="138"/>
      <c r="D736" s="264"/>
      <c r="E736" s="265"/>
      <c r="F736" s="138"/>
      <c r="G736" s="265"/>
      <c r="H736" s="265"/>
      <c r="I736" s="138"/>
      <c r="J736" s="265"/>
      <c r="K736" s="138"/>
      <c r="L736" s="138"/>
      <c r="M736" s="138"/>
      <c r="N736" s="138"/>
      <c r="O736" s="138"/>
      <c r="P736" s="138"/>
      <c r="Q736" s="138"/>
      <c r="R736" s="138"/>
      <c r="S736" s="138"/>
      <c r="T736" s="138"/>
      <c r="U736" s="138"/>
      <c r="V736" s="138"/>
      <c r="W736" s="138"/>
      <c r="X736" s="138"/>
      <c r="Y736" s="138"/>
      <c r="Z736" s="138"/>
    </row>
    <row r="737" ht="12.75" customHeight="1">
      <c r="A737" s="138"/>
      <c r="B737" s="138"/>
      <c r="C737" s="138"/>
      <c r="D737" s="264"/>
      <c r="E737" s="265"/>
      <c r="F737" s="138"/>
      <c r="G737" s="265"/>
      <c r="H737" s="265"/>
      <c r="I737" s="138"/>
      <c r="J737" s="265"/>
      <c r="K737" s="138"/>
      <c r="L737" s="138"/>
      <c r="M737" s="138"/>
      <c r="N737" s="138"/>
      <c r="O737" s="138"/>
      <c r="P737" s="138"/>
      <c r="Q737" s="138"/>
      <c r="R737" s="138"/>
      <c r="S737" s="138"/>
      <c r="T737" s="138"/>
      <c r="U737" s="138"/>
      <c r="V737" s="138"/>
      <c r="W737" s="138"/>
      <c r="X737" s="138"/>
      <c r="Y737" s="138"/>
      <c r="Z737" s="138"/>
    </row>
    <row r="738" ht="12.75" customHeight="1">
      <c r="A738" s="138"/>
      <c r="B738" s="138"/>
      <c r="C738" s="138"/>
      <c r="D738" s="264"/>
      <c r="E738" s="265"/>
      <c r="F738" s="138"/>
      <c r="G738" s="265"/>
      <c r="H738" s="265"/>
      <c r="I738" s="138"/>
      <c r="J738" s="265"/>
      <c r="K738" s="138"/>
      <c r="L738" s="138"/>
      <c r="M738" s="138"/>
      <c r="N738" s="138"/>
      <c r="O738" s="138"/>
      <c r="P738" s="138"/>
      <c r="Q738" s="138"/>
      <c r="R738" s="138"/>
      <c r="S738" s="138"/>
      <c r="T738" s="138"/>
      <c r="U738" s="138"/>
      <c r="V738" s="138"/>
      <c r="W738" s="138"/>
      <c r="X738" s="138"/>
      <c r="Y738" s="138"/>
      <c r="Z738" s="138"/>
    </row>
    <row r="739" ht="12.75" customHeight="1">
      <c r="A739" s="138"/>
      <c r="B739" s="138"/>
      <c r="C739" s="138"/>
      <c r="D739" s="264"/>
      <c r="E739" s="265"/>
      <c r="F739" s="138"/>
      <c r="G739" s="265"/>
      <c r="H739" s="265"/>
      <c r="I739" s="138"/>
      <c r="J739" s="265"/>
      <c r="K739" s="138"/>
      <c r="L739" s="138"/>
      <c r="M739" s="138"/>
      <c r="N739" s="138"/>
      <c r="O739" s="138"/>
      <c r="P739" s="138"/>
      <c r="Q739" s="138"/>
      <c r="R739" s="138"/>
      <c r="S739" s="138"/>
      <c r="T739" s="138"/>
      <c r="U739" s="138"/>
      <c r="V739" s="138"/>
      <c r="W739" s="138"/>
      <c r="X739" s="138"/>
      <c r="Y739" s="138"/>
      <c r="Z739" s="138"/>
    </row>
    <row r="740" ht="12.75" customHeight="1">
      <c r="A740" s="138"/>
      <c r="B740" s="138"/>
      <c r="C740" s="138"/>
      <c r="D740" s="264"/>
      <c r="E740" s="265"/>
      <c r="F740" s="138"/>
      <c r="G740" s="265"/>
      <c r="H740" s="265"/>
      <c r="I740" s="138"/>
      <c r="J740" s="265"/>
      <c r="K740" s="138"/>
      <c r="L740" s="138"/>
      <c r="M740" s="138"/>
      <c r="N740" s="138"/>
      <c r="O740" s="138"/>
      <c r="P740" s="138"/>
      <c r="Q740" s="138"/>
      <c r="R740" s="138"/>
      <c r="S740" s="138"/>
      <c r="T740" s="138"/>
      <c r="U740" s="138"/>
      <c r="V740" s="138"/>
      <c r="W740" s="138"/>
      <c r="X740" s="138"/>
      <c r="Y740" s="138"/>
      <c r="Z740" s="138"/>
    </row>
    <row r="741" ht="12.75" customHeight="1">
      <c r="A741" s="138"/>
      <c r="B741" s="138"/>
      <c r="C741" s="138"/>
      <c r="D741" s="264"/>
      <c r="E741" s="265"/>
      <c r="F741" s="138"/>
      <c r="G741" s="265"/>
      <c r="H741" s="265"/>
      <c r="I741" s="138"/>
      <c r="J741" s="265"/>
      <c r="K741" s="138"/>
      <c r="L741" s="138"/>
      <c r="M741" s="138"/>
      <c r="N741" s="138"/>
      <c r="O741" s="138"/>
      <c r="P741" s="138"/>
      <c r="Q741" s="138"/>
      <c r="R741" s="138"/>
      <c r="S741" s="138"/>
      <c r="T741" s="138"/>
      <c r="U741" s="138"/>
      <c r="V741" s="138"/>
      <c r="W741" s="138"/>
      <c r="X741" s="138"/>
      <c r="Y741" s="138"/>
      <c r="Z741" s="138"/>
    </row>
    <row r="742" ht="12.75" customHeight="1">
      <c r="A742" s="138"/>
      <c r="B742" s="138"/>
      <c r="C742" s="138"/>
      <c r="D742" s="264"/>
      <c r="E742" s="265"/>
      <c r="F742" s="138"/>
      <c r="G742" s="265"/>
      <c r="H742" s="265"/>
      <c r="I742" s="138"/>
      <c r="J742" s="265"/>
      <c r="K742" s="138"/>
      <c r="L742" s="138"/>
      <c r="M742" s="138"/>
      <c r="N742" s="138"/>
      <c r="O742" s="138"/>
      <c r="P742" s="138"/>
      <c r="Q742" s="138"/>
      <c r="R742" s="138"/>
      <c r="S742" s="138"/>
      <c r="T742" s="138"/>
      <c r="U742" s="138"/>
      <c r="V742" s="138"/>
      <c r="W742" s="138"/>
      <c r="X742" s="138"/>
      <c r="Y742" s="138"/>
      <c r="Z742" s="138"/>
    </row>
    <row r="743" ht="12.75" customHeight="1">
      <c r="A743" s="138"/>
      <c r="B743" s="138"/>
      <c r="C743" s="138"/>
      <c r="D743" s="264"/>
      <c r="E743" s="265"/>
      <c r="F743" s="138"/>
      <c r="G743" s="265"/>
      <c r="H743" s="265"/>
      <c r="I743" s="138"/>
      <c r="J743" s="265"/>
      <c r="K743" s="138"/>
      <c r="L743" s="138"/>
      <c r="M743" s="138"/>
      <c r="N743" s="138"/>
      <c r="O743" s="138"/>
      <c r="P743" s="138"/>
      <c r="Q743" s="138"/>
      <c r="R743" s="138"/>
      <c r="S743" s="138"/>
      <c r="T743" s="138"/>
      <c r="U743" s="138"/>
      <c r="V743" s="138"/>
      <c r="W743" s="138"/>
      <c r="X743" s="138"/>
      <c r="Y743" s="138"/>
      <c r="Z743" s="138"/>
    </row>
    <row r="744" ht="12.75" customHeight="1">
      <c r="A744" s="138"/>
      <c r="B744" s="138"/>
      <c r="C744" s="138"/>
      <c r="D744" s="264"/>
      <c r="E744" s="265"/>
      <c r="F744" s="138"/>
      <c r="G744" s="265"/>
      <c r="H744" s="265"/>
      <c r="I744" s="138"/>
      <c r="J744" s="265"/>
      <c r="K744" s="138"/>
      <c r="L744" s="138"/>
      <c r="M744" s="138"/>
      <c r="N744" s="138"/>
      <c r="O744" s="138"/>
      <c r="P744" s="138"/>
      <c r="Q744" s="138"/>
      <c r="R744" s="138"/>
      <c r="S744" s="138"/>
      <c r="T744" s="138"/>
      <c r="U744" s="138"/>
      <c r="V744" s="138"/>
      <c r="W744" s="138"/>
      <c r="X744" s="138"/>
      <c r="Y744" s="138"/>
      <c r="Z744" s="138"/>
    </row>
    <row r="745" ht="12.75" customHeight="1">
      <c r="A745" s="138"/>
      <c r="B745" s="138"/>
      <c r="C745" s="138"/>
      <c r="D745" s="264"/>
      <c r="E745" s="265"/>
      <c r="F745" s="138"/>
      <c r="G745" s="265"/>
      <c r="H745" s="265"/>
      <c r="I745" s="138"/>
      <c r="J745" s="265"/>
      <c r="K745" s="138"/>
      <c r="L745" s="138"/>
      <c r="M745" s="138"/>
      <c r="N745" s="138"/>
      <c r="O745" s="138"/>
      <c r="P745" s="138"/>
      <c r="Q745" s="138"/>
      <c r="R745" s="138"/>
      <c r="S745" s="138"/>
      <c r="T745" s="138"/>
      <c r="U745" s="138"/>
      <c r="V745" s="138"/>
      <c r="W745" s="138"/>
      <c r="X745" s="138"/>
      <c r="Y745" s="138"/>
      <c r="Z745" s="138"/>
    </row>
    <row r="746" ht="12.75" customHeight="1">
      <c r="A746" s="138"/>
      <c r="B746" s="138"/>
      <c r="C746" s="138"/>
      <c r="D746" s="264"/>
      <c r="E746" s="265"/>
      <c r="F746" s="138"/>
      <c r="G746" s="265"/>
      <c r="H746" s="265"/>
      <c r="I746" s="138"/>
      <c r="J746" s="265"/>
      <c r="K746" s="138"/>
      <c r="L746" s="138"/>
      <c r="M746" s="138"/>
      <c r="N746" s="138"/>
      <c r="O746" s="138"/>
      <c r="P746" s="138"/>
      <c r="Q746" s="138"/>
      <c r="R746" s="138"/>
      <c r="S746" s="138"/>
      <c r="T746" s="138"/>
      <c r="U746" s="138"/>
      <c r="V746" s="138"/>
      <c r="W746" s="138"/>
      <c r="X746" s="138"/>
      <c r="Y746" s="138"/>
      <c r="Z746" s="138"/>
    </row>
    <row r="747" ht="12.75" customHeight="1">
      <c r="A747" s="138"/>
      <c r="B747" s="138"/>
      <c r="C747" s="138"/>
      <c r="D747" s="264"/>
      <c r="E747" s="265"/>
      <c r="F747" s="138"/>
      <c r="G747" s="265"/>
      <c r="H747" s="265"/>
      <c r="I747" s="138"/>
      <c r="J747" s="265"/>
      <c r="K747" s="138"/>
      <c r="L747" s="138"/>
      <c r="M747" s="138"/>
      <c r="N747" s="138"/>
      <c r="O747" s="138"/>
      <c r="P747" s="138"/>
      <c r="Q747" s="138"/>
      <c r="R747" s="138"/>
      <c r="S747" s="138"/>
      <c r="T747" s="138"/>
      <c r="U747" s="138"/>
      <c r="V747" s="138"/>
      <c r="W747" s="138"/>
      <c r="X747" s="138"/>
      <c r="Y747" s="138"/>
      <c r="Z747" s="138"/>
    </row>
    <row r="748" ht="12.75" customHeight="1">
      <c r="A748" s="138"/>
      <c r="B748" s="138"/>
      <c r="C748" s="138"/>
      <c r="D748" s="264"/>
      <c r="E748" s="265"/>
      <c r="F748" s="138"/>
      <c r="G748" s="265"/>
      <c r="H748" s="265"/>
      <c r="I748" s="138"/>
      <c r="J748" s="265"/>
      <c r="K748" s="138"/>
      <c r="L748" s="138"/>
      <c r="M748" s="138"/>
      <c r="N748" s="138"/>
      <c r="O748" s="138"/>
      <c r="P748" s="138"/>
      <c r="Q748" s="138"/>
      <c r="R748" s="138"/>
      <c r="S748" s="138"/>
      <c r="T748" s="138"/>
      <c r="U748" s="138"/>
      <c r="V748" s="138"/>
      <c r="W748" s="138"/>
      <c r="X748" s="138"/>
      <c r="Y748" s="138"/>
      <c r="Z748" s="138"/>
    </row>
    <row r="749" ht="12.75" customHeight="1">
      <c r="A749" s="138"/>
      <c r="B749" s="138"/>
      <c r="C749" s="138"/>
      <c r="D749" s="264"/>
      <c r="E749" s="265"/>
      <c r="F749" s="138"/>
      <c r="G749" s="265"/>
      <c r="H749" s="265"/>
      <c r="I749" s="138"/>
      <c r="J749" s="265"/>
      <c r="K749" s="138"/>
      <c r="L749" s="138"/>
      <c r="M749" s="138"/>
      <c r="N749" s="138"/>
      <c r="O749" s="138"/>
      <c r="P749" s="138"/>
      <c r="Q749" s="138"/>
      <c r="R749" s="138"/>
      <c r="S749" s="138"/>
      <c r="T749" s="138"/>
      <c r="U749" s="138"/>
      <c r="V749" s="138"/>
      <c r="W749" s="138"/>
      <c r="X749" s="138"/>
      <c r="Y749" s="138"/>
      <c r="Z749" s="138"/>
    </row>
    <row r="750" ht="12.75" customHeight="1">
      <c r="A750" s="138"/>
      <c r="B750" s="138"/>
      <c r="C750" s="138"/>
      <c r="D750" s="264"/>
      <c r="E750" s="265"/>
      <c r="F750" s="138"/>
      <c r="G750" s="265"/>
      <c r="H750" s="265"/>
      <c r="I750" s="138"/>
      <c r="J750" s="265"/>
      <c r="K750" s="138"/>
      <c r="L750" s="138"/>
      <c r="M750" s="138"/>
      <c r="N750" s="138"/>
      <c r="O750" s="138"/>
      <c r="P750" s="138"/>
      <c r="Q750" s="138"/>
      <c r="R750" s="138"/>
      <c r="S750" s="138"/>
      <c r="T750" s="138"/>
      <c r="U750" s="138"/>
      <c r="V750" s="138"/>
      <c r="W750" s="138"/>
      <c r="X750" s="138"/>
      <c r="Y750" s="138"/>
      <c r="Z750" s="138"/>
    </row>
    <row r="751" ht="12.75" customHeight="1">
      <c r="A751" s="138"/>
      <c r="B751" s="138"/>
      <c r="C751" s="138"/>
      <c r="D751" s="264"/>
      <c r="E751" s="265"/>
      <c r="F751" s="138"/>
      <c r="G751" s="265"/>
      <c r="H751" s="265"/>
      <c r="I751" s="138"/>
      <c r="J751" s="265"/>
      <c r="K751" s="138"/>
      <c r="L751" s="138"/>
      <c r="M751" s="138"/>
      <c r="N751" s="138"/>
      <c r="O751" s="138"/>
      <c r="P751" s="138"/>
      <c r="Q751" s="138"/>
      <c r="R751" s="138"/>
      <c r="S751" s="138"/>
      <c r="T751" s="138"/>
      <c r="U751" s="138"/>
      <c r="V751" s="138"/>
      <c r="W751" s="138"/>
      <c r="X751" s="138"/>
      <c r="Y751" s="138"/>
      <c r="Z751" s="138"/>
    </row>
    <row r="752" ht="12.75" customHeight="1">
      <c r="A752" s="138"/>
      <c r="B752" s="138"/>
      <c r="C752" s="138"/>
      <c r="D752" s="264"/>
      <c r="E752" s="265"/>
      <c r="F752" s="138"/>
      <c r="G752" s="265"/>
      <c r="H752" s="265"/>
      <c r="I752" s="138"/>
      <c r="J752" s="265"/>
      <c r="K752" s="138"/>
      <c r="L752" s="138"/>
      <c r="M752" s="138"/>
      <c r="N752" s="138"/>
      <c r="O752" s="138"/>
      <c r="P752" s="138"/>
      <c r="Q752" s="138"/>
      <c r="R752" s="138"/>
      <c r="S752" s="138"/>
      <c r="T752" s="138"/>
      <c r="U752" s="138"/>
      <c r="V752" s="138"/>
      <c r="W752" s="138"/>
      <c r="X752" s="138"/>
      <c r="Y752" s="138"/>
      <c r="Z752" s="138"/>
    </row>
    <row r="753" ht="12.75" customHeight="1">
      <c r="A753" s="138"/>
      <c r="B753" s="138"/>
      <c r="C753" s="138"/>
      <c r="D753" s="264"/>
      <c r="E753" s="265"/>
      <c r="F753" s="138"/>
      <c r="G753" s="265"/>
      <c r="H753" s="265"/>
      <c r="I753" s="138"/>
      <c r="J753" s="265"/>
      <c r="K753" s="138"/>
      <c r="L753" s="138"/>
      <c r="M753" s="138"/>
      <c r="N753" s="138"/>
      <c r="O753" s="138"/>
      <c r="P753" s="138"/>
      <c r="Q753" s="138"/>
      <c r="R753" s="138"/>
      <c r="S753" s="138"/>
      <c r="T753" s="138"/>
      <c r="U753" s="138"/>
      <c r="V753" s="138"/>
      <c r="W753" s="138"/>
      <c r="X753" s="138"/>
      <c r="Y753" s="138"/>
      <c r="Z753" s="138"/>
    </row>
    <row r="754" ht="12.75" customHeight="1">
      <c r="A754" s="138"/>
      <c r="B754" s="138"/>
      <c r="C754" s="138"/>
      <c r="D754" s="264"/>
      <c r="E754" s="265"/>
      <c r="F754" s="138"/>
      <c r="G754" s="265"/>
      <c r="H754" s="265"/>
      <c r="I754" s="138"/>
      <c r="J754" s="265"/>
      <c r="K754" s="138"/>
      <c r="L754" s="138"/>
      <c r="M754" s="138"/>
      <c r="N754" s="138"/>
      <c r="O754" s="138"/>
      <c r="P754" s="138"/>
      <c r="Q754" s="138"/>
      <c r="R754" s="138"/>
      <c r="S754" s="138"/>
      <c r="T754" s="138"/>
      <c r="U754" s="138"/>
      <c r="V754" s="138"/>
      <c r="W754" s="138"/>
      <c r="X754" s="138"/>
      <c r="Y754" s="138"/>
      <c r="Z754" s="138"/>
    </row>
    <row r="755" ht="12.75" customHeight="1">
      <c r="A755" s="138"/>
      <c r="B755" s="138"/>
      <c r="C755" s="138"/>
      <c r="D755" s="264"/>
      <c r="E755" s="265"/>
      <c r="F755" s="138"/>
      <c r="G755" s="265"/>
      <c r="H755" s="265"/>
      <c r="I755" s="138"/>
      <c r="J755" s="265"/>
      <c r="K755" s="138"/>
      <c r="L755" s="138"/>
      <c r="M755" s="138"/>
      <c r="N755" s="138"/>
      <c r="O755" s="138"/>
      <c r="P755" s="138"/>
      <c r="Q755" s="138"/>
      <c r="R755" s="138"/>
      <c r="S755" s="138"/>
      <c r="T755" s="138"/>
      <c r="U755" s="138"/>
      <c r="V755" s="138"/>
      <c r="W755" s="138"/>
      <c r="X755" s="138"/>
      <c r="Y755" s="138"/>
      <c r="Z755" s="138"/>
    </row>
    <row r="756" ht="12.75" customHeight="1">
      <c r="A756" s="138"/>
      <c r="B756" s="138"/>
      <c r="C756" s="138"/>
      <c r="D756" s="264"/>
      <c r="E756" s="265"/>
      <c r="F756" s="138"/>
      <c r="G756" s="265"/>
      <c r="H756" s="265"/>
      <c r="I756" s="138"/>
      <c r="J756" s="265"/>
      <c r="K756" s="138"/>
      <c r="L756" s="138"/>
      <c r="M756" s="138"/>
      <c r="N756" s="138"/>
      <c r="O756" s="138"/>
      <c r="P756" s="138"/>
      <c r="Q756" s="138"/>
      <c r="R756" s="138"/>
      <c r="S756" s="138"/>
      <c r="T756" s="138"/>
      <c r="U756" s="138"/>
      <c r="V756" s="138"/>
      <c r="W756" s="138"/>
      <c r="X756" s="138"/>
      <c r="Y756" s="138"/>
      <c r="Z756" s="138"/>
    </row>
    <row r="757" ht="12.75" customHeight="1">
      <c r="A757" s="138"/>
      <c r="B757" s="138"/>
      <c r="C757" s="138"/>
      <c r="D757" s="264"/>
      <c r="E757" s="265"/>
      <c r="F757" s="138"/>
      <c r="G757" s="265"/>
      <c r="H757" s="265"/>
      <c r="I757" s="138"/>
      <c r="J757" s="265"/>
      <c r="K757" s="138"/>
      <c r="L757" s="138"/>
      <c r="M757" s="138"/>
      <c r="N757" s="138"/>
      <c r="O757" s="138"/>
      <c r="P757" s="138"/>
      <c r="Q757" s="138"/>
      <c r="R757" s="138"/>
      <c r="S757" s="138"/>
      <c r="T757" s="138"/>
      <c r="U757" s="138"/>
      <c r="V757" s="138"/>
      <c r="W757" s="138"/>
      <c r="X757" s="138"/>
      <c r="Y757" s="138"/>
      <c r="Z757" s="138"/>
    </row>
    <row r="758" ht="12.75" customHeight="1">
      <c r="A758" s="138"/>
      <c r="B758" s="138"/>
      <c r="C758" s="138"/>
      <c r="D758" s="264"/>
      <c r="E758" s="265"/>
      <c r="F758" s="138"/>
      <c r="G758" s="265"/>
      <c r="H758" s="265"/>
      <c r="I758" s="138"/>
      <c r="J758" s="265"/>
      <c r="K758" s="138"/>
      <c r="L758" s="138"/>
      <c r="M758" s="138"/>
      <c r="N758" s="138"/>
      <c r="O758" s="138"/>
      <c r="P758" s="138"/>
      <c r="Q758" s="138"/>
      <c r="R758" s="138"/>
      <c r="S758" s="138"/>
      <c r="T758" s="138"/>
      <c r="U758" s="138"/>
      <c r="V758" s="138"/>
      <c r="W758" s="138"/>
      <c r="X758" s="138"/>
      <c r="Y758" s="138"/>
      <c r="Z758" s="138"/>
    </row>
    <row r="759" ht="12.75" customHeight="1">
      <c r="A759" s="138"/>
      <c r="B759" s="138"/>
      <c r="C759" s="138"/>
      <c r="D759" s="264"/>
      <c r="E759" s="265"/>
      <c r="F759" s="138"/>
      <c r="G759" s="265"/>
      <c r="H759" s="265"/>
      <c r="I759" s="138"/>
      <c r="J759" s="265"/>
      <c r="K759" s="138"/>
      <c r="L759" s="138"/>
      <c r="M759" s="138"/>
      <c r="N759" s="138"/>
      <c r="O759" s="138"/>
      <c r="P759" s="138"/>
      <c r="Q759" s="138"/>
      <c r="R759" s="138"/>
      <c r="S759" s="138"/>
      <c r="T759" s="138"/>
      <c r="U759" s="138"/>
      <c r="V759" s="138"/>
      <c r="W759" s="138"/>
      <c r="X759" s="138"/>
      <c r="Y759" s="138"/>
      <c r="Z759" s="138"/>
    </row>
    <row r="760" ht="12.75" customHeight="1">
      <c r="A760" s="138"/>
      <c r="B760" s="138"/>
      <c r="C760" s="138"/>
      <c r="D760" s="264"/>
      <c r="E760" s="265"/>
      <c r="F760" s="138"/>
      <c r="G760" s="265"/>
      <c r="H760" s="265"/>
      <c r="I760" s="138"/>
      <c r="J760" s="265"/>
      <c r="K760" s="138"/>
      <c r="L760" s="138"/>
      <c r="M760" s="138"/>
      <c r="N760" s="138"/>
      <c r="O760" s="138"/>
      <c r="P760" s="138"/>
      <c r="Q760" s="138"/>
      <c r="R760" s="138"/>
      <c r="S760" s="138"/>
      <c r="T760" s="138"/>
      <c r="U760" s="138"/>
      <c r="V760" s="138"/>
      <c r="W760" s="138"/>
      <c r="X760" s="138"/>
      <c r="Y760" s="138"/>
      <c r="Z760" s="138"/>
    </row>
    <row r="761" ht="12.75" customHeight="1">
      <c r="A761" s="138"/>
      <c r="B761" s="138"/>
      <c r="C761" s="138"/>
      <c r="D761" s="264"/>
      <c r="E761" s="265"/>
      <c r="F761" s="138"/>
      <c r="G761" s="265"/>
      <c r="H761" s="265"/>
      <c r="I761" s="138"/>
      <c r="J761" s="265"/>
      <c r="K761" s="138"/>
      <c r="L761" s="138"/>
      <c r="M761" s="138"/>
      <c r="N761" s="138"/>
      <c r="O761" s="138"/>
      <c r="P761" s="138"/>
      <c r="Q761" s="138"/>
      <c r="R761" s="138"/>
      <c r="S761" s="138"/>
      <c r="T761" s="138"/>
      <c r="U761" s="138"/>
      <c r="V761" s="138"/>
      <c r="W761" s="138"/>
      <c r="X761" s="138"/>
      <c r="Y761" s="138"/>
      <c r="Z761" s="138"/>
    </row>
    <row r="762" ht="12.75" customHeight="1">
      <c r="A762" s="138"/>
      <c r="B762" s="138"/>
      <c r="C762" s="138"/>
      <c r="D762" s="264"/>
      <c r="E762" s="265"/>
      <c r="F762" s="138"/>
      <c r="G762" s="265"/>
      <c r="H762" s="265"/>
      <c r="I762" s="138"/>
      <c r="J762" s="265"/>
      <c r="K762" s="138"/>
      <c r="L762" s="138"/>
      <c r="M762" s="138"/>
      <c r="N762" s="138"/>
      <c r="O762" s="138"/>
      <c r="P762" s="138"/>
      <c r="Q762" s="138"/>
      <c r="R762" s="138"/>
      <c r="S762" s="138"/>
      <c r="T762" s="138"/>
      <c r="U762" s="138"/>
      <c r="V762" s="138"/>
      <c r="W762" s="138"/>
      <c r="X762" s="138"/>
      <c r="Y762" s="138"/>
      <c r="Z762" s="138"/>
    </row>
    <row r="763" ht="12.75" customHeight="1">
      <c r="A763" s="138"/>
      <c r="B763" s="138"/>
      <c r="C763" s="138"/>
      <c r="D763" s="264"/>
      <c r="E763" s="265"/>
      <c r="F763" s="138"/>
      <c r="G763" s="265"/>
      <c r="H763" s="265"/>
      <c r="I763" s="138"/>
      <c r="J763" s="265"/>
      <c r="K763" s="138"/>
      <c r="L763" s="138"/>
      <c r="M763" s="138"/>
      <c r="N763" s="138"/>
      <c r="O763" s="138"/>
      <c r="P763" s="138"/>
      <c r="Q763" s="138"/>
      <c r="R763" s="138"/>
      <c r="S763" s="138"/>
      <c r="T763" s="138"/>
      <c r="U763" s="138"/>
      <c r="V763" s="138"/>
      <c r="W763" s="138"/>
      <c r="X763" s="138"/>
      <c r="Y763" s="138"/>
      <c r="Z763" s="138"/>
    </row>
    <row r="764" ht="12.75" customHeight="1">
      <c r="A764" s="138"/>
      <c r="B764" s="138"/>
      <c r="C764" s="138"/>
      <c r="D764" s="264"/>
      <c r="E764" s="265"/>
      <c r="F764" s="138"/>
      <c r="G764" s="265"/>
      <c r="H764" s="265"/>
      <c r="I764" s="138"/>
      <c r="J764" s="265"/>
      <c r="K764" s="138"/>
      <c r="L764" s="138"/>
      <c r="M764" s="138"/>
      <c r="N764" s="138"/>
      <c r="O764" s="138"/>
      <c r="P764" s="138"/>
      <c r="Q764" s="138"/>
      <c r="R764" s="138"/>
      <c r="S764" s="138"/>
      <c r="T764" s="138"/>
      <c r="U764" s="138"/>
      <c r="V764" s="138"/>
      <c r="W764" s="138"/>
      <c r="X764" s="138"/>
      <c r="Y764" s="138"/>
      <c r="Z764" s="138"/>
    </row>
    <row r="765" ht="12.75" customHeight="1">
      <c r="A765" s="138"/>
      <c r="B765" s="138"/>
      <c r="C765" s="138"/>
      <c r="D765" s="264"/>
      <c r="E765" s="265"/>
      <c r="F765" s="138"/>
      <c r="G765" s="265"/>
      <c r="H765" s="265"/>
      <c r="I765" s="138"/>
      <c r="J765" s="265"/>
      <c r="K765" s="138"/>
      <c r="L765" s="138"/>
      <c r="M765" s="138"/>
      <c r="N765" s="138"/>
      <c r="O765" s="138"/>
      <c r="P765" s="138"/>
      <c r="Q765" s="138"/>
      <c r="R765" s="138"/>
      <c r="S765" s="138"/>
      <c r="T765" s="138"/>
      <c r="U765" s="138"/>
      <c r="V765" s="138"/>
      <c r="W765" s="138"/>
      <c r="X765" s="138"/>
      <c r="Y765" s="138"/>
      <c r="Z765" s="138"/>
    </row>
    <row r="766" ht="12.75" customHeight="1">
      <c r="A766" s="138"/>
      <c r="B766" s="138"/>
      <c r="C766" s="138"/>
      <c r="D766" s="264"/>
      <c r="E766" s="265"/>
      <c r="F766" s="138"/>
      <c r="G766" s="265"/>
      <c r="H766" s="265"/>
      <c r="I766" s="138"/>
      <c r="J766" s="265"/>
      <c r="K766" s="138"/>
      <c r="L766" s="138"/>
      <c r="M766" s="138"/>
      <c r="N766" s="138"/>
      <c r="O766" s="138"/>
      <c r="P766" s="138"/>
      <c r="Q766" s="138"/>
      <c r="R766" s="138"/>
      <c r="S766" s="138"/>
      <c r="T766" s="138"/>
      <c r="U766" s="138"/>
      <c r="V766" s="138"/>
      <c r="W766" s="138"/>
      <c r="X766" s="138"/>
      <c r="Y766" s="138"/>
      <c r="Z766" s="138"/>
    </row>
    <row r="767" ht="12.75" customHeight="1">
      <c r="A767" s="138"/>
      <c r="B767" s="138"/>
      <c r="C767" s="138"/>
      <c r="D767" s="264"/>
      <c r="E767" s="265"/>
      <c r="F767" s="138"/>
      <c r="G767" s="265"/>
      <c r="H767" s="265"/>
      <c r="I767" s="138"/>
      <c r="J767" s="265"/>
      <c r="K767" s="138"/>
      <c r="L767" s="138"/>
      <c r="M767" s="138"/>
      <c r="N767" s="138"/>
      <c r="O767" s="138"/>
      <c r="P767" s="138"/>
      <c r="Q767" s="138"/>
      <c r="R767" s="138"/>
      <c r="S767" s="138"/>
      <c r="T767" s="138"/>
      <c r="U767" s="138"/>
      <c r="V767" s="138"/>
      <c r="W767" s="138"/>
      <c r="X767" s="138"/>
      <c r="Y767" s="138"/>
      <c r="Z767" s="138"/>
    </row>
    <row r="768" ht="12.75" customHeight="1">
      <c r="A768" s="138"/>
      <c r="B768" s="138"/>
      <c r="C768" s="138"/>
      <c r="D768" s="264"/>
      <c r="E768" s="265"/>
      <c r="F768" s="138"/>
      <c r="G768" s="265"/>
      <c r="H768" s="265"/>
      <c r="I768" s="138"/>
      <c r="J768" s="265"/>
      <c r="K768" s="138"/>
      <c r="L768" s="138"/>
      <c r="M768" s="138"/>
      <c r="N768" s="138"/>
      <c r="O768" s="138"/>
      <c r="P768" s="138"/>
      <c r="Q768" s="138"/>
      <c r="R768" s="138"/>
      <c r="S768" s="138"/>
      <c r="T768" s="138"/>
      <c r="U768" s="138"/>
      <c r="V768" s="138"/>
      <c r="W768" s="138"/>
      <c r="X768" s="138"/>
      <c r="Y768" s="138"/>
      <c r="Z768" s="138"/>
    </row>
    <row r="769" ht="12.75" customHeight="1">
      <c r="A769" s="138"/>
      <c r="B769" s="138"/>
      <c r="C769" s="138"/>
      <c r="D769" s="264"/>
      <c r="E769" s="265"/>
      <c r="F769" s="138"/>
      <c r="G769" s="265"/>
      <c r="H769" s="265"/>
      <c r="I769" s="138"/>
      <c r="J769" s="265"/>
      <c r="K769" s="138"/>
      <c r="L769" s="138"/>
      <c r="M769" s="138"/>
      <c r="N769" s="138"/>
      <c r="O769" s="138"/>
      <c r="P769" s="138"/>
      <c r="Q769" s="138"/>
      <c r="R769" s="138"/>
      <c r="S769" s="138"/>
      <c r="T769" s="138"/>
      <c r="U769" s="138"/>
      <c r="V769" s="138"/>
      <c r="W769" s="138"/>
      <c r="X769" s="138"/>
      <c r="Y769" s="138"/>
      <c r="Z769" s="138"/>
    </row>
    <row r="770" ht="12.75" customHeight="1">
      <c r="A770" s="138"/>
      <c r="B770" s="138"/>
      <c r="C770" s="138"/>
      <c r="D770" s="264"/>
      <c r="E770" s="265"/>
      <c r="F770" s="138"/>
      <c r="G770" s="265"/>
      <c r="H770" s="265"/>
      <c r="I770" s="138"/>
      <c r="J770" s="265"/>
      <c r="K770" s="138"/>
      <c r="L770" s="138"/>
      <c r="M770" s="138"/>
      <c r="N770" s="138"/>
      <c r="O770" s="138"/>
      <c r="P770" s="138"/>
      <c r="Q770" s="138"/>
      <c r="R770" s="138"/>
      <c r="S770" s="138"/>
      <c r="T770" s="138"/>
      <c r="U770" s="138"/>
      <c r="V770" s="138"/>
      <c r="W770" s="138"/>
      <c r="X770" s="138"/>
      <c r="Y770" s="138"/>
      <c r="Z770" s="138"/>
    </row>
    <row r="771" ht="12.75" customHeight="1">
      <c r="A771" s="138"/>
      <c r="B771" s="138"/>
      <c r="C771" s="138"/>
      <c r="D771" s="264"/>
      <c r="E771" s="265"/>
      <c r="F771" s="138"/>
      <c r="G771" s="265"/>
      <c r="H771" s="265"/>
      <c r="I771" s="138"/>
      <c r="J771" s="265"/>
      <c r="K771" s="138"/>
      <c r="L771" s="138"/>
      <c r="M771" s="138"/>
      <c r="N771" s="138"/>
      <c r="O771" s="138"/>
      <c r="P771" s="138"/>
      <c r="Q771" s="138"/>
      <c r="R771" s="138"/>
      <c r="S771" s="138"/>
      <c r="T771" s="138"/>
      <c r="U771" s="138"/>
      <c r="V771" s="138"/>
      <c r="W771" s="138"/>
      <c r="X771" s="138"/>
      <c r="Y771" s="138"/>
      <c r="Z771" s="138"/>
    </row>
    <row r="772" ht="12.75" customHeight="1">
      <c r="A772" s="138"/>
      <c r="B772" s="138"/>
      <c r="C772" s="138"/>
      <c r="D772" s="264"/>
      <c r="E772" s="265"/>
      <c r="F772" s="138"/>
      <c r="G772" s="265"/>
      <c r="H772" s="265"/>
      <c r="I772" s="138"/>
      <c r="J772" s="265"/>
      <c r="K772" s="138"/>
      <c r="L772" s="138"/>
      <c r="M772" s="138"/>
      <c r="N772" s="138"/>
      <c r="O772" s="138"/>
      <c r="P772" s="138"/>
      <c r="Q772" s="138"/>
      <c r="R772" s="138"/>
      <c r="S772" s="138"/>
      <c r="T772" s="138"/>
      <c r="U772" s="138"/>
      <c r="V772" s="138"/>
      <c r="W772" s="138"/>
      <c r="X772" s="138"/>
      <c r="Y772" s="138"/>
      <c r="Z772" s="138"/>
    </row>
    <row r="773" ht="12.75" customHeight="1">
      <c r="A773" s="138"/>
      <c r="B773" s="138"/>
      <c r="C773" s="138"/>
      <c r="D773" s="264"/>
      <c r="E773" s="265"/>
      <c r="F773" s="138"/>
      <c r="G773" s="265"/>
      <c r="H773" s="265"/>
      <c r="I773" s="138"/>
      <c r="J773" s="265"/>
      <c r="K773" s="138"/>
      <c r="L773" s="138"/>
      <c r="M773" s="138"/>
      <c r="N773" s="138"/>
      <c r="O773" s="138"/>
      <c r="P773" s="138"/>
      <c r="Q773" s="138"/>
      <c r="R773" s="138"/>
      <c r="S773" s="138"/>
      <c r="T773" s="138"/>
      <c r="U773" s="138"/>
      <c r="V773" s="138"/>
      <c r="W773" s="138"/>
      <c r="X773" s="138"/>
      <c r="Y773" s="138"/>
      <c r="Z773" s="138"/>
    </row>
    <row r="774" ht="12.75" customHeight="1">
      <c r="A774" s="138"/>
      <c r="B774" s="138"/>
      <c r="C774" s="138"/>
      <c r="D774" s="264"/>
      <c r="E774" s="265"/>
      <c r="F774" s="138"/>
      <c r="G774" s="265"/>
      <c r="H774" s="265"/>
      <c r="I774" s="138"/>
      <c r="J774" s="265"/>
      <c r="K774" s="138"/>
      <c r="L774" s="138"/>
      <c r="M774" s="138"/>
      <c r="N774" s="138"/>
      <c r="O774" s="138"/>
      <c r="P774" s="138"/>
      <c r="Q774" s="138"/>
      <c r="R774" s="138"/>
      <c r="S774" s="138"/>
      <c r="T774" s="138"/>
      <c r="U774" s="138"/>
      <c r="V774" s="138"/>
      <c r="W774" s="138"/>
      <c r="X774" s="138"/>
      <c r="Y774" s="138"/>
      <c r="Z774" s="138"/>
    </row>
    <row r="775" ht="12.75" customHeight="1">
      <c r="A775" s="138"/>
      <c r="B775" s="138"/>
      <c r="C775" s="138"/>
      <c r="D775" s="264"/>
      <c r="E775" s="265"/>
      <c r="F775" s="138"/>
      <c r="G775" s="265"/>
      <c r="H775" s="265"/>
      <c r="I775" s="138"/>
      <c r="J775" s="265"/>
      <c r="K775" s="138"/>
      <c r="L775" s="138"/>
      <c r="M775" s="138"/>
      <c r="N775" s="138"/>
      <c r="O775" s="138"/>
      <c r="P775" s="138"/>
      <c r="Q775" s="138"/>
      <c r="R775" s="138"/>
      <c r="S775" s="138"/>
      <c r="T775" s="138"/>
      <c r="U775" s="138"/>
      <c r="V775" s="138"/>
      <c r="W775" s="138"/>
      <c r="X775" s="138"/>
      <c r="Y775" s="138"/>
      <c r="Z775" s="138"/>
    </row>
    <row r="776" ht="12.75" customHeight="1">
      <c r="A776" s="138"/>
      <c r="B776" s="138"/>
      <c r="C776" s="138"/>
      <c r="D776" s="264"/>
      <c r="E776" s="265"/>
      <c r="F776" s="138"/>
      <c r="G776" s="265"/>
      <c r="H776" s="265"/>
      <c r="I776" s="138"/>
      <c r="J776" s="265"/>
      <c r="K776" s="138"/>
      <c r="L776" s="138"/>
      <c r="M776" s="138"/>
      <c r="N776" s="138"/>
      <c r="O776" s="138"/>
      <c r="P776" s="138"/>
      <c r="Q776" s="138"/>
      <c r="R776" s="138"/>
      <c r="S776" s="138"/>
      <c r="T776" s="138"/>
      <c r="U776" s="138"/>
      <c r="V776" s="138"/>
      <c r="W776" s="138"/>
      <c r="X776" s="138"/>
      <c r="Y776" s="138"/>
      <c r="Z776" s="138"/>
    </row>
    <row r="777" ht="12.75" customHeight="1">
      <c r="A777" s="138"/>
      <c r="B777" s="138"/>
      <c r="C777" s="138"/>
      <c r="D777" s="264"/>
      <c r="E777" s="265"/>
      <c r="F777" s="138"/>
      <c r="G777" s="265"/>
      <c r="H777" s="265"/>
      <c r="I777" s="138"/>
      <c r="J777" s="265"/>
      <c r="K777" s="138"/>
      <c r="L777" s="138"/>
      <c r="M777" s="138"/>
      <c r="N777" s="138"/>
      <c r="O777" s="138"/>
      <c r="P777" s="138"/>
      <c r="Q777" s="138"/>
      <c r="R777" s="138"/>
      <c r="S777" s="138"/>
      <c r="T777" s="138"/>
      <c r="U777" s="138"/>
      <c r="V777" s="138"/>
      <c r="W777" s="138"/>
      <c r="X777" s="138"/>
      <c r="Y777" s="138"/>
      <c r="Z777" s="138"/>
    </row>
    <row r="778" ht="12.75" customHeight="1">
      <c r="A778" s="138"/>
      <c r="B778" s="138"/>
      <c r="C778" s="138"/>
      <c r="D778" s="264"/>
      <c r="E778" s="265"/>
      <c r="F778" s="138"/>
      <c r="G778" s="265"/>
      <c r="H778" s="265"/>
      <c r="I778" s="138"/>
      <c r="J778" s="265"/>
      <c r="K778" s="138"/>
      <c r="L778" s="138"/>
      <c r="M778" s="138"/>
      <c r="N778" s="138"/>
      <c r="O778" s="138"/>
      <c r="P778" s="138"/>
      <c r="Q778" s="138"/>
      <c r="R778" s="138"/>
      <c r="S778" s="138"/>
      <c r="T778" s="138"/>
      <c r="U778" s="138"/>
      <c r="V778" s="138"/>
      <c r="W778" s="138"/>
      <c r="X778" s="138"/>
      <c r="Y778" s="138"/>
      <c r="Z778" s="138"/>
    </row>
    <row r="779" ht="12.75" customHeight="1">
      <c r="A779" s="138"/>
      <c r="B779" s="138"/>
      <c r="C779" s="138"/>
      <c r="D779" s="264"/>
      <c r="E779" s="265"/>
      <c r="F779" s="138"/>
      <c r="G779" s="265"/>
      <c r="H779" s="265"/>
      <c r="I779" s="138"/>
      <c r="J779" s="265"/>
      <c r="K779" s="138"/>
      <c r="L779" s="138"/>
      <c r="M779" s="138"/>
      <c r="N779" s="138"/>
      <c r="O779" s="138"/>
      <c r="P779" s="138"/>
      <c r="Q779" s="138"/>
      <c r="R779" s="138"/>
      <c r="S779" s="138"/>
      <c r="T779" s="138"/>
      <c r="U779" s="138"/>
      <c r="V779" s="138"/>
      <c r="W779" s="138"/>
      <c r="X779" s="138"/>
      <c r="Y779" s="138"/>
      <c r="Z779" s="138"/>
    </row>
    <row r="780" ht="12.75" customHeight="1">
      <c r="A780" s="138"/>
      <c r="B780" s="138"/>
      <c r="C780" s="138"/>
      <c r="D780" s="264"/>
      <c r="E780" s="265"/>
      <c r="F780" s="138"/>
      <c r="G780" s="265"/>
      <c r="H780" s="265"/>
      <c r="I780" s="138"/>
      <c r="J780" s="265"/>
      <c r="K780" s="138"/>
      <c r="L780" s="138"/>
      <c r="M780" s="138"/>
      <c r="N780" s="138"/>
      <c r="O780" s="138"/>
      <c r="P780" s="138"/>
      <c r="Q780" s="138"/>
      <c r="R780" s="138"/>
      <c r="S780" s="138"/>
      <c r="T780" s="138"/>
      <c r="U780" s="138"/>
      <c r="V780" s="138"/>
      <c r="W780" s="138"/>
      <c r="X780" s="138"/>
      <c r="Y780" s="138"/>
      <c r="Z780" s="138"/>
    </row>
    <row r="781" ht="12.75" customHeight="1">
      <c r="A781" s="138"/>
      <c r="B781" s="138"/>
      <c r="C781" s="138"/>
      <c r="D781" s="264"/>
      <c r="E781" s="265"/>
      <c r="F781" s="138"/>
      <c r="G781" s="265"/>
      <c r="H781" s="265"/>
      <c r="I781" s="138"/>
      <c r="J781" s="265"/>
      <c r="K781" s="138"/>
      <c r="L781" s="138"/>
      <c r="M781" s="138"/>
      <c r="N781" s="138"/>
      <c r="O781" s="138"/>
      <c r="P781" s="138"/>
      <c r="Q781" s="138"/>
      <c r="R781" s="138"/>
      <c r="S781" s="138"/>
      <c r="T781" s="138"/>
      <c r="U781" s="138"/>
      <c r="V781" s="138"/>
      <c r="W781" s="138"/>
      <c r="X781" s="138"/>
      <c r="Y781" s="138"/>
      <c r="Z781" s="138"/>
    </row>
    <row r="782" ht="12.75" customHeight="1">
      <c r="A782" s="138"/>
      <c r="B782" s="138"/>
      <c r="C782" s="138"/>
      <c r="D782" s="264"/>
      <c r="E782" s="265"/>
      <c r="F782" s="138"/>
      <c r="G782" s="265"/>
      <c r="H782" s="265"/>
      <c r="I782" s="138"/>
      <c r="J782" s="265"/>
      <c r="K782" s="138"/>
      <c r="L782" s="138"/>
      <c r="M782" s="138"/>
      <c r="N782" s="138"/>
      <c r="O782" s="138"/>
      <c r="P782" s="138"/>
      <c r="Q782" s="138"/>
      <c r="R782" s="138"/>
      <c r="S782" s="138"/>
      <c r="T782" s="138"/>
      <c r="U782" s="138"/>
      <c r="V782" s="138"/>
      <c r="W782" s="138"/>
      <c r="X782" s="138"/>
      <c r="Y782" s="138"/>
      <c r="Z782" s="138"/>
    </row>
    <row r="783" ht="12.75" customHeight="1">
      <c r="A783" s="138"/>
      <c r="B783" s="138"/>
      <c r="C783" s="138"/>
      <c r="D783" s="264"/>
      <c r="E783" s="265"/>
      <c r="F783" s="138"/>
      <c r="G783" s="265"/>
      <c r="H783" s="265"/>
      <c r="I783" s="138"/>
      <c r="J783" s="265"/>
      <c r="K783" s="138"/>
      <c r="L783" s="138"/>
      <c r="M783" s="138"/>
      <c r="N783" s="138"/>
      <c r="O783" s="138"/>
      <c r="P783" s="138"/>
      <c r="Q783" s="138"/>
      <c r="R783" s="138"/>
      <c r="S783" s="138"/>
      <c r="T783" s="138"/>
      <c r="U783" s="138"/>
      <c r="V783" s="138"/>
      <c r="W783" s="138"/>
      <c r="X783" s="138"/>
      <c r="Y783" s="138"/>
      <c r="Z783" s="138"/>
    </row>
    <row r="784" ht="12.75" customHeight="1">
      <c r="A784" s="138"/>
      <c r="B784" s="138"/>
      <c r="C784" s="138"/>
      <c r="D784" s="264"/>
      <c r="E784" s="265"/>
      <c r="F784" s="138"/>
      <c r="G784" s="265"/>
      <c r="H784" s="265"/>
      <c r="I784" s="138"/>
      <c r="J784" s="265"/>
      <c r="K784" s="138"/>
      <c r="L784" s="138"/>
      <c r="M784" s="138"/>
      <c r="N784" s="138"/>
      <c r="O784" s="138"/>
      <c r="P784" s="138"/>
      <c r="Q784" s="138"/>
      <c r="R784" s="138"/>
      <c r="S784" s="138"/>
      <c r="T784" s="138"/>
      <c r="U784" s="138"/>
      <c r="V784" s="138"/>
      <c r="W784" s="138"/>
      <c r="X784" s="138"/>
      <c r="Y784" s="138"/>
      <c r="Z784" s="138"/>
    </row>
    <row r="785" ht="12.75" customHeight="1">
      <c r="A785" s="138"/>
      <c r="B785" s="138"/>
      <c r="C785" s="138"/>
      <c r="D785" s="264"/>
      <c r="E785" s="265"/>
      <c r="F785" s="138"/>
      <c r="G785" s="265"/>
      <c r="H785" s="265"/>
      <c r="I785" s="138"/>
      <c r="J785" s="265"/>
      <c r="K785" s="138"/>
      <c r="L785" s="138"/>
      <c r="M785" s="138"/>
      <c r="N785" s="138"/>
      <c r="O785" s="138"/>
      <c r="P785" s="138"/>
      <c r="Q785" s="138"/>
      <c r="R785" s="138"/>
      <c r="S785" s="138"/>
      <c r="T785" s="138"/>
      <c r="U785" s="138"/>
      <c r="V785" s="138"/>
      <c r="W785" s="138"/>
      <c r="X785" s="138"/>
      <c r="Y785" s="138"/>
      <c r="Z785" s="138"/>
    </row>
    <row r="786" ht="12.75" customHeight="1">
      <c r="A786" s="138"/>
      <c r="B786" s="138"/>
      <c r="C786" s="138"/>
      <c r="D786" s="264"/>
      <c r="E786" s="265"/>
      <c r="F786" s="138"/>
      <c r="G786" s="265"/>
      <c r="H786" s="265"/>
      <c r="I786" s="138"/>
      <c r="J786" s="265"/>
      <c r="K786" s="138"/>
      <c r="L786" s="138"/>
      <c r="M786" s="138"/>
      <c r="N786" s="138"/>
      <c r="O786" s="138"/>
      <c r="P786" s="138"/>
      <c r="Q786" s="138"/>
      <c r="R786" s="138"/>
      <c r="S786" s="138"/>
      <c r="T786" s="138"/>
      <c r="U786" s="138"/>
      <c r="V786" s="138"/>
      <c r="W786" s="138"/>
      <c r="X786" s="138"/>
      <c r="Y786" s="138"/>
      <c r="Z786" s="138"/>
    </row>
    <row r="787" ht="12.75" customHeight="1">
      <c r="A787" s="138"/>
      <c r="B787" s="138"/>
      <c r="C787" s="138"/>
      <c r="D787" s="264"/>
      <c r="E787" s="265"/>
      <c r="F787" s="138"/>
      <c r="G787" s="265"/>
      <c r="H787" s="265"/>
      <c r="I787" s="138"/>
      <c r="J787" s="265"/>
      <c r="K787" s="138"/>
      <c r="L787" s="138"/>
      <c r="M787" s="138"/>
      <c r="N787" s="138"/>
      <c r="O787" s="138"/>
      <c r="P787" s="138"/>
      <c r="Q787" s="138"/>
      <c r="R787" s="138"/>
      <c r="S787" s="138"/>
      <c r="T787" s="138"/>
      <c r="U787" s="138"/>
      <c r="V787" s="138"/>
      <c r="W787" s="138"/>
      <c r="X787" s="138"/>
      <c r="Y787" s="138"/>
      <c r="Z787" s="138"/>
    </row>
    <row r="788" ht="12.75" customHeight="1">
      <c r="A788" s="138"/>
      <c r="B788" s="138"/>
      <c r="C788" s="138"/>
      <c r="D788" s="264"/>
      <c r="E788" s="265"/>
      <c r="F788" s="138"/>
      <c r="G788" s="265"/>
      <c r="H788" s="265"/>
      <c r="I788" s="138"/>
      <c r="J788" s="265"/>
      <c r="K788" s="138"/>
      <c r="L788" s="138"/>
      <c r="M788" s="138"/>
      <c r="N788" s="138"/>
      <c r="O788" s="138"/>
      <c r="P788" s="138"/>
      <c r="Q788" s="138"/>
      <c r="R788" s="138"/>
      <c r="S788" s="138"/>
      <c r="T788" s="138"/>
      <c r="U788" s="138"/>
      <c r="V788" s="138"/>
      <c r="W788" s="138"/>
      <c r="X788" s="138"/>
      <c r="Y788" s="138"/>
      <c r="Z788" s="138"/>
    </row>
    <row r="789" ht="12.75" customHeight="1">
      <c r="A789" s="138"/>
      <c r="B789" s="138"/>
      <c r="C789" s="138"/>
      <c r="D789" s="264"/>
      <c r="E789" s="265"/>
      <c r="F789" s="138"/>
      <c r="G789" s="265"/>
      <c r="H789" s="265"/>
      <c r="I789" s="138"/>
      <c r="J789" s="265"/>
      <c r="K789" s="138"/>
      <c r="L789" s="138"/>
      <c r="M789" s="138"/>
      <c r="N789" s="138"/>
      <c r="O789" s="138"/>
      <c r="P789" s="138"/>
      <c r="Q789" s="138"/>
      <c r="R789" s="138"/>
      <c r="S789" s="138"/>
      <c r="T789" s="138"/>
      <c r="U789" s="138"/>
      <c r="V789" s="138"/>
      <c r="W789" s="138"/>
      <c r="X789" s="138"/>
      <c r="Y789" s="138"/>
      <c r="Z789" s="138"/>
    </row>
    <row r="790" ht="12.75" customHeight="1">
      <c r="A790" s="138"/>
      <c r="B790" s="138"/>
      <c r="C790" s="138"/>
      <c r="D790" s="264"/>
      <c r="E790" s="265"/>
      <c r="F790" s="138"/>
      <c r="G790" s="265"/>
      <c r="H790" s="265"/>
      <c r="I790" s="138"/>
      <c r="J790" s="265"/>
      <c r="K790" s="138"/>
      <c r="L790" s="138"/>
      <c r="M790" s="138"/>
      <c r="N790" s="138"/>
      <c r="O790" s="138"/>
      <c r="P790" s="138"/>
      <c r="Q790" s="138"/>
      <c r="R790" s="138"/>
      <c r="S790" s="138"/>
      <c r="T790" s="138"/>
      <c r="U790" s="138"/>
      <c r="V790" s="138"/>
      <c r="W790" s="138"/>
      <c r="X790" s="138"/>
      <c r="Y790" s="138"/>
      <c r="Z790" s="138"/>
    </row>
    <row r="791" ht="12.75" customHeight="1">
      <c r="A791" s="138"/>
      <c r="B791" s="138"/>
      <c r="C791" s="138"/>
      <c r="D791" s="264"/>
      <c r="E791" s="265"/>
      <c r="F791" s="138"/>
      <c r="G791" s="265"/>
      <c r="H791" s="265"/>
      <c r="I791" s="138"/>
      <c r="J791" s="265"/>
      <c r="K791" s="138"/>
      <c r="L791" s="138"/>
      <c r="M791" s="138"/>
      <c r="N791" s="138"/>
      <c r="O791" s="138"/>
      <c r="P791" s="138"/>
      <c r="Q791" s="138"/>
      <c r="R791" s="138"/>
      <c r="S791" s="138"/>
      <c r="T791" s="138"/>
      <c r="U791" s="138"/>
      <c r="V791" s="138"/>
      <c r="W791" s="138"/>
      <c r="X791" s="138"/>
      <c r="Y791" s="138"/>
      <c r="Z791" s="138"/>
    </row>
    <row r="792" ht="12.75" customHeight="1">
      <c r="A792" s="138"/>
      <c r="B792" s="138"/>
      <c r="C792" s="138"/>
      <c r="D792" s="264"/>
      <c r="E792" s="265"/>
      <c r="F792" s="138"/>
      <c r="G792" s="265"/>
      <c r="H792" s="265"/>
      <c r="I792" s="138"/>
      <c r="J792" s="265"/>
      <c r="K792" s="138"/>
      <c r="L792" s="138"/>
      <c r="M792" s="138"/>
      <c r="N792" s="138"/>
      <c r="O792" s="138"/>
      <c r="P792" s="138"/>
      <c r="Q792" s="138"/>
      <c r="R792" s="138"/>
      <c r="S792" s="138"/>
      <c r="T792" s="138"/>
      <c r="U792" s="138"/>
      <c r="V792" s="138"/>
      <c r="W792" s="138"/>
      <c r="X792" s="138"/>
      <c r="Y792" s="138"/>
      <c r="Z792" s="138"/>
    </row>
    <row r="793" ht="12.75" customHeight="1">
      <c r="A793" s="138"/>
      <c r="B793" s="138"/>
      <c r="C793" s="138"/>
      <c r="D793" s="264"/>
      <c r="E793" s="265"/>
      <c r="F793" s="138"/>
      <c r="G793" s="265"/>
      <c r="H793" s="265"/>
      <c r="I793" s="138"/>
      <c r="J793" s="265"/>
      <c r="K793" s="138"/>
      <c r="L793" s="138"/>
      <c r="M793" s="138"/>
      <c r="N793" s="138"/>
      <c r="O793" s="138"/>
      <c r="P793" s="138"/>
      <c r="Q793" s="138"/>
      <c r="R793" s="138"/>
      <c r="S793" s="138"/>
      <c r="T793" s="138"/>
      <c r="U793" s="138"/>
      <c r="V793" s="138"/>
      <c r="W793" s="138"/>
      <c r="X793" s="138"/>
      <c r="Y793" s="138"/>
      <c r="Z793" s="138"/>
    </row>
    <row r="794" ht="12.75" customHeight="1">
      <c r="A794" s="138"/>
      <c r="B794" s="138"/>
      <c r="C794" s="138"/>
      <c r="D794" s="264"/>
      <c r="E794" s="265"/>
      <c r="F794" s="138"/>
      <c r="G794" s="265"/>
      <c r="H794" s="265"/>
      <c r="I794" s="138"/>
      <c r="J794" s="265"/>
      <c r="K794" s="138"/>
      <c r="L794" s="138"/>
      <c r="M794" s="138"/>
      <c r="N794" s="138"/>
      <c r="O794" s="138"/>
      <c r="P794" s="138"/>
      <c r="Q794" s="138"/>
      <c r="R794" s="138"/>
      <c r="S794" s="138"/>
      <c r="T794" s="138"/>
      <c r="U794" s="138"/>
      <c r="V794" s="138"/>
      <c r="W794" s="138"/>
      <c r="X794" s="138"/>
      <c r="Y794" s="138"/>
      <c r="Z794" s="138"/>
    </row>
    <row r="795" ht="12.75" customHeight="1">
      <c r="A795" s="138"/>
      <c r="B795" s="138"/>
      <c r="C795" s="138"/>
      <c r="D795" s="264"/>
      <c r="E795" s="265"/>
      <c r="F795" s="138"/>
      <c r="G795" s="265"/>
      <c r="H795" s="265"/>
      <c r="I795" s="138"/>
      <c r="J795" s="265"/>
      <c r="K795" s="138"/>
      <c r="L795" s="138"/>
      <c r="M795" s="138"/>
      <c r="N795" s="138"/>
      <c r="O795" s="138"/>
      <c r="P795" s="138"/>
      <c r="Q795" s="138"/>
      <c r="R795" s="138"/>
      <c r="S795" s="138"/>
      <c r="T795" s="138"/>
      <c r="U795" s="138"/>
      <c r="V795" s="138"/>
      <c r="W795" s="138"/>
      <c r="X795" s="138"/>
      <c r="Y795" s="138"/>
      <c r="Z795" s="138"/>
    </row>
    <row r="796" ht="12.75" customHeight="1">
      <c r="A796" s="138"/>
      <c r="B796" s="138"/>
      <c r="C796" s="138"/>
      <c r="D796" s="264"/>
      <c r="E796" s="265"/>
      <c r="F796" s="138"/>
      <c r="G796" s="265"/>
      <c r="H796" s="265"/>
      <c r="I796" s="138"/>
      <c r="J796" s="265"/>
      <c r="K796" s="138"/>
      <c r="L796" s="138"/>
      <c r="M796" s="138"/>
      <c r="N796" s="138"/>
      <c r="O796" s="138"/>
      <c r="P796" s="138"/>
      <c r="Q796" s="138"/>
      <c r="R796" s="138"/>
      <c r="S796" s="138"/>
      <c r="T796" s="138"/>
      <c r="U796" s="138"/>
      <c r="V796" s="138"/>
      <c r="W796" s="138"/>
      <c r="X796" s="138"/>
      <c r="Y796" s="138"/>
      <c r="Z796" s="138"/>
    </row>
    <row r="797" ht="12.75" customHeight="1">
      <c r="A797" s="138"/>
      <c r="B797" s="138"/>
      <c r="C797" s="138"/>
      <c r="D797" s="264"/>
      <c r="E797" s="265"/>
      <c r="F797" s="138"/>
      <c r="G797" s="265"/>
      <c r="H797" s="265"/>
      <c r="I797" s="138"/>
      <c r="J797" s="265"/>
      <c r="K797" s="138"/>
      <c r="L797" s="138"/>
      <c r="M797" s="138"/>
      <c r="N797" s="138"/>
      <c r="O797" s="138"/>
      <c r="P797" s="138"/>
      <c r="Q797" s="138"/>
      <c r="R797" s="138"/>
      <c r="S797" s="138"/>
      <c r="T797" s="138"/>
      <c r="U797" s="138"/>
      <c r="V797" s="138"/>
      <c r="W797" s="138"/>
      <c r="X797" s="138"/>
      <c r="Y797" s="138"/>
      <c r="Z797" s="138"/>
    </row>
    <row r="798" ht="12.75" customHeight="1">
      <c r="A798" s="138"/>
      <c r="B798" s="138"/>
      <c r="C798" s="138"/>
      <c r="D798" s="264"/>
      <c r="E798" s="265"/>
      <c r="F798" s="138"/>
      <c r="G798" s="265"/>
      <c r="H798" s="265"/>
      <c r="I798" s="138"/>
      <c r="J798" s="265"/>
      <c r="K798" s="138"/>
      <c r="L798" s="138"/>
      <c r="M798" s="138"/>
      <c r="N798" s="138"/>
      <c r="O798" s="138"/>
      <c r="P798" s="138"/>
      <c r="Q798" s="138"/>
      <c r="R798" s="138"/>
      <c r="S798" s="138"/>
      <c r="T798" s="138"/>
      <c r="U798" s="138"/>
      <c r="V798" s="138"/>
      <c r="W798" s="138"/>
      <c r="X798" s="138"/>
      <c r="Y798" s="138"/>
      <c r="Z798" s="138"/>
    </row>
    <row r="799" ht="12.75" customHeight="1">
      <c r="A799" s="138"/>
      <c r="B799" s="138"/>
      <c r="C799" s="138"/>
      <c r="D799" s="264"/>
      <c r="E799" s="265"/>
      <c r="F799" s="138"/>
      <c r="G799" s="265"/>
      <c r="H799" s="265"/>
      <c r="I799" s="138"/>
      <c r="J799" s="265"/>
      <c r="K799" s="138"/>
      <c r="L799" s="138"/>
      <c r="M799" s="138"/>
      <c r="N799" s="138"/>
      <c r="O799" s="138"/>
      <c r="P799" s="138"/>
      <c r="Q799" s="138"/>
      <c r="R799" s="138"/>
      <c r="S799" s="138"/>
      <c r="T799" s="138"/>
      <c r="U799" s="138"/>
      <c r="V799" s="138"/>
      <c r="W799" s="138"/>
      <c r="X799" s="138"/>
      <c r="Y799" s="138"/>
      <c r="Z799" s="138"/>
    </row>
    <row r="800" ht="12.75" customHeight="1">
      <c r="A800" s="138"/>
      <c r="B800" s="138"/>
      <c r="C800" s="138"/>
      <c r="D800" s="264"/>
      <c r="E800" s="265"/>
      <c r="F800" s="138"/>
      <c r="G800" s="265"/>
      <c r="H800" s="265"/>
      <c r="I800" s="138"/>
      <c r="J800" s="265"/>
      <c r="K800" s="138"/>
      <c r="L800" s="138"/>
      <c r="M800" s="138"/>
      <c r="N800" s="138"/>
      <c r="O800" s="138"/>
      <c r="P800" s="138"/>
      <c r="Q800" s="138"/>
      <c r="R800" s="138"/>
      <c r="S800" s="138"/>
      <c r="T800" s="138"/>
      <c r="U800" s="138"/>
      <c r="V800" s="138"/>
      <c r="W800" s="138"/>
      <c r="X800" s="138"/>
      <c r="Y800" s="138"/>
      <c r="Z800" s="138"/>
    </row>
    <row r="801" ht="12.75" customHeight="1">
      <c r="A801" s="138"/>
      <c r="B801" s="138"/>
      <c r="C801" s="138"/>
      <c r="D801" s="264"/>
      <c r="E801" s="265"/>
      <c r="F801" s="138"/>
      <c r="G801" s="265"/>
      <c r="H801" s="265"/>
      <c r="I801" s="138"/>
      <c r="J801" s="265"/>
      <c r="K801" s="138"/>
      <c r="L801" s="138"/>
      <c r="M801" s="138"/>
      <c r="N801" s="138"/>
      <c r="O801" s="138"/>
      <c r="P801" s="138"/>
      <c r="Q801" s="138"/>
      <c r="R801" s="138"/>
      <c r="S801" s="138"/>
      <c r="T801" s="138"/>
      <c r="U801" s="138"/>
      <c r="V801" s="138"/>
      <c r="W801" s="138"/>
      <c r="X801" s="138"/>
      <c r="Y801" s="138"/>
      <c r="Z801" s="138"/>
    </row>
    <row r="802" ht="12.75" customHeight="1">
      <c r="A802" s="138"/>
      <c r="B802" s="138"/>
      <c r="C802" s="138"/>
      <c r="D802" s="264"/>
      <c r="E802" s="265"/>
      <c r="F802" s="138"/>
      <c r="G802" s="265"/>
      <c r="H802" s="265"/>
      <c r="I802" s="138"/>
      <c r="J802" s="265"/>
      <c r="K802" s="138"/>
      <c r="L802" s="138"/>
      <c r="M802" s="138"/>
      <c r="N802" s="138"/>
      <c r="O802" s="138"/>
      <c r="P802" s="138"/>
      <c r="Q802" s="138"/>
      <c r="R802" s="138"/>
      <c r="S802" s="138"/>
      <c r="T802" s="138"/>
      <c r="U802" s="138"/>
      <c r="V802" s="138"/>
      <c r="W802" s="138"/>
      <c r="X802" s="138"/>
      <c r="Y802" s="138"/>
      <c r="Z802" s="138"/>
    </row>
    <row r="803" ht="12.75" customHeight="1">
      <c r="A803" s="138"/>
      <c r="B803" s="138"/>
      <c r="C803" s="138"/>
      <c r="D803" s="264"/>
      <c r="E803" s="265"/>
      <c r="F803" s="138"/>
      <c r="G803" s="265"/>
      <c r="H803" s="265"/>
      <c r="I803" s="138"/>
      <c r="J803" s="265"/>
      <c r="K803" s="138"/>
      <c r="L803" s="138"/>
      <c r="M803" s="138"/>
      <c r="N803" s="138"/>
      <c r="O803" s="138"/>
      <c r="P803" s="138"/>
      <c r="Q803" s="138"/>
      <c r="R803" s="138"/>
      <c r="S803" s="138"/>
      <c r="T803" s="138"/>
      <c r="U803" s="138"/>
      <c r="V803" s="138"/>
      <c r="W803" s="138"/>
      <c r="X803" s="138"/>
      <c r="Y803" s="138"/>
      <c r="Z803" s="138"/>
    </row>
    <row r="804" ht="12.75" customHeight="1">
      <c r="A804" s="138"/>
      <c r="B804" s="138"/>
      <c r="C804" s="138"/>
      <c r="D804" s="264"/>
      <c r="E804" s="265"/>
      <c r="F804" s="138"/>
      <c r="G804" s="265"/>
      <c r="H804" s="265"/>
      <c r="I804" s="138"/>
      <c r="J804" s="265"/>
      <c r="K804" s="138"/>
      <c r="L804" s="138"/>
      <c r="M804" s="138"/>
      <c r="N804" s="138"/>
      <c r="O804" s="138"/>
      <c r="P804" s="138"/>
      <c r="Q804" s="138"/>
      <c r="R804" s="138"/>
      <c r="S804" s="138"/>
      <c r="T804" s="138"/>
      <c r="U804" s="138"/>
      <c r="V804" s="138"/>
      <c r="W804" s="138"/>
      <c r="X804" s="138"/>
      <c r="Y804" s="138"/>
      <c r="Z804" s="138"/>
    </row>
    <row r="805" ht="12.75" customHeight="1">
      <c r="A805" s="138"/>
      <c r="B805" s="138"/>
      <c r="C805" s="138"/>
      <c r="D805" s="264"/>
      <c r="E805" s="265"/>
      <c r="F805" s="138"/>
      <c r="G805" s="265"/>
      <c r="H805" s="265"/>
      <c r="I805" s="138"/>
      <c r="J805" s="265"/>
      <c r="K805" s="138"/>
      <c r="L805" s="138"/>
      <c r="M805" s="138"/>
      <c r="N805" s="138"/>
      <c r="O805" s="138"/>
      <c r="P805" s="138"/>
      <c r="Q805" s="138"/>
      <c r="R805" s="138"/>
      <c r="S805" s="138"/>
      <c r="T805" s="138"/>
      <c r="U805" s="138"/>
      <c r="V805" s="138"/>
      <c r="W805" s="138"/>
      <c r="X805" s="138"/>
      <c r="Y805" s="138"/>
      <c r="Z805" s="138"/>
    </row>
    <row r="806" ht="12.75" customHeight="1">
      <c r="A806" s="138"/>
      <c r="B806" s="138"/>
      <c r="C806" s="138"/>
      <c r="D806" s="264"/>
      <c r="E806" s="265"/>
      <c r="F806" s="138"/>
      <c r="G806" s="265"/>
      <c r="H806" s="265"/>
      <c r="I806" s="138"/>
      <c r="J806" s="265"/>
      <c r="K806" s="138"/>
      <c r="L806" s="138"/>
      <c r="M806" s="138"/>
      <c r="N806" s="138"/>
      <c r="O806" s="138"/>
      <c r="P806" s="138"/>
      <c r="Q806" s="138"/>
      <c r="R806" s="138"/>
      <c r="S806" s="138"/>
      <c r="T806" s="138"/>
      <c r="U806" s="138"/>
      <c r="V806" s="138"/>
      <c r="W806" s="138"/>
      <c r="X806" s="138"/>
      <c r="Y806" s="138"/>
      <c r="Z806" s="138"/>
    </row>
    <row r="807" ht="12.75" customHeight="1">
      <c r="A807" s="138"/>
      <c r="B807" s="138"/>
      <c r="C807" s="138"/>
      <c r="D807" s="264"/>
      <c r="E807" s="265"/>
      <c r="F807" s="138"/>
      <c r="G807" s="265"/>
      <c r="H807" s="265"/>
      <c r="I807" s="138"/>
      <c r="J807" s="265"/>
      <c r="K807" s="138"/>
      <c r="L807" s="138"/>
      <c r="M807" s="138"/>
      <c r="N807" s="138"/>
      <c r="O807" s="138"/>
      <c r="P807" s="138"/>
      <c r="Q807" s="138"/>
      <c r="R807" s="138"/>
      <c r="S807" s="138"/>
      <c r="T807" s="138"/>
      <c r="U807" s="138"/>
      <c r="V807" s="138"/>
      <c r="W807" s="138"/>
      <c r="X807" s="138"/>
      <c r="Y807" s="138"/>
      <c r="Z807" s="138"/>
    </row>
    <row r="808" ht="12.75" customHeight="1">
      <c r="A808" s="138"/>
      <c r="B808" s="138"/>
      <c r="C808" s="138"/>
      <c r="D808" s="264"/>
      <c r="E808" s="265"/>
      <c r="F808" s="138"/>
      <c r="G808" s="265"/>
      <c r="H808" s="265"/>
      <c r="I808" s="138"/>
      <c r="J808" s="265"/>
      <c r="K808" s="138"/>
      <c r="L808" s="138"/>
      <c r="M808" s="138"/>
      <c r="N808" s="138"/>
      <c r="O808" s="138"/>
      <c r="P808" s="138"/>
      <c r="Q808" s="138"/>
      <c r="R808" s="138"/>
      <c r="S808" s="138"/>
      <c r="T808" s="138"/>
      <c r="U808" s="138"/>
      <c r="V808" s="138"/>
      <c r="W808" s="138"/>
      <c r="X808" s="138"/>
      <c r="Y808" s="138"/>
      <c r="Z808" s="138"/>
    </row>
    <row r="809" ht="12.75" customHeight="1">
      <c r="A809" s="138"/>
      <c r="B809" s="138"/>
      <c r="C809" s="138"/>
      <c r="D809" s="264"/>
      <c r="E809" s="265"/>
      <c r="F809" s="138"/>
      <c r="G809" s="265"/>
      <c r="H809" s="265"/>
      <c r="I809" s="138"/>
      <c r="J809" s="265"/>
      <c r="K809" s="138"/>
      <c r="L809" s="138"/>
      <c r="M809" s="138"/>
      <c r="N809" s="138"/>
      <c r="O809" s="138"/>
      <c r="P809" s="138"/>
      <c r="Q809" s="138"/>
      <c r="R809" s="138"/>
      <c r="S809" s="138"/>
      <c r="T809" s="138"/>
      <c r="U809" s="138"/>
      <c r="V809" s="138"/>
      <c r="W809" s="138"/>
      <c r="X809" s="138"/>
      <c r="Y809" s="138"/>
      <c r="Z809" s="138"/>
    </row>
    <row r="810" ht="12.75" customHeight="1">
      <c r="A810" s="138"/>
      <c r="B810" s="138"/>
      <c r="C810" s="138"/>
      <c r="D810" s="264"/>
      <c r="E810" s="265"/>
      <c r="F810" s="138"/>
      <c r="G810" s="265"/>
      <c r="H810" s="265"/>
      <c r="I810" s="138"/>
      <c r="J810" s="265"/>
      <c r="K810" s="138"/>
      <c r="L810" s="138"/>
      <c r="M810" s="138"/>
      <c r="N810" s="138"/>
      <c r="O810" s="138"/>
      <c r="P810" s="138"/>
      <c r="Q810" s="138"/>
      <c r="R810" s="138"/>
      <c r="S810" s="138"/>
      <c r="T810" s="138"/>
      <c r="U810" s="138"/>
      <c r="V810" s="138"/>
      <c r="W810" s="138"/>
      <c r="X810" s="138"/>
      <c r="Y810" s="138"/>
      <c r="Z810" s="138"/>
    </row>
    <row r="811" ht="12.75" customHeight="1">
      <c r="A811" s="138"/>
      <c r="B811" s="138"/>
      <c r="C811" s="138"/>
      <c r="D811" s="264"/>
      <c r="E811" s="265"/>
      <c r="F811" s="138"/>
      <c r="G811" s="265"/>
      <c r="H811" s="265"/>
      <c r="I811" s="138"/>
      <c r="J811" s="265"/>
      <c r="K811" s="138"/>
      <c r="L811" s="138"/>
      <c r="M811" s="138"/>
      <c r="N811" s="138"/>
      <c r="O811" s="138"/>
      <c r="P811" s="138"/>
      <c r="Q811" s="138"/>
      <c r="R811" s="138"/>
      <c r="S811" s="138"/>
      <c r="T811" s="138"/>
      <c r="U811" s="138"/>
      <c r="V811" s="138"/>
      <c r="W811" s="138"/>
      <c r="X811" s="138"/>
      <c r="Y811" s="138"/>
      <c r="Z811" s="138"/>
    </row>
    <row r="812" ht="12.75" customHeight="1">
      <c r="A812" s="138"/>
      <c r="B812" s="138"/>
      <c r="C812" s="138"/>
      <c r="D812" s="264"/>
      <c r="E812" s="265"/>
      <c r="F812" s="138"/>
      <c r="G812" s="265"/>
      <c r="H812" s="265"/>
      <c r="I812" s="138"/>
      <c r="J812" s="265"/>
      <c r="K812" s="138"/>
      <c r="L812" s="138"/>
      <c r="M812" s="138"/>
      <c r="N812" s="138"/>
      <c r="O812" s="138"/>
      <c r="P812" s="138"/>
      <c r="Q812" s="138"/>
      <c r="R812" s="138"/>
      <c r="S812" s="138"/>
      <c r="T812" s="138"/>
      <c r="U812" s="138"/>
      <c r="V812" s="138"/>
      <c r="W812" s="138"/>
      <c r="X812" s="138"/>
      <c r="Y812" s="138"/>
      <c r="Z812" s="138"/>
    </row>
    <row r="813" ht="12.75" customHeight="1">
      <c r="A813" s="138"/>
      <c r="B813" s="138"/>
      <c r="C813" s="138"/>
      <c r="D813" s="264"/>
      <c r="E813" s="265"/>
      <c r="F813" s="138"/>
      <c r="G813" s="265"/>
      <c r="H813" s="265"/>
      <c r="I813" s="138"/>
      <c r="J813" s="265"/>
      <c r="K813" s="138"/>
      <c r="L813" s="138"/>
      <c r="M813" s="138"/>
      <c r="N813" s="138"/>
      <c r="O813" s="138"/>
      <c r="P813" s="138"/>
      <c r="Q813" s="138"/>
      <c r="R813" s="138"/>
      <c r="S813" s="138"/>
      <c r="T813" s="138"/>
      <c r="U813" s="138"/>
      <c r="V813" s="138"/>
      <c r="W813" s="138"/>
      <c r="X813" s="138"/>
      <c r="Y813" s="138"/>
      <c r="Z813" s="138"/>
    </row>
    <row r="814" ht="12.75" customHeight="1">
      <c r="A814" s="138"/>
      <c r="B814" s="138"/>
      <c r="C814" s="138"/>
      <c r="D814" s="264"/>
      <c r="E814" s="265"/>
      <c r="F814" s="138"/>
      <c r="G814" s="265"/>
      <c r="H814" s="265"/>
      <c r="I814" s="138"/>
      <c r="J814" s="265"/>
      <c r="K814" s="138"/>
      <c r="L814" s="138"/>
      <c r="M814" s="138"/>
      <c r="N814" s="138"/>
      <c r="O814" s="138"/>
      <c r="P814" s="138"/>
      <c r="Q814" s="138"/>
      <c r="R814" s="138"/>
      <c r="S814" s="138"/>
      <c r="T814" s="138"/>
      <c r="U814" s="138"/>
      <c r="V814" s="138"/>
      <c r="W814" s="138"/>
      <c r="X814" s="138"/>
      <c r="Y814" s="138"/>
      <c r="Z814" s="138"/>
    </row>
    <row r="815" ht="12.75" customHeight="1">
      <c r="A815" s="138"/>
      <c r="B815" s="138"/>
      <c r="C815" s="138"/>
      <c r="D815" s="264"/>
      <c r="E815" s="265"/>
      <c r="F815" s="138"/>
      <c r="G815" s="265"/>
      <c r="H815" s="265"/>
      <c r="I815" s="138"/>
      <c r="J815" s="265"/>
      <c r="K815" s="138"/>
      <c r="L815" s="138"/>
      <c r="M815" s="138"/>
      <c r="N815" s="138"/>
      <c r="O815" s="138"/>
      <c r="P815" s="138"/>
      <c r="Q815" s="138"/>
      <c r="R815" s="138"/>
      <c r="S815" s="138"/>
      <c r="T815" s="138"/>
      <c r="U815" s="138"/>
      <c r="V815" s="138"/>
      <c r="W815" s="138"/>
      <c r="X815" s="138"/>
      <c r="Y815" s="138"/>
      <c r="Z815" s="138"/>
    </row>
    <row r="816" ht="12.75" customHeight="1">
      <c r="A816" s="138"/>
      <c r="B816" s="138"/>
      <c r="C816" s="138"/>
      <c r="D816" s="264"/>
      <c r="E816" s="265"/>
      <c r="F816" s="138"/>
      <c r="G816" s="265"/>
      <c r="H816" s="265"/>
      <c r="I816" s="138"/>
      <c r="J816" s="265"/>
      <c r="K816" s="138"/>
      <c r="L816" s="138"/>
      <c r="M816" s="138"/>
      <c r="N816" s="138"/>
      <c r="O816" s="138"/>
      <c r="P816" s="138"/>
      <c r="Q816" s="138"/>
      <c r="R816" s="138"/>
      <c r="S816" s="138"/>
      <c r="T816" s="138"/>
      <c r="U816" s="138"/>
      <c r="V816" s="138"/>
      <c r="W816" s="138"/>
      <c r="X816" s="138"/>
      <c r="Y816" s="138"/>
      <c r="Z816" s="138"/>
    </row>
    <row r="817" ht="12.75" customHeight="1">
      <c r="A817" s="138"/>
      <c r="B817" s="138"/>
      <c r="C817" s="138"/>
      <c r="D817" s="264"/>
      <c r="E817" s="265"/>
      <c r="F817" s="138"/>
      <c r="G817" s="265"/>
      <c r="H817" s="265"/>
      <c r="I817" s="138"/>
      <c r="J817" s="265"/>
      <c r="K817" s="138"/>
      <c r="L817" s="138"/>
      <c r="M817" s="138"/>
      <c r="N817" s="138"/>
      <c r="O817" s="138"/>
      <c r="P817" s="138"/>
      <c r="Q817" s="138"/>
      <c r="R817" s="138"/>
      <c r="S817" s="138"/>
      <c r="T817" s="138"/>
      <c r="U817" s="138"/>
      <c r="V817" s="138"/>
      <c r="W817" s="138"/>
      <c r="X817" s="138"/>
      <c r="Y817" s="138"/>
      <c r="Z817" s="138"/>
    </row>
    <row r="818" ht="12.75" customHeight="1">
      <c r="A818" s="138"/>
      <c r="B818" s="138"/>
      <c r="C818" s="138"/>
      <c r="D818" s="264"/>
      <c r="E818" s="265"/>
      <c r="F818" s="138"/>
      <c r="G818" s="265"/>
      <c r="H818" s="265"/>
      <c r="I818" s="138"/>
      <c r="J818" s="265"/>
      <c r="K818" s="138"/>
      <c r="L818" s="138"/>
      <c r="M818" s="138"/>
      <c r="N818" s="138"/>
      <c r="O818" s="138"/>
      <c r="P818" s="138"/>
      <c r="Q818" s="138"/>
      <c r="R818" s="138"/>
      <c r="S818" s="138"/>
      <c r="T818" s="138"/>
      <c r="U818" s="138"/>
      <c r="V818" s="138"/>
      <c r="W818" s="138"/>
      <c r="X818" s="138"/>
      <c r="Y818" s="138"/>
      <c r="Z818" s="138"/>
    </row>
    <row r="819" ht="12.75" customHeight="1">
      <c r="A819" s="138"/>
      <c r="B819" s="138"/>
      <c r="C819" s="138"/>
      <c r="D819" s="264"/>
      <c r="E819" s="265"/>
      <c r="F819" s="138"/>
      <c r="G819" s="265"/>
      <c r="H819" s="265"/>
      <c r="I819" s="138"/>
      <c r="J819" s="265"/>
      <c r="K819" s="138"/>
      <c r="L819" s="138"/>
      <c r="M819" s="138"/>
      <c r="N819" s="138"/>
      <c r="O819" s="138"/>
      <c r="P819" s="138"/>
      <c r="Q819" s="138"/>
      <c r="R819" s="138"/>
      <c r="S819" s="138"/>
      <c r="T819" s="138"/>
      <c r="U819" s="138"/>
      <c r="V819" s="138"/>
      <c r="W819" s="138"/>
      <c r="X819" s="138"/>
      <c r="Y819" s="138"/>
      <c r="Z819" s="138"/>
    </row>
    <row r="820" ht="12.75" customHeight="1">
      <c r="A820" s="138"/>
      <c r="B820" s="138"/>
      <c r="C820" s="138"/>
      <c r="D820" s="264"/>
      <c r="E820" s="265"/>
      <c r="F820" s="138"/>
      <c r="G820" s="265"/>
      <c r="H820" s="265"/>
      <c r="I820" s="138"/>
      <c r="J820" s="265"/>
      <c r="K820" s="138"/>
      <c r="L820" s="138"/>
      <c r="M820" s="138"/>
      <c r="N820" s="138"/>
      <c r="O820" s="138"/>
      <c r="P820" s="138"/>
      <c r="Q820" s="138"/>
      <c r="R820" s="138"/>
      <c r="S820" s="138"/>
      <c r="T820" s="138"/>
      <c r="U820" s="138"/>
      <c r="V820" s="138"/>
      <c r="W820" s="138"/>
      <c r="X820" s="138"/>
      <c r="Y820" s="138"/>
      <c r="Z820" s="138"/>
    </row>
    <row r="821" ht="12.75" customHeight="1">
      <c r="A821" s="138"/>
      <c r="B821" s="138"/>
      <c r="C821" s="138"/>
      <c r="D821" s="264"/>
      <c r="E821" s="265"/>
      <c r="F821" s="138"/>
      <c r="G821" s="265"/>
      <c r="H821" s="265"/>
      <c r="I821" s="138"/>
      <c r="J821" s="265"/>
      <c r="K821" s="138"/>
      <c r="L821" s="138"/>
      <c r="M821" s="138"/>
      <c r="N821" s="138"/>
      <c r="O821" s="138"/>
      <c r="P821" s="138"/>
      <c r="Q821" s="138"/>
      <c r="R821" s="138"/>
      <c r="S821" s="138"/>
      <c r="T821" s="138"/>
      <c r="U821" s="138"/>
      <c r="V821" s="138"/>
      <c r="W821" s="138"/>
      <c r="X821" s="138"/>
      <c r="Y821" s="138"/>
      <c r="Z821" s="138"/>
    </row>
    <row r="822" ht="12.75" customHeight="1">
      <c r="A822" s="138"/>
      <c r="B822" s="138"/>
      <c r="C822" s="138"/>
      <c r="D822" s="264"/>
      <c r="E822" s="265"/>
      <c r="F822" s="138"/>
      <c r="G822" s="265"/>
      <c r="H822" s="265"/>
      <c r="I822" s="138"/>
      <c r="J822" s="265"/>
      <c r="K822" s="138"/>
      <c r="L822" s="138"/>
      <c r="M822" s="138"/>
      <c r="N822" s="138"/>
      <c r="O822" s="138"/>
      <c r="P822" s="138"/>
      <c r="Q822" s="138"/>
      <c r="R822" s="138"/>
      <c r="S822" s="138"/>
      <c r="T822" s="138"/>
      <c r="U822" s="138"/>
      <c r="V822" s="138"/>
      <c r="W822" s="138"/>
      <c r="X822" s="138"/>
      <c r="Y822" s="138"/>
      <c r="Z822" s="138"/>
    </row>
    <row r="823" ht="12.75" customHeight="1">
      <c r="A823" s="138"/>
      <c r="B823" s="138"/>
      <c r="C823" s="138"/>
      <c r="D823" s="264"/>
      <c r="E823" s="265"/>
      <c r="F823" s="138"/>
      <c r="G823" s="265"/>
      <c r="H823" s="265"/>
      <c r="I823" s="138"/>
      <c r="J823" s="265"/>
      <c r="K823" s="138"/>
      <c r="L823" s="138"/>
      <c r="M823" s="138"/>
      <c r="N823" s="138"/>
      <c r="O823" s="138"/>
      <c r="P823" s="138"/>
      <c r="Q823" s="138"/>
      <c r="R823" s="138"/>
      <c r="S823" s="138"/>
      <c r="T823" s="138"/>
      <c r="U823" s="138"/>
      <c r="V823" s="138"/>
      <c r="W823" s="138"/>
      <c r="X823" s="138"/>
      <c r="Y823" s="138"/>
      <c r="Z823" s="138"/>
    </row>
    <row r="824" ht="12.75" customHeight="1">
      <c r="A824" s="138"/>
      <c r="B824" s="138"/>
      <c r="C824" s="138"/>
      <c r="D824" s="264"/>
      <c r="E824" s="265"/>
      <c r="F824" s="138"/>
      <c r="G824" s="265"/>
      <c r="H824" s="265"/>
      <c r="I824" s="138"/>
      <c r="J824" s="265"/>
      <c r="K824" s="138"/>
      <c r="L824" s="138"/>
      <c r="M824" s="138"/>
      <c r="N824" s="138"/>
      <c r="O824" s="138"/>
      <c r="P824" s="138"/>
      <c r="Q824" s="138"/>
      <c r="R824" s="138"/>
      <c r="S824" s="138"/>
      <c r="T824" s="138"/>
      <c r="U824" s="138"/>
      <c r="V824" s="138"/>
      <c r="W824" s="138"/>
      <c r="X824" s="138"/>
      <c r="Y824" s="138"/>
      <c r="Z824" s="138"/>
    </row>
    <row r="825" ht="12.75" customHeight="1">
      <c r="A825" s="138"/>
      <c r="B825" s="138"/>
      <c r="C825" s="138"/>
      <c r="D825" s="264"/>
      <c r="E825" s="265"/>
      <c r="F825" s="138"/>
      <c r="G825" s="265"/>
      <c r="H825" s="265"/>
      <c r="I825" s="138"/>
      <c r="J825" s="265"/>
      <c r="K825" s="138"/>
      <c r="L825" s="138"/>
      <c r="M825" s="138"/>
      <c r="N825" s="138"/>
      <c r="O825" s="138"/>
      <c r="P825" s="138"/>
      <c r="Q825" s="138"/>
      <c r="R825" s="138"/>
      <c r="S825" s="138"/>
      <c r="T825" s="138"/>
      <c r="U825" s="138"/>
      <c r="V825" s="138"/>
      <c r="W825" s="138"/>
      <c r="X825" s="138"/>
      <c r="Y825" s="138"/>
      <c r="Z825" s="138"/>
    </row>
    <row r="826" ht="12.75" customHeight="1">
      <c r="A826" s="138"/>
      <c r="B826" s="138"/>
      <c r="C826" s="138"/>
      <c r="D826" s="264"/>
      <c r="E826" s="265"/>
      <c r="F826" s="138"/>
      <c r="G826" s="265"/>
      <c r="H826" s="265"/>
      <c r="I826" s="138"/>
      <c r="J826" s="265"/>
      <c r="K826" s="138"/>
      <c r="L826" s="138"/>
      <c r="M826" s="138"/>
      <c r="N826" s="138"/>
      <c r="O826" s="138"/>
      <c r="P826" s="138"/>
      <c r="Q826" s="138"/>
      <c r="R826" s="138"/>
      <c r="S826" s="138"/>
      <c r="T826" s="138"/>
      <c r="U826" s="138"/>
      <c r="V826" s="138"/>
      <c r="W826" s="138"/>
      <c r="X826" s="138"/>
      <c r="Y826" s="138"/>
      <c r="Z826" s="138"/>
    </row>
    <row r="827" ht="12.75" customHeight="1">
      <c r="A827" s="138"/>
      <c r="B827" s="138"/>
      <c r="C827" s="138"/>
      <c r="D827" s="264"/>
      <c r="E827" s="265"/>
      <c r="F827" s="138"/>
      <c r="G827" s="265"/>
      <c r="H827" s="265"/>
      <c r="I827" s="138"/>
      <c r="J827" s="265"/>
      <c r="K827" s="138"/>
      <c r="L827" s="138"/>
      <c r="M827" s="138"/>
      <c r="N827" s="138"/>
      <c r="O827" s="138"/>
      <c r="P827" s="138"/>
      <c r="Q827" s="138"/>
      <c r="R827" s="138"/>
      <c r="S827" s="138"/>
      <c r="T827" s="138"/>
      <c r="U827" s="138"/>
      <c r="V827" s="138"/>
      <c r="W827" s="138"/>
      <c r="X827" s="138"/>
      <c r="Y827" s="138"/>
      <c r="Z827" s="138"/>
    </row>
    <row r="828" ht="12.75" customHeight="1">
      <c r="A828" s="138"/>
      <c r="B828" s="138"/>
      <c r="C828" s="138"/>
      <c r="D828" s="264"/>
      <c r="E828" s="265"/>
      <c r="F828" s="138"/>
      <c r="G828" s="265"/>
      <c r="H828" s="265"/>
      <c r="I828" s="138"/>
      <c r="J828" s="265"/>
      <c r="K828" s="138"/>
      <c r="L828" s="138"/>
      <c r="M828" s="138"/>
      <c r="N828" s="138"/>
      <c r="O828" s="138"/>
      <c r="P828" s="138"/>
      <c r="Q828" s="138"/>
      <c r="R828" s="138"/>
      <c r="S828" s="138"/>
      <c r="T828" s="138"/>
      <c r="U828" s="138"/>
      <c r="V828" s="138"/>
      <c r="W828" s="138"/>
      <c r="X828" s="138"/>
      <c r="Y828" s="138"/>
      <c r="Z828" s="138"/>
    </row>
    <row r="829" ht="12.75" customHeight="1">
      <c r="A829" s="138"/>
      <c r="B829" s="138"/>
      <c r="C829" s="138"/>
      <c r="D829" s="264"/>
      <c r="E829" s="265"/>
      <c r="F829" s="138"/>
      <c r="G829" s="265"/>
      <c r="H829" s="265"/>
      <c r="I829" s="138"/>
      <c r="J829" s="265"/>
      <c r="K829" s="138"/>
      <c r="L829" s="138"/>
      <c r="M829" s="138"/>
      <c r="N829" s="138"/>
      <c r="O829" s="138"/>
      <c r="P829" s="138"/>
      <c r="Q829" s="138"/>
      <c r="R829" s="138"/>
      <c r="S829" s="138"/>
      <c r="T829" s="138"/>
      <c r="U829" s="138"/>
      <c r="V829" s="138"/>
      <c r="W829" s="138"/>
      <c r="X829" s="138"/>
      <c r="Y829" s="138"/>
      <c r="Z829" s="138"/>
    </row>
    <row r="830" ht="12.75" customHeight="1">
      <c r="A830" s="138"/>
      <c r="B830" s="138"/>
      <c r="C830" s="138"/>
      <c r="D830" s="264"/>
      <c r="E830" s="265"/>
      <c r="F830" s="138"/>
      <c r="G830" s="265"/>
      <c r="H830" s="265"/>
      <c r="I830" s="138"/>
      <c r="J830" s="265"/>
      <c r="K830" s="138"/>
      <c r="L830" s="138"/>
      <c r="M830" s="138"/>
      <c r="N830" s="138"/>
      <c r="O830" s="138"/>
      <c r="P830" s="138"/>
      <c r="Q830" s="138"/>
      <c r="R830" s="138"/>
      <c r="S830" s="138"/>
      <c r="T830" s="138"/>
      <c r="U830" s="138"/>
      <c r="V830" s="138"/>
      <c r="W830" s="138"/>
      <c r="X830" s="138"/>
      <c r="Y830" s="138"/>
      <c r="Z830" s="138"/>
    </row>
    <row r="831" ht="12.75" customHeight="1">
      <c r="A831" s="138"/>
      <c r="B831" s="138"/>
      <c r="C831" s="138"/>
      <c r="D831" s="264"/>
      <c r="E831" s="265"/>
      <c r="F831" s="138"/>
      <c r="G831" s="265"/>
      <c r="H831" s="265"/>
      <c r="I831" s="138"/>
      <c r="J831" s="265"/>
      <c r="K831" s="138"/>
      <c r="L831" s="138"/>
      <c r="M831" s="138"/>
      <c r="N831" s="138"/>
      <c r="O831" s="138"/>
      <c r="P831" s="138"/>
      <c r="Q831" s="138"/>
      <c r="R831" s="138"/>
      <c r="S831" s="138"/>
      <c r="T831" s="138"/>
      <c r="U831" s="138"/>
      <c r="V831" s="138"/>
      <c r="W831" s="138"/>
      <c r="X831" s="138"/>
      <c r="Y831" s="138"/>
      <c r="Z831" s="138"/>
    </row>
    <row r="832" ht="12.75" customHeight="1">
      <c r="A832" s="138"/>
      <c r="B832" s="138"/>
      <c r="C832" s="138"/>
      <c r="D832" s="264"/>
      <c r="E832" s="265"/>
      <c r="F832" s="138"/>
      <c r="G832" s="265"/>
      <c r="H832" s="265"/>
      <c r="I832" s="138"/>
      <c r="J832" s="265"/>
      <c r="K832" s="138"/>
      <c r="L832" s="138"/>
      <c r="M832" s="138"/>
      <c r="N832" s="138"/>
      <c r="O832" s="138"/>
      <c r="P832" s="138"/>
      <c r="Q832" s="138"/>
      <c r="R832" s="138"/>
      <c r="S832" s="138"/>
      <c r="T832" s="138"/>
      <c r="U832" s="138"/>
      <c r="V832" s="138"/>
      <c r="W832" s="138"/>
      <c r="X832" s="138"/>
      <c r="Y832" s="138"/>
      <c r="Z832" s="138"/>
    </row>
    <row r="833" ht="12.75" customHeight="1">
      <c r="A833" s="138"/>
      <c r="B833" s="138"/>
      <c r="C833" s="138"/>
      <c r="D833" s="264"/>
      <c r="E833" s="265"/>
      <c r="F833" s="138"/>
      <c r="G833" s="265"/>
      <c r="H833" s="265"/>
      <c r="I833" s="138"/>
      <c r="J833" s="265"/>
      <c r="K833" s="138"/>
      <c r="L833" s="138"/>
      <c r="M833" s="138"/>
      <c r="N833" s="138"/>
      <c r="O833" s="138"/>
      <c r="P833" s="138"/>
      <c r="Q833" s="138"/>
      <c r="R833" s="138"/>
      <c r="S833" s="138"/>
      <c r="T833" s="138"/>
      <c r="U833" s="138"/>
      <c r="V833" s="138"/>
      <c r="W833" s="138"/>
      <c r="X833" s="138"/>
      <c r="Y833" s="138"/>
      <c r="Z833" s="138"/>
    </row>
    <row r="834" ht="12.75" customHeight="1">
      <c r="A834" s="138"/>
      <c r="B834" s="138"/>
      <c r="C834" s="138"/>
      <c r="D834" s="264"/>
      <c r="E834" s="265"/>
      <c r="F834" s="138"/>
      <c r="G834" s="265"/>
      <c r="H834" s="265"/>
      <c r="I834" s="138"/>
      <c r="J834" s="265"/>
      <c r="K834" s="138"/>
      <c r="L834" s="138"/>
      <c r="M834" s="138"/>
      <c r="N834" s="138"/>
      <c r="O834" s="138"/>
      <c r="P834" s="138"/>
      <c r="Q834" s="138"/>
      <c r="R834" s="138"/>
      <c r="S834" s="138"/>
      <c r="T834" s="138"/>
      <c r="U834" s="138"/>
      <c r="V834" s="138"/>
      <c r="W834" s="138"/>
      <c r="X834" s="138"/>
      <c r="Y834" s="138"/>
      <c r="Z834" s="138"/>
    </row>
    <row r="835" ht="12.75" customHeight="1">
      <c r="A835" s="138"/>
      <c r="B835" s="138"/>
      <c r="C835" s="138"/>
      <c r="D835" s="264"/>
      <c r="E835" s="265"/>
      <c r="F835" s="138"/>
      <c r="G835" s="265"/>
      <c r="H835" s="265"/>
      <c r="I835" s="138"/>
      <c r="J835" s="265"/>
      <c r="K835" s="138"/>
      <c r="L835" s="138"/>
      <c r="M835" s="138"/>
      <c r="N835" s="138"/>
      <c r="O835" s="138"/>
      <c r="P835" s="138"/>
      <c r="Q835" s="138"/>
      <c r="R835" s="138"/>
      <c r="S835" s="138"/>
      <c r="T835" s="138"/>
      <c r="U835" s="138"/>
      <c r="V835" s="138"/>
      <c r="W835" s="138"/>
      <c r="X835" s="138"/>
      <c r="Y835" s="138"/>
      <c r="Z835" s="138"/>
    </row>
    <row r="836" ht="12.75" customHeight="1">
      <c r="A836" s="138"/>
      <c r="B836" s="138"/>
      <c r="C836" s="138"/>
      <c r="D836" s="264"/>
      <c r="E836" s="265"/>
      <c r="F836" s="138"/>
      <c r="G836" s="265"/>
      <c r="H836" s="265"/>
      <c r="I836" s="138"/>
      <c r="J836" s="265"/>
      <c r="K836" s="138"/>
      <c r="L836" s="138"/>
      <c r="M836" s="138"/>
      <c r="N836" s="138"/>
      <c r="O836" s="138"/>
      <c r="P836" s="138"/>
      <c r="Q836" s="138"/>
      <c r="R836" s="138"/>
      <c r="S836" s="138"/>
      <c r="T836" s="138"/>
      <c r="U836" s="138"/>
      <c r="V836" s="138"/>
      <c r="W836" s="138"/>
      <c r="X836" s="138"/>
      <c r="Y836" s="138"/>
      <c r="Z836" s="138"/>
    </row>
    <row r="837" ht="12.75" customHeight="1">
      <c r="A837" s="138"/>
      <c r="B837" s="138"/>
      <c r="C837" s="138"/>
      <c r="D837" s="264"/>
      <c r="E837" s="265"/>
      <c r="F837" s="138"/>
      <c r="G837" s="265"/>
      <c r="H837" s="265"/>
      <c r="I837" s="138"/>
      <c r="J837" s="265"/>
      <c r="K837" s="138"/>
      <c r="L837" s="138"/>
      <c r="M837" s="138"/>
      <c r="N837" s="138"/>
      <c r="O837" s="138"/>
      <c r="P837" s="138"/>
      <c r="Q837" s="138"/>
      <c r="R837" s="138"/>
      <c r="S837" s="138"/>
      <c r="T837" s="138"/>
      <c r="U837" s="138"/>
      <c r="V837" s="138"/>
      <c r="W837" s="138"/>
      <c r="X837" s="138"/>
      <c r="Y837" s="138"/>
      <c r="Z837" s="138"/>
    </row>
    <row r="838" ht="12.75" customHeight="1">
      <c r="A838" s="138"/>
      <c r="B838" s="138"/>
      <c r="C838" s="138"/>
      <c r="D838" s="264"/>
      <c r="E838" s="265"/>
      <c r="F838" s="138"/>
      <c r="G838" s="265"/>
      <c r="H838" s="265"/>
      <c r="I838" s="138"/>
      <c r="J838" s="265"/>
      <c r="K838" s="138"/>
      <c r="L838" s="138"/>
      <c r="M838" s="138"/>
      <c r="N838" s="138"/>
      <c r="O838" s="138"/>
      <c r="P838" s="138"/>
      <c r="Q838" s="138"/>
      <c r="R838" s="138"/>
      <c r="S838" s="138"/>
      <c r="T838" s="138"/>
      <c r="U838" s="138"/>
      <c r="V838" s="138"/>
      <c r="W838" s="138"/>
      <c r="X838" s="138"/>
      <c r="Y838" s="138"/>
      <c r="Z838" s="138"/>
    </row>
    <row r="839" ht="12.75" customHeight="1">
      <c r="A839" s="138"/>
      <c r="B839" s="138"/>
      <c r="C839" s="138"/>
      <c r="D839" s="264"/>
      <c r="E839" s="265"/>
      <c r="F839" s="138"/>
      <c r="G839" s="265"/>
      <c r="H839" s="265"/>
      <c r="I839" s="138"/>
      <c r="J839" s="265"/>
      <c r="K839" s="138"/>
      <c r="L839" s="138"/>
      <c r="M839" s="138"/>
      <c r="N839" s="138"/>
      <c r="O839" s="138"/>
      <c r="P839" s="138"/>
      <c r="Q839" s="138"/>
      <c r="R839" s="138"/>
      <c r="S839" s="138"/>
      <c r="T839" s="138"/>
      <c r="U839" s="138"/>
      <c r="V839" s="138"/>
      <c r="W839" s="138"/>
      <c r="X839" s="138"/>
      <c r="Y839" s="138"/>
      <c r="Z839" s="138"/>
    </row>
    <row r="840" ht="12.75" customHeight="1">
      <c r="A840" s="138"/>
      <c r="B840" s="138"/>
      <c r="C840" s="138"/>
      <c r="D840" s="264"/>
      <c r="E840" s="265"/>
      <c r="F840" s="138"/>
      <c r="G840" s="265"/>
      <c r="H840" s="265"/>
      <c r="I840" s="138"/>
      <c r="J840" s="265"/>
      <c r="K840" s="138"/>
      <c r="L840" s="138"/>
      <c r="M840" s="138"/>
      <c r="N840" s="138"/>
      <c r="O840" s="138"/>
      <c r="P840" s="138"/>
      <c r="Q840" s="138"/>
      <c r="R840" s="138"/>
      <c r="S840" s="138"/>
      <c r="T840" s="138"/>
      <c r="U840" s="138"/>
      <c r="V840" s="138"/>
      <c r="W840" s="138"/>
      <c r="X840" s="138"/>
      <c r="Y840" s="138"/>
      <c r="Z840" s="138"/>
    </row>
    <row r="841" ht="12.75" customHeight="1">
      <c r="A841" s="138"/>
      <c r="B841" s="138"/>
      <c r="C841" s="138"/>
      <c r="D841" s="264"/>
      <c r="E841" s="265"/>
      <c r="F841" s="138"/>
      <c r="G841" s="265"/>
      <c r="H841" s="265"/>
      <c r="I841" s="138"/>
      <c r="J841" s="265"/>
      <c r="K841" s="138"/>
      <c r="L841" s="138"/>
      <c r="M841" s="138"/>
      <c r="N841" s="138"/>
      <c r="O841" s="138"/>
      <c r="P841" s="138"/>
      <c r="Q841" s="138"/>
      <c r="R841" s="138"/>
      <c r="S841" s="138"/>
      <c r="T841" s="138"/>
      <c r="U841" s="138"/>
      <c r="V841" s="138"/>
      <c r="W841" s="138"/>
      <c r="X841" s="138"/>
      <c r="Y841" s="138"/>
      <c r="Z841" s="138"/>
    </row>
    <row r="842" ht="12.75" customHeight="1">
      <c r="A842" s="138"/>
      <c r="B842" s="138"/>
      <c r="C842" s="138"/>
      <c r="D842" s="264"/>
      <c r="E842" s="265"/>
      <c r="F842" s="138"/>
      <c r="G842" s="265"/>
      <c r="H842" s="265"/>
      <c r="I842" s="138"/>
      <c r="J842" s="265"/>
      <c r="K842" s="138"/>
      <c r="L842" s="138"/>
      <c r="M842" s="138"/>
      <c r="N842" s="138"/>
      <c r="O842" s="138"/>
      <c r="P842" s="138"/>
      <c r="Q842" s="138"/>
      <c r="R842" s="138"/>
      <c r="S842" s="138"/>
      <c r="T842" s="138"/>
      <c r="U842" s="138"/>
      <c r="V842" s="138"/>
      <c r="W842" s="138"/>
      <c r="X842" s="138"/>
      <c r="Y842" s="138"/>
      <c r="Z842" s="138"/>
    </row>
    <row r="843" ht="12.75" customHeight="1">
      <c r="A843" s="138"/>
      <c r="B843" s="138"/>
      <c r="C843" s="138"/>
      <c r="D843" s="264"/>
      <c r="E843" s="265"/>
      <c r="F843" s="138"/>
      <c r="G843" s="265"/>
      <c r="H843" s="265"/>
      <c r="I843" s="138"/>
      <c r="J843" s="265"/>
      <c r="K843" s="138"/>
      <c r="L843" s="138"/>
      <c r="M843" s="138"/>
      <c r="N843" s="138"/>
      <c r="O843" s="138"/>
      <c r="P843" s="138"/>
      <c r="Q843" s="138"/>
      <c r="R843" s="138"/>
      <c r="S843" s="138"/>
      <c r="T843" s="138"/>
      <c r="U843" s="138"/>
      <c r="V843" s="138"/>
      <c r="W843" s="138"/>
      <c r="X843" s="138"/>
      <c r="Y843" s="138"/>
      <c r="Z843" s="138"/>
    </row>
    <row r="844" ht="12.75" customHeight="1">
      <c r="A844" s="138"/>
      <c r="B844" s="138"/>
      <c r="C844" s="138"/>
      <c r="D844" s="264"/>
      <c r="E844" s="265"/>
      <c r="F844" s="138"/>
      <c r="G844" s="265"/>
      <c r="H844" s="265"/>
      <c r="I844" s="138"/>
      <c r="J844" s="265"/>
      <c r="K844" s="138"/>
      <c r="L844" s="138"/>
      <c r="M844" s="138"/>
      <c r="N844" s="138"/>
      <c r="O844" s="138"/>
      <c r="P844" s="138"/>
      <c r="Q844" s="138"/>
      <c r="R844" s="138"/>
      <c r="S844" s="138"/>
      <c r="T844" s="138"/>
      <c r="U844" s="138"/>
      <c r="V844" s="138"/>
      <c r="W844" s="138"/>
      <c r="X844" s="138"/>
      <c r="Y844" s="138"/>
      <c r="Z844" s="138"/>
    </row>
    <row r="845" ht="12.75" customHeight="1">
      <c r="A845" s="138"/>
      <c r="B845" s="138"/>
      <c r="C845" s="138"/>
      <c r="D845" s="264"/>
      <c r="E845" s="265"/>
      <c r="F845" s="138"/>
      <c r="G845" s="265"/>
      <c r="H845" s="265"/>
      <c r="I845" s="138"/>
      <c r="J845" s="265"/>
      <c r="K845" s="138"/>
      <c r="L845" s="138"/>
      <c r="M845" s="138"/>
      <c r="N845" s="138"/>
      <c r="O845" s="138"/>
      <c r="P845" s="138"/>
      <c r="Q845" s="138"/>
      <c r="R845" s="138"/>
      <c r="S845" s="138"/>
      <c r="T845" s="138"/>
      <c r="U845" s="138"/>
      <c r="V845" s="138"/>
      <c r="W845" s="138"/>
      <c r="X845" s="138"/>
      <c r="Y845" s="138"/>
      <c r="Z845" s="138"/>
    </row>
    <row r="846" ht="12.75" customHeight="1">
      <c r="A846" s="138"/>
      <c r="B846" s="138"/>
      <c r="C846" s="138"/>
      <c r="D846" s="264"/>
      <c r="E846" s="265"/>
      <c r="F846" s="138"/>
      <c r="G846" s="265"/>
      <c r="H846" s="265"/>
      <c r="I846" s="138"/>
      <c r="J846" s="265"/>
      <c r="K846" s="138"/>
      <c r="L846" s="138"/>
      <c r="M846" s="138"/>
      <c r="N846" s="138"/>
      <c r="O846" s="138"/>
      <c r="P846" s="138"/>
      <c r="Q846" s="138"/>
      <c r="R846" s="138"/>
      <c r="S846" s="138"/>
      <c r="T846" s="138"/>
      <c r="U846" s="138"/>
      <c r="V846" s="138"/>
      <c r="W846" s="138"/>
      <c r="X846" s="138"/>
      <c r="Y846" s="138"/>
      <c r="Z846" s="138"/>
    </row>
    <row r="847" ht="12.75" customHeight="1">
      <c r="A847" s="138"/>
      <c r="B847" s="138"/>
      <c r="C847" s="138"/>
      <c r="D847" s="264"/>
      <c r="E847" s="265"/>
      <c r="F847" s="138"/>
      <c r="G847" s="265"/>
      <c r="H847" s="265"/>
      <c r="I847" s="138"/>
      <c r="J847" s="265"/>
      <c r="K847" s="138"/>
      <c r="L847" s="138"/>
      <c r="M847" s="138"/>
      <c r="N847" s="138"/>
      <c r="O847" s="138"/>
      <c r="P847" s="138"/>
      <c r="Q847" s="138"/>
      <c r="R847" s="138"/>
      <c r="S847" s="138"/>
      <c r="T847" s="138"/>
      <c r="U847" s="138"/>
      <c r="V847" s="138"/>
      <c r="W847" s="138"/>
      <c r="X847" s="138"/>
      <c r="Y847" s="138"/>
      <c r="Z847" s="138"/>
    </row>
    <row r="848" ht="12.75" customHeight="1">
      <c r="A848" s="138"/>
      <c r="B848" s="138"/>
      <c r="C848" s="138"/>
      <c r="D848" s="264"/>
      <c r="E848" s="265"/>
      <c r="F848" s="138"/>
      <c r="G848" s="265"/>
      <c r="H848" s="265"/>
      <c r="I848" s="138"/>
      <c r="J848" s="265"/>
      <c r="K848" s="138"/>
      <c r="L848" s="138"/>
      <c r="M848" s="138"/>
      <c r="N848" s="138"/>
      <c r="O848" s="138"/>
      <c r="P848" s="138"/>
      <c r="Q848" s="138"/>
      <c r="R848" s="138"/>
      <c r="S848" s="138"/>
      <c r="T848" s="138"/>
      <c r="U848" s="138"/>
      <c r="V848" s="138"/>
      <c r="W848" s="138"/>
      <c r="X848" s="138"/>
      <c r="Y848" s="138"/>
      <c r="Z848" s="138"/>
    </row>
    <row r="849" ht="12.75" customHeight="1">
      <c r="A849" s="138"/>
      <c r="B849" s="138"/>
      <c r="C849" s="138"/>
      <c r="D849" s="264"/>
      <c r="E849" s="265"/>
      <c r="F849" s="138"/>
      <c r="G849" s="265"/>
      <c r="H849" s="265"/>
      <c r="I849" s="138"/>
      <c r="J849" s="265"/>
      <c r="K849" s="138"/>
      <c r="L849" s="138"/>
      <c r="M849" s="138"/>
      <c r="N849" s="138"/>
      <c r="O849" s="138"/>
      <c r="P849" s="138"/>
      <c r="Q849" s="138"/>
      <c r="R849" s="138"/>
      <c r="S849" s="138"/>
      <c r="T849" s="138"/>
      <c r="U849" s="138"/>
      <c r="V849" s="138"/>
      <c r="W849" s="138"/>
      <c r="X849" s="138"/>
      <c r="Y849" s="138"/>
      <c r="Z849" s="138"/>
    </row>
    <row r="850" ht="12.75" customHeight="1">
      <c r="A850" s="138"/>
      <c r="B850" s="138"/>
      <c r="C850" s="138"/>
      <c r="D850" s="264"/>
      <c r="E850" s="265"/>
      <c r="F850" s="138"/>
      <c r="G850" s="265"/>
      <c r="H850" s="265"/>
      <c r="I850" s="138"/>
      <c r="J850" s="265"/>
      <c r="K850" s="138"/>
      <c r="L850" s="138"/>
      <c r="M850" s="138"/>
      <c r="N850" s="138"/>
      <c r="O850" s="138"/>
      <c r="P850" s="138"/>
      <c r="Q850" s="138"/>
      <c r="R850" s="138"/>
      <c r="S850" s="138"/>
      <c r="T850" s="138"/>
      <c r="U850" s="138"/>
      <c r="V850" s="138"/>
      <c r="W850" s="138"/>
      <c r="X850" s="138"/>
      <c r="Y850" s="138"/>
      <c r="Z850" s="138"/>
    </row>
    <row r="851" ht="12.75" customHeight="1">
      <c r="A851" s="138"/>
      <c r="B851" s="138"/>
      <c r="C851" s="138"/>
      <c r="D851" s="264"/>
      <c r="E851" s="265"/>
      <c r="F851" s="138"/>
      <c r="G851" s="265"/>
      <c r="H851" s="265"/>
      <c r="I851" s="138"/>
      <c r="J851" s="265"/>
      <c r="K851" s="138"/>
      <c r="L851" s="138"/>
      <c r="M851" s="138"/>
      <c r="N851" s="138"/>
      <c r="O851" s="138"/>
      <c r="P851" s="138"/>
      <c r="Q851" s="138"/>
      <c r="R851" s="138"/>
      <c r="S851" s="138"/>
      <c r="T851" s="138"/>
      <c r="U851" s="138"/>
      <c r="V851" s="138"/>
      <c r="W851" s="138"/>
      <c r="X851" s="138"/>
      <c r="Y851" s="138"/>
      <c r="Z851" s="138"/>
    </row>
    <row r="852" ht="12.75" customHeight="1">
      <c r="A852" s="138"/>
      <c r="B852" s="138"/>
      <c r="C852" s="138"/>
      <c r="D852" s="264"/>
      <c r="E852" s="265"/>
      <c r="F852" s="138"/>
      <c r="G852" s="265"/>
      <c r="H852" s="265"/>
      <c r="I852" s="138"/>
      <c r="J852" s="265"/>
      <c r="K852" s="138"/>
      <c r="L852" s="138"/>
      <c r="M852" s="138"/>
      <c r="N852" s="138"/>
      <c r="O852" s="138"/>
      <c r="P852" s="138"/>
      <c r="Q852" s="138"/>
      <c r="R852" s="138"/>
      <c r="S852" s="138"/>
      <c r="T852" s="138"/>
      <c r="U852" s="138"/>
      <c r="V852" s="138"/>
      <c r="W852" s="138"/>
      <c r="X852" s="138"/>
      <c r="Y852" s="138"/>
      <c r="Z852" s="138"/>
    </row>
    <row r="853" ht="12.75" customHeight="1">
      <c r="A853" s="138"/>
      <c r="B853" s="138"/>
      <c r="C853" s="138"/>
      <c r="D853" s="264"/>
      <c r="E853" s="265"/>
      <c r="F853" s="138"/>
      <c r="G853" s="265"/>
      <c r="H853" s="265"/>
      <c r="I853" s="138"/>
      <c r="J853" s="265"/>
      <c r="K853" s="138"/>
      <c r="L853" s="138"/>
      <c r="M853" s="138"/>
      <c r="N853" s="138"/>
      <c r="O853" s="138"/>
      <c r="P853" s="138"/>
      <c r="Q853" s="138"/>
      <c r="R853" s="138"/>
      <c r="S853" s="138"/>
      <c r="T853" s="138"/>
      <c r="U853" s="138"/>
      <c r="V853" s="138"/>
      <c r="W853" s="138"/>
      <c r="X853" s="138"/>
      <c r="Y853" s="138"/>
      <c r="Z853" s="138"/>
    </row>
    <row r="854" ht="12.75" customHeight="1">
      <c r="A854" s="138"/>
      <c r="B854" s="138"/>
      <c r="C854" s="138"/>
      <c r="D854" s="264"/>
      <c r="E854" s="265"/>
      <c r="F854" s="138"/>
      <c r="G854" s="265"/>
      <c r="H854" s="265"/>
      <c r="I854" s="138"/>
      <c r="J854" s="265"/>
      <c r="K854" s="138"/>
      <c r="L854" s="138"/>
      <c r="M854" s="138"/>
      <c r="N854" s="138"/>
      <c r="O854" s="138"/>
      <c r="P854" s="138"/>
      <c r="Q854" s="138"/>
      <c r="R854" s="138"/>
      <c r="S854" s="138"/>
      <c r="T854" s="138"/>
      <c r="U854" s="138"/>
      <c r="V854" s="138"/>
      <c r="W854" s="138"/>
      <c r="X854" s="138"/>
      <c r="Y854" s="138"/>
      <c r="Z854" s="138"/>
    </row>
    <row r="855" ht="12.75" customHeight="1">
      <c r="A855" s="138"/>
      <c r="B855" s="138"/>
      <c r="C855" s="138"/>
      <c r="D855" s="264"/>
      <c r="E855" s="265"/>
      <c r="F855" s="138"/>
      <c r="G855" s="265"/>
      <c r="H855" s="265"/>
      <c r="I855" s="138"/>
      <c r="J855" s="265"/>
      <c r="K855" s="138"/>
      <c r="L855" s="138"/>
      <c r="M855" s="138"/>
      <c r="N855" s="138"/>
      <c r="O855" s="138"/>
      <c r="P855" s="138"/>
      <c r="Q855" s="138"/>
      <c r="R855" s="138"/>
      <c r="S855" s="138"/>
      <c r="T855" s="138"/>
      <c r="U855" s="138"/>
      <c r="V855" s="138"/>
      <c r="W855" s="138"/>
      <c r="X855" s="138"/>
      <c r="Y855" s="138"/>
      <c r="Z855" s="138"/>
    </row>
    <row r="856" ht="12.75" customHeight="1">
      <c r="A856" s="138"/>
      <c r="B856" s="138"/>
      <c r="C856" s="138"/>
      <c r="D856" s="264"/>
      <c r="E856" s="265"/>
      <c r="F856" s="138"/>
      <c r="G856" s="265"/>
      <c r="H856" s="265"/>
      <c r="I856" s="138"/>
      <c r="J856" s="265"/>
      <c r="K856" s="138"/>
      <c r="L856" s="138"/>
      <c r="M856" s="138"/>
      <c r="N856" s="138"/>
      <c r="O856" s="138"/>
      <c r="P856" s="138"/>
      <c r="Q856" s="138"/>
      <c r="R856" s="138"/>
      <c r="S856" s="138"/>
      <c r="T856" s="138"/>
      <c r="U856" s="138"/>
      <c r="V856" s="138"/>
      <c r="W856" s="138"/>
      <c r="X856" s="138"/>
      <c r="Y856" s="138"/>
      <c r="Z856" s="138"/>
    </row>
    <row r="857" ht="12.75" customHeight="1">
      <c r="A857" s="138"/>
      <c r="B857" s="138"/>
      <c r="C857" s="138"/>
      <c r="D857" s="264"/>
      <c r="E857" s="265"/>
      <c r="F857" s="138"/>
      <c r="G857" s="265"/>
      <c r="H857" s="265"/>
      <c r="I857" s="138"/>
      <c r="J857" s="265"/>
      <c r="K857" s="138"/>
      <c r="L857" s="138"/>
      <c r="M857" s="138"/>
      <c r="N857" s="138"/>
      <c r="O857" s="138"/>
      <c r="P857" s="138"/>
      <c r="Q857" s="138"/>
      <c r="R857" s="138"/>
      <c r="S857" s="138"/>
      <c r="T857" s="138"/>
      <c r="U857" s="138"/>
      <c r="V857" s="138"/>
      <c r="W857" s="138"/>
      <c r="X857" s="138"/>
      <c r="Y857" s="138"/>
      <c r="Z857" s="138"/>
    </row>
    <row r="858" ht="12.75" customHeight="1">
      <c r="A858" s="138"/>
      <c r="B858" s="138"/>
      <c r="C858" s="138"/>
      <c r="D858" s="264"/>
      <c r="E858" s="265"/>
      <c r="F858" s="138"/>
      <c r="G858" s="265"/>
      <c r="H858" s="265"/>
      <c r="I858" s="138"/>
      <c r="J858" s="265"/>
      <c r="K858" s="138"/>
      <c r="L858" s="138"/>
      <c r="M858" s="138"/>
      <c r="N858" s="138"/>
      <c r="O858" s="138"/>
      <c r="P858" s="138"/>
      <c r="Q858" s="138"/>
      <c r="R858" s="138"/>
      <c r="S858" s="138"/>
      <c r="T858" s="138"/>
      <c r="U858" s="138"/>
      <c r="V858" s="138"/>
      <c r="W858" s="138"/>
      <c r="X858" s="138"/>
      <c r="Y858" s="138"/>
      <c r="Z858" s="138"/>
    </row>
    <row r="859" ht="12.75" customHeight="1">
      <c r="A859" s="138"/>
      <c r="B859" s="138"/>
      <c r="C859" s="138"/>
      <c r="D859" s="264"/>
      <c r="E859" s="265"/>
      <c r="F859" s="138"/>
      <c r="G859" s="265"/>
      <c r="H859" s="265"/>
      <c r="I859" s="138"/>
      <c r="J859" s="265"/>
      <c r="K859" s="138"/>
      <c r="L859" s="138"/>
      <c r="M859" s="138"/>
      <c r="N859" s="138"/>
      <c r="O859" s="138"/>
      <c r="P859" s="138"/>
      <c r="Q859" s="138"/>
      <c r="R859" s="138"/>
      <c r="S859" s="138"/>
      <c r="T859" s="138"/>
      <c r="U859" s="138"/>
      <c r="V859" s="138"/>
      <c r="W859" s="138"/>
      <c r="X859" s="138"/>
      <c r="Y859" s="138"/>
      <c r="Z859" s="138"/>
    </row>
    <row r="860" ht="12.75" customHeight="1">
      <c r="A860" s="138"/>
      <c r="B860" s="138"/>
      <c r="C860" s="138"/>
      <c r="D860" s="264"/>
      <c r="E860" s="265"/>
      <c r="F860" s="138"/>
      <c r="G860" s="265"/>
      <c r="H860" s="265"/>
      <c r="I860" s="138"/>
      <c r="J860" s="265"/>
      <c r="K860" s="138"/>
      <c r="L860" s="138"/>
      <c r="M860" s="138"/>
      <c r="N860" s="138"/>
      <c r="O860" s="138"/>
      <c r="P860" s="138"/>
      <c r="Q860" s="138"/>
      <c r="R860" s="138"/>
      <c r="S860" s="138"/>
      <c r="T860" s="138"/>
      <c r="U860" s="138"/>
      <c r="V860" s="138"/>
      <c r="W860" s="138"/>
      <c r="X860" s="138"/>
      <c r="Y860" s="138"/>
      <c r="Z860" s="138"/>
    </row>
    <row r="861" ht="12.75" customHeight="1">
      <c r="A861" s="138"/>
      <c r="B861" s="138"/>
      <c r="C861" s="138"/>
      <c r="D861" s="264"/>
      <c r="E861" s="265"/>
      <c r="F861" s="138"/>
      <c r="G861" s="265"/>
      <c r="H861" s="265"/>
      <c r="I861" s="138"/>
      <c r="J861" s="265"/>
      <c r="K861" s="138"/>
      <c r="L861" s="138"/>
      <c r="M861" s="138"/>
      <c r="N861" s="138"/>
      <c r="O861" s="138"/>
      <c r="P861" s="138"/>
      <c r="Q861" s="138"/>
      <c r="R861" s="138"/>
      <c r="S861" s="138"/>
      <c r="T861" s="138"/>
      <c r="U861" s="138"/>
      <c r="V861" s="138"/>
      <c r="W861" s="138"/>
      <c r="X861" s="138"/>
      <c r="Y861" s="138"/>
      <c r="Z861" s="138"/>
    </row>
    <row r="862" ht="12.75" customHeight="1">
      <c r="A862" s="138"/>
      <c r="B862" s="138"/>
      <c r="C862" s="138"/>
      <c r="D862" s="264"/>
      <c r="E862" s="265"/>
      <c r="F862" s="138"/>
      <c r="G862" s="265"/>
      <c r="H862" s="265"/>
      <c r="I862" s="138"/>
      <c r="J862" s="265"/>
      <c r="K862" s="138"/>
      <c r="L862" s="138"/>
      <c r="M862" s="138"/>
      <c r="N862" s="138"/>
      <c r="O862" s="138"/>
      <c r="P862" s="138"/>
      <c r="Q862" s="138"/>
      <c r="R862" s="138"/>
      <c r="S862" s="138"/>
      <c r="T862" s="138"/>
      <c r="U862" s="138"/>
      <c r="V862" s="138"/>
      <c r="W862" s="138"/>
      <c r="X862" s="138"/>
      <c r="Y862" s="138"/>
      <c r="Z862" s="138"/>
    </row>
    <row r="863" ht="12.75" customHeight="1">
      <c r="A863" s="138"/>
      <c r="B863" s="138"/>
      <c r="C863" s="138"/>
      <c r="D863" s="264"/>
      <c r="E863" s="265"/>
      <c r="F863" s="138"/>
      <c r="G863" s="265"/>
      <c r="H863" s="265"/>
      <c r="I863" s="138"/>
      <c r="J863" s="265"/>
      <c r="K863" s="138"/>
      <c r="L863" s="138"/>
      <c r="M863" s="138"/>
      <c r="N863" s="138"/>
      <c r="O863" s="138"/>
      <c r="P863" s="138"/>
      <c r="Q863" s="138"/>
      <c r="R863" s="138"/>
      <c r="S863" s="138"/>
      <c r="T863" s="138"/>
      <c r="U863" s="138"/>
      <c r="V863" s="138"/>
      <c r="W863" s="138"/>
      <c r="X863" s="138"/>
      <c r="Y863" s="138"/>
      <c r="Z863" s="138"/>
    </row>
    <row r="864" ht="12.75" customHeight="1">
      <c r="A864" s="138"/>
      <c r="B864" s="138"/>
      <c r="C864" s="138"/>
      <c r="D864" s="264"/>
      <c r="E864" s="265"/>
      <c r="F864" s="138"/>
      <c r="G864" s="265"/>
      <c r="H864" s="265"/>
      <c r="I864" s="138"/>
      <c r="J864" s="265"/>
      <c r="K864" s="138"/>
      <c r="L864" s="138"/>
      <c r="M864" s="138"/>
      <c r="N864" s="138"/>
      <c r="O864" s="138"/>
      <c r="P864" s="138"/>
      <c r="Q864" s="138"/>
      <c r="R864" s="138"/>
      <c r="S864" s="138"/>
      <c r="T864" s="138"/>
      <c r="U864" s="138"/>
      <c r="V864" s="138"/>
      <c r="W864" s="138"/>
      <c r="X864" s="138"/>
      <c r="Y864" s="138"/>
      <c r="Z864" s="138"/>
    </row>
    <row r="865" ht="12.75" customHeight="1">
      <c r="A865" s="138"/>
      <c r="B865" s="138"/>
      <c r="C865" s="138"/>
      <c r="D865" s="264"/>
      <c r="E865" s="265"/>
      <c r="F865" s="138"/>
      <c r="G865" s="265"/>
      <c r="H865" s="265"/>
      <c r="I865" s="138"/>
      <c r="J865" s="265"/>
      <c r="K865" s="138"/>
      <c r="L865" s="138"/>
      <c r="M865" s="138"/>
      <c r="N865" s="138"/>
      <c r="O865" s="138"/>
      <c r="P865" s="138"/>
      <c r="Q865" s="138"/>
      <c r="R865" s="138"/>
      <c r="S865" s="138"/>
      <c r="T865" s="138"/>
      <c r="U865" s="138"/>
      <c r="V865" s="138"/>
      <c r="W865" s="138"/>
      <c r="X865" s="138"/>
      <c r="Y865" s="138"/>
      <c r="Z865" s="138"/>
    </row>
    <row r="866" ht="12.75" customHeight="1">
      <c r="A866" s="138"/>
      <c r="B866" s="138"/>
      <c r="C866" s="138"/>
      <c r="D866" s="264"/>
      <c r="E866" s="265"/>
      <c r="F866" s="138"/>
      <c r="G866" s="265"/>
      <c r="H866" s="265"/>
      <c r="I866" s="138"/>
      <c r="J866" s="265"/>
      <c r="K866" s="138"/>
      <c r="L866" s="138"/>
      <c r="M866" s="138"/>
      <c r="N866" s="138"/>
      <c r="O866" s="138"/>
      <c r="P866" s="138"/>
      <c r="Q866" s="138"/>
      <c r="R866" s="138"/>
      <c r="S866" s="138"/>
      <c r="T866" s="138"/>
      <c r="U866" s="138"/>
      <c r="V866" s="138"/>
      <c r="W866" s="138"/>
      <c r="X866" s="138"/>
      <c r="Y866" s="138"/>
      <c r="Z866" s="138"/>
    </row>
    <row r="867" ht="12.75" customHeight="1">
      <c r="A867" s="138"/>
      <c r="B867" s="138"/>
      <c r="C867" s="138"/>
      <c r="D867" s="264"/>
      <c r="E867" s="265"/>
      <c r="F867" s="138"/>
      <c r="G867" s="265"/>
      <c r="H867" s="265"/>
      <c r="I867" s="138"/>
      <c r="J867" s="265"/>
      <c r="K867" s="138"/>
      <c r="L867" s="138"/>
      <c r="M867" s="138"/>
      <c r="N867" s="138"/>
      <c r="O867" s="138"/>
      <c r="P867" s="138"/>
      <c r="Q867" s="138"/>
      <c r="R867" s="138"/>
      <c r="S867" s="138"/>
      <c r="T867" s="138"/>
      <c r="U867" s="138"/>
      <c r="V867" s="138"/>
      <c r="W867" s="138"/>
      <c r="X867" s="138"/>
      <c r="Y867" s="138"/>
      <c r="Z867" s="138"/>
    </row>
    <row r="868" ht="12.75" customHeight="1">
      <c r="A868" s="138"/>
      <c r="B868" s="138"/>
      <c r="C868" s="138"/>
      <c r="D868" s="264"/>
      <c r="E868" s="265"/>
      <c r="F868" s="138"/>
      <c r="G868" s="265"/>
      <c r="H868" s="265"/>
      <c r="I868" s="138"/>
      <c r="J868" s="265"/>
      <c r="K868" s="138"/>
      <c r="L868" s="138"/>
      <c r="M868" s="138"/>
      <c r="N868" s="138"/>
      <c r="O868" s="138"/>
      <c r="P868" s="138"/>
      <c r="Q868" s="138"/>
      <c r="R868" s="138"/>
      <c r="S868" s="138"/>
      <c r="T868" s="138"/>
      <c r="U868" s="138"/>
      <c r="V868" s="138"/>
      <c r="W868" s="138"/>
      <c r="X868" s="138"/>
      <c r="Y868" s="138"/>
      <c r="Z868" s="138"/>
    </row>
    <row r="869" ht="12.75" customHeight="1">
      <c r="A869" s="138"/>
      <c r="B869" s="138"/>
      <c r="C869" s="138"/>
      <c r="D869" s="264"/>
      <c r="E869" s="265"/>
      <c r="F869" s="138"/>
      <c r="G869" s="265"/>
      <c r="H869" s="265"/>
      <c r="I869" s="138"/>
      <c r="J869" s="265"/>
      <c r="K869" s="138"/>
      <c r="L869" s="138"/>
      <c r="M869" s="138"/>
      <c r="N869" s="138"/>
      <c r="O869" s="138"/>
      <c r="P869" s="138"/>
      <c r="Q869" s="138"/>
      <c r="R869" s="138"/>
      <c r="S869" s="138"/>
      <c r="T869" s="138"/>
      <c r="U869" s="138"/>
      <c r="V869" s="138"/>
      <c r="W869" s="138"/>
      <c r="X869" s="138"/>
      <c r="Y869" s="138"/>
      <c r="Z869" s="138"/>
    </row>
    <row r="870" ht="12.75" customHeight="1">
      <c r="A870" s="138"/>
      <c r="B870" s="138"/>
      <c r="C870" s="138"/>
      <c r="D870" s="264"/>
      <c r="E870" s="265"/>
      <c r="F870" s="138"/>
      <c r="G870" s="265"/>
      <c r="H870" s="265"/>
      <c r="I870" s="138"/>
      <c r="J870" s="265"/>
      <c r="K870" s="138"/>
      <c r="L870" s="138"/>
      <c r="M870" s="138"/>
      <c r="N870" s="138"/>
      <c r="O870" s="138"/>
      <c r="P870" s="138"/>
      <c r="Q870" s="138"/>
      <c r="R870" s="138"/>
      <c r="S870" s="138"/>
      <c r="T870" s="138"/>
      <c r="U870" s="138"/>
      <c r="V870" s="138"/>
      <c r="W870" s="138"/>
      <c r="X870" s="138"/>
      <c r="Y870" s="138"/>
      <c r="Z870" s="138"/>
    </row>
    <row r="871" ht="12.75" customHeight="1">
      <c r="A871" s="138"/>
      <c r="B871" s="138"/>
      <c r="C871" s="138"/>
      <c r="D871" s="264"/>
      <c r="E871" s="265"/>
      <c r="F871" s="138"/>
      <c r="G871" s="265"/>
      <c r="H871" s="265"/>
      <c r="I871" s="138"/>
      <c r="J871" s="265"/>
      <c r="K871" s="138"/>
      <c r="L871" s="138"/>
      <c r="M871" s="138"/>
      <c r="N871" s="138"/>
      <c r="O871" s="138"/>
      <c r="P871" s="138"/>
      <c r="Q871" s="138"/>
      <c r="R871" s="138"/>
      <c r="S871" s="138"/>
      <c r="T871" s="138"/>
      <c r="U871" s="138"/>
      <c r="V871" s="138"/>
      <c r="W871" s="138"/>
      <c r="X871" s="138"/>
      <c r="Y871" s="138"/>
      <c r="Z871" s="138"/>
    </row>
    <row r="872" ht="12.75" customHeight="1">
      <c r="A872" s="138"/>
      <c r="B872" s="138"/>
      <c r="C872" s="138"/>
      <c r="D872" s="264"/>
      <c r="E872" s="265"/>
      <c r="F872" s="138"/>
      <c r="G872" s="265"/>
      <c r="H872" s="265"/>
      <c r="I872" s="138"/>
      <c r="J872" s="265"/>
      <c r="K872" s="138"/>
      <c r="L872" s="138"/>
      <c r="M872" s="138"/>
      <c r="N872" s="138"/>
      <c r="O872" s="138"/>
      <c r="P872" s="138"/>
      <c r="Q872" s="138"/>
      <c r="R872" s="138"/>
      <c r="S872" s="138"/>
      <c r="T872" s="138"/>
      <c r="U872" s="138"/>
      <c r="V872" s="138"/>
      <c r="W872" s="138"/>
      <c r="X872" s="138"/>
      <c r="Y872" s="138"/>
      <c r="Z872" s="138"/>
    </row>
    <row r="873" ht="12.75" customHeight="1">
      <c r="A873" s="138"/>
      <c r="B873" s="138"/>
      <c r="C873" s="138"/>
      <c r="D873" s="264"/>
      <c r="E873" s="265"/>
      <c r="F873" s="138"/>
      <c r="G873" s="265"/>
      <c r="H873" s="265"/>
      <c r="I873" s="138"/>
      <c r="J873" s="265"/>
      <c r="K873" s="138"/>
      <c r="L873" s="138"/>
      <c r="M873" s="138"/>
      <c r="N873" s="138"/>
      <c r="O873" s="138"/>
      <c r="P873" s="138"/>
      <c r="Q873" s="138"/>
      <c r="R873" s="138"/>
      <c r="S873" s="138"/>
      <c r="T873" s="138"/>
      <c r="U873" s="138"/>
      <c r="V873" s="138"/>
      <c r="W873" s="138"/>
      <c r="X873" s="138"/>
      <c r="Y873" s="138"/>
      <c r="Z873" s="138"/>
    </row>
    <row r="874" ht="12.75" customHeight="1">
      <c r="A874" s="138"/>
      <c r="B874" s="138"/>
      <c r="C874" s="138"/>
      <c r="D874" s="264"/>
      <c r="E874" s="265"/>
      <c r="F874" s="138"/>
      <c r="G874" s="265"/>
      <c r="H874" s="265"/>
      <c r="I874" s="138"/>
      <c r="J874" s="265"/>
      <c r="K874" s="138"/>
      <c r="L874" s="138"/>
      <c r="M874" s="138"/>
      <c r="N874" s="138"/>
      <c r="O874" s="138"/>
      <c r="P874" s="138"/>
      <c r="Q874" s="138"/>
      <c r="R874" s="138"/>
      <c r="S874" s="138"/>
      <c r="T874" s="138"/>
      <c r="U874" s="138"/>
      <c r="V874" s="138"/>
      <c r="W874" s="138"/>
      <c r="X874" s="138"/>
      <c r="Y874" s="138"/>
      <c r="Z874" s="138"/>
    </row>
    <row r="875" ht="12.75" customHeight="1">
      <c r="A875" s="138"/>
      <c r="B875" s="138"/>
      <c r="C875" s="138"/>
      <c r="D875" s="264"/>
      <c r="E875" s="265"/>
      <c r="F875" s="138"/>
      <c r="G875" s="265"/>
      <c r="H875" s="265"/>
      <c r="I875" s="138"/>
      <c r="J875" s="265"/>
      <c r="K875" s="138"/>
      <c r="L875" s="138"/>
      <c r="M875" s="138"/>
      <c r="N875" s="138"/>
      <c r="O875" s="138"/>
      <c r="P875" s="138"/>
      <c r="Q875" s="138"/>
      <c r="R875" s="138"/>
      <c r="S875" s="138"/>
      <c r="T875" s="138"/>
      <c r="U875" s="138"/>
      <c r="V875" s="138"/>
      <c r="W875" s="138"/>
      <c r="X875" s="138"/>
      <c r="Y875" s="138"/>
      <c r="Z875" s="138"/>
    </row>
    <row r="876" ht="12.75" customHeight="1">
      <c r="A876" s="138"/>
      <c r="B876" s="138"/>
      <c r="C876" s="138"/>
      <c r="D876" s="264"/>
      <c r="E876" s="265"/>
      <c r="F876" s="138"/>
      <c r="G876" s="265"/>
      <c r="H876" s="265"/>
      <c r="I876" s="138"/>
      <c r="J876" s="265"/>
      <c r="K876" s="138"/>
      <c r="L876" s="138"/>
      <c r="M876" s="138"/>
      <c r="N876" s="138"/>
      <c r="O876" s="138"/>
      <c r="P876" s="138"/>
      <c r="Q876" s="138"/>
      <c r="R876" s="138"/>
      <c r="S876" s="138"/>
      <c r="T876" s="138"/>
      <c r="U876" s="138"/>
      <c r="V876" s="138"/>
      <c r="W876" s="138"/>
      <c r="X876" s="138"/>
      <c r="Y876" s="138"/>
      <c r="Z876" s="138"/>
    </row>
    <row r="877" ht="12.75" customHeight="1">
      <c r="A877" s="138"/>
      <c r="B877" s="138"/>
      <c r="C877" s="138"/>
      <c r="D877" s="264"/>
      <c r="E877" s="265"/>
      <c r="F877" s="138"/>
      <c r="G877" s="265"/>
      <c r="H877" s="265"/>
      <c r="I877" s="138"/>
      <c r="J877" s="265"/>
      <c r="K877" s="138"/>
      <c r="L877" s="138"/>
      <c r="M877" s="138"/>
      <c r="N877" s="138"/>
      <c r="O877" s="138"/>
      <c r="P877" s="138"/>
      <c r="Q877" s="138"/>
      <c r="R877" s="138"/>
      <c r="S877" s="138"/>
      <c r="T877" s="138"/>
      <c r="U877" s="138"/>
      <c r="V877" s="138"/>
      <c r="W877" s="138"/>
      <c r="X877" s="138"/>
      <c r="Y877" s="138"/>
      <c r="Z877" s="138"/>
    </row>
    <row r="878" ht="12.75" customHeight="1">
      <c r="A878" s="138"/>
      <c r="B878" s="138"/>
      <c r="C878" s="138"/>
      <c r="D878" s="264"/>
      <c r="E878" s="265"/>
      <c r="F878" s="138"/>
      <c r="G878" s="265"/>
      <c r="H878" s="265"/>
      <c r="I878" s="138"/>
      <c r="J878" s="265"/>
      <c r="K878" s="138"/>
      <c r="L878" s="138"/>
      <c r="M878" s="138"/>
      <c r="N878" s="138"/>
      <c r="O878" s="138"/>
      <c r="P878" s="138"/>
      <c r="Q878" s="138"/>
      <c r="R878" s="138"/>
      <c r="S878" s="138"/>
      <c r="T878" s="138"/>
      <c r="U878" s="138"/>
      <c r="V878" s="138"/>
      <c r="W878" s="138"/>
      <c r="X878" s="138"/>
      <c r="Y878" s="138"/>
      <c r="Z878" s="138"/>
    </row>
    <row r="879" ht="12.75" customHeight="1">
      <c r="A879" s="138"/>
      <c r="B879" s="138"/>
      <c r="C879" s="138"/>
      <c r="D879" s="264"/>
      <c r="E879" s="265"/>
      <c r="F879" s="138"/>
      <c r="G879" s="265"/>
      <c r="H879" s="265"/>
      <c r="I879" s="138"/>
      <c r="J879" s="265"/>
      <c r="K879" s="138"/>
      <c r="L879" s="138"/>
      <c r="M879" s="138"/>
      <c r="N879" s="138"/>
      <c r="O879" s="138"/>
      <c r="P879" s="138"/>
      <c r="Q879" s="138"/>
      <c r="R879" s="138"/>
      <c r="S879" s="138"/>
      <c r="T879" s="138"/>
      <c r="U879" s="138"/>
      <c r="V879" s="138"/>
      <c r="W879" s="138"/>
      <c r="X879" s="138"/>
      <c r="Y879" s="138"/>
      <c r="Z879" s="138"/>
    </row>
    <row r="880" ht="12.75" customHeight="1">
      <c r="A880" s="138"/>
      <c r="B880" s="138"/>
      <c r="C880" s="138"/>
      <c r="D880" s="264"/>
      <c r="E880" s="265"/>
      <c r="F880" s="138"/>
      <c r="G880" s="265"/>
      <c r="H880" s="265"/>
      <c r="I880" s="138"/>
      <c r="J880" s="265"/>
      <c r="K880" s="138"/>
      <c r="L880" s="138"/>
      <c r="M880" s="138"/>
      <c r="N880" s="138"/>
      <c r="O880" s="138"/>
      <c r="P880" s="138"/>
      <c r="Q880" s="138"/>
      <c r="R880" s="138"/>
      <c r="S880" s="138"/>
      <c r="T880" s="138"/>
      <c r="U880" s="138"/>
      <c r="V880" s="138"/>
      <c r="W880" s="138"/>
      <c r="X880" s="138"/>
      <c r="Y880" s="138"/>
      <c r="Z880" s="138"/>
    </row>
    <row r="881" ht="12.75" customHeight="1">
      <c r="A881" s="138"/>
      <c r="B881" s="138"/>
      <c r="C881" s="138"/>
      <c r="D881" s="264"/>
      <c r="E881" s="265"/>
      <c r="F881" s="138"/>
      <c r="G881" s="265"/>
      <c r="H881" s="265"/>
      <c r="I881" s="138"/>
      <c r="J881" s="265"/>
      <c r="K881" s="138"/>
      <c r="L881" s="138"/>
      <c r="M881" s="138"/>
      <c r="N881" s="138"/>
      <c r="O881" s="138"/>
      <c r="P881" s="138"/>
      <c r="Q881" s="138"/>
      <c r="R881" s="138"/>
      <c r="S881" s="138"/>
      <c r="T881" s="138"/>
      <c r="U881" s="138"/>
      <c r="V881" s="138"/>
      <c r="W881" s="138"/>
      <c r="X881" s="138"/>
      <c r="Y881" s="138"/>
      <c r="Z881" s="138"/>
    </row>
    <row r="882" ht="12.75" customHeight="1">
      <c r="A882" s="138"/>
      <c r="B882" s="138"/>
      <c r="C882" s="138"/>
      <c r="D882" s="264"/>
      <c r="E882" s="265"/>
      <c r="F882" s="138"/>
      <c r="G882" s="265"/>
      <c r="H882" s="265"/>
      <c r="I882" s="138"/>
      <c r="J882" s="265"/>
      <c r="K882" s="138"/>
      <c r="L882" s="138"/>
      <c r="M882" s="138"/>
      <c r="N882" s="138"/>
      <c r="O882" s="138"/>
      <c r="P882" s="138"/>
      <c r="Q882" s="138"/>
      <c r="R882" s="138"/>
      <c r="S882" s="138"/>
      <c r="T882" s="138"/>
      <c r="U882" s="138"/>
      <c r="V882" s="138"/>
      <c r="W882" s="138"/>
      <c r="X882" s="138"/>
      <c r="Y882" s="138"/>
      <c r="Z882" s="138"/>
    </row>
    <row r="883" ht="12.75" customHeight="1">
      <c r="A883" s="138"/>
      <c r="B883" s="138"/>
      <c r="C883" s="138"/>
      <c r="D883" s="264"/>
      <c r="E883" s="265"/>
      <c r="F883" s="138"/>
      <c r="G883" s="265"/>
      <c r="H883" s="265"/>
      <c r="I883" s="138"/>
      <c r="J883" s="265"/>
      <c r="K883" s="138"/>
      <c r="L883" s="138"/>
      <c r="M883" s="138"/>
      <c r="N883" s="138"/>
      <c r="O883" s="138"/>
      <c r="P883" s="138"/>
      <c r="Q883" s="138"/>
      <c r="R883" s="138"/>
      <c r="S883" s="138"/>
      <c r="T883" s="138"/>
      <c r="U883" s="138"/>
      <c r="V883" s="138"/>
      <c r="W883" s="138"/>
      <c r="X883" s="138"/>
      <c r="Y883" s="138"/>
      <c r="Z883" s="138"/>
    </row>
    <row r="884" ht="12.75" customHeight="1">
      <c r="A884" s="138"/>
      <c r="B884" s="138"/>
      <c r="C884" s="138"/>
      <c r="D884" s="264"/>
      <c r="E884" s="265"/>
      <c r="F884" s="138"/>
      <c r="G884" s="265"/>
      <c r="H884" s="265"/>
      <c r="I884" s="138"/>
      <c r="J884" s="265"/>
      <c r="K884" s="138"/>
      <c r="L884" s="138"/>
      <c r="M884" s="138"/>
      <c r="N884" s="138"/>
      <c r="O884" s="138"/>
      <c r="P884" s="138"/>
      <c r="Q884" s="138"/>
      <c r="R884" s="138"/>
      <c r="S884" s="138"/>
      <c r="T884" s="138"/>
      <c r="U884" s="138"/>
      <c r="V884" s="138"/>
      <c r="W884" s="138"/>
      <c r="X884" s="138"/>
      <c r="Y884" s="138"/>
      <c r="Z884" s="138"/>
    </row>
    <row r="885" ht="12.75" customHeight="1">
      <c r="A885" s="138"/>
      <c r="B885" s="138"/>
      <c r="C885" s="138"/>
      <c r="D885" s="264"/>
      <c r="E885" s="265"/>
      <c r="F885" s="138"/>
      <c r="G885" s="265"/>
      <c r="H885" s="265"/>
      <c r="I885" s="138"/>
      <c r="J885" s="265"/>
      <c r="K885" s="138"/>
      <c r="L885" s="138"/>
      <c r="M885" s="138"/>
      <c r="N885" s="138"/>
      <c r="O885" s="138"/>
      <c r="P885" s="138"/>
      <c r="Q885" s="138"/>
      <c r="R885" s="138"/>
      <c r="S885" s="138"/>
      <c r="T885" s="138"/>
      <c r="U885" s="138"/>
      <c r="V885" s="138"/>
      <c r="W885" s="138"/>
      <c r="X885" s="138"/>
      <c r="Y885" s="138"/>
      <c r="Z885" s="138"/>
    </row>
    <row r="886" ht="12.75" customHeight="1">
      <c r="A886" s="138"/>
      <c r="B886" s="138"/>
      <c r="C886" s="138"/>
      <c r="D886" s="264"/>
      <c r="E886" s="265"/>
      <c r="F886" s="138"/>
      <c r="G886" s="265"/>
      <c r="H886" s="265"/>
      <c r="I886" s="138"/>
      <c r="J886" s="265"/>
      <c r="K886" s="138"/>
      <c r="L886" s="138"/>
      <c r="M886" s="138"/>
      <c r="N886" s="138"/>
      <c r="O886" s="138"/>
      <c r="P886" s="138"/>
      <c r="Q886" s="138"/>
      <c r="R886" s="138"/>
      <c r="S886" s="138"/>
      <c r="T886" s="138"/>
      <c r="U886" s="138"/>
      <c r="V886" s="138"/>
      <c r="W886" s="138"/>
      <c r="X886" s="138"/>
      <c r="Y886" s="138"/>
      <c r="Z886" s="138"/>
    </row>
    <row r="887" ht="12.75" customHeight="1">
      <c r="A887" s="138"/>
      <c r="B887" s="138"/>
      <c r="C887" s="138"/>
      <c r="D887" s="264"/>
      <c r="E887" s="265"/>
      <c r="F887" s="138"/>
      <c r="G887" s="265"/>
      <c r="H887" s="265"/>
      <c r="I887" s="138"/>
      <c r="J887" s="265"/>
      <c r="K887" s="138"/>
      <c r="L887" s="138"/>
      <c r="M887" s="138"/>
      <c r="N887" s="138"/>
      <c r="O887" s="138"/>
      <c r="P887" s="138"/>
      <c r="Q887" s="138"/>
      <c r="R887" s="138"/>
      <c r="S887" s="138"/>
      <c r="T887" s="138"/>
      <c r="U887" s="138"/>
      <c r="V887" s="138"/>
      <c r="W887" s="138"/>
      <c r="X887" s="138"/>
      <c r="Y887" s="138"/>
      <c r="Z887" s="138"/>
    </row>
    <row r="888" ht="12.75" customHeight="1">
      <c r="A888" s="138"/>
      <c r="B888" s="138"/>
      <c r="C888" s="138"/>
      <c r="D888" s="264"/>
      <c r="E888" s="265"/>
      <c r="F888" s="138"/>
      <c r="G888" s="265"/>
      <c r="H888" s="265"/>
      <c r="I888" s="138"/>
      <c r="J888" s="265"/>
      <c r="K888" s="138"/>
      <c r="L888" s="138"/>
      <c r="M888" s="138"/>
      <c r="N888" s="138"/>
      <c r="O888" s="138"/>
      <c r="P888" s="138"/>
      <c r="Q888" s="138"/>
      <c r="R888" s="138"/>
      <c r="S888" s="138"/>
      <c r="T888" s="138"/>
      <c r="U888" s="138"/>
      <c r="V888" s="138"/>
      <c r="W888" s="138"/>
      <c r="X888" s="138"/>
      <c r="Y888" s="138"/>
      <c r="Z888" s="138"/>
    </row>
    <row r="889" ht="12.75" customHeight="1">
      <c r="A889" s="138"/>
      <c r="B889" s="138"/>
      <c r="C889" s="138"/>
      <c r="D889" s="264"/>
      <c r="E889" s="265"/>
      <c r="F889" s="138"/>
      <c r="G889" s="265"/>
      <c r="H889" s="265"/>
      <c r="I889" s="138"/>
      <c r="J889" s="265"/>
      <c r="K889" s="138"/>
      <c r="L889" s="138"/>
      <c r="M889" s="138"/>
      <c r="N889" s="138"/>
      <c r="O889" s="138"/>
      <c r="P889" s="138"/>
      <c r="Q889" s="138"/>
      <c r="R889" s="138"/>
      <c r="S889" s="138"/>
      <c r="T889" s="138"/>
      <c r="U889" s="138"/>
      <c r="V889" s="138"/>
      <c r="W889" s="138"/>
      <c r="X889" s="138"/>
      <c r="Y889" s="138"/>
      <c r="Z889" s="138"/>
    </row>
    <row r="890" ht="12.75" customHeight="1">
      <c r="A890" s="138"/>
      <c r="B890" s="138"/>
      <c r="C890" s="138"/>
      <c r="D890" s="264"/>
      <c r="E890" s="265"/>
      <c r="F890" s="138"/>
      <c r="G890" s="265"/>
      <c r="H890" s="265"/>
      <c r="I890" s="138"/>
      <c r="J890" s="265"/>
      <c r="K890" s="138"/>
      <c r="L890" s="138"/>
      <c r="M890" s="138"/>
      <c r="N890" s="138"/>
      <c r="O890" s="138"/>
      <c r="P890" s="138"/>
      <c r="Q890" s="138"/>
      <c r="R890" s="138"/>
      <c r="S890" s="138"/>
      <c r="T890" s="138"/>
      <c r="U890" s="138"/>
      <c r="V890" s="138"/>
      <c r="W890" s="138"/>
      <c r="X890" s="138"/>
      <c r="Y890" s="138"/>
      <c r="Z890" s="138"/>
    </row>
    <row r="891" ht="12.75" customHeight="1">
      <c r="A891" s="138"/>
      <c r="B891" s="138"/>
      <c r="C891" s="138"/>
      <c r="D891" s="264"/>
      <c r="E891" s="265"/>
      <c r="F891" s="138"/>
      <c r="G891" s="265"/>
      <c r="H891" s="265"/>
      <c r="I891" s="138"/>
      <c r="J891" s="265"/>
      <c r="K891" s="138"/>
      <c r="L891" s="138"/>
      <c r="M891" s="138"/>
      <c r="N891" s="138"/>
      <c r="O891" s="138"/>
      <c r="P891" s="138"/>
      <c r="Q891" s="138"/>
      <c r="R891" s="138"/>
      <c r="S891" s="138"/>
      <c r="T891" s="138"/>
      <c r="U891" s="138"/>
      <c r="V891" s="138"/>
      <c r="W891" s="138"/>
      <c r="X891" s="138"/>
      <c r="Y891" s="138"/>
      <c r="Z891" s="138"/>
    </row>
    <row r="892" ht="12.75" customHeight="1">
      <c r="A892" s="138"/>
      <c r="B892" s="138"/>
      <c r="C892" s="138"/>
      <c r="D892" s="264"/>
      <c r="E892" s="265"/>
      <c r="F892" s="138"/>
      <c r="G892" s="265"/>
      <c r="H892" s="265"/>
      <c r="I892" s="138"/>
      <c r="J892" s="265"/>
      <c r="K892" s="138"/>
      <c r="L892" s="138"/>
      <c r="M892" s="138"/>
      <c r="N892" s="138"/>
      <c r="O892" s="138"/>
      <c r="P892" s="138"/>
      <c r="Q892" s="138"/>
      <c r="R892" s="138"/>
      <c r="S892" s="138"/>
      <c r="T892" s="138"/>
      <c r="U892" s="138"/>
      <c r="V892" s="138"/>
      <c r="W892" s="138"/>
      <c r="X892" s="138"/>
      <c r="Y892" s="138"/>
      <c r="Z892" s="138"/>
    </row>
    <row r="893" ht="12.75" customHeight="1">
      <c r="A893" s="138"/>
      <c r="B893" s="138"/>
      <c r="C893" s="138"/>
      <c r="D893" s="264"/>
      <c r="E893" s="265"/>
      <c r="F893" s="138"/>
      <c r="G893" s="265"/>
      <c r="H893" s="265"/>
      <c r="I893" s="138"/>
      <c r="J893" s="265"/>
      <c r="K893" s="138"/>
      <c r="L893" s="138"/>
      <c r="M893" s="138"/>
      <c r="N893" s="138"/>
      <c r="O893" s="138"/>
      <c r="P893" s="138"/>
      <c r="Q893" s="138"/>
      <c r="R893" s="138"/>
      <c r="S893" s="138"/>
      <c r="T893" s="138"/>
      <c r="U893" s="138"/>
      <c r="V893" s="138"/>
      <c r="W893" s="138"/>
      <c r="X893" s="138"/>
      <c r="Y893" s="138"/>
      <c r="Z893" s="138"/>
    </row>
    <row r="894" ht="12.75" customHeight="1">
      <c r="A894" s="138"/>
      <c r="B894" s="138"/>
      <c r="C894" s="138"/>
      <c r="D894" s="264"/>
      <c r="E894" s="265"/>
      <c r="F894" s="138"/>
      <c r="G894" s="265"/>
      <c r="H894" s="265"/>
      <c r="I894" s="138"/>
      <c r="J894" s="265"/>
      <c r="K894" s="138"/>
      <c r="L894" s="138"/>
      <c r="M894" s="138"/>
      <c r="N894" s="138"/>
      <c r="O894" s="138"/>
      <c r="P894" s="138"/>
      <c r="Q894" s="138"/>
      <c r="R894" s="138"/>
      <c r="S894" s="138"/>
      <c r="T894" s="138"/>
      <c r="U894" s="138"/>
      <c r="V894" s="138"/>
      <c r="W894" s="138"/>
      <c r="X894" s="138"/>
      <c r="Y894" s="138"/>
      <c r="Z894" s="138"/>
    </row>
    <row r="895" ht="12.75" customHeight="1">
      <c r="A895" s="138"/>
      <c r="B895" s="138"/>
      <c r="C895" s="138"/>
      <c r="D895" s="264"/>
      <c r="E895" s="265"/>
      <c r="F895" s="138"/>
      <c r="G895" s="265"/>
      <c r="H895" s="265"/>
      <c r="I895" s="138"/>
      <c r="J895" s="265"/>
      <c r="K895" s="138"/>
      <c r="L895" s="138"/>
      <c r="M895" s="138"/>
      <c r="N895" s="138"/>
      <c r="O895" s="138"/>
      <c r="P895" s="138"/>
      <c r="Q895" s="138"/>
      <c r="R895" s="138"/>
      <c r="S895" s="138"/>
      <c r="T895" s="138"/>
      <c r="U895" s="138"/>
      <c r="V895" s="138"/>
      <c r="W895" s="138"/>
      <c r="X895" s="138"/>
      <c r="Y895" s="138"/>
      <c r="Z895" s="138"/>
    </row>
    <row r="896" ht="12.75" customHeight="1">
      <c r="A896" s="138"/>
      <c r="B896" s="138"/>
      <c r="C896" s="138"/>
      <c r="D896" s="264"/>
      <c r="E896" s="265"/>
      <c r="F896" s="138"/>
      <c r="G896" s="265"/>
      <c r="H896" s="265"/>
      <c r="I896" s="138"/>
      <c r="J896" s="265"/>
      <c r="K896" s="138"/>
      <c r="L896" s="138"/>
      <c r="M896" s="138"/>
      <c r="N896" s="138"/>
      <c r="O896" s="138"/>
      <c r="P896" s="138"/>
      <c r="Q896" s="138"/>
      <c r="R896" s="138"/>
      <c r="S896" s="138"/>
      <c r="T896" s="138"/>
      <c r="U896" s="138"/>
      <c r="V896" s="138"/>
      <c r="W896" s="138"/>
      <c r="X896" s="138"/>
      <c r="Y896" s="138"/>
      <c r="Z896" s="138"/>
    </row>
    <row r="897" ht="12.75" customHeight="1">
      <c r="A897" s="138"/>
      <c r="B897" s="138"/>
      <c r="C897" s="138"/>
      <c r="D897" s="264"/>
      <c r="E897" s="265"/>
      <c r="F897" s="138"/>
      <c r="G897" s="265"/>
      <c r="H897" s="265"/>
      <c r="I897" s="138"/>
      <c r="J897" s="265"/>
      <c r="K897" s="138"/>
      <c r="L897" s="138"/>
      <c r="M897" s="138"/>
      <c r="N897" s="138"/>
      <c r="O897" s="138"/>
      <c r="P897" s="138"/>
      <c r="Q897" s="138"/>
      <c r="R897" s="138"/>
      <c r="S897" s="138"/>
      <c r="T897" s="138"/>
      <c r="U897" s="138"/>
      <c r="V897" s="138"/>
      <c r="W897" s="138"/>
      <c r="X897" s="138"/>
      <c r="Y897" s="138"/>
      <c r="Z897" s="138"/>
    </row>
    <row r="898" ht="12.75" customHeight="1">
      <c r="A898" s="138"/>
      <c r="B898" s="138"/>
      <c r="C898" s="138"/>
      <c r="D898" s="264"/>
      <c r="E898" s="265"/>
      <c r="F898" s="138"/>
      <c r="G898" s="265"/>
      <c r="H898" s="265"/>
      <c r="I898" s="138"/>
      <c r="J898" s="265"/>
      <c r="K898" s="138"/>
      <c r="L898" s="138"/>
      <c r="M898" s="138"/>
      <c r="N898" s="138"/>
      <c r="O898" s="138"/>
      <c r="P898" s="138"/>
      <c r="Q898" s="138"/>
      <c r="R898" s="138"/>
      <c r="S898" s="138"/>
      <c r="T898" s="138"/>
      <c r="U898" s="138"/>
      <c r="V898" s="138"/>
      <c r="W898" s="138"/>
      <c r="X898" s="138"/>
      <c r="Y898" s="138"/>
      <c r="Z898" s="138"/>
    </row>
    <row r="899" ht="12.75" customHeight="1">
      <c r="A899" s="138"/>
      <c r="B899" s="138"/>
      <c r="C899" s="138"/>
      <c r="D899" s="264"/>
      <c r="E899" s="265"/>
      <c r="F899" s="138"/>
      <c r="G899" s="265"/>
      <c r="H899" s="265"/>
      <c r="I899" s="138"/>
      <c r="J899" s="265"/>
      <c r="K899" s="138"/>
      <c r="L899" s="138"/>
      <c r="M899" s="138"/>
      <c r="N899" s="138"/>
      <c r="O899" s="138"/>
      <c r="P899" s="138"/>
      <c r="Q899" s="138"/>
      <c r="R899" s="138"/>
      <c r="S899" s="138"/>
      <c r="T899" s="138"/>
      <c r="U899" s="138"/>
      <c r="V899" s="138"/>
      <c r="W899" s="138"/>
      <c r="X899" s="138"/>
      <c r="Y899" s="138"/>
      <c r="Z899" s="138"/>
    </row>
    <row r="900" ht="12.75" customHeight="1">
      <c r="A900" s="138"/>
      <c r="B900" s="138"/>
      <c r="C900" s="138"/>
      <c r="D900" s="264"/>
      <c r="E900" s="265"/>
      <c r="F900" s="138"/>
      <c r="G900" s="265"/>
      <c r="H900" s="265"/>
      <c r="I900" s="138"/>
      <c r="J900" s="265"/>
      <c r="K900" s="138"/>
      <c r="L900" s="138"/>
      <c r="M900" s="138"/>
      <c r="N900" s="138"/>
      <c r="O900" s="138"/>
      <c r="P900" s="138"/>
      <c r="Q900" s="138"/>
      <c r="R900" s="138"/>
      <c r="S900" s="138"/>
      <c r="T900" s="138"/>
      <c r="U900" s="138"/>
      <c r="V900" s="138"/>
      <c r="W900" s="138"/>
      <c r="X900" s="138"/>
      <c r="Y900" s="138"/>
      <c r="Z900" s="138"/>
    </row>
    <row r="901" ht="12.75" customHeight="1">
      <c r="A901" s="138"/>
      <c r="B901" s="138"/>
      <c r="C901" s="138"/>
      <c r="D901" s="264"/>
      <c r="E901" s="265"/>
      <c r="F901" s="138"/>
      <c r="G901" s="265"/>
      <c r="H901" s="265"/>
      <c r="I901" s="138"/>
      <c r="J901" s="265"/>
      <c r="K901" s="138"/>
      <c r="L901" s="138"/>
      <c r="M901" s="138"/>
      <c r="N901" s="138"/>
      <c r="O901" s="138"/>
      <c r="P901" s="138"/>
      <c r="Q901" s="138"/>
      <c r="R901" s="138"/>
      <c r="S901" s="138"/>
      <c r="T901" s="138"/>
      <c r="U901" s="138"/>
      <c r="V901" s="138"/>
      <c r="W901" s="138"/>
      <c r="X901" s="138"/>
      <c r="Y901" s="138"/>
      <c r="Z901" s="138"/>
    </row>
    <row r="902" ht="12.75" customHeight="1">
      <c r="A902" s="138"/>
      <c r="B902" s="138"/>
      <c r="C902" s="138"/>
      <c r="D902" s="264"/>
      <c r="E902" s="265"/>
      <c r="F902" s="138"/>
      <c r="G902" s="265"/>
      <c r="H902" s="265"/>
      <c r="I902" s="138"/>
      <c r="J902" s="265"/>
      <c r="K902" s="138"/>
      <c r="L902" s="138"/>
      <c r="M902" s="138"/>
      <c r="N902" s="138"/>
      <c r="O902" s="138"/>
      <c r="P902" s="138"/>
      <c r="Q902" s="138"/>
      <c r="R902" s="138"/>
      <c r="S902" s="138"/>
      <c r="T902" s="138"/>
      <c r="U902" s="138"/>
      <c r="V902" s="138"/>
      <c r="W902" s="138"/>
      <c r="X902" s="138"/>
      <c r="Y902" s="138"/>
      <c r="Z902" s="138"/>
    </row>
    <row r="903" ht="12.75" customHeight="1">
      <c r="A903" s="138"/>
      <c r="B903" s="138"/>
      <c r="C903" s="138"/>
      <c r="D903" s="264"/>
      <c r="E903" s="265"/>
      <c r="F903" s="138"/>
      <c r="G903" s="265"/>
      <c r="H903" s="265"/>
      <c r="I903" s="138"/>
      <c r="J903" s="265"/>
      <c r="K903" s="138"/>
      <c r="L903" s="138"/>
      <c r="M903" s="138"/>
      <c r="N903" s="138"/>
      <c r="O903" s="138"/>
      <c r="P903" s="138"/>
      <c r="Q903" s="138"/>
      <c r="R903" s="138"/>
      <c r="S903" s="138"/>
      <c r="T903" s="138"/>
      <c r="U903" s="138"/>
      <c r="V903" s="138"/>
      <c r="W903" s="138"/>
      <c r="X903" s="138"/>
      <c r="Y903" s="138"/>
      <c r="Z903" s="138"/>
    </row>
    <row r="904" ht="12.75" customHeight="1">
      <c r="A904" s="138"/>
      <c r="B904" s="138"/>
      <c r="C904" s="138"/>
      <c r="D904" s="264"/>
      <c r="E904" s="265"/>
      <c r="F904" s="138"/>
      <c r="G904" s="265"/>
      <c r="H904" s="265"/>
      <c r="I904" s="138"/>
      <c r="J904" s="265"/>
      <c r="K904" s="138"/>
      <c r="L904" s="138"/>
      <c r="M904" s="138"/>
      <c r="N904" s="138"/>
      <c r="O904" s="138"/>
      <c r="P904" s="138"/>
      <c r="Q904" s="138"/>
      <c r="R904" s="138"/>
      <c r="S904" s="138"/>
      <c r="T904" s="138"/>
      <c r="U904" s="138"/>
      <c r="V904" s="138"/>
      <c r="W904" s="138"/>
      <c r="X904" s="138"/>
      <c r="Y904" s="138"/>
      <c r="Z904" s="138"/>
    </row>
    <row r="905" ht="12.75" customHeight="1">
      <c r="A905" s="138"/>
      <c r="B905" s="138"/>
      <c r="C905" s="138"/>
      <c r="D905" s="264"/>
      <c r="E905" s="265"/>
      <c r="F905" s="138"/>
      <c r="G905" s="265"/>
      <c r="H905" s="265"/>
      <c r="I905" s="138"/>
      <c r="J905" s="265"/>
      <c r="K905" s="138"/>
      <c r="L905" s="138"/>
      <c r="M905" s="138"/>
      <c r="N905" s="138"/>
      <c r="O905" s="138"/>
      <c r="P905" s="138"/>
      <c r="Q905" s="138"/>
      <c r="R905" s="138"/>
      <c r="S905" s="138"/>
      <c r="T905" s="138"/>
      <c r="U905" s="138"/>
      <c r="V905" s="138"/>
      <c r="W905" s="138"/>
      <c r="X905" s="138"/>
      <c r="Y905" s="138"/>
      <c r="Z905" s="138"/>
    </row>
    <row r="906" ht="12.75" customHeight="1">
      <c r="A906" s="138"/>
      <c r="B906" s="138"/>
      <c r="C906" s="138"/>
      <c r="D906" s="264"/>
      <c r="E906" s="265"/>
      <c r="F906" s="138"/>
      <c r="G906" s="265"/>
      <c r="H906" s="265"/>
      <c r="I906" s="138"/>
      <c r="J906" s="265"/>
      <c r="K906" s="138"/>
      <c r="L906" s="138"/>
      <c r="M906" s="138"/>
      <c r="N906" s="138"/>
      <c r="O906" s="138"/>
      <c r="P906" s="138"/>
      <c r="Q906" s="138"/>
      <c r="R906" s="138"/>
      <c r="S906" s="138"/>
      <c r="T906" s="138"/>
      <c r="U906" s="138"/>
      <c r="V906" s="138"/>
      <c r="W906" s="138"/>
      <c r="X906" s="138"/>
      <c r="Y906" s="138"/>
      <c r="Z906" s="138"/>
    </row>
    <row r="907" ht="12.75" customHeight="1">
      <c r="A907" s="138"/>
      <c r="B907" s="138"/>
      <c r="C907" s="138"/>
      <c r="D907" s="264"/>
      <c r="E907" s="265"/>
      <c r="F907" s="138"/>
      <c r="G907" s="265"/>
      <c r="H907" s="265"/>
      <c r="I907" s="138"/>
      <c r="J907" s="265"/>
      <c r="K907" s="138"/>
      <c r="L907" s="138"/>
      <c r="M907" s="138"/>
      <c r="N907" s="138"/>
      <c r="O907" s="138"/>
      <c r="P907" s="138"/>
      <c r="Q907" s="138"/>
      <c r="R907" s="138"/>
      <c r="S907" s="138"/>
      <c r="T907" s="138"/>
      <c r="U907" s="138"/>
      <c r="V907" s="138"/>
      <c r="W907" s="138"/>
      <c r="X907" s="138"/>
      <c r="Y907" s="138"/>
      <c r="Z907" s="138"/>
    </row>
    <row r="908" ht="12.75" customHeight="1">
      <c r="A908" s="138"/>
      <c r="B908" s="138"/>
      <c r="C908" s="138"/>
      <c r="D908" s="264"/>
      <c r="E908" s="265"/>
      <c r="F908" s="138"/>
      <c r="G908" s="265"/>
      <c r="H908" s="265"/>
      <c r="I908" s="138"/>
      <c r="J908" s="265"/>
      <c r="K908" s="138"/>
      <c r="L908" s="138"/>
      <c r="M908" s="138"/>
      <c r="N908" s="138"/>
      <c r="O908" s="138"/>
      <c r="P908" s="138"/>
      <c r="Q908" s="138"/>
      <c r="R908" s="138"/>
      <c r="S908" s="138"/>
      <c r="T908" s="138"/>
      <c r="U908" s="138"/>
      <c r="V908" s="138"/>
      <c r="W908" s="138"/>
      <c r="X908" s="138"/>
      <c r="Y908" s="138"/>
      <c r="Z908" s="138"/>
    </row>
    <row r="909" ht="12.75" customHeight="1">
      <c r="A909" s="138"/>
      <c r="B909" s="138"/>
      <c r="C909" s="138"/>
      <c r="D909" s="264"/>
      <c r="E909" s="265"/>
      <c r="F909" s="138"/>
      <c r="G909" s="265"/>
      <c r="H909" s="265"/>
      <c r="I909" s="138"/>
      <c r="J909" s="265"/>
      <c r="K909" s="138"/>
      <c r="L909" s="138"/>
      <c r="M909" s="138"/>
      <c r="N909" s="138"/>
      <c r="O909" s="138"/>
      <c r="P909" s="138"/>
      <c r="Q909" s="138"/>
      <c r="R909" s="138"/>
      <c r="S909" s="138"/>
      <c r="T909" s="138"/>
      <c r="U909" s="138"/>
      <c r="V909" s="138"/>
      <c r="W909" s="138"/>
      <c r="X909" s="138"/>
      <c r="Y909" s="138"/>
      <c r="Z909" s="138"/>
    </row>
    <row r="910" ht="12.75" customHeight="1">
      <c r="A910" s="138"/>
      <c r="B910" s="138"/>
      <c r="C910" s="138"/>
      <c r="D910" s="264"/>
      <c r="E910" s="265"/>
      <c r="F910" s="138"/>
      <c r="G910" s="265"/>
      <c r="H910" s="265"/>
      <c r="I910" s="138"/>
      <c r="J910" s="265"/>
      <c r="K910" s="138"/>
      <c r="L910" s="138"/>
      <c r="M910" s="138"/>
      <c r="N910" s="138"/>
      <c r="O910" s="138"/>
      <c r="P910" s="138"/>
      <c r="Q910" s="138"/>
      <c r="R910" s="138"/>
      <c r="S910" s="138"/>
      <c r="T910" s="138"/>
      <c r="U910" s="138"/>
      <c r="V910" s="138"/>
      <c r="W910" s="138"/>
      <c r="X910" s="138"/>
      <c r="Y910" s="138"/>
      <c r="Z910" s="138"/>
    </row>
    <row r="911" ht="12.75" customHeight="1">
      <c r="A911" s="138"/>
      <c r="B911" s="138"/>
      <c r="C911" s="138"/>
      <c r="D911" s="264"/>
      <c r="E911" s="265"/>
      <c r="F911" s="138"/>
      <c r="G911" s="265"/>
      <c r="H911" s="265"/>
      <c r="I911" s="138"/>
      <c r="J911" s="265"/>
      <c r="K911" s="138"/>
      <c r="L911" s="138"/>
      <c r="M911" s="138"/>
      <c r="N911" s="138"/>
      <c r="O911" s="138"/>
      <c r="P911" s="138"/>
      <c r="Q911" s="138"/>
      <c r="R911" s="138"/>
      <c r="S911" s="138"/>
      <c r="T911" s="138"/>
      <c r="U911" s="138"/>
      <c r="V911" s="138"/>
      <c r="W911" s="138"/>
      <c r="X911" s="138"/>
      <c r="Y911" s="138"/>
      <c r="Z911" s="138"/>
    </row>
    <row r="912" ht="12.75" customHeight="1">
      <c r="A912" s="138"/>
      <c r="B912" s="138"/>
      <c r="C912" s="138"/>
      <c r="D912" s="264"/>
      <c r="E912" s="265"/>
      <c r="F912" s="138"/>
      <c r="G912" s="265"/>
      <c r="H912" s="265"/>
      <c r="I912" s="138"/>
      <c r="J912" s="265"/>
      <c r="K912" s="138"/>
      <c r="L912" s="138"/>
      <c r="M912" s="138"/>
      <c r="N912" s="138"/>
      <c r="O912" s="138"/>
      <c r="P912" s="138"/>
      <c r="Q912" s="138"/>
      <c r="R912" s="138"/>
      <c r="S912" s="138"/>
      <c r="T912" s="138"/>
      <c r="U912" s="138"/>
      <c r="V912" s="138"/>
      <c r="W912" s="138"/>
      <c r="X912" s="138"/>
      <c r="Y912" s="138"/>
      <c r="Z912" s="138"/>
    </row>
    <row r="913" ht="12.75" customHeight="1">
      <c r="A913" s="138"/>
      <c r="B913" s="138"/>
      <c r="C913" s="138"/>
      <c r="D913" s="264"/>
      <c r="E913" s="265"/>
      <c r="F913" s="138"/>
      <c r="G913" s="265"/>
      <c r="H913" s="265"/>
      <c r="I913" s="138"/>
      <c r="J913" s="265"/>
      <c r="K913" s="138"/>
      <c r="L913" s="138"/>
      <c r="M913" s="138"/>
      <c r="N913" s="138"/>
      <c r="O913" s="138"/>
      <c r="P913" s="138"/>
      <c r="Q913" s="138"/>
      <c r="R913" s="138"/>
      <c r="S913" s="138"/>
      <c r="T913" s="138"/>
      <c r="U913" s="138"/>
      <c r="V913" s="138"/>
      <c r="W913" s="138"/>
      <c r="X913" s="138"/>
      <c r="Y913" s="138"/>
      <c r="Z913" s="138"/>
    </row>
    <row r="914" ht="12.75" customHeight="1">
      <c r="A914" s="138"/>
      <c r="B914" s="138"/>
      <c r="C914" s="138"/>
      <c r="D914" s="264"/>
      <c r="E914" s="265"/>
      <c r="F914" s="138"/>
      <c r="G914" s="265"/>
      <c r="H914" s="265"/>
      <c r="I914" s="138"/>
      <c r="J914" s="265"/>
      <c r="K914" s="138"/>
      <c r="L914" s="138"/>
      <c r="M914" s="138"/>
      <c r="N914" s="138"/>
      <c r="O914" s="138"/>
      <c r="P914" s="138"/>
      <c r="Q914" s="138"/>
      <c r="R914" s="138"/>
      <c r="S914" s="138"/>
      <c r="T914" s="138"/>
      <c r="U914" s="138"/>
      <c r="V914" s="138"/>
      <c r="W914" s="138"/>
      <c r="X914" s="138"/>
      <c r="Y914" s="138"/>
      <c r="Z914" s="138"/>
    </row>
    <row r="915" ht="12.75" customHeight="1">
      <c r="A915" s="138"/>
      <c r="B915" s="138"/>
      <c r="C915" s="138"/>
      <c r="D915" s="264"/>
      <c r="E915" s="265"/>
      <c r="F915" s="138"/>
      <c r="G915" s="265"/>
      <c r="H915" s="265"/>
      <c r="I915" s="138"/>
      <c r="J915" s="265"/>
      <c r="K915" s="138"/>
      <c r="L915" s="138"/>
      <c r="M915" s="138"/>
      <c r="N915" s="138"/>
      <c r="O915" s="138"/>
      <c r="P915" s="138"/>
      <c r="Q915" s="138"/>
      <c r="R915" s="138"/>
      <c r="S915" s="138"/>
      <c r="T915" s="138"/>
      <c r="U915" s="138"/>
      <c r="V915" s="138"/>
      <c r="W915" s="138"/>
      <c r="X915" s="138"/>
      <c r="Y915" s="138"/>
      <c r="Z915" s="138"/>
    </row>
    <row r="916" ht="12.75" customHeight="1">
      <c r="A916" s="138"/>
      <c r="B916" s="138"/>
      <c r="C916" s="138"/>
      <c r="D916" s="264"/>
      <c r="E916" s="265"/>
      <c r="F916" s="138"/>
      <c r="G916" s="265"/>
      <c r="H916" s="265"/>
      <c r="I916" s="138"/>
      <c r="J916" s="265"/>
      <c r="K916" s="138"/>
      <c r="L916" s="138"/>
      <c r="M916" s="138"/>
      <c r="N916" s="138"/>
      <c r="O916" s="138"/>
      <c r="P916" s="138"/>
      <c r="Q916" s="138"/>
      <c r="R916" s="138"/>
      <c r="S916" s="138"/>
      <c r="T916" s="138"/>
      <c r="U916" s="138"/>
      <c r="V916" s="138"/>
      <c r="W916" s="138"/>
      <c r="X916" s="138"/>
      <c r="Y916" s="138"/>
      <c r="Z916" s="138"/>
    </row>
    <row r="917" ht="12.75" customHeight="1">
      <c r="A917" s="138"/>
      <c r="B917" s="138"/>
      <c r="C917" s="138"/>
      <c r="D917" s="264"/>
      <c r="E917" s="265"/>
      <c r="F917" s="138"/>
      <c r="G917" s="265"/>
      <c r="H917" s="265"/>
      <c r="I917" s="138"/>
      <c r="J917" s="265"/>
      <c r="K917" s="138"/>
      <c r="L917" s="138"/>
      <c r="M917" s="138"/>
      <c r="N917" s="138"/>
      <c r="O917" s="138"/>
      <c r="P917" s="138"/>
      <c r="Q917" s="138"/>
      <c r="R917" s="138"/>
      <c r="S917" s="138"/>
      <c r="T917" s="138"/>
      <c r="U917" s="138"/>
      <c r="V917" s="138"/>
      <c r="W917" s="138"/>
      <c r="X917" s="138"/>
      <c r="Y917" s="138"/>
      <c r="Z917" s="138"/>
    </row>
    <row r="918" ht="12.75" customHeight="1">
      <c r="A918" s="138"/>
      <c r="B918" s="138"/>
      <c r="C918" s="138"/>
      <c r="D918" s="264"/>
      <c r="E918" s="265"/>
      <c r="F918" s="138"/>
      <c r="G918" s="265"/>
      <c r="H918" s="265"/>
      <c r="I918" s="138"/>
      <c r="J918" s="265"/>
      <c r="K918" s="138"/>
      <c r="L918" s="138"/>
      <c r="M918" s="138"/>
      <c r="N918" s="138"/>
      <c r="O918" s="138"/>
      <c r="P918" s="138"/>
      <c r="Q918" s="138"/>
      <c r="R918" s="138"/>
      <c r="S918" s="138"/>
      <c r="T918" s="138"/>
      <c r="U918" s="138"/>
      <c r="V918" s="138"/>
      <c r="W918" s="138"/>
      <c r="X918" s="138"/>
      <c r="Y918" s="138"/>
      <c r="Z918" s="138"/>
    </row>
    <row r="919" ht="12.75" customHeight="1">
      <c r="A919" s="138"/>
      <c r="B919" s="138"/>
      <c r="C919" s="138"/>
      <c r="D919" s="264"/>
      <c r="E919" s="265"/>
      <c r="F919" s="138"/>
      <c r="G919" s="265"/>
      <c r="H919" s="265"/>
      <c r="I919" s="138"/>
      <c r="J919" s="265"/>
      <c r="K919" s="138"/>
      <c r="L919" s="138"/>
      <c r="M919" s="138"/>
      <c r="N919" s="138"/>
      <c r="O919" s="138"/>
      <c r="P919" s="138"/>
      <c r="Q919" s="138"/>
      <c r="R919" s="138"/>
      <c r="S919" s="138"/>
      <c r="T919" s="138"/>
      <c r="U919" s="138"/>
      <c r="V919" s="138"/>
      <c r="W919" s="138"/>
      <c r="X919" s="138"/>
      <c r="Y919" s="138"/>
      <c r="Z919" s="138"/>
    </row>
    <row r="920" ht="12.75" customHeight="1">
      <c r="A920" s="138"/>
      <c r="B920" s="138"/>
      <c r="C920" s="138"/>
      <c r="D920" s="264"/>
      <c r="E920" s="265"/>
      <c r="F920" s="138"/>
      <c r="G920" s="265"/>
      <c r="H920" s="265"/>
      <c r="I920" s="138"/>
      <c r="J920" s="265"/>
      <c r="K920" s="138"/>
      <c r="L920" s="138"/>
      <c r="M920" s="138"/>
      <c r="N920" s="138"/>
      <c r="O920" s="138"/>
      <c r="P920" s="138"/>
      <c r="Q920" s="138"/>
      <c r="R920" s="138"/>
      <c r="S920" s="138"/>
      <c r="T920" s="138"/>
      <c r="U920" s="138"/>
      <c r="V920" s="138"/>
      <c r="W920" s="138"/>
      <c r="X920" s="138"/>
      <c r="Y920" s="138"/>
      <c r="Z920" s="138"/>
    </row>
    <row r="921" ht="12.75" customHeight="1">
      <c r="A921" s="138"/>
      <c r="B921" s="138"/>
      <c r="C921" s="138"/>
      <c r="D921" s="264"/>
      <c r="E921" s="265"/>
      <c r="F921" s="138"/>
      <c r="G921" s="265"/>
      <c r="H921" s="265"/>
      <c r="I921" s="138"/>
      <c r="J921" s="265"/>
      <c r="K921" s="138"/>
      <c r="L921" s="138"/>
      <c r="M921" s="138"/>
      <c r="N921" s="138"/>
      <c r="O921" s="138"/>
      <c r="P921" s="138"/>
      <c r="Q921" s="138"/>
      <c r="R921" s="138"/>
      <c r="S921" s="138"/>
      <c r="T921" s="138"/>
      <c r="U921" s="138"/>
      <c r="V921" s="138"/>
      <c r="W921" s="138"/>
      <c r="X921" s="138"/>
      <c r="Y921" s="138"/>
      <c r="Z921" s="138"/>
    </row>
    <row r="922" ht="12.75" customHeight="1">
      <c r="A922" s="138"/>
      <c r="B922" s="138"/>
      <c r="C922" s="138"/>
      <c r="D922" s="264"/>
      <c r="E922" s="265"/>
      <c r="F922" s="138"/>
      <c r="G922" s="265"/>
      <c r="H922" s="265"/>
      <c r="I922" s="138"/>
      <c r="J922" s="265"/>
      <c r="K922" s="138"/>
      <c r="L922" s="138"/>
      <c r="M922" s="138"/>
      <c r="N922" s="138"/>
      <c r="O922" s="138"/>
      <c r="P922" s="138"/>
      <c r="Q922" s="138"/>
      <c r="R922" s="138"/>
      <c r="S922" s="138"/>
      <c r="T922" s="138"/>
      <c r="U922" s="138"/>
      <c r="V922" s="138"/>
      <c r="W922" s="138"/>
      <c r="X922" s="138"/>
      <c r="Y922" s="138"/>
      <c r="Z922" s="138"/>
    </row>
    <row r="923" ht="12.75" customHeight="1">
      <c r="A923" s="138"/>
      <c r="B923" s="138"/>
      <c r="C923" s="138"/>
      <c r="D923" s="264"/>
      <c r="E923" s="265"/>
      <c r="F923" s="138"/>
      <c r="G923" s="265"/>
      <c r="H923" s="265"/>
      <c r="I923" s="138"/>
      <c r="J923" s="265"/>
      <c r="K923" s="138"/>
      <c r="L923" s="138"/>
      <c r="M923" s="138"/>
      <c r="N923" s="138"/>
      <c r="O923" s="138"/>
      <c r="P923" s="138"/>
      <c r="Q923" s="138"/>
      <c r="R923" s="138"/>
      <c r="S923" s="138"/>
      <c r="T923" s="138"/>
      <c r="U923" s="138"/>
      <c r="V923" s="138"/>
      <c r="W923" s="138"/>
      <c r="X923" s="138"/>
      <c r="Y923" s="138"/>
      <c r="Z923" s="138"/>
    </row>
    <row r="924" ht="12.75" customHeight="1">
      <c r="A924" s="138"/>
      <c r="B924" s="138"/>
      <c r="C924" s="138"/>
      <c r="D924" s="264"/>
      <c r="E924" s="265"/>
      <c r="F924" s="138"/>
      <c r="G924" s="265"/>
      <c r="H924" s="265"/>
      <c r="I924" s="138"/>
      <c r="J924" s="265"/>
      <c r="K924" s="138"/>
      <c r="L924" s="138"/>
      <c r="M924" s="138"/>
      <c r="N924" s="138"/>
      <c r="O924" s="138"/>
      <c r="P924" s="138"/>
      <c r="Q924" s="138"/>
      <c r="R924" s="138"/>
      <c r="S924" s="138"/>
      <c r="T924" s="138"/>
      <c r="U924" s="138"/>
      <c r="V924" s="138"/>
      <c r="W924" s="138"/>
      <c r="X924" s="138"/>
      <c r="Y924" s="138"/>
      <c r="Z924" s="138"/>
    </row>
    <row r="925" ht="12.75" customHeight="1">
      <c r="A925" s="138"/>
      <c r="B925" s="138"/>
      <c r="C925" s="138"/>
      <c r="D925" s="264"/>
      <c r="E925" s="265"/>
      <c r="F925" s="138"/>
      <c r="G925" s="265"/>
      <c r="H925" s="265"/>
      <c r="I925" s="138"/>
      <c r="J925" s="265"/>
      <c r="K925" s="138"/>
      <c r="L925" s="138"/>
      <c r="M925" s="138"/>
      <c r="N925" s="138"/>
      <c r="O925" s="138"/>
      <c r="P925" s="138"/>
      <c r="Q925" s="138"/>
      <c r="R925" s="138"/>
      <c r="S925" s="138"/>
      <c r="T925" s="138"/>
      <c r="U925" s="138"/>
      <c r="V925" s="138"/>
      <c r="W925" s="138"/>
      <c r="X925" s="138"/>
      <c r="Y925" s="138"/>
      <c r="Z925" s="138"/>
    </row>
    <row r="926" ht="12.75" customHeight="1">
      <c r="A926" s="138"/>
      <c r="B926" s="138"/>
      <c r="C926" s="138"/>
      <c r="D926" s="264"/>
      <c r="E926" s="265"/>
      <c r="F926" s="138"/>
      <c r="G926" s="265"/>
      <c r="H926" s="265"/>
      <c r="I926" s="138"/>
      <c r="J926" s="265"/>
      <c r="K926" s="138"/>
      <c r="L926" s="138"/>
      <c r="M926" s="138"/>
      <c r="N926" s="138"/>
      <c r="O926" s="138"/>
      <c r="P926" s="138"/>
      <c r="Q926" s="138"/>
      <c r="R926" s="138"/>
      <c r="S926" s="138"/>
      <c r="T926" s="138"/>
      <c r="U926" s="138"/>
      <c r="V926" s="138"/>
      <c r="W926" s="138"/>
      <c r="X926" s="138"/>
      <c r="Y926" s="138"/>
      <c r="Z926" s="138"/>
    </row>
    <row r="927" ht="12.75" customHeight="1">
      <c r="A927" s="138"/>
      <c r="B927" s="138"/>
      <c r="C927" s="138"/>
      <c r="D927" s="264"/>
      <c r="E927" s="265"/>
      <c r="F927" s="138"/>
      <c r="G927" s="265"/>
      <c r="H927" s="265"/>
      <c r="I927" s="138"/>
      <c r="J927" s="265"/>
      <c r="K927" s="138"/>
      <c r="L927" s="138"/>
      <c r="M927" s="138"/>
      <c r="N927" s="138"/>
      <c r="O927" s="138"/>
      <c r="P927" s="138"/>
      <c r="Q927" s="138"/>
      <c r="R927" s="138"/>
      <c r="S927" s="138"/>
      <c r="T927" s="138"/>
      <c r="U927" s="138"/>
      <c r="V927" s="138"/>
      <c r="W927" s="138"/>
      <c r="X927" s="138"/>
      <c r="Y927" s="138"/>
      <c r="Z927" s="138"/>
    </row>
    <row r="928" ht="12.75" customHeight="1">
      <c r="A928" s="138"/>
      <c r="B928" s="138"/>
      <c r="C928" s="138"/>
      <c r="D928" s="264"/>
      <c r="E928" s="265"/>
      <c r="F928" s="138"/>
      <c r="G928" s="265"/>
      <c r="H928" s="265"/>
      <c r="I928" s="138"/>
      <c r="J928" s="265"/>
      <c r="K928" s="138"/>
      <c r="L928" s="138"/>
      <c r="M928" s="138"/>
      <c r="N928" s="138"/>
      <c r="O928" s="138"/>
      <c r="P928" s="138"/>
      <c r="Q928" s="138"/>
      <c r="R928" s="138"/>
      <c r="S928" s="138"/>
      <c r="T928" s="138"/>
      <c r="U928" s="138"/>
      <c r="V928" s="138"/>
      <c r="W928" s="138"/>
      <c r="X928" s="138"/>
      <c r="Y928" s="138"/>
      <c r="Z928" s="138"/>
    </row>
    <row r="929" ht="12.75" customHeight="1">
      <c r="A929" s="138"/>
      <c r="B929" s="138"/>
      <c r="C929" s="138"/>
      <c r="D929" s="264"/>
      <c r="E929" s="265"/>
      <c r="F929" s="138"/>
      <c r="G929" s="265"/>
      <c r="H929" s="265"/>
      <c r="I929" s="138"/>
      <c r="J929" s="265"/>
      <c r="K929" s="138"/>
      <c r="L929" s="138"/>
      <c r="M929" s="138"/>
      <c r="N929" s="138"/>
      <c r="O929" s="138"/>
      <c r="P929" s="138"/>
      <c r="Q929" s="138"/>
      <c r="R929" s="138"/>
      <c r="S929" s="138"/>
      <c r="T929" s="138"/>
      <c r="U929" s="138"/>
      <c r="V929" s="138"/>
      <c r="W929" s="138"/>
      <c r="X929" s="138"/>
      <c r="Y929" s="138"/>
      <c r="Z929" s="138"/>
    </row>
    <row r="930" ht="12.75" customHeight="1">
      <c r="A930" s="138"/>
      <c r="B930" s="138"/>
      <c r="C930" s="138"/>
      <c r="D930" s="264"/>
      <c r="E930" s="265"/>
      <c r="F930" s="138"/>
      <c r="G930" s="265"/>
      <c r="H930" s="265"/>
      <c r="I930" s="138"/>
      <c r="J930" s="265"/>
      <c r="K930" s="138"/>
      <c r="L930" s="138"/>
      <c r="M930" s="138"/>
      <c r="N930" s="138"/>
      <c r="O930" s="138"/>
      <c r="P930" s="138"/>
      <c r="Q930" s="138"/>
      <c r="R930" s="138"/>
      <c r="S930" s="138"/>
      <c r="T930" s="138"/>
      <c r="U930" s="138"/>
      <c r="V930" s="138"/>
      <c r="W930" s="138"/>
      <c r="X930" s="138"/>
      <c r="Y930" s="138"/>
      <c r="Z930" s="138"/>
    </row>
    <row r="931" ht="12.75" customHeight="1">
      <c r="A931" s="138"/>
      <c r="B931" s="138"/>
      <c r="C931" s="138"/>
      <c r="D931" s="264"/>
      <c r="E931" s="265"/>
      <c r="F931" s="138"/>
      <c r="G931" s="265"/>
      <c r="H931" s="265"/>
      <c r="I931" s="138"/>
      <c r="J931" s="265"/>
      <c r="K931" s="138"/>
      <c r="L931" s="138"/>
      <c r="M931" s="138"/>
      <c r="N931" s="138"/>
      <c r="O931" s="138"/>
      <c r="P931" s="138"/>
      <c r="Q931" s="138"/>
      <c r="R931" s="138"/>
      <c r="S931" s="138"/>
      <c r="T931" s="138"/>
      <c r="U931" s="138"/>
      <c r="V931" s="138"/>
      <c r="W931" s="138"/>
      <c r="X931" s="138"/>
      <c r="Y931" s="138"/>
      <c r="Z931" s="138"/>
    </row>
    <row r="932" ht="12.75" customHeight="1">
      <c r="A932" s="138"/>
      <c r="B932" s="138"/>
      <c r="C932" s="138"/>
      <c r="D932" s="264"/>
      <c r="E932" s="265"/>
      <c r="F932" s="138"/>
      <c r="G932" s="265"/>
      <c r="H932" s="265"/>
      <c r="I932" s="138"/>
      <c r="J932" s="265"/>
      <c r="K932" s="138"/>
      <c r="L932" s="138"/>
      <c r="M932" s="138"/>
      <c r="N932" s="138"/>
      <c r="O932" s="138"/>
      <c r="P932" s="138"/>
      <c r="Q932" s="138"/>
      <c r="R932" s="138"/>
      <c r="S932" s="138"/>
      <c r="T932" s="138"/>
      <c r="U932" s="138"/>
      <c r="V932" s="138"/>
      <c r="W932" s="138"/>
      <c r="X932" s="138"/>
      <c r="Y932" s="138"/>
      <c r="Z932" s="138"/>
    </row>
    <row r="933" ht="12.75" customHeight="1">
      <c r="A933" s="138"/>
      <c r="B933" s="138"/>
      <c r="C933" s="138"/>
      <c r="D933" s="264"/>
      <c r="E933" s="265"/>
      <c r="F933" s="138"/>
      <c r="G933" s="265"/>
      <c r="H933" s="265"/>
      <c r="I933" s="138"/>
      <c r="J933" s="265"/>
      <c r="K933" s="138"/>
      <c r="L933" s="138"/>
      <c r="M933" s="138"/>
      <c r="N933" s="138"/>
      <c r="O933" s="138"/>
      <c r="P933" s="138"/>
      <c r="Q933" s="138"/>
      <c r="R933" s="138"/>
      <c r="S933" s="138"/>
      <c r="T933" s="138"/>
      <c r="U933" s="138"/>
      <c r="V933" s="138"/>
      <c r="W933" s="138"/>
      <c r="X933" s="138"/>
      <c r="Y933" s="138"/>
      <c r="Z933" s="138"/>
    </row>
    <row r="934" ht="12.75" customHeight="1">
      <c r="A934" s="138"/>
      <c r="B934" s="138"/>
      <c r="C934" s="138"/>
      <c r="D934" s="264"/>
      <c r="E934" s="265"/>
      <c r="F934" s="138"/>
      <c r="G934" s="265"/>
      <c r="H934" s="265"/>
      <c r="I934" s="138"/>
      <c r="J934" s="265"/>
      <c r="K934" s="138"/>
      <c r="L934" s="138"/>
      <c r="M934" s="138"/>
      <c r="N934" s="138"/>
      <c r="O934" s="138"/>
      <c r="P934" s="138"/>
      <c r="Q934" s="138"/>
      <c r="R934" s="138"/>
      <c r="S934" s="138"/>
      <c r="T934" s="138"/>
      <c r="U934" s="138"/>
      <c r="V934" s="138"/>
      <c r="W934" s="138"/>
      <c r="X934" s="138"/>
      <c r="Y934" s="138"/>
      <c r="Z934" s="138"/>
    </row>
    <row r="935" ht="12.75" customHeight="1">
      <c r="A935" s="138"/>
      <c r="B935" s="138"/>
      <c r="C935" s="138"/>
      <c r="D935" s="264"/>
      <c r="E935" s="265"/>
      <c r="F935" s="138"/>
      <c r="G935" s="265"/>
      <c r="H935" s="265"/>
      <c r="I935" s="138"/>
      <c r="J935" s="265"/>
      <c r="K935" s="138"/>
      <c r="L935" s="138"/>
      <c r="M935" s="138"/>
      <c r="N935" s="138"/>
      <c r="O935" s="138"/>
      <c r="P935" s="138"/>
      <c r="Q935" s="138"/>
      <c r="R935" s="138"/>
      <c r="S935" s="138"/>
      <c r="T935" s="138"/>
      <c r="U935" s="138"/>
      <c r="V935" s="138"/>
      <c r="W935" s="138"/>
      <c r="X935" s="138"/>
      <c r="Y935" s="138"/>
      <c r="Z935" s="138"/>
    </row>
    <row r="936" ht="12.75" customHeight="1">
      <c r="A936" s="138"/>
      <c r="B936" s="138"/>
      <c r="C936" s="138"/>
      <c r="D936" s="264"/>
      <c r="E936" s="265"/>
      <c r="F936" s="138"/>
      <c r="G936" s="265"/>
      <c r="H936" s="265"/>
      <c r="I936" s="138"/>
      <c r="J936" s="265"/>
      <c r="K936" s="138"/>
      <c r="L936" s="138"/>
      <c r="M936" s="138"/>
      <c r="N936" s="138"/>
      <c r="O936" s="138"/>
      <c r="P936" s="138"/>
      <c r="Q936" s="138"/>
      <c r="R936" s="138"/>
      <c r="S936" s="138"/>
      <c r="T936" s="138"/>
      <c r="U936" s="138"/>
      <c r="V936" s="138"/>
      <c r="W936" s="138"/>
      <c r="X936" s="138"/>
      <c r="Y936" s="138"/>
      <c r="Z936" s="138"/>
    </row>
    <row r="937" ht="12.75" customHeight="1">
      <c r="A937" s="138"/>
      <c r="B937" s="138"/>
      <c r="C937" s="138"/>
      <c r="D937" s="264"/>
      <c r="E937" s="265"/>
      <c r="F937" s="138"/>
      <c r="G937" s="265"/>
      <c r="H937" s="265"/>
      <c r="I937" s="138"/>
      <c r="J937" s="265"/>
      <c r="K937" s="138"/>
      <c r="L937" s="138"/>
      <c r="M937" s="138"/>
      <c r="N937" s="138"/>
      <c r="O937" s="138"/>
      <c r="P937" s="138"/>
      <c r="Q937" s="138"/>
      <c r="R937" s="138"/>
      <c r="S937" s="138"/>
      <c r="T937" s="138"/>
      <c r="U937" s="138"/>
      <c r="V937" s="138"/>
      <c r="W937" s="138"/>
      <c r="X937" s="138"/>
      <c r="Y937" s="138"/>
      <c r="Z937" s="138"/>
    </row>
    <row r="938" ht="12.75" customHeight="1">
      <c r="A938" s="138"/>
      <c r="B938" s="138"/>
      <c r="C938" s="138"/>
      <c r="D938" s="264"/>
      <c r="E938" s="265"/>
      <c r="F938" s="138"/>
      <c r="G938" s="265"/>
      <c r="H938" s="265"/>
      <c r="I938" s="138"/>
      <c r="J938" s="265"/>
      <c r="K938" s="138"/>
      <c r="L938" s="138"/>
      <c r="M938" s="138"/>
      <c r="N938" s="138"/>
      <c r="O938" s="138"/>
      <c r="P938" s="138"/>
      <c r="Q938" s="138"/>
      <c r="R938" s="138"/>
      <c r="S938" s="138"/>
      <c r="T938" s="138"/>
      <c r="U938" s="138"/>
      <c r="V938" s="138"/>
      <c r="W938" s="138"/>
      <c r="X938" s="138"/>
      <c r="Y938" s="138"/>
      <c r="Z938" s="138"/>
    </row>
    <row r="939" ht="12.75" customHeight="1">
      <c r="A939" s="138"/>
      <c r="B939" s="138"/>
      <c r="C939" s="138"/>
      <c r="D939" s="264"/>
      <c r="E939" s="265"/>
      <c r="F939" s="138"/>
      <c r="G939" s="265"/>
      <c r="H939" s="265"/>
      <c r="I939" s="138"/>
      <c r="J939" s="265"/>
      <c r="K939" s="138"/>
      <c r="L939" s="138"/>
      <c r="M939" s="138"/>
      <c r="N939" s="138"/>
      <c r="O939" s="138"/>
      <c r="P939" s="138"/>
      <c r="Q939" s="138"/>
      <c r="R939" s="138"/>
      <c r="S939" s="138"/>
      <c r="T939" s="138"/>
      <c r="U939" s="138"/>
      <c r="V939" s="138"/>
      <c r="W939" s="138"/>
      <c r="X939" s="138"/>
      <c r="Y939" s="138"/>
      <c r="Z939" s="138"/>
    </row>
    <row r="940" ht="12.75" customHeight="1">
      <c r="A940" s="138"/>
      <c r="B940" s="138"/>
      <c r="C940" s="138"/>
      <c r="D940" s="264"/>
      <c r="E940" s="265"/>
      <c r="F940" s="138"/>
      <c r="G940" s="265"/>
      <c r="H940" s="265"/>
      <c r="I940" s="138"/>
      <c r="J940" s="265"/>
      <c r="K940" s="138"/>
      <c r="L940" s="138"/>
      <c r="M940" s="138"/>
      <c r="N940" s="138"/>
      <c r="O940" s="138"/>
      <c r="P940" s="138"/>
      <c r="Q940" s="138"/>
      <c r="R940" s="138"/>
      <c r="S940" s="138"/>
      <c r="T940" s="138"/>
      <c r="U940" s="138"/>
      <c r="V940" s="138"/>
      <c r="W940" s="138"/>
      <c r="X940" s="138"/>
      <c r="Y940" s="138"/>
      <c r="Z940" s="138"/>
    </row>
    <row r="941" ht="12.75" customHeight="1">
      <c r="A941" s="138"/>
      <c r="B941" s="138"/>
      <c r="C941" s="138"/>
      <c r="D941" s="264"/>
      <c r="E941" s="265"/>
      <c r="F941" s="138"/>
      <c r="G941" s="265"/>
      <c r="H941" s="265"/>
      <c r="I941" s="138"/>
      <c r="J941" s="265"/>
      <c r="K941" s="138"/>
      <c r="L941" s="138"/>
      <c r="M941" s="138"/>
      <c r="N941" s="138"/>
      <c r="O941" s="138"/>
      <c r="P941" s="138"/>
      <c r="Q941" s="138"/>
      <c r="R941" s="138"/>
      <c r="S941" s="138"/>
      <c r="T941" s="138"/>
      <c r="U941" s="138"/>
      <c r="V941" s="138"/>
      <c r="W941" s="138"/>
      <c r="X941" s="138"/>
      <c r="Y941" s="138"/>
      <c r="Z941" s="138"/>
    </row>
    <row r="942" ht="12.75" customHeight="1">
      <c r="A942" s="138"/>
      <c r="B942" s="138"/>
      <c r="C942" s="138"/>
      <c r="D942" s="264"/>
      <c r="E942" s="265"/>
      <c r="F942" s="138"/>
      <c r="G942" s="265"/>
      <c r="H942" s="265"/>
      <c r="I942" s="138"/>
      <c r="J942" s="265"/>
      <c r="K942" s="138"/>
      <c r="L942" s="138"/>
      <c r="M942" s="138"/>
      <c r="N942" s="138"/>
      <c r="O942" s="138"/>
      <c r="P942" s="138"/>
      <c r="Q942" s="138"/>
      <c r="R942" s="138"/>
      <c r="S942" s="138"/>
      <c r="T942" s="138"/>
      <c r="U942" s="138"/>
      <c r="V942" s="138"/>
      <c r="W942" s="138"/>
      <c r="X942" s="138"/>
      <c r="Y942" s="138"/>
      <c r="Z942" s="138"/>
    </row>
    <row r="943" ht="12.75" customHeight="1">
      <c r="A943" s="138"/>
      <c r="B943" s="138"/>
      <c r="C943" s="138"/>
      <c r="D943" s="264"/>
      <c r="E943" s="265"/>
      <c r="F943" s="138"/>
      <c r="G943" s="265"/>
      <c r="H943" s="265"/>
      <c r="I943" s="138"/>
      <c r="J943" s="265"/>
      <c r="K943" s="138"/>
      <c r="L943" s="138"/>
      <c r="M943" s="138"/>
      <c r="N943" s="138"/>
      <c r="O943" s="138"/>
      <c r="P943" s="138"/>
      <c r="Q943" s="138"/>
      <c r="R943" s="138"/>
      <c r="S943" s="138"/>
      <c r="T943" s="138"/>
      <c r="U943" s="138"/>
      <c r="V943" s="138"/>
      <c r="W943" s="138"/>
      <c r="X943" s="138"/>
      <c r="Y943" s="138"/>
      <c r="Z943" s="138"/>
    </row>
    <row r="944" ht="12.75" customHeight="1">
      <c r="A944" s="138"/>
      <c r="B944" s="138"/>
      <c r="C944" s="138"/>
      <c r="D944" s="264"/>
      <c r="E944" s="265"/>
      <c r="F944" s="138"/>
      <c r="G944" s="265"/>
      <c r="H944" s="265"/>
      <c r="I944" s="138"/>
      <c r="J944" s="265"/>
      <c r="K944" s="138"/>
      <c r="L944" s="138"/>
      <c r="M944" s="138"/>
      <c r="N944" s="138"/>
      <c r="O944" s="138"/>
      <c r="P944" s="138"/>
      <c r="Q944" s="138"/>
      <c r="R944" s="138"/>
      <c r="S944" s="138"/>
      <c r="T944" s="138"/>
      <c r="U944" s="138"/>
      <c r="V944" s="138"/>
      <c r="W944" s="138"/>
      <c r="X944" s="138"/>
      <c r="Y944" s="138"/>
      <c r="Z944" s="138"/>
    </row>
    <row r="945" ht="12.75" customHeight="1">
      <c r="A945" s="138"/>
      <c r="B945" s="138"/>
      <c r="C945" s="138"/>
      <c r="D945" s="264"/>
      <c r="E945" s="265"/>
      <c r="F945" s="138"/>
      <c r="G945" s="265"/>
      <c r="H945" s="265"/>
      <c r="I945" s="138"/>
      <c r="J945" s="265"/>
      <c r="K945" s="138"/>
      <c r="L945" s="138"/>
      <c r="M945" s="138"/>
      <c r="N945" s="138"/>
      <c r="O945" s="138"/>
      <c r="P945" s="138"/>
      <c r="Q945" s="138"/>
      <c r="R945" s="138"/>
      <c r="S945" s="138"/>
      <c r="T945" s="138"/>
      <c r="U945" s="138"/>
      <c r="V945" s="138"/>
      <c r="W945" s="138"/>
      <c r="X945" s="138"/>
      <c r="Y945" s="138"/>
      <c r="Z945" s="138"/>
    </row>
    <row r="946" ht="12.75" customHeight="1">
      <c r="A946" s="138"/>
      <c r="B946" s="138"/>
      <c r="C946" s="138"/>
      <c r="D946" s="264"/>
      <c r="E946" s="265"/>
      <c r="F946" s="138"/>
      <c r="G946" s="265"/>
      <c r="H946" s="265"/>
      <c r="I946" s="138"/>
      <c r="J946" s="265"/>
      <c r="K946" s="138"/>
      <c r="L946" s="138"/>
      <c r="M946" s="138"/>
      <c r="N946" s="138"/>
      <c r="O946" s="138"/>
      <c r="P946" s="138"/>
      <c r="Q946" s="138"/>
      <c r="R946" s="138"/>
      <c r="S946" s="138"/>
      <c r="T946" s="138"/>
      <c r="U946" s="138"/>
      <c r="V946" s="138"/>
      <c r="W946" s="138"/>
      <c r="X946" s="138"/>
      <c r="Y946" s="138"/>
      <c r="Z946" s="138"/>
    </row>
    <row r="947" ht="12.75" customHeight="1">
      <c r="A947" s="138"/>
      <c r="B947" s="138"/>
      <c r="C947" s="138"/>
      <c r="D947" s="264"/>
      <c r="E947" s="265"/>
      <c r="F947" s="138"/>
      <c r="G947" s="265"/>
      <c r="H947" s="265"/>
      <c r="I947" s="138"/>
      <c r="J947" s="265"/>
      <c r="K947" s="138"/>
      <c r="L947" s="138"/>
      <c r="M947" s="138"/>
      <c r="N947" s="138"/>
      <c r="O947" s="138"/>
      <c r="P947" s="138"/>
      <c r="Q947" s="138"/>
      <c r="R947" s="138"/>
      <c r="S947" s="138"/>
      <c r="T947" s="138"/>
      <c r="U947" s="138"/>
      <c r="V947" s="138"/>
      <c r="W947" s="138"/>
      <c r="X947" s="138"/>
      <c r="Y947" s="138"/>
      <c r="Z947" s="138"/>
    </row>
    <row r="948" ht="12.75" customHeight="1">
      <c r="A948" s="138"/>
      <c r="B948" s="138"/>
      <c r="C948" s="138"/>
      <c r="D948" s="264"/>
      <c r="E948" s="265"/>
      <c r="F948" s="138"/>
      <c r="G948" s="265"/>
      <c r="H948" s="265"/>
      <c r="I948" s="138"/>
      <c r="J948" s="265"/>
      <c r="K948" s="138"/>
      <c r="L948" s="138"/>
      <c r="M948" s="138"/>
      <c r="N948" s="138"/>
      <c r="O948" s="138"/>
      <c r="P948" s="138"/>
      <c r="Q948" s="138"/>
      <c r="R948" s="138"/>
      <c r="S948" s="138"/>
      <c r="T948" s="138"/>
      <c r="U948" s="138"/>
      <c r="V948" s="138"/>
      <c r="W948" s="138"/>
      <c r="X948" s="138"/>
      <c r="Y948" s="138"/>
      <c r="Z948" s="138"/>
    </row>
    <row r="949" ht="12.75" customHeight="1">
      <c r="A949" s="138"/>
      <c r="B949" s="138"/>
      <c r="C949" s="138"/>
      <c r="D949" s="264"/>
      <c r="E949" s="265"/>
      <c r="F949" s="138"/>
      <c r="G949" s="265"/>
      <c r="H949" s="265"/>
      <c r="I949" s="138"/>
      <c r="J949" s="265"/>
      <c r="K949" s="138"/>
      <c r="L949" s="138"/>
      <c r="M949" s="138"/>
      <c r="N949" s="138"/>
      <c r="O949" s="138"/>
      <c r="P949" s="138"/>
      <c r="Q949" s="138"/>
      <c r="R949" s="138"/>
      <c r="S949" s="138"/>
      <c r="T949" s="138"/>
      <c r="U949" s="138"/>
      <c r="V949" s="138"/>
      <c r="W949" s="138"/>
      <c r="X949" s="138"/>
      <c r="Y949" s="138"/>
      <c r="Z949" s="138"/>
    </row>
    <row r="950" ht="12.75" customHeight="1">
      <c r="A950" s="138"/>
      <c r="B950" s="138"/>
      <c r="C950" s="138"/>
      <c r="D950" s="264"/>
      <c r="E950" s="265"/>
      <c r="F950" s="138"/>
      <c r="G950" s="265"/>
      <c r="H950" s="265"/>
      <c r="I950" s="138"/>
      <c r="J950" s="265"/>
      <c r="K950" s="138"/>
      <c r="L950" s="138"/>
      <c r="M950" s="138"/>
      <c r="N950" s="138"/>
      <c r="O950" s="138"/>
      <c r="P950" s="138"/>
      <c r="Q950" s="138"/>
      <c r="R950" s="138"/>
      <c r="S950" s="138"/>
      <c r="T950" s="138"/>
      <c r="U950" s="138"/>
      <c r="V950" s="138"/>
      <c r="W950" s="138"/>
      <c r="X950" s="138"/>
      <c r="Y950" s="138"/>
      <c r="Z950" s="138"/>
    </row>
    <row r="951" ht="12.75" customHeight="1">
      <c r="A951" s="138"/>
      <c r="B951" s="138"/>
      <c r="C951" s="138"/>
      <c r="D951" s="264"/>
      <c r="E951" s="265"/>
      <c r="F951" s="138"/>
      <c r="G951" s="265"/>
      <c r="H951" s="265"/>
      <c r="I951" s="138"/>
      <c r="J951" s="265"/>
      <c r="K951" s="138"/>
      <c r="L951" s="138"/>
      <c r="M951" s="138"/>
      <c r="N951" s="138"/>
      <c r="O951" s="138"/>
      <c r="P951" s="138"/>
      <c r="Q951" s="138"/>
      <c r="R951" s="138"/>
      <c r="S951" s="138"/>
      <c r="T951" s="138"/>
      <c r="U951" s="138"/>
      <c r="V951" s="138"/>
      <c r="W951" s="138"/>
      <c r="X951" s="138"/>
      <c r="Y951" s="138"/>
      <c r="Z951" s="138"/>
    </row>
    <row r="952" ht="12.75" customHeight="1">
      <c r="A952" s="138"/>
      <c r="B952" s="138"/>
      <c r="C952" s="138"/>
      <c r="D952" s="264"/>
      <c r="E952" s="265"/>
      <c r="F952" s="138"/>
      <c r="G952" s="265"/>
      <c r="H952" s="265"/>
      <c r="I952" s="138"/>
      <c r="J952" s="265"/>
      <c r="K952" s="138"/>
      <c r="L952" s="138"/>
      <c r="M952" s="138"/>
      <c r="N952" s="138"/>
      <c r="O952" s="138"/>
      <c r="P952" s="138"/>
      <c r="Q952" s="138"/>
      <c r="R952" s="138"/>
      <c r="S952" s="138"/>
      <c r="T952" s="138"/>
      <c r="U952" s="138"/>
      <c r="V952" s="138"/>
      <c r="W952" s="138"/>
      <c r="X952" s="138"/>
      <c r="Y952" s="138"/>
      <c r="Z952" s="138"/>
    </row>
    <row r="953" ht="12.75" customHeight="1">
      <c r="A953" s="138"/>
      <c r="B953" s="138"/>
      <c r="C953" s="138"/>
      <c r="D953" s="264"/>
      <c r="E953" s="265"/>
      <c r="F953" s="138"/>
      <c r="G953" s="265"/>
      <c r="H953" s="265"/>
      <c r="I953" s="138"/>
      <c r="J953" s="265"/>
      <c r="K953" s="138"/>
      <c r="L953" s="138"/>
      <c r="M953" s="138"/>
      <c r="N953" s="138"/>
      <c r="O953" s="138"/>
      <c r="P953" s="138"/>
      <c r="Q953" s="138"/>
      <c r="R953" s="138"/>
      <c r="S953" s="138"/>
      <c r="T953" s="138"/>
      <c r="U953" s="138"/>
      <c r="V953" s="138"/>
      <c r="W953" s="138"/>
      <c r="X953" s="138"/>
      <c r="Y953" s="138"/>
      <c r="Z953" s="138"/>
    </row>
    <row r="954" ht="12.75" customHeight="1">
      <c r="A954" s="138"/>
      <c r="B954" s="138"/>
      <c r="C954" s="138"/>
      <c r="D954" s="264"/>
      <c r="E954" s="265"/>
      <c r="F954" s="138"/>
      <c r="G954" s="265"/>
      <c r="H954" s="265"/>
      <c r="I954" s="138"/>
      <c r="J954" s="265"/>
      <c r="K954" s="138"/>
      <c r="L954" s="138"/>
      <c r="M954" s="138"/>
      <c r="N954" s="138"/>
      <c r="O954" s="138"/>
      <c r="P954" s="138"/>
      <c r="Q954" s="138"/>
      <c r="R954" s="138"/>
      <c r="S954" s="138"/>
      <c r="T954" s="138"/>
      <c r="U954" s="138"/>
      <c r="V954" s="138"/>
      <c r="W954" s="138"/>
      <c r="X954" s="138"/>
      <c r="Y954" s="138"/>
      <c r="Z954" s="138"/>
    </row>
    <row r="955" ht="12.75" customHeight="1">
      <c r="A955" s="138"/>
      <c r="B955" s="138"/>
      <c r="C955" s="138"/>
      <c r="D955" s="264"/>
      <c r="E955" s="265"/>
      <c r="F955" s="138"/>
      <c r="G955" s="265"/>
      <c r="H955" s="265"/>
      <c r="I955" s="138"/>
      <c r="J955" s="265"/>
      <c r="K955" s="138"/>
      <c r="L955" s="138"/>
      <c r="M955" s="138"/>
      <c r="N955" s="138"/>
      <c r="O955" s="138"/>
      <c r="P955" s="138"/>
      <c r="Q955" s="138"/>
      <c r="R955" s="138"/>
      <c r="S955" s="138"/>
      <c r="T955" s="138"/>
      <c r="U955" s="138"/>
      <c r="V955" s="138"/>
      <c r="W955" s="138"/>
      <c r="X955" s="138"/>
      <c r="Y955" s="138"/>
      <c r="Z955" s="138"/>
    </row>
    <row r="956" ht="12.75" customHeight="1">
      <c r="A956" s="138"/>
      <c r="B956" s="138"/>
      <c r="C956" s="138"/>
      <c r="D956" s="264"/>
      <c r="E956" s="265"/>
      <c r="F956" s="138"/>
      <c r="G956" s="265"/>
      <c r="H956" s="265"/>
      <c r="I956" s="138"/>
      <c r="J956" s="265"/>
      <c r="K956" s="138"/>
      <c r="L956" s="138"/>
      <c r="M956" s="138"/>
      <c r="N956" s="138"/>
      <c r="O956" s="138"/>
      <c r="P956" s="138"/>
      <c r="Q956" s="138"/>
      <c r="R956" s="138"/>
      <c r="S956" s="138"/>
      <c r="T956" s="138"/>
      <c r="U956" s="138"/>
      <c r="V956" s="138"/>
      <c r="W956" s="138"/>
      <c r="X956" s="138"/>
      <c r="Y956" s="138"/>
      <c r="Z956" s="138"/>
    </row>
    <row r="957" ht="12.75" customHeight="1">
      <c r="A957" s="138"/>
      <c r="B957" s="138"/>
      <c r="C957" s="138"/>
      <c r="D957" s="264"/>
      <c r="E957" s="265"/>
      <c r="F957" s="138"/>
      <c r="G957" s="265"/>
      <c r="H957" s="265"/>
      <c r="I957" s="138"/>
      <c r="J957" s="265"/>
      <c r="K957" s="138"/>
      <c r="L957" s="138"/>
      <c r="M957" s="138"/>
      <c r="N957" s="138"/>
      <c r="O957" s="138"/>
      <c r="P957" s="138"/>
      <c r="Q957" s="138"/>
      <c r="R957" s="138"/>
      <c r="S957" s="138"/>
      <c r="T957" s="138"/>
      <c r="U957" s="138"/>
      <c r="V957" s="138"/>
      <c r="W957" s="138"/>
      <c r="X957" s="138"/>
      <c r="Y957" s="138"/>
      <c r="Z957" s="138"/>
    </row>
    <row r="958" ht="12.75" customHeight="1">
      <c r="A958" s="138"/>
      <c r="B958" s="138"/>
      <c r="C958" s="138"/>
      <c r="D958" s="264"/>
      <c r="E958" s="265"/>
      <c r="F958" s="138"/>
      <c r="G958" s="265"/>
      <c r="H958" s="265"/>
      <c r="I958" s="138"/>
      <c r="J958" s="265"/>
      <c r="K958" s="138"/>
      <c r="L958" s="138"/>
      <c r="M958" s="138"/>
      <c r="N958" s="138"/>
      <c r="O958" s="138"/>
      <c r="P958" s="138"/>
      <c r="Q958" s="138"/>
      <c r="R958" s="138"/>
      <c r="S958" s="138"/>
      <c r="T958" s="138"/>
      <c r="U958" s="138"/>
      <c r="V958" s="138"/>
      <c r="W958" s="138"/>
      <c r="X958" s="138"/>
      <c r="Y958" s="138"/>
      <c r="Z958" s="138"/>
    </row>
    <row r="959" ht="12.75" customHeight="1">
      <c r="A959" s="138"/>
      <c r="B959" s="138"/>
      <c r="C959" s="138"/>
      <c r="D959" s="264"/>
      <c r="E959" s="265"/>
      <c r="F959" s="138"/>
      <c r="G959" s="265"/>
      <c r="H959" s="265"/>
      <c r="I959" s="138"/>
      <c r="J959" s="265"/>
      <c r="K959" s="138"/>
      <c r="L959" s="138"/>
      <c r="M959" s="138"/>
      <c r="N959" s="138"/>
      <c r="O959" s="138"/>
      <c r="P959" s="138"/>
      <c r="Q959" s="138"/>
      <c r="R959" s="138"/>
      <c r="S959" s="138"/>
      <c r="T959" s="138"/>
      <c r="U959" s="138"/>
      <c r="V959" s="138"/>
      <c r="W959" s="138"/>
      <c r="X959" s="138"/>
      <c r="Y959" s="138"/>
      <c r="Z959" s="138"/>
    </row>
    <row r="960" ht="12.75" customHeight="1">
      <c r="A960" s="138"/>
      <c r="B960" s="138"/>
      <c r="C960" s="138"/>
      <c r="D960" s="264"/>
      <c r="E960" s="265"/>
      <c r="F960" s="138"/>
      <c r="G960" s="265"/>
      <c r="H960" s="265"/>
      <c r="I960" s="138"/>
      <c r="J960" s="265"/>
      <c r="K960" s="138"/>
      <c r="L960" s="138"/>
      <c r="M960" s="138"/>
      <c r="N960" s="138"/>
      <c r="O960" s="138"/>
      <c r="P960" s="138"/>
      <c r="Q960" s="138"/>
      <c r="R960" s="138"/>
      <c r="S960" s="138"/>
      <c r="T960" s="138"/>
      <c r="U960" s="138"/>
      <c r="V960" s="138"/>
      <c r="W960" s="138"/>
      <c r="X960" s="138"/>
      <c r="Y960" s="138"/>
      <c r="Z960" s="138"/>
    </row>
    <row r="961" ht="12.75" customHeight="1">
      <c r="A961" s="138"/>
      <c r="B961" s="138"/>
      <c r="C961" s="138"/>
      <c r="D961" s="264"/>
      <c r="E961" s="265"/>
      <c r="F961" s="138"/>
      <c r="G961" s="265"/>
      <c r="H961" s="265"/>
      <c r="I961" s="138"/>
      <c r="J961" s="265"/>
      <c r="K961" s="138"/>
      <c r="L961" s="138"/>
      <c r="M961" s="138"/>
      <c r="N961" s="138"/>
      <c r="O961" s="138"/>
      <c r="P961" s="138"/>
      <c r="Q961" s="138"/>
      <c r="R961" s="138"/>
      <c r="S961" s="138"/>
      <c r="T961" s="138"/>
      <c r="U961" s="138"/>
      <c r="V961" s="138"/>
      <c r="W961" s="138"/>
      <c r="X961" s="138"/>
      <c r="Y961" s="138"/>
      <c r="Z961" s="138"/>
    </row>
    <row r="962" ht="12.75" customHeight="1">
      <c r="A962" s="138"/>
      <c r="B962" s="138"/>
      <c r="C962" s="138"/>
      <c r="D962" s="264"/>
      <c r="E962" s="265"/>
      <c r="F962" s="138"/>
      <c r="G962" s="265"/>
      <c r="H962" s="265"/>
      <c r="I962" s="138"/>
      <c r="J962" s="265"/>
      <c r="K962" s="138"/>
      <c r="L962" s="138"/>
      <c r="M962" s="138"/>
      <c r="N962" s="138"/>
      <c r="O962" s="138"/>
      <c r="P962" s="138"/>
      <c r="Q962" s="138"/>
      <c r="R962" s="138"/>
      <c r="S962" s="138"/>
      <c r="T962" s="138"/>
      <c r="U962" s="138"/>
      <c r="V962" s="138"/>
      <c r="W962" s="138"/>
      <c r="X962" s="138"/>
      <c r="Y962" s="138"/>
      <c r="Z962" s="138"/>
    </row>
    <row r="963" ht="12.75" customHeight="1">
      <c r="A963" s="138"/>
      <c r="B963" s="138"/>
      <c r="C963" s="138"/>
      <c r="D963" s="264"/>
      <c r="E963" s="265"/>
      <c r="F963" s="138"/>
      <c r="G963" s="265"/>
      <c r="H963" s="265"/>
      <c r="I963" s="138"/>
      <c r="J963" s="265"/>
      <c r="K963" s="138"/>
      <c r="L963" s="138"/>
      <c r="M963" s="138"/>
      <c r="N963" s="138"/>
      <c r="O963" s="138"/>
      <c r="P963" s="138"/>
      <c r="Q963" s="138"/>
      <c r="R963" s="138"/>
      <c r="S963" s="138"/>
      <c r="T963" s="138"/>
      <c r="U963" s="138"/>
      <c r="V963" s="138"/>
      <c r="W963" s="138"/>
      <c r="X963" s="138"/>
      <c r="Y963" s="138"/>
      <c r="Z963" s="138"/>
    </row>
    <row r="964" ht="12.75" customHeight="1">
      <c r="A964" s="138"/>
      <c r="B964" s="138"/>
      <c r="C964" s="138"/>
      <c r="D964" s="264"/>
      <c r="E964" s="265"/>
      <c r="F964" s="138"/>
      <c r="G964" s="265"/>
      <c r="H964" s="265"/>
      <c r="I964" s="138"/>
      <c r="J964" s="265"/>
      <c r="K964" s="138"/>
      <c r="L964" s="138"/>
      <c r="M964" s="138"/>
      <c r="N964" s="138"/>
      <c r="O964" s="138"/>
      <c r="P964" s="138"/>
      <c r="Q964" s="138"/>
      <c r="R964" s="138"/>
      <c r="S964" s="138"/>
      <c r="T964" s="138"/>
      <c r="U964" s="138"/>
      <c r="V964" s="138"/>
      <c r="W964" s="138"/>
      <c r="X964" s="138"/>
      <c r="Y964" s="138"/>
      <c r="Z964" s="138"/>
    </row>
    <row r="965" ht="12.75" customHeight="1">
      <c r="A965" s="138"/>
      <c r="B965" s="138"/>
      <c r="C965" s="138"/>
      <c r="D965" s="264"/>
      <c r="E965" s="265"/>
      <c r="F965" s="138"/>
      <c r="G965" s="265"/>
      <c r="H965" s="265"/>
      <c r="I965" s="138"/>
      <c r="J965" s="265"/>
      <c r="K965" s="138"/>
      <c r="L965" s="138"/>
      <c r="M965" s="138"/>
      <c r="N965" s="138"/>
      <c r="O965" s="138"/>
      <c r="P965" s="138"/>
      <c r="Q965" s="138"/>
      <c r="R965" s="138"/>
      <c r="S965" s="138"/>
      <c r="T965" s="138"/>
      <c r="U965" s="138"/>
      <c r="V965" s="138"/>
      <c r="W965" s="138"/>
      <c r="X965" s="138"/>
      <c r="Y965" s="138"/>
      <c r="Z965" s="138"/>
    </row>
    <row r="966" ht="12.75" customHeight="1">
      <c r="A966" s="138"/>
      <c r="B966" s="138"/>
      <c r="C966" s="138"/>
      <c r="D966" s="264"/>
      <c r="E966" s="265"/>
      <c r="F966" s="138"/>
      <c r="G966" s="265"/>
      <c r="H966" s="265"/>
      <c r="I966" s="138"/>
      <c r="J966" s="265"/>
      <c r="K966" s="138"/>
      <c r="L966" s="138"/>
      <c r="M966" s="138"/>
      <c r="N966" s="138"/>
      <c r="O966" s="138"/>
      <c r="P966" s="138"/>
      <c r="Q966" s="138"/>
      <c r="R966" s="138"/>
      <c r="S966" s="138"/>
      <c r="T966" s="138"/>
      <c r="U966" s="138"/>
      <c r="V966" s="138"/>
      <c r="W966" s="138"/>
      <c r="X966" s="138"/>
      <c r="Y966" s="138"/>
      <c r="Z966" s="138"/>
    </row>
    <row r="967" ht="12.75" customHeight="1">
      <c r="A967" s="138"/>
      <c r="B967" s="138"/>
      <c r="C967" s="138"/>
      <c r="D967" s="264"/>
      <c r="E967" s="265"/>
      <c r="F967" s="138"/>
      <c r="G967" s="265"/>
      <c r="H967" s="265"/>
      <c r="I967" s="138"/>
      <c r="J967" s="265"/>
      <c r="K967" s="138"/>
      <c r="L967" s="138"/>
      <c r="M967" s="138"/>
      <c r="N967" s="138"/>
      <c r="O967" s="138"/>
      <c r="P967" s="138"/>
      <c r="Q967" s="138"/>
      <c r="R967" s="138"/>
      <c r="S967" s="138"/>
      <c r="T967" s="138"/>
      <c r="U967" s="138"/>
      <c r="V967" s="138"/>
      <c r="W967" s="138"/>
      <c r="X967" s="138"/>
      <c r="Y967" s="138"/>
      <c r="Z967" s="138"/>
    </row>
    <row r="968" ht="12.75" customHeight="1">
      <c r="A968" s="138"/>
      <c r="B968" s="138"/>
      <c r="C968" s="138"/>
      <c r="D968" s="264"/>
      <c r="E968" s="265"/>
      <c r="F968" s="138"/>
      <c r="G968" s="265"/>
      <c r="H968" s="265"/>
      <c r="I968" s="138"/>
      <c r="J968" s="265"/>
      <c r="K968" s="138"/>
      <c r="L968" s="138"/>
      <c r="M968" s="138"/>
      <c r="N968" s="138"/>
      <c r="O968" s="138"/>
      <c r="P968" s="138"/>
      <c r="Q968" s="138"/>
      <c r="R968" s="138"/>
      <c r="S968" s="138"/>
      <c r="T968" s="138"/>
      <c r="U968" s="138"/>
      <c r="V968" s="138"/>
      <c r="W968" s="138"/>
      <c r="X968" s="138"/>
      <c r="Y968" s="138"/>
      <c r="Z968" s="138"/>
    </row>
    <row r="969" ht="12.75" customHeight="1">
      <c r="A969" s="138"/>
      <c r="B969" s="138"/>
      <c r="C969" s="138"/>
      <c r="D969" s="264"/>
      <c r="E969" s="265"/>
      <c r="F969" s="138"/>
      <c r="G969" s="265"/>
      <c r="H969" s="265"/>
      <c r="I969" s="138"/>
      <c r="J969" s="265"/>
      <c r="K969" s="138"/>
      <c r="L969" s="138"/>
      <c r="M969" s="138"/>
      <c r="N969" s="138"/>
      <c r="O969" s="138"/>
      <c r="P969" s="138"/>
      <c r="Q969" s="138"/>
      <c r="R969" s="138"/>
      <c r="S969" s="138"/>
      <c r="T969" s="138"/>
      <c r="U969" s="138"/>
      <c r="V969" s="138"/>
      <c r="W969" s="138"/>
      <c r="X969" s="138"/>
      <c r="Y969" s="138"/>
      <c r="Z969" s="138"/>
    </row>
    <row r="970" ht="12.75" customHeight="1">
      <c r="A970" s="138"/>
      <c r="B970" s="138"/>
      <c r="C970" s="138"/>
      <c r="D970" s="264"/>
      <c r="E970" s="265"/>
      <c r="F970" s="138"/>
      <c r="G970" s="265"/>
      <c r="H970" s="265"/>
      <c r="I970" s="138"/>
      <c r="J970" s="265"/>
      <c r="K970" s="138"/>
      <c r="L970" s="138"/>
      <c r="M970" s="138"/>
      <c r="N970" s="138"/>
      <c r="O970" s="138"/>
      <c r="P970" s="138"/>
      <c r="Q970" s="138"/>
      <c r="R970" s="138"/>
      <c r="S970" s="138"/>
      <c r="T970" s="138"/>
      <c r="U970" s="138"/>
      <c r="V970" s="138"/>
      <c r="W970" s="138"/>
      <c r="X970" s="138"/>
      <c r="Y970" s="138"/>
      <c r="Z970" s="138"/>
    </row>
    <row r="971" ht="12.75" customHeight="1">
      <c r="A971" s="138"/>
      <c r="B971" s="138"/>
      <c r="C971" s="138"/>
      <c r="D971" s="264"/>
      <c r="E971" s="265"/>
      <c r="F971" s="138"/>
      <c r="G971" s="265"/>
      <c r="H971" s="265"/>
      <c r="I971" s="138"/>
      <c r="J971" s="265"/>
      <c r="K971" s="138"/>
      <c r="L971" s="138"/>
      <c r="M971" s="138"/>
      <c r="N971" s="138"/>
      <c r="O971" s="138"/>
      <c r="P971" s="138"/>
      <c r="Q971" s="138"/>
      <c r="R971" s="138"/>
      <c r="S971" s="138"/>
      <c r="T971" s="138"/>
      <c r="U971" s="138"/>
      <c r="V971" s="138"/>
      <c r="W971" s="138"/>
      <c r="X971" s="138"/>
      <c r="Y971" s="138"/>
      <c r="Z971" s="138"/>
    </row>
    <row r="972" ht="12.75" customHeight="1">
      <c r="A972" s="138"/>
      <c r="B972" s="138"/>
      <c r="C972" s="138"/>
      <c r="D972" s="264"/>
      <c r="E972" s="265"/>
      <c r="F972" s="138"/>
      <c r="G972" s="265"/>
      <c r="H972" s="265"/>
      <c r="I972" s="138"/>
      <c r="J972" s="265"/>
      <c r="K972" s="138"/>
      <c r="L972" s="138"/>
      <c r="M972" s="138"/>
      <c r="N972" s="138"/>
      <c r="O972" s="138"/>
      <c r="P972" s="138"/>
      <c r="Q972" s="138"/>
      <c r="R972" s="138"/>
      <c r="S972" s="138"/>
      <c r="T972" s="138"/>
      <c r="U972" s="138"/>
      <c r="V972" s="138"/>
      <c r="W972" s="138"/>
      <c r="X972" s="138"/>
      <c r="Y972" s="138"/>
      <c r="Z972" s="138"/>
    </row>
    <row r="973" ht="12.75" customHeight="1">
      <c r="A973" s="138"/>
      <c r="B973" s="138"/>
      <c r="C973" s="138"/>
      <c r="D973" s="264"/>
      <c r="E973" s="265"/>
      <c r="F973" s="138"/>
      <c r="G973" s="265"/>
      <c r="H973" s="265"/>
      <c r="I973" s="138"/>
      <c r="J973" s="265"/>
      <c r="K973" s="138"/>
      <c r="L973" s="138"/>
      <c r="M973" s="138"/>
      <c r="N973" s="138"/>
      <c r="O973" s="138"/>
      <c r="P973" s="138"/>
      <c r="Q973" s="138"/>
      <c r="R973" s="138"/>
      <c r="S973" s="138"/>
      <c r="T973" s="138"/>
      <c r="U973" s="138"/>
      <c r="V973" s="138"/>
      <c r="W973" s="138"/>
      <c r="X973" s="138"/>
      <c r="Y973" s="138"/>
      <c r="Z973" s="138"/>
    </row>
    <row r="974" ht="12.75" customHeight="1">
      <c r="A974" s="138"/>
      <c r="B974" s="138"/>
      <c r="C974" s="138"/>
      <c r="D974" s="264"/>
      <c r="E974" s="265"/>
      <c r="F974" s="138"/>
      <c r="G974" s="265"/>
      <c r="H974" s="265"/>
      <c r="I974" s="138"/>
      <c r="J974" s="265"/>
      <c r="K974" s="138"/>
      <c r="L974" s="138"/>
      <c r="M974" s="138"/>
      <c r="N974" s="138"/>
      <c r="O974" s="138"/>
      <c r="P974" s="138"/>
      <c r="Q974" s="138"/>
      <c r="R974" s="138"/>
      <c r="S974" s="138"/>
      <c r="T974" s="138"/>
      <c r="U974" s="138"/>
      <c r="V974" s="138"/>
      <c r="W974" s="138"/>
      <c r="X974" s="138"/>
      <c r="Y974" s="138"/>
      <c r="Z974" s="138"/>
    </row>
    <row r="975" ht="12.75" customHeight="1">
      <c r="A975" s="138"/>
      <c r="B975" s="138"/>
      <c r="C975" s="138"/>
      <c r="D975" s="264"/>
      <c r="E975" s="265"/>
      <c r="F975" s="138"/>
      <c r="G975" s="265"/>
      <c r="H975" s="265"/>
      <c r="I975" s="138"/>
      <c r="J975" s="265"/>
      <c r="K975" s="138"/>
      <c r="L975" s="138"/>
      <c r="M975" s="138"/>
      <c r="N975" s="138"/>
      <c r="O975" s="138"/>
      <c r="P975" s="138"/>
      <c r="Q975" s="138"/>
      <c r="R975" s="138"/>
      <c r="S975" s="138"/>
      <c r="T975" s="138"/>
      <c r="U975" s="138"/>
      <c r="V975" s="138"/>
      <c r="W975" s="138"/>
      <c r="X975" s="138"/>
      <c r="Y975" s="138"/>
      <c r="Z975" s="138"/>
    </row>
    <row r="976" ht="12.75" customHeight="1">
      <c r="A976" s="138"/>
      <c r="B976" s="138"/>
      <c r="C976" s="138"/>
      <c r="D976" s="264"/>
      <c r="E976" s="265"/>
      <c r="F976" s="138"/>
      <c r="G976" s="265"/>
      <c r="H976" s="265"/>
      <c r="I976" s="138"/>
      <c r="J976" s="265"/>
      <c r="K976" s="138"/>
      <c r="L976" s="138"/>
      <c r="M976" s="138"/>
      <c r="N976" s="138"/>
      <c r="O976" s="138"/>
      <c r="P976" s="138"/>
      <c r="Q976" s="138"/>
      <c r="R976" s="138"/>
      <c r="S976" s="138"/>
      <c r="T976" s="138"/>
      <c r="U976" s="138"/>
      <c r="V976" s="138"/>
      <c r="W976" s="138"/>
      <c r="X976" s="138"/>
      <c r="Y976" s="138"/>
      <c r="Z976" s="138"/>
    </row>
    <row r="977" ht="12.75" customHeight="1">
      <c r="A977" s="138"/>
      <c r="B977" s="138"/>
      <c r="C977" s="138"/>
      <c r="D977" s="264"/>
      <c r="E977" s="265"/>
      <c r="F977" s="138"/>
      <c r="G977" s="265"/>
      <c r="H977" s="265"/>
      <c r="I977" s="138"/>
      <c r="J977" s="265"/>
      <c r="K977" s="138"/>
      <c r="L977" s="138"/>
      <c r="M977" s="138"/>
      <c r="N977" s="138"/>
      <c r="O977" s="138"/>
      <c r="P977" s="138"/>
      <c r="Q977" s="138"/>
      <c r="R977" s="138"/>
      <c r="S977" s="138"/>
      <c r="T977" s="138"/>
      <c r="U977" s="138"/>
      <c r="V977" s="138"/>
      <c r="W977" s="138"/>
      <c r="X977" s="138"/>
      <c r="Y977" s="138"/>
      <c r="Z977" s="138"/>
    </row>
    <row r="978" ht="12.75" customHeight="1">
      <c r="A978" s="138"/>
      <c r="B978" s="138"/>
      <c r="C978" s="138"/>
      <c r="D978" s="264"/>
      <c r="E978" s="265"/>
      <c r="F978" s="138"/>
      <c r="G978" s="265"/>
      <c r="H978" s="265"/>
      <c r="I978" s="138"/>
      <c r="J978" s="265"/>
      <c r="K978" s="138"/>
      <c r="L978" s="138"/>
      <c r="M978" s="138"/>
      <c r="N978" s="138"/>
      <c r="O978" s="138"/>
      <c r="P978" s="138"/>
      <c r="Q978" s="138"/>
      <c r="R978" s="138"/>
      <c r="S978" s="138"/>
      <c r="T978" s="138"/>
      <c r="U978" s="138"/>
      <c r="V978" s="138"/>
      <c r="W978" s="138"/>
      <c r="X978" s="138"/>
      <c r="Y978" s="138"/>
      <c r="Z978" s="138"/>
    </row>
    <row r="979" ht="12.75" customHeight="1">
      <c r="A979" s="138"/>
      <c r="B979" s="138"/>
      <c r="C979" s="138"/>
      <c r="D979" s="264"/>
      <c r="E979" s="265"/>
      <c r="F979" s="138"/>
      <c r="G979" s="265"/>
      <c r="H979" s="265"/>
      <c r="I979" s="138"/>
      <c r="J979" s="265"/>
      <c r="K979" s="138"/>
      <c r="L979" s="138"/>
      <c r="M979" s="138"/>
      <c r="N979" s="138"/>
      <c r="O979" s="138"/>
      <c r="P979" s="138"/>
      <c r="Q979" s="138"/>
      <c r="R979" s="138"/>
      <c r="S979" s="138"/>
      <c r="T979" s="138"/>
      <c r="U979" s="138"/>
      <c r="V979" s="138"/>
      <c r="W979" s="138"/>
      <c r="X979" s="138"/>
      <c r="Y979" s="138"/>
      <c r="Z979" s="138"/>
    </row>
    <row r="980" ht="12.75" customHeight="1">
      <c r="A980" s="138"/>
      <c r="B980" s="138"/>
      <c r="C980" s="138"/>
      <c r="D980" s="264"/>
      <c r="E980" s="265"/>
      <c r="F980" s="138"/>
      <c r="G980" s="265"/>
      <c r="H980" s="265"/>
      <c r="I980" s="138"/>
      <c r="J980" s="265"/>
      <c r="K980" s="138"/>
      <c r="L980" s="138"/>
      <c r="M980" s="138"/>
      <c r="N980" s="138"/>
      <c r="O980" s="138"/>
      <c r="P980" s="138"/>
      <c r="Q980" s="138"/>
      <c r="R980" s="138"/>
      <c r="S980" s="138"/>
      <c r="T980" s="138"/>
      <c r="U980" s="138"/>
      <c r="V980" s="138"/>
      <c r="W980" s="138"/>
      <c r="X980" s="138"/>
      <c r="Y980" s="138"/>
      <c r="Z980" s="138"/>
    </row>
    <row r="981" ht="12.75" customHeight="1">
      <c r="A981" s="138"/>
      <c r="B981" s="138"/>
      <c r="C981" s="138"/>
      <c r="D981" s="264"/>
      <c r="E981" s="265"/>
      <c r="F981" s="138"/>
      <c r="G981" s="265"/>
      <c r="H981" s="265"/>
      <c r="I981" s="138"/>
      <c r="J981" s="265"/>
      <c r="K981" s="138"/>
      <c r="L981" s="138"/>
      <c r="M981" s="138"/>
      <c r="N981" s="138"/>
      <c r="O981" s="138"/>
      <c r="P981" s="138"/>
      <c r="Q981" s="138"/>
      <c r="R981" s="138"/>
      <c r="S981" s="138"/>
      <c r="T981" s="138"/>
      <c r="U981" s="138"/>
      <c r="V981" s="138"/>
      <c r="W981" s="138"/>
      <c r="X981" s="138"/>
      <c r="Y981" s="138"/>
      <c r="Z981" s="138"/>
    </row>
    <row r="982" ht="12.75" customHeight="1">
      <c r="A982" s="138"/>
      <c r="B982" s="138"/>
      <c r="C982" s="138"/>
      <c r="D982" s="264"/>
      <c r="E982" s="265"/>
      <c r="F982" s="138"/>
      <c r="G982" s="265"/>
      <c r="H982" s="265"/>
      <c r="I982" s="138"/>
      <c r="J982" s="265"/>
      <c r="K982" s="138"/>
      <c r="L982" s="138"/>
      <c r="M982" s="138"/>
      <c r="N982" s="138"/>
      <c r="O982" s="138"/>
      <c r="P982" s="138"/>
      <c r="Q982" s="138"/>
      <c r="R982" s="138"/>
      <c r="S982" s="138"/>
      <c r="T982" s="138"/>
      <c r="U982" s="138"/>
      <c r="V982" s="138"/>
      <c r="W982" s="138"/>
      <c r="X982" s="138"/>
      <c r="Y982" s="138"/>
      <c r="Z982" s="138"/>
    </row>
    <row r="983" ht="12.75" customHeight="1">
      <c r="A983" s="138"/>
      <c r="B983" s="138"/>
      <c r="C983" s="138"/>
      <c r="D983" s="264"/>
      <c r="E983" s="265"/>
      <c r="F983" s="138"/>
      <c r="G983" s="265"/>
      <c r="H983" s="265"/>
      <c r="I983" s="138"/>
      <c r="J983" s="265"/>
      <c r="K983" s="138"/>
      <c r="L983" s="138"/>
      <c r="M983" s="138"/>
      <c r="N983" s="138"/>
      <c r="O983" s="138"/>
      <c r="P983" s="138"/>
      <c r="Q983" s="138"/>
      <c r="R983" s="138"/>
      <c r="S983" s="138"/>
      <c r="T983" s="138"/>
      <c r="U983" s="138"/>
      <c r="V983" s="138"/>
      <c r="W983" s="138"/>
      <c r="X983" s="138"/>
      <c r="Y983" s="138"/>
      <c r="Z983" s="138"/>
    </row>
    <row r="984" ht="12.75" customHeight="1">
      <c r="A984" s="138"/>
      <c r="B984" s="138"/>
      <c r="C984" s="138"/>
      <c r="D984" s="264"/>
      <c r="E984" s="265"/>
      <c r="F984" s="138"/>
      <c r="G984" s="265"/>
      <c r="H984" s="265"/>
      <c r="I984" s="138"/>
      <c r="J984" s="265"/>
      <c r="K984" s="138"/>
      <c r="L984" s="138"/>
      <c r="M984" s="138"/>
      <c r="N984" s="138"/>
      <c r="O984" s="138"/>
      <c r="P984" s="138"/>
      <c r="Q984" s="138"/>
      <c r="R984" s="138"/>
      <c r="S984" s="138"/>
      <c r="T984" s="138"/>
      <c r="U984" s="138"/>
      <c r="V984" s="138"/>
      <c r="W984" s="138"/>
      <c r="X984" s="138"/>
      <c r="Y984" s="138"/>
      <c r="Z984" s="138"/>
    </row>
    <row r="985" ht="12.75" customHeight="1">
      <c r="A985" s="138"/>
      <c r="B985" s="138"/>
      <c r="C985" s="138"/>
      <c r="D985" s="264"/>
      <c r="E985" s="265"/>
      <c r="F985" s="138"/>
      <c r="G985" s="265"/>
      <c r="H985" s="265"/>
      <c r="I985" s="138"/>
      <c r="J985" s="265"/>
      <c r="K985" s="138"/>
      <c r="L985" s="138"/>
      <c r="M985" s="138"/>
      <c r="N985" s="138"/>
      <c r="O985" s="138"/>
      <c r="P985" s="138"/>
      <c r="Q985" s="138"/>
      <c r="R985" s="138"/>
      <c r="S985" s="138"/>
      <c r="T985" s="138"/>
      <c r="U985" s="138"/>
      <c r="V985" s="138"/>
      <c r="W985" s="138"/>
      <c r="X985" s="138"/>
      <c r="Y985" s="138"/>
      <c r="Z985" s="138"/>
    </row>
    <row r="986" ht="12.75" customHeight="1">
      <c r="A986" s="138"/>
      <c r="B986" s="138"/>
      <c r="C986" s="138"/>
      <c r="D986" s="264"/>
      <c r="E986" s="265"/>
      <c r="F986" s="138"/>
      <c r="G986" s="265"/>
      <c r="H986" s="265"/>
      <c r="I986" s="138"/>
      <c r="J986" s="265"/>
      <c r="K986" s="138"/>
      <c r="L986" s="138"/>
      <c r="M986" s="138"/>
      <c r="N986" s="138"/>
      <c r="O986" s="138"/>
      <c r="P986" s="138"/>
      <c r="Q986" s="138"/>
      <c r="R986" s="138"/>
      <c r="S986" s="138"/>
      <c r="T986" s="138"/>
      <c r="U986" s="138"/>
      <c r="V986" s="138"/>
      <c r="W986" s="138"/>
      <c r="X986" s="138"/>
      <c r="Y986" s="138"/>
      <c r="Z986" s="138"/>
    </row>
    <row r="987" ht="12.75" customHeight="1">
      <c r="A987" s="138"/>
      <c r="B987" s="138"/>
      <c r="C987" s="138"/>
      <c r="D987" s="264"/>
      <c r="E987" s="265"/>
      <c r="F987" s="138"/>
      <c r="G987" s="265"/>
      <c r="H987" s="265"/>
      <c r="I987" s="138"/>
      <c r="J987" s="265"/>
      <c r="K987" s="138"/>
      <c r="L987" s="138"/>
      <c r="M987" s="138"/>
      <c r="N987" s="138"/>
      <c r="O987" s="138"/>
      <c r="P987" s="138"/>
      <c r="Q987" s="138"/>
      <c r="R987" s="138"/>
      <c r="S987" s="138"/>
      <c r="T987" s="138"/>
      <c r="U987" s="138"/>
      <c r="V987" s="138"/>
      <c r="W987" s="138"/>
      <c r="X987" s="138"/>
      <c r="Y987" s="138"/>
      <c r="Z987" s="138"/>
    </row>
    <row r="988" ht="12.75" customHeight="1">
      <c r="A988" s="138"/>
      <c r="B988" s="138"/>
      <c r="C988" s="138"/>
      <c r="D988" s="264"/>
      <c r="E988" s="265"/>
      <c r="F988" s="138"/>
      <c r="G988" s="265"/>
      <c r="H988" s="265"/>
      <c r="I988" s="138"/>
      <c r="J988" s="265"/>
      <c r="K988" s="138"/>
      <c r="L988" s="138"/>
      <c r="M988" s="138"/>
      <c r="N988" s="138"/>
      <c r="O988" s="138"/>
      <c r="P988" s="138"/>
      <c r="Q988" s="138"/>
      <c r="R988" s="138"/>
      <c r="S988" s="138"/>
      <c r="T988" s="138"/>
      <c r="U988" s="138"/>
      <c r="V988" s="138"/>
      <c r="W988" s="138"/>
      <c r="X988" s="138"/>
      <c r="Y988" s="138"/>
      <c r="Z988" s="138"/>
    </row>
    <row r="989" ht="12.75" customHeight="1">
      <c r="A989" s="138"/>
      <c r="B989" s="138"/>
      <c r="C989" s="138"/>
      <c r="D989" s="264"/>
      <c r="E989" s="265"/>
      <c r="F989" s="138"/>
      <c r="G989" s="265"/>
      <c r="H989" s="265"/>
      <c r="I989" s="138"/>
      <c r="J989" s="265"/>
      <c r="K989" s="138"/>
      <c r="L989" s="138"/>
      <c r="M989" s="138"/>
      <c r="N989" s="138"/>
      <c r="O989" s="138"/>
      <c r="P989" s="138"/>
      <c r="Q989" s="138"/>
      <c r="R989" s="138"/>
      <c r="S989" s="138"/>
      <c r="T989" s="138"/>
      <c r="U989" s="138"/>
      <c r="V989" s="138"/>
      <c r="W989" s="138"/>
      <c r="X989" s="138"/>
      <c r="Y989" s="138"/>
      <c r="Z989" s="138"/>
    </row>
    <row r="990" ht="12.75" customHeight="1">
      <c r="A990" s="138"/>
      <c r="B990" s="138"/>
      <c r="C990" s="138"/>
      <c r="D990" s="264"/>
      <c r="E990" s="265"/>
      <c r="F990" s="138"/>
      <c r="G990" s="265"/>
      <c r="H990" s="265"/>
      <c r="I990" s="138"/>
      <c r="J990" s="265"/>
      <c r="K990" s="138"/>
      <c r="L990" s="138"/>
      <c r="M990" s="138"/>
      <c r="N990" s="138"/>
      <c r="O990" s="138"/>
      <c r="P990" s="138"/>
      <c r="Q990" s="138"/>
      <c r="R990" s="138"/>
      <c r="S990" s="138"/>
      <c r="T990" s="138"/>
      <c r="U990" s="138"/>
      <c r="V990" s="138"/>
      <c r="W990" s="138"/>
      <c r="X990" s="138"/>
      <c r="Y990" s="138"/>
      <c r="Z990" s="138"/>
    </row>
    <row r="991" ht="12.75" customHeight="1">
      <c r="A991" s="138"/>
      <c r="B991" s="138"/>
      <c r="C991" s="138"/>
      <c r="D991" s="264"/>
      <c r="E991" s="265"/>
      <c r="F991" s="138"/>
      <c r="G991" s="265"/>
      <c r="H991" s="265"/>
      <c r="I991" s="138"/>
      <c r="J991" s="265"/>
      <c r="K991" s="138"/>
      <c r="L991" s="138"/>
      <c r="M991" s="138"/>
      <c r="N991" s="138"/>
      <c r="O991" s="138"/>
      <c r="P991" s="138"/>
      <c r="Q991" s="138"/>
      <c r="R991" s="138"/>
      <c r="S991" s="138"/>
      <c r="T991" s="138"/>
      <c r="U991" s="138"/>
      <c r="V991" s="138"/>
      <c r="W991" s="138"/>
      <c r="X991" s="138"/>
      <c r="Y991" s="138"/>
      <c r="Z991" s="138"/>
    </row>
    <row r="992" ht="12.75" customHeight="1">
      <c r="A992" s="138"/>
      <c r="B992" s="138"/>
      <c r="C992" s="138"/>
      <c r="D992" s="264"/>
      <c r="E992" s="265"/>
      <c r="F992" s="138"/>
      <c r="G992" s="265"/>
      <c r="H992" s="265"/>
      <c r="I992" s="138"/>
      <c r="J992" s="265"/>
      <c r="K992" s="138"/>
      <c r="L992" s="138"/>
      <c r="M992" s="138"/>
      <c r="N992" s="138"/>
      <c r="O992" s="138"/>
      <c r="P992" s="138"/>
      <c r="Q992" s="138"/>
      <c r="R992" s="138"/>
      <c r="S992" s="138"/>
      <c r="T992" s="138"/>
      <c r="U992" s="138"/>
      <c r="V992" s="138"/>
      <c r="W992" s="138"/>
      <c r="X992" s="138"/>
      <c r="Y992" s="138"/>
      <c r="Z992" s="138"/>
    </row>
    <row r="993" ht="12.75" customHeight="1">
      <c r="A993" s="138"/>
      <c r="B993" s="138"/>
      <c r="C993" s="138"/>
      <c r="D993" s="264"/>
      <c r="E993" s="265"/>
      <c r="F993" s="138"/>
      <c r="G993" s="265"/>
      <c r="H993" s="265"/>
      <c r="I993" s="138"/>
      <c r="J993" s="265"/>
      <c r="K993" s="138"/>
      <c r="L993" s="138"/>
      <c r="M993" s="138"/>
      <c r="N993" s="138"/>
      <c r="O993" s="138"/>
      <c r="P993" s="138"/>
      <c r="Q993" s="138"/>
      <c r="R993" s="138"/>
      <c r="S993" s="138"/>
      <c r="T993" s="138"/>
      <c r="U993" s="138"/>
      <c r="V993" s="138"/>
      <c r="W993" s="138"/>
      <c r="X993" s="138"/>
      <c r="Y993" s="138"/>
      <c r="Z993" s="138"/>
    </row>
    <row r="994" ht="12.75" customHeight="1">
      <c r="A994" s="138"/>
      <c r="B994" s="138"/>
      <c r="C994" s="138"/>
      <c r="D994" s="264"/>
      <c r="E994" s="265"/>
      <c r="F994" s="138"/>
      <c r="G994" s="265"/>
      <c r="H994" s="265"/>
      <c r="I994" s="138"/>
      <c r="J994" s="265"/>
      <c r="K994" s="138"/>
      <c r="L994" s="138"/>
      <c r="M994" s="138"/>
      <c r="N994" s="138"/>
      <c r="O994" s="138"/>
      <c r="P994" s="138"/>
      <c r="Q994" s="138"/>
      <c r="R994" s="138"/>
      <c r="S994" s="138"/>
      <c r="T994" s="138"/>
      <c r="U994" s="138"/>
      <c r="V994" s="138"/>
      <c r="W994" s="138"/>
      <c r="X994" s="138"/>
      <c r="Y994" s="138"/>
      <c r="Z994" s="138"/>
    </row>
    <row r="995" ht="12.75" customHeight="1">
      <c r="A995" s="138"/>
      <c r="B995" s="138"/>
      <c r="C995" s="138"/>
      <c r="D995" s="264"/>
      <c r="E995" s="265"/>
      <c r="F995" s="138"/>
      <c r="G995" s="265"/>
      <c r="H995" s="265"/>
      <c r="I995" s="138"/>
      <c r="J995" s="265"/>
      <c r="K995" s="138"/>
      <c r="L995" s="138"/>
      <c r="M995" s="138"/>
      <c r="N995" s="138"/>
      <c r="O995" s="138"/>
      <c r="P995" s="138"/>
      <c r="Q995" s="138"/>
      <c r="R995" s="138"/>
      <c r="S995" s="138"/>
      <c r="T995" s="138"/>
      <c r="U995" s="138"/>
      <c r="V995" s="138"/>
      <c r="W995" s="138"/>
      <c r="X995" s="138"/>
      <c r="Y995" s="138"/>
      <c r="Z995" s="138"/>
    </row>
    <row r="996" ht="12.75" customHeight="1">
      <c r="A996" s="138"/>
      <c r="B996" s="138"/>
      <c r="C996" s="138"/>
      <c r="D996" s="264"/>
      <c r="E996" s="265"/>
      <c r="F996" s="138"/>
      <c r="G996" s="265"/>
      <c r="H996" s="265"/>
      <c r="I996" s="138"/>
      <c r="J996" s="265"/>
      <c r="K996" s="138"/>
      <c r="L996" s="138"/>
      <c r="M996" s="138"/>
      <c r="N996" s="138"/>
      <c r="O996" s="138"/>
      <c r="P996" s="138"/>
      <c r="Q996" s="138"/>
      <c r="R996" s="138"/>
      <c r="S996" s="138"/>
      <c r="T996" s="138"/>
      <c r="U996" s="138"/>
      <c r="V996" s="138"/>
      <c r="W996" s="138"/>
      <c r="X996" s="138"/>
      <c r="Y996" s="138"/>
      <c r="Z996" s="138"/>
    </row>
    <row r="997" ht="12.75" customHeight="1">
      <c r="A997" s="138"/>
      <c r="B997" s="138"/>
      <c r="C997" s="138"/>
      <c r="D997" s="264"/>
      <c r="E997" s="265"/>
      <c r="F997" s="138"/>
      <c r="G997" s="265"/>
      <c r="H997" s="265"/>
      <c r="I997" s="138"/>
      <c r="J997" s="265"/>
      <c r="K997" s="138"/>
      <c r="L997" s="138"/>
      <c r="M997" s="138"/>
      <c r="N997" s="138"/>
      <c r="O997" s="138"/>
      <c r="P997" s="138"/>
      <c r="Q997" s="138"/>
      <c r="R997" s="138"/>
      <c r="S997" s="138"/>
      <c r="T997" s="138"/>
      <c r="U997" s="138"/>
      <c r="V997" s="138"/>
      <c r="W997" s="138"/>
      <c r="X997" s="138"/>
      <c r="Y997" s="138"/>
      <c r="Z997" s="138"/>
    </row>
    <row r="998" ht="12.75" customHeight="1">
      <c r="A998" s="138"/>
      <c r="B998" s="138"/>
      <c r="C998" s="138"/>
      <c r="D998" s="264"/>
      <c r="E998" s="265"/>
      <c r="F998" s="138"/>
      <c r="G998" s="265"/>
      <c r="H998" s="265"/>
      <c r="I998" s="138"/>
      <c r="J998" s="265"/>
      <c r="K998" s="138"/>
      <c r="L998" s="138"/>
      <c r="M998" s="138"/>
      <c r="N998" s="138"/>
      <c r="O998" s="138"/>
      <c r="P998" s="138"/>
      <c r="Q998" s="138"/>
      <c r="R998" s="138"/>
      <c r="S998" s="138"/>
      <c r="T998" s="138"/>
      <c r="U998" s="138"/>
      <c r="V998" s="138"/>
      <c r="W998" s="138"/>
      <c r="X998" s="138"/>
      <c r="Y998" s="138"/>
      <c r="Z998" s="138"/>
    </row>
    <row r="999" ht="12.75" customHeight="1">
      <c r="A999" s="138"/>
      <c r="B999" s="138"/>
      <c r="C999" s="138"/>
      <c r="D999" s="264"/>
      <c r="E999" s="265"/>
      <c r="F999" s="138"/>
      <c r="G999" s="265"/>
      <c r="H999" s="265"/>
      <c r="I999" s="138"/>
      <c r="J999" s="265"/>
      <c r="K999" s="138"/>
      <c r="L999" s="138"/>
      <c r="M999" s="138"/>
      <c r="N999" s="138"/>
      <c r="O999" s="138"/>
      <c r="P999" s="138"/>
      <c r="Q999" s="138"/>
      <c r="R999" s="138"/>
      <c r="S999" s="138"/>
      <c r="T999" s="138"/>
      <c r="U999" s="138"/>
      <c r="V999" s="138"/>
      <c r="W999" s="138"/>
      <c r="X999" s="138"/>
      <c r="Y999" s="138"/>
      <c r="Z999" s="138"/>
    </row>
    <row r="1000" ht="12.75" customHeight="1">
      <c r="A1000" s="138"/>
      <c r="B1000" s="138"/>
      <c r="C1000" s="138"/>
      <c r="D1000" s="264"/>
      <c r="E1000" s="265"/>
      <c r="F1000" s="138"/>
      <c r="G1000" s="265"/>
      <c r="H1000" s="265"/>
      <c r="I1000" s="138"/>
      <c r="J1000" s="265"/>
      <c r="K1000" s="138"/>
      <c r="L1000" s="138"/>
      <c r="M1000" s="138"/>
      <c r="N1000" s="138"/>
      <c r="O1000" s="138"/>
      <c r="P1000" s="138"/>
      <c r="Q1000" s="138"/>
      <c r="R1000" s="138"/>
      <c r="S1000" s="138"/>
      <c r="T1000" s="138"/>
      <c r="U1000" s="138"/>
      <c r="V1000" s="138"/>
      <c r="W1000" s="138"/>
      <c r="X1000" s="138"/>
      <c r="Y1000" s="138"/>
      <c r="Z1000" s="138"/>
    </row>
  </sheetData>
  <mergeCells count="32">
    <mergeCell ref="F6:F7"/>
    <mergeCell ref="G6:G7"/>
    <mergeCell ref="H6:H7"/>
    <mergeCell ref="I6:I7"/>
    <mergeCell ref="A1:J2"/>
    <mergeCell ref="A4:J4"/>
    <mergeCell ref="A5:J5"/>
    <mergeCell ref="B6:B7"/>
    <mergeCell ref="C6:D6"/>
    <mergeCell ref="E6:E7"/>
    <mergeCell ref="J6:J7"/>
    <mergeCell ref="A6:A7"/>
    <mergeCell ref="A8:A9"/>
    <mergeCell ref="B8:B9"/>
    <mergeCell ref="A10:A11"/>
    <mergeCell ref="B10:B11"/>
    <mergeCell ref="A12:A13"/>
    <mergeCell ref="B12:B13"/>
    <mergeCell ref="A20:A21"/>
    <mergeCell ref="A22:A23"/>
    <mergeCell ref="A24:A25"/>
    <mergeCell ref="A26:A27"/>
    <mergeCell ref="B22:B23"/>
    <mergeCell ref="B24:B25"/>
    <mergeCell ref="B26:B27"/>
    <mergeCell ref="A14:A15"/>
    <mergeCell ref="B14:B15"/>
    <mergeCell ref="A16:A17"/>
    <mergeCell ref="B16:B17"/>
    <mergeCell ref="A18:A19"/>
    <mergeCell ref="B18:B19"/>
    <mergeCell ref="B20:B21"/>
  </mergeCells>
  <printOptions horizontalCentered="1" verticalCentered="1"/>
  <pageMargins bottom="0.7874015748031497" footer="0.0" header="0.0" left="0.5118110236220472" right="0.5118110236220472" top="0.7874015748031497"/>
  <pageSetup paperSize="8" orientation="landscape"/>
  <headerFooter>
    <oddFooter>&amp;C&amp;P de &amp;RFERNANDA R. DA SILVAENGª CIVILCREA n°038888/D</oddFoot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5.86"/>
    <col customWidth="1" min="2" max="2" width="6.14"/>
    <col customWidth="1" min="3" max="4" width="12.86"/>
    <col customWidth="1" min="5" max="5" width="67.86"/>
    <col customWidth="1" min="6" max="6" width="8.29"/>
    <col customWidth="1" min="7" max="7" width="9.43"/>
    <col customWidth="1" min="8" max="8" width="11.71"/>
    <col customWidth="1" min="9" max="9" width="10.86"/>
    <col customWidth="1" min="10" max="10" width="15.86"/>
    <col customWidth="1" min="11" max="11" width="3.86"/>
    <col customWidth="1" min="12" max="12" width="18.14"/>
    <col customWidth="1" min="13" max="13" width="5.14"/>
    <col customWidth="1" min="14" max="26" width="8.71"/>
  </cols>
  <sheetData>
    <row r="1" ht="60.0" customHeight="1">
      <c r="A1" s="276" t="str">
        <f>GLOBAL!A1</f>
        <v>PREFEITURA MUNICIPAL DE VIANA</v>
      </c>
      <c r="B1" s="278"/>
      <c r="C1" s="278"/>
      <c r="D1" s="278"/>
      <c r="E1" s="278"/>
      <c r="F1" s="278"/>
      <c r="G1" s="278"/>
      <c r="H1" s="280"/>
      <c r="I1" s="282"/>
      <c r="J1" s="284"/>
      <c r="L1" s="286" t="s">
        <v>424</v>
      </c>
      <c r="M1" s="286" t="s">
        <v>425</v>
      </c>
    </row>
    <row r="2">
      <c r="A2" s="288" t="str">
        <f>GLOBAL!C2</f>
        <v>OBRA: REFORMA DO TEATRO MUNICIPAL DE VIANA</v>
      </c>
      <c r="B2" s="6"/>
      <c r="C2" s="6"/>
      <c r="D2" s="6"/>
      <c r="E2" s="6"/>
      <c r="F2" s="23"/>
      <c r="G2" s="289" t="s">
        <v>426</v>
      </c>
      <c r="H2" s="289" t="s">
        <v>427</v>
      </c>
      <c r="I2" s="289" t="s">
        <v>429</v>
      </c>
      <c r="J2" s="290"/>
    </row>
    <row r="3" ht="15.75" customHeight="1">
      <c r="A3" s="291"/>
      <c r="B3" s="6"/>
      <c r="C3" s="6"/>
      <c r="D3" s="6"/>
      <c r="E3" s="6"/>
      <c r="F3" s="23"/>
      <c r="G3" s="292">
        <v>0.8954</v>
      </c>
      <c r="H3" s="293">
        <v>0.2764</v>
      </c>
      <c r="I3" s="294">
        <v>43800.0</v>
      </c>
      <c r="J3" s="290"/>
    </row>
    <row r="4" ht="15.75" customHeight="1">
      <c r="A4" s="295"/>
      <c r="B4" s="296"/>
      <c r="C4" s="296"/>
      <c r="D4" s="296"/>
      <c r="E4" s="296"/>
      <c r="F4" s="296"/>
      <c r="G4" s="296"/>
      <c r="H4" s="296"/>
      <c r="I4" s="296"/>
      <c r="J4" s="290"/>
    </row>
    <row r="5" ht="25.5" customHeight="1">
      <c r="A5" s="297" t="s">
        <v>8</v>
      </c>
      <c r="B5" s="47"/>
      <c r="C5" s="298" t="s">
        <v>430</v>
      </c>
      <c r="D5" s="47"/>
      <c r="E5" s="299" t="s">
        <v>15</v>
      </c>
      <c r="F5" s="298" t="s">
        <v>18</v>
      </c>
      <c r="G5" s="300"/>
      <c r="H5" s="301"/>
      <c r="I5" s="302"/>
      <c r="J5" s="303" t="s">
        <v>431</v>
      </c>
      <c r="K5" s="273"/>
      <c r="L5" s="273"/>
      <c r="M5" s="273"/>
      <c r="N5" s="273"/>
      <c r="O5" s="273"/>
      <c r="P5" s="273"/>
      <c r="Q5" s="273"/>
      <c r="R5" s="273"/>
      <c r="S5" s="273"/>
      <c r="T5" s="273"/>
      <c r="U5" s="273"/>
      <c r="V5" s="273"/>
      <c r="W5" s="273"/>
      <c r="X5" s="273"/>
      <c r="Y5" s="273"/>
      <c r="Z5" s="273"/>
    </row>
    <row r="6">
      <c r="A6" s="304" t="str">
        <f>CONCATENATE($M$1,"-")</f>
        <v>ADM-</v>
      </c>
      <c r="B6" s="305">
        <f>COUNTIF(B$1:B5,"&gt;0")+1</f>
        <v>1</v>
      </c>
      <c r="C6" s="306"/>
      <c r="D6" s="306"/>
      <c r="E6" s="307" t="s">
        <v>432</v>
      </c>
      <c r="F6" s="308" t="s">
        <v>433</v>
      </c>
      <c r="G6" s="309"/>
      <c r="H6" s="310"/>
      <c r="I6" s="311"/>
      <c r="J6" s="312">
        <f>J19</f>
        <v>15830.27</v>
      </c>
      <c r="K6" s="273"/>
      <c r="L6" s="273"/>
      <c r="M6" s="273"/>
      <c r="N6" s="273"/>
      <c r="O6" s="273"/>
      <c r="P6" s="273"/>
      <c r="Q6" s="273"/>
      <c r="R6" s="273"/>
      <c r="S6" s="273"/>
      <c r="T6" s="273"/>
      <c r="U6" s="273"/>
      <c r="V6" s="273"/>
      <c r="W6" s="273"/>
      <c r="X6" s="273"/>
      <c r="Y6" s="273"/>
      <c r="Z6" s="273"/>
    </row>
    <row r="7" ht="15.0" customHeight="1">
      <c r="A7" s="313"/>
      <c r="B7" s="314" t="s">
        <v>434</v>
      </c>
      <c r="C7" s="315" t="s">
        <v>435</v>
      </c>
      <c r="D7" s="315" t="s">
        <v>436</v>
      </c>
      <c r="E7" s="315" t="s">
        <v>437</v>
      </c>
      <c r="F7" s="315" t="s">
        <v>434</v>
      </c>
      <c r="G7" s="316" t="s">
        <v>18</v>
      </c>
      <c r="H7" s="316" t="s">
        <v>438</v>
      </c>
      <c r="I7" s="316" t="s">
        <v>439</v>
      </c>
      <c r="J7" s="317" t="s">
        <v>440</v>
      </c>
      <c r="K7" s="273"/>
      <c r="L7" s="273"/>
      <c r="M7" s="273"/>
      <c r="N7" s="273"/>
      <c r="O7" s="273"/>
      <c r="P7" s="273"/>
      <c r="Q7" s="273"/>
      <c r="R7" s="273"/>
      <c r="S7" s="273"/>
      <c r="T7" s="273"/>
      <c r="U7" s="273"/>
      <c r="V7" s="273"/>
      <c r="W7" s="273"/>
      <c r="X7" s="273"/>
      <c r="Y7" s="273"/>
      <c r="Z7" s="273"/>
    </row>
    <row r="8">
      <c r="A8" s="318"/>
      <c r="B8" s="306" t="s">
        <v>441</v>
      </c>
      <c r="C8" s="196" t="s">
        <v>47</v>
      </c>
      <c r="D8" s="319" t="s">
        <v>442</v>
      </c>
      <c r="E8" s="307" t="str">
        <f>IF(B8="I",IF(C8="LABOR",VLOOKUP(D8,'LABOR-INSUMOS'!A:D,2,FALSE),IF(C8="SINAPI",VLOOKUP(D8,'SINAPI-INSUMOS'!A:E,2,FALSE),IF(C8="COTAÇÃO",VLOOKUP(D8,#REF!,2,FALSE)))),IF(C8="LABOR",VLOOKUP(D8,'LABOR-SERVIÇOS'!A:F,5,FALSE),IF(C8="SINAPI",VLOOKUP(D8,'SINAPI-SERVIÇOS'!A:E,2,FALSE),"outro")))</f>
        <v>ENGENHEIRO CIVIL DE OBRA JUNIOR COM ENCARGOS COMPLEMENTARES</v>
      </c>
      <c r="F8" s="196" t="s">
        <v>443</v>
      </c>
      <c r="G8" s="196" t="str">
        <f>IF(B8="I",IF(C8="LABOR",VLOOKUP(D8,'LABOR-INSUMOS'!A:D,3,FALSE),IF(C8="SINAPI",VLOOKUP(D8,'SINAPI-INSUMOS'!A:E,3,FALSE),IF(C8="COTAÇÃO",VLOOKUP(D8,#REF!,3,FALSE)))),IF(C8="LABOR",VLOOKUP(D8,'LABOR-SERVIÇOS'!A:F,6,FALSE),IF(C8="SINAPI",VLOOKUP(D8,'SINAPI-SERVIÇOS'!A:E,3,FALSE),"outro")))</f>
        <v>H</v>
      </c>
      <c r="H8" s="320">
        <f t="shared" ref="H8:H9" si="1">H22</f>
        <v>72</v>
      </c>
      <c r="I8" s="321">
        <f>IF(B8="I",IF(F8="MO",IF(C8="LABOR",ROUND(VLOOKUP(D8,'LABOR-INSUMOS'!A:D,4,FALSE)/(1+'LABOR-INSUMOS'!$E$1),2),IF(C8="SINAPI",ROUND(VLOOKUP(D8,'SINAPI-INSUMOS'!A:E,5,FALSE)/(1+'SINAPI-INSUMOS'!$E$1),2),"outro")),IF(C8="LABOR",VLOOKUP(D8,'LABOR-INSUMOS'!A:D,4,FALSE),IF(C8="SINAPI",VLOOKUP(D8,'SINAPI-INSUMOS'!A:E,5,FALSE),IF(C8="COTAÇÃO",VLOOKUP(D8,#REF!,14,FALSE))))),IF(C8="SINAPI",IF(F8="MO",ROUND(VLOOKUP(D8,'SINAPI-SERVIÇOS'!A:D,4,FALSE)/(1+'SINAPI-SERVIÇOS'!$E$1),2),VLOOKUP(D8,'SINAPI-SERVIÇOS'!A:D,4,FALSE)),"outro"))</f>
        <v>38.72</v>
      </c>
      <c r="J8" s="322">
        <f t="shared" ref="J8:J9" si="2">ROUND(H8*I8,2)</f>
        <v>2787.84</v>
      </c>
      <c r="K8" s="273"/>
      <c r="L8" s="273"/>
      <c r="M8" s="273"/>
      <c r="N8" s="273"/>
      <c r="O8" s="273"/>
      <c r="P8" s="273"/>
      <c r="Q8" s="273"/>
      <c r="R8" s="273"/>
      <c r="S8" s="273"/>
      <c r="T8" s="273"/>
      <c r="U8" s="273"/>
      <c r="V8" s="273"/>
      <c r="W8" s="273"/>
      <c r="X8" s="273"/>
      <c r="Y8" s="273"/>
      <c r="Z8" s="273"/>
    </row>
    <row r="9">
      <c r="A9" s="318"/>
      <c r="B9" s="306" t="s">
        <v>441</v>
      </c>
      <c r="C9" s="196" t="s">
        <v>47</v>
      </c>
      <c r="D9" s="323" t="s">
        <v>444</v>
      </c>
      <c r="E9" s="307" t="str">
        <f>IF(B9="I",IF(C9="LABOR",VLOOKUP(D9,'LABOR-INSUMOS'!A:D,2,FALSE),IF(C9="SINAPI",VLOOKUP(D9,'SINAPI-INSUMOS'!A:E,2,FALSE),IF(C9="COTAÇÃO",VLOOKUP(D9,#REF!,2,FALSE)))),IF(C9="LABOR",VLOOKUP(D9,'LABOR-SERVIÇOS'!A:F,5,FALSE),IF(C9="SINAPI",VLOOKUP(D9,'SINAPI-SERVIÇOS'!A:E,2,FALSE),"outro")))</f>
        <v>MESTRE DE OBRAS COM ENCARGOS COMPLEMENTARES</v>
      </c>
      <c r="F9" s="196" t="s">
        <v>443</v>
      </c>
      <c r="G9" s="196" t="str">
        <f>IF(B9="I",IF(C9="LABOR",VLOOKUP(D9,'LABOR-INSUMOS'!A:D,3,FALSE),IF(C9="SINAPI",VLOOKUP(D9,'SINAPI-INSUMOS'!A:E,3,FALSE),IF(C9="COTAÇÃO",VLOOKUP(D9,#REF!,3,FALSE)))),IF(C9="LABOR",VLOOKUP(D9,'LABOR-SERVIÇOS'!A:F,6,FALSE),IF(C9="SINAPI",VLOOKUP(D9,'SINAPI-SERVIÇOS'!A:E,3,FALSE),"outro")))</f>
        <v>H</v>
      </c>
      <c r="H9" s="320">
        <f t="shared" si="1"/>
        <v>144</v>
      </c>
      <c r="I9" s="321">
        <f>IF(B9="I",IF(F9="MO",IF(C9="LABOR",ROUND(VLOOKUP(D9,'LABOR-INSUMOS'!A:D,4,FALSE)/(1+'LABOR-INSUMOS'!$E$1),2),IF(C9="SINAPI",ROUND(VLOOKUP(D9,'SINAPI-INSUMOS'!A:E,5,FALSE)/(1+'SINAPI-INSUMOS'!$E$1),2),"outro")),IF(C9="LABOR",VLOOKUP(D9,'LABOR-INSUMOS'!A:D,4,FALSE),IF(C9="SINAPI",VLOOKUP(D9,'SINAPI-INSUMOS'!A:E,5,FALSE),IF(C9="COTAÇÃO",VLOOKUP(D9,#REF!,14,FALSE))))),IF(C9="SINAPI",IF(F9="MO",ROUND(VLOOKUP(D9,'SINAPI-SERVIÇOS'!A:D,4,FALSE)/(1+'SINAPI-SERVIÇOS'!$E$1),2),VLOOKUP(D9,'SINAPI-SERVIÇOS'!A:D,4,FALSE)),"outro"))</f>
        <v>26.08</v>
      </c>
      <c r="J9" s="322">
        <f t="shared" si="2"/>
        <v>3755.52</v>
      </c>
      <c r="K9" s="273"/>
      <c r="L9" s="273"/>
      <c r="M9" s="273"/>
      <c r="N9" s="273"/>
      <c r="O9" s="273"/>
      <c r="P9" s="273"/>
      <c r="Q9" s="273"/>
      <c r="R9" s="273"/>
      <c r="S9" s="273"/>
      <c r="T9" s="273"/>
      <c r="U9" s="273"/>
      <c r="V9" s="273"/>
      <c r="W9" s="273"/>
      <c r="X9" s="273"/>
      <c r="Y9" s="273"/>
      <c r="Z9" s="273"/>
    </row>
    <row r="10" ht="15.0" customHeight="1">
      <c r="A10" s="318"/>
      <c r="B10" s="324"/>
      <c r="C10" s="324"/>
      <c r="D10" s="324"/>
      <c r="E10" s="199"/>
      <c r="F10" s="325"/>
      <c r="G10" s="325"/>
      <c r="H10" s="326"/>
      <c r="I10" s="327"/>
      <c r="J10" s="328"/>
      <c r="K10" s="273"/>
      <c r="L10" s="273"/>
      <c r="M10" s="273"/>
      <c r="N10" s="273"/>
      <c r="O10" s="273"/>
      <c r="P10" s="273"/>
      <c r="Q10" s="273"/>
      <c r="R10" s="273"/>
      <c r="S10" s="273"/>
      <c r="T10" s="273"/>
      <c r="U10" s="273"/>
      <c r="V10" s="273"/>
      <c r="W10" s="273"/>
      <c r="X10" s="273"/>
      <c r="Y10" s="273"/>
      <c r="Z10" s="273"/>
    </row>
    <row r="11" ht="15.0" customHeight="1">
      <c r="A11" s="318"/>
      <c r="B11" s="329"/>
      <c r="C11" s="329"/>
      <c r="D11" s="330"/>
      <c r="E11" s="331" t="s">
        <v>445</v>
      </c>
      <c r="F11" s="332" t="s">
        <v>446</v>
      </c>
      <c r="G11" s="332"/>
      <c r="H11" s="333" t="s">
        <v>447</v>
      </c>
      <c r="I11" s="334" t="s">
        <v>448</v>
      </c>
      <c r="J11" s="335" t="s">
        <v>23</v>
      </c>
      <c r="K11" s="273"/>
      <c r="L11" s="273"/>
      <c r="M11" s="273"/>
      <c r="N11" s="273"/>
      <c r="O11" s="273"/>
      <c r="P11" s="273"/>
      <c r="Q11" s="273"/>
      <c r="R11" s="273"/>
      <c r="S11" s="273"/>
      <c r="T11" s="273"/>
      <c r="U11" s="273"/>
      <c r="V11" s="273"/>
      <c r="W11" s="273"/>
      <c r="X11" s="273"/>
      <c r="Y11" s="273"/>
      <c r="Z11" s="273"/>
    </row>
    <row r="12" ht="15.0" customHeight="1">
      <c r="A12" s="318"/>
      <c r="B12" s="329"/>
      <c r="C12" s="329"/>
      <c r="D12" s="330"/>
      <c r="E12" s="336" t="s">
        <v>449</v>
      </c>
      <c r="F12" s="337"/>
      <c r="G12" s="337"/>
      <c r="H12" s="338">
        <f>SUMIF(F8:F9,"MO",J8:J9)</f>
        <v>6543.36</v>
      </c>
      <c r="I12" s="339"/>
      <c r="J12" s="340"/>
      <c r="K12" s="273"/>
      <c r="L12" s="273"/>
      <c r="M12" s="273"/>
      <c r="N12" s="273"/>
      <c r="O12" s="273"/>
      <c r="P12" s="273"/>
      <c r="Q12" s="273"/>
      <c r="R12" s="273"/>
      <c r="S12" s="273"/>
      <c r="T12" s="273"/>
      <c r="U12" s="273"/>
      <c r="V12" s="273"/>
      <c r="W12" s="273"/>
      <c r="X12" s="273"/>
      <c r="Y12" s="273"/>
      <c r="Z12" s="273"/>
    </row>
    <row r="13" ht="15.0" customHeight="1">
      <c r="A13" s="318"/>
      <c r="B13" s="329"/>
      <c r="C13" s="329"/>
      <c r="D13" s="330"/>
      <c r="E13" s="336" t="s">
        <v>450</v>
      </c>
      <c r="F13" s="341">
        <f>$G$3</f>
        <v>0.8954</v>
      </c>
      <c r="G13" s="341"/>
      <c r="H13" s="338">
        <f>H12*F13</f>
        <v>5858.924544</v>
      </c>
      <c r="I13" s="339"/>
      <c r="J13" s="340"/>
      <c r="K13" s="273"/>
      <c r="L13" s="273"/>
      <c r="M13" s="273"/>
      <c r="N13" s="273"/>
      <c r="O13" s="273"/>
      <c r="P13" s="273"/>
      <c r="Q13" s="273"/>
      <c r="R13" s="273"/>
      <c r="S13" s="273"/>
      <c r="T13" s="273"/>
      <c r="U13" s="273"/>
      <c r="V13" s="273"/>
      <c r="W13" s="273"/>
      <c r="X13" s="273"/>
      <c r="Y13" s="273"/>
      <c r="Z13" s="273"/>
    </row>
    <row r="14" ht="15.0" customHeight="1">
      <c r="A14" s="318"/>
      <c r="B14" s="329"/>
      <c r="C14" s="329"/>
      <c r="D14" s="330"/>
      <c r="E14" s="336" t="s">
        <v>451</v>
      </c>
      <c r="F14" s="341"/>
      <c r="G14" s="337"/>
      <c r="H14" s="338">
        <f>SUM(H12:H13)</f>
        <v>12402.28454</v>
      </c>
      <c r="I14" s="338">
        <f>ROUND(F18*H14,2)</f>
        <v>3427.99</v>
      </c>
      <c r="J14" s="342">
        <f>H14+I14</f>
        <v>15830.27454</v>
      </c>
      <c r="K14" s="273"/>
      <c r="L14" s="273"/>
      <c r="M14" s="273"/>
      <c r="N14" s="273"/>
      <c r="O14" s="273"/>
      <c r="P14" s="273"/>
      <c r="Q14" s="273"/>
      <c r="R14" s="273"/>
      <c r="S14" s="273"/>
      <c r="T14" s="273"/>
      <c r="U14" s="273"/>
      <c r="V14" s="273"/>
      <c r="W14" s="273"/>
      <c r="X14" s="273"/>
      <c r="Y14" s="273"/>
      <c r="Z14" s="273"/>
    </row>
    <row r="15" ht="15.0" customHeight="1">
      <c r="A15" s="318"/>
      <c r="B15" s="329"/>
      <c r="C15" s="329"/>
      <c r="D15" s="330"/>
      <c r="E15" s="336" t="s">
        <v>452</v>
      </c>
      <c r="F15" s="337"/>
      <c r="G15" s="337"/>
      <c r="H15" s="343"/>
      <c r="I15" s="338"/>
      <c r="J15" s="342"/>
      <c r="K15" s="273"/>
      <c r="L15" s="273"/>
      <c r="M15" s="273"/>
      <c r="N15" s="273"/>
      <c r="O15" s="273"/>
      <c r="P15" s="273"/>
      <c r="Q15" s="273"/>
      <c r="R15" s="273"/>
      <c r="S15" s="273"/>
      <c r="T15" s="273"/>
      <c r="U15" s="273"/>
      <c r="V15" s="273"/>
      <c r="W15" s="273"/>
      <c r="X15" s="273"/>
      <c r="Y15" s="273"/>
      <c r="Z15" s="273"/>
    </row>
    <row r="16" ht="15.0" customHeight="1">
      <c r="A16" s="318"/>
      <c r="B16" s="329"/>
      <c r="C16" s="329"/>
      <c r="D16" s="330"/>
      <c r="E16" s="336" t="s">
        <v>453</v>
      </c>
      <c r="F16" s="337"/>
      <c r="G16" s="337"/>
      <c r="H16" s="338">
        <f>SUMIF(F8:F9,"MA",J8:J9)</f>
        <v>0</v>
      </c>
      <c r="I16" s="338">
        <f>ROUND(F18*H16,2)</f>
        <v>0</v>
      </c>
      <c r="J16" s="342">
        <f>H16+I16</f>
        <v>0</v>
      </c>
      <c r="K16" s="273"/>
      <c r="L16" s="273"/>
      <c r="M16" s="273"/>
      <c r="N16" s="273"/>
      <c r="O16" s="273"/>
      <c r="P16" s="273"/>
      <c r="Q16" s="273"/>
      <c r="R16" s="273"/>
      <c r="S16" s="273"/>
      <c r="T16" s="273"/>
      <c r="U16" s="273"/>
      <c r="V16" s="273"/>
      <c r="W16" s="273"/>
      <c r="X16" s="273"/>
      <c r="Y16" s="273"/>
      <c r="Z16" s="273"/>
    </row>
    <row r="17" ht="15.0" customHeight="1">
      <c r="A17" s="318"/>
      <c r="B17" s="329"/>
      <c r="C17" s="329"/>
      <c r="D17" s="330"/>
      <c r="E17" s="336" t="s">
        <v>454</v>
      </c>
      <c r="F17" s="337"/>
      <c r="G17" s="337"/>
      <c r="H17" s="338">
        <f>H16+H14</f>
        <v>12402.28454</v>
      </c>
      <c r="I17" s="339"/>
      <c r="J17" s="342"/>
      <c r="K17" s="273"/>
      <c r="L17" s="273"/>
      <c r="M17" s="273"/>
      <c r="N17" s="273"/>
      <c r="O17" s="273"/>
      <c r="P17" s="273"/>
      <c r="Q17" s="273"/>
      <c r="R17" s="273"/>
      <c r="S17" s="273"/>
      <c r="T17" s="273"/>
      <c r="U17" s="273"/>
      <c r="V17" s="273"/>
      <c r="W17" s="273"/>
      <c r="X17" s="273"/>
      <c r="Y17" s="273"/>
      <c r="Z17" s="273"/>
    </row>
    <row r="18" ht="15.0" customHeight="1">
      <c r="A18" s="318"/>
      <c r="B18" s="329"/>
      <c r="C18" s="329"/>
      <c r="D18" s="330"/>
      <c r="E18" s="336" t="s">
        <v>455</v>
      </c>
      <c r="F18" s="341">
        <f>$H$3</f>
        <v>0.2764</v>
      </c>
      <c r="G18" s="341"/>
      <c r="H18" s="344"/>
      <c r="I18" s="339"/>
      <c r="J18" s="345"/>
      <c r="K18" s="273"/>
      <c r="L18" s="273"/>
      <c r="M18" s="273"/>
      <c r="N18" s="273"/>
      <c r="O18" s="273"/>
      <c r="P18" s="273"/>
      <c r="Q18" s="273"/>
      <c r="R18" s="273"/>
      <c r="S18" s="273"/>
      <c r="T18" s="273"/>
      <c r="U18" s="273"/>
      <c r="V18" s="273"/>
      <c r="W18" s="273"/>
      <c r="X18" s="273"/>
      <c r="Y18" s="273"/>
      <c r="Z18" s="273"/>
    </row>
    <row r="19" ht="15.0" customHeight="1">
      <c r="A19" s="346"/>
      <c r="B19" s="347"/>
      <c r="C19" s="347"/>
      <c r="D19" s="348"/>
      <c r="E19" s="349" t="s">
        <v>456</v>
      </c>
      <c r="F19" s="350"/>
      <c r="G19" s="350"/>
      <c r="H19" s="351"/>
      <c r="I19" s="352"/>
      <c r="J19" s="353">
        <f>ROUND(SUM(J14:J18),2)</f>
        <v>15830.27</v>
      </c>
      <c r="K19" s="273"/>
      <c r="L19" s="273"/>
      <c r="M19" s="273"/>
      <c r="N19" s="273"/>
      <c r="O19" s="273"/>
      <c r="P19" s="273"/>
      <c r="Q19" s="273"/>
      <c r="R19" s="273"/>
      <c r="S19" s="273"/>
      <c r="T19" s="273"/>
      <c r="U19" s="273"/>
      <c r="V19" s="273"/>
      <c r="W19" s="273"/>
      <c r="X19" s="273"/>
      <c r="Y19" s="273"/>
      <c r="Z19" s="273"/>
    </row>
    <row r="20" ht="15.0" customHeight="1">
      <c r="A20" s="354" t="s">
        <v>457</v>
      </c>
      <c r="B20" s="6"/>
      <c r="C20" s="6"/>
      <c r="D20" s="6"/>
      <c r="E20" s="6"/>
      <c r="F20" s="6"/>
      <c r="G20" s="6"/>
      <c r="H20" s="6"/>
      <c r="I20" s="6"/>
      <c r="J20" s="40"/>
    </row>
    <row r="21" ht="15.75" customHeight="1">
      <c r="A21" s="355"/>
      <c r="B21" s="28"/>
      <c r="C21" s="356"/>
      <c r="D21" s="356"/>
      <c r="E21" s="357" t="s">
        <v>458</v>
      </c>
      <c r="F21" s="358" t="s">
        <v>459</v>
      </c>
      <c r="G21" s="358" t="s">
        <v>460</v>
      </c>
      <c r="H21" s="359" t="s">
        <v>461</v>
      </c>
      <c r="I21" s="358" t="s">
        <v>462</v>
      </c>
      <c r="J21" s="360"/>
    </row>
    <row r="22" ht="15.0" customHeight="1">
      <c r="A22" s="355"/>
      <c r="B22" s="28"/>
      <c r="C22" s="356"/>
      <c r="D22" s="356"/>
      <c r="E22" s="361" t="s">
        <v>463</v>
      </c>
      <c r="F22" s="362">
        <v>100.0</v>
      </c>
      <c r="G22" s="363">
        <v>6.0</v>
      </c>
      <c r="H22" s="363">
        <v>72.0</v>
      </c>
      <c r="I22" s="364">
        <v>100.0</v>
      </c>
      <c r="J22" s="365"/>
    </row>
    <row r="23" ht="15.0" customHeight="1">
      <c r="A23" s="355"/>
      <c r="B23" s="28"/>
      <c r="C23" s="356"/>
      <c r="D23" s="356"/>
      <c r="E23" s="363" t="s">
        <v>464</v>
      </c>
      <c r="F23" s="362">
        <v>100.0</v>
      </c>
      <c r="G23" s="363">
        <v>6.0</v>
      </c>
      <c r="H23" s="363">
        <v>144.0</v>
      </c>
      <c r="I23" s="364">
        <v>100.0</v>
      </c>
      <c r="J23" s="365"/>
    </row>
    <row r="24" ht="15.0" customHeight="1">
      <c r="A24" s="355"/>
      <c r="B24" s="28"/>
      <c r="C24" s="356"/>
      <c r="D24" s="356"/>
      <c r="E24" s="356"/>
      <c r="F24" s="366"/>
      <c r="G24" s="356"/>
      <c r="H24" s="356"/>
      <c r="I24" s="28"/>
      <c r="J24" s="365"/>
    </row>
    <row r="25" ht="15.0" customHeight="1">
      <c r="A25" s="355"/>
      <c r="B25" s="28"/>
      <c r="C25" s="356"/>
      <c r="D25" s="356"/>
      <c r="E25" s="356"/>
      <c r="F25" s="366"/>
      <c r="G25" s="356"/>
      <c r="H25" s="356"/>
      <c r="I25" s="28"/>
      <c r="J25" s="365"/>
    </row>
    <row r="26" ht="15.0" customHeight="1">
      <c r="A26" s="355"/>
      <c r="B26" s="28"/>
      <c r="C26" s="356"/>
      <c r="D26" s="356"/>
      <c r="E26" s="356"/>
      <c r="F26" s="366"/>
      <c r="G26" s="356"/>
      <c r="H26" s="356"/>
      <c r="I26" s="28"/>
      <c r="J26" s="365"/>
    </row>
    <row r="27" ht="15.0" customHeight="1">
      <c r="A27" s="355"/>
      <c r="B27" s="28"/>
      <c r="C27" s="356"/>
      <c r="D27" s="356"/>
      <c r="E27" s="356"/>
      <c r="F27" s="366"/>
      <c r="G27" s="356"/>
      <c r="H27" s="356"/>
      <c r="I27" s="28"/>
      <c r="J27" s="365"/>
    </row>
    <row r="28" ht="15.0" customHeight="1">
      <c r="A28" s="355"/>
      <c r="B28" s="28"/>
      <c r="C28" s="356"/>
      <c r="D28" s="356"/>
      <c r="E28" s="356"/>
      <c r="F28" s="366"/>
      <c r="G28" s="356"/>
      <c r="H28" s="356"/>
      <c r="I28" s="28"/>
      <c r="J28" s="365"/>
    </row>
    <row r="29" ht="15.0" customHeight="1">
      <c r="A29" s="18"/>
      <c r="B29" s="53"/>
      <c r="C29" s="274"/>
      <c r="D29" s="274"/>
      <c r="E29" s="53"/>
      <c r="F29" s="274"/>
      <c r="G29" s="53"/>
      <c r="H29" s="53"/>
      <c r="I29" s="53"/>
      <c r="J29" s="290"/>
    </row>
    <row r="30" ht="15.0" customHeight="1">
      <c r="A30" s="367"/>
      <c r="B30" s="368"/>
      <c r="C30" s="369"/>
      <c r="D30" s="369"/>
      <c r="E30" s="370"/>
      <c r="F30" s="369"/>
      <c r="G30" s="370"/>
      <c r="H30" s="370"/>
      <c r="I30" s="370"/>
      <c r="J30" s="371"/>
      <c r="K30" s="273"/>
      <c r="L30" s="273"/>
      <c r="M30" s="273"/>
      <c r="N30" s="273"/>
      <c r="O30" s="273"/>
      <c r="P30" s="273"/>
      <c r="Q30" s="273"/>
      <c r="R30" s="273"/>
      <c r="S30" s="273"/>
      <c r="T30" s="273"/>
      <c r="U30" s="273"/>
      <c r="V30" s="273"/>
      <c r="W30" s="273"/>
      <c r="X30" s="273"/>
      <c r="Y30" s="273"/>
      <c r="Z30" s="273"/>
    </row>
    <row r="31" ht="15.75" customHeight="1">
      <c r="C31" s="274"/>
      <c r="D31" s="274"/>
      <c r="F31" s="274"/>
    </row>
    <row r="32" ht="15.75" customHeight="1">
      <c r="C32" s="274"/>
      <c r="D32" s="274"/>
      <c r="F32" s="274"/>
    </row>
    <row r="33" ht="15.0" customHeight="1">
      <c r="C33" s="274"/>
      <c r="D33" s="274"/>
      <c r="F33" s="274">
        <v>17.5</v>
      </c>
      <c r="G33" s="286">
        <v>40.0</v>
      </c>
      <c r="H33" s="286">
        <f>F33/G33</f>
        <v>0.4375</v>
      </c>
    </row>
    <row r="34" ht="15.75" customHeight="1">
      <c r="C34" s="274"/>
      <c r="D34" s="274"/>
      <c r="F34" s="274"/>
    </row>
    <row r="35" ht="15.75" customHeight="1">
      <c r="C35" s="274"/>
      <c r="D35" s="274"/>
      <c r="F35" s="274"/>
    </row>
    <row r="36" ht="15.75" customHeight="1">
      <c r="C36" s="274"/>
      <c r="D36" s="274"/>
      <c r="F36" s="274"/>
    </row>
    <row r="37" ht="15.75" customHeight="1">
      <c r="C37" s="274"/>
      <c r="D37" s="274"/>
      <c r="F37" s="274"/>
    </row>
    <row r="38" ht="15.75" customHeight="1">
      <c r="C38" s="274"/>
      <c r="D38" s="274"/>
      <c r="F38" s="274"/>
    </row>
    <row r="39" ht="15.75" customHeight="1">
      <c r="C39" s="274"/>
      <c r="D39" s="274"/>
      <c r="F39" s="274"/>
    </row>
    <row r="40" ht="15.75" customHeight="1">
      <c r="C40" s="274"/>
      <c r="D40" s="274"/>
      <c r="F40" s="274"/>
    </row>
    <row r="41" ht="15.75" customHeight="1">
      <c r="C41" s="274"/>
      <c r="D41" s="274"/>
      <c r="F41" s="274"/>
    </row>
    <row r="42" ht="15.75" customHeight="1">
      <c r="C42" s="274"/>
      <c r="D42" s="274"/>
      <c r="F42" s="274"/>
    </row>
    <row r="43" ht="15.75" customHeight="1">
      <c r="C43" s="274"/>
      <c r="D43" s="274"/>
      <c r="F43" s="274"/>
    </row>
    <row r="44" ht="15.75" customHeight="1">
      <c r="C44" s="274"/>
      <c r="D44" s="274"/>
      <c r="F44" s="274"/>
    </row>
    <row r="45" ht="15.75" customHeight="1">
      <c r="C45" s="274"/>
      <c r="D45" s="274"/>
      <c r="F45" s="274"/>
    </row>
    <row r="46" ht="15.75" customHeight="1">
      <c r="C46" s="274"/>
      <c r="D46" s="274"/>
      <c r="F46" s="274"/>
    </row>
    <row r="47" ht="15.75" customHeight="1">
      <c r="C47" s="274"/>
      <c r="D47" s="274"/>
      <c r="F47" s="274"/>
    </row>
    <row r="48" ht="15.75" customHeight="1">
      <c r="C48" s="274"/>
      <c r="D48" s="274"/>
      <c r="F48" s="274"/>
    </row>
    <row r="49" ht="15.75" customHeight="1">
      <c r="C49" s="274"/>
      <c r="D49" s="274"/>
      <c r="F49" s="274"/>
    </row>
    <row r="50" ht="15.75" customHeight="1">
      <c r="C50" s="274"/>
      <c r="D50" s="274"/>
      <c r="F50" s="274"/>
    </row>
    <row r="51" ht="15.75" customHeight="1">
      <c r="C51" s="274"/>
      <c r="D51" s="274"/>
      <c r="F51" s="274"/>
    </row>
    <row r="52" ht="15.75" customHeight="1">
      <c r="C52" s="274"/>
      <c r="D52" s="274"/>
      <c r="F52" s="274"/>
    </row>
    <row r="53" ht="15.75" customHeight="1">
      <c r="C53" s="274"/>
      <c r="D53" s="274"/>
      <c r="F53" s="274"/>
    </row>
    <row r="54" ht="15.75" customHeight="1">
      <c r="C54" s="274"/>
      <c r="D54" s="274"/>
      <c r="F54" s="274"/>
    </row>
    <row r="55" ht="15.75" customHeight="1">
      <c r="C55" s="274"/>
      <c r="D55" s="274"/>
      <c r="F55" s="274"/>
    </row>
    <row r="56" ht="15.75" customHeight="1">
      <c r="C56" s="274"/>
      <c r="D56" s="274"/>
      <c r="F56" s="274"/>
    </row>
    <row r="57" ht="15.75" customHeight="1">
      <c r="C57" s="274"/>
      <c r="D57" s="274"/>
      <c r="F57" s="274"/>
    </row>
    <row r="58" ht="15.75" customHeight="1">
      <c r="C58" s="274"/>
      <c r="D58" s="274"/>
      <c r="F58" s="274"/>
    </row>
    <row r="59" ht="15.75" customHeight="1">
      <c r="C59" s="274"/>
      <c r="D59" s="274"/>
      <c r="F59" s="274"/>
    </row>
    <row r="60" ht="15.75" customHeight="1">
      <c r="C60" s="274"/>
      <c r="D60" s="274"/>
      <c r="F60" s="274"/>
    </row>
    <row r="61" ht="15.75" customHeight="1">
      <c r="C61" s="274"/>
      <c r="D61" s="274"/>
      <c r="F61" s="274"/>
    </row>
    <row r="62" ht="15.75" customHeight="1">
      <c r="C62" s="274"/>
      <c r="D62" s="274"/>
      <c r="F62" s="274"/>
    </row>
    <row r="63" ht="15.75" customHeight="1">
      <c r="C63" s="274"/>
      <c r="D63" s="274"/>
      <c r="F63" s="274"/>
    </row>
    <row r="64" ht="15.75" customHeight="1">
      <c r="C64" s="274"/>
      <c r="D64" s="274"/>
      <c r="F64" s="274"/>
    </row>
    <row r="65" ht="15.75" customHeight="1">
      <c r="C65" s="274"/>
      <c r="D65" s="274"/>
      <c r="F65" s="274"/>
    </row>
    <row r="66" ht="15.75" customHeight="1">
      <c r="C66" s="274"/>
      <c r="D66" s="274"/>
      <c r="F66" s="274"/>
    </row>
    <row r="67" ht="15.75" customHeight="1">
      <c r="C67" s="274"/>
      <c r="D67" s="274"/>
      <c r="F67" s="274"/>
    </row>
    <row r="68" ht="15.75" customHeight="1">
      <c r="C68" s="274"/>
      <c r="D68" s="274"/>
      <c r="F68" s="274"/>
    </row>
    <row r="69" ht="15.75" customHeight="1">
      <c r="C69" s="274"/>
      <c r="D69" s="274"/>
      <c r="F69" s="274"/>
    </row>
    <row r="70" ht="15.75" customHeight="1">
      <c r="C70" s="274"/>
      <c r="D70" s="274"/>
      <c r="F70" s="274"/>
    </row>
    <row r="71" ht="15.75" customHeight="1">
      <c r="C71" s="274"/>
      <c r="D71" s="274"/>
      <c r="F71" s="274"/>
    </row>
    <row r="72" ht="15.75" customHeight="1">
      <c r="C72" s="274"/>
      <c r="D72" s="274"/>
      <c r="F72" s="274"/>
    </row>
    <row r="73" ht="15.75" customHeight="1">
      <c r="C73" s="274"/>
      <c r="D73" s="274"/>
      <c r="F73" s="274"/>
    </row>
    <row r="74" ht="15.75" customHeight="1">
      <c r="C74" s="274"/>
      <c r="D74" s="274"/>
      <c r="F74" s="274"/>
    </row>
    <row r="75" ht="15.75" customHeight="1">
      <c r="C75" s="274"/>
      <c r="D75" s="274"/>
      <c r="F75" s="274"/>
    </row>
    <row r="76" ht="15.75" customHeight="1">
      <c r="C76" s="274"/>
      <c r="D76" s="274"/>
      <c r="F76" s="274"/>
    </row>
    <row r="77" ht="15.75" customHeight="1">
      <c r="C77" s="274"/>
      <c r="D77" s="274"/>
      <c r="F77" s="274"/>
    </row>
    <row r="78" ht="15.75" customHeight="1">
      <c r="C78" s="274"/>
      <c r="D78" s="274"/>
      <c r="F78" s="274"/>
    </row>
    <row r="79" ht="15.75" customHeight="1">
      <c r="C79" s="274"/>
      <c r="D79" s="274"/>
      <c r="F79" s="274"/>
    </row>
    <row r="80" ht="15.75" customHeight="1">
      <c r="C80" s="274"/>
      <c r="D80" s="274"/>
      <c r="F80" s="274"/>
    </row>
    <row r="81" ht="15.75" customHeight="1">
      <c r="C81" s="274"/>
      <c r="D81" s="274"/>
      <c r="F81" s="274"/>
    </row>
    <row r="82" ht="15.75" customHeight="1">
      <c r="C82" s="274"/>
      <c r="D82" s="274"/>
      <c r="F82" s="274"/>
    </row>
    <row r="83" ht="15.75" customHeight="1">
      <c r="C83" s="274"/>
      <c r="D83" s="274"/>
      <c r="F83" s="274"/>
    </row>
    <row r="84" ht="15.75" customHeight="1">
      <c r="C84" s="274"/>
      <c r="D84" s="274"/>
      <c r="F84" s="274"/>
    </row>
    <row r="85" ht="15.75" customHeight="1">
      <c r="C85" s="274"/>
      <c r="D85" s="274"/>
      <c r="F85" s="274"/>
    </row>
    <row r="86" ht="15.75" customHeight="1">
      <c r="C86" s="274"/>
      <c r="D86" s="274"/>
      <c r="F86" s="274"/>
    </row>
    <row r="87" ht="15.75" customHeight="1">
      <c r="C87" s="274"/>
      <c r="D87" s="274"/>
      <c r="F87" s="274"/>
    </row>
    <row r="88" ht="15.75" customHeight="1">
      <c r="C88" s="274"/>
      <c r="D88" s="274"/>
      <c r="F88" s="274"/>
    </row>
    <row r="89" ht="15.75" customHeight="1">
      <c r="C89" s="274"/>
      <c r="D89" s="274"/>
      <c r="F89" s="274"/>
    </row>
    <row r="90" ht="15.75" customHeight="1">
      <c r="C90" s="274"/>
      <c r="D90" s="274"/>
      <c r="F90" s="274"/>
    </row>
    <row r="91" ht="15.75" customHeight="1">
      <c r="C91" s="274"/>
      <c r="D91" s="274"/>
      <c r="F91" s="274"/>
    </row>
    <row r="92" ht="15.75" customHeight="1">
      <c r="C92" s="274"/>
      <c r="D92" s="274"/>
      <c r="F92" s="274"/>
    </row>
    <row r="93" ht="15.75" customHeight="1">
      <c r="C93" s="274"/>
      <c r="D93" s="274"/>
      <c r="F93" s="274"/>
    </row>
    <row r="94" ht="15.75" customHeight="1">
      <c r="C94" s="274"/>
      <c r="D94" s="274"/>
      <c r="F94" s="274"/>
    </row>
    <row r="95" ht="15.75" customHeight="1">
      <c r="C95" s="274"/>
      <c r="D95" s="274"/>
      <c r="F95" s="274"/>
    </row>
    <row r="96" ht="15.75" customHeight="1">
      <c r="C96" s="274"/>
      <c r="D96" s="274"/>
      <c r="F96" s="274"/>
    </row>
    <row r="97" ht="15.75" customHeight="1">
      <c r="C97" s="274"/>
      <c r="D97" s="274"/>
      <c r="F97" s="274"/>
    </row>
    <row r="98" ht="15.75" customHeight="1">
      <c r="C98" s="274"/>
      <c r="D98" s="274"/>
      <c r="F98" s="274"/>
    </row>
    <row r="99" ht="15.75" customHeight="1">
      <c r="C99" s="274"/>
      <c r="D99" s="274"/>
      <c r="F99" s="274"/>
    </row>
    <row r="100" ht="15.75" customHeight="1">
      <c r="C100" s="274"/>
      <c r="D100" s="274"/>
      <c r="F100" s="274"/>
    </row>
    <row r="101" ht="15.75" customHeight="1">
      <c r="C101" s="274"/>
      <c r="D101" s="274"/>
      <c r="F101" s="274"/>
    </row>
    <row r="102" ht="15.75" customHeight="1">
      <c r="C102" s="274"/>
      <c r="D102" s="274"/>
      <c r="F102" s="274"/>
    </row>
    <row r="103" ht="15.75" customHeight="1">
      <c r="C103" s="274"/>
      <c r="D103" s="274"/>
      <c r="F103" s="274"/>
    </row>
    <row r="104" ht="15.75" customHeight="1">
      <c r="C104" s="274"/>
      <c r="D104" s="274"/>
      <c r="F104" s="274"/>
    </row>
    <row r="105" ht="15.75" customHeight="1">
      <c r="C105" s="274"/>
      <c r="D105" s="274"/>
      <c r="F105" s="274"/>
    </row>
    <row r="106" ht="15.75" customHeight="1">
      <c r="C106" s="274"/>
      <c r="D106" s="274"/>
      <c r="F106" s="274"/>
    </row>
    <row r="107" ht="15.75" customHeight="1">
      <c r="C107" s="274"/>
      <c r="D107" s="274"/>
      <c r="F107" s="274"/>
    </row>
    <row r="108" ht="15.75" customHeight="1">
      <c r="C108" s="274"/>
      <c r="D108" s="274"/>
      <c r="F108" s="274"/>
    </row>
    <row r="109" ht="15.75" customHeight="1">
      <c r="C109" s="274"/>
      <c r="D109" s="274"/>
      <c r="F109" s="274"/>
    </row>
    <row r="110" ht="15.75" customHeight="1">
      <c r="C110" s="274"/>
      <c r="D110" s="274"/>
      <c r="F110" s="274"/>
    </row>
    <row r="111" ht="15.75" customHeight="1">
      <c r="C111" s="274"/>
      <c r="D111" s="274"/>
      <c r="F111" s="274"/>
    </row>
    <row r="112" ht="15.75" customHeight="1">
      <c r="C112" s="274"/>
      <c r="D112" s="274"/>
      <c r="F112" s="274"/>
    </row>
    <row r="113" ht="15.75" customHeight="1">
      <c r="C113" s="274"/>
      <c r="D113" s="274"/>
      <c r="F113" s="274"/>
    </row>
    <row r="114" ht="15.75" customHeight="1">
      <c r="C114" s="274"/>
      <c r="D114" s="274"/>
      <c r="F114" s="274"/>
    </row>
    <row r="115" ht="15.75" customHeight="1">
      <c r="C115" s="274"/>
      <c r="D115" s="274"/>
      <c r="F115" s="274"/>
    </row>
    <row r="116" ht="15.75" customHeight="1">
      <c r="C116" s="274"/>
      <c r="D116" s="274"/>
      <c r="F116" s="274"/>
    </row>
    <row r="117" ht="15.75" customHeight="1">
      <c r="C117" s="274"/>
      <c r="D117" s="274"/>
      <c r="F117" s="274"/>
    </row>
    <row r="118" ht="15.75" customHeight="1">
      <c r="C118" s="274"/>
      <c r="D118" s="274"/>
      <c r="F118" s="274"/>
    </row>
    <row r="119" ht="15.75" customHeight="1">
      <c r="C119" s="274"/>
      <c r="D119" s="274"/>
      <c r="F119" s="274"/>
    </row>
    <row r="120" ht="15.75" customHeight="1">
      <c r="C120" s="274"/>
      <c r="D120" s="274"/>
      <c r="F120" s="274"/>
    </row>
    <row r="121" ht="15.75" customHeight="1">
      <c r="C121" s="274"/>
      <c r="D121" s="274"/>
      <c r="F121" s="274"/>
    </row>
    <row r="122" ht="15.75" customHeight="1">
      <c r="C122" s="274"/>
      <c r="D122" s="274"/>
      <c r="F122" s="274"/>
    </row>
    <row r="123" ht="15.75" customHeight="1">
      <c r="C123" s="274"/>
      <c r="D123" s="274"/>
      <c r="F123" s="274"/>
    </row>
    <row r="124" ht="15.75" customHeight="1">
      <c r="C124" s="274"/>
      <c r="D124" s="274"/>
      <c r="F124" s="274"/>
    </row>
    <row r="125" ht="15.75" customHeight="1">
      <c r="C125" s="274"/>
      <c r="D125" s="274"/>
      <c r="F125" s="274"/>
    </row>
    <row r="126" ht="15.75" customHeight="1">
      <c r="C126" s="274"/>
      <c r="D126" s="274"/>
      <c r="F126" s="274"/>
    </row>
    <row r="127" ht="15.75" customHeight="1">
      <c r="C127" s="274"/>
      <c r="D127" s="274"/>
      <c r="F127" s="274"/>
    </row>
    <row r="128" ht="15.75" customHeight="1">
      <c r="C128" s="274"/>
      <c r="D128" s="274"/>
      <c r="F128" s="274"/>
    </row>
    <row r="129" ht="15.75" customHeight="1">
      <c r="C129" s="274"/>
      <c r="D129" s="274"/>
      <c r="F129" s="274"/>
    </row>
    <row r="130" ht="15.75" customHeight="1">
      <c r="C130" s="274"/>
      <c r="D130" s="274"/>
      <c r="F130" s="274"/>
    </row>
    <row r="131" ht="15.75" customHeight="1">
      <c r="C131" s="274"/>
      <c r="D131" s="274"/>
      <c r="F131" s="274"/>
    </row>
    <row r="132" ht="15.75" customHeight="1">
      <c r="C132" s="274"/>
      <c r="D132" s="274"/>
      <c r="F132" s="274"/>
    </row>
    <row r="133" ht="15.75" customHeight="1">
      <c r="C133" s="274"/>
      <c r="D133" s="274"/>
      <c r="F133" s="274"/>
    </row>
    <row r="134" ht="15.75" customHeight="1">
      <c r="C134" s="274"/>
      <c r="D134" s="274"/>
      <c r="F134" s="274"/>
    </row>
    <row r="135" ht="15.75" customHeight="1">
      <c r="C135" s="274"/>
      <c r="D135" s="274"/>
      <c r="F135" s="274"/>
    </row>
    <row r="136" ht="15.75" customHeight="1">
      <c r="C136" s="274"/>
      <c r="D136" s="274"/>
      <c r="F136" s="274"/>
    </row>
    <row r="137" ht="15.75" customHeight="1">
      <c r="C137" s="274"/>
      <c r="D137" s="274"/>
      <c r="F137" s="274"/>
    </row>
    <row r="138" ht="15.75" customHeight="1">
      <c r="C138" s="274"/>
      <c r="D138" s="274"/>
      <c r="F138" s="274"/>
    </row>
    <row r="139" ht="15.75" customHeight="1">
      <c r="C139" s="274"/>
      <c r="D139" s="274"/>
      <c r="F139" s="274"/>
    </row>
    <row r="140" ht="15.75" customHeight="1">
      <c r="C140" s="274"/>
      <c r="D140" s="274"/>
      <c r="F140" s="274"/>
    </row>
    <row r="141" ht="15.75" customHeight="1">
      <c r="C141" s="274"/>
      <c r="D141" s="274"/>
      <c r="F141" s="274"/>
    </row>
    <row r="142" ht="15.75" customHeight="1">
      <c r="C142" s="274"/>
      <c r="D142" s="274"/>
      <c r="F142" s="274"/>
    </row>
    <row r="143" ht="15.75" customHeight="1">
      <c r="C143" s="274"/>
      <c r="D143" s="274"/>
      <c r="F143" s="274"/>
    </row>
    <row r="144" ht="15.75" customHeight="1">
      <c r="C144" s="274"/>
      <c r="D144" s="274"/>
      <c r="F144" s="274"/>
    </row>
    <row r="145" ht="15.75" customHeight="1">
      <c r="C145" s="274"/>
      <c r="D145" s="274"/>
      <c r="F145" s="274"/>
    </row>
    <row r="146" ht="15.75" customHeight="1">
      <c r="C146" s="274"/>
      <c r="D146" s="274"/>
      <c r="F146" s="274"/>
    </row>
    <row r="147" ht="15.75" customHeight="1">
      <c r="C147" s="274"/>
      <c r="D147" s="274"/>
      <c r="F147" s="274"/>
    </row>
    <row r="148" ht="15.75" customHeight="1">
      <c r="C148" s="274"/>
      <c r="D148" s="274"/>
      <c r="F148" s="274"/>
    </row>
    <row r="149" ht="15.75" customHeight="1">
      <c r="C149" s="274"/>
      <c r="D149" s="274"/>
      <c r="F149" s="274"/>
    </row>
    <row r="150" ht="15.75" customHeight="1">
      <c r="C150" s="274"/>
      <c r="D150" s="274"/>
      <c r="F150" s="274"/>
    </row>
    <row r="151" ht="15.75" customHeight="1">
      <c r="C151" s="274"/>
      <c r="D151" s="274"/>
      <c r="F151" s="274"/>
    </row>
    <row r="152" ht="15.75" customHeight="1">
      <c r="C152" s="274"/>
      <c r="D152" s="274"/>
      <c r="F152" s="274"/>
    </row>
    <row r="153" ht="15.75" customHeight="1">
      <c r="C153" s="274"/>
      <c r="D153" s="274"/>
      <c r="F153" s="274"/>
    </row>
    <row r="154" ht="15.75" customHeight="1">
      <c r="C154" s="274"/>
      <c r="D154" s="274"/>
      <c r="F154" s="274"/>
    </row>
    <row r="155" ht="15.75" customHeight="1">
      <c r="C155" s="274"/>
      <c r="D155" s="274"/>
      <c r="F155" s="274"/>
    </row>
    <row r="156" ht="15.75" customHeight="1">
      <c r="C156" s="274"/>
      <c r="D156" s="274"/>
      <c r="F156" s="274"/>
    </row>
    <row r="157" ht="15.75" customHeight="1">
      <c r="C157" s="274"/>
      <c r="D157" s="274"/>
      <c r="F157" s="274"/>
    </row>
    <row r="158" ht="15.75" customHeight="1">
      <c r="C158" s="274"/>
      <c r="D158" s="274"/>
      <c r="F158" s="274"/>
    </row>
    <row r="159" ht="15.75" customHeight="1">
      <c r="C159" s="274"/>
      <c r="D159" s="274"/>
      <c r="F159" s="274"/>
    </row>
    <row r="160" ht="15.75" customHeight="1">
      <c r="C160" s="274"/>
      <c r="D160" s="274"/>
      <c r="F160" s="274"/>
    </row>
    <row r="161" ht="15.75" customHeight="1">
      <c r="C161" s="274"/>
      <c r="D161" s="274"/>
      <c r="F161" s="274"/>
    </row>
    <row r="162" ht="15.75" customHeight="1">
      <c r="C162" s="274"/>
      <c r="D162" s="274"/>
      <c r="F162" s="274"/>
    </row>
    <row r="163" ht="15.75" customHeight="1">
      <c r="C163" s="274"/>
      <c r="D163" s="274"/>
      <c r="F163" s="274"/>
    </row>
    <row r="164" ht="15.75" customHeight="1">
      <c r="C164" s="274"/>
      <c r="D164" s="274"/>
      <c r="F164" s="274"/>
    </row>
    <row r="165" ht="15.75" customHeight="1">
      <c r="C165" s="274"/>
      <c r="D165" s="274"/>
      <c r="F165" s="274"/>
    </row>
    <row r="166" ht="15.75" customHeight="1">
      <c r="C166" s="274"/>
      <c r="D166" s="274"/>
      <c r="F166" s="274"/>
    </row>
    <row r="167" ht="15.75" customHeight="1">
      <c r="C167" s="274"/>
      <c r="D167" s="274"/>
      <c r="F167" s="274"/>
    </row>
    <row r="168" ht="15.75" customHeight="1">
      <c r="C168" s="274"/>
      <c r="D168" s="274"/>
      <c r="F168" s="274"/>
    </row>
    <row r="169" ht="15.75" customHeight="1">
      <c r="C169" s="274"/>
      <c r="D169" s="274"/>
      <c r="F169" s="274"/>
    </row>
    <row r="170" ht="15.75" customHeight="1">
      <c r="C170" s="274"/>
      <c r="D170" s="274"/>
      <c r="F170" s="274"/>
    </row>
    <row r="171" ht="15.75" customHeight="1">
      <c r="C171" s="274"/>
      <c r="D171" s="274"/>
      <c r="F171" s="274"/>
    </row>
    <row r="172" ht="15.75" customHeight="1">
      <c r="C172" s="274"/>
      <c r="D172" s="274"/>
      <c r="F172" s="274"/>
    </row>
    <row r="173" ht="15.75" customHeight="1">
      <c r="C173" s="274"/>
      <c r="D173" s="274"/>
      <c r="F173" s="274"/>
    </row>
    <row r="174" ht="15.75" customHeight="1">
      <c r="C174" s="274"/>
      <c r="D174" s="274"/>
      <c r="F174" s="274"/>
    </row>
    <row r="175" ht="15.75" customHeight="1">
      <c r="C175" s="274"/>
      <c r="D175" s="274"/>
      <c r="F175" s="274"/>
    </row>
    <row r="176" ht="15.75" customHeight="1">
      <c r="C176" s="274"/>
      <c r="D176" s="274"/>
      <c r="F176" s="274"/>
    </row>
    <row r="177" ht="15.75" customHeight="1">
      <c r="C177" s="274"/>
      <c r="D177" s="274"/>
      <c r="F177" s="274"/>
    </row>
    <row r="178" ht="15.75" customHeight="1">
      <c r="C178" s="274"/>
      <c r="D178" s="274"/>
      <c r="F178" s="274"/>
    </row>
    <row r="179" ht="15.75" customHeight="1">
      <c r="C179" s="274"/>
      <c r="D179" s="274"/>
      <c r="F179" s="274"/>
    </row>
    <row r="180" ht="15.75" customHeight="1">
      <c r="C180" s="274"/>
      <c r="D180" s="274"/>
      <c r="F180" s="274"/>
    </row>
    <row r="181" ht="15.75" customHeight="1">
      <c r="C181" s="274"/>
      <c r="D181" s="274"/>
      <c r="F181" s="274"/>
    </row>
    <row r="182" ht="15.75" customHeight="1">
      <c r="C182" s="274"/>
      <c r="D182" s="274"/>
      <c r="F182" s="274"/>
    </row>
    <row r="183" ht="15.75" customHeight="1">
      <c r="C183" s="274"/>
      <c r="D183" s="274"/>
      <c r="F183" s="274"/>
    </row>
    <row r="184" ht="15.75" customHeight="1">
      <c r="C184" s="274"/>
      <c r="D184" s="274"/>
      <c r="F184" s="274"/>
    </row>
    <row r="185" ht="15.75" customHeight="1">
      <c r="C185" s="274"/>
      <c r="D185" s="274"/>
      <c r="F185" s="274"/>
    </row>
    <row r="186" ht="15.75" customHeight="1">
      <c r="C186" s="274"/>
      <c r="D186" s="274"/>
      <c r="F186" s="274"/>
    </row>
    <row r="187" ht="15.75" customHeight="1">
      <c r="C187" s="274"/>
      <c r="D187" s="274"/>
      <c r="F187" s="274"/>
    </row>
    <row r="188" ht="15.75" customHeight="1">
      <c r="C188" s="274"/>
      <c r="D188" s="274"/>
      <c r="F188" s="274"/>
    </row>
    <row r="189" ht="15.75" customHeight="1">
      <c r="C189" s="274"/>
      <c r="D189" s="274"/>
      <c r="F189" s="274"/>
    </row>
    <row r="190" ht="15.75" customHeight="1">
      <c r="C190" s="274"/>
      <c r="D190" s="274"/>
      <c r="F190" s="274"/>
    </row>
    <row r="191" ht="15.75" customHeight="1">
      <c r="C191" s="274"/>
      <c r="D191" s="274"/>
      <c r="F191" s="274"/>
    </row>
    <row r="192" ht="15.75" customHeight="1">
      <c r="C192" s="274"/>
      <c r="D192" s="274"/>
      <c r="F192" s="274"/>
    </row>
    <row r="193" ht="15.75" customHeight="1">
      <c r="C193" s="274"/>
      <c r="D193" s="274"/>
      <c r="F193" s="274"/>
    </row>
    <row r="194" ht="15.75" customHeight="1">
      <c r="C194" s="274"/>
      <c r="D194" s="274"/>
      <c r="F194" s="274"/>
    </row>
    <row r="195" ht="15.75" customHeight="1">
      <c r="C195" s="274"/>
      <c r="D195" s="274"/>
      <c r="F195" s="274"/>
    </row>
    <row r="196" ht="15.75" customHeight="1">
      <c r="C196" s="274"/>
      <c r="D196" s="274"/>
      <c r="F196" s="274"/>
    </row>
    <row r="197" ht="15.75" customHeight="1">
      <c r="C197" s="274"/>
      <c r="D197" s="274"/>
      <c r="F197" s="274"/>
    </row>
    <row r="198" ht="15.75" customHeight="1">
      <c r="C198" s="274"/>
      <c r="D198" s="274"/>
      <c r="F198" s="274"/>
    </row>
    <row r="199" ht="15.75" customHeight="1">
      <c r="C199" s="274"/>
      <c r="D199" s="274"/>
      <c r="F199" s="274"/>
    </row>
    <row r="200" ht="15.75" customHeight="1">
      <c r="C200" s="274"/>
      <c r="D200" s="274"/>
      <c r="F200" s="274"/>
    </row>
    <row r="201" ht="15.75" customHeight="1">
      <c r="C201" s="274"/>
      <c r="D201" s="274"/>
      <c r="F201" s="274"/>
    </row>
    <row r="202" ht="15.75" customHeight="1">
      <c r="C202" s="274"/>
      <c r="D202" s="274"/>
      <c r="F202" s="274"/>
    </row>
    <row r="203" ht="15.75" customHeight="1">
      <c r="C203" s="274"/>
      <c r="D203" s="274"/>
      <c r="F203" s="274"/>
    </row>
    <row r="204" ht="15.75" customHeight="1">
      <c r="C204" s="274"/>
      <c r="D204" s="274"/>
      <c r="F204" s="274"/>
    </row>
    <row r="205" ht="15.75" customHeight="1">
      <c r="C205" s="274"/>
      <c r="D205" s="274"/>
      <c r="F205" s="274"/>
    </row>
    <row r="206" ht="15.75" customHeight="1">
      <c r="C206" s="274"/>
      <c r="D206" s="274"/>
      <c r="F206" s="274"/>
    </row>
    <row r="207" ht="15.75" customHeight="1">
      <c r="C207" s="274"/>
      <c r="D207" s="274"/>
      <c r="F207" s="274"/>
    </row>
    <row r="208" ht="15.75" customHeight="1">
      <c r="C208" s="274"/>
      <c r="D208" s="274"/>
      <c r="F208" s="274"/>
    </row>
    <row r="209" ht="15.75" customHeight="1">
      <c r="C209" s="274"/>
      <c r="D209" s="274"/>
      <c r="F209" s="274"/>
    </row>
    <row r="210" ht="15.75" customHeight="1">
      <c r="C210" s="274"/>
      <c r="D210" s="274"/>
      <c r="F210" s="274"/>
    </row>
    <row r="211" ht="15.75" customHeight="1">
      <c r="C211" s="274"/>
      <c r="D211" s="274"/>
      <c r="F211" s="274"/>
    </row>
    <row r="212" ht="15.75" customHeight="1">
      <c r="C212" s="274"/>
      <c r="D212" s="274"/>
      <c r="F212" s="274"/>
    </row>
    <row r="213" ht="15.75" customHeight="1">
      <c r="C213" s="274"/>
      <c r="D213" s="274"/>
      <c r="F213" s="274"/>
    </row>
    <row r="214" ht="15.75" customHeight="1">
      <c r="C214" s="274"/>
      <c r="D214" s="274"/>
      <c r="F214" s="274"/>
    </row>
    <row r="215" ht="15.75" customHeight="1">
      <c r="C215" s="274"/>
      <c r="D215" s="274"/>
      <c r="F215" s="274"/>
    </row>
    <row r="216" ht="15.75" customHeight="1">
      <c r="C216" s="274"/>
      <c r="D216" s="274"/>
      <c r="F216" s="274"/>
    </row>
    <row r="217" ht="15.75" customHeight="1">
      <c r="C217" s="274"/>
      <c r="D217" s="274"/>
      <c r="F217" s="274"/>
    </row>
    <row r="218" ht="15.75" customHeight="1">
      <c r="C218" s="274"/>
      <c r="D218" s="274"/>
      <c r="F218" s="274"/>
    </row>
    <row r="219" ht="15.75" customHeight="1">
      <c r="C219" s="274"/>
      <c r="D219" s="274"/>
      <c r="F219" s="274"/>
    </row>
    <row r="220" ht="15.75" customHeight="1">
      <c r="C220" s="274"/>
      <c r="D220" s="274"/>
      <c r="F220" s="274"/>
    </row>
    <row r="221" ht="15.75" customHeight="1">
      <c r="C221" s="274"/>
      <c r="D221" s="274"/>
      <c r="F221" s="274"/>
    </row>
    <row r="222" ht="15.75" customHeight="1">
      <c r="C222" s="274"/>
      <c r="D222" s="274"/>
      <c r="F222" s="274"/>
    </row>
    <row r="223" ht="15.75" customHeight="1">
      <c r="C223" s="274"/>
      <c r="D223" s="274"/>
      <c r="F223" s="274"/>
    </row>
    <row r="224" ht="15.75" customHeight="1">
      <c r="C224" s="274"/>
      <c r="D224" s="274"/>
      <c r="F224" s="274"/>
    </row>
    <row r="225" ht="15.75" customHeight="1">
      <c r="C225" s="274"/>
      <c r="D225" s="274"/>
      <c r="F225" s="274"/>
    </row>
    <row r="226" ht="15.75" customHeight="1">
      <c r="C226" s="274"/>
      <c r="D226" s="274"/>
      <c r="F226" s="274"/>
    </row>
    <row r="227" ht="15.75" customHeight="1">
      <c r="C227" s="274"/>
      <c r="D227" s="274"/>
      <c r="F227" s="274"/>
    </row>
    <row r="228" ht="15.75" customHeight="1">
      <c r="C228" s="274"/>
      <c r="D228" s="274"/>
      <c r="F228" s="274"/>
    </row>
    <row r="229" ht="15.75" customHeight="1">
      <c r="C229" s="274"/>
      <c r="D229" s="274"/>
      <c r="F229" s="274"/>
    </row>
    <row r="230" ht="15.75" customHeight="1">
      <c r="C230" s="274"/>
      <c r="D230" s="274"/>
      <c r="F230" s="274"/>
    </row>
    <row r="231" ht="15.75" customHeight="1">
      <c r="C231" s="274"/>
      <c r="D231" s="274"/>
      <c r="F231" s="274"/>
    </row>
    <row r="232" ht="15.75" customHeight="1">
      <c r="C232" s="274"/>
      <c r="D232" s="274"/>
      <c r="F232" s="274"/>
    </row>
    <row r="233" ht="15.75" customHeight="1">
      <c r="C233" s="274"/>
      <c r="D233" s="274"/>
      <c r="F233" s="274"/>
    </row>
    <row r="234" ht="15.75" customHeight="1">
      <c r="C234" s="274"/>
      <c r="D234" s="274"/>
      <c r="F234" s="274"/>
    </row>
    <row r="235" ht="15.75" customHeight="1">
      <c r="C235" s="274"/>
      <c r="D235" s="274"/>
      <c r="F235" s="274"/>
    </row>
    <row r="236" ht="15.75" customHeight="1">
      <c r="C236" s="274"/>
      <c r="D236" s="274"/>
      <c r="F236" s="274"/>
    </row>
    <row r="237" ht="15.75" customHeight="1">
      <c r="C237" s="274"/>
      <c r="D237" s="274"/>
      <c r="F237" s="274"/>
    </row>
    <row r="238" ht="15.75" customHeight="1">
      <c r="C238" s="274"/>
      <c r="D238" s="274"/>
      <c r="F238" s="274"/>
    </row>
    <row r="239" ht="15.75" customHeight="1">
      <c r="C239" s="274"/>
      <c r="D239" s="274"/>
      <c r="F239" s="274"/>
    </row>
    <row r="240" ht="15.75" customHeight="1">
      <c r="C240" s="274"/>
      <c r="D240" s="274"/>
      <c r="F240" s="274"/>
    </row>
    <row r="241" ht="15.75" customHeight="1">
      <c r="C241" s="274"/>
      <c r="D241" s="274"/>
      <c r="F241" s="274"/>
    </row>
    <row r="242" ht="15.75" customHeight="1">
      <c r="C242" s="274"/>
      <c r="D242" s="274"/>
      <c r="F242" s="274"/>
    </row>
    <row r="243" ht="15.75" customHeight="1">
      <c r="C243" s="274"/>
      <c r="D243" s="274"/>
      <c r="F243" s="274"/>
    </row>
    <row r="244" ht="15.75" customHeight="1">
      <c r="C244" s="274"/>
      <c r="D244" s="274"/>
      <c r="F244" s="274"/>
    </row>
    <row r="245" ht="15.75" customHeight="1">
      <c r="C245" s="274"/>
      <c r="D245" s="274"/>
      <c r="F245" s="274"/>
    </row>
    <row r="246" ht="15.75" customHeight="1">
      <c r="C246" s="274"/>
      <c r="D246" s="274"/>
      <c r="F246" s="274"/>
    </row>
    <row r="247" ht="15.75" customHeight="1">
      <c r="C247" s="274"/>
      <c r="D247" s="274"/>
      <c r="F247" s="274"/>
    </row>
    <row r="248" ht="15.75" customHeight="1">
      <c r="C248" s="274"/>
      <c r="D248" s="274"/>
      <c r="F248" s="274"/>
    </row>
    <row r="249" ht="15.75" customHeight="1">
      <c r="C249" s="274"/>
      <c r="D249" s="274"/>
      <c r="F249" s="274"/>
    </row>
    <row r="250" ht="15.75" customHeight="1">
      <c r="C250" s="274"/>
      <c r="D250" s="274"/>
      <c r="F250" s="274"/>
    </row>
    <row r="251" ht="15.75" customHeight="1">
      <c r="C251" s="274"/>
      <c r="D251" s="274"/>
      <c r="F251" s="274"/>
    </row>
    <row r="252" ht="15.75" customHeight="1">
      <c r="C252" s="274"/>
      <c r="D252" s="274"/>
      <c r="F252" s="274"/>
    </row>
    <row r="253" ht="15.75" customHeight="1">
      <c r="C253" s="274"/>
      <c r="D253" s="274"/>
      <c r="F253" s="274"/>
    </row>
    <row r="254" ht="15.75" customHeight="1">
      <c r="C254" s="274"/>
      <c r="D254" s="274"/>
      <c r="F254" s="274"/>
    </row>
    <row r="255" ht="15.75" customHeight="1">
      <c r="C255" s="274"/>
      <c r="D255" s="274"/>
      <c r="F255" s="274"/>
    </row>
    <row r="256" ht="15.75" customHeight="1">
      <c r="C256" s="274"/>
      <c r="D256" s="274"/>
      <c r="F256" s="274"/>
    </row>
    <row r="257" ht="15.75" customHeight="1">
      <c r="C257" s="274"/>
      <c r="D257" s="274"/>
      <c r="F257" s="274"/>
    </row>
    <row r="258" ht="15.75" customHeight="1">
      <c r="C258" s="274"/>
      <c r="D258" s="274"/>
      <c r="F258" s="274"/>
    </row>
    <row r="259" ht="15.75" customHeight="1">
      <c r="C259" s="274"/>
      <c r="D259" s="274"/>
      <c r="F259" s="274"/>
    </row>
    <row r="260" ht="15.75" customHeight="1">
      <c r="C260" s="274"/>
      <c r="D260" s="274"/>
      <c r="F260" s="274"/>
    </row>
    <row r="261" ht="15.75" customHeight="1">
      <c r="C261" s="274"/>
      <c r="D261" s="274"/>
      <c r="F261" s="274"/>
    </row>
    <row r="262" ht="15.75" customHeight="1">
      <c r="C262" s="274"/>
      <c r="D262" s="274"/>
      <c r="F262" s="274"/>
    </row>
    <row r="263" ht="15.75" customHeight="1">
      <c r="C263" s="274"/>
      <c r="D263" s="274"/>
      <c r="F263" s="274"/>
    </row>
    <row r="264" ht="15.75" customHeight="1">
      <c r="C264" s="274"/>
      <c r="D264" s="274"/>
      <c r="F264" s="274"/>
    </row>
    <row r="265" ht="15.75" customHeight="1">
      <c r="C265" s="274"/>
      <c r="D265" s="274"/>
      <c r="F265" s="274"/>
    </row>
    <row r="266" ht="15.75" customHeight="1">
      <c r="C266" s="274"/>
      <c r="D266" s="274"/>
      <c r="F266" s="274"/>
    </row>
    <row r="267" ht="15.75" customHeight="1">
      <c r="C267" s="274"/>
      <c r="D267" s="274"/>
      <c r="F267" s="274"/>
    </row>
    <row r="268" ht="15.75" customHeight="1">
      <c r="C268" s="274"/>
      <c r="D268" s="274"/>
      <c r="F268" s="274"/>
    </row>
    <row r="269" ht="15.75" customHeight="1">
      <c r="C269" s="274"/>
      <c r="D269" s="274"/>
      <c r="F269" s="274"/>
    </row>
    <row r="270" ht="15.75" customHeight="1">
      <c r="C270" s="274"/>
      <c r="D270" s="274"/>
      <c r="F270" s="274"/>
    </row>
    <row r="271" ht="15.75" customHeight="1">
      <c r="C271" s="274"/>
      <c r="D271" s="274"/>
      <c r="F271" s="274"/>
    </row>
    <row r="272" ht="15.75" customHeight="1">
      <c r="C272" s="274"/>
      <c r="D272" s="274"/>
      <c r="F272" s="274"/>
    </row>
    <row r="273" ht="15.75" customHeight="1">
      <c r="C273" s="274"/>
      <c r="D273" s="274"/>
      <c r="F273" s="274"/>
    </row>
    <row r="274" ht="15.75" customHeight="1">
      <c r="C274" s="274"/>
      <c r="D274" s="274"/>
      <c r="F274" s="274"/>
    </row>
    <row r="275" ht="15.75" customHeight="1">
      <c r="C275" s="274"/>
      <c r="D275" s="274"/>
      <c r="F275" s="274"/>
    </row>
    <row r="276" ht="15.75" customHeight="1">
      <c r="C276" s="274"/>
      <c r="D276" s="274"/>
      <c r="F276" s="274"/>
    </row>
    <row r="277" ht="15.75" customHeight="1">
      <c r="C277" s="274"/>
      <c r="D277" s="274"/>
      <c r="F277" s="274"/>
    </row>
    <row r="278" ht="15.75" customHeight="1">
      <c r="C278" s="274"/>
      <c r="D278" s="274"/>
      <c r="F278" s="274"/>
    </row>
    <row r="279" ht="15.75" customHeight="1">
      <c r="C279" s="274"/>
      <c r="D279" s="274"/>
      <c r="F279" s="274"/>
    </row>
    <row r="280" ht="15.75" customHeight="1">
      <c r="C280" s="274"/>
      <c r="D280" s="274"/>
      <c r="F280" s="274"/>
    </row>
    <row r="281" ht="15.75" customHeight="1">
      <c r="C281" s="274"/>
      <c r="D281" s="274"/>
      <c r="F281" s="274"/>
    </row>
    <row r="282" ht="15.75" customHeight="1">
      <c r="C282" s="274"/>
      <c r="D282" s="274"/>
      <c r="F282" s="274"/>
    </row>
    <row r="283" ht="15.75" customHeight="1">
      <c r="C283" s="274"/>
      <c r="D283" s="274"/>
      <c r="F283" s="274"/>
    </row>
    <row r="284" ht="15.75" customHeight="1">
      <c r="C284" s="274"/>
      <c r="D284" s="274"/>
      <c r="F284" s="274"/>
    </row>
    <row r="285" ht="15.75" customHeight="1">
      <c r="C285" s="274"/>
      <c r="D285" s="274"/>
      <c r="F285" s="274"/>
    </row>
    <row r="286" ht="15.75" customHeight="1">
      <c r="C286" s="274"/>
      <c r="D286" s="274"/>
      <c r="F286" s="274"/>
    </row>
    <row r="287" ht="15.75" customHeight="1">
      <c r="C287" s="274"/>
      <c r="D287" s="274"/>
      <c r="F287" s="274"/>
    </row>
    <row r="288" ht="15.75" customHeight="1">
      <c r="C288" s="274"/>
      <c r="D288" s="274"/>
      <c r="F288" s="274"/>
    </row>
    <row r="289" ht="15.75" customHeight="1">
      <c r="C289" s="274"/>
      <c r="D289" s="274"/>
      <c r="F289" s="274"/>
    </row>
    <row r="290" ht="15.75" customHeight="1">
      <c r="C290" s="274"/>
      <c r="D290" s="274"/>
      <c r="F290" s="274"/>
    </row>
    <row r="291" ht="15.75" customHeight="1">
      <c r="C291" s="274"/>
      <c r="D291" s="274"/>
      <c r="F291" s="274"/>
    </row>
    <row r="292" ht="15.75" customHeight="1">
      <c r="C292" s="274"/>
      <c r="D292" s="274"/>
      <c r="F292" s="274"/>
    </row>
    <row r="293" ht="15.75" customHeight="1">
      <c r="C293" s="274"/>
      <c r="D293" s="274"/>
      <c r="F293" s="274"/>
    </row>
    <row r="294" ht="15.75" customHeight="1">
      <c r="C294" s="274"/>
      <c r="D294" s="274"/>
      <c r="F294" s="274"/>
    </row>
    <row r="295" ht="15.75" customHeight="1">
      <c r="C295" s="274"/>
      <c r="D295" s="274"/>
      <c r="F295" s="274"/>
    </row>
    <row r="296" ht="15.75" customHeight="1">
      <c r="C296" s="274"/>
      <c r="D296" s="274"/>
      <c r="F296" s="274"/>
    </row>
    <row r="297" ht="15.75" customHeight="1">
      <c r="C297" s="274"/>
      <c r="D297" s="274"/>
      <c r="F297" s="274"/>
    </row>
    <row r="298" ht="15.75" customHeight="1">
      <c r="C298" s="274"/>
      <c r="D298" s="274"/>
      <c r="F298" s="274"/>
    </row>
    <row r="299" ht="15.75" customHeight="1">
      <c r="C299" s="274"/>
      <c r="D299" s="274"/>
      <c r="F299" s="274"/>
    </row>
    <row r="300" ht="15.75" customHeight="1">
      <c r="C300" s="274"/>
      <c r="D300" s="274"/>
      <c r="F300" s="274"/>
    </row>
    <row r="301" ht="15.75" customHeight="1">
      <c r="C301" s="274"/>
      <c r="D301" s="274"/>
      <c r="F301" s="274"/>
    </row>
    <row r="302" ht="15.75" customHeight="1">
      <c r="C302" s="274"/>
      <c r="D302" s="274"/>
      <c r="F302" s="274"/>
    </row>
    <row r="303" ht="15.75" customHeight="1">
      <c r="C303" s="274"/>
      <c r="D303" s="274"/>
      <c r="F303" s="274"/>
    </row>
    <row r="304" ht="15.75" customHeight="1">
      <c r="C304" s="274"/>
      <c r="D304" s="274"/>
      <c r="F304" s="274"/>
    </row>
    <row r="305" ht="15.75" customHeight="1">
      <c r="C305" s="274"/>
      <c r="D305" s="274"/>
      <c r="F305" s="274"/>
    </row>
    <row r="306" ht="15.75" customHeight="1">
      <c r="C306" s="274"/>
      <c r="D306" s="274"/>
      <c r="F306" s="274"/>
    </row>
    <row r="307" ht="15.75" customHeight="1">
      <c r="C307" s="274"/>
      <c r="D307" s="274"/>
      <c r="F307" s="274"/>
    </row>
    <row r="308" ht="15.75" customHeight="1">
      <c r="C308" s="274"/>
      <c r="D308" s="274"/>
      <c r="F308" s="274"/>
    </row>
    <row r="309" ht="15.75" customHeight="1">
      <c r="C309" s="274"/>
      <c r="D309" s="274"/>
      <c r="F309" s="274"/>
    </row>
    <row r="310" ht="15.75" customHeight="1">
      <c r="C310" s="274"/>
      <c r="D310" s="274"/>
      <c r="F310" s="274"/>
    </row>
    <row r="311" ht="15.75" customHeight="1">
      <c r="C311" s="274"/>
      <c r="D311" s="274"/>
      <c r="F311" s="274"/>
    </row>
    <row r="312" ht="15.75" customHeight="1">
      <c r="C312" s="274"/>
      <c r="D312" s="274"/>
      <c r="F312" s="274"/>
    </row>
    <row r="313" ht="15.75" customHeight="1">
      <c r="C313" s="274"/>
      <c r="D313" s="274"/>
      <c r="F313" s="274"/>
    </row>
    <row r="314" ht="15.75" customHeight="1">
      <c r="C314" s="274"/>
      <c r="D314" s="274"/>
      <c r="F314" s="274"/>
    </row>
    <row r="315" ht="15.75" customHeight="1">
      <c r="C315" s="274"/>
      <c r="D315" s="274"/>
      <c r="F315" s="274"/>
    </row>
    <row r="316" ht="15.75" customHeight="1">
      <c r="C316" s="274"/>
      <c r="D316" s="274"/>
      <c r="F316" s="274"/>
    </row>
    <row r="317" ht="15.75" customHeight="1">
      <c r="C317" s="274"/>
      <c r="D317" s="274"/>
      <c r="F317" s="274"/>
    </row>
    <row r="318" ht="15.75" customHeight="1">
      <c r="C318" s="274"/>
      <c r="D318" s="274"/>
      <c r="F318" s="274"/>
    </row>
    <row r="319" ht="15.75" customHeight="1">
      <c r="C319" s="274"/>
      <c r="D319" s="274"/>
      <c r="F319" s="274"/>
    </row>
    <row r="320" ht="15.75" customHeight="1">
      <c r="C320" s="274"/>
      <c r="D320" s="274"/>
      <c r="F320" s="274"/>
    </row>
    <row r="321" ht="15.75" customHeight="1">
      <c r="C321" s="274"/>
      <c r="D321" s="274"/>
      <c r="F321" s="274"/>
    </row>
    <row r="322" ht="15.75" customHeight="1">
      <c r="C322" s="274"/>
      <c r="D322" s="274"/>
      <c r="F322" s="274"/>
    </row>
    <row r="323" ht="15.75" customHeight="1">
      <c r="C323" s="274"/>
      <c r="D323" s="274"/>
      <c r="F323" s="274"/>
    </row>
    <row r="324" ht="15.75" customHeight="1">
      <c r="C324" s="274"/>
      <c r="D324" s="274"/>
      <c r="F324" s="274"/>
    </row>
    <row r="325" ht="15.75" customHeight="1">
      <c r="C325" s="274"/>
      <c r="D325" s="274"/>
      <c r="F325" s="274"/>
    </row>
    <row r="326" ht="15.75" customHeight="1">
      <c r="C326" s="274"/>
      <c r="D326" s="274"/>
      <c r="F326" s="274"/>
    </row>
    <row r="327" ht="15.75" customHeight="1">
      <c r="C327" s="274"/>
      <c r="D327" s="274"/>
      <c r="F327" s="274"/>
    </row>
    <row r="328" ht="15.75" customHeight="1">
      <c r="C328" s="274"/>
      <c r="D328" s="274"/>
      <c r="F328" s="274"/>
    </row>
    <row r="329" ht="15.75" customHeight="1">
      <c r="C329" s="274"/>
      <c r="D329" s="274"/>
      <c r="F329" s="274"/>
    </row>
    <row r="330" ht="15.75" customHeight="1">
      <c r="C330" s="274"/>
      <c r="D330" s="274"/>
      <c r="F330" s="274"/>
    </row>
    <row r="331" ht="15.75" customHeight="1">
      <c r="C331" s="274"/>
      <c r="D331" s="274"/>
      <c r="F331" s="274"/>
    </row>
    <row r="332" ht="15.75" customHeight="1">
      <c r="C332" s="274"/>
      <c r="D332" s="274"/>
      <c r="F332" s="274"/>
    </row>
    <row r="333" ht="15.75" customHeight="1">
      <c r="C333" s="274"/>
      <c r="D333" s="274"/>
      <c r="F333" s="274"/>
    </row>
    <row r="334" ht="15.75" customHeight="1">
      <c r="C334" s="274"/>
      <c r="D334" s="274"/>
      <c r="F334" s="274"/>
    </row>
    <row r="335" ht="15.75" customHeight="1">
      <c r="C335" s="274"/>
      <c r="D335" s="274"/>
      <c r="F335" s="274"/>
    </row>
    <row r="336" ht="15.75" customHeight="1">
      <c r="C336" s="274"/>
      <c r="D336" s="274"/>
      <c r="F336" s="274"/>
    </row>
    <row r="337" ht="15.75" customHeight="1">
      <c r="C337" s="274"/>
      <c r="D337" s="274"/>
      <c r="F337" s="274"/>
    </row>
    <row r="338" ht="15.75" customHeight="1">
      <c r="C338" s="274"/>
      <c r="D338" s="274"/>
      <c r="F338" s="274"/>
    </row>
    <row r="339" ht="15.75" customHeight="1">
      <c r="C339" s="274"/>
      <c r="D339" s="274"/>
      <c r="F339" s="274"/>
    </row>
    <row r="340" ht="15.75" customHeight="1">
      <c r="C340" s="274"/>
      <c r="D340" s="274"/>
      <c r="F340" s="274"/>
    </row>
    <row r="341" ht="15.75" customHeight="1">
      <c r="C341" s="274"/>
      <c r="D341" s="274"/>
      <c r="F341" s="274"/>
    </row>
    <row r="342" ht="15.75" customHeight="1">
      <c r="C342" s="274"/>
      <c r="D342" s="274"/>
      <c r="F342" s="274"/>
    </row>
    <row r="343" ht="15.75" customHeight="1">
      <c r="C343" s="274"/>
      <c r="D343" s="274"/>
      <c r="F343" s="274"/>
    </row>
    <row r="344" ht="15.75" customHeight="1">
      <c r="C344" s="274"/>
      <c r="D344" s="274"/>
      <c r="F344" s="274"/>
    </row>
    <row r="345" ht="15.75" customHeight="1">
      <c r="C345" s="274"/>
      <c r="D345" s="274"/>
      <c r="F345" s="274"/>
    </row>
    <row r="346" ht="15.75" customHeight="1">
      <c r="C346" s="274"/>
      <c r="D346" s="274"/>
      <c r="F346" s="274"/>
    </row>
    <row r="347" ht="15.75" customHeight="1">
      <c r="C347" s="274"/>
      <c r="D347" s="274"/>
      <c r="F347" s="274"/>
    </row>
    <row r="348" ht="15.75" customHeight="1">
      <c r="C348" s="274"/>
      <c r="D348" s="274"/>
      <c r="F348" s="274"/>
    </row>
    <row r="349" ht="15.75" customHeight="1">
      <c r="C349" s="274"/>
      <c r="D349" s="274"/>
      <c r="F349" s="274"/>
    </row>
    <row r="350" ht="15.75" customHeight="1">
      <c r="C350" s="274"/>
      <c r="D350" s="274"/>
      <c r="F350" s="274"/>
    </row>
    <row r="351" ht="15.75" customHeight="1">
      <c r="C351" s="274"/>
      <c r="D351" s="274"/>
      <c r="F351" s="274"/>
    </row>
    <row r="352" ht="15.75" customHeight="1">
      <c r="C352" s="274"/>
      <c r="D352" s="274"/>
      <c r="F352" s="274"/>
    </row>
    <row r="353" ht="15.75" customHeight="1">
      <c r="C353" s="274"/>
      <c r="D353" s="274"/>
      <c r="F353" s="274"/>
    </row>
    <row r="354" ht="15.75" customHeight="1">
      <c r="C354" s="274"/>
      <c r="D354" s="274"/>
      <c r="F354" s="274"/>
    </row>
    <row r="355" ht="15.75" customHeight="1">
      <c r="C355" s="274"/>
      <c r="D355" s="274"/>
      <c r="F355" s="274"/>
    </row>
    <row r="356" ht="15.75" customHeight="1">
      <c r="C356" s="274"/>
      <c r="D356" s="274"/>
      <c r="F356" s="274"/>
    </row>
    <row r="357" ht="15.75" customHeight="1">
      <c r="C357" s="274"/>
      <c r="D357" s="274"/>
      <c r="F357" s="274"/>
    </row>
    <row r="358" ht="15.75" customHeight="1">
      <c r="C358" s="274"/>
      <c r="D358" s="274"/>
      <c r="F358" s="274"/>
    </row>
    <row r="359" ht="15.75" customHeight="1">
      <c r="C359" s="274"/>
      <c r="D359" s="274"/>
      <c r="F359" s="274"/>
    </row>
    <row r="360" ht="15.75" customHeight="1">
      <c r="C360" s="274"/>
      <c r="D360" s="274"/>
      <c r="F360" s="274"/>
    </row>
    <row r="361" ht="15.75" customHeight="1">
      <c r="C361" s="274"/>
      <c r="D361" s="274"/>
      <c r="F361" s="274"/>
    </row>
    <row r="362" ht="15.75" customHeight="1">
      <c r="C362" s="274"/>
      <c r="D362" s="274"/>
      <c r="F362" s="274"/>
    </row>
    <row r="363" ht="15.75" customHeight="1">
      <c r="C363" s="274"/>
      <c r="D363" s="274"/>
      <c r="F363" s="274"/>
    </row>
    <row r="364" ht="15.75" customHeight="1">
      <c r="C364" s="274"/>
      <c r="D364" s="274"/>
      <c r="F364" s="274"/>
    </row>
    <row r="365" ht="15.75" customHeight="1">
      <c r="C365" s="274"/>
      <c r="D365" s="274"/>
      <c r="F365" s="274"/>
    </row>
    <row r="366" ht="15.75" customHeight="1">
      <c r="C366" s="274"/>
      <c r="D366" s="274"/>
      <c r="F366" s="274"/>
    </row>
    <row r="367" ht="15.75" customHeight="1">
      <c r="C367" s="274"/>
      <c r="D367" s="274"/>
      <c r="F367" s="274"/>
    </row>
    <row r="368" ht="15.75" customHeight="1">
      <c r="C368" s="274"/>
      <c r="D368" s="274"/>
      <c r="F368" s="274"/>
    </row>
    <row r="369" ht="15.75" customHeight="1">
      <c r="C369" s="274"/>
      <c r="D369" s="274"/>
      <c r="F369" s="274"/>
    </row>
    <row r="370" ht="15.75" customHeight="1">
      <c r="C370" s="274"/>
      <c r="D370" s="274"/>
      <c r="F370" s="274"/>
    </row>
    <row r="371" ht="15.75" customHeight="1">
      <c r="C371" s="274"/>
      <c r="D371" s="274"/>
      <c r="F371" s="274"/>
    </row>
    <row r="372" ht="15.75" customHeight="1">
      <c r="C372" s="274"/>
      <c r="D372" s="274"/>
      <c r="F372" s="274"/>
    </row>
    <row r="373" ht="15.75" customHeight="1">
      <c r="C373" s="274"/>
      <c r="D373" s="274"/>
      <c r="F373" s="274"/>
    </row>
    <row r="374" ht="15.75" customHeight="1">
      <c r="C374" s="274"/>
      <c r="D374" s="274"/>
      <c r="F374" s="274"/>
    </row>
    <row r="375" ht="15.75" customHeight="1">
      <c r="C375" s="274"/>
      <c r="D375" s="274"/>
      <c r="F375" s="274"/>
    </row>
    <row r="376" ht="15.75" customHeight="1">
      <c r="C376" s="274"/>
      <c r="D376" s="274"/>
      <c r="F376" s="274"/>
    </row>
    <row r="377" ht="15.75" customHeight="1">
      <c r="C377" s="274"/>
      <c r="D377" s="274"/>
      <c r="F377" s="274"/>
    </row>
    <row r="378" ht="15.75" customHeight="1">
      <c r="C378" s="274"/>
      <c r="D378" s="274"/>
      <c r="F378" s="274"/>
    </row>
    <row r="379" ht="15.75" customHeight="1">
      <c r="C379" s="274"/>
      <c r="D379" s="274"/>
      <c r="F379" s="274"/>
    </row>
    <row r="380" ht="15.75" customHeight="1">
      <c r="C380" s="274"/>
      <c r="D380" s="274"/>
      <c r="F380" s="274"/>
    </row>
    <row r="381" ht="15.75" customHeight="1">
      <c r="C381" s="274"/>
      <c r="D381" s="274"/>
      <c r="F381" s="274"/>
    </row>
    <row r="382" ht="15.75" customHeight="1">
      <c r="C382" s="274"/>
      <c r="D382" s="274"/>
      <c r="F382" s="274"/>
    </row>
    <row r="383" ht="15.75" customHeight="1">
      <c r="C383" s="274"/>
      <c r="D383" s="274"/>
      <c r="F383" s="274"/>
    </row>
    <row r="384" ht="15.75" customHeight="1">
      <c r="C384" s="274"/>
      <c r="D384" s="274"/>
      <c r="F384" s="274"/>
    </row>
    <row r="385" ht="15.75" customHeight="1">
      <c r="C385" s="274"/>
      <c r="D385" s="274"/>
      <c r="F385" s="274"/>
    </row>
    <row r="386" ht="15.75" customHeight="1">
      <c r="C386" s="274"/>
      <c r="D386" s="274"/>
      <c r="F386" s="274"/>
    </row>
    <row r="387" ht="15.75" customHeight="1">
      <c r="C387" s="274"/>
      <c r="D387" s="274"/>
      <c r="F387" s="274"/>
    </row>
    <row r="388" ht="15.75" customHeight="1">
      <c r="C388" s="274"/>
      <c r="D388" s="274"/>
      <c r="F388" s="274"/>
    </row>
    <row r="389" ht="15.75" customHeight="1">
      <c r="C389" s="274"/>
      <c r="D389" s="274"/>
      <c r="F389" s="274"/>
    </row>
    <row r="390" ht="15.75" customHeight="1">
      <c r="C390" s="274"/>
      <c r="D390" s="274"/>
      <c r="F390" s="274"/>
    </row>
    <row r="391" ht="15.75" customHeight="1">
      <c r="C391" s="274"/>
      <c r="D391" s="274"/>
      <c r="F391" s="274"/>
    </row>
    <row r="392" ht="15.75" customHeight="1">
      <c r="C392" s="274"/>
      <c r="D392" s="274"/>
      <c r="F392" s="274"/>
    </row>
    <row r="393" ht="15.75" customHeight="1">
      <c r="C393" s="274"/>
      <c r="D393" s="274"/>
      <c r="F393" s="274"/>
    </row>
    <row r="394" ht="15.75" customHeight="1">
      <c r="C394" s="274"/>
      <c r="D394" s="274"/>
      <c r="F394" s="274"/>
    </row>
    <row r="395" ht="15.75" customHeight="1">
      <c r="C395" s="274"/>
      <c r="D395" s="274"/>
      <c r="F395" s="274"/>
    </row>
    <row r="396" ht="15.75" customHeight="1">
      <c r="C396" s="274"/>
      <c r="D396" s="274"/>
      <c r="F396" s="274"/>
    </row>
    <row r="397" ht="15.75" customHeight="1">
      <c r="C397" s="274"/>
      <c r="D397" s="274"/>
      <c r="F397" s="274"/>
    </row>
    <row r="398" ht="15.75" customHeight="1">
      <c r="C398" s="274"/>
      <c r="D398" s="274"/>
      <c r="F398" s="274"/>
    </row>
    <row r="399" ht="15.75" customHeight="1">
      <c r="C399" s="274"/>
      <c r="D399" s="274"/>
      <c r="F399" s="274"/>
    </row>
    <row r="400" ht="15.75" customHeight="1">
      <c r="C400" s="274"/>
      <c r="D400" s="274"/>
      <c r="F400" s="274"/>
    </row>
    <row r="401" ht="15.75" customHeight="1">
      <c r="C401" s="274"/>
      <c r="D401" s="274"/>
      <c r="F401" s="274"/>
    </row>
    <row r="402" ht="15.75" customHeight="1">
      <c r="C402" s="274"/>
      <c r="D402" s="274"/>
      <c r="F402" s="274"/>
    </row>
    <row r="403" ht="15.75" customHeight="1">
      <c r="C403" s="274"/>
      <c r="D403" s="274"/>
      <c r="F403" s="274"/>
    </row>
    <row r="404" ht="15.75" customHeight="1">
      <c r="C404" s="274"/>
      <c r="D404" s="274"/>
      <c r="F404" s="274"/>
    </row>
    <row r="405" ht="15.75" customHeight="1">
      <c r="C405" s="274"/>
      <c r="D405" s="274"/>
      <c r="F405" s="274"/>
    </row>
    <row r="406" ht="15.75" customHeight="1">
      <c r="C406" s="274"/>
      <c r="D406" s="274"/>
      <c r="F406" s="274"/>
    </row>
    <row r="407" ht="15.75" customHeight="1">
      <c r="C407" s="274"/>
      <c r="D407" s="274"/>
      <c r="F407" s="274"/>
    </row>
    <row r="408" ht="15.75" customHeight="1">
      <c r="C408" s="274"/>
      <c r="D408" s="274"/>
      <c r="F408" s="274"/>
    </row>
    <row r="409" ht="15.75" customHeight="1">
      <c r="C409" s="274"/>
      <c r="D409" s="274"/>
      <c r="F409" s="274"/>
    </row>
    <row r="410" ht="15.75" customHeight="1">
      <c r="C410" s="274"/>
      <c r="D410" s="274"/>
      <c r="F410" s="274"/>
    </row>
    <row r="411" ht="15.75" customHeight="1">
      <c r="C411" s="274"/>
      <c r="D411" s="274"/>
      <c r="F411" s="274"/>
    </row>
    <row r="412" ht="15.75" customHeight="1">
      <c r="C412" s="274"/>
      <c r="D412" s="274"/>
      <c r="F412" s="274"/>
    </row>
    <row r="413" ht="15.75" customHeight="1">
      <c r="C413" s="274"/>
      <c r="D413" s="274"/>
      <c r="F413" s="274"/>
    </row>
    <row r="414" ht="15.75" customHeight="1">
      <c r="C414" s="274"/>
      <c r="D414" s="274"/>
      <c r="F414" s="274"/>
    </row>
    <row r="415" ht="15.75" customHeight="1">
      <c r="C415" s="274"/>
      <c r="D415" s="274"/>
      <c r="F415" s="274"/>
    </row>
    <row r="416" ht="15.75" customHeight="1">
      <c r="C416" s="274"/>
      <c r="D416" s="274"/>
      <c r="F416" s="274"/>
    </row>
    <row r="417" ht="15.75" customHeight="1">
      <c r="C417" s="274"/>
      <c r="D417" s="274"/>
      <c r="F417" s="274"/>
    </row>
    <row r="418" ht="15.75" customHeight="1">
      <c r="C418" s="274"/>
      <c r="D418" s="274"/>
      <c r="F418" s="274"/>
    </row>
    <row r="419" ht="15.75" customHeight="1">
      <c r="C419" s="274"/>
      <c r="D419" s="274"/>
      <c r="F419" s="274"/>
    </row>
    <row r="420" ht="15.75" customHeight="1">
      <c r="C420" s="274"/>
      <c r="D420" s="274"/>
      <c r="F420" s="274"/>
    </row>
    <row r="421" ht="15.75" customHeight="1">
      <c r="C421" s="274"/>
      <c r="D421" s="274"/>
      <c r="F421" s="274"/>
    </row>
    <row r="422" ht="15.75" customHeight="1">
      <c r="C422" s="274"/>
      <c r="D422" s="274"/>
      <c r="F422" s="274"/>
    </row>
    <row r="423" ht="15.75" customHeight="1">
      <c r="C423" s="274"/>
      <c r="D423" s="274"/>
      <c r="F423" s="274"/>
    </row>
    <row r="424" ht="15.75" customHeight="1">
      <c r="C424" s="274"/>
      <c r="D424" s="274"/>
      <c r="F424" s="274"/>
    </row>
    <row r="425" ht="15.75" customHeight="1">
      <c r="C425" s="274"/>
      <c r="D425" s="274"/>
      <c r="F425" s="274"/>
    </row>
    <row r="426" ht="15.75" customHeight="1">
      <c r="C426" s="274"/>
      <c r="D426" s="274"/>
      <c r="F426" s="274"/>
    </row>
    <row r="427" ht="15.75" customHeight="1">
      <c r="C427" s="274"/>
      <c r="D427" s="274"/>
      <c r="F427" s="274"/>
    </row>
    <row r="428" ht="15.75" customHeight="1">
      <c r="C428" s="274"/>
      <c r="D428" s="274"/>
      <c r="F428" s="274"/>
    </row>
    <row r="429" ht="15.75" customHeight="1">
      <c r="C429" s="274"/>
      <c r="D429" s="274"/>
      <c r="F429" s="274"/>
    </row>
    <row r="430" ht="15.75" customHeight="1">
      <c r="C430" s="274"/>
      <c r="D430" s="274"/>
      <c r="F430" s="274"/>
    </row>
    <row r="431" ht="15.75" customHeight="1">
      <c r="C431" s="274"/>
      <c r="D431" s="274"/>
      <c r="F431" s="274"/>
    </row>
    <row r="432" ht="15.75" customHeight="1">
      <c r="C432" s="274"/>
      <c r="D432" s="274"/>
      <c r="F432" s="274"/>
    </row>
    <row r="433" ht="15.75" customHeight="1">
      <c r="C433" s="274"/>
      <c r="D433" s="274"/>
      <c r="F433" s="274"/>
    </row>
    <row r="434" ht="15.75" customHeight="1">
      <c r="C434" s="274"/>
      <c r="D434" s="274"/>
      <c r="F434" s="274"/>
    </row>
    <row r="435" ht="15.75" customHeight="1">
      <c r="C435" s="274"/>
      <c r="D435" s="274"/>
      <c r="F435" s="274"/>
    </row>
    <row r="436" ht="15.75" customHeight="1">
      <c r="C436" s="274"/>
      <c r="D436" s="274"/>
      <c r="F436" s="274"/>
    </row>
    <row r="437" ht="15.75" customHeight="1">
      <c r="C437" s="274"/>
      <c r="D437" s="274"/>
      <c r="F437" s="274"/>
    </row>
    <row r="438" ht="15.75" customHeight="1">
      <c r="C438" s="274"/>
      <c r="D438" s="274"/>
      <c r="F438" s="274"/>
    </row>
    <row r="439" ht="15.75" customHeight="1">
      <c r="C439" s="274"/>
      <c r="D439" s="274"/>
      <c r="F439" s="274"/>
    </row>
    <row r="440" ht="15.75" customHeight="1">
      <c r="C440" s="274"/>
      <c r="D440" s="274"/>
      <c r="F440" s="274"/>
    </row>
    <row r="441" ht="15.75" customHeight="1">
      <c r="C441" s="274"/>
      <c r="D441" s="274"/>
      <c r="F441" s="274"/>
    </row>
    <row r="442" ht="15.75" customHeight="1">
      <c r="C442" s="274"/>
      <c r="D442" s="274"/>
      <c r="F442" s="274"/>
    </row>
    <row r="443" ht="15.75" customHeight="1">
      <c r="C443" s="274"/>
      <c r="D443" s="274"/>
      <c r="F443" s="274"/>
    </row>
    <row r="444" ht="15.75" customHeight="1">
      <c r="C444" s="274"/>
      <c r="D444" s="274"/>
      <c r="F444" s="274"/>
    </row>
    <row r="445" ht="15.75" customHeight="1">
      <c r="C445" s="274"/>
      <c r="D445" s="274"/>
      <c r="F445" s="274"/>
    </row>
    <row r="446" ht="15.75" customHeight="1">
      <c r="C446" s="274"/>
      <c r="D446" s="274"/>
      <c r="F446" s="274"/>
    </row>
    <row r="447" ht="15.75" customHeight="1">
      <c r="C447" s="274"/>
      <c r="D447" s="274"/>
      <c r="F447" s="274"/>
    </row>
    <row r="448" ht="15.75" customHeight="1">
      <c r="C448" s="274"/>
      <c r="D448" s="274"/>
      <c r="F448" s="274"/>
    </row>
    <row r="449" ht="15.75" customHeight="1">
      <c r="C449" s="274"/>
      <c r="D449" s="274"/>
      <c r="F449" s="274"/>
    </row>
    <row r="450" ht="15.75" customHeight="1">
      <c r="C450" s="274"/>
      <c r="D450" s="274"/>
      <c r="F450" s="274"/>
    </row>
    <row r="451" ht="15.75" customHeight="1">
      <c r="C451" s="274"/>
      <c r="D451" s="274"/>
      <c r="F451" s="274"/>
    </row>
    <row r="452" ht="15.75" customHeight="1">
      <c r="C452" s="274"/>
      <c r="D452" s="274"/>
      <c r="F452" s="274"/>
    </row>
    <row r="453" ht="15.75" customHeight="1">
      <c r="C453" s="274"/>
      <c r="D453" s="274"/>
      <c r="F453" s="274"/>
    </row>
    <row r="454" ht="15.75" customHeight="1">
      <c r="C454" s="274"/>
      <c r="D454" s="274"/>
      <c r="F454" s="274"/>
    </row>
    <row r="455" ht="15.75" customHeight="1">
      <c r="C455" s="274"/>
      <c r="D455" s="274"/>
      <c r="F455" s="274"/>
    </row>
    <row r="456" ht="15.75" customHeight="1">
      <c r="C456" s="274"/>
      <c r="D456" s="274"/>
      <c r="F456" s="274"/>
    </row>
    <row r="457" ht="15.75" customHeight="1">
      <c r="C457" s="274"/>
      <c r="D457" s="274"/>
      <c r="F457" s="274"/>
    </row>
    <row r="458" ht="15.75" customHeight="1">
      <c r="C458" s="274"/>
      <c r="D458" s="274"/>
      <c r="F458" s="274"/>
    </row>
    <row r="459" ht="15.75" customHeight="1">
      <c r="C459" s="274"/>
      <c r="D459" s="274"/>
      <c r="F459" s="274"/>
    </row>
    <row r="460" ht="15.75" customHeight="1">
      <c r="C460" s="274"/>
      <c r="D460" s="274"/>
      <c r="F460" s="274"/>
    </row>
    <row r="461" ht="15.75" customHeight="1">
      <c r="C461" s="274"/>
      <c r="D461" s="274"/>
      <c r="F461" s="274"/>
    </row>
    <row r="462" ht="15.75" customHeight="1">
      <c r="C462" s="274"/>
      <c r="D462" s="274"/>
      <c r="F462" s="274"/>
    </row>
    <row r="463" ht="15.75" customHeight="1">
      <c r="C463" s="274"/>
      <c r="D463" s="274"/>
      <c r="F463" s="274"/>
    </row>
    <row r="464" ht="15.75" customHeight="1">
      <c r="C464" s="274"/>
      <c r="D464" s="274"/>
      <c r="F464" s="274"/>
    </row>
    <row r="465" ht="15.75" customHeight="1">
      <c r="C465" s="274"/>
      <c r="D465" s="274"/>
      <c r="F465" s="274"/>
    </row>
    <row r="466" ht="15.75" customHeight="1">
      <c r="C466" s="274"/>
      <c r="D466" s="274"/>
      <c r="F466" s="274"/>
    </row>
    <row r="467" ht="15.75" customHeight="1">
      <c r="C467" s="274"/>
      <c r="D467" s="274"/>
      <c r="F467" s="274"/>
    </row>
    <row r="468" ht="15.75" customHeight="1">
      <c r="C468" s="274"/>
      <c r="D468" s="274"/>
      <c r="F468" s="274"/>
    </row>
    <row r="469" ht="15.75" customHeight="1">
      <c r="C469" s="274"/>
      <c r="D469" s="274"/>
      <c r="F469" s="274"/>
    </row>
    <row r="470" ht="15.75" customHeight="1">
      <c r="C470" s="274"/>
      <c r="D470" s="274"/>
      <c r="F470" s="274"/>
    </row>
    <row r="471" ht="15.75" customHeight="1">
      <c r="C471" s="274"/>
      <c r="D471" s="274"/>
      <c r="F471" s="274"/>
    </row>
    <row r="472" ht="15.75" customHeight="1">
      <c r="C472" s="274"/>
      <c r="D472" s="274"/>
      <c r="F472" s="274"/>
    </row>
    <row r="473" ht="15.75" customHeight="1">
      <c r="C473" s="274"/>
      <c r="D473" s="274"/>
      <c r="F473" s="274"/>
    </row>
    <row r="474" ht="15.75" customHeight="1">
      <c r="C474" s="274"/>
      <c r="D474" s="274"/>
      <c r="F474" s="274"/>
    </row>
    <row r="475" ht="15.75" customHeight="1">
      <c r="C475" s="274"/>
      <c r="D475" s="274"/>
      <c r="F475" s="274"/>
    </row>
    <row r="476" ht="15.75" customHeight="1">
      <c r="C476" s="274"/>
      <c r="D476" s="274"/>
      <c r="F476" s="274"/>
    </row>
    <row r="477" ht="15.75" customHeight="1">
      <c r="C477" s="274"/>
      <c r="D477" s="274"/>
      <c r="F477" s="274"/>
    </row>
    <row r="478" ht="15.75" customHeight="1">
      <c r="C478" s="274"/>
      <c r="D478" s="274"/>
      <c r="F478" s="274"/>
    </row>
    <row r="479" ht="15.75" customHeight="1">
      <c r="C479" s="274"/>
      <c r="D479" s="274"/>
      <c r="F479" s="274"/>
    </row>
    <row r="480" ht="15.75" customHeight="1">
      <c r="C480" s="274"/>
      <c r="D480" s="274"/>
      <c r="F480" s="274"/>
    </row>
    <row r="481" ht="15.75" customHeight="1">
      <c r="C481" s="274"/>
      <c r="D481" s="274"/>
      <c r="F481" s="274"/>
    </row>
    <row r="482" ht="15.75" customHeight="1">
      <c r="C482" s="274"/>
      <c r="D482" s="274"/>
      <c r="F482" s="274"/>
    </row>
    <row r="483" ht="15.75" customHeight="1">
      <c r="C483" s="274"/>
      <c r="D483" s="274"/>
      <c r="F483" s="274"/>
    </row>
    <row r="484" ht="15.75" customHeight="1">
      <c r="C484" s="274"/>
      <c r="D484" s="274"/>
      <c r="F484" s="274"/>
    </row>
    <row r="485" ht="15.75" customHeight="1">
      <c r="C485" s="274"/>
      <c r="D485" s="274"/>
      <c r="F485" s="274"/>
    </row>
    <row r="486" ht="15.75" customHeight="1">
      <c r="C486" s="274"/>
      <c r="D486" s="274"/>
      <c r="F486" s="274"/>
    </row>
    <row r="487" ht="15.75" customHeight="1">
      <c r="C487" s="274"/>
      <c r="D487" s="274"/>
      <c r="F487" s="274"/>
    </row>
    <row r="488" ht="15.75" customHeight="1">
      <c r="C488" s="274"/>
      <c r="D488" s="274"/>
      <c r="F488" s="274"/>
    </row>
    <row r="489" ht="15.75" customHeight="1">
      <c r="C489" s="274"/>
      <c r="D489" s="274"/>
      <c r="F489" s="274"/>
    </row>
    <row r="490" ht="15.75" customHeight="1">
      <c r="C490" s="274"/>
      <c r="D490" s="274"/>
      <c r="F490" s="274"/>
    </row>
    <row r="491" ht="15.75" customHeight="1">
      <c r="C491" s="274"/>
      <c r="D491" s="274"/>
      <c r="F491" s="274"/>
    </row>
    <row r="492" ht="15.75" customHeight="1">
      <c r="C492" s="274"/>
      <c r="D492" s="274"/>
      <c r="F492" s="274"/>
    </row>
    <row r="493" ht="15.75" customHeight="1">
      <c r="C493" s="274"/>
      <c r="D493" s="274"/>
      <c r="F493" s="274"/>
    </row>
    <row r="494" ht="15.75" customHeight="1">
      <c r="C494" s="274"/>
      <c r="D494" s="274"/>
      <c r="F494" s="274"/>
    </row>
    <row r="495" ht="15.75" customHeight="1">
      <c r="C495" s="274"/>
      <c r="D495" s="274"/>
      <c r="F495" s="274"/>
    </row>
    <row r="496" ht="15.75" customHeight="1">
      <c r="C496" s="274"/>
      <c r="D496" s="274"/>
      <c r="F496" s="274"/>
    </row>
    <row r="497" ht="15.75" customHeight="1">
      <c r="C497" s="274"/>
      <c r="D497" s="274"/>
      <c r="F497" s="274"/>
    </row>
    <row r="498" ht="15.75" customHeight="1">
      <c r="C498" s="274"/>
      <c r="D498" s="274"/>
      <c r="F498" s="274"/>
    </row>
    <row r="499" ht="15.75" customHeight="1">
      <c r="C499" s="274"/>
      <c r="D499" s="274"/>
      <c r="F499" s="274"/>
    </row>
    <row r="500" ht="15.75" customHeight="1">
      <c r="C500" s="274"/>
      <c r="D500" s="274"/>
      <c r="F500" s="274"/>
    </row>
    <row r="501" ht="15.75" customHeight="1">
      <c r="C501" s="274"/>
      <c r="D501" s="274"/>
      <c r="F501" s="274"/>
    </row>
    <row r="502" ht="15.75" customHeight="1">
      <c r="C502" s="274"/>
      <c r="D502" s="274"/>
      <c r="F502" s="274"/>
    </row>
    <row r="503" ht="15.75" customHeight="1">
      <c r="C503" s="274"/>
      <c r="D503" s="274"/>
      <c r="F503" s="274"/>
    </row>
    <row r="504" ht="15.75" customHeight="1">
      <c r="C504" s="274"/>
      <c r="D504" s="274"/>
      <c r="F504" s="274"/>
    </row>
    <row r="505" ht="15.75" customHeight="1">
      <c r="C505" s="274"/>
      <c r="D505" s="274"/>
      <c r="F505" s="274"/>
    </row>
    <row r="506" ht="15.75" customHeight="1">
      <c r="C506" s="274"/>
      <c r="D506" s="274"/>
      <c r="F506" s="274"/>
    </row>
    <row r="507" ht="15.75" customHeight="1">
      <c r="C507" s="274"/>
      <c r="D507" s="274"/>
      <c r="F507" s="274"/>
    </row>
    <row r="508" ht="15.75" customHeight="1">
      <c r="C508" s="274"/>
      <c r="D508" s="274"/>
      <c r="F508" s="274"/>
    </row>
    <row r="509" ht="15.75" customHeight="1">
      <c r="C509" s="274"/>
      <c r="D509" s="274"/>
      <c r="F509" s="274"/>
    </row>
    <row r="510" ht="15.75" customHeight="1">
      <c r="C510" s="274"/>
      <c r="D510" s="274"/>
      <c r="F510" s="274"/>
    </row>
    <row r="511" ht="15.75" customHeight="1">
      <c r="C511" s="274"/>
      <c r="D511" s="274"/>
      <c r="F511" s="274"/>
    </row>
    <row r="512" ht="15.75" customHeight="1">
      <c r="C512" s="274"/>
      <c r="D512" s="274"/>
      <c r="F512" s="274"/>
    </row>
    <row r="513" ht="15.75" customHeight="1">
      <c r="C513" s="274"/>
      <c r="D513" s="274"/>
      <c r="F513" s="274"/>
    </row>
    <row r="514" ht="15.75" customHeight="1">
      <c r="C514" s="274"/>
      <c r="D514" s="274"/>
      <c r="F514" s="274"/>
    </row>
    <row r="515" ht="15.75" customHeight="1">
      <c r="C515" s="274"/>
      <c r="D515" s="274"/>
      <c r="F515" s="274"/>
    </row>
    <row r="516" ht="15.75" customHeight="1">
      <c r="C516" s="274"/>
      <c r="D516" s="274"/>
      <c r="F516" s="274"/>
    </row>
    <row r="517" ht="15.75" customHeight="1">
      <c r="C517" s="274"/>
      <c r="D517" s="274"/>
      <c r="F517" s="274"/>
    </row>
    <row r="518" ht="15.75" customHeight="1">
      <c r="C518" s="274"/>
      <c r="D518" s="274"/>
      <c r="F518" s="274"/>
    </row>
    <row r="519" ht="15.75" customHeight="1">
      <c r="C519" s="274"/>
      <c r="D519" s="274"/>
      <c r="F519" s="274"/>
    </row>
    <row r="520" ht="15.75" customHeight="1">
      <c r="C520" s="274"/>
      <c r="D520" s="274"/>
      <c r="F520" s="274"/>
    </row>
    <row r="521" ht="15.75" customHeight="1">
      <c r="C521" s="274"/>
      <c r="D521" s="274"/>
      <c r="F521" s="274"/>
    </row>
    <row r="522" ht="15.75" customHeight="1">
      <c r="C522" s="274"/>
      <c r="D522" s="274"/>
      <c r="F522" s="274"/>
    </row>
    <row r="523" ht="15.75" customHeight="1">
      <c r="C523" s="274"/>
      <c r="D523" s="274"/>
      <c r="F523" s="274"/>
    </row>
    <row r="524" ht="15.75" customHeight="1">
      <c r="C524" s="274"/>
      <c r="D524" s="274"/>
      <c r="F524" s="274"/>
    </row>
    <row r="525" ht="15.75" customHeight="1">
      <c r="C525" s="274"/>
      <c r="D525" s="274"/>
      <c r="F525" s="274"/>
    </row>
    <row r="526" ht="15.75" customHeight="1">
      <c r="C526" s="274"/>
      <c r="D526" s="274"/>
      <c r="F526" s="274"/>
    </row>
    <row r="527" ht="15.75" customHeight="1">
      <c r="C527" s="274"/>
      <c r="D527" s="274"/>
      <c r="F527" s="274"/>
    </row>
    <row r="528" ht="15.75" customHeight="1">
      <c r="C528" s="274"/>
      <c r="D528" s="274"/>
      <c r="F528" s="274"/>
    </row>
    <row r="529" ht="15.75" customHeight="1">
      <c r="C529" s="274"/>
      <c r="D529" s="274"/>
      <c r="F529" s="274"/>
    </row>
    <row r="530" ht="15.75" customHeight="1">
      <c r="C530" s="274"/>
      <c r="D530" s="274"/>
      <c r="F530" s="274"/>
    </row>
    <row r="531" ht="15.75" customHeight="1">
      <c r="C531" s="274"/>
      <c r="D531" s="274"/>
      <c r="F531" s="274"/>
    </row>
    <row r="532" ht="15.75" customHeight="1">
      <c r="C532" s="274"/>
      <c r="D532" s="274"/>
      <c r="F532" s="274"/>
    </row>
    <row r="533" ht="15.75" customHeight="1">
      <c r="C533" s="274"/>
      <c r="D533" s="274"/>
      <c r="F533" s="274"/>
    </row>
    <row r="534" ht="15.75" customHeight="1">
      <c r="C534" s="274"/>
      <c r="D534" s="274"/>
      <c r="F534" s="274"/>
    </row>
    <row r="535" ht="15.75" customHeight="1">
      <c r="C535" s="274"/>
      <c r="D535" s="274"/>
      <c r="F535" s="274"/>
    </row>
    <row r="536" ht="15.75" customHeight="1">
      <c r="C536" s="274"/>
      <c r="D536" s="274"/>
      <c r="F536" s="274"/>
    </row>
    <row r="537" ht="15.75" customHeight="1">
      <c r="C537" s="274"/>
      <c r="D537" s="274"/>
      <c r="F537" s="274"/>
    </row>
    <row r="538" ht="15.75" customHeight="1">
      <c r="C538" s="274"/>
      <c r="D538" s="274"/>
      <c r="F538" s="274"/>
    </row>
    <row r="539" ht="15.75" customHeight="1">
      <c r="C539" s="274"/>
      <c r="D539" s="274"/>
      <c r="F539" s="274"/>
    </row>
    <row r="540" ht="15.75" customHeight="1">
      <c r="C540" s="274"/>
      <c r="D540" s="274"/>
      <c r="F540" s="274"/>
    </row>
    <row r="541" ht="15.75" customHeight="1">
      <c r="C541" s="274"/>
      <c r="D541" s="274"/>
      <c r="F541" s="274"/>
    </row>
    <row r="542" ht="15.75" customHeight="1">
      <c r="C542" s="274"/>
      <c r="D542" s="274"/>
      <c r="F542" s="274"/>
    </row>
    <row r="543" ht="15.75" customHeight="1">
      <c r="C543" s="274"/>
      <c r="D543" s="274"/>
      <c r="F543" s="274"/>
    </row>
    <row r="544" ht="15.75" customHeight="1">
      <c r="C544" s="274"/>
      <c r="D544" s="274"/>
      <c r="F544" s="274"/>
    </row>
    <row r="545" ht="15.75" customHeight="1">
      <c r="C545" s="274"/>
      <c r="D545" s="274"/>
      <c r="F545" s="274"/>
    </row>
    <row r="546" ht="15.75" customHeight="1">
      <c r="C546" s="274"/>
      <c r="D546" s="274"/>
      <c r="F546" s="274"/>
    </row>
    <row r="547" ht="15.75" customHeight="1">
      <c r="C547" s="274"/>
      <c r="D547" s="274"/>
      <c r="F547" s="274"/>
    </row>
    <row r="548" ht="15.75" customHeight="1">
      <c r="C548" s="274"/>
      <c r="D548" s="274"/>
      <c r="F548" s="274"/>
    </row>
    <row r="549" ht="15.75" customHeight="1">
      <c r="C549" s="274"/>
      <c r="D549" s="274"/>
      <c r="F549" s="274"/>
    </row>
    <row r="550" ht="15.75" customHeight="1">
      <c r="C550" s="274"/>
      <c r="D550" s="274"/>
      <c r="F550" s="274"/>
    </row>
    <row r="551" ht="15.75" customHeight="1">
      <c r="C551" s="274"/>
      <c r="D551" s="274"/>
      <c r="F551" s="274"/>
    </row>
    <row r="552" ht="15.75" customHeight="1">
      <c r="C552" s="274"/>
      <c r="D552" s="274"/>
      <c r="F552" s="274"/>
    </row>
    <row r="553" ht="15.75" customHeight="1">
      <c r="C553" s="274"/>
      <c r="D553" s="274"/>
      <c r="F553" s="274"/>
    </row>
    <row r="554" ht="15.75" customHeight="1">
      <c r="C554" s="274"/>
      <c r="D554" s="274"/>
      <c r="F554" s="274"/>
    </row>
    <row r="555" ht="15.75" customHeight="1">
      <c r="C555" s="274"/>
      <c r="D555" s="274"/>
      <c r="F555" s="274"/>
    </row>
    <row r="556" ht="15.75" customHeight="1">
      <c r="C556" s="274"/>
      <c r="D556" s="274"/>
      <c r="F556" s="274"/>
    </row>
    <row r="557" ht="15.75" customHeight="1">
      <c r="C557" s="274"/>
      <c r="D557" s="274"/>
      <c r="F557" s="274"/>
    </row>
    <row r="558" ht="15.75" customHeight="1">
      <c r="C558" s="274"/>
      <c r="D558" s="274"/>
      <c r="F558" s="274"/>
    </row>
    <row r="559" ht="15.75" customHeight="1">
      <c r="C559" s="274"/>
      <c r="D559" s="274"/>
      <c r="F559" s="274"/>
    </row>
    <row r="560" ht="15.75" customHeight="1">
      <c r="C560" s="274"/>
      <c r="D560" s="274"/>
      <c r="F560" s="274"/>
    </row>
    <row r="561" ht="15.75" customHeight="1">
      <c r="C561" s="274"/>
      <c r="D561" s="274"/>
      <c r="F561" s="274"/>
    </row>
    <row r="562" ht="15.75" customHeight="1">
      <c r="C562" s="274"/>
      <c r="D562" s="274"/>
      <c r="F562" s="274"/>
    </row>
    <row r="563" ht="15.75" customHeight="1">
      <c r="C563" s="274"/>
      <c r="D563" s="274"/>
      <c r="F563" s="274"/>
    </row>
    <row r="564" ht="15.75" customHeight="1">
      <c r="C564" s="274"/>
      <c r="D564" s="274"/>
      <c r="F564" s="274"/>
    </row>
    <row r="565" ht="15.75" customHeight="1">
      <c r="C565" s="274"/>
      <c r="D565" s="274"/>
      <c r="F565" s="274"/>
    </row>
    <row r="566" ht="15.75" customHeight="1">
      <c r="C566" s="274"/>
      <c r="D566" s="274"/>
      <c r="F566" s="274"/>
    </row>
    <row r="567" ht="15.75" customHeight="1">
      <c r="C567" s="274"/>
      <c r="D567" s="274"/>
      <c r="F567" s="274"/>
    </row>
    <row r="568" ht="15.75" customHeight="1">
      <c r="C568" s="274"/>
      <c r="D568" s="274"/>
      <c r="F568" s="274"/>
    </row>
    <row r="569" ht="15.75" customHeight="1">
      <c r="C569" s="274"/>
      <c r="D569" s="274"/>
      <c r="F569" s="274"/>
    </row>
    <row r="570" ht="15.75" customHeight="1">
      <c r="C570" s="274"/>
      <c r="D570" s="274"/>
      <c r="F570" s="274"/>
    </row>
    <row r="571" ht="15.75" customHeight="1">
      <c r="C571" s="274"/>
      <c r="D571" s="274"/>
      <c r="F571" s="274"/>
    </row>
    <row r="572" ht="15.75" customHeight="1">
      <c r="C572" s="274"/>
      <c r="D572" s="274"/>
      <c r="F572" s="274"/>
    </row>
    <row r="573" ht="15.75" customHeight="1">
      <c r="C573" s="274"/>
      <c r="D573" s="274"/>
      <c r="F573" s="274"/>
    </row>
    <row r="574" ht="15.75" customHeight="1">
      <c r="C574" s="274"/>
      <c r="D574" s="274"/>
      <c r="F574" s="274"/>
    </row>
    <row r="575" ht="15.75" customHeight="1">
      <c r="C575" s="274"/>
      <c r="D575" s="274"/>
      <c r="F575" s="274"/>
    </row>
    <row r="576" ht="15.75" customHeight="1">
      <c r="C576" s="274"/>
      <c r="D576" s="274"/>
      <c r="F576" s="274"/>
    </row>
    <row r="577" ht="15.75" customHeight="1">
      <c r="C577" s="274"/>
      <c r="D577" s="274"/>
      <c r="F577" s="274"/>
    </row>
    <row r="578" ht="15.75" customHeight="1">
      <c r="C578" s="274"/>
      <c r="D578" s="274"/>
      <c r="F578" s="274"/>
    </row>
    <row r="579" ht="15.75" customHeight="1">
      <c r="C579" s="274"/>
      <c r="D579" s="274"/>
      <c r="F579" s="274"/>
    </row>
    <row r="580" ht="15.75" customHeight="1">
      <c r="C580" s="274"/>
      <c r="D580" s="274"/>
      <c r="F580" s="274"/>
    </row>
    <row r="581" ht="15.75" customHeight="1">
      <c r="C581" s="274"/>
      <c r="D581" s="274"/>
      <c r="F581" s="274"/>
    </row>
    <row r="582" ht="15.75" customHeight="1">
      <c r="C582" s="274"/>
      <c r="D582" s="274"/>
      <c r="F582" s="274"/>
    </row>
    <row r="583" ht="15.75" customHeight="1">
      <c r="C583" s="274"/>
      <c r="D583" s="274"/>
      <c r="F583" s="274"/>
    </row>
    <row r="584" ht="15.75" customHeight="1">
      <c r="C584" s="274"/>
      <c r="D584" s="274"/>
      <c r="F584" s="274"/>
    </row>
    <row r="585" ht="15.75" customHeight="1">
      <c r="C585" s="274"/>
      <c r="D585" s="274"/>
      <c r="F585" s="274"/>
    </row>
    <row r="586" ht="15.75" customHeight="1">
      <c r="C586" s="274"/>
      <c r="D586" s="274"/>
      <c r="F586" s="274"/>
    </row>
    <row r="587" ht="15.75" customHeight="1">
      <c r="C587" s="274"/>
      <c r="D587" s="274"/>
      <c r="F587" s="274"/>
    </row>
    <row r="588" ht="15.75" customHeight="1">
      <c r="C588" s="274"/>
      <c r="D588" s="274"/>
      <c r="F588" s="274"/>
    </row>
    <row r="589" ht="15.75" customHeight="1">
      <c r="C589" s="274"/>
      <c r="D589" s="274"/>
      <c r="F589" s="274"/>
    </row>
    <row r="590" ht="15.75" customHeight="1">
      <c r="C590" s="274"/>
      <c r="D590" s="274"/>
      <c r="F590" s="274"/>
    </row>
    <row r="591" ht="15.75" customHeight="1">
      <c r="C591" s="274"/>
      <c r="D591" s="274"/>
      <c r="F591" s="274"/>
    </row>
    <row r="592" ht="15.75" customHeight="1">
      <c r="C592" s="274"/>
      <c r="D592" s="274"/>
      <c r="F592" s="274"/>
    </row>
    <row r="593" ht="15.75" customHeight="1">
      <c r="C593" s="274"/>
      <c r="D593" s="274"/>
      <c r="F593" s="274"/>
    </row>
    <row r="594" ht="15.75" customHeight="1">
      <c r="C594" s="274"/>
      <c r="D594" s="274"/>
      <c r="F594" s="274"/>
    </row>
    <row r="595" ht="15.75" customHeight="1">
      <c r="C595" s="274"/>
      <c r="D595" s="274"/>
      <c r="F595" s="274"/>
    </row>
    <row r="596" ht="15.75" customHeight="1">
      <c r="C596" s="274"/>
      <c r="D596" s="274"/>
      <c r="F596" s="274"/>
    </row>
    <row r="597" ht="15.75" customHeight="1">
      <c r="C597" s="274"/>
      <c r="D597" s="274"/>
      <c r="F597" s="274"/>
    </row>
    <row r="598" ht="15.75" customHeight="1">
      <c r="C598" s="274"/>
      <c r="D598" s="274"/>
      <c r="F598" s="274"/>
    </row>
    <row r="599" ht="15.75" customHeight="1">
      <c r="C599" s="274"/>
      <c r="D599" s="274"/>
      <c r="F599" s="274"/>
    </row>
    <row r="600" ht="15.75" customHeight="1">
      <c r="C600" s="274"/>
      <c r="D600" s="274"/>
      <c r="F600" s="274"/>
    </row>
    <row r="601" ht="15.75" customHeight="1">
      <c r="C601" s="274"/>
      <c r="D601" s="274"/>
      <c r="F601" s="274"/>
    </row>
    <row r="602" ht="15.75" customHeight="1">
      <c r="C602" s="274"/>
      <c r="D602" s="274"/>
      <c r="F602" s="274"/>
    </row>
    <row r="603" ht="15.75" customHeight="1">
      <c r="C603" s="274"/>
      <c r="D603" s="274"/>
      <c r="F603" s="274"/>
    </row>
    <row r="604" ht="15.75" customHeight="1">
      <c r="C604" s="274"/>
      <c r="D604" s="274"/>
      <c r="F604" s="274"/>
    </row>
    <row r="605" ht="15.75" customHeight="1">
      <c r="C605" s="274"/>
      <c r="D605" s="274"/>
      <c r="F605" s="274"/>
    </row>
    <row r="606" ht="15.75" customHeight="1">
      <c r="C606" s="274"/>
      <c r="D606" s="274"/>
      <c r="F606" s="274"/>
    </row>
    <row r="607" ht="15.75" customHeight="1">
      <c r="C607" s="274"/>
      <c r="D607" s="274"/>
      <c r="F607" s="274"/>
    </row>
    <row r="608" ht="15.75" customHeight="1">
      <c r="C608" s="274"/>
      <c r="D608" s="274"/>
      <c r="F608" s="274"/>
    </row>
    <row r="609" ht="15.75" customHeight="1">
      <c r="C609" s="274"/>
      <c r="D609" s="274"/>
      <c r="F609" s="274"/>
    </row>
    <row r="610" ht="15.75" customHeight="1">
      <c r="C610" s="274"/>
      <c r="D610" s="274"/>
      <c r="F610" s="274"/>
    </row>
    <row r="611" ht="15.75" customHeight="1">
      <c r="C611" s="274"/>
      <c r="D611" s="274"/>
      <c r="F611" s="274"/>
    </row>
    <row r="612" ht="15.75" customHeight="1">
      <c r="C612" s="274"/>
      <c r="D612" s="274"/>
      <c r="F612" s="274"/>
    </row>
    <row r="613" ht="15.75" customHeight="1">
      <c r="C613" s="274"/>
      <c r="D613" s="274"/>
      <c r="F613" s="274"/>
    </row>
    <row r="614" ht="15.75" customHeight="1">
      <c r="C614" s="274"/>
      <c r="D614" s="274"/>
      <c r="F614" s="274"/>
    </row>
    <row r="615" ht="15.75" customHeight="1">
      <c r="C615" s="274"/>
      <c r="D615" s="274"/>
      <c r="F615" s="274"/>
    </row>
    <row r="616" ht="15.75" customHeight="1">
      <c r="C616" s="274"/>
      <c r="D616" s="274"/>
      <c r="F616" s="274"/>
    </row>
    <row r="617" ht="15.75" customHeight="1">
      <c r="C617" s="274"/>
      <c r="D617" s="274"/>
      <c r="F617" s="274"/>
    </row>
    <row r="618" ht="15.75" customHeight="1">
      <c r="C618" s="274"/>
      <c r="D618" s="274"/>
      <c r="F618" s="274"/>
    </row>
    <row r="619" ht="15.75" customHeight="1">
      <c r="C619" s="274"/>
      <c r="D619" s="274"/>
      <c r="F619" s="274"/>
    </row>
    <row r="620" ht="15.75" customHeight="1">
      <c r="C620" s="274"/>
      <c r="D620" s="274"/>
      <c r="F620" s="274"/>
    </row>
    <row r="621" ht="15.75" customHeight="1">
      <c r="C621" s="274"/>
      <c r="D621" s="274"/>
      <c r="F621" s="274"/>
    </row>
    <row r="622" ht="15.75" customHeight="1">
      <c r="C622" s="274"/>
      <c r="D622" s="274"/>
      <c r="F622" s="274"/>
    </row>
    <row r="623" ht="15.75" customHeight="1">
      <c r="C623" s="274"/>
      <c r="D623" s="274"/>
      <c r="F623" s="274"/>
    </row>
    <row r="624" ht="15.75" customHeight="1">
      <c r="C624" s="274"/>
      <c r="D624" s="274"/>
      <c r="F624" s="274"/>
    </row>
    <row r="625" ht="15.75" customHeight="1">
      <c r="C625" s="274"/>
      <c r="D625" s="274"/>
      <c r="F625" s="274"/>
    </row>
    <row r="626" ht="15.75" customHeight="1">
      <c r="C626" s="274"/>
      <c r="D626" s="274"/>
      <c r="F626" s="274"/>
    </row>
    <row r="627" ht="15.75" customHeight="1">
      <c r="C627" s="274"/>
      <c r="D627" s="274"/>
      <c r="F627" s="274"/>
    </row>
    <row r="628" ht="15.75" customHeight="1">
      <c r="C628" s="274"/>
      <c r="D628" s="274"/>
      <c r="F628" s="274"/>
    </row>
    <row r="629" ht="15.75" customHeight="1">
      <c r="C629" s="274"/>
      <c r="D629" s="274"/>
      <c r="F629" s="274"/>
    </row>
    <row r="630" ht="15.75" customHeight="1">
      <c r="C630" s="274"/>
      <c r="D630" s="274"/>
      <c r="F630" s="274"/>
    </row>
    <row r="631" ht="15.75" customHeight="1">
      <c r="C631" s="274"/>
      <c r="D631" s="274"/>
      <c r="F631" s="274"/>
    </row>
    <row r="632" ht="15.75" customHeight="1">
      <c r="C632" s="274"/>
      <c r="D632" s="274"/>
      <c r="F632" s="274"/>
    </row>
    <row r="633" ht="15.75" customHeight="1">
      <c r="C633" s="274"/>
      <c r="D633" s="274"/>
      <c r="F633" s="274"/>
    </row>
    <row r="634" ht="15.75" customHeight="1">
      <c r="C634" s="274"/>
      <c r="D634" s="274"/>
      <c r="F634" s="274"/>
    </row>
    <row r="635" ht="15.75" customHeight="1">
      <c r="C635" s="274"/>
      <c r="D635" s="274"/>
      <c r="F635" s="274"/>
    </row>
    <row r="636" ht="15.75" customHeight="1">
      <c r="C636" s="274"/>
      <c r="D636" s="274"/>
      <c r="F636" s="274"/>
    </row>
    <row r="637" ht="15.75" customHeight="1">
      <c r="C637" s="274"/>
      <c r="D637" s="274"/>
      <c r="F637" s="274"/>
    </row>
    <row r="638" ht="15.75" customHeight="1">
      <c r="C638" s="274"/>
      <c r="D638" s="274"/>
      <c r="F638" s="274"/>
    </row>
    <row r="639" ht="15.75" customHeight="1">
      <c r="C639" s="274"/>
      <c r="D639" s="274"/>
      <c r="F639" s="274"/>
    </row>
    <row r="640" ht="15.75" customHeight="1">
      <c r="C640" s="274"/>
      <c r="D640" s="274"/>
      <c r="F640" s="274"/>
    </row>
    <row r="641" ht="15.75" customHeight="1">
      <c r="C641" s="274"/>
      <c r="D641" s="274"/>
      <c r="F641" s="274"/>
    </row>
    <row r="642" ht="15.75" customHeight="1">
      <c r="C642" s="274"/>
      <c r="D642" s="274"/>
      <c r="F642" s="274"/>
    </row>
    <row r="643" ht="15.75" customHeight="1">
      <c r="C643" s="274"/>
      <c r="D643" s="274"/>
      <c r="F643" s="274"/>
    </row>
    <row r="644" ht="15.75" customHeight="1">
      <c r="C644" s="274"/>
      <c r="D644" s="274"/>
      <c r="F644" s="274"/>
    </row>
    <row r="645" ht="15.75" customHeight="1">
      <c r="C645" s="274"/>
      <c r="D645" s="274"/>
      <c r="F645" s="274"/>
    </row>
    <row r="646" ht="15.75" customHeight="1">
      <c r="C646" s="274"/>
      <c r="D646" s="274"/>
      <c r="F646" s="274"/>
    </row>
    <row r="647" ht="15.75" customHeight="1">
      <c r="C647" s="274"/>
      <c r="D647" s="274"/>
      <c r="F647" s="274"/>
    </row>
    <row r="648" ht="15.75" customHeight="1">
      <c r="C648" s="274"/>
      <c r="D648" s="274"/>
      <c r="F648" s="274"/>
    </row>
    <row r="649" ht="15.75" customHeight="1">
      <c r="C649" s="274"/>
      <c r="D649" s="274"/>
      <c r="F649" s="274"/>
    </row>
    <row r="650" ht="15.75" customHeight="1">
      <c r="C650" s="274"/>
      <c r="D650" s="274"/>
      <c r="F650" s="274"/>
    </row>
    <row r="651" ht="15.75" customHeight="1">
      <c r="C651" s="274"/>
      <c r="D651" s="274"/>
      <c r="F651" s="274"/>
    </row>
    <row r="652" ht="15.75" customHeight="1">
      <c r="C652" s="274"/>
      <c r="D652" s="274"/>
      <c r="F652" s="274"/>
    </row>
    <row r="653" ht="15.75" customHeight="1">
      <c r="C653" s="274"/>
      <c r="D653" s="274"/>
      <c r="F653" s="274"/>
    </row>
    <row r="654" ht="15.75" customHeight="1">
      <c r="C654" s="274"/>
      <c r="D654" s="274"/>
      <c r="F654" s="274"/>
    </row>
    <row r="655" ht="15.75" customHeight="1">
      <c r="C655" s="274"/>
      <c r="D655" s="274"/>
      <c r="F655" s="274"/>
    </row>
    <row r="656" ht="15.75" customHeight="1">
      <c r="C656" s="274"/>
      <c r="D656" s="274"/>
      <c r="F656" s="274"/>
    </row>
    <row r="657" ht="15.75" customHeight="1">
      <c r="C657" s="274"/>
      <c r="D657" s="274"/>
      <c r="F657" s="274"/>
    </row>
    <row r="658" ht="15.75" customHeight="1">
      <c r="C658" s="274"/>
      <c r="D658" s="274"/>
      <c r="F658" s="274"/>
    </row>
    <row r="659" ht="15.75" customHeight="1">
      <c r="C659" s="274"/>
      <c r="D659" s="274"/>
      <c r="F659" s="274"/>
    </row>
    <row r="660" ht="15.75" customHeight="1">
      <c r="C660" s="274"/>
      <c r="D660" s="274"/>
      <c r="F660" s="274"/>
    </row>
    <row r="661" ht="15.75" customHeight="1">
      <c r="C661" s="274"/>
      <c r="D661" s="274"/>
      <c r="F661" s="274"/>
    </row>
    <row r="662" ht="15.75" customHeight="1">
      <c r="C662" s="274"/>
      <c r="D662" s="274"/>
      <c r="F662" s="274"/>
    </row>
    <row r="663" ht="15.75" customHeight="1">
      <c r="C663" s="274"/>
      <c r="D663" s="274"/>
      <c r="F663" s="274"/>
    </row>
    <row r="664" ht="15.75" customHeight="1">
      <c r="C664" s="274"/>
      <c r="D664" s="274"/>
      <c r="F664" s="274"/>
    </row>
    <row r="665" ht="15.75" customHeight="1">
      <c r="C665" s="274"/>
      <c r="D665" s="274"/>
      <c r="F665" s="274"/>
    </row>
    <row r="666" ht="15.75" customHeight="1">
      <c r="C666" s="274"/>
      <c r="D666" s="274"/>
      <c r="F666" s="274"/>
    </row>
    <row r="667" ht="15.75" customHeight="1">
      <c r="C667" s="274"/>
      <c r="D667" s="274"/>
      <c r="F667" s="274"/>
    </row>
    <row r="668" ht="15.75" customHeight="1">
      <c r="C668" s="274"/>
      <c r="D668" s="274"/>
      <c r="F668" s="274"/>
    </row>
    <row r="669" ht="15.75" customHeight="1">
      <c r="C669" s="274"/>
      <c r="D669" s="274"/>
      <c r="F669" s="274"/>
    </row>
    <row r="670" ht="15.75" customHeight="1">
      <c r="C670" s="274"/>
      <c r="D670" s="274"/>
      <c r="F670" s="274"/>
    </row>
    <row r="671" ht="15.75" customHeight="1">
      <c r="C671" s="274"/>
      <c r="D671" s="274"/>
      <c r="F671" s="274"/>
    </row>
    <row r="672" ht="15.75" customHeight="1">
      <c r="C672" s="274"/>
      <c r="D672" s="274"/>
      <c r="F672" s="274"/>
    </row>
    <row r="673" ht="15.75" customHeight="1">
      <c r="C673" s="274"/>
      <c r="D673" s="274"/>
      <c r="F673" s="274"/>
    </row>
    <row r="674" ht="15.75" customHeight="1">
      <c r="C674" s="274"/>
      <c r="D674" s="274"/>
      <c r="F674" s="274"/>
    </row>
    <row r="675" ht="15.75" customHeight="1">
      <c r="C675" s="274"/>
      <c r="D675" s="274"/>
      <c r="F675" s="274"/>
    </row>
    <row r="676" ht="15.75" customHeight="1">
      <c r="C676" s="274"/>
      <c r="D676" s="274"/>
      <c r="F676" s="274"/>
    </row>
    <row r="677" ht="15.75" customHeight="1">
      <c r="C677" s="274"/>
      <c r="D677" s="274"/>
      <c r="F677" s="274"/>
    </row>
    <row r="678" ht="15.75" customHeight="1">
      <c r="C678" s="274"/>
      <c r="D678" s="274"/>
      <c r="F678" s="274"/>
    </row>
    <row r="679" ht="15.75" customHeight="1">
      <c r="C679" s="274"/>
      <c r="D679" s="274"/>
      <c r="F679" s="274"/>
    </row>
    <row r="680" ht="15.75" customHeight="1">
      <c r="C680" s="274"/>
      <c r="D680" s="274"/>
      <c r="F680" s="274"/>
    </row>
    <row r="681" ht="15.75" customHeight="1">
      <c r="C681" s="274"/>
      <c r="D681" s="274"/>
      <c r="F681" s="274"/>
    </row>
    <row r="682" ht="15.75" customHeight="1">
      <c r="C682" s="274"/>
      <c r="D682" s="274"/>
      <c r="F682" s="274"/>
    </row>
    <row r="683" ht="15.75" customHeight="1">
      <c r="C683" s="274"/>
      <c r="D683" s="274"/>
      <c r="F683" s="274"/>
    </row>
    <row r="684" ht="15.75" customHeight="1">
      <c r="C684" s="274"/>
      <c r="D684" s="274"/>
      <c r="F684" s="274"/>
    </row>
    <row r="685" ht="15.75" customHeight="1">
      <c r="C685" s="274"/>
      <c r="D685" s="274"/>
      <c r="F685" s="274"/>
    </row>
    <row r="686" ht="15.75" customHeight="1">
      <c r="C686" s="274"/>
      <c r="D686" s="274"/>
      <c r="F686" s="274"/>
    </row>
    <row r="687" ht="15.75" customHeight="1">
      <c r="C687" s="274"/>
      <c r="D687" s="274"/>
      <c r="F687" s="274"/>
    </row>
    <row r="688" ht="15.75" customHeight="1">
      <c r="C688" s="274"/>
      <c r="D688" s="274"/>
      <c r="F688" s="274"/>
    </row>
    <row r="689" ht="15.75" customHeight="1">
      <c r="C689" s="274"/>
      <c r="D689" s="274"/>
      <c r="F689" s="274"/>
    </row>
    <row r="690" ht="15.75" customHeight="1">
      <c r="C690" s="274"/>
      <c r="D690" s="274"/>
      <c r="F690" s="274"/>
    </row>
    <row r="691" ht="15.75" customHeight="1">
      <c r="C691" s="274"/>
      <c r="D691" s="274"/>
      <c r="F691" s="274"/>
    </row>
    <row r="692" ht="15.75" customHeight="1">
      <c r="C692" s="274"/>
      <c r="D692" s="274"/>
      <c r="F692" s="274"/>
    </row>
    <row r="693" ht="15.75" customHeight="1">
      <c r="C693" s="274"/>
      <c r="D693" s="274"/>
      <c r="F693" s="274"/>
    </row>
    <row r="694" ht="15.75" customHeight="1">
      <c r="C694" s="274"/>
      <c r="D694" s="274"/>
      <c r="F694" s="274"/>
    </row>
    <row r="695" ht="15.75" customHeight="1">
      <c r="C695" s="274"/>
      <c r="D695" s="274"/>
      <c r="F695" s="274"/>
    </row>
    <row r="696" ht="15.75" customHeight="1">
      <c r="C696" s="274"/>
      <c r="D696" s="274"/>
      <c r="F696" s="274"/>
    </row>
    <row r="697" ht="15.75" customHeight="1">
      <c r="C697" s="274"/>
      <c r="D697" s="274"/>
      <c r="F697" s="274"/>
    </row>
    <row r="698" ht="15.75" customHeight="1">
      <c r="C698" s="274"/>
      <c r="D698" s="274"/>
      <c r="F698" s="274"/>
    </row>
    <row r="699" ht="15.75" customHeight="1">
      <c r="C699" s="274"/>
      <c r="D699" s="274"/>
      <c r="F699" s="274"/>
    </row>
    <row r="700" ht="15.75" customHeight="1">
      <c r="C700" s="274"/>
      <c r="D700" s="274"/>
      <c r="F700" s="274"/>
    </row>
    <row r="701" ht="15.75" customHeight="1">
      <c r="C701" s="274"/>
      <c r="D701" s="274"/>
      <c r="F701" s="274"/>
    </row>
    <row r="702" ht="15.75" customHeight="1">
      <c r="C702" s="274"/>
      <c r="D702" s="274"/>
      <c r="F702" s="274"/>
    </row>
    <row r="703" ht="15.75" customHeight="1">
      <c r="C703" s="274"/>
      <c r="D703" s="274"/>
      <c r="F703" s="274"/>
    </row>
    <row r="704" ht="15.75" customHeight="1">
      <c r="C704" s="274"/>
      <c r="D704" s="274"/>
      <c r="F704" s="274"/>
    </row>
    <row r="705" ht="15.75" customHeight="1">
      <c r="C705" s="274"/>
      <c r="D705" s="274"/>
      <c r="F705" s="274"/>
    </row>
    <row r="706" ht="15.75" customHeight="1">
      <c r="C706" s="274"/>
      <c r="D706" s="274"/>
      <c r="F706" s="274"/>
    </row>
    <row r="707" ht="15.75" customHeight="1">
      <c r="C707" s="274"/>
      <c r="D707" s="274"/>
      <c r="F707" s="274"/>
    </row>
    <row r="708" ht="15.75" customHeight="1">
      <c r="C708" s="274"/>
      <c r="D708" s="274"/>
      <c r="F708" s="274"/>
    </row>
    <row r="709" ht="15.75" customHeight="1">
      <c r="C709" s="274"/>
      <c r="D709" s="274"/>
      <c r="F709" s="274"/>
    </row>
    <row r="710" ht="15.75" customHeight="1">
      <c r="C710" s="274"/>
      <c r="D710" s="274"/>
      <c r="F710" s="274"/>
    </row>
    <row r="711" ht="15.75" customHeight="1">
      <c r="C711" s="274"/>
      <c r="D711" s="274"/>
      <c r="F711" s="274"/>
    </row>
    <row r="712" ht="15.75" customHeight="1">
      <c r="C712" s="274"/>
      <c r="D712" s="274"/>
      <c r="F712" s="274"/>
    </row>
    <row r="713" ht="15.75" customHeight="1">
      <c r="C713" s="274"/>
      <c r="D713" s="274"/>
      <c r="F713" s="274"/>
    </row>
    <row r="714" ht="15.75" customHeight="1">
      <c r="C714" s="274"/>
      <c r="D714" s="274"/>
      <c r="F714" s="274"/>
    </row>
    <row r="715" ht="15.75" customHeight="1">
      <c r="C715" s="274"/>
      <c r="D715" s="274"/>
      <c r="F715" s="274"/>
    </row>
    <row r="716" ht="15.75" customHeight="1">
      <c r="C716" s="274"/>
      <c r="D716" s="274"/>
      <c r="F716" s="274"/>
    </row>
    <row r="717" ht="15.75" customHeight="1">
      <c r="C717" s="274"/>
      <c r="D717" s="274"/>
      <c r="F717" s="274"/>
    </row>
    <row r="718" ht="15.75" customHeight="1">
      <c r="C718" s="274"/>
      <c r="D718" s="274"/>
      <c r="F718" s="274"/>
    </row>
    <row r="719" ht="15.75" customHeight="1">
      <c r="C719" s="274"/>
      <c r="D719" s="274"/>
      <c r="F719" s="274"/>
    </row>
    <row r="720" ht="15.75" customHeight="1">
      <c r="C720" s="274"/>
      <c r="D720" s="274"/>
      <c r="F720" s="274"/>
    </row>
    <row r="721" ht="15.75" customHeight="1">
      <c r="C721" s="274"/>
      <c r="D721" s="274"/>
      <c r="F721" s="274"/>
    </row>
    <row r="722" ht="15.75" customHeight="1">
      <c r="C722" s="274"/>
      <c r="D722" s="274"/>
      <c r="F722" s="274"/>
    </row>
    <row r="723" ht="15.75" customHeight="1">
      <c r="C723" s="274"/>
      <c r="D723" s="274"/>
      <c r="F723" s="274"/>
    </row>
    <row r="724" ht="15.75" customHeight="1">
      <c r="C724" s="274"/>
      <c r="D724" s="274"/>
      <c r="F724" s="274"/>
    </row>
    <row r="725" ht="15.75" customHeight="1">
      <c r="C725" s="274"/>
      <c r="D725" s="274"/>
      <c r="F725" s="274"/>
    </row>
    <row r="726" ht="15.75" customHeight="1">
      <c r="C726" s="274"/>
      <c r="D726" s="274"/>
      <c r="F726" s="274"/>
    </row>
    <row r="727" ht="15.75" customHeight="1">
      <c r="C727" s="274"/>
      <c r="D727" s="274"/>
      <c r="F727" s="274"/>
    </row>
    <row r="728" ht="15.75" customHeight="1">
      <c r="C728" s="274"/>
      <c r="D728" s="274"/>
      <c r="F728" s="274"/>
    </row>
    <row r="729" ht="15.75" customHeight="1">
      <c r="C729" s="274"/>
      <c r="D729" s="274"/>
      <c r="F729" s="274"/>
    </row>
    <row r="730" ht="15.75" customHeight="1">
      <c r="C730" s="274"/>
      <c r="D730" s="274"/>
      <c r="F730" s="274"/>
    </row>
    <row r="731" ht="15.75" customHeight="1">
      <c r="C731" s="274"/>
      <c r="D731" s="274"/>
      <c r="F731" s="274"/>
    </row>
    <row r="732" ht="15.75" customHeight="1">
      <c r="C732" s="274"/>
      <c r="D732" s="274"/>
      <c r="F732" s="274"/>
    </row>
    <row r="733" ht="15.75" customHeight="1">
      <c r="C733" s="274"/>
      <c r="D733" s="274"/>
      <c r="F733" s="274"/>
    </row>
    <row r="734" ht="15.75" customHeight="1">
      <c r="C734" s="274"/>
      <c r="D734" s="274"/>
      <c r="F734" s="274"/>
    </row>
    <row r="735" ht="15.75" customHeight="1">
      <c r="C735" s="274"/>
      <c r="D735" s="274"/>
      <c r="F735" s="274"/>
    </row>
    <row r="736" ht="15.75" customHeight="1">
      <c r="C736" s="274"/>
      <c r="D736" s="274"/>
      <c r="F736" s="274"/>
    </row>
    <row r="737" ht="15.75" customHeight="1">
      <c r="C737" s="274"/>
      <c r="D737" s="274"/>
      <c r="F737" s="274"/>
    </row>
    <row r="738" ht="15.75" customHeight="1">
      <c r="C738" s="274"/>
      <c r="D738" s="274"/>
      <c r="F738" s="274"/>
    </row>
    <row r="739" ht="15.75" customHeight="1">
      <c r="C739" s="274"/>
      <c r="D739" s="274"/>
      <c r="F739" s="274"/>
    </row>
    <row r="740" ht="15.75" customHeight="1">
      <c r="C740" s="274"/>
      <c r="D740" s="274"/>
      <c r="F740" s="274"/>
    </row>
    <row r="741" ht="15.75" customHeight="1">
      <c r="C741" s="274"/>
      <c r="D741" s="274"/>
      <c r="F741" s="274"/>
    </row>
    <row r="742" ht="15.75" customHeight="1">
      <c r="C742" s="274"/>
      <c r="D742" s="274"/>
      <c r="F742" s="274"/>
    </row>
    <row r="743" ht="15.75" customHeight="1">
      <c r="C743" s="274"/>
      <c r="D743" s="274"/>
      <c r="F743" s="274"/>
    </row>
    <row r="744" ht="15.75" customHeight="1">
      <c r="C744" s="274"/>
      <c r="D744" s="274"/>
      <c r="F744" s="274"/>
    </row>
    <row r="745" ht="15.75" customHeight="1">
      <c r="C745" s="274"/>
      <c r="D745" s="274"/>
      <c r="F745" s="274"/>
    </row>
    <row r="746" ht="15.75" customHeight="1">
      <c r="C746" s="274"/>
      <c r="D746" s="274"/>
      <c r="F746" s="274"/>
    </row>
    <row r="747" ht="15.75" customHeight="1">
      <c r="C747" s="274"/>
      <c r="D747" s="274"/>
      <c r="F747" s="274"/>
    </row>
    <row r="748" ht="15.75" customHeight="1">
      <c r="C748" s="274"/>
      <c r="D748" s="274"/>
      <c r="F748" s="274"/>
    </row>
    <row r="749" ht="15.75" customHeight="1">
      <c r="C749" s="274"/>
      <c r="D749" s="274"/>
      <c r="F749" s="274"/>
    </row>
    <row r="750" ht="15.75" customHeight="1">
      <c r="C750" s="274"/>
      <c r="D750" s="274"/>
      <c r="F750" s="274"/>
    </row>
    <row r="751" ht="15.75" customHeight="1">
      <c r="C751" s="274"/>
      <c r="D751" s="274"/>
      <c r="F751" s="274"/>
    </row>
    <row r="752" ht="15.75" customHeight="1">
      <c r="C752" s="274"/>
      <c r="D752" s="274"/>
      <c r="F752" s="274"/>
    </row>
    <row r="753" ht="15.75" customHeight="1">
      <c r="C753" s="274"/>
      <c r="D753" s="274"/>
      <c r="F753" s="274"/>
    </row>
    <row r="754" ht="15.75" customHeight="1">
      <c r="C754" s="274"/>
      <c r="D754" s="274"/>
      <c r="F754" s="274"/>
    </row>
    <row r="755" ht="15.75" customHeight="1">
      <c r="C755" s="274"/>
      <c r="D755" s="274"/>
      <c r="F755" s="274"/>
    </row>
    <row r="756" ht="15.75" customHeight="1">
      <c r="C756" s="274"/>
      <c r="D756" s="274"/>
      <c r="F756" s="274"/>
    </row>
    <row r="757" ht="15.75" customHeight="1">
      <c r="C757" s="274"/>
      <c r="D757" s="274"/>
      <c r="F757" s="274"/>
    </row>
    <row r="758" ht="15.75" customHeight="1">
      <c r="C758" s="274"/>
      <c r="D758" s="274"/>
      <c r="F758" s="274"/>
    </row>
    <row r="759" ht="15.75" customHeight="1">
      <c r="C759" s="274"/>
      <c r="D759" s="274"/>
      <c r="F759" s="274"/>
    </row>
    <row r="760" ht="15.75" customHeight="1">
      <c r="C760" s="274"/>
      <c r="D760" s="274"/>
      <c r="F760" s="274"/>
    </row>
    <row r="761" ht="15.75" customHeight="1">
      <c r="C761" s="274"/>
      <c r="D761" s="274"/>
      <c r="F761" s="274"/>
    </row>
    <row r="762" ht="15.75" customHeight="1">
      <c r="C762" s="274"/>
      <c r="D762" s="274"/>
      <c r="F762" s="274"/>
    </row>
    <row r="763" ht="15.75" customHeight="1">
      <c r="C763" s="274"/>
      <c r="D763" s="274"/>
      <c r="F763" s="274"/>
    </row>
    <row r="764" ht="15.75" customHeight="1">
      <c r="C764" s="274"/>
      <c r="D764" s="274"/>
      <c r="F764" s="274"/>
    </row>
    <row r="765" ht="15.75" customHeight="1">
      <c r="C765" s="274"/>
      <c r="D765" s="274"/>
      <c r="F765" s="274"/>
    </row>
    <row r="766" ht="15.75" customHeight="1">
      <c r="C766" s="274"/>
      <c r="D766" s="274"/>
      <c r="F766" s="274"/>
    </row>
    <row r="767" ht="15.75" customHeight="1">
      <c r="C767" s="274"/>
      <c r="D767" s="274"/>
      <c r="F767" s="274"/>
    </row>
    <row r="768" ht="15.75" customHeight="1">
      <c r="C768" s="274"/>
      <c r="D768" s="274"/>
      <c r="F768" s="274"/>
    </row>
    <row r="769" ht="15.75" customHeight="1">
      <c r="C769" s="274"/>
      <c r="D769" s="274"/>
      <c r="F769" s="274"/>
    </row>
    <row r="770" ht="15.75" customHeight="1">
      <c r="C770" s="274"/>
      <c r="D770" s="274"/>
      <c r="F770" s="274"/>
    </row>
    <row r="771" ht="15.75" customHeight="1">
      <c r="C771" s="274"/>
      <c r="D771" s="274"/>
      <c r="F771" s="274"/>
    </row>
    <row r="772" ht="15.75" customHeight="1">
      <c r="C772" s="274"/>
      <c r="D772" s="274"/>
      <c r="F772" s="274"/>
    </row>
    <row r="773" ht="15.75" customHeight="1">
      <c r="C773" s="274"/>
      <c r="D773" s="274"/>
      <c r="F773" s="274"/>
    </row>
    <row r="774" ht="15.75" customHeight="1">
      <c r="C774" s="274"/>
      <c r="D774" s="274"/>
      <c r="F774" s="274"/>
    </row>
    <row r="775" ht="15.75" customHeight="1">
      <c r="C775" s="274"/>
      <c r="D775" s="274"/>
      <c r="F775" s="274"/>
    </row>
    <row r="776" ht="15.75" customHeight="1">
      <c r="C776" s="274"/>
      <c r="D776" s="274"/>
      <c r="F776" s="274"/>
    </row>
    <row r="777" ht="15.75" customHeight="1">
      <c r="C777" s="274"/>
      <c r="D777" s="274"/>
      <c r="F777" s="274"/>
    </row>
    <row r="778" ht="15.75" customHeight="1">
      <c r="C778" s="274"/>
      <c r="D778" s="274"/>
      <c r="F778" s="274"/>
    </row>
    <row r="779" ht="15.75" customHeight="1">
      <c r="C779" s="274"/>
      <c r="D779" s="274"/>
      <c r="F779" s="274"/>
    </row>
    <row r="780" ht="15.75" customHeight="1">
      <c r="C780" s="274"/>
      <c r="D780" s="274"/>
      <c r="F780" s="274"/>
    </row>
    <row r="781" ht="15.75" customHeight="1">
      <c r="C781" s="274"/>
      <c r="D781" s="274"/>
      <c r="F781" s="274"/>
    </row>
    <row r="782" ht="15.75" customHeight="1">
      <c r="C782" s="274"/>
      <c r="D782" s="274"/>
      <c r="F782" s="274"/>
    </row>
    <row r="783" ht="15.75" customHeight="1">
      <c r="C783" s="274"/>
      <c r="D783" s="274"/>
      <c r="F783" s="274"/>
    </row>
    <row r="784" ht="15.75" customHeight="1">
      <c r="C784" s="274"/>
      <c r="D784" s="274"/>
      <c r="F784" s="274"/>
    </row>
    <row r="785" ht="15.75" customHeight="1">
      <c r="C785" s="274"/>
      <c r="D785" s="274"/>
      <c r="F785" s="274"/>
    </row>
    <row r="786" ht="15.75" customHeight="1">
      <c r="C786" s="274"/>
      <c r="D786" s="274"/>
      <c r="F786" s="274"/>
    </row>
    <row r="787" ht="15.75" customHeight="1">
      <c r="C787" s="274"/>
      <c r="D787" s="274"/>
      <c r="F787" s="274"/>
    </row>
    <row r="788" ht="15.75" customHeight="1">
      <c r="C788" s="274"/>
      <c r="D788" s="274"/>
      <c r="F788" s="274"/>
    </row>
    <row r="789" ht="15.75" customHeight="1">
      <c r="C789" s="274"/>
      <c r="D789" s="274"/>
      <c r="F789" s="274"/>
    </row>
    <row r="790" ht="15.75" customHeight="1">
      <c r="C790" s="274"/>
      <c r="D790" s="274"/>
      <c r="F790" s="274"/>
    </row>
    <row r="791" ht="15.75" customHeight="1">
      <c r="C791" s="274"/>
      <c r="D791" s="274"/>
      <c r="F791" s="274"/>
    </row>
    <row r="792" ht="15.75" customHeight="1">
      <c r="C792" s="274"/>
      <c r="D792" s="274"/>
      <c r="F792" s="274"/>
    </row>
    <row r="793" ht="15.75" customHeight="1">
      <c r="C793" s="274"/>
      <c r="D793" s="274"/>
      <c r="F793" s="274"/>
    </row>
    <row r="794" ht="15.75" customHeight="1">
      <c r="C794" s="274"/>
      <c r="D794" s="274"/>
      <c r="F794" s="274"/>
    </row>
    <row r="795" ht="15.75" customHeight="1">
      <c r="C795" s="274"/>
      <c r="D795" s="274"/>
      <c r="F795" s="274"/>
    </row>
    <row r="796" ht="15.75" customHeight="1">
      <c r="C796" s="274"/>
      <c r="D796" s="274"/>
      <c r="F796" s="274"/>
    </row>
    <row r="797" ht="15.75" customHeight="1">
      <c r="C797" s="274"/>
      <c r="D797" s="274"/>
      <c r="F797" s="274"/>
    </row>
    <row r="798" ht="15.75" customHeight="1">
      <c r="C798" s="274"/>
      <c r="D798" s="274"/>
      <c r="F798" s="274"/>
    </row>
    <row r="799" ht="15.75" customHeight="1">
      <c r="C799" s="274"/>
      <c r="D799" s="274"/>
      <c r="F799" s="274"/>
    </row>
    <row r="800" ht="15.75" customHeight="1">
      <c r="C800" s="274"/>
      <c r="D800" s="274"/>
      <c r="F800" s="274"/>
    </row>
    <row r="801" ht="15.75" customHeight="1">
      <c r="C801" s="274"/>
      <c r="D801" s="274"/>
      <c r="F801" s="274"/>
    </row>
    <row r="802" ht="15.75" customHeight="1">
      <c r="C802" s="274"/>
      <c r="D802" s="274"/>
      <c r="F802" s="274"/>
    </row>
    <row r="803" ht="15.75" customHeight="1">
      <c r="C803" s="274"/>
      <c r="D803" s="274"/>
      <c r="F803" s="274"/>
    </row>
    <row r="804" ht="15.75" customHeight="1">
      <c r="C804" s="274"/>
      <c r="D804" s="274"/>
      <c r="F804" s="274"/>
    </row>
    <row r="805" ht="15.75" customHeight="1">
      <c r="C805" s="274"/>
      <c r="D805" s="274"/>
      <c r="F805" s="274"/>
    </row>
    <row r="806" ht="15.75" customHeight="1">
      <c r="C806" s="274"/>
      <c r="D806" s="274"/>
      <c r="F806" s="274"/>
    </row>
    <row r="807" ht="15.75" customHeight="1">
      <c r="C807" s="274"/>
      <c r="D807" s="274"/>
      <c r="F807" s="274"/>
    </row>
    <row r="808" ht="15.75" customHeight="1">
      <c r="C808" s="274"/>
      <c r="D808" s="274"/>
      <c r="F808" s="274"/>
    </row>
    <row r="809" ht="15.75" customHeight="1">
      <c r="C809" s="274"/>
      <c r="D809" s="274"/>
      <c r="F809" s="274"/>
    </row>
    <row r="810" ht="15.75" customHeight="1">
      <c r="C810" s="274"/>
      <c r="D810" s="274"/>
      <c r="F810" s="274"/>
    </row>
    <row r="811" ht="15.75" customHeight="1">
      <c r="C811" s="274"/>
      <c r="D811" s="274"/>
      <c r="F811" s="274"/>
    </row>
    <row r="812" ht="15.75" customHeight="1">
      <c r="C812" s="274"/>
      <c r="D812" s="274"/>
      <c r="F812" s="274"/>
    </row>
    <row r="813" ht="15.75" customHeight="1">
      <c r="C813" s="274"/>
      <c r="D813" s="274"/>
      <c r="F813" s="274"/>
    </row>
    <row r="814" ht="15.75" customHeight="1">
      <c r="C814" s="274"/>
      <c r="D814" s="274"/>
      <c r="F814" s="274"/>
    </row>
    <row r="815" ht="15.75" customHeight="1">
      <c r="C815" s="274"/>
      <c r="D815" s="274"/>
      <c r="F815" s="274"/>
    </row>
    <row r="816" ht="15.75" customHeight="1">
      <c r="C816" s="274"/>
      <c r="D816" s="274"/>
      <c r="F816" s="274"/>
    </row>
    <row r="817" ht="15.75" customHeight="1">
      <c r="C817" s="274"/>
      <c r="D817" s="274"/>
      <c r="F817" s="274"/>
    </row>
    <row r="818" ht="15.75" customHeight="1">
      <c r="C818" s="274"/>
      <c r="D818" s="274"/>
      <c r="F818" s="274"/>
    </row>
    <row r="819" ht="15.75" customHeight="1">
      <c r="C819" s="274"/>
      <c r="D819" s="274"/>
      <c r="F819" s="274"/>
    </row>
    <row r="820" ht="15.75" customHeight="1">
      <c r="C820" s="274"/>
      <c r="D820" s="274"/>
      <c r="F820" s="274"/>
    </row>
    <row r="821" ht="15.75" customHeight="1">
      <c r="C821" s="274"/>
      <c r="D821" s="274"/>
      <c r="F821" s="274"/>
    </row>
    <row r="822" ht="15.75" customHeight="1">
      <c r="C822" s="274"/>
      <c r="D822" s="274"/>
      <c r="F822" s="274"/>
    </row>
    <row r="823" ht="15.75" customHeight="1">
      <c r="C823" s="274"/>
      <c r="D823" s="274"/>
      <c r="F823" s="274"/>
    </row>
    <row r="824" ht="15.75" customHeight="1">
      <c r="C824" s="274"/>
      <c r="D824" s="274"/>
      <c r="F824" s="274"/>
    </row>
    <row r="825" ht="15.75" customHeight="1">
      <c r="C825" s="274"/>
      <c r="D825" s="274"/>
      <c r="F825" s="274"/>
    </row>
    <row r="826" ht="15.75" customHeight="1">
      <c r="C826" s="274"/>
      <c r="D826" s="274"/>
      <c r="F826" s="274"/>
    </row>
    <row r="827" ht="15.75" customHeight="1">
      <c r="C827" s="274"/>
      <c r="D827" s="274"/>
      <c r="F827" s="274"/>
    </row>
    <row r="828" ht="15.75" customHeight="1">
      <c r="C828" s="274"/>
      <c r="D828" s="274"/>
      <c r="F828" s="274"/>
    </row>
    <row r="829" ht="15.75" customHeight="1">
      <c r="C829" s="274"/>
      <c r="D829" s="274"/>
      <c r="F829" s="274"/>
    </row>
    <row r="830" ht="15.75" customHeight="1">
      <c r="C830" s="274"/>
      <c r="D830" s="274"/>
      <c r="F830" s="274"/>
    </row>
    <row r="831" ht="15.75" customHeight="1">
      <c r="C831" s="274"/>
      <c r="D831" s="274"/>
      <c r="F831" s="274"/>
    </row>
    <row r="832" ht="15.75" customHeight="1">
      <c r="C832" s="274"/>
      <c r="D832" s="274"/>
      <c r="F832" s="274"/>
    </row>
    <row r="833" ht="15.75" customHeight="1">
      <c r="C833" s="274"/>
      <c r="D833" s="274"/>
      <c r="F833" s="274"/>
    </row>
    <row r="834" ht="15.75" customHeight="1">
      <c r="C834" s="274"/>
      <c r="D834" s="274"/>
      <c r="F834" s="274"/>
    </row>
    <row r="835" ht="15.75" customHeight="1">
      <c r="C835" s="274"/>
      <c r="D835" s="274"/>
      <c r="F835" s="274"/>
    </row>
    <row r="836" ht="15.75" customHeight="1">
      <c r="C836" s="274"/>
      <c r="D836" s="274"/>
      <c r="F836" s="274"/>
    </row>
    <row r="837" ht="15.75" customHeight="1">
      <c r="C837" s="274"/>
      <c r="D837" s="274"/>
      <c r="F837" s="274"/>
    </row>
    <row r="838" ht="15.75" customHeight="1">
      <c r="C838" s="274"/>
      <c r="D838" s="274"/>
      <c r="F838" s="274"/>
    </row>
    <row r="839" ht="15.75" customHeight="1">
      <c r="C839" s="274"/>
      <c r="D839" s="274"/>
      <c r="F839" s="274"/>
    </row>
    <row r="840" ht="15.75" customHeight="1">
      <c r="C840" s="274"/>
      <c r="D840" s="274"/>
      <c r="F840" s="274"/>
    </row>
    <row r="841" ht="15.75" customHeight="1">
      <c r="C841" s="274"/>
      <c r="D841" s="274"/>
      <c r="F841" s="274"/>
    </row>
    <row r="842" ht="15.75" customHeight="1">
      <c r="C842" s="274"/>
      <c r="D842" s="274"/>
      <c r="F842" s="274"/>
    </row>
    <row r="843" ht="15.75" customHeight="1">
      <c r="C843" s="274"/>
      <c r="D843" s="274"/>
      <c r="F843" s="274"/>
    </row>
    <row r="844" ht="15.75" customHeight="1">
      <c r="C844" s="274"/>
      <c r="D844" s="274"/>
      <c r="F844" s="274"/>
    </row>
    <row r="845" ht="15.75" customHeight="1">
      <c r="C845" s="274"/>
      <c r="D845" s="274"/>
      <c r="F845" s="274"/>
    </row>
    <row r="846" ht="15.75" customHeight="1">
      <c r="C846" s="274"/>
      <c r="D846" s="274"/>
      <c r="F846" s="274"/>
    </row>
    <row r="847" ht="15.75" customHeight="1">
      <c r="C847" s="274"/>
      <c r="D847" s="274"/>
      <c r="F847" s="274"/>
    </row>
    <row r="848" ht="15.75" customHeight="1">
      <c r="C848" s="274"/>
      <c r="D848" s="274"/>
      <c r="F848" s="274"/>
    </row>
    <row r="849" ht="15.75" customHeight="1">
      <c r="C849" s="274"/>
      <c r="D849" s="274"/>
      <c r="F849" s="274"/>
    </row>
    <row r="850" ht="15.75" customHeight="1">
      <c r="C850" s="274"/>
      <c r="D850" s="274"/>
      <c r="F850" s="274"/>
    </row>
    <row r="851" ht="15.75" customHeight="1">
      <c r="C851" s="274"/>
      <c r="D851" s="274"/>
      <c r="F851" s="274"/>
    </row>
    <row r="852" ht="15.75" customHeight="1">
      <c r="C852" s="274"/>
      <c r="D852" s="274"/>
      <c r="F852" s="274"/>
    </row>
    <row r="853" ht="15.75" customHeight="1">
      <c r="C853" s="274"/>
      <c r="D853" s="274"/>
      <c r="F853" s="274"/>
    </row>
    <row r="854" ht="15.75" customHeight="1">
      <c r="C854" s="274"/>
      <c r="D854" s="274"/>
      <c r="F854" s="274"/>
    </row>
    <row r="855" ht="15.75" customHeight="1">
      <c r="C855" s="274"/>
      <c r="D855" s="274"/>
      <c r="F855" s="274"/>
    </row>
    <row r="856" ht="15.75" customHeight="1">
      <c r="C856" s="274"/>
      <c r="D856" s="274"/>
      <c r="F856" s="274"/>
    </row>
    <row r="857" ht="15.75" customHeight="1">
      <c r="C857" s="274"/>
      <c r="D857" s="274"/>
      <c r="F857" s="274"/>
    </row>
    <row r="858" ht="15.75" customHeight="1">
      <c r="C858" s="274"/>
      <c r="D858" s="274"/>
      <c r="F858" s="274"/>
    </row>
    <row r="859" ht="15.75" customHeight="1">
      <c r="C859" s="274"/>
      <c r="D859" s="274"/>
      <c r="F859" s="274"/>
    </row>
    <row r="860" ht="15.75" customHeight="1">
      <c r="C860" s="274"/>
      <c r="D860" s="274"/>
      <c r="F860" s="274"/>
    </row>
    <row r="861" ht="15.75" customHeight="1">
      <c r="C861" s="274"/>
      <c r="D861" s="274"/>
      <c r="F861" s="274"/>
    </row>
    <row r="862" ht="15.75" customHeight="1">
      <c r="C862" s="274"/>
      <c r="D862" s="274"/>
      <c r="F862" s="274"/>
    </row>
    <row r="863" ht="15.75" customHeight="1">
      <c r="C863" s="274"/>
      <c r="D863" s="274"/>
      <c r="F863" s="274"/>
    </row>
    <row r="864" ht="15.75" customHeight="1">
      <c r="C864" s="274"/>
      <c r="D864" s="274"/>
      <c r="F864" s="274"/>
    </row>
    <row r="865" ht="15.75" customHeight="1">
      <c r="C865" s="274"/>
      <c r="D865" s="274"/>
      <c r="F865" s="274"/>
    </row>
    <row r="866" ht="15.75" customHeight="1">
      <c r="C866" s="274"/>
      <c r="D866" s="274"/>
      <c r="F866" s="274"/>
    </row>
    <row r="867" ht="15.75" customHeight="1">
      <c r="C867" s="274"/>
      <c r="D867" s="274"/>
      <c r="F867" s="274"/>
    </row>
    <row r="868" ht="15.75" customHeight="1">
      <c r="C868" s="274"/>
      <c r="D868" s="274"/>
      <c r="F868" s="274"/>
    </row>
    <row r="869" ht="15.75" customHeight="1">
      <c r="C869" s="274"/>
      <c r="D869" s="274"/>
      <c r="F869" s="274"/>
    </row>
    <row r="870" ht="15.75" customHeight="1">
      <c r="C870" s="274"/>
      <c r="D870" s="274"/>
      <c r="F870" s="274"/>
    </row>
    <row r="871" ht="15.75" customHeight="1">
      <c r="C871" s="274"/>
      <c r="D871" s="274"/>
      <c r="F871" s="274"/>
    </row>
    <row r="872" ht="15.75" customHeight="1">
      <c r="C872" s="274"/>
      <c r="D872" s="274"/>
      <c r="F872" s="274"/>
    </row>
    <row r="873" ht="15.75" customHeight="1">
      <c r="C873" s="274"/>
      <c r="D873" s="274"/>
      <c r="F873" s="274"/>
    </row>
    <row r="874" ht="15.75" customHeight="1">
      <c r="C874" s="274"/>
      <c r="D874" s="274"/>
      <c r="F874" s="274"/>
    </row>
    <row r="875" ht="15.75" customHeight="1">
      <c r="C875" s="274"/>
      <c r="D875" s="274"/>
      <c r="F875" s="274"/>
    </row>
    <row r="876" ht="15.75" customHeight="1">
      <c r="C876" s="274"/>
      <c r="D876" s="274"/>
      <c r="F876" s="274"/>
    </row>
    <row r="877" ht="15.75" customHeight="1">
      <c r="C877" s="274"/>
      <c r="D877" s="274"/>
      <c r="F877" s="274"/>
    </row>
    <row r="878" ht="15.75" customHeight="1">
      <c r="C878" s="274"/>
      <c r="D878" s="274"/>
      <c r="F878" s="274"/>
    </row>
    <row r="879" ht="15.75" customHeight="1">
      <c r="C879" s="274"/>
      <c r="D879" s="274"/>
      <c r="F879" s="274"/>
    </row>
    <row r="880" ht="15.75" customHeight="1">
      <c r="C880" s="274"/>
      <c r="D880" s="274"/>
      <c r="F880" s="274"/>
    </row>
    <row r="881" ht="15.75" customHeight="1">
      <c r="C881" s="274"/>
      <c r="D881" s="274"/>
      <c r="F881" s="274"/>
    </row>
    <row r="882" ht="15.75" customHeight="1">
      <c r="C882" s="274"/>
      <c r="D882" s="274"/>
      <c r="F882" s="274"/>
    </row>
    <row r="883" ht="15.75" customHeight="1">
      <c r="C883" s="274"/>
      <c r="D883" s="274"/>
      <c r="F883" s="274"/>
    </row>
    <row r="884" ht="15.75" customHeight="1">
      <c r="C884" s="274"/>
      <c r="D884" s="274"/>
      <c r="F884" s="274"/>
    </row>
    <row r="885" ht="15.75" customHeight="1">
      <c r="C885" s="274"/>
      <c r="D885" s="274"/>
      <c r="F885" s="274"/>
    </row>
    <row r="886" ht="15.75" customHeight="1">
      <c r="C886" s="274"/>
      <c r="D886" s="274"/>
      <c r="F886" s="274"/>
    </row>
    <row r="887" ht="15.75" customHeight="1">
      <c r="C887" s="274"/>
      <c r="D887" s="274"/>
      <c r="F887" s="274"/>
    </row>
    <row r="888" ht="15.75" customHeight="1">
      <c r="C888" s="274"/>
      <c r="D888" s="274"/>
      <c r="F888" s="274"/>
    </row>
    <row r="889" ht="15.75" customHeight="1">
      <c r="C889" s="274"/>
      <c r="D889" s="274"/>
      <c r="F889" s="274"/>
    </row>
    <row r="890" ht="15.75" customHeight="1">
      <c r="C890" s="274"/>
      <c r="D890" s="274"/>
      <c r="F890" s="274"/>
    </row>
    <row r="891" ht="15.75" customHeight="1">
      <c r="C891" s="274"/>
      <c r="D891" s="274"/>
      <c r="F891" s="274"/>
    </row>
    <row r="892" ht="15.75" customHeight="1">
      <c r="C892" s="274"/>
      <c r="D892" s="274"/>
      <c r="F892" s="274"/>
    </row>
    <row r="893" ht="15.75" customHeight="1">
      <c r="C893" s="274"/>
      <c r="D893" s="274"/>
      <c r="F893" s="274"/>
    </row>
    <row r="894" ht="15.75" customHeight="1">
      <c r="C894" s="274"/>
      <c r="D894" s="274"/>
      <c r="F894" s="274"/>
    </row>
    <row r="895" ht="15.75" customHeight="1">
      <c r="C895" s="274"/>
      <c r="D895" s="274"/>
      <c r="F895" s="274"/>
    </row>
    <row r="896" ht="15.75" customHeight="1">
      <c r="C896" s="274"/>
      <c r="D896" s="274"/>
      <c r="F896" s="274"/>
    </row>
    <row r="897" ht="15.75" customHeight="1">
      <c r="C897" s="274"/>
      <c r="D897" s="274"/>
      <c r="F897" s="274"/>
    </row>
    <row r="898" ht="15.75" customHeight="1">
      <c r="C898" s="274"/>
      <c r="D898" s="274"/>
      <c r="F898" s="274"/>
    </row>
    <row r="899" ht="15.75" customHeight="1">
      <c r="C899" s="274"/>
      <c r="D899" s="274"/>
      <c r="F899" s="274"/>
    </row>
    <row r="900" ht="15.75" customHeight="1">
      <c r="C900" s="274"/>
      <c r="D900" s="274"/>
      <c r="F900" s="274"/>
    </row>
    <row r="901" ht="15.75" customHeight="1">
      <c r="C901" s="274"/>
      <c r="D901" s="274"/>
      <c r="F901" s="274"/>
    </row>
    <row r="902" ht="15.75" customHeight="1">
      <c r="C902" s="274"/>
      <c r="D902" s="274"/>
      <c r="F902" s="274"/>
    </row>
    <row r="903" ht="15.75" customHeight="1">
      <c r="C903" s="274"/>
      <c r="D903" s="274"/>
      <c r="F903" s="274"/>
    </row>
    <row r="904" ht="15.75" customHeight="1">
      <c r="C904" s="274"/>
      <c r="D904" s="274"/>
      <c r="F904" s="274"/>
    </row>
    <row r="905" ht="15.75" customHeight="1">
      <c r="C905" s="274"/>
      <c r="D905" s="274"/>
      <c r="F905" s="274"/>
    </row>
    <row r="906" ht="15.75" customHeight="1">
      <c r="C906" s="274"/>
      <c r="D906" s="274"/>
      <c r="F906" s="274"/>
    </row>
    <row r="907" ht="15.75" customHeight="1">
      <c r="C907" s="274"/>
      <c r="D907" s="274"/>
      <c r="F907" s="274"/>
    </row>
    <row r="908" ht="15.75" customHeight="1">
      <c r="C908" s="274"/>
      <c r="D908" s="274"/>
      <c r="F908" s="274"/>
    </row>
    <row r="909" ht="15.75" customHeight="1">
      <c r="C909" s="274"/>
      <c r="D909" s="274"/>
      <c r="F909" s="274"/>
    </row>
    <row r="910" ht="15.75" customHeight="1">
      <c r="C910" s="274"/>
      <c r="D910" s="274"/>
      <c r="F910" s="274"/>
    </row>
    <row r="911" ht="15.75" customHeight="1">
      <c r="C911" s="274"/>
      <c r="D911" s="274"/>
      <c r="F911" s="274"/>
    </row>
    <row r="912" ht="15.75" customHeight="1">
      <c r="C912" s="274"/>
      <c r="D912" s="274"/>
      <c r="F912" s="274"/>
    </row>
    <row r="913" ht="15.75" customHeight="1">
      <c r="C913" s="274"/>
      <c r="D913" s="274"/>
      <c r="F913" s="274"/>
    </row>
    <row r="914" ht="15.75" customHeight="1">
      <c r="C914" s="274"/>
      <c r="D914" s="274"/>
      <c r="F914" s="274"/>
    </row>
    <row r="915" ht="15.75" customHeight="1">
      <c r="C915" s="274"/>
      <c r="D915" s="274"/>
      <c r="F915" s="274"/>
    </row>
    <row r="916" ht="15.75" customHeight="1">
      <c r="C916" s="274"/>
      <c r="D916" s="274"/>
      <c r="F916" s="274"/>
    </row>
    <row r="917" ht="15.75" customHeight="1">
      <c r="C917" s="274"/>
      <c r="D917" s="274"/>
      <c r="F917" s="274"/>
    </row>
    <row r="918" ht="15.75" customHeight="1">
      <c r="C918" s="274"/>
      <c r="D918" s="274"/>
      <c r="F918" s="274"/>
    </row>
    <row r="919" ht="15.75" customHeight="1">
      <c r="C919" s="274"/>
      <c r="D919" s="274"/>
      <c r="F919" s="274"/>
    </row>
    <row r="920" ht="15.75" customHeight="1">
      <c r="C920" s="274"/>
      <c r="D920" s="274"/>
      <c r="F920" s="274"/>
    </row>
    <row r="921" ht="15.75" customHeight="1">
      <c r="C921" s="274"/>
      <c r="D921" s="274"/>
      <c r="F921" s="274"/>
    </row>
    <row r="922" ht="15.75" customHeight="1">
      <c r="C922" s="274"/>
      <c r="D922" s="274"/>
      <c r="F922" s="274"/>
    </row>
    <row r="923" ht="15.75" customHeight="1">
      <c r="C923" s="274"/>
      <c r="D923" s="274"/>
      <c r="F923" s="274"/>
    </row>
    <row r="924" ht="15.75" customHeight="1">
      <c r="C924" s="274"/>
      <c r="D924" s="274"/>
      <c r="F924" s="274"/>
    </row>
    <row r="925" ht="15.75" customHeight="1">
      <c r="C925" s="274"/>
      <c r="D925" s="274"/>
      <c r="F925" s="274"/>
    </row>
    <row r="926" ht="15.75" customHeight="1">
      <c r="C926" s="274"/>
      <c r="D926" s="274"/>
      <c r="F926" s="274"/>
    </row>
    <row r="927" ht="15.75" customHeight="1">
      <c r="C927" s="274"/>
      <c r="D927" s="274"/>
      <c r="F927" s="274"/>
    </row>
    <row r="928" ht="15.75" customHeight="1">
      <c r="C928" s="274"/>
      <c r="D928" s="274"/>
      <c r="F928" s="274"/>
    </row>
    <row r="929" ht="15.75" customHeight="1">
      <c r="C929" s="274"/>
      <c r="D929" s="274"/>
      <c r="F929" s="274"/>
    </row>
    <row r="930" ht="15.75" customHeight="1">
      <c r="C930" s="274"/>
      <c r="D930" s="274"/>
      <c r="F930" s="274"/>
    </row>
    <row r="931" ht="15.75" customHeight="1">
      <c r="C931" s="274"/>
      <c r="D931" s="274"/>
      <c r="F931" s="274"/>
    </row>
    <row r="932" ht="15.75" customHeight="1">
      <c r="C932" s="274"/>
      <c r="D932" s="274"/>
      <c r="F932" s="274"/>
    </row>
    <row r="933" ht="15.75" customHeight="1">
      <c r="C933" s="274"/>
      <c r="D933" s="274"/>
      <c r="F933" s="274"/>
    </row>
    <row r="934" ht="15.75" customHeight="1">
      <c r="C934" s="274"/>
      <c r="D934" s="274"/>
      <c r="F934" s="274"/>
    </row>
    <row r="935" ht="15.75" customHeight="1">
      <c r="C935" s="274"/>
      <c r="D935" s="274"/>
      <c r="F935" s="274"/>
    </row>
    <row r="936" ht="15.75" customHeight="1">
      <c r="C936" s="274"/>
      <c r="D936" s="274"/>
      <c r="F936" s="274"/>
    </row>
    <row r="937" ht="15.75" customHeight="1">
      <c r="C937" s="274"/>
      <c r="D937" s="274"/>
      <c r="F937" s="274"/>
    </row>
    <row r="938" ht="15.75" customHeight="1">
      <c r="C938" s="274"/>
      <c r="D938" s="274"/>
      <c r="F938" s="274"/>
    </row>
    <row r="939" ht="15.75" customHeight="1">
      <c r="C939" s="274"/>
      <c r="D939" s="274"/>
      <c r="F939" s="274"/>
    </row>
    <row r="940" ht="15.75" customHeight="1">
      <c r="C940" s="274"/>
      <c r="D940" s="274"/>
      <c r="F940" s="274"/>
    </row>
    <row r="941" ht="15.75" customHeight="1">
      <c r="C941" s="274"/>
      <c r="D941" s="274"/>
      <c r="F941" s="274"/>
    </row>
    <row r="942" ht="15.75" customHeight="1">
      <c r="C942" s="274"/>
      <c r="D942" s="274"/>
      <c r="F942" s="274"/>
    </row>
    <row r="943" ht="15.75" customHeight="1">
      <c r="C943" s="274"/>
      <c r="D943" s="274"/>
      <c r="F943" s="274"/>
    </row>
    <row r="944" ht="15.75" customHeight="1">
      <c r="C944" s="274"/>
      <c r="D944" s="274"/>
      <c r="F944" s="274"/>
    </row>
    <row r="945" ht="15.75" customHeight="1">
      <c r="C945" s="274"/>
      <c r="D945" s="274"/>
      <c r="F945" s="274"/>
    </row>
    <row r="946" ht="15.75" customHeight="1">
      <c r="C946" s="274"/>
      <c r="D946" s="274"/>
      <c r="F946" s="274"/>
    </row>
    <row r="947" ht="15.75" customHeight="1">
      <c r="C947" s="274"/>
      <c r="D947" s="274"/>
      <c r="F947" s="274"/>
    </row>
    <row r="948" ht="15.75" customHeight="1">
      <c r="C948" s="274"/>
      <c r="D948" s="274"/>
      <c r="F948" s="274"/>
    </row>
    <row r="949" ht="15.75" customHeight="1">
      <c r="C949" s="274"/>
      <c r="D949" s="274"/>
      <c r="F949" s="274"/>
    </row>
    <row r="950" ht="15.75" customHeight="1">
      <c r="C950" s="274"/>
      <c r="D950" s="274"/>
      <c r="F950" s="274"/>
    </row>
    <row r="951" ht="15.75" customHeight="1">
      <c r="C951" s="274"/>
      <c r="D951" s="274"/>
      <c r="F951" s="274"/>
    </row>
    <row r="952" ht="15.75" customHeight="1">
      <c r="C952" s="274"/>
      <c r="D952" s="274"/>
      <c r="F952" s="274"/>
    </row>
    <row r="953" ht="15.75" customHeight="1">
      <c r="C953" s="274"/>
      <c r="D953" s="274"/>
      <c r="F953" s="274"/>
    </row>
    <row r="954" ht="15.75" customHeight="1">
      <c r="C954" s="274"/>
      <c r="D954" s="274"/>
      <c r="F954" s="274"/>
    </row>
    <row r="955" ht="15.75" customHeight="1">
      <c r="C955" s="274"/>
      <c r="D955" s="274"/>
      <c r="F955" s="274"/>
    </row>
    <row r="956" ht="15.75" customHeight="1">
      <c r="C956" s="274"/>
      <c r="D956" s="274"/>
      <c r="F956" s="274"/>
    </row>
    <row r="957" ht="15.75" customHeight="1">
      <c r="C957" s="274"/>
      <c r="D957" s="274"/>
      <c r="F957" s="274"/>
    </row>
    <row r="958" ht="15.75" customHeight="1">
      <c r="C958" s="274"/>
      <c r="D958" s="274"/>
      <c r="F958" s="274"/>
    </row>
    <row r="959" ht="15.75" customHeight="1">
      <c r="C959" s="274"/>
      <c r="D959" s="274"/>
      <c r="F959" s="274"/>
    </row>
    <row r="960" ht="15.75" customHeight="1">
      <c r="C960" s="274"/>
      <c r="D960" s="274"/>
      <c r="F960" s="274"/>
    </row>
    <row r="961" ht="15.75" customHeight="1">
      <c r="C961" s="274"/>
      <c r="D961" s="274"/>
      <c r="F961" s="274"/>
    </row>
    <row r="962" ht="15.75" customHeight="1">
      <c r="C962" s="274"/>
      <c r="D962" s="274"/>
      <c r="F962" s="274"/>
    </row>
    <row r="963" ht="15.75" customHeight="1">
      <c r="C963" s="274"/>
      <c r="D963" s="274"/>
      <c r="F963" s="274"/>
    </row>
    <row r="964" ht="15.75" customHeight="1">
      <c r="C964" s="274"/>
      <c r="D964" s="274"/>
      <c r="F964" s="274"/>
    </row>
    <row r="965" ht="15.75" customHeight="1">
      <c r="C965" s="274"/>
      <c r="D965" s="274"/>
      <c r="F965" s="274"/>
    </row>
    <row r="966" ht="15.75" customHeight="1">
      <c r="C966" s="274"/>
      <c r="D966" s="274"/>
      <c r="F966" s="274"/>
    </row>
    <row r="967" ht="15.75" customHeight="1">
      <c r="C967" s="274"/>
      <c r="D967" s="274"/>
      <c r="F967" s="274"/>
    </row>
    <row r="968" ht="15.75" customHeight="1">
      <c r="C968" s="274"/>
      <c r="D968" s="274"/>
      <c r="F968" s="274"/>
    </row>
    <row r="969" ht="15.75" customHeight="1">
      <c r="C969" s="274"/>
      <c r="D969" s="274"/>
      <c r="F969" s="274"/>
    </row>
    <row r="970" ht="15.75" customHeight="1">
      <c r="C970" s="274"/>
      <c r="D970" s="274"/>
      <c r="F970" s="274"/>
    </row>
    <row r="971" ht="15.75" customHeight="1">
      <c r="C971" s="274"/>
      <c r="D971" s="274"/>
      <c r="F971" s="274"/>
    </row>
    <row r="972" ht="15.75" customHeight="1">
      <c r="C972" s="274"/>
      <c r="D972" s="274"/>
      <c r="F972" s="274"/>
    </row>
    <row r="973" ht="15.75" customHeight="1">
      <c r="C973" s="274"/>
      <c r="D973" s="274"/>
      <c r="F973" s="274"/>
    </row>
    <row r="974" ht="15.75" customHeight="1">
      <c r="C974" s="274"/>
      <c r="D974" s="274"/>
      <c r="F974" s="274"/>
    </row>
    <row r="975" ht="15.75" customHeight="1">
      <c r="C975" s="274"/>
      <c r="D975" s="274"/>
      <c r="F975" s="274"/>
    </row>
    <row r="976" ht="15.75" customHeight="1">
      <c r="C976" s="274"/>
      <c r="D976" s="274"/>
      <c r="F976" s="274"/>
    </row>
    <row r="977" ht="15.75" customHeight="1">
      <c r="C977" s="274"/>
      <c r="D977" s="274"/>
      <c r="F977" s="274"/>
    </row>
    <row r="978" ht="15.75" customHeight="1">
      <c r="C978" s="274"/>
      <c r="D978" s="274"/>
      <c r="F978" s="274"/>
    </row>
    <row r="979" ht="15.75" customHeight="1">
      <c r="C979" s="274"/>
      <c r="D979" s="274"/>
      <c r="F979" s="274"/>
    </row>
    <row r="980" ht="15.75" customHeight="1">
      <c r="C980" s="274"/>
      <c r="D980" s="274"/>
      <c r="F980" s="274"/>
    </row>
    <row r="981" ht="15.75" customHeight="1">
      <c r="C981" s="274"/>
      <c r="D981" s="274"/>
      <c r="F981" s="274"/>
    </row>
    <row r="982" ht="15.75" customHeight="1">
      <c r="C982" s="274"/>
      <c r="D982" s="274"/>
      <c r="F982" s="274"/>
    </row>
    <row r="983" ht="15.75" customHeight="1">
      <c r="C983" s="274"/>
      <c r="D983" s="274"/>
      <c r="F983" s="274"/>
    </row>
    <row r="984" ht="15.75" customHeight="1">
      <c r="C984" s="274"/>
      <c r="D984" s="274"/>
      <c r="F984" s="274"/>
    </row>
    <row r="985" ht="15.75" customHeight="1">
      <c r="C985" s="274"/>
      <c r="D985" s="274"/>
      <c r="F985" s="274"/>
    </row>
    <row r="986" ht="15.75" customHeight="1">
      <c r="C986" s="274"/>
      <c r="D986" s="274"/>
      <c r="F986" s="274"/>
    </row>
    <row r="987" ht="15.75" customHeight="1">
      <c r="C987" s="274"/>
      <c r="D987" s="274"/>
      <c r="F987" s="274"/>
    </row>
    <row r="988" ht="15.75" customHeight="1">
      <c r="C988" s="274"/>
      <c r="D988" s="274"/>
      <c r="F988" s="274"/>
    </row>
    <row r="989" ht="15.75" customHeight="1">
      <c r="C989" s="274"/>
      <c r="D989" s="274"/>
      <c r="F989" s="274"/>
    </row>
    <row r="990" ht="15.75" customHeight="1">
      <c r="C990" s="274"/>
      <c r="D990" s="274"/>
      <c r="F990" s="274"/>
    </row>
    <row r="991" ht="15.75" customHeight="1">
      <c r="C991" s="274"/>
      <c r="D991" s="274"/>
      <c r="F991" s="274"/>
    </row>
    <row r="992" ht="15.75" customHeight="1">
      <c r="C992" s="274"/>
      <c r="D992" s="274"/>
      <c r="F992" s="274"/>
    </row>
    <row r="993" ht="15.75" customHeight="1">
      <c r="C993" s="274"/>
      <c r="D993" s="274"/>
      <c r="F993" s="274"/>
    </row>
    <row r="994" ht="15.75" customHeight="1">
      <c r="C994" s="274"/>
      <c r="D994" s="274"/>
      <c r="F994" s="274"/>
    </row>
    <row r="995" ht="15.75" customHeight="1">
      <c r="C995" s="274"/>
      <c r="D995" s="274"/>
      <c r="F995" s="274"/>
    </row>
    <row r="996" ht="15.75" customHeight="1">
      <c r="C996" s="274"/>
      <c r="D996" s="274"/>
      <c r="F996" s="274"/>
    </row>
    <row r="997" ht="15.75" customHeight="1">
      <c r="C997" s="274"/>
      <c r="D997" s="274"/>
      <c r="F997" s="274"/>
    </row>
    <row r="998" ht="15.75" customHeight="1">
      <c r="C998" s="274"/>
      <c r="D998" s="274"/>
      <c r="F998" s="274"/>
    </row>
    <row r="999" ht="15.75" customHeight="1">
      <c r="C999" s="274"/>
      <c r="D999" s="274"/>
      <c r="F999" s="274"/>
    </row>
    <row r="1000" ht="15.75" customHeight="1">
      <c r="C1000" s="274"/>
      <c r="D1000" s="274"/>
      <c r="F1000" s="274"/>
    </row>
  </sheetData>
  <mergeCells count="6">
    <mergeCell ref="A1:H1"/>
    <mergeCell ref="A2:F2"/>
    <mergeCell ref="A3:F3"/>
    <mergeCell ref="A5:B5"/>
    <mergeCell ref="C5:D5"/>
    <mergeCell ref="A20:J20"/>
  </mergeCells>
  <printOptions horizontalCentered="1" verticalCentered="1"/>
  <pageMargins bottom="0.7874015748031497" footer="0.0" header="0.0" left="0.5118110236220472" right="0.5118110236220472" top="0.1968503937007874"/>
  <pageSetup paperSize="9" scale="77" orientation="landscape"/>
  <headerFooter>
    <oddFooter>&amp;RFERNANDA R. DA SILVAENGª CIVILCREA nº 038888/D</oddFoot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5.86"/>
    <col customWidth="1" min="2" max="2" width="6.0"/>
    <col customWidth="1" min="3" max="4" width="12.86"/>
    <col customWidth="1" min="5" max="5" width="71.43"/>
    <col customWidth="1" min="6" max="6" width="8.71"/>
    <col customWidth="1" min="7" max="7" width="11.71"/>
    <col customWidth="1" min="8" max="8" width="15.0"/>
    <col customWidth="1" min="9" max="9" width="15.71"/>
    <col customWidth="1" min="10" max="10" width="14.43"/>
    <col customWidth="1" min="11" max="11" width="3.86"/>
    <col customWidth="1" min="12" max="12" width="18.14"/>
    <col customWidth="1" min="13" max="13" width="5.14"/>
    <col customWidth="1" min="14" max="26" width="8.71"/>
  </cols>
  <sheetData>
    <row r="1" ht="60.0" customHeight="1">
      <c r="A1" s="276" t="str">
        <f>GLOBAL!A1</f>
        <v>PREFEITURA MUNICIPAL DE VIANA</v>
      </c>
      <c r="B1" s="278"/>
      <c r="C1" s="278"/>
      <c r="D1" s="278"/>
      <c r="E1" s="278"/>
      <c r="F1" s="278"/>
      <c r="G1" s="278"/>
      <c r="H1" s="280"/>
      <c r="I1" s="282"/>
      <c r="J1" s="284"/>
      <c r="L1" s="286" t="s">
        <v>424</v>
      </c>
      <c r="M1" s="286" t="s">
        <v>467</v>
      </c>
    </row>
    <row r="2" ht="15.0" customHeight="1">
      <c r="A2" s="288" t="str">
        <f>GLOBAL!C2</f>
        <v>OBRA: REFORMA DO TEATRO MUNICIPAL DE VIANA</v>
      </c>
      <c r="B2" s="6"/>
      <c r="C2" s="6"/>
      <c r="D2" s="6"/>
      <c r="E2" s="6"/>
      <c r="F2" s="23"/>
      <c r="G2" s="289" t="s">
        <v>468</v>
      </c>
      <c r="H2" s="289" t="s">
        <v>427</v>
      </c>
      <c r="I2" s="289" t="s">
        <v>429</v>
      </c>
      <c r="J2" s="290"/>
    </row>
    <row r="3" ht="15.75" customHeight="1">
      <c r="A3" s="291"/>
      <c r="B3" s="6"/>
      <c r="C3" s="6"/>
      <c r="D3" s="6"/>
      <c r="E3" s="6"/>
      <c r="F3" s="23"/>
      <c r="G3" s="292">
        <v>0.8954</v>
      </c>
      <c r="H3" s="293">
        <v>0.2764</v>
      </c>
      <c r="I3" s="294">
        <v>43800.0</v>
      </c>
      <c r="J3" s="290"/>
    </row>
    <row r="4" ht="15.75" customHeight="1">
      <c r="A4" s="295"/>
      <c r="B4" s="296"/>
      <c r="C4" s="296"/>
      <c r="D4" s="296"/>
      <c r="E4" s="296"/>
      <c r="F4" s="296"/>
      <c r="G4" s="296"/>
      <c r="H4" s="296"/>
      <c r="I4" s="296"/>
      <c r="J4" s="290"/>
    </row>
    <row r="5" ht="25.5" customHeight="1">
      <c r="A5" s="297" t="s">
        <v>8</v>
      </c>
      <c r="B5" s="47"/>
      <c r="C5" s="298" t="s">
        <v>430</v>
      </c>
      <c r="D5" s="47"/>
      <c r="E5" s="299" t="s">
        <v>15</v>
      </c>
      <c r="F5" s="298" t="s">
        <v>18</v>
      </c>
      <c r="G5" s="300"/>
      <c r="H5" s="301"/>
      <c r="I5" s="302"/>
      <c r="J5" s="303" t="s">
        <v>431</v>
      </c>
    </row>
    <row r="6">
      <c r="A6" s="304" t="str">
        <f>CONCATENATE($M$1,"-")</f>
        <v>ARQ-</v>
      </c>
      <c r="B6" s="305">
        <f>COUNTIF(B$1:B5,"&gt;0")+1</f>
        <v>1</v>
      </c>
      <c r="C6" s="306" t="s">
        <v>47</v>
      </c>
      <c r="D6" s="376">
        <v>0.0</v>
      </c>
      <c r="E6" s="307" t="s">
        <v>470</v>
      </c>
      <c r="F6" s="308" t="s">
        <v>433</v>
      </c>
      <c r="G6" s="309"/>
      <c r="H6" s="310"/>
      <c r="I6" s="311"/>
      <c r="J6" s="312">
        <f>J19</f>
        <v>92.51</v>
      </c>
      <c r="K6" s="53"/>
      <c r="L6" s="53" t="str">
        <f>UPPER(E6)</f>
        <v>REMOÇÃO DE  VIDROS QUEBRADOS</v>
      </c>
      <c r="M6" s="307" t="str">
        <f>IF(K6="LABOR",VLOOKUP(L6,'LABOR-SERVIÇOS'!I:N,5,FALSE),IF(K6="SINAPI",VLOOKUP(L6,'SINAPI-SERVIÇOS'!I:M,2,FALSE),"outro"))</f>
        <v>outro</v>
      </c>
      <c r="N6" s="53"/>
      <c r="O6" s="53"/>
      <c r="P6" s="53"/>
      <c r="Q6" s="53"/>
      <c r="R6" s="53"/>
      <c r="S6" s="53"/>
      <c r="T6" s="53"/>
      <c r="U6" s="53"/>
      <c r="V6" s="53"/>
      <c r="W6" s="53"/>
      <c r="X6" s="53"/>
      <c r="Y6" s="53"/>
      <c r="Z6" s="53"/>
    </row>
    <row r="7" ht="15.0" customHeight="1">
      <c r="A7" s="382"/>
      <c r="B7" s="314" t="s">
        <v>434</v>
      </c>
      <c r="C7" s="315" t="s">
        <v>435</v>
      </c>
      <c r="D7" s="315" t="s">
        <v>436</v>
      </c>
      <c r="E7" s="315" t="s">
        <v>437</v>
      </c>
      <c r="F7" s="315" t="s">
        <v>434</v>
      </c>
      <c r="G7" s="316" t="s">
        <v>18</v>
      </c>
      <c r="H7" s="316" t="s">
        <v>438</v>
      </c>
      <c r="I7" s="316" t="s">
        <v>439</v>
      </c>
      <c r="J7" s="317" t="s">
        <v>440</v>
      </c>
    </row>
    <row r="8">
      <c r="A8" s="18"/>
      <c r="B8" s="306" t="s">
        <v>441</v>
      </c>
      <c r="C8" s="385" t="s">
        <v>47</v>
      </c>
      <c r="D8" s="196" t="str">
        <f>'SINAPI-SERVIÇOS'!A6229</f>
        <v>88325</v>
      </c>
      <c r="E8" s="387" t="str">
        <f>IF(B8="I",IF(C8="LABOR",VLOOKUP(D8,'LABOR-INSUMOS'!A:D,2,FALSE),IF(C8="SINAPI",VLOOKUP(D8,'SINAPI-INSUMOS'!A:E,2,FALSE),IF(C8="COTAÇÃO",VLOOKUP(D8,#REF!,2,FALSE)))),IF(C8="LABOR",VLOOKUP(D8,'LABOR-SERVIÇOS'!A:F,5,FALSE),IF(C8="SINAPI",VLOOKUP(D8,'SINAPI-SERVIÇOS'!A:E,2,FALSE),"outro")))</f>
        <v>VIDRACEIRO COM ENCARGOS COMPLEMENTARES</v>
      </c>
      <c r="F8" s="385" t="s">
        <v>443</v>
      </c>
      <c r="G8" s="385" t="str">
        <f>IF(B8="I",IF(C8="LABOR",VLOOKUP(D8,'LABOR-INSUMOS'!A:D,3,FALSE),IF(C8="SINAPI",VLOOKUP(D8,'SINAPI-INSUMOS'!A:E,3,FALSE),IF(C8="COTAÇÃO",VLOOKUP(D8,#REF!,3,FALSE)))),IF(C8="LABOR",VLOOKUP(D8,'LABOR-SERVIÇOS'!A:F,6,FALSE),IF(C8="SINAPI",VLOOKUP(D8,'SINAPI-SERVIÇOS'!A:E,3,FALSE),"outro")))</f>
        <v>H</v>
      </c>
      <c r="H8" s="389">
        <v>2.0</v>
      </c>
      <c r="I8" s="390">
        <f>IF(B8="I",IF(F8="MO",IF(C8="LABOR",ROUND(VLOOKUP(D8,'LABOR-INSUMOS'!A:D,4,FALSE)/(1+'LABOR-INSUMOS'!$E$1),2),IF(C8="SINAPI",ROUND(VLOOKUP(D8,'SINAPI-INSUMOS'!A:E,5,FALSE)/(1+'SINAPI-INSUMOS'!$E$1),2),"outro")),IF(C8="LABOR",VLOOKUP(D8,'LABOR-INSUMOS'!A:D,4,FALSE),IF(C8="SINAPI",VLOOKUP(D8,'SINAPI-INSUMOS'!A:E,5,FALSE),IF(C8="COTAÇÃO",VLOOKUP(D8,#REF!,14,FALSE))))),IF(C8="SINAPI",IF(F8="MO",ROUND(VLOOKUP(D8,'SINAPI-SERVIÇOS'!A:D,4,FALSE)/(1+'SINAPI-SERVIÇOS'!$E$1),2),VLOOKUP(D8,'SINAPI-SERVIÇOS'!A:D,4,FALSE)),"outro"))</f>
        <v>10.15</v>
      </c>
      <c r="J8" s="391">
        <f t="shared" ref="J8:J9" si="1">ROUND(H8*I8,2)</f>
        <v>20.3</v>
      </c>
    </row>
    <row r="9">
      <c r="A9" s="18"/>
      <c r="B9" s="306" t="s">
        <v>441</v>
      </c>
      <c r="C9" s="385" t="s">
        <v>47</v>
      </c>
      <c r="D9" s="196" t="str">
        <f>'SINAPI-SERVIÇOS'!A6157</f>
        <v>88243</v>
      </c>
      <c r="E9" s="387" t="str">
        <f>IF(B9="I",IF(C9="LABOR",VLOOKUP(D9,'LABOR-INSUMOS'!A:D,2,FALSE),IF(C9="SINAPI",VLOOKUP(D9,'SINAPI-INSUMOS'!A:E,2,FALSE),IF(C9="COTAÇÃO",VLOOKUP(D9,#REF!,2,FALSE)))),IF(C9="LABOR",VLOOKUP(D9,'LABOR-SERVIÇOS'!A:F,5,FALSE),IF(C9="SINAPI",VLOOKUP(D9,'SINAPI-SERVIÇOS'!A:E,2,FALSE),"outro")))</f>
        <v>AJUDANTE ESPECIALIZADO COM ENCARGOS COMPLEMENTARES</v>
      </c>
      <c r="F9" s="385" t="s">
        <v>443</v>
      </c>
      <c r="G9" s="385" t="str">
        <f>IF(B9="I",IF(C9="LABOR",VLOOKUP(D9,'LABOR-INSUMOS'!A:D,3,FALSE),IF(C9="SINAPI",VLOOKUP(D9,'SINAPI-INSUMOS'!A:E,3,FALSE),IF(C9="COTAÇÃO",VLOOKUP(D9,#REF!,3,FALSE)))),IF(C9="LABOR",VLOOKUP(D9,'LABOR-SERVIÇOS'!A:F,6,FALSE),IF(C9="SINAPI",VLOOKUP(D9,'SINAPI-SERVIÇOS'!A:E,3,FALSE),"outro")))</f>
        <v>H</v>
      </c>
      <c r="H9" s="389">
        <v>2.0</v>
      </c>
      <c r="I9" s="390">
        <f>IF(B9="I",IF(F9="MO",IF(C9="LABOR",ROUND(VLOOKUP(D9,'LABOR-INSUMOS'!A:D,4,FALSE)/(1+'LABOR-INSUMOS'!$E$1),2),IF(C9="SINAPI",ROUND(VLOOKUP(D9,'SINAPI-INSUMOS'!A:E,5,FALSE)/(1+'SINAPI-INSUMOS'!$E$1),2),"outro")),IF(C9="LABOR",VLOOKUP(D9,'LABOR-INSUMOS'!A:D,4,FALSE),IF(C9="SINAPI",VLOOKUP(D9,'SINAPI-INSUMOS'!A:E,5,FALSE),IF(C9="COTAÇÃO",VLOOKUP(D9,#REF!,14,FALSE))))),IF(C9="SINAPI",IF(F9="MO",ROUND(VLOOKUP(D9,'SINAPI-SERVIÇOS'!A:D,4,FALSE)/(1+'SINAPI-SERVIÇOS'!$E$1),2),VLOOKUP(D9,'SINAPI-SERVIÇOS'!A:D,4,FALSE)),"outro"))</f>
        <v>8.97</v>
      </c>
      <c r="J9" s="391">
        <f t="shared" si="1"/>
        <v>17.94</v>
      </c>
    </row>
    <row r="10" ht="15.0" customHeight="1">
      <c r="A10" s="318"/>
      <c r="B10" s="324"/>
      <c r="C10" s="324"/>
      <c r="D10" s="324"/>
      <c r="E10" s="199"/>
      <c r="F10" s="325"/>
      <c r="G10" s="325"/>
      <c r="H10" s="326"/>
      <c r="I10" s="327"/>
      <c r="J10" s="328"/>
    </row>
    <row r="11" ht="15.0" customHeight="1">
      <c r="A11" s="318"/>
      <c r="B11" s="329"/>
      <c r="C11" s="329"/>
      <c r="D11" s="330"/>
      <c r="E11" s="331" t="s">
        <v>445</v>
      </c>
      <c r="F11" s="332" t="s">
        <v>446</v>
      </c>
      <c r="G11" s="332"/>
      <c r="H11" s="333" t="s">
        <v>447</v>
      </c>
      <c r="I11" s="334" t="s">
        <v>448</v>
      </c>
      <c r="J11" s="335" t="s">
        <v>23</v>
      </c>
    </row>
    <row r="12" ht="15.0" customHeight="1">
      <c r="A12" s="318"/>
      <c r="B12" s="329"/>
      <c r="C12" s="329"/>
      <c r="D12" s="330"/>
      <c r="E12" s="336" t="s">
        <v>449</v>
      </c>
      <c r="F12" s="337"/>
      <c r="G12" s="337"/>
      <c r="H12" s="338">
        <f>SUMIF(F8:F9,"MO",J8:J9)</f>
        <v>38.24</v>
      </c>
      <c r="I12" s="339"/>
      <c r="J12" s="340"/>
    </row>
    <row r="13" ht="15.0" customHeight="1">
      <c r="A13" s="318"/>
      <c r="B13" s="329"/>
      <c r="C13" s="329"/>
      <c r="D13" s="330"/>
      <c r="E13" s="336" t="s">
        <v>450</v>
      </c>
      <c r="F13" s="341">
        <f>$G$3</f>
        <v>0.8954</v>
      </c>
      <c r="G13" s="341"/>
      <c r="H13" s="338">
        <f>H12*F13</f>
        <v>34.240096</v>
      </c>
      <c r="I13" s="339"/>
      <c r="J13" s="340"/>
    </row>
    <row r="14" ht="15.0" customHeight="1">
      <c r="A14" s="318"/>
      <c r="B14" s="329"/>
      <c r="C14" s="329"/>
      <c r="D14" s="330"/>
      <c r="E14" s="336" t="s">
        <v>451</v>
      </c>
      <c r="F14" s="341"/>
      <c r="G14" s="337"/>
      <c r="H14" s="338">
        <f>SUM(H12:H13)</f>
        <v>72.480096</v>
      </c>
      <c r="I14" s="338">
        <f>ROUND(F18*H14,2)</f>
        <v>20.03</v>
      </c>
      <c r="J14" s="342">
        <f>H14+I14</f>
        <v>92.510096</v>
      </c>
    </row>
    <row r="15" ht="15.0" customHeight="1">
      <c r="A15" s="318"/>
      <c r="B15" s="329"/>
      <c r="C15" s="329"/>
      <c r="D15" s="330"/>
      <c r="E15" s="336" t="s">
        <v>452</v>
      </c>
      <c r="F15" s="337"/>
      <c r="G15" s="337"/>
      <c r="H15" s="343"/>
      <c r="I15" s="338"/>
      <c r="J15" s="342"/>
      <c r="L15" s="286" t="s">
        <v>505</v>
      </c>
    </row>
    <row r="16" ht="15.0" customHeight="1">
      <c r="A16" s="318"/>
      <c r="B16" s="329"/>
      <c r="C16" s="329"/>
      <c r="D16" s="330"/>
      <c r="E16" s="336" t="s">
        <v>453</v>
      </c>
      <c r="F16" s="337"/>
      <c r="G16" s="337"/>
      <c r="H16" s="338">
        <f>SUMIF(F8:F9,"MA",J8:J9)</f>
        <v>0</v>
      </c>
      <c r="I16" s="338">
        <f>ROUND(F18*H16,2)</f>
        <v>0</v>
      </c>
      <c r="J16" s="342">
        <f>H16+I16</f>
        <v>0</v>
      </c>
    </row>
    <row r="17" ht="15.0" customHeight="1">
      <c r="A17" s="318"/>
      <c r="B17" s="329"/>
      <c r="C17" s="329"/>
      <c r="D17" s="330"/>
      <c r="E17" s="336" t="s">
        <v>454</v>
      </c>
      <c r="F17" s="337"/>
      <c r="G17" s="337"/>
      <c r="H17" s="338">
        <f>H16+H14</f>
        <v>72.480096</v>
      </c>
      <c r="I17" s="339"/>
      <c r="J17" s="342"/>
    </row>
    <row r="18" ht="15.0" customHeight="1">
      <c r="A18" s="318"/>
      <c r="B18" s="329"/>
      <c r="C18" s="329"/>
      <c r="D18" s="330"/>
      <c r="E18" s="336" t="s">
        <v>455</v>
      </c>
      <c r="F18" s="341">
        <f>$H$3</f>
        <v>0.2764</v>
      </c>
      <c r="G18" s="341"/>
      <c r="H18" s="344"/>
      <c r="I18" s="339"/>
      <c r="J18" s="345"/>
    </row>
    <row r="19" ht="15.0" customHeight="1">
      <c r="A19" s="318"/>
      <c r="B19" s="347"/>
      <c r="C19" s="347"/>
      <c r="D19" s="348"/>
      <c r="E19" s="349" t="s">
        <v>456</v>
      </c>
      <c r="F19" s="350"/>
      <c r="G19" s="350"/>
      <c r="H19" s="351"/>
      <c r="I19" s="352"/>
      <c r="J19" s="342">
        <f>ROUND(SUM(J14:J18),2)</f>
        <v>92.51</v>
      </c>
    </row>
    <row r="20" ht="15.0" customHeight="1">
      <c r="A20" s="392"/>
      <c r="B20" s="393"/>
      <c r="C20" s="394"/>
      <c r="D20" s="394"/>
      <c r="E20" s="395"/>
      <c r="F20" s="394"/>
      <c r="G20" s="395"/>
      <c r="H20" s="395"/>
      <c r="I20" s="395"/>
      <c r="J20" s="396"/>
    </row>
    <row r="21" ht="15.75" customHeight="1">
      <c r="A21" s="297" t="s">
        <v>8</v>
      </c>
      <c r="B21" s="47"/>
      <c r="C21" s="298" t="s">
        <v>430</v>
      </c>
      <c r="D21" s="47"/>
      <c r="E21" s="299" t="s">
        <v>15</v>
      </c>
      <c r="F21" s="298" t="s">
        <v>18</v>
      </c>
      <c r="G21" s="300"/>
      <c r="H21" s="301"/>
      <c r="I21" s="302"/>
      <c r="J21" s="303" t="s">
        <v>431</v>
      </c>
    </row>
    <row r="22" ht="15.0" customHeight="1">
      <c r="A22" s="304" t="str">
        <f>CONCATENATE($M$1,"-")</f>
        <v>ARQ-</v>
      </c>
      <c r="B22" s="305">
        <f>COUNTIF(B$1:B21,"&gt;0")+1</f>
        <v>2</v>
      </c>
      <c r="C22" s="306" t="s">
        <v>47</v>
      </c>
      <c r="D22" s="306">
        <v>0.0</v>
      </c>
      <c r="E22" s="307" t="s">
        <v>517</v>
      </c>
      <c r="F22" s="308" t="s">
        <v>518</v>
      </c>
      <c r="G22" s="309"/>
      <c r="H22" s="310"/>
      <c r="I22" s="311"/>
      <c r="J22" s="312">
        <f>J35</f>
        <v>28.28</v>
      </c>
    </row>
    <row r="23" ht="15.0" customHeight="1">
      <c r="A23" s="382"/>
      <c r="B23" s="314" t="s">
        <v>434</v>
      </c>
      <c r="C23" s="315" t="s">
        <v>435</v>
      </c>
      <c r="D23" s="315" t="s">
        <v>436</v>
      </c>
      <c r="E23" s="315" t="s">
        <v>437</v>
      </c>
      <c r="F23" s="315" t="s">
        <v>434</v>
      </c>
      <c r="G23" s="316" t="s">
        <v>18</v>
      </c>
      <c r="H23" s="316" t="s">
        <v>438</v>
      </c>
      <c r="I23" s="316" t="s">
        <v>439</v>
      </c>
      <c r="J23" s="317" t="s">
        <v>440</v>
      </c>
    </row>
    <row r="24" ht="15.75" customHeight="1">
      <c r="A24" s="18"/>
      <c r="B24" s="306" t="s">
        <v>441</v>
      </c>
      <c r="C24" s="196" t="s">
        <v>47</v>
      </c>
      <c r="D24" s="196" t="str">
        <f>'SINAPI-SERVIÇOS'!A6153</f>
        <v>88239</v>
      </c>
      <c r="E24" s="397" t="str">
        <f>IF(B24="I",IF(C24="LABOR",VLOOKUP(D24,'LABOR-INSUMOS'!A:D,2,FALSE),IF(C24="SINAPI",VLOOKUP(D24,'SINAPI-INSUMOS'!A:E,2,FALSE),IF(C24="COTAÇÃO",VLOOKUP(D24,#REF!,2,FALSE)))),IF(C24="LABOR",VLOOKUP(D24,'LABOR-SERVIÇOS'!A:F,5,FALSE),IF(C24="SINAPI",VLOOKUP(D24,'SINAPI-SERVIÇOS'!A:E,2,FALSE),"outro")))</f>
        <v>AJUDANTE DE CARPINTEIRO COM ENCARGOS COMPLEMENTARES</v>
      </c>
      <c r="F24" s="385" t="s">
        <v>443</v>
      </c>
      <c r="G24" s="196" t="str">
        <f>IF(B24="I",IF(C24="LABOR",VLOOKUP(D24,'LABOR-INSUMOS'!A:D,3,FALSE),IF(C24="SINAPI",VLOOKUP(D24,'SINAPI-INSUMOS'!A:E,3,FALSE),IF(C24="COTAÇÃO",VLOOKUP(D24,#REF!,3,FALSE)))),IF(C24="LABOR",VLOOKUP(D24,'LABOR-SERVIÇOS'!A:F,6,FALSE),IF(C24="SINAPI",VLOOKUP(D24,'SINAPI-SERVIÇOS'!A:E,3,FALSE),"outro")))</f>
        <v>H</v>
      </c>
      <c r="H24" s="389">
        <v>1.2</v>
      </c>
      <c r="I24" s="390">
        <f>IF(B24="I",IF(F24="MO",IF(C24="LABOR",ROUND(VLOOKUP(D24,'LABOR-INSUMOS'!A:D,4,FALSE)/(1+'LABOR-INSUMOS'!$E$1),2),IF(C24="SINAPI",ROUND(VLOOKUP(D24,'SINAPI-INSUMOS'!A:E,5,FALSE)/(1+'SINAPI-INSUMOS'!$E$1),2),"outro")),IF(C24="LABOR",VLOOKUP(D24,'LABOR-INSUMOS'!A:D,4,FALSE),IF(C24="SINAPI",VLOOKUP(D24,'SINAPI-INSUMOS'!A:E,5,FALSE),IF(C24="COTAÇÃO",VLOOKUP(D24,#REF!,14,FALSE))))),IF(C24="SINAPI",IF(F24="MO",ROUND(VLOOKUP(D24,'SINAPI-SERVIÇOS'!A:D,4,FALSE)/(1+'SINAPI-SERVIÇOS'!$E$1),2),VLOOKUP(D24,'SINAPI-SERVIÇOS'!A:D,4,FALSE)),"outro"))</f>
        <v>8.82</v>
      </c>
      <c r="J24" s="391">
        <f t="shared" ref="J24:J25" si="2">ROUND(H24*I24,2)</f>
        <v>10.58</v>
      </c>
    </row>
    <row r="25" ht="18.0" customHeight="1">
      <c r="A25" s="18"/>
      <c r="B25" s="306" t="s">
        <v>441</v>
      </c>
      <c r="C25" s="196" t="s">
        <v>47</v>
      </c>
      <c r="D25" s="196" t="str">
        <f>'SINAPI-SERVIÇOS'!A6173</f>
        <v>88261</v>
      </c>
      <c r="E25" s="397" t="str">
        <f>IF(B25="I",IF(C25="LABOR",VLOOKUP(D25,'LABOR-INSUMOS'!A:D,2,FALSE),IF(C25="SINAPI",VLOOKUP(D25,'SINAPI-INSUMOS'!A:E,2,FALSE),IF(C25="COTAÇÃO",VLOOKUP(D25,#REF!,2,FALSE)))),IF(C25="LABOR",VLOOKUP(D25,'LABOR-SERVIÇOS'!A:F,5,FALSE),IF(C25="SINAPI",VLOOKUP(D25,'SINAPI-SERVIÇOS'!A:E,2,FALSE),"outro")))</f>
        <v>CARPINTEIRO DE ESQUADRIA COM ENCARGOS COMPLEMENTARES</v>
      </c>
      <c r="F25" s="385" t="s">
        <v>443</v>
      </c>
      <c r="G25" s="196" t="str">
        <f>IF(B25="I",IF(C25="LABOR",VLOOKUP(D25,'LABOR-INSUMOS'!A:D,3,FALSE),IF(C25="SINAPI",VLOOKUP(D25,'SINAPI-INSUMOS'!A:E,3,FALSE),IF(C25="COTAÇÃO",VLOOKUP(D25,#REF!,3,FALSE)))),IF(C25="LABOR",VLOOKUP(D25,'LABOR-SERVIÇOS'!A:F,6,FALSE),IF(C25="SINAPI",VLOOKUP(D25,'SINAPI-SERVIÇOS'!A:E,3,FALSE),"outro")))</f>
        <v>H</v>
      </c>
      <c r="H25" s="389">
        <v>0.12</v>
      </c>
      <c r="I25" s="390">
        <f>IF(B25="I",IF(F25="MO",IF(C25="LABOR",ROUND(VLOOKUP(D25,'LABOR-INSUMOS'!A:D,4,FALSE)/(1+'LABOR-INSUMOS'!$E$1),2),IF(C25="SINAPI",ROUND(VLOOKUP(D25,'SINAPI-INSUMOS'!A:E,5,FALSE)/(1+'SINAPI-INSUMOS'!$E$1),2),"outro")),IF(C25="LABOR",VLOOKUP(D25,'LABOR-INSUMOS'!A:D,4,FALSE),IF(C25="SINAPI",VLOOKUP(D25,'SINAPI-INSUMOS'!A:E,5,FALSE),IF(C25="COTAÇÃO",VLOOKUP(D25,#REF!,14,FALSE))))),IF(C25="SINAPI",IF(F25="MO",ROUND(VLOOKUP(D25,'SINAPI-SERVIÇOS'!A:D,4,FALSE)/(1+'SINAPI-SERVIÇOS'!$E$1),2),VLOOKUP(D25,'SINAPI-SERVIÇOS'!A:D,4,FALSE)),"outro"))</f>
        <v>9.23</v>
      </c>
      <c r="J25" s="391">
        <f t="shared" si="2"/>
        <v>1.11</v>
      </c>
    </row>
    <row r="26" ht="15.0" customHeight="1">
      <c r="A26" s="318"/>
      <c r="B26" s="324"/>
      <c r="C26" s="324"/>
      <c r="D26" s="324"/>
      <c r="E26" s="199"/>
      <c r="F26" s="325"/>
      <c r="G26" s="325"/>
      <c r="H26" s="326"/>
      <c r="I26" s="327"/>
      <c r="J26" s="328"/>
    </row>
    <row r="27" ht="15.0" customHeight="1">
      <c r="A27" s="318"/>
      <c r="B27" s="329"/>
      <c r="C27" s="329"/>
      <c r="D27" s="330"/>
      <c r="E27" s="331" t="s">
        <v>445</v>
      </c>
      <c r="F27" s="332" t="s">
        <v>446</v>
      </c>
      <c r="G27" s="332"/>
      <c r="H27" s="333" t="s">
        <v>447</v>
      </c>
      <c r="I27" s="334" t="s">
        <v>448</v>
      </c>
      <c r="J27" s="335" t="s">
        <v>23</v>
      </c>
    </row>
    <row r="28" ht="15.0" customHeight="1">
      <c r="A28" s="318"/>
      <c r="B28" s="329"/>
      <c r="C28" s="329"/>
      <c r="D28" s="330"/>
      <c r="E28" s="336" t="s">
        <v>449</v>
      </c>
      <c r="F28" s="337"/>
      <c r="G28" s="337"/>
      <c r="H28" s="338">
        <f>SUMIF(F24:F25,"MO",J24:J25)</f>
        <v>11.69</v>
      </c>
      <c r="I28" s="339"/>
      <c r="J28" s="340"/>
    </row>
    <row r="29" ht="15.0" customHeight="1">
      <c r="A29" s="318"/>
      <c r="B29" s="329"/>
      <c r="C29" s="329"/>
      <c r="D29" s="330"/>
      <c r="E29" s="336" t="s">
        <v>450</v>
      </c>
      <c r="F29" s="341">
        <f>$G$3</f>
        <v>0.8954</v>
      </c>
      <c r="G29" s="341"/>
      <c r="H29" s="338">
        <f>H28*F29</f>
        <v>10.467226</v>
      </c>
      <c r="I29" s="339"/>
      <c r="J29" s="340"/>
    </row>
    <row r="30" ht="15.0" customHeight="1">
      <c r="A30" s="318"/>
      <c r="B30" s="329"/>
      <c r="C30" s="329"/>
      <c r="D30" s="330"/>
      <c r="E30" s="336" t="s">
        <v>451</v>
      </c>
      <c r="F30" s="341"/>
      <c r="G30" s="337"/>
      <c r="H30" s="338">
        <f>SUM(H28:H29)</f>
        <v>22.157226</v>
      </c>
      <c r="I30" s="338">
        <f>ROUND(F34*H30,2)</f>
        <v>6.12</v>
      </c>
      <c r="J30" s="342">
        <f>H30+I30</f>
        <v>28.277226</v>
      </c>
    </row>
    <row r="31" ht="15.0" customHeight="1">
      <c r="A31" s="318"/>
      <c r="B31" s="329"/>
      <c r="C31" s="329"/>
      <c r="D31" s="330"/>
      <c r="E31" s="336" t="s">
        <v>452</v>
      </c>
      <c r="F31" s="337"/>
      <c r="G31" s="337"/>
      <c r="H31" s="343"/>
      <c r="I31" s="338"/>
      <c r="J31" s="342"/>
    </row>
    <row r="32" ht="15.0" customHeight="1">
      <c r="A32" s="318"/>
      <c r="B32" s="329"/>
      <c r="C32" s="329"/>
      <c r="D32" s="330"/>
      <c r="E32" s="336" t="s">
        <v>453</v>
      </c>
      <c r="F32" s="337"/>
      <c r="G32" s="337"/>
      <c r="H32" s="338">
        <f>SUMIF(F24:F25,"MA",J24:J25)</f>
        <v>0</v>
      </c>
      <c r="I32" s="338">
        <f>ROUND(F34*H32,2)</f>
        <v>0</v>
      </c>
      <c r="J32" s="342">
        <f>H32+I32</f>
        <v>0</v>
      </c>
    </row>
    <row r="33" ht="15.0" customHeight="1">
      <c r="A33" s="318"/>
      <c r="B33" s="329"/>
      <c r="C33" s="329"/>
      <c r="D33" s="330"/>
      <c r="E33" s="336" t="s">
        <v>454</v>
      </c>
      <c r="F33" s="337"/>
      <c r="G33" s="337"/>
      <c r="H33" s="338">
        <f>H32+H30</f>
        <v>22.157226</v>
      </c>
      <c r="I33" s="339"/>
      <c r="J33" s="342"/>
    </row>
    <row r="34" ht="15.0" customHeight="1">
      <c r="A34" s="318"/>
      <c r="B34" s="329"/>
      <c r="C34" s="329"/>
      <c r="D34" s="330"/>
      <c r="E34" s="336" t="s">
        <v>455</v>
      </c>
      <c r="F34" s="341">
        <f>$H$3</f>
        <v>0.2764</v>
      </c>
      <c r="G34" s="341"/>
      <c r="H34" s="344"/>
      <c r="I34" s="339"/>
      <c r="J34" s="345"/>
    </row>
    <row r="35" ht="15.0" customHeight="1">
      <c r="A35" s="318"/>
      <c r="B35" s="347"/>
      <c r="C35" s="347"/>
      <c r="D35" s="348"/>
      <c r="E35" s="349" t="s">
        <v>456</v>
      </c>
      <c r="F35" s="350"/>
      <c r="G35" s="350"/>
      <c r="H35" s="351"/>
      <c r="I35" s="352"/>
      <c r="J35" s="342">
        <f>ROUND(SUM(J30:J34),2)</f>
        <v>28.28</v>
      </c>
    </row>
    <row r="36" ht="15.0" customHeight="1">
      <c r="A36" s="392"/>
      <c r="B36" s="393"/>
      <c r="C36" s="394"/>
      <c r="D36" s="394"/>
      <c r="E36" s="395"/>
      <c r="F36" s="394"/>
      <c r="G36" s="395"/>
      <c r="H36" s="395"/>
      <c r="I36" s="395"/>
      <c r="J36" s="396"/>
    </row>
    <row r="37" ht="15.0" customHeight="1">
      <c r="A37" s="18"/>
      <c r="B37" s="53"/>
      <c r="C37" s="274"/>
      <c r="D37" s="274"/>
      <c r="E37" s="53"/>
      <c r="F37" s="274"/>
      <c r="G37" s="53"/>
      <c r="H37" s="53"/>
      <c r="I37" s="53"/>
      <c r="J37" s="290"/>
    </row>
    <row r="38" ht="15.75" customHeight="1">
      <c r="A38" s="297" t="s">
        <v>8</v>
      </c>
      <c r="B38" s="47"/>
      <c r="C38" s="298" t="s">
        <v>430</v>
      </c>
      <c r="D38" s="47"/>
      <c r="E38" s="299" t="s">
        <v>15</v>
      </c>
      <c r="F38" s="298" t="s">
        <v>18</v>
      </c>
      <c r="G38" s="300"/>
      <c r="H38" s="301"/>
      <c r="I38" s="302"/>
      <c r="J38" s="303" t="s">
        <v>431</v>
      </c>
    </row>
    <row r="39" ht="15.75" customHeight="1">
      <c r="A39" s="304" t="str">
        <f>CONCATENATE($M$1,"-")</f>
        <v>ARQ-</v>
      </c>
      <c r="B39" s="305">
        <f>COUNTIF(B$1:B38,"&gt;0")+1</f>
        <v>3</v>
      </c>
      <c r="C39" s="306" t="s">
        <v>47</v>
      </c>
      <c r="D39" s="306">
        <v>0.0</v>
      </c>
      <c r="E39" s="398" t="s">
        <v>551</v>
      </c>
      <c r="F39" s="308" t="s">
        <v>518</v>
      </c>
      <c r="G39" s="309"/>
      <c r="H39" s="310"/>
      <c r="I39" s="311"/>
      <c r="J39" s="312">
        <f>J51</f>
        <v>5.49</v>
      </c>
    </row>
    <row r="40" ht="15.0" customHeight="1">
      <c r="A40" s="382"/>
      <c r="B40" s="314" t="s">
        <v>434</v>
      </c>
      <c r="C40" s="315" t="s">
        <v>435</v>
      </c>
      <c r="D40" s="315" t="s">
        <v>436</v>
      </c>
      <c r="E40" s="315" t="s">
        <v>437</v>
      </c>
      <c r="F40" s="315" t="s">
        <v>434</v>
      </c>
      <c r="G40" s="316" t="s">
        <v>18</v>
      </c>
      <c r="H40" s="316" t="s">
        <v>438</v>
      </c>
      <c r="I40" s="316" t="s">
        <v>439</v>
      </c>
      <c r="J40" s="317" t="s">
        <v>440</v>
      </c>
    </row>
    <row r="41" ht="15.75" customHeight="1">
      <c r="A41" s="18"/>
      <c r="B41" s="306" t="s">
        <v>441</v>
      </c>
      <c r="C41" s="196" t="s">
        <v>47</v>
      </c>
      <c r="D41" s="196" t="str">
        <f>'SINAPI-SERVIÇOS'!A6221</f>
        <v>88316</v>
      </c>
      <c r="E41" s="397" t="str">
        <f>IF(B41="I",IF(C41="LABOR",VLOOKUP(D41,'LABOR-INSUMOS'!A:D,2,FALSE),IF(C41="SINAPI",VLOOKUP(D41,'SINAPI-INSUMOS'!A:E,2,FALSE),IF(C41="COTAÇÃO",VLOOKUP(D41,#REF!,2,FALSE)))),IF(C41="LABOR",VLOOKUP(D41,'LABOR-SERVIÇOS'!A:F,5,FALSE),IF(C41="SINAPI",VLOOKUP(D41,'SINAPI-SERVIÇOS'!A:E,2,FALSE),"outro")))</f>
        <v>SERVENTE COM ENCARGOS COMPLEMENTARES</v>
      </c>
      <c r="F41" s="385" t="s">
        <v>443</v>
      </c>
      <c r="G41" s="196" t="str">
        <f>IF(B41="I",IF(C41="LABOR",VLOOKUP(D41,'LABOR-INSUMOS'!A:D,3,FALSE),IF(C41="SINAPI",VLOOKUP(D41,'SINAPI-INSUMOS'!A:E,3,FALSE),IF(C41="COTAÇÃO",VLOOKUP(D41,#REF!,3,FALSE)))),IF(C41="LABOR",VLOOKUP(D41,'LABOR-SERVIÇOS'!A:F,6,FALSE),IF(C41="SINAPI",VLOOKUP(D41,'SINAPI-SERVIÇOS'!A:E,3,FALSE),"outro")))</f>
        <v>H</v>
      </c>
      <c r="H41" s="389">
        <v>0.3</v>
      </c>
      <c r="I41" s="390">
        <f>IF(B41="I",IF(F41="MO",IF(C41="LABOR",ROUND(VLOOKUP(D41,'LABOR-INSUMOS'!A:D,4,FALSE)/(1+'LABOR-INSUMOS'!$E$1),2),IF(C41="SINAPI",ROUND(VLOOKUP(D41,'SINAPI-INSUMOS'!A:E,5,FALSE)/(1+'SINAPI-INSUMOS'!$E$1),2),"outro")),IF(C41="LABOR",VLOOKUP(D41,'LABOR-INSUMOS'!A:D,4,FALSE),IF(C41="SINAPI",VLOOKUP(D41,'SINAPI-INSUMOS'!A:E,5,FALSE),IF(C41="COTAÇÃO",VLOOKUP(D41,#REF!,14,FALSE))))),IF(C41="SINAPI",IF(F41="MO",ROUND(VLOOKUP(D41,'SINAPI-SERVIÇOS'!A:D,4,FALSE)/(1+'SINAPI-SERVIÇOS'!$E$1),2),VLOOKUP(D41,'SINAPI-SERVIÇOS'!A:D,4,FALSE)),"outro"))</f>
        <v>7.56</v>
      </c>
      <c r="J41" s="391">
        <f>ROUND(H41*I41,2)</f>
        <v>2.27</v>
      </c>
    </row>
    <row r="42" ht="15.0" customHeight="1">
      <c r="A42" s="318"/>
      <c r="B42" s="324"/>
      <c r="C42" s="324"/>
      <c r="D42" s="324"/>
      <c r="E42" s="199"/>
      <c r="F42" s="325"/>
      <c r="G42" s="325"/>
      <c r="H42" s="326"/>
      <c r="I42" s="327"/>
      <c r="J42" s="328"/>
    </row>
    <row r="43" ht="15.0" customHeight="1">
      <c r="A43" s="318"/>
      <c r="B43" s="329"/>
      <c r="C43" s="329"/>
      <c r="D43" s="330"/>
      <c r="E43" s="331" t="s">
        <v>445</v>
      </c>
      <c r="F43" s="332" t="s">
        <v>446</v>
      </c>
      <c r="G43" s="332"/>
      <c r="H43" s="333" t="s">
        <v>447</v>
      </c>
      <c r="I43" s="334" t="s">
        <v>448</v>
      </c>
      <c r="J43" s="335" t="s">
        <v>23</v>
      </c>
    </row>
    <row r="44" ht="15.0" customHeight="1">
      <c r="A44" s="318"/>
      <c r="B44" s="329"/>
      <c r="C44" s="329"/>
      <c r="D44" s="330"/>
      <c r="E44" s="336" t="s">
        <v>449</v>
      </c>
      <c r="F44" s="337"/>
      <c r="G44" s="337"/>
      <c r="H44" s="338">
        <f>SUMIF(F41,"MO",J41)</f>
        <v>2.27</v>
      </c>
      <c r="I44" s="339"/>
      <c r="J44" s="340"/>
    </row>
    <row r="45" ht="15.0" customHeight="1">
      <c r="A45" s="318"/>
      <c r="B45" s="329"/>
      <c r="C45" s="329"/>
      <c r="D45" s="330"/>
      <c r="E45" s="336" t="s">
        <v>450</v>
      </c>
      <c r="F45" s="341">
        <f>$G$3</f>
        <v>0.8954</v>
      </c>
      <c r="G45" s="341"/>
      <c r="H45" s="338">
        <f>H44*F45</f>
        <v>2.032558</v>
      </c>
      <c r="I45" s="339"/>
      <c r="J45" s="340"/>
    </row>
    <row r="46" ht="15.0" customHeight="1">
      <c r="A46" s="318"/>
      <c r="B46" s="329"/>
      <c r="C46" s="329"/>
      <c r="D46" s="330"/>
      <c r="E46" s="336" t="s">
        <v>451</v>
      </c>
      <c r="F46" s="341"/>
      <c r="G46" s="337"/>
      <c r="H46" s="338">
        <f>SUM(H44:H45)</f>
        <v>4.302558</v>
      </c>
      <c r="I46" s="338">
        <f>ROUND(F50*H46,2)</f>
        <v>1.19</v>
      </c>
      <c r="J46" s="342">
        <f>H46+I46</f>
        <v>5.492558</v>
      </c>
    </row>
    <row r="47" ht="15.0" customHeight="1">
      <c r="A47" s="318"/>
      <c r="B47" s="329"/>
      <c r="C47" s="329"/>
      <c r="D47" s="330"/>
      <c r="E47" s="336" t="s">
        <v>452</v>
      </c>
      <c r="F47" s="337"/>
      <c r="G47" s="337"/>
      <c r="H47" s="343"/>
      <c r="I47" s="338"/>
      <c r="J47" s="342"/>
    </row>
    <row r="48" ht="15.0" customHeight="1">
      <c r="A48" s="318"/>
      <c r="B48" s="329"/>
      <c r="C48" s="329"/>
      <c r="D48" s="330"/>
      <c r="E48" s="336" t="s">
        <v>453</v>
      </c>
      <c r="F48" s="337"/>
      <c r="G48" s="337"/>
      <c r="H48" s="338">
        <f>SUMIF(F41,"MA",J41)</f>
        <v>0</v>
      </c>
      <c r="I48" s="338">
        <f>ROUND(F50*H48,2)</f>
        <v>0</v>
      </c>
      <c r="J48" s="342">
        <f>H48+I48</f>
        <v>0</v>
      </c>
    </row>
    <row r="49" ht="15.0" customHeight="1">
      <c r="A49" s="318"/>
      <c r="B49" s="329"/>
      <c r="C49" s="329"/>
      <c r="D49" s="330"/>
      <c r="E49" s="336" t="s">
        <v>454</v>
      </c>
      <c r="F49" s="337"/>
      <c r="G49" s="337"/>
      <c r="H49" s="338">
        <f>H48+H46</f>
        <v>4.302558</v>
      </c>
      <c r="I49" s="339"/>
      <c r="J49" s="342"/>
    </row>
    <row r="50" ht="15.0" customHeight="1">
      <c r="A50" s="318"/>
      <c r="B50" s="329"/>
      <c r="C50" s="329"/>
      <c r="D50" s="330"/>
      <c r="E50" s="336" t="s">
        <v>455</v>
      </c>
      <c r="F50" s="341">
        <f>$H$3</f>
        <v>0.2764</v>
      </c>
      <c r="G50" s="341"/>
      <c r="H50" s="344"/>
      <c r="I50" s="339"/>
      <c r="J50" s="345"/>
    </row>
    <row r="51" ht="15.0" customHeight="1">
      <c r="A51" s="318"/>
      <c r="B51" s="347"/>
      <c r="C51" s="347"/>
      <c r="D51" s="348"/>
      <c r="E51" s="349" t="s">
        <v>456</v>
      </c>
      <c r="F51" s="350"/>
      <c r="G51" s="350"/>
      <c r="H51" s="351"/>
      <c r="I51" s="352"/>
      <c r="J51" s="353">
        <f>ROUND(SUM(J46:J50),2)</f>
        <v>5.49</v>
      </c>
    </row>
    <row r="52" ht="15.0" customHeight="1">
      <c r="A52" s="392"/>
      <c r="B52" s="393"/>
      <c r="C52" s="394"/>
      <c r="D52" s="394"/>
      <c r="E52" s="395"/>
      <c r="F52" s="394"/>
      <c r="G52" s="395"/>
      <c r="H52" s="395"/>
      <c r="I52" s="395"/>
      <c r="J52" s="396"/>
    </row>
    <row r="53" ht="15.75" customHeight="1">
      <c r="A53" s="297" t="s">
        <v>8</v>
      </c>
      <c r="B53" s="47"/>
      <c r="C53" s="400" t="s">
        <v>430</v>
      </c>
      <c r="D53" s="47"/>
      <c r="E53" s="299" t="s">
        <v>15</v>
      </c>
      <c r="F53" s="298" t="s">
        <v>18</v>
      </c>
      <c r="G53" s="300"/>
      <c r="H53" s="301"/>
      <c r="I53" s="302"/>
      <c r="J53" s="303" t="s">
        <v>431</v>
      </c>
    </row>
    <row r="54" ht="15.75" customHeight="1">
      <c r="A54" s="304" t="str">
        <f>CONCATENATE($M$1,"-")</f>
        <v>ARQ-</v>
      </c>
      <c r="B54" s="305">
        <f>COUNTIF(B$1:B53,"&gt;0")+1</f>
        <v>4</v>
      </c>
      <c r="C54" s="306" t="s">
        <v>47</v>
      </c>
      <c r="D54" s="306">
        <v>0.0</v>
      </c>
      <c r="E54" s="398" t="s">
        <v>572</v>
      </c>
      <c r="F54" s="308" t="s">
        <v>518</v>
      </c>
      <c r="G54" s="309"/>
      <c r="H54" s="310"/>
      <c r="I54" s="311"/>
      <c r="J54" s="312">
        <f>J73</f>
        <v>156.33</v>
      </c>
    </row>
    <row r="55" ht="15.0" customHeight="1">
      <c r="A55" s="382"/>
      <c r="B55" s="314" t="s">
        <v>434</v>
      </c>
      <c r="C55" s="315" t="s">
        <v>435</v>
      </c>
      <c r="D55" s="315" t="s">
        <v>436</v>
      </c>
      <c r="E55" s="315" t="s">
        <v>437</v>
      </c>
      <c r="F55" s="315" t="s">
        <v>434</v>
      </c>
      <c r="G55" s="316" t="s">
        <v>18</v>
      </c>
      <c r="H55" s="316" t="s">
        <v>438</v>
      </c>
      <c r="I55" s="316" t="s">
        <v>439</v>
      </c>
      <c r="J55" s="317" t="s">
        <v>440</v>
      </c>
    </row>
    <row r="56" ht="15.75" customHeight="1">
      <c r="A56" s="18"/>
      <c r="B56" s="306" t="s">
        <v>441</v>
      </c>
      <c r="C56" s="196" t="s">
        <v>47</v>
      </c>
      <c r="D56" s="196" t="str">
        <f>'SINAPI-SERVIÇOS'!A6174</f>
        <v>88262</v>
      </c>
      <c r="E56" s="397" t="str">
        <f>IF(B56="I",IF(C56="LABOR",VLOOKUP(D56,'LABOR-INSUMOS'!A:D,2,FALSE),IF(C56="SINAPI",VLOOKUP(D56,'SINAPI-INSUMOS'!A:E,2,FALSE),IF(C56="COTAÇÃO",VLOOKUP(D56,#REF!,2,FALSE)))),IF(C56="LABOR",VLOOKUP(D56,'LABOR-SERVIÇOS'!A:F,5,FALSE),IF(C56="SINAPI",VLOOKUP(D56,'SINAPI-SERVIÇOS'!A:E,2,FALSE),"outro")))</f>
        <v>CARPINTEIRO DE FORMAS COM ENCARGOS COMPLEMENTARES</v>
      </c>
      <c r="F56" s="385" t="s">
        <v>443</v>
      </c>
      <c r="G56" s="196" t="str">
        <f>IF(B56="I",IF(C56="LABOR",VLOOKUP(D56,'LABOR-INSUMOS'!A:D,3,FALSE),IF(C56="SINAPI",VLOOKUP(D56,'SINAPI-INSUMOS'!A:E,3,FALSE),IF(C56="COTAÇÃO",VLOOKUP(D56,#REF!,3,FALSE)))),IF(C56="LABOR",VLOOKUP(D56,'LABOR-SERVIÇOS'!A:F,6,FALSE),IF(C56="SINAPI",VLOOKUP(D56,'SINAPI-SERVIÇOS'!A:E,3,FALSE),"outro")))</f>
        <v>H</v>
      </c>
      <c r="H56" s="401">
        <v>0.9</v>
      </c>
      <c r="I56" s="390">
        <f>IF(B56="I",IF(F56="MO",IF(C56="LABOR",ROUND(VLOOKUP(D56,'LABOR-INSUMOS'!A:D,4,FALSE)/(1+'LABOR-INSUMOS'!$E$1),2),IF(C56="SINAPI",ROUND(VLOOKUP(D56,'SINAPI-INSUMOS'!A:E,5,FALSE)/(1+'SINAPI-INSUMOS'!$E$1),2),"outro")),IF(C56="LABOR",VLOOKUP(D56,'LABOR-INSUMOS'!A:D,4,FALSE),IF(C56="SINAPI",VLOOKUP(D56,'SINAPI-INSUMOS'!A:E,5,FALSE),IF(C56="COTAÇÃO",VLOOKUP(D56,#REF!,14,FALSE))))),IF(C56="SINAPI",IF(F56="MO",ROUND(VLOOKUP(D56,'SINAPI-SERVIÇOS'!A:D,4,FALSE)/(1+'SINAPI-SERVIÇOS'!$E$1),2),VLOOKUP(D56,'SINAPI-SERVIÇOS'!A:D,4,FALSE)),"outro"))</f>
        <v>10.48</v>
      </c>
      <c r="J56" s="391">
        <f t="shared" ref="J56:J63" si="3">ROUND(H56*I56,2)</f>
        <v>9.43</v>
      </c>
    </row>
    <row r="57" ht="18.0" customHeight="1">
      <c r="A57" s="18"/>
      <c r="B57" s="306" t="s">
        <v>441</v>
      </c>
      <c r="C57" s="385" t="s">
        <v>47</v>
      </c>
      <c r="D57" s="196" t="str">
        <f>'SINAPI-SERVIÇOS'!A6153</f>
        <v>88239</v>
      </c>
      <c r="E57" s="397" t="str">
        <f>IF(B57="I",IF(C57="LABOR",VLOOKUP(D57,'LABOR-INSUMOS'!A:D,2,FALSE),IF(C57="SINAPI",VLOOKUP(D57,'SINAPI-INSUMOS'!A:E,2,FALSE),IF(C57="COTAÇÃO",VLOOKUP(D57,#REF!,2,FALSE)))),IF(C57="LABOR",VLOOKUP(D57,'LABOR-SERVIÇOS'!A:F,5,FALSE),IF(C57="SINAPI",VLOOKUP(D57,'SINAPI-SERVIÇOS'!A:E,2,FALSE),"outro")))</f>
        <v>AJUDANTE DE CARPINTEIRO COM ENCARGOS COMPLEMENTARES</v>
      </c>
      <c r="F57" s="385" t="s">
        <v>443</v>
      </c>
      <c r="G57" s="196" t="str">
        <f>IF(B57="I",IF(C57="LABOR",VLOOKUP(D57,'LABOR-INSUMOS'!A:D,3,FALSE),IF(C57="SINAPI",VLOOKUP(D57,'SINAPI-INSUMOS'!A:E,3,FALSE),IF(C57="COTAÇÃO",VLOOKUP(D57,#REF!,3,FALSE)))),IF(C57="LABOR",VLOOKUP(D57,'LABOR-SERVIÇOS'!A:F,6,FALSE),IF(C57="SINAPI",VLOOKUP(D57,'SINAPI-SERVIÇOS'!A:E,3,FALSE),"outro")))</f>
        <v>H</v>
      </c>
      <c r="H57" s="389">
        <v>0.9</v>
      </c>
      <c r="I57" s="390">
        <f>IF(B57="I",IF(F57="MO",IF(C57="LABOR",ROUND(VLOOKUP(D57,'LABOR-INSUMOS'!A:D,4,FALSE)/(1+'LABOR-INSUMOS'!$E$1),2),IF(C57="SINAPI",ROUND(VLOOKUP(D57,'SINAPI-INSUMOS'!A:E,5,FALSE)/(1+'SINAPI-INSUMOS'!$E$1),2),"outro")),IF(C57="LABOR",VLOOKUP(D57,'LABOR-INSUMOS'!A:D,4,FALSE),IF(C57="SINAPI",VLOOKUP(D57,'SINAPI-INSUMOS'!A:E,5,FALSE),IF(C57="COTAÇÃO",VLOOKUP(D57,#REF!,14,FALSE))))),IF(C57="SINAPI",IF(F57="MO",ROUND(VLOOKUP(D57,'SINAPI-SERVIÇOS'!A:D,4,FALSE)/(1+'SINAPI-SERVIÇOS'!$E$1),2),VLOOKUP(D57,'SINAPI-SERVIÇOS'!A:D,4,FALSE)),"outro"))</f>
        <v>8.82</v>
      </c>
      <c r="J57" s="391">
        <f t="shared" si="3"/>
        <v>7.94</v>
      </c>
    </row>
    <row r="58" ht="15.75" customHeight="1">
      <c r="A58" s="18"/>
      <c r="B58" s="306" t="s">
        <v>441</v>
      </c>
      <c r="C58" s="196" t="s">
        <v>47</v>
      </c>
      <c r="D58" s="196" t="s">
        <v>588</v>
      </c>
      <c r="E58" s="397" t="str">
        <f>IF(B58="I",IF(C58="LABOR",VLOOKUP(D58,'LABOR-INSUMOS'!A:D,2,FALSE),IF(C58="SINAPI",VLOOKUP(D58,'SINAPI-INSUMOS'!A:E,2,FALSE),IF(C58="COTAÇÃO",VLOOKUP(D58,#REF!,2,FALSE)))),IF(C58="LABOR",VLOOKUP(D58,'LABOR-SERVIÇOS'!A:F,5,FALSE),IF(C58="SINAPI",VLOOKUP(D58,'SINAPI-SERVIÇOS'!A:E,2,FALSE),"outro")))</f>
        <v>SERRALHEIRO COM ENCARGOS COMPLEMENTARES</v>
      </c>
      <c r="F58" s="385" t="s">
        <v>443</v>
      </c>
      <c r="G58" s="196" t="str">
        <f>IF(B58="I",IF(C58="LABOR",VLOOKUP(D58,'LABOR-INSUMOS'!A:D,3,FALSE),IF(C58="SINAPI",VLOOKUP(D58,'SINAPI-INSUMOS'!A:E,3,FALSE),IF(C58="COTAÇÃO",VLOOKUP(D58,#REF!,3,FALSE)))),IF(C58="LABOR",VLOOKUP(D58,'LABOR-SERVIÇOS'!A:F,6,FALSE),IF(C58="SINAPI",VLOOKUP(D58,'SINAPI-SERVIÇOS'!A:E,3,FALSE),"outro")))</f>
        <v>H</v>
      </c>
      <c r="H58" s="401">
        <v>0.16</v>
      </c>
      <c r="I58" s="390">
        <f>IF(B58="I",IF(F58="MO",IF(C58="LABOR",ROUND(VLOOKUP(D58,'LABOR-INSUMOS'!A:D,4,FALSE)/(1+'LABOR-INSUMOS'!$E$1),2),IF(C58="SINAPI",ROUND(VLOOKUP(D58,'SINAPI-INSUMOS'!A:E,5,FALSE)/(1+'SINAPI-INSUMOS'!$E$1),2),"outro")),IF(C58="LABOR",VLOOKUP(D58,'LABOR-INSUMOS'!A:D,4,FALSE),IF(C58="SINAPI",VLOOKUP(D58,'SINAPI-INSUMOS'!A:E,5,FALSE),IF(C58="COTAÇÃO",VLOOKUP(D58,#REF!,14,FALSE))))),IF(C58="SINAPI",IF(F58="MO",ROUND(VLOOKUP(D58,'SINAPI-SERVIÇOS'!A:D,4,FALSE)/(1+'SINAPI-SERVIÇOS'!$E$1),2),VLOOKUP(D58,'SINAPI-SERVIÇOS'!A:D,4,FALSE)),"outro"))</f>
        <v>10.5</v>
      </c>
      <c r="J58" s="391">
        <f t="shared" si="3"/>
        <v>1.68</v>
      </c>
    </row>
    <row r="59" ht="18.0" customHeight="1">
      <c r="A59" s="18"/>
      <c r="B59" s="306" t="s">
        <v>441</v>
      </c>
      <c r="C59" s="385" t="s">
        <v>47</v>
      </c>
      <c r="D59" s="196" t="s">
        <v>595</v>
      </c>
      <c r="E59" s="397" t="str">
        <f>IF(B59="I",IF(C59="LABOR",VLOOKUP(D59,'LABOR-INSUMOS'!A:D,2,FALSE),IF(C59="SINAPI",VLOOKUP(D59,'SINAPI-INSUMOS'!A:E,2,FALSE),IF(C59="COTAÇÃO",VLOOKUP(D59,#REF!,2,FALSE)))),IF(C59="LABOR",VLOOKUP(D59,'LABOR-SERVIÇOS'!A:F,5,FALSE),IF(C59="SINAPI",VLOOKUP(D59,'SINAPI-SERVIÇOS'!A:E,2,FALSE),"outro")))</f>
        <v>AUXILIAR DE SERRALHEIRO COM ENCARGOS COMPLEMENTARES</v>
      </c>
      <c r="F59" s="385" t="s">
        <v>443</v>
      </c>
      <c r="G59" s="196" t="str">
        <f>IF(B59="I",IF(C59="LABOR",VLOOKUP(D59,'LABOR-INSUMOS'!A:D,3,FALSE),IF(C59="SINAPI",VLOOKUP(D59,'SINAPI-INSUMOS'!A:E,3,FALSE),IF(C59="COTAÇÃO",VLOOKUP(D59,#REF!,3,FALSE)))),IF(C59="LABOR",VLOOKUP(D59,'LABOR-SERVIÇOS'!A:F,6,FALSE),IF(C59="SINAPI",VLOOKUP(D59,'SINAPI-SERVIÇOS'!A:E,3,FALSE),"outro")))</f>
        <v>H</v>
      </c>
      <c r="H59" s="389">
        <v>0.16</v>
      </c>
      <c r="I59" s="390">
        <f>IF(B59="I",IF(F59="MO",IF(C59="LABOR",ROUND(VLOOKUP(D59,'LABOR-INSUMOS'!A:D,4,FALSE)/(1+'LABOR-INSUMOS'!$E$1),2),IF(C59="SINAPI",ROUND(VLOOKUP(D59,'SINAPI-INSUMOS'!A:E,5,FALSE)/(1+'SINAPI-INSUMOS'!$E$1),2),"outro")),IF(C59="LABOR",VLOOKUP(D59,'LABOR-INSUMOS'!A:D,4,FALSE),IF(C59="SINAPI",VLOOKUP(D59,'SINAPI-INSUMOS'!A:E,5,FALSE),IF(C59="COTAÇÃO",VLOOKUP(D59,#REF!,14,FALSE))))),IF(C59="SINAPI",IF(F59="MO",ROUND(VLOOKUP(D59,'SINAPI-SERVIÇOS'!A:D,4,FALSE)/(1+'SINAPI-SERVIÇOS'!$E$1),2),VLOOKUP(D59,'SINAPI-SERVIÇOS'!A:D,4,FALSE)),"outro"))</f>
        <v>8.52</v>
      </c>
      <c r="J59" s="391">
        <f t="shared" si="3"/>
        <v>1.36</v>
      </c>
    </row>
    <row r="60" ht="15.0" customHeight="1">
      <c r="A60" s="318"/>
      <c r="B60" s="306" t="s">
        <v>602</v>
      </c>
      <c r="C60" s="385" t="s">
        <v>47</v>
      </c>
      <c r="D60" s="196">
        <f>'SINAPI-INSUMOS'!A3939</f>
        <v>5074</v>
      </c>
      <c r="E60" s="397" t="str">
        <f>IF(B60="I",IF(C60="LABOR",VLOOKUP(D60,'LABOR-INSUMOS'!A:D,2,FALSE),IF(C60="SINAPI",VLOOKUP(D60,'SINAPI-INSUMOS'!A:E,2,FALSE),IF(C60="COTAÇÃO",VLOOKUP(D60,#REF!,2,FALSE)))),IF(C60="LABOR",VLOOKUP(D60,'LABOR-SERVIÇOS'!A:F,5,FALSE),IF(C60="SINAPI",VLOOKUP(D60,'SINAPI-SERVIÇOS'!A:E,2,FALSE),"outro")))</f>
        <v>PREGO DE ACO POLIDO COM CABECA 15 X 18 (1 1/2 X 13)</v>
      </c>
      <c r="F60" s="196" t="s">
        <v>605</v>
      </c>
      <c r="G60" s="196" t="str">
        <f>IF(B60="I",IF(C60="LABOR",VLOOKUP(D60,'LABOR-INSUMOS'!A:D,3,FALSE),IF(C60="SINAPI",VLOOKUP(D60,'SINAPI-INSUMOS'!A:E,3,FALSE),IF(C60="COTAÇÃO",VLOOKUP(D60,#REF!,3,FALSE)))),IF(C60="LABOR",VLOOKUP(D60,'LABOR-SERVIÇOS'!A:F,6,FALSE),IF(C60="SINAPI",VLOOKUP(D60,'SINAPI-SERVIÇOS'!A:E,3,FALSE),"outro")))</f>
        <v>KG    </v>
      </c>
      <c r="H60" s="401">
        <v>0.2</v>
      </c>
      <c r="I60" s="402" t="str">
        <f>IF(B60="I",IF(F60="MO",IF(C60="LABOR",ROUND(VLOOKUP(D60,'LABOR-INSUMOS'!A:D,4,FALSE)/(1+'LABOR-INSUMOS'!$E$1),2),IF(C60="SINAPI",ROUND(VLOOKUP(D60,'SINAPI-INSUMOS'!A:E,5,FALSE)/(1+'SINAPI-INSUMOS'!$E$1),2),"outro")),IF(C60="LABOR",VLOOKUP(D60,'LABOR-INSUMOS'!A:D,4,FALSE),IF(C60="SINAPI",VLOOKUP(D60,'SINAPI-INSUMOS'!A:E,5,FALSE),IF(C60="COTAÇÃO",VLOOKUP(D60,#REF!,14,FALSE))))),IF(C60="SINAPI",IF(F60="MO",ROUND(VLOOKUP(D60,'SINAPI-SERVIÇOS'!A:D,4,FALSE)/(1+'SINAPI-SERVIÇOS'!$E$1),2),VLOOKUP(D60,'SINAPI-SERVIÇOS'!A:D,4,FALSE)),"outro"))</f>
        <v>13,56</v>
      </c>
      <c r="J60" s="403">
        <f t="shared" si="3"/>
        <v>2.71</v>
      </c>
    </row>
    <row r="61" ht="32.25" customHeight="1">
      <c r="A61" s="18"/>
      <c r="B61" s="306" t="s">
        <v>602</v>
      </c>
      <c r="C61" s="196" t="s">
        <v>47</v>
      </c>
      <c r="D61" s="196">
        <f>'SINAPI-INSUMOS'!A4128</f>
        <v>20205</v>
      </c>
      <c r="E61" s="397" t="str">
        <f>IF(B61="I",IF(C61="LABOR",VLOOKUP(D61,'LABOR-INSUMOS'!A:D,2,FALSE),IF(C61="SINAPI",VLOOKUP(D61,'SINAPI-INSUMOS'!A:E,2,FALSE),IF(C61="COTAÇÃO",VLOOKUP(D61,#REF!,2,FALSE)))),IF(C61="LABOR",VLOOKUP(D61,'LABOR-SERVIÇOS'!A:F,5,FALSE),IF(C61="SINAPI",VLOOKUP(D61,'SINAPI-SERVIÇOS'!A:E,2,FALSE),"outro")))</f>
        <v>RIPA DE MADEIRA APARELHADA *1,5 X 5* CM, MACARANDUBA, ANGELIM OU EQUIVALENTE DA REGIAO</v>
      </c>
      <c r="F61" s="196" t="s">
        <v>605</v>
      </c>
      <c r="G61" s="196" t="str">
        <f>IF(B61="I",IF(C61="LABOR",VLOOKUP(D61,'LABOR-INSUMOS'!A:D,3,FALSE),IF(C61="SINAPI",VLOOKUP(D61,'SINAPI-INSUMOS'!A:E,3,FALSE),IF(C61="COTAÇÃO",VLOOKUP(D61,#REF!,3,FALSE)))),IF(C61="LABOR",VLOOKUP(D61,'LABOR-SERVIÇOS'!A:F,6,FALSE),IF(C61="SINAPI",VLOOKUP(D61,'SINAPI-SERVIÇOS'!A:E,3,FALSE),"outro")))</f>
        <v>M     </v>
      </c>
      <c r="H61" s="401">
        <v>14.3</v>
      </c>
      <c r="I61" s="402" t="str">
        <f>IF(B61="I",IF(F61="MO",IF(C61="LABOR",ROUND(VLOOKUP(D61,'LABOR-INSUMOS'!A:D,4,FALSE)/(1+'LABOR-INSUMOS'!$E$1),2),IF(C61="SINAPI",ROUND(VLOOKUP(D61,'SINAPI-INSUMOS'!A:E,5,FALSE)/(1+'SINAPI-INSUMOS'!$E$1),2),"outro")),IF(C61="LABOR",VLOOKUP(D61,'LABOR-INSUMOS'!A:D,4,FALSE),IF(C61="SINAPI",VLOOKUP(D61,'SINAPI-INSUMOS'!A:E,5,FALSE),IF(C61="COTAÇÃO",VLOOKUP(D61,#REF!,14,FALSE))))),IF(C61="SINAPI",IF(F61="MO",ROUND(VLOOKUP(D61,'SINAPI-SERVIÇOS'!A:D,4,FALSE)/(1+'SINAPI-SERVIÇOS'!$E$1),2),VLOOKUP(D61,'SINAPI-SERVIÇOS'!A:D,4,FALSE)),"outro"))</f>
        <v>2,26</v>
      </c>
      <c r="J61" s="404">
        <f t="shared" si="3"/>
        <v>32.32</v>
      </c>
    </row>
    <row r="62" ht="15.75" customHeight="1">
      <c r="A62" s="318"/>
      <c r="B62" s="306" t="s">
        <v>602</v>
      </c>
      <c r="C62" s="385" t="s">
        <v>47</v>
      </c>
      <c r="D62" s="196">
        <v>551.0</v>
      </c>
      <c r="E62" s="397" t="str">
        <f>IF(B62="I",IF(C62="LABOR",VLOOKUP(D62,'LABOR-INSUMOS'!A:D,2,FALSE),IF(C62="SINAPI",VLOOKUP(D62,'SINAPI-INSUMOS'!A:E,2,FALSE),IF(C62="COTAÇÃO",VLOOKUP(D62,#REF!,2,FALSE)))),IF(C62="LABOR",VLOOKUP(D62,'LABOR-SERVIÇOS'!A:F,5,FALSE),IF(C62="SINAPI",VLOOKUP(D62,'SINAPI-SERVIÇOS'!A:E,2,FALSE),"outro")))</f>
        <v>BARRA DE FERRO RETANGULAR, BARRA CHATA, 2" X 1" (L X E), 10,12 KG/M</v>
      </c>
      <c r="F62" s="196" t="s">
        <v>605</v>
      </c>
      <c r="G62" s="196" t="str">
        <f>IF(B62="I",IF(C62="LABOR",VLOOKUP(D62,'LABOR-INSUMOS'!A:D,3,FALSE),IF(C62="SINAPI",VLOOKUP(D62,'SINAPI-INSUMOS'!A:E,3,FALSE),IF(C62="COTAÇÃO",VLOOKUP(D62,#REF!,3,FALSE)))),IF(C62="LABOR",VLOOKUP(D62,'LABOR-SERVIÇOS'!A:F,6,FALSE),IF(C62="SINAPI",VLOOKUP(D62,'SINAPI-SERVIÇOS'!A:E,3,FALSE),"outro")))</f>
        <v>M     </v>
      </c>
      <c r="H62" s="401">
        <v>0.96</v>
      </c>
      <c r="I62" s="402" t="str">
        <f>IF(B62="I",IF(F62="MO",IF(C62="LABOR",ROUND(VLOOKUP(D62,'LABOR-INSUMOS'!A:D,4,FALSE)/(1+'LABOR-INSUMOS'!$E$1),2),IF(C62="SINAPI",ROUND(VLOOKUP(D62,'SINAPI-INSUMOS'!A:E,5,FALSE)/(1+'SINAPI-INSUMOS'!$E$1),2),"outro")),IF(C62="LABOR",VLOOKUP(D62,'LABOR-INSUMOS'!A:D,4,FALSE),IF(C62="SINAPI",VLOOKUP(D62,'SINAPI-INSUMOS'!A:E,5,FALSE),IF(C62="COTAÇÃO",VLOOKUP(D62,#REF!,14,FALSE))))),IF(C62="SINAPI",IF(F62="MO",ROUND(VLOOKUP(D62,'SINAPI-SERVIÇOS'!A:D,4,FALSE)/(1+'SINAPI-SERVIÇOS'!$E$1),2),VLOOKUP(D62,'SINAPI-SERVIÇOS'!A:D,4,FALSE)),"outro"))</f>
        <v>49,92</v>
      </c>
      <c r="J62" s="403">
        <f t="shared" si="3"/>
        <v>47.92</v>
      </c>
    </row>
    <row r="63" ht="15.75" customHeight="1">
      <c r="A63" s="18"/>
      <c r="B63" s="306" t="s">
        <v>441</v>
      </c>
      <c r="C63" s="196" t="s">
        <v>47</v>
      </c>
      <c r="D63" s="196" t="s">
        <v>623</v>
      </c>
      <c r="E63" s="397" t="str">
        <f>IF(B63="I",IF(C63="LABOR",VLOOKUP(D63,'LABOR-INSUMOS'!A:D,2,FALSE),IF(C63="SINAPI",VLOOKUP(D63,'SINAPI-INSUMOS'!A:E,2,FALSE),IF(C63="COTAÇÃO",VLOOKUP(D63,#REF!,2,FALSE)))),IF(C63="LABOR",VLOOKUP(D63,'LABOR-SERVIÇOS'!A:F,5,FALSE),IF(C63="SINAPI",VLOOKUP(D63,'SINAPI-SERVIÇOS'!A:E,2,FALSE),"outro")))</f>
        <v>PINTURA ESMALTE FOSCO, DUAS DEMAOS, SOBRE SUPERFICIE METALICA, INCLUSO UMA DEMAO DE FUNDO ANTICORROSIVO. UTILIZACAO DE REVOLVER ( AR-COMPRIMIDO).</v>
      </c>
      <c r="F63" s="196" t="s">
        <v>605</v>
      </c>
      <c r="G63" s="196" t="str">
        <f>IF(B63="I",IF(C63="LABOR",VLOOKUP(D63,'LABOR-INSUMOS'!A:D,3,FALSE),IF(C63="SINAPI",VLOOKUP(D63,'SINAPI-INSUMOS'!A:E,3,FALSE),IF(C63="COTAÇÃO",VLOOKUP(D63,#REF!,3,FALSE)))),IF(C63="LABOR",VLOOKUP(D63,'LABOR-SERVIÇOS'!A:F,6,FALSE),IF(C63="SINAPI",VLOOKUP(D63,'SINAPI-SERVIÇOS'!A:E,3,FALSE),"outro")))</f>
        <v>M2</v>
      </c>
      <c r="H63" s="401">
        <v>0.05</v>
      </c>
      <c r="I63" s="402" t="str">
        <f>IF(B63="I",IF(F63="MO",IF(C63="LABOR",ROUND(VLOOKUP(D63,'LABOR-INSUMOS'!A:D,4,FALSE)/(1+'LABOR-INSUMOS'!$E$1),2),IF(C63="SINAPI",ROUND(VLOOKUP(D63,'SINAPI-INSUMOS'!A:E,5,FALSE)/(1+'SINAPI-INSUMOS'!$E$1),2),"outro")),IF(C63="LABOR",VLOOKUP(D63,'LABOR-INSUMOS'!A:D,4,FALSE),IF(C63="SINAPI",VLOOKUP(D63,'SINAPI-INSUMOS'!A:E,5,FALSE),IF(C63="COTAÇÃO",VLOOKUP(D63,#REF!,14,FALSE))))),IF(C63="SINAPI",IF(F63="MO",ROUND(VLOOKUP(D63,'SINAPI-SERVIÇOS'!A:D,4,FALSE)/(1+'SINAPI-SERVIÇOS'!$E$1),2),VLOOKUP(D63,'SINAPI-SERVIÇOS'!A:D,4,FALSE)),"outro"))</f>
        <v>16,86</v>
      </c>
      <c r="J63" s="404">
        <f t="shared" si="3"/>
        <v>0.84</v>
      </c>
    </row>
    <row r="64" ht="15.0" customHeight="1">
      <c r="A64" s="318"/>
      <c r="B64" s="324"/>
      <c r="C64" s="324"/>
      <c r="D64" s="324"/>
      <c r="E64" s="199"/>
      <c r="F64" s="325"/>
      <c r="G64" s="325"/>
      <c r="H64" s="326"/>
      <c r="I64" s="327"/>
      <c r="J64" s="328"/>
    </row>
    <row r="65" ht="15.0" customHeight="1">
      <c r="A65" s="318"/>
      <c r="B65" s="329"/>
      <c r="C65" s="329"/>
      <c r="D65" s="330"/>
      <c r="E65" s="331" t="s">
        <v>445</v>
      </c>
      <c r="F65" s="332" t="s">
        <v>446</v>
      </c>
      <c r="G65" s="332"/>
      <c r="H65" s="333" t="s">
        <v>447</v>
      </c>
      <c r="I65" s="334" t="s">
        <v>448</v>
      </c>
      <c r="J65" s="335" t="s">
        <v>23</v>
      </c>
    </row>
    <row r="66" ht="15.0" customHeight="1">
      <c r="A66" s="318"/>
      <c r="B66" s="329"/>
      <c r="C66" s="329"/>
      <c r="D66" s="330"/>
      <c r="E66" s="336" t="s">
        <v>449</v>
      </c>
      <c r="F66" s="337"/>
      <c r="G66" s="337"/>
      <c r="H66" s="338">
        <f>SUMIF(F56:F63,"MO",J56:J63)</f>
        <v>20.41</v>
      </c>
      <c r="I66" s="339"/>
      <c r="J66" s="340"/>
    </row>
    <row r="67" ht="15.0" customHeight="1">
      <c r="A67" s="318"/>
      <c r="B67" s="329"/>
      <c r="C67" s="329"/>
      <c r="D67" s="330"/>
      <c r="E67" s="336" t="s">
        <v>450</v>
      </c>
      <c r="F67" s="341">
        <f>$G$3</f>
        <v>0.8954</v>
      </c>
      <c r="G67" s="341"/>
      <c r="H67" s="338">
        <f>H66*F67</f>
        <v>18.275114</v>
      </c>
      <c r="I67" s="339"/>
      <c r="J67" s="340"/>
    </row>
    <row r="68" ht="15.0" customHeight="1">
      <c r="A68" s="318"/>
      <c r="B68" s="329"/>
      <c r="C68" s="329"/>
      <c r="D68" s="330"/>
      <c r="E68" s="336" t="s">
        <v>451</v>
      </c>
      <c r="F68" s="341"/>
      <c r="G68" s="337"/>
      <c r="H68" s="338">
        <f>SUM(H66:H67)</f>
        <v>38.685114</v>
      </c>
      <c r="I68" s="338">
        <f>ROUND(F72*H68,2)</f>
        <v>10.69</v>
      </c>
      <c r="J68" s="342">
        <f>H68+I68</f>
        <v>49.375114</v>
      </c>
    </row>
    <row r="69" ht="15.0" customHeight="1">
      <c r="A69" s="318"/>
      <c r="B69" s="329"/>
      <c r="C69" s="329"/>
      <c r="D69" s="330"/>
      <c r="E69" s="336" t="s">
        <v>452</v>
      </c>
      <c r="F69" s="337"/>
      <c r="G69" s="337"/>
      <c r="H69" s="343"/>
      <c r="I69" s="338"/>
      <c r="J69" s="342"/>
    </row>
    <row r="70" ht="15.0" customHeight="1">
      <c r="A70" s="318"/>
      <c r="B70" s="329"/>
      <c r="C70" s="329"/>
      <c r="D70" s="330"/>
      <c r="E70" s="336" t="s">
        <v>453</v>
      </c>
      <c r="F70" s="337"/>
      <c r="G70" s="337"/>
      <c r="H70" s="338">
        <f>SUMIF(F56:F63,"MA",J56:J63)</f>
        <v>83.79</v>
      </c>
      <c r="I70" s="338">
        <f>ROUND(F72*H70,2)</f>
        <v>23.16</v>
      </c>
      <c r="J70" s="342">
        <f>H70+I70</f>
        <v>106.95</v>
      </c>
    </row>
    <row r="71" ht="15.0" customHeight="1">
      <c r="A71" s="318"/>
      <c r="B71" s="329"/>
      <c r="C71" s="329"/>
      <c r="D71" s="330"/>
      <c r="E71" s="336" t="s">
        <v>454</v>
      </c>
      <c r="F71" s="337"/>
      <c r="G71" s="337"/>
      <c r="H71" s="338">
        <f>H70+H68</f>
        <v>122.475114</v>
      </c>
      <c r="I71" s="339"/>
      <c r="J71" s="342"/>
    </row>
    <row r="72" ht="15.0" customHeight="1">
      <c r="A72" s="318"/>
      <c r="B72" s="329"/>
      <c r="C72" s="329"/>
      <c r="D72" s="330"/>
      <c r="E72" s="336" t="s">
        <v>455</v>
      </c>
      <c r="F72" s="341">
        <f>$H$3</f>
        <v>0.2764</v>
      </c>
      <c r="G72" s="341"/>
      <c r="H72" s="344"/>
      <c r="I72" s="339"/>
      <c r="J72" s="345"/>
    </row>
    <row r="73" ht="15.0" customHeight="1">
      <c r="A73" s="318"/>
      <c r="B73" s="347"/>
      <c r="C73" s="347"/>
      <c r="D73" s="348"/>
      <c r="E73" s="349" t="s">
        <v>456</v>
      </c>
      <c r="F73" s="350"/>
      <c r="G73" s="350"/>
      <c r="H73" s="351"/>
      <c r="I73" s="352"/>
      <c r="J73" s="353">
        <f>ROUND(SUM(J68:J72),2)</f>
        <v>156.33</v>
      </c>
    </row>
    <row r="74" ht="15.0" customHeight="1">
      <c r="A74" s="392"/>
      <c r="B74" s="393"/>
      <c r="C74" s="394"/>
      <c r="D74" s="394"/>
      <c r="E74" s="395"/>
      <c r="F74" s="394"/>
      <c r="G74" s="395"/>
      <c r="H74" s="395"/>
      <c r="I74" s="395"/>
      <c r="J74" s="396"/>
    </row>
    <row r="75" ht="15.75" customHeight="1">
      <c r="A75" s="297" t="s">
        <v>8</v>
      </c>
      <c r="B75" s="47"/>
      <c r="C75" s="298" t="s">
        <v>430</v>
      </c>
      <c r="D75" s="47"/>
      <c r="E75" s="299" t="s">
        <v>15</v>
      </c>
      <c r="F75" s="298" t="s">
        <v>18</v>
      </c>
      <c r="G75" s="300"/>
      <c r="H75" s="301"/>
      <c r="I75" s="302"/>
      <c r="J75" s="303" t="s">
        <v>431</v>
      </c>
    </row>
    <row r="76" ht="15.75" customHeight="1">
      <c r="A76" s="304" t="str">
        <f>CONCATENATE($M$1,"-")</f>
        <v>ARQ-</v>
      </c>
      <c r="B76" s="305">
        <f>COUNTIF(B$1:B75,"&gt;0")+1</f>
        <v>5</v>
      </c>
      <c r="C76" s="306" t="s">
        <v>47</v>
      </c>
      <c r="D76" s="306">
        <v>0.0</v>
      </c>
      <c r="E76" s="398" t="s">
        <v>647</v>
      </c>
      <c r="F76" s="308" t="s">
        <v>518</v>
      </c>
      <c r="G76" s="309"/>
      <c r="H76" s="310"/>
      <c r="I76" s="311"/>
      <c r="J76" s="312">
        <f>J90</f>
        <v>113.79</v>
      </c>
    </row>
    <row r="77" ht="15.0" customHeight="1">
      <c r="A77" s="382"/>
      <c r="B77" s="314" t="s">
        <v>434</v>
      </c>
      <c r="C77" s="315" t="s">
        <v>435</v>
      </c>
      <c r="D77" s="315" t="s">
        <v>436</v>
      </c>
      <c r="E77" s="315" t="s">
        <v>437</v>
      </c>
      <c r="F77" s="315" t="s">
        <v>434</v>
      </c>
      <c r="G77" s="316" t="s">
        <v>18</v>
      </c>
      <c r="H77" s="316" t="s">
        <v>438</v>
      </c>
      <c r="I77" s="316" t="s">
        <v>439</v>
      </c>
      <c r="J77" s="317" t="s">
        <v>440</v>
      </c>
    </row>
    <row r="78" ht="15.75" customHeight="1">
      <c r="A78" s="18"/>
      <c r="B78" s="306" t="s">
        <v>441</v>
      </c>
      <c r="C78" s="196" t="s">
        <v>47</v>
      </c>
      <c r="D78" s="196" t="str">
        <f>'SINAPI-SERVIÇOS'!A6157</f>
        <v>88243</v>
      </c>
      <c r="E78" s="397" t="str">
        <f>IF(B78="I",IF(C78="LABOR",VLOOKUP(D78,'LABOR-INSUMOS'!A:D,2,FALSE),IF(C78="SINAPI",VLOOKUP(D78,'SINAPI-INSUMOS'!A:E,2,FALSE),IF(C78="COTAÇÃO",VLOOKUP(D78,#REF!,2,FALSE)))),IF(C78="LABOR",VLOOKUP(D78,'LABOR-SERVIÇOS'!A:F,5,FALSE),IF(C78="SINAPI",VLOOKUP(D78,'SINAPI-SERVIÇOS'!A:E,2,FALSE),"outro")))</f>
        <v>AJUDANTE ESPECIALIZADO COM ENCARGOS COMPLEMENTARES</v>
      </c>
      <c r="F78" s="385" t="s">
        <v>443</v>
      </c>
      <c r="G78" s="196" t="str">
        <f>IF(B78="I",IF(C78="LABOR",VLOOKUP(D78,'LABOR-INSUMOS'!A:D,3,FALSE),IF(C78="SINAPI",VLOOKUP(D78,'SINAPI-INSUMOS'!A:E,3,FALSE),IF(C78="COTAÇÃO",VLOOKUP(D78,#REF!,3,FALSE)))),IF(C78="LABOR",VLOOKUP(D78,'LABOR-SERVIÇOS'!A:F,6,FALSE),IF(C78="SINAPI",VLOOKUP(D78,'SINAPI-SERVIÇOS'!A:E,3,FALSE),"outro")))</f>
        <v>H</v>
      </c>
      <c r="H78" s="401">
        <v>0.09</v>
      </c>
      <c r="I78" s="390">
        <f>IF(B78="I",IF(F78="MO",IF(C78="LABOR",ROUND(VLOOKUP(D78,'LABOR-INSUMOS'!A:D,4,FALSE)/(1+'LABOR-INSUMOS'!$E$1),2),IF(C78="SINAPI",ROUND(VLOOKUP(D78,'SINAPI-INSUMOS'!A:E,5,FALSE)/(1+'SINAPI-INSUMOS'!$E$1),2),"outro")),IF(C78="LABOR",VLOOKUP(D78,'LABOR-INSUMOS'!A:D,4,FALSE),IF(C78="SINAPI",VLOOKUP(D78,'SINAPI-INSUMOS'!A:E,5,FALSE),IF(C78="COTAÇÃO",VLOOKUP(D78,#REF!,14,FALSE))))),IF(C78="SINAPI",IF(F78="MO",ROUND(VLOOKUP(D78,'SINAPI-SERVIÇOS'!A:D,4,FALSE)/(1+'SINAPI-SERVIÇOS'!$E$1),2),VLOOKUP(D78,'SINAPI-SERVIÇOS'!A:D,4,FALSE)),"outro"))</f>
        <v>8.97</v>
      </c>
      <c r="J78" s="391">
        <f t="shared" ref="J78:J80" si="4">ROUND(H78*I78,2)</f>
        <v>0.81</v>
      </c>
    </row>
    <row r="79" ht="15.0" customHeight="1">
      <c r="A79" s="318"/>
      <c r="B79" s="306" t="s">
        <v>602</v>
      </c>
      <c r="C79" s="385" t="s">
        <v>47</v>
      </c>
      <c r="D79" s="196">
        <f>'SINAPI-INSUMOS'!A173</f>
        <v>4791</v>
      </c>
      <c r="E79" s="397" t="str">
        <f>IF(B79="I",IF(C79="LABOR",VLOOKUP(D79,'LABOR-INSUMOS'!A:D,2,FALSE),IF(C79="SINAPI",VLOOKUP(D79,'SINAPI-INSUMOS'!A:E,2,FALSE),IF(C79="COTAÇÃO",VLOOKUP(D79,#REF!,2,FALSE)))),IF(C79="LABOR",VLOOKUP(D79,'LABOR-SERVIÇOS'!A:F,5,FALSE),IF(C79="SINAPI",VLOOKUP(D79,'SINAPI-SERVIÇOS'!A:E,2,FALSE),"outro")))</f>
        <v>ADESIVO ACRILICO/COLA DE CONTATO</v>
      </c>
      <c r="F79" s="196" t="s">
        <v>605</v>
      </c>
      <c r="G79" s="196" t="str">
        <f>IF(B79="I",IF(C79="LABOR",VLOOKUP(D79,'LABOR-INSUMOS'!A:D,3,FALSE),IF(C79="SINAPI",VLOOKUP(D79,'SINAPI-INSUMOS'!A:E,3,FALSE),IF(C79="COTAÇÃO",VLOOKUP(D79,#REF!,3,FALSE)))),IF(C79="LABOR",VLOOKUP(D79,'LABOR-SERVIÇOS'!A:F,6,FALSE),IF(C79="SINAPI",VLOOKUP(D79,'SINAPI-SERVIÇOS'!A:E,3,FALSE),"outro")))</f>
        <v>KG    </v>
      </c>
      <c r="H79" s="401">
        <v>0.02</v>
      </c>
      <c r="I79" s="402" t="str">
        <f>IF(B79="I",IF(F79="MO",IF(C79="LABOR",ROUND(VLOOKUP(D79,'LABOR-INSUMOS'!A:D,4,FALSE)/(1+'LABOR-INSUMOS'!$E$1),2),IF(C79="SINAPI",ROUND(VLOOKUP(D79,'SINAPI-INSUMOS'!A:E,5,FALSE)/(1+'SINAPI-INSUMOS'!$E$1),2),"outro")),IF(C79="LABOR",VLOOKUP(D79,'LABOR-INSUMOS'!A:D,4,FALSE),IF(C79="SINAPI",VLOOKUP(D79,'SINAPI-INSUMOS'!A:E,5,FALSE),IF(C79="COTAÇÃO",VLOOKUP(D79,#REF!,14,FALSE))))),IF(C79="SINAPI",IF(F79="MO",ROUND(VLOOKUP(D79,'SINAPI-SERVIÇOS'!A:D,4,FALSE)/(1+'SINAPI-SERVIÇOS'!$E$1),2),VLOOKUP(D79,'SINAPI-SERVIÇOS'!A:D,4,FALSE)),"outro"))</f>
        <v>25,60</v>
      </c>
      <c r="J79" s="403">
        <f t="shared" si="4"/>
        <v>0.51</v>
      </c>
    </row>
    <row r="80" ht="15.75" customHeight="1">
      <c r="A80" s="18"/>
      <c r="B80" s="306" t="s">
        <v>602</v>
      </c>
      <c r="C80" s="196" t="s">
        <v>47</v>
      </c>
      <c r="D80" s="196">
        <f>'SINAPI-INSUMOS'!A1142</f>
        <v>10710</v>
      </c>
      <c r="E80" s="397" t="str">
        <f>IF(B80="I",IF(C80="LABOR",VLOOKUP(D80,'LABOR-INSUMOS'!A:D,2,FALSE),IF(C80="SINAPI",VLOOKUP(D80,'SINAPI-INSUMOS'!A:E,2,FALSE),IF(C80="COTAÇÃO",VLOOKUP(D80,#REF!,2,FALSE)))),IF(C80="LABOR",VLOOKUP(D80,'LABOR-SERVIÇOS'!A:F,5,FALSE),IF(C80="SINAPI",VLOOKUP(D80,'SINAPI-SERVIÇOS'!A:E,2,FALSE),"outro")))</f>
        <v>CARPETE DE NYLON EM MANTA PARA TRAFEGO COMERCIAL PESADO, E = 6 A 7 MM (INSTALADO)</v>
      </c>
      <c r="F80" s="196" t="s">
        <v>605</v>
      </c>
      <c r="G80" s="196" t="str">
        <f>IF(B80="I",IF(C80="LABOR",VLOOKUP(D80,'LABOR-INSUMOS'!A:D,3,FALSE),IF(C80="SINAPI",VLOOKUP(D80,'SINAPI-INSUMOS'!A:E,3,FALSE),IF(C80="COTAÇÃO",VLOOKUP(D80,#REF!,3,FALSE)))),IF(C80="LABOR",VLOOKUP(D80,'LABOR-SERVIÇOS'!A:F,6,FALSE),IF(C80="SINAPI",VLOOKUP(D80,'SINAPI-SERVIÇOS'!A:E,3,FALSE),"outro")))</f>
        <v>M2    </v>
      </c>
      <c r="H80" s="401">
        <v>1.0</v>
      </c>
      <c r="I80" s="402" t="str">
        <f>IF(B80="I",IF(F80="MO",IF(C80="LABOR",ROUND(VLOOKUP(D80,'LABOR-INSUMOS'!A:D,4,FALSE)/(1+'LABOR-INSUMOS'!$E$1),2),IF(C80="SINAPI",ROUND(VLOOKUP(D80,'SINAPI-INSUMOS'!A:E,5,FALSE)/(1+'SINAPI-INSUMOS'!$E$1),2),"outro")),IF(C80="LABOR",VLOOKUP(D80,'LABOR-INSUMOS'!A:D,4,FALSE),IF(C80="SINAPI",VLOOKUP(D80,'SINAPI-INSUMOS'!A:E,5,FALSE),IF(C80="COTAÇÃO",VLOOKUP(D80,#REF!,14,FALSE))))),IF(C80="SINAPI",IF(F80="MO",ROUND(VLOOKUP(D80,'SINAPI-SERVIÇOS'!A:D,4,FALSE)/(1+'SINAPI-SERVIÇOS'!$E$1),2),VLOOKUP(D80,'SINAPI-SERVIÇOS'!A:D,4,FALSE)),"outro"))</f>
        <v>87,10</v>
      </c>
      <c r="J80" s="404">
        <f t="shared" si="4"/>
        <v>87.1</v>
      </c>
    </row>
    <row r="81" ht="15.0" customHeight="1">
      <c r="A81" s="318"/>
      <c r="B81" s="324"/>
      <c r="C81" s="324"/>
      <c r="D81" s="324"/>
      <c r="E81" s="199"/>
      <c r="F81" s="325"/>
      <c r="G81" s="325"/>
      <c r="H81" s="326"/>
      <c r="I81" s="327"/>
      <c r="J81" s="328"/>
    </row>
    <row r="82" ht="15.0" customHeight="1">
      <c r="A82" s="318"/>
      <c r="B82" s="329"/>
      <c r="C82" s="329"/>
      <c r="D82" s="330"/>
      <c r="E82" s="331" t="s">
        <v>445</v>
      </c>
      <c r="F82" s="332" t="s">
        <v>446</v>
      </c>
      <c r="G82" s="332"/>
      <c r="H82" s="333" t="s">
        <v>447</v>
      </c>
      <c r="I82" s="334" t="s">
        <v>448</v>
      </c>
      <c r="J82" s="335" t="s">
        <v>23</v>
      </c>
    </row>
    <row r="83" ht="15.0" customHeight="1">
      <c r="A83" s="318"/>
      <c r="B83" s="329"/>
      <c r="C83" s="329"/>
      <c r="D83" s="330"/>
      <c r="E83" s="336" t="s">
        <v>449</v>
      </c>
      <c r="F83" s="337"/>
      <c r="G83" s="337"/>
      <c r="H83" s="338">
        <f>SUMIF(F78:F80,"MO",J78:J80)</f>
        <v>0.81</v>
      </c>
      <c r="I83" s="339"/>
      <c r="J83" s="340"/>
    </row>
    <row r="84" ht="15.0" customHeight="1">
      <c r="A84" s="318"/>
      <c r="B84" s="329"/>
      <c r="C84" s="329"/>
      <c r="D84" s="330"/>
      <c r="E84" s="336" t="s">
        <v>450</v>
      </c>
      <c r="F84" s="341">
        <f>$G$3</f>
        <v>0.8954</v>
      </c>
      <c r="G84" s="341"/>
      <c r="H84" s="338">
        <f>H83*F84</f>
        <v>0.725274</v>
      </c>
      <c r="I84" s="339"/>
      <c r="J84" s="340"/>
    </row>
    <row r="85" ht="15.0" customHeight="1">
      <c r="A85" s="318"/>
      <c r="B85" s="329"/>
      <c r="C85" s="329"/>
      <c r="D85" s="330"/>
      <c r="E85" s="336" t="s">
        <v>451</v>
      </c>
      <c r="F85" s="341"/>
      <c r="G85" s="337"/>
      <c r="H85" s="338">
        <f>SUM(H83:H84)</f>
        <v>1.535274</v>
      </c>
      <c r="I85" s="338">
        <f>ROUND(F89*H85,2)</f>
        <v>0.42</v>
      </c>
      <c r="J85" s="342">
        <f>H85+I85</f>
        <v>1.955274</v>
      </c>
    </row>
    <row r="86" ht="15.0" customHeight="1">
      <c r="A86" s="318"/>
      <c r="B86" s="329"/>
      <c r="C86" s="329"/>
      <c r="D86" s="330"/>
      <c r="E86" s="336" t="s">
        <v>452</v>
      </c>
      <c r="F86" s="337"/>
      <c r="G86" s="337"/>
      <c r="H86" s="343"/>
      <c r="I86" s="338"/>
      <c r="J86" s="342"/>
    </row>
    <row r="87" ht="15.0" customHeight="1">
      <c r="A87" s="318"/>
      <c r="B87" s="329"/>
      <c r="C87" s="329"/>
      <c r="D87" s="330"/>
      <c r="E87" s="336" t="s">
        <v>453</v>
      </c>
      <c r="F87" s="337"/>
      <c r="G87" s="337"/>
      <c r="H87" s="338">
        <f>SUMIF(F78:F80,"MA",J78:J80)</f>
        <v>87.61</v>
      </c>
      <c r="I87" s="338">
        <f>ROUND(F89*H87,2)</f>
        <v>24.22</v>
      </c>
      <c r="J87" s="342">
        <f>H87+I87</f>
        <v>111.83</v>
      </c>
    </row>
    <row r="88" ht="15.0" customHeight="1">
      <c r="A88" s="318"/>
      <c r="B88" s="329"/>
      <c r="C88" s="329"/>
      <c r="D88" s="330"/>
      <c r="E88" s="336" t="s">
        <v>454</v>
      </c>
      <c r="F88" s="337"/>
      <c r="G88" s="337"/>
      <c r="H88" s="338">
        <f>H87+H85</f>
        <v>89.145274</v>
      </c>
      <c r="I88" s="339"/>
      <c r="J88" s="342"/>
    </row>
    <row r="89" ht="15.0" customHeight="1">
      <c r="A89" s="318"/>
      <c r="B89" s="329"/>
      <c r="C89" s="329"/>
      <c r="D89" s="330"/>
      <c r="E89" s="336" t="s">
        <v>455</v>
      </c>
      <c r="F89" s="341">
        <f>$H$3</f>
        <v>0.2764</v>
      </c>
      <c r="G89" s="341"/>
      <c r="H89" s="344"/>
      <c r="I89" s="339"/>
      <c r="J89" s="345"/>
    </row>
    <row r="90" ht="15.0" customHeight="1">
      <c r="A90" s="318"/>
      <c r="B90" s="347"/>
      <c r="C90" s="347"/>
      <c r="D90" s="348"/>
      <c r="E90" s="349" t="s">
        <v>456</v>
      </c>
      <c r="F90" s="350"/>
      <c r="G90" s="350"/>
      <c r="H90" s="351"/>
      <c r="I90" s="352"/>
      <c r="J90" s="353">
        <f>ROUND(SUM(J85:J89),2)</f>
        <v>113.79</v>
      </c>
    </row>
    <row r="91" ht="15.0" customHeight="1">
      <c r="A91" s="392"/>
      <c r="B91" s="393"/>
      <c r="C91" s="394"/>
      <c r="D91" s="394"/>
      <c r="E91" s="395"/>
      <c r="F91" s="394"/>
      <c r="G91" s="395"/>
      <c r="H91" s="395"/>
      <c r="I91" s="395"/>
      <c r="J91" s="396"/>
    </row>
    <row r="92" ht="15.75" customHeight="1">
      <c r="A92" s="297" t="s">
        <v>8</v>
      </c>
      <c r="B92" s="47"/>
      <c r="C92" s="298" t="s">
        <v>430</v>
      </c>
      <c r="D92" s="47"/>
      <c r="E92" s="299" t="s">
        <v>15</v>
      </c>
      <c r="F92" s="298" t="s">
        <v>18</v>
      </c>
      <c r="G92" s="300"/>
      <c r="H92" s="301"/>
      <c r="I92" s="302"/>
      <c r="J92" s="303" t="s">
        <v>431</v>
      </c>
    </row>
    <row r="93" ht="15.75" customHeight="1">
      <c r="A93" s="304" t="str">
        <f>CONCATENATE($M$1,"-")</f>
        <v>ARQ-</v>
      </c>
      <c r="B93" s="305">
        <f>COUNTIF(B$1:B92,"&gt;0")+1</f>
        <v>6</v>
      </c>
      <c r="C93" s="306" t="s">
        <v>47</v>
      </c>
      <c r="D93" s="306">
        <v>0.0</v>
      </c>
      <c r="E93" s="398" t="s">
        <v>686</v>
      </c>
      <c r="F93" s="308" t="s">
        <v>433</v>
      </c>
      <c r="G93" s="309"/>
      <c r="H93" s="310"/>
      <c r="I93" s="311"/>
      <c r="J93" s="312">
        <f>J106</f>
        <v>17.08</v>
      </c>
    </row>
    <row r="94" ht="15.0" customHeight="1">
      <c r="A94" s="382"/>
      <c r="B94" s="314" t="s">
        <v>434</v>
      </c>
      <c r="C94" s="315" t="s">
        <v>435</v>
      </c>
      <c r="D94" s="315" t="s">
        <v>436</v>
      </c>
      <c r="E94" s="315" t="s">
        <v>437</v>
      </c>
      <c r="F94" s="315" t="s">
        <v>434</v>
      </c>
      <c r="G94" s="316" t="s">
        <v>18</v>
      </c>
      <c r="H94" s="316" t="s">
        <v>438</v>
      </c>
      <c r="I94" s="316" t="s">
        <v>439</v>
      </c>
      <c r="J94" s="317" t="s">
        <v>440</v>
      </c>
    </row>
    <row r="95" ht="15.75" customHeight="1">
      <c r="A95" s="18"/>
      <c r="B95" s="306" t="s">
        <v>441</v>
      </c>
      <c r="C95" s="196" t="s">
        <v>47</v>
      </c>
      <c r="D95" s="196" t="str">
        <f>'SINAPI-SERVIÇOS'!A6165</f>
        <v>88252</v>
      </c>
      <c r="E95" s="397" t="str">
        <f>IF(B95="I",IF(C95="LABOR",VLOOKUP(D95,'LABOR-INSUMOS'!A:D,2,FALSE),IF(C95="SINAPI",VLOOKUP(D95,'SINAPI-INSUMOS'!A:E,2,FALSE),IF(C95="COTAÇÃO",VLOOKUP(D95,#REF!,2,FALSE)))),IF(C95="LABOR",VLOOKUP(D95,'LABOR-SERVIÇOS'!A:F,5,FALSE),IF(C95="SINAPI",VLOOKUP(D95,'SINAPI-SERVIÇOS'!A:E,2,FALSE),"outro")))</f>
        <v>AUXILIAR DE SERVIÇOS GERAIS COM ENCARGOS COMPLEMENTARES</v>
      </c>
      <c r="F95" s="385" t="s">
        <v>443</v>
      </c>
      <c r="G95" s="196" t="str">
        <f>IF(B95="I",IF(C95="LABOR",VLOOKUP(D95,'LABOR-INSUMOS'!A:D,3,FALSE),IF(C95="SINAPI",VLOOKUP(D95,'SINAPI-INSUMOS'!A:E,3,FALSE),IF(C95="COTAÇÃO",VLOOKUP(D95,#REF!,3,FALSE)))),IF(C95="LABOR",VLOOKUP(D95,'LABOR-SERVIÇOS'!A:F,6,FALSE),IF(C95="SINAPI",VLOOKUP(D95,'SINAPI-SERVIÇOS'!A:E,3,FALSE),"outro")))</f>
        <v>H</v>
      </c>
      <c r="H95" s="401">
        <v>0.1795</v>
      </c>
      <c r="I95" s="390">
        <f>IF(B95="I",IF(F95="MO",IF(C95="LABOR",ROUND(VLOOKUP(D95,'LABOR-INSUMOS'!A:D,4,FALSE)/(1+'LABOR-INSUMOS'!$E$1),2),IF(C95="SINAPI",ROUND(VLOOKUP(D95,'SINAPI-INSUMOS'!A:E,5,FALSE)/(1+'SINAPI-INSUMOS'!$E$1),2),"outro")),IF(C95="LABOR",VLOOKUP(D95,'LABOR-INSUMOS'!A:D,4,FALSE),IF(C95="SINAPI",VLOOKUP(D95,'SINAPI-INSUMOS'!A:E,5,FALSE),IF(C95="COTAÇÃO",VLOOKUP(D95,#REF!,14,FALSE))))),IF(C95="SINAPI",IF(F95="MO",ROUND(VLOOKUP(D95,'SINAPI-SERVIÇOS'!A:D,4,FALSE)/(1+'SINAPI-SERVIÇOS'!$E$1),2),VLOOKUP(D95,'SINAPI-SERVIÇOS'!A:D,4,FALSE)),"outro"))</f>
        <v>7.88</v>
      </c>
      <c r="J95" s="391">
        <f t="shared" ref="J95:J96" si="5">ROUND(H95*I95,2)</f>
        <v>1.41</v>
      </c>
    </row>
    <row r="96" ht="15.75" customHeight="1">
      <c r="A96" s="318"/>
      <c r="B96" s="306" t="s">
        <v>602</v>
      </c>
      <c r="C96" s="196" t="s">
        <v>47</v>
      </c>
      <c r="D96" s="376">
        <f>'SINAPI-INSUMOS'!A5020</f>
        <v>39707</v>
      </c>
      <c r="E96" s="307" t="str">
        <f>IF(B96="I",IF(C96="LABOR",VLOOKUP(D96,'LABOR-INSUMOS'!A:D,2,FALSE),IF(C96="SINAPI",VLOOKUP(D96,'SINAPI-INSUMOS'!A:E,2,FALSE),IF(C96="COTAÇÃO",VLOOKUP(D96,#REF!,2,FALSE)))),IF(C96="LABOR",VLOOKUP(D96,'LABOR-SERVIÇOS'!A:F,5,FALSE),IF(C96="SINAPI",VLOOKUP(D96,'SINAPI-SERVIÇOS'!A:E,2,FALSE),"outro")))</f>
        <v>TUBO DE ESPUMA DE POLIETILENO EXPANDIDO FLEXIVEL PARA ISOLAMENTO TERMICO DE TUBULACAO DE AR CONDICIONADO, AGUA QUENTE,  DN 1 1/2", E= 10 MM</v>
      </c>
      <c r="F96" s="196" t="s">
        <v>605</v>
      </c>
      <c r="G96" s="196" t="str">
        <f>IF(B96="I",IF(C96="LABOR",VLOOKUP(D96,'LABOR-INSUMOS'!A:D,3,FALSE),IF(C96="SINAPI",VLOOKUP(D96,'SINAPI-INSUMOS'!A:E,3,FALSE),IF(C96="COTAÇÃO",VLOOKUP(D96,#REF!,3,FALSE)))),IF(C96="LABOR",VLOOKUP(D96,'LABOR-SERVIÇOS'!A:F,6,FALSE),IF(C96="SINAPI",VLOOKUP(D96,'SINAPI-SERVIÇOS'!A:E,3,FALSE),"outro")))</f>
        <v>M     </v>
      </c>
      <c r="H96" s="401">
        <v>6.0</v>
      </c>
      <c r="I96" s="402" t="str">
        <f>IF(B96="I",IF(F96="MO",IF(C96="LABOR",ROUND(VLOOKUP(D96,'LABOR-INSUMOS'!A:D,4,FALSE)/(1+'LABOR-INSUMOS'!$E$1),2),IF(C96="SINAPI",ROUND(VLOOKUP(D96,'SINAPI-INSUMOS'!A:E,5,FALSE)/(1+'SINAPI-INSUMOS'!$E$1),2),"outro")),IF(C96="LABOR",VLOOKUP(D96,'LABOR-INSUMOS'!A:D,4,FALSE),IF(C96="SINAPI",VLOOKUP(D96,'SINAPI-INSUMOS'!A:E,5,FALSE),IF(C96="COTAÇÃO",VLOOKUP(D96,#REF!,14,FALSE))))),IF(C96="SINAPI",IF(F96="MO",ROUND(VLOOKUP(D96,'SINAPI-SERVIÇOS'!A:D,4,FALSE)/(1+'SINAPI-SERVIÇOS'!$E$1),2),VLOOKUP(D96,'SINAPI-SERVIÇOS'!A:D,4,FALSE)),"outro"))</f>
        <v>2,23</v>
      </c>
      <c r="J96" s="403">
        <f t="shared" si="5"/>
        <v>13.38</v>
      </c>
      <c r="K96" s="273"/>
      <c r="L96" s="273"/>
      <c r="M96" s="273"/>
      <c r="N96" s="273"/>
      <c r="O96" s="273"/>
      <c r="P96" s="273"/>
      <c r="Q96" s="273"/>
      <c r="R96" s="273"/>
      <c r="S96" s="273"/>
      <c r="T96" s="273"/>
      <c r="U96" s="273"/>
      <c r="V96" s="273"/>
      <c r="W96" s="273"/>
      <c r="X96" s="273"/>
      <c r="Y96" s="273"/>
      <c r="Z96" s="273"/>
    </row>
    <row r="97" ht="15.0" customHeight="1">
      <c r="A97" s="318"/>
      <c r="B97" s="324"/>
      <c r="C97" s="324"/>
      <c r="D97" s="324"/>
      <c r="E97" s="199"/>
      <c r="F97" s="325"/>
      <c r="G97" s="325"/>
      <c r="H97" s="326"/>
      <c r="I97" s="327"/>
      <c r="J97" s="328"/>
    </row>
    <row r="98" ht="15.0" customHeight="1">
      <c r="A98" s="318"/>
      <c r="B98" s="329"/>
      <c r="C98" s="329"/>
      <c r="D98" s="330"/>
      <c r="E98" s="331" t="s">
        <v>445</v>
      </c>
      <c r="F98" s="332" t="s">
        <v>446</v>
      </c>
      <c r="G98" s="332"/>
      <c r="H98" s="333" t="s">
        <v>447</v>
      </c>
      <c r="I98" s="334" t="s">
        <v>448</v>
      </c>
      <c r="J98" s="335" t="s">
        <v>23</v>
      </c>
    </row>
    <row r="99" ht="15.0" customHeight="1">
      <c r="A99" s="318"/>
      <c r="B99" s="329"/>
      <c r="C99" s="329"/>
      <c r="D99" s="330"/>
      <c r="E99" s="336" t="s">
        <v>449</v>
      </c>
      <c r="F99" s="337"/>
      <c r="G99" s="337"/>
      <c r="H99" s="338">
        <f>SUMIF(F96,"MO",J96)</f>
        <v>0</v>
      </c>
      <c r="I99" s="339"/>
      <c r="J99" s="340"/>
    </row>
    <row r="100" ht="15.0" customHeight="1">
      <c r="A100" s="318"/>
      <c r="B100" s="329"/>
      <c r="C100" s="329"/>
      <c r="D100" s="330"/>
      <c r="E100" s="336" t="s">
        <v>450</v>
      </c>
      <c r="F100" s="341">
        <f>$G$3</f>
        <v>0.8954</v>
      </c>
      <c r="G100" s="341"/>
      <c r="H100" s="338">
        <f>H99*F100</f>
        <v>0</v>
      </c>
      <c r="I100" s="339"/>
      <c r="J100" s="340"/>
    </row>
    <row r="101" ht="15.0" customHeight="1">
      <c r="A101" s="318"/>
      <c r="B101" s="329"/>
      <c r="C101" s="329"/>
      <c r="D101" s="330"/>
      <c r="E101" s="336" t="s">
        <v>451</v>
      </c>
      <c r="F101" s="341"/>
      <c r="G101" s="337"/>
      <c r="H101" s="338">
        <f>SUM(H99:H100)</f>
        <v>0</v>
      </c>
      <c r="I101" s="338">
        <f>ROUND(F105*H101,2)</f>
        <v>0</v>
      </c>
      <c r="J101" s="342">
        <f>H101+I101</f>
        <v>0</v>
      </c>
    </row>
    <row r="102" ht="15.0" customHeight="1">
      <c r="A102" s="318"/>
      <c r="B102" s="329"/>
      <c r="C102" s="329"/>
      <c r="D102" s="330"/>
      <c r="E102" s="336" t="s">
        <v>452</v>
      </c>
      <c r="F102" s="337"/>
      <c r="G102" s="337"/>
      <c r="H102" s="343"/>
      <c r="I102" s="338"/>
      <c r="J102" s="342"/>
    </row>
    <row r="103" ht="15.0" customHeight="1">
      <c r="A103" s="318"/>
      <c r="B103" s="329"/>
      <c r="C103" s="329"/>
      <c r="D103" s="330"/>
      <c r="E103" s="336" t="s">
        <v>453</v>
      </c>
      <c r="F103" s="337"/>
      <c r="G103" s="337"/>
      <c r="H103" s="338">
        <f>SUMIF(F96,"MA",J96)</f>
        <v>13.38</v>
      </c>
      <c r="I103" s="338">
        <f>ROUND(F105*H103,2)</f>
        <v>3.7</v>
      </c>
      <c r="J103" s="342">
        <f>H103+I103</f>
        <v>17.08</v>
      </c>
    </row>
    <row r="104" ht="15.0" customHeight="1">
      <c r="A104" s="318"/>
      <c r="B104" s="329"/>
      <c r="C104" s="329"/>
      <c r="D104" s="330"/>
      <c r="E104" s="336" t="s">
        <v>454</v>
      </c>
      <c r="F104" s="337"/>
      <c r="G104" s="337"/>
      <c r="H104" s="338">
        <f>H103+H101</f>
        <v>13.38</v>
      </c>
      <c r="I104" s="339"/>
      <c r="J104" s="342"/>
    </row>
    <row r="105" ht="15.0" customHeight="1">
      <c r="A105" s="318"/>
      <c r="B105" s="329"/>
      <c r="C105" s="329"/>
      <c r="D105" s="330"/>
      <c r="E105" s="336" t="s">
        <v>455</v>
      </c>
      <c r="F105" s="341">
        <f>$H$3</f>
        <v>0.2764</v>
      </c>
      <c r="G105" s="341"/>
      <c r="H105" s="344"/>
      <c r="I105" s="339"/>
      <c r="J105" s="345"/>
    </row>
    <row r="106" ht="15.0" customHeight="1">
      <c r="A106" s="318"/>
      <c r="B106" s="347"/>
      <c r="C106" s="347"/>
      <c r="D106" s="348"/>
      <c r="E106" s="349" t="s">
        <v>456</v>
      </c>
      <c r="F106" s="350"/>
      <c r="G106" s="350"/>
      <c r="H106" s="351"/>
      <c r="I106" s="352"/>
      <c r="J106" s="353">
        <f>ROUND(SUM(J101:J105),2)</f>
        <v>17.08</v>
      </c>
    </row>
    <row r="107" ht="15.0" customHeight="1">
      <c r="A107" s="392"/>
      <c r="B107" s="393"/>
      <c r="C107" s="394"/>
      <c r="D107" s="394"/>
      <c r="E107" s="395"/>
      <c r="F107" s="394"/>
      <c r="G107" s="395"/>
      <c r="H107" s="395"/>
      <c r="I107" s="395"/>
      <c r="J107" s="396"/>
    </row>
    <row r="108" ht="15.75" customHeight="1">
      <c r="A108" s="297" t="s">
        <v>8</v>
      </c>
      <c r="B108" s="47"/>
      <c r="C108" s="298" t="s">
        <v>430</v>
      </c>
      <c r="D108" s="47"/>
      <c r="E108" s="299" t="s">
        <v>15</v>
      </c>
      <c r="F108" s="298" t="s">
        <v>18</v>
      </c>
      <c r="G108" s="300"/>
      <c r="H108" s="301"/>
      <c r="I108" s="302"/>
      <c r="J108" s="303" t="s">
        <v>431</v>
      </c>
    </row>
    <row r="109" ht="15.75" customHeight="1">
      <c r="A109" s="304" t="str">
        <f>CONCATENATE($M$1,"-")</f>
        <v>ARQ-</v>
      </c>
      <c r="B109" s="305">
        <f>COUNTIF(B$1:B108,"&gt;0")+1</f>
        <v>7</v>
      </c>
      <c r="C109" s="306" t="s">
        <v>47</v>
      </c>
      <c r="D109" s="306">
        <v>0.0</v>
      </c>
      <c r="E109" s="397" t="s">
        <v>721</v>
      </c>
      <c r="F109" s="308" t="s">
        <v>722</v>
      </c>
      <c r="G109" s="309"/>
      <c r="H109" s="310"/>
      <c r="I109" s="311"/>
      <c r="J109" s="312">
        <f>J124</f>
        <v>25.44</v>
      </c>
    </row>
    <row r="110" ht="15.0" customHeight="1">
      <c r="A110" s="382"/>
      <c r="B110" s="314" t="s">
        <v>434</v>
      </c>
      <c r="C110" s="315" t="s">
        <v>435</v>
      </c>
      <c r="D110" s="315" t="s">
        <v>436</v>
      </c>
      <c r="E110" s="315" t="s">
        <v>437</v>
      </c>
      <c r="F110" s="315" t="s">
        <v>434</v>
      </c>
      <c r="G110" s="316" t="s">
        <v>18</v>
      </c>
      <c r="H110" s="316" t="s">
        <v>438</v>
      </c>
      <c r="I110" s="316" t="s">
        <v>439</v>
      </c>
      <c r="J110" s="317" t="s">
        <v>440</v>
      </c>
    </row>
    <row r="111" ht="15.75" customHeight="1">
      <c r="A111" s="18"/>
      <c r="B111" s="306" t="s">
        <v>441</v>
      </c>
      <c r="C111" s="196" t="s">
        <v>47</v>
      </c>
      <c r="D111" s="196" t="str">
        <f>'SINAPI-SERVIÇOS'!A6214</f>
        <v>88309</v>
      </c>
      <c r="E111" s="397" t="str">
        <f>IF(B111="I",IF(C111="LABOR",VLOOKUP(D111,'LABOR-INSUMOS'!A:D,2,FALSE),IF(C111="SINAPI",VLOOKUP(D111,'SINAPI-INSUMOS'!A:E,2,FALSE),IF(C111="COTAÇÃO",VLOOKUP(D111,#REF!,2,FALSE)))),IF(C111="LABOR",VLOOKUP(D111,'LABOR-SERVIÇOS'!A:F,5,FALSE),IF(C111="SINAPI",VLOOKUP(D111,'SINAPI-SERVIÇOS'!A:E,2,FALSE),"outro")))</f>
        <v>PEDREIRO COM ENCARGOS COMPLEMENTARES</v>
      </c>
      <c r="F111" s="385" t="s">
        <v>443</v>
      </c>
      <c r="G111" s="196" t="str">
        <f>IF(B111="I",IF(C111="LABOR",VLOOKUP(D111,'LABOR-INSUMOS'!A:D,3,FALSE),IF(C111="SINAPI",VLOOKUP(D111,'SINAPI-INSUMOS'!A:E,3,FALSE),IF(C111="COTAÇÃO",VLOOKUP(D111,#REF!,3,FALSE)))),IF(C111="LABOR",VLOOKUP(D111,'LABOR-SERVIÇOS'!A:F,6,FALSE),IF(C111="SINAPI",VLOOKUP(D111,'SINAPI-SERVIÇOS'!A:E,3,FALSE),"outro")))</f>
        <v>H</v>
      </c>
      <c r="H111" s="401">
        <v>0.083</v>
      </c>
      <c r="I111" s="390">
        <f>IF(B111="I",IF(F111="MO",IF(C111="LABOR",ROUND(VLOOKUP(D111,'LABOR-INSUMOS'!A:D,4,FALSE)/(1+'LABOR-INSUMOS'!$E$1),2),IF(C111="SINAPI",ROUND(VLOOKUP(D111,'SINAPI-INSUMOS'!A:E,5,FALSE)/(1+'SINAPI-INSUMOS'!$E$1),2),"outro")),IF(C111="LABOR",VLOOKUP(D111,'LABOR-INSUMOS'!A:D,4,FALSE),IF(C111="SINAPI",VLOOKUP(D111,'SINAPI-INSUMOS'!A:E,5,FALSE),IF(C111="COTAÇÃO",VLOOKUP(D111,#REF!,14,FALSE))))),IF(C111="SINAPI",IF(F111="MO",ROUND(VLOOKUP(D111,'SINAPI-SERVIÇOS'!A:D,4,FALSE)/(1+'SINAPI-SERVIÇOS'!$E$1),2),VLOOKUP(D111,'SINAPI-SERVIÇOS'!A:D,4,FALSE)),"outro"))</f>
        <v>10.55</v>
      </c>
      <c r="J111" s="391">
        <f t="shared" ref="J111:J114" si="6">ROUND(H111*I111,2)</f>
        <v>0.88</v>
      </c>
    </row>
    <row r="112" ht="18.0" customHeight="1">
      <c r="A112" s="18"/>
      <c r="B112" s="306" t="s">
        <v>441</v>
      </c>
      <c r="C112" s="385" t="s">
        <v>47</v>
      </c>
      <c r="D112" s="196" t="str">
        <f>'SINAPI-SERVIÇOS'!A6221</f>
        <v>88316</v>
      </c>
      <c r="E112" s="397" t="str">
        <f>IF(B112="I",IF(C112="LABOR",VLOOKUP(D112,'LABOR-INSUMOS'!A:D,2,FALSE),IF(C112="SINAPI",VLOOKUP(D112,'SINAPI-INSUMOS'!A:E,2,FALSE),IF(C112="COTAÇÃO",VLOOKUP(D112,#REF!,2,FALSE)))),IF(C112="LABOR",VLOOKUP(D112,'LABOR-SERVIÇOS'!A:F,5,FALSE),IF(C112="SINAPI",VLOOKUP(D112,'SINAPI-SERVIÇOS'!A:E,2,FALSE),"outro")))</f>
        <v>SERVENTE COM ENCARGOS COMPLEMENTARES</v>
      </c>
      <c r="F112" s="385" t="s">
        <v>443</v>
      </c>
      <c r="G112" s="196" t="str">
        <f>IF(B112="I",IF(C112="LABOR",VLOOKUP(D112,'LABOR-INSUMOS'!A:D,3,FALSE),IF(C112="SINAPI",VLOOKUP(D112,'SINAPI-INSUMOS'!A:E,3,FALSE),IF(C112="COTAÇÃO",VLOOKUP(D112,#REF!,3,FALSE)))),IF(C112="LABOR",VLOOKUP(D112,'LABOR-SERVIÇOS'!A:F,6,FALSE),IF(C112="SINAPI",VLOOKUP(D112,'SINAPI-SERVIÇOS'!A:E,3,FALSE),"outro")))</f>
        <v>H</v>
      </c>
      <c r="H112" s="389">
        <v>0.083</v>
      </c>
      <c r="I112" s="390">
        <f>IF(B112="I",IF(F112="MO",IF(C112="LABOR",ROUND(VLOOKUP(D112,'LABOR-INSUMOS'!A:D,4,FALSE)/(1+'LABOR-INSUMOS'!$E$1),2),IF(C112="SINAPI",ROUND(VLOOKUP(D112,'SINAPI-INSUMOS'!A:E,5,FALSE)/(1+'SINAPI-INSUMOS'!$E$1),2),"outro")),IF(C112="LABOR",VLOOKUP(D112,'LABOR-INSUMOS'!A:D,4,FALSE),IF(C112="SINAPI",VLOOKUP(D112,'SINAPI-INSUMOS'!A:E,5,FALSE),IF(C112="COTAÇÃO",VLOOKUP(D112,#REF!,14,FALSE))))),IF(C112="SINAPI",IF(F112="MO",ROUND(VLOOKUP(D112,'SINAPI-SERVIÇOS'!A:D,4,FALSE)/(1+'SINAPI-SERVIÇOS'!$E$1),2),VLOOKUP(D112,'SINAPI-SERVIÇOS'!A:D,4,FALSE)),"outro"))</f>
        <v>7.56</v>
      </c>
      <c r="J112" s="391">
        <f t="shared" si="6"/>
        <v>0.63</v>
      </c>
    </row>
    <row r="113" ht="15.75" customHeight="1">
      <c r="A113" s="18"/>
      <c r="B113" s="306" t="s">
        <v>602</v>
      </c>
      <c r="C113" s="196" t="s">
        <v>47</v>
      </c>
      <c r="D113" s="196">
        <f>'SINAPI-INSUMOS'!A4140</f>
        <v>20231</v>
      </c>
      <c r="E113" s="397" t="str">
        <f>IF(B113="I",IF(C113="LABOR",VLOOKUP(D113,'LABOR-INSUMOS'!A:D,2,FALSE),IF(C113="SINAPI",VLOOKUP(D113,'SINAPI-INSUMOS'!A:E,2,FALSE),IF(C113="COTAÇÃO",VLOOKUP(D113,#REF!,2,FALSE)))),IF(C113="LABOR",VLOOKUP(D113,'LABOR-SERVIÇOS'!A:F,5,FALSE),IF(C113="SINAPI",VLOOKUP(D113,'SINAPI-SERVIÇOS'!A:E,2,FALSE),"outro")))</f>
        <v>RODAPE OU RODABANCADA EM GRANITO, POLIDO, TIPO ANDORINHA/ QUARTZ/ CASTELO/ CORUMBA OU OUTROS EQUIVALENTES DA REGIAO, H= 10 CM, E=  *2,0* CM</v>
      </c>
      <c r="F113" s="196" t="s">
        <v>443</v>
      </c>
      <c r="G113" s="196" t="str">
        <f>IF(B113="I",IF(C113="LABOR",VLOOKUP(D113,'LABOR-INSUMOS'!A:D,3,FALSE),IF(C113="SINAPI",VLOOKUP(D113,'SINAPI-INSUMOS'!A:E,3,FALSE),IF(C113="COTAÇÃO",VLOOKUP(D113,#REF!,3,FALSE)))),IF(C113="LABOR",VLOOKUP(D113,'LABOR-SERVIÇOS'!A:F,6,FALSE),IF(C113="SINAPI",VLOOKUP(D113,'SINAPI-SERVIÇOS'!A:E,3,FALSE),"outro")))</f>
        <v>M     </v>
      </c>
      <c r="H113" s="401">
        <v>1.0</v>
      </c>
      <c r="I113" s="415">
        <f>IF(B113="I",IF(F113="MO",IF(C113="LABOR",ROUND(VLOOKUP(D113,'LABOR-INSUMOS'!A:D,4,FALSE)/(1+'LABOR-INSUMOS'!$E$1),2),IF(C113="SINAPI",ROUND(VLOOKUP(D113,'SINAPI-INSUMOS'!A:E,5,FALSE)/(1+'SINAPI-INSUMOS'!$E$1),2),"outro")),IF(C113="LABOR",VLOOKUP(D113,'LABOR-INSUMOS'!A:D,4,FALSE),IF(C113="SINAPI",VLOOKUP(D113,'SINAPI-INSUMOS'!A:E,5,FALSE),IF(C113="COTAÇÃO",VLOOKUP(D113,#REF!,14,FALSE))))),IF(C113="SINAPI",IF(F113="MO",ROUND(VLOOKUP(D113,'SINAPI-SERVIÇOS'!A:D,4,FALSE)/(1+'SINAPI-SERVIÇOS'!$E$1),2),VLOOKUP(D113,'SINAPI-SERVIÇOS'!A:D,4,FALSE)),"outro"))</f>
        <v>8.95</v>
      </c>
      <c r="J113" s="404">
        <f t="shared" si="6"/>
        <v>8.95</v>
      </c>
    </row>
    <row r="114" ht="15.0" customHeight="1">
      <c r="A114" s="318"/>
      <c r="B114" s="306" t="s">
        <v>602</v>
      </c>
      <c r="C114" s="385" t="s">
        <v>47</v>
      </c>
      <c r="D114" s="196">
        <f>'SINAPI-INSUMOS'!A376</f>
        <v>34353</v>
      </c>
      <c r="E114" s="397" t="str">
        <f>IF(B114="I",IF(C114="LABOR",VLOOKUP(D114,'LABOR-INSUMOS'!A:D,2,FALSE),IF(C114="SINAPI",VLOOKUP(D114,'SINAPI-INSUMOS'!A:E,2,FALSE),IF(C114="COTAÇÃO",VLOOKUP(D114,#REF!,2,FALSE)))),IF(C114="LABOR",VLOOKUP(D114,'LABOR-SERVIÇOS'!A:F,5,FALSE),IF(C114="SINAPI",VLOOKUP(D114,'SINAPI-SERVIÇOS'!A:E,2,FALSE),"outro")))</f>
        <v>ARGAMASSA COLANTE AC-II</v>
      </c>
      <c r="F114" s="196" t="s">
        <v>605</v>
      </c>
      <c r="G114" s="196" t="str">
        <f>IF(B114="I",IF(C114="LABOR",VLOOKUP(D114,'LABOR-INSUMOS'!A:D,3,FALSE),IF(C114="SINAPI",VLOOKUP(D114,'SINAPI-INSUMOS'!A:E,3,FALSE),IF(C114="COTAÇÃO",VLOOKUP(D114,#REF!,3,FALSE)))),IF(C114="LABOR",VLOOKUP(D114,'LABOR-SERVIÇOS'!A:F,6,FALSE),IF(C114="SINAPI",VLOOKUP(D114,'SINAPI-SERVIÇOS'!A:E,3,FALSE),"outro")))</f>
        <v>KG    </v>
      </c>
      <c r="H114" s="401">
        <v>0.1</v>
      </c>
      <c r="I114" s="402" t="str">
        <f>IF(B114="I",IF(F114="MO",IF(C114="LABOR",ROUND(VLOOKUP(D114,'LABOR-INSUMOS'!A:D,4,FALSE)/(1+'LABOR-INSUMOS'!$E$1),2),IF(C114="SINAPI",ROUND(VLOOKUP(D114,'SINAPI-INSUMOS'!A:E,5,FALSE)/(1+'SINAPI-INSUMOS'!$E$1),2),"outro")),IF(C114="LABOR",VLOOKUP(D114,'LABOR-INSUMOS'!A:D,4,FALSE),IF(C114="SINAPI",VLOOKUP(D114,'SINAPI-INSUMOS'!A:E,5,FALSE),IF(C114="COTAÇÃO",VLOOKUP(D114,#REF!,14,FALSE))))),IF(C114="SINAPI",IF(F114="MO",ROUND(VLOOKUP(D114,'SINAPI-SERVIÇOS'!A:D,4,FALSE)/(1+'SINAPI-SERVIÇOS'!$E$1),2),VLOOKUP(D114,'SINAPI-SERVIÇOS'!A:D,4,FALSE)),"outro"))</f>
        <v>0,98</v>
      </c>
      <c r="J114" s="403">
        <f t="shared" si="6"/>
        <v>0.1</v>
      </c>
    </row>
    <row r="115" ht="15.0" customHeight="1">
      <c r="A115" s="318"/>
      <c r="B115" s="324"/>
      <c r="C115" s="324"/>
      <c r="D115" s="324"/>
      <c r="E115" s="199"/>
      <c r="F115" s="325"/>
      <c r="G115" s="325"/>
      <c r="H115" s="326"/>
      <c r="I115" s="327"/>
      <c r="J115" s="328"/>
    </row>
    <row r="116" ht="15.0" customHeight="1">
      <c r="A116" s="318"/>
      <c r="B116" s="329"/>
      <c r="C116" s="329"/>
      <c r="D116" s="330"/>
      <c r="E116" s="331" t="s">
        <v>445</v>
      </c>
      <c r="F116" s="332" t="s">
        <v>446</v>
      </c>
      <c r="G116" s="332"/>
      <c r="H116" s="333" t="s">
        <v>447</v>
      </c>
      <c r="I116" s="334" t="s">
        <v>448</v>
      </c>
      <c r="J116" s="335" t="s">
        <v>23</v>
      </c>
    </row>
    <row r="117" ht="15.0" customHeight="1">
      <c r="A117" s="318"/>
      <c r="B117" s="329"/>
      <c r="C117" s="329"/>
      <c r="D117" s="376"/>
      <c r="E117" s="336" t="s">
        <v>449</v>
      </c>
      <c r="F117" s="337"/>
      <c r="G117" s="337"/>
      <c r="H117" s="338">
        <f>SUMIF(F111:F114,"MO",J111:J114)</f>
        <v>10.46</v>
      </c>
      <c r="I117" s="339"/>
      <c r="J117" s="340"/>
    </row>
    <row r="118" ht="15.0" customHeight="1">
      <c r="A118" s="318"/>
      <c r="B118" s="329"/>
      <c r="C118" s="329"/>
      <c r="D118" s="330"/>
      <c r="E118" s="336" t="s">
        <v>450</v>
      </c>
      <c r="F118" s="341">
        <f>$G$3</f>
        <v>0.8954</v>
      </c>
      <c r="G118" s="341"/>
      <c r="H118" s="338">
        <f>H117*F118</f>
        <v>9.365884</v>
      </c>
      <c r="I118" s="339"/>
      <c r="J118" s="340"/>
    </row>
    <row r="119" ht="15.0" customHeight="1">
      <c r="A119" s="318"/>
      <c r="B119" s="329"/>
      <c r="C119" s="329"/>
      <c r="D119" s="330"/>
      <c r="E119" s="336" t="s">
        <v>451</v>
      </c>
      <c r="F119" s="341"/>
      <c r="G119" s="337"/>
      <c r="H119" s="338">
        <f>SUM(H117:H118)</f>
        <v>19.825884</v>
      </c>
      <c r="I119" s="338">
        <f>ROUND(F123*H119,2)</f>
        <v>5.48</v>
      </c>
      <c r="J119" s="342">
        <f>H119+I119</f>
        <v>25.305884</v>
      </c>
    </row>
    <row r="120" ht="15.0" customHeight="1">
      <c r="A120" s="318"/>
      <c r="B120" s="329"/>
      <c r="C120" s="329"/>
      <c r="D120" s="330"/>
      <c r="E120" s="336" t="s">
        <v>452</v>
      </c>
      <c r="F120" s="337"/>
      <c r="G120" s="337"/>
      <c r="H120" s="343"/>
      <c r="I120" s="338"/>
      <c r="J120" s="342"/>
    </row>
    <row r="121" ht="15.0" customHeight="1">
      <c r="A121" s="318"/>
      <c r="B121" s="329"/>
      <c r="C121" s="329"/>
      <c r="D121" s="330"/>
      <c r="E121" s="336" t="s">
        <v>453</v>
      </c>
      <c r="F121" s="337"/>
      <c r="G121" s="337"/>
      <c r="H121" s="338">
        <f>SUMIF(F111:F114,"MA",J111:J114)</f>
        <v>0.1</v>
      </c>
      <c r="I121" s="338">
        <f>ROUND(F123*H121,2)</f>
        <v>0.03</v>
      </c>
      <c r="J121" s="342">
        <f>H121+I121</f>
        <v>0.13</v>
      </c>
    </row>
    <row r="122" ht="15.0" customHeight="1">
      <c r="A122" s="318"/>
      <c r="B122" s="329"/>
      <c r="C122" s="329"/>
      <c r="D122" s="330"/>
      <c r="E122" s="336" t="s">
        <v>454</v>
      </c>
      <c r="F122" s="337"/>
      <c r="G122" s="337"/>
      <c r="H122" s="338">
        <f>H121+H119</f>
        <v>19.925884</v>
      </c>
      <c r="I122" s="339"/>
      <c r="J122" s="342"/>
    </row>
    <row r="123" ht="15.0" customHeight="1">
      <c r="A123" s="318"/>
      <c r="B123" s="329"/>
      <c r="C123" s="329"/>
      <c r="D123" s="330"/>
      <c r="E123" s="336" t="s">
        <v>455</v>
      </c>
      <c r="F123" s="341">
        <f>$H$3</f>
        <v>0.2764</v>
      </c>
      <c r="G123" s="341"/>
      <c r="H123" s="344"/>
      <c r="I123" s="339"/>
      <c r="J123" s="345"/>
    </row>
    <row r="124" ht="15.0" customHeight="1">
      <c r="A124" s="318"/>
      <c r="B124" s="347"/>
      <c r="C124" s="347"/>
      <c r="D124" s="348"/>
      <c r="E124" s="349" t="s">
        <v>456</v>
      </c>
      <c r="F124" s="350"/>
      <c r="G124" s="350"/>
      <c r="H124" s="351"/>
      <c r="I124" s="352"/>
      <c r="J124" s="353">
        <f>ROUND(SUM(J119:J123),2)</f>
        <v>25.44</v>
      </c>
    </row>
    <row r="125" ht="15.0" customHeight="1">
      <c r="A125" s="392"/>
      <c r="B125" s="393"/>
      <c r="C125" s="394"/>
      <c r="D125" s="394"/>
      <c r="E125" s="395"/>
      <c r="F125" s="394"/>
      <c r="G125" s="395"/>
      <c r="H125" s="395"/>
      <c r="I125" s="395"/>
      <c r="J125" s="396"/>
    </row>
    <row r="126" ht="15.75" customHeight="1">
      <c r="A126" s="297" t="s">
        <v>8</v>
      </c>
      <c r="B126" s="47"/>
      <c r="C126" s="298" t="s">
        <v>430</v>
      </c>
      <c r="D126" s="47"/>
      <c r="E126" s="299" t="s">
        <v>15</v>
      </c>
      <c r="F126" s="298" t="s">
        <v>18</v>
      </c>
      <c r="G126" s="300"/>
      <c r="H126" s="301"/>
      <c r="I126" s="302"/>
      <c r="J126" s="303" t="s">
        <v>431</v>
      </c>
    </row>
    <row r="127" ht="15.75" customHeight="1">
      <c r="A127" s="304" t="str">
        <f>CONCATENATE($M$1,"-")</f>
        <v>ARQ-</v>
      </c>
      <c r="B127" s="305">
        <f>COUNTIF(B$1:B126,"&gt;0")+1</f>
        <v>8</v>
      </c>
      <c r="C127" s="306" t="s">
        <v>47</v>
      </c>
      <c r="D127" s="306">
        <v>0.0</v>
      </c>
      <c r="E127" s="397" t="s">
        <v>771</v>
      </c>
      <c r="F127" s="308" t="s">
        <v>518</v>
      </c>
      <c r="G127" s="309"/>
      <c r="H127" s="310"/>
      <c r="I127" s="311"/>
      <c r="J127" s="312">
        <f>J142</f>
        <v>145.6</v>
      </c>
    </row>
    <row r="128" ht="15.0" customHeight="1">
      <c r="A128" s="382"/>
      <c r="B128" s="314" t="s">
        <v>434</v>
      </c>
      <c r="C128" s="315" t="s">
        <v>435</v>
      </c>
      <c r="D128" s="315" t="s">
        <v>436</v>
      </c>
      <c r="E128" s="315" t="s">
        <v>437</v>
      </c>
      <c r="F128" s="315" t="s">
        <v>434</v>
      </c>
      <c r="G128" s="316" t="s">
        <v>18</v>
      </c>
      <c r="H128" s="316" t="s">
        <v>438</v>
      </c>
      <c r="I128" s="316" t="s">
        <v>439</v>
      </c>
      <c r="J128" s="317" t="s">
        <v>440</v>
      </c>
    </row>
    <row r="129" ht="15.75" customHeight="1">
      <c r="A129" s="18"/>
      <c r="B129" s="306" t="s">
        <v>441</v>
      </c>
      <c r="C129" s="196" t="s">
        <v>47</v>
      </c>
      <c r="D129" s="196" t="str">
        <f>'SINAPI-SERVIÇOS'!A6221</f>
        <v>88316</v>
      </c>
      <c r="E129" s="397" t="str">
        <f>IF(B129="I",IF(C129="LABOR",VLOOKUP(D129,'LABOR-INSUMOS'!A:D,2,FALSE),IF(C129="SINAPI",VLOOKUP(D129,'SINAPI-INSUMOS'!A:E,2,FALSE),IF(C129="COTAÇÃO",VLOOKUP(D129,#REF!,2,FALSE)))),IF(C129="LABOR",VLOOKUP(D129,'LABOR-SERVIÇOS'!A:F,5,FALSE),IF(C129="SINAPI",VLOOKUP(D129,'SINAPI-SERVIÇOS'!A:E,2,FALSE),"outro")))</f>
        <v>SERVENTE COM ENCARGOS COMPLEMENTARES</v>
      </c>
      <c r="F129" s="385" t="s">
        <v>443</v>
      </c>
      <c r="G129" s="196" t="str">
        <f>IF(B129="I",IF(C129="LABOR",VLOOKUP(D129,'LABOR-INSUMOS'!A:D,3,FALSE),IF(C129="SINAPI",VLOOKUP(D129,'SINAPI-INSUMOS'!A:E,3,FALSE),IF(C129="COTAÇÃO",VLOOKUP(D129,#REF!,3,FALSE)))),IF(C129="LABOR",VLOOKUP(D129,'LABOR-SERVIÇOS'!A:F,6,FALSE),IF(C129="SINAPI",VLOOKUP(D129,'SINAPI-SERVIÇOS'!A:E,3,FALSE),"outro")))</f>
        <v>H</v>
      </c>
      <c r="H129" s="401">
        <v>0.09</v>
      </c>
      <c r="I129" s="390">
        <f>IF(B129="I",IF(F129="MO",IF(C129="LABOR",ROUND(VLOOKUP(D129,'LABOR-INSUMOS'!A:D,4,FALSE)/(1+'LABOR-INSUMOS'!$E$1),2),IF(C129="SINAPI",ROUND(VLOOKUP(D129,'SINAPI-INSUMOS'!A:E,5,FALSE)/(1+'SINAPI-INSUMOS'!$E$1),2),"outro")),IF(C129="LABOR",VLOOKUP(D129,'LABOR-INSUMOS'!A:D,4,FALSE),IF(C129="SINAPI",VLOOKUP(D129,'SINAPI-INSUMOS'!A:E,5,FALSE),IF(C129="COTAÇÃO",VLOOKUP(D129,#REF!,14,FALSE))))),IF(C129="SINAPI",IF(F129="MO",ROUND(VLOOKUP(D129,'SINAPI-SERVIÇOS'!A:D,4,FALSE)/(1+'SINAPI-SERVIÇOS'!$E$1),2),VLOOKUP(D129,'SINAPI-SERVIÇOS'!A:D,4,FALSE)),"outro"))</f>
        <v>7.56</v>
      </c>
      <c r="J129" s="391">
        <f t="shared" ref="J129:J132" si="7">ROUND(H129*I129,2)</f>
        <v>0.68</v>
      </c>
    </row>
    <row r="130" ht="18.0" customHeight="1">
      <c r="A130" s="18"/>
      <c r="B130" s="306" t="s">
        <v>441</v>
      </c>
      <c r="C130" s="385" t="s">
        <v>47</v>
      </c>
      <c r="D130" s="196" t="str">
        <f>'SINAPI-SERVIÇOS'!A6184</f>
        <v>88273</v>
      </c>
      <c r="E130" s="397" t="str">
        <f>IF(B130="I",IF(C130="LABOR",VLOOKUP(D130,'LABOR-INSUMOS'!A:D,2,FALSE),IF(C130="SINAPI",VLOOKUP(D130,'SINAPI-INSUMOS'!A:E,2,FALSE),IF(C130="COTAÇÃO",VLOOKUP(D130,#REF!,2,FALSE)))),IF(C130="LABOR",VLOOKUP(D130,'LABOR-SERVIÇOS'!A:F,5,FALSE),IF(C130="SINAPI",VLOOKUP(D130,'SINAPI-SERVIÇOS'!A:E,2,FALSE),"outro")))</f>
        <v>MARCENEIRO COM ENCARGOS COMPLEMENTARES</v>
      </c>
      <c r="F130" s="385" t="s">
        <v>443</v>
      </c>
      <c r="G130" s="196" t="str">
        <f>IF(B130="I",IF(C130="LABOR",VLOOKUP(D130,'LABOR-INSUMOS'!A:D,3,FALSE),IF(C130="SINAPI",VLOOKUP(D130,'SINAPI-INSUMOS'!A:E,3,FALSE),IF(C130="COTAÇÃO",VLOOKUP(D130,#REF!,3,FALSE)))),IF(C130="LABOR",VLOOKUP(D130,'LABOR-SERVIÇOS'!A:F,6,FALSE),IF(C130="SINAPI",VLOOKUP(D130,'SINAPI-SERVIÇOS'!A:E,3,FALSE),"outro")))</f>
        <v>H</v>
      </c>
      <c r="H130" s="389">
        <v>0.09</v>
      </c>
      <c r="I130" s="390">
        <f>IF(B130="I",IF(F130="MO",IF(C130="LABOR",ROUND(VLOOKUP(D130,'LABOR-INSUMOS'!A:D,4,FALSE)/(1+'LABOR-INSUMOS'!$E$1),2),IF(C130="SINAPI",ROUND(VLOOKUP(D130,'SINAPI-INSUMOS'!A:E,5,FALSE)/(1+'SINAPI-INSUMOS'!$E$1),2),"outro")),IF(C130="LABOR",VLOOKUP(D130,'LABOR-INSUMOS'!A:D,4,FALSE),IF(C130="SINAPI",VLOOKUP(D130,'SINAPI-INSUMOS'!A:E,5,FALSE),IF(C130="COTAÇÃO",VLOOKUP(D130,#REF!,14,FALSE))))),IF(C130="SINAPI",IF(F130="MO",ROUND(VLOOKUP(D130,'SINAPI-SERVIÇOS'!A:D,4,FALSE)/(1+'SINAPI-SERVIÇOS'!$E$1),2),VLOOKUP(D130,'SINAPI-SERVIÇOS'!A:D,4,FALSE)),"outro"))</f>
        <v>10.66</v>
      </c>
      <c r="J130" s="391">
        <f t="shared" si="7"/>
        <v>0.96</v>
      </c>
    </row>
    <row r="131" ht="15.75" customHeight="1">
      <c r="A131" s="18"/>
      <c r="B131" s="306" t="s">
        <v>602</v>
      </c>
      <c r="C131" s="385" t="s">
        <v>47</v>
      </c>
      <c r="D131" s="196">
        <f>'SINAPI-INSUMOS'!A3254</f>
        <v>39323</v>
      </c>
      <c r="E131" s="397" t="str">
        <f>IF(B131="I",IF(C131="LABOR",VLOOKUP(D131,'LABOR-INSUMOS'!A:D,2,FALSE),IF(C131="SINAPI",VLOOKUP(D131,'SINAPI-INSUMOS'!A:E,2,FALSE),IF(C131="COTAÇÃO",VLOOKUP(D131,#REF!,2,FALSE)))),IF(C131="LABOR",VLOOKUP(D131,'LABOR-SERVIÇOS'!A:F,5,FALSE),IF(C131="SINAPI",VLOOKUP(D131,'SINAPI-SERVIÇOS'!A:E,2,FALSE),"outro")))</f>
        <v>MANTA GEOTEXTIL TECIDO DE LAMINETES DE POLIPROPILENO, RESISTENCIA A TRACAO = *25* KN/M</v>
      </c>
      <c r="F131" s="196" t="s">
        <v>443</v>
      </c>
      <c r="G131" s="196" t="str">
        <f>IF(B131="I",IF(C131="LABOR",VLOOKUP(D131,'LABOR-INSUMOS'!A:D,3,FALSE),IF(C131="SINAPI",VLOOKUP(D131,'SINAPI-INSUMOS'!A:E,3,FALSE),IF(C131="COTAÇÃO",VLOOKUP(D131,#REF!,3,FALSE)))),IF(C131="LABOR",VLOOKUP(D131,'LABOR-SERVIÇOS'!A:F,6,FALSE),IF(C131="SINAPI",VLOOKUP(D131,'SINAPI-SERVIÇOS'!A:E,3,FALSE),"outro")))</f>
        <v>M2    </v>
      </c>
      <c r="H131" s="401">
        <v>1.05</v>
      </c>
      <c r="I131" s="415">
        <f>IF(B131="I",IF(F131="MO",IF(C131="LABOR",ROUND(VLOOKUP(D131,'LABOR-INSUMOS'!A:D,4,FALSE)/(1+'LABOR-INSUMOS'!$E$1),2),IF(C131="SINAPI",ROUND(VLOOKUP(D131,'SINAPI-INSUMOS'!A:E,5,FALSE)/(1+'SINAPI-INSUMOS'!$E$1),2),"outro")),IF(C131="LABOR",VLOOKUP(D131,'LABOR-INSUMOS'!A:D,4,FALSE),IF(C131="SINAPI",VLOOKUP(D131,'SINAPI-INSUMOS'!A:E,5,FALSE),IF(C131="COTAÇÃO",VLOOKUP(D131,#REF!,14,FALSE))))),IF(C131="SINAPI",IF(F131="MO",ROUND(VLOOKUP(D131,'SINAPI-SERVIÇOS'!A:D,4,FALSE)/(1+'SINAPI-SERVIÇOS'!$E$1),2),VLOOKUP(D131,'SINAPI-SERVIÇOS'!A:D,4,FALSE)),"outro"))</f>
        <v>9.52</v>
      </c>
      <c r="J131" s="404">
        <f t="shared" si="7"/>
        <v>10</v>
      </c>
    </row>
    <row r="132" ht="15.75" customHeight="1">
      <c r="A132" s="318"/>
      <c r="B132" s="306" t="s">
        <v>441</v>
      </c>
      <c r="C132" s="196" t="s">
        <v>47</v>
      </c>
      <c r="D132" s="376" t="str">
        <f>'SINAPI-SERVIÇOS'!A5708</f>
        <v>72200</v>
      </c>
      <c r="E132" s="397" t="str">
        <f>IF(B132="I",IF(C132="LABOR",VLOOKUP(D132,'LABOR-INSUMOS'!A:D,2,FALSE),IF(C132="SINAPI",VLOOKUP(D132,'SINAPI-INSUMOS'!A:E,2,FALSE),IF(C132="COTAÇÃO",VLOOKUP(D132,#REF!,2,FALSE)))),IF(C132="LABOR",VLOOKUP(D132,'LABOR-SERVIÇOS'!A:F,5,FALSE),IF(C132="SINAPI",VLOOKUP(D132,'SINAPI-SERVIÇOS'!A:E,2,FALSE),"outro")))</f>
        <v>REVESTIMENTO EM LAMINADO MELAMINICO TEXTURIZADO, ESPESSURA 0,8 MM, FIXADO COM COLA</v>
      </c>
      <c r="F132" s="196" t="s">
        <v>605</v>
      </c>
      <c r="G132" s="196" t="str">
        <f>IF(B132="I",IF(C132="LABOR",VLOOKUP(D132,'LABOR-INSUMOS'!A:D,3,FALSE),IF(C132="SINAPI",VLOOKUP(D132,'SINAPI-INSUMOS'!A:E,3,FALSE),IF(C132="COTAÇÃO",VLOOKUP(D132,#REF!,3,FALSE)))),IF(C132="LABOR",VLOOKUP(D132,'LABOR-SERVIÇOS'!A:F,6,FALSE),IF(C132="SINAPI",VLOOKUP(D132,'SINAPI-SERVIÇOS'!A:E,3,FALSE),"outro")))</f>
        <v>M2</v>
      </c>
      <c r="H132" s="401">
        <v>1.05</v>
      </c>
      <c r="I132" s="402" t="str">
        <f>IF(B132="I",IF(F132="MO",IF(C132="LABOR",ROUND(VLOOKUP(D132,'LABOR-INSUMOS'!A:D,4,FALSE)/(1+'LABOR-INSUMOS'!$E$1),2),IF(C132="SINAPI",ROUND(VLOOKUP(D132,'SINAPI-INSUMOS'!A:E,5,FALSE)/(1+'SINAPI-INSUMOS'!$E$1),2),"outro")),IF(C132="LABOR",VLOOKUP(D132,'LABOR-INSUMOS'!A:D,4,FALSE),IF(C132="SINAPI",VLOOKUP(D132,'SINAPI-INSUMOS'!A:E,5,FALSE),IF(C132="COTAÇÃO",VLOOKUP(D132,#REF!,14,FALSE))))),IF(C132="SINAPI",IF(F132="MO",ROUND(VLOOKUP(D132,'SINAPI-SERVIÇOS'!A:D,4,FALSE)/(1+'SINAPI-SERVIÇOS'!$E$1),2),VLOOKUP(D132,'SINAPI-SERVIÇOS'!A:D,4,FALSE)),"outro"))</f>
        <v>87,63</v>
      </c>
      <c r="J132" s="403">
        <f t="shared" si="7"/>
        <v>92.01</v>
      </c>
    </row>
    <row r="133" ht="15.0" customHeight="1">
      <c r="A133" s="318"/>
      <c r="B133" s="324"/>
      <c r="C133" s="324"/>
      <c r="D133" s="324"/>
      <c r="E133" s="199"/>
      <c r="F133" s="325"/>
      <c r="G133" s="325"/>
      <c r="H133" s="326"/>
      <c r="I133" s="327"/>
      <c r="J133" s="328"/>
    </row>
    <row r="134" ht="15.0" customHeight="1">
      <c r="A134" s="318"/>
      <c r="B134" s="329"/>
      <c r="C134" s="329"/>
      <c r="D134" s="330"/>
      <c r="E134" s="331" t="s">
        <v>445</v>
      </c>
      <c r="F134" s="332" t="s">
        <v>446</v>
      </c>
      <c r="G134" s="332"/>
      <c r="H134" s="333" t="s">
        <v>447</v>
      </c>
      <c r="I134" s="334" t="s">
        <v>448</v>
      </c>
      <c r="J134" s="335" t="s">
        <v>23</v>
      </c>
    </row>
    <row r="135" ht="15.0" customHeight="1">
      <c r="A135" s="318"/>
      <c r="B135" s="329"/>
      <c r="C135" s="329"/>
      <c r="D135" s="376"/>
      <c r="E135" s="336" t="s">
        <v>449</v>
      </c>
      <c r="F135" s="337"/>
      <c r="G135" s="337"/>
      <c r="H135" s="338">
        <f>SUMIF(F129:F132,"MO",J129:J132)</f>
        <v>11.64</v>
      </c>
      <c r="I135" s="339"/>
      <c r="J135" s="340"/>
    </row>
    <row r="136" ht="15.0" customHeight="1">
      <c r="A136" s="318"/>
      <c r="B136" s="329"/>
      <c r="C136" s="329"/>
      <c r="D136" s="330"/>
      <c r="E136" s="336" t="s">
        <v>450</v>
      </c>
      <c r="F136" s="341">
        <f>$G$3</f>
        <v>0.8954</v>
      </c>
      <c r="G136" s="341"/>
      <c r="H136" s="338">
        <f>H135*F136</f>
        <v>10.422456</v>
      </c>
      <c r="I136" s="339"/>
      <c r="J136" s="340"/>
    </row>
    <row r="137" ht="15.0" customHeight="1">
      <c r="A137" s="318"/>
      <c r="B137" s="329"/>
      <c r="C137" s="329"/>
      <c r="D137" s="330"/>
      <c r="E137" s="336" t="s">
        <v>451</v>
      </c>
      <c r="F137" s="341"/>
      <c r="G137" s="337"/>
      <c r="H137" s="338">
        <f>SUM(H135:H136)</f>
        <v>22.062456</v>
      </c>
      <c r="I137" s="338">
        <f>ROUND(F141*H137,2)</f>
        <v>6.1</v>
      </c>
      <c r="J137" s="342">
        <f>H137+I137</f>
        <v>28.162456</v>
      </c>
    </row>
    <row r="138" ht="15.0" customHeight="1">
      <c r="A138" s="318"/>
      <c r="B138" s="329"/>
      <c r="C138" s="329"/>
      <c r="D138" s="330"/>
      <c r="E138" s="336" t="s">
        <v>452</v>
      </c>
      <c r="F138" s="337"/>
      <c r="G138" s="337"/>
      <c r="H138" s="343"/>
      <c r="I138" s="338"/>
      <c r="J138" s="342"/>
    </row>
    <row r="139" ht="15.0" customHeight="1">
      <c r="A139" s="318"/>
      <c r="B139" s="329"/>
      <c r="C139" s="329"/>
      <c r="D139" s="330"/>
      <c r="E139" s="336" t="s">
        <v>453</v>
      </c>
      <c r="F139" s="337"/>
      <c r="G139" s="337"/>
      <c r="H139" s="338">
        <f>SUMIF(F129:F132,"MA",J129:J132)</f>
        <v>92.01</v>
      </c>
      <c r="I139" s="338">
        <f>ROUND(F141*H139,2)</f>
        <v>25.43</v>
      </c>
      <c r="J139" s="342">
        <f>H139+I139</f>
        <v>117.44</v>
      </c>
    </row>
    <row r="140" ht="15.0" customHeight="1">
      <c r="A140" s="318"/>
      <c r="B140" s="329"/>
      <c r="C140" s="329"/>
      <c r="D140" s="330"/>
      <c r="E140" s="336" t="s">
        <v>454</v>
      </c>
      <c r="F140" s="337"/>
      <c r="G140" s="337"/>
      <c r="H140" s="338">
        <f>H139+H137</f>
        <v>114.072456</v>
      </c>
      <c r="I140" s="339"/>
      <c r="J140" s="342"/>
    </row>
    <row r="141" ht="15.0" customHeight="1">
      <c r="A141" s="318"/>
      <c r="B141" s="329"/>
      <c r="C141" s="329"/>
      <c r="D141" s="330"/>
      <c r="E141" s="336" t="s">
        <v>455</v>
      </c>
      <c r="F141" s="341">
        <f>$H$3</f>
        <v>0.2764</v>
      </c>
      <c r="G141" s="341"/>
      <c r="H141" s="344"/>
      <c r="I141" s="339"/>
      <c r="J141" s="345"/>
    </row>
    <row r="142" ht="15.0" customHeight="1">
      <c r="A142" s="318"/>
      <c r="B142" s="347"/>
      <c r="C142" s="347"/>
      <c r="D142" s="348"/>
      <c r="E142" s="349" t="s">
        <v>456</v>
      </c>
      <c r="F142" s="350"/>
      <c r="G142" s="350"/>
      <c r="H142" s="351"/>
      <c r="I142" s="352"/>
      <c r="J142" s="353">
        <f>ROUND(SUM(J137:J141),2)</f>
        <v>145.6</v>
      </c>
    </row>
    <row r="143" ht="15.0" customHeight="1">
      <c r="A143" s="392"/>
      <c r="B143" s="393"/>
      <c r="C143" s="394"/>
      <c r="D143" s="394"/>
      <c r="E143" s="395"/>
      <c r="F143" s="394"/>
      <c r="G143" s="395"/>
      <c r="H143" s="395"/>
      <c r="I143" s="395"/>
      <c r="J143" s="396"/>
    </row>
    <row r="144" ht="15.75" customHeight="1">
      <c r="A144" s="297" t="s">
        <v>8</v>
      </c>
      <c r="B144" s="47"/>
      <c r="C144" s="298" t="s">
        <v>430</v>
      </c>
      <c r="D144" s="47"/>
      <c r="E144" s="299" t="s">
        <v>15</v>
      </c>
      <c r="F144" s="298" t="s">
        <v>18</v>
      </c>
      <c r="G144" s="300"/>
      <c r="H144" s="301"/>
      <c r="I144" s="302"/>
      <c r="J144" s="303" t="s">
        <v>431</v>
      </c>
    </row>
    <row r="145" ht="15.75" customHeight="1">
      <c r="A145" s="304" t="str">
        <f>CONCATENATE($M$1,"-")</f>
        <v>ARQ-</v>
      </c>
      <c r="B145" s="305">
        <f>COUNTIF(B$1:B144,"&gt;0")+1</f>
        <v>9</v>
      </c>
      <c r="C145" s="306" t="s">
        <v>47</v>
      </c>
      <c r="D145" s="306">
        <v>0.0</v>
      </c>
      <c r="E145" s="397" t="s">
        <v>820</v>
      </c>
      <c r="F145" s="308" t="s">
        <v>433</v>
      </c>
      <c r="G145" s="309"/>
      <c r="H145" s="310"/>
      <c r="I145" s="311"/>
      <c r="J145" s="312">
        <f>J167</f>
        <v>783.24</v>
      </c>
    </row>
    <row r="146" ht="15.0" customHeight="1">
      <c r="A146" s="382"/>
      <c r="B146" s="314" t="s">
        <v>434</v>
      </c>
      <c r="C146" s="315" t="s">
        <v>435</v>
      </c>
      <c r="D146" s="315" t="s">
        <v>436</v>
      </c>
      <c r="E146" s="315" t="s">
        <v>437</v>
      </c>
      <c r="F146" s="315" t="s">
        <v>434</v>
      </c>
      <c r="G146" s="316" t="s">
        <v>18</v>
      </c>
      <c r="H146" s="316" t="s">
        <v>438</v>
      </c>
      <c r="I146" s="316" t="s">
        <v>439</v>
      </c>
      <c r="J146" s="317" t="s">
        <v>440</v>
      </c>
    </row>
    <row r="147" ht="15.75" customHeight="1">
      <c r="A147" s="18"/>
      <c r="B147" s="306" t="s">
        <v>441</v>
      </c>
      <c r="C147" s="196" t="s">
        <v>47</v>
      </c>
      <c r="D147" s="196" t="str">
        <f>'SINAPI-SERVIÇOS'!A6173</f>
        <v>88261</v>
      </c>
      <c r="E147" s="397" t="str">
        <f>IF(B147="I",IF(C147="LABOR",VLOOKUP(D147,'LABOR-INSUMOS'!A:D,2,FALSE),IF(C147="SINAPI",VLOOKUP(D147,'SINAPI-INSUMOS'!A:E,2,FALSE),IF(C147="COTAÇÃO",VLOOKUP(D147,#REF!,2,FALSE)))),IF(C147="LABOR",VLOOKUP(D147,'LABOR-SERVIÇOS'!A:F,5,FALSE),IF(C147="SINAPI",VLOOKUP(D147,'SINAPI-SERVIÇOS'!A:E,2,FALSE),"outro")))</f>
        <v>CARPINTEIRO DE ESQUADRIA COM ENCARGOS COMPLEMENTARES</v>
      </c>
      <c r="F147" s="385" t="s">
        <v>443</v>
      </c>
      <c r="G147" s="196" t="str">
        <f>IF(B147="I",IF(C147="LABOR",VLOOKUP(D147,'LABOR-INSUMOS'!A:D,3,FALSE),IF(C147="SINAPI",VLOOKUP(D147,'SINAPI-INSUMOS'!A:E,3,FALSE),IF(C147="COTAÇÃO",VLOOKUP(D147,#REF!,3,FALSE)))),IF(C147="LABOR",VLOOKUP(D147,'LABOR-SERVIÇOS'!A:F,6,FALSE),IF(C147="SINAPI",VLOOKUP(D147,'SINAPI-SERVIÇOS'!A:E,3,FALSE),"outro")))</f>
        <v>H</v>
      </c>
      <c r="H147" s="401">
        <v>2.19</v>
      </c>
      <c r="I147" s="390">
        <f>IF(B147="I",IF(F147="MO",IF(C147="LABOR",ROUND(VLOOKUP(D147,'LABOR-INSUMOS'!A:D,4,FALSE)/(1+'LABOR-INSUMOS'!$E$1),2),IF(C147="SINAPI",ROUND(VLOOKUP(D147,'SINAPI-INSUMOS'!A:E,5,FALSE)/(1+'SINAPI-INSUMOS'!$E$1),2),"outro")),IF(C147="LABOR",VLOOKUP(D147,'LABOR-INSUMOS'!A:D,4,FALSE),IF(C147="SINAPI",VLOOKUP(D147,'SINAPI-INSUMOS'!A:E,5,FALSE),IF(C147="COTAÇÃO",VLOOKUP(D147,#REF!,14,FALSE))))),IF(C147="SINAPI",IF(F147="MO",ROUND(VLOOKUP(D147,'SINAPI-SERVIÇOS'!A:D,4,FALSE)/(1+'SINAPI-SERVIÇOS'!$E$1),2),VLOOKUP(D147,'SINAPI-SERVIÇOS'!A:D,4,FALSE)),"outro"))</f>
        <v>9.23</v>
      </c>
      <c r="J147" s="391">
        <f t="shared" ref="J147:J157" si="8">ROUND(H147*I147,2)</f>
        <v>20.21</v>
      </c>
    </row>
    <row r="148" ht="18.0" customHeight="1">
      <c r="A148" s="18"/>
      <c r="B148" s="306" t="s">
        <v>441</v>
      </c>
      <c r="C148" s="385" t="s">
        <v>47</v>
      </c>
      <c r="D148" s="196" t="str">
        <f>'SINAPI-SERVIÇOS'!A6214</f>
        <v>88309</v>
      </c>
      <c r="E148" s="397" t="str">
        <f>IF(B148="I",IF(C148="LABOR",VLOOKUP(D148,'LABOR-INSUMOS'!A:D,2,FALSE),IF(C148="SINAPI",VLOOKUP(D148,'SINAPI-INSUMOS'!A:E,2,FALSE),IF(C148="COTAÇÃO",VLOOKUP(D148,#REF!,2,FALSE)))),IF(C148="LABOR",VLOOKUP(D148,'LABOR-SERVIÇOS'!A:F,5,FALSE),IF(C148="SINAPI",VLOOKUP(D148,'SINAPI-SERVIÇOS'!A:E,2,FALSE),"outro")))</f>
        <v>PEDREIRO COM ENCARGOS COMPLEMENTARES</v>
      </c>
      <c r="F148" s="385" t="s">
        <v>443</v>
      </c>
      <c r="G148" s="196" t="str">
        <f>IF(B148="I",IF(C148="LABOR",VLOOKUP(D148,'LABOR-INSUMOS'!A:D,3,FALSE),IF(C148="SINAPI",VLOOKUP(D148,'SINAPI-INSUMOS'!A:E,3,FALSE),IF(C148="COTAÇÃO",VLOOKUP(D148,#REF!,3,FALSE)))),IF(C148="LABOR",VLOOKUP(D148,'LABOR-SERVIÇOS'!A:F,6,FALSE),IF(C148="SINAPI",VLOOKUP(D148,'SINAPI-SERVIÇOS'!A:E,3,FALSE),"outro")))</f>
        <v>H</v>
      </c>
      <c r="H148" s="389">
        <v>1.512</v>
      </c>
      <c r="I148" s="390">
        <f>IF(B148="I",IF(F148="MO",IF(C148="LABOR",ROUND(VLOOKUP(D148,'LABOR-INSUMOS'!A:D,4,FALSE)/(1+'LABOR-INSUMOS'!$E$1),2),IF(C148="SINAPI",ROUND(VLOOKUP(D148,'SINAPI-INSUMOS'!A:E,5,FALSE)/(1+'SINAPI-INSUMOS'!$E$1),2),"outro")),IF(C148="LABOR",VLOOKUP(D148,'LABOR-INSUMOS'!A:D,4,FALSE),IF(C148="SINAPI",VLOOKUP(D148,'SINAPI-INSUMOS'!A:E,5,FALSE),IF(C148="COTAÇÃO",VLOOKUP(D148,#REF!,14,FALSE))))),IF(C148="SINAPI",IF(F148="MO",ROUND(VLOOKUP(D148,'SINAPI-SERVIÇOS'!A:D,4,FALSE)/(1+'SINAPI-SERVIÇOS'!$E$1),2),VLOOKUP(D148,'SINAPI-SERVIÇOS'!A:D,4,FALSE)),"outro"))</f>
        <v>10.55</v>
      </c>
      <c r="J148" s="391">
        <f t="shared" si="8"/>
        <v>15.95</v>
      </c>
    </row>
    <row r="149" ht="18.0" customHeight="1">
      <c r="A149" s="18"/>
      <c r="B149" s="306" t="s">
        <v>441</v>
      </c>
      <c r="C149" s="385" t="s">
        <v>47</v>
      </c>
      <c r="D149" s="196" t="str">
        <f>'SINAPI-SERVIÇOS'!A6221</f>
        <v>88316</v>
      </c>
      <c r="E149" s="397" t="str">
        <f>IF(B149="I",IF(C149="LABOR",VLOOKUP(D149,'LABOR-INSUMOS'!A:D,2,FALSE),IF(C149="SINAPI",VLOOKUP(D149,'SINAPI-INSUMOS'!A:E,2,FALSE),IF(C149="COTAÇÃO",VLOOKUP(D149,#REF!,2,FALSE)))),IF(C149="LABOR",VLOOKUP(D149,'LABOR-SERVIÇOS'!A:F,5,FALSE),IF(C149="SINAPI",VLOOKUP(D149,'SINAPI-SERVIÇOS'!A:E,2,FALSE),"outro")))</f>
        <v>SERVENTE COM ENCARGOS COMPLEMENTARES</v>
      </c>
      <c r="F149" s="385" t="s">
        <v>443</v>
      </c>
      <c r="G149" s="196" t="str">
        <f>IF(B149="I",IF(C149="LABOR",VLOOKUP(D149,'LABOR-INSUMOS'!A:D,3,FALSE),IF(C149="SINAPI",VLOOKUP(D149,'SINAPI-INSUMOS'!A:E,3,FALSE),IF(C149="COTAÇÃO",VLOOKUP(D149,#REF!,3,FALSE)))),IF(C149="LABOR",VLOOKUP(D149,'LABOR-SERVIÇOS'!A:F,6,FALSE),IF(C149="SINAPI",VLOOKUP(D149,'SINAPI-SERVIÇOS'!A:E,3,FALSE),"outro")))</f>
        <v>H</v>
      </c>
      <c r="H149" s="389">
        <v>3.702</v>
      </c>
      <c r="I149" s="390">
        <f>IF(B149="I",IF(F149="MO",IF(C149="LABOR",ROUND(VLOOKUP(D149,'LABOR-INSUMOS'!A:D,4,FALSE)/(1+'LABOR-INSUMOS'!$E$1),2),IF(C149="SINAPI",ROUND(VLOOKUP(D149,'SINAPI-INSUMOS'!A:E,5,FALSE)/(1+'SINAPI-INSUMOS'!$E$1),2),"outro")),IF(C149="LABOR",VLOOKUP(D149,'LABOR-INSUMOS'!A:D,4,FALSE),IF(C149="SINAPI",VLOOKUP(D149,'SINAPI-INSUMOS'!A:E,5,FALSE),IF(C149="COTAÇÃO",VLOOKUP(D149,#REF!,14,FALSE))))),IF(C149="SINAPI",IF(F149="MO",ROUND(VLOOKUP(D149,'SINAPI-SERVIÇOS'!A:D,4,FALSE)/(1+'SINAPI-SERVIÇOS'!$E$1),2),VLOOKUP(D149,'SINAPI-SERVIÇOS'!A:D,4,FALSE)),"outro"))</f>
        <v>7.56</v>
      </c>
      <c r="J149" s="391">
        <f t="shared" si="8"/>
        <v>27.99</v>
      </c>
    </row>
    <row r="150" ht="15.75" customHeight="1">
      <c r="A150" s="318"/>
      <c r="B150" s="306" t="s">
        <v>441</v>
      </c>
      <c r="C150" s="196" t="s">
        <v>47</v>
      </c>
      <c r="D150" s="196" t="str">
        <f>'SINAPI-SERVIÇOS'!A5840</f>
        <v>88627</v>
      </c>
      <c r="E150" s="307" t="str">
        <f>IF(B150="I",IF(C150="LABOR",VLOOKUP(D150,'LABOR-INSUMOS'!A:D,2,FALSE),IF(C150="SINAPI",VLOOKUP(D150,'SINAPI-INSUMOS'!A:E,2,FALSE),IF(C150="COTAÇÃO",VLOOKUP(D150,#REF!,2,FALSE)))),IF(C150="LABOR",VLOOKUP(D150,'LABOR-SERVIÇOS'!A:F,5,FALSE),IF(C150="SINAPI",VLOOKUP(D150,'SINAPI-SERVIÇOS'!A:E,2,FALSE),"outro")))</f>
        <v>ARGAMASSA TRAÇO 1:0,5:4,5 (EM VOLUME DE CIMENTO, CAL E AREIA MÉDIA ÚMIDA) PARA ASSENTAMENTO DE ALVENARIA, PREPARO MANUAL. AF_08/2019</v>
      </c>
      <c r="F150" s="196" t="s">
        <v>443</v>
      </c>
      <c r="G150" s="196" t="str">
        <f>IF(B150="I",IF(C150="LABOR",VLOOKUP(D150,'LABOR-INSUMOS'!A:D,3,FALSE),IF(C150="SINAPI",VLOOKUP(D150,'SINAPI-INSUMOS'!A:E,3,FALSE),IF(C150="COTAÇÃO",VLOOKUP(D150,#REF!,3,FALSE)))),IF(C150="LABOR",VLOOKUP(D150,'LABOR-SERVIÇOS'!A:F,6,FALSE),IF(C150="SINAPI",VLOOKUP(D150,'SINAPI-SERVIÇOS'!A:E,3,FALSE),"outro")))</f>
        <v>M3</v>
      </c>
      <c r="H150" s="401">
        <v>0.0108</v>
      </c>
      <c r="I150" s="415">
        <f>IF(B150="I",IF(F150="MO",IF(C150="LABOR",ROUND(VLOOKUP(D150,'LABOR-INSUMOS'!A:D,4,FALSE)/(1+'LABOR-INSUMOS'!$E$1),2),IF(C150="SINAPI",ROUND(VLOOKUP(D150,'SINAPI-INSUMOS'!A:E,5,FALSE)/(1+'SINAPI-INSUMOS'!$E$1),2),"outro")),IF(C150="LABOR",VLOOKUP(D150,'LABOR-INSUMOS'!A:D,4,FALSE),IF(C150="SINAPI",VLOOKUP(D150,'SINAPI-INSUMOS'!A:E,5,FALSE),IF(C150="COTAÇÃO",VLOOKUP(D150,#REF!,14,FALSE))))),IF(C150="SINAPI",IF(F150="MO",ROUND(VLOOKUP(D150,'SINAPI-SERVIÇOS'!A:D,4,FALSE)/(1+'SINAPI-SERVIÇOS'!$E$1),2),VLOOKUP(D150,'SINAPI-SERVIÇOS'!A:D,4,FALSE)),"outro"))</f>
        <v>191.41</v>
      </c>
      <c r="J150" s="404">
        <f t="shared" si="8"/>
        <v>2.07</v>
      </c>
      <c r="K150" s="273"/>
      <c r="L150" s="273"/>
      <c r="M150" s="273"/>
      <c r="N150" s="273"/>
      <c r="O150" s="273"/>
      <c r="P150" s="273"/>
      <c r="Q150" s="273"/>
      <c r="R150" s="273"/>
      <c r="S150" s="273"/>
      <c r="T150" s="273"/>
      <c r="U150" s="273"/>
      <c r="V150" s="273"/>
      <c r="W150" s="273"/>
      <c r="X150" s="273"/>
      <c r="Y150" s="273"/>
      <c r="Z150" s="273"/>
    </row>
    <row r="151" ht="15.75" customHeight="1">
      <c r="A151" s="318"/>
      <c r="B151" s="306" t="s">
        <v>602</v>
      </c>
      <c r="C151" s="196" t="s">
        <v>47</v>
      </c>
      <c r="D151" s="383">
        <f>'SINAPI-INSUMOS'!A515</f>
        <v>184</v>
      </c>
      <c r="E151" s="307" t="str">
        <f>IF(B151="I",IF(C151="LABOR",VLOOKUP(D151,'LABOR-INSUMOS'!A:D,2,FALSE),IF(C151="SINAPI",VLOOKUP(D151,'SINAPI-INSUMOS'!A:E,2,FALSE),IF(C151="COTAÇÃO",VLOOKUP(D151,#REF!,2,FALSE)))),IF(C151="LABOR",VLOOKUP(D151,'LABOR-SERVIÇOS'!A:F,5,FALSE),IF(C151="SINAPI",VLOOKUP(D151,'SINAPI-SERVIÇOS'!A:E,2,FALSE),"outro")))</f>
        <v>BATENTE/ PORTAL/ ADUELA/ MARCO MACICO, E= *3* CM, L= *13* CM, *60 CM A 120* CM X *210* CM, EM PINUS/ TAUARI/ VIROLA OU EQUIVALENTE DA REGIAO (NAO INCLUI ALIZARES)</v>
      </c>
      <c r="F151" s="196" t="s">
        <v>605</v>
      </c>
      <c r="G151" s="196" t="str">
        <f>IF(B151="I",IF(C151="LABOR",VLOOKUP(D151,'LABOR-INSUMOS'!A:D,3,FALSE),IF(C151="SINAPI",VLOOKUP(D151,'SINAPI-INSUMOS'!A:E,3,FALSE),IF(C151="COTAÇÃO",VLOOKUP(D151,#REF!,3,FALSE)))),IF(C151="LABOR",VLOOKUP(D151,'LABOR-SERVIÇOS'!A:F,6,FALSE),IF(C151="SINAPI",VLOOKUP(D151,'SINAPI-SERVIÇOS'!A:E,3,FALSE),"outro")))</f>
        <v>JG    </v>
      </c>
      <c r="H151" s="401">
        <v>1.0</v>
      </c>
      <c r="I151" s="402" t="str">
        <f>IF(B151="I",IF(F151="MO",IF(C151="LABOR",ROUND(VLOOKUP(D151,'LABOR-INSUMOS'!A:D,4,FALSE)/(1+'LABOR-INSUMOS'!$E$1),2),IF(C151="SINAPI",ROUND(VLOOKUP(D151,'SINAPI-INSUMOS'!A:E,5,FALSE)/(1+'SINAPI-INSUMOS'!$E$1),2),"outro")),IF(C151="LABOR",VLOOKUP(D151,'LABOR-INSUMOS'!A:D,4,FALSE),IF(C151="SINAPI",VLOOKUP(D151,'SINAPI-INSUMOS'!A:E,5,FALSE),IF(C151="COTAÇÃO",VLOOKUP(D151,#REF!,14,FALSE))))),IF(C151="SINAPI",IF(F151="MO",ROUND(VLOOKUP(D151,'SINAPI-SERVIÇOS'!A:D,4,FALSE)/(1+'SINAPI-SERVIÇOS'!$E$1),2),VLOOKUP(D151,'SINAPI-SERVIÇOS'!A:D,4,FALSE)),"outro"))</f>
        <v>58,31</v>
      </c>
      <c r="J151" s="403">
        <f t="shared" si="8"/>
        <v>58.31</v>
      </c>
      <c r="K151" s="273"/>
      <c r="L151" s="273"/>
      <c r="M151" s="273"/>
      <c r="N151" s="273"/>
      <c r="O151" s="273"/>
      <c r="P151" s="273"/>
      <c r="Q151" s="273"/>
      <c r="R151" s="273"/>
      <c r="S151" s="273"/>
      <c r="T151" s="273"/>
      <c r="U151" s="273"/>
      <c r="V151" s="273"/>
      <c r="W151" s="273"/>
      <c r="X151" s="273"/>
      <c r="Y151" s="273"/>
      <c r="Z151" s="273"/>
    </row>
    <row r="152" ht="15.75" customHeight="1">
      <c r="A152" s="318"/>
      <c r="B152" s="306" t="s">
        <v>602</v>
      </c>
      <c r="C152" s="196" t="s">
        <v>47</v>
      </c>
      <c r="D152" s="383">
        <f>'SINAPI-INSUMOS'!A1975</f>
        <v>2433</v>
      </c>
      <c r="E152" s="307" t="str">
        <f>IF(B152="I",IF(C152="LABOR",VLOOKUP(D152,'LABOR-INSUMOS'!A:D,2,FALSE),IF(C152="SINAPI",VLOOKUP(D152,'SINAPI-INSUMOS'!A:E,2,FALSE),IF(C152="COTAÇÃO",VLOOKUP(D152,#REF!,2,FALSE)))),IF(C152="LABOR",VLOOKUP(D152,'LABOR-SERVIÇOS'!A:F,5,FALSE),IF(C152="SINAPI",VLOOKUP(D152,'SINAPI-SERVIÇOS'!A:E,2,FALSE),"outro")))</f>
        <v>DOBRADICA EM ACO/FERRO, 3" X 2 1/2", E= 1,2 A 1,8 MM, SEM ANEL,  CROMADO OU ZINCADO, TAMPA CHATA, COM PARAFUSOS</v>
      </c>
      <c r="F152" s="196" t="s">
        <v>605</v>
      </c>
      <c r="G152" s="196" t="str">
        <f>IF(B152="I",IF(C152="LABOR",VLOOKUP(D152,'LABOR-INSUMOS'!A:D,3,FALSE),IF(C152="SINAPI",VLOOKUP(D152,'SINAPI-INSUMOS'!A:E,3,FALSE),IF(C152="COTAÇÃO",VLOOKUP(D152,#REF!,3,FALSE)))),IF(C152="LABOR",VLOOKUP(D152,'LABOR-SERVIÇOS'!A:F,6,FALSE),IF(C152="SINAPI",VLOOKUP(D152,'SINAPI-SERVIÇOS'!A:E,3,FALSE),"outro")))</f>
        <v>UN    </v>
      </c>
      <c r="H152" s="401">
        <v>6.0</v>
      </c>
      <c r="I152" s="402" t="str">
        <f>IF(B152="I",IF(F152="MO",IF(C152="LABOR",ROUND(VLOOKUP(D152,'LABOR-INSUMOS'!A:D,4,FALSE)/(1+'LABOR-INSUMOS'!$E$1),2),IF(C152="SINAPI",ROUND(VLOOKUP(D152,'SINAPI-INSUMOS'!A:E,5,FALSE)/(1+'SINAPI-INSUMOS'!$E$1),2),"outro")),IF(C152="LABOR",VLOOKUP(D152,'LABOR-INSUMOS'!A:D,4,FALSE),IF(C152="SINAPI",VLOOKUP(D152,'SINAPI-INSUMOS'!A:E,5,FALSE),IF(C152="COTAÇÃO",VLOOKUP(D152,#REF!,14,FALSE))))),IF(C152="SINAPI",IF(F152="MO",ROUND(VLOOKUP(D152,'SINAPI-SERVIÇOS'!A:D,4,FALSE)/(1+'SINAPI-SERVIÇOS'!$E$1),2),VLOOKUP(D152,'SINAPI-SERVIÇOS'!A:D,4,FALSE)),"outro"))</f>
        <v>9,76</v>
      </c>
      <c r="J152" s="403">
        <f t="shared" si="8"/>
        <v>58.56</v>
      </c>
      <c r="K152" s="273"/>
      <c r="L152" s="273"/>
      <c r="M152" s="273"/>
      <c r="N152" s="273"/>
      <c r="O152" s="273"/>
      <c r="P152" s="273"/>
      <c r="Q152" s="273"/>
      <c r="R152" s="273"/>
      <c r="S152" s="273"/>
      <c r="T152" s="273"/>
      <c r="U152" s="273"/>
      <c r="V152" s="273"/>
      <c r="W152" s="273"/>
      <c r="X152" s="273"/>
      <c r="Y152" s="273"/>
      <c r="Z152" s="273"/>
    </row>
    <row r="153" ht="15.75" customHeight="1">
      <c r="A153" s="318"/>
      <c r="B153" s="306" t="s">
        <v>602</v>
      </c>
      <c r="C153" s="196" t="s">
        <v>47</v>
      </c>
      <c r="D153" s="383">
        <f>'SINAPI-INSUMOS'!A3877</f>
        <v>10555</v>
      </c>
      <c r="E153" s="307" t="str">
        <f>IF(B153="I",IF(C153="LABOR",VLOOKUP(D153,'LABOR-INSUMOS'!A:D,2,FALSE),IF(C153="SINAPI",VLOOKUP(D153,'SINAPI-INSUMOS'!A:E,2,FALSE),IF(C153="COTAÇÃO",VLOOKUP(D153,#REF!,2,FALSE)))),IF(C153="LABOR",VLOOKUP(D153,'LABOR-SERVIÇOS'!A:F,5,FALSE),IF(C153="SINAPI",VLOOKUP(D153,'SINAPI-SERVIÇOS'!A:E,2,FALSE),"outro")))</f>
        <v>PORTA DE MADEIRA, FOLHA MEDIA (NBR 15930) DE 80 X 210 CM, E = 35 MM, NUCLEO SARRAFEADO, CAPA LISA EM HDF, ACABAMENTO EM PRIMER PARA PINTURA</v>
      </c>
      <c r="F153" s="196" t="s">
        <v>605</v>
      </c>
      <c r="G153" s="196" t="str">
        <f>IF(B153="I",IF(C153="LABOR",VLOOKUP(D153,'LABOR-INSUMOS'!A:D,3,FALSE),IF(C153="SINAPI",VLOOKUP(D153,'SINAPI-INSUMOS'!A:E,3,FALSE),IF(C153="COTAÇÃO",VLOOKUP(D153,#REF!,3,FALSE)))),IF(C153="LABOR",VLOOKUP(D153,'LABOR-SERVIÇOS'!A:F,6,FALSE),IF(C153="SINAPI",VLOOKUP(D153,'SINAPI-SERVIÇOS'!A:E,3,FALSE),"outro")))</f>
        <v>UN    </v>
      </c>
      <c r="H153" s="401">
        <v>2.0</v>
      </c>
      <c r="I153" s="402" t="str">
        <f>IF(B153="I",IF(F153="MO",IF(C153="LABOR",ROUND(VLOOKUP(D153,'LABOR-INSUMOS'!A:D,4,FALSE)/(1+'LABOR-INSUMOS'!$E$1),2),IF(C153="SINAPI",ROUND(VLOOKUP(D153,'SINAPI-INSUMOS'!A:E,5,FALSE)/(1+'SINAPI-INSUMOS'!$E$1),2),"outro")),IF(C153="LABOR",VLOOKUP(D153,'LABOR-INSUMOS'!A:D,4,FALSE),IF(C153="SINAPI",VLOOKUP(D153,'SINAPI-INSUMOS'!A:E,5,FALSE),IF(C153="COTAÇÃO",VLOOKUP(D153,#REF!,14,FALSE))))),IF(C153="SINAPI",IF(F153="MO",ROUND(VLOOKUP(D153,'SINAPI-SERVIÇOS'!A:D,4,FALSE)/(1+'SINAPI-SERVIÇOS'!$E$1),2),VLOOKUP(D153,'SINAPI-SERVIÇOS'!A:D,4,FALSE)),"outro"))</f>
        <v>163,09</v>
      </c>
      <c r="J153" s="403">
        <f t="shared" si="8"/>
        <v>326.18</v>
      </c>
      <c r="K153" s="273"/>
      <c r="L153" s="273"/>
      <c r="M153" s="273"/>
      <c r="N153" s="273"/>
      <c r="O153" s="273"/>
      <c r="P153" s="273"/>
      <c r="Q153" s="273"/>
      <c r="R153" s="273"/>
      <c r="S153" s="273"/>
      <c r="T153" s="273"/>
      <c r="U153" s="273"/>
      <c r="V153" s="273"/>
      <c r="W153" s="273"/>
      <c r="X153" s="273"/>
      <c r="Y153" s="273"/>
      <c r="Z153" s="273"/>
    </row>
    <row r="154" ht="15.75" customHeight="1">
      <c r="A154" s="318"/>
      <c r="B154" s="306" t="s">
        <v>602</v>
      </c>
      <c r="C154" s="196" t="s">
        <v>47</v>
      </c>
      <c r="D154" s="383">
        <f>'SINAPI-INSUMOS'!A3578</f>
        <v>11058</v>
      </c>
      <c r="E154" s="307" t="str">
        <f>IF(B154="I",IF(C154="LABOR",VLOOKUP(D154,'LABOR-INSUMOS'!A:D,2,FALSE),IF(C154="SINAPI",VLOOKUP(D154,'SINAPI-INSUMOS'!A:E,2,FALSE),IF(C154="COTAÇÃO",VLOOKUP(D154,#REF!,2,FALSE)))),IF(C154="LABOR",VLOOKUP(D154,'LABOR-SERVIÇOS'!A:F,5,FALSE),IF(C154="SINAPI",VLOOKUP(D154,'SINAPI-SERVIÇOS'!A:E,2,FALSE),"outro")))</f>
        <v>PARAFUSO ROSCA SOBERBA ZINCADO CABECA CHATA FENDA SIMPLES 5,5 X 65 MM (2.1/2 ")</v>
      </c>
      <c r="F154" s="196" t="s">
        <v>605</v>
      </c>
      <c r="G154" s="196" t="str">
        <f>IF(B154="I",IF(C154="LABOR",VLOOKUP(D154,'LABOR-INSUMOS'!A:D,3,FALSE),IF(C154="SINAPI",VLOOKUP(D154,'SINAPI-INSUMOS'!A:E,3,FALSE),IF(C154="COTAÇÃO",VLOOKUP(D154,#REF!,3,FALSE)))),IF(C154="LABOR",VLOOKUP(D154,'LABOR-SERVIÇOS'!A:F,6,FALSE),IF(C154="SINAPI",VLOOKUP(D154,'SINAPI-SERVIÇOS'!A:E,3,FALSE),"outro")))</f>
        <v>UN    </v>
      </c>
      <c r="H154" s="401">
        <v>6.0</v>
      </c>
      <c r="I154" s="402" t="str">
        <f>IF(B154="I",IF(F154="MO",IF(C154="LABOR",ROUND(VLOOKUP(D154,'LABOR-INSUMOS'!A:D,4,FALSE)/(1+'LABOR-INSUMOS'!$E$1),2),IF(C154="SINAPI",ROUND(VLOOKUP(D154,'SINAPI-INSUMOS'!A:E,5,FALSE)/(1+'SINAPI-INSUMOS'!$E$1),2),"outro")),IF(C154="LABOR",VLOOKUP(D154,'LABOR-INSUMOS'!A:D,4,FALSE),IF(C154="SINAPI",VLOOKUP(D154,'SINAPI-INSUMOS'!A:E,5,FALSE),IF(C154="COTAÇÃO",VLOOKUP(D154,#REF!,14,FALSE))))),IF(C154="SINAPI",IF(F154="MO",ROUND(VLOOKUP(D154,'SINAPI-SERVIÇOS'!A:D,4,FALSE)/(1+'SINAPI-SERVIÇOS'!$E$1),2),VLOOKUP(D154,'SINAPI-SERVIÇOS'!A:D,4,FALSE)),"outro"))</f>
        <v>0,28</v>
      </c>
      <c r="J154" s="403">
        <f t="shared" si="8"/>
        <v>1.68</v>
      </c>
      <c r="K154" s="273"/>
      <c r="L154" s="273"/>
      <c r="M154" s="273"/>
      <c r="N154" s="273"/>
      <c r="O154" s="273"/>
      <c r="P154" s="273"/>
      <c r="Q154" s="273"/>
      <c r="R154" s="273"/>
      <c r="S154" s="273"/>
      <c r="T154" s="273"/>
      <c r="U154" s="273"/>
      <c r="V154" s="273"/>
      <c r="W154" s="273"/>
      <c r="X154" s="273"/>
      <c r="Y154" s="273"/>
      <c r="Z154" s="273"/>
    </row>
    <row r="155" ht="15.75" customHeight="1">
      <c r="A155" s="318"/>
      <c r="B155" s="306" t="s">
        <v>602</v>
      </c>
      <c r="C155" s="196" t="s">
        <v>47</v>
      </c>
      <c r="D155" s="383">
        <f>'SINAPI-INSUMOS'!A2478</f>
        <v>20017</v>
      </c>
      <c r="E155" s="307" t="str">
        <f>IF(B155="I",IF(C155="LABOR",VLOOKUP(D155,'LABOR-INSUMOS'!A:D,2,FALSE),IF(C155="SINAPI",VLOOKUP(D155,'SINAPI-INSUMOS'!A:E,2,FALSE),IF(C155="COTAÇÃO",VLOOKUP(D155,#REF!,2,FALSE)))),IF(C155="LABOR",VLOOKUP(D155,'LABOR-SERVIÇOS'!A:F,5,FALSE),IF(C155="SINAPI",VLOOKUP(D155,'SINAPI-SERVIÇOS'!A:E,2,FALSE),"outro")))</f>
        <v>GUARNICAO/ ALIZAR/ VISTA MACICA, E= *1* CM, L= *4,5* CM, EM CEDRINHO/ ANGELIM COMERCIAL/  EUCALIPTO/ CURUPIXA/ PEROBA/ CUMARU OU EQUIVALENTE DA REGIAO</v>
      </c>
      <c r="F155" s="196" t="s">
        <v>605</v>
      </c>
      <c r="G155" s="196" t="str">
        <f>IF(B155="I",IF(C155="LABOR",VLOOKUP(D155,'LABOR-INSUMOS'!A:D,3,FALSE),IF(C155="SINAPI",VLOOKUP(D155,'SINAPI-INSUMOS'!A:E,3,FALSE),IF(C155="COTAÇÃO",VLOOKUP(D155,#REF!,3,FALSE)))),IF(C155="LABOR",VLOOKUP(D155,'LABOR-SERVIÇOS'!A:F,6,FALSE),IF(C155="SINAPI",VLOOKUP(D155,'SINAPI-SERVIÇOS'!A:E,3,FALSE),"outro")))</f>
        <v>M     </v>
      </c>
      <c r="H155" s="401">
        <v>10.8</v>
      </c>
      <c r="I155" s="402" t="str">
        <f>IF(B155="I",IF(F155="MO",IF(C155="LABOR",ROUND(VLOOKUP(D155,'LABOR-INSUMOS'!A:D,4,FALSE)/(1+'LABOR-INSUMOS'!$E$1),2),IF(C155="SINAPI",ROUND(VLOOKUP(D155,'SINAPI-INSUMOS'!A:E,5,FALSE)/(1+'SINAPI-INSUMOS'!$E$1),2),"outro")),IF(C155="LABOR",VLOOKUP(D155,'LABOR-INSUMOS'!A:D,4,FALSE),IF(C155="SINAPI",VLOOKUP(D155,'SINAPI-INSUMOS'!A:E,5,FALSE),IF(C155="COTAÇÃO",VLOOKUP(D155,#REF!,14,FALSE))))),IF(C155="SINAPI",IF(F155="MO",ROUND(VLOOKUP(D155,'SINAPI-SERVIÇOS'!A:D,4,FALSE)/(1+'SINAPI-SERVIÇOS'!$E$1),2),VLOOKUP(D155,'SINAPI-SERVIÇOS'!A:D,4,FALSE)),"outro"))</f>
        <v>2,67</v>
      </c>
      <c r="J155" s="403">
        <f t="shared" si="8"/>
        <v>28.84</v>
      </c>
      <c r="K155" s="273"/>
      <c r="L155" s="273"/>
      <c r="M155" s="273"/>
      <c r="N155" s="273"/>
      <c r="O155" s="273"/>
      <c r="P155" s="273"/>
      <c r="Q155" s="273"/>
      <c r="R155" s="273"/>
      <c r="S155" s="273"/>
      <c r="T155" s="273"/>
      <c r="U155" s="273"/>
      <c r="V155" s="273"/>
      <c r="W155" s="273"/>
      <c r="X155" s="273"/>
      <c r="Y155" s="273"/>
      <c r="Z155" s="273"/>
    </row>
    <row r="156" ht="15.75" customHeight="1">
      <c r="A156" s="318"/>
      <c r="B156" s="306" t="s">
        <v>602</v>
      </c>
      <c r="C156" s="385" t="s">
        <v>47</v>
      </c>
      <c r="D156" s="383">
        <f>'SINAPI-INSUMOS'!A3938</f>
        <v>20247</v>
      </c>
      <c r="E156" s="397" t="str">
        <f>IF(B156="I",IF(C156="LABOR",VLOOKUP(D156,'LABOR-INSUMOS'!A:D,2,FALSE),IF(C156="SINAPI",VLOOKUP(D156,'SINAPI-INSUMOS'!A:E,2,FALSE),IF(C156="COTAÇÃO",VLOOKUP(D156,#REF!,2,FALSE)))),IF(C156="LABOR",VLOOKUP(D156,'LABOR-SERVIÇOS'!A:F,5,FALSE),IF(C156="SINAPI",VLOOKUP(D156,'SINAPI-SERVIÇOS'!A:E,2,FALSE),"outro")))</f>
        <v>PREGO DE ACO POLIDO COM CABECA 15 X 15 (1 1/4 X 13)</v>
      </c>
      <c r="F156" s="196" t="s">
        <v>605</v>
      </c>
      <c r="G156" s="196" t="str">
        <f>IF(B156="I",IF(C156="LABOR",VLOOKUP(D156,'LABOR-INSUMOS'!A:D,3,FALSE),IF(C156="SINAPI",VLOOKUP(D156,'SINAPI-INSUMOS'!A:E,3,FALSE),IF(C156="COTAÇÃO",VLOOKUP(D156,#REF!,3,FALSE)))),IF(C156="LABOR",VLOOKUP(D156,'LABOR-SERVIÇOS'!A:F,6,FALSE),IF(C156="SINAPI",VLOOKUP(D156,'SINAPI-SERVIÇOS'!A:E,3,FALSE),"outro")))</f>
        <v>KG    </v>
      </c>
      <c r="H156" s="401">
        <v>0.648</v>
      </c>
      <c r="I156" s="402" t="str">
        <f>IF(B156="I",IF(F156="MO",IF(C156="LABOR",ROUND(VLOOKUP(D156,'LABOR-INSUMOS'!A:D,4,FALSE)/(1+'LABOR-INSUMOS'!$E$1),2),IF(C156="SINAPI",ROUND(VLOOKUP(D156,'SINAPI-INSUMOS'!A:E,5,FALSE)/(1+'SINAPI-INSUMOS'!$E$1),2),"outro")),IF(C156="LABOR",VLOOKUP(D156,'LABOR-INSUMOS'!A:D,4,FALSE),IF(C156="SINAPI",VLOOKUP(D156,'SINAPI-INSUMOS'!A:E,5,FALSE),IF(C156="COTAÇÃO",VLOOKUP(D156,#REF!,14,FALSE))))),IF(C156="SINAPI",IF(F156="MO",ROUND(VLOOKUP(D156,'SINAPI-SERVIÇOS'!A:D,4,FALSE)/(1+'SINAPI-SERVIÇOS'!$E$1),2),VLOOKUP(D156,'SINAPI-SERVIÇOS'!A:D,4,FALSE)),"outro"))</f>
        <v>13,40</v>
      </c>
      <c r="J156" s="403">
        <f t="shared" si="8"/>
        <v>8.68</v>
      </c>
    </row>
    <row r="157" ht="15.75" customHeight="1">
      <c r="A157" s="318"/>
      <c r="B157" s="306" t="s">
        <v>602</v>
      </c>
      <c r="C157" s="196" t="s">
        <v>47</v>
      </c>
      <c r="D157" s="383">
        <f>'SINAPI-INSUMOS'!A3716</f>
        <v>35274</v>
      </c>
      <c r="E157" s="307" t="str">
        <f>IF(B157="I",IF(C157="LABOR",VLOOKUP(D157,'LABOR-INSUMOS'!A:D,2,FALSE),IF(C157="SINAPI",VLOOKUP(D157,'SINAPI-INSUMOS'!A:E,2,FALSE),IF(C157="COTAÇÃO",VLOOKUP(D157,#REF!,2,FALSE)))),IF(C157="LABOR",VLOOKUP(D157,'LABOR-SERVIÇOS'!A:F,5,FALSE),IF(C157="SINAPI",VLOOKUP(D157,'SINAPI-SERVIÇOS'!A:E,2,FALSE),"outro")))</f>
        <v>PILAR DE MADEIRA NAO APARELHADA *10 X 10* CM, MACARANDUBA, ANGELIM OU EQUIVALENTE DA REGIAO</v>
      </c>
      <c r="F157" s="196" t="s">
        <v>605</v>
      </c>
      <c r="G157" s="196" t="str">
        <f>IF(B157="I",IF(C157="LABOR",VLOOKUP(D157,'LABOR-INSUMOS'!A:D,3,FALSE),IF(C157="SINAPI",VLOOKUP(D157,'SINAPI-INSUMOS'!A:E,3,FALSE),IF(C157="COTAÇÃO",VLOOKUP(D157,#REF!,3,FALSE)))),IF(C157="LABOR",VLOOKUP(D157,'LABOR-SERVIÇOS'!A:F,6,FALSE),IF(C157="SINAPI",VLOOKUP(D157,'SINAPI-SERVIÇOS'!A:E,3,FALSE),"outro")))</f>
        <v>M     </v>
      </c>
      <c r="H157" s="401">
        <v>0.18</v>
      </c>
      <c r="I157" s="402" t="str">
        <f>IF(B157="I",IF(F157="MO",IF(C157="LABOR",ROUND(VLOOKUP(D157,'LABOR-INSUMOS'!A:D,4,FALSE)/(1+'LABOR-INSUMOS'!$E$1),2),IF(C157="SINAPI",ROUND(VLOOKUP(D157,'SINAPI-INSUMOS'!A:E,5,FALSE)/(1+'SINAPI-INSUMOS'!$E$1),2),"outro")),IF(C157="LABOR",VLOOKUP(D157,'LABOR-INSUMOS'!A:D,4,FALSE),IF(C157="SINAPI",VLOOKUP(D157,'SINAPI-INSUMOS'!A:E,5,FALSE),IF(C157="COTAÇÃO",VLOOKUP(D157,#REF!,14,FALSE))))),IF(C157="SINAPI",IF(F157="MO",ROUND(VLOOKUP(D157,'SINAPI-SERVIÇOS'!A:D,4,FALSE)/(1+'SINAPI-SERVIÇOS'!$E$1),2),VLOOKUP(D157,'SINAPI-SERVIÇOS'!A:D,4,FALSE)),"outro"))</f>
        <v>32,63</v>
      </c>
      <c r="J157" s="403">
        <f t="shared" si="8"/>
        <v>5.87</v>
      </c>
      <c r="K157" s="273"/>
      <c r="L157" s="273"/>
      <c r="M157" s="273"/>
      <c r="N157" s="273"/>
      <c r="O157" s="273"/>
      <c r="P157" s="273"/>
      <c r="Q157" s="273"/>
      <c r="R157" s="273"/>
      <c r="S157" s="273"/>
      <c r="T157" s="273"/>
      <c r="U157" s="273"/>
      <c r="V157" s="273"/>
      <c r="W157" s="273"/>
      <c r="X157" s="273"/>
      <c r="Y157" s="273"/>
      <c r="Z157" s="273"/>
    </row>
    <row r="158" ht="15.0" customHeight="1">
      <c r="A158" s="318"/>
      <c r="B158" s="324"/>
      <c r="C158" s="324"/>
      <c r="D158" s="324"/>
      <c r="E158" s="199"/>
      <c r="F158" s="325"/>
      <c r="G158" s="325"/>
      <c r="H158" s="326"/>
      <c r="I158" s="327"/>
      <c r="J158" s="328"/>
    </row>
    <row r="159" ht="15.0" customHeight="1">
      <c r="A159" s="318"/>
      <c r="B159" s="329"/>
      <c r="C159" s="329"/>
      <c r="D159" s="330"/>
      <c r="E159" s="331" t="s">
        <v>445</v>
      </c>
      <c r="F159" s="332" t="s">
        <v>446</v>
      </c>
      <c r="G159" s="332"/>
      <c r="H159" s="333" t="s">
        <v>447</v>
      </c>
      <c r="I159" s="334" t="s">
        <v>448</v>
      </c>
      <c r="J159" s="335" t="s">
        <v>23</v>
      </c>
    </row>
    <row r="160" ht="15.0" customHeight="1">
      <c r="A160" s="318"/>
      <c r="B160" s="329"/>
      <c r="C160" s="329"/>
      <c r="D160" s="376"/>
      <c r="E160" s="336" t="s">
        <v>449</v>
      </c>
      <c r="F160" s="337"/>
      <c r="G160" s="337"/>
      <c r="H160" s="338">
        <f>SUMIF(F147:F157,"MO",J147:J157)</f>
        <v>66.22</v>
      </c>
      <c r="I160" s="339"/>
      <c r="J160" s="340"/>
    </row>
    <row r="161" ht="15.0" customHeight="1">
      <c r="A161" s="318"/>
      <c r="B161" s="329"/>
      <c r="C161" s="329"/>
      <c r="D161" s="330"/>
      <c r="E161" s="336" t="s">
        <v>450</v>
      </c>
      <c r="F161" s="341">
        <f>$G$3</f>
        <v>0.8954</v>
      </c>
      <c r="G161" s="341"/>
      <c r="H161" s="338">
        <f>H160*F161</f>
        <v>59.293388</v>
      </c>
      <c r="I161" s="339"/>
      <c r="J161" s="340"/>
    </row>
    <row r="162" ht="15.0" customHeight="1">
      <c r="A162" s="318"/>
      <c r="B162" s="329"/>
      <c r="C162" s="329"/>
      <c r="D162" s="330"/>
      <c r="E162" s="336" t="s">
        <v>451</v>
      </c>
      <c r="F162" s="341"/>
      <c r="G162" s="337"/>
      <c r="H162" s="338">
        <f>SUM(H160:H161)</f>
        <v>125.513388</v>
      </c>
      <c r="I162" s="338">
        <f>ROUND(F166*H162,2)</f>
        <v>34.69</v>
      </c>
      <c r="J162" s="342">
        <f>H162+I162</f>
        <v>160.203388</v>
      </c>
    </row>
    <row r="163" ht="15.0" customHeight="1">
      <c r="A163" s="318"/>
      <c r="B163" s="329"/>
      <c r="C163" s="329"/>
      <c r="D163" s="330"/>
      <c r="E163" s="336" t="s">
        <v>452</v>
      </c>
      <c r="F163" s="337"/>
      <c r="G163" s="337"/>
      <c r="H163" s="343"/>
      <c r="I163" s="338"/>
      <c r="J163" s="342"/>
    </row>
    <row r="164" ht="15.0" customHeight="1">
      <c r="A164" s="318"/>
      <c r="B164" s="329"/>
      <c r="C164" s="329"/>
      <c r="D164" s="330"/>
      <c r="E164" s="336" t="s">
        <v>453</v>
      </c>
      <c r="F164" s="337"/>
      <c r="G164" s="337"/>
      <c r="H164" s="338">
        <f>SUMIF(F147:F157,"MA",J147:J157)</f>
        <v>488.12</v>
      </c>
      <c r="I164" s="338">
        <f>ROUND(F166*H164,2)</f>
        <v>134.92</v>
      </c>
      <c r="J164" s="342">
        <f>H164+I164</f>
        <v>623.04</v>
      </c>
    </row>
    <row r="165" ht="15.0" customHeight="1">
      <c r="A165" s="318"/>
      <c r="B165" s="329"/>
      <c r="C165" s="329"/>
      <c r="D165" s="330"/>
      <c r="E165" s="336" t="s">
        <v>454</v>
      </c>
      <c r="F165" s="337"/>
      <c r="G165" s="337"/>
      <c r="H165" s="338">
        <f>H164+H162</f>
        <v>613.633388</v>
      </c>
      <c r="I165" s="339"/>
      <c r="J165" s="342"/>
    </row>
    <row r="166" ht="15.0" customHeight="1">
      <c r="A166" s="318"/>
      <c r="B166" s="329"/>
      <c r="C166" s="329"/>
      <c r="D166" s="330"/>
      <c r="E166" s="336" t="s">
        <v>455</v>
      </c>
      <c r="F166" s="341">
        <f>$H$3</f>
        <v>0.2764</v>
      </c>
      <c r="G166" s="341"/>
      <c r="H166" s="344"/>
      <c r="I166" s="339"/>
      <c r="J166" s="345"/>
    </row>
    <row r="167" ht="15.0" customHeight="1">
      <c r="A167" s="318"/>
      <c r="B167" s="347"/>
      <c r="C167" s="347"/>
      <c r="D167" s="348"/>
      <c r="E167" s="349" t="s">
        <v>456</v>
      </c>
      <c r="F167" s="350"/>
      <c r="G167" s="350"/>
      <c r="H167" s="351"/>
      <c r="I167" s="352"/>
      <c r="J167" s="353">
        <f>ROUND(SUM(J162:J166),2)</f>
        <v>783.24</v>
      </c>
    </row>
    <row r="168" ht="15.0" customHeight="1">
      <c r="A168" s="392"/>
      <c r="B168" s="393"/>
      <c r="C168" s="394"/>
      <c r="D168" s="394"/>
      <c r="E168" s="395"/>
      <c r="F168" s="394"/>
      <c r="G168" s="395"/>
      <c r="H168" s="395"/>
      <c r="I168" s="395"/>
      <c r="J168" s="396"/>
    </row>
    <row r="169" ht="15.75" hidden="1" customHeight="1">
      <c r="A169" s="297" t="s">
        <v>8</v>
      </c>
      <c r="B169" s="47"/>
      <c r="C169" s="400" t="s">
        <v>430</v>
      </c>
      <c r="D169" s="47"/>
      <c r="E169" s="299" t="s">
        <v>15</v>
      </c>
      <c r="F169" s="298" t="s">
        <v>18</v>
      </c>
      <c r="G169" s="300"/>
      <c r="H169" s="301"/>
      <c r="I169" s="302"/>
      <c r="J169" s="303" t="s">
        <v>431</v>
      </c>
    </row>
    <row r="170" ht="15.75" hidden="1" customHeight="1">
      <c r="A170" s="304" t="str">
        <f>CONCATENATE($M$1,"-")</f>
        <v>ARQ-</v>
      </c>
      <c r="B170" s="305">
        <f>COUNTIF(B$1:B169,"&gt;0")+1</f>
        <v>10</v>
      </c>
      <c r="C170" s="306" t="s">
        <v>47</v>
      </c>
      <c r="D170" s="306">
        <v>0.0</v>
      </c>
      <c r="E170" s="397" t="s">
        <v>921</v>
      </c>
      <c r="F170" s="308" t="s">
        <v>433</v>
      </c>
      <c r="G170" s="309"/>
      <c r="H170" s="310"/>
      <c r="I170" s="311"/>
      <c r="J170" s="312">
        <f>J187</f>
        <v>5077.01</v>
      </c>
    </row>
    <row r="171" ht="15.0" hidden="1" customHeight="1">
      <c r="A171" s="382"/>
      <c r="B171" s="314" t="s">
        <v>434</v>
      </c>
      <c r="C171" s="315" t="s">
        <v>435</v>
      </c>
      <c r="D171" s="315" t="s">
        <v>436</v>
      </c>
      <c r="E171" s="315" t="s">
        <v>437</v>
      </c>
      <c r="F171" s="315" t="s">
        <v>434</v>
      </c>
      <c r="G171" s="316" t="s">
        <v>18</v>
      </c>
      <c r="H171" s="316" t="s">
        <v>438</v>
      </c>
      <c r="I171" s="316" t="s">
        <v>439</v>
      </c>
      <c r="J171" s="317" t="s">
        <v>440</v>
      </c>
    </row>
    <row r="172" ht="15.75" hidden="1" customHeight="1">
      <c r="A172" s="18"/>
      <c r="B172" s="306" t="s">
        <v>441</v>
      </c>
      <c r="C172" s="196" t="s">
        <v>47</v>
      </c>
      <c r="D172" s="196" t="str">
        <f>'SINAPI-SERVIÇOS'!A6229</f>
        <v>88325</v>
      </c>
      <c r="E172" s="397" t="str">
        <f>IF(B172="I",IF(C172="LABOR",VLOOKUP(D172,'LABOR-INSUMOS'!A:D,2,FALSE),IF(C172="SINAPI",VLOOKUP(D172,'SINAPI-INSUMOS'!A:E,2,FALSE),IF(C172="COTAÇÃO",VLOOKUP(D172,#REF!,2,FALSE)))),IF(C172="LABOR",VLOOKUP(D172,'LABOR-SERVIÇOS'!A:F,5,FALSE),IF(C172="SINAPI",VLOOKUP(D172,'SINAPI-SERVIÇOS'!A:E,2,FALSE),"outro")))</f>
        <v>VIDRACEIRO COM ENCARGOS COMPLEMENTARES</v>
      </c>
      <c r="F172" s="385" t="s">
        <v>443</v>
      </c>
      <c r="G172" s="196" t="str">
        <f>IF(B172="I",IF(C172="LABOR",VLOOKUP(D172,'LABOR-INSUMOS'!A:D,3,FALSE),IF(C172="SINAPI",VLOOKUP(D172,'SINAPI-INSUMOS'!A:E,3,FALSE),IF(C172="COTAÇÃO",VLOOKUP(D172,#REF!,3,FALSE)))),IF(C172="LABOR",VLOOKUP(D172,'LABOR-SERVIÇOS'!A:F,6,FALSE),IF(C172="SINAPI",VLOOKUP(D172,'SINAPI-SERVIÇOS'!A:E,3,FALSE),"outro")))</f>
        <v>H</v>
      </c>
      <c r="H172" s="401">
        <v>0.6</v>
      </c>
      <c r="I172" s="390">
        <f>IF(B172="I",IF(F172="MO",IF(C172="LABOR",ROUND(VLOOKUP(D172,'LABOR-INSUMOS'!A:D,4,FALSE)/(1+'LABOR-INSUMOS'!$E$1),2),IF(C172="SINAPI",ROUND(VLOOKUP(D172,'SINAPI-INSUMOS'!A:E,5,FALSE)/(1+'SINAPI-INSUMOS'!$E$1),2),"outro")),IF(C172="LABOR",VLOOKUP(D172,'LABOR-INSUMOS'!A:D,4,FALSE),IF(C172="SINAPI",VLOOKUP(D172,'SINAPI-INSUMOS'!A:E,5,FALSE),IF(C172="COTAÇÃO",VLOOKUP(D172,#REF!,14,FALSE))))),IF(C172="SINAPI",IF(F172="MO",ROUND(VLOOKUP(D172,'SINAPI-SERVIÇOS'!A:D,4,FALSE)/(1+'SINAPI-SERVIÇOS'!$E$1),2),VLOOKUP(D172,'SINAPI-SERVIÇOS'!A:D,4,FALSE)),"outro"))</f>
        <v>10.15</v>
      </c>
      <c r="J172" s="391">
        <f t="shared" ref="J172:J177" si="9">ROUND(H172*I172,2)</f>
        <v>6.09</v>
      </c>
    </row>
    <row r="173" ht="18.0" hidden="1" customHeight="1">
      <c r="A173" s="18"/>
      <c r="B173" s="306" t="s">
        <v>441</v>
      </c>
      <c r="C173" s="385" t="s">
        <v>47</v>
      </c>
      <c r="D173" s="196" t="str">
        <f>'SINAPI-SERVIÇOS'!A6157</f>
        <v>88243</v>
      </c>
      <c r="E173" s="397" t="str">
        <f>IF(B173="I",IF(C173="LABOR",VLOOKUP(D173,'LABOR-INSUMOS'!A:D,2,FALSE),IF(C173="SINAPI",VLOOKUP(D173,'SINAPI-INSUMOS'!A:E,2,FALSE),IF(C173="COTAÇÃO",VLOOKUP(D173,#REF!,2,FALSE)))),IF(C173="LABOR",VLOOKUP(D173,'LABOR-SERVIÇOS'!A:F,5,FALSE),IF(C173="SINAPI",VLOOKUP(D173,'SINAPI-SERVIÇOS'!A:E,2,FALSE),"outro")))</f>
        <v>AJUDANTE ESPECIALIZADO COM ENCARGOS COMPLEMENTARES</v>
      </c>
      <c r="F173" s="385" t="s">
        <v>443</v>
      </c>
      <c r="G173" s="196" t="str">
        <f>IF(B173="I",IF(C173="LABOR",VLOOKUP(D173,'LABOR-INSUMOS'!A:D,3,FALSE),IF(C173="SINAPI",VLOOKUP(D173,'SINAPI-INSUMOS'!A:E,3,FALSE),IF(C173="COTAÇÃO",VLOOKUP(D173,#REF!,3,FALSE)))),IF(C173="LABOR",VLOOKUP(D173,'LABOR-SERVIÇOS'!A:F,6,FALSE),IF(C173="SINAPI",VLOOKUP(D173,'SINAPI-SERVIÇOS'!A:E,3,FALSE),"outro")))</f>
        <v>H</v>
      </c>
      <c r="H173" s="389">
        <v>0.6</v>
      </c>
      <c r="I173" s="390">
        <f>IF(B173="I",IF(F173="MO",IF(C173="LABOR",ROUND(VLOOKUP(D173,'LABOR-INSUMOS'!A:D,4,FALSE)/(1+'LABOR-INSUMOS'!$E$1),2),IF(C173="SINAPI",ROUND(VLOOKUP(D173,'SINAPI-INSUMOS'!A:E,5,FALSE)/(1+'SINAPI-INSUMOS'!$E$1),2),"outro")),IF(C173="LABOR",VLOOKUP(D173,'LABOR-INSUMOS'!A:D,4,FALSE),IF(C173="SINAPI",VLOOKUP(D173,'SINAPI-INSUMOS'!A:E,5,FALSE),IF(C173="COTAÇÃO",VLOOKUP(D173,#REF!,14,FALSE))))),IF(C173="SINAPI",IF(F173="MO",ROUND(VLOOKUP(D173,'SINAPI-SERVIÇOS'!A:D,4,FALSE)/(1+'SINAPI-SERVIÇOS'!$E$1),2),VLOOKUP(D173,'SINAPI-SERVIÇOS'!A:D,4,FALSE)),"outro"))</f>
        <v>8.97</v>
      </c>
      <c r="J173" s="391">
        <f t="shared" si="9"/>
        <v>5.38</v>
      </c>
    </row>
    <row r="174" ht="15.75" hidden="1" customHeight="1">
      <c r="A174" s="18"/>
      <c r="B174" s="306" t="s">
        <v>602</v>
      </c>
      <c r="C174" s="196" t="s">
        <v>47</v>
      </c>
      <c r="D174" s="196">
        <f>'SINAPI-INSUMOS'!A2760</f>
        <v>3104</v>
      </c>
      <c r="E174" s="397" t="str">
        <f>IF(B174="I",IF(C174="LABOR",VLOOKUP(D174,'LABOR-INSUMOS'!A:D,2,FALSE),IF(C174="SINAPI",VLOOKUP(D174,'SINAPI-INSUMOS'!A:E,2,FALSE),IF(C174="COTAÇÃO",VLOOKUP(D174,#REF!,2,FALSE)))),IF(C174="LABOR",VLOOKUP(D174,'LABOR-SERVIÇOS'!A:F,5,FALSE),IF(C174="SINAPI",VLOOKUP(D174,'SINAPI-SERVIÇOS'!A:E,2,FALSE),"outro")))</f>
        <v>JOGO DE FERRAGENS CROMADAS P/ PORTA DE VIDRO TEMPERADO, UMA FOLHA COMPOSTA: DOBRADICA SUPERIOR (101) E INFERIOR (103),TRINCO (502), FECHADURA (520),CONTRA FECHADURA (531),COM CAPUCHINHO</v>
      </c>
      <c r="F174" s="196" t="s">
        <v>605</v>
      </c>
      <c r="G174" s="196" t="str">
        <f>IF(B174="I",IF(C174="LABOR",VLOOKUP(D174,'LABOR-INSUMOS'!A:D,3,FALSE),IF(C174="SINAPI",VLOOKUP(D174,'SINAPI-INSUMOS'!A:E,3,FALSE),IF(C174="COTAÇÃO",VLOOKUP(D174,#REF!,3,FALSE)))),IF(C174="LABOR",VLOOKUP(D174,'LABOR-SERVIÇOS'!A:F,6,FALSE),IF(C174="SINAPI",VLOOKUP(D174,'SINAPI-SERVIÇOS'!A:E,3,FALSE),"outro")))</f>
        <v>CJ    </v>
      </c>
      <c r="H174" s="401">
        <v>2.0</v>
      </c>
      <c r="I174" s="402" t="str">
        <f>IF(B174="I",IF(F174="MO",IF(C174="LABOR",ROUND(VLOOKUP(D174,'LABOR-INSUMOS'!A:D,4,FALSE)/(1+'LABOR-INSUMOS'!$E$1),2),IF(C174="SINAPI",ROUND(VLOOKUP(D174,'SINAPI-INSUMOS'!A:E,5,FALSE)/(1+'SINAPI-INSUMOS'!$E$1),2),"outro")),IF(C174="LABOR",VLOOKUP(D174,'LABOR-INSUMOS'!A:D,4,FALSE),IF(C174="SINAPI",VLOOKUP(D174,'SINAPI-INSUMOS'!A:E,5,FALSE),IF(C174="COTAÇÃO",VLOOKUP(D174,#REF!,14,FALSE))))),IF(C174="SINAPI",IF(F174="MO",ROUND(VLOOKUP(D174,'SINAPI-SERVIÇOS'!A:D,4,FALSE)/(1+'SINAPI-SERVIÇOS'!$E$1),2),VLOOKUP(D174,'SINAPI-SERVIÇOS'!A:D,4,FALSE)),"outro"))</f>
        <v>353,07</v>
      </c>
      <c r="J174" s="404">
        <f t="shared" si="9"/>
        <v>706.14</v>
      </c>
    </row>
    <row r="175" ht="15.75" hidden="1" customHeight="1">
      <c r="A175" s="318"/>
      <c r="B175" s="306" t="s">
        <v>602</v>
      </c>
      <c r="C175" s="196" t="s">
        <v>47</v>
      </c>
      <c r="D175" s="426">
        <f>'SINAPI-INSUMOS'!A5325</f>
        <v>10507</v>
      </c>
      <c r="E175" s="307" t="str">
        <f>IF(B175="I",IF(C175="LABOR",VLOOKUP(D175,'LABOR-INSUMOS'!A:D,2,FALSE),IF(C175="SINAPI",VLOOKUP(D175,'SINAPI-INSUMOS'!A:E,2,FALSE),IF(C175="COTAÇÃO",VLOOKUP(D175,#REF!,2,FALSE)))),IF(C175="LABOR",VLOOKUP(D175,'LABOR-SERVIÇOS'!A:F,5,FALSE),IF(C175="SINAPI",VLOOKUP(D175,'SINAPI-SERVIÇOS'!A:E,2,FALSE),"outro")))</f>
        <v>VIDRO TEMPERADO INCOLOR E = 10 MM, SEM COLOCACAO</v>
      </c>
      <c r="F175" s="196" t="s">
        <v>605</v>
      </c>
      <c r="G175" s="196" t="str">
        <f>IF(B175="I",IF(C175="LABOR",VLOOKUP(D175,'LABOR-INSUMOS'!A:D,3,FALSE),IF(C175="SINAPI",VLOOKUP(D175,'SINAPI-INSUMOS'!A:E,3,FALSE),IF(C175="COTAÇÃO",VLOOKUP(D175,#REF!,3,FALSE)))),IF(C175="LABOR",VLOOKUP(D175,'LABOR-SERVIÇOS'!A:F,6,FALSE),IF(C175="SINAPI",VLOOKUP(D175,'SINAPI-SERVIÇOS'!A:E,3,FALSE),"outro")))</f>
        <v>M2    </v>
      </c>
      <c r="H175" s="401">
        <v>3.36</v>
      </c>
      <c r="I175" s="402" t="str">
        <f>IF(B175="I",IF(F175="MO",IF(C175="LABOR",ROUND(VLOOKUP(D175,'LABOR-INSUMOS'!A:D,4,FALSE)/(1+'LABOR-INSUMOS'!$E$1),2),IF(C175="SINAPI",ROUND(VLOOKUP(D175,'SINAPI-INSUMOS'!A:E,5,FALSE)/(1+'SINAPI-INSUMOS'!$E$1),2),"outro")),IF(C175="LABOR",VLOOKUP(D175,'LABOR-INSUMOS'!A:D,4,FALSE),IF(C175="SINAPI",VLOOKUP(D175,'SINAPI-INSUMOS'!A:E,5,FALSE),IF(C175="COTAÇÃO",VLOOKUP(D175,#REF!,14,FALSE))))),IF(C175="SINAPI",IF(F175="MO",ROUND(VLOOKUP(D175,'SINAPI-SERVIÇOS'!A:D,4,FALSE)/(1+'SINAPI-SERVIÇOS'!$E$1),2),VLOOKUP(D175,'SINAPI-SERVIÇOS'!A:D,4,FALSE)),"outro"))</f>
        <v>305,10</v>
      </c>
      <c r="J175" s="403">
        <f t="shared" si="9"/>
        <v>1025.14</v>
      </c>
    </row>
    <row r="176" ht="15.75" hidden="1" customHeight="1">
      <c r="A176" s="318"/>
      <c r="B176" s="306" t="s">
        <v>602</v>
      </c>
      <c r="C176" s="196" t="s">
        <v>47</v>
      </c>
      <c r="D176" s="196">
        <f>'SINAPI-INSUMOS'!A3370</f>
        <v>11499</v>
      </c>
      <c r="E176" s="307" t="str">
        <f>IF(B176="I",IF(C176="LABOR",VLOOKUP(D176,'LABOR-INSUMOS'!A:D,2,FALSE),IF(C176="SINAPI",VLOOKUP(D176,'SINAPI-INSUMOS'!A:E,2,FALSE),IF(C176="COTAÇÃO",VLOOKUP(D176,#REF!,2,FALSE)))),IF(C176="LABOR",VLOOKUP(D176,'LABOR-SERVIÇOS'!A:F,5,FALSE),IF(C176="SINAPI",VLOOKUP(D176,'SINAPI-SERVIÇOS'!A:E,2,FALSE),"outro")))</f>
        <v>MOLA HIDRAULICA DE PISO P/ VIDRO TEMPERADO 10MM</v>
      </c>
      <c r="F176" s="196" t="s">
        <v>605</v>
      </c>
      <c r="G176" s="196" t="str">
        <f>IF(B176="I",IF(C176="LABOR",VLOOKUP(D176,'LABOR-INSUMOS'!A:D,3,FALSE),IF(C176="SINAPI",VLOOKUP(D176,'SINAPI-INSUMOS'!A:E,3,FALSE),IF(C176="COTAÇÃO",VLOOKUP(D176,#REF!,3,FALSE)))),IF(C176="LABOR",VLOOKUP(D176,'LABOR-SERVIÇOS'!A:F,6,FALSE),IF(C176="SINAPI",VLOOKUP(D176,'SINAPI-SERVIÇOS'!A:E,3,FALSE),"outro")))</f>
        <v>UN    </v>
      </c>
      <c r="H176" s="401">
        <v>2.0</v>
      </c>
      <c r="I176" s="402" t="str">
        <f>IF(B176="I",IF(F176="MO",IF(C176="LABOR",ROUND(VLOOKUP(D176,'LABOR-INSUMOS'!A:D,4,FALSE)/(1+'LABOR-INSUMOS'!$E$1),2),IF(C176="SINAPI",ROUND(VLOOKUP(D176,'SINAPI-INSUMOS'!A:E,5,FALSE)/(1+'SINAPI-INSUMOS'!$E$1),2),"outro")),IF(C176="LABOR",VLOOKUP(D176,'LABOR-INSUMOS'!A:D,4,FALSE),IF(C176="SINAPI",VLOOKUP(D176,'SINAPI-INSUMOS'!A:E,5,FALSE),IF(C176="COTAÇÃO",VLOOKUP(D176,#REF!,14,FALSE))))),IF(C176="SINAPI",IF(F176="MO",ROUND(VLOOKUP(D176,'SINAPI-SERVIÇOS'!A:D,4,FALSE)/(1+'SINAPI-SERVIÇOS'!$E$1),2),VLOOKUP(D176,'SINAPI-SERVIÇOS'!A:D,4,FALSE)),"outro"))</f>
        <v>1.053,60</v>
      </c>
      <c r="J176" s="403">
        <f t="shared" si="9"/>
        <v>2107.2</v>
      </c>
    </row>
    <row r="177" ht="15.75" hidden="1" customHeight="1">
      <c r="A177" s="318"/>
      <c r="B177" s="306" t="s">
        <v>602</v>
      </c>
      <c r="C177" s="196" t="s">
        <v>47</v>
      </c>
      <c r="D177" s="196">
        <f>'SINAPI-INSUMOS'!A3983</f>
        <v>38168</v>
      </c>
      <c r="E177" s="307" t="str">
        <f>IF(B177="I",IF(C177="LABOR",VLOOKUP(D177,'LABOR-INSUMOS'!A:D,2,FALSE),IF(C177="SINAPI",VLOOKUP(D177,'SINAPI-INSUMOS'!A:E,2,FALSE),IF(C177="COTAÇÃO",VLOOKUP(D177,#REF!,2,FALSE)))),IF(C177="LABOR",VLOOKUP(D177,'LABOR-SERVIÇOS'!A:F,5,FALSE),IF(C177="SINAPI",VLOOKUP(D177,'SINAPI-SERVIÇOS'!A:E,2,FALSE),"outro")))</f>
        <v>PUXADOR TUBULAR RETO, DUPLO, EM ALUMINIO POLIDO, DIAMETRO APROX.DE 1", COMPRIMENTO APROX. DE 400 MM, PARA PORTAS DE MADEIRA OU VIDRO</v>
      </c>
      <c r="F177" s="196" t="s">
        <v>605</v>
      </c>
      <c r="G177" s="196" t="str">
        <f>IF(B177="I",IF(C177="LABOR",VLOOKUP(D177,'LABOR-INSUMOS'!A:D,3,FALSE),IF(C177="SINAPI",VLOOKUP(D177,'SINAPI-INSUMOS'!A:E,3,FALSE),IF(C177="COTAÇÃO",VLOOKUP(D177,#REF!,3,FALSE)))),IF(C177="LABOR",VLOOKUP(D177,'LABOR-SERVIÇOS'!A:F,6,FALSE),IF(C177="SINAPI",VLOOKUP(D177,'SINAPI-SERVIÇOS'!A:E,3,FALSE),"outro")))</f>
        <v>UN    </v>
      </c>
      <c r="H177" s="401">
        <v>1.0</v>
      </c>
      <c r="I177" s="402" t="str">
        <f>IF(B177="I",IF(F177="MO",IF(C177="LABOR",ROUND(VLOOKUP(D177,'LABOR-INSUMOS'!A:D,4,FALSE)/(1+'LABOR-INSUMOS'!$E$1),2),IF(C177="SINAPI",ROUND(VLOOKUP(D177,'SINAPI-INSUMOS'!A:E,5,FALSE)/(1+'SINAPI-INSUMOS'!$E$1),2),"outro")),IF(C177="LABOR",VLOOKUP(D177,'LABOR-INSUMOS'!A:D,4,FALSE),IF(C177="SINAPI",VLOOKUP(D177,'SINAPI-INSUMOS'!A:E,5,FALSE),IF(C177="COTAÇÃO",VLOOKUP(D177,#REF!,14,FALSE))))),IF(C177="SINAPI",IF(F177="MO",ROUND(VLOOKUP(D177,'SINAPI-SERVIÇOS'!A:D,4,FALSE)/(1+'SINAPI-SERVIÇOS'!$E$1),2),VLOOKUP(D177,'SINAPI-SERVIÇOS'!A:D,4,FALSE)),"outro"))</f>
        <v>117,38</v>
      </c>
      <c r="J177" s="403">
        <f t="shared" si="9"/>
        <v>117.38</v>
      </c>
    </row>
    <row r="178" ht="15.0" hidden="1" customHeight="1">
      <c r="A178" s="318"/>
      <c r="B178" s="324"/>
      <c r="C178" s="324"/>
      <c r="D178" s="324"/>
      <c r="E178" s="199"/>
      <c r="F178" s="325"/>
      <c r="G178" s="325"/>
      <c r="H178" s="326"/>
      <c r="I178" s="327"/>
      <c r="J178" s="328"/>
    </row>
    <row r="179" ht="15.0" hidden="1" customHeight="1">
      <c r="A179" s="318"/>
      <c r="B179" s="329"/>
      <c r="C179" s="329"/>
      <c r="D179" s="330"/>
      <c r="E179" s="331" t="s">
        <v>445</v>
      </c>
      <c r="F179" s="332" t="s">
        <v>446</v>
      </c>
      <c r="G179" s="332"/>
      <c r="H179" s="333" t="s">
        <v>447</v>
      </c>
      <c r="I179" s="334" t="s">
        <v>448</v>
      </c>
      <c r="J179" s="335" t="s">
        <v>23</v>
      </c>
    </row>
    <row r="180" ht="15.0" hidden="1" customHeight="1">
      <c r="A180" s="318"/>
      <c r="B180" s="329"/>
      <c r="C180" s="329"/>
      <c r="D180" s="376"/>
      <c r="E180" s="336" t="s">
        <v>449</v>
      </c>
      <c r="F180" s="337"/>
      <c r="G180" s="337"/>
      <c r="H180" s="338">
        <f>SUMIF(F172:F177,"MO",J172:J177)</f>
        <v>11.47</v>
      </c>
      <c r="I180" s="339"/>
      <c r="J180" s="340"/>
    </row>
    <row r="181" ht="15.0" hidden="1" customHeight="1">
      <c r="A181" s="318"/>
      <c r="B181" s="329"/>
      <c r="C181" s="329"/>
      <c r="D181" s="330"/>
      <c r="E181" s="336" t="s">
        <v>450</v>
      </c>
      <c r="F181" s="341">
        <f>$G$3</f>
        <v>0.8954</v>
      </c>
      <c r="G181" s="341"/>
      <c r="H181" s="338">
        <f>H180*F181</f>
        <v>10.270238</v>
      </c>
      <c r="I181" s="339"/>
      <c r="J181" s="340"/>
    </row>
    <row r="182" ht="15.0" hidden="1" customHeight="1">
      <c r="A182" s="318"/>
      <c r="B182" s="329"/>
      <c r="C182" s="329"/>
      <c r="D182" s="330"/>
      <c r="E182" s="336" t="s">
        <v>451</v>
      </c>
      <c r="F182" s="341"/>
      <c r="G182" s="337"/>
      <c r="H182" s="338">
        <f>SUM(H180:H181)</f>
        <v>21.740238</v>
      </c>
      <c r="I182" s="338">
        <f>ROUND(F186*H182,2)</f>
        <v>6.01</v>
      </c>
      <c r="J182" s="342">
        <f>H182+I182</f>
        <v>27.750238</v>
      </c>
    </row>
    <row r="183" ht="15.0" hidden="1" customHeight="1">
      <c r="A183" s="318"/>
      <c r="B183" s="329"/>
      <c r="C183" s="329"/>
      <c r="D183" s="330"/>
      <c r="E183" s="336" t="s">
        <v>452</v>
      </c>
      <c r="F183" s="337"/>
      <c r="G183" s="337"/>
      <c r="H183" s="343"/>
      <c r="I183" s="338"/>
      <c r="J183" s="342"/>
    </row>
    <row r="184" ht="15.0" hidden="1" customHeight="1">
      <c r="A184" s="318"/>
      <c r="B184" s="329"/>
      <c r="C184" s="329"/>
      <c r="D184" s="330"/>
      <c r="E184" s="336" t="s">
        <v>453</v>
      </c>
      <c r="F184" s="337"/>
      <c r="G184" s="337"/>
      <c r="H184" s="338">
        <f>SUMIF(F172:F177,"MA",J172:J177)</f>
        <v>3955.86</v>
      </c>
      <c r="I184" s="338">
        <f>ROUND(F186*H184,2)</f>
        <v>1093.4</v>
      </c>
      <c r="J184" s="342">
        <f>H184+I184</f>
        <v>5049.26</v>
      </c>
    </row>
    <row r="185" ht="15.0" hidden="1" customHeight="1">
      <c r="A185" s="318"/>
      <c r="B185" s="329"/>
      <c r="C185" s="329"/>
      <c r="D185" s="330"/>
      <c r="E185" s="336" t="s">
        <v>454</v>
      </c>
      <c r="F185" s="337"/>
      <c r="G185" s="337"/>
      <c r="H185" s="338">
        <f>H184+H182</f>
        <v>3977.600238</v>
      </c>
      <c r="I185" s="339"/>
      <c r="J185" s="342"/>
    </row>
    <row r="186" ht="15.0" hidden="1" customHeight="1">
      <c r="A186" s="318"/>
      <c r="B186" s="329"/>
      <c r="C186" s="329"/>
      <c r="D186" s="330"/>
      <c r="E186" s="336" t="s">
        <v>455</v>
      </c>
      <c r="F186" s="341">
        <f>$H$3</f>
        <v>0.2764</v>
      </c>
      <c r="G186" s="341"/>
      <c r="H186" s="344"/>
      <c r="I186" s="339"/>
      <c r="J186" s="345"/>
    </row>
    <row r="187" ht="15.0" hidden="1" customHeight="1">
      <c r="A187" s="318"/>
      <c r="B187" s="347"/>
      <c r="C187" s="347"/>
      <c r="D187" s="348"/>
      <c r="E187" s="349" t="s">
        <v>456</v>
      </c>
      <c r="F187" s="350"/>
      <c r="G187" s="350"/>
      <c r="H187" s="351"/>
      <c r="I187" s="352"/>
      <c r="J187" s="353">
        <f>ROUND(SUM(J182:J186),2)</f>
        <v>5077.01</v>
      </c>
    </row>
    <row r="188" ht="15.75" customHeight="1">
      <c r="A188" s="297" t="s">
        <v>8</v>
      </c>
      <c r="B188" s="47"/>
      <c r="C188" s="298" t="s">
        <v>430</v>
      </c>
      <c r="D188" s="47"/>
      <c r="E188" s="299" t="s">
        <v>15</v>
      </c>
      <c r="F188" s="298" t="s">
        <v>18</v>
      </c>
      <c r="G188" s="300"/>
      <c r="H188" s="301"/>
      <c r="I188" s="302"/>
      <c r="J188" s="303" t="s">
        <v>431</v>
      </c>
    </row>
    <row r="189" ht="15.75" customHeight="1">
      <c r="A189" s="304" t="str">
        <f>CONCATENATE($M$1,"-")</f>
        <v>ARQ-</v>
      </c>
      <c r="B189" s="305">
        <f>COUNTIF(B$1:B188,"&gt;0")+1</f>
        <v>11</v>
      </c>
      <c r="C189" s="306" t="s">
        <v>47</v>
      </c>
      <c r="D189" s="306">
        <v>0.0</v>
      </c>
      <c r="E189" s="397" t="s">
        <v>984</v>
      </c>
      <c r="F189" s="308" t="s">
        <v>433</v>
      </c>
      <c r="G189" s="309"/>
      <c r="H189" s="310"/>
      <c r="I189" s="311"/>
      <c r="J189" s="312">
        <f>J202</f>
        <v>59.39</v>
      </c>
    </row>
    <row r="190" ht="15.0" customHeight="1">
      <c r="A190" s="382"/>
      <c r="B190" s="314" t="s">
        <v>434</v>
      </c>
      <c r="C190" s="315" t="s">
        <v>435</v>
      </c>
      <c r="D190" s="315" t="s">
        <v>436</v>
      </c>
      <c r="E190" s="315" t="s">
        <v>437</v>
      </c>
      <c r="F190" s="315" t="s">
        <v>434</v>
      </c>
      <c r="G190" s="316" t="s">
        <v>18</v>
      </c>
      <c r="H190" s="316" t="s">
        <v>438</v>
      </c>
      <c r="I190" s="316" t="s">
        <v>439</v>
      </c>
      <c r="J190" s="317" t="s">
        <v>440</v>
      </c>
    </row>
    <row r="191" ht="15.75" customHeight="1">
      <c r="A191" s="18"/>
      <c r="B191" s="306" t="s">
        <v>441</v>
      </c>
      <c r="C191" s="196" t="s">
        <v>47</v>
      </c>
      <c r="D191" s="196" t="str">
        <f>'SINAPI-SERVIÇOS'!A6157</f>
        <v>88243</v>
      </c>
      <c r="E191" s="397" t="str">
        <f>IF(B191="I",IF(C191="LABOR",VLOOKUP(D191,'LABOR-INSUMOS'!A:D,2,FALSE),IF(C191="SINAPI",VLOOKUP(D191,'SINAPI-INSUMOS'!A:E,2,FALSE),IF(C191="COTAÇÃO",VLOOKUP(D191,#REF!,2,FALSE)))),IF(C191="LABOR",VLOOKUP(D191,'LABOR-SERVIÇOS'!A:F,5,FALSE),IF(C191="SINAPI",VLOOKUP(D191,'SINAPI-SERVIÇOS'!A:E,2,FALSE),"outro")))</f>
        <v>AJUDANTE ESPECIALIZADO COM ENCARGOS COMPLEMENTARES</v>
      </c>
      <c r="F191" s="385" t="s">
        <v>443</v>
      </c>
      <c r="G191" s="196" t="str">
        <f>IF(B191="I",IF(C191="LABOR",VLOOKUP(D191,'LABOR-INSUMOS'!A:D,3,FALSE),IF(C191="SINAPI",VLOOKUP(D191,'SINAPI-INSUMOS'!A:E,3,FALSE),IF(C191="COTAÇÃO",VLOOKUP(D191,#REF!,3,FALSE)))),IF(C191="LABOR",VLOOKUP(D191,'LABOR-SERVIÇOS'!A:F,6,FALSE),IF(C191="SINAPI",VLOOKUP(D191,'SINAPI-SERVIÇOS'!A:E,3,FALSE),"outro")))</f>
        <v>H</v>
      </c>
      <c r="H191" s="401">
        <v>0.6</v>
      </c>
      <c r="I191" s="390">
        <f>IF(B191="I",IF(F191="MO",IF(C191="LABOR",ROUND(VLOOKUP(D191,'LABOR-INSUMOS'!A:D,4,FALSE)/(1+'LABOR-INSUMOS'!$E$1),2),IF(C191="SINAPI",ROUND(VLOOKUP(D191,'SINAPI-INSUMOS'!A:E,5,FALSE)/(1+'SINAPI-INSUMOS'!$E$1),2),"outro")),IF(C191="LABOR",VLOOKUP(D191,'LABOR-INSUMOS'!A:D,4,FALSE),IF(C191="SINAPI",VLOOKUP(D191,'SINAPI-INSUMOS'!A:E,5,FALSE),IF(C191="COTAÇÃO",VLOOKUP(D191,#REF!,14,FALSE))))),IF(C191="SINAPI",IF(F191="MO",ROUND(VLOOKUP(D191,'SINAPI-SERVIÇOS'!A:D,4,FALSE)/(1+'SINAPI-SERVIÇOS'!$E$1),2),VLOOKUP(D191,'SINAPI-SERVIÇOS'!A:D,4,FALSE)),"outro"))</f>
        <v>8.97</v>
      </c>
      <c r="J191" s="391">
        <f t="shared" ref="J191:J192" si="10">ROUND(H191*I191,2)</f>
        <v>5.38</v>
      </c>
    </row>
    <row r="192" ht="15.75" customHeight="1">
      <c r="A192" s="18"/>
      <c r="B192" s="306" t="s">
        <v>602</v>
      </c>
      <c r="C192" s="196" t="s">
        <v>47</v>
      </c>
      <c r="D192" s="196">
        <f>'SINAPI-INSUMOS'!A3526</f>
        <v>37400</v>
      </c>
      <c r="E192" s="397" t="str">
        <f>IF(B192="I",IF(C192="LABOR",VLOOKUP(D192,'LABOR-INSUMOS'!A:D,2,FALSE),IF(C192="SINAPI",VLOOKUP(D192,'SINAPI-INSUMOS'!A:E,2,FALSE),IF(C192="COTAÇÃO",VLOOKUP(D192,#REF!,2,FALSE)))),IF(C192="LABOR",VLOOKUP(D192,'LABOR-SERVIÇOS'!A:F,5,FALSE),IF(C192="SINAPI",VLOOKUP(D192,'SINAPI-SERVIÇOS'!A:E,2,FALSE),"outro")))</f>
        <v>PAPELEIRA PLASTICA TIPO DISPENSER PARA PAPEL HIGIENICO ROLAO</v>
      </c>
      <c r="F192" s="196" t="s">
        <v>605</v>
      </c>
      <c r="G192" s="196" t="str">
        <f>IF(B192="I",IF(C192="LABOR",VLOOKUP(D192,'LABOR-INSUMOS'!A:D,3,FALSE),IF(C192="SINAPI",VLOOKUP(D192,'SINAPI-INSUMOS'!A:E,3,FALSE),IF(C192="COTAÇÃO",VLOOKUP(D192,#REF!,3,FALSE)))),IF(C192="LABOR",VLOOKUP(D192,'LABOR-SERVIÇOS'!A:F,6,FALSE),IF(C192="SINAPI",VLOOKUP(D192,'SINAPI-SERVIÇOS'!A:E,3,FALSE),"outro")))</f>
        <v>UN    </v>
      </c>
      <c r="H192" s="401">
        <v>1.0</v>
      </c>
      <c r="I192" s="402" t="str">
        <f>IF(B192="I",IF(F192="MO",IF(C192="LABOR",ROUND(VLOOKUP(D192,'LABOR-INSUMOS'!A:D,4,FALSE)/(1+'LABOR-INSUMOS'!$E$1),2),IF(C192="SINAPI",ROUND(VLOOKUP(D192,'SINAPI-INSUMOS'!A:E,5,FALSE)/(1+'SINAPI-INSUMOS'!$E$1),2),"outro")),IF(C192="LABOR",VLOOKUP(D192,'LABOR-INSUMOS'!A:D,4,FALSE),IF(C192="SINAPI",VLOOKUP(D192,'SINAPI-INSUMOS'!A:E,5,FALSE),IF(C192="COTAÇÃO",VLOOKUP(D192,#REF!,14,FALSE))))),IF(C192="SINAPI",IF(F192="MO",ROUND(VLOOKUP(D192,'SINAPI-SERVIÇOS'!A:D,4,FALSE)/(1+'SINAPI-SERVIÇOS'!$E$1),2),VLOOKUP(D192,'SINAPI-SERVIÇOS'!A:D,4,FALSE)),"outro"))</f>
        <v>36,33</v>
      </c>
      <c r="J192" s="404">
        <f t="shared" si="10"/>
        <v>36.33</v>
      </c>
    </row>
    <row r="193" ht="15.0" customHeight="1">
      <c r="A193" s="318"/>
      <c r="B193" s="324"/>
      <c r="C193" s="324"/>
      <c r="D193" s="324"/>
      <c r="E193" s="199"/>
      <c r="F193" s="325"/>
      <c r="G193" s="325"/>
      <c r="H193" s="326"/>
      <c r="I193" s="327"/>
      <c r="J193" s="328"/>
    </row>
    <row r="194" ht="15.0" customHeight="1">
      <c r="A194" s="318"/>
      <c r="B194" s="329"/>
      <c r="C194" s="329"/>
      <c r="D194" s="330"/>
      <c r="E194" s="331" t="s">
        <v>445</v>
      </c>
      <c r="F194" s="332" t="s">
        <v>446</v>
      </c>
      <c r="G194" s="332"/>
      <c r="H194" s="333" t="s">
        <v>447</v>
      </c>
      <c r="I194" s="334" t="s">
        <v>448</v>
      </c>
      <c r="J194" s="335" t="s">
        <v>23</v>
      </c>
    </row>
    <row r="195" ht="15.0" customHeight="1">
      <c r="A195" s="318"/>
      <c r="B195" s="329"/>
      <c r="C195" s="329"/>
      <c r="D195" s="376"/>
      <c r="E195" s="336" t="s">
        <v>449</v>
      </c>
      <c r="F195" s="337"/>
      <c r="G195" s="337"/>
      <c r="H195" s="338">
        <f>SUMIF(F191:F192,"MO",J191:J192)</f>
        <v>5.38</v>
      </c>
      <c r="I195" s="339"/>
      <c r="J195" s="340"/>
    </row>
    <row r="196" ht="15.0" customHeight="1">
      <c r="A196" s="318"/>
      <c r="B196" s="329"/>
      <c r="C196" s="329"/>
      <c r="D196" s="330"/>
      <c r="E196" s="336" t="s">
        <v>450</v>
      </c>
      <c r="F196" s="341">
        <f>$G$3</f>
        <v>0.8954</v>
      </c>
      <c r="G196" s="341"/>
      <c r="H196" s="338">
        <f>H195*F196</f>
        <v>4.817252</v>
      </c>
      <c r="I196" s="339"/>
      <c r="J196" s="340"/>
    </row>
    <row r="197" ht="15.0" customHeight="1">
      <c r="A197" s="318"/>
      <c r="B197" s="329"/>
      <c r="C197" s="329"/>
      <c r="D197" s="330"/>
      <c r="E197" s="336" t="s">
        <v>451</v>
      </c>
      <c r="F197" s="341"/>
      <c r="G197" s="337"/>
      <c r="H197" s="338">
        <f>SUM(H195:H196)</f>
        <v>10.197252</v>
      </c>
      <c r="I197" s="338">
        <f>ROUND(F201*H197,2)</f>
        <v>2.82</v>
      </c>
      <c r="J197" s="342">
        <f>H197+I197</f>
        <v>13.017252</v>
      </c>
    </row>
    <row r="198" ht="15.0" customHeight="1">
      <c r="A198" s="318"/>
      <c r="B198" s="329"/>
      <c r="C198" s="329"/>
      <c r="D198" s="330"/>
      <c r="E198" s="336" t="s">
        <v>452</v>
      </c>
      <c r="F198" s="337"/>
      <c r="G198" s="337"/>
      <c r="H198" s="343"/>
      <c r="I198" s="338"/>
      <c r="J198" s="342"/>
    </row>
    <row r="199" ht="15.0" customHeight="1">
      <c r="A199" s="318"/>
      <c r="B199" s="329"/>
      <c r="C199" s="329"/>
      <c r="D199" s="330"/>
      <c r="E199" s="336" t="s">
        <v>453</v>
      </c>
      <c r="F199" s="337"/>
      <c r="G199" s="337"/>
      <c r="H199" s="338">
        <f>SUMIF(F191:F192,"MA",J191:J192)</f>
        <v>36.33</v>
      </c>
      <c r="I199" s="338">
        <f>ROUND(F201*H199,2)</f>
        <v>10.04</v>
      </c>
      <c r="J199" s="342">
        <f>H199+I199</f>
        <v>46.37</v>
      </c>
    </row>
    <row r="200" ht="15.0" customHeight="1">
      <c r="A200" s="318"/>
      <c r="B200" s="329"/>
      <c r="C200" s="329"/>
      <c r="D200" s="330"/>
      <c r="E200" s="336" t="s">
        <v>454</v>
      </c>
      <c r="F200" s="337"/>
      <c r="G200" s="337"/>
      <c r="H200" s="338">
        <f>H199+H197</f>
        <v>46.527252</v>
      </c>
      <c r="I200" s="339"/>
      <c r="J200" s="342"/>
    </row>
    <row r="201" ht="15.0" customHeight="1">
      <c r="A201" s="318"/>
      <c r="B201" s="329"/>
      <c r="C201" s="329"/>
      <c r="D201" s="330"/>
      <c r="E201" s="336" t="s">
        <v>455</v>
      </c>
      <c r="F201" s="341">
        <f>$H$3</f>
        <v>0.2764</v>
      </c>
      <c r="G201" s="341"/>
      <c r="H201" s="344"/>
      <c r="I201" s="339"/>
      <c r="J201" s="345"/>
    </row>
    <row r="202" ht="15.0" customHeight="1">
      <c r="A202" s="318"/>
      <c r="B202" s="347"/>
      <c r="C202" s="347"/>
      <c r="D202" s="348"/>
      <c r="E202" s="349" t="s">
        <v>456</v>
      </c>
      <c r="F202" s="350"/>
      <c r="G202" s="350"/>
      <c r="H202" s="351"/>
      <c r="I202" s="352"/>
      <c r="J202" s="353">
        <f>ROUND(SUM(J197:J201),2)</f>
        <v>59.39</v>
      </c>
    </row>
    <row r="203" ht="15.0" customHeight="1">
      <c r="A203" s="392"/>
      <c r="B203" s="393"/>
      <c r="C203" s="394"/>
      <c r="D203" s="394"/>
      <c r="E203" s="395"/>
      <c r="F203" s="394"/>
      <c r="G203" s="395"/>
      <c r="H203" s="395"/>
      <c r="I203" s="395"/>
      <c r="J203" s="396"/>
    </row>
    <row r="204" ht="15.75" customHeight="1">
      <c r="A204" s="297" t="s">
        <v>8</v>
      </c>
      <c r="B204" s="47"/>
      <c r="C204" s="298" t="s">
        <v>430</v>
      </c>
      <c r="D204" s="47"/>
      <c r="E204" s="299" t="s">
        <v>15</v>
      </c>
      <c r="F204" s="298" t="s">
        <v>18</v>
      </c>
      <c r="G204" s="300"/>
      <c r="H204" s="301"/>
      <c r="I204" s="302"/>
      <c r="J204" s="303" t="s">
        <v>431</v>
      </c>
    </row>
    <row r="205" ht="15.75" customHeight="1">
      <c r="A205" s="304" t="str">
        <f>CONCATENATE($M$1,"-")</f>
        <v>ARQ-</v>
      </c>
      <c r="B205" s="305">
        <f>COUNTIF(B$1:B204,"&gt;0")+1</f>
        <v>12</v>
      </c>
      <c r="C205" s="306" t="s">
        <v>47</v>
      </c>
      <c r="D205" s="306">
        <v>0.0</v>
      </c>
      <c r="E205" s="397" t="s">
        <v>1019</v>
      </c>
      <c r="F205" s="308" t="s">
        <v>1020</v>
      </c>
      <c r="G205" s="309"/>
      <c r="H205" s="310"/>
      <c r="I205" s="311"/>
      <c r="J205" s="312">
        <f>J221</f>
        <v>534.1</v>
      </c>
    </row>
    <row r="206" ht="15.0" customHeight="1">
      <c r="A206" s="382"/>
      <c r="B206" s="314" t="s">
        <v>434</v>
      </c>
      <c r="C206" s="315" t="s">
        <v>435</v>
      </c>
      <c r="D206" s="315" t="s">
        <v>436</v>
      </c>
      <c r="E206" s="315" t="s">
        <v>437</v>
      </c>
      <c r="F206" s="315" t="s">
        <v>434</v>
      </c>
      <c r="G206" s="316" t="s">
        <v>18</v>
      </c>
      <c r="H206" s="316" t="s">
        <v>438</v>
      </c>
      <c r="I206" s="316" t="s">
        <v>439</v>
      </c>
      <c r="J206" s="317" t="s">
        <v>440</v>
      </c>
    </row>
    <row r="207" ht="15.75" customHeight="1">
      <c r="A207" s="18"/>
      <c r="B207" s="306" t="s">
        <v>441</v>
      </c>
      <c r="C207" s="196" t="s">
        <v>47</v>
      </c>
      <c r="D207" s="196" t="str">
        <f>'SINAPI-SERVIÇOS'!A6220</f>
        <v>88315</v>
      </c>
      <c r="E207" s="397" t="str">
        <f>IF(B207="I",IF(C207="LABOR",VLOOKUP(D207,'LABOR-INSUMOS'!A:D,2,FALSE),IF(C207="SINAPI",VLOOKUP(D207,'SINAPI-INSUMOS'!A:E,2,FALSE),IF(C207="COTAÇÃO",VLOOKUP(D207,#REF!,2,FALSE)))),IF(C207="LABOR",VLOOKUP(D207,'LABOR-SERVIÇOS'!A:F,5,FALSE),IF(C207="SINAPI",VLOOKUP(D207,'SINAPI-SERVIÇOS'!A:E,2,FALSE),"outro")))</f>
        <v>SERRALHEIRO COM ENCARGOS COMPLEMENTARES</v>
      </c>
      <c r="F207" s="385" t="s">
        <v>443</v>
      </c>
      <c r="G207" s="196" t="str">
        <f>IF(B207="I",IF(C207="LABOR",VLOOKUP(D207,'LABOR-INSUMOS'!A:D,3,FALSE),IF(C207="SINAPI",VLOOKUP(D207,'SINAPI-INSUMOS'!A:E,3,FALSE),IF(C207="COTAÇÃO",VLOOKUP(D207,#REF!,3,FALSE)))),IF(C207="LABOR",VLOOKUP(D207,'LABOR-SERVIÇOS'!A:F,6,FALSE),IF(C207="SINAPI",VLOOKUP(D207,'SINAPI-SERVIÇOS'!A:E,3,FALSE),"outro")))</f>
        <v>H</v>
      </c>
      <c r="H207" s="401">
        <v>0.6</v>
      </c>
      <c r="I207" s="390">
        <f>IF(B207="I",IF(F207="MO",IF(C207="LABOR",ROUND(VLOOKUP(D207,'LABOR-INSUMOS'!A:D,4,FALSE)/(1+'LABOR-INSUMOS'!$E$1),2),IF(C207="SINAPI",ROUND(VLOOKUP(D207,'SINAPI-INSUMOS'!A:E,5,FALSE)/(1+'SINAPI-INSUMOS'!$E$1),2),"outro")),IF(C207="LABOR",VLOOKUP(D207,'LABOR-INSUMOS'!A:D,4,FALSE),IF(C207="SINAPI",VLOOKUP(D207,'SINAPI-INSUMOS'!A:E,5,FALSE),IF(C207="COTAÇÃO",VLOOKUP(D207,#REF!,14,FALSE))))),IF(C207="SINAPI",IF(F207="MO",ROUND(VLOOKUP(D207,'SINAPI-SERVIÇOS'!A:D,4,FALSE)/(1+'SINAPI-SERVIÇOS'!$E$1),2),VLOOKUP(D207,'SINAPI-SERVIÇOS'!A:D,4,FALSE)),"outro"))</f>
        <v>10.5</v>
      </c>
      <c r="J207" s="391">
        <f t="shared" ref="J207:J211" si="11">ROUND(H207*I207,2)</f>
        <v>6.3</v>
      </c>
    </row>
    <row r="208" ht="15.75" customHeight="1">
      <c r="A208" s="18"/>
      <c r="B208" s="306" t="s">
        <v>441</v>
      </c>
      <c r="C208" s="196" t="s">
        <v>47</v>
      </c>
      <c r="D208" s="196" t="str">
        <f>'SINAPI-SERVIÇOS'!A6221</f>
        <v>88316</v>
      </c>
      <c r="E208" s="397" t="str">
        <f>IF(B208="I",IF(C208="LABOR",VLOOKUP(D208,'LABOR-INSUMOS'!A:D,2,FALSE),IF(C208="SINAPI",VLOOKUP(D208,'SINAPI-INSUMOS'!A:E,2,FALSE),IF(C208="COTAÇÃO",VLOOKUP(D208,#REF!,2,FALSE)))),IF(C208="LABOR",VLOOKUP(D208,'LABOR-SERVIÇOS'!A:F,5,FALSE),IF(C208="SINAPI",VLOOKUP(D208,'SINAPI-SERVIÇOS'!A:E,2,FALSE),"outro")))</f>
        <v>SERVENTE COM ENCARGOS COMPLEMENTARES</v>
      </c>
      <c r="F208" s="385" t="s">
        <v>443</v>
      </c>
      <c r="G208" s="196" t="str">
        <f>IF(B208="I",IF(C208="LABOR",VLOOKUP(D208,'LABOR-INSUMOS'!A:D,3,FALSE),IF(C208="SINAPI",VLOOKUP(D208,'SINAPI-INSUMOS'!A:E,3,FALSE),IF(C208="COTAÇÃO",VLOOKUP(D208,#REF!,3,FALSE)))),IF(C208="LABOR",VLOOKUP(D208,'LABOR-SERVIÇOS'!A:F,6,FALSE),IF(C208="SINAPI",VLOOKUP(D208,'SINAPI-SERVIÇOS'!A:E,3,FALSE),"outro")))</f>
        <v>H</v>
      </c>
      <c r="H208" s="401">
        <v>0.6</v>
      </c>
      <c r="I208" s="390">
        <f>IF(B208="I",IF(F208="MO",IF(C208="LABOR",ROUND(VLOOKUP(D208,'LABOR-INSUMOS'!A:D,4,FALSE)/(1+'LABOR-INSUMOS'!$E$1),2),IF(C208="SINAPI",ROUND(VLOOKUP(D208,'SINAPI-INSUMOS'!A:E,5,FALSE)/(1+'SINAPI-INSUMOS'!$E$1),2),"outro")),IF(C208="LABOR",VLOOKUP(D208,'LABOR-INSUMOS'!A:D,4,FALSE),IF(C208="SINAPI",VLOOKUP(D208,'SINAPI-INSUMOS'!A:E,5,FALSE),IF(C208="COTAÇÃO",VLOOKUP(D208,#REF!,14,FALSE))))),IF(C208="SINAPI",IF(F208="MO",ROUND(VLOOKUP(D208,'SINAPI-SERVIÇOS'!A:D,4,FALSE)/(1+'SINAPI-SERVIÇOS'!$E$1),2),VLOOKUP(D208,'SINAPI-SERVIÇOS'!A:D,4,FALSE)),"outro"))</f>
        <v>7.56</v>
      </c>
      <c r="J208" s="391">
        <f t="shared" si="11"/>
        <v>4.54</v>
      </c>
    </row>
    <row r="209" ht="15.75" customHeight="1">
      <c r="A209" s="18"/>
      <c r="B209" s="306" t="s">
        <v>602</v>
      </c>
      <c r="C209" s="196" t="s">
        <v>47</v>
      </c>
      <c r="D209" s="196">
        <f>'SINAPI-INSUMOS'!A488</f>
        <v>36204</v>
      </c>
      <c r="E209" s="397" t="str">
        <f>IF(B209="I",IF(C209="LABOR",VLOOKUP(D209,'LABOR-INSUMOS'!A:D,2,FALSE),IF(C209="SINAPI",VLOOKUP(D209,'SINAPI-INSUMOS'!A:E,2,FALSE),IF(C209="COTAÇÃO",VLOOKUP(D209,#REF!,2,FALSE)))),IF(C209="LABOR",VLOOKUP(D209,'LABOR-SERVIÇOS'!A:F,5,FALSE),IF(C209="SINAPI",VLOOKUP(D209,'SINAPI-SERVIÇOS'!A:E,2,FALSE),"outro")))</f>
        <v>BARRA DE APOIO RETA, EM ACO INOX POLIDO, COMPRIMENTO 60CM, DIAMETRO MINIMO 3 CM</v>
      </c>
      <c r="F209" s="196" t="s">
        <v>605</v>
      </c>
      <c r="G209" s="196" t="str">
        <f>IF(B209="I",IF(C209="LABOR",VLOOKUP(D209,'LABOR-INSUMOS'!A:D,3,FALSE),IF(C209="SINAPI",VLOOKUP(D209,'SINAPI-INSUMOS'!A:E,3,FALSE),IF(C209="COTAÇÃO",VLOOKUP(D209,#REF!,3,FALSE)))),IF(C209="LABOR",VLOOKUP(D209,'LABOR-SERVIÇOS'!A:F,6,FALSE),IF(C209="SINAPI",VLOOKUP(D209,'SINAPI-SERVIÇOS'!A:E,3,FALSE),"outro")))</f>
        <v>UN    </v>
      </c>
      <c r="H209" s="401">
        <v>2.0</v>
      </c>
      <c r="I209" s="402" t="str">
        <f>IF(B209="I",IF(F209="MO",IF(C209="LABOR",ROUND(VLOOKUP(D209,'LABOR-INSUMOS'!A:D,4,FALSE)/(1+'LABOR-INSUMOS'!$E$1),2),IF(C209="SINAPI",ROUND(VLOOKUP(D209,'SINAPI-INSUMOS'!A:E,5,FALSE)/(1+'SINAPI-INSUMOS'!$E$1),2),"outro")),IF(C209="LABOR",VLOOKUP(D209,'LABOR-INSUMOS'!A:D,4,FALSE),IF(C209="SINAPI",VLOOKUP(D209,'SINAPI-INSUMOS'!A:E,5,FALSE),IF(C209="COTAÇÃO",VLOOKUP(D209,#REF!,14,FALSE))))),IF(C209="SINAPI",IF(F209="MO",ROUND(VLOOKUP(D209,'SINAPI-SERVIÇOS'!A:D,4,FALSE)/(1+'SINAPI-SERVIÇOS'!$E$1),2),VLOOKUP(D209,'SINAPI-SERVIÇOS'!A:D,4,FALSE)),"outro"))</f>
        <v>72,62</v>
      </c>
      <c r="J209" s="404">
        <f t="shared" si="11"/>
        <v>145.24</v>
      </c>
    </row>
    <row r="210" ht="15.75" customHeight="1">
      <c r="A210" s="18"/>
      <c r="B210" s="306" t="s">
        <v>602</v>
      </c>
      <c r="C210" s="196" t="s">
        <v>47</v>
      </c>
      <c r="D210" s="196">
        <f>'SINAPI-INSUMOS'!A489</f>
        <v>36205</v>
      </c>
      <c r="E210" s="397" t="str">
        <f>IF(B210="I",IF(C210="LABOR",VLOOKUP(D210,'LABOR-INSUMOS'!A:D,2,FALSE),IF(C210="SINAPI",VLOOKUP(D210,'SINAPI-INSUMOS'!A:E,2,FALSE),IF(C210="COTAÇÃO",VLOOKUP(D210,#REF!,2,FALSE)))),IF(C210="LABOR",VLOOKUP(D210,'LABOR-SERVIÇOS'!A:F,5,FALSE),IF(C210="SINAPI",VLOOKUP(D210,'SINAPI-SERVIÇOS'!A:E,2,FALSE),"outro")))</f>
        <v>BARRA DE APOIO RETA, EM ACO INOX POLIDO, COMPRIMENTO 70CM, DIAMETRO MINIMO 3 CM</v>
      </c>
      <c r="F210" s="196" t="s">
        <v>605</v>
      </c>
      <c r="G210" s="196" t="str">
        <f>IF(B210="I",IF(C210="LABOR",VLOOKUP(D210,'LABOR-INSUMOS'!A:D,3,FALSE),IF(C210="SINAPI",VLOOKUP(D210,'SINAPI-INSUMOS'!A:E,3,FALSE),IF(C210="COTAÇÃO",VLOOKUP(D210,#REF!,3,FALSE)))),IF(C210="LABOR",VLOOKUP(D210,'LABOR-SERVIÇOS'!A:F,6,FALSE),IF(C210="SINAPI",VLOOKUP(D210,'SINAPI-SERVIÇOS'!A:E,3,FALSE),"outro")))</f>
        <v>UN    </v>
      </c>
      <c r="H210" s="401">
        <v>1.0</v>
      </c>
      <c r="I210" s="402" t="str">
        <f>IF(B210="I",IF(F210="MO",IF(C210="LABOR",ROUND(VLOOKUP(D210,'LABOR-INSUMOS'!A:D,4,FALSE)/(1+'LABOR-INSUMOS'!$E$1),2),IF(C210="SINAPI",ROUND(VLOOKUP(D210,'SINAPI-INSUMOS'!A:E,5,FALSE)/(1+'SINAPI-INSUMOS'!$E$1),2),"outro")),IF(C210="LABOR",VLOOKUP(D210,'LABOR-INSUMOS'!A:D,4,FALSE),IF(C210="SINAPI",VLOOKUP(D210,'SINAPI-INSUMOS'!A:E,5,FALSE),IF(C210="COTAÇÃO",VLOOKUP(D210,#REF!,14,FALSE))))),IF(C210="SINAPI",IF(F210="MO",ROUND(VLOOKUP(D210,'SINAPI-SERVIÇOS'!A:D,4,FALSE)/(1+'SINAPI-SERVIÇOS'!$E$1),2),VLOOKUP(D210,'SINAPI-SERVIÇOS'!A:D,4,FALSE)),"outro"))</f>
        <v>80,65</v>
      </c>
      <c r="J210" s="404">
        <f t="shared" si="11"/>
        <v>80.65</v>
      </c>
    </row>
    <row r="211" ht="15.75" customHeight="1">
      <c r="A211" s="18"/>
      <c r="B211" s="306" t="s">
        <v>602</v>
      </c>
      <c r="C211" s="196" t="s">
        <v>47</v>
      </c>
      <c r="D211" s="196">
        <f>'SINAPI-INSUMOS'!A490</f>
        <v>36081</v>
      </c>
      <c r="E211" s="397" t="str">
        <f>IF(B211="I",IF(C211="LABOR",VLOOKUP(D211,'LABOR-INSUMOS'!A:D,2,FALSE),IF(C211="SINAPI",VLOOKUP(D211,'SINAPI-INSUMOS'!A:E,2,FALSE),IF(C211="COTAÇÃO",VLOOKUP(D211,#REF!,2,FALSE)))),IF(C211="LABOR",VLOOKUP(D211,'LABOR-SERVIÇOS'!A:F,5,FALSE),IF(C211="SINAPI",VLOOKUP(D211,'SINAPI-SERVIÇOS'!A:E,2,FALSE),"outro")))</f>
        <v>BARRA DE APOIO RETA, EM ACO INOX POLIDO, COMPRIMENTO 80CM, DIAMETRO MINIMO 3 CM</v>
      </c>
      <c r="F211" s="196" t="s">
        <v>605</v>
      </c>
      <c r="G211" s="196" t="str">
        <f>IF(B211="I",IF(C211="LABOR",VLOOKUP(D211,'LABOR-INSUMOS'!A:D,3,FALSE),IF(C211="SINAPI",VLOOKUP(D211,'SINAPI-INSUMOS'!A:E,3,FALSE),IF(C211="COTAÇÃO",VLOOKUP(D211,#REF!,3,FALSE)))),IF(C211="LABOR",VLOOKUP(D211,'LABOR-SERVIÇOS'!A:F,6,FALSE),IF(C211="SINAPI",VLOOKUP(D211,'SINAPI-SERVIÇOS'!A:E,3,FALSE),"outro")))</f>
        <v>UN    </v>
      </c>
      <c r="H211" s="401">
        <v>2.0</v>
      </c>
      <c r="I211" s="402" t="str">
        <f>IF(B211="I",IF(F211="MO",IF(C211="LABOR",ROUND(VLOOKUP(D211,'LABOR-INSUMOS'!A:D,4,FALSE)/(1+'LABOR-INSUMOS'!$E$1),2),IF(C211="SINAPI",ROUND(VLOOKUP(D211,'SINAPI-INSUMOS'!A:E,5,FALSE)/(1+'SINAPI-INSUMOS'!$E$1),2),"outro")),IF(C211="LABOR",VLOOKUP(D211,'LABOR-INSUMOS'!A:D,4,FALSE),IF(C211="SINAPI",VLOOKUP(D211,'SINAPI-INSUMOS'!A:E,5,FALSE),IF(C211="COTAÇÃO",VLOOKUP(D211,#REF!,14,FALSE))))),IF(C211="SINAPI",IF(F211="MO",ROUND(VLOOKUP(D211,'SINAPI-SERVIÇOS'!A:D,4,FALSE)/(1+'SINAPI-SERVIÇOS'!$E$1),2),VLOOKUP(D211,'SINAPI-SERVIÇOS'!A:D,4,FALSE)),"outro"))</f>
        <v>86,00</v>
      </c>
      <c r="J211" s="404">
        <f t="shared" si="11"/>
        <v>172</v>
      </c>
    </row>
    <row r="212" ht="15.0" customHeight="1">
      <c r="A212" s="318"/>
      <c r="B212" s="324"/>
      <c r="C212" s="324"/>
      <c r="D212" s="324"/>
      <c r="E212" s="199"/>
      <c r="F212" s="325"/>
      <c r="G212" s="325"/>
      <c r="H212" s="326"/>
      <c r="I212" s="327"/>
      <c r="J212" s="328"/>
    </row>
    <row r="213" ht="15.0" customHeight="1">
      <c r="A213" s="318"/>
      <c r="B213" s="329"/>
      <c r="C213" s="329"/>
      <c r="D213" s="330"/>
      <c r="E213" s="331" t="s">
        <v>445</v>
      </c>
      <c r="F213" s="332" t="s">
        <v>446</v>
      </c>
      <c r="G213" s="332"/>
      <c r="H213" s="333" t="s">
        <v>447</v>
      </c>
      <c r="I213" s="334" t="s">
        <v>448</v>
      </c>
      <c r="J213" s="335" t="s">
        <v>23</v>
      </c>
    </row>
    <row r="214" ht="15.0" customHeight="1">
      <c r="A214" s="318"/>
      <c r="B214" s="329"/>
      <c r="C214" s="329"/>
      <c r="D214" s="376"/>
      <c r="E214" s="336" t="s">
        <v>449</v>
      </c>
      <c r="F214" s="337"/>
      <c r="G214" s="337"/>
      <c r="H214" s="338">
        <f>SUMIF(F207:F211,"MO",J207:J211)</f>
        <v>10.84</v>
      </c>
      <c r="I214" s="339"/>
      <c r="J214" s="340"/>
    </row>
    <row r="215" ht="15.0" customHeight="1">
      <c r="A215" s="318"/>
      <c r="B215" s="329"/>
      <c r="C215" s="329"/>
      <c r="D215" s="330"/>
      <c r="E215" s="336" t="s">
        <v>450</v>
      </c>
      <c r="F215" s="341">
        <f>$G$3</f>
        <v>0.8954</v>
      </c>
      <c r="G215" s="341"/>
      <c r="H215" s="338">
        <f>H214*F215</f>
        <v>9.706136</v>
      </c>
      <c r="I215" s="339"/>
      <c r="J215" s="340"/>
    </row>
    <row r="216" ht="15.0" customHeight="1">
      <c r="A216" s="318"/>
      <c r="B216" s="329"/>
      <c r="C216" s="329"/>
      <c r="D216" s="330"/>
      <c r="E216" s="336" t="s">
        <v>451</v>
      </c>
      <c r="F216" s="341"/>
      <c r="G216" s="337"/>
      <c r="H216" s="338">
        <f>SUM(H214:H215)</f>
        <v>20.546136</v>
      </c>
      <c r="I216" s="338">
        <f>ROUND(F220*H216,2)</f>
        <v>5.68</v>
      </c>
      <c r="J216" s="342">
        <f>H216+I216</f>
        <v>26.226136</v>
      </c>
    </row>
    <row r="217" ht="15.0" customHeight="1">
      <c r="A217" s="318"/>
      <c r="B217" s="329"/>
      <c r="C217" s="329"/>
      <c r="D217" s="330"/>
      <c r="E217" s="336" t="s">
        <v>452</v>
      </c>
      <c r="F217" s="337"/>
      <c r="G217" s="337"/>
      <c r="H217" s="343"/>
      <c r="I217" s="338"/>
      <c r="J217" s="342"/>
    </row>
    <row r="218" ht="15.0" customHeight="1">
      <c r="A218" s="318"/>
      <c r="B218" s="329"/>
      <c r="C218" s="329"/>
      <c r="D218" s="330"/>
      <c r="E218" s="336" t="s">
        <v>453</v>
      </c>
      <c r="F218" s="337"/>
      <c r="G218" s="337"/>
      <c r="H218" s="338">
        <f>SUMIF(F207:F211,"MA",J207:J211)</f>
        <v>397.89</v>
      </c>
      <c r="I218" s="338">
        <f>ROUND(F220*H218,2)</f>
        <v>109.98</v>
      </c>
      <c r="J218" s="342">
        <f>H218+I218</f>
        <v>507.87</v>
      </c>
    </row>
    <row r="219" ht="15.0" customHeight="1">
      <c r="A219" s="318"/>
      <c r="B219" s="329"/>
      <c r="C219" s="329"/>
      <c r="D219" s="330"/>
      <c r="E219" s="336" t="s">
        <v>454</v>
      </c>
      <c r="F219" s="337"/>
      <c r="G219" s="337"/>
      <c r="H219" s="338">
        <f>H218+H216</f>
        <v>418.436136</v>
      </c>
      <c r="I219" s="339"/>
      <c r="J219" s="342"/>
    </row>
    <row r="220" ht="15.0" customHeight="1">
      <c r="A220" s="318"/>
      <c r="B220" s="329"/>
      <c r="C220" s="329"/>
      <c r="D220" s="330"/>
      <c r="E220" s="336" t="s">
        <v>455</v>
      </c>
      <c r="F220" s="341">
        <f>$H$3</f>
        <v>0.2764</v>
      </c>
      <c r="G220" s="341"/>
      <c r="H220" s="344"/>
      <c r="I220" s="339"/>
      <c r="J220" s="345"/>
    </row>
    <row r="221" ht="15.0" customHeight="1">
      <c r="A221" s="318"/>
      <c r="B221" s="347"/>
      <c r="C221" s="347"/>
      <c r="D221" s="348"/>
      <c r="E221" s="349" t="s">
        <v>456</v>
      </c>
      <c r="F221" s="350"/>
      <c r="G221" s="350"/>
      <c r="H221" s="351"/>
      <c r="I221" s="352"/>
      <c r="J221" s="353">
        <f>ROUND(SUM(J216:J220),2)</f>
        <v>534.1</v>
      </c>
    </row>
    <row r="222" ht="15.0" customHeight="1">
      <c r="A222" s="392"/>
      <c r="B222" s="393"/>
      <c r="C222" s="394"/>
      <c r="D222" s="394"/>
      <c r="E222" s="395"/>
      <c r="F222" s="394"/>
      <c r="G222" s="395"/>
      <c r="H222" s="395"/>
      <c r="I222" s="395"/>
      <c r="J222" s="396"/>
    </row>
    <row r="223" ht="15.75" customHeight="1">
      <c r="A223" s="297" t="s">
        <v>8</v>
      </c>
      <c r="B223" s="47"/>
      <c r="C223" s="298" t="s">
        <v>430</v>
      </c>
      <c r="D223" s="47"/>
      <c r="E223" s="299" t="s">
        <v>15</v>
      </c>
      <c r="F223" s="298" t="s">
        <v>18</v>
      </c>
      <c r="G223" s="300"/>
      <c r="H223" s="301"/>
      <c r="I223" s="302"/>
      <c r="J223" s="303" t="s">
        <v>431</v>
      </c>
    </row>
    <row r="224" ht="15.75" customHeight="1">
      <c r="A224" s="304" t="str">
        <f>CONCATENATE($M$1,"-")</f>
        <v>ARQ-</v>
      </c>
      <c r="B224" s="305">
        <f>COUNTIF(B$1:B223,"&gt;0")+1</f>
        <v>13</v>
      </c>
      <c r="C224" s="306" t="s">
        <v>47</v>
      </c>
      <c r="D224" s="306">
        <v>0.0</v>
      </c>
      <c r="E224" s="428" t="s">
        <v>1069</v>
      </c>
      <c r="F224" s="308" t="s">
        <v>433</v>
      </c>
      <c r="G224" s="309"/>
      <c r="H224" s="310"/>
      <c r="I224" s="311"/>
      <c r="J224" s="312">
        <f>J236</f>
        <v>5420.45</v>
      </c>
    </row>
    <row r="225" ht="15.0" customHeight="1">
      <c r="A225" s="382"/>
      <c r="B225" s="314" t="s">
        <v>434</v>
      </c>
      <c r="C225" s="315" t="s">
        <v>435</v>
      </c>
      <c r="D225" s="315" t="s">
        <v>436</v>
      </c>
      <c r="E225" s="315" t="s">
        <v>437</v>
      </c>
      <c r="F225" s="315" t="s">
        <v>434</v>
      </c>
      <c r="G225" s="316" t="s">
        <v>18</v>
      </c>
      <c r="H225" s="316" t="s">
        <v>438</v>
      </c>
      <c r="I225" s="316" t="s">
        <v>439</v>
      </c>
      <c r="J225" s="317" t="s">
        <v>440</v>
      </c>
    </row>
    <row r="226" ht="80.25" customHeight="1">
      <c r="A226" s="18"/>
      <c r="B226" s="306" t="s">
        <v>441</v>
      </c>
      <c r="C226" s="196" t="s">
        <v>1073</v>
      </c>
      <c r="D226" s="196" t="str">
        <f>'COTAÇÃO'!A9</f>
        <v>C-ARQ-013</v>
      </c>
      <c r="E226" s="397" t="s">
        <v>1075</v>
      </c>
      <c r="F226" s="196" t="s">
        <v>605</v>
      </c>
      <c r="G226" s="196" t="s">
        <v>433</v>
      </c>
      <c r="H226" s="401">
        <v>1.0</v>
      </c>
      <c r="I226" s="415">
        <f>'COTAÇÃO'!Q9</f>
        <v>4246.666667</v>
      </c>
      <c r="J226" s="404">
        <f>ROUND(H226*I226,2)</f>
        <v>4246.67</v>
      </c>
    </row>
    <row r="227" ht="15.0" customHeight="1">
      <c r="A227" s="318"/>
      <c r="B227" s="324"/>
      <c r="C227" s="324"/>
      <c r="D227" s="324"/>
      <c r="E227" s="199"/>
      <c r="F227" s="325"/>
      <c r="G227" s="325"/>
      <c r="H227" s="326"/>
      <c r="I227" s="327"/>
      <c r="J227" s="328"/>
    </row>
    <row r="228" ht="15.0" customHeight="1">
      <c r="A228" s="318"/>
      <c r="B228" s="329"/>
      <c r="C228" s="329"/>
      <c r="D228" s="330"/>
      <c r="E228" s="331" t="s">
        <v>445</v>
      </c>
      <c r="F228" s="332" t="s">
        <v>446</v>
      </c>
      <c r="G228" s="332"/>
      <c r="H228" s="333" t="s">
        <v>447</v>
      </c>
      <c r="I228" s="334" t="s">
        <v>448</v>
      </c>
      <c r="J228" s="335" t="s">
        <v>23</v>
      </c>
    </row>
    <row r="229" ht="15.0" customHeight="1">
      <c r="A229" s="318"/>
      <c r="B229" s="329"/>
      <c r="C229" s="329"/>
      <c r="D229" s="376"/>
      <c r="E229" s="336" t="s">
        <v>449</v>
      </c>
      <c r="F229" s="337"/>
      <c r="G229" s="337"/>
      <c r="H229" s="338">
        <f>SUMIF(F226,"MO",J226)</f>
        <v>0</v>
      </c>
      <c r="I229" s="339"/>
      <c r="J229" s="340"/>
    </row>
    <row r="230" ht="15.0" customHeight="1">
      <c r="A230" s="318"/>
      <c r="B230" s="329"/>
      <c r="C230" s="329"/>
      <c r="D230" s="330"/>
      <c r="E230" s="336" t="s">
        <v>450</v>
      </c>
      <c r="F230" s="341">
        <f>$G$3</f>
        <v>0.8954</v>
      </c>
      <c r="G230" s="341"/>
      <c r="H230" s="338">
        <f>H229*F230</f>
        <v>0</v>
      </c>
      <c r="I230" s="339"/>
      <c r="J230" s="340"/>
    </row>
    <row r="231" ht="15.0" customHeight="1">
      <c r="A231" s="318"/>
      <c r="B231" s="329"/>
      <c r="C231" s="329"/>
      <c r="D231" s="330"/>
      <c r="E231" s="336" t="s">
        <v>451</v>
      </c>
      <c r="F231" s="341"/>
      <c r="G231" s="337"/>
      <c r="H231" s="338">
        <f>SUM(H229:H230)</f>
        <v>0</v>
      </c>
      <c r="I231" s="338">
        <f>ROUND(F235*H231,2)</f>
        <v>0</v>
      </c>
      <c r="J231" s="342">
        <f>H231+I231</f>
        <v>0</v>
      </c>
    </row>
    <row r="232" ht="15.0" customHeight="1">
      <c r="A232" s="318"/>
      <c r="B232" s="329"/>
      <c r="C232" s="329"/>
      <c r="D232" s="330"/>
      <c r="E232" s="336" t="s">
        <v>452</v>
      </c>
      <c r="F232" s="337"/>
      <c r="G232" s="337"/>
      <c r="H232" s="343"/>
      <c r="I232" s="338"/>
      <c r="J232" s="342"/>
    </row>
    <row r="233" ht="15.0" customHeight="1">
      <c r="A233" s="318"/>
      <c r="B233" s="329"/>
      <c r="C233" s="329"/>
      <c r="D233" s="330"/>
      <c r="E233" s="336" t="s">
        <v>453</v>
      </c>
      <c r="F233" s="337"/>
      <c r="G233" s="337"/>
      <c r="H233" s="338">
        <f>SUMIF(F226,"MA",J226)</f>
        <v>4246.67</v>
      </c>
      <c r="I233" s="338">
        <f>ROUND(F235*H233,2)</f>
        <v>1173.78</v>
      </c>
      <c r="J233" s="342">
        <f>H233+I233</f>
        <v>5420.45</v>
      </c>
    </row>
    <row r="234" ht="15.0" customHeight="1">
      <c r="A234" s="318"/>
      <c r="B234" s="329"/>
      <c r="C234" s="329"/>
      <c r="D234" s="330"/>
      <c r="E234" s="336" t="s">
        <v>454</v>
      </c>
      <c r="F234" s="337"/>
      <c r="G234" s="337"/>
      <c r="H234" s="338">
        <f>H233+H231</f>
        <v>4246.67</v>
      </c>
      <c r="I234" s="339"/>
      <c r="J234" s="342"/>
    </row>
    <row r="235" ht="15.0" customHeight="1">
      <c r="A235" s="318"/>
      <c r="B235" s="329"/>
      <c r="C235" s="329"/>
      <c r="D235" s="330"/>
      <c r="E235" s="336" t="s">
        <v>455</v>
      </c>
      <c r="F235" s="341">
        <f>$H$3</f>
        <v>0.2764</v>
      </c>
      <c r="G235" s="341"/>
      <c r="H235" s="344"/>
      <c r="I235" s="339"/>
      <c r="J235" s="345"/>
    </row>
    <row r="236" ht="15.0" customHeight="1">
      <c r="A236" s="318"/>
      <c r="B236" s="347"/>
      <c r="C236" s="347"/>
      <c r="D236" s="348"/>
      <c r="E236" s="349" t="s">
        <v>456</v>
      </c>
      <c r="F236" s="350"/>
      <c r="G236" s="350"/>
      <c r="H236" s="351"/>
      <c r="I236" s="352"/>
      <c r="J236" s="353">
        <f>ROUND(SUM(J231:J235),2)</f>
        <v>5420.45</v>
      </c>
    </row>
    <row r="237" ht="15.0" customHeight="1">
      <c r="A237" s="392"/>
      <c r="B237" s="393"/>
      <c r="C237" s="394"/>
      <c r="D237" s="394"/>
      <c r="E237" s="395"/>
      <c r="F237" s="394"/>
      <c r="G237" s="395"/>
      <c r="H237" s="395"/>
      <c r="I237" s="395"/>
      <c r="J237" s="396"/>
    </row>
    <row r="238" ht="15.75" customHeight="1">
      <c r="A238" s="297" t="s">
        <v>8</v>
      </c>
      <c r="B238" s="47"/>
      <c r="C238" s="298" t="s">
        <v>430</v>
      </c>
      <c r="D238" s="47"/>
      <c r="E238" s="299" t="s">
        <v>15</v>
      </c>
      <c r="F238" s="298" t="s">
        <v>18</v>
      </c>
      <c r="G238" s="300"/>
      <c r="H238" s="301"/>
      <c r="I238" s="302"/>
      <c r="J238" s="303" t="s">
        <v>431</v>
      </c>
    </row>
    <row r="239" ht="15.75" customHeight="1">
      <c r="A239" s="304" t="str">
        <f>CONCATENATE($M$1,"-")</f>
        <v>ARQ-</v>
      </c>
      <c r="B239" s="305">
        <f>COUNTIF(B$1:B238,"&gt;0")+1</f>
        <v>14</v>
      </c>
      <c r="C239" s="306" t="s">
        <v>47</v>
      </c>
      <c r="D239" s="306">
        <v>0.0</v>
      </c>
      <c r="E239" s="397" t="s">
        <v>1087</v>
      </c>
      <c r="F239" s="308" t="s">
        <v>722</v>
      </c>
      <c r="G239" s="309"/>
      <c r="H239" s="310"/>
      <c r="I239" s="311"/>
      <c r="J239" s="312">
        <f>J253</f>
        <v>67.91</v>
      </c>
    </row>
    <row r="240" ht="15.0" customHeight="1">
      <c r="A240" s="382"/>
      <c r="B240" s="314" t="s">
        <v>434</v>
      </c>
      <c r="C240" s="315" t="s">
        <v>435</v>
      </c>
      <c r="D240" s="315" t="s">
        <v>436</v>
      </c>
      <c r="E240" s="315" t="s">
        <v>437</v>
      </c>
      <c r="F240" s="315" t="s">
        <v>434</v>
      </c>
      <c r="G240" s="316" t="s">
        <v>18</v>
      </c>
      <c r="H240" s="316" t="s">
        <v>438</v>
      </c>
      <c r="I240" s="316" t="s">
        <v>439</v>
      </c>
      <c r="J240" s="317" t="s">
        <v>440</v>
      </c>
    </row>
    <row r="241" ht="15.75" customHeight="1">
      <c r="A241" s="18"/>
      <c r="B241" s="306" t="s">
        <v>441</v>
      </c>
      <c r="C241" s="196" t="s">
        <v>47</v>
      </c>
      <c r="D241" s="196" t="str">
        <f>'SINAPI-SERVIÇOS'!A6161</f>
        <v>88248</v>
      </c>
      <c r="E241" s="397" t="str">
        <f>IF(B241="I",IF(C241="LABOR",VLOOKUP(D241,'LABOR-INSUMOS'!A:D,2,FALSE),IF(C241="SINAPI",VLOOKUP(D241,'SINAPI-INSUMOS'!A:E,2,FALSE),IF(C241="COTAÇÃO",VLOOKUP(D241,#REF!,2,FALSE)))),IF(C241="LABOR",VLOOKUP(D241,'LABOR-SERVIÇOS'!A:F,5,FALSE),IF(C241="SINAPI",VLOOKUP(D241,'SINAPI-SERVIÇOS'!A:E,2,FALSE),"outro")))</f>
        <v>AUXILIAR DE ENCANADOR OU BOMBEIRO HIDRÁULICO COM ENCARGOS COMPLEMENTARES</v>
      </c>
      <c r="F241" s="196" t="s">
        <v>443</v>
      </c>
      <c r="G241" s="196" t="str">
        <f>IF(B241="I",IF(C241="LABOR",VLOOKUP(D241,'LABOR-INSUMOS'!A:D,3,FALSE),IF(C241="SINAPI",VLOOKUP(D241,'SINAPI-INSUMOS'!A:E,3,FALSE),IF(C241="COTAÇÃO",VLOOKUP(D241,#REF!,3,FALSE)))),IF(C241="LABOR",VLOOKUP(D241,'LABOR-SERVIÇOS'!A:F,6,FALSE),IF(C241="SINAPI",VLOOKUP(D241,'SINAPI-SERVIÇOS'!A:E,3,FALSE),"outro")))</f>
        <v>H</v>
      </c>
      <c r="H241" s="401">
        <v>0.6</v>
      </c>
      <c r="I241" s="415">
        <f>IF(B241="I",IF(F241="MO",IF(C241="LABOR",ROUND(VLOOKUP(D241,'LABOR-INSUMOS'!A:D,4,FALSE)/(1+'LABOR-INSUMOS'!$E$1),2),IF(C241="SINAPI",ROUND(VLOOKUP(D241,'SINAPI-INSUMOS'!A:E,5,FALSE)/(1+'SINAPI-INSUMOS'!$E$1),2),"outro")),IF(C241="LABOR",VLOOKUP(D241,'LABOR-INSUMOS'!A:D,4,FALSE),IF(C241="SINAPI",VLOOKUP(D241,'SINAPI-INSUMOS'!A:E,5,FALSE),IF(C241="COTAÇÃO",VLOOKUP(D241,#REF!,14,FALSE))))),IF(C241="SINAPI",IF(F241="MO",ROUND(VLOOKUP(D241,'SINAPI-SERVIÇOS'!A:D,4,FALSE)/(1+'SINAPI-SERVIÇOS'!$E$1),2),VLOOKUP(D241,'SINAPI-SERVIÇOS'!A:D,4,FALSE)),"outro"))</f>
        <v>7.54</v>
      </c>
      <c r="J241" s="391">
        <f t="shared" ref="J241:J243" si="12">ROUND(H241*I241,2)</f>
        <v>4.52</v>
      </c>
    </row>
    <row r="242" ht="15.75" customHeight="1">
      <c r="A242" s="18"/>
      <c r="B242" s="306" t="s">
        <v>441</v>
      </c>
      <c r="C242" s="196" t="s">
        <v>47</v>
      </c>
      <c r="D242" s="196" t="str">
        <f>'SINAPI-SERVIÇOS'!A6221</f>
        <v>88316</v>
      </c>
      <c r="E242" s="397" t="str">
        <f>IF(B242="I",IF(C242="LABOR",VLOOKUP(D242,'LABOR-INSUMOS'!A:D,2,FALSE),IF(C242="SINAPI",VLOOKUP(D242,'SINAPI-INSUMOS'!A:E,2,FALSE),IF(C242="COTAÇÃO",VLOOKUP(D242,#REF!,2,FALSE)))),IF(C242="LABOR",VLOOKUP(D242,'LABOR-SERVIÇOS'!A:F,5,FALSE),IF(C242="SINAPI",VLOOKUP(D242,'SINAPI-SERVIÇOS'!A:E,2,FALSE),"outro")))</f>
        <v>SERVENTE COM ENCARGOS COMPLEMENTARES</v>
      </c>
      <c r="F242" s="385" t="s">
        <v>443</v>
      </c>
      <c r="G242" s="196" t="str">
        <f>IF(B242="I",IF(C242="LABOR",VLOOKUP(D242,'LABOR-INSUMOS'!A:D,3,FALSE),IF(C242="SINAPI",VLOOKUP(D242,'SINAPI-INSUMOS'!A:E,3,FALSE),IF(C242="COTAÇÃO",VLOOKUP(D242,#REF!,3,FALSE)))),IF(C242="LABOR",VLOOKUP(D242,'LABOR-SERVIÇOS'!A:F,6,FALSE),IF(C242="SINAPI",VLOOKUP(D242,'SINAPI-SERVIÇOS'!A:E,3,FALSE),"outro")))</f>
        <v>H</v>
      </c>
      <c r="H242" s="401">
        <v>0.6</v>
      </c>
      <c r="I242" s="415">
        <f>IF(B242="I",IF(F242="MO",IF(C242="LABOR",ROUND(VLOOKUP(D242,'LABOR-INSUMOS'!A:D,4,FALSE)/(1+'LABOR-INSUMOS'!$E$1),2),IF(C242="SINAPI",ROUND(VLOOKUP(D242,'SINAPI-INSUMOS'!A:E,5,FALSE)/(1+'SINAPI-INSUMOS'!$E$1),2),"outro")),IF(C242="LABOR",VLOOKUP(D242,'LABOR-INSUMOS'!A:D,4,FALSE),IF(C242="SINAPI",VLOOKUP(D242,'SINAPI-INSUMOS'!A:E,5,FALSE),IF(C242="COTAÇÃO",VLOOKUP(D242,#REF!,14,FALSE))))),IF(C242="SINAPI",IF(F242="MO",ROUND(VLOOKUP(D242,'SINAPI-SERVIÇOS'!A:D,4,FALSE)/(1+'SINAPI-SERVIÇOS'!$E$1),2),VLOOKUP(D242,'SINAPI-SERVIÇOS'!A:D,4,FALSE)),"outro"))</f>
        <v>7.56</v>
      </c>
      <c r="J242" s="391">
        <f t="shared" si="12"/>
        <v>4.54</v>
      </c>
    </row>
    <row r="243" ht="15.75" customHeight="1">
      <c r="A243" s="18"/>
      <c r="B243" s="306" t="s">
        <v>602</v>
      </c>
      <c r="C243" s="196" t="s">
        <v>1073</v>
      </c>
      <c r="D243" s="196" t="str">
        <f>'COTAÇÃO'!A10</f>
        <v>C-ARQ-014</v>
      </c>
      <c r="E243" s="397" t="s">
        <v>1087</v>
      </c>
      <c r="F243" s="196" t="s">
        <v>605</v>
      </c>
      <c r="G243" s="196" t="s">
        <v>722</v>
      </c>
      <c r="H243" s="401">
        <v>1.05</v>
      </c>
      <c r="I243" s="402">
        <f>'COTAÇÃO'!Q10</f>
        <v>34.31333333</v>
      </c>
      <c r="J243" s="404">
        <f t="shared" si="12"/>
        <v>36.03</v>
      </c>
    </row>
    <row r="244" ht="15.0" customHeight="1">
      <c r="A244" s="318"/>
      <c r="B244" s="324"/>
      <c r="C244" s="324"/>
      <c r="D244" s="324"/>
      <c r="E244" s="199"/>
      <c r="F244" s="325"/>
      <c r="G244" s="325"/>
      <c r="H244" s="326"/>
      <c r="I244" s="327"/>
      <c r="J244" s="328"/>
    </row>
    <row r="245" ht="15.0" customHeight="1">
      <c r="A245" s="318"/>
      <c r="B245" s="329"/>
      <c r="C245" s="329"/>
      <c r="D245" s="330"/>
      <c r="E245" s="331" t="s">
        <v>445</v>
      </c>
      <c r="F245" s="332" t="s">
        <v>446</v>
      </c>
      <c r="G245" s="332"/>
      <c r="H245" s="333" t="s">
        <v>447</v>
      </c>
      <c r="I245" s="334" t="s">
        <v>448</v>
      </c>
      <c r="J245" s="335" t="s">
        <v>23</v>
      </c>
    </row>
    <row r="246" ht="15.0" customHeight="1">
      <c r="A246" s="318"/>
      <c r="B246" s="329"/>
      <c r="C246" s="329"/>
      <c r="D246" s="376"/>
      <c r="E246" s="336" t="s">
        <v>449</v>
      </c>
      <c r="F246" s="337"/>
      <c r="G246" s="337"/>
      <c r="H246" s="338">
        <f>SUMIF(F241:F243,"MO",J241:J243)</f>
        <v>9.06</v>
      </c>
      <c r="I246" s="339"/>
      <c r="J246" s="340"/>
    </row>
    <row r="247" ht="15.0" customHeight="1">
      <c r="A247" s="318"/>
      <c r="B247" s="329"/>
      <c r="C247" s="329"/>
      <c r="D247" s="330"/>
      <c r="E247" s="336" t="s">
        <v>450</v>
      </c>
      <c r="F247" s="341">
        <f>$G$3</f>
        <v>0.8954</v>
      </c>
      <c r="G247" s="341"/>
      <c r="H247" s="338">
        <f>H246*F247</f>
        <v>8.112324</v>
      </c>
      <c r="I247" s="339"/>
      <c r="J247" s="340"/>
    </row>
    <row r="248" ht="15.0" customHeight="1">
      <c r="A248" s="318"/>
      <c r="B248" s="329"/>
      <c r="C248" s="329"/>
      <c r="D248" s="330"/>
      <c r="E248" s="336" t="s">
        <v>451</v>
      </c>
      <c r="F248" s="341"/>
      <c r="G248" s="337"/>
      <c r="H248" s="338">
        <f>SUM(H246:H247)</f>
        <v>17.172324</v>
      </c>
      <c r="I248" s="338">
        <f>ROUND(F252*H248,2)</f>
        <v>4.75</v>
      </c>
      <c r="J248" s="342">
        <f>H248+I248</f>
        <v>21.922324</v>
      </c>
    </row>
    <row r="249" ht="15.0" customHeight="1">
      <c r="A249" s="318"/>
      <c r="B249" s="329"/>
      <c r="C249" s="329"/>
      <c r="D249" s="330"/>
      <c r="E249" s="336" t="s">
        <v>452</v>
      </c>
      <c r="F249" s="337"/>
      <c r="G249" s="337"/>
      <c r="H249" s="343"/>
      <c r="I249" s="338"/>
      <c r="J249" s="342"/>
    </row>
    <row r="250" ht="15.0" customHeight="1">
      <c r="A250" s="318"/>
      <c r="B250" s="329"/>
      <c r="C250" s="329"/>
      <c r="D250" s="330"/>
      <c r="E250" s="336" t="s">
        <v>453</v>
      </c>
      <c r="F250" s="337"/>
      <c r="G250" s="337"/>
      <c r="H250" s="338">
        <f>SUMIF(F241:F243,"MA",J241:J243)</f>
        <v>36.03</v>
      </c>
      <c r="I250" s="338">
        <f>ROUND(F252*H250,2)</f>
        <v>9.96</v>
      </c>
      <c r="J250" s="342">
        <f>H250+I250</f>
        <v>45.99</v>
      </c>
    </row>
    <row r="251" ht="15.0" customHeight="1">
      <c r="A251" s="318"/>
      <c r="B251" s="329"/>
      <c r="C251" s="329"/>
      <c r="D251" s="330"/>
      <c r="E251" s="336" t="s">
        <v>454</v>
      </c>
      <c r="F251" s="337"/>
      <c r="G251" s="337"/>
      <c r="H251" s="338">
        <f>H250+H248</f>
        <v>53.202324</v>
      </c>
      <c r="I251" s="339"/>
      <c r="J251" s="342"/>
    </row>
    <row r="252" ht="15.0" customHeight="1">
      <c r="A252" s="318"/>
      <c r="B252" s="329"/>
      <c r="C252" s="329"/>
      <c r="D252" s="330"/>
      <c r="E252" s="336" t="s">
        <v>455</v>
      </c>
      <c r="F252" s="341">
        <f>$H$3</f>
        <v>0.2764</v>
      </c>
      <c r="G252" s="341"/>
      <c r="H252" s="344"/>
      <c r="I252" s="339"/>
      <c r="J252" s="345"/>
    </row>
    <row r="253" ht="15.0" customHeight="1">
      <c r="A253" s="318"/>
      <c r="B253" s="347"/>
      <c r="C253" s="347"/>
      <c r="D253" s="348"/>
      <c r="E253" s="349" t="s">
        <v>456</v>
      </c>
      <c r="F253" s="350"/>
      <c r="G253" s="350"/>
      <c r="H253" s="351"/>
      <c r="I253" s="352"/>
      <c r="J253" s="353">
        <f>ROUND(SUM(J248:J252),2)</f>
        <v>67.91</v>
      </c>
    </row>
    <row r="254" ht="15.0" customHeight="1">
      <c r="A254" s="392"/>
      <c r="B254" s="393"/>
      <c r="C254" s="394"/>
      <c r="D254" s="394"/>
      <c r="E254" s="395"/>
      <c r="F254" s="394"/>
      <c r="G254" s="395"/>
      <c r="H254" s="395"/>
      <c r="I254" s="395"/>
      <c r="J254" s="396"/>
    </row>
    <row r="255" ht="15.75" customHeight="1">
      <c r="A255" s="297" t="s">
        <v>8</v>
      </c>
      <c r="B255" s="47"/>
      <c r="C255" s="298" t="s">
        <v>430</v>
      </c>
      <c r="D255" s="47"/>
      <c r="E255" s="299" t="s">
        <v>15</v>
      </c>
      <c r="F255" s="298" t="s">
        <v>18</v>
      </c>
      <c r="G255" s="300"/>
      <c r="H255" s="301"/>
      <c r="I255" s="302"/>
      <c r="J255" s="303" t="s">
        <v>431</v>
      </c>
    </row>
    <row r="256" ht="15.75" customHeight="1">
      <c r="A256" s="304" t="str">
        <f>CONCATENATE($M$1,"-")</f>
        <v>ARQ-</v>
      </c>
      <c r="B256" s="305">
        <f>COUNTIF(B$1:B255,"&gt;0")+1</f>
        <v>15</v>
      </c>
      <c r="C256" s="306" t="s">
        <v>47</v>
      </c>
      <c r="D256" s="306">
        <v>0.0</v>
      </c>
      <c r="E256" s="397" t="s">
        <v>1121</v>
      </c>
      <c r="F256" s="308" t="s">
        <v>433</v>
      </c>
      <c r="G256" s="309"/>
      <c r="H256" s="310"/>
      <c r="I256" s="311"/>
      <c r="J256" s="312">
        <f>J270</f>
        <v>7444.01</v>
      </c>
    </row>
    <row r="257" ht="15.0" customHeight="1">
      <c r="A257" s="382"/>
      <c r="B257" s="314" t="s">
        <v>434</v>
      </c>
      <c r="C257" s="315" t="s">
        <v>435</v>
      </c>
      <c r="D257" s="315" t="s">
        <v>436</v>
      </c>
      <c r="E257" s="315" t="s">
        <v>437</v>
      </c>
      <c r="F257" s="315" t="s">
        <v>434</v>
      </c>
      <c r="G257" s="316" t="s">
        <v>18</v>
      </c>
      <c r="H257" s="316" t="s">
        <v>438</v>
      </c>
      <c r="I257" s="316" t="s">
        <v>439</v>
      </c>
      <c r="J257" s="317" t="s">
        <v>440</v>
      </c>
    </row>
    <row r="258" ht="15.75" customHeight="1">
      <c r="A258" s="18"/>
      <c r="B258" s="306" t="s">
        <v>441</v>
      </c>
      <c r="C258" s="196" t="s">
        <v>47</v>
      </c>
      <c r="D258" s="196" t="str">
        <f>'SINAPI-SERVIÇOS'!A6161</f>
        <v>88248</v>
      </c>
      <c r="E258" s="397" t="str">
        <f>IF(B258="I",IF(C258="LABOR",VLOOKUP(D258,'LABOR-INSUMOS'!A:D,2,FALSE),IF(C258="SINAPI",VLOOKUP(D258,'SINAPI-INSUMOS'!A:E,2,FALSE),IF(C258="COTAÇÃO",VLOOKUP(D258,#REF!,2,FALSE)))),IF(C258="LABOR",VLOOKUP(D258,'LABOR-SERVIÇOS'!A:F,5,FALSE),IF(C258="SINAPI",VLOOKUP(D258,'SINAPI-SERVIÇOS'!A:E,2,FALSE),"outro")))</f>
        <v>AUXILIAR DE ENCANADOR OU BOMBEIRO HIDRÁULICO COM ENCARGOS COMPLEMENTARES</v>
      </c>
      <c r="F258" s="196" t="s">
        <v>443</v>
      </c>
      <c r="G258" s="196" t="str">
        <f>IF(B258="I",IF(C258="LABOR",VLOOKUP(D258,'LABOR-INSUMOS'!A:D,3,FALSE),IF(C258="SINAPI",VLOOKUP(D258,'SINAPI-INSUMOS'!A:E,3,FALSE),IF(C258="COTAÇÃO",VLOOKUP(D258,#REF!,3,FALSE)))),IF(C258="LABOR",VLOOKUP(D258,'LABOR-SERVIÇOS'!A:F,6,FALSE),IF(C258="SINAPI",VLOOKUP(D258,'SINAPI-SERVIÇOS'!A:E,3,FALSE),"outro")))</f>
        <v>H</v>
      </c>
      <c r="H258" s="401">
        <v>0.6</v>
      </c>
      <c r="I258" s="415">
        <f>IF(B258="I",IF(F258="MO",IF(C258="LABOR",ROUND(VLOOKUP(D258,'LABOR-INSUMOS'!A:D,4,FALSE)/(1+'LABOR-INSUMOS'!$E$1),2),IF(C258="SINAPI",ROUND(VLOOKUP(D258,'SINAPI-INSUMOS'!A:E,5,FALSE)/(1+'SINAPI-INSUMOS'!$E$1),2),"outro")),IF(C258="LABOR",VLOOKUP(D258,'LABOR-INSUMOS'!A:D,4,FALSE),IF(C258="SINAPI",VLOOKUP(D258,'SINAPI-INSUMOS'!A:E,5,FALSE),IF(C258="COTAÇÃO",VLOOKUP(D258,#REF!,14,FALSE))))),IF(C258="SINAPI",IF(F258="MO",ROUND(VLOOKUP(D258,'SINAPI-SERVIÇOS'!A:D,4,FALSE)/(1+'SINAPI-SERVIÇOS'!$E$1),2),VLOOKUP(D258,'SINAPI-SERVIÇOS'!A:D,4,FALSE)),"outro"))</f>
        <v>7.54</v>
      </c>
      <c r="J258" s="391">
        <f t="shared" ref="J258:J260" si="13">ROUND(H258*I258,2)</f>
        <v>4.52</v>
      </c>
    </row>
    <row r="259" ht="15.75" customHeight="1">
      <c r="A259" s="18"/>
      <c r="B259" s="306" t="s">
        <v>441</v>
      </c>
      <c r="C259" s="196" t="s">
        <v>47</v>
      </c>
      <c r="D259" s="196" t="str">
        <f>'SINAPI-SERVIÇOS'!A6221</f>
        <v>88316</v>
      </c>
      <c r="E259" s="397" t="str">
        <f>IF(B259="I",IF(C259="LABOR",VLOOKUP(D259,'LABOR-INSUMOS'!A:D,2,FALSE),IF(C259="SINAPI",VLOOKUP(D259,'SINAPI-INSUMOS'!A:E,2,FALSE),IF(C259="COTAÇÃO",VLOOKUP(D259,#REF!,2,FALSE)))),IF(C259="LABOR",VLOOKUP(D259,'LABOR-SERVIÇOS'!A:F,5,FALSE),IF(C259="SINAPI",VLOOKUP(D259,'SINAPI-SERVIÇOS'!A:E,2,FALSE),"outro")))</f>
        <v>SERVENTE COM ENCARGOS COMPLEMENTARES</v>
      </c>
      <c r="F259" s="385" t="s">
        <v>443</v>
      </c>
      <c r="G259" s="196" t="str">
        <f>IF(B259="I",IF(C259="LABOR",VLOOKUP(D259,'LABOR-INSUMOS'!A:D,3,FALSE),IF(C259="SINAPI",VLOOKUP(D259,'SINAPI-INSUMOS'!A:E,3,FALSE),IF(C259="COTAÇÃO",VLOOKUP(D259,#REF!,3,FALSE)))),IF(C259="LABOR",VLOOKUP(D259,'LABOR-SERVIÇOS'!A:F,6,FALSE),IF(C259="SINAPI",VLOOKUP(D259,'SINAPI-SERVIÇOS'!A:E,3,FALSE),"outro")))</f>
        <v>H</v>
      </c>
      <c r="H259" s="401">
        <v>0.6</v>
      </c>
      <c r="I259" s="415">
        <f>IF(B259="I",IF(F259="MO",IF(C259="LABOR",ROUND(VLOOKUP(D259,'LABOR-INSUMOS'!A:D,4,FALSE)/(1+'LABOR-INSUMOS'!$E$1),2),IF(C259="SINAPI",ROUND(VLOOKUP(D259,'SINAPI-INSUMOS'!A:E,5,FALSE)/(1+'SINAPI-INSUMOS'!$E$1),2),"outro")),IF(C259="LABOR",VLOOKUP(D259,'LABOR-INSUMOS'!A:D,4,FALSE),IF(C259="SINAPI",VLOOKUP(D259,'SINAPI-INSUMOS'!A:E,5,FALSE),IF(C259="COTAÇÃO",VLOOKUP(D259,#REF!,14,FALSE))))),IF(C259="SINAPI",IF(F259="MO",ROUND(VLOOKUP(D259,'SINAPI-SERVIÇOS'!A:D,4,FALSE)/(1+'SINAPI-SERVIÇOS'!$E$1),2),VLOOKUP(D259,'SINAPI-SERVIÇOS'!A:D,4,FALSE)),"outro"))</f>
        <v>7.56</v>
      </c>
      <c r="J259" s="391">
        <f t="shared" si="13"/>
        <v>4.54</v>
      </c>
    </row>
    <row r="260" ht="15.75" customHeight="1">
      <c r="A260" s="18"/>
      <c r="B260" s="306" t="s">
        <v>602</v>
      </c>
      <c r="C260" s="196" t="s">
        <v>1073</v>
      </c>
      <c r="D260" s="196" t="str">
        <f>'COTAÇÃO'!A11</f>
        <v>C-ARQ-015</v>
      </c>
      <c r="E260" s="397" t="s">
        <v>1137</v>
      </c>
      <c r="F260" s="196" t="s">
        <v>605</v>
      </c>
      <c r="G260" s="196" t="s">
        <v>722</v>
      </c>
      <c r="H260" s="401">
        <v>1.0</v>
      </c>
      <c r="I260" s="402">
        <f>'COTAÇÃO'!Q11</f>
        <v>5814.856667</v>
      </c>
      <c r="J260" s="404">
        <f t="shared" si="13"/>
        <v>5814.86</v>
      </c>
    </row>
    <row r="261" ht="15.0" customHeight="1">
      <c r="A261" s="318"/>
      <c r="B261" s="324"/>
      <c r="C261" s="324"/>
      <c r="D261" s="324"/>
      <c r="E261" s="199"/>
      <c r="F261" s="325"/>
      <c r="G261" s="325"/>
      <c r="H261" s="326"/>
      <c r="I261" s="327"/>
      <c r="J261" s="328"/>
    </row>
    <row r="262" ht="15.0" customHeight="1">
      <c r="A262" s="318"/>
      <c r="B262" s="329"/>
      <c r="C262" s="329"/>
      <c r="D262" s="330"/>
      <c r="E262" s="331" t="s">
        <v>445</v>
      </c>
      <c r="F262" s="332" t="s">
        <v>446</v>
      </c>
      <c r="G262" s="332"/>
      <c r="H262" s="333" t="s">
        <v>447</v>
      </c>
      <c r="I262" s="334" t="s">
        <v>448</v>
      </c>
      <c r="J262" s="335" t="s">
        <v>23</v>
      </c>
    </row>
    <row r="263" ht="15.0" customHeight="1">
      <c r="A263" s="318"/>
      <c r="B263" s="329"/>
      <c r="C263" s="329"/>
      <c r="D263" s="376"/>
      <c r="E263" s="336" t="s">
        <v>449</v>
      </c>
      <c r="F263" s="337"/>
      <c r="G263" s="337"/>
      <c r="H263" s="338">
        <f>SUMIF(F258:F260,"MO",J258:J260)</f>
        <v>9.06</v>
      </c>
      <c r="I263" s="339"/>
      <c r="J263" s="340"/>
    </row>
    <row r="264" ht="15.0" customHeight="1">
      <c r="A264" s="318"/>
      <c r="B264" s="329"/>
      <c r="C264" s="329"/>
      <c r="D264" s="330"/>
      <c r="E264" s="336" t="s">
        <v>450</v>
      </c>
      <c r="F264" s="341">
        <f>$G$3</f>
        <v>0.8954</v>
      </c>
      <c r="G264" s="341"/>
      <c r="H264" s="338">
        <f>H263*F264</f>
        <v>8.112324</v>
      </c>
      <c r="I264" s="339"/>
      <c r="J264" s="340"/>
    </row>
    <row r="265" ht="15.0" customHeight="1">
      <c r="A265" s="318"/>
      <c r="B265" s="329"/>
      <c r="C265" s="329"/>
      <c r="D265" s="330"/>
      <c r="E265" s="336" t="s">
        <v>451</v>
      </c>
      <c r="F265" s="341"/>
      <c r="G265" s="337"/>
      <c r="H265" s="338">
        <f>SUM(H263:H264)</f>
        <v>17.172324</v>
      </c>
      <c r="I265" s="338">
        <f>ROUND(F269*H265,2)</f>
        <v>4.75</v>
      </c>
      <c r="J265" s="342">
        <f>H265+I265</f>
        <v>21.922324</v>
      </c>
    </row>
    <row r="266" ht="15.0" customHeight="1">
      <c r="A266" s="318"/>
      <c r="B266" s="329"/>
      <c r="C266" s="329"/>
      <c r="D266" s="330"/>
      <c r="E266" s="336" t="s">
        <v>452</v>
      </c>
      <c r="F266" s="337"/>
      <c r="G266" s="337"/>
      <c r="H266" s="343"/>
      <c r="I266" s="338"/>
      <c r="J266" s="342"/>
    </row>
    <row r="267" ht="15.0" customHeight="1">
      <c r="A267" s="318"/>
      <c r="B267" s="329"/>
      <c r="C267" s="329"/>
      <c r="D267" s="330"/>
      <c r="E267" s="336" t="s">
        <v>453</v>
      </c>
      <c r="F267" s="337"/>
      <c r="G267" s="337"/>
      <c r="H267" s="338">
        <f>SUMIF(F258:F260,"MA",J258:J260)</f>
        <v>5814.86</v>
      </c>
      <c r="I267" s="338">
        <f>ROUND(F269*H267,2)</f>
        <v>1607.23</v>
      </c>
      <c r="J267" s="342">
        <f>H267+I267</f>
        <v>7422.09</v>
      </c>
    </row>
    <row r="268" ht="15.0" customHeight="1">
      <c r="A268" s="318"/>
      <c r="B268" s="329"/>
      <c r="C268" s="329"/>
      <c r="D268" s="330"/>
      <c r="E268" s="336" t="s">
        <v>454</v>
      </c>
      <c r="F268" s="337"/>
      <c r="G268" s="337"/>
      <c r="H268" s="338">
        <f>H267+H265</f>
        <v>5832.032324</v>
      </c>
      <c r="I268" s="339"/>
      <c r="J268" s="342"/>
    </row>
    <row r="269" ht="15.0" customHeight="1">
      <c r="A269" s="318"/>
      <c r="B269" s="329"/>
      <c r="C269" s="329"/>
      <c r="D269" s="330"/>
      <c r="E269" s="336" t="s">
        <v>455</v>
      </c>
      <c r="F269" s="341">
        <f>$H$3</f>
        <v>0.2764</v>
      </c>
      <c r="G269" s="341"/>
      <c r="H269" s="344"/>
      <c r="I269" s="339"/>
      <c r="J269" s="345"/>
    </row>
    <row r="270" ht="15.0" customHeight="1">
      <c r="A270" s="318"/>
      <c r="B270" s="347"/>
      <c r="C270" s="347"/>
      <c r="D270" s="348"/>
      <c r="E270" s="349" t="s">
        <v>456</v>
      </c>
      <c r="F270" s="350"/>
      <c r="G270" s="350"/>
      <c r="H270" s="351"/>
      <c r="I270" s="352"/>
      <c r="J270" s="353">
        <f>ROUND(SUM(J265:J269),2)</f>
        <v>7444.01</v>
      </c>
    </row>
    <row r="271" ht="15.0" customHeight="1">
      <c r="A271" s="392"/>
      <c r="B271" s="393"/>
      <c r="C271" s="394"/>
      <c r="D271" s="394"/>
      <c r="E271" s="395"/>
      <c r="F271" s="394"/>
      <c r="G271" s="395"/>
      <c r="H271" s="395"/>
      <c r="I271" s="395"/>
      <c r="J271" s="396"/>
    </row>
    <row r="272" ht="15.75" customHeight="1">
      <c r="A272" s="297" t="s">
        <v>8</v>
      </c>
      <c r="B272" s="47"/>
      <c r="C272" s="298" t="s">
        <v>430</v>
      </c>
      <c r="D272" s="47"/>
      <c r="E272" s="299" t="s">
        <v>15</v>
      </c>
      <c r="F272" s="298" t="s">
        <v>18</v>
      </c>
      <c r="G272" s="300"/>
      <c r="H272" s="301"/>
      <c r="I272" s="302"/>
      <c r="J272" s="303" t="s">
        <v>431</v>
      </c>
    </row>
    <row r="273" ht="15.75" customHeight="1">
      <c r="A273" s="304" t="str">
        <f>CONCATENATE($M$1,"-")</f>
        <v>ARQ-</v>
      </c>
      <c r="B273" s="305">
        <f>COUNTIF(B$1:B272,"&gt;0")+1</f>
        <v>16</v>
      </c>
      <c r="C273" s="306" t="s">
        <v>47</v>
      </c>
      <c r="D273" s="306">
        <v>0.0</v>
      </c>
      <c r="E273" s="397" t="s">
        <v>1156</v>
      </c>
      <c r="F273" s="308" t="s">
        <v>433</v>
      </c>
      <c r="G273" s="309"/>
      <c r="H273" s="310"/>
      <c r="I273" s="311"/>
      <c r="J273" s="312">
        <f>J287</f>
        <v>1750.47</v>
      </c>
    </row>
    <row r="274" ht="15.0" customHeight="1">
      <c r="A274" s="382"/>
      <c r="B274" s="314" t="s">
        <v>434</v>
      </c>
      <c r="C274" s="315" t="s">
        <v>435</v>
      </c>
      <c r="D274" s="315" t="s">
        <v>436</v>
      </c>
      <c r="E274" s="315" t="s">
        <v>437</v>
      </c>
      <c r="F274" s="315" t="s">
        <v>434</v>
      </c>
      <c r="G274" s="316" t="s">
        <v>18</v>
      </c>
      <c r="H274" s="316" t="s">
        <v>438</v>
      </c>
      <c r="I274" s="316" t="s">
        <v>439</v>
      </c>
      <c r="J274" s="317" t="s">
        <v>440</v>
      </c>
    </row>
    <row r="275" ht="15.75" customHeight="1">
      <c r="A275" s="18"/>
      <c r="B275" s="306" t="s">
        <v>441</v>
      </c>
      <c r="C275" s="196" t="s">
        <v>47</v>
      </c>
      <c r="D275" s="196" t="s">
        <v>1159</v>
      </c>
      <c r="E275" s="397" t="str">
        <f>IF(B275="I",IF(C275="LABOR",VLOOKUP(D275,'LABOR-INSUMOS'!A:D,2,FALSE),IF(C275="SINAPI",VLOOKUP(D275,'SINAPI-INSUMOS'!A:E,2,FALSE),IF(C275="COTAÇÃO",VLOOKUP(D275,#REF!,2,FALSE)))),IF(C275="LABOR",VLOOKUP(D275,'LABOR-SERVIÇOS'!A:F,5,FALSE),IF(C275="SINAPI",VLOOKUP(D275,'SINAPI-SERVIÇOS'!A:E,2,FALSE),"outro")))</f>
        <v>AUXILIAR DE ENCANADOR OU BOMBEIRO HIDRÁULICO COM ENCARGOS COMPLEMENTARES</v>
      </c>
      <c r="F275" s="196" t="s">
        <v>443</v>
      </c>
      <c r="G275" s="196" t="str">
        <f>IF(B275="I",IF(C275="LABOR",VLOOKUP(D275,'LABOR-INSUMOS'!A:D,3,FALSE),IF(C275="SINAPI",VLOOKUP(D275,'SINAPI-INSUMOS'!A:E,3,FALSE),IF(C275="COTAÇÃO",VLOOKUP(D275,#REF!,3,FALSE)))),IF(C275="LABOR",VLOOKUP(D275,'LABOR-SERVIÇOS'!A:F,6,FALSE),IF(C275="SINAPI",VLOOKUP(D275,'SINAPI-SERVIÇOS'!A:E,3,FALSE),"outro")))</f>
        <v>H</v>
      </c>
      <c r="H275" s="401">
        <v>0.6</v>
      </c>
      <c r="I275" s="415">
        <f>IF(B275="I",IF(F275="MO",IF(C275="LABOR",ROUND(VLOOKUP(D275,'LABOR-INSUMOS'!A:D,4,FALSE)/(1+'LABOR-INSUMOS'!$E$1),2),IF(C275="SINAPI",ROUND(VLOOKUP(D275,'SINAPI-INSUMOS'!A:E,5,FALSE)/(1+'SINAPI-INSUMOS'!$E$1),2),"outro")),IF(C275="LABOR",VLOOKUP(D275,'LABOR-INSUMOS'!A:D,4,FALSE),IF(C275="SINAPI",VLOOKUP(D275,'SINAPI-INSUMOS'!A:E,5,FALSE),IF(C275="COTAÇÃO",VLOOKUP(D275,#REF!,14,FALSE))))),IF(C275="SINAPI",IF(F275="MO",ROUND(VLOOKUP(D275,'SINAPI-SERVIÇOS'!A:D,4,FALSE)/(1+'SINAPI-SERVIÇOS'!$E$1),2),VLOOKUP(D275,'SINAPI-SERVIÇOS'!A:D,4,FALSE)),"outro"))</f>
        <v>7.54</v>
      </c>
      <c r="J275" s="391">
        <f t="shared" ref="J275:J277" si="14">ROUND(H275*I275,2)</f>
        <v>4.52</v>
      </c>
    </row>
    <row r="276" ht="15.75" customHeight="1">
      <c r="A276" s="18"/>
      <c r="B276" s="306" t="s">
        <v>441</v>
      </c>
      <c r="C276" s="196" t="s">
        <v>47</v>
      </c>
      <c r="D276" s="196" t="s">
        <v>1168</v>
      </c>
      <c r="E276" s="397" t="str">
        <f>IF(B276="I",IF(C276="LABOR",VLOOKUP(D276,'LABOR-INSUMOS'!A:D,2,FALSE),IF(C276="SINAPI",VLOOKUP(D276,'SINAPI-INSUMOS'!A:E,2,FALSE),IF(C276="COTAÇÃO",VLOOKUP(D276,#REF!,2,FALSE)))),IF(C276="LABOR",VLOOKUP(D276,'LABOR-SERVIÇOS'!A:F,5,FALSE),IF(C276="SINAPI",VLOOKUP(D276,'SINAPI-SERVIÇOS'!A:E,2,FALSE),"outro")))</f>
        <v>SERVENTE COM ENCARGOS COMPLEMENTARES</v>
      </c>
      <c r="F276" s="385" t="s">
        <v>443</v>
      </c>
      <c r="G276" s="196" t="str">
        <f>IF(B276="I",IF(C276="LABOR",VLOOKUP(D276,'LABOR-INSUMOS'!A:D,3,FALSE),IF(C276="SINAPI",VLOOKUP(D276,'SINAPI-INSUMOS'!A:E,3,FALSE),IF(C276="COTAÇÃO",VLOOKUP(D276,#REF!,3,FALSE)))),IF(C276="LABOR",VLOOKUP(D276,'LABOR-SERVIÇOS'!A:F,6,FALSE),IF(C276="SINAPI",VLOOKUP(D276,'SINAPI-SERVIÇOS'!A:E,3,FALSE),"outro")))</f>
        <v>H</v>
      </c>
      <c r="H276" s="401">
        <v>0.6</v>
      </c>
      <c r="I276" s="415">
        <f>IF(B276="I",IF(F276="MO",IF(C276="LABOR",ROUND(VLOOKUP(D276,'LABOR-INSUMOS'!A:D,4,FALSE)/(1+'LABOR-INSUMOS'!$E$1),2),IF(C276="SINAPI",ROUND(VLOOKUP(D276,'SINAPI-INSUMOS'!A:E,5,FALSE)/(1+'SINAPI-INSUMOS'!$E$1),2),"outro")),IF(C276="LABOR",VLOOKUP(D276,'LABOR-INSUMOS'!A:D,4,FALSE),IF(C276="SINAPI",VLOOKUP(D276,'SINAPI-INSUMOS'!A:E,5,FALSE),IF(C276="COTAÇÃO",VLOOKUP(D276,#REF!,14,FALSE))))),IF(C276="SINAPI",IF(F276="MO",ROUND(VLOOKUP(D276,'SINAPI-SERVIÇOS'!A:D,4,FALSE)/(1+'SINAPI-SERVIÇOS'!$E$1),2),VLOOKUP(D276,'SINAPI-SERVIÇOS'!A:D,4,FALSE)),"outro"))</f>
        <v>7.56</v>
      </c>
      <c r="J276" s="391">
        <f t="shared" si="14"/>
        <v>4.54</v>
      </c>
    </row>
    <row r="277" ht="15.75" customHeight="1">
      <c r="A277" s="18"/>
      <c r="B277" s="306" t="s">
        <v>602</v>
      </c>
      <c r="C277" s="196" t="s">
        <v>1073</v>
      </c>
      <c r="D277" s="196" t="str">
        <f>'COTAÇÃO'!A12</f>
        <v>C-ARQ-016</v>
      </c>
      <c r="E277" s="397" t="s">
        <v>1176</v>
      </c>
      <c r="F277" s="196" t="s">
        <v>605</v>
      </c>
      <c r="G277" s="196" t="s">
        <v>722</v>
      </c>
      <c r="H277" s="401">
        <v>1.0</v>
      </c>
      <c r="I277" s="402">
        <f>'COTAÇÃO'!Q12</f>
        <v>1354.24</v>
      </c>
      <c r="J277" s="404">
        <f t="shared" si="14"/>
        <v>1354.24</v>
      </c>
    </row>
    <row r="278" ht="15.0" customHeight="1">
      <c r="A278" s="318"/>
      <c r="B278" s="324"/>
      <c r="C278" s="324"/>
      <c r="D278" s="324"/>
      <c r="E278" s="199"/>
      <c r="F278" s="325"/>
      <c r="G278" s="325"/>
      <c r="H278" s="326"/>
      <c r="I278" s="327"/>
      <c r="J278" s="328"/>
    </row>
    <row r="279" ht="15.0" customHeight="1">
      <c r="A279" s="318"/>
      <c r="B279" s="329"/>
      <c r="C279" s="329"/>
      <c r="D279" s="330"/>
      <c r="E279" s="331" t="s">
        <v>445</v>
      </c>
      <c r="F279" s="332" t="s">
        <v>446</v>
      </c>
      <c r="G279" s="332"/>
      <c r="H279" s="333" t="s">
        <v>447</v>
      </c>
      <c r="I279" s="334" t="s">
        <v>448</v>
      </c>
      <c r="J279" s="335" t="s">
        <v>23</v>
      </c>
    </row>
    <row r="280" ht="15.0" customHeight="1">
      <c r="A280" s="318"/>
      <c r="B280" s="329"/>
      <c r="C280" s="329"/>
      <c r="D280" s="376"/>
      <c r="E280" s="336" t="s">
        <v>449</v>
      </c>
      <c r="F280" s="337"/>
      <c r="G280" s="337"/>
      <c r="H280" s="338">
        <f>SUMIF(F275:F277,"MO",J275:J277)</f>
        <v>9.06</v>
      </c>
      <c r="I280" s="339"/>
      <c r="J280" s="340"/>
    </row>
    <row r="281" ht="15.0" customHeight="1">
      <c r="A281" s="318"/>
      <c r="B281" s="329"/>
      <c r="C281" s="329"/>
      <c r="D281" s="330"/>
      <c r="E281" s="336" t="s">
        <v>450</v>
      </c>
      <c r="F281" s="341">
        <f>$G$3</f>
        <v>0.8954</v>
      </c>
      <c r="G281" s="341"/>
      <c r="H281" s="338">
        <f>H280*F281</f>
        <v>8.112324</v>
      </c>
      <c r="I281" s="339"/>
      <c r="J281" s="340"/>
    </row>
    <row r="282" ht="15.0" customHeight="1">
      <c r="A282" s="318"/>
      <c r="B282" s="329"/>
      <c r="C282" s="329"/>
      <c r="D282" s="330"/>
      <c r="E282" s="336" t="s">
        <v>451</v>
      </c>
      <c r="F282" s="341"/>
      <c r="G282" s="337"/>
      <c r="H282" s="338">
        <f>SUM(H280:H281)</f>
        <v>17.172324</v>
      </c>
      <c r="I282" s="338">
        <f>ROUND(F286*H282,2)</f>
        <v>4.75</v>
      </c>
      <c r="J282" s="342">
        <f>H282+I282</f>
        <v>21.922324</v>
      </c>
    </row>
    <row r="283" ht="15.0" customHeight="1">
      <c r="A283" s="318"/>
      <c r="B283" s="329"/>
      <c r="C283" s="329"/>
      <c r="D283" s="330"/>
      <c r="E283" s="336" t="s">
        <v>452</v>
      </c>
      <c r="F283" s="337"/>
      <c r="G283" s="337"/>
      <c r="H283" s="343"/>
      <c r="I283" s="338"/>
      <c r="J283" s="342"/>
    </row>
    <row r="284" ht="15.0" customHeight="1">
      <c r="A284" s="318"/>
      <c r="B284" s="329"/>
      <c r="C284" s="329"/>
      <c r="D284" s="330"/>
      <c r="E284" s="336" t="s">
        <v>453</v>
      </c>
      <c r="F284" s="337"/>
      <c r="G284" s="337"/>
      <c r="H284" s="338">
        <f>SUMIF(F275:F277,"MA",J275:J277)</f>
        <v>1354.24</v>
      </c>
      <c r="I284" s="338">
        <f>ROUND(F286*H284,2)</f>
        <v>374.31</v>
      </c>
      <c r="J284" s="342">
        <f>H284+I284</f>
        <v>1728.55</v>
      </c>
    </row>
    <row r="285" ht="15.0" customHeight="1">
      <c r="A285" s="318"/>
      <c r="B285" s="329"/>
      <c r="C285" s="329"/>
      <c r="D285" s="330"/>
      <c r="E285" s="336" t="s">
        <v>454</v>
      </c>
      <c r="F285" s="337"/>
      <c r="G285" s="337"/>
      <c r="H285" s="338">
        <f>H284+H282</f>
        <v>1371.412324</v>
      </c>
      <c r="I285" s="339"/>
      <c r="J285" s="342"/>
    </row>
    <row r="286" ht="15.0" customHeight="1">
      <c r="A286" s="318"/>
      <c r="B286" s="329"/>
      <c r="C286" s="329"/>
      <c r="D286" s="330"/>
      <c r="E286" s="336" t="s">
        <v>455</v>
      </c>
      <c r="F286" s="341">
        <f>$H$3</f>
        <v>0.2764</v>
      </c>
      <c r="G286" s="341"/>
      <c r="H286" s="344"/>
      <c r="I286" s="339"/>
      <c r="J286" s="345"/>
    </row>
    <row r="287" ht="15.0" customHeight="1">
      <c r="A287" s="318"/>
      <c r="B287" s="347"/>
      <c r="C287" s="347"/>
      <c r="D287" s="348"/>
      <c r="E287" s="349" t="s">
        <v>456</v>
      </c>
      <c r="F287" s="350"/>
      <c r="G287" s="350"/>
      <c r="H287" s="351"/>
      <c r="I287" s="352"/>
      <c r="J287" s="353">
        <f>ROUND(SUM(J282:J286),2)</f>
        <v>1750.47</v>
      </c>
    </row>
    <row r="288" ht="15.0" hidden="1" customHeight="1">
      <c r="A288" s="392"/>
      <c r="B288" s="393"/>
      <c r="C288" s="394"/>
      <c r="D288" s="394"/>
      <c r="E288" s="395"/>
      <c r="F288" s="394"/>
      <c r="G288" s="395"/>
      <c r="H288" s="395"/>
      <c r="I288" s="395"/>
      <c r="J288" s="396"/>
    </row>
    <row r="289" ht="15.75" hidden="1" customHeight="1">
      <c r="A289" s="297" t="s">
        <v>8</v>
      </c>
      <c r="B289" s="47"/>
      <c r="C289" s="298" t="s">
        <v>430</v>
      </c>
      <c r="D289" s="47"/>
      <c r="E289" s="299" t="s">
        <v>15</v>
      </c>
      <c r="F289" s="298" t="s">
        <v>18</v>
      </c>
      <c r="G289" s="300"/>
      <c r="H289" s="301"/>
      <c r="I289" s="302"/>
      <c r="J289" s="303" t="s">
        <v>431</v>
      </c>
    </row>
    <row r="290" ht="15.75" hidden="1" customHeight="1">
      <c r="A290" s="304" t="str">
        <f>CONCATENATE($M$1,"-")</f>
        <v>ARQ-</v>
      </c>
      <c r="B290" s="305">
        <f>COUNTIF(B$1:B289,"&gt;0")+1</f>
        <v>17</v>
      </c>
      <c r="C290" s="306" t="s">
        <v>47</v>
      </c>
      <c r="D290" s="306">
        <v>0.0</v>
      </c>
      <c r="E290" s="397" t="s">
        <v>1190</v>
      </c>
      <c r="F290" s="308" t="s">
        <v>433</v>
      </c>
      <c r="G290" s="309"/>
      <c r="H290" s="310"/>
      <c r="I290" s="311"/>
      <c r="J290" s="312">
        <f>J304</f>
        <v>1326.2</v>
      </c>
    </row>
    <row r="291" ht="15.0" hidden="1" customHeight="1">
      <c r="A291" s="382"/>
      <c r="B291" s="314" t="s">
        <v>434</v>
      </c>
      <c r="C291" s="315" t="s">
        <v>435</v>
      </c>
      <c r="D291" s="315" t="s">
        <v>436</v>
      </c>
      <c r="E291" s="315" t="s">
        <v>437</v>
      </c>
      <c r="F291" s="315" t="s">
        <v>434</v>
      </c>
      <c r="G291" s="316" t="s">
        <v>18</v>
      </c>
      <c r="H291" s="316" t="s">
        <v>438</v>
      </c>
      <c r="I291" s="316" t="s">
        <v>439</v>
      </c>
      <c r="J291" s="317" t="s">
        <v>440</v>
      </c>
    </row>
    <row r="292" ht="15.75" hidden="1" customHeight="1">
      <c r="A292" s="18"/>
      <c r="B292" s="306" t="s">
        <v>441</v>
      </c>
      <c r="C292" s="196" t="s">
        <v>47</v>
      </c>
      <c r="D292" s="196" t="s">
        <v>1159</v>
      </c>
      <c r="E292" s="397" t="str">
        <f>IF(B292="I",IF(C292="LABOR",VLOOKUP(D292,'LABOR-INSUMOS'!A:D,2,FALSE),IF(C292="SINAPI",VLOOKUP(D292,'SINAPI-INSUMOS'!A:E,2,FALSE),IF(C292="COTAÇÃO",VLOOKUP(D292,#REF!,2,FALSE)))),IF(C292="LABOR",VLOOKUP(D292,'LABOR-SERVIÇOS'!A:F,5,FALSE),IF(C292="SINAPI",VLOOKUP(D292,'SINAPI-SERVIÇOS'!A:E,2,FALSE),"outro")))</f>
        <v>AUXILIAR DE ENCANADOR OU BOMBEIRO HIDRÁULICO COM ENCARGOS COMPLEMENTARES</v>
      </c>
      <c r="F292" s="196" t="s">
        <v>443</v>
      </c>
      <c r="G292" s="196" t="str">
        <f>IF(B292="I",IF(C292="LABOR",VLOOKUP(D292,'LABOR-INSUMOS'!A:D,3,FALSE),IF(C292="SINAPI",VLOOKUP(D292,'SINAPI-INSUMOS'!A:E,3,FALSE),IF(C292="COTAÇÃO",VLOOKUP(D292,#REF!,3,FALSE)))),IF(C292="LABOR",VLOOKUP(D292,'LABOR-SERVIÇOS'!A:F,6,FALSE),IF(C292="SINAPI",VLOOKUP(D292,'SINAPI-SERVIÇOS'!A:E,3,FALSE),"outro")))</f>
        <v>H</v>
      </c>
      <c r="H292" s="401">
        <v>0.6</v>
      </c>
      <c r="I292" s="415">
        <f>IF(B292="I",IF(F292="MO",IF(C292="LABOR",ROUND(VLOOKUP(D292,'LABOR-INSUMOS'!A:D,4,FALSE)/(1+'LABOR-INSUMOS'!$E$1),2),IF(C292="SINAPI",ROUND(VLOOKUP(D292,'SINAPI-INSUMOS'!A:E,5,FALSE)/(1+'SINAPI-INSUMOS'!$E$1),2),"outro")),IF(C292="LABOR",VLOOKUP(D292,'LABOR-INSUMOS'!A:D,4,FALSE),IF(C292="SINAPI",VLOOKUP(D292,'SINAPI-INSUMOS'!A:E,5,FALSE),IF(C292="COTAÇÃO",VLOOKUP(D292,#REF!,14,FALSE))))),IF(C292="SINAPI",IF(F292="MO",ROUND(VLOOKUP(D292,'SINAPI-SERVIÇOS'!A:D,4,FALSE)/(1+'SINAPI-SERVIÇOS'!$E$1),2),VLOOKUP(D292,'SINAPI-SERVIÇOS'!A:D,4,FALSE)),"outro"))</f>
        <v>7.54</v>
      </c>
      <c r="J292" s="391">
        <f t="shared" ref="J292:J294" si="15">ROUND(H292*I292,2)</f>
        <v>4.52</v>
      </c>
    </row>
    <row r="293" ht="15.75" hidden="1" customHeight="1">
      <c r="A293" s="18"/>
      <c r="B293" s="306" t="s">
        <v>441</v>
      </c>
      <c r="C293" s="196" t="s">
        <v>47</v>
      </c>
      <c r="D293" s="196" t="s">
        <v>1168</v>
      </c>
      <c r="E293" s="397" t="str">
        <f>IF(B293="I",IF(C293="LABOR",VLOOKUP(D293,'LABOR-INSUMOS'!A:D,2,FALSE),IF(C293="SINAPI",VLOOKUP(D293,'SINAPI-INSUMOS'!A:E,2,FALSE),IF(C293="COTAÇÃO",VLOOKUP(D293,#REF!,2,FALSE)))),IF(C293="LABOR",VLOOKUP(D293,'LABOR-SERVIÇOS'!A:F,5,FALSE),IF(C293="SINAPI",VLOOKUP(D293,'SINAPI-SERVIÇOS'!A:E,2,FALSE),"outro")))</f>
        <v>SERVENTE COM ENCARGOS COMPLEMENTARES</v>
      </c>
      <c r="F293" s="385" t="s">
        <v>443</v>
      </c>
      <c r="G293" s="196" t="str">
        <f>IF(B293="I",IF(C293="LABOR",VLOOKUP(D293,'LABOR-INSUMOS'!A:D,3,FALSE),IF(C293="SINAPI",VLOOKUP(D293,'SINAPI-INSUMOS'!A:E,3,FALSE),IF(C293="COTAÇÃO",VLOOKUP(D293,#REF!,3,FALSE)))),IF(C293="LABOR",VLOOKUP(D293,'LABOR-SERVIÇOS'!A:F,6,FALSE),IF(C293="SINAPI",VLOOKUP(D293,'SINAPI-SERVIÇOS'!A:E,3,FALSE),"outro")))</f>
        <v>H</v>
      </c>
      <c r="H293" s="401">
        <v>0.6</v>
      </c>
      <c r="I293" s="415">
        <f>IF(B293="I",IF(F293="MO",IF(C293="LABOR",ROUND(VLOOKUP(D293,'LABOR-INSUMOS'!A:D,4,FALSE)/(1+'LABOR-INSUMOS'!$E$1),2),IF(C293="SINAPI",ROUND(VLOOKUP(D293,'SINAPI-INSUMOS'!A:E,5,FALSE)/(1+'SINAPI-INSUMOS'!$E$1),2),"outro")),IF(C293="LABOR",VLOOKUP(D293,'LABOR-INSUMOS'!A:D,4,FALSE),IF(C293="SINAPI",VLOOKUP(D293,'SINAPI-INSUMOS'!A:E,5,FALSE),IF(C293="COTAÇÃO",VLOOKUP(D293,#REF!,14,FALSE))))),IF(C293="SINAPI",IF(F293="MO",ROUND(VLOOKUP(D293,'SINAPI-SERVIÇOS'!A:D,4,FALSE)/(1+'SINAPI-SERVIÇOS'!$E$1),2),VLOOKUP(D293,'SINAPI-SERVIÇOS'!A:D,4,FALSE)),"outro"))</f>
        <v>7.56</v>
      </c>
      <c r="J293" s="391">
        <f t="shared" si="15"/>
        <v>4.54</v>
      </c>
    </row>
    <row r="294" ht="15.75" hidden="1" customHeight="1">
      <c r="A294" s="18"/>
      <c r="B294" s="306" t="s">
        <v>602</v>
      </c>
      <c r="C294" s="196" t="s">
        <v>1073</v>
      </c>
      <c r="D294" s="196" t="str">
        <f>'COTAÇÃO'!A13</f>
        <v>C-ARQ-017</v>
      </c>
      <c r="E294" s="397" t="s">
        <v>1205</v>
      </c>
      <c r="F294" s="196" t="s">
        <v>605</v>
      </c>
      <c r="G294" s="196" t="s">
        <v>722</v>
      </c>
      <c r="H294" s="401">
        <v>1.0</v>
      </c>
      <c r="I294" s="402">
        <f>'COTAÇÃO'!Q13</f>
        <v>1021.84</v>
      </c>
      <c r="J294" s="404">
        <f t="shared" si="15"/>
        <v>1021.84</v>
      </c>
    </row>
    <row r="295" ht="15.0" hidden="1" customHeight="1">
      <c r="A295" s="318"/>
      <c r="B295" s="324"/>
      <c r="C295" s="324"/>
      <c r="D295" s="324"/>
      <c r="E295" s="199"/>
      <c r="F295" s="325"/>
      <c r="G295" s="325"/>
      <c r="H295" s="326"/>
      <c r="I295" s="327"/>
      <c r="J295" s="328"/>
    </row>
    <row r="296" ht="15.0" hidden="1" customHeight="1">
      <c r="A296" s="318"/>
      <c r="B296" s="329"/>
      <c r="C296" s="329"/>
      <c r="D296" s="330"/>
      <c r="E296" s="331" t="s">
        <v>445</v>
      </c>
      <c r="F296" s="332" t="s">
        <v>446</v>
      </c>
      <c r="G296" s="332"/>
      <c r="H296" s="333" t="s">
        <v>447</v>
      </c>
      <c r="I296" s="334" t="s">
        <v>448</v>
      </c>
      <c r="J296" s="335" t="s">
        <v>23</v>
      </c>
    </row>
    <row r="297" ht="15.0" hidden="1" customHeight="1">
      <c r="A297" s="318"/>
      <c r="B297" s="329"/>
      <c r="C297" s="329"/>
      <c r="D297" s="376"/>
      <c r="E297" s="336" t="s">
        <v>449</v>
      </c>
      <c r="F297" s="337"/>
      <c r="G297" s="337"/>
      <c r="H297" s="338">
        <f>SUMIF(F292:F294,"MO",J292:J294)</f>
        <v>9.06</v>
      </c>
      <c r="I297" s="339"/>
      <c r="J297" s="340"/>
    </row>
    <row r="298" ht="15.0" hidden="1" customHeight="1">
      <c r="A298" s="318"/>
      <c r="B298" s="329"/>
      <c r="C298" s="329"/>
      <c r="D298" s="330"/>
      <c r="E298" s="336" t="s">
        <v>450</v>
      </c>
      <c r="F298" s="341">
        <f>$G$3</f>
        <v>0.8954</v>
      </c>
      <c r="G298" s="341"/>
      <c r="H298" s="338">
        <f>H297*F298</f>
        <v>8.112324</v>
      </c>
      <c r="I298" s="339"/>
      <c r="J298" s="340"/>
    </row>
    <row r="299" ht="15.0" hidden="1" customHeight="1">
      <c r="A299" s="318"/>
      <c r="B299" s="329"/>
      <c r="C299" s="329"/>
      <c r="D299" s="330"/>
      <c r="E299" s="336" t="s">
        <v>451</v>
      </c>
      <c r="F299" s="341"/>
      <c r="G299" s="337"/>
      <c r="H299" s="338">
        <f>SUM(H297:H298)</f>
        <v>17.172324</v>
      </c>
      <c r="I299" s="338">
        <f>ROUND(F303*H299,2)</f>
        <v>4.75</v>
      </c>
      <c r="J299" s="342">
        <f>H299+I299</f>
        <v>21.922324</v>
      </c>
    </row>
    <row r="300" ht="15.0" hidden="1" customHeight="1">
      <c r="A300" s="318"/>
      <c r="B300" s="329"/>
      <c r="C300" s="329"/>
      <c r="D300" s="330"/>
      <c r="E300" s="336" t="s">
        <v>452</v>
      </c>
      <c r="F300" s="337"/>
      <c r="G300" s="337"/>
      <c r="H300" s="343"/>
      <c r="I300" s="338"/>
      <c r="J300" s="342"/>
    </row>
    <row r="301" ht="15.0" hidden="1" customHeight="1">
      <c r="A301" s="318"/>
      <c r="B301" s="329"/>
      <c r="C301" s="329"/>
      <c r="D301" s="330"/>
      <c r="E301" s="336" t="s">
        <v>453</v>
      </c>
      <c r="F301" s="337"/>
      <c r="G301" s="337"/>
      <c r="H301" s="338">
        <f>SUMIF(F292:F294,"MA",J292:J294)</f>
        <v>1021.84</v>
      </c>
      <c r="I301" s="338">
        <f>ROUND(F303*H301,2)</f>
        <v>282.44</v>
      </c>
      <c r="J301" s="342">
        <f>H301+I301</f>
        <v>1304.28</v>
      </c>
    </row>
    <row r="302" ht="15.0" hidden="1" customHeight="1">
      <c r="A302" s="318"/>
      <c r="B302" s="329"/>
      <c r="C302" s="329"/>
      <c r="D302" s="330"/>
      <c r="E302" s="336" t="s">
        <v>454</v>
      </c>
      <c r="F302" s="337"/>
      <c r="G302" s="337"/>
      <c r="H302" s="338">
        <f>H301+H299</f>
        <v>1039.012324</v>
      </c>
      <c r="I302" s="339"/>
      <c r="J302" s="342"/>
    </row>
    <row r="303" ht="15.0" hidden="1" customHeight="1">
      <c r="A303" s="318"/>
      <c r="B303" s="329"/>
      <c r="C303" s="329"/>
      <c r="D303" s="330"/>
      <c r="E303" s="336" t="s">
        <v>455</v>
      </c>
      <c r="F303" s="341">
        <f>$H$3</f>
        <v>0.2764</v>
      </c>
      <c r="G303" s="341"/>
      <c r="H303" s="344"/>
      <c r="I303" s="339"/>
      <c r="J303" s="345"/>
    </row>
    <row r="304" ht="15.0" hidden="1" customHeight="1">
      <c r="A304" s="318"/>
      <c r="B304" s="347"/>
      <c r="C304" s="347"/>
      <c r="D304" s="348"/>
      <c r="E304" s="349" t="s">
        <v>456</v>
      </c>
      <c r="F304" s="350"/>
      <c r="G304" s="350"/>
      <c r="H304" s="351"/>
      <c r="I304" s="352"/>
      <c r="J304" s="353">
        <f>ROUND(SUM(J299:J303),2)</f>
        <v>1326.2</v>
      </c>
    </row>
    <row r="305" ht="15.0" customHeight="1">
      <c r="A305" s="392"/>
      <c r="B305" s="393"/>
      <c r="C305" s="394"/>
      <c r="D305" s="394"/>
      <c r="E305" s="395"/>
      <c r="F305" s="394"/>
      <c r="G305" s="395"/>
      <c r="H305" s="395"/>
      <c r="I305" s="395"/>
      <c r="J305" s="396"/>
    </row>
    <row r="306" ht="15.75" customHeight="1">
      <c r="A306" s="297" t="s">
        <v>8</v>
      </c>
      <c r="B306" s="47"/>
      <c r="C306" s="298" t="s">
        <v>430</v>
      </c>
      <c r="D306" s="47"/>
      <c r="E306" s="299" t="s">
        <v>15</v>
      </c>
      <c r="F306" s="298" t="s">
        <v>18</v>
      </c>
      <c r="G306" s="300"/>
      <c r="H306" s="301"/>
      <c r="I306" s="302"/>
      <c r="J306" s="303" t="s">
        <v>431</v>
      </c>
    </row>
    <row r="307" ht="15.75" customHeight="1">
      <c r="A307" s="304" t="str">
        <f>CONCATENATE($M$1,"-")</f>
        <v>ARQ-</v>
      </c>
      <c r="B307" s="305">
        <f>COUNTIF(B$1:B306,"&gt;0")+1</f>
        <v>18</v>
      </c>
      <c r="C307" s="306" t="s">
        <v>47</v>
      </c>
      <c r="D307" s="306">
        <v>0.0</v>
      </c>
      <c r="E307" s="397" t="s">
        <v>1220</v>
      </c>
      <c r="F307" s="308" t="s">
        <v>433</v>
      </c>
      <c r="G307" s="309"/>
      <c r="H307" s="310"/>
      <c r="I307" s="311"/>
      <c r="J307" s="312">
        <f>J321</f>
        <v>138.94</v>
      </c>
    </row>
    <row r="308" ht="15.0" customHeight="1">
      <c r="A308" s="382"/>
      <c r="B308" s="314" t="s">
        <v>434</v>
      </c>
      <c r="C308" s="315" t="s">
        <v>435</v>
      </c>
      <c r="D308" s="315" t="s">
        <v>436</v>
      </c>
      <c r="E308" s="315" t="s">
        <v>437</v>
      </c>
      <c r="F308" s="315" t="s">
        <v>434</v>
      </c>
      <c r="G308" s="316" t="s">
        <v>18</v>
      </c>
      <c r="H308" s="316" t="s">
        <v>438</v>
      </c>
      <c r="I308" s="316" t="s">
        <v>439</v>
      </c>
      <c r="J308" s="317" t="s">
        <v>440</v>
      </c>
    </row>
    <row r="309" ht="15.75" customHeight="1">
      <c r="A309" s="18"/>
      <c r="B309" s="306" t="s">
        <v>441</v>
      </c>
      <c r="C309" s="196" t="s">
        <v>47</v>
      </c>
      <c r="D309" s="196" t="s">
        <v>1159</v>
      </c>
      <c r="E309" s="397" t="str">
        <f>IF(B309="I",IF(C309="LABOR",VLOOKUP(D309,'LABOR-INSUMOS'!A:D,2,FALSE),IF(C309="SINAPI",VLOOKUP(D309,'SINAPI-INSUMOS'!A:E,2,FALSE),IF(C309="COTAÇÃO",VLOOKUP(D309,#REF!,2,FALSE)))),IF(C309="LABOR",VLOOKUP(D309,'LABOR-SERVIÇOS'!A:F,5,FALSE),IF(C309="SINAPI",VLOOKUP(D309,'SINAPI-SERVIÇOS'!A:E,2,FALSE),"outro")))</f>
        <v>AUXILIAR DE ENCANADOR OU BOMBEIRO HIDRÁULICO COM ENCARGOS COMPLEMENTARES</v>
      </c>
      <c r="F309" s="196" t="s">
        <v>443</v>
      </c>
      <c r="G309" s="196" t="str">
        <f>IF(B309="I",IF(C309="LABOR",VLOOKUP(D309,'LABOR-INSUMOS'!A:D,3,FALSE),IF(C309="SINAPI",VLOOKUP(D309,'SINAPI-INSUMOS'!A:E,3,FALSE),IF(C309="COTAÇÃO",VLOOKUP(D309,#REF!,3,FALSE)))),IF(C309="LABOR",VLOOKUP(D309,'LABOR-SERVIÇOS'!A:F,6,FALSE),IF(C309="SINAPI",VLOOKUP(D309,'SINAPI-SERVIÇOS'!A:E,3,FALSE),"outro")))</f>
        <v>H</v>
      </c>
      <c r="H309" s="401">
        <v>0.3</v>
      </c>
      <c r="I309" s="415">
        <f>IF(B309="I",IF(F309="MO",IF(C309="LABOR",ROUND(VLOOKUP(D309,'LABOR-INSUMOS'!A:D,4,FALSE)/(1+'LABOR-INSUMOS'!$E$1),2),IF(C309="SINAPI",ROUND(VLOOKUP(D309,'SINAPI-INSUMOS'!A:E,5,FALSE)/(1+'SINAPI-INSUMOS'!$E$1),2),"outro")),IF(C309="LABOR",VLOOKUP(D309,'LABOR-INSUMOS'!A:D,4,FALSE),IF(C309="SINAPI",VLOOKUP(D309,'SINAPI-INSUMOS'!A:E,5,FALSE),IF(C309="COTAÇÃO",VLOOKUP(D309,#REF!,14,FALSE))))),IF(C309="SINAPI",IF(F309="MO",ROUND(VLOOKUP(D309,'SINAPI-SERVIÇOS'!A:D,4,FALSE)/(1+'SINAPI-SERVIÇOS'!$E$1),2),VLOOKUP(D309,'SINAPI-SERVIÇOS'!A:D,4,FALSE)),"outro"))</f>
        <v>7.54</v>
      </c>
      <c r="J309" s="391">
        <f t="shared" ref="J309:J311" si="16">ROUND(H309*I309,2)</f>
        <v>2.26</v>
      </c>
    </row>
    <row r="310" ht="15.75" customHeight="1">
      <c r="A310" s="18"/>
      <c r="B310" s="306" t="s">
        <v>441</v>
      </c>
      <c r="C310" s="196" t="s">
        <v>47</v>
      </c>
      <c r="D310" s="196" t="s">
        <v>1168</v>
      </c>
      <c r="E310" s="397" t="str">
        <f>IF(B310="I",IF(C310="LABOR",VLOOKUP(D310,'LABOR-INSUMOS'!A:D,2,FALSE),IF(C310="SINAPI",VLOOKUP(D310,'SINAPI-INSUMOS'!A:E,2,FALSE),IF(C310="COTAÇÃO",VLOOKUP(D310,#REF!,2,FALSE)))),IF(C310="LABOR",VLOOKUP(D310,'LABOR-SERVIÇOS'!A:F,5,FALSE),IF(C310="SINAPI",VLOOKUP(D310,'SINAPI-SERVIÇOS'!A:E,2,FALSE),"outro")))</f>
        <v>SERVENTE COM ENCARGOS COMPLEMENTARES</v>
      </c>
      <c r="F310" s="385" t="s">
        <v>443</v>
      </c>
      <c r="G310" s="196" t="str">
        <f>IF(B310="I",IF(C310="LABOR",VLOOKUP(D310,'LABOR-INSUMOS'!A:D,3,FALSE),IF(C310="SINAPI",VLOOKUP(D310,'SINAPI-INSUMOS'!A:E,3,FALSE),IF(C310="COTAÇÃO",VLOOKUP(D310,#REF!,3,FALSE)))),IF(C310="LABOR",VLOOKUP(D310,'LABOR-SERVIÇOS'!A:F,6,FALSE),IF(C310="SINAPI",VLOOKUP(D310,'SINAPI-SERVIÇOS'!A:E,3,FALSE),"outro")))</f>
        <v>H</v>
      </c>
      <c r="H310" s="401">
        <v>0.3</v>
      </c>
      <c r="I310" s="415">
        <f>IF(B310="I",IF(F310="MO",IF(C310="LABOR",ROUND(VLOOKUP(D310,'LABOR-INSUMOS'!A:D,4,FALSE)/(1+'LABOR-INSUMOS'!$E$1),2),IF(C310="SINAPI",ROUND(VLOOKUP(D310,'SINAPI-INSUMOS'!A:E,5,FALSE)/(1+'SINAPI-INSUMOS'!$E$1),2),"outro")),IF(C310="LABOR",VLOOKUP(D310,'LABOR-INSUMOS'!A:D,4,FALSE),IF(C310="SINAPI",VLOOKUP(D310,'SINAPI-INSUMOS'!A:E,5,FALSE),IF(C310="COTAÇÃO",VLOOKUP(D310,#REF!,14,FALSE))))),IF(C310="SINAPI",IF(F310="MO",ROUND(VLOOKUP(D310,'SINAPI-SERVIÇOS'!A:D,4,FALSE)/(1+'SINAPI-SERVIÇOS'!$E$1),2),VLOOKUP(D310,'SINAPI-SERVIÇOS'!A:D,4,FALSE)),"outro"))</f>
        <v>7.56</v>
      </c>
      <c r="J310" s="391">
        <f t="shared" si="16"/>
        <v>2.27</v>
      </c>
    </row>
    <row r="311" ht="15.75" customHeight="1">
      <c r="A311" s="18"/>
      <c r="B311" s="306" t="s">
        <v>602</v>
      </c>
      <c r="C311" s="196" t="s">
        <v>1073</v>
      </c>
      <c r="D311" s="196" t="str">
        <f>'COTAÇÃO'!A14</f>
        <v>C-ARQ-018</v>
      </c>
      <c r="E311" s="397" t="str">
        <f>'COTAÇÃO'!B14</f>
        <v>EXAUSTOR / RENOVADOR VENTOKIT 80</v>
      </c>
      <c r="F311" s="196" t="s">
        <v>605</v>
      </c>
      <c r="G311" s="196" t="s">
        <v>433</v>
      </c>
      <c r="H311" s="401">
        <v>1.0</v>
      </c>
      <c r="I311" s="402">
        <f>'COTAÇÃO'!Q14</f>
        <v>100.2666667</v>
      </c>
      <c r="J311" s="404">
        <f t="shared" si="16"/>
        <v>100.27</v>
      </c>
    </row>
    <row r="312" ht="15.0" customHeight="1">
      <c r="A312" s="318"/>
      <c r="B312" s="324"/>
      <c r="C312" s="324"/>
      <c r="D312" s="324"/>
      <c r="E312" s="199"/>
      <c r="F312" s="325"/>
      <c r="G312" s="325"/>
      <c r="H312" s="326"/>
      <c r="I312" s="327"/>
      <c r="J312" s="328"/>
    </row>
    <row r="313" ht="15.0" customHeight="1">
      <c r="A313" s="318"/>
      <c r="B313" s="329"/>
      <c r="C313" s="329"/>
      <c r="D313" s="330"/>
      <c r="E313" s="331" t="s">
        <v>445</v>
      </c>
      <c r="F313" s="332" t="s">
        <v>446</v>
      </c>
      <c r="G313" s="332"/>
      <c r="H313" s="333" t="s">
        <v>447</v>
      </c>
      <c r="I313" s="334" t="s">
        <v>448</v>
      </c>
      <c r="J313" s="335" t="s">
        <v>23</v>
      </c>
    </row>
    <row r="314" ht="15.0" customHeight="1">
      <c r="A314" s="318"/>
      <c r="B314" s="329"/>
      <c r="C314" s="329"/>
      <c r="D314" s="376"/>
      <c r="E314" s="336" t="s">
        <v>449</v>
      </c>
      <c r="F314" s="337"/>
      <c r="G314" s="337"/>
      <c r="H314" s="338">
        <f>SUMIF(F309:F311,"MO",J309:J311)</f>
        <v>4.53</v>
      </c>
      <c r="I314" s="339"/>
      <c r="J314" s="340"/>
    </row>
    <row r="315" ht="15.0" customHeight="1">
      <c r="A315" s="318"/>
      <c r="B315" s="329"/>
      <c r="C315" s="329"/>
      <c r="D315" s="330"/>
      <c r="E315" s="336" t="s">
        <v>450</v>
      </c>
      <c r="F315" s="341">
        <f>$G$3</f>
        <v>0.8954</v>
      </c>
      <c r="G315" s="341"/>
      <c r="H315" s="338">
        <f>H314*F315</f>
        <v>4.056162</v>
      </c>
      <c r="I315" s="339"/>
      <c r="J315" s="340"/>
    </row>
    <row r="316" ht="15.0" customHeight="1">
      <c r="A316" s="318"/>
      <c r="B316" s="329"/>
      <c r="C316" s="329"/>
      <c r="D316" s="330"/>
      <c r="E316" s="336" t="s">
        <v>451</v>
      </c>
      <c r="F316" s="341"/>
      <c r="G316" s="337"/>
      <c r="H316" s="338">
        <f>SUM(H314:H315)</f>
        <v>8.586162</v>
      </c>
      <c r="I316" s="338">
        <f>ROUND(F320*H316,2)</f>
        <v>2.37</v>
      </c>
      <c r="J316" s="342">
        <f>H316+I316</f>
        <v>10.956162</v>
      </c>
    </row>
    <row r="317" ht="15.0" customHeight="1">
      <c r="A317" s="318"/>
      <c r="B317" s="329"/>
      <c r="C317" s="329"/>
      <c r="D317" s="330"/>
      <c r="E317" s="336" t="s">
        <v>452</v>
      </c>
      <c r="F317" s="337"/>
      <c r="G317" s="337"/>
      <c r="H317" s="343"/>
      <c r="I317" s="338"/>
      <c r="J317" s="342"/>
    </row>
    <row r="318" ht="15.0" customHeight="1">
      <c r="A318" s="318"/>
      <c r="B318" s="329"/>
      <c r="C318" s="329"/>
      <c r="D318" s="330"/>
      <c r="E318" s="336" t="s">
        <v>453</v>
      </c>
      <c r="F318" s="337"/>
      <c r="G318" s="337"/>
      <c r="H318" s="338">
        <f>SUMIF(F309:F311,"MA",J309:J311)</f>
        <v>100.27</v>
      </c>
      <c r="I318" s="338">
        <f>ROUND(F320*H318,2)</f>
        <v>27.71</v>
      </c>
      <c r="J318" s="342">
        <f>H318+I318</f>
        <v>127.98</v>
      </c>
    </row>
    <row r="319" ht="15.0" customHeight="1">
      <c r="A319" s="318"/>
      <c r="B319" s="329"/>
      <c r="C319" s="329"/>
      <c r="D319" s="330"/>
      <c r="E319" s="336" t="s">
        <v>454</v>
      </c>
      <c r="F319" s="337"/>
      <c r="G319" s="337"/>
      <c r="H319" s="338">
        <f>H318+H316</f>
        <v>108.856162</v>
      </c>
      <c r="I319" s="339"/>
      <c r="J319" s="342"/>
    </row>
    <row r="320" ht="15.0" customHeight="1">
      <c r="A320" s="318"/>
      <c r="B320" s="329"/>
      <c r="C320" s="329"/>
      <c r="D320" s="330"/>
      <c r="E320" s="336" t="s">
        <v>455</v>
      </c>
      <c r="F320" s="341">
        <f>$H$3</f>
        <v>0.2764</v>
      </c>
      <c r="G320" s="341"/>
      <c r="H320" s="344"/>
      <c r="I320" s="339"/>
      <c r="J320" s="345"/>
    </row>
    <row r="321" ht="15.0" customHeight="1">
      <c r="A321" s="318"/>
      <c r="B321" s="347"/>
      <c r="C321" s="347"/>
      <c r="D321" s="348"/>
      <c r="E321" s="349" t="s">
        <v>456</v>
      </c>
      <c r="F321" s="350"/>
      <c r="G321" s="350"/>
      <c r="H321" s="351"/>
      <c r="I321" s="352"/>
      <c r="J321" s="353">
        <f>ROUND(SUM(J316:J320),2)</f>
        <v>138.94</v>
      </c>
    </row>
    <row r="322" ht="15.0" customHeight="1">
      <c r="A322" s="392"/>
      <c r="B322" s="393"/>
      <c r="C322" s="394"/>
      <c r="D322" s="394"/>
      <c r="E322" s="395"/>
      <c r="F322" s="394"/>
      <c r="G322" s="395"/>
      <c r="H322" s="395"/>
      <c r="I322" s="395"/>
      <c r="J322" s="396"/>
    </row>
    <row r="323" ht="15.75" customHeight="1">
      <c r="A323" s="297" t="s">
        <v>8</v>
      </c>
      <c r="B323" s="47"/>
      <c r="C323" s="298" t="s">
        <v>430</v>
      </c>
      <c r="D323" s="47"/>
      <c r="E323" s="299" t="s">
        <v>15</v>
      </c>
      <c r="F323" s="298" t="s">
        <v>18</v>
      </c>
      <c r="G323" s="300"/>
      <c r="H323" s="301"/>
      <c r="I323" s="302"/>
      <c r="J323" s="303" t="s">
        <v>431</v>
      </c>
    </row>
    <row r="324" ht="15.75" customHeight="1">
      <c r="A324" s="304" t="str">
        <f>CONCATENATE($M$1,"-")</f>
        <v>ARQ-</v>
      </c>
      <c r="B324" s="305">
        <f>COUNTIF(B$1:B323,"&gt;0")+1</f>
        <v>19</v>
      </c>
      <c r="C324" s="306" t="s">
        <v>47</v>
      </c>
      <c r="D324" s="306">
        <v>0.0</v>
      </c>
      <c r="E324" s="397" t="s">
        <v>1255</v>
      </c>
      <c r="F324" s="308" t="s">
        <v>433</v>
      </c>
      <c r="G324" s="309"/>
      <c r="H324" s="310"/>
      <c r="I324" s="311"/>
      <c r="J324" s="312">
        <f>J338</f>
        <v>652.94</v>
      </c>
    </row>
    <row r="325" ht="15.0" customHeight="1">
      <c r="A325" s="382"/>
      <c r="B325" s="314" t="s">
        <v>434</v>
      </c>
      <c r="C325" s="315" t="s">
        <v>435</v>
      </c>
      <c r="D325" s="315" t="s">
        <v>436</v>
      </c>
      <c r="E325" s="315" t="s">
        <v>437</v>
      </c>
      <c r="F325" s="315" t="s">
        <v>434</v>
      </c>
      <c r="G325" s="316" t="s">
        <v>18</v>
      </c>
      <c r="H325" s="316" t="s">
        <v>438</v>
      </c>
      <c r="I325" s="316" t="s">
        <v>439</v>
      </c>
      <c r="J325" s="317" t="s">
        <v>440</v>
      </c>
    </row>
    <row r="326" ht="15.75" customHeight="1">
      <c r="A326" s="18"/>
      <c r="B326" s="306" t="s">
        <v>441</v>
      </c>
      <c r="C326" s="196" t="s">
        <v>47</v>
      </c>
      <c r="D326" s="196" t="s">
        <v>1159</v>
      </c>
      <c r="E326" s="397" t="str">
        <f>IF(B326="I",IF(C326="LABOR",VLOOKUP(D326,'LABOR-INSUMOS'!A:D,2,FALSE),IF(C326="SINAPI",VLOOKUP(D326,'SINAPI-INSUMOS'!A:E,2,FALSE),IF(C326="COTAÇÃO",VLOOKUP(D326,#REF!,2,FALSE)))),IF(C326="LABOR",VLOOKUP(D326,'LABOR-SERVIÇOS'!A:F,5,FALSE),IF(C326="SINAPI",VLOOKUP(D326,'SINAPI-SERVIÇOS'!A:E,2,FALSE),"outro")))</f>
        <v>AUXILIAR DE ENCANADOR OU BOMBEIRO HIDRÁULICO COM ENCARGOS COMPLEMENTARES</v>
      </c>
      <c r="F326" s="196" t="s">
        <v>443</v>
      </c>
      <c r="G326" s="196" t="str">
        <f>IF(B326="I",IF(C326="LABOR",VLOOKUP(D326,'LABOR-INSUMOS'!A:D,3,FALSE),IF(C326="SINAPI",VLOOKUP(D326,'SINAPI-INSUMOS'!A:E,3,FALSE),IF(C326="COTAÇÃO",VLOOKUP(D326,#REF!,3,FALSE)))),IF(C326="LABOR",VLOOKUP(D326,'LABOR-SERVIÇOS'!A:F,6,FALSE),IF(C326="SINAPI",VLOOKUP(D326,'SINAPI-SERVIÇOS'!A:E,3,FALSE),"outro")))</f>
        <v>H</v>
      </c>
      <c r="H326" s="401">
        <v>0.3</v>
      </c>
      <c r="I326" s="415">
        <f>IF(B326="I",IF(F326="MO",IF(C326="LABOR",ROUND(VLOOKUP(D326,'LABOR-INSUMOS'!A:D,4,FALSE)/(1+'LABOR-INSUMOS'!$E$1),2),IF(C326="SINAPI",ROUND(VLOOKUP(D326,'SINAPI-INSUMOS'!A:E,5,FALSE)/(1+'SINAPI-INSUMOS'!$E$1),2),"outro")),IF(C326="LABOR",VLOOKUP(D326,'LABOR-INSUMOS'!A:D,4,FALSE),IF(C326="SINAPI",VLOOKUP(D326,'SINAPI-INSUMOS'!A:E,5,FALSE),IF(C326="COTAÇÃO",VLOOKUP(D326,#REF!,14,FALSE))))),IF(C326="SINAPI",IF(F326="MO",ROUND(VLOOKUP(D326,'SINAPI-SERVIÇOS'!A:D,4,FALSE)/(1+'SINAPI-SERVIÇOS'!$E$1),2),VLOOKUP(D326,'SINAPI-SERVIÇOS'!A:D,4,FALSE)),"outro"))</f>
        <v>7.54</v>
      </c>
      <c r="J326" s="391">
        <f t="shared" ref="J326:J328" si="17">ROUND(H326*I326,2)</f>
        <v>2.26</v>
      </c>
    </row>
    <row r="327" ht="15.75" customHeight="1">
      <c r="A327" s="18"/>
      <c r="B327" s="306" t="s">
        <v>441</v>
      </c>
      <c r="C327" s="196" t="s">
        <v>47</v>
      </c>
      <c r="D327" s="196" t="s">
        <v>1168</v>
      </c>
      <c r="E327" s="397" t="str">
        <f>IF(B327="I",IF(C327="LABOR",VLOOKUP(D327,'LABOR-INSUMOS'!A:D,2,FALSE),IF(C327="SINAPI",VLOOKUP(D327,'SINAPI-INSUMOS'!A:E,2,FALSE),IF(C327="COTAÇÃO",VLOOKUP(D327,#REF!,2,FALSE)))),IF(C327="LABOR",VLOOKUP(D327,'LABOR-SERVIÇOS'!A:F,5,FALSE),IF(C327="SINAPI",VLOOKUP(D327,'SINAPI-SERVIÇOS'!A:E,2,FALSE),"outro")))</f>
        <v>SERVENTE COM ENCARGOS COMPLEMENTARES</v>
      </c>
      <c r="F327" s="385" t="s">
        <v>443</v>
      </c>
      <c r="G327" s="196" t="str">
        <f>IF(B327="I",IF(C327="LABOR",VLOOKUP(D327,'LABOR-INSUMOS'!A:D,3,FALSE),IF(C327="SINAPI",VLOOKUP(D327,'SINAPI-INSUMOS'!A:E,3,FALSE),IF(C327="COTAÇÃO",VLOOKUP(D327,#REF!,3,FALSE)))),IF(C327="LABOR",VLOOKUP(D327,'LABOR-SERVIÇOS'!A:F,6,FALSE),IF(C327="SINAPI",VLOOKUP(D327,'SINAPI-SERVIÇOS'!A:E,3,FALSE),"outro")))</f>
        <v>H</v>
      </c>
      <c r="H327" s="401">
        <v>0.3</v>
      </c>
      <c r="I327" s="415">
        <f>IF(B327="I",IF(F327="MO",IF(C327="LABOR",ROUND(VLOOKUP(D327,'LABOR-INSUMOS'!A:D,4,FALSE)/(1+'LABOR-INSUMOS'!$E$1),2),IF(C327="SINAPI",ROUND(VLOOKUP(D327,'SINAPI-INSUMOS'!A:E,5,FALSE)/(1+'SINAPI-INSUMOS'!$E$1),2),"outro")),IF(C327="LABOR",VLOOKUP(D327,'LABOR-INSUMOS'!A:D,4,FALSE),IF(C327="SINAPI",VLOOKUP(D327,'SINAPI-INSUMOS'!A:E,5,FALSE),IF(C327="COTAÇÃO",VLOOKUP(D327,#REF!,14,FALSE))))),IF(C327="SINAPI",IF(F327="MO",ROUND(VLOOKUP(D327,'SINAPI-SERVIÇOS'!A:D,4,FALSE)/(1+'SINAPI-SERVIÇOS'!$E$1),2),VLOOKUP(D327,'SINAPI-SERVIÇOS'!A:D,4,FALSE)),"outro"))</f>
        <v>7.56</v>
      </c>
      <c r="J327" s="391">
        <f t="shared" si="17"/>
        <v>2.27</v>
      </c>
    </row>
    <row r="328" ht="15.75" customHeight="1">
      <c r="A328" s="18"/>
      <c r="B328" s="306" t="s">
        <v>602</v>
      </c>
      <c r="C328" s="196" t="s">
        <v>1073</v>
      </c>
      <c r="D328" s="196" t="str">
        <f>'COTAÇÃO'!A15</f>
        <v>C-ARQ-019</v>
      </c>
      <c r="E328" s="397" t="str">
        <f>'COTAÇÃO'!B15</f>
        <v>EXAUSTOR / RENOVADOR VENTOKIT 500</v>
      </c>
      <c r="F328" s="196" t="s">
        <v>605</v>
      </c>
      <c r="G328" s="196" t="s">
        <v>433</v>
      </c>
      <c r="H328" s="401">
        <v>1.0</v>
      </c>
      <c r="I328" s="402">
        <f>'COTAÇÃO'!Q15</f>
        <v>502.9633333</v>
      </c>
      <c r="J328" s="404">
        <f t="shared" si="17"/>
        <v>502.96</v>
      </c>
    </row>
    <row r="329" ht="15.0" customHeight="1">
      <c r="A329" s="318"/>
      <c r="B329" s="324"/>
      <c r="C329" s="324"/>
      <c r="D329" s="324"/>
      <c r="E329" s="199"/>
      <c r="F329" s="325"/>
      <c r="G329" s="325"/>
      <c r="H329" s="326"/>
      <c r="I329" s="327"/>
      <c r="J329" s="328"/>
    </row>
    <row r="330" ht="15.0" customHeight="1">
      <c r="A330" s="318"/>
      <c r="B330" s="329"/>
      <c r="C330" s="329"/>
      <c r="D330" s="330"/>
      <c r="E330" s="331" t="s">
        <v>445</v>
      </c>
      <c r="F330" s="332" t="s">
        <v>446</v>
      </c>
      <c r="G330" s="332"/>
      <c r="H330" s="333" t="s">
        <v>447</v>
      </c>
      <c r="I330" s="334" t="s">
        <v>448</v>
      </c>
      <c r="J330" s="335" t="s">
        <v>23</v>
      </c>
    </row>
    <row r="331" ht="15.0" customHeight="1">
      <c r="A331" s="318"/>
      <c r="B331" s="329"/>
      <c r="C331" s="329"/>
      <c r="D331" s="376"/>
      <c r="E331" s="336" t="s">
        <v>449</v>
      </c>
      <c r="F331" s="337"/>
      <c r="G331" s="337"/>
      <c r="H331" s="338">
        <f>SUMIF(F326:F328,"MO",J326:J328)</f>
        <v>4.53</v>
      </c>
      <c r="I331" s="339"/>
      <c r="J331" s="340"/>
    </row>
    <row r="332" ht="15.0" customHeight="1">
      <c r="A332" s="318"/>
      <c r="B332" s="329"/>
      <c r="C332" s="329"/>
      <c r="D332" s="330"/>
      <c r="E332" s="336" t="s">
        <v>450</v>
      </c>
      <c r="F332" s="341">
        <f>$G$3</f>
        <v>0.8954</v>
      </c>
      <c r="G332" s="341"/>
      <c r="H332" s="338">
        <f>H331*F332</f>
        <v>4.056162</v>
      </c>
      <c r="I332" s="339"/>
      <c r="J332" s="340"/>
    </row>
    <row r="333" ht="15.0" customHeight="1">
      <c r="A333" s="318"/>
      <c r="B333" s="329"/>
      <c r="C333" s="329"/>
      <c r="D333" s="330"/>
      <c r="E333" s="336" t="s">
        <v>451</v>
      </c>
      <c r="F333" s="341"/>
      <c r="G333" s="337"/>
      <c r="H333" s="338">
        <f>SUM(H331:H332)</f>
        <v>8.586162</v>
      </c>
      <c r="I333" s="338">
        <f>ROUND(F337*H333,2)</f>
        <v>2.37</v>
      </c>
      <c r="J333" s="342">
        <f>H333+I333</f>
        <v>10.956162</v>
      </c>
    </row>
    <row r="334" ht="15.0" customHeight="1">
      <c r="A334" s="318"/>
      <c r="B334" s="329"/>
      <c r="C334" s="329"/>
      <c r="D334" s="330"/>
      <c r="E334" s="336" t="s">
        <v>452</v>
      </c>
      <c r="F334" s="337"/>
      <c r="G334" s="337"/>
      <c r="H334" s="343"/>
      <c r="I334" s="338"/>
      <c r="J334" s="342"/>
    </row>
    <row r="335" ht="15.0" customHeight="1">
      <c r="A335" s="318"/>
      <c r="B335" s="329"/>
      <c r="C335" s="329"/>
      <c r="D335" s="330"/>
      <c r="E335" s="336" t="s">
        <v>453</v>
      </c>
      <c r="F335" s="337"/>
      <c r="G335" s="337"/>
      <c r="H335" s="338">
        <f>SUMIF(F326:F328,"MA",J326:J328)</f>
        <v>502.96</v>
      </c>
      <c r="I335" s="338">
        <f>ROUND(F337*H335,2)</f>
        <v>139.02</v>
      </c>
      <c r="J335" s="342">
        <f>H335+I335</f>
        <v>641.98</v>
      </c>
    </row>
    <row r="336" ht="15.0" customHeight="1">
      <c r="A336" s="318"/>
      <c r="B336" s="329"/>
      <c r="C336" s="329"/>
      <c r="D336" s="330"/>
      <c r="E336" s="336" t="s">
        <v>454</v>
      </c>
      <c r="F336" s="337"/>
      <c r="G336" s="337"/>
      <c r="H336" s="338">
        <f>H335+H333</f>
        <v>511.546162</v>
      </c>
      <c r="I336" s="339"/>
      <c r="J336" s="342"/>
    </row>
    <row r="337" ht="15.0" customHeight="1">
      <c r="A337" s="318"/>
      <c r="B337" s="329"/>
      <c r="C337" s="329"/>
      <c r="D337" s="330"/>
      <c r="E337" s="336" t="s">
        <v>455</v>
      </c>
      <c r="F337" s="341">
        <f>$H$3</f>
        <v>0.2764</v>
      </c>
      <c r="G337" s="341"/>
      <c r="H337" s="344"/>
      <c r="I337" s="339"/>
      <c r="J337" s="345"/>
    </row>
    <row r="338" ht="15.0" customHeight="1">
      <c r="A338" s="318"/>
      <c r="B338" s="347"/>
      <c r="C338" s="347"/>
      <c r="D338" s="348"/>
      <c r="E338" s="349" t="s">
        <v>456</v>
      </c>
      <c r="F338" s="350"/>
      <c r="G338" s="350"/>
      <c r="H338" s="351"/>
      <c r="I338" s="352"/>
      <c r="J338" s="353">
        <f>ROUND(SUM(J333:J337),2)</f>
        <v>652.94</v>
      </c>
    </row>
    <row r="339" ht="15.0" customHeight="1">
      <c r="A339" s="392"/>
      <c r="B339" s="393"/>
      <c r="C339" s="394"/>
      <c r="D339" s="394"/>
      <c r="E339" s="395"/>
      <c r="F339" s="394"/>
      <c r="G339" s="395"/>
      <c r="H339" s="395"/>
      <c r="I339" s="395"/>
      <c r="J339" s="396"/>
    </row>
    <row r="340" ht="15.75" customHeight="1">
      <c r="A340" s="297" t="s">
        <v>8</v>
      </c>
      <c r="B340" s="47"/>
      <c r="C340" s="298" t="s">
        <v>430</v>
      </c>
      <c r="D340" s="47"/>
      <c r="E340" s="299" t="s">
        <v>15</v>
      </c>
      <c r="F340" s="298" t="s">
        <v>18</v>
      </c>
      <c r="G340" s="300"/>
      <c r="H340" s="301"/>
      <c r="I340" s="302"/>
      <c r="J340" s="303" t="s">
        <v>431</v>
      </c>
    </row>
    <row r="341" ht="15.75" customHeight="1">
      <c r="A341" s="304" t="str">
        <f>CONCATENATE($M$1,"-")</f>
        <v>ARQ-</v>
      </c>
      <c r="B341" s="305">
        <f>COUNTIF(B$1:B340,"&gt;0")+1</f>
        <v>20</v>
      </c>
      <c r="C341" s="306" t="s">
        <v>47</v>
      </c>
      <c r="D341" s="306">
        <v>0.0</v>
      </c>
      <c r="E341" s="397" t="s">
        <v>1292</v>
      </c>
      <c r="F341" s="308" t="s">
        <v>433</v>
      </c>
      <c r="G341" s="309"/>
      <c r="H341" s="310"/>
      <c r="I341" s="311"/>
      <c r="J341" s="312">
        <f>J361</f>
        <v>12887.61</v>
      </c>
    </row>
    <row r="342" ht="15.0" customHeight="1">
      <c r="A342" s="382"/>
      <c r="B342" s="314" t="s">
        <v>434</v>
      </c>
      <c r="C342" s="315" t="s">
        <v>435</v>
      </c>
      <c r="D342" s="315" t="s">
        <v>436</v>
      </c>
      <c r="E342" s="315" t="s">
        <v>437</v>
      </c>
      <c r="F342" s="315" t="s">
        <v>434</v>
      </c>
      <c r="G342" s="316" t="s">
        <v>18</v>
      </c>
      <c r="H342" s="316" t="s">
        <v>438</v>
      </c>
      <c r="I342" s="316" t="s">
        <v>439</v>
      </c>
      <c r="J342" s="317" t="s">
        <v>440</v>
      </c>
    </row>
    <row r="343" ht="15.75" customHeight="1">
      <c r="A343" s="18"/>
      <c r="B343" s="306" t="s">
        <v>441</v>
      </c>
      <c r="C343" s="196" t="s">
        <v>47</v>
      </c>
      <c r="D343" s="196" t="str">
        <f>'SINAPI-SERVIÇOS'!A6222</f>
        <v>88317</v>
      </c>
      <c r="E343" s="397" t="str">
        <f>IF(B343="I",IF(C343="LABOR",VLOOKUP(D343,'LABOR-INSUMOS'!A:D,2,FALSE),IF(C343="SINAPI",VLOOKUP(D343,'SINAPI-INSUMOS'!A:E,2,FALSE),IF(C343="COTAÇÃO",VLOOKUP(D343,#REF!,2,FALSE)))),IF(C343="LABOR",VLOOKUP(D343,'LABOR-SERVIÇOS'!A:F,5,FALSE),IF(C343="SINAPI",VLOOKUP(D343,'SINAPI-SERVIÇOS'!A:E,2,FALSE),"outro")))</f>
        <v>SOLDADOR COM ENCARGOS COMPLEMENTARES</v>
      </c>
      <c r="F343" s="196" t="s">
        <v>443</v>
      </c>
      <c r="G343" s="196" t="str">
        <f>IF(B343="I",IF(C343="LABOR",VLOOKUP(D343,'LABOR-INSUMOS'!A:D,3,FALSE),IF(C343="SINAPI",VLOOKUP(D343,'SINAPI-INSUMOS'!A:E,3,FALSE),IF(C343="COTAÇÃO",VLOOKUP(D343,#REF!,3,FALSE)))),IF(C343="LABOR",VLOOKUP(D343,'LABOR-SERVIÇOS'!A:F,6,FALSE),IF(C343="SINAPI",VLOOKUP(D343,'SINAPI-SERVIÇOS'!A:E,3,FALSE),"outro")))</f>
        <v>H</v>
      </c>
      <c r="H343" s="401">
        <v>18.0</v>
      </c>
      <c r="I343" s="415">
        <f>IF(B343="I",IF(F343="MO",IF(C343="LABOR",ROUND(VLOOKUP(D343,'LABOR-INSUMOS'!A:D,4,FALSE)/(1+'LABOR-INSUMOS'!$E$1),2),IF(C343="SINAPI",ROUND(VLOOKUP(D343,'SINAPI-INSUMOS'!A:E,5,FALSE)/(1+'SINAPI-INSUMOS'!$E$1),2),"outro")),IF(C343="LABOR",VLOOKUP(D343,'LABOR-INSUMOS'!A:D,4,FALSE),IF(C343="SINAPI",VLOOKUP(D343,'SINAPI-INSUMOS'!A:E,5,FALSE),IF(C343="COTAÇÃO",VLOOKUP(D343,#REF!,14,FALSE))))),IF(C343="SINAPI",IF(F343="MO",ROUND(VLOOKUP(D343,'SINAPI-SERVIÇOS'!A:D,4,FALSE)/(1+'SINAPI-SERVIÇOS'!$E$1),2),VLOOKUP(D343,'SINAPI-SERVIÇOS'!A:D,4,FALSE)),"outro"))</f>
        <v>11.73</v>
      </c>
      <c r="J343" s="391">
        <f t="shared" ref="J343:J351" si="18">ROUND(H343*I343,2)</f>
        <v>211.14</v>
      </c>
    </row>
    <row r="344" ht="15.75" customHeight="1">
      <c r="A344" s="18"/>
      <c r="B344" s="306" t="s">
        <v>441</v>
      </c>
      <c r="C344" s="196" t="s">
        <v>47</v>
      </c>
      <c r="D344" s="196" t="str">
        <f>'SINAPI-SERVIÇOS'!A6220</f>
        <v>88315</v>
      </c>
      <c r="E344" s="397" t="str">
        <f>IF(B344="I",IF(C344="LABOR",VLOOKUP(D344,'LABOR-INSUMOS'!A:D,2,FALSE),IF(C344="SINAPI",VLOOKUP(D344,'SINAPI-INSUMOS'!A:E,2,FALSE),IF(C344="COTAÇÃO",VLOOKUP(D344,#REF!,2,FALSE)))),IF(C344="LABOR",VLOOKUP(D344,'LABOR-SERVIÇOS'!A:F,5,FALSE),IF(C344="SINAPI",VLOOKUP(D344,'SINAPI-SERVIÇOS'!A:E,2,FALSE),"outro")))</f>
        <v>SERRALHEIRO COM ENCARGOS COMPLEMENTARES</v>
      </c>
      <c r="F344" s="385" t="s">
        <v>443</v>
      </c>
      <c r="G344" s="196" t="str">
        <f>IF(B344="I",IF(C344="LABOR",VLOOKUP(D344,'LABOR-INSUMOS'!A:D,3,FALSE),IF(C344="SINAPI",VLOOKUP(D344,'SINAPI-INSUMOS'!A:E,3,FALSE),IF(C344="COTAÇÃO",VLOOKUP(D344,#REF!,3,FALSE)))),IF(C344="LABOR",VLOOKUP(D344,'LABOR-SERVIÇOS'!A:F,6,FALSE),IF(C344="SINAPI",VLOOKUP(D344,'SINAPI-SERVIÇOS'!A:E,3,FALSE),"outro")))</f>
        <v>H</v>
      </c>
      <c r="H344" s="401">
        <v>18.0</v>
      </c>
      <c r="I344" s="415">
        <f>IF(B344="I",IF(F344="MO",IF(C344="LABOR",ROUND(VLOOKUP(D344,'LABOR-INSUMOS'!A:D,4,FALSE)/(1+'LABOR-INSUMOS'!$E$1),2),IF(C344="SINAPI",ROUND(VLOOKUP(D344,'SINAPI-INSUMOS'!A:E,5,FALSE)/(1+'SINAPI-INSUMOS'!$E$1),2),"outro")),IF(C344="LABOR",VLOOKUP(D344,'LABOR-INSUMOS'!A:D,4,FALSE),IF(C344="SINAPI",VLOOKUP(D344,'SINAPI-INSUMOS'!A:E,5,FALSE),IF(C344="COTAÇÃO",VLOOKUP(D344,#REF!,14,FALSE))))),IF(C344="SINAPI",IF(F344="MO",ROUND(VLOOKUP(D344,'SINAPI-SERVIÇOS'!A:D,4,FALSE)/(1+'SINAPI-SERVIÇOS'!$E$1),2),VLOOKUP(D344,'SINAPI-SERVIÇOS'!A:D,4,FALSE)),"outro"))</f>
        <v>10.5</v>
      </c>
      <c r="J344" s="391">
        <f t="shared" si="18"/>
        <v>189</v>
      </c>
    </row>
    <row r="345" ht="15.75" customHeight="1">
      <c r="A345" s="18"/>
      <c r="B345" s="306" t="s">
        <v>441</v>
      </c>
      <c r="C345" s="196" t="s">
        <v>47</v>
      </c>
      <c r="D345" s="196" t="str">
        <f>'SINAPI-SERVIÇOS'!A6164</f>
        <v>88251</v>
      </c>
      <c r="E345" s="397" t="str">
        <f>IF(B345="I",IF(C345="LABOR",VLOOKUP(D345,'LABOR-INSUMOS'!A:D,2,FALSE),IF(C345="SINAPI",VLOOKUP(D345,'SINAPI-INSUMOS'!A:E,2,FALSE),IF(C345="COTAÇÃO",VLOOKUP(D345,#REF!,2,FALSE)))),IF(C345="LABOR",VLOOKUP(D345,'LABOR-SERVIÇOS'!A:F,5,FALSE),IF(C345="SINAPI",VLOOKUP(D345,'SINAPI-SERVIÇOS'!A:E,2,FALSE),"outro")))</f>
        <v>AUXILIAR DE SERRALHEIRO COM ENCARGOS COMPLEMENTARES</v>
      </c>
      <c r="F345" s="385" t="s">
        <v>443</v>
      </c>
      <c r="G345" s="196" t="str">
        <f>IF(B345="I",IF(C345="LABOR",VLOOKUP(D345,'LABOR-INSUMOS'!A:D,3,FALSE),IF(C345="SINAPI",VLOOKUP(D345,'SINAPI-INSUMOS'!A:E,3,FALSE),IF(C345="COTAÇÃO",VLOOKUP(D345,#REF!,3,FALSE)))),IF(C345="LABOR",VLOOKUP(D345,'LABOR-SERVIÇOS'!A:F,6,FALSE),IF(C345="SINAPI",VLOOKUP(D345,'SINAPI-SERVIÇOS'!A:E,3,FALSE),"outro")))</f>
        <v>H</v>
      </c>
      <c r="H345" s="401">
        <v>18.0</v>
      </c>
      <c r="I345" s="415">
        <f>IF(B345="I",IF(F345="MO",IF(C345="LABOR",ROUND(VLOOKUP(D345,'LABOR-INSUMOS'!A:D,4,FALSE)/(1+'LABOR-INSUMOS'!$E$1),2),IF(C345="SINAPI",ROUND(VLOOKUP(D345,'SINAPI-INSUMOS'!A:E,5,FALSE)/(1+'SINAPI-INSUMOS'!$E$1),2),"outro")),IF(C345="LABOR",VLOOKUP(D345,'LABOR-INSUMOS'!A:D,4,FALSE),IF(C345="SINAPI",VLOOKUP(D345,'SINAPI-INSUMOS'!A:E,5,FALSE),IF(C345="COTAÇÃO",VLOOKUP(D345,#REF!,14,FALSE))))),IF(C345="SINAPI",IF(F345="MO",ROUND(VLOOKUP(D345,'SINAPI-SERVIÇOS'!A:D,4,FALSE)/(1+'SINAPI-SERVIÇOS'!$E$1),2),VLOOKUP(D345,'SINAPI-SERVIÇOS'!A:D,4,FALSE)),"outro"))</f>
        <v>8.52</v>
      </c>
      <c r="J345" s="391">
        <f t="shared" si="18"/>
        <v>153.36</v>
      </c>
    </row>
    <row r="346" ht="15.75" customHeight="1">
      <c r="A346" s="18"/>
      <c r="B346" s="306" t="s">
        <v>602</v>
      </c>
      <c r="C346" s="196" t="s">
        <v>47</v>
      </c>
      <c r="D346" s="196">
        <f>'SINAPI-INSUMOS'!A3670</f>
        <v>10965</v>
      </c>
      <c r="E346" s="397" t="str">
        <f>IF(B346="I",IF(C346="LABOR",VLOOKUP(D346,'LABOR-INSUMOS'!A:D,2,FALSE),IF(C346="SINAPI",VLOOKUP(D346,'SINAPI-INSUMOS'!A:E,2,FALSE),IF(C346="COTAÇÃO",VLOOKUP(D346,#REF!,2,FALSE)))),IF(C346="LABOR",VLOOKUP(D346,'LABOR-SERVIÇOS'!A:F,5,FALSE),IF(C346="SINAPI",VLOOKUP(D346,'SINAPI-SERVIÇOS'!A:E,2,FALSE),"outro")))</f>
        <v>PERFIL "U" DE ACO LAMINADO, "U" 102 X 9,3</v>
      </c>
      <c r="F346" s="196" t="s">
        <v>605</v>
      </c>
      <c r="G346" s="196" t="str">
        <f>IF(B346="I",IF(C346="LABOR",VLOOKUP(D346,'LABOR-INSUMOS'!A:D,3,FALSE),IF(C346="SINAPI",VLOOKUP(D346,'SINAPI-INSUMOS'!A:E,3,FALSE),IF(C346="COTAÇÃO",VLOOKUP(D346,#REF!,3,FALSE)))),IF(C346="LABOR",VLOOKUP(D346,'LABOR-SERVIÇOS'!A:F,6,FALSE),IF(C346="SINAPI",VLOOKUP(D346,'SINAPI-SERVIÇOS'!A:E,3,FALSE),"outro")))</f>
        <v>M     </v>
      </c>
      <c r="H346" s="401">
        <v>33.6</v>
      </c>
      <c r="I346" s="402" t="str">
        <f>IF(B346="I",IF(F346="MO",IF(C346="LABOR",ROUND(VLOOKUP(D346,'LABOR-INSUMOS'!A:D,4,FALSE)/(1+'LABOR-INSUMOS'!$E$1),2),IF(C346="SINAPI",ROUND(VLOOKUP(D346,'SINAPI-INSUMOS'!A:E,5,FALSE)/(1+'SINAPI-INSUMOS'!$E$1),2),"outro")),IF(C346="LABOR",VLOOKUP(D346,'LABOR-INSUMOS'!A:D,4,FALSE),IF(C346="SINAPI",VLOOKUP(D346,'SINAPI-INSUMOS'!A:E,5,FALSE),IF(C346="COTAÇÃO",VLOOKUP(D346,#REF!,14,FALSE))))),IF(C346="SINAPI",IF(F346="MO",ROUND(VLOOKUP(D346,'SINAPI-SERVIÇOS'!A:D,4,FALSE)/(1+'SINAPI-SERVIÇOS'!$E$1),2),VLOOKUP(D346,'SINAPI-SERVIÇOS'!A:D,4,FALSE)),"outro"))</f>
        <v>52,03</v>
      </c>
      <c r="J346" s="404">
        <f t="shared" si="18"/>
        <v>1748.21</v>
      </c>
    </row>
    <row r="347" ht="15.75" customHeight="1">
      <c r="A347" s="18"/>
      <c r="B347" s="306" t="s">
        <v>602</v>
      </c>
      <c r="C347" s="196" t="s">
        <v>47</v>
      </c>
      <c r="D347" s="196">
        <f>'SINAPI-INSUMOS'!A3676</f>
        <v>43083</v>
      </c>
      <c r="E347" s="397" t="str">
        <f>IF(B347="I",IF(C347="LABOR",VLOOKUP(D347,'LABOR-INSUMOS'!A:D,2,FALSE),IF(C347="SINAPI",VLOOKUP(D347,'SINAPI-INSUMOS'!A:E,2,FALSE),IF(C347="COTAÇÃO",VLOOKUP(D347,#REF!,2,FALSE)))),IF(C347="LABOR",VLOOKUP(D347,'LABOR-SERVIÇOS'!A:F,5,FALSE),IF(C347="SINAPI",VLOOKUP(D347,'SINAPI-SERVIÇOS'!A:E,2,FALSE),"outro")))</f>
        <v>PERFIL "U" ENRIJECIDO DE ACO GALVANIZADO, DOBRADO, 150 X 60 X 20 MM, E = 3,00 MM OU 200 X 75 X 25 MM, E = 3,75 MM</v>
      </c>
      <c r="F347" s="196" t="s">
        <v>605</v>
      </c>
      <c r="G347" s="196" t="str">
        <f>IF(B347="I",IF(C347="LABOR",VLOOKUP(D347,'LABOR-INSUMOS'!A:D,3,FALSE),IF(C347="SINAPI",VLOOKUP(D347,'SINAPI-INSUMOS'!A:E,3,FALSE),IF(C347="COTAÇÃO",VLOOKUP(D347,#REF!,3,FALSE)))),IF(C347="LABOR",VLOOKUP(D347,'LABOR-SERVIÇOS'!A:F,6,FALSE),IF(C347="SINAPI",VLOOKUP(D347,'SINAPI-SERVIÇOS'!A:E,3,FALSE),"outro")))</f>
        <v>KG    </v>
      </c>
      <c r="H347" s="401">
        <v>230.1</v>
      </c>
      <c r="I347" s="402" t="str">
        <f>IF(B347="I",IF(F347="MO",IF(C347="LABOR",ROUND(VLOOKUP(D347,'LABOR-INSUMOS'!A:D,4,FALSE)/(1+'LABOR-INSUMOS'!$E$1),2),IF(C347="SINAPI",ROUND(VLOOKUP(D347,'SINAPI-INSUMOS'!A:E,5,FALSE)/(1+'SINAPI-INSUMOS'!$E$1),2),"outro")),IF(C347="LABOR",VLOOKUP(D347,'LABOR-INSUMOS'!A:D,4,FALSE),IF(C347="SINAPI",VLOOKUP(D347,'SINAPI-INSUMOS'!A:E,5,FALSE),IF(C347="COTAÇÃO",VLOOKUP(D347,#REF!,14,FALSE))))),IF(C347="SINAPI",IF(F347="MO",ROUND(VLOOKUP(D347,'SINAPI-SERVIÇOS'!A:D,4,FALSE)/(1+'SINAPI-SERVIÇOS'!$E$1),2),VLOOKUP(D347,'SINAPI-SERVIÇOS'!A:D,4,FALSE)),"outro"))</f>
        <v>4,98</v>
      </c>
      <c r="J347" s="404">
        <f t="shared" si="18"/>
        <v>1145.9</v>
      </c>
    </row>
    <row r="348" ht="15.75" customHeight="1">
      <c r="A348" s="18"/>
      <c r="B348" s="306" t="s">
        <v>602</v>
      </c>
      <c r="C348" s="196" t="s">
        <v>47</v>
      </c>
      <c r="D348" s="196">
        <f>'SINAPI-INSUMOS'!A4864</f>
        <v>21011</v>
      </c>
      <c r="E348" s="397" t="str">
        <f>IF(B348="I",IF(C348="LABOR",VLOOKUP(D348,'LABOR-INSUMOS'!A:D,2,FALSE),IF(C348="SINAPI",VLOOKUP(D348,'SINAPI-INSUMOS'!A:E,2,FALSE),IF(C348="COTAÇÃO",VLOOKUP(D348,#REF!,2,FALSE)))),IF(C348="LABOR",VLOOKUP(D348,'LABOR-SERVIÇOS'!A:F,5,FALSE),IF(C348="SINAPI",VLOOKUP(D348,'SINAPI-SERVIÇOS'!A:E,2,FALSE),"outro")))</f>
        <v>TUBO ACO GALVANIZADO COM COSTURA, CLASSE LEVE, DN 32 MM ( 1 1/4"),  E = 2,65 MM,  *2,71* KG/M (NBR 5580)</v>
      </c>
      <c r="F348" s="196" t="s">
        <v>605</v>
      </c>
      <c r="G348" s="196" t="str">
        <f>IF(B348="I",IF(C348="LABOR",VLOOKUP(D348,'LABOR-INSUMOS'!A:D,3,FALSE),IF(C348="SINAPI",VLOOKUP(D348,'SINAPI-INSUMOS'!A:E,3,FALSE),IF(C348="COTAÇÃO",VLOOKUP(D348,#REF!,3,FALSE)))),IF(C348="LABOR",VLOOKUP(D348,'LABOR-SERVIÇOS'!A:F,6,FALSE),IF(C348="SINAPI",VLOOKUP(D348,'SINAPI-SERVIÇOS'!A:E,3,FALSE),"outro")))</f>
        <v>M     </v>
      </c>
      <c r="H348" s="401">
        <v>37.0</v>
      </c>
      <c r="I348" s="402" t="str">
        <f>IF(B348="I",IF(F348="MO",IF(C348="LABOR",ROUND(VLOOKUP(D348,'LABOR-INSUMOS'!A:D,4,FALSE)/(1+'LABOR-INSUMOS'!$E$1),2),IF(C348="SINAPI",ROUND(VLOOKUP(D348,'SINAPI-INSUMOS'!A:E,5,FALSE)/(1+'SINAPI-INSUMOS'!$E$1),2),"outro")),IF(C348="LABOR",VLOOKUP(D348,'LABOR-INSUMOS'!A:D,4,FALSE),IF(C348="SINAPI",VLOOKUP(D348,'SINAPI-INSUMOS'!A:E,5,FALSE),IF(C348="COTAÇÃO",VLOOKUP(D348,#REF!,14,FALSE))))),IF(C348="SINAPI",IF(F348="MO",ROUND(VLOOKUP(D348,'SINAPI-SERVIÇOS'!A:D,4,FALSE)/(1+'SINAPI-SERVIÇOS'!$E$1),2),VLOOKUP(D348,'SINAPI-SERVIÇOS'!A:D,4,FALSE)),"outro"))</f>
        <v>34,22</v>
      </c>
      <c r="J348" s="404">
        <f t="shared" si="18"/>
        <v>1266.14</v>
      </c>
    </row>
    <row r="349" ht="15.75" customHeight="1">
      <c r="A349" s="18"/>
      <c r="B349" s="306" t="s">
        <v>602</v>
      </c>
      <c r="C349" s="196" t="s">
        <v>47</v>
      </c>
      <c r="D349" s="196">
        <f>'SINAPI-INSUMOS'!A1183</f>
        <v>43105</v>
      </c>
      <c r="E349" s="397" t="str">
        <f>IF(B349="I",IF(C349="LABOR",VLOOKUP(D349,'LABOR-INSUMOS'!A:D,2,FALSE),IF(C349="SINAPI",VLOOKUP(D349,'SINAPI-INSUMOS'!A:E,2,FALSE),IF(C349="COTAÇÃO",VLOOKUP(D349,#REF!,2,FALSE)))),IF(C349="LABOR",VLOOKUP(D349,'LABOR-SERVIÇOS'!A:F,5,FALSE),IF(C349="SINAPI",VLOOKUP(D349,'SINAPI-SERVIÇOS'!A:E,2,FALSE),"outro")))</f>
        <v>CHAPA DE ACO CARBONO GALVANIZADA, PERFURADA (GRADE FUROS) E = 1,5 MM, DIAMETRO DO FURO = 9,52 MM (FUROS ALTERNADOS HORIZ.)</v>
      </c>
      <c r="F349" s="196" t="s">
        <v>605</v>
      </c>
      <c r="G349" s="196" t="str">
        <f>IF(B349="I",IF(C349="LABOR",VLOOKUP(D349,'LABOR-INSUMOS'!A:D,3,FALSE),IF(C349="SINAPI",VLOOKUP(D349,'SINAPI-INSUMOS'!A:E,3,FALSE),IF(C349="COTAÇÃO",VLOOKUP(D349,#REF!,3,FALSE)))),IF(C349="LABOR",VLOOKUP(D349,'LABOR-SERVIÇOS'!A:F,6,FALSE),IF(C349="SINAPI",VLOOKUP(D349,'SINAPI-SERVIÇOS'!A:E,3,FALSE),"outro")))</f>
        <v>KG    </v>
      </c>
      <c r="H349" s="401">
        <v>74.016</v>
      </c>
      <c r="I349" s="402" t="str">
        <f>IF(B349="I",IF(F349="MO",IF(C349="LABOR",ROUND(VLOOKUP(D349,'LABOR-INSUMOS'!A:D,4,FALSE)/(1+'LABOR-INSUMOS'!$E$1),2),IF(C349="SINAPI",ROUND(VLOOKUP(D349,'SINAPI-INSUMOS'!A:E,5,FALSE)/(1+'SINAPI-INSUMOS'!$E$1),2),"outro")),IF(C349="LABOR",VLOOKUP(D349,'LABOR-INSUMOS'!A:D,4,FALSE),IF(C349="SINAPI",VLOOKUP(D349,'SINAPI-INSUMOS'!A:E,5,FALSE),IF(C349="COTAÇÃO",VLOOKUP(D349,#REF!,14,FALSE))))),IF(C349="SINAPI",IF(F349="MO",ROUND(VLOOKUP(D349,'SINAPI-SERVIÇOS'!A:D,4,FALSE)/(1+'SINAPI-SERVIÇOS'!$E$1),2),VLOOKUP(D349,'SINAPI-SERVIÇOS'!A:D,4,FALSE)),"outro"))</f>
        <v>20,34</v>
      </c>
      <c r="J349" s="404">
        <f t="shared" si="18"/>
        <v>1505.49</v>
      </c>
    </row>
    <row r="350" ht="15.75" customHeight="1">
      <c r="A350" s="18"/>
      <c r="B350" s="306" t="s">
        <v>602</v>
      </c>
      <c r="C350" s="196" t="s">
        <v>47</v>
      </c>
      <c r="D350" s="196">
        <f>'SINAPI-INSUMOS'!A4242</f>
        <v>39914</v>
      </c>
      <c r="E350" s="397" t="str">
        <f>IF(B350="I",IF(C350="LABOR",VLOOKUP(D350,'LABOR-INSUMOS'!A:D,2,FALSE),IF(C350="SINAPI",VLOOKUP(D350,'SINAPI-INSUMOS'!A:E,2,FALSE),IF(C350="COTAÇÃO",VLOOKUP(D350,#REF!,2,FALSE)))),IF(C350="LABOR",VLOOKUP(D350,'LABOR-SERVIÇOS'!A:F,5,FALSE),IF(C350="SINAPI",VLOOKUP(D350,'SINAPI-SERVIÇOS'!A:E,2,FALSE),"outro")))</f>
        <v>SOLDA EM VARETA FOSCOPER, D = *2,5* MM  X COMPRIMENTO 500 MM</v>
      </c>
      <c r="F350" s="196" t="s">
        <v>605</v>
      </c>
      <c r="G350" s="196" t="str">
        <f>IF(B350="I",IF(C350="LABOR",VLOOKUP(D350,'LABOR-INSUMOS'!A:D,3,FALSE),IF(C350="SINAPI",VLOOKUP(D350,'SINAPI-INSUMOS'!A:E,3,FALSE),IF(C350="COTAÇÃO",VLOOKUP(D350,#REF!,3,FALSE)))),IF(C350="LABOR",VLOOKUP(D350,'LABOR-SERVIÇOS'!A:F,6,FALSE),IF(C350="SINAPI",VLOOKUP(D350,'SINAPI-SERVIÇOS'!A:E,3,FALSE),"outro")))</f>
        <v>KG    </v>
      </c>
      <c r="H350" s="401">
        <v>15.0</v>
      </c>
      <c r="I350" s="402" t="str">
        <f>IF(B350="I",IF(F350="MO",IF(C350="LABOR",ROUND(VLOOKUP(D350,'LABOR-INSUMOS'!A:D,4,FALSE)/(1+'LABOR-INSUMOS'!$E$1),2),IF(C350="SINAPI",ROUND(VLOOKUP(D350,'SINAPI-INSUMOS'!A:E,5,FALSE)/(1+'SINAPI-INSUMOS'!$E$1),2),"outro")),IF(C350="LABOR",VLOOKUP(D350,'LABOR-INSUMOS'!A:D,4,FALSE),IF(C350="SINAPI",VLOOKUP(D350,'SINAPI-INSUMOS'!A:E,5,FALSE),IF(C350="COTAÇÃO",VLOOKUP(D350,#REF!,14,FALSE))))),IF(C350="SINAPI",IF(F350="MO",ROUND(VLOOKUP(D350,'SINAPI-SERVIÇOS'!A:D,4,FALSE)/(1+'SINAPI-SERVIÇOS'!$E$1),2),VLOOKUP(D350,'SINAPI-SERVIÇOS'!A:D,4,FALSE)),"outro"))</f>
        <v>145,60</v>
      </c>
      <c r="J350" s="404">
        <f t="shared" si="18"/>
        <v>2184</v>
      </c>
    </row>
    <row r="351" ht="15.75" customHeight="1">
      <c r="A351" s="18"/>
      <c r="B351" s="306" t="s">
        <v>602</v>
      </c>
      <c r="C351" s="196" t="s">
        <v>47</v>
      </c>
      <c r="D351" s="196">
        <f>'SINAPI-INSUMOS'!A3539</f>
        <v>4346</v>
      </c>
      <c r="E351" s="397" t="str">
        <f>IF(B351="I",IF(C351="LABOR",VLOOKUP(D351,'LABOR-INSUMOS'!A:D,2,FALSE),IF(C351="SINAPI",VLOOKUP(D351,'SINAPI-INSUMOS'!A:E,2,FALSE),IF(C351="COTAÇÃO",VLOOKUP(D351,#REF!,2,FALSE)))),IF(C351="LABOR",VLOOKUP(D351,'LABOR-SERVIÇOS'!A:F,5,FALSE),IF(C351="SINAPI",VLOOKUP(D351,'SINAPI-SERVIÇOS'!A:E,2,FALSE),"outro")))</f>
        <v>PARAFUSO DE FERRO POLIDO, SEXTAVADO, COM ROSCA PARCIAL, DIAMETRO 5/8", COMPRIMENTO 6", COM PORCA E ARRUELA DE PRESSAO MEDIA</v>
      </c>
      <c r="F351" s="196" t="s">
        <v>605</v>
      </c>
      <c r="G351" s="196" t="str">
        <f>IF(B351="I",IF(C351="LABOR",VLOOKUP(D351,'LABOR-INSUMOS'!A:D,3,FALSE),IF(C351="SINAPI",VLOOKUP(D351,'SINAPI-INSUMOS'!A:E,3,FALSE),IF(C351="COTAÇÃO",VLOOKUP(D351,#REF!,3,FALSE)))),IF(C351="LABOR",VLOOKUP(D351,'LABOR-SERVIÇOS'!A:F,6,FALSE),IF(C351="SINAPI",VLOOKUP(D351,'SINAPI-SERVIÇOS'!A:E,3,FALSE),"outro")))</f>
        <v>UN    </v>
      </c>
      <c r="H351" s="401">
        <v>200.0</v>
      </c>
      <c r="I351" s="402" t="str">
        <f>IF(B351="I",IF(F351="MO",IF(C351="LABOR",ROUND(VLOOKUP(D351,'LABOR-INSUMOS'!A:D,4,FALSE)/(1+'LABOR-INSUMOS'!$E$1),2),IF(C351="SINAPI",ROUND(VLOOKUP(D351,'SINAPI-INSUMOS'!A:E,5,FALSE)/(1+'SINAPI-INSUMOS'!$E$1),2),"outro")),IF(C351="LABOR",VLOOKUP(D351,'LABOR-INSUMOS'!A:D,4,FALSE),IF(C351="SINAPI",VLOOKUP(D351,'SINAPI-INSUMOS'!A:E,5,FALSE),IF(C351="COTAÇÃO",VLOOKUP(D351,#REF!,14,FALSE))))),IF(C351="SINAPI",IF(F351="MO",ROUND(VLOOKUP(D351,'SINAPI-SERVIÇOS'!A:D,4,FALSE)/(1+'SINAPI-SERVIÇOS'!$E$1),2),VLOOKUP(D351,'SINAPI-SERVIÇOS'!A:D,4,FALSE)),"outro"))</f>
        <v>5,99</v>
      </c>
      <c r="J351" s="404">
        <f t="shared" si="18"/>
        <v>1198</v>
      </c>
    </row>
    <row r="352" ht="15.0" customHeight="1">
      <c r="A352" s="318"/>
      <c r="B352" s="324"/>
      <c r="C352" s="324"/>
      <c r="D352" s="324"/>
      <c r="E352" s="199"/>
      <c r="F352" s="325"/>
      <c r="G352" s="325"/>
      <c r="H352" s="326"/>
      <c r="I352" s="327"/>
      <c r="J352" s="328"/>
    </row>
    <row r="353" ht="15.0" customHeight="1">
      <c r="A353" s="318"/>
      <c r="B353" s="329"/>
      <c r="C353" s="329"/>
      <c r="D353" s="330"/>
      <c r="E353" s="331" t="s">
        <v>445</v>
      </c>
      <c r="F353" s="332" t="s">
        <v>446</v>
      </c>
      <c r="G353" s="332"/>
      <c r="H353" s="333" t="s">
        <v>447</v>
      </c>
      <c r="I353" s="334" t="s">
        <v>448</v>
      </c>
      <c r="J353" s="335" t="s">
        <v>23</v>
      </c>
    </row>
    <row r="354" ht="15.0" customHeight="1">
      <c r="A354" s="318"/>
      <c r="B354" s="329"/>
      <c r="C354" s="329"/>
      <c r="D354" s="376"/>
      <c r="E354" s="336" t="s">
        <v>449</v>
      </c>
      <c r="F354" s="337"/>
      <c r="G354" s="337"/>
      <c r="H354" s="338">
        <f>SUMIF(F343:F351,"MO",J343:J351)</f>
        <v>553.5</v>
      </c>
      <c r="I354" s="339"/>
      <c r="J354" s="340"/>
    </row>
    <row r="355" ht="15.0" customHeight="1">
      <c r="A355" s="318"/>
      <c r="B355" s="329"/>
      <c r="C355" s="329"/>
      <c r="D355" s="330"/>
      <c r="E355" s="336" t="s">
        <v>450</v>
      </c>
      <c r="F355" s="341">
        <f>$G$3</f>
        <v>0.8954</v>
      </c>
      <c r="G355" s="341"/>
      <c r="H355" s="338">
        <f>H354*F355</f>
        <v>495.6039</v>
      </c>
      <c r="I355" s="339"/>
      <c r="J355" s="340"/>
    </row>
    <row r="356" ht="15.0" customHeight="1">
      <c r="A356" s="318"/>
      <c r="B356" s="329"/>
      <c r="C356" s="329"/>
      <c r="D356" s="330"/>
      <c r="E356" s="336" t="s">
        <v>451</v>
      </c>
      <c r="F356" s="341"/>
      <c r="G356" s="337"/>
      <c r="H356" s="338">
        <f>SUM(H354:H355)</f>
        <v>1049.1039</v>
      </c>
      <c r="I356" s="338">
        <f>ROUND(F360*H356,2)</f>
        <v>289.97</v>
      </c>
      <c r="J356" s="342">
        <f>H356+I356</f>
        <v>1339.0739</v>
      </c>
    </row>
    <row r="357" ht="15.0" customHeight="1">
      <c r="A357" s="318"/>
      <c r="B357" s="329"/>
      <c r="C357" s="329"/>
      <c r="D357" s="330"/>
      <c r="E357" s="336" t="s">
        <v>452</v>
      </c>
      <c r="F357" s="337"/>
      <c r="G357" s="337"/>
      <c r="H357" s="343"/>
      <c r="I357" s="338"/>
      <c r="J357" s="342"/>
    </row>
    <row r="358" ht="15.0" customHeight="1">
      <c r="A358" s="318"/>
      <c r="B358" s="329"/>
      <c r="C358" s="329"/>
      <c r="D358" s="330"/>
      <c r="E358" s="336" t="s">
        <v>453</v>
      </c>
      <c r="F358" s="337"/>
      <c r="G358" s="337"/>
      <c r="H358" s="338">
        <f>SUMIF(F343:F351,"MA",J343:J351)</f>
        <v>9047.74</v>
      </c>
      <c r="I358" s="338">
        <f>ROUND(F360*H358,2)</f>
        <v>2500.8</v>
      </c>
      <c r="J358" s="342">
        <f>H358+I358</f>
        <v>11548.54</v>
      </c>
    </row>
    <row r="359" ht="15.0" customHeight="1">
      <c r="A359" s="318"/>
      <c r="B359" s="329"/>
      <c r="C359" s="329"/>
      <c r="D359" s="330"/>
      <c r="E359" s="336" t="s">
        <v>454</v>
      </c>
      <c r="F359" s="337"/>
      <c r="G359" s="337"/>
      <c r="H359" s="338">
        <f>H358+H356</f>
        <v>10096.8439</v>
      </c>
      <c r="I359" s="339"/>
      <c r="J359" s="342"/>
    </row>
    <row r="360" ht="15.0" customHeight="1">
      <c r="A360" s="318"/>
      <c r="B360" s="329"/>
      <c r="C360" s="329"/>
      <c r="D360" s="330"/>
      <c r="E360" s="336" t="s">
        <v>455</v>
      </c>
      <c r="F360" s="341">
        <f>$H$3</f>
        <v>0.2764</v>
      </c>
      <c r="G360" s="341"/>
      <c r="H360" s="344"/>
      <c r="I360" s="339"/>
      <c r="J360" s="345"/>
    </row>
    <row r="361" ht="15.0" customHeight="1">
      <c r="A361" s="318"/>
      <c r="B361" s="347"/>
      <c r="C361" s="347"/>
      <c r="D361" s="348"/>
      <c r="E361" s="349" t="s">
        <v>456</v>
      </c>
      <c r="F361" s="350"/>
      <c r="G361" s="350"/>
      <c r="H361" s="351"/>
      <c r="I361" s="352"/>
      <c r="J361" s="353">
        <f>ROUND(SUM(J356:J360),2)</f>
        <v>12887.61</v>
      </c>
    </row>
    <row r="362" ht="15.0" hidden="1" customHeight="1">
      <c r="A362" s="392"/>
      <c r="B362" s="393"/>
      <c r="C362" s="394"/>
      <c r="D362" s="394"/>
      <c r="E362" s="395"/>
      <c r="F362" s="394"/>
      <c r="G362" s="395"/>
      <c r="H362" s="395"/>
      <c r="I362" s="395"/>
      <c r="J362" s="396"/>
    </row>
    <row r="363" ht="15.75" hidden="1" customHeight="1">
      <c r="A363" s="297" t="s">
        <v>8</v>
      </c>
      <c r="B363" s="47"/>
      <c r="C363" s="298" t="s">
        <v>430</v>
      </c>
      <c r="D363" s="47"/>
      <c r="E363" s="299" t="s">
        <v>15</v>
      </c>
      <c r="F363" s="298" t="s">
        <v>18</v>
      </c>
      <c r="G363" s="300"/>
      <c r="H363" s="301"/>
      <c r="I363" s="302"/>
      <c r="J363" s="303" t="s">
        <v>431</v>
      </c>
    </row>
    <row r="364" ht="15.75" hidden="1" customHeight="1">
      <c r="A364" s="304" t="str">
        <f>CONCATENATE($M$1,"-")</f>
        <v>ARQ-</v>
      </c>
      <c r="B364" s="305">
        <f>COUNTIF(B$1:B363,"&gt;0")+1</f>
        <v>21</v>
      </c>
      <c r="C364" s="306" t="s">
        <v>47</v>
      </c>
      <c r="D364" s="306">
        <v>0.0</v>
      </c>
      <c r="E364" s="397" t="s">
        <v>1380</v>
      </c>
      <c r="F364" s="308" t="s">
        <v>433</v>
      </c>
      <c r="G364" s="309"/>
      <c r="H364" s="310"/>
      <c r="I364" s="311"/>
      <c r="J364" s="312">
        <f>J379</f>
        <v>2192.13</v>
      </c>
    </row>
    <row r="365" ht="15.0" hidden="1" customHeight="1">
      <c r="A365" s="382"/>
      <c r="B365" s="314" t="s">
        <v>434</v>
      </c>
      <c r="C365" s="315" t="s">
        <v>435</v>
      </c>
      <c r="D365" s="315" t="s">
        <v>436</v>
      </c>
      <c r="E365" s="315" t="s">
        <v>437</v>
      </c>
      <c r="F365" s="315" t="s">
        <v>434</v>
      </c>
      <c r="G365" s="316" t="s">
        <v>18</v>
      </c>
      <c r="H365" s="316" t="s">
        <v>438</v>
      </c>
      <c r="I365" s="316" t="s">
        <v>439</v>
      </c>
      <c r="J365" s="317" t="s">
        <v>440</v>
      </c>
    </row>
    <row r="366" ht="15.75" hidden="1" customHeight="1">
      <c r="A366" s="18"/>
      <c r="B366" s="306" t="s">
        <v>441</v>
      </c>
      <c r="C366" s="196" t="s">
        <v>47</v>
      </c>
      <c r="D366" s="196" t="str">
        <f>'SINAPI-SERVIÇOS'!A6157</f>
        <v>88243</v>
      </c>
      <c r="E366" s="397" t="str">
        <f>IF(B366="I",IF(C366="LABOR",VLOOKUP(D366,'LABOR-INSUMOS'!A:D,2,FALSE),IF(C366="SINAPI",VLOOKUP(D366,'SINAPI-INSUMOS'!A:E,2,FALSE),IF(C366="COTAÇÃO",VLOOKUP(D366,#REF!,2,FALSE)))),IF(C366="LABOR",VLOOKUP(D366,'LABOR-SERVIÇOS'!A:F,5,FALSE),IF(C366="SINAPI",VLOOKUP(D366,'SINAPI-SERVIÇOS'!A:E,2,FALSE),"outro")))</f>
        <v>AJUDANTE ESPECIALIZADO COM ENCARGOS COMPLEMENTARES</v>
      </c>
      <c r="F366" s="196" t="s">
        <v>443</v>
      </c>
      <c r="G366" s="196" t="str">
        <f>IF(B366="I",IF(C366="LABOR",VLOOKUP(D366,'LABOR-INSUMOS'!A:D,3,FALSE),IF(C366="SINAPI",VLOOKUP(D366,'SINAPI-INSUMOS'!A:E,3,FALSE),IF(C366="COTAÇÃO",VLOOKUP(D366,#REF!,3,FALSE)))),IF(C366="LABOR",VLOOKUP(D366,'LABOR-SERVIÇOS'!A:F,6,FALSE),IF(C366="SINAPI",VLOOKUP(D366,'SINAPI-SERVIÇOS'!A:E,3,FALSE),"outro")))</f>
        <v>H</v>
      </c>
      <c r="H366" s="401">
        <v>18.0</v>
      </c>
      <c r="I366" s="415">
        <f>IF(B366="I",IF(F366="MO",IF(C366="LABOR",ROUND(VLOOKUP(D366,'LABOR-INSUMOS'!A:D,4,FALSE)/(1+'LABOR-INSUMOS'!$E$1),2),IF(C366="SINAPI",ROUND(VLOOKUP(D366,'SINAPI-INSUMOS'!A:E,5,FALSE)/(1+'SINAPI-INSUMOS'!$E$1),2),"outro")),IF(C366="LABOR",VLOOKUP(D366,'LABOR-INSUMOS'!A:D,4,FALSE),IF(C366="SINAPI",VLOOKUP(D366,'SINAPI-INSUMOS'!A:E,5,FALSE),IF(C366="COTAÇÃO",VLOOKUP(D366,#REF!,14,FALSE))))),IF(C366="SINAPI",IF(F366="MO",ROUND(VLOOKUP(D366,'SINAPI-SERVIÇOS'!A:D,4,FALSE)/(1+'SINAPI-SERVIÇOS'!$E$1),2),VLOOKUP(D366,'SINAPI-SERVIÇOS'!A:D,4,FALSE)),"outro"))</f>
        <v>8.97</v>
      </c>
      <c r="J366" s="391">
        <f t="shared" ref="J366:J369" si="19">ROUND(H366*I366,2)</f>
        <v>161.46</v>
      </c>
    </row>
    <row r="367" ht="15.75" hidden="1" customHeight="1">
      <c r="A367" s="18"/>
      <c r="B367" s="306" t="s">
        <v>441</v>
      </c>
      <c r="C367" s="196" t="s">
        <v>47</v>
      </c>
      <c r="D367" s="196" t="str">
        <f>'SINAPI-SERVIÇOS'!A6176</f>
        <v>88264</v>
      </c>
      <c r="E367" s="397" t="str">
        <f>IF(B367="I",IF(C367="LABOR",VLOOKUP(D367,'LABOR-INSUMOS'!A:D,2,FALSE),IF(C367="SINAPI",VLOOKUP(D367,'SINAPI-INSUMOS'!A:E,2,FALSE),IF(C367="COTAÇÃO",VLOOKUP(D367,#REF!,2,FALSE)))),IF(C367="LABOR",VLOOKUP(D367,'LABOR-SERVIÇOS'!A:F,5,FALSE),IF(C367="SINAPI",VLOOKUP(D367,'SINAPI-SERVIÇOS'!A:E,2,FALSE),"outro")))</f>
        <v>ELETRICISTA COM ENCARGOS COMPLEMENTARES</v>
      </c>
      <c r="F367" s="385" t="s">
        <v>443</v>
      </c>
      <c r="G367" s="196" t="str">
        <f>IF(B367="I",IF(C367="LABOR",VLOOKUP(D367,'LABOR-INSUMOS'!A:D,3,FALSE),IF(C367="SINAPI",VLOOKUP(D367,'SINAPI-INSUMOS'!A:E,3,FALSE),IF(C367="COTAÇÃO",VLOOKUP(D367,#REF!,3,FALSE)))),IF(C367="LABOR",VLOOKUP(D367,'LABOR-SERVIÇOS'!A:F,6,FALSE),IF(C367="SINAPI",VLOOKUP(D367,'SINAPI-SERVIÇOS'!A:E,3,FALSE),"outro")))</f>
        <v>H</v>
      </c>
      <c r="H367" s="401">
        <v>18.0</v>
      </c>
      <c r="I367" s="415">
        <f>IF(B367="I",IF(F367="MO",IF(C367="LABOR",ROUND(VLOOKUP(D367,'LABOR-INSUMOS'!A:D,4,FALSE)/(1+'LABOR-INSUMOS'!$E$1),2),IF(C367="SINAPI",ROUND(VLOOKUP(D367,'SINAPI-INSUMOS'!A:E,5,FALSE)/(1+'SINAPI-INSUMOS'!$E$1),2),"outro")),IF(C367="LABOR",VLOOKUP(D367,'LABOR-INSUMOS'!A:D,4,FALSE),IF(C367="SINAPI",VLOOKUP(D367,'SINAPI-INSUMOS'!A:E,5,FALSE),IF(C367="COTAÇÃO",VLOOKUP(D367,#REF!,14,FALSE))))),IF(C367="SINAPI",IF(F367="MO",ROUND(VLOOKUP(D367,'SINAPI-SERVIÇOS'!A:D,4,FALSE)/(1+'SINAPI-SERVIÇOS'!$E$1),2),VLOOKUP(D367,'SINAPI-SERVIÇOS'!A:D,4,FALSE)),"outro"))</f>
        <v>11.53</v>
      </c>
      <c r="J367" s="391">
        <f t="shared" si="19"/>
        <v>207.54</v>
      </c>
    </row>
    <row r="368" ht="15.75" hidden="1" customHeight="1">
      <c r="A368" s="318"/>
      <c r="B368" s="306" t="s">
        <v>441</v>
      </c>
      <c r="C368" s="196" t="s">
        <v>47</v>
      </c>
      <c r="D368" s="196" t="str">
        <f>'SINAPI-SERVIÇOS'!A6187</f>
        <v>88277</v>
      </c>
      <c r="E368" s="307" t="str">
        <f>IF(B368="I",IF(C368="LABOR",VLOOKUP(D368,'LABOR-INSUMOS'!A:D,2,FALSE),IF(C368="SINAPI",VLOOKUP(D368,'SINAPI-INSUMOS'!A:E,2,FALSE),IF(C368="COTAÇÃO",VLOOKUP(D368,#REF!,2,FALSE)))),IF(C368="LABOR",VLOOKUP(D368,'LABOR-SERVIÇOS'!A:F,5,FALSE),IF(C368="SINAPI",VLOOKUP(D368,'SINAPI-SERVIÇOS'!A:E,2,FALSE),"outro")))</f>
        <v>MONTADOR (TUBO AÇO/EQUIPAMENTOS) COM ENCARGOS COMPLEMENTARES</v>
      </c>
      <c r="F368" s="196" t="s">
        <v>443</v>
      </c>
      <c r="G368" s="196" t="str">
        <f>IF(B368="I",IF(C368="LABOR",VLOOKUP(D368,'LABOR-INSUMOS'!A:D,3,FALSE),IF(C368="SINAPI",VLOOKUP(D368,'SINAPI-INSUMOS'!A:E,3,FALSE),IF(C368="COTAÇÃO",VLOOKUP(D368,#REF!,3,FALSE)))),IF(C368="LABOR",VLOOKUP(D368,'LABOR-SERVIÇOS'!A:F,6,FALSE),IF(C368="SINAPI",VLOOKUP(D368,'SINAPI-SERVIÇOS'!A:E,3,FALSE),"outro")))</f>
        <v>H</v>
      </c>
      <c r="H368" s="401">
        <v>18.0</v>
      </c>
      <c r="I368" s="415">
        <f>IF(B368="I",IF(F368="MO",IF(C368="LABOR",ROUND(VLOOKUP(D368,'LABOR-INSUMOS'!A:D,4,FALSE)/(1+'LABOR-INSUMOS'!$E$1),2),IF(C368="SINAPI",ROUND(VLOOKUP(D368,'SINAPI-INSUMOS'!A:E,5,FALSE)/(1+'SINAPI-INSUMOS'!$E$1),2),"outro")),IF(C368="LABOR",VLOOKUP(D368,'LABOR-INSUMOS'!A:D,4,FALSE),IF(C368="SINAPI",VLOOKUP(D368,'SINAPI-INSUMOS'!A:E,5,FALSE),IF(C368="COTAÇÃO",VLOOKUP(D368,#REF!,14,FALSE))))),IF(C368="SINAPI",IF(F368="MO",ROUND(VLOOKUP(D368,'SINAPI-SERVIÇOS'!A:D,4,FALSE)/(1+'SINAPI-SERVIÇOS'!$E$1),2),VLOOKUP(D368,'SINAPI-SERVIÇOS'!A:D,4,FALSE)),"outro"))</f>
        <v>10.67</v>
      </c>
      <c r="J368" s="404">
        <f t="shared" si="19"/>
        <v>192.06</v>
      </c>
      <c r="K368" s="273"/>
      <c r="L368" s="273"/>
      <c r="M368" s="273"/>
      <c r="N368" s="273"/>
      <c r="O368" s="273"/>
      <c r="P368" s="273"/>
      <c r="Q368" s="273"/>
      <c r="R368" s="273"/>
      <c r="S368" s="273"/>
      <c r="T368" s="273"/>
      <c r="U368" s="273"/>
      <c r="V368" s="273"/>
      <c r="W368" s="273"/>
      <c r="X368" s="273"/>
      <c r="Y368" s="273"/>
      <c r="Z368" s="273"/>
    </row>
    <row r="369" ht="15.75" hidden="1" customHeight="1">
      <c r="A369" s="18"/>
      <c r="B369" s="306" t="s">
        <v>602</v>
      </c>
      <c r="C369" s="196" t="s">
        <v>47</v>
      </c>
      <c r="D369" s="196">
        <f>'SINAPI-INSUMOS'!A3562</f>
        <v>441</v>
      </c>
      <c r="E369" s="397" t="str">
        <f>IF(B369="I",IF(C369="LABOR",VLOOKUP(D369,'LABOR-INSUMOS'!A:D,2,FALSE),IF(C369="SINAPI",VLOOKUP(D369,'SINAPI-INSUMOS'!A:E,2,FALSE),IF(C369="COTAÇÃO",VLOOKUP(D369,#REF!,2,FALSE)))),IF(C369="LABOR",VLOOKUP(D369,'LABOR-SERVIÇOS'!A:F,5,FALSE),IF(C369="SINAPI",VLOOKUP(D369,'SINAPI-SERVIÇOS'!A:E,2,FALSE),"outro")))</f>
        <v>PARAFUSO M16 EM ACO GALVANIZADO, COMPRIMENTO = 150 MM, DIAMETRO = 16 MM, ROSCA MAQUINA, CABECA QUADRADA</v>
      </c>
      <c r="F369" s="196" t="s">
        <v>605</v>
      </c>
      <c r="G369" s="196" t="str">
        <f>IF(B369="I",IF(C369="LABOR",VLOOKUP(D369,'LABOR-INSUMOS'!A:D,3,FALSE),IF(C369="SINAPI",VLOOKUP(D369,'SINAPI-INSUMOS'!A:E,3,FALSE),IF(C369="COTAÇÃO",VLOOKUP(D369,#REF!,3,FALSE)))),IF(C369="LABOR",VLOOKUP(D369,'LABOR-SERVIÇOS'!A:F,6,FALSE),IF(C369="SINAPI",VLOOKUP(D369,'SINAPI-SERVIÇOS'!A:E,3,FALSE),"outro")))</f>
        <v>UN    </v>
      </c>
      <c r="H369" s="401">
        <v>100.0</v>
      </c>
      <c r="I369" s="402" t="str">
        <f>IF(B369="I",IF(F369="MO",IF(C369="LABOR",ROUND(VLOOKUP(D369,'LABOR-INSUMOS'!A:D,4,FALSE)/(1+'LABOR-INSUMOS'!$E$1),2),IF(C369="SINAPI",ROUND(VLOOKUP(D369,'SINAPI-INSUMOS'!A:E,5,FALSE)/(1+'SINAPI-INSUMOS'!$E$1),2),"outro")),IF(C369="LABOR",VLOOKUP(D369,'LABOR-INSUMOS'!A:D,4,FALSE),IF(C369="SINAPI",VLOOKUP(D369,'SINAPI-INSUMOS'!A:E,5,FALSE),IF(C369="COTAÇÃO",VLOOKUP(D369,#REF!,14,FALSE))))),IF(C369="SINAPI",IF(F369="MO",ROUND(VLOOKUP(D369,'SINAPI-SERVIÇOS'!A:D,4,FALSE)/(1+'SINAPI-SERVIÇOS'!$E$1),2),VLOOKUP(D369,'SINAPI-SERVIÇOS'!A:D,4,FALSE)),"outro"))</f>
        <v>6,54</v>
      </c>
      <c r="J369" s="404">
        <f t="shared" si="19"/>
        <v>654</v>
      </c>
    </row>
    <row r="370" ht="15.0" hidden="1" customHeight="1">
      <c r="A370" s="318"/>
      <c r="B370" s="324"/>
      <c r="C370" s="324"/>
      <c r="D370" s="324"/>
      <c r="E370" s="199"/>
      <c r="F370" s="325"/>
      <c r="G370" s="325"/>
      <c r="H370" s="326"/>
      <c r="I370" s="327"/>
      <c r="J370" s="328"/>
    </row>
    <row r="371" ht="15.0" hidden="1" customHeight="1">
      <c r="A371" s="318"/>
      <c r="B371" s="329"/>
      <c r="C371" s="329"/>
      <c r="D371" s="330"/>
      <c r="E371" s="331" t="s">
        <v>445</v>
      </c>
      <c r="F371" s="332" t="s">
        <v>446</v>
      </c>
      <c r="G371" s="332"/>
      <c r="H371" s="333" t="s">
        <v>447</v>
      </c>
      <c r="I371" s="334" t="s">
        <v>448</v>
      </c>
      <c r="J371" s="335" t="s">
        <v>23</v>
      </c>
    </row>
    <row r="372" ht="15.0" hidden="1" customHeight="1">
      <c r="A372" s="318"/>
      <c r="B372" s="329"/>
      <c r="C372" s="329"/>
      <c r="D372" s="376"/>
      <c r="E372" s="336" t="s">
        <v>449</v>
      </c>
      <c r="F372" s="337"/>
      <c r="G372" s="337"/>
      <c r="H372" s="338">
        <f>SUMIF(F366:F369,"MO",J366:J369)</f>
        <v>561.06</v>
      </c>
      <c r="I372" s="339"/>
      <c r="J372" s="340"/>
    </row>
    <row r="373" ht="15.0" hidden="1" customHeight="1">
      <c r="A373" s="318"/>
      <c r="B373" s="329"/>
      <c r="C373" s="329"/>
      <c r="D373" s="330"/>
      <c r="E373" s="336" t="s">
        <v>450</v>
      </c>
      <c r="F373" s="341">
        <f>$G$3</f>
        <v>0.8954</v>
      </c>
      <c r="G373" s="341"/>
      <c r="H373" s="338">
        <f>H372*F373</f>
        <v>502.373124</v>
      </c>
      <c r="I373" s="339"/>
      <c r="J373" s="340"/>
    </row>
    <row r="374" ht="15.0" hidden="1" customHeight="1">
      <c r="A374" s="318"/>
      <c r="B374" s="329"/>
      <c r="C374" s="329"/>
      <c r="D374" s="330"/>
      <c r="E374" s="336" t="s">
        <v>451</v>
      </c>
      <c r="F374" s="341"/>
      <c r="G374" s="337"/>
      <c r="H374" s="338">
        <f>SUM(H372:H373)</f>
        <v>1063.433124</v>
      </c>
      <c r="I374" s="338">
        <f>ROUND(F378*H374,2)</f>
        <v>293.93</v>
      </c>
      <c r="J374" s="342">
        <f>H374+I374</f>
        <v>1357.363124</v>
      </c>
    </row>
    <row r="375" ht="15.0" hidden="1" customHeight="1">
      <c r="A375" s="318"/>
      <c r="B375" s="329"/>
      <c r="C375" s="329"/>
      <c r="D375" s="330"/>
      <c r="E375" s="336" t="s">
        <v>452</v>
      </c>
      <c r="F375" s="337"/>
      <c r="G375" s="337"/>
      <c r="H375" s="343"/>
      <c r="I375" s="338"/>
      <c r="J375" s="342"/>
    </row>
    <row r="376" ht="15.0" hidden="1" customHeight="1">
      <c r="A376" s="318"/>
      <c r="B376" s="329"/>
      <c r="C376" s="329"/>
      <c r="D376" s="330"/>
      <c r="E376" s="336" t="s">
        <v>453</v>
      </c>
      <c r="F376" s="337"/>
      <c r="G376" s="337"/>
      <c r="H376" s="338">
        <f>SUMIF(F366:F369,"MA",J366:J369)</f>
        <v>654</v>
      </c>
      <c r="I376" s="338">
        <f>ROUND(F378*H376,2)</f>
        <v>180.77</v>
      </c>
      <c r="J376" s="342">
        <f>H376+I376</f>
        <v>834.77</v>
      </c>
    </row>
    <row r="377" ht="15.0" hidden="1" customHeight="1">
      <c r="A377" s="318"/>
      <c r="B377" s="329"/>
      <c r="C377" s="329"/>
      <c r="D377" s="330"/>
      <c r="E377" s="336" t="s">
        <v>454</v>
      </c>
      <c r="F377" s="337"/>
      <c r="G377" s="337"/>
      <c r="H377" s="338">
        <f>H376+H374</f>
        <v>1717.433124</v>
      </c>
      <c r="I377" s="339"/>
      <c r="J377" s="342"/>
    </row>
    <row r="378" ht="15.0" hidden="1" customHeight="1">
      <c r="A378" s="318"/>
      <c r="B378" s="329"/>
      <c r="C378" s="329"/>
      <c r="D378" s="330"/>
      <c r="E378" s="336" t="s">
        <v>455</v>
      </c>
      <c r="F378" s="341">
        <f>$H$3</f>
        <v>0.2764</v>
      </c>
      <c r="G378" s="341"/>
      <c r="H378" s="344"/>
      <c r="I378" s="339"/>
      <c r="J378" s="345"/>
    </row>
    <row r="379" ht="15.0" hidden="1" customHeight="1">
      <c r="A379" s="318"/>
      <c r="B379" s="347"/>
      <c r="C379" s="347"/>
      <c r="D379" s="348"/>
      <c r="E379" s="349" t="s">
        <v>456</v>
      </c>
      <c r="F379" s="350"/>
      <c r="G379" s="350"/>
      <c r="H379" s="351"/>
      <c r="I379" s="352"/>
      <c r="J379" s="353">
        <f>ROUND(SUM(J374:J378),2)</f>
        <v>2192.13</v>
      </c>
    </row>
    <row r="380" ht="15.0" hidden="1" customHeight="1">
      <c r="A380" s="392"/>
      <c r="B380" s="393"/>
      <c r="C380" s="394"/>
      <c r="D380" s="394"/>
      <c r="E380" s="395"/>
      <c r="F380" s="394"/>
      <c r="G380" s="395"/>
      <c r="H380" s="395"/>
      <c r="I380" s="395"/>
      <c r="J380" s="396"/>
    </row>
    <row r="381" ht="15.75" hidden="1" customHeight="1">
      <c r="A381" s="297" t="s">
        <v>8</v>
      </c>
      <c r="B381" s="47"/>
      <c r="C381" s="298" t="s">
        <v>430</v>
      </c>
      <c r="D381" s="47"/>
      <c r="E381" s="299" t="s">
        <v>15</v>
      </c>
      <c r="F381" s="298" t="s">
        <v>18</v>
      </c>
      <c r="G381" s="300"/>
      <c r="H381" s="301"/>
      <c r="I381" s="302"/>
      <c r="J381" s="303" t="s">
        <v>431</v>
      </c>
    </row>
    <row r="382" ht="15.75" hidden="1" customHeight="1">
      <c r="A382" s="304" t="str">
        <f>CONCATENATE($M$1,"-")</f>
        <v>ARQ-</v>
      </c>
      <c r="B382" s="305">
        <f>COUNTIF(B$1:B381,"&gt;0")+1</f>
        <v>22</v>
      </c>
      <c r="C382" s="306" t="s">
        <v>47</v>
      </c>
      <c r="D382" s="306">
        <v>0.0</v>
      </c>
      <c r="E382" s="397" t="s">
        <v>1426</v>
      </c>
      <c r="F382" s="308" t="s">
        <v>433</v>
      </c>
      <c r="G382" s="309"/>
      <c r="H382" s="310"/>
      <c r="I382" s="311"/>
      <c r="J382" s="312">
        <f>J396</f>
        <v>412.06</v>
      </c>
    </row>
    <row r="383" ht="15.0" hidden="1" customHeight="1">
      <c r="A383" s="382"/>
      <c r="B383" s="314" t="s">
        <v>434</v>
      </c>
      <c r="C383" s="315" t="s">
        <v>435</v>
      </c>
      <c r="D383" s="315" t="s">
        <v>436</v>
      </c>
      <c r="E383" s="315" t="s">
        <v>437</v>
      </c>
      <c r="F383" s="315" t="s">
        <v>434</v>
      </c>
      <c r="G383" s="316" t="s">
        <v>18</v>
      </c>
      <c r="H383" s="316" t="s">
        <v>438</v>
      </c>
      <c r="I383" s="316" t="s">
        <v>439</v>
      </c>
      <c r="J383" s="317" t="s">
        <v>440</v>
      </c>
    </row>
    <row r="384" ht="15.75" hidden="1" customHeight="1">
      <c r="A384" s="18"/>
      <c r="B384" s="306" t="s">
        <v>441</v>
      </c>
      <c r="C384" s="196" t="s">
        <v>47</v>
      </c>
      <c r="D384" s="196" t="str">
        <f>'SINAPI-SERVIÇOS'!A6176</f>
        <v>88264</v>
      </c>
      <c r="E384" s="397" t="str">
        <f>IF(B384="I",IF(C384="LABOR",VLOOKUP(D384,'LABOR-INSUMOS'!A:D,2,FALSE),IF(C384="SINAPI",VLOOKUP(D384,'SINAPI-INSUMOS'!A:E,2,FALSE),IF(C384="COTAÇÃO",VLOOKUP(D384,#REF!,2,FALSE)))),IF(C384="LABOR",VLOOKUP(D384,'LABOR-SERVIÇOS'!A:F,5,FALSE),IF(C384="SINAPI",VLOOKUP(D384,'SINAPI-SERVIÇOS'!A:E,2,FALSE),"outro")))</f>
        <v>ELETRICISTA COM ENCARGOS COMPLEMENTARES</v>
      </c>
      <c r="F384" s="196" t="s">
        <v>443</v>
      </c>
      <c r="G384" s="196" t="str">
        <f>IF(B384="I",IF(C384="LABOR",VLOOKUP(D384,'LABOR-INSUMOS'!A:D,3,FALSE),IF(C384="SINAPI",VLOOKUP(D384,'SINAPI-INSUMOS'!A:E,3,FALSE),IF(C384="COTAÇÃO",VLOOKUP(D384,#REF!,3,FALSE)))),IF(C384="LABOR",VLOOKUP(D384,'LABOR-SERVIÇOS'!A:F,6,FALSE),IF(C384="SINAPI",VLOOKUP(D384,'SINAPI-SERVIÇOS'!A:E,3,FALSE),"outro")))</f>
        <v>H</v>
      </c>
      <c r="H384" s="435" t="s">
        <v>1432</v>
      </c>
      <c r="I384" s="415">
        <f>IF(B384="I",IF(F384="MO",IF(C384="LABOR",ROUND(VLOOKUP(D384,'LABOR-INSUMOS'!A:D,4,FALSE)/(1+'LABOR-INSUMOS'!$E$1),2),IF(C384="SINAPI",ROUND(VLOOKUP(D384,'SINAPI-INSUMOS'!A:E,5,FALSE)/(1+'SINAPI-INSUMOS'!$E$1),2),"outro")),IF(C384="LABOR",VLOOKUP(D384,'LABOR-INSUMOS'!A:D,4,FALSE),IF(C384="SINAPI",VLOOKUP(D384,'SINAPI-INSUMOS'!A:E,5,FALSE),IF(C384="COTAÇÃO",VLOOKUP(D384,#REF!,14,FALSE))))),IF(C384="SINAPI",IF(F384="MO",ROUND(VLOOKUP(D384,'SINAPI-SERVIÇOS'!A:D,4,FALSE)/(1+'SINAPI-SERVIÇOS'!$E$1),2),VLOOKUP(D384,'SINAPI-SERVIÇOS'!A:D,4,FALSE)),"outro"))</f>
        <v>11.53</v>
      </c>
      <c r="J384" s="391">
        <f t="shared" ref="J384:J386" si="20">ROUND(H384*I384,2)</f>
        <v>0.86</v>
      </c>
    </row>
    <row r="385" ht="15.75" hidden="1" customHeight="1">
      <c r="A385" s="18"/>
      <c r="B385" s="306" t="s">
        <v>441</v>
      </c>
      <c r="C385" s="196" t="s">
        <v>47</v>
      </c>
      <c r="D385" s="196" t="str">
        <f>'SINAPI-SERVIÇOS'!A6160</f>
        <v>88247</v>
      </c>
      <c r="E385" s="397" t="str">
        <f>IF(B385="I",IF(C385="LABOR",VLOOKUP(D385,'LABOR-INSUMOS'!A:D,2,FALSE),IF(C385="SINAPI",VLOOKUP(D385,'SINAPI-INSUMOS'!A:E,2,FALSE),IF(C385="COTAÇÃO",VLOOKUP(D385,#REF!,2,FALSE)))),IF(C385="LABOR",VLOOKUP(D385,'LABOR-SERVIÇOS'!A:F,5,FALSE),IF(C385="SINAPI",VLOOKUP(D385,'SINAPI-SERVIÇOS'!A:E,2,FALSE),"outro")))</f>
        <v>AUXILIAR DE ELETRICISTA COM ENCARGOS COMPLEMENTARES</v>
      </c>
      <c r="F385" s="385" t="s">
        <v>443</v>
      </c>
      <c r="G385" s="196" t="str">
        <f>IF(B385="I",IF(C385="LABOR",VLOOKUP(D385,'LABOR-INSUMOS'!A:D,3,FALSE),IF(C385="SINAPI",VLOOKUP(D385,'SINAPI-INSUMOS'!A:E,3,FALSE),IF(C385="COTAÇÃO",VLOOKUP(D385,#REF!,3,FALSE)))),IF(C385="LABOR",VLOOKUP(D385,'LABOR-SERVIÇOS'!A:F,6,FALSE),IF(C385="SINAPI",VLOOKUP(D385,'SINAPI-SERVIÇOS'!A:E,3,FALSE),"outro")))</f>
        <v>H</v>
      </c>
      <c r="H385" s="435" t="s">
        <v>1445</v>
      </c>
      <c r="I385" s="415">
        <f>IF(B385="I",IF(F385="MO",IF(C385="LABOR",ROUND(VLOOKUP(D385,'LABOR-INSUMOS'!A:D,4,FALSE)/(1+'LABOR-INSUMOS'!$E$1),2),IF(C385="SINAPI",ROUND(VLOOKUP(D385,'SINAPI-INSUMOS'!A:E,5,FALSE)/(1+'SINAPI-INSUMOS'!$E$1),2),"outro")),IF(C385="LABOR",VLOOKUP(D385,'LABOR-INSUMOS'!A:D,4,FALSE),IF(C385="SINAPI",VLOOKUP(D385,'SINAPI-INSUMOS'!A:E,5,FALSE),IF(C385="COTAÇÃO",VLOOKUP(D385,#REF!,14,FALSE))))),IF(C385="SINAPI",IF(F385="MO",ROUND(VLOOKUP(D385,'SINAPI-SERVIÇOS'!A:D,4,FALSE)/(1+'SINAPI-SERVIÇOS'!$E$1),2),VLOOKUP(D385,'SINAPI-SERVIÇOS'!A:D,4,FALSE)),"outro"))</f>
        <v>8.91</v>
      </c>
      <c r="J385" s="391">
        <f t="shared" si="20"/>
        <v>1.6</v>
      </c>
    </row>
    <row r="386" ht="15.75" hidden="1" customHeight="1">
      <c r="A386" s="18"/>
      <c r="B386" s="306" t="s">
        <v>602</v>
      </c>
      <c r="C386" s="196" t="s">
        <v>1451</v>
      </c>
      <c r="D386" s="196">
        <f>'LABOR-INSUMOS'!A594</f>
        <v>47239</v>
      </c>
      <c r="E386" s="397" t="str">
        <f>IF(B386="I",IF(C386="LABOR",VLOOKUP(D386,'LABOR-INSUMOS'!A:D,2,FALSE),IF(C386="SINAPI",VLOOKUP(D386,'SINAPI-INSUMOS'!A:E,2,FALSE),IF(C386="COTAÇÃO",VLOOKUP(D386,#REF!,2,FALSE)))),IF(C386="LABOR",VLOOKUP(D386,'LABOR-SERVIÇOS'!A:F,5,FALSE),IF(C386="SINAPI",VLOOKUP(D386,'SINAPI-SERVIÇOS'!A:E,2,FALSE),"outro")))</f>
        <v>ARANDELA PROVA DE TEMPO 45º EM ALUM SILICIO, ACAB EPOXI CINZA (E-27) - VISOR POLICARB. C/ GRADE</v>
      </c>
      <c r="F386" s="196" t="s">
        <v>605</v>
      </c>
      <c r="G386" s="196" t="str">
        <f>IF(B386="I",IF(C386="LABOR",VLOOKUP(D386,'LABOR-INSUMOS'!A:D,3,FALSE),IF(C386="SINAPI",VLOOKUP(D386,'SINAPI-INSUMOS'!A:E,3,FALSE),IF(C386="COTAÇÃO",VLOOKUP(D386,#REF!,3,FALSE)))),IF(C386="LABOR",VLOOKUP(D386,'LABOR-SERVIÇOS'!A:F,6,FALSE),IF(C386="SINAPI",VLOOKUP(D386,'SINAPI-SERVIÇOS'!A:E,3,FALSE),"outro")))</f>
        <v>M</v>
      </c>
      <c r="H386" s="401">
        <v>1.0</v>
      </c>
      <c r="I386" s="402">
        <f>IF(B386="I",IF(F386="MO",IF(C386="LABOR",ROUND(VLOOKUP(D386,'LABOR-INSUMOS'!A:D,4,FALSE)/(1+'LABOR-INSUMOS'!$E$1),2),IF(C386="SINAPI",ROUND(VLOOKUP(D386,'SINAPI-INSUMOS'!A:E,5,FALSE)/(1+'SINAPI-INSUMOS'!$E$1),2),"outro")),IF(C386="LABOR",VLOOKUP(D386,'LABOR-INSUMOS'!A:D,4,FALSE),IF(C386="SINAPI",VLOOKUP(D386,'SINAPI-INSUMOS'!A:E,5,FALSE),IF(C386="COTAÇÃO",VLOOKUP(D386,#REF!,14,FALSE))))),IF(C386="SINAPI",IF(F386="MO",ROUND(VLOOKUP(D386,'SINAPI-SERVIÇOS'!A:D,4,FALSE)/(1+'SINAPI-SERVIÇOS'!$E$1),2),VLOOKUP(D386,'SINAPI-SERVIÇOS'!A:D,4,FALSE)),"outro"))</f>
        <v>318.17</v>
      </c>
      <c r="J386" s="404">
        <f t="shared" si="20"/>
        <v>318.17</v>
      </c>
    </row>
    <row r="387" ht="15.0" hidden="1" customHeight="1">
      <c r="A387" s="318"/>
      <c r="B387" s="324"/>
      <c r="C387" s="324"/>
      <c r="D387" s="324"/>
      <c r="E387" s="199"/>
      <c r="F387" s="325"/>
      <c r="G387" s="325"/>
      <c r="H387" s="326"/>
      <c r="I387" s="327"/>
      <c r="J387" s="328"/>
    </row>
    <row r="388" ht="15.0" hidden="1" customHeight="1">
      <c r="A388" s="318"/>
      <c r="B388" s="329"/>
      <c r="C388" s="329"/>
      <c r="D388" s="330"/>
      <c r="E388" s="331" t="s">
        <v>445</v>
      </c>
      <c r="F388" s="332" t="s">
        <v>446</v>
      </c>
      <c r="G388" s="332"/>
      <c r="H388" s="333" t="s">
        <v>447</v>
      </c>
      <c r="I388" s="334" t="s">
        <v>448</v>
      </c>
      <c r="J388" s="335" t="s">
        <v>23</v>
      </c>
    </row>
    <row r="389" ht="15.0" hidden="1" customHeight="1">
      <c r="A389" s="318"/>
      <c r="B389" s="329"/>
      <c r="C389" s="329"/>
      <c r="D389" s="376"/>
      <c r="E389" s="336" t="s">
        <v>449</v>
      </c>
      <c r="F389" s="337"/>
      <c r="G389" s="337"/>
      <c r="H389" s="338">
        <f>SUMIF(F384:F386,"MO",J384:J386)</f>
        <v>2.46</v>
      </c>
      <c r="I389" s="339"/>
      <c r="J389" s="340"/>
    </row>
    <row r="390" ht="15.0" hidden="1" customHeight="1">
      <c r="A390" s="318"/>
      <c r="B390" s="329"/>
      <c r="C390" s="329"/>
      <c r="D390" s="330"/>
      <c r="E390" s="336" t="s">
        <v>450</v>
      </c>
      <c r="F390" s="341">
        <f>$G$3</f>
        <v>0.8954</v>
      </c>
      <c r="G390" s="341"/>
      <c r="H390" s="338">
        <f>H389*F390</f>
        <v>2.202684</v>
      </c>
      <c r="I390" s="339"/>
      <c r="J390" s="340"/>
    </row>
    <row r="391" ht="15.0" hidden="1" customHeight="1">
      <c r="A391" s="318"/>
      <c r="B391" s="329"/>
      <c r="C391" s="329"/>
      <c r="D391" s="330"/>
      <c r="E391" s="336" t="s">
        <v>451</v>
      </c>
      <c r="F391" s="341"/>
      <c r="G391" s="337"/>
      <c r="H391" s="338">
        <f>SUM(H389:H390)</f>
        <v>4.662684</v>
      </c>
      <c r="I391" s="338">
        <f>ROUND(F395*H391,2)</f>
        <v>1.29</v>
      </c>
      <c r="J391" s="342">
        <f>H391+I391</f>
        <v>5.952684</v>
      </c>
    </row>
    <row r="392" ht="15.0" hidden="1" customHeight="1">
      <c r="A392" s="318"/>
      <c r="B392" s="329"/>
      <c r="C392" s="329"/>
      <c r="D392" s="330"/>
      <c r="E392" s="336" t="s">
        <v>452</v>
      </c>
      <c r="F392" s="337"/>
      <c r="G392" s="337"/>
      <c r="H392" s="343"/>
      <c r="I392" s="338"/>
      <c r="J392" s="342"/>
    </row>
    <row r="393" ht="15.0" hidden="1" customHeight="1">
      <c r="A393" s="318"/>
      <c r="B393" s="329"/>
      <c r="C393" s="329"/>
      <c r="D393" s="330"/>
      <c r="E393" s="336" t="s">
        <v>453</v>
      </c>
      <c r="F393" s="337"/>
      <c r="G393" s="337"/>
      <c r="H393" s="338">
        <f>SUMIF(F384:F386,"MA",J384:J386)</f>
        <v>318.17</v>
      </c>
      <c r="I393" s="338">
        <f>ROUND(F395*H393,2)</f>
        <v>87.94</v>
      </c>
      <c r="J393" s="342">
        <f>H393+I393</f>
        <v>406.11</v>
      </c>
    </row>
    <row r="394" ht="15.0" hidden="1" customHeight="1">
      <c r="A394" s="318"/>
      <c r="B394" s="329"/>
      <c r="C394" s="329"/>
      <c r="D394" s="330"/>
      <c r="E394" s="336" t="s">
        <v>454</v>
      </c>
      <c r="F394" s="337"/>
      <c r="G394" s="337"/>
      <c r="H394" s="338">
        <f>H393+H391</f>
        <v>322.832684</v>
      </c>
      <c r="I394" s="339"/>
      <c r="J394" s="342"/>
    </row>
    <row r="395" ht="15.0" hidden="1" customHeight="1">
      <c r="A395" s="318"/>
      <c r="B395" s="329"/>
      <c r="C395" s="329"/>
      <c r="D395" s="330"/>
      <c r="E395" s="336" t="s">
        <v>455</v>
      </c>
      <c r="F395" s="341">
        <f>$H$3</f>
        <v>0.2764</v>
      </c>
      <c r="G395" s="341"/>
      <c r="H395" s="344"/>
      <c r="I395" s="339"/>
      <c r="J395" s="345"/>
    </row>
    <row r="396" ht="15.0" hidden="1" customHeight="1">
      <c r="A396" s="318"/>
      <c r="B396" s="347"/>
      <c r="C396" s="347"/>
      <c r="D396" s="348"/>
      <c r="E396" s="349" t="s">
        <v>456</v>
      </c>
      <c r="F396" s="350"/>
      <c r="G396" s="350"/>
      <c r="H396" s="351"/>
      <c r="I396" s="352"/>
      <c r="J396" s="353">
        <f>ROUND(SUM(J391:J395),2)</f>
        <v>412.06</v>
      </c>
    </row>
    <row r="397" ht="15.0" customHeight="1">
      <c r="A397" s="392"/>
      <c r="B397" s="393"/>
      <c r="C397" s="394"/>
      <c r="D397" s="394"/>
      <c r="E397" s="395"/>
      <c r="F397" s="394"/>
      <c r="G397" s="395"/>
      <c r="H397" s="395"/>
      <c r="I397" s="395"/>
      <c r="J397" s="396"/>
    </row>
    <row r="398" ht="15.75" customHeight="1">
      <c r="A398" s="297" t="s">
        <v>8</v>
      </c>
      <c r="B398" s="47"/>
      <c r="C398" s="298" t="s">
        <v>430</v>
      </c>
      <c r="D398" s="47"/>
      <c r="E398" s="299" t="s">
        <v>15</v>
      </c>
      <c r="F398" s="298" t="s">
        <v>18</v>
      </c>
      <c r="G398" s="300"/>
      <c r="H398" s="301"/>
      <c r="I398" s="302"/>
      <c r="J398" s="303" t="s">
        <v>431</v>
      </c>
    </row>
    <row r="399" ht="15.75" customHeight="1">
      <c r="A399" s="304" t="str">
        <f>CONCATENATE($M$1,"-")</f>
        <v>ARQ-</v>
      </c>
      <c r="B399" s="305">
        <f>COUNTIF(B$1:B398,"&gt;0")+1</f>
        <v>23</v>
      </c>
      <c r="C399" s="306" t="s">
        <v>47</v>
      </c>
      <c r="D399" s="306">
        <v>0.0</v>
      </c>
      <c r="E399" s="397" t="s">
        <v>1481</v>
      </c>
      <c r="F399" s="308" t="s">
        <v>433</v>
      </c>
      <c r="G399" s="309"/>
      <c r="H399" s="310"/>
      <c r="I399" s="311"/>
      <c r="J399" s="312">
        <f>J413</f>
        <v>537.88</v>
      </c>
    </row>
    <row r="400" ht="15.0" customHeight="1">
      <c r="A400" s="382"/>
      <c r="B400" s="314" t="s">
        <v>434</v>
      </c>
      <c r="C400" s="315" t="s">
        <v>435</v>
      </c>
      <c r="D400" s="315" t="s">
        <v>436</v>
      </c>
      <c r="E400" s="315" t="s">
        <v>437</v>
      </c>
      <c r="F400" s="315" t="s">
        <v>434</v>
      </c>
      <c r="G400" s="316" t="s">
        <v>18</v>
      </c>
      <c r="H400" s="316" t="s">
        <v>438</v>
      </c>
      <c r="I400" s="316" t="s">
        <v>439</v>
      </c>
      <c r="J400" s="317" t="s">
        <v>440</v>
      </c>
    </row>
    <row r="401" ht="15.75" customHeight="1">
      <c r="A401" s="18"/>
      <c r="B401" s="306" t="s">
        <v>441</v>
      </c>
      <c r="C401" s="196" t="s">
        <v>47</v>
      </c>
      <c r="D401" s="196" t="str">
        <f>'SINAPI-SERVIÇOS'!A6221</f>
        <v>88316</v>
      </c>
      <c r="E401" s="397" t="str">
        <f>IF(B401="I",IF(C401="LABOR",VLOOKUP(D401,'LABOR-INSUMOS'!A:D,2,FALSE),IF(C401="SINAPI",VLOOKUP(D401,'SINAPI-INSUMOS'!A:E,2,FALSE),IF(C401="COTAÇÃO",VLOOKUP(D401,#REF!,2,FALSE)))),IF(C401="LABOR",VLOOKUP(D401,'LABOR-SERVIÇOS'!A:F,5,FALSE),IF(C401="SINAPI",VLOOKUP(D401,'SINAPI-SERVIÇOS'!A:E,2,FALSE),"outro")))</f>
        <v>SERVENTE COM ENCARGOS COMPLEMENTARES</v>
      </c>
      <c r="F401" s="196" t="s">
        <v>443</v>
      </c>
      <c r="G401" s="196" t="str">
        <f>IF(B401="I",IF(C401="LABOR",VLOOKUP(D401,'LABOR-INSUMOS'!A:D,3,FALSE),IF(C401="SINAPI",VLOOKUP(D401,'SINAPI-INSUMOS'!A:E,3,FALSE),IF(C401="COTAÇÃO",VLOOKUP(D401,#REF!,3,FALSE)))),IF(C401="LABOR",VLOOKUP(D401,'LABOR-SERVIÇOS'!A:F,6,FALSE),IF(C401="SINAPI",VLOOKUP(D401,'SINAPI-SERVIÇOS'!A:E,3,FALSE),"outro")))</f>
        <v>H</v>
      </c>
      <c r="H401" s="435">
        <v>6.0</v>
      </c>
      <c r="I401" s="415">
        <f>IF(B401="I",IF(F401="MO",IF(C401="LABOR",ROUND(VLOOKUP(D401,'LABOR-INSUMOS'!A:D,4,FALSE)/(1+'LABOR-INSUMOS'!$E$1),2),IF(C401="SINAPI",ROUND(VLOOKUP(D401,'SINAPI-INSUMOS'!A:E,5,FALSE)/(1+'SINAPI-INSUMOS'!$E$1),2),"outro")),IF(C401="LABOR",VLOOKUP(D401,'LABOR-INSUMOS'!A:D,4,FALSE),IF(C401="SINAPI",VLOOKUP(D401,'SINAPI-INSUMOS'!A:E,5,FALSE),IF(C401="COTAÇÃO",VLOOKUP(D401,#REF!,14,FALSE))))),IF(C401="SINAPI",IF(F401="MO",ROUND(VLOOKUP(D401,'SINAPI-SERVIÇOS'!A:D,4,FALSE)/(1+'SINAPI-SERVIÇOS'!$E$1),2),VLOOKUP(D401,'SINAPI-SERVIÇOS'!A:D,4,FALSE)),"outro"))</f>
        <v>7.56</v>
      </c>
      <c r="J401" s="391">
        <f t="shared" ref="J401:J405" si="21">ROUND(H401*I401,2)</f>
        <v>45.36</v>
      </c>
    </row>
    <row r="402" ht="15.75" customHeight="1">
      <c r="A402" s="18"/>
      <c r="B402" s="306" t="s">
        <v>441</v>
      </c>
      <c r="C402" s="196" t="s">
        <v>47</v>
      </c>
      <c r="D402" s="196" t="str">
        <f>'SINAPI-SERVIÇOS'!A6214</f>
        <v>88309</v>
      </c>
      <c r="E402" s="397" t="str">
        <f>IF(B402="I",IF(C402="LABOR",VLOOKUP(D402,'LABOR-INSUMOS'!A:D,2,FALSE),IF(C402="SINAPI",VLOOKUP(D402,'SINAPI-INSUMOS'!A:E,2,FALSE),IF(C402="COTAÇÃO",VLOOKUP(D402,#REF!,2,FALSE)))),IF(C402="LABOR",VLOOKUP(D402,'LABOR-SERVIÇOS'!A:F,5,FALSE),IF(C402="SINAPI",VLOOKUP(D402,'SINAPI-SERVIÇOS'!A:E,2,FALSE),"outro")))</f>
        <v>PEDREIRO COM ENCARGOS COMPLEMENTARES</v>
      </c>
      <c r="F402" s="385" t="s">
        <v>443</v>
      </c>
      <c r="G402" s="196" t="str">
        <f>IF(B402="I",IF(C402="LABOR",VLOOKUP(D402,'LABOR-INSUMOS'!A:D,3,FALSE),IF(C402="SINAPI",VLOOKUP(D402,'SINAPI-INSUMOS'!A:E,3,FALSE),IF(C402="COTAÇÃO",VLOOKUP(D402,#REF!,3,FALSE)))),IF(C402="LABOR",VLOOKUP(D402,'LABOR-SERVIÇOS'!A:F,6,FALSE),IF(C402="SINAPI",VLOOKUP(D402,'SINAPI-SERVIÇOS'!A:E,3,FALSE),"outro")))</f>
        <v>H</v>
      </c>
      <c r="H402" s="435">
        <v>6.0</v>
      </c>
      <c r="I402" s="415">
        <f>IF(B402="I",IF(F402="MO",IF(C402="LABOR",ROUND(VLOOKUP(D402,'LABOR-INSUMOS'!A:D,4,FALSE)/(1+'LABOR-INSUMOS'!$E$1),2),IF(C402="SINAPI",ROUND(VLOOKUP(D402,'SINAPI-INSUMOS'!A:E,5,FALSE)/(1+'SINAPI-INSUMOS'!$E$1),2),"outro")),IF(C402="LABOR",VLOOKUP(D402,'LABOR-INSUMOS'!A:D,4,FALSE),IF(C402="SINAPI",VLOOKUP(D402,'SINAPI-INSUMOS'!A:E,5,FALSE),IF(C402="COTAÇÃO",VLOOKUP(D402,#REF!,14,FALSE))))),IF(C402="SINAPI",IF(F402="MO",ROUND(VLOOKUP(D402,'SINAPI-SERVIÇOS'!A:D,4,FALSE)/(1+'SINAPI-SERVIÇOS'!$E$1),2),VLOOKUP(D402,'SINAPI-SERVIÇOS'!A:D,4,FALSE)),"outro"))</f>
        <v>10.55</v>
      </c>
      <c r="J402" s="391">
        <f t="shared" si="21"/>
        <v>63.3</v>
      </c>
    </row>
    <row r="403" ht="15.75" customHeight="1">
      <c r="A403" s="18"/>
      <c r="B403" s="306" t="s">
        <v>602</v>
      </c>
      <c r="C403" s="196" t="s">
        <v>47</v>
      </c>
      <c r="D403" s="196">
        <f>'SINAPI-INSUMOS'!A3880</f>
        <v>4958</v>
      </c>
      <c r="E403" s="397" t="str">
        <f>IF(B403="I",IF(C403="LABOR",VLOOKUP(D403,'LABOR-INSUMOS'!A:D,2,FALSE),IF(C403="SINAPI",VLOOKUP(D403,'SINAPI-INSUMOS'!A:E,2,FALSE),IF(C403="COTAÇÃO",VLOOKUP(D403,#REF!,2,FALSE)))),IF(C403="LABOR",VLOOKUP(D403,'LABOR-SERVIÇOS'!A:F,5,FALSE),IF(C403="SINAPI",VLOOKUP(D403,'SINAPI-SERVIÇOS'!A:E,2,FALSE),"outro")))</f>
        <v>PORTA DE MADEIRA, FOLHA MEDIA (NBR 15930), E = 35 MM, NUCLEO SARRAFEADO, CAPA FRISADA EM HDF, ACABAMENTO MELAMINICO EM PADRAO MADEIRA</v>
      </c>
      <c r="F403" s="196" t="s">
        <v>605</v>
      </c>
      <c r="G403" s="196" t="str">
        <f>IF(B403="I",IF(C403="LABOR",VLOOKUP(D403,'LABOR-INSUMOS'!A:D,3,FALSE),IF(C403="SINAPI",VLOOKUP(D403,'SINAPI-INSUMOS'!A:E,3,FALSE),IF(C403="COTAÇÃO",VLOOKUP(D403,#REF!,3,FALSE)))),IF(C403="LABOR",VLOOKUP(D403,'LABOR-SERVIÇOS'!A:F,6,FALSE),IF(C403="SINAPI",VLOOKUP(D403,'SINAPI-SERVIÇOS'!A:E,3,FALSE),"outro")))</f>
        <v>M2    </v>
      </c>
      <c r="H403" s="401">
        <f>0.8*2.1</f>
        <v>1.68</v>
      </c>
      <c r="I403" s="402" t="str">
        <f>IF(B403="I",IF(F403="MO",IF(C403="LABOR",ROUND(VLOOKUP(D403,'LABOR-INSUMOS'!A:D,4,FALSE)/(1+'LABOR-INSUMOS'!$E$1),2),IF(C403="SINAPI",ROUND(VLOOKUP(D403,'SINAPI-INSUMOS'!A:E,5,FALSE)/(1+'SINAPI-INSUMOS'!$E$1),2),"outro")),IF(C403="LABOR",VLOOKUP(D403,'LABOR-INSUMOS'!A:D,4,FALSE),IF(C403="SINAPI",VLOOKUP(D403,'SINAPI-INSUMOS'!A:E,5,FALSE),IF(C403="COTAÇÃO",VLOOKUP(D403,#REF!,14,FALSE))))),IF(C403="SINAPI",IF(F403="MO",ROUND(VLOOKUP(D403,'SINAPI-SERVIÇOS'!A:D,4,FALSE)/(1+'SINAPI-SERVIÇOS'!$E$1),2),VLOOKUP(D403,'SINAPI-SERVIÇOS'!A:D,4,FALSE)),"outro"))</f>
        <v>99,02</v>
      </c>
      <c r="J403" s="404">
        <f t="shared" si="21"/>
        <v>166.35</v>
      </c>
    </row>
    <row r="404" ht="15.75" customHeight="1">
      <c r="A404" s="18"/>
      <c r="B404" s="306" t="s">
        <v>602</v>
      </c>
      <c r="C404" s="196" t="s">
        <v>47</v>
      </c>
      <c r="D404" s="196">
        <f>'SINAPI-INSUMOS'!A4146</f>
        <v>11575</v>
      </c>
      <c r="E404" s="307" t="str">
        <f>IF(B404="I",IF(C404="LABOR",VLOOKUP(D404,'LABOR-INSUMOS'!A:D,2,FALSE),IF(C404="SINAPI",VLOOKUP(D404,'SINAPI-INSUMOS'!A:E,2,FALSE),IF(C404="COTAÇÃO",VLOOKUP(D404,#REF!,2,FALSE)))),IF(C404="LABOR",VLOOKUP(D404,'LABOR-SERVIÇOS'!A:F,5,FALSE),IF(C404="SINAPI",VLOOKUP(D404,'SINAPI-SERVIÇOS'!A:E,2,FALSE),"outro")))</f>
        <v>ROLDANA DUPLA, EM ZAMAC COM CHAPA DE LATAO, ROLAMENTOS EM ACO, PARA PORTA E JANELA DE CORRER</v>
      </c>
      <c r="F404" s="196" t="s">
        <v>605</v>
      </c>
      <c r="G404" s="196" t="str">
        <f>IF(B404="I",IF(C404="LABOR",VLOOKUP(D404,'LABOR-INSUMOS'!A:D,3,FALSE),IF(C404="SINAPI",VLOOKUP(D404,'SINAPI-INSUMOS'!A:E,3,FALSE),IF(C404="COTAÇÃO",VLOOKUP(D404,#REF!,3,FALSE)))),IF(C404="LABOR",VLOOKUP(D404,'LABOR-SERVIÇOS'!A:F,6,FALSE),IF(C404="SINAPI",VLOOKUP(D404,'SINAPI-SERVIÇOS'!A:E,3,FALSE),"outro")))</f>
        <v>UN    </v>
      </c>
      <c r="H404" s="401">
        <v>1.0</v>
      </c>
      <c r="I404" s="402" t="str">
        <f>IF(B404="I",IF(F404="MO",IF(C404="LABOR",ROUND(VLOOKUP(D404,'LABOR-INSUMOS'!A:D,4,FALSE)/(1+'LABOR-INSUMOS'!$E$1),2),IF(C404="SINAPI",ROUND(VLOOKUP(D404,'SINAPI-INSUMOS'!A:E,5,FALSE)/(1+'SINAPI-INSUMOS'!$E$1),2),"outro")),IF(C404="LABOR",VLOOKUP(D404,'LABOR-INSUMOS'!A:D,4,FALSE),IF(C404="SINAPI",VLOOKUP(D404,'SINAPI-INSUMOS'!A:E,5,FALSE),IF(C404="COTAÇÃO",VLOOKUP(D404,#REF!,14,FALSE))))),IF(C404="SINAPI",IF(F404="MO",ROUND(VLOOKUP(D404,'SINAPI-SERVIÇOS'!A:D,4,FALSE)/(1+'SINAPI-SERVIÇOS'!$E$1),2),VLOOKUP(D404,'SINAPI-SERVIÇOS'!A:D,4,FALSE)),"outro"))</f>
        <v>27,01</v>
      </c>
      <c r="J404" s="404">
        <f t="shared" si="21"/>
        <v>27.01</v>
      </c>
    </row>
    <row r="405" ht="15.75" customHeight="1">
      <c r="A405" s="18"/>
      <c r="B405" s="306" t="s">
        <v>602</v>
      </c>
      <c r="C405" s="196" t="s">
        <v>47</v>
      </c>
      <c r="D405" s="196">
        <f>'SINAPI-INSUMOS'!A4830</f>
        <v>11581</v>
      </c>
      <c r="E405" s="307" t="str">
        <f>IF(B405="I",IF(C405="LABOR",VLOOKUP(D405,'LABOR-INSUMOS'!A:D,2,FALSE),IF(C405="SINAPI",VLOOKUP(D405,'SINAPI-INSUMOS'!A:E,2,FALSE),IF(C405="COTAÇÃO",VLOOKUP(D405,#REF!,2,FALSE)))),IF(C405="LABOR",VLOOKUP(D405,'LABOR-SERVIÇOS'!A:F,5,FALSE),IF(C405="SINAPI",VLOOKUP(D405,'SINAPI-SERVIÇOS'!A:E,2,FALSE),"outro")))</f>
        <v>TRILHO EM ALUMINIO "U", COM ABAULADO PARA ROLDANA DE PORTA DE CORRER, *40 X 40* MM</v>
      </c>
      <c r="F405" s="196" t="s">
        <v>605</v>
      </c>
      <c r="G405" s="196" t="str">
        <f>IF(B405="I",IF(C405="LABOR",VLOOKUP(D405,'LABOR-INSUMOS'!A:D,3,FALSE),IF(C405="SINAPI",VLOOKUP(D405,'SINAPI-INSUMOS'!A:E,3,FALSE),IF(C405="COTAÇÃO",VLOOKUP(D405,#REF!,3,FALSE)))),IF(C405="LABOR",VLOOKUP(D405,'LABOR-SERVIÇOS'!A:F,6,FALSE),IF(C405="SINAPI",VLOOKUP(D405,'SINAPI-SERVIÇOS'!A:E,3,FALSE),"outro")))</f>
        <v>M     </v>
      </c>
      <c r="H405" s="401">
        <v>1.0</v>
      </c>
      <c r="I405" s="402" t="str">
        <f>IF(B405="I",IF(F405="MO",IF(C405="LABOR",ROUND(VLOOKUP(D405,'LABOR-INSUMOS'!A:D,4,FALSE)/(1+'LABOR-INSUMOS'!$E$1),2),IF(C405="SINAPI",ROUND(VLOOKUP(D405,'SINAPI-INSUMOS'!A:E,5,FALSE)/(1+'SINAPI-INSUMOS'!$E$1),2),"outro")),IF(C405="LABOR",VLOOKUP(D405,'LABOR-INSUMOS'!A:D,4,FALSE),IF(C405="SINAPI",VLOOKUP(D405,'SINAPI-INSUMOS'!A:E,5,FALSE),IF(C405="COTAÇÃO",VLOOKUP(D405,#REF!,14,FALSE))))),IF(C405="SINAPI",IF(F405="MO",ROUND(VLOOKUP(D405,'SINAPI-SERVIÇOS'!A:D,4,FALSE)/(1+'SINAPI-SERVIÇOS'!$E$1),2),VLOOKUP(D405,'SINAPI-SERVIÇOS'!A:D,4,FALSE)),"outro"))</f>
        <v>22,09</v>
      </c>
      <c r="J405" s="404">
        <f t="shared" si="21"/>
        <v>22.09</v>
      </c>
    </row>
    <row r="406" ht="15.0" customHeight="1">
      <c r="A406" s="318"/>
      <c r="B406" s="329"/>
      <c r="C406" s="329"/>
      <c r="D406" s="376"/>
      <c r="E406" s="336" t="s">
        <v>449</v>
      </c>
      <c r="F406" s="337"/>
      <c r="G406" s="337"/>
      <c r="H406" s="338">
        <f>SUMIF(F401:F405,"MO",J401:J405)</f>
        <v>108.66</v>
      </c>
      <c r="I406" s="339"/>
      <c r="J406" s="340"/>
    </row>
    <row r="407" ht="15.0" customHeight="1">
      <c r="A407" s="318"/>
      <c r="B407" s="329"/>
      <c r="C407" s="329"/>
      <c r="D407" s="330"/>
      <c r="E407" s="336" t="s">
        <v>450</v>
      </c>
      <c r="F407" s="341">
        <f>$G$3</f>
        <v>0.8954</v>
      </c>
      <c r="G407" s="341"/>
      <c r="H407" s="338">
        <f>H406*F407</f>
        <v>97.294164</v>
      </c>
      <c r="I407" s="339"/>
      <c r="J407" s="340"/>
    </row>
    <row r="408" ht="15.0" customHeight="1">
      <c r="A408" s="318"/>
      <c r="B408" s="329"/>
      <c r="C408" s="329"/>
      <c r="D408" s="330"/>
      <c r="E408" s="336" t="s">
        <v>451</v>
      </c>
      <c r="F408" s="341"/>
      <c r="G408" s="337"/>
      <c r="H408" s="338">
        <f>SUM(H406:H407)</f>
        <v>205.954164</v>
      </c>
      <c r="I408" s="338">
        <f>ROUND(F412*H408,2)</f>
        <v>56.93</v>
      </c>
      <c r="J408" s="342">
        <f>H408+I408</f>
        <v>262.884164</v>
      </c>
    </row>
    <row r="409" ht="15.0" customHeight="1">
      <c r="A409" s="318"/>
      <c r="B409" s="329"/>
      <c r="C409" s="329"/>
      <c r="D409" s="330"/>
      <c r="E409" s="336" t="s">
        <v>452</v>
      </c>
      <c r="F409" s="337"/>
      <c r="G409" s="337"/>
      <c r="H409" s="343"/>
      <c r="I409" s="338"/>
      <c r="J409" s="342"/>
    </row>
    <row r="410" ht="15.0" customHeight="1">
      <c r="A410" s="318"/>
      <c r="B410" s="329"/>
      <c r="C410" s="329"/>
      <c r="D410" s="330"/>
      <c r="E410" s="336" t="s">
        <v>453</v>
      </c>
      <c r="F410" s="337"/>
      <c r="G410" s="337"/>
      <c r="H410" s="338">
        <f>SUMIF(F401:F405,"MA",J401:J405)</f>
        <v>215.45</v>
      </c>
      <c r="I410" s="338">
        <f>ROUND(F412*H410,2)</f>
        <v>59.55</v>
      </c>
      <c r="J410" s="342">
        <f>H410+I410</f>
        <v>275</v>
      </c>
    </row>
    <row r="411" ht="15.0" customHeight="1">
      <c r="A411" s="318"/>
      <c r="B411" s="329"/>
      <c r="C411" s="329"/>
      <c r="D411" s="330"/>
      <c r="E411" s="336" t="s">
        <v>454</v>
      </c>
      <c r="F411" s="337"/>
      <c r="G411" s="337"/>
      <c r="H411" s="338">
        <f>H410+H408</f>
        <v>421.404164</v>
      </c>
      <c r="I411" s="339"/>
      <c r="J411" s="342"/>
    </row>
    <row r="412" ht="15.0" customHeight="1">
      <c r="A412" s="318"/>
      <c r="B412" s="329"/>
      <c r="C412" s="329"/>
      <c r="D412" s="330"/>
      <c r="E412" s="336" t="s">
        <v>455</v>
      </c>
      <c r="F412" s="341">
        <f>$H$3</f>
        <v>0.2764</v>
      </c>
      <c r="G412" s="341"/>
      <c r="H412" s="344"/>
      <c r="I412" s="339"/>
      <c r="J412" s="345"/>
    </row>
    <row r="413" ht="15.0" customHeight="1">
      <c r="A413" s="318"/>
      <c r="B413" s="347"/>
      <c r="C413" s="347"/>
      <c r="D413" s="348"/>
      <c r="E413" s="349" t="s">
        <v>456</v>
      </c>
      <c r="F413" s="350"/>
      <c r="G413" s="350"/>
      <c r="H413" s="351"/>
      <c r="I413" s="352"/>
      <c r="J413" s="353">
        <f>ROUND(SUM(J408:J412),2)</f>
        <v>537.88</v>
      </c>
    </row>
    <row r="414" ht="15.0" customHeight="1">
      <c r="A414" s="392"/>
      <c r="B414" s="393"/>
      <c r="C414" s="394"/>
      <c r="D414" s="394"/>
      <c r="E414" s="395"/>
      <c r="F414" s="394"/>
      <c r="G414" s="395"/>
      <c r="H414" s="395"/>
      <c r="I414" s="395"/>
      <c r="J414" s="396"/>
    </row>
    <row r="415" ht="15.75" customHeight="1">
      <c r="C415" s="274"/>
      <c r="D415" s="274"/>
      <c r="F415" s="274"/>
    </row>
    <row r="416" ht="15.75" customHeight="1">
      <c r="C416" s="274"/>
      <c r="D416" s="274"/>
      <c r="F416" s="274"/>
    </row>
    <row r="417" ht="15.75" customHeight="1">
      <c r="C417" s="274"/>
      <c r="D417" s="274"/>
      <c r="F417" s="274"/>
    </row>
    <row r="418" ht="15.75" customHeight="1">
      <c r="C418" s="274"/>
      <c r="D418" s="274"/>
      <c r="F418" s="274"/>
    </row>
    <row r="419" ht="15.75" customHeight="1">
      <c r="C419" s="274"/>
      <c r="D419" s="274"/>
      <c r="F419" s="274"/>
    </row>
    <row r="420" ht="15.75" customHeight="1">
      <c r="C420" s="274"/>
      <c r="D420" s="274"/>
      <c r="F420" s="274"/>
    </row>
    <row r="421" ht="15.75" customHeight="1">
      <c r="C421" s="274"/>
      <c r="D421" s="274"/>
      <c r="F421" s="274"/>
    </row>
    <row r="422" ht="15.75" customHeight="1">
      <c r="C422" s="274"/>
      <c r="D422" s="274"/>
      <c r="F422" s="274"/>
    </row>
    <row r="423" ht="15.75" customHeight="1">
      <c r="C423" s="274"/>
      <c r="D423" s="274"/>
      <c r="F423" s="274"/>
    </row>
    <row r="424" ht="15.75" customHeight="1">
      <c r="C424" s="274"/>
      <c r="D424" s="274"/>
      <c r="F424" s="274"/>
    </row>
    <row r="425" ht="15.75" customHeight="1">
      <c r="C425" s="274"/>
      <c r="D425" s="274"/>
      <c r="F425" s="274"/>
    </row>
    <row r="426" ht="15.75" customHeight="1">
      <c r="C426" s="274"/>
      <c r="D426" s="274"/>
      <c r="F426" s="274"/>
    </row>
    <row r="427" ht="15.75" customHeight="1">
      <c r="C427" s="274"/>
      <c r="D427" s="274"/>
      <c r="F427" s="274"/>
    </row>
    <row r="428" ht="15.75" customHeight="1">
      <c r="C428" s="274"/>
      <c r="D428" s="274"/>
      <c r="F428" s="274"/>
    </row>
    <row r="429" ht="15.75" customHeight="1">
      <c r="C429" s="274"/>
      <c r="D429" s="274"/>
      <c r="F429" s="274"/>
    </row>
    <row r="430" ht="15.75" customHeight="1">
      <c r="C430" s="274"/>
      <c r="D430" s="274"/>
      <c r="F430" s="274"/>
    </row>
    <row r="431" ht="15.75" customHeight="1">
      <c r="C431" s="274"/>
      <c r="D431" s="274"/>
      <c r="F431" s="274"/>
    </row>
    <row r="432" ht="15.75" customHeight="1">
      <c r="C432" s="274"/>
      <c r="D432" s="274"/>
      <c r="F432" s="274"/>
    </row>
    <row r="433" ht="15.75" customHeight="1">
      <c r="C433" s="274"/>
      <c r="D433" s="274"/>
      <c r="F433" s="274"/>
    </row>
    <row r="434" ht="15.75" customHeight="1">
      <c r="C434" s="274"/>
      <c r="D434" s="274"/>
      <c r="F434" s="274"/>
    </row>
    <row r="435" ht="15.75" customHeight="1">
      <c r="C435" s="274"/>
      <c r="D435" s="274"/>
      <c r="F435" s="274"/>
    </row>
    <row r="436" ht="15.75" customHeight="1">
      <c r="C436" s="274"/>
      <c r="D436" s="274"/>
      <c r="F436" s="274"/>
    </row>
    <row r="437" ht="15.75" customHeight="1">
      <c r="C437" s="274"/>
      <c r="D437" s="274"/>
      <c r="F437" s="274"/>
    </row>
    <row r="438" ht="15.75" customHeight="1">
      <c r="C438" s="274"/>
      <c r="D438" s="274"/>
      <c r="F438" s="274"/>
    </row>
    <row r="439" ht="15.75" customHeight="1">
      <c r="C439" s="274"/>
      <c r="D439" s="274"/>
      <c r="F439" s="274"/>
    </row>
    <row r="440" ht="15.75" customHeight="1">
      <c r="C440" s="274"/>
      <c r="D440" s="274"/>
      <c r="F440" s="274"/>
    </row>
    <row r="441" ht="15.75" customHeight="1">
      <c r="C441" s="274"/>
      <c r="D441" s="274"/>
      <c r="F441" s="274"/>
    </row>
    <row r="442" ht="15.75" customHeight="1">
      <c r="C442" s="274"/>
      <c r="D442" s="274"/>
      <c r="F442" s="274"/>
    </row>
    <row r="443" ht="15.75" customHeight="1">
      <c r="C443" s="274"/>
      <c r="D443" s="274"/>
      <c r="F443" s="274"/>
    </row>
    <row r="444" ht="15.75" customHeight="1">
      <c r="C444" s="274"/>
      <c r="D444" s="274"/>
      <c r="F444" s="274"/>
    </row>
    <row r="445" ht="15.75" customHeight="1">
      <c r="C445" s="274"/>
      <c r="D445" s="274"/>
      <c r="F445" s="274"/>
    </row>
    <row r="446" ht="15.75" customHeight="1">
      <c r="C446" s="274"/>
      <c r="D446" s="274"/>
      <c r="F446" s="274"/>
    </row>
    <row r="447" ht="15.75" customHeight="1">
      <c r="C447" s="274"/>
      <c r="D447" s="274"/>
      <c r="F447" s="274"/>
    </row>
    <row r="448" ht="15.75" customHeight="1">
      <c r="C448" s="274"/>
      <c r="D448" s="274"/>
      <c r="F448" s="274"/>
    </row>
    <row r="449" ht="15.75" customHeight="1">
      <c r="C449" s="274"/>
      <c r="D449" s="274"/>
      <c r="F449" s="274"/>
    </row>
    <row r="450" ht="15.75" customHeight="1">
      <c r="C450" s="274"/>
      <c r="D450" s="274"/>
      <c r="F450" s="274"/>
    </row>
    <row r="451" ht="15.75" customHeight="1">
      <c r="C451" s="274"/>
      <c r="D451" s="274"/>
      <c r="F451" s="274"/>
    </row>
    <row r="452" ht="15.75" customHeight="1">
      <c r="C452" s="274"/>
      <c r="D452" s="274"/>
      <c r="F452" s="274"/>
    </row>
    <row r="453" ht="15.75" customHeight="1">
      <c r="C453" s="274"/>
      <c r="D453" s="274"/>
      <c r="F453" s="274"/>
    </row>
    <row r="454" ht="15.75" customHeight="1">
      <c r="C454" s="274"/>
      <c r="D454" s="274"/>
      <c r="F454" s="274"/>
    </row>
    <row r="455" ht="15.75" customHeight="1">
      <c r="C455" s="274"/>
      <c r="D455" s="274"/>
      <c r="F455" s="274"/>
    </row>
    <row r="456" ht="15.75" customHeight="1">
      <c r="C456" s="274"/>
      <c r="D456" s="274"/>
      <c r="F456" s="274"/>
    </row>
    <row r="457" ht="15.75" customHeight="1">
      <c r="C457" s="274"/>
      <c r="D457" s="274"/>
      <c r="F457" s="274"/>
    </row>
    <row r="458" ht="15.75" customHeight="1">
      <c r="C458" s="274"/>
      <c r="D458" s="274"/>
      <c r="F458" s="274"/>
    </row>
    <row r="459" ht="15.75" customHeight="1">
      <c r="C459" s="274"/>
      <c r="D459" s="274"/>
      <c r="F459" s="274"/>
    </row>
    <row r="460" ht="15.75" customHeight="1">
      <c r="C460" s="274"/>
      <c r="D460" s="274"/>
      <c r="F460" s="274"/>
    </row>
    <row r="461" ht="15.75" customHeight="1">
      <c r="C461" s="274"/>
      <c r="D461" s="274"/>
      <c r="F461" s="274"/>
    </row>
    <row r="462" ht="15.75" customHeight="1">
      <c r="C462" s="274"/>
      <c r="D462" s="274"/>
      <c r="F462" s="274"/>
    </row>
    <row r="463" ht="15.75" customHeight="1">
      <c r="C463" s="274"/>
      <c r="D463" s="274"/>
      <c r="F463" s="274"/>
    </row>
    <row r="464" ht="15.75" customHeight="1">
      <c r="C464" s="274"/>
      <c r="D464" s="274"/>
      <c r="F464" s="274"/>
    </row>
    <row r="465" ht="15.75" customHeight="1">
      <c r="C465" s="274"/>
      <c r="D465" s="274"/>
      <c r="F465" s="274"/>
    </row>
    <row r="466" ht="15.75" customHeight="1">
      <c r="C466" s="274"/>
      <c r="D466" s="274"/>
      <c r="F466" s="274"/>
    </row>
    <row r="467" ht="15.75" customHeight="1">
      <c r="C467" s="274"/>
      <c r="D467" s="274"/>
      <c r="F467" s="274"/>
    </row>
    <row r="468" ht="15.75" customHeight="1">
      <c r="C468" s="274"/>
      <c r="D468" s="274"/>
      <c r="F468" s="274"/>
    </row>
    <row r="469" ht="15.75" customHeight="1">
      <c r="C469" s="274"/>
      <c r="D469" s="274"/>
      <c r="F469" s="274"/>
    </row>
    <row r="470" ht="15.75" customHeight="1">
      <c r="C470" s="274"/>
      <c r="D470" s="274"/>
      <c r="F470" s="274"/>
    </row>
    <row r="471" ht="15.75" customHeight="1">
      <c r="C471" s="274"/>
      <c r="D471" s="274"/>
      <c r="F471" s="274"/>
    </row>
    <row r="472" ht="15.75" customHeight="1">
      <c r="C472" s="274"/>
      <c r="D472" s="274"/>
      <c r="F472" s="274"/>
    </row>
    <row r="473" ht="15.75" customHeight="1">
      <c r="C473" s="274"/>
      <c r="D473" s="274"/>
      <c r="F473" s="274"/>
    </row>
    <row r="474" ht="15.75" customHeight="1">
      <c r="C474" s="274"/>
      <c r="D474" s="274"/>
      <c r="F474" s="274"/>
    </row>
    <row r="475" ht="15.75" customHeight="1">
      <c r="C475" s="274"/>
      <c r="D475" s="274"/>
      <c r="F475" s="274"/>
    </row>
    <row r="476" ht="15.75" customHeight="1">
      <c r="C476" s="274"/>
      <c r="D476" s="274"/>
      <c r="F476" s="274"/>
    </row>
    <row r="477" ht="15.75" customHeight="1">
      <c r="C477" s="274"/>
      <c r="D477" s="274"/>
      <c r="F477" s="274"/>
    </row>
    <row r="478" ht="15.75" customHeight="1">
      <c r="C478" s="274"/>
      <c r="D478" s="274"/>
      <c r="F478" s="274"/>
    </row>
    <row r="479" ht="15.75" customHeight="1">
      <c r="C479" s="274"/>
      <c r="D479" s="274"/>
      <c r="F479" s="274"/>
    </row>
    <row r="480" ht="15.75" customHeight="1">
      <c r="C480" s="274"/>
      <c r="D480" s="274"/>
      <c r="F480" s="274"/>
    </row>
    <row r="481" ht="15.75" customHeight="1">
      <c r="C481" s="274"/>
      <c r="D481" s="274"/>
      <c r="F481" s="274"/>
    </row>
    <row r="482" ht="15.75" customHeight="1">
      <c r="C482" s="274"/>
      <c r="D482" s="274"/>
      <c r="F482" s="274"/>
    </row>
    <row r="483" ht="15.75" customHeight="1">
      <c r="C483" s="274"/>
      <c r="D483" s="274"/>
      <c r="F483" s="274"/>
    </row>
    <row r="484" ht="15.75" customHeight="1">
      <c r="C484" s="274"/>
      <c r="D484" s="274"/>
      <c r="F484" s="274"/>
    </row>
    <row r="485" ht="15.75" customHeight="1">
      <c r="C485" s="274"/>
      <c r="D485" s="274"/>
      <c r="F485" s="274"/>
    </row>
    <row r="486" ht="15.75" customHeight="1">
      <c r="C486" s="274"/>
      <c r="D486" s="274"/>
      <c r="F486" s="274"/>
    </row>
    <row r="487" ht="15.75" customHeight="1">
      <c r="C487" s="274"/>
      <c r="D487" s="274"/>
      <c r="F487" s="274"/>
    </row>
    <row r="488" ht="15.75" customHeight="1">
      <c r="C488" s="274"/>
      <c r="D488" s="274"/>
      <c r="F488" s="274"/>
    </row>
    <row r="489" ht="15.75" customHeight="1">
      <c r="C489" s="274"/>
      <c r="D489" s="274"/>
      <c r="F489" s="274"/>
    </row>
    <row r="490" ht="15.75" customHeight="1">
      <c r="C490" s="274"/>
      <c r="D490" s="274"/>
      <c r="F490" s="274"/>
    </row>
    <row r="491" ht="15.75" customHeight="1">
      <c r="C491" s="274"/>
      <c r="D491" s="274"/>
      <c r="F491" s="274"/>
    </row>
    <row r="492" ht="15.75" customHeight="1">
      <c r="C492" s="274"/>
      <c r="D492" s="274"/>
      <c r="F492" s="274"/>
    </row>
    <row r="493" ht="15.75" customHeight="1">
      <c r="C493" s="274"/>
      <c r="D493" s="274"/>
      <c r="F493" s="274"/>
    </row>
    <row r="494" ht="15.75" customHeight="1">
      <c r="C494" s="274"/>
      <c r="D494" s="274"/>
      <c r="F494" s="274"/>
    </row>
    <row r="495" ht="15.75" customHeight="1">
      <c r="C495" s="274"/>
      <c r="D495" s="274"/>
      <c r="F495" s="274"/>
    </row>
    <row r="496" ht="15.75" customHeight="1">
      <c r="C496" s="274"/>
      <c r="D496" s="274"/>
      <c r="F496" s="274"/>
    </row>
    <row r="497" ht="15.75" customHeight="1">
      <c r="C497" s="274"/>
      <c r="D497" s="274"/>
      <c r="F497" s="274"/>
    </row>
    <row r="498" ht="15.75" customHeight="1">
      <c r="C498" s="274"/>
      <c r="D498" s="274"/>
      <c r="F498" s="274"/>
    </row>
    <row r="499" ht="15.75" customHeight="1">
      <c r="C499" s="274"/>
      <c r="D499" s="274"/>
      <c r="F499" s="274"/>
    </row>
    <row r="500" ht="15.75" customHeight="1">
      <c r="C500" s="274"/>
      <c r="D500" s="274"/>
      <c r="F500" s="274"/>
    </row>
    <row r="501" ht="15.75" customHeight="1">
      <c r="C501" s="274"/>
      <c r="D501" s="274"/>
      <c r="F501" s="274"/>
    </row>
    <row r="502" ht="15.75" customHeight="1">
      <c r="C502" s="274"/>
      <c r="D502" s="274"/>
      <c r="F502" s="274"/>
    </row>
    <row r="503" ht="15.75" customHeight="1">
      <c r="C503" s="274"/>
      <c r="D503" s="274"/>
      <c r="F503" s="274"/>
    </row>
    <row r="504" ht="15.75" customHeight="1">
      <c r="C504" s="274"/>
      <c r="D504" s="274"/>
      <c r="F504" s="274"/>
    </row>
    <row r="505" ht="15.75" customHeight="1">
      <c r="C505" s="274"/>
      <c r="D505" s="274"/>
      <c r="F505" s="274"/>
    </row>
    <row r="506" ht="15.75" customHeight="1">
      <c r="C506" s="274"/>
      <c r="D506" s="274"/>
      <c r="F506" s="274"/>
    </row>
    <row r="507" ht="15.75" customHeight="1">
      <c r="C507" s="274"/>
      <c r="D507" s="274"/>
      <c r="F507" s="274"/>
    </row>
    <row r="508" ht="15.75" customHeight="1">
      <c r="C508" s="274"/>
      <c r="D508" s="274"/>
      <c r="F508" s="274"/>
    </row>
    <row r="509" ht="15.75" customHeight="1">
      <c r="C509" s="274"/>
      <c r="D509" s="274"/>
      <c r="F509" s="274"/>
    </row>
    <row r="510" ht="15.75" customHeight="1">
      <c r="C510" s="274"/>
      <c r="D510" s="274"/>
      <c r="F510" s="274"/>
    </row>
    <row r="511" ht="15.75" customHeight="1">
      <c r="C511" s="274"/>
      <c r="D511" s="274"/>
      <c r="F511" s="274"/>
    </row>
    <row r="512" ht="15.75" customHeight="1">
      <c r="C512" s="274"/>
      <c r="D512" s="274"/>
      <c r="F512" s="274"/>
    </row>
    <row r="513" ht="15.75" customHeight="1">
      <c r="C513" s="274"/>
      <c r="D513" s="274"/>
      <c r="F513" s="274"/>
    </row>
    <row r="514" ht="15.75" customHeight="1">
      <c r="C514" s="274"/>
      <c r="D514" s="274"/>
      <c r="F514" s="274"/>
    </row>
    <row r="515" ht="15.75" customHeight="1">
      <c r="C515" s="274"/>
      <c r="D515" s="274"/>
      <c r="F515" s="274"/>
    </row>
    <row r="516" ht="15.75" customHeight="1">
      <c r="C516" s="274"/>
      <c r="D516" s="274"/>
      <c r="F516" s="274"/>
    </row>
    <row r="517" ht="15.75" customHeight="1">
      <c r="C517" s="274"/>
      <c r="D517" s="274"/>
      <c r="F517" s="274"/>
    </row>
    <row r="518" ht="15.75" customHeight="1">
      <c r="C518" s="274"/>
      <c r="D518" s="274"/>
      <c r="F518" s="274"/>
    </row>
    <row r="519" ht="15.75" customHeight="1">
      <c r="C519" s="274"/>
      <c r="D519" s="274"/>
      <c r="F519" s="274"/>
    </row>
    <row r="520" ht="15.75" customHeight="1">
      <c r="C520" s="274"/>
      <c r="D520" s="274"/>
      <c r="F520" s="274"/>
    </row>
    <row r="521" ht="15.75" customHeight="1">
      <c r="C521" s="274"/>
      <c r="D521" s="274"/>
      <c r="F521" s="274"/>
    </row>
    <row r="522" ht="15.75" customHeight="1">
      <c r="C522" s="274"/>
      <c r="D522" s="274"/>
      <c r="F522" s="274"/>
    </row>
    <row r="523" ht="15.75" customHeight="1">
      <c r="C523" s="274"/>
      <c r="D523" s="274"/>
      <c r="F523" s="274"/>
    </row>
    <row r="524" ht="15.75" customHeight="1">
      <c r="C524" s="274"/>
      <c r="D524" s="274"/>
      <c r="F524" s="274"/>
    </row>
    <row r="525" ht="15.75" customHeight="1">
      <c r="C525" s="274"/>
      <c r="D525" s="274"/>
      <c r="F525" s="274"/>
    </row>
    <row r="526" ht="15.75" customHeight="1">
      <c r="C526" s="274"/>
      <c r="D526" s="274"/>
      <c r="F526" s="274"/>
    </row>
    <row r="527" ht="15.75" customHeight="1">
      <c r="C527" s="274"/>
      <c r="D527" s="274"/>
      <c r="F527" s="274"/>
    </row>
    <row r="528" ht="15.75" customHeight="1">
      <c r="C528" s="274"/>
      <c r="D528" s="274"/>
      <c r="F528" s="274"/>
    </row>
    <row r="529" ht="15.75" customHeight="1">
      <c r="C529" s="274"/>
      <c r="D529" s="274"/>
      <c r="F529" s="274"/>
    </row>
    <row r="530" ht="15.75" customHeight="1">
      <c r="C530" s="274"/>
      <c r="D530" s="274"/>
      <c r="F530" s="274"/>
    </row>
    <row r="531" ht="15.75" customHeight="1">
      <c r="C531" s="274"/>
      <c r="D531" s="274"/>
      <c r="F531" s="274"/>
    </row>
    <row r="532" ht="15.75" customHeight="1">
      <c r="C532" s="274"/>
      <c r="D532" s="274"/>
      <c r="F532" s="274"/>
    </row>
    <row r="533" ht="15.75" customHeight="1">
      <c r="C533" s="274"/>
      <c r="D533" s="274"/>
      <c r="F533" s="274"/>
    </row>
    <row r="534" ht="15.75" customHeight="1">
      <c r="C534" s="274"/>
      <c r="D534" s="274"/>
      <c r="F534" s="274"/>
    </row>
    <row r="535" ht="15.75" customHeight="1">
      <c r="C535" s="274"/>
      <c r="D535" s="274"/>
      <c r="F535" s="274"/>
    </row>
    <row r="536" ht="15.75" customHeight="1">
      <c r="C536" s="274"/>
      <c r="D536" s="274"/>
      <c r="F536" s="274"/>
    </row>
    <row r="537" ht="15.75" customHeight="1">
      <c r="C537" s="274"/>
      <c r="D537" s="274"/>
      <c r="F537" s="274"/>
    </row>
    <row r="538" ht="15.75" customHeight="1">
      <c r="C538" s="274"/>
      <c r="D538" s="274"/>
      <c r="F538" s="274"/>
    </row>
    <row r="539" ht="15.75" customHeight="1">
      <c r="C539" s="274"/>
      <c r="D539" s="274"/>
      <c r="F539" s="274"/>
    </row>
    <row r="540" ht="15.75" customHeight="1">
      <c r="C540" s="274"/>
      <c r="D540" s="274"/>
      <c r="F540" s="274"/>
    </row>
    <row r="541" ht="15.75" customHeight="1">
      <c r="C541" s="274"/>
      <c r="D541" s="274"/>
      <c r="F541" s="274"/>
    </row>
    <row r="542" ht="15.75" customHeight="1">
      <c r="C542" s="274"/>
      <c r="D542" s="274"/>
      <c r="F542" s="274"/>
    </row>
    <row r="543" ht="15.75" customHeight="1">
      <c r="C543" s="274"/>
      <c r="D543" s="274"/>
      <c r="F543" s="274"/>
    </row>
    <row r="544" ht="15.75" customHeight="1">
      <c r="C544" s="274"/>
      <c r="D544" s="274"/>
      <c r="F544" s="274"/>
    </row>
    <row r="545" ht="15.75" customHeight="1">
      <c r="C545" s="274"/>
      <c r="D545" s="274"/>
      <c r="F545" s="274"/>
    </row>
    <row r="546" ht="15.75" customHeight="1">
      <c r="C546" s="274"/>
      <c r="D546" s="274"/>
      <c r="F546" s="274"/>
    </row>
    <row r="547" ht="15.75" customHeight="1">
      <c r="C547" s="274"/>
      <c r="D547" s="274"/>
      <c r="F547" s="274"/>
    </row>
    <row r="548" ht="15.75" customHeight="1">
      <c r="C548" s="274"/>
      <c r="D548" s="274"/>
      <c r="F548" s="274"/>
    </row>
    <row r="549" ht="15.75" customHeight="1">
      <c r="C549" s="274"/>
      <c r="D549" s="274"/>
      <c r="F549" s="274"/>
    </row>
    <row r="550" ht="15.75" customHeight="1">
      <c r="C550" s="274"/>
      <c r="D550" s="274"/>
      <c r="F550" s="274"/>
    </row>
    <row r="551" ht="15.75" customHeight="1">
      <c r="C551" s="274"/>
      <c r="D551" s="274"/>
      <c r="F551" s="274"/>
    </row>
    <row r="552" ht="15.75" customHeight="1">
      <c r="C552" s="274"/>
      <c r="D552" s="274"/>
      <c r="F552" s="274"/>
    </row>
    <row r="553" ht="15.75" customHeight="1">
      <c r="C553" s="274"/>
      <c r="D553" s="274"/>
      <c r="F553" s="274"/>
    </row>
    <row r="554" ht="15.75" customHeight="1">
      <c r="C554" s="274"/>
      <c r="D554" s="274"/>
      <c r="F554" s="274"/>
    </row>
    <row r="555" ht="15.75" customHeight="1">
      <c r="C555" s="274"/>
      <c r="D555" s="274"/>
      <c r="F555" s="274"/>
    </row>
    <row r="556" ht="15.75" customHeight="1">
      <c r="C556" s="274"/>
      <c r="D556" s="274"/>
      <c r="F556" s="274"/>
    </row>
    <row r="557" ht="15.75" customHeight="1">
      <c r="C557" s="274"/>
      <c r="D557" s="274"/>
      <c r="F557" s="274"/>
    </row>
    <row r="558" ht="15.75" customHeight="1">
      <c r="C558" s="274"/>
      <c r="D558" s="274"/>
      <c r="F558" s="274"/>
    </row>
    <row r="559" ht="15.75" customHeight="1">
      <c r="C559" s="274"/>
      <c r="D559" s="274"/>
      <c r="F559" s="274"/>
    </row>
    <row r="560" ht="15.75" customHeight="1">
      <c r="C560" s="274"/>
      <c r="D560" s="274"/>
      <c r="F560" s="274"/>
    </row>
    <row r="561" ht="15.75" customHeight="1">
      <c r="C561" s="274"/>
      <c r="D561" s="274"/>
      <c r="F561" s="274"/>
    </row>
    <row r="562" ht="15.75" customHeight="1">
      <c r="C562" s="274"/>
      <c r="D562" s="274"/>
      <c r="F562" s="274"/>
    </row>
    <row r="563" ht="15.75" customHeight="1">
      <c r="C563" s="274"/>
      <c r="D563" s="274"/>
      <c r="F563" s="274"/>
    </row>
    <row r="564" ht="15.75" customHeight="1">
      <c r="C564" s="274"/>
      <c r="D564" s="274"/>
      <c r="F564" s="274"/>
    </row>
    <row r="565" ht="15.75" customHeight="1">
      <c r="C565" s="274"/>
      <c r="D565" s="274"/>
      <c r="F565" s="274"/>
    </row>
    <row r="566" ht="15.75" customHeight="1">
      <c r="C566" s="274"/>
      <c r="D566" s="274"/>
      <c r="F566" s="274"/>
    </row>
    <row r="567" ht="15.75" customHeight="1">
      <c r="C567" s="274"/>
      <c r="D567" s="274"/>
      <c r="F567" s="274"/>
    </row>
    <row r="568" ht="15.75" customHeight="1">
      <c r="C568" s="274"/>
      <c r="D568" s="274"/>
      <c r="F568" s="274"/>
    </row>
    <row r="569" ht="15.75" customHeight="1">
      <c r="C569" s="274"/>
      <c r="D569" s="274"/>
      <c r="F569" s="274"/>
    </row>
    <row r="570" ht="15.75" customHeight="1">
      <c r="C570" s="274"/>
      <c r="D570" s="274"/>
      <c r="F570" s="274"/>
    </row>
    <row r="571" ht="15.75" customHeight="1">
      <c r="C571" s="274"/>
      <c r="D571" s="274"/>
      <c r="F571" s="274"/>
    </row>
    <row r="572" ht="15.75" customHeight="1">
      <c r="C572" s="274"/>
      <c r="D572" s="274"/>
      <c r="F572" s="274"/>
    </row>
    <row r="573" ht="15.75" customHeight="1">
      <c r="C573" s="274"/>
      <c r="D573" s="274"/>
      <c r="F573" s="274"/>
    </row>
    <row r="574" ht="15.75" customHeight="1">
      <c r="C574" s="274"/>
      <c r="D574" s="274"/>
      <c r="F574" s="274"/>
    </row>
    <row r="575" ht="15.75" customHeight="1">
      <c r="C575" s="274"/>
      <c r="D575" s="274"/>
      <c r="F575" s="274"/>
    </row>
    <row r="576" ht="15.75" customHeight="1">
      <c r="C576" s="274"/>
      <c r="D576" s="274"/>
      <c r="F576" s="274"/>
    </row>
    <row r="577" ht="15.75" customHeight="1">
      <c r="C577" s="274"/>
      <c r="D577" s="274"/>
      <c r="F577" s="274"/>
    </row>
    <row r="578" ht="15.75" customHeight="1">
      <c r="C578" s="274"/>
      <c r="D578" s="274"/>
      <c r="F578" s="274"/>
    </row>
    <row r="579" ht="15.75" customHeight="1">
      <c r="C579" s="274"/>
      <c r="D579" s="274"/>
      <c r="F579" s="274"/>
    </row>
    <row r="580" ht="15.75" customHeight="1">
      <c r="C580" s="274"/>
      <c r="D580" s="274"/>
      <c r="F580" s="274"/>
    </row>
    <row r="581" ht="15.75" customHeight="1">
      <c r="C581" s="274"/>
      <c r="D581" s="274"/>
      <c r="F581" s="274"/>
    </row>
    <row r="582" ht="15.75" customHeight="1">
      <c r="C582" s="274"/>
      <c r="D582" s="274"/>
      <c r="F582" s="274"/>
    </row>
    <row r="583" ht="15.75" customHeight="1">
      <c r="C583" s="274"/>
      <c r="D583" s="274"/>
      <c r="F583" s="274"/>
    </row>
    <row r="584" ht="15.75" customHeight="1">
      <c r="C584" s="274"/>
      <c r="D584" s="274"/>
      <c r="F584" s="274"/>
    </row>
    <row r="585" ht="15.75" customHeight="1">
      <c r="C585" s="274"/>
      <c r="D585" s="274"/>
      <c r="F585" s="274"/>
    </row>
    <row r="586" ht="15.75" customHeight="1">
      <c r="C586" s="274"/>
      <c r="D586" s="274"/>
      <c r="F586" s="274"/>
    </row>
    <row r="587" ht="15.75" customHeight="1">
      <c r="C587" s="274"/>
      <c r="D587" s="274"/>
      <c r="F587" s="274"/>
    </row>
    <row r="588" ht="15.75" customHeight="1">
      <c r="C588" s="274"/>
      <c r="D588" s="274"/>
      <c r="F588" s="274"/>
    </row>
    <row r="589" ht="15.75" customHeight="1">
      <c r="C589" s="274"/>
      <c r="D589" s="274"/>
      <c r="F589" s="274"/>
    </row>
    <row r="590" ht="15.75" customHeight="1">
      <c r="C590" s="274"/>
      <c r="D590" s="274"/>
      <c r="F590" s="274"/>
    </row>
    <row r="591" ht="15.75" customHeight="1">
      <c r="C591" s="274"/>
      <c r="D591" s="274"/>
      <c r="F591" s="274"/>
    </row>
    <row r="592" ht="15.75" customHeight="1">
      <c r="C592" s="274"/>
      <c r="D592" s="274"/>
      <c r="F592" s="274"/>
    </row>
    <row r="593" ht="15.75" customHeight="1">
      <c r="C593" s="274"/>
      <c r="D593" s="274"/>
      <c r="F593" s="274"/>
    </row>
    <row r="594" ht="15.75" customHeight="1">
      <c r="C594" s="274"/>
      <c r="D594" s="274"/>
      <c r="F594" s="274"/>
    </row>
    <row r="595" ht="15.75" customHeight="1">
      <c r="C595" s="274"/>
      <c r="D595" s="274"/>
      <c r="F595" s="274"/>
    </row>
    <row r="596" ht="15.75" customHeight="1">
      <c r="C596" s="274"/>
      <c r="D596" s="274"/>
      <c r="F596" s="274"/>
    </row>
    <row r="597" ht="15.75" customHeight="1">
      <c r="C597" s="274"/>
      <c r="D597" s="274"/>
      <c r="F597" s="274"/>
    </row>
    <row r="598" ht="15.75" customHeight="1">
      <c r="C598" s="274"/>
      <c r="D598" s="274"/>
      <c r="F598" s="274"/>
    </row>
    <row r="599" ht="15.75" customHeight="1">
      <c r="C599" s="274"/>
      <c r="D599" s="274"/>
      <c r="F599" s="274"/>
    </row>
    <row r="600" ht="15.75" customHeight="1">
      <c r="C600" s="274"/>
      <c r="D600" s="274"/>
      <c r="F600" s="274"/>
    </row>
    <row r="601" ht="15.75" customHeight="1">
      <c r="C601" s="274"/>
      <c r="D601" s="274"/>
      <c r="F601" s="274"/>
    </row>
    <row r="602" ht="15.75" customHeight="1">
      <c r="C602" s="274"/>
      <c r="D602" s="274"/>
      <c r="F602" s="274"/>
    </row>
    <row r="603" ht="15.75" customHeight="1">
      <c r="C603" s="274"/>
      <c r="D603" s="274"/>
      <c r="F603" s="274"/>
    </row>
    <row r="604" ht="15.75" customHeight="1">
      <c r="C604" s="274"/>
      <c r="D604" s="274"/>
      <c r="F604" s="274"/>
    </row>
    <row r="605" ht="15.75" customHeight="1">
      <c r="C605" s="274"/>
      <c r="D605" s="274"/>
      <c r="F605" s="274"/>
    </row>
    <row r="606" ht="15.75" customHeight="1">
      <c r="C606" s="274"/>
      <c r="D606" s="274"/>
      <c r="F606" s="274"/>
    </row>
    <row r="607" ht="15.75" customHeight="1">
      <c r="C607" s="274"/>
      <c r="D607" s="274"/>
      <c r="F607" s="274"/>
    </row>
    <row r="608" ht="15.75" customHeight="1">
      <c r="C608" s="274"/>
      <c r="D608" s="274"/>
      <c r="F608" s="274"/>
    </row>
    <row r="609" ht="15.75" customHeight="1">
      <c r="C609" s="274"/>
      <c r="D609" s="274"/>
      <c r="F609" s="274"/>
    </row>
    <row r="610" ht="15.75" customHeight="1">
      <c r="C610" s="274"/>
      <c r="D610" s="274"/>
      <c r="F610" s="274"/>
    </row>
    <row r="611" ht="15.75" customHeight="1">
      <c r="C611" s="274"/>
      <c r="D611" s="274"/>
      <c r="F611" s="274"/>
    </row>
    <row r="612" ht="15.75" customHeight="1">
      <c r="C612" s="274"/>
      <c r="D612" s="274"/>
      <c r="F612" s="274"/>
    </row>
    <row r="613" ht="15.75" customHeight="1">
      <c r="C613" s="274"/>
      <c r="D613" s="274"/>
      <c r="F613" s="274"/>
    </row>
    <row r="614" ht="15.75" customHeight="1">
      <c r="C614" s="274"/>
      <c r="D614" s="274"/>
      <c r="F614" s="274"/>
    </row>
    <row r="615" ht="15.75" customHeight="1">
      <c r="C615" s="274"/>
      <c r="D615" s="274"/>
      <c r="F615" s="274"/>
    </row>
    <row r="616" ht="15.75" customHeight="1">
      <c r="C616" s="274"/>
      <c r="D616" s="274"/>
      <c r="F616" s="274"/>
    </row>
    <row r="617" ht="15.75" customHeight="1">
      <c r="C617" s="274"/>
      <c r="D617" s="274"/>
      <c r="F617" s="274"/>
    </row>
    <row r="618" ht="15.75" customHeight="1">
      <c r="C618" s="274"/>
      <c r="D618" s="274"/>
      <c r="F618" s="274"/>
    </row>
    <row r="619" ht="15.75" customHeight="1">
      <c r="C619" s="274"/>
      <c r="D619" s="274"/>
      <c r="F619" s="274"/>
    </row>
    <row r="620" ht="15.75" customHeight="1">
      <c r="C620" s="274"/>
      <c r="D620" s="274"/>
      <c r="F620" s="274"/>
    </row>
    <row r="621" ht="15.75" customHeight="1">
      <c r="C621" s="274"/>
      <c r="D621" s="274"/>
      <c r="F621" s="274"/>
    </row>
    <row r="622" ht="15.75" customHeight="1">
      <c r="C622" s="274"/>
      <c r="D622" s="274"/>
      <c r="F622" s="274"/>
    </row>
    <row r="623" ht="15.75" customHeight="1">
      <c r="C623" s="274"/>
      <c r="D623" s="274"/>
      <c r="F623" s="274"/>
    </row>
    <row r="624" ht="15.75" customHeight="1">
      <c r="C624" s="274"/>
      <c r="D624" s="274"/>
      <c r="F624" s="274"/>
    </row>
    <row r="625" ht="15.75" customHeight="1">
      <c r="C625" s="274"/>
      <c r="D625" s="274"/>
      <c r="F625" s="274"/>
    </row>
    <row r="626" ht="15.75" customHeight="1">
      <c r="C626" s="274"/>
      <c r="D626" s="274"/>
      <c r="F626" s="274"/>
    </row>
    <row r="627" ht="15.75" customHeight="1">
      <c r="C627" s="274"/>
      <c r="D627" s="274"/>
      <c r="F627" s="274"/>
    </row>
    <row r="628" ht="15.75" customHeight="1">
      <c r="C628" s="274"/>
      <c r="D628" s="274"/>
      <c r="F628" s="274"/>
    </row>
    <row r="629" ht="15.75" customHeight="1">
      <c r="C629" s="274"/>
      <c r="D629" s="274"/>
      <c r="F629" s="274"/>
    </row>
    <row r="630" ht="15.75" customHeight="1">
      <c r="C630" s="274"/>
      <c r="D630" s="274"/>
      <c r="F630" s="274"/>
    </row>
    <row r="631" ht="15.75" customHeight="1">
      <c r="C631" s="274"/>
      <c r="D631" s="274"/>
      <c r="F631" s="274"/>
    </row>
    <row r="632" ht="15.75" customHeight="1">
      <c r="C632" s="274"/>
      <c r="D632" s="274"/>
      <c r="F632" s="274"/>
    </row>
    <row r="633" ht="15.75" customHeight="1">
      <c r="C633" s="274"/>
      <c r="D633" s="274"/>
      <c r="F633" s="274"/>
    </row>
    <row r="634" ht="15.75" customHeight="1">
      <c r="C634" s="274"/>
      <c r="D634" s="274"/>
      <c r="F634" s="274"/>
    </row>
    <row r="635" ht="15.75" customHeight="1">
      <c r="C635" s="274"/>
      <c r="D635" s="274"/>
      <c r="F635" s="274"/>
    </row>
    <row r="636" ht="15.75" customHeight="1">
      <c r="C636" s="274"/>
      <c r="D636" s="274"/>
      <c r="F636" s="274"/>
    </row>
    <row r="637" ht="15.75" customHeight="1">
      <c r="C637" s="274"/>
      <c r="D637" s="274"/>
      <c r="F637" s="274"/>
    </row>
    <row r="638" ht="15.75" customHeight="1">
      <c r="C638" s="274"/>
      <c r="D638" s="274"/>
      <c r="F638" s="274"/>
    </row>
    <row r="639" ht="15.75" customHeight="1">
      <c r="C639" s="274"/>
      <c r="D639" s="274"/>
      <c r="F639" s="274"/>
    </row>
    <row r="640" ht="15.75" customHeight="1">
      <c r="C640" s="274"/>
      <c r="D640" s="274"/>
      <c r="F640" s="274"/>
    </row>
    <row r="641" ht="15.75" customHeight="1">
      <c r="C641" s="274"/>
      <c r="D641" s="274"/>
      <c r="F641" s="274"/>
    </row>
    <row r="642" ht="15.75" customHeight="1">
      <c r="C642" s="274"/>
      <c r="D642" s="274"/>
      <c r="F642" s="274"/>
    </row>
    <row r="643" ht="15.75" customHeight="1">
      <c r="C643" s="274"/>
      <c r="D643" s="274"/>
      <c r="F643" s="274"/>
    </row>
    <row r="644" ht="15.75" customHeight="1">
      <c r="C644" s="274"/>
      <c r="D644" s="274"/>
      <c r="F644" s="274"/>
    </row>
    <row r="645" ht="15.75" customHeight="1">
      <c r="C645" s="274"/>
      <c r="D645" s="274"/>
      <c r="F645" s="274"/>
    </row>
    <row r="646" ht="15.75" customHeight="1">
      <c r="C646" s="274"/>
      <c r="D646" s="274"/>
      <c r="F646" s="274"/>
    </row>
    <row r="647" ht="15.75" customHeight="1">
      <c r="C647" s="274"/>
      <c r="D647" s="274"/>
      <c r="F647" s="274"/>
    </row>
    <row r="648" ht="15.75" customHeight="1">
      <c r="C648" s="274"/>
      <c r="D648" s="274"/>
      <c r="F648" s="274"/>
    </row>
    <row r="649" ht="15.75" customHeight="1">
      <c r="C649" s="274"/>
      <c r="D649" s="274"/>
      <c r="F649" s="274"/>
    </row>
    <row r="650" ht="15.75" customHeight="1">
      <c r="C650" s="274"/>
      <c r="D650" s="274"/>
      <c r="F650" s="274"/>
    </row>
    <row r="651" ht="15.75" customHeight="1">
      <c r="C651" s="274"/>
      <c r="D651" s="274"/>
      <c r="F651" s="274"/>
    </row>
    <row r="652" ht="15.75" customHeight="1">
      <c r="C652" s="274"/>
      <c r="D652" s="274"/>
      <c r="F652" s="274"/>
    </row>
    <row r="653" ht="15.75" customHeight="1">
      <c r="C653" s="274"/>
      <c r="D653" s="274"/>
      <c r="F653" s="274"/>
    </row>
    <row r="654" ht="15.75" customHeight="1">
      <c r="C654" s="274"/>
      <c r="D654" s="274"/>
      <c r="F654" s="274"/>
    </row>
    <row r="655" ht="15.75" customHeight="1">
      <c r="C655" s="274"/>
      <c r="D655" s="274"/>
      <c r="F655" s="274"/>
    </row>
    <row r="656" ht="15.75" customHeight="1">
      <c r="C656" s="274"/>
      <c r="D656" s="274"/>
      <c r="F656" s="274"/>
    </row>
    <row r="657" ht="15.75" customHeight="1">
      <c r="C657" s="274"/>
      <c r="D657" s="274"/>
      <c r="F657" s="274"/>
    </row>
    <row r="658" ht="15.75" customHeight="1">
      <c r="C658" s="274"/>
      <c r="D658" s="274"/>
      <c r="F658" s="274"/>
    </row>
    <row r="659" ht="15.75" customHeight="1">
      <c r="C659" s="274"/>
      <c r="D659" s="274"/>
      <c r="F659" s="274"/>
    </row>
    <row r="660" ht="15.75" customHeight="1">
      <c r="C660" s="274"/>
      <c r="D660" s="274"/>
      <c r="F660" s="274"/>
    </row>
    <row r="661" ht="15.75" customHeight="1">
      <c r="C661" s="274"/>
      <c r="D661" s="274"/>
      <c r="F661" s="274"/>
    </row>
    <row r="662" ht="15.75" customHeight="1">
      <c r="C662" s="274"/>
      <c r="D662" s="274"/>
      <c r="F662" s="274"/>
    </row>
    <row r="663" ht="15.75" customHeight="1">
      <c r="C663" s="274"/>
      <c r="D663" s="274"/>
      <c r="F663" s="274"/>
    </row>
    <row r="664" ht="15.75" customHeight="1">
      <c r="C664" s="274"/>
      <c r="D664" s="274"/>
      <c r="F664" s="274"/>
    </row>
    <row r="665" ht="15.75" customHeight="1">
      <c r="C665" s="274"/>
      <c r="D665" s="274"/>
      <c r="F665" s="274"/>
    </row>
    <row r="666" ht="15.75" customHeight="1">
      <c r="C666" s="274"/>
      <c r="D666" s="274"/>
      <c r="F666" s="274"/>
    </row>
    <row r="667" ht="15.75" customHeight="1">
      <c r="C667" s="274"/>
      <c r="D667" s="274"/>
      <c r="F667" s="274"/>
    </row>
    <row r="668" ht="15.75" customHeight="1">
      <c r="C668" s="274"/>
      <c r="D668" s="274"/>
      <c r="F668" s="274"/>
    </row>
    <row r="669" ht="15.75" customHeight="1">
      <c r="C669" s="274"/>
      <c r="D669" s="274"/>
      <c r="F669" s="274"/>
    </row>
    <row r="670" ht="15.75" customHeight="1">
      <c r="C670" s="274"/>
      <c r="D670" s="274"/>
      <c r="F670" s="274"/>
    </row>
    <row r="671" ht="15.75" customHeight="1">
      <c r="C671" s="274"/>
      <c r="D671" s="274"/>
      <c r="F671" s="274"/>
    </row>
    <row r="672" ht="15.75" customHeight="1">
      <c r="C672" s="274"/>
      <c r="D672" s="274"/>
      <c r="F672" s="274"/>
    </row>
    <row r="673" ht="15.75" customHeight="1">
      <c r="C673" s="274"/>
      <c r="D673" s="274"/>
      <c r="F673" s="274"/>
    </row>
    <row r="674" ht="15.75" customHeight="1">
      <c r="C674" s="274"/>
      <c r="D674" s="274"/>
      <c r="F674" s="274"/>
    </row>
    <row r="675" ht="15.75" customHeight="1">
      <c r="C675" s="274"/>
      <c r="D675" s="274"/>
      <c r="F675" s="274"/>
    </row>
    <row r="676" ht="15.75" customHeight="1">
      <c r="C676" s="274"/>
      <c r="D676" s="274"/>
      <c r="F676" s="274"/>
    </row>
    <row r="677" ht="15.75" customHeight="1">
      <c r="C677" s="274"/>
      <c r="D677" s="274"/>
      <c r="F677" s="274"/>
    </row>
    <row r="678" ht="15.75" customHeight="1">
      <c r="C678" s="274"/>
      <c r="D678" s="274"/>
      <c r="F678" s="274"/>
    </row>
    <row r="679" ht="15.75" customHeight="1">
      <c r="C679" s="274"/>
      <c r="D679" s="274"/>
      <c r="F679" s="274"/>
    </row>
    <row r="680" ht="15.75" customHeight="1">
      <c r="C680" s="274"/>
      <c r="D680" s="274"/>
      <c r="F680" s="274"/>
    </row>
    <row r="681" ht="15.75" customHeight="1">
      <c r="C681" s="274"/>
      <c r="D681" s="274"/>
      <c r="F681" s="274"/>
    </row>
    <row r="682" ht="15.75" customHeight="1">
      <c r="C682" s="274"/>
      <c r="D682" s="274"/>
      <c r="F682" s="274"/>
    </row>
    <row r="683" ht="15.75" customHeight="1">
      <c r="C683" s="274"/>
      <c r="D683" s="274"/>
      <c r="F683" s="274"/>
    </row>
    <row r="684" ht="15.75" customHeight="1">
      <c r="C684" s="274"/>
      <c r="D684" s="274"/>
      <c r="F684" s="274"/>
    </row>
    <row r="685" ht="15.75" customHeight="1">
      <c r="C685" s="274"/>
      <c r="D685" s="274"/>
      <c r="F685" s="274"/>
    </row>
    <row r="686" ht="15.75" customHeight="1">
      <c r="C686" s="274"/>
      <c r="D686" s="274"/>
      <c r="F686" s="274"/>
    </row>
    <row r="687" ht="15.75" customHeight="1">
      <c r="C687" s="274"/>
      <c r="D687" s="274"/>
      <c r="F687" s="274"/>
    </row>
    <row r="688" ht="15.75" customHeight="1">
      <c r="C688" s="274"/>
      <c r="D688" s="274"/>
      <c r="F688" s="274"/>
    </row>
    <row r="689" ht="15.75" customHeight="1">
      <c r="C689" s="274"/>
      <c r="D689" s="274"/>
      <c r="F689" s="274"/>
    </row>
    <row r="690" ht="15.75" customHeight="1">
      <c r="C690" s="274"/>
      <c r="D690" s="274"/>
      <c r="F690" s="274"/>
    </row>
    <row r="691" ht="15.75" customHeight="1">
      <c r="C691" s="274"/>
      <c r="D691" s="274"/>
      <c r="F691" s="274"/>
    </row>
    <row r="692" ht="15.75" customHeight="1">
      <c r="C692" s="274"/>
      <c r="D692" s="274"/>
      <c r="F692" s="274"/>
    </row>
    <row r="693" ht="15.75" customHeight="1">
      <c r="C693" s="274"/>
      <c r="D693" s="274"/>
      <c r="F693" s="274"/>
    </row>
    <row r="694" ht="15.75" customHeight="1">
      <c r="C694" s="274"/>
      <c r="D694" s="274"/>
      <c r="F694" s="274"/>
    </row>
    <row r="695" ht="15.75" customHeight="1">
      <c r="C695" s="274"/>
      <c r="D695" s="274"/>
      <c r="F695" s="274"/>
    </row>
    <row r="696" ht="15.75" customHeight="1">
      <c r="C696" s="274"/>
      <c r="D696" s="274"/>
      <c r="F696" s="274"/>
    </row>
    <row r="697" ht="15.75" customHeight="1">
      <c r="C697" s="274"/>
      <c r="D697" s="274"/>
      <c r="F697" s="274"/>
    </row>
    <row r="698" ht="15.75" customHeight="1">
      <c r="C698" s="274"/>
      <c r="D698" s="274"/>
      <c r="F698" s="274"/>
    </row>
    <row r="699" ht="15.75" customHeight="1">
      <c r="C699" s="274"/>
      <c r="D699" s="274"/>
      <c r="F699" s="274"/>
    </row>
    <row r="700" ht="15.75" customHeight="1">
      <c r="C700" s="274"/>
      <c r="D700" s="274"/>
      <c r="F700" s="274"/>
    </row>
    <row r="701" ht="15.75" customHeight="1">
      <c r="C701" s="274"/>
      <c r="D701" s="274"/>
      <c r="F701" s="274"/>
    </row>
    <row r="702" ht="15.75" customHeight="1">
      <c r="C702" s="274"/>
      <c r="D702" s="274"/>
      <c r="F702" s="274"/>
    </row>
    <row r="703" ht="15.75" customHeight="1">
      <c r="C703" s="274"/>
      <c r="D703" s="274"/>
      <c r="F703" s="274"/>
    </row>
    <row r="704" ht="15.75" customHeight="1">
      <c r="C704" s="274"/>
      <c r="D704" s="274"/>
      <c r="F704" s="274"/>
    </row>
    <row r="705" ht="15.75" customHeight="1">
      <c r="C705" s="274"/>
      <c r="D705" s="274"/>
      <c r="F705" s="274"/>
    </row>
    <row r="706" ht="15.75" customHeight="1">
      <c r="C706" s="274"/>
      <c r="D706" s="274"/>
      <c r="F706" s="274"/>
    </row>
    <row r="707" ht="15.75" customHeight="1">
      <c r="C707" s="274"/>
      <c r="D707" s="274"/>
      <c r="F707" s="274"/>
    </row>
    <row r="708" ht="15.75" customHeight="1">
      <c r="C708" s="274"/>
      <c r="D708" s="274"/>
      <c r="F708" s="274"/>
    </row>
    <row r="709" ht="15.75" customHeight="1">
      <c r="C709" s="274"/>
      <c r="D709" s="274"/>
      <c r="F709" s="274"/>
    </row>
    <row r="710" ht="15.75" customHeight="1">
      <c r="C710" s="274"/>
      <c r="D710" s="274"/>
      <c r="F710" s="274"/>
    </row>
    <row r="711" ht="15.75" customHeight="1">
      <c r="C711" s="274"/>
      <c r="D711" s="274"/>
      <c r="F711" s="274"/>
    </row>
    <row r="712" ht="15.75" customHeight="1">
      <c r="C712" s="274"/>
      <c r="D712" s="274"/>
      <c r="F712" s="274"/>
    </row>
    <row r="713" ht="15.75" customHeight="1">
      <c r="C713" s="274"/>
      <c r="D713" s="274"/>
      <c r="F713" s="274"/>
    </row>
    <row r="714" ht="15.75" customHeight="1">
      <c r="C714" s="274"/>
      <c r="D714" s="274"/>
      <c r="F714" s="274"/>
    </row>
    <row r="715" ht="15.75" customHeight="1">
      <c r="C715" s="274"/>
      <c r="D715" s="274"/>
      <c r="F715" s="274"/>
    </row>
    <row r="716" ht="15.75" customHeight="1">
      <c r="C716" s="274"/>
      <c r="D716" s="274"/>
      <c r="F716" s="274"/>
    </row>
    <row r="717" ht="15.75" customHeight="1">
      <c r="C717" s="274"/>
      <c r="D717" s="274"/>
      <c r="F717" s="274"/>
    </row>
    <row r="718" ht="15.75" customHeight="1">
      <c r="C718" s="274"/>
      <c r="D718" s="274"/>
      <c r="F718" s="274"/>
    </row>
    <row r="719" ht="15.75" customHeight="1">
      <c r="C719" s="274"/>
      <c r="D719" s="274"/>
      <c r="F719" s="274"/>
    </row>
    <row r="720" ht="15.75" customHeight="1">
      <c r="C720" s="274"/>
      <c r="D720" s="274"/>
      <c r="F720" s="274"/>
    </row>
    <row r="721" ht="15.75" customHeight="1">
      <c r="C721" s="274"/>
      <c r="D721" s="274"/>
      <c r="F721" s="274"/>
    </row>
    <row r="722" ht="15.75" customHeight="1">
      <c r="C722" s="274"/>
      <c r="D722" s="274"/>
      <c r="F722" s="274"/>
    </row>
    <row r="723" ht="15.75" customHeight="1">
      <c r="C723" s="274"/>
      <c r="D723" s="274"/>
      <c r="F723" s="274"/>
    </row>
    <row r="724" ht="15.75" customHeight="1">
      <c r="C724" s="274"/>
      <c r="D724" s="274"/>
      <c r="F724" s="274"/>
    </row>
    <row r="725" ht="15.75" customHeight="1">
      <c r="C725" s="274"/>
      <c r="D725" s="274"/>
      <c r="F725" s="274"/>
    </row>
    <row r="726" ht="15.75" customHeight="1">
      <c r="C726" s="274"/>
      <c r="D726" s="274"/>
      <c r="F726" s="274"/>
    </row>
    <row r="727" ht="15.75" customHeight="1">
      <c r="C727" s="274"/>
      <c r="D727" s="274"/>
      <c r="F727" s="274"/>
    </row>
    <row r="728" ht="15.75" customHeight="1">
      <c r="C728" s="274"/>
      <c r="D728" s="274"/>
      <c r="F728" s="274"/>
    </row>
    <row r="729" ht="15.75" customHeight="1">
      <c r="C729" s="274"/>
      <c r="D729" s="274"/>
      <c r="F729" s="274"/>
    </row>
    <row r="730" ht="15.75" customHeight="1">
      <c r="C730" s="274"/>
      <c r="D730" s="274"/>
      <c r="F730" s="274"/>
    </row>
    <row r="731" ht="15.75" customHeight="1">
      <c r="C731" s="274"/>
      <c r="D731" s="274"/>
      <c r="F731" s="274"/>
    </row>
    <row r="732" ht="15.75" customHeight="1">
      <c r="C732" s="274"/>
      <c r="D732" s="274"/>
      <c r="F732" s="274"/>
    </row>
    <row r="733" ht="15.75" customHeight="1">
      <c r="C733" s="274"/>
      <c r="D733" s="274"/>
      <c r="F733" s="274"/>
    </row>
    <row r="734" ht="15.75" customHeight="1">
      <c r="C734" s="274"/>
      <c r="D734" s="274"/>
      <c r="F734" s="274"/>
    </row>
    <row r="735" ht="15.75" customHeight="1">
      <c r="C735" s="274"/>
      <c r="D735" s="274"/>
      <c r="F735" s="274"/>
    </row>
    <row r="736" ht="15.75" customHeight="1">
      <c r="C736" s="274"/>
      <c r="D736" s="274"/>
      <c r="F736" s="274"/>
    </row>
    <row r="737" ht="15.75" customHeight="1">
      <c r="C737" s="274"/>
      <c r="D737" s="274"/>
      <c r="F737" s="274"/>
    </row>
    <row r="738" ht="15.75" customHeight="1">
      <c r="C738" s="274"/>
      <c r="D738" s="274"/>
      <c r="F738" s="274"/>
    </row>
    <row r="739" ht="15.75" customHeight="1">
      <c r="C739" s="274"/>
      <c r="D739" s="274"/>
      <c r="F739" s="274"/>
    </row>
    <row r="740" ht="15.75" customHeight="1">
      <c r="C740" s="274"/>
      <c r="D740" s="274"/>
      <c r="F740" s="274"/>
    </row>
    <row r="741" ht="15.75" customHeight="1">
      <c r="C741" s="274"/>
      <c r="D741" s="274"/>
      <c r="F741" s="274"/>
    </row>
    <row r="742" ht="15.75" customHeight="1">
      <c r="C742" s="274"/>
      <c r="D742" s="274"/>
      <c r="F742" s="274"/>
    </row>
    <row r="743" ht="15.75" customHeight="1">
      <c r="C743" s="274"/>
      <c r="D743" s="274"/>
      <c r="F743" s="274"/>
    </row>
    <row r="744" ht="15.75" customHeight="1">
      <c r="C744" s="274"/>
      <c r="D744" s="274"/>
      <c r="F744" s="274"/>
    </row>
    <row r="745" ht="15.75" customHeight="1">
      <c r="C745" s="274"/>
      <c r="D745" s="274"/>
      <c r="F745" s="274"/>
    </row>
    <row r="746" ht="15.75" customHeight="1">
      <c r="C746" s="274"/>
      <c r="D746" s="274"/>
      <c r="F746" s="274"/>
    </row>
    <row r="747" ht="15.75" customHeight="1">
      <c r="C747" s="274"/>
      <c r="D747" s="274"/>
      <c r="F747" s="274"/>
    </row>
    <row r="748" ht="15.75" customHeight="1">
      <c r="C748" s="274"/>
      <c r="D748" s="274"/>
      <c r="F748" s="274"/>
    </row>
    <row r="749" ht="15.75" customHeight="1">
      <c r="C749" s="274"/>
      <c r="D749" s="274"/>
      <c r="F749" s="274"/>
    </row>
    <row r="750" ht="15.75" customHeight="1">
      <c r="C750" s="274"/>
      <c r="D750" s="274"/>
      <c r="F750" s="274"/>
    </row>
    <row r="751" ht="15.75" customHeight="1">
      <c r="C751" s="274"/>
      <c r="D751" s="274"/>
      <c r="F751" s="274"/>
    </row>
    <row r="752" ht="15.75" customHeight="1">
      <c r="C752" s="274"/>
      <c r="D752" s="274"/>
      <c r="F752" s="274"/>
    </row>
    <row r="753" ht="15.75" customHeight="1">
      <c r="C753" s="274"/>
      <c r="D753" s="274"/>
      <c r="F753" s="274"/>
    </row>
    <row r="754" ht="15.75" customHeight="1">
      <c r="C754" s="274"/>
      <c r="D754" s="274"/>
      <c r="F754" s="274"/>
    </row>
    <row r="755" ht="15.75" customHeight="1">
      <c r="C755" s="274"/>
      <c r="D755" s="274"/>
      <c r="F755" s="274"/>
    </row>
    <row r="756" ht="15.75" customHeight="1">
      <c r="C756" s="274"/>
      <c r="D756" s="274"/>
      <c r="F756" s="274"/>
    </row>
    <row r="757" ht="15.75" customHeight="1">
      <c r="C757" s="274"/>
      <c r="D757" s="274"/>
      <c r="F757" s="274"/>
    </row>
    <row r="758" ht="15.75" customHeight="1">
      <c r="C758" s="274"/>
      <c r="D758" s="274"/>
      <c r="F758" s="274"/>
    </row>
    <row r="759" ht="15.75" customHeight="1">
      <c r="C759" s="274"/>
      <c r="D759" s="274"/>
      <c r="F759" s="274"/>
    </row>
    <row r="760" ht="15.75" customHeight="1">
      <c r="C760" s="274"/>
      <c r="D760" s="274"/>
      <c r="F760" s="274"/>
    </row>
    <row r="761" ht="15.75" customHeight="1">
      <c r="C761" s="274"/>
      <c r="D761" s="274"/>
      <c r="F761" s="274"/>
    </row>
    <row r="762" ht="15.75" customHeight="1">
      <c r="C762" s="274"/>
      <c r="D762" s="274"/>
      <c r="F762" s="274"/>
    </row>
    <row r="763" ht="15.75" customHeight="1">
      <c r="C763" s="274"/>
      <c r="D763" s="274"/>
      <c r="F763" s="274"/>
    </row>
    <row r="764" ht="15.75" customHeight="1">
      <c r="C764" s="274"/>
      <c r="D764" s="274"/>
      <c r="F764" s="274"/>
    </row>
    <row r="765" ht="15.75" customHeight="1">
      <c r="C765" s="274"/>
      <c r="D765" s="274"/>
      <c r="F765" s="274"/>
    </row>
    <row r="766" ht="15.75" customHeight="1">
      <c r="C766" s="274"/>
      <c r="D766" s="274"/>
      <c r="F766" s="274"/>
    </row>
    <row r="767" ht="15.75" customHeight="1">
      <c r="C767" s="274"/>
      <c r="D767" s="274"/>
      <c r="F767" s="274"/>
    </row>
    <row r="768" ht="15.75" customHeight="1">
      <c r="C768" s="274"/>
      <c r="D768" s="274"/>
      <c r="F768" s="274"/>
    </row>
    <row r="769" ht="15.75" customHeight="1">
      <c r="C769" s="274"/>
      <c r="D769" s="274"/>
      <c r="F769" s="274"/>
    </row>
    <row r="770" ht="15.75" customHeight="1">
      <c r="C770" s="274"/>
      <c r="D770" s="274"/>
      <c r="F770" s="274"/>
    </row>
    <row r="771" ht="15.75" customHeight="1">
      <c r="C771" s="274"/>
      <c r="D771" s="274"/>
      <c r="F771" s="274"/>
    </row>
    <row r="772" ht="15.75" customHeight="1">
      <c r="C772" s="274"/>
      <c r="D772" s="274"/>
      <c r="F772" s="274"/>
    </row>
    <row r="773" ht="15.75" customHeight="1">
      <c r="C773" s="274"/>
      <c r="D773" s="274"/>
      <c r="F773" s="274"/>
    </row>
    <row r="774" ht="15.75" customHeight="1">
      <c r="C774" s="274"/>
      <c r="D774" s="274"/>
      <c r="F774" s="274"/>
    </row>
    <row r="775" ht="15.75" customHeight="1">
      <c r="C775" s="274"/>
      <c r="D775" s="274"/>
      <c r="F775" s="274"/>
    </row>
    <row r="776" ht="15.75" customHeight="1">
      <c r="C776" s="274"/>
      <c r="D776" s="274"/>
      <c r="F776" s="274"/>
    </row>
    <row r="777" ht="15.75" customHeight="1">
      <c r="C777" s="274"/>
      <c r="D777" s="274"/>
      <c r="F777" s="274"/>
    </row>
    <row r="778" ht="15.75" customHeight="1">
      <c r="C778" s="274"/>
      <c r="D778" s="274"/>
      <c r="F778" s="274"/>
    </row>
    <row r="779" ht="15.75" customHeight="1">
      <c r="C779" s="274"/>
      <c r="D779" s="274"/>
      <c r="F779" s="274"/>
    </row>
    <row r="780" ht="15.75" customHeight="1">
      <c r="C780" s="274"/>
      <c r="D780" s="274"/>
      <c r="F780" s="274"/>
    </row>
    <row r="781" ht="15.75" customHeight="1">
      <c r="C781" s="274"/>
      <c r="D781" s="274"/>
      <c r="F781" s="274"/>
    </row>
    <row r="782" ht="15.75" customHeight="1">
      <c r="C782" s="274"/>
      <c r="D782" s="274"/>
      <c r="F782" s="274"/>
    </row>
    <row r="783" ht="15.75" customHeight="1">
      <c r="C783" s="274"/>
      <c r="D783" s="274"/>
      <c r="F783" s="274"/>
    </row>
    <row r="784" ht="15.75" customHeight="1">
      <c r="C784" s="274"/>
      <c r="D784" s="274"/>
      <c r="F784" s="274"/>
    </row>
    <row r="785" ht="15.75" customHeight="1">
      <c r="C785" s="274"/>
      <c r="D785" s="274"/>
      <c r="F785" s="274"/>
    </row>
    <row r="786" ht="15.75" customHeight="1">
      <c r="C786" s="274"/>
      <c r="D786" s="274"/>
      <c r="F786" s="274"/>
    </row>
    <row r="787" ht="15.75" customHeight="1">
      <c r="C787" s="274"/>
      <c r="D787" s="274"/>
      <c r="F787" s="274"/>
    </row>
    <row r="788" ht="15.75" customHeight="1">
      <c r="C788" s="274"/>
      <c r="D788" s="274"/>
      <c r="F788" s="274"/>
    </row>
    <row r="789" ht="15.75" customHeight="1">
      <c r="C789" s="274"/>
      <c r="D789" s="274"/>
      <c r="F789" s="274"/>
    </row>
    <row r="790" ht="15.75" customHeight="1">
      <c r="C790" s="274"/>
      <c r="D790" s="274"/>
      <c r="F790" s="274"/>
    </row>
    <row r="791" ht="15.75" customHeight="1">
      <c r="C791" s="274"/>
      <c r="D791" s="274"/>
      <c r="F791" s="274"/>
    </row>
    <row r="792" ht="15.75" customHeight="1">
      <c r="C792" s="274"/>
      <c r="D792" s="274"/>
      <c r="F792" s="274"/>
    </row>
    <row r="793" ht="15.75" customHeight="1">
      <c r="C793" s="274"/>
      <c r="D793" s="274"/>
      <c r="F793" s="274"/>
    </row>
    <row r="794" ht="15.75" customHeight="1">
      <c r="C794" s="274"/>
      <c r="D794" s="274"/>
      <c r="F794" s="274"/>
    </row>
    <row r="795" ht="15.75" customHeight="1">
      <c r="C795" s="274"/>
      <c r="D795" s="274"/>
      <c r="F795" s="274"/>
    </row>
    <row r="796" ht="15.75" customHeight="1">
      <c r="C796" s="274"/>
      <c r="D796" s="274"/>
      <c r="F796" s="274"/>
    </row>
    <row r="797" ht="15.75" customHeight="1">
      <c r="C797" s="274"/>
      <c r="D797" s="274"/>
      <c r="F797" s="274"/>
    </row>
    <row r="798" ht="15.75" customHeight="1">
      <c r="C798" s="274"/>
      <c r="D798" s="274"/>
      <c r="F798" s="274"/>
    </row>
    <row r="799" ht="15.75" customHeight="1">
      <c r="C799" s="274"/>
      <c r="D799" s="274"/>
      <c r="F799" s="274"/>
    </row>
    <row r="800" ht="15.75" customHeight="1">
      <c r="C800" s="274"/>
      <c r="D800" s="274"/>
      <c r="F800" s="274"/>
    </row>
    <row r="801" ht="15.75" customHeight="1">
      <c r="C801" s="274"/>
      <c r="D801" s="274"/>
      <c r="F801" s="274"/>
    </row>
    <row r="802" ht="15.75" customHeight="1">
      <c r="C802" s="274"/>
      <c r="D802" s="274"/>
      <c r="F802" s="274"/>
    </row>
    <row r="803" ht="15.75" customHeight="1">
      <c r="C803" s="274"/>
      <c r="D803" s="274"/>
      <c r="F803" s="274"/>
    </row>
    <row r="804" ht="15.75" customHeight="1">
      <c r="C804" s="274"/>
      <c r="D804" s="274"/>
      <c r="F804" s="274"/>
    </row>
    <row r="805" ht="15.75" customHeight="1">
      <c r="C805" s="274"/>
      <c r="D805" s="274"/>
      <c r="F805" s="274"/>
    </row>
    <row r="806" ht="15.75" customHeight="1">
      <c r="C806" s="274"/>
      <c r="D806" s="274"/>
      <c r="F806" s="274"/>
    </row>
    <row r="807" ht="15.75" customHeight="1">
      <c r="C807" s="274"/>
      <c r="D807" s="274"/>
      <c r="F807" s="274"/>
    </row>
    <row r="808" ht="15.75" customHeight="1">
      <c r="C808" s="274"/>
      <c r="D808" s="274"/>
      <c r="F808" s="274"/>
    </row>
    <row r="809" ht="15.75" customHeight="1">
      <c r="C809" s="274"/>
      <c r="D809" s="274"/>
      <c r="F809" s="274"/>
    </row>
    <row r="810" ht="15.75" customHeight="1">
      <c r="C810" s="274"/>
      <c r="D810" s="274"/>
      <c r="F810" s="274"/>
    </row>
    <row r="811" ht="15.75" customHeight="1">
      <c r="C811" s="274"/>
      <c r="D811" s="274"/>
      <c r="F811" s="274"/>
    </row>
    <row r="812" ht="15.75" customHeight="1">
      <c r="C812" s="274"/>
      <c r="D812" s="274"/>
      <c r="F812" s="274"/>
    </row>
    <row r="813" ht="15.75" customHeight="1">
      <c r="C813" s="274"/>
      <c r="D813" s="274"/>
      <c r="F813" s="274"/>
    </row>
    <row r="814" ht="15.75" customHeight="1">
      <c r="C814" s="274"/>
      <c r="D814" s="274"/>
      <c r="F814" s="274"/>
    </row>
    <row r="815" ht="15.75" customHeight="1">
      <c r="C815" s="274"/>
      <c r="D815" s="274"/>
      <c r="F815" s="274"/>
    </row>
    <row r="816" ht="15.75" customHeight="1">
      <c r="C816" s="274"/>
      <c r="D816" s="274"/>
      <c r="F816" s="274"/>
    </row>
    <row r="817" ht="15.75" customHeight="1">
      <c r="C817" s="274"/>
      <c r="D817" s="274"/>
      <c r="F817" s="274"/>
    </row>
    <row r="818" ht="15.75" customHeight="1">
      <c r="C818" s="274"/>
      <c r="D818" s="274"/>
      <c r="F818" s="274"/>
    </row>
    <row r="819" ht="15.75" customHeight="1">
      <c r="C819" s="274"/>
      <c r="D819" s="274"/>
      <c r="F819" s="274"/>
    </row>
    <row r="820" ht="15.75" customHeight="1">
      <c r="C820" s="274"/>
      <c r="D820" s="274"/>
      <c r="F820" s="274"/>
    </row>
    <row r="821" ht="15.75" customHeight="1">
      <c r="C821" s="274"/>
      <c r="D821" s="274"/>
      <c r="F821" s="274"/>
    </row>
    <row r="822" ht="15.75" customHeight="1">
      <c r="C822" s="274"/>
      <c r="D822" s="274"/>
      <c r="F822" s="274"/>
    </row>
    <row r="823" ht="15.75" customHeight="1">
      <c r="C823" s="274"/>
      <c r="D823" s="274"/>
      <c r="F823" s="274"/>
    </row>
    <row r="824" ht="15.75" customHeight="1">
      <c r="C824" s="274"/>
      <c r="D824" s="274"/>
      <c r="F824" s="274"/>
    </row>
    <row r="825" ht="15.75" customHeight="1">
      <c r="C825" s="274"/>
      <c r="D825" s="274"/>
      <c r="F825" s="274"/>
    </row>
    <row r="826" ht="15.75" customHeight="1">
      <c r="C826" s="274"/>
      <c r="D826" s="274"/>
      <c r="F826" s="274"/>
    </row>
    <row r="827" ht="15.75" customHeight="1">
      <c r="C827" s="274"/>
      <c r="D827" s="274"/>
      <c r="F827" s="274"/>
    </row>
    <row r="828" ht="15.75" customHeight="1">
      <c r="C828" s="274"/>
      <c r="D828" s="274"/>
      <c r="F828" s="274"/>
    </row>
    <row r="829" ht="15.75" customHeight="1">
      <c r="C829" s="274"/>
      <c r="D829" s="274"/>
      <c r="F829" s="274"/>
    </row>
    <row r="830" ht="15.75" customHeight="1">
      <c r="C830" s="274"/>
      <c r="D830" s="274"/>
      <c r="F830" s="274"/>
    </row>
    <row r="831" ht="15.75" customHeight="1">
      <c r="C831" s="274"/>
      <c r="D831" s="274"/>
      <c r="F831" s="274"/>
    </row>
    <row r="832" ht="15.75" customHeight="1">
      <c r="C832" s="274"/>
      <c r="D832" s="274"/>
      <c r="F832" s="274"/>
    </row>
    <row r="833" ht="15.75" customHeight="1">
      <c r="C833" s="274"/>
      <c r="D833" s="274"/>
      <c r="F833" s="274"/>
    </row>
    <row r="834" ht="15.75" customHeight="1">
      <c r="C834" s="274"/>
      <c r="D834" s="274"/>
      <c r="F834" s="274"/>
    </row>
    <row r="835" ht="15.75" customHeight="1">
      <c r="C835" s="274"/>
      <c r="D835" s="274"/>
      <c r="F835" s="274"/>
    </row>
    <row r="836" ht="15.75" customHeight="1">
      <c r="C836" s="274"/>
      <c r="D836" s="274"/>
      <c r="F836" s="274"/>
    </row>
    <row r="837" ht="15.75" customHeight="1">
      <c r="C837" s="274"/>
      <c r="D837" s="274"/>
      <c r="F837" s="274"/>
    </row>
    <row r="838" ht="15.75" customHeight="1">
      <c r="C838" s="274"/>
      <c r="D838" s="274"/>
      <c r="F838" s="274"/>
    </row>
    <row r="839" ht="15.75" customHeight="1">
      <c r="C839" s="274"/>
      <c r="D839" s="274"/>
      <c r="F839" s="274"/>
    </row>
    <row r="840" ht="15.75" customHeight="1">
      <c r="C840" s="274"/>
      <c r="D840" s="274"/>
      <c r="F840" s="274"/>
    </row>
    <row r="841" ht="15.75" customHeight="1">
      <c r="C841" s="274"/>
      <c r="D841" s="274"/>
      <c r="F841" s="274"/>
    </row>
    <row r="842" ht="15.75" customHeight="1">
      <c r="C842" s="274"/>
      <c r="D842" s="274"/>
      <c r="F842" s="274"/>
    </row>
    <row r="843" ht="15.75" customHeight="1">
      <c r="C843" s="274"/>
      <c r="D843" s="274"/>
      <c r="F843" s="274"/>
    </row>
    <row r="844" ht="15.75" customHeight="1">
      <c r="C844" s="274"/>
      <c r="D844" s="274"/>
      <c r="F844" s="274"/>
    </row>
    <row r="845" ht="15.75" customHeight="1">
      <c r="C845" s="274"/>
      <c r="D845" s="274"/>
      <c r="F845" s="274"/>
    </row>
    <row r="846" ht="15.75" customHeight="1">
      <c r="C846" s="274"/>
      <c r="D846" s="274"/>
      <c r="F846" s="274"/>
    </row>
    <row r="847" ht="15.75" customHeight="1">
      <c r="C847" s="274"/>
      <c r="D847" s="274"/>
      <c r="F847" s="274"/>
    </row>
    <row r="848" ht="15.75" customHeight="1">
      <c r="C848" s="274"/>
      <c r="D848" s="274"/>
      <c r="F848" s="274"/>
    </row>
    <row r="849" ht="15.75" customHeight="1">
      <c r="C849" s="274"/>
      <c r="D849" s="274"/>
      <c r="F849" s="274"/>
    </row>
    <row r="850" ht="15.75" customHeight="1">
      <c r="C850" s="274"/>
      <c r="D850" s="274"/>
      <c r="F850" s="274"/>
    </row>
    <row r="851" ht="15.75" customHeight="1">
      <c r="C851" s="274"/>
      <c r="D851" s="274"/>
      <c r="F851" s="274"/>
    </row>
    <row r="852" ht="15.75" customHeight="1">
      <c r="C852" s="274"/>
      <c r="D852" s="274"/>
      <c r="F852" s="274"/>
    </row>
    <row r="853" ht="15.75" customHeight="1">
      <c r="C853" s="274"/>
      <c r="D853" s="274"/>
      <c r="F853" s="274"/>
    </row>
    <row r="854" ht="15.75" customHeight="1">
      <c r="C854" s="274"/>
      <c r="D854" s="274"/>
      <c r="F854" s="274"/>
    </row>
    <row r="855" ht="15.75" customHeight="1">
      <c r="C855" s="274"/>
      <c r="D855" s="274"/>
      <c r="F855" s="274"/>
    </row>
    <row r="856" ht="15.75" customHeight="1">
      <c r="C856" s="274"/>
      <c r="D856" s="274"/>
      <c r="F856" s="274"/>
    </row>
    <row r="857" ht="15.75" customHeight="1">
      <c r="C857" s="274"/>
      <c r="D857" s="274"/>
      <c r="F857" s="274"/>
    </row>
    <row r="858" ht="15.75" customHeight="1">
      <c r="C858" s="274"/>
      <c r="D858" s="274"/>
      <c r="F858" s="274"/>
    </row>
    <row r="859" ht="15.75" customHeight="1">
      <c r="C859" s="274"/>
      <c r="D859" s="274"/>
      <c r="F859" s="274"/>
    </row>
    <row r="860" ht="15.75" customHeight="1">
      <c r="C860" s="274"/>
      <c r="D860" s="274"/>
      <c r="F860" s="274"/>
    </row>
    <row r="861" ht="15.75" customHeight="1">
      <c r="C861" s="274"/>
      <c r="D861" s="274"/>
      <c r="F861" s="274"/>
    </row>
    <row r="862" ht="15.75" customHeight="1">
      <c r="C862" s="274"/>
      <c r="D862" s="274"/>
      <c r="F862" s="274"/>
    </row>
    <row r="863" ht="15.75" customHeight="1">
      <c r="C863" s="274"/>
      <c r="D863" s="274"/>
      <c r="F863" s="274"/>
    </row>
    <row r="864" ht="15.75" customHeight="1">
      <c r="C864" s="274"/>
      <c r="D864" s="274"/>
      <c r="F864" s="274"/>
    </row>
    <row r="865" ht="15.75" customHeight="1">
      <c r="C865" s="274"/>
      <c r="D865" s="274"/>
      <c r="F865" s="274"/>
    </row>
    <row r="866" ht="15.75" customHeight="1">
      <c r="C866" s="274"/>
      <c r="D866" s="274"/>
      <c r="F866" s="274"/>
    </row>
    <row r="867" ht="15.75" customHeight="1">
      <c r="C867" s="274"/>
      <c r="D867" s="274"/>
      <c r="F867" s="274"/>
    </row>
    <row r="868" ht="15.75" customHeight="1">
      <c r="C868" s="274"/>
      <c r="D868" s="274"/>
      <c r="F868" s="274"/>
    </row>
    <row r="869" ht="15.75" customHeight="1">
      <c r="C869" s="274"/>
      <c r="D869" s="274"/>
      <c r="F869" s="274"/>
    </row>
    <row r="870" ht="15.75" customHeight="1">
      <c r="C870" s="274"/>
      <c r="D870" s="274"/>
      <c r="F870" s="274"/>
    </row>
    <row r="871" ht="15.75" customHeight="1">
      <c r="C871" s="274"/>
      <c r="D871" s="274"/>
      <c r="F871" s="274"/>
    </row>
    <row r="872" ht="15.75" customHeight="1">
      <c r="C872" s="274"/>
      <c r="D872" s="274"/>
      <c r="F872" s="274"/>
    </row>
    <row r="873" ht="15.75" customHeight="1">
      <c r="C873" s="274"/>
      <c r="D873" s="274"/>
      <c r="F873" s="274"/>
    </row>
    <row r="874" ht="15.75" customHeight="1">
      <c r="C874" s="274"/>
      <c r="D874" s="274"/>
      <c r="F874" s="274"/>
    </row>
    <row r="875" ht="15.75" customHeight="1">
      <c r="C875" s="274"/>
      <c r="D875" s="274"/>
      <c r="F875" s="274"/>
    </row>
    <row r="876" ht="15.75" customHeight="1">
      <c r="C876" s="274"/>
      <c r="D876" s="274"/>
      <c r="F876" s="274"/>
    </row>
    <row r="877" ht="15.75" customHeight="1">
      <c r="C877" s="274"/>
      <c r="D877" s="274"/>
      <c r="F877" s="274"/>
    </row>
    <row r="878" ht="15.75" customHeight="1">
      <c r="C878" s="274"/>
      <c r="D878" s="274"/>
      <c r="F878" s="274"/>
    </row>
    <row r="879" ht="15.75" customHeight="1">
      <c r="C879" s="274"/>
      <c r="D879" s="274"/>
      <c r="F879" s="274"/>
    </row>
    <row r="880" ht="15.75" customHeight="1">
      <c r="C880" s="274"/>
      <c r="D880" s="274"/>
      <c r="F880" s="274"/>
    </row>
    <row r="881" ht="15.75" customHeight="1">
      <c r="C881" s="274"/>
      <c r="D881" s="274"/>
      <c r="F881" s="274"/>
    </row>
    <row r="882" ht="15.75" customHeight="1">
      <c r="C882" s="274"/>
      <c r="D882" s="274"/>
      <c r="F882" s="274"/>
    </row>
    <row r="883" ht="15.75" customHeight="1">
      <c r="C883" s="274"/>
      <c r="D883" s="274"/>
      <c r="F883" s="274"/>
    </row>
    <row r="884" ht="15.75" customHeight="1">
      <c r="C884" s="274"/>
      <c r="D884" s="274"/>
      <c r="F884" s="274"/>
    </row>
    <row r="885" ht="15.75" customHeight="1">
      <c r="C885" s="274"/>
      <c r="D885" s="274"/>
      <c r="F885" s="274"/>
    </row>
    <row r="886" ht="15.75" customHeight="1">
      <c r="C886" s="274"/>
      <c r="D886" s="274"/>
      <c r="F886" s="274"/>
    </row>
    <row r="887" ht="15.75" customHeight="1">
      <c r="C887" s="274"/>
      <c r="D887" s="274"/>
      <c r="F887" s="274"/>
    </row>
    <row r="888" ht="15.75" customHeight="1">
      <c r="C888" s="274"/>
      <c r="D888" s="274"/>
      <c r="F888" s="274"/>
    </row>
    <row r="889" ht="15.75" customHeight="1">
      <c r="C889" s="274"/>
      <c r="D889" s="274"/>
      <c r="F889" s="274"/>
    </row>
    <row r="890" ht="15.75" customHeight="1">
      <c r="C890" s="274"/>
      <c r="D890" s="274"/>
      <c r="F890" s="274"/>
    </row>
    <row r="891" ht="15.75" customHeight="1">
      <c r="C891" s="274"/>
      <c r="D891" s="274"/>
      <c r="F891" s="274"/>
    </row>
    <row r="892" ht="15.75" customHeight="1">
      <c r="C892" s="274"/>
      <c r="D892" s="274"/>
      <c r="F892" s="274"/>
    </row>
    <row r="893" ht="15.75" customHeight="1">
      <c r="C893" s="274"/>
      <c r="D893" s="274"/>
      <c r="F893" s="274"/>
    </row>
    <row r="894" ht="15.75" customHeight="1">
      <c r="C894" s="274"/>
      <c r="D894" s="274"/>
      <c r="F894" s="274"/>
    </row>
    <row r="895" ht="15.75" customHeight="1">
      <c r="C895" s="274"/>
      <c r="D895" s="274"/>
      <c r="F895" s="274"/>
    </row>
    <row r="896" ht="15.75" customHeight="1">
      <c r="C896" s="274"/>
      <c r="D896" s="274"/>
      <c r="F896" s="274"/>
    </row>
    <row r="897" ht="15.75" customHeight="1">
      <c r="C897" s="274"/>
      <c r="D897" s="274"/>
      <c r="F897" s="274"/>
    </row>
    <row r="898" ht="15.75" customHeight="1">
      <c r="C898" s="274"/>
      <c r="D898" s="274"/>
      <c r="F898" s="274"/>
    </row>
    <row r="899" ht="15.75" customHeight="1">
      <c r="C899" s="274"/>
      <c r="D899" s="274"/>
      <c r="F899" s="274"/>
    </row>
    <row r="900" ht="15.75" customHeight="1">
      <c r="C900" s="274"/>
      <c r="D900" s="274"/>
      <c r="F900" s="274"/>
    </row>
    <row r="901" ht="15.75" customHeight="1">
      <c r="C901" s="274"/>
      <c r="D901" s="274"/>
      <c r="F901" s="274"/>
    </row>
    <row r="902" ht="15.75" customHeight="1">
      <c r="C902" s="274"/>
      <c r="D902" s="274"/>
      <c r="F902" s="274"/>
    </row>
    <row r="903" ht="15.75" customHeight="1">
      <c r="C903" s="274"/>
      <c r="D903" s="274"/>
      <c r="F903" s="274"/>
    </row>
    <row r="904" ht="15.75" customHeight="1">
      <c r="C904" s="274"/>
      <c r="D904" s="274"/>
      <c r="F904" s="274"/>
    </row>
    <row r="905" ht="15.75" customHeight="1">
      <c r="C905" s="274"/>
      <c r="D905" s="274"/>
      <c r="F905" s="274"/>
    </row>
    <row r="906" ht="15.75" customHeight="1">
      <c r="C906" s="274"/>
      <c r="D906" s="274"/>
      <c r="F906" s="274"/>
    </row>
    <row r="907" ht="15.75" customHeight="1">
      <c r="C907" s="274"/>
      <c r="D907" s="274"/>
      <c r="F907" s="274"/>
    </row>
    <row r="908" ht="15.75" customHeight="1">
      <c r="C908" s="274"/>
      <c r="D908" s="274"/>
      <c r="F908" s="274"/>
    </row>
    <row r="909" ht="15.75" customHeight="1">
      <c r="C909" s="274"/>
      <c r="D909" s="274"/>
      <c r="F909" s="274"/>
    </row>
    <row r="910" ht="15.75" customHeight="1">
      <c r="C910" s="274"/>
      <c r="D910" s="274"/>
      <c r="F910" s="274"/>
    </row>
    <row r="911" ht="15.75" customHeight="1">
      <c r="C911" s="274"/>
      <c r="D911" s="274"/>
      <c r="F911" s="274"/>
    </row>
    <row r="912" ht="15.75" customHeight="1">
      <c r="C912" s="274"/>
      <c r="D912" s="274"/>
      <c r="F912" s="274"/>
    </row>
    <row r="913" ht="15.75" customHeight="1">
      <c r="C913" s="274"/>
      <c r="D913" s="274"/>
      <c r="F913" s="274"/>
    </row>
    <row r="914" ht="15.75" customHeight="1">
      <c r="C914" s="274"/>
      <c r="D914" s="274"/>
      <c r="F914" s="274"/>
    </row>
    <row r="915" ht="15.75" customHeight="1">
      <c r="C915" s="274"/>
      <c r="D915" s="274"/>
      <c r="F915" s="274"/>
    </row>
    <row r="916" ht="15.75" customHeight="1">
      <c r="C916" s="274"/>
      <c r="D916" s="274"/>
      <c r="F916" s="274"/>
    </row>
    <row r="917" ht="15.75" customHeight="1">
      <c r="C917" s="274"/>
      <c r="D917" s="274"/>
      <c r="F917" s="274"/>
    </row>
    <row r="918" ht="15.75" customHeight="1">
      <c r="C918" s="274"/>
      <c r="D918" s="274"/>
      <c r="F918" s="274"/>
    </row>
    <row r="919" ht="15.75" customHeight="1">
      <c r="C919" s="274"/>
      <c r="D919" s="274"/>
      <c r="F919" s="274"/>
    </row>
    <row r="920" ht="15.75" customHeight="1">
      <c r="C920" s="274"/>
      <c r="D920" s="274"/>
      <c r="F920" s="274"/>
    </row>
    <row r="921" ht="15.75" customHeight="1">
      <c r="C921" s="274"/>
      <c r="D921" s="274"/>
      <c r="F921" s="274"/>
    </row>
    <row r="922" ht="15.75" customHeight="1">
      <c r="C922" s="274"/>
      <c r="D922" s="274"/>
      <c r="F922" s="274"/>
    </row>
    <row r="923" ht="15.75" customHeight="1">
      <c r="C923" s="274"/>
      <c r="D923" s="274"/>
      <c r="F923" s="274"/>
    </row>
    <row r="924" ht="15.75" customHeight="1">
      <c r="C924" s="274"/>
      <c r="D924" s="274"/>
      <c r="F924" s="274"/>
    </row>
    <row r="925" ht="15.75" customHeight="1">
      <c r="C925" s="274"/>
      <c r="D925" s="274"/>
      <c r="F925" s="274"/>
    </row>
    <row r="926" ht="15.75" customHeight="1">
      <c r="C926" s="274"/>
      <c r="D926" s="274"/>
      <c r="F926" s="274"/>
    </row>
    <row r="927" ht="15.75" customHeight="1">
      <c r="C927" s="274"/>
      <c r="D927" s="274"/>
      <c r="F927" s="274"/>
    </row>
    <row r="928" ht="15.75" customHeight="1">
      <c r="C928" s="274"/>
      <c r="D928" s="274"/>
      <c r="F928" s="274"/>
    </row>
    <row r="929" ht="15.75" customHeight="1">
      <c r="C929" s="274"/>
      <c r="D929" s="274"/>
      <c r="F929" s="274"/>
    </row>
    <row r="930" ht="15.75" customHeight="1">
      <c r="C930" s="274"/>
      <c r="D930" s="274"/>
      <c r="F930" s="274"/>
    </row>
    <row r="931" ht="15.75" customHeight="1">
      <c r="C931" s="274"/>
      <c r="D931" s="274"/>
      <c r="F931" s="274"/>
    </row>
    <row r="932" ht="15.75" customHeight="1">
      <c r="C932" s="274"/>
      <c r="D932" s="274"/>
      <c r="F932" s="274"/>
    </row>
    <row r="933" ht="15.75" customHeight="1">
      <c r="C933" s="274"/>
      <c r="D933" s="274"/>
      <c r="F933" s="274"/>
    </row>
    <row r="934" ht="15.75" customHeight="1">
      <c r="C934" s="274"/>
      <c r="D934" s="274"/>
      <c r="F934" s="274"/>
    </row>
    <row r="935" ht="15.75" customHeight="1">
      <c r="C935" s="274"/>
      <c r="D935" s="274"/>
      <c r="F935" s="274"/>
    </row>
    <row r="936" ht="15.75" customHeight="1">
      <c r="C936" s="274"/>
      <c r="D936" s="274"/>
      <c r="F936" s="274"/>
    </row>
    <row r="937" ht="15.75" customHeight="1">
      <c r="C937" s="274"/>
      <c r="D937" s="274"/>
      <c r="F937" s="274"/>
    </row>
    <row r="938" ht="15.75" customHeight="1">
      <c r="C938" s="274"/>
      <c r="D938" s="274"/>
      <c r="F938" s="274"/>
    </row>
    <row r="939" ht="15.75" customHeight="1">
      <c r="C939" s="274"/>
      <c r="D939" s="274"/>
      <c r="F939" s="274"/>
    </row>
    <row r="940" ht="15.75" customHeight="1">
      <c r="C940" s="274"/>
      <c r="D940" s="274"/>
      <c r="F940" s="274"/>
    </row>
    <row r="941" ht="15.75" customHeight="1">
      <c r="C941" s="274"/>
      <c r="D941" s="274"/>
      <c r="F941" s="274"/>
    </row>
    <row r="942" ht="15.75" customHeight="1">
      <c r="C942" s="274"/>
      <c r="D942" s="274"/>
      <c r="F942" s="274"/>
    </row>
    <row r="943" ht="15.75" customHeight="1">
      <c r="C943" s="274"/>
      <c r="D943" s="274"/>
      <c r="F943" s="274"/>
    </row>
    <row r="944" ht="15.75" customHeight="1">
      <c r="C944" s="274"/>
      <c r="D944" s="274"/>
      <c r="F944" s="274"/>
    </row>
    <row r="945" ht="15.75" customHeight="1">
      <c r="C945" s="274"/>
      <c r="D945" s="274"/>
      <c r="F945" s="274"/>
    </row>
    <row r="946" ht="15.75" customHeight="1">
      <c r="C946" s="274"/>
      <c r="D946" s="274"/>
      <c r="F946" s="274"/>
    </row>
    <row r="947" ht="15.75" customHeight="1">
      <c r="C947" s="274"/>
      <c r="D947" s="274"/>
      <c r="F947" s="274"/>
    </row>
    <row r="948" ht="15.75" customHeight="1">
      <c r="C948" s="274"/>
      <c r="D948" s="274"/>
      <c r="F948" s="274"/>
    </row>
    <row r="949" ht="15.75" customHeight="1">
      <c r="C949" s="274"/>
      <c r="D949" s="274"/>
      <c r="F949" s="274"/>
    </row>
    <row r="950" ht="15.75" customHeight="1">
      <c r="C950" s="274"/>
      <c r="D950" s="274"/>
      <c r="F950" s="274"/>
    </row>
    <row r="951" ht="15.75" customHeight="1">
      <c r="C951" s="274"/>
      <c r="D951" s="274"/>
      <c r="F951" s="274"/>
    </row>
    <row r="952" ht="15.75" customHeight="1">
      <c r="C952" s="274"/>
      <c r="D952" s="274"/>
      <c r="F952" s="274"/>
    </row>
    <row r="953" ht="15.75" customHeight="1">
      <c r="C953" s="274"/>
      <c r="D953" s="274"/>
      <c r="F953" s="274"/>
    </row>
    <row r="954" ht="15.75" customHeight="1">
      <c r="C954" s="274"/>
      <c r="D954" s="274"/>
      <c r="F954" s="274"/>
    </row>
    <row r="955" ht="15.75" customHeight="1">
      <c r="C955" s="274"/>
      <c r="D955" s="274"/>
      <c r="F955" s="274"/>
    </row>
    <row r="956" ht="15.75" customHeight="1">
      <c r="C956" s="274"/>
      <c r="D956" s="274"/>
      <c r="F956" s="274"/>
    </row>
    <row r="957" ht="15.75" customHeight="1">
      <c r="C957" s="274"/>
      <c r="D957" s="274"/>
      <c r="F957" s="274"/>
    </row>
    <row r="958" ht="15.75" customHeight="1">
      <c r="C958" s="274"/>
      <c r="D958" s="274"/>
      <c r="F958" s="274"/>
    </row>
    <row r="959" ht="15.75" customHeight="1">
      <c r="C959" s="274"/>
      <c r="D959" s="274"/>
      <c r="F959" s="274"/>
    </row>
    <row r="960" ht="15.75" customHeight="1">
      <c r="C960" s="274"/>
      <c r="D960" s="274"/>
      <c r="F960" s="274"/>
    </row>
    <row r="961" ht="15.75" customHeight="1">
      <c r="C961" s="274"/>
      <c r="D961" s="274"/>
      <c r="F961" s="274"/>
    </row>
    <row r="962" ht="15.75" customHeight="1">
      <c r="C962" s="274"/>
      <c r="D962" s="274"/>
      <c r="F962" s="274"/>
    </row>
    <row r="963" ht="15.75" customHeight="1">
      <c r="C963" s="274"/>
      <c r="D963" s="274"/>
      <c r="F963" s="274"/>
    </row>
    <row r="964" ht="15.75" customHeight="1">
      <c r="C964" s="274"/>
      <c r="D964" s="274"/>
      <c r="F964" s="274"/>
    </row>
    <row r="965" ht="15.75" customHeight="1">
      <c r="C965" s="274"/>
      <c r="D965" s="274"/>
      <c r="F965" s="274"/>
    </row>
    <row r="966" ht="15.75" customHeight="1">
      <c r="C966" s="274"/>
      <c r="D966" s="274"/>
      <c r="F966" s="274"/>
    </row>
    <row r="967" ht="15.75" customHeight="1">
      <c r="C967" s="274"/>
      <c r="D967" s="274"/>
      <c r="F967" s="274"/>
    </row>
    <row r="968" ht="15.75" customHeight="1">
      <c r="C968" s="274"/>
      <c r="D968" s="274"/>
      <c r="F968" s="274"/>
    </row>
    <row r="969" ht="15.75" customHeight="1">
      <c r="C969" s="274"/>
      <c r="D969" s="274"/>
      <c r="F969" s="274"/>
    </row>
    <row r="970" ht="15.75" customHeight="1">
      <c r="C970" s="274"/>
      <c r="D970" s="274"/>
      <c r="F970" s="274"/>
    </row>
    <row r="971" ht="15.75" customHeight="1">
      <c r="C971" s="274"/>
      <c r="D971" s="274"/>
      <c r="F971" s="274"/>
    </row>
    <row r="972" ht="15.75" customHeight="1">
      <c r="C972" s="274"/>
      <c r="D972" s="274"/>
      <c r="F972" s="274"/>
    </row>
    <row r="973" ht="15.75" customHeight="1">
      <c r="C973" s="274"/>
      <c r="D973" s="274"/>
      <c r="F973" s="274"/>
    </row>
    <row r="974" ht="15.75" customHeight="1">
      <c r="C974" s="274"/>
      <c r="D974" s="274"/>
      <c r="F974" s="274"/>
    </row>
    <row r="975" ht="15.75" customHeight="1">
      <c r="C975" s="274"/>
      <c r="D975" s="274"/>
      <c r="F975" s="274"/>
    </row>
    <row r="976" ht="15.75" customHeight="1">
      <c r="C976" s="274"/>
      <c r="D976" s="274"/>
      <c r="F976" s="274"/>
    </row>
    <row r="977" ht="15.75" customHeight="1">
      <c r="C977" s="274"/>
      <c r="D977" s="274"/>
      <c r="F977" s="274"/>
    </row>
    <row r="978" ht="15.75" customHeight="1">
      <c r="C978" s="274"/>
      <c r="D978" s="274"/>
      <c r="F978" s="274"/>
    </row>
    <row r="979" ht="15.75" customHeight="1">
      <c r="C979" s="274"/>
      <c r="D979" s="274"/>
      <c r="F979" s="274"/>
    </row>
    <row r="980" ht="15.75" customHeight="1">
      <c r="C980" s="274"/>
      <c r="D980" s="274"/>
      <c r="F980" s="274"/>
    </row>
    <row r="981" ht="15.75" customHeight="1">
      <c r="C981" s="274"/>
      <c r="D981" s="274"/>
      <c r="F981" s="274"/>
    </row>
    <row r="982" ht="15.75" customHeight="1">
      <c r="C982" s="274"/>
      <c r="D982" s="274"/>
      <c r="F982" s="274"/>
    </row>
    <row r="983" ht="15.75" customHeight="1">
      <c r="C983" s="274"/>
      <c r="D983" s="274"/>
      <c r="F983" s="274"/>
    </row>
    <row r="984" ht="15.75" customHeight="1">
      <c r="C984" s="274"/>
      <c r="D984" s="274"/>
      <c r="F984" s="274"/>
    </row>
    <row r="985" ht="15.75" customHeight="1">
      <c r="C985" s="274"/>
      <c r="D985" s="274"/>
      <c r="F985" s="274"/>
    </row>
    <row r="986" ht="15.75" customHeight="1">
      <c r="C986" s="274"/>
      <c r="D986" s="274"/>
      <c r="F986" s="274"/>
    </row>
    <row r="987" ht="15.75" customHeight="1">
      <c r="C987" s="274"/>
      <c r="D987" s="274"/>
      <c r="F987" s="274"/>
    </row>
    <row r="988" ht="15.75" customHeight="1">
      <c r="C988" s="274"/>
      <c r="D988" s="274"/>
      <c r="F988" s="274"/>
    </row>
    <row r="989" ht="15.75" customHeight="1">
      <c r="C989" s="274"/>
      <c r="D989" s="274"/>
      <c r="F989" s="274"/>
    </row>
    <row r="990" ht="15.75" customHeight="1">
      <c r="C990" s="274"/>
      <c r="D990" s="274"/>
      <c r="F990" s="274"/>
    </row>
    <row r="991" ht="15.75" customHeight="1">
      <c r="C991" s="274"/>
      <c r="D991" s="274"/>
      <c r="F991" s="274"/>
    </row>
    <row r="992" ht="15.75" customHeight="1">
      <c r="C992" s="274"/>
      <c r="D992" s="274"/>
      <c r="F992" s="274"/>
    </row>
    <row r="993" ht="15.75" customHeight="1">
      <c r="C993" s="274"/>
      <c r="D993" s="274"/>
      <c r="F993" s="274"/>
    </row>
    <row r="994" ht="15.75" customHeight="1">
      <c r="C994" s="274"/>
      <c r="D994" s="274"/>
      <c r="F994" s="274"/>
    </row>
    <row r="995" ht="15.75" customHeight="1">
      <c r="C995" s="274"/>
      <c r="D995" s="274"/>
      <c r="F995" s="274"/>
    </row>
    <row r="996" ht="15.75" customHeight="1">
      <c r="C996" s="274"/>
      <c r="D996" s="274"/>
      <c r="F996" s="274"/>
    </row>
    <row r="997" ht="15.75" customHeight="1">
      <c r="C997" s="274"/>
      <c r="D997" s="274"/>
      <c r="F997" s="274"/>
    </row>
    <row r="998" ht="15.75" customHeight="1">
      <c r="C998" s="274"/>
      <c r="D998" s="274"/>
      <c r="F998" s="274"/>
    </row>
    <row r="999" ht="15.75" customHeight="1">
      <c r="C999" s="274"/>
      <c r="D999" s="274"/>
      <c r="F999" s="274"/>
    </row>
    <row r="1000" ht="15.75" customHeight="1">
      <c r="C1000" s="274"/>
      <c r="D1000" s="274"/>
      <c r="F1000" s="274"/>
    </row>
  </sheetData>
  <mergeCells count="49">
    <mergeCell ref="A1:H1"/>
    <mergeCell ref="A2:F2"/>
    <mergeCell ref="A3:F3"/>
    <mergeCell ref="A5:B5"/>
    <mergeCell ref="C5:D5"/>
    <mergeCell ref="A21:B21"/>
    <mergeCell ref="C21:D21"/>
    <mergeCell ref="A38:B38"/>
    <mergeCell ref="C38:D38"/>
    <mergeCell ref="A53:B53"/>
    <mergeCell ref="C53:D53"/>
    <mergeCell ref="A75:B75"/>
    <mergeCell ref="C75:D75"/>
    <mergeCell ref="C92:D92"/>
    <mergeCell ref="A92:B92"/>
    <mergeCell ref="A108:B108"/>
    <mergeCell ref="C108:D108"/>
    <mergeCell ref="A126:B126"/>
    <mergeCell ref="C126:D126"/>
    <mergeCell ref="A144:B144"/>
    <mergeCell ref="C144:D144"/>
    <mergeCell ref="A169:B169"/>
    <mergeCell ref="C169:D169"/>
    <mergeCell ref="A188:B188"/>
    <mergeCell ref="C188:D188"/>
    <mergeCell ref="A204:B204"/>
    <mergeCell ref="C204:D204"/>
    <mergeCell ref="C223:D223"/>
    <mergeCell ref="A223:B223"/>
    <mergeCell ref="A238:B238"/>
    <mergeCell ref="C238:D238"/>
    <mergeCell ref="A255:B255"/>
    <mergeCell ref="C255:D255"/>
    <mergeCell ref="A272:B272"/>
    <mergeCell ref="C272:D272"/>
    <mergeCell ref="A340:B340"/>
    <mergeCell ref="A363:B363"/>
    <mergeCell ref="C363:D363"/>
    <mergeCell ref="A381:B381"/>
    <mergeCell ref="C381:D381"/>
    <mergeCell ref="A398:B398"/>
    <mergeCell ref="C398:D398"/>
    <mergeCell ref="A289:B289"/>
    <mergeCell ref="C289:D289"/>
    <mergeCell ref="A306:B306"/>
    <mergeCell ref="C306:D306"/>
    <mergeCell ref="A323:B323"/>
    <mergeCell ref="C323:D323"/>
    <mergeCell ref="C340:D340"/>
  </mergeCells>
  <printOptions horizontalCentered="1"/>
  <pageMargins bottom="0.7874015748031497" footer="0.0" header="0.0" left="0.5118110236220472" right="0.5118110236220472" top="0.1968503937007874"/>
  <pageSetup paperSize="9" orientation="portrait"/>
  <headerFooter>
    <oddFooter>&amp;RFERNANDA R. DA SILVAENGª CIVILCREA-ES n° 038888/D</oddFooter>
  </headerFooter>
  <rowBreaks count="1" manualBreakCount="1">
    <brk id="88" man="1"/>
  </rowBreak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41.71"/>
    <col customWidth="1" min="3" max="3" width="19.71"/>
    <col customWidth="1" min="4" max="4" width="13.86"/>
    <col customWidth="1" min="5" max="5" width="46.0"/>
    <col customWidth="1" min="6" max="6" width="5.71"/>
    <col customWidth="1" min="7" max="7" width="13.71"/>
    <col customWidth="1" min="8" max="8" width="13.29"/>
    <col customWidth="1" min="9" max="9" width="13.71"/>
    <col customWidth="1" min="10" max="26" width="8.71"/>
  </cols>
  <sheetData>
    <row r="1">
      <c r="B1" s="286" t="s">
        <v>429</v>
      </c>
      <c r="C1" s="372">
        <v>43739.0</v>
      </c>
      <c r="E1" s="373">
        <v>0.309</v>
      </c>
      <c r="G1" s="374">
        <v>0.2764</v>
      </c>
      <c r="J1" s="373">
        <v>0.2423</v>
      </c>
    </row>
    <row r="2" ht="15.0" customHeight="1">
      <c r="E2" s="375"/>
    </row>
    <row r="3">
      <c r="A3" s="375"/>
      <c r="E3" s="375"/>
      <c r="F3" s="375"/>
    </row>
    <row r="4">
      <c r="A4" s="377" t="s">
        <v>469</v>
      </c>
      <c r="B4" s="377" t="s">
        <v>471</v>
      </c>
      <c r="C4" s="378" t="s">
        <v>472</v>
      </c>
      <c r="D4" s="379" t="s">
        <v>473</v>
      </c>
      <c r="E4" s="375" t="str">
        <f t="shared" ref="E4:F4" si="1">UPPER(B4)</f>
        <v>ESPECIFICAÇÃO DO SERVIÇO</v>
      </c>
      <c r="F4" s="375" t="str">
        <f t="shared" si="1"/>
        <v>UND.</v>
      </c>
      <c r="G4" s="380" t="s">
        <v>474</v>
      </c>
      <c r="H4" s="376" t="s">
        <v>475</v>
      </c>
      <c r="I4" s="376" t="s">
        <v>475</v>
      </c>
    </row>
    <row r="5">
      <c r="A5" s="381">
        <v>1.0</v>
      </c>
      <c r="B5" s="381" t="s">
        <v>476</v>
      </c>
      <c r="C5" s="383"/>
      <c r="D5" s="384"/>
      <c r="E5" s="375" t="str">
        <f t="shared" ref="E5:F5" si="2">UPPER(B5)</f>
        <v>SERVIÇOS PRELIMINARES</v>
      </c>
      <c r="F5" s="375" t="str">
        <f t="shared" si="2"/>
        <v/>
      </c>
      <c r="G5" s="286" t="str">
        <f t="shared" ref="G5:G6" si="4">D5</f>
        <v/>
      </c>
      <c r="H5" s="286">
        <f t="shared" ref="H5:H6" si="5">ROUND(G5/(1+$E$1),2)</f>
        <v>0</v>
      </c>
    </row>
    <row r="6">
      <c r="A6" s="381">
        <v>102.0</v>
      </c>
      <c r="B6" s="381" t="s">
        <v>477</v>
      </c>
      <c r="C6" s="383"/>
      <c r="D6" s="384"/>
      <c r="E6" s="375" t="str">
        <f t="shared" ref="E6:F6" si="3">UPPER(B6)</f>
        <v>DEMOLIÇÕES E RETIRADAS</v>
      </c>
      <c r="F6" s="375" t="str">
        <f t="shared" si="3"/>
        <v/>
      </c>
      <c r="G6" s="286" t="str">
        <f t="shared" si="4"/>
        <v/>
      </c>
      <c r="H6" s="286">
        <f t="shared" si="5"/>
        <v>0</v>
      </c>
    </row>
    <row r="7">
      <c r="A7" s="386">
        <v>10201.0</v>
      </c>
      <c r="B7" s="386" t="s">
        <v>478</v>
      </c>
      <c r="C7" s="383" t="s">
        <v>479</v>
      </c>
      <c r="D7" s="384">
        <v>21.81</v>
      </c>
      <c r="E7" s="375" t="str">
        <f t="shared" ref="E7:F7" si="6">UPPER(B7)</f>
        <v>DEMOLIÇÃO DE PISO CIMENTADO INCLUSIVE LASTRO DE CONCRETO</v>
      </c>
      <c r="F7" s="375" t="str">
        <f t="shared" si="6"/>
        <v>M2</v>
      </c>
      <c r="G7" s="388">
        <f t="shared" ref="G7:G1237" si="8">ROUND(H7*(1+$G$1),2)</f>
        <v>21.26</v>
      </c>
      <c r="H7" s="286">
        <f t="shared" ref="H7:H1237" si="9">I7</f>
        <v>16.66</v>
      </c>
      <c r="I7" s="286">
        <f t="shared" ref="I7:I80" si="10">ROUND(D7/(1+$E$1),2)</f>
        <v>16.66</v>
      </c>
    </row>
    <row r="8">
      <c r="A8" s="386">
        <v>10202.0</v>
      </c>
      <c r="B8" s="386" t="s">
        <v>480</v>
      </c>
      <c r="C8" s="383" t="s">
        <v>479</v>
      </c>
      <c r="D8" s="384">
        <v>11.74</v>
      </c>
      <c r="E8" s="375" t="str">
        <f t="shared" ref="E8:F8" si="7">UPPER(B8)</f>
        <v>DEMOLIÇÃO DE PISO REVESTIDO COM CERÂMICA</v>
      </c>
      <c r="F8" s="375" t="str">
        <f t="shared" si="7"/>
        <v>M2</v>
      </c>
      <c r="G8" s="286">
        <f t="shared" si="8"/>
        <v>11.45</v>
      </c>
      <c r="H8" s="286">
        <f t="shared" si="9"/>
        <v>8.97</v>
      </c>
      <c r="I8" s="286">
        <f t="shared" si="10"/>
        <v>8.97</v>
      </c>
    </row>
    <row r="9">
      <c r="A9" s="386">
        <v>10203.0</v>
      </c>
      <c r="B9" s="386" t="s">
        <v>481</v>
      </c>
      <c r="C9" s="383" t="s">
        <v>479</v>
      </c>
      <c r="D9" s="384">
        <v>23.48</v>
      </c>
      <c r="E9" s="375" t="str">
        <f t="shared" ref="E9:F9" si="11">UPPER(B9)</f>
        <v>DEMOLIÇÃO DE PISO REVESTIDO COM CERÂMICA INCLUSIVE LASTRO DE CONCRETO</v>
      </c>
      <c r="F9" s="375" t="str">
        <f t="shared" si="11"/>
        <v>M2</v>
      </c>
      <c r="G9" s="286">
        <f t="shared" si="8"/>
        <v>22.9</v>
      </c>
      <c r="H9" s="286">
        <f t="shared" si="9"/>
        <v>17.94</v>
      </c>
      <c r="I9" s="286">
        <f t="shared" si="10"/>
        <v>17.94</v>
      </c>
    </row>
    <row r="10">
      <c r="A10" s="386">
        <v>10204.0</v>
      </c>
      <c r="B10" s="386" t="s">
        <v>482</v>
      </c>
      <c r="C10" s="383" t="s">
        <v>479</v>
      </c>
      <c r="D10" s="384">
        <v>16.77</v>
      </c>
      <c r="E10" s="375" t="str">
        <f t="shared" ref="E10:F10" si="12">UPPER(B10)</f>
        <v>DEMOLIÇÃO DE PISO REVESTIDO COM TACOS DE MADEIRA</v>
      </c>
      <c r="F10" s="375" t="str">
        <f t="shared" si="12"/>
        <v>M2</v>
      </c>
      <c r="G10" s="286">
        <f t="shared" si="8"/>
        <v>16.35</v>
      </c>
      <c r="H10" s="286">
        <f t="shared" si="9"/>
        <v>12.81</v>
      </c>
      <c r="I10" s="286">
        <f t="shared" si="10"/>
        <v>12.81</v>
      </c>
    </row>
    <row r="11">
      <c r="A11" s="386">
        <v>10205.0</v>
      </c>
      <c r="B11" s="386" t="s">
        <v>483</v>
      </c>
      <c r="C11" s="383" t="s">
        <v>479</v>
      </c>
      <c r="D11" s="384">
        <v>15.09</v>
      </c>
      <c r="E11" s="375" t="str">
        <f t="shared" ref="E11:F11" si="13">UPPER(B11)</f>
        <v>DEMOLIÇÃO DE PISO DE TÁBUAS</v>
      </c>
      <c r="F11" s="375" t="str">
        <f t="shared" si="13"/>
        <v>M2</v>
      </c>
      <c r="G11" s="286">
        <f t="shared" si="8"/>
        <v>14.72</v>
      </c>
      <c r="H11" s="286">
        <f t="shared" si="9"/>
        <v>11.53</v>
      </c>
      <c r="I11" s="286">
        <f t="shared" si="10"/>
        <v>11.53</v>
      </c>
    </row>
    <row r="12">
      <c r="A12" s="386">
        <v>10206.0</v>
      </c>
      <c r="B12" s="386" t="s">
        <v>484</v>
      </c>
      <c r="C12" s="383" t="s">
        <v>479</v>
      </c>
      <c r="D12" s="384">
        <v>41.94</v>
      </c>
      <c r="E12" s="375" t="str">
        <f t="shared" ref="E12:F12" si="14">UPPER(B12)</f>
        <v>DEMOLIÇÃO DE REVESTIMENTO COM AZULEJOS</v>
      </c>
      <c r="F12" s="375" t="str">
        <f t="shared" si="14"/>
        <v>M2</v>
      </c>
      <c r="G12" s="286">
        <f t="shared" si="8"/>
        <v>40.9</v>
      </c>
      <c r="H12" s="286">
        <f t="shared" si="9"/>
        <v>32.04</v>
      </c>
      <c r="I12" s="286">
        <f t="shared" si="10"/>
        <v>32.04</v>
      </c>
    </row>
    <row r="13">
      <c r="A13" s="386">
        <v>10207.0</v>
      </c>
      <c r="B13" s="386" t="s">
        <v>485</v>
      </c>
      <c r="C13" s="383" t="s">
        <v>479</v>
      </c>
      <c r="D13" s="384">
        <v>41.94</v>
      </c>
      <c r="E13" s="375" t="str">
        <f t="shared" ref="E13:F13" si="15">UPPER(B13)</f>
        <v>DEMOLIÇÃO DE REVESTIMENTO COM LAMBRIS DE MADEIRA</v>
      </c>
      <c r="F13" s="375" t="str">
        <f t="shared" si="15"/>
        <v>M2</v>
      </c>
      <c r="G13" s="286">
        <f t="shared" si="8"/>
        <v>40.9</v>
      </c>
      <c r="H13" s="286">
        <f t="shared" si="9"/>
        <v>32.04</v>
      </c>
      <c r="I13" s="286">
        <f t="shared" si="10"/>
        <v>32.04</v>
      </c>
    </row>
    <row r="14">
      <c r="A14" s="386">
        <v>10208.0</v>
      </c>
      <c r="B14" s="386" t="s">
        <v>486</v>
      </c>
      <c r="C14" s="383" t="s">
        <v>479</v>
      </c>
      <c r="D14" s="384">
        <v>8.39</v>
      </c>
      <c r="E14" s="375" t="str">
        <f t="shared" ref="E14:F14" si="16">UPPER(B14)</f>
        <v>RETIRADA DE REVESTIMENTO ANTIGO EM REBOCO</v>
      </c>
      <c r="F14" s="375" t="str">
        <f t="shared" si="16"/>
        <v>M2</v>
      </c>
      <c r="G14" s="286">
        <f t="shared" si="8"/>
        <v>8.18</v>
      </c>
      <c r="H14" s="286">
        <f t="shared" si="9"/>
        <v>6.41</v>
      </c>
      <c r="I14" s="286">
        <f t="shared" si="10"/>
        <v>6.41</v>
      </c>
    </row>
    <row r="15">
      <c r="A15" s="386">
        <v>10209.0</v>
      </c>
      <c r="B15" s="386" t="s">
        <v>487</v>
      </c>
      <c r="C15" s="383" t="s">
        <v>488</v>
      </c>
      <c r="D15" s="384">
        <v>50.32</v>
      </c>
      <c r="E15" s="375" t="str">
        <f t="shared" ref="E15:F15" si="17">UPPER(B15)</f>
        <v>DEMOLIÇÃO DE ALVENARIA</v>
      </c>
      <c r="F15" s="375" t="str">
        <f t="shared" si="17"/>
        <v>M3</v>
      </c>
      <c r="G15" s="286">
        <f t="shared" si="8"/>
        <v>49.06</v>
      </c>
      <c r="H15" s="286">
        <f t="shared" si="9"/>
        <v>38.44</v>
      </c>
      <c r="I15" s="286">
        <f t="shared" si="10"/>
        <v>38.44</v>
      </c>
    </row>
    <row r="16">
      <c r="A16" s="386">
        <v>10210.0</v>
      </c>
      <c r="B16" s="386" t="s">
        <v>489</v>
      </c>
      <c r="C16" s="383" t="s">
        <v>488</v>
      </c>
      <c r="D16" s="384">
        <v>236.25</v>
      </c>
      <c r="E16" s="375" t="str">
        <f t="shared" ref="E16:F16" si="18">UPPER(B16)</f>
        <v>DEMOLIÇÃO MANUAL DE CONCRETO SIMPLES (EMOP 05.001.001)</v>
      </c>
      <c r="F16" s="375" t="str">
        <f t="shared" si="18"/>
        <v>M3</v>
      </c>
      <c r="G16" s="286">
        <f t="shared" si="8"/>
        <v>230.36</v>
      </c>
      <c r="H16" s="286">
        <f t="shared" si="9"/>
        <v>180.48</v>
      </c>
      <c r="I16" s="286">
        <f t="shared" si="10"/>
        <v>180.48</v>
      </c>
    </row>
    <row r="17">
      <c r="A17" s="386">
        <v>10212.0</v>
      </c>
      <c r="B17" s="386" t="s">
        <v>490</v>
      </c>
      <c r="C17" s="383" t="s">
        <v>479</v>
      </c>
      <c r="D17" s="384">
        <v>10.07</v>
      </c>
      <c r="E17" s="375" t="str">
        <f t="shared" ref="E17:F17" si="19">UPPER(B17)</f>
        <v>RETIRADA MANUAL DE PAVIMENTO EM PARALELEPÍPEDOS, INCLUINDO EMPILHAMENTO PARA REAPROVEITAMENTO</v>
      </c>
      <c r="F17" s="375" t="str">
        <f t="shared" si="19"/>
        <v>M2</v>
      </c>
      <c r="G17" s="286">
        <f t="shared" si="8"/>
        <v>9.82</v>
      </c>
      <c r="H17" s="286">
        <f t="shared" si="9"/>
        <v>7.69</v>
      </c>
      <c r="I17" s="286">
        <f t="shared" si="10"/>
        <v>7.69</v>
      </c>
    </row>
    <row r="18">
      <c r="A18" s="386">
        <v>10213.0</v>
      </c>
      <c r="B18" s="386" t="s">
        <v>491</v>
      </c>
      <c r="C18" s="383" t="s">
        <v>479</v>
      </c>
      <c r="D18" s="384">
        <v>11.74</v>
      </c>
      <c r="E18" s="375" t="str">
        <f t="shared" ref="E18:F18" si="20">UPPER(B18)</f>
        <v>RETIRADA MANUAL DE BLOCOS PRÉ-MOLDADOS DE CONCRETO (BLOKRET), INCLUSIVE EMPILHAMENTO PARA REAPROVEITAMENTO</v>
      </c>
      <c r="F18" s="375" t="str">
        <f t="shared" si="20"/>
        <v>M2</v>
      </c>
      <c r="G18" s="286">
        <f t="shared" si="8"/>
        <v>11.45</v>
      </c>
      <c r="H18" s="286">
        <f t="shared" si="9"/>
        <v>8.97</v>
      </c>
      <c r="I18" s="286">
        <f t="shared" si="10"/>
        <v>8.97</v>
      </c>
    </row>
    <row r="19">
      <c r="A19" s="386">
        <v>10214.0</v>
      </c>
      <c r="B19" s="386" t="s">
        <v>492</v>
      </c>
      <c r="C19" s="383" t="s">
        <v>479</v>
      </c>
      <c r="D19" s="384">
        <v>13.42</v>
      </c>
      <c r="E19" s="375" t="str">
        <f t="shared" ref="E19:F19" si="21">UPPER(B19)</f>
        <v>RETIRADA DE PORTAS E JANELAS DE MADEIRA, INCLUSIVE BATENTES</v>
      </c>
      <c r="F19" s="375" t="str">
        <f t="shared" si="21"/>
        <v>M2</v>
      </c>
      <c r="G19" s="286">
        <f t="shared" si="8"/>
        <v>13.08</v>
      </c>
      <c r="H19" s="286">
        <f t="shared" si="9"/>
        <v>10.25</v>
      </c>
      <c r="I19" s="286">
        <f t="shared" si="10"/>
        <v>10.25</v>
      </c>
    </row>
    <row r="20">
      <c r="A20" s="386">
        <v>10215.0</v>
      </c>
      <c r="B20" s="386" t="s">
        <v>493</v>
      </c>
      <c r="C20" s="383" t="s">
        <v>479</v>
      </c>
      <c r="D20" s="384">
        <v>8.39</v>
      </c>
      <c r="E20" s="375" t="str">
        <f t="shared" ref="E20:F20" si="22">UPPER(B20)</f>
        <v>RETIRADA DE ESQUADRIAS METÁLICAS</v>
      </c>
      <c r="F20" s="375" t="str">
        <f t="shared" si="22"/>
        <v>M2</v>
      </c>
      <c r="G20" s="286">
        <f t="shared" si="8"/>
        <v>8.18</v>
      </c>
      <c r="H20" s="286">
        <f t="shared" si="9"/>
        <v>6.41</v>
      </c>
      <c r="I20" s="286">
        <f t="shared" si="10"/>
        <v>6.41</v>
      </c>
    </row>
    <row r="21" ht="15.75" customHeight="1">
      <c r="A21" s="386">
        <v>10216.0</v>
      </c>
      <c r="B21" s="386" t="s">
        <v>494</v>
      </c>
      <c r="C21" s="383" t="s">
        <v>495</v>
      </c>
      <c r="D21" s="384">
        <v>8.39</v>
      </c>
      <c r="E21" s="375" t="str">
        <f t="shared" ref="E21:F21" si="23">UPPER(B21)</f>
        <v>RETIRADA DE MEIO-FIO DE CONCRETO</v>
      </c>
      <c r="F21" s="375" t="str">
        <f t="shared" si="23"/>
        <v>M</v>
      </c>
      <c r="G21" s="286">
        <f t="shared" si="8"/>
        <v>8.18</v>
      </c>
      <c r="H21" s="286">
        <f t="shared" si="9"/>
        <v>6.41</v>
      </c>
      <c r="I21" s="286">
        <f t="shared" si="10"/>
        <v>6.41</v>
      </c>
    </row>
    <row r="22" ht="15.75" customHeight="1">
      <c r="A22" s="386">
        <v>10218.0</v>
      </c>
      <c r="B22" s="386" t="s">
        <v>496</v>
      </c>
      <c r="C22" s="383" t="s">
        <v>479</v>
      </c>
      <c r="D22" s="384">
        <v>11.52</v>
      </c>
      <c r="E22" s="375" t="str">
        <f t="shared" ref="E22:F22" si="24">UPPER(B22)</f>
        <v>REMOÇÃO DE PINTURA ANTIGA A ÓLEO OU ESMALTE</v>
      </c>
      <c r="F22" s="375" t="str">
        <f t="shared" si="24"/>
        <v>M2</v>
      </c>
      <c r="G22" s="286">
        <f t="shared" si="8"/>
        <v>11.23</v>
      </c>
      <c r="H22" s="286">
        <f t="shared" si="9"/>
        <v>8.8</v>
      </c>
      <c r="I22" s="286">
        <f t="shared" si="10"/>
        <v>8.8</v>
      </c>
    </row>
    <row r="23" ht="15.75" customHeight="1">
      <c r="A23" s="386">
        <v>10219.0</v>
      </c>
      <c r="B23" s="386" t="s">
        <v>497</v>
      </c>
      <c r="C23" s="383" t="s">
        <v>488</v>
      </c>
      <c r="D23" s="384">
        <v>277.82</v>
      </c>
      <c r="E23" s="375" t="str">
        <f t="shared" ref="E23:F23" si="25">UPPER(B23)</f>
        <v>DEMOLIÇÃO MANUAL DE CONCRETO ARMADO (EMOP 05.001.033)</v>
      </c>
      <c r="F23" s="375" t="str">
        <f t="shared" si="25"/>
        <v>M3</v>
      </c>
      <c r="G23" s="286">
        <f t="shared" si="8"/>
        <v>270.9</v>
      </c>
      <c r="H23" s="286">
        <f t="shared" si="9"/>
        <v>212.24</v>
      </c>
      <c r="I23" s="286">
        <f t="shared" si="10"/>
        <v>212.24</v>
      </c>
    </row>
    <row r="24" ht="15.75" customHeight="1">
      <c r="A24" s="386">
        <v>10220.0</v>
      </c>
      <c r="B24" s="386" t="s">
        <v>498</v>
      </c>
      <c r="C24" s="383" t="s">
        <v>479</v>
      </c>
      <c r="D24" s="384">
        <v>10.34</v>
      </c>
      <c r="E24" s="375" t="str">
        <f t="shared" ref="E24:F24" si="26">UPPER(B24)</f>
        <v>DEMOLIÇÃO DE PISO CIMENTADO, EXCLUSIVE LASTRO DE CONCRETO</v>
      </c>
      <c r="F24" s="375" t="str">
        <f t="shared" si="26"/>
        <v>M2</v>
      </c>
      <c r="G24" s="286">
        <f t="shared" si="8"/>
        <v>10.08</v>
      </c>
      <c r="H24" s="286">
        <f t="shared" si="9"/>
        <v>7.9</v>
      </c>
      <c r="I24" s="286">
        <f t="shared" si="10"/>
        <v>7.9</v>
      </c>
    </row>
    <row r="25" ht="15.75" customHeight="1">
      <c r="A25" s="386">
        <v>10221.0</v>
      </c>
      <c r="B25" s="386" t="s">
        <v>499</v>
      </c>
      <c r="C25" s="383" t="s">
        <v>500</v>
      </c>
      <c r="D25" s="384">
        <v>25.62</v>
      </c>
      <c r="E25" s="375" t="str">
        <f t="shared" ref="E25:F25" si="27">UPPER(B25)</f>
        <v>RETIRADA DE BANDEIRA DE PORTA</v>
      </c>
      <c r="F25" s="375" t="str">
        <f t="shared" si="27"/>
        <v>UND</v>
      </c>
      <c r="G25" s="286">
        <f t="shared" si="8"/>
        <v>24.98</v>
      </c>
      <c r="H25" s="286">
        <f t="shared" si="9"/>
        <v>19.57</v>
      </c>
      <c r="I25" s="286">
        <f t="shared" si="10"/>
        <v>19.57</v>
      </c>
    </row>
    <row r="26" ht="15.75" customHeight="1">
      <c r="A26" s="386">
        <v>10222.0</v>
      </c>
      <c r="B26" s="386" t="s">
        <v>501</v>
      </c>
      <c r="C26" s="383" t="s">
        <v>479</v>
      </c>
      <c r="D26" s="384">
        <v>18.57</v>
      </c>
      <c r="E26" s="375" t="str">
        <f t="shared" ref="E26:F26" si="28">UPPER(B26)</f>
        <v>DEMOLIÇÃO DE ELEMENTOS VAZADOS CERÂMICOS OU DE CONCRETO</v>
      </c>
      <c r="F26" s="375" t="str">
        <f t="shared" si="28"/>
        <v>M2</v>
      </c>
      <c r="G26" s="286">
        <f t="shared" si="8"/>
        <v>18.11</v>
      </c>
      <c r="H26" s="286">
        <f t="shared" si="9"/>
        <v>14.19</v>
      </c>
      <c r="I26" s="286">
        <f t="shared" si="10"/>
        <v>14.19</v>
      </c>
    </row>
    <row r="27" ht="15.75" customHeight="1">
      <c r="A27" s="386">
        <v>10223.0</v>
      </c>
      <c r="B27" s="386" t="s">
        <v>502</v>
      </c>
      <c r="C27" s="383" t="s">
        <v>500</v>
      </c>
      <c r="D27" s="384">
        <v>17.42</v>
      </c>
      <c r="E27" s="375" t="str">
        <f t="shared" ref="E27:F27" si="29">UPPER(B27)</f>
        <v>RETIRADA DE APARELHOS SANITÁRIOS</v>
      </c>
      <c r="F27" s="375" t="str">
        <f t="shared" si="29"/>
        <v>UND</v>
      </c>
      <c r="G27" s="286">
        <f t="shared" si="8"/>
        <v>16.99</v>
      </c>
      <c r="H27" s="286">
        <f t="shared" si="9"/>
        <v>13.31</v>
      </c>
      <c r="I27" s="286">
        <f t="shared" si="10"/>
        <v>13.31</v>
      </c>
    </row>
    <row r="28" ht="15.75" customHeight="1">
      <c r="A28" s="386">
        <v>10224.0</v>
      </c>
      <c r="B28" s="386" t="s">
        <v>503</v>
      </c>
      <c r="C28" s="383" t="s">
        <v>479</v>
      </c>
      <c r="D28" s="384">
        <v>14.77</v>
      </c>
      <c r="E28" s="375" t="str">
        <f t="shared" ref="E28:F28" si="30">UPPER(B28)</f>
        <v>RETIRADA DE GRADES, GRADIS, ALAMBRADOS, CERCAS E PORTÕES</v>
      </c>
      <c r="F28" s="375" t="str">
        <f t="shared" si="30"/>
        <v>M2</v>
      </c>
      <c r="G28" s="286">
        <f t="shared" si="8"/>
        <v>14.4</v>
      </c>
      <c r="H28" s="286">
        <f t="shared" si="9"/>
        <v>11.28</v>
      </c>
      <c r="I28" s="286">
        <f t="shared" si="10"/>
        <v>11.28</v>
      </c>
    </row>
    <row r="29" ht="15.75" customHeight="1">
      <c r="A29" s="386">
        <v>10225.0</v>
      </c>
      <c r="B29" s="386" t="s">
        <v>504</v>
      </c>
      <c r="C29" s="383" t="s">
        <v>479</v>
      </c>
      <c r="D29" s="384">
        <v>20.9</v>
      </c>
      <c r="E29" s="375" t="str">
        <f t="shared" ref="E29:F29" si="31">UPPER(B29)</f>
        <v>RETIRADA DE BANCADA DE PIA</v>
      </c>
      <c r="F29" s="375" t="str">
        <f t="shared" si="31"/>
        <v>M2</v>
      </c>
      <c r="G29" s="286">
        <f t="shared" si="8"/>
        <v>20.38</v>
      </c>
      <c r="H29" s="286">
        <f t="shared" si="9"/>
        <v>15.97</v>
      </c>
      <c r="I29" s="286">
        <f t="shared" si="10"/>
        <v>15.97</v>
      </c>
    </row>
    <row r="30" ht="15.75" customHeight="1">
      <c r="A30" s="386">
        <v>10226.0</v>
      </c>
      <c r="B30" s="386" t="s">
        <v>506</v>
      </c>
      <c r="C30" s="383" t="s">
        <v>500</v>
      </c>
      <c r="D30" s="384">
        <v>20.9</v>
      </c>
      <c r="E30" s="375" t="str">
        <f t="shared" ref="E30:F30" si="32">UPPER(B30)</f>
        <v>RETIRADA DE TANQUE DE CIMENTO</v>
      </c>
      <c r="F30" s="375" t="str">
        <f t="shared" si="32"/>
        <v>UND</v>
      </c>
      <c r="G30" s="286">
        <f t="shared" si="8"/>
        <v>20.38</v>
      </c>
      <c r="H30" s="286">
        <f t="shared" si="9"/>
        <v>15.97</v>
      </c>
      <c r="I30" s="286">
        <f t="shared" si="10"/>
        <v>15.97</v>
      </c>
    </row>
    <row r="31" ht="15.75" customHeight="1">
      <c r="A31" s="386">
        <v>10227.0</v>
      </c>
      <c r="B31" s="386" t="s">
        <v>507</v>
      </c>
      <c r="C31" s="383" t="s">
        <v>500</v>
      </c>
      <c r="D31" s="384">
        <v>34.85</v>
      </c>
      <c r="E31" s="375" t="str">
        <f t="shared" ref="E31:F31" si="33">UPPER(B31)</f>
        <v>RETIRADA DE CAIXA DÁGUA DE FIBROCIMENTO, INCLUSIVE TUBULAÇÃO DE LIGAÇÃO</v>
      </c>
      <c r="F31" s="375" t="str">
        <f t="shared" si="33"/>
        <v>UND</v>
      </c>
      <c r="G31" s="286">
        <f t="shared" si="8"/>
        <v>33.98</v>
      </c>
      <c r="H31" s="286">
        <f t="shared" si="9"/>
        <v>26.62</v>
      </c>
      <c r="I31" s="286">
        <f t="shared" si="10"/>
        <v>26.62</v>
      </c>
    </row>
    <row r="32" ht="15.75" customHeight="1">
      <c r="A32" s="386">
        <v>10228.0</v>
      </c>
      <c r="B32" s="386" t="s">
        <v>508</v>
      </c>
      <c r="C32" s="383" t="s">
        <v>479</v>
      </c>
      <c r="D32" s="384">
        <v>5.69</v>
      </c>
      <c r="E32" s="375" t="str">
        <f t="shared" ref="E32:F32" si="34">UPPER(B32)</f>
        <v>DEMOLIÇÃO DE FORRO DE MADEIRA, SEM REAPROVEITAMENTO</v>
      </c>
      <c r="F32" s="375" t="str">
        <f t="shared" si="34"/>
        <v>M2</v>
      </c>
      <c r="G32" s="286">
        <f t="shared" si="8"/>
        <v>5.55</v>
      </c>
      <c r="H32" s="286">
        <f t="shared" si="9"/>
        <v>4.35</v>
      </c>
      <c r="I32" s="286">
        <f t="shared" si="10"/>
        <v>4.35</v>
      </c>
    </row>
    <row r="33" ht="15.75" customHeight="1">
      <c r="A33" s="386">
        <v>10229.0</v>
      </c>
      <c r="B33" s="386" t="s">
        <v>509</v>
      </c>
      <c r="C33" s="383" t="s">
        <v>500</v>
      </c>
      <c r="D33" s="384">
        <v>33.55</v>
      </c>
      <c r="E33" s="375" t="str">
        <f t="shared" ref="E33:F33" si="35">UPPER(B33)</f>
        <v>RETIRADA DE POSTE DE AÇO DE 4 A 6 M</v>
      </c>
      <c r="F33" s="375" t="str">
        <f t="shared" si="35"/>
        <v>UND</v>
      </c>
      <c r="G33" s="286">
        <f t="shared" si="8"/>
        <v>32.71</v>
      </c>
      <c r="H33" s="286">
        <f t="shared" si="9"/>
        <v>25.63</v>
      </c>
      <c r="I33" s="286">
        <f t="shared" si="10"/>
        <v>25.63</v>
      </c>
    </row>
    <row r="34" ht="15.75" customHeight="1">
      <c r="A34" s="386">
        <v>10230.0</v>
      </c>
      <c r="B34" s="386" t="s">
        <v>510</v>
      </c>
      <c r="C34" s="383" t="s">
        <v>479</v>
      </c>
      <c r="D34" s="384">
        <v>5.38</v>
      </c>
      <c r="E34" s="375" t="str">
        <f t="shared" ref="E34:F34" si="36">UPPER(B34)</f>
        <v>RETIRADA DE PINTURA ANTIGA A BASE DE PVA</v>
      </c>
      <c r="F34" s="375" t="str">
        <f t="shared" si="36"/>
        <v>M2</v>
      </c>
      <c r="G34" s="286">
        <f t="shared" si="8"/>
        <v>5.25</v>
      </c>
      <c r="H34" s="286">
        <f t="shared" si="9"/>
        <v>4.11</v>
      </c>
      <c r="I34" s="286">
        <f t="shared" si="10"/>
        <v>4.11</v>
      </c>
    </row>
    <row r="35" ht="15.75" customHeight="1">
      <c r="A35" s="386">
        <v>10234.0</v>
      </c>
      <c r="B35" s="386" t="s">
        <v>511</v>
      </c>
      <c r="C35" s="383" t="s">
        <v>479</v>
      </c>
      <c r="D35" s="384">
        <v>21.81</v>
      </c>
      <c r="E35" s="375" t="str">
        <f t="shared" ref="E35:F35" si="37">UPPER(B35)</f>
        <v>DEMOLIÇÃO DE LAJE PRÉ-MOLDADA DE CONCRETO</v>
      </c>
      <c r="F35" s="375" t="str">
        <f t="shared" si="37"/>
        <v>M2</v>
      </c>
      <c r="G35" s="286">
        <f t="shared" si="8"/>
        <v>21.26</v>
      </c>
      <c r="H35" s="286">
        <f t="shared" si="9"/>
        <v>16.66</v>
      </c>
      <c r="I35" s="286">
        <f t="shared" si="10"/>
        <v>16.66</v>
      </c>
    </row>
    <row r="36" ht="15.75" customHeight="1">
      <c r="A36" s="386">
        <v>10238.0</v>
      </c>
      <c r="B36" s="386" t="s">
        <v>512</v>
      </c>
      <c r="C36" s="383" t="s">
        <v>479</v>
      </c>
      <c r="D36" s="384">
        <v>8.39</v>
      </c>
      <c r="E36" s="375" t="str">
        <f t="shared" ref="E36:F36" si="38">UPPER(B36)</f>
        <v>APICOAMENTO DE SUPERFÍCIE COM REVESTIMENTO EM ARGAMASSA</v>
      </c>
      <c r="F36" s="375" t="str">
        <f t="shared" si="38"/>
        <v>M2</v>
      </c>
      <c r="G36" s="286">
        <f t="shared" si="8"/>
        <v>8.18</v>
      </c>
      <c r="H36" s="286">
        <f t="shared" si="9"/>
        <v>6.41</v>
      </c>
      <c r="I36" s="286">
        <f t="shared" si="10"/>
        <v>6.41</v>
      </c>
    </row>
    <row r="37" ht="15.75" customHeight="1">
      <c r="A37" s="386">
        <v>10239.0</v>
      </c>
      <c r="B37" s="386" t="s">
        <v>513</v>
      </c>
      <c r="C37" s="383" t="s">
        <v>479</v>
      </c>
      <c r="D37" s="384">
        <v>32.66</v>
      </c>
      <c r="E37" s="375" t="str">
        <f t="shared" ref="E37:F37" si="39">UPPER(B37)</f>
        <v>RETIRADA DE DIVISÓRIAS COM REAPROVEITAMENTO</v>
      </c>
      <c r="F37" s="375" t="str">
        <f t="shared" si="39"/>
        <v>M2</v>
      </c>
      <c r="G37" s="286">
        <f t="shared" si="8"/>
        <v>31.85</v>
      </c>
      <c r="H37" s="286">
        <f t="shared" si="9"/>
        <v>24.95</v>
      </c>
      <c r="I37" s="286">
        <f t="shared" si="10"/>
        <v>24.95</v>
      </c>
    </row>
    <row r="38" ht="15.75" customHeight="1">
      <c r="A38" s="386">
        <v>10240.0</v>
      </c>
      <c r="B38" s="386" t="s">
        <v>514</v>
      </c>
      <c r="C38" s="383" t="s">
        <v>500</v>
      </c>
      <c r="D38" s="384">
        <v>9.25</v>
      </c>
      <c r="E38" s="375" t="str">
        <f t="shared" ref="E38:F38" si="40">UPPER(B38)</f>
        <v>RETIRADA DE PONTOS ELÉTRICOS (LUMINÁRIAS, INTERRUPTORES E TOMADAS)</v>
      </c>
      <c r="F38" s="375" t="str">
        <f t="shared" si="40"/>
        <v>UND</v>
      </c>
      <c r="G38" s="286">
        <f t="shared" si="8"/>
        <v>9.02</v>
      </c>
      <c r="H38" s="286">
        <f t="shared" si="9"/>
        <v>7.07</v>
      </c>
      <c r="I38" s="286">
        <f t="shared" si="10"/>
        <v>7.07</v>
      </c>
    </row>
    <row r="39" ht="15.75" customHeight="1">
      <c r="A39" s="386">
        <v>10242.0</v>
      </c>
      <c r="B39" s="386" t="s">
        <v>515</v>
      </c>
      <c r="C39" s="383" t="s">
        <v>479</v>
      </c>
      <c r="D39" s="384">
        <v>2.96</v>
      </c>
      <c r="E39" s="375" t="str">
        <f t="shared" ref="E39:F39" si="41">UPPER(B39)</f>
        <v>RETIRADA DE VIDROS QUEBRADOS</v>
      </c>
      <c r="F39" s="375" t="str">
        <f t="shared" si="41"/>
        <v>M2</v>
      </c>
      <c r="G39" s="286">
        <f t="shared" si="8"/>
        <v>2.88</v>
      </c>
      <c r="H39" s="286">
        <f t="shared" si="9"/>
        <v>2.26</v>
      </c>
      <c r="I39" s="286">
        <f t="shared" si="10"/>
        <v>2.26</v>
      </c>
    </row>
    <row r="40" ht="15.75" customHeight="1">
      <c r="A40" s="386">
        <v>10244.0</v>
      </c>
      <c r="B40" s="386" t="s">
        <v>516</v>
      </c>
      <c r="C40" s="383" t="s">
        <v>495</v>
      </c>
      <c r="D40" s="384">
        <v>12.08</v>
      </c>
      <c r="E40" s="375" t="str">
        <f t="shared" ref="E40:F40" si="42">UPPER(B40)</f>
        <v>RETIRADA DE RODAPÉ EM ARGAMASSA DE CIMENTO E AREIA</v>
      </c>
      <c r="F40" s="375" t="str">
        <f t="shared" si="42"/>
        <v>M</v>
      </c>
      <c r="G40" s="286">
        <f t="shared" si="8"/>
        <v>11.78</v>
      </c>
      <c r="H40" s="286">
        <f t="shared" si="9"/>
        <v>9.23</v>
      </c>
      <c r="I40" s="286">
        <f t="shared" si="10"/>
        <v>9.23</v>
      </c>
    </row>
    <row r="41" ht="15.75" customHeight="1">
      <c r="A41" s="386">
        <v>10246.0</v>
      </c>
      <c r="B41" s="386" t="s">
        <v>519</v>
      </c>
      <c r="C41" s="383" t="s">
        <v>479</v>
      </c>
      <c r="D41" s="384">
        <v>3.17</v>
      </c>
      <c r="E41" s="375" t="str">
        <f t="shared" ref="E41:F41" si="43">UPPER(B41)</f>
        <v>LIXAMENTO DE PAREDE COM PINTURA ANTIGA PVA PARA RECEBIMENTO DE NOVA CAMADA DE TINTA</v>
      </c>
      <c r="F41" s="375" t="str">
        <f t="shared" si="43"/>
        <v>M2</v>
      </c>
      <c r="G41" s="286">
        <f t="shared" si="8"/>
        <v>3.09</v>
      </c>
      <c r="H41" s="286">
        <f t="shared" si="9"/>
        <v>2.42</v>
      </c>
      <c r="I41" s="286">
        <f t="shared" si="10"/>
        <v>2.42</v>
      </c>
    </row>
    <row r="42" ht="15.75" customHeight="1">
      <c r="A42" s="386">
        <v>10253.0</v>
      </c>
      <c r="B42" s="386" t="s">
        <v>520</v>
      </c>
      <c r="C42" s="383" t="s">
        <v>479</v>
      </c>
      <c r="D42" s="384">
        <v>24.65</v>
      </c>
      <c r="E42" s="375" t="str">
        <f t="shared" ref="E42:F42" si="44">UPPER(B42)</f>
        <v>REMOÇÃO DE ENGRADAMENTO DE MADEIRA DE COBERTURA PARA REAPROVEITAMENTO</v>
      </c>
      <c r="F42" s="375" t="str">
        <f t="shared" si="44"/>
        <v>M2</v>
      </c>
      <c r="G42" s="286">
        <f t="shared" si="8"/>
        <v>24.03</v>
      </c>
      <c r="H42" s="286">
        <f t="shared" si="9"/>
        <v>18.83</v>
      </c>
      <c r="I42" s="286">
        <f t="shared" si="10"/>
        <v>18.83</v>
      </c>
    </row>
    <row r="43" ht="15.75" customHeight="1">
      <c r="A43" s="386">
        <v>10254.0</v>
      </c>
      <c r="B43" s="386" t="s">
        <v>521</v>
      </c>
      <c r="C43" s="383" t="s">
        <v>479</v>
      </c>
      <c r="D43" s="384">
        <v>8.17</v>
      </c>
      <c r="E43" s="375" t="str">
        <f t="shared" ref="E43:F43" si="45">UPPER(B43)</f>
        <v>REMOÇÃO DE TELHAS CERÂMICA, TIPO FRANCESA, INCLUSIVE CUMEEIRA</v>
      </c>
      <c r="F43" s="375" t="str">
        <f t="shared" si="45"/>
        <v>M2</v>
      </c>
      <c r="G43" s="286">
        <f t="shared" si="8"/>
        <v>7.96</v>
      </c>
      <c r="H43" s="286">
        <f t="shared" si="9"/>
        <v>6.24</v>
      </c>
      <c r="I43" s="286">
        <f t="shared" si="10"/>
        <v>6.24</v>
      </c>
    </row>
    <row r="44" ht="15.75" customHeight="1">
      <c r="A44" s="386">
        <v>10255.0</v>
      </c>
      <c r="B44" s="386" t="s">
        <v>522</v>
      </c>
      <c r="C44" s="383" t="s">
        <v>479</v>
      </c>
      <c r="D44" s="384">
        <v>20.16</v>
      </c>
      <c r="E44" s="375" t="str">
        <f t="shared" ref="E44:F44" si="46">UPPER(B44)</f>
        <v>REMOÇÃO DE TELHAS CERÂMICAS, TIPO COLONIAL, INCLUSIVE CUMEEIRAS</v>
      </c>
      <c r="F44" s="375" t="str">
        <f t="shared" si="46"/>
        <v>M2</v>
      </c>
      <c r="G44" s="286">
        <f t="shared" si="8"/>
        <v>19.66</v>
      </c>
      <c r="H44" s="286">
        <f t="shared" si="9"/>
        <v>15.4</v>
      </c>
      <c r="I44" s="286">
        <f t="shared" si="10"/>
        <v>15.4</v>
      </c>
    </row>
    <row r="45" ht="15.75" customHeight="1">
      <c r="A45" s="386">
        <v>10256.0</v>
      </c>
      <c r="B45" s="386" t="s">
        <v>523</v>
      </c>
      <c r="C45" s="383" t="s">
        <v>479</v>
      </c>
      <c r="D45" s="384">
        <v>6.41</v>
      </c>
      <c r="E45" s="375" t="str">
        <f t="shared" ref="E45:F45" si="47">UPPER(B45)</f>
        <v>REMOÇÃO DE TELHA ONDULADA DE FIBROCIMENTO, INCLUSIVE CUMEEIRA</v>
      </c>
      <c r="F45" s="375" t="str">
        <f t="shared" si="47"/>
        <v>M2</v>
      </c>
      <c r="G45" s="286">
        <f t="shared" si="8"/>
        <v>6.25</v>
      </c>
      <c r="H45" s="286">
        <f t="shared" si="9"/>
        <v>4.9</v>
      </c>
      <c r="I45" s="286">
        <f t="shared" si="10"/>
        <v>4.9</v>
      </c>
    </row>
    <row r="46" ht="15.75" customHeight="1">
      <c r="A46" s="386">
        <v>10259.0</v>
      </c>
      <c r="B46" s="386" t="s">
        <v>524</v>
      </c>
      <c r="C46" s="383" t="s">
        <v>495</v>
      </c>
      <c r="D46" s="384">
        <v>1.95</v>
      </c>
      <c r="E46" s="375" t="str">
        <f t="shared" ref="E46:F46" si="48">UPPER(B46)</f>
        <v>RETIRADA DE RODAPÉ DE MADEIRA OU CERÂMICA</v>
      </c>
      <c r="F46" s="375" t="str">
        <f t="shared" si="48"/>
        <v>M</v>
      </c>
      <c r="G46" s="286">
        <f t="shared" si="8"/>
        <v>1.9</v>
      </c>
      <c r="H46" s="286">
        <f t="shared" si="9"/>
        <v>1.49</v>
      </c>
      <c r="I46" s="286">
        <f t="shared" si="10"/>
        <v>1.49</v>
      </c>
    </row>
    <row r="47" ht="15.75" customHeight="1">
      <c r="A47" s="386">
        <v>10264.0</v>
      </c>
      <c r="B47" s="386" t="s">
        <v>525</v>
      </c>
      <c r="C47" s="383" t="s">
        <v>479</v>
      </c>
      <c r="D47" s="384">
        <v>23.26</v>
      </c>
      <c r="E47" s="375" t="str">
        <f t="shared" ref="E47:F47" si="49">UPPER(B47)</f>
        <v>DEMOLIÇÃO DE PISO GRANILITE</v>
      </c>
      <c r="F47" s="375" t="str">
        <f t="shared" si="49"/>
        <v>M2</v>
      </c>
      <c r="G47" s="286">
        <f t="shared" si="8"/>
        <v>22.68</v>
      </c>
      <c r="H47" s="286">
        <f t="shared" si="9"/>
        <v>17.77</v>
      </c>
      <c r="I47" s="286">
        <f t="shared" si="10"/>
        <v>17.77</v>
      </c>
    </row>
    <row r="48" ht="15.75" customHeight="1">
      <c r="A48" s="386">
        <v>10271.0</v>
      </c>
      <c r="B48" s="386" t="s">
        <v>526</v>
      </c>
      <c r="C48" s="383" t="s">
        <v>500</v>
      </c>
      <c r="D48" s="384">
        <v>12.49</v>
      </c>
      <c r="E48" s="375" t="str">
        <f t="shared" ref="E48:F48" si="50">UPPER(B48)</f>
        <v>RETIRADA DE CAIXAS/QUADROS ELÉTRICOS</v>
      </c>
      <c r="F48" s="375" t="str">
        <f t="shared" si="50"/>
        <v>UND</v>
      </c>
      <c r="G48" s="286">
        <f t="shared" si="8"/>
        <v>12.18</v>
      </c>
      <c r="H48" s="286">
        <f t="shared" si="9"/>
        <v>9.54</v>
      </c>
      <c r="I48" s="286">
        <f t="shared" si="10"/>
        <v>9.54</v>
      </c>
    </row>
    <row r="49" ht="15.75" customHeight="1">
      <c r="A49" s="386">
        <v>10279.0</v>
      </c>
      <c r="B49" s="386" t="s">
        <v>527</v>
      </c>
      <c r="C49" s="383" t="s">
        <v>500</v>
      </c>
      <c r="D49" s="384">
        <v>19.49</v>
      </c>
      <c r="E49" s="375" t="str">
        <f t="shared" ref="E49:F49" si="51">UPPER(B49)</f>
        <v>RETIRADA DE QUADRO DE GIZ (1.29 X 3.95M)</v>
      </c>
      <c r="F49" s="375" t="str">
        <f t="shared" si="51"/>
        <v>UND</v>
      </c>
      <c r="G49" s="286">
        <f t="shared" si="8"/>
        <v>19.01</v>
      </c>
      <c r="H49" s="286">
        <f t="shared" si="9"/>
        <v>14.89</v>
      </c>
      <c r="I49" s="286">
        <f t="shared" si="10"/>
        <v>14.89</v>
      </c>
    </row>
    <row r="50" ht="15.75" customHeight="1">
      <c r="A50" s="386">
        <v>10280.0</v>
      </c>
      <c r="B50" s="386" t="s">
        <v>528</v>
      </c>
      <c r="C50" s="383" t="s">
        <v>479</v>
      </c>
      <c r="D50" s="384">
        <v>7.32</v>
      </c>
      <c r="E50" s="375" t="str">
        <f t="shared" ref="E50:F50" si="52">UPPER(B50)</f>
        <v>REMOÇÃO DE COBERTURA EM TELHA METÁLICA, EXCLUSIVE ESTRUTURA</v>
      </c>
      <c r="F50" s="375" t="str">
        <f t="shared" si="52"/>
        <v>M2</v>
      </c>
      <c r="G50" s="286">
        <f t="shared" si="8"/>
        <v>7.14</v>
      </c>
      <c r="H50" s="286">
        <f t="shared" si="9"/>
        <v>5.59</v>
      </c>
      <c r="I50" s="286">
        <f t="shared" si="10"/>
        <v>5.59</v>
      </c>
    </row>
    <row r="51" ht="15.75" customHeight="1">
      <c r="A51" s="386">
        <v>10286.0</v>
      </c>
      <c r="B51" s="386" t="s">
        <v>529</v>
      </c>
      <c r="C51" s="383" t="s">
        <v>479</v>
      </c>
      <c r="D51" s="384">
        <v>12.41</v>
      </c>
      <c r="E51" s="375" t="str">
        <f t="shared" ref="E51:F51" si="53">UPPER(B51)</f>
        <v>DEMOLIÇÃO DE DIVISÓRIA DE GRANITO</v>
      </c>
      <c r="F51" s="375" t="str">
        <f t="shared" si="53"/>
        <v>M2</v>
      </c>
      <c r="G51" s="286">
        <f t="shared" si="8"/>
        <v>12.1</v>
      </c>
      <c r="H51" s="286">
        <f t="shared" si="9"/>
        <v>9.48</v>
      </c>
      <c r="I51" s="286">
        <f t="shared" si="10"/>
        <v>9.48</v>
      </c>
    </row>
    <row r="52" ht="15.75" customHeight="1">
      <c r="A52" s="386">
        <v>10292.0</v>
      </c>
      <c r="B52" s="386" t="s">
        <v>530</v>
      </c>
      <c r="C52" s="383" t="s">
        <v>495</v>
      </c>
      <c r="D52" s="384">
        <v>0.52</v>
      </c>
      <c r="E52" s="375" t="str">
        <f t="shared" ref="E52:F52" si="54">UPPER(B52)</f>
        <v>RETIRADA DE ALIZAR DE MADEIRA</v>
      </c>
      <c r="F52" s="375" t="str">
        <f t="shared" si="54"/>
        <v>M</v>
      </c>
      <c r="G52" s="286">
        <f t="shared" si="8"/>
        <v>0.51</v>
      </c>
      <c r="H52" s="286">
        <f t="shared" si="9"/>
        <v>0.4</v>
      </c>
      <c r="I52" s="286">
        <f t="shared" si="10"/>
        <v>0.4</v>
      </c>
    </row>
    <row r="53" ht="15.75" customHeight="1">
      <c r="A53" s="381">
        <v>103.0</v>
      </c>
      <c r="B53" s="381" t="s">
        <v>477</v>
      </c>
      <c r="C53" s="383"/>
      <c r="D53" s="384"/>
      <c r="E53" s="375" t="str">
        <f t="shared" ref="E53:F53" si="55">UPPER(B53)</f>
        <v>DEMOLIÇÕES E RETIRADAS</v>
      </c>
      <c r="F53" s="375" t="str">
        <f t="shared" si="55"/>
        <v/>
      </c>
      <c r="G53" s="286">
        <f t="shared" si="8"/>
        <v>0</v>
      </c>
      <c r="H53" s="286">
        <f t="shared" si="9"/>
        <v>0</v>
      </c>
      <c r="I53" s="286">
        <f t="shared" si="10"/>
        <v>0</v>
      </c>
    </row>
    <row r="54" ht="15.75" customHeight="1">
      <c r="A54" s="386">
        <v>10315.0</v>
      </c>
      <c r="B54" s="386" t="s">
        <v>531</v>
      </c>
      <c r="C54" s="383" t="s">
        <v>479</v>
      </c>
      <c r="D54" s="384">
        <v>9.61</v>
      </c>
      <c r="E54" s="375" t="str">
        <f t="shared" ref="E54:F54" si="56">UPPER(B54)</f>
        <v>RETIRADA DE COBERTURA EM TELHAS CANALETE 49</v>
      </c>
      <c r="F54" s="375" t="str">
        <f t="shared" si="56"/>
        <v>M2</v>
      </c>
      <c r="G54" s="286">
        <f t="shared" si="8"/>
        <v>9.37</v>
      </c>
      <c r="H54" s="286">
        <f t="shared" si="9"/>
        <v>7.34</v>
      </c>
      <c r="I54" s="286">
        <f t="shared" si="10"/>
        <v>7.34</v>
      </c>
    </row>
    <row r="55" ht="15.75" customHeight="1">
      <c r="A55" s="386">
        <v>10317.0</v>
      </c>
      <c r="B55" s="386" t="s">
        <v>532</v>
      </c>
      <c r="C55" s="383" t="s">
        <v>479</v>
      </c>
      <c r="D55" s="384">
        <v>100.64</v>
      </c>
      <c r="E55" s="375" t="str">
        <f t="shared" ref="E55:F55" si="57">UPPER(B55)</f>
        <v>DEMOLIÇÃO DE ALVENARIA, COM REAPROVEITAMENTO</v>
      </c>
      <c r="F55" s="375" t="str">
        <f t="shared" si="57"/>
        <v>M2</v>
      </c>
      <c r="G55" s="286">
        <f t="shared" si="8"/>
        <v>98.13</v>
      </c>
      <c r="H55" s="286">
        <f t="shared" si="9"/>
        <v>76.88</v>
      </c>
      <c r="I55" s="286">
        <f t="shared" si="10"/>
        <v>76.88</v>
      </c>
    </row>
    <row r="56" ht="15.75" customHeight="1">
      <c r="A56" s="386">
        <v>10318.0</v>
      </c>
      <c r="B56" s="386" t="s">
        <v>533</v>
      </c>
      <c r="C56" s="383" t="s">
        <v>479</v>
      </c>
      <c r="D56" s="384">
        <v>11.87</v>
      </c>
      <c r="E56" s="375" t="str">
        <f t="shared" ref="E56:F56" si="58">UPPER(B56)</f>
        <v>REMOÇÃO DE FORRO EM EUCATEX, SEM APROVEITAMENTO DO MATERIAL</v>
      </c>
      <c r="F56" s="375" t="str">
        <f t="shared" si="58"/>
        <v>M2</v>
      </c>
      <c r="G56" s="286">
        <f t="shared" si="8"/>
        <v>11.58</v>
      </c>
      <c r="H56" s="286">
        <f t="shared" si="9"/>
        <v>9.07</v>
      </c>
      <c r="I56" s="286">
        <f t="shared" si="10"/>
        <v>9.07</v>
      </c>
    </row>
    <row r="57" ht="15.75" customHeight="1">
      <c r="A57" s="386">
        <v>10319.0</v>
      </c>
      <c r="B57" s="386" t="s">
        <v>534</v>
      </c>
      <c r="C57" s="383" t="s">
        <v>479</v>
      </c>
      <c r="D57" s="384">
        <v>16.69</v>
      </c>
      <c r="E57" s="375" t="str">
        <f t="shared" ref="E57:F57" si="59">UPPER(B57)</f>
        <v>REMOÇÃO DE PINTURA ANTIGA A BASE DE ÓLEO OU ESMALTE SOBRE ESQUADRIAS</v>
      </c>
      <c r="F57" s="375" t="str">
        <f t="shared" si="59"/>
        <v>M2</v>
      </c>
      <c r="G57" s="286">
        <f t="shared" si="8"/>
        <v>16.27</v>
      </c>
      <c r="H57" s="286">
        <f t="shared" si="9"/>
        <v>12.75</v>
      </c>
      <c r="I57" s="286">
        <f t="shared" si="10"/>
        <v>12.75</v>
      </c>
    </row>
    <row r="58" ht="15.75" customHeight="1">
      <c r="A58" s="386">
        <v>10320.0</v>
      </c>
      <c r="B58" s="386" t="s">
        <v>535</v>
      </c>
      <c r="C58" s="383" t="s">
        <v>479</v>
      </c>
      <c r="D58" s="384">
        <v>1.68</v>
      </c>
      <c r="E58" s="375" t="str">
        <f t="shared" ref="E58:F58" si="60">UPPER(B58)</f>
        <v>REMOÇÃO DE REVESTIMENTO DE PISOS COM FORRAÇÃO TEXTIL</v>
      </c>
      <c r="F58" s="375" t="str">
        <f t="shared" si="60"/>
        <v>M2</v>
      </c>
      <c r="G58" s="286">
        <f t="shared" si="8"/>
        <v>1.63</v>
      </c>
      <c r="H58" s="286">
        <f t="shared" si="9"/>
        <v>1.28</v>
      </c>
      <c r="I58" s="286">
        <f t="shared" si="10"/>
        <v>1.28</v>
      </c>
    </row>
    <row r="59" ht="15.75" customHeight="1">
      <c r="A59" s="386">
        <v>10323.0</v>
      </c>
      <c r="B59" s="386" t="s">
        <v>536</v>
      </c>
      <c r="C59" s="383" t="s">
        <v>500</v>
      </c>
      <c r="D59" s="384">
        <v>9.25</v>
      </c>
      <c r="E59" s="375" t="str">
        <f t="shared" ref="E59:F59" si="61">UPPER(B59)</f>
        <v>RETIRADA DE TORNEIRAS E REGISTROS</v>
      </c>
      <c r="F59" s="375" t="str">
        <f t="shared" si="61"/>
        <v>UND</v>
      </c>
      <c r="G59" s="286">
        <f t="shared" si="8"/>
        <v>9.02</v>
      </c>
      <c r="H59" s="286">
        <f t="shared" si="9"/>
        <v>7.07</v>
      </c>
      <c r="I59" s="286">
        <f t="shared" si="10"/>
        <v>7.07</v>
      </c>
    </row>
    <row r="60" ht="15.75" customHeight="1">
      <c r="A60" s="386">
        <v>10324.0</v>
      </c>
      <c r="B60" s="386" t="s">
        <v>537</v>
      </c>
      <c r="C60" s="383" t="s">
        <v>479</v>
      </c>
      <c r="D60" s="384">
        <v>7.4</v>
      </c>
      <c r="E60" s="375" t="str">
        <f t="shared" ref="E60:F60" si="62">UPPER(B60)</f>
        <v>RETIRADA DE COBERTURA EM TELHA CANALETE 90</v>
      </c>
      <c r="F60" s="375" t="str">
        <f t="shared" si="62"/>
        <v>M2</v>
      </c>
      <c r="G60" s="286">
        <f t="shared" si="8"/>
        <v>7.21</v>
      </c>
      <c r="H60" s="286">
        <f t="shared" si="9"/>
        <v>5.65</v>
      </c>
      <c r="I60" s="286">
        <f t="shared" si="10"/>
        <v>5.65</v>
      </c>
    </row>
    <row r="61" ht="15.75" customHeight="1">
      <c r="A61" s="386">
        <v>10325.0</v>
      </c>
      <c r="B61" s="386" t="s">
        <v>538</v>
      </c>
      <c r="C61" s="383" t="s">
        <v>479</v>
      </c>
      <c r="D61" s="384">
        <v>24.65</v>
      </c>
      <c r="E61" s="375" t="str">
        <f t="shared" ref="E61:F61" si="63">UPPER(B61)</f>
        <v>DEMOLIÇÃO DE ESTRUTURA DE MADEIRA PARA TELHADO</v>
      </c>
      <c r="F61" s="375" t="str">
        <f t="shared" si="63"/>
        <v>M2</v>
      </c>
      <c r="G61" s="286">
        <f t="shared" si="8"/>
        <v>24.03</v>
      </c>
      <c r="H61" s="286">
        <f t="shared" si="9"/>
        <v>18.83</v>
      </c>
      <c r="I61" s="286">
        <f t="shared" si="10"/>
        <v>18.83</v>
      </c>
    </row>
    <row r="62" ht="15.75" customHeight="1">
      <c r="A62" s="386">
        <v>10326.0</v>
      </c>
      <c r="B62" s="386" t="s">
        <v>539</v>
      </c>
      <c r="C62" s="383" t="s">
        <v>479</v>
      </c>
      <c r="D62" s="384">
        <v>24.65</v>
      </c>
      <c r="E62" s="375" t="str">
        <f t="shared" ref="E62:F62" si="64">UPPER(B62)</f>
        <v>RETIRADA DE ESTRUTURA EM MADEIRA DO TELHADO</v>
      </c>
      <c r="F62" s="375" t="str">
        <f t="shared" si="64"/>
        <v>M2</v>
      </c>
      <c r="G62" s="286">
        <f t="shared" si="8"/>
        <v>24.03</v>
      </c>
      <c r="H62" s="286">
        <f t="shared" si="9"/>
        <v>18.83</v>
      </c>
      <c r="I62" s="286">
        <f t="shared" si="10"/>
        <v>18.83</v>
      </c>
    </row>
    <row r="63" ht="15.75" customHeight="1">
      <c r="A63" s="386">
        <v>10327.0</v>
      </c>
      <c r="B63" s="386" t="s">
        <v>540</v>
      </c>
      <c r="C63" s="383" t="s">
        <v>495</v>
      </c>
      <c r="D63" s="384">
        <v>2.09</v>
      </c>
      <c r="E63" s="375" t="str">
        <f t="shared" ref="E63:F63" si="65">UPPER(B63)</f>
        <v>RETIRADA DE MARCO DE MADEIRA</v>
      </c>
      <c r="F63" s="375" t="str">
        <f t="shared" si="65"/>
        <v>M</v>
      </c>
      <c r="G63" s="286">
        <f t="shared" si="8"/>
        <v>2.04</v>
      </c>
      <c r="H63" s="286">
        <f t="shared" si="9"/>
        <v>1.6</v>
      </c>
      <c r="I63" s="286">
        <f t="shared" si="10"/>
        <v>1.6</v>
      </c>
    </row>
    <row r="64" ht="15.75" customHeight="1">
      <c r="A64" s="386">
        <v>10329.0</v>
      </c>
      <c r="B64" s="386" t="s">
        <v>541</v>
      </c>
      <c r="C64" s="383" t="s">
        <v>500</v>
      </c>
      <c r="D64" s="384">
        <v>17.29</v>
      </c>
      <c r="E64" s="375" t="str">
        <f t="shared" ref="E64:F64" si="66">UPPER(B64)</f>
        <v>RETIRADA DE DISJUNTOR</v>
      </c>
      <c r="F64" s="375" t="str">
        <f t="shared" si="66"/>
        <v>UND</v>
      </c>
      <c r="G64" s="286">
        <f t="shared" si="8"/>
        <v>16.86</v>
      </c>
      <c r="H64" s="286">
        <f t="shared" si="9"/>
        <v>13.21</v>
      </c>
      <c r="I64" s="286">
        <f t="shared" si="10"/>
        <v>13.21</v>
      </c>
    </row>
    <row r="65" ht="15.75" customHeight="1">
      <c r="A65" s="386">
        <v>10331.0</v>
      </c>
      <c r="B65" s="386" t="s">
        <v>542</v>
      </c>
      <c r="C65" s="383" t="s">
        <v>479</v>
      </c>
      <c r="D65" s="384">
        <v>8.99</v>
      </c>
      <c r="E65" s="375" t="str">
        <f t="shared" ref="E65:F65" si="67">UPPER(B65)</f>
        <v>DEMOLIÇÃO DE PISO, SOLEIRA, PEITORIS E ESCADAS EM MÁRMORE OU GRANITO, EXCLUSIVE REGULARIZAÇÃO</v>
      </c>
      <c r="F65" s="375" t="str">
        <f t="shared" si="67"/>
        <v>M2</v>
      </c>
      <c r="G65" s="286">
        <f t="shared" si="8"/>
        <v>8.77</v>
      </c>
      <c r="H65" s="286">
        <f t="shared" si="9"/>
        <v>6.87</v>
      </c>
      <c r="I65" s="286">
        <f t="shared" si="10"/>
        <v>6.87</v>
      </c>
    </row>
    <row r="66" ht="15.75" customHeight="1">
      <c r="A66" s="386">
        <v>10332.0</v>
      </c>
      <c r="B66" s="386" t="s">
        <v>543</v>
      </c>
      <c r="C66" s="383" t="s">
        <v>495</v>
      </c>
      <c r="D66" s="384">
        <v>3.13</v>
      </c>
      <c r="E66" s="375" t="str">
        <f t="shared" ref="E66:F66" si="68">UPPER(B66)</f>
        <v>RETIRADA DE RODA PAREDE EM MADEIRA</v>
      </c>
      <c r="F66" s="375" t="str">
        <f t="shared" si="68"/>
        <v>M</v>
      </c>
      <c r="G66" s="286">
        <f t="shared" si="8"/>
        <v>3.05</v>
      </c>
      <c r="H66" s="286">
        <f t="shared" si="9"/>
        <v>2.39</v>
      </c>
      <c r="I66" s="286">
        <f t="shared" si="10"/>
        <v>2.39</v>
      </c>
    </row>
    <row r="67" ht="15.75" customHeight="1">
      <c r="A67" s="386">
        <v>10333.0</v>
      </c>
      <c r="B67" s="386" t="s">
        <v>544</v>
      </c>
      <c r="C67" s="383" t="s">
        <v>479</v>
      </c>
      <c r="D67" s="384">
        <v>7.03</v>
      </c>
      <c r="E67" s="375" t="str">
        <f t="shared" ref="E67:F67" si="69">UPPER(B67)</f>
        <v>RETIRADA DE PISO DE BORRACHA</v>
      </c>
      <c r="F67" s="375" t="str">
        <f t="shared" si="69"/>
        <v>M2</v>
      </c>
      <c r="G67" s="286">
        <f t="shared" si="8"/>
        <v>6.85</v>
      </c>
      <c r="H67" s="286">
        <f t="shared" si="9"/>
        <v>5.37</v>
      </c>
      <c r="I67" s="286">
        <f t="shared" si="10"/>
        <v>5.37</v>
      </c>
    </row>
    <row r="68" ht="15.75" customHeight="1">
      <c r="A68" s="381">
        <v>104.0</v>
      </c>
      <c r="B68" s="381" t="s">
        <v>545</v>
      </c>
      <c r="C68" s="383"/>
      <c r="D68" s="384"/>
      <c r="E68" s="375" t="str">
        <f t="shared" ref="E68:F68" si="70">UPPER(B68)</f>
        <v>LIMPEZA DO TERRENO</v>
      </c>
      <c r="F68" s="375" t="str">
        <f t="shared" si="70"/>
        <v/>
      </c>
      <c r="G68" s="286">
        <f t="shared" si="8"/>
        <v>0</v>
      </c>
      <c r="H68" s="286">
        <f t="shared" si="9"/>
        <v>0</v>
      </c>
      <c r="I68" s="286">
        <f t="shared" si="10"/>
        <v>0</v>
      </c>
    </row>
    <row r="69" ht="15.75" customHeight="1">
      <c r="A69" s="386">
        <v>10401.0</v>
      </c>
      <c r="B69" s="386" t="s">
        <v>546</v>
      </c>
      <c r="C69" s="383" t="s">
        <v>479</v>
      </c>
      <c r="D69" s="384">
        <v>1.14</v>
      </c>
      <c r="E69" s="375" t="str">
        <f t="shared" ref="E69:F69" si="71">UPPER(B69)</f>
        <v>CORTE DE CAPOEIRA FINA, A FOICE (MANUAL)</v>
      </c>
      <c r="F69" s="375" t="str">
        <f t="shared" si="71"/>
        <v>M2</v>
      </c>
      <c r="G69" s="286">
        <f t="shared" si="8"/>
        <v>1.11</v>
      </c>
      <c r="H69" s="286">
        <f t="shared" si="9"/>
        <v>0.87</v>
      </c>
      <c r="I69" s="286">
        <f t="shared" si="10"/>
        <v>0.87</v>
      </c>
    </row>
    <row r="70" ht="15.75" customHeight="1">
      <c r="A70" s="386">
        <v>10402.0</v>
      </c>
      <c r="B70" s="386" t="s">
        <v>547</v>
      </c>
      <c r="C70" s="383" t="s">
        <v>479</v>
      </c>
      <c r="D70" s="384">
        <v>3.69</v>
      </c>
      <c r="E70" s="375" t="str">
        <f t="shared" ref="E70:F70" si="72">UPPER(B70)</f>
        <v>RASPAGEM E LIMPEZA DO TERRENO (MANUAL)</v>
      </c>
      <c r="F70" s="375" t="str">
        <f t="shared" si="72"/>
        <v>M2</v>
      </c>
      <c r="G70" s="286">
        <f t="shared" si="8"/>
        <v>3.6</v>
      </c>
      <c r="H70" s="286">
        <f t="shared" si="9"/>
        <v>2.82</v>
      </c>
      <c r="I70" s="286">
        <f t="shared" si="10"/>
        <v>2.82</v>
      </c>
    </row>
    <row r="71" ht="15.75" customHeight="1">
      <c r="A71" s="386">
        <v>10403.0</v>
      </c>
      <c r="B71" s="386" t="s">
        <v>548</v>
      </c>
      <c r="C71" s="383" t="s">
        <v>500</v>
      </c>
      <c r="D71" s="384">
        <v>44.3</v>
      </c>
      <c r="E71" s="375" t="str">
        <f t="shared" ref="E71:F71" si="73">UPPER(B71)</f>
        <v>CORTE E DESTOCAMENTO DE ÁRVORES COM DIÂMETRO DE ATÉ 15 CM</v>
      </c>
      <c r="F71" s="375" t="str">
        <f t="shared" si="73"/>
        <v>UND</v>
      </c>
      <c r="G71" s="286">
        <f t="shared" si="8"/>
        <v>43.19</v>
      </c>
      <c r="H71" s="286">
        <f t="shared" si="9"/>
        <v>33.84</v>
      </c>
      <c r="I71" s="286">
        <f t="shared" si="10"/>
        <v>33.84</v>
      </c>
    </row>
    <row r="72" ht="15.75" customHeight="1">
      <c r="A72" s="386">
        <v>10404.0</v>
      </c>
      <c r="B72" s="386" t="s">
        <v>549</v>
      </c>
      <c r="C72" s="383" t="s">
        <v>500</v>
      </c>
      <c r="D72" s="384">
        <v>110.15</v>
      </c>
      <c r="E72" s="375" t="str">
        <f t="shared" ref="E72:F72" si="74">UPPER(B72)</f>
        <v>CORTE E DESTOCAMENTO DE ÁRVORES COM DIÂMETRO SUPERIOR A 30 CM</v>
      </c>
      <c r="F72" s="375" t="str">
        <f t="shared" si="74"/>
        <v>UND</v>
      </c>
      <c r="G72" s="286">
        <f t="shared" si="8"/>
        <v>107.41</v>
      </c>
      <c r="H72" s="286">
        <f t="shared" si="9"/>
        <v>84.15</v>
      </c>
      <c r="I72" s="286">
        <f t="shared" si="10"/>
        <v>84.15</v>
      </c>
    </row>
    <row r="73" ht="15.75" customHeight="1">
      <c r="A73" s="381">
        <v>105.0</v>
      </c>
      <c r="B73" s="381" t="s">
        <v>550</v>
      </c>
      <c r="C73" s="383"/>
      <c r="D73" s="384"/>
      <c r="E73" s="375" t="str">
        <f t="shared" ref="E73:F73" si="75">UPPER(B73)</f>
        <v>LOCAÇÃO</v>
      </c>
      <c r="F73" s="375" t="str">
        <f t="shared" si="75"/>
        <v/>
      </c>
      <c r="G73" s="286">
        <f t="shared" si="8"/>
        <v>0</v>
      </c>
      <c r="H73" s="286">
        <f t="shared" si="9"/>
        <v>0</v>
      </c>
      <c r="I73" s="286">
        <f t="shared" si="10"/>
        <v>0</v>
      </c>
    </row>
    <row r="74" ht="15.75" customHeight="1">
      <c r="A74" s="386">
        <v>10501.0</v>
      </c>
      <c r="B74" s="386" t="s">
        <v>552</v>
      </c>
      <c r="C74" s="383" t="s">
        <v>479</v>
      </c>
      <c r="D74" s="384">
        <v>7.98</v>
      </c>
      <c r="E74" s="375" t="str">
        <f t="shared" ref="E74:F74" si="76">UPPER(B74)</f>
        <v>LOCAÇÃO DE OBRA COM GABARITO DE MADEIRA</v>
      </c>
      <c r="F74" s="375" t="str">
        <f t="shared" si="76"/>
        <v>M2</v>
      </c>
      <c r="G74" s="286">
        <f t="shared" si="8"/>
        <v>7.79</v>
      </c>
      <c r="H74" s="286">
        <f t="shared" si="9"/>
        <v>6.1</v>
      </c>
      <c r="I74" s="286">
        <f t="shared" si="10"/>
        <v>6.1</v>
      </c>
    </row>
    <row r="75" ht="15.75" customHeight="1">
      <c r="A75" s="386">
        <v>10512.0</v>
      </c>
      <c r="B75" s="386" t="s">
        <v>553</v>
      </c>
      <c r="C75" s="383" t="s">
        <v>554</v>
      </c>
      <c r="D75" s="399">
        <v>18193.42</v>
      </c>
      <c r="E75" s="375" t="str">
        <f t="shared" ref="E75:F75" si="77">UPPER(B75)</f>
        <v>EQUIPE TOPOGRÁFICA PARA SERVIÇOS SIMPLES DE LOCAÇÃO E NIVELAMENTO (INCLUINDO EQUIPAMENTO, TRANSPORTE E PROFISSIONAIS NIVEL MÉDIO)</v>
      </c>
      <c r="F75" s="375" t="str">
        <f t="shared" si="77"/>
        <v>MÊS</v>
      </c>
      <c r="G75" s="286">
        <f t="shared" si="8"/>
        <v>17740.33</v>
      </c>
      <c r="H75" s="286">
        <f t="shared" si="9"/>
        <v>13898.72</v>
      </c>
      <c r="I75" s="286">
        <f t="shared" si="10"/>
        <v>13898.72</v>
      </c>
    </row>
    <row r="76" ht="15.75" customHeight="1">
      <c r="A76" s="381">
        <v>2.0</v>
      </c>
      <c r="B76" s="381" t="s">
        <v>26</v>
      </c>
      <c r="C76" s="383"/>
      <c r="D76" s="384"/>
      <c r="E76" s="375" t="str">
        <f t="shared" ref="E76:F76" si="78">UPPER(B76)</f>
        <v>INSTALAÇÃO DO CANTEIRO DE OBRAS</v>
      </c>
      <c r="F76" s="375" t="str">
        <f t="shared" si="78"/>
        <v/>
      </c>
      <c r="G76" s="286">
        <f t="shared" si="8"/>
        <v>0</v>
      </c>
      <c r="H76" s="286">
        <f t="shared" si="9"/>
        <v>0</v>
      </c>
      <c r="I76" s="286">
        <f t="shared" si="10"/>
        <v>0</v>
      </c>
    </row>
    <row r="77" ht="15.75" customHeight="1">
      <c r="A77" s="381">
        <v>203.0</v>
      </c>
      <c r="B77" s="381" t="s">
        <v>555</v>
      </c>
      <c r="C77" s="383"/>
      <c r="D77" s="384"/>
      <c r="E77" s="375" t="str">
        <f t="shared" ref="E77:F77" si="79">UPPER(B77)</f>
        <v>TAPUMES, BARRACÕES E COBERTURAS</v>
      </c>
      <c r="F77" s="375" t="str">
        <f t="shared" si="79"/>
        <v/>
      </c>
      <c r="G77" s="286">
        <f t="shared" si="8"/>
        <v>0</v>
      </c>
      <c r="H77" s="286">
        <f t="shared" si="9"/>
        <v>0</v>
      </c>
      <c r="I77" s="286">
        <f t="shared" si="10"/>
        <v>0</v>
      </c>
    </row>
    <row r="78" ht="15.75" customHeight="1">
      <c r="A78" s="386">
        <v>20305.0</v>
      </c>
      <c r="B78" s="386" t="s">
        <v>556</v>
      </c>
      <c r="C78" s="383" t="s">
        <v>479</v>
      </c>
      <c r="D78" s="384">
        <v>245.99</v>
      </c>
      <c r="E78" s="375" t="str">
        <f t="shared" ref="E78:F78" si="80">UPPER(B78)</f>
        <v>PLACA DE OBRA NAS DIMENSÕES DE 2.0 X 4.0 M, PADRÃO IOPES</v>
      </c>
      <c r="F78" s="375" t="str">
        <f t="shared" si="80"/>
        <v>M2</v>
      </c>
      <c r="G78" s="286">
        <f t="shared" si="8"/>
        <v>239.86</v>
      </c>
      <c r="H78" s="286">
        <f t="shared" si="9"/>
        <v>187.92</v>
      </c>
      <c r="I78" s="286">
        <f t="shared" si="10"/>
        <v>187.92</v>
      </c>
    </row>
    <row r="79" ht="15.75" customHeight="1">
      <c r="A79" s="386">
        <v>20339.0</v>
      </c>
      <c r="B79" s="386" t="s">
        <v>557</v>
      </c>
      <c r="C79" s="383" t="s">
        <v>479</v>
      </c>
      <c r="D79" s="384">
        <v>12.1</v>
      </c>
      <c r="E79" s="375" t="str">
        <f t="shared" ref="E79:F79" si="81">UPPER(B79)</f>
        <v>LOCAÇÃO DE ANDAIME METÁLICO PARA TRABALHO EM FACHADA DE EDIFÍCO (ALUGUEL DE 1 M² POR 1 MÊS) INCLUSIVE FRETE, MONTAGEM E DESMONTAGEM</v>
      </c>
      <c r="F79" s="375" t="str">
        <f t="shared" si="81"/>
        <v>M2</v>
      </c>
      <c r="G79" s="286">
        <f t="shared" si="8"/>
        <v>11.79</v>
      </c>
      <c r="H79" s="286">
        <f t="shared" si="9"/>
        <v>9.24</v>
      </c>
      <c r="I79" s="286">
        <f t="shared" si="10"/>
        <v>9.24</v>
      </c>
    </row>
    <row r="80" ht="15.75" customHeight="1">
      <c r="A80" s="386">
        <v>20343.0</v>
      </c>
      <c r="B80" s="386" t="s">
        <v>558</v>
      </c>
      <c r="C80" s="383" t="s">
        <v>554</v>
      </c>
      <c r="D80" s="384">
        <v>806.2</v>
      </c>
      <c r="E80" s="375" t="str">
        <f t="shared" ref="E80:F80" si="82">UPPER(B80)</f>
        <v>ALUGUEL MENSAL CONTAINER PARA ESCRITÓRIO, SEM BANHEIRO, DIM. 6.00X2.40M, INCL. PORTA, 2 JANELAS, ABERT P/ AR COND., 2 PT ILUMINAÇÃO, 2 TOMADAS ELÉT. E 1 TOMADA TELEF. ISOLAMENTO TÉRMICO (TETO E PAREDES), PISO EM COMP. NAVAL, CERT. NR18, INCL. LAUDO DESCONTAMINAÇÃO.</v>
      </c>
      <c r="F80" s="375" t="str">
        <f t="shared" si="82"/>
        <v>MÊS</v>
      </c>
      <c r="G80" s="286">
        <f t="shared" si="8"/>
        <v>786.12</v>
      </c>
      <c r="H80" s="286">
        <f t="shared" si="9"/>
        <v>615.89</v>
      </c>
      <c r="I80" s="286">
        <f t="shared" si="10"/>
        <v>615.89</v>
      </c>
    </row>
    <row r="81" ht="15.75" customHeight="1">
      <c r="A81" s="386">
        <v>20344.0</v>
      </c>
      <c r="B81" s="386" t="s">
        <v>559</v>
      </c>
      <c r="C81" s="383" t="s">
        <v>500</v>
      </c>
      <c r="D81" s="399">
        <v>1145.38</v>
      </c>
      <c r="E81" s="375" t="str">
        <f t="shared" ref="E81:F81" si="83">UPPER(B81)</f>
        <v>MOBILIZAÇÃO E DESMOBILIZAÇÃO DE CONTEINER LOCADO PARA BARRACÃO DE OBRA</v>
      </c>
      <c r="F81" s="375" t="str">
        <f t="shared" si="83"/>
        <v>UND</v>
      </c>
      <c r="G81" s="286">
        <f t="shared" si="8"/>
        <v>1116.85</v>
      </c>
      <c r="H81" s="286">
        <f t="shared" si="9"/>
        <v>875.0038197</v>
      </c>
      <c r="I81" s="286">
        <f>D81/(1+$E$1)</f>
        <v>875.0038197</v>
      </c>
    </row>
    <row r="82" ht="15.75" customHeight="1">
      <c r="A82" s="386">
        <v>20346.0</v>
      </c>
      <c r="B82" s="386" t="s">
        <v>560</v>
      </c>
      <c r="C82" s="383" t="s">
        <v>495</v>
      </c>
      <c r="D82" s="384">
        <v>8.94</v>
      </c>
      <c r="E82" s="375" t="str">
        <f t="shared" ref="E82:F82" si="84">UPPER(B82)</f>
        <v>LOCAÇÃO DE ANDAIME METÁLICO PARA FACHADA - TIPO TORRE (ALUGUEL MENSAL)</v>
      </c>
      <c r="F82" s="375" t="str">
        <f t="shared" si="84"/>
        <v>M</v>
      </c>
      <c r="G82" s="286">
        <f t="shared" si="8"/>
        <v>8.72</v>
      </c>
      <c r="H82" s="286">
        <f t="shared" si="9"/>
        <v>6.83</v>
      </c>
      <c r="I82" s="286">
        <f t="shared" ref="I82:I120" si="86">ROUND(D82/(1+$E$1),2)</f>
        <v>6.83</v>
      </c>
    </row>
    <row r="83" ht="15.75" customHeight="1">
      <c r="A83" s="386">
        <v>20348.0</v>
      </c>
      <c r="B83" s="386" t="s">
        <v>561</v>
      </c>
      <c r="C83" s="383" t="s">
        <v>479</v>
      </c>
      <c r="D83" s="384">
        <v>22.79</v>
      </c>
      <c r="E83" s="375" t="str">
        <f t="shared" ref="E83:F83" si="85">UPPER(B83)</f>
        <v>FORNECIMENTO E INSTALAÇÃO DE PROTEÇÃO PARA ANDAIME FACHADEIRO CONSIDERANDO PLATAFORMA, RODAPÉ E GUARDA-CORPO EM MADEIRA, INCLUSIVE ENTELAMENTO, CONFORME NR-18 (MEDIDO POR M2 DE FACHADA)</v>
      </c>
      <c r="F83" s="375" t="str">
        <f t="shared" si="85"/>
        <v>M2</v>
      </c>
      <c r="G83" s="286">
        <f t="shared" si="8"/>
        <v>22.22</v>
      </c>
      <c r="H83" s="286">
        <f t="shared" si="9"/>
        <v>17.41</v>
      </c>
      <c r="I83" s="286">
        <f t="shared" si="86"/>
        <v>17.41</v>
      </c>
    </row>
    <row r="84" ht="15.75" customHeight="1">
      <c r="A84" s="386">
        <v>20350.0</v>
      </c>
      <c r="B84" s="386" t="s">
        <v>562</v>
      </c>
      <c r="C84" s="383" t="s">
        <v>495</v>
      </c>
      <c r="D84" s="384">
        <v>146.16</v>
      </c>
      <c r="E84" s="375" t="str">
        <f t="shared" ref="E84:F84" si="87">UPPER(B84)</f>
        <v>TAPUME TELHA METÁLICA ONDULADA 0,50MM BRANCA H=2,20M, INCL. MONTAGEM ESTR. MAD. 8"X8", C/ADESIVO "IOPES" 60X60CM A CADA 10M, INCL. FAIXAS PINT. ESMALTE SINT. CORES AZUL C/ H=30CM E ROSA C/ H=10CM (REAPROVEITAMENTO 2X)</v>
      </c>
      <c r="F84" s="375" t="str">
        <f t="shared" si="87"/>
        <v>M</v>
      </c>
      <c r="G84" s="286">
        <f t="shared" si="8"/>
        <v>142.52</v>
      </c>
      <c r="H84" s="286">
        <f t="shared" si="9"/>
        <v>111.66</v>
      </c>
      <c r="I84" s="286">
        <f t="shared" si="86"/>
        <v>111.66</v>
      </c>
    </row>
    <row r="85" ht="15.75" customHeight="1">
      <c r="A85" s="386">
        <v>20351.0</v>
      </c>
      <c r="B85" s="386" t="s">
        <v>563</v>
      </c>
      <c r="C85" s="383" t="s">
        <v>495</v>
      </c>
      <c r="D85" s="384">
        <v>182.16</v>
      </c>
      <c r="E85" s="375" t="str">
        <f t="shared" ref="E85:F85" si="88">UPPER(B85)</f>
        <v>TAPUME MADEIRA COMPENSADA RESINADA E= 12MM H=2,20M, ESTR. C/ MAD REFLOREST., INCL MONT, PINTURA ESMALTE SINT, ADESIVO "IOPES" 60X60CM A CADA 10M E FAIXAS C/ PINTURA ESMALTE SINTÉTICO NAS CORES AZUL C/ H=30CM E ROSA C/ H=10CM</v>
      </c>
      <c r="F85" s="375" t="str">
        <f t="shared" si="88"/>
        <v>M</v>
      </c>
      <c r="G85" s="286">
        <f t="shared" si="8"/>
        <v>177.62</v>
      </c>
      <c r="H85" s="286">
        <f t="shared" si="9"/>
        <v>139.16</v>
      </c>
      <c r="I85" s="286">
        <f t="shared" si="86"/>
        <v>139.16</v>
      </c>
    </row>
    <row r="86" ht="15.75" customHeight="1">
      <c r="A86" s="386">
        <v>20352.0</v>
      </c>
      <c r="B86" s="386" t="s">
        <v>564</v>
      </c>
      <c r="C86" s="383" t="s">
        <v>565</v>
      </c>
      <c r="D86" s="384">
        <v>925.03</v>
      </c>
      <c r="E86" s="375" t="str">
        <f t="shared" ref="E86:F86" si="89">UPPER(B86)</f>
        <v>ALUGUEL MENSAL CONTAINER PARA ESCRITÓRIO, DIM. 6.00X2.40M, C/ BANHEIRO (VASO+LAVAT+CHUVEIRO E BÁSC), INCL. PORTA, 2 JANELAS, ABERT P/ AR COND., 2 PT ILUMINAÇÃO, 2 TOM. ELÉT. E 1 TOM.TELEF. ISOLAM.TÉRMICO(TETO E PAREDES), PISO EM COMP. NAVAL, CERT. NR18, INCL. LAUDO DESCONTAMINAÇÃO.</v>
      </c>
      <c r="F86" s="375" t="str">
        <f t="shared" si="89"/>
        <v>MS</v>
      </c>
      <c r="G86" s="286">
        <f t="shared" si="8"/>
        <v>901.99</v>
      </c>
      <c r="H86" s="286">
        <f t="shared" si="9"/>
        <v>706.67</v>
      </c>
      <c r="I86" s="286">
        <f t="shared" si="86"/>
        <v>706.67</v>
      </c>
    </row>
    <row r="87" ht="15.75" customHeight="1">
      <c r="A87" s="386">
        <v>20353.0</v>
      </c>
      <c r="B87" s="386" t="s">
        <v>566</v>
      </c>
      <c r="C87" s="383" t="s">
        <v>565</v>
      </c>
      <c r="D87" s="384">
        <v>916.3</v>
      </c>
      <c r="E87" s="375" t="str">
        <f t="shared" ref="E87:F87" si="90">UPPER(B87)</f>
        <v>ALUGUEL MENSAL CONTAINER PARA REFEITORIO, INCL. PORTA, 2 JANELAS, ABERT P/ AR COND., 2 PT ILUMINAÇÃO, 2 TOMADAS ELÉT. E 1 TOMADA TELEF. ISOLAMENTO TÉRMICO (PAREDES E TETO), PISO EM COMP. NAVAL PINTADO, CERT. NR18, INCL. LAUDO DESCONTAMINAÇÃO.</v>
      </c>
      <c r="F87" s="375" t="str">
        <f t="shared" si="90"/>
        <v>MS</v>
      </c>
      <c r="G87" s="286">
        <f t="shared" si="8"/>
        <v>893.48</v>
      </c>
      <c r="H87" s="286">
        <f t="shared" si="9"/>
        <v>700</v>
      </c>
      <c r="I87" s="286">
        <f t="shared" si="86"/>
        <v>700</v>
      </c>
    </row>
    <row r="88" ht="15.75" customHeight="1">
      <c r="A88" s="386">
        <v>20354.0</v>
      </c>
      <c r="B88" s="386" t="s">
        <v>567</v>
      </c>
      <c r="C88" s="383" t="s">
        <v>565</v>
      </c>
      <c r="D88" s="384">
        <v>534.07</v>
      </c>
      <c r="E88" s="375" t="str">
        <f t="shared" ref="E88:F88" si="91">UPPER(B88)</f>
        <v>ALUGUEL MENSAL CONTAINER PARA VESTIÁRIO, INCL. PORTA, VENEZIANAS DE CIRCULAÇÃO, 1 PT ILUMINAÇÃO, ISOLAMENTO TÉRMICO (TETO), PISO EM COMP. NAVAL PINTADO, CERT. NR18, INCL. LAUDO DESCONTAMINAÇÃO.</v>
      </c>
      <c r="F88" s="375" t="str">
        <f t="shared" si="91"/>
        <v>MS</v>
      </c>
      <c r="G88" s="286">
        <f t="shared" si="8"/>
        <v>520.77</v>
      </c>
      <c r="H88" s="286">
        <f t="shared" si="9"/>
        <v>408</v>
      </c>
      <c r="I88" s="286">
        <f t="shared" si="86"/>
        <v>408</v>
      </c>
    </row>
    <row r="89" ht="15.75" customHeight="1">
      <c r="A89" s="386">
        <v>20355.0</v>
      </c>
      <c r="B89" s="386" t="s">
        <v>568</v>
      </c>
      <c r="C89" s="383" t="s">
        <v>565</v>
      </c>
      <c r="D89" s="384">
        <v>937.24</v>
      </c>
      <c r="E89" s="375" t="str">
        <f t="shared" ref="E89:F89" si="92">UPPER(B89)</f>
        <v>ALUGUEL MENSAL CONTAINER SANITÁRIO, INCL PORTA, BÁSC, 2 PTOS LUZ, 1 PTO ATERRAM., 3VASOS, 3LAVATÓRIOS, CALHA MICTÓRIO, 6 CHUVEIROS (1 ELETRICO), TORN.,REGISTROS, PISO COMP. NAVAL PINTADO, CERT NR18 E LAUDO DESCONTAMINAÇÃO</v>
      </c>
      <c r="F89" s="375" t="str">
        <f t="shared" si="92"/>
        <v>MS</v>
      </c>
      <c r="G89" s="286">
        <f t="shared" si="8"/>
        <v>913.9</v>
      </c>
      <c r="H89" s="286">
        <f t="shared" si="9"/>
        <v>716</v>
      </c>
      <c r="I89" s="286">
        <f t="shared" si="86"/>
        <v>716</v>
      </c>
    </row>
    <row r="90" ht="15.75" customHeight="1">
      <c r="A90" s="386">
        <v>20356.0</v>
      </c>
      <c r="B90" s="386" t="s">
        <v>569</v>
      </c>
      <c r="C90" s="383" t="s">
        <v>565</v>
      </c>
      <c r="D90" s="384">
        <v>545.42</v>
      </c>
      <c r="E90" s="375" t="str">
        <f t="shared" ref="E90:F90" si="93">UPPER(B90)</f>
        <v>ALUGUEL MENSAL CONTAINER PARA ALMOXARIFADO, INCL. PORTA, 2 JANELAS, 1 PT ILUMINAÇÃO, ISOLAMENTO TÉRMICO (TETO), PISO EM COMP. NAVAL PINTADO, CERT. NR18, INCL. LAUDO DESCONTAMINAÇÃO.</v>
      </c>
      <c r="F90" s="375" t="str">
        <f t="shared" si="93"/>
        <v>MS</v>
      </c>
      <c r="G90" s="286">
        <f t="shared" si="8"/>
        <v>531.84</v>
      </c>
      <c r="H90" s="286">
        <f t="shared" si="9"/>
        <v>416.67</v>
      </c>
      <c r="I90" s="286">
        <f t="shared" si="86"/>
        <v>416.67</v>
      </c>
    </row>
    <row r="91" ht="15.75" customHeight="1">
      <c r="A91" s="381">
        <v>207.0</v>
      </c>
      <c r="B91" s="381" t="s">
        <v>570</v>
      </c>
      <c r="C91" s="383"/>
      <c r="D91" s="384"/>
      <c r="E91" s="375" t="str">
        <f t="shared" ref="E91:F91" si="94">UPPER(B91)</f>
        <v>INSTALAÇÃO DO CANTEIRO DE OBRAS (UTILIZAÇÃO 1 VEZ), PROJETO PADRÃO LABOR - NR.18 (OBRAS COM PRAZO DE EXECUÇÃO SUPERIOR A 12 MESES)</v>
      </c>
      <c r="F91" s="375" t="str">
        <f t="shared" si="94"/>
        <v/>
      </c>
      <c r="G91" s="286">
        <f t="shared" si="8"/>
        <v>0</v>
      </c>
      <c r="H91" s="286">
        <f t="shared" si="9"/>
        <v>0</v>
      </c>
      <c r="I91" s="286">
        <f t="shared" si="86"/>
        <v>0</v>
      </c>
    </row>
    <row r="92" ht="15.75" customHeight="1">
      <c r="A92" s="386">
        <v>20701.0</v>
      </c>
      <c r="B92" s="386" t="s">
        <v>571</v>
      </c>
      <c r="C92" s="383" t="s">
        <v>479</v>
      </c>
      <c r="D92" s="384">
        <v>659.11</v>
      </c>
      <c r="E92" s="375" t="str">
        <f t="shared" ref="E92:F92" si="95">UPPER(B92)</f>
        <v>BARRACÃO PARA ESCRITÓRIO COM SANITÁRIO ÁREA DE 14.50 M2, DE CHAPA DE COMPENS. 12MM E PONTALETE 8X8CM, PISO CIMENTADO E COBERTURA DE TELHA DE FIBROC. 6MM, INCL. PONTO DE LUZ E CX. DE INSPEÇÃO, CONF. PROJETO (1 UTILIZAÇÃO)</v>
      </c>
      <c r="F92" s="375" t="str">
        <f t="shared" si="95"/>
        <v>M2</v>
      </c>
      <c r="G92" s="286">
        <f t="shared" si="8"/>
        <v>642.69</v>
      </c>
      <c r="H92" s="286">
        <f t="shared" si="9"/>
        <v>503.52</v>
      </c>
      <c r="I92" s="286">
        <f t="shared" si="86"/>
        <v>503.52</v>
      </c>
    </row>
    <row r="93" ht="15.75" customHeight="1">
      <c r="A93" s="386">
        <v>20702.0</v>
      </c>
      <c r="B93" s="386" t="s">
        <v>573</v>
      </c>
      <c r="C93" s="383" t="s">
        <v>479</v>
      </c>
      <c r="D93" s="384">
        <v>449.79</v>
      </c>
      <c r="E93" s="375" t="str">
        <f t="shared" ref="E93:F93" si="96">UPPER(B93)</f>
        <v>BARRACÃO PARA ALMOXARIFADO ÁREA DE 10.90M2, DE CHAPA DE COMPENSADO DE 12MM E PONTALETE 8X8CM, PISO CIMENTADO E COBERTURA DE TELHAS DE FIBROCIMENTO DE 6MM, INCL. PONTO DE LUZ, CONF. PROJETO (1 UTILIZAÇÃO)</v>
      </c>
      <c r="F93" s="375" t="str">
        <f t="shared" si="96"/>
        <v>M2</v>
      </c>
      <c r="G93" s="286">
        <f t="shared" si="8"/>
        <v>438.58</v>
      </c>
      <c r="H93" s="286">
        <f t="shared" si="9"/>
        <v>343.61</v>
      </c>
      <c r="I93" s="286">
        <f t="shared" si="86"/>
        <v>343.61</v>
      </c>
    </row>
    <row r="94" ht="15.75" customHeight="1">
      <c r="A94" s="386">
        <v>20703.0</v>
      </c>
      <c r="B94" s="386" t="s">
        <v>574</v>
      </c>
      <c r="C94" s="383" t="s">
        <v>479</v>
      </c>
      <c r="D94" s="384">
        <v>391.43</v>
      </c>
      <c r="E94" s="375" t="str">
        <f t="shared" ref="E94:F94" si="97">UPPER(B94)</f>
        <v>BARRACÃO PARA DEPÓSITO DE CIMENTO ÁREA DE 10.90M2, DE CHAPA DE COMPENSADO 12MM E PONTALETES 8X8CM, PISO CIMENTADO E COBERTURA DE TELHAS DE FIBROCIMENTO DE 6MM, INCLUSIVE PONTO DE LUZ, CONF. PROJETO (1 UTILIZAÇÃO)</v>
      </c>
      <c r="F94" s="375" t="str">
        <f t="shared" si="97"/>
        <v>M2</v>
      </c>
      <c r="G94" s="286">
        <f t="shared" si="8"/>
        <v>381.68</v>
      </c>
      <c r="H94" s="286">
        <f t="shared" si="9"/>
        <v>299.03</v>
      </c>
      <c r="I94" s="286">
        <f t="shared" si="86"/>
        <v>299.03</v>
      </c>
    </row>
    <row r="95" ht="15.75" customHeight="1">
      <c r="A95" s="386">
        <v>20704.0</v>
      </c>
      <c r="B95" s="386" t="s">
        <v>575</v>
      </c>
      <c r="C95" s="383" t="s">
        <v>479</v>
      </c>
      <c r="D95" s="384">
        <v>357.85</v>
      </c>
      <c r="E95" s="375" t="str">
        <f t="shared" ref="E95:F95" si="98">UPPER(B95)</f>
        <v>REFEITÓRIO COM PAREDES DE CHAPA DE COMPENS. 12MM E PONTALETES 8X8CM, PISO CIMENT. E COB. DE TELHAS FIBROC. 6MM, INCL. PONTO DE LUZ E CX. DE INSPEÇÃO (CONS. 1.21 M2/FUNC./TURNO), CONF. PROJETO (1 UTILIZAÇÃO)</v>
      </c>
      <c r="F95" s="375" t="str">
        <f t="shared" si="98"/>
        <v>M2</v>
      </c>
      <c r="G95" s="286">
        <f t="shared" si="8"/>
        <v>348.94</v>
      </c>
      <c r="H95" s="286">
        <f t="shared" si="9"/>
        <v>273.38</v>
      </c>
      <c r="I95" s="286">
        <f t="shared" si="86"/>
        <v>273.38</v>
      </c>
    </row>
    <row r="96" ht="15.75" customHeight="1">
      <c r="A96" s="386">
        <v>20705.0</v>
      </c>
      <c r="B96" s="386" t="s">
        <v>576</v>
      </c>
      <c r="C96" s="383" t="s">
        <v>500</v>
      </c>
      <c r="D96" s="399">
        <v>12146.34</v>
      </c>
      <c r="E96" s="375" t="str">
        <f t="shared" ref="E96:F96" si="99">UPPER(B96)</f>
        <v>UNIDADE DE SANITÁRIO E VESTIÁRIO P/ ATÉ 20 FUNC. ÁREA DE 18.15M2, PAREDES DE CHAPA COMPENS. 12MM E PONTALETE 8X8CM, PISO CIMENTADO, COBERT. TELHA FIBROC. 6MM, INCL. INSTALAÇÃO DE LUZ E CX. DE INSPEÇÃO, CONF. PROJETO (1 UTILIZAÇÃO)</v>
      </c>
      <c r="F96" s="375" t="str">
        <f t="shared" si="99"/>
        <v>UND</v>
      </c>
      <c r="G96" s="286">
        <f t="shared" si="8"/>
        <v>11843.84</v>
      </c>
      <c r="H96" s="286">
        <f t="shared" si="9"/>
        <v>9279.1</v>
      </c>
      <c r="I96" s="286">
        <f t="shared" si="86"/>
        <v>9279.1</v>
      </c>
    </row>
    <row r="97" ht="15.75" customHeight="1">
      <c r="A97" s="386">
        <v>20706.0</v>
      </c>
      <c r="B97" s="386" t="s">
        <v>577</v>
      </c>
      <c r="C97" s="383" t="s">
        <v>500</v>
      </c>
      <c r="D97" s="399">
        <v>18441.72</v>
      </c>
      <c r="E97" s="375" t="str">
        <f t="shared" ref="E97:F97" si="100">UPPER(B97)</f>
        <v>UNIDADE DE SANITÁRIO E VESTIÁRIO DE 20 A 40 FUNC. ÁREA 25.40M2, PAREDES DE CHAPA COMPENS. 12MM E PONTALETE 8X8CM, PISO CIMENTADO, COBERT. TELHA FIBROC. 6MM, INCL. INST. DE LUZ E CX. DE INSPEÇÃO, CONF. PROJETO (1 UTILIZAÇÃO)</v>
      </c>
      <c r="F97" s="375" t="str">
        <f t="shared" si="100"/>
        <v>UND</v>
      </c>
      <c r="G97" s="286">
        <f t="shared" si="8"/>
        <v>17982.43</v>
      </c>
      <c r="H97" s="286">
        <f t="shared" si="9"/>
        <v>14088.4</v>
      </c>
      <c r="I97" s="286">
        <f t="shared" si="86"/>
        <v>14088.4</v>
      </c>
    </row>
    <row r="98" ht="15.75" customHeight="1">
      <c r="A98" s="386">
        <v>20707.0</v>
      </c>
      <c r="B98" s="386" t="s">
        <v>578</v>
      </c>
      <c r="C98" s="383" t="s">
        <v>500</v>
      </c>
      <c r="D98" s="399">
        <v>22909.84</v>
      </c>
      <c r="E98" s="375" t="str">
        <f t="shared" ref="E98:F98" si="101">UPPER(B98)</f>
        <v>UNIDADE DE SANITÁRIO E VESTIÁRIO DE 40 A 60 FUNC. ÁREA 33.90M2, PAREDES DE CHAPA COMPENS. 12MM E PONTALETE 8X8CM, PISO CIMENTADO, COBERT. TELHA FIBROC. 6MM, INCL. INST. DE LUZ E CX. DE INSPEÇÃO, CONF. PROJETO (1 UTILIZAÇÃO)</v>
      </c>
      <c r="F98" s="375" t="str">
        <f t="shared" si="101"/>
        <v>UND</v>
      </c>
      <c r="G98" s="286">
        <f t="shared" si="8"/>
        <v>22339.28</v>
      </c>
      <c r="H98" s="286">
        <f t="shared" si="9"/>
        <v>17501.79</v>
      </c>
      <c r="I98" s="286">
        <f t="shared" si="86"/>
        <v>17501.79</v>
      </c>
    </row>
    <row r="99" ht="15.75" customHeight="1">
      <c r="A99" s="386">
        <v>20708.0</v>
      </c>
      <c r="B99" s="386" t="s">
        <v>579</v>
      </c>
      <c r="C99" s="383" t="s">
        <v>479</v>
      </c>
      <c r="D99" s="384">
        <v>170.48</v>
      </c>
      <c r="E99" s="375" t="str">
        <f t="shared" ref="E99:F99" si="102">UPPER(B99)</f>
        <v>GALPÃO PARA SERRARIA E CARPINTARIA ÁREA 12.00M2, EM PEÇA DE MADEIRA 8X8CM E CONTRAVENTAMENTO DE 5X7CM, COBERTURA DE TELHA DE FIBROC. DE 6MM, INCLUSIVE PONTO E CABO DE ALIMENTAÇÃO DA MÁQUINA, CONF. PROJETO (1 UTILIZAÇÃO)</v>
      </c>
      <c r="F99" s="375" t="str">
        <f t="shared" si="102"/>
        <v>M2</v>
      </c>
      <c r="G99" s="286">
        <f t="shared" si="8"/>
        <v>166.24</v>
      </c>
      <c r="H99" s="286">
        <f t="shared" si="9"/>
        <v>130.24</v>
      </c>
      <c r="I99" s="286">
        <f t="shared" si="86"/>
        <v>130.24</v>
      </c>
    </row>
    <row r="100" ht="15.75" customHeight="1">
      <c r="A100" s="386">
        <v>20709.0</v>
      </c>
      <c r="B100" s="386" t="s">
        <v>580</v>
      </c>
      <c r="C100" s="383" t="s">
        <v>479</v>
      </c>
      <c r="D100" s="384">
        <v>229.42</v>
      </c>
      <c r="E100" s="375" t="str">
        <f t="shared" ref="E100:F100" si="103">UPPER(B100)</f>
        <v>GALPÃO PARA CORTE E ARMAÇÃO COM ÁREA DE 6.00M2, EM PEÇAS DE MADEIRA 8X8CM E CONTRAVENTAMENTO DE 5X7CM, COBERTURA DE TELHAS DE FIBROC. DE 6MM, INCLUSIVE PONTO E CABO DE ALIMENTAÇÃO DA MÁQUINA, CONF. PROJETO (1 UTILIZAÇÃO)</v>
      </c>
      <c r="F100" s="375" t="str">
        <f t="shared" si="103"/>
        <v>M2</v>
      </c>
      <c r="G100" s="286">
        <f t="shared" si="8"/>
        <v>223.7</v>
      </c>
      <c r="H100" s="286">
        <f t="shared" si="9"/>
        <v>175.26</v>
      </c>
      <c r="I100" s="286">
        <f t="shared" si="86"/>
        <v>175.26</v>
      </c>
    </row>
    <row r="101" ht="15.75" customHeight="1">
      <c r="A101" s="386">
        <v>20710.0</v>
      </c>
      <c r="B101" s="386" t="s">
        <v>581</v>
      </c>
      <c r="C101" s="383" t="s">
        <v>500</v>
      </c>
      <c r="D101" s="399">
        <v>1653.49</v>
      </c>
      <c r="E101" s="375" t="str">
        <f t="shared" ref="E101:F101" si="104">UPPER(B101)</f>
        <v>RESERVATÓRIO DE POLIESTILENO DE 500L, INCL. SUPORTE EM MADEIRA DE 7X12CM E 5X7CM, ELEVADO DE 4M, CONF. PROJETO (1 UTILIZAÇÃO)</v>
      </c>
      <c r="F101" s="375" t="str">
        <f t="shared" si="104"/>
        <v>UND</v>
      </c>
      <c r="G101" s="286">
        <f t="shared" si="8"/>
        <v>1612.31</v>
      </c>
      <c r="H101" s="286">
        <f t="shared" si="9"/>
        <v>1263.17</v>
      </c>
      <c r="I101" s="286">
        <f t="shared" si="86"/>
        <v>1263.17</v>
      </c>
    </row>
    <row r="102" ht="15.75" customHeight="1">
      <c r="A102" s="386">
        <v>20711.0</v>
      </c>
      <c r="B102" s="386" t="s">
        <v>582</v>
      </c>
      <c r="C102" s="383" t="s">
        <v>500</v>
      </c>
      <c r="D102" s="399">
        <v>1905.79</v>
      </c>
      <c r="E102" s="375" t="str">
        <f t="shared" ref="E102:F102" si="105">UPPER(B102)</f>
        <v>RESERVATÓRIO DE POLIESTILENO DE 1000 L, INCL. SUPORTE EM MADEIRA DE 7X12CM E 8X7CM, ELEVADO DE 4M, CONF. PROJETO (1 UTILIZAÇÃO)</v>
      </c>
      <c r="F102" s="375" t="str">
        <f t="shared" si="105"/>
        <v>UND</v>
      </c>
      <c r="G102" s="286">
        <f t="shared" si="8"/>
        <v>1858.32</v>
      </c>
      <c r="H102" s="286">
        <f t="shared" si="9"/>
        <v>1455.91</v>
      </c>
      <c r="I102" s="286">
        <f t="shared" si="86"/>
        <v>1455.91</v>
      </c>
    </row>
    <row r="103" ht="15.75" customHeight="1">
      <c r="A103" s="386">
        <v>20712.0</v>
      </c>
      <c r="B103" s="386" t="s">
        <v>583</v>
      </c>
      <c r="C103" s="383" t="s">
        <v>495</v>
      </c>
      <c r="D103" s="384">
        <v>40.07</v>
      </c>
      <c r="E103" s="375" t="str">
        <f t="shared" ref="E103:F103" si="106">UPPER(B103)</f>
        <v>REDE DE ÁGUA COM PADRÃO DE ENTRADA DÁGUA DIÂM. 3/4", CONF. ESPEC. CESAN, INCL. TUBOS E CONEXÕES PARA ALIMENTAÇÃO, DISTRIBUIÇÃO, EXTRAVASOR E LIMPEZA, CONS. O PADRÃO A 25M, CONF. PROJETO (1 UTILIZAÇÃO)</v>
      </c>
      <c r="F103" s="375" t="str">
        <f t="shared" si="106"/>
        <v>M</v>
      </c>
      <c r="G103" s="286">
        <f t="shared" si="8"/>
        <v>39.07</v>
      </c>
      <c r="H103" s="286">
        <f t="shared" si="9"/>
        <v>30.61</v>
      </c>
      <c r="I103" s="286">
        <f t="shared" si="86"/>
        <v>30.61</v>
      </c>
    </row>
    <row r="104" ht="15.75" customHeight="1">
      <c r="A104" s="386">
        <v>20713.0</v>
      </c>
      <c r="B104" s="386" t="s">
        <v>584</v>
      </c>
      <c r="C104" s="383" t="s">
        <v>495</v>
      </c>
      <c r="D104" s="384">
        <v>469.55</v>
      </c>
      <c r="E104" s="375" t="str">
        <f t="shared" ref="E104:F104" si="107">UPPER(B104)</f>
        <v>REDE DE LUZ, INCL. PADRÃO ENTRADA DE ENERGIA TRIFÁS., CABO DE LIGAÇÃO ATÉ BARRACÕES, QUADRO DE DISTRIB., DISJ. E CHAVE DE FORÇA (QUANDO NECESSÁRIO), CONS. 20M ENTRE PADRÃO ENTRADA E QDG, CONF. PROJETO (1 UTILIZAÇÃO)</v>
      </c>
      <c r="F104" s="375" t="str">
        <f t="shared" si="107"/>
        <v>M</v>
      </c>
      <c r="G104" s="286">
        <f t="shared" si="8"/>
        <v>457.86</v>
      </c>
      <c r="H104" s="286">
        <f t="shared" si="9"/>
        <v>358.71</v>
      </c>
      <c r="I104" s="286">
        <f t="shared" si="86"/>
        <v>358.71</v>
      </c>
    </row>
    <row r="105" ht="15.75" customHeight="1">
      <c r="A105" s="386">
        <v>20714.0</v>
      </c>
      <c r="B105" s="386" t="s">
        <v>585</v>
      </c>
      <c r="C105" s="383" t="s">
        <v>495</v>
      </c>
      <c r="D105" s="384">
        <v>332.62</v>
      </c>
      <c r="E105" s="375" t="str">
        <f t="shared" ref="E105:F105" si="108">UPPER(B105)</f>
        <v>REDE DE ESGOTO, CONTENDO FOSSA E FILTRO, INCLUSIVE TUBOS E CONEXÕES DE LIGAÇÃO ENTRE CAIXAS, CONSIDERANDO DISTÂNCIA DE 25M, CONFORME PROJETO (1 UTILIZAÇÃO)</v>
      </c>
      <c r="F105" s="375" t="str">
        <f t="shared" si="108"/>
        <v>M</v>
      </c>
      <c r="G105" s="286">
        <f t="shared" si="8"/>
        <v>324.33</v>
      </c>
      <c r="H105" s="286">
        <f t="shared" si="9"/>
        <v>254.1</v>
      </c>
      <c r="I105" s="286">
        <f t="shared" si="86"/>
        <v>254.1</v>
      </c>
    </row>
    <row r="106" ht="15.75" customHeight="1">
      <c r="A106" s="381">
        <v>208.0</v>
      </c>
      <c r="B106" s="381" t="s">
        <v>586</v>
      </c>
      <c r="C106" s="383"/>
      <c r="D106" s="384"/>
      <c r="E106" s="375" t="str">
        <f t="shared" ref="E106:F106" si="109">UPPER(B106)</f>
        <v>INSTALAÇÃO DO CANTEIRO DE OBRAS (UTILIZAÇÃO 2 VEZES), PROJETO PADRÃO LABOR - NR.18 (OBRAS COM PRAZO DE EXECUÇÃO DE 6 A 12 MESES)</v>
      </c>
      <c r="F106" s="375" t="str">
        <f t="shared" si="109"/>
        <v/>
      </c>
      <c r="G106" s="286">
        <f t="shared" si="8"/>
        <v>0</v>
      </c>
      <c r="H106" s="286">
        <f t="shared" si="9"/>
        <v>0</v>
      </c>
      <c r="I106" s="286">
        <f t="shared" si="86"/>
        <v>0</v>
      </c>
    </row>
    <row r="107" ht="15.75" customHeight="1">
      <c r="A107" s="386">
        <v>20801.0</v>
      </c>
      <c r="B107" s="386" t="s">
        <v>587</v>
      </c>
      <c r="C107" s="383" t="s">
        <v>479</v>
      </c>
      <c r="D107" s="384">
        <v>506.54</v>
      </c>
      <c r="E107" s="375" t="str">
        <f t="shared" ref="E107:F107" si="110">UPPER(B107)</f>
        <v>BARRACÃO PARA ESCRITÓRIO COM SANITÁRIO ÁREA 14.50M2, DE CHAPA DE COMPENS. 12MM E PONTALETE 8X8CM, PISO CIMENTADO E COBERTURA DE TELHA DE FIBROC. 6MM, INCL. PONTO DE LUZ E CX. DE INSPEÇÃO, CONF. PROJETO (2 UTILIZAÇÕES)</v>
      </c>
      <c r="F107" s="375" t="str">
        <f t="shared" si="110"/>
        <v>M2</v>
      </c>
      <c r="G107" s="286">
        <f t="shared" si="8"/>
        <v>493.93</v>
      </c>
      <c r="H107" s="286">
        <f t="shared" si="9"/>
        <v>386.97</v>
      </c>
      <c r="I107" s="286">
        <f t="shared" si="86"/>
        <v>386.97</v>
      </c>
    </row>
    <row r="108" ht="15.75" customHeight="1">
      <c r="A108" s="386">
        <v>20802.0</v>
      </c>
      <c r="B108" s="386" t="s">
        <v>589</v>
      </c>
      <c r="C108" s="383" t="s">
        <v>479</v>
      </c>
      <c r="D108" s="384">
        <v>355.21</v>
      </c>
      <c r="E108" s="375" t="str">
        <f t="shared" ref="E108:F108" si="111">UPPER(B108)</f>
        <v>BARRACÃO PARA ALMOXARIFADO ÁREA DE 10.90M2, DE CHAPA DE COMPENSADO 12MM E PONTALETES 8X8CM, PISO CIMENTADO E COBERTURA DE TELHA DE FIBROCIMENTO DE 6MM, INCLUSIVE PONTO DE LUZ, CONF. PROJETO (2 UTILIZAÇÕES)</v>
      </c>
      <c r="F108" s="375" t="str">
        <f t="shared" si="111"/>
        <v>M2</v>
      </c>
      <c r="G108" s="286">
        <f t="shared" si="8"/>
        <v>346.36</v>
      </c>
      <c r="H108" s="286">
        <f t="shared" si="9"/>
        <v>271.36</v>
      </c>
      <c r="I108" s="286">
        <f t="shared" si="86"/>
        <v>271.36</v>
      </c>
    </row>
    <row r="109" ht="15.75" customHeight="1">
      <c r="A109" s="386">
        <v>20803.0</v>
      </c>
      <c r="B109" s="386" t="s">
        <v>590</v>
      </c>
      <c r="C109" s="383" t="s">
        <v>479</v>
      </c>
      <c r="D109" s="384">
        <v>310.6</v>
      </c>
      <c r="E109" s="375" t="str">
        <f t="shared" ref="E109:F109" si="112">UPPER(B109)</f>
        <v>BARRACÃO PARA DEPÓSITO DE CIMENTO ÁREA DE 10.90M2, DE CHAPA DE COMPENSADO 12MM E PONTALETES 8X8CM, PISO CIMENTADO E COBERTURA DE TELHAS DE FIBROCIMENTO DE 6MM, INCLUSIVE PONTO DE LUZ, CONF. PROJETO (2 UTILIZAÇÕES)</v>
      </c>
      <c r="F109" s="375" t="str">
        <f t="shared" si="112"/>
        <v>M2</v>
      </c>
      <c r="G109" s="286">
        <f t="shared" si="8"/>
        <v>302.86</v>
      </c>
      <c r="H109" s="286">
        <f t="shared" si="9"/>
        <v>237.28</v>
      </c>
      <c r="I109" s="286">
        <f t="shared" si="86"/>
        <v>237.28</v>
      </c>
    </row>
    <row r="110" ht="15.75" customHeight="1">
      <c r="A110" s="386">
        <v>20804.0</v>
      </c>
      <c r="B110" s="386" t="s">
        <v>591</v>
      </c>
      <c r="C110" s="383" t="s">
        <v>479</v>
      </c>
      <c r="D110" s="384">
        <v>299.11</v>
      </c>
      <c r="E110" s="375" t="str">
        <f t="shared" ref="E110:F110" si="113">UPPER(B110)</f>
        <v>REFEITÓRIO COM PAREDES DE CHAPA DE COMPENS. 12MM E PONTALETES 8X8CM, PISO CIMENT. E COBERT. DE TELHAS FIBROC. 6MM, INCL. PONTO DE LUZ E CX. DE INSPEÇÃO (CONS. 1.21M2/FUNC./TURNO), CONF. PROJETO (2 UTILIZAÇÃO)</v>
      </c>
      <c r="F110" s="375" t="str">
        <f t="shared" si="113"/>
        <v>M2</v>
      </c>
      <c r="G110" s="286">
        <f t="shared" si="8"/>
        <v>291.66</v>
      </c>
      <c r="H110" s="286">
        <f t="shared" si="9"/>
        <v>228.5</v>
      </c>
      <c r="I110" s="286">
        <f t="shared" si="86"/>
        <v>228.5</v>
      </c>
    </row>
    <row r="111" ht="15.75" customHeight="1">
      <c r="A111" s="386">
        <v>20805.0</v>
      </c>
      <c r="B111" s="386" t="s">
        <v>593</v>
      </c>
      <c r="C111" s="383" t="s">
        <v>500</v>
      </c>
      <c r="D111" s="399">
        <v>9768.22</v>
      </c>
      <c r="E111" s="375" t="str">
        <f t="shared" ref="E111:F111" si="114">UPPER(B111)</f>
        <v>UNIDADE DE SANITÁRIO E VESTIÁRIO PARA ATÉ 20 FUNC. ÁREA 18.15M2, PAREDES DE CHAPA COMPENS. 12MM E PONTALETE 8X8CM, PISO CIMENTADO, COBERT. TELHA FIBROC. 6MM, INCL. INST. DE LUZ E CX. DE INSPEÇÃO, CONF. PROJETO (2 UTILIZAÇÕES)</v>
      </c>
      <c r="F111" s="375" t="str">
        <f t="shared" si="114"/>
        <v>UND</v>
      </c>
      <c r="G111" s="286">
        <f t="shared" si="8"/>
        <v>9524.94</v>
      </c>
      <c r="H111" s="286">
        <f t="shared" si="9"/>
        <v>7462.35</v>
      </c>
      <c r="I111" s="286">
        <f t="shared" si="86"/>
        <v>7462.35</v>
      </c>
    </row>
    <row r="112" ht="15.75" customHeight="1">
      <c r="A112" s="386">
        <v>20806.0</v>
      </c>
      <c r="B112" s="386" t="s">
        <v>594</v>
      </c>
      <c r="C112" s="383" t="s">
        <v>500</v>
      </c>
      <c r="D112" s="399">
        <v>14823.06</v>
      </c>
      <c r="E112" s="375" t="str">
        <f t="shared" ref="E112:F112" si="115">UPPER(B112)</f>
        <v>UNIDADE DE SANITÁRIO E VESTIÁRIO DE 20 A 40 FUNC. ÁREA 25.40M2, PAREDES DE CHAPA COMPENS. 12MM E PONTALETE 8X8CM, PISO CIMENTADO, COBERT. TELHA FIBROC. 6MM, INCL. INST. DE LUZ E CX. DE INSPEÇÃO, CONF. PROJETO (2 UTILIZAÇÕES)</v>
      </c>
      <c r="F112" s="375" t="str">
        <f t="shared" si="115"/>
        <v>UND</v>
      </c>
      <c r="G112" s="286">
        <f t="shared" si="8"/>
        <v>14453.9</v>
      </c>
      <c r="H112" s="286">
        <f t="shared" si="9"/>
        <v>11323.96</v>
      </c>
      <c r="I112" s="286">
        <f t="shared" si="86"/>
        <v>11323.96</v>
      </c>
    </row>
    <row r="113" ht="15.75" customHeight="1">
      <c r="A113" s="386">
        <v>20807.0</v>
      </c>
      <c r="B113" s="386" t="s">
        <v>596</v>
      </c>
      <c r="C113" s="383" t="s">
        <v>500</v>
      </c>
      <c r="D113" s="399">
        <v>18541.45</v>
      </c>
      <c r="E113" s="375" t="str">
        <f t="shared" ref="E113:F113" si="116">UPPER(B113)</f>
        <v>UNIDADE DE SANITÁRIO E VESTIÁRIO DE 40 A 60 FUNC. ÁREA 33.90M2, PAREDES DE CHAPA COMPENS. 12MM E PONTALETE 8X8CM, PISO CIMENTADO, COBERT. TELHA FIBROC. 6MM, INCL. INST. DE LUZ E CX. DE INSPEÇÃO, CONF. PROJETO (2 UTILIZAÇÕES)</v>
      </c>
      <c r="F113" s="375" t="str">
        <f t="shared" si="116"/>
        <v>UND</v>
      </c>
      <c r="G113" s="286">
        <f t="shared" si="8"/>
        <v>18079.68</v>
      </c>
      <c r="H113" s="286">
        <f t="shared" si="9"/>
        <v>14164.59</v>
      </c>
      <c r="I113" s="286">
        <f t="shared" si="86"/>
        <v>14164.59</v>
      </c>
    </row>
    <row r="114" ht="15.75" customHeight="1">
      <c r="A114" s="386">
        <v>20808.0</v>
      </c>
      <c r="B114" s="386" t="s">
        <v>597</v>
      </c>
      <c r="C114" s="383" t="s">
        <v>479</v>
      </c>
      <c r="D114" s="384">
        <v>120.39</v>
      </c>
      <c r="E114" s="375" t="str">
        <f t="shared" ref="E114:F114" si="117">UPPER(B114)</f>
        <v>GALPÃO PARA SERRARIA E CARPINTARIA ÁREA 12.00M2, EM PEÇAS DE MADEIRA 8X8CM E CONTRAVENTAMENTO DE 5X7CM, COBERTURA DE TELHAS DE FIBROC. DE 6MM, INCLUSIVE PONTO E CABO DE ALIMENTAÇÃO DA MÁQUINA, CONF. PROJETO (2 UTILIZAÇÕES)</v>
      </c>
      <c r="F114" s="375" t="str">
        <f t="shared" si="117"/>
        <v>M2</v>
      </c>
      <c r="G114" s="286">
        <f t="shared" si="8"/>
        <v>117.39</v>
      </c>
      <c r="H114" s="286">
        <f t="shared" si="9"/>
        <v>91.97</v>
      </c>
      <c r="I114" s="286">
        <f t="shared" si="86"/>
        <v>91.97</v>
      </c>
    </row>
    <row r="115" ht="15.75" customHeight="1">
      <c r="A115" s="386">
        <v>20809.0</v>
      </c>
      <c r="B115" s="386" t="s">
        <v>598</v>
      </c>
      <c r="C115" s="383" t="s">
        <v>479</v>
      </c>
      <c r="D115" s="384">
        <v>166.22</v>
      </c>
      <c r="E115" s="375" t="str">
        <f t="shared" ref="E115:F115" si="118">UPPER(B115)</f>
        <v>GALPÃO PARA CORTE E ARMAÇÃO COM ÁREA DE 6.00M2, DE PEÇAS DE MADEIRA 8X8CM E CONTRAVENTAMENTO DE 5X7CM, COBERTURA DE TELHAS DE FIBROC. DE 6MM, INCLUSIVE PONTO E CABO DE ALIMENTAÇÃO DA MÁQUINA, CONF. PROJETO (2 UTILIZAÇÕES)</v>
      </c>
      <c r="F115" s="375" t="str">
        <f t="shared" si="118"/>
        <v>M2</v>
      </c>
      <c r="G115" s="286">
        <f t="shared" si="8"/>
        <v>162.08</v>
      </c>
      <c r="H115" s="286">
        <f t="shared" si="9"/>
        <v>126.98</v>
      </c>
      <c r="I115" s="286">
        <f t="shared" si="86"/>
        <v>126.98</v>
      </c>
    </row>
    <row r="116" ht="15.75" customHeight="1">
      <c r="A116" s="386">
        <v>20810.0</v>
      </c>
      <c r="B116" s="386" t="s">
        <v>599</v>
      </c>
      <c r="C116" s="383" t="s">
        <v>500</v>
      </c>
      <c r="D116" s="384">
        <v>1035.12</v>
      </c>
      <c r="E116" s="375" t="str">
        <f t="shared" ref="E116:F116" si="119">UPPER(B116)</f>
        <v>RESERVATÓRIO DE POLIESTILENO DE 500 L, INCL. SUPORTE EM MADEIRA DE 7X12CM E 5X7CM, ELEVADO DE 4M, CONFORME PROJETO (2 UTILIZAÇÕES)</v>
      </c>
      <c r="F116" s="375" t="str">
        <f t="shared" si="119"/>
        <v>UND</v>
      </c>
      <c r="G116" s="286">
        <f t="shared" si="8"/>
        <v>1009.34</v>
      </c>
      <c r="H116" s="286">
        <f t="shared" si="9"/>
        <v>790.77</v>
      </c>
      <c r="I116" s="286">
        <f t="shared" si="86"/>
        <v>790.77</v>
      </c>
    </row>
    <row r="117" ht="15.75" customHeight="1">
      <c r="A117" s="386">
        <v>20811.0</v>
      </c>
      <c r="B117" s="386" t="s">
        <v>600</v>
      </c>
      <c r="C117" s="383" t="s">
        <v>500</v>
      </c>
      <c r="D117" s="399">
        <v>1180.81</v>
      </c>
      <c r="E117" s="375" t="str">
        <f t="shared" ref="E117:F117" si="120">UPPER(B117)</f>
        <v>RESERVATÓRIO DE POLIESTILENO DE 1000 L, INCLUSIVE SUPORTE EM MADEIRA DE 7X12CM E 5X7CM, ELEVADO DE 4M, CONFORME PROJETO (2 UTILIZAÇÕES)</v>
      </c>
      <c r="F117" s="375" t="str">
        <f t="shared" si="120"/>
        <v>UND</v>
      </c>
      <c r="G117" s="286">
        <f t="shared" si="8"/>
        <v>1151.4</v>
      </c>
      <c r="H117" s="286">
        <f t="shared" si="9"/>
        <v>902.07</v>
      </c>
      <c r="I117" s="286">
        <f t="shared" si="86"/>
        <v>902.07</v>
      </c>
    </row>
    <row r="118" ht="15.75" customHeight="1">
      <c r="A118" s="386">
        <v>20812.0</v>
      </c>
      <c r="B118" s="386" t="s">
        <v>601</v>
      </c>
      <c r="C118" s="383" t="s">
        <v>495</v>
      </c>
      <c r="D118" s="384">
        <v>28.67</v>
      </c>
      <c r="E118" s="375" t="str">
        <f t="shared" ref="E118:F118" si="121">UPPER(B118)</f>
        <v>REDE DE ÁGUA, COM PADRÃO DE ENTRADA DÁGUA DIÂM. 3/4", CONF. ESPEC. CESAN, INCL. TUBOS E CONEXÕES PARA ALIMENTAÇÃO, DISTRIBUIÇÃO, EXTRAVASOR E LIMPEZA, CONS. O PADRÃO A 25M, CONF. PROJETO (2 UTILIZAÇÕES)</v>
      </c>
      <c r="F118" s="375" t="str">
        <f t="shared" si="121"/>
        <v>M</v>
      </c>
      <c r="G118" s="286">
        <f t="shared" si="8"/>
        <v>27.95</v>
      </c>
      <c r="H118" s="286">
        <f t="shared" si="9"/>
        <v>21.9</v>
      </c>
      <c r="I118" s="286">
        <f t="shared" si="86"/>
        <v>21.9</v>
      </c>
    </row>
    <row r="119" ht="15.75" customHeight="1">
      <c r="A119" s="381">
        <v>3.0</v>
      </c>
      <c r="B119" s="381" t="s">
        <v>603</v>
      </c>
      <c r="C119" s="383"/>
      <c r="D119" s="384"/>
      <c r="E119" s="375" t="str">
        <f t="shared" ref="E119:F119" si="122">UPPER(B119)</f>
        <v>MOVIMENTO DE TERRA</v>
      </c>
      <c r="F119" s="375" t="str">
        <f t="shared" si="122"/>
        <v/>
      </c>
      <c r="G119" s="286">
        <f t="shared" si="8"/>
        <v>0</v>
      </c>
      <c r="H119" s="286">
        <f t="shared" si="9"/>
        <v>0</v>
      </c>
      <c r="I119" s="286">
        <f t="shared" si="86"/>
        <v>0</v>
      </c>
    </row>
    <row r="120" ht="15.75" customHeight="1">
      <c r="A120" s="381">
        <v>301.0</v>
      </c>
      <c r="B120" s="381" t="s">
        <v>604</v>
      </c>
      <c r="C120" s="383"/>
      <c r="D120" s="384"/>
      <c r="E120" s="375" t="str">
        <f t="shared" ref="E120:F120" si="123">UPPER(B120)</f>
        <v>ESCAVAÇÕES</v>
      </c>
      <c r="F120" s="375" t="str">
        <f t="shared" si="123"/>
        <v/>
      </c>
      <c r="G120" s="286">
        <f t="shared" si="8"/>
        <v>0</v>
      </c>
      <c r="H120" s="286">
        <f t="shared" si="9"/>
        <v>0</v>
      </c>
      <c r="I120" s="286">
        <f t="shared" si="86"/>
        <v>0</v>
      </c>
    </row>
    <row r="121" ht="15.75" customHeight="1">
      <c r="A121" s="386">
        <v>30101.0</v>
      </c>
      <c r="B121" s="386" t="s">
        <v>606</v>
      </c>
      <c r="C121" s="383" t="s">
        <v>488</v>
      </c>
      <c r="D121" s="384">
        <v>47.99</v>
      </c>
      <c r="E121" s="375" t="str">
        <f t="shared" ref="E121:F121" si="124">UPPER(B121)</f>
        <v>ESCAVAÇÃO MANUAL EM MATERIAL DE 1A. CATEGORIA, ATÉ 1.50 M DE PROFUNDIDADE</v>
      </c>
      <c r="F121" s="375" t="str">
        <f t="shared" si="124"/>
        <v>M3</v>
      </c>
      <c r="G121" s="286">
        <f t="shared" si="8"/>
        <v>46.79</v>
      </c>
      <c r="H121" s="286">
        <f t="shared" si="9"/>
        <v>36.66157372</v>
      </c>
      <c r="I121" s="286">
        <f>D121/(1+$E$1)</f>
        <v>36.66157372</v>
      </c>
    </row>
    <row r="122" ht="15.75" customHeight="1">
      <c r="A122" s="386">
        <v>30102.0</v>
      </c>
      <c r="B122" s="386" t="s">
        <v>607</v>
      </c>
      <c r="C122" s="383" t="s">
        <v>488</v>
      </c>
      <c r="D122" s="384">
        <v>81.21</v>
      </c>
      <c r="E122" s="375" t="str">
        <f t="shared" ref="E122:F122" si="125">UPPER(B122)</f>
        <v>ESCAVAÇÃO MANUAL EM MATERIAL DE 2A. CATEGORIA, ATÉ 1.50 M DE PROFUNDIDADE</v>
      </c>
      <c r="F122" s="375" t="str">
        <f t="shared" si="125"/>
        <v>M3</v>
      </c>
      <c r="G122" s="286">
        <f t="shared" si="8"/>
        <v>79.19</v>
      </c>
      <c r="H122" s="286">
        <f t="shared" si="9"/>
        <v>62.04</v>
      </c>
      <c r="I122" s="286">
        <f t="shared" ref="I122:I391" si="127">ROUND(D122/(1+$E$1),2)</f>
        <v>62.04</v>
      </c>
    </row>
    <row r="123" ht="15.75" customHeight="1">
      <c r="A123" s="386">
        <v>30103.0</v>
      </c>
      <c r="B123" s="386" t="s">
        <v>608</v>
      </c>
      <c r="C123" s="383" t="s">
        <v>488</v>
      </c>
      <c r="D123" s="384">
        <v>10.77</v>
      </c>
      <c r="E123" s="375" t="str">
        <f t="shared" ref="E123:F123" si="126">UPPER(B123)</f>
        <v>ESCAVAÇÃO MECÂNICA EM MATERIAL DE 1A. CATEGORIA</v>
      </c>
      <c r="F123" s="375" t="str">
        <f t="shared" si="126"/>
        <v>M3</v>
      </c>
      <c r="G123" s="286">
        <f t="shared" si="8"/>
        <v>10.5</v>
      </c>
      <c r="H123" s="286">
        <f t="shared" si="9"/>
        <v>8.23</v>
      </c>
      <c r="I123" s="286">
        <f t="shared" si="127"/>
        <v>8.23</v>
      </c>
    </row>
    <row r="124" ht="15.75" customHeight="1">
      <c r="A124" s="386">
        <v>30104.0</v>
      </c>
      <c r="B124" s="386" t="s">
        <v>609</v>
      </c>
      <c r="C124" s="383" t="s">
        <v>488</v>
      </c>
      <c r="D124" s="384">
        <v>15.07</v>
      </c>
      <c r="E124" s="375" t="str">
        <f t="shared" ref="E124:F124" si="128">UPPER(B124)</f>
        <v>ESCAVAÇÃO MECÂNICA EM MATERIAL DE 2A. CATEGORIA</v>
      </c>
      <c r="F124" s="375" t="str">
        <f t="shared" si="128"/>
        <v>M3</v>
      </c>
      <c r="G124" s="286">
        <f t="shared" si="8"/>
        <v>14.69</v>
      </c>
      <c r="H124" s="286">
        <f t="shared" si="9"/>
        <v>11.51</v>
      </c>
      <c r="I124" s="286">
        <f t="shared" si="127"/>
        <v>11.51</v>
      </c>
    </row>
    <row r="125" ht="15.75" customHeight="1">
      <c r="A125" s="386">
        <v>30119.0</v>
      </c>
      <c r="B125" s="386" t="s">
        <v>610</v>
      </c>
      <c r="C125" s="383" t="s">
        <v>479</v>
      </c>
      <c r="D125" s="384">
        <v>25.11</v>
      </c>
      <c r="E125" s="375" t="str">
        <f t="shared" ref="E125:F125" si="129">UPPER(B125)</f>
        <v>APILOAMENTO DO FUNDO DE VALA COM MAÇO DE 30 A 60KG</v>
      </c>
      <c r="F125" s="375" t="str">
        <f t="shared" si="129"/>
        <v>M2</v>
      </c>
      <c r="G125" s="286">
        <f t="shared" si="8"/>
        <v>24.48</v>
      </c>
      <c r="H125" s="286">
        <f t="shared" si="9"/>
        <v>19.18</v>
      </c>
      <c r="I125" s="286">
        <f t="shared" si="127"/>
        <v>19.18</v>
      </c>
    </row>
    <row r="126" ht="15.75" customHeight="1">
      <c r="A126" s="381">
        <v>302.0</v>
      </c>
      <c r="B126" s="381" t="s">
        <v>611</v>
      </c>
      <c r="C126" s="383"/>
      <c r="D126" s="384"/>
      <c r="E126" s="375" t="str">
        <f t="shared" ref="E126:F126" si="130">UPPER(B126)</f>
        <v>REATERRO E COMPACTAÇÃO</v>
      </c>
      <c r="F126" s="375" t="str">
        <f t="shared" si="130"/>
        <v/>
      </c>
      <c r="G126" s="286">
        <f t="shared" si="8"/>
        <v>0</v>
      </c>
      <c r="H126" s="286">
        <f t="shared" si="9"/>
        <v>0</v>
      </c>
      <c r="I126" s="286">
        <f t="shared" si="127"/>
        <v>0</v>
      </c>
    </row>
    <row r="127" ht="15.75" customHeight="1">
      <c r="A127" s="386">
        <v>30201.0</v>
      </c>
      <c r="B127" s="386" t="s">
        <v>612</v>
      </c>
      <c r="C127" s="383" t="s">
        <v>488</v>
      </c>
      <c r="D127" s="384">
        <v>51.68</v>
      </c>
      <c r="E127" s="375" t="str">
        <f t="shared" ref="E127:F127" si="131">UPPER(B127)</f>
        <v>REATERRO APILOADO DE CAVAS DE FUNDAÇÃO, EM CAMADAS DE 20 CM</v>
      </c>
      <c r="F127" s="375" t="str">
        <f t="shared" si="131"/>
        <v>M3</v>
      </c>
      <c r="G127" s="286">
        <f t="shared" si="8"/>
        <v>50.39</v>
      </c>
      <c r="H127" s="286">
        <f t="shared" si="9"/>
        <v>39.48</v>
      </c>
      <c r="I127" s="286">
        <f t="shared" si="127"/>
        <v>39.48</v>
      </c>
    </row>
    <row r="128" ht="15.75" customHeight="1">
      <c r="A128" s="386">
        <v>30202.0</v>
      </c>
      <c r="B128" s="386" t="s">
        <v>613</v>
      </c>
      <c r="C128" s="383" t="s">
        <v>488</v>
      </c>
      <c r="D128" s="384">
        <v>98.75</v>
      </c>
      <c r="E128" s="375" t="str">
        <f t="shared" ref="E128:F128" si="132">UPPER(B128)</f>
        <v>MATERIAL PARA ATERRO - AREIA LIMPA (FORNECIMENTO JÁ CONSIDERADO 15% DE EMPOLAMENTO)</v>
      </c>
      <c r="F128" s="375" t="str">
        <f t="shared" si="132"/>
        <v>M3</v>
      </c>
      <c r="G128" s="286">
        <f t="shared" si="8"/>
        <v>96.29</v>
      </c>
      <c r="H128" s="286">
        <f t="shared" si="9"/>
        <v>75.44</v>
      </c>
      <c r="I128" s="286">
        <f t="shared" si="127"/>
        <v>75.44</v>
      </c>
    </row>
    <row r="129" ht="15.75" customHeight="1">
      <c r="A129" s="386">
        <v>30203.0</v>
      </c>
      <c r="B129" s="386" t="s">
        <v>614</v>
      </c>
      <c r="C129" s="383" t="s">
        <v>488</v>
      </c>
      <c r="D129" s="384">
        <v>165.56</v>
      </c>
      <c r="E129" s="375" t="str">
        <f t="shared" ref="E129:F129" si="133">UPPER(B129)</f>
        <v>LASTRO DE BRITA 3 E 4, APILOADO MANUALMENTE</v>
      </c>
      <c r="F129" s="375" t="str">
        <f t="shared" si="133"/>
        <v>M3</v>
      </c>
      <c r="G129" s="286">
        <f t="shared" si="8"/>
        <v>161.44</v>
      </c>
      <c r="H129" s="286">
        <f t="shared" si="9"/>
        <v>126.48</v>
      </c>
      <c r="I129" s="286">
        <f t="shared" si="127"/>
        <v>126.48</v>
      </c>
    </row>
    <row r="130" ht="15.75" customHeight="1">
      <c r="A130" s="386">
        <v>30204.0</v>
      </c>
      <c r="B130" s="386" t="s">
        <v>615</v>
      </c>
      <c r="C130" s="383" t="s">
        <v>488</v>
      </c>
      <c r="D130" s="384">
        <v>150.43</v>
      </c>
      <c r="E130" s="375" t="str">
        <f t="shared" ref="E130:F130" si="134">UPPER(B130)</f>
        <v>LASTRO DE AREIA</v>
      </c>
      <c r="F130" s="375" t="str">
        <f t="shared" si="134"/>
        <v>M3</v>
      </c>
      <c r="G130" s="286">
        <f t="shared" si="8"/>
        <v>146.68</v>
      </c>
      <c r="H130" s="286">
        <f t="shared" si="9"/>
        <v>114.92</v>
      </c>
      <c r="I130" s="286">
        <f t="shared" si="127"/>
        <v>114.92</v>
      </c>
    </row>
    <row r="131" ht="15.75" customHeight="1">
      <c r="A131" s="386">
        <v>30206.0</v>
      </c>
      <c r="B131" s="386" t="s">
        <v>616</v>
      </c>
      <c r="C131" s="383" t="s">
        <v>488</v>
      </c>
      <c r="D131" s="384">
        <v>127.55</v>
      </c>
      <c r="E131" s="375" t="str">
        <f t="shared" ref="E131:F131" si="135">UPPER(B131)</f>
        <v>ATERRO MANUAL PARA REGULARIZAÇÃO DO TERRENO EM AREIA, INCLUSIVE ADENSAMENTO HIDRÁULICO E FORNECIMENTO DO MATERIAL (MÁXIMO DE 100M3)</v>
      </c>
      <c r="F131" s="375" t="str">
        <f t="shared" si="135"/>
        <v>M3</v>
      </c>
      <c r="G131" s="286">
        <f t="shared" si="8"/>
        <v>124.37</v>
      </c>
      <c r="H131" s="286">
        <f t="shared" si="9"/>
        <v>97.44</v>
      </c>
      <c r="I131" s="286">
        <f t="shared" si="127"/>
        <v>97.44</v>
      </c>
    </row>
    <row r="132" ht="15.75" customHeight="1">
      <c r="A132" s="386">
        <v>30208.0</v>
      </c>
      <c r="B132" s="386" t="s">
        <v>617</v>
      </c>
      <c r="C132" s="383" t="s">
        <v>488</v>
      </c>
      <c r="D132" s="384">
        <v>120.34</v>
      </c>
      <c r="E132" s="375" t="str">
        <f t="shared" ref="E132:F132" si="136">UPPER(B132)</f>
        <v>ATERRO MANUAL PARA REGULARIZAÇÃO DO TERRENO EM ARGILA, INCLUSIVE ADENSAMENTO MANUAL E FORNECIMENTO DO MATERIAL (MÁXIMO DE 100M3)</v>
      </c>
      <c r="F132" s="375" t="str">
        <f t="shared" si="136"/>
        <v>M3</v>
      </c>
      <c r="G132" s="286">
        <f t="shared" si="8"/>
        <v>117.34</v>
      </c>
      <c r="H132" s="286">
        <f t="shared" si="9"/>
        <v>91.93</v>
      </c>
      <c r="I132" s="286">
        <f t="shared" si="127"/>
        <v>91.93</v>
      </c>
    </row>
    <row r="133" ht="15.75" customHeight="1">
      <c r="A133" s="386">
        <v>30209.0</v>
      </c>
      <c r="B133" s="386" t="s">
        <v>618</v>
      </c>
      <c r="C133" s="383" t="s">
        <v>488</v>
      </c>
      <c r="D133" s="384">
        <v>103.88</v>
      </c>
      <c r="E133" s="375" t="str">
        <f t="shared" ref="E133:F133" si="137">UPPER(B133)</f>
        <v>ATERRO COM AREIA EM ÁREAS DE CALÇADA, INCLUSIVE FORNECIMENTO E ADENSAMENTO</v>
      </c>
      <c r="F133" s="375" t="str">
        <f t="shared" si="137"/>
        <v>M3</v>
      </c>
      <c r="G133" s="286">
        <f t="shared" si="8"/>
        <v>101.3</v>
      </c>
      <c r="H133" s="286">
        <f t="shared" si="9"/>
        <v>79.36</v>
      </c>
      <c r="I133" s="286">
        <f t="shared" si="127"/>
        <v>79.36</v>
      </c>
    </row>
    <row r="134" ht="15.75" customHeight="1">
      <c r="A134" s="386">
        <v>30210.0</v>
      </c>
      <c r="B134" s="386" t="s">
        <v>619</v>
      </c>
      <c r="C134" s="383" t="s">
        <v>488</v>
      </c>
      <c r="D134" s="384">
        <v>26.18</v>
      </c>
      <c r="E134" s="375" t="str">
        <f t="shared" ref="E134:F134" si="138">UPPER(B134)</f>
        <v>ATERRO COMPACTADO UTILIZANDO COMPACTADOR DE PLACA VIBRATÓRIA COM REAPROVEITAMENTO DO MATERIAL</v>
      </c>
      <c r="F134" s="375" t="str">
        <f t="shared" si="138"/>
        <v>M3</v>
      </c>
      <c r="G134" s="286">
        <f t="shared" si="8"/>
        <v>25.53</v>
      </c>
      <c r="H134" s="286">
        <f t="shared" si="9"/>
        <v>20</v>
      </c>
      <c r="I134" s="286">
        <f t="shared" si="127"/>
        <v>20</v>
      </c>
    </row>
    <row r="135" ht="15.75" customHeight="1">
      <c r="A135" s="386">
        <v>30211.0</v>
      </c>
      <c r="B135" s="386" t="s">
        <v>620</v>
      </c>
      <c r="C135" s="383" t="s">
        <v>488</v>
      </c>
      <c r="D135" s="384">
        <v>6.65</v>
      </c>
      <c r="E135" s="375" t="str">
        <f t="shared" ref="E135:F135" si="139">UPPER(B135)</f>
        <v>REATERRO DE VALAS, EXCLUSIVE COMPACTAÇÃO</v>
      </c>
      <c r="F135" s="375" t="str">
        <f t="shared" si="139"/>
        <v>M3</v>
      </c>
      <c r="G135" s="286">
        <f t="shared" si="8"/>
        <v>6.48</v>
      </c>
      <c r="H135" s="286">
        <f t="shared" si="9"/>
        <v>5.08</v>
      </c>
      <c r="I135" s="286">
        <f t="shared" si="127"/>
        <v>5.08</v>
      </c>
    </row>
    <row r="136" ht="15.75" customHeight="1">
      <c r="A136" s="381">
        <v>303.0</v>
      </c>
      <c r="B136" s="381" t="s">
        <v>621</v>
      </c>
      <c r="C136" s="383"/>
      <c r="D136" s="384"/>
      <c r="E136" s="375" t="str">
        <f t="shared" ref="E136:F136" si="140">UPPER(B136)</f>
        <v>TRANSPORTES</v>
      </c>
      <c r="F136" s="375" t="str">
        <f t="shared" si="140"/>
        <v/>
      </c>
      <c r="G136" s="286">
        <f t="shared" si="8"/>
        <v>0</v>
      </c>
      <c r="H136" s="286">
        <f t="shared" si="9"/>
        <v>0</v>
      </c>
      <c r="I136" s="286">
        <f t="shared" si="127"/>
        <v>0</v>
      </c>
    </row>
    <row r="137" ht="15.75" customHeight="1">
      <c r="A137" s="386">
        <v>30304.0</v>
      </c>
      <c r="B137" s="386" t="s">
        <v>622</v>
      </c>
      <c r="C137" s="383" t="s">
        <v>488</v>
      </c>
      <c r="D137" s="384">
        <v>61.67</v>
      </c>
      <c r="E137" s="375" t="str">
        <f t="shared" ref="E137:F137" si="141">UPPER(B137)</f>
        <v>ÍNDICE DE PREÇO PARA REMOÇÃO DE ENTULHO DECORRENTE DA EXECUÇÃO DE OBRAS (CLASSE A CONAMA - NBR 10.004 - CLASSE II-B), INCLUINDO ALUGUEL DA CAÇAMBA, CARGA, TRANSPORTE E DESCARGA EM ÁREA LICENCIADA</v>
      </c>
      <c r="F137" s="375" t="str">
        <f t="shared" si="141"/>
        <v>M3</v>
      </c>
      <c r="G137" s="286">
        <f t="shared" si="8"/>
        <v>60.13</v>
      </c>
      <c r="H137" s="286">
        <f t="shared" si="9"/>
        <v>47.11</v>
      </c>
      <c r="I137" s="286">
        <f t="shared" si="127"/>
        <v>47.11</v>
      </c>
    </row>
    <row r="138" ht="15.75" customHeight="1">
      <c r="A138" s="386">
        <v>30305.0</v>
      </c>
      <c r="B138" s="386" t="s">
        <v>624</v>
      </c>
      <c r="C138" s="383" t="s">
        <v>500</v>
      </c>
      <c r="D138" s="384">
        <v>22.15</v>
      </c>
      <c r="E138" s="375" t="str">
        <f t="shared" ref="E138:F138" si="142">UPPER(B138)</f>
        <v>TRANSPORTE DE MATERIAL ENCOSTA ACIMA, SERVIÇO INTEIRAMENTE MANUAL, A 10M DE DISTÂNCIA, CONSIDERADOS AO LONGO DA ENCOSTA, INCLUSIVE CARGA E DESCARGA (TXDAM)</v>
      </c>
      <c r="F138" s="375" t="str">
        <f t="shared" si="142"/>
        <v>UND</v>
      </c>
      <c r="G138" s="286">
        <f t="shared" si="8"/>
        <v>21.6</v>
      </c>
      <c r="H138" s="286">
        <f t="shared" si="9"/>
        <v>16.92</v>
      </c>
      <c r="I138" s="286">
        <f t="shared" si="127"/>
        <v>16.92</v>
      </c>
    </row>
    <row r="139" ht="15.75" customHeight="1">
      <c r="A139" s="386">
        <v>30306.0</v>
      </c>
      <c r="B139" s="386" t="s">
        <v>625</v>
      </c>
      <c r="C139" s="383" t="s">
        <v>500</v>
      </c>
      <c r="D139" s="384">
        <v>14.77</v>
      </c>
      <c r="E139" s="375" t="str">
        <f t="shared" ref="E139:F139" si="143">UPPER(B139)</f>
        <v>TRANSPORTE DE MATERIAL ENCOSTA ABAIXO, SERVIÇO INTEIRAMENTE MANUAL, A 10M DE DISTÂNCIA, CONSIDERADOS AO LONGO DA ENCOSTA, INCLUSIVE CARGA E DESCARGA (TXDAM)</v>
      </c>
      <c r="F139" s="375" t="str">
        <f t="shared" si="143"/>
        <v>UND</v>
      </c>
      <c r="G139" s="286">
        <f t="shared" si="8"/>
        <v>14.4</v>
      </c>
      <c r="H139" s="286">
        <f t="shared" si="9"/>
        <v>11.28</v>
      </c>
      <c r="I139" s="286">
        <f t="shared" si="127"/>
        <v>11.28</v>
      </c>
    </row>
    <row r="140" ht="15.75" customHeight="1">
      <c r="A140" s="381">
        <v>4.0</v>
      </c>
      <c r="B140" s="381" t="s">
        <v>626</v>
      </c>
      <c r="C140" s="383"/>
      <c r="D140" s="384"/>
      <c r="E140" s="375" t="str">
        <f t="shared" ref="E140:F140" si="144">UPPER(B140)</f>
        <v>ESTRUTURAS</v>
      </c>
      <c r="F140" s="375" t="str">
        <f t="shared" si="144"/>
        <v/>
      </c>
      <c r="G140" s="286">
        <f t="shared" si="8"/>
        <v>0</v>
      </c>
      <c r="H140" s="286">
        <f t="shared" si="9"/>
        <v>0</v>
      </c>
      <c r="I140" s="286">
        <f t="shared" si="127"/>
        <v>0</v>
      </c>
    </row>
    <row r="141" ht="15.75" customHeight="1">
      <c r="A141" s="381">
        <v>402.0</v>
      </c>
      <c r="B141" s="381" t="s">
        <v>627</v>
      </c>
      <c r="C141" s="383"/>
      <c r="D141" s="384"/>
      <c r="E141" s="375" t="str">
        <f t="shared" ref="E141:F141" si="145">UPPER(B141)</f>
        <v>INFRA-ESTRUTURA (FUNDAÇÃO)</v>
      </c>
      <c r="F141" s="375" t="str">
        <f t="shared" si="145"/>
        <v/>
      </c>
      <c r="G141" s="286">
        <f t="shared" si="8"/>
        <v>0</v>
      </c>
      <c r="H141" s="286">
        <f t="shared" si="9"/>
        <v>0</v>
      </c>
      <c r="I141" s="286">
        <f t="shared" si="127"/>
        <v>0</v>
      </c>
    </row>
    <row r="142" ht="15.75" customHeight="1">
      <c r="A142" s="386">
        <v>40202.0</v>
      </c>
      <c r="B142" s="386" t="s">
        <v>628</v>
      </c>
      <c r="C142" s="383" t="s">
        <v>488</v>
      </c>
      <c r="D142" s="384">
        <v>528.6</v>
      </c>
      <c r="E142" s="375" t="str">
        <f t="shared" ref="E142:F142" si="146">UPPER(B142)</f>
        <v>FORNECIMENTO, PREPARO E APLICAÇÃO DE CONCRETO CICLÓPICO FCK=15MPA COM 30% DE PEDRA DE MÃO</v>
      </c>
      <c r="F142" s="375" t="str">
        <f t="shared" si="146"/>
        <v>M3</v>
      </c>
      <c r="G142" s="286">
        <f t="shared" si="8"/>
        <v>515.44</v>
      </c>
      <c r="H142" s="286">
        <f t="shared" si="9"/>
        <v>403.82</v>
      </c>
      <c r="I142" s="286">
        <f t="shared" si="127"/>
        <v>403.82</v>
      </c>
    </row>
    <row r="143" ht="15.75" customHeight="1">
      <c r="A143" s="386">
        <v>40206.0</v>
      </c>
      <c r="B143" s="386" t="s">
        <v>630</v>
      </c>
      <c r="C143" s="383" t="s">
        <v>479</v>
      </c>
      <c r="D143" s="384">
        <v>67.85</v>
      </c>
      <c r="E143" s="375" t="str">
        <f t="shared" ref="E143:F143" si="147">UPPER(B143)</f>
        <v>FÔRMA DE TÁBUA DE MADEIRA DE 2.5 X 30.0 CM PARA FUNDAÇÕES, LEVANDO-SE EM CONTA A UTILIZAÇÃO 5 VEZES (INCLUIDO O MATERIAL, CORTE, MONTAGEM, ESCORAMENTO E DESFORMA)</v>
      </c>
      <c r="F143" s="375" t="str">
        <f t="shared" si="147"/>
        <v>M2</v>
      </c>
      <c r="G143" s="286">
        <f t="shared" si="8"/>
        <v>66.16</v>
      </c>
      <c r="H143" s="286">
        <f t="shared" si="9"/>
        <v>51.83</v>
      </c>
      <c r="I143" s="286">
        <f t="shared" si="127"/>
        <v>51.83</v>
      </c>
    </row>
    <row r="144" ht="15.75" customHeight="1">
      <c r="A144" s="386">
        <v>40224.0</v>
      </c>
      <c r="B144" s="386" t="s">
        <v>631</v>
      </c>
      <c r="C144" s="383" t="s">
        <v>488</v>
      </c>
      <c r="D144" s="384">
        <v>597.11</v>
      </c>
      <c r="E144" s="375" t="str">
        <f t="shared" ref="E144:F144" si="148">UPPER(B144)</f>
        <v>FORNECIMENTO, PREPARO E APLICAÇÃO DE CONCRETO FCK = 30 MPA (COM BRITA 1 E 2) - (5% DE PERDAS JÁ INCLUÍDO NO CUSTO)</v>
      </c>
      <c r="F144" s="375" t="str">
        <f t="shared" si="148"/>
        <v>M3</v>
      </c>
      <c r="G144" s="286">
        <f t="shared" si="8"/>
        <v>582.24</v>
      </c>
      <c r="H144" s="286">
        <f t="shared" si="9"/>
        <v>456.16</v>
      </c>
      <c r="I144" s="286">
        <f t="shared" si="127"/>
        <v>456.16</v>
      </c>
    </row>
    <row r="145" ht="15.75" customHeight="1">
      <c r="A145" s="386">
        <v>40231.0</v>
      </c>
      <c r="B145" s="386" t="s">
        <v>632</v>
      </c>
      <c r="C145" s="383" t="s">
        <v>488</v>
      </c>
      <c r="D145" s="384">
        <v>527.87</v>
      </c>
      <c r="E145" s="375" t="str">
        <f t="shared" ref="E145:F145" si="149">UPPER(B145)</f>
        <v>FORNECIMENTO, PREPARO E APLICAÇÃO DE CONCRETO MAGRO COM CONSUMO MÍNIMO DE CIMENTO DE 250 KG/M3 (BRITA 1 E 2) - (5% DE PERDAS JÁ INCLUÍDO NO CUSTO)</v>
      </c>
      <c r="F145" s="375" t="str">
        <f t="shared" si="149"/>
        <v>M3</v>
      </c>
      <c r="G145" s="286">
        <f t="shared" si="8"/>
        <v>514.72</v>
      </c>
      <c r="H145" s="286">
        <f t="shared" si="9"/>
        <v>403.26</v>
      </c>
      <c r="I145" s="286">
        <f t="shared" si="127"/>
        <v>403.26</v>
      </c>
    </row>
    <row r="146" ht="15.75" customHeight="1">
      <c r="A146" s="386">
        <v>40233.0</v>
      </c>
      <c r="B146" s="386" t="s">
        <v>633</v>
      </c>
      <c r="C146" s="383" t="s">
        <v>488</v>
      </c>
      <c r="D146" s="384">
        <v>545.21</v>
      </c>
      <c r="E146" s="375" t="str">
        <f t="shared" ref="E146:F146" si="150">UPPER(B146)</f>
        <v>FORNECIMENTO, PREPARO E APLICAÇÃO DE CONCRETO FCK=15 MPA (BRITA 1 E 2) - (5% DE PERDAS JÁ INCLUÍDO NO CUSTO)</v>
      </c>
      <c r="F146" s="375" t="str">
        <f t="shared" si="150"/>
        <v>M3</v>
      </c>
      <c r="G146" s="286">
        <f t="shared" si="8"/>
        <v>531.63</v>
      </c>
      <c r="H146" s="286">
        <f t="shared" si="9"/>
        <v>416.51</v>
      </c>
      <c r="I146" s="286">
        <f t="shared" si="127"/>
        <v>416.51</v>
      </c>
    </row>
    <row r="147" ht="15.75" customHeight="1">
      <c r="A147" s="386">
        <v>40235.0</v>
      </c>
      <c r="B147" s="386" t="s">
        <v>634</v>
      </c>
      <c r="C147" s="383" t="s">
        <v>488</v>
      </c>
      <c r="D147" s="384">
        <v>562.06</v>
      </c>
      <c r="E147" s="375" t="str">
        <f t="shared" ref="E147:F147" si="151">UPPER(B147)</f>
        <v>FORNECIMENTO, PREPARO E APLICAÇÃO DE CONCRETO FCK=20 MPA (BRITA 1 E 2) - (5% DE PERDAS JÁ INCLUÍDO NO CUSTO)</v>
      </c>
      <c r="F147" s="375" t="str">
        <f t="shared" si="151"/>
        <v>M3</v>
      </c>
      <c r="G147" s="286">
        <f t="shared" si="8"/>
        <v>548.06</v>
      </c>
      <c r="H147" s="286">
        <f t="shared" si="9"/>
        <v>429.38</v>
      </c>
      <c r="I147" s="286">
        <f t="shared" si="127"/>
        <v>429.38</v>
      </c>
    </row>
    <row r="148" ht="15.75" customHeight="1">
      <c r="A148" s="386">
        <v>40237.0</v>
      </c>
      <c r="B148" s="386" t="s">
        <v>635</v>
      </c>
      <c r="C148" s="383" t="s">
        <v>488</v>
      </c>
      <c r="D148" s="384">
        <v>580.54</v>
      </c>
      <c r="E148" s="375" t="str">
        <f t="shared" ref="E148:F148" si="152">UPPER(B148)</f>
        <v>FORNECIMENTO, PREPARO E APLICAÇÃO DE CONCRETO FCK=25 MPA (BRITA 1 E 2) - (5% DE PERDAS JÁ INCLUÍDO NO CUSTO)</v>
      </c>
      <c r="F148" s="375" t="str">
        <f t="shared" si="152"/>
        <v>M3</v>
      </c>
      <c r="G148" s="286">
        <f t="shared" si="8"/>
        <v>566.08</v>
      </c>
      <c r="H148" s="286">
        <f t="shared" si="9"/>
        <v>443.5</v>
      </c>
      <c r="I148" s="286">
        <f t="shared" si="127"/>
        <v>443.5</v>
      </c>
    </row>
    <row r="149" ht="15.75" customHeight="1">
      <c r="A149" s="386">
        <v>40238.0</v>
      </c>
      <c r="B149" s="386" t="s">
        <v>636</v>
      </c>
      <c r="C149" s="383" t="s">
        <v>479</v>
      </c>
      <c r="D149" s="384">
        <v>72.51</v>
      </c>
      <c r="E149" s="375" t="str">
        <f t="shared" ref="E149:F149" si="153">UPPER(B149)</f>
        <v>FÔRMA DE CHAPA COMPENSADA RESINADA 12MM, LEVANDO-SE EM CONTA A UTILIZAÇÃO 3 VEZES (INCLUIDO O MATERIAL, CORTE, MONTAGEM, ESCORAMENTO E DESFÔRMA)</v>
      </c>
      <c r="F149" s="375" t="str">
        <f t="shared" si="153"/>
        <v>M2</v>
      </c>
      <c r="G149" s="286">
        <f t="shared" si="8"/>
        <v>70.7</v>
      </c>
      <c r="H149" s="286">
        <f t="shared" si="9"/>
        <v>55.39</v>
      </c>
      <c r="I149" s="286">
        <f t="shared" si="127"/>
        <v>55.39</v>
      </c>
    </row>
    <row r="150" ht="15.75" customHeight="1">
      <c r="A150" s="386">
        <v>40239.0</v>
      </c>
      <c r="B150" s="386" t="s">
        <v>637</v>
      </c>
      <c r="C150" s="383" t="s">
        <v>488</v>
      </c>
      <c r="D150" s="384">
        <v>508.8</v>
      </c>
      <c r="E150" s="375" t="str">
        <f t="shared" ref="E150:F150" si="154">UPPER(B150)</f>
        <v>FORNECIMENTO E APLICAÇÃO DE CONCRETO USINADO FCK=20 MPA - CONSIDERANDO LANÇAMENTO MANUAL PARA INFRA-ESTRUTURA (5% DE PERDAS JÁ INCLUÍDO NO CUSTO)</v>
      </c>
      <c r="F150" s="375" t="str">
        <f t="shared" si="154"/>
        <v>M3</v>
      </c>
      <c r="G150" s="286">
        <f t="shared" si="8"/>
        <v>496.12</v>
      </c>
      <c r="H150" s="286">
        <f t="shared" si="9"/>
        <v>388.69</v>
      </c>
      <c r="I150" s="286">
        <f t="shared" si="127"/>
        <v>388.69</v>
      </c>
    </row>
    <row r="151" ht="15.75" customHeight="1">
      <c r="A151" s="386">
        <v>40240.0</v>
      </c>
      <c r="B151" s="386" t="s">
        <v>638</v>
      </c>
      <c r="C151" s="383" t="s">
        <v>488</v>
      </c>
      <c r="D151" s="384">
        <v>527.68</v>
      </c>
      <c r="E151" s="375" t="str">
        <f t="shared" ref="E151:F151" si="155">UPPER(B151)</f>
        <v>FORNECIMENTO E APLICAÇÃO DE CONCRETO USINADO FCK=25 MPA - CONSIDERANDO LANÇAMENTO MANUAL PARA INFRA-ESTRUTURA (5% DE PERDAS JÁ INCLUÍDO NO CUSTO)</v>
      </c>
      <c r="F151" s="375" t="str">
        <f t="shared" si="155"/>
        <v>M3</v>
      </c>
      <c r="G151" s="286">
        <f t="shared" si="8"/>
        <v>514.54</v>
      </c>
      <c r="H151" s="286">
        <f t="shared" si="9"/>
        <v>403.12</v>
      </c>
      <c r="I151" s="286">
        <f t="shared" si="127"/>
        <v>403.12</v>
      </c>
    </row>
    <row r="152" ht="15.75" customHeight="1">
      <c r="A152" s="386">
        <v>40243.0</v>
      </c>
      <c r="B152" s="386" t="s">
        <v>639</v>
      </c>
      <c r="C152" s="383" t="s">
        <v>640</v>
      </c>
      <c r="D152" s="384">
        <v>8.3</v>
      </c>
      <c r="E152" s="375" t="str">
        <f t="shared" ref="E152:F152" si="156">UPPER(B152)</f>
        <v>FORNECIMENTO, DOBRAGEM E COLOCAÇÃO EM FÔRMA, DE ARMADURA CA-50 A MÉDIA, DIÂMETRO DE 6.3 A 10.0 MM</v>
      </c>
      <c r="F152" s="375" t="str">
        <f t="shared" si="156"/>
        <v>KG</v>
      </c>
      <c r="G152" s="286">
        <f t="shared" si="8"/>
        <v>8.09</v>
      </c>
      <c r="H152" s="286">
        <f t="shared" si="9"/>
        <v>6.34</v>
      </c>
      <c r="I152" s="286">
        <f t="shared" si="127"/>
        <v>6.34</v>
      </c>
    </row>
    <row r="153" ht="15.75" customHeight="1">
      <c r="A153" s="386">
        <v>40245.0</v>
      </c>
      <c r="B153" s="386" t="s">
        <v>641</v>
      </c>
      <c r="C153" s="383" t="s">
        <v>640</v>
      </c>
      <c r="D153" s="384">
        <v>8.7</v>
      </c>
      <c r="E153" s="375" t="str">
        <f t="shared" ref="E153:F153" si="157">UPPER(B153)</f>
        <v>FORNECIMENTO, DOBRAGEM E COLOCAÇÃO EM FÔRMA, DE ARMADURA CA-50 A GROSSA DIÂMETRO DE 12.5 A 25.0 MM (1/2 A 1")</v>
      </c>
      <c r="F153" s="375" t="str">
        <f t="shared" si="157"/>
        <v>KG</v>
      </c>
      <c r="G153" s="286">
        <f t="shared" si="8"/>
        <v>8.49</v>
      </c>
      <c r="H153" s="286">
        <f t="shared" si="9"/>
        <v>6.65</v>
      </c>
      <c r="I153" s="286">
        <f t="shared" si="127"/>
        <v>6.65</v>
      </c>
    </row>
    <row r="154" ht="15.75" customHeight="1">
      <c r="A154" s="386">
        <v>40246.0</v>
      </c>
      <c r="B154" s="386" t="s">
        <v>642</v>
      </c>
      <c r="C154" s="383" t="s">
        <v>640</v>
      </c>
      <c r="D154" s="384">
        <v>8.44</v>
      </c>
      <c r="E154" s="375" t="str">
        <f t="shared" ref="E154:F154" si="158">UPPER(B154)</f>
        <v>FORNECIMENTO, DOBRAGEM E COLOCAÇÃO EM FÔRMA, DE ARMADURA CA-60 B FINA, DIÂMETRO DE 4.0 A 7.0MM</v>
      </c>
      <c r="F154" s="375" t="str">
        <f t="shared" si="158"/>
        <v>KG</v>
      </c>
      <c r="G154" s="286">
        <f t="shared" si="8"/>
        <v>8.23</v>
      </c>
      <c r="H154" s="286">
        <f t="shared" si="9"/>
        <v>6.45</v>
      </c>
      <c r="I154" s="286">
        <f t="shared" si="127"/>
        <v>6.45</v>
      </c>
    </row>
    <row r="155" ht="15.75" customHeight="1">
      <c r="A155" s="386">
        <v>40249.0</v>
      </c>
      <c r="B155" s="386" t="s">
        <v>643</v>
      </c>
      <c r="C155" s="383" t="s">
        <v>479</v>
      </c>
      <c r="D155" s="384">
        <v>91.54</v>
      </c>
      <c r="E155" s="375" t="str">
        <f t="shared" ref="E155:F155" si="159">UPPER(B155)</f>
        <v>FÔRMA DE TÁBUA DE MADEIRA DE 2.5X30.0CM, LEVANDO-SE EM CONTA UTILIZAÇÃO 1 VEZ (INCLUINDO O MATERIAL, CORTE, MONTAGEM, ESCORAMENTO E DESFORMA)</v>
      </c>
      <c r="F155" s="375" t="str">
        <f t="shared" si="159"/>
        <v>M2</v>
      </c>
      <c r="G155" s="286">
        <f t="shared" si="8"/>
        <v>89.26</v>
      </c>
      <c r="H155" s="286">
        <f t="shared" si="9"/>
        <v>69.93</v>
      </c>
      <c r="I155" s="286">
        <f t="shared" si="127"/>
        <v>69.93</v>
      </c>
    </row>
    <row r="156" ht="15.75" customHeight="1">
      <c r="A156" s="386">
        <v>40250.0</v>
      </c>
      <c r="B156" s="386" t="s">
        <v>644</v>
      </c>
      <c r="C156" s="383" t="s">
        <v>479</v>
      </c>
      <c r="D156" s="384">
        <v>75.45</v>
      </c>
      <c r="E156" s="375" t="str">
        <f t="shared" ref="E156:F156" si="160">UPPER(B156)</f>
        <v>FÔRMA DE TÁBUA DE MADEIRA DE 2.5X30.0CM, LEVANDO-SE EM CONTA UTILIZAÇÃO 3 VEZES (INCLUINDO O MATERIAL, CORTE, MONTAGEM, ESCORAMENTO E DESFORMA)</v>
      </c>
      <c r="F156" s="375" t="str">
        <f t="shared" si="160"/>
        <v>M2</v>
      </c>
      <c r="G156" s="286">
        <f t="shared" si="8"/>
        <v>73.57</v>
      </c>
      <c r="H156" s="286">
        <f t="shared" si="9"/>
        <v>57.64</v>
      </c>
      <c r="I156" s="286">
        <f t="shared" si="127"/>
        <v>57.64</v>
      </c>
    </row>
    <row r="157" ht="15.75" customHeight="1">
      <c r="A157" s="386">
        <v>40253.0</v>
      </c>
      <c r="B157" s="386" t="s">
        <v>645</v>
      </c>
      <c r="C157" s="383" t="s">
        <v>488</v>
      </c>
      <c r="D157" s="384">
        <v>543.5</v>
      </c>
      <c r="E157" s="375" t="str">
        <f t="shared" ref="E157:F157" si="161">UPPER(B157)</f>
        <v>FORNECIMENTO E APLICAÇÃO DE CONCRETO USINADO FCK=30 MPA - CONSIDERANDO LANÇAMENTO MANUAL PARA INFRA-ESTRUTURA (5% DE PERDAS JÁ INCLUÍDO NO CUSTO)</v>
      </c>
      <c r="F157" s="375" t="str">
        <f t="shared" si="161"/>
        <v>M3</v>
      </c>
      <c r="G157" s="286">
        <f t="shared" si="8"/>
        <v>529.96</v>
      </c>
      <c r="H157" s="286">
        <f t="shared" si="9"/>
        <v>415.2</v>
      </c>
      <c r="I157" s="286">
        <f t="shared" si="127"/>
        <v>415.2</v>
      </c>
    </row>
    <row r="158" ht="15.75" customHeight="1">
      <c r="A158" s="381">
        <v>403.0</v>
      </c>
      <c r="B158" s="381" t="s">
        <v>646</v>
      </c>
      <c r="C158" s="383"/>
      <c r="D158" s="384"/>
      <c r="E158" s="375" t="str">
        <f t="shared" ref="E158:F158" si="162">UPPER(B158)</f>
        <v>SUPER-ESTRUTURA</v>
      </c>
      <c r="F158" s="375" t="str">
        <f t="shared" si="162"/>
        <v/>
      </c>
      <c r="G158" s="286">
        <f t="shared" si="8"/>
        <v>0</v>
      </c>
      <c r="H158" s="286">
        <f t="shared" si="9"/>
        <v>0</v>
      </c>
      <c r="I158" s="286">
        <f t="shared" si="127"/>
        <v>0</v>
      </c>
    </row>
    <row r="159" ht="15.75" customHeight="1">
      <c r="A159" s="386">
        <v>40315.0</v>
      </c>
      <c r="B159" s="386" t="s">
        <v>631</v>
      </c>
      <c r="C159" s="383" t="s">
        <v>488</v>
      </c>
      <c r="D159" s="384">
        <v>691.37</v>
      </c>
      <c r="E159" s="375" t="str">
        <f t="shared" ref="E159:F159" si="163">UPPER(B159)</f>
        <v>FORNECIMENTO, PREPARO E APLICAÇÃO DE CONCRETO FCK = 30 MPA (COM BRITA 1 E 2) - (5% DE PERDAS JÁ INCLUÍDO NO CUSTO)</v>
      </c>
      <c r="F159" s="375" t="str">
        <f t="shared" si="163"/>
        <v>M3</v>
      </c>
      <c r="G159" s="286">
        <f t="shared" si="8"/>
        <v>674.16</v>
      </c>
      <c r="H159" s="286">
        <f t="shared" si="9"/>
        <v>528.17</v>
      </c>
      <c r="I159" s="286">
        <f t="shared" si="127"/>
        <v>528.17</v>
      </c>
    </row>
    <row r="160" ht="15.75" customHeight="1">
      <c r="A160" s="386">
        <v>40320.0</v>
      </c>
      <c r="B160" s="386" t="s">
        <v>633</v>
      </c>
      <c r="C160" s="383" t="s">
        <v>488</v>
      </c>
      <c r="D160" s="384">
        <v>639.47</v>
      </c>
      <c r="E160" s="375" t="str">
        <f t="shared" ref="E160:F160" si="164">UPPER(B160)</f>
        <v>FORNECIMENTO, PREPARO E APLICAÇÃO DE CONCRETO FCK=15 MPA (BRITA 1 E 2) - (5% DE PERDAS JÁ INCLUÍDO NO CUSTO)</v>
      </c>
      <c r="F160" s="375" t="str">
        <f t="shared" si="164"/>
        <v>M3</v>
      </c>
      <c r="G160" s="286">
        <f t="shared" si="8"/>
        <v>623.55</v>
      </c>
      <c r="H160" s="286">
        <f t="shared" si="9"/>
        <v>488.52</v>
      </c>
      <c r="I160" s="286">
        <f t="shared" si="127"/>
        <v>488.52</v>
      </c>
    </row>
    <row r="161" ht="15.75" customHeight="1">
      <c r="A161" s="386">
        <v>40322.0</v>
      </c>
      <c r="B161" s="386" t="s">
        <v>634</v>
      </c>
      <c r="C161" s="383" t="s">
        <v>488</v>
      </c>
      <c r="D161" s="384">
        <v>656.32</v>
      </c>
      <c r="E161" s="375" t="str">
        <f t="shared" ref="E161:F161" si="165">UPPER(B161)</f>
        <v>FORNECIMENTO, PREPARO E APLICAÇÃO DE CONCRETO FCK=20 MPA (BRITA 1 E 2) - (5% DE PERDAS JÁ INCLUÍDO NO CUSTO)</v>
      </c>
      <c r="F161" s="375" t="str">
        <f t="shared" si="165"/>
        <v>M3</v>
      </c>
      <c r="G161" s="286">
        <f t="shared" si="8"/>
        <v>639.97</v>
      </c>
      <c r="H161" s="286">
        <f t="shared" si="9"/>
        <v>501.39</v>
      </c>
      <c r="I161" s="286">
        <f t="shared" si="127"/>
        <v>501.39</v>
      </c>
    </row>
    <row r="162" ht="15.75" customHeight="1">
      <c r="A162" s="386">
        <v>40324.0</v>
      </c>
      <c r="B162" s="386" t="s">
        <v>635</v>
      </c>
      <c r="C162" s="383" t="s">
        <v>488</v>
      </c>
      <c r="D162" s="384">
        <v>674.8</v>
      </c>
      <c r="E162" s="375" t="str">
        <f t="shared" ref="E162:F162" si="166">UPPER(B162)</f>
        <v>FORNECIMENTO, PREPARO E APLICAÇÃO DE CONCRETO FCK=25 MPA (BRITA 1 E 2) - (5% DE PERDAS JÁ INCLUÍDO NO CUSTO)</v>
      </c>
      <c r="F162" s="375" t="str">
        <f t="shared" si="166"/>
        <v>M3</v>
      </c>
      <c r="G162" s="286">
        <f t="shared" si="8"/>
        <v>658</v>
      </c>
      <c r="H162" s="286">
        <f t="shared" si="9"/>
        <v>515.51</v>
      </c>
      <c r="I162" s="286">
        <f t="shared" si="127"/>
        <v>515.51</v>
      </c>
    </row>
    <row r="163" ht="15.75" customHeight="1">
      <c r="A163" s="386">
        <v>40328.0</v>
      </c>
      <c r="B163" s="386" t="s">
        <v>639</v>
      </c>
      <c r="C163" s="383" t="s">
        <v>640</v>
      </c>
      <c r="D163" s="384">
        <v>8.3</v>
      </c>
      <c r="E163" s="375" t="str">
        <f t="shared" ref="E163:F163" si="167">UPPER(B163)</f>
        <v>FORNECIMENTO, DOBRAGEM E COLOCAÇÃO EM FÔRMA, DE ARMADURA CA-50 A MÉDIA, DIÂMETRO DE 6.3 A 10.0 MM</v>
      </c>
      <c r="F163" s="375" t="str">
        <f t="shared" si="167"/>
        <v>KG</v>
      </c>
      <c r="G163" s="286">
        <f t="shared" si="8"/>
        <v>8.09</v>
      </c>
      <c r="H163" s="286">
        <f t="shared" si="9"/>
        <v>6.34</v>
      </c>
      <c r="I163" s="286">
        <f t="shared" si="127"/>
        <v>6.34</v>
      </c>
    </row>
    <row r="164" ht="15.75" customHeight="1">
      <c r="A164" s="386">
        <v>40329.0</v>
      </c>
      <c r="B164" s="386" t="s">
        <v>648</v>
      </c>
      <c r="C164" s="383" t="s">
        <v>488</v>
      </c>
      <c r="D164" s="384">
        <v>446.09</v>
      </c>
      <c r="E164" s="375" t="str">
        <f t="shared" ref="E164:F164" si="168">UPPER(B164)</f>
        <v>FORNECIMENTO E APLICAÇÃO DE CONCRETO USINADO FCK=20 MPA - CONSIDERANDO BOMBEAMENTO (5% DE PERDAS JÁ INCLUÍDO NO CUSTO) (6% DE TAXA P/CONCR.BOMBEAVEL)</v>
      </c>
      <c r="F164" s="375" t="str">
        <f t="shared" si="168"/>
        <v>M3</v>
      </c>
      <c r="G164" s="286">
        <f t="shared" si="8"/>
        <v>434.98</v>
      </c>
      <c r="H164" s="286">
        <f t="shared" si="9"/>
        <v>340.79</v>
      </c>
      <c r="I164" s="286">
        <f t="shared" si="127"/>
        <v>340.79</v>
      </c>
    </row>
    <row r="165" ht="15.75" customHeight="1">
      <c r="A165" s="386">
        <v>40330.0</v>
      </c>
      <c r="B165" s="386" t="s">
        <v>649</v>
      </c>
      <c r="C165" s="383" t="s">
        <v>488</v>
      </c>
      <c r="D165" s="384">
        <v>466.07</v>
      </c>
      <c r="E165" s="375" t="str">
        <f t="shared" ref="E165:F165" si="169">UPPER(B165)</f>
        <v>FORNECIMENTO E APLICAÇÃO DE CONCRETO USINADO FCK=25 MPA - CONSIDERANDO BOMBEAMENTO (5% DE PERDAS JÁ INCLUÍDO NO CUSTO) (6% DE TAXA P/CONCR.BOMBEAVEL)</v>
      </c>
      <c r="F165" s="375" t="str">
        <f t="shared" si="169"/>
        <v>M3</v>
      </c>
      <c r="G165" s="286">
        <f t="shared" si="8"/>
        <v>454.46</v>
      </c>
      <c r="H165" s="286">
        <f t="shared" si="9"/>
        <v>356.05</v>
      </c>
      <c r="I165" s="286">
        <f t="shared" si="127"/>
        <v>356.05</v>
      </c>
    </row>
    <row r="166" ht="15.75" customHeight="1">
      <c r="A166" s="386">
        <v>40331.0</v>
      </c>
      <c r="B166" s="386" t="s">
        <v>650</v>
      </c>
      <c r="C166" s="383" t="s">
        <v>488</v>
      </c>
      <c r="D166" s="384">
        <v>482.79</v>
      </c>
      <c r="E166" s="375" t="str">
        <f t="shared" ref="E166:F166" si="170">UPPER(B166)</f>
        <v>FORNECIMENTO E APLICAÇÃO DE CONCRETO USINADO FCK=30 MPA - CONSIDERANDO BOMBEAMENTO (5% DE PERDAS JÁ INCLUÍDO NO CUSTO) (6% DE TAXA P/ CONCR. BOMBEAVEL)</v>
      </c>
      <c r="F166" s="375" t="str">
        <f t="shared" si="170"/>
        <v>M3</v>
      </c>
      <c r="G166" s="286">
        <f t="shared" si="8"/>
        <v>470.76</v>
      </c>
      <c r="H166" s="286">
        <f t="shared" si="9"/>
        <v>368.82</v>
      </c>
      <c r="I166" s="286">
        <f t="shared" si="127"/>
        <v>368.82</v>
      </c>
    </row>
    <row r="167" ht="15.75" customHeight="1">
      <c r="A167" s="386">
        <v>40332.0</v>
      </c>
      <c r="B167" s="386" t="s">
        <v>651</v>
      </c>
      <c r="C167" s="383" t="s">
        <v>640</v>
      </c>
      <c r="D167" s="384">
        <v>8.7</v>
      </c>
      <c r="E167" s="375" t="str">
        <f t="shared" ref="E167:F167" si="171">UPPER(B167)</f>
        <v>FORNECIMENTO, DOBRAGEM E COLOCAÇÃO EM FÔRMA, DE ARMADURA CA-50 A GROSSA, DIÂMETRO DE 12.5 A 25.0MM</v>
      </c>
      <c r="F167" s="375" t="str">
        <f t="shared" si="171"/>
        <v>KG</v>
      </c>
      <c r="G167" s="286">
        <f t="shared" si="8"/>
        <v>8.49</v>
      </c>
      <c r="H167" s="286">
        <f t="shared" si="9"/>
        <v>6.65</v>
      </c>
      <c r="I167" s="286">
        <f t="shared" si="127"/>
        <v>6.65</v>
      </c>
    </row>
    <row r="168" ht="15.75" customHeight="1">
      <c r="A168" s="386">
        <v>40333.0</v>
      </c>
      <c r="B168" s="386" t="s">
        <v>642</v>
      </c>
      <c r="C168" s="383" t="s">
        <v>640</v>
      </c>
      <c r="D168" s="384">
        <v>8.44</v>
      </c>
      <c r="E168" s="375" t="str">
        <f t="shared" ref="E168:F168" si="172">UPPER(B168)</f>
        <v>FORNECIMENTO, DOBRAGEM E COLOCAÇÃO EM FÔRMA, DE ARMADURA CA-60 B FINA, DIÂMETRO DE 4.0 A 7.0MM</v>
      </c>
      <c r="F168" s="375" t="str">
        <f t="shared" si="172"/>
        <v>KG</v>
      </c>
      <c r="G168" s="286">
        <f t="shared" si="8"/>
        <v>8.23</v>
      </c>
      <c r="H168" s="286">
        <f t="shared" si="9"/>
        <v>6.45</v>
      </c>
      <c r="I168" s="286">
        <f t="shared" si="127"/>
        <v>6.45</v>
      </c>
    </row>
    <row r="169" ht="15.75" customHeight="1">
      <c r="A169" s="386">
        <v>40337.0</v>
      </c>
      <c r="B169" s="386" t="s">
        <v>652</v>
      </c>
      <c r="C169" s="383" t="s">
        <v>479</v>
      </c>
      <c r="D169" s="384">
        <v>82.19</v>
      </c>
      <c r="E169" s="375" t="str">
        <f t="shared" ref="E169:F169" si="173">UPPER(B169)</f>
        <v>FÔRMA EM CHAPA DE MADEIRA COMPENSADA PLASTIFICADA 12MM PARA ESTRUTURA EM GERAL, 5 REAPROVEITAMENTOS, REFORÇADA COM SARRAFOS DE MADEIRA 2.5X10CM (INCL MATERIAL, CORTE, MONTAGEM, ESCORAS EM EUCALIPTO E DESFORMA)</v>
      </c>
      <c r="F169" s="375" t="str">
        <f t="shared" si="173"/>
        <v>M2</v>
      </c>
      <c r="G169" s="286">
        <f t="shared" si="8"/>
        <v>80.15</v>
      </c>
      <c r="H169" s="286">
        <f t="shared" si="9"/>
        <v>62.79</v>
      </c>
      <c r="I169" s="286">
        <f t="shared" si="127"/>
        <v>62.79</v>
      </c>
    </row>
    <row r="170" ht="15.75" customHeight="1">
      <c r="A170" s="386">
        <v>40339.0</v>
      </c>
      <c r="B170" s="386" t="s">
        <v>653</v>
      </c>
      <c r="C170" s="383" t="s">
        <v>479</v>
      </c>
      <c r="D170" s="384">
        <v>94.99</v>
      </c>
      <c r="E170" s="375" t="str">
        <f t="shared" ref="E170:F170" si="174">UPPER(B170)</f>
        <v>FORMA DE CHAPAS MADEIRA COMPENSADA RESINADA, ESP. 12MM, LEVANDO-SE EM CONTA A UTILIZAÇÃO 3 VEZES, REFORÇADAS COM SARRAFOS DE MADEIRA DE 2.5 X 10.0CM (INCL MATERIAL, CORTE, MONTAGEM, ESCORAS EM EUCALIPTO E DESFORMA)</v>
      </c>
      <c r="F170" s="375" t="str">
        <f t="shared" si="174"/>
        <v>M2</v>
      </c>
      <c r="G170" s="286">
        <f t="shared" si="8"/>
        <v>92.63</v>
      </c>
      <c r="H170" s="286">
        <f t="shared" si="9"/>
        <v>72.57</v>
      </c>
      <c r="I170" s="286">
        <f t="shared" si="127"/>
        <v>72.57</v>
      </c>
    </row>
    <row r="171" ht="15.75" customHeight="1">
      <c r="A171" s="381">
        <v>404.0</v>
      </c>
      <c r="B171" s="381" t="s">
        <v>654</v>
      </c>
      <c r="C171" s="383"/>
      <c r="D171" s="384"/>
      <c r="E171" s="375" t="str">
        <f t="shared" ref="E171:F171" si="175">UPPER(B171)</f>
        <v>ESTRUTURAS DE CONCRETO APARENTE</v>
      </c>
      <c r="F171" s="375" t="str">
        <f t="shared" si="175"/>
        <v/>
      </c>
      <c r="G171" s="286">
        <f t="shared" si="8"/>
        <v>0</v>
      </c>
      <c r="H171" s="286">
        <f t="shared" si="9"/>
        <v>0</v>
      </c>
      <c r="I171" s="286">
        <f t="shared" si="127"/>
        <v>0</v>
      </c>
    </row>
    <row r="172" ht="15.75" customHeight="1">
      <c r="A172" s="386">
        <v>40405.0</v>
      </c>
      <c r="B172" s="386" t="s">
        <v>655</v>
      </c>
      <c r="C172" s="383" t="s">
        <v>479</v>
      </c>
      <c r="D172" s="384">
        <v>89.75</v>
      </c>
      <c r="E172" s="375" t="str">
        <f t="shared" ref="E172:F172" si="176">UPPER(B172)</f>
        <v>FÔRMA COM CHAPA COMPENSADA PLASTIFICADA ESP. 12MM, UTIZAÇÃO 5 VEZES</v>
      </c>
      <c r="F172" s="375" t="str">
        <f t="shared" si="176"/>
        <v>M2</v>
      </c>
      <c r="G172" s="286">
        <f t="shared" si="8"/>
        <v>87.51</v>
      </c>
      <c r="H172" s="286">
        <f t="shared" si="9"/>
        <v>68.56</v>
      </c>
      <c r="I172" s="286">
        <f t="shared" si="127"/>
        <v>68.56</v>
      </c>
    </row>
    <row r="173" ht="15.75" customHeight="1">
      <c r="A173" s="381">
        <v>406.0</v>
      </c>
      <c r="B173" s="381" t="s">
        <v>656</v>
      </c>
      <c r="C173" s="383"/>
      <c r="D173" s="384"/>
      <c r="E173" s="375" t="str">
        <f t="shared" ref="E173:F173" si="177">UPPER(B173)</f>
        <v>LAJES PRÉ-MOLDADAS</v>
      </c>
      <c r="F173" s="375" t="str">
        <f t="shared" si="177"/>
        <v/>
      </c>
      <c r="G173" s="286">
        <f t="shared" si="8"/>
        <v>0</v>
      </c>
      <c r="H173" s="286">
        <f t="shared" si="9"/>
        <v>0</v>
      </c>
      <c r="I173" s="286">
        <f t="shared" si="127"/>
        <v>0</v>
      </c>
    </row>
    <row r="174" ht="15.75" customHeight="1">
      <c r="A174" s="386">
        <v>40601.0</v>
      </c>
      <c r="B174" s="386" t="s">
        <v>657</v>
      </c>
      <c r="C174" s="383" t="s">
        <v>479</v>
      </c>
      <c r="D174" s="384">
        <v>77.75</v>
      </c>
      <c r="E174" s="375" t="str">
        <f t="shared" ref="E174:F174" si="178">UPPER(B174)</f>
        <v>LAJE PRÉ-FABRICADA TRELIÇADA PARA FORRO SIMPLES REVESTIDO, VÃO ATÉ 3.5M, CAPEAMENTO 2CM, ESP. 10CM, FCK = 150KG/CM2</v>
      </c>
      <c r="F174" s="375" t="str">
        <f t="shared" si="178"/>
        <v>M2</v>
      </c>
      <c r="G174" s="286">
        <f t="shared" si="8"/>
        <v>75.82</v>
      </c>
      <c r="H174" s="286">
        <f t="shared" si="9"/>
        <v>59.4</v>
      </c>
      <c r="I174" s="286">
        <f t="shared" si="127"/>
        <v>59.4</v>
      </c>
    </row>
    <row r="175" ht="15.75" customHeight="1">
      <c r="A175" s="386">
        <v>40602.0</v>
      </c>
      <c r="B175" s="386" t="s">
        <v>658</v>
      </c>
      <c r="C175" s="383" t="s">
        <v>479</v>
      </c>
      <c r="D175" s="384">
        <v>85.95</v>
      </c>
      <c r="E175" s="375" t="str">
        <f t="shared" ref="E175:F175" si="179">UPPER(B175)</f>
        <v>LAJE PRÉ-FABRICADA TRELIÇADA, SOBRECARGA 300 KG/M2, VÃO DE 3.5M A 4.3M, CAPEAMENTO 4CM, ESP. 12CM, FCK = 150 KG/CM2</v>
      </c>
      <c r="F175" s="375" t="str">
        <f t="shared" si="179"/>
        <v>M2</v>
      </c>
      <c r="G175" s="286">
        <f t="shared" si="8"/>
        <v>83.81</v>
      </c>
      <c r="H175" s="286">
        <f t="shared" si="9"/>
        <v>65.66</v>
      </c>
      <c r="I175" s="286">
        <f t="shared" si="127"/>
        <v>65.66</v>
      </c>
    </row>
    <row r="176" ht="15.75" customHeight="1">
      <c r="A176" s="381">
        <v>407.0</v>
      </c>
      <c r="B176" s="381" t="s">
        <v>659</v>
      </c>
      <c r="C176" s="383"/>
      <c r="D176" s="384"/>
      <c r="E176" s="375" t="str">
        <f t="shared" ref="E176:F176" si="180">UPPER(B176)</f>
        <v>DIVERSOS</v>
      </c>
      <c r="F176" s="375" t="str">
        <f t="shared" si="180"/>
        <v/>
      </c>
      <c r="G176" s="286">
        <f t="shared" si="8"/>
        <v>0</v>
      </c>
      <c r="H176" s="286">
        <f t="shared" si="9"/>
        <v>0</v>
      </c>
      <c r="I176" s="286">
        <f t="shared" si="127"/>
        <v>0</v>
      </c>
    </row>
    <row r="177" ht="15.75" customHeight="1">
      <c r="A177" s="386">
        <v>40705.0</v>
      </c>
      <c r="B177" s="386" t="s">
        <v>660</v>
      </c>
      <c r="C177" s="383" t="s">
        <v>495</v>
      </c>
      <c r="D177" s="384">
        <v>57.19</v>
      </c>
      <c r="E177" s="375" t="str">
        <f t="shared" ref="E177:F177" si="181">UPPER(B177)</f>
        <v>EXECUÇÃO DE JUNTA DE DILATAÇÃO 2 X 2 CM CONSIDERANDO 1CM DE APLICAÇÃO DE ISOPOR E 1CM DE APLICAÇÃO DE MASTIQUE ELÁSTICO DO TIPO SIKAFLEX 1A OU EQUIVALENTE</v>
      </c>
      <c r="F177" s="375" t="str">
        <f t="shared" si="181"/>
        <v>M</v>
      </c>
      <c r="G177" s="286">
        <f t="shared" si="8"/>
        <v>55.77</v>
      </c>
      <c r="H177" s="286">
        <f t="shared" si="9"/>
        <v>43.69</v>
      </c>
      <c r="I177" s="286">
        <f t="shared" si="127"/>
        <v>43.69</v>
      </c>
    </row>
    <row r="178" ht="15.75" customHeight="1">
      <c r="A178" s="381">
        <v>408.0</v>
      </c>
      <c r="B178" s="381" t="s">
        <v>661</v>
      </c>
      <c r="C178" s="383"/>
      <c r="D178" s="384"/>
      <c r="E178" s="375" t="str">
        <f t="shared" ref="E178:F178" si="182">UPPER(B178)</f>
        <v>RECUPERAÇÃO DE ESTRUTURAS</v>
      </c>
      <c r="F178" s="375" t="str">
        <f t="shared" si="182"/>
        <v/>
      </c>
      <c r="G178" s="286">
        <f t="shared" si="8"/>
        <v>0</v>
      </c>
      <c r="H178" s="286">
        <f t="shared" si="9"/>
        <v>0</v>
      </c>
      <c r="I178" s="286">
        <f t="shared" si="127"/>
        <v>0</v>
      </c>
    </row>
    <row r="179" ht="15.75" customHeight="1">
      <c r="A179" s="386">
        <v>40801.0</v>
      </c>
      <c r="B179" s="386" t="s">
        <v>662</v>
      </c>
      <c r="C179" s="383" t="s">
        <v>488</v>
      </c>
      <c r="D179" s="399">
        <v>2500.4</v>
      </c>
      <c r="E179" s="375" t="str">
        <f t="shared" ref="E179:F179" si="183">UPPER(B179)</f>
        <v>REMOÇÃO CUIDADOSA DO CONCRETO AFETADO, ATRAVÉS DE ESCARIFICAÇÃO</v>
      </c>
      <c r="F179" s="375" t="str">
        <f t="shared" si="183"/>
        <v>M3</v>
      </c>
      <c r="G179" s="286">
        <f t="shared" si="8"/>
        <v>2438.13</v>
      </c>
      <c r="H179" s="286">
        <f t="shared" si="9"/>
        <v>1910.16</v>
      </c>
      <c r="I179" s="286">
        <f t="shared" si="127"/>
        <v>1910.16</v>
      </c>
    </row>
    <row r="180" ht="15.75" customHeight="1">
      <c r="A180" s="386">
        <v>40802.0</v>
      </c>
      <c r="B180" s="386" t="s">
        <v>663</v>
      </c>
      <c r="C180" s="383" t="s">
        <v>479</v>
      </c>
      <c r="D180" s="384">
        <v>125.02</v>
      </c>
      <c r="E180" s="375" t="str">
        <f t="shared" ref="E180:F180" si="184">UPPER(B180)</f>
        <v>REMOÇÃO CUIDADOSA DO CONCRETO AFETADO, ATRAVÉS DE ESCARIFICAÇÃO (CONSIDERANDO ESP. ESCARIFICADA DE 5CM)</v>
      </c>
      <c r="F180" s="375" t="str">
        <f t="shared" si="184"/>
        <v>M2</v>
      </c>
      <c r="G180" s="286">
        <f t="shared" si="8"/>
        <v>121.91</v>
      </c>
      <c r="H180" s="286">
        <f t="shared" si="9"/>
        <v>95.51</v>
      </c>
      <c r="I180" s="286">
        <f t="shared" si="127"/>
        <v>95.51</v>
      </c>
    </row>
    <row r="181" ht="15.75" customHeight="1">
      <c r="A181" s="386">
        <v>40803.0</v>
      </c>
      <c r="B181" s="386" t="s">
        <v>664</v>
      </c>
      <c r="C181" s="383" t="s">
        <v>479</v>
      </c>
      <c r="D181" s="384">
        <v>73.83</v>
      </c>
      <c r="E181" s="375" t="str">
        <f t="shared" ref="E181:F181" si="185">UPPER(B181)</f>
        <v>PREPARAÇÃO DO SUBSTRATO PARA REPARO EM ESTRUTURA DE CONCRETO POR APICOAMENTO MANUAL DA SUPERFÍCIE</v>
      </c>
      <c r="F181" s="375" t="str">
        <f t="shared" si="185"/>
        <v>M2</v>
      </c>
      <c r="G181" s="286">
        <f t="shared" si="8"/>
        <v>71.99</v>
      </c>
      <c r="H181" s="286">
        <f t="shared" si="9"/>
        <v>56.4</v>
      </c>
      <c r="I181" s="286">
        <f t="shared" si="127"/>
        <v>56.4</v>
      </c>
    </row>
    <row r="182" ht="15.75" customHeight="1">
      <c r="A182" s="386">
        <v>40806.0</v>
      </c>
      <c r="B182" s="386" t="s">
        <v>665</v>
      </c>
      <c r="C182" s="383" t="s">
        <v>479</v>
      </c>
      <c r="D182" s="384">
        <v>22.15</v>
      </c>
      <c r="E182" s="375" t="str">
        <f t="shared" ref="E182:F182" si="186">UPPER(B182)</f>
        <v>LIMPEZA DE AÇO COM LIXAMENTO E ESCOVAMENTO COM ESCOVA DE AÇO, ATÉ A COMPLETA REMOÇÃO DE PARTÍCULAS SOLTAS, MATERIAIS INDESEJÁVEIS E CORROSÃO</v>
      </c>
      <c r="F182" s="375" t="str">
        <f t="shared" si="186"/>
        <v>M2</v>
      </c>
      <c r="G182" s="286">
        <f t="shared" si="8"/>
        <v>21.6</v>
      </c>
      <c r="H182" s="286">
        <f t="shared" si="9"/>
        <v>16.92</v>
      </c>
      <c r="I182" s="286">
        <f t="shared" si="127"/>
        <v>16.92</v>
      </c>
    </row>
    <row r="183" ht="15.75" customHeight="1">
      <c r="A183" s="386">
        <v>40807.0</v>
      </c>
      <c r="B183" s="386" t="s">
        <v>666</v>
      </c>
      <c r="C183" s="383" t="s">
        <v>479</v>
      </c>
      <c r="D183" s="384">
        <v>76.09</v>
      </c>
      <c r="E183" s="375" t="str">
        <f t="shared" ref="E183:F183" si="187">UPPER(B183)</f>
        <v>APLICAÇÃO DE SIKA TOP 108 ARMATEC OU EQUIVALENTE, NAS FERRAGENS A SEREM RECUPERADAS</v>
      </c>
      <c r="F183" s="375" t="str">
        <f t="shared" si="187"/>
        <v>M2</v>
      </c>
      <c r="G183" s="286">
        <f t="shared" si="8"/>
        <v>74.2</v>
      </c>
      <c r="H183" s="286">
        <f t="shared" si="9"/>
        <v>58.13</v>
      </c>
      <c r="I183" s="286">
        <f t="shared" si="127"/>
        <v>58.13</v>
      </c>
    </row>
    <row r="184" ht="15.75" customHeight="1">
      <c r="A184" s="386">
        <v>40808.0</v>
      </c>
      <c r="B184" s="386" t="s">
        <v>667</v>
      </c>
      <c r="C184" s="383" t="s">
        <v>640</v>
      </c>
      <c r="D184" s="384">
        <v>4.45</v>
      </c>
      <c r="E184" s="375" t="str">
        <f t="shared" ref="E184:F184" si="188">UPPER(B184)</f>
        <v>RETIRADA DE FERRAGEM CORROÍDA</v>
      </c>
      <c r="F184" s="375" t="str">
        <f t="shared" si="188"/>
        <v>KG</v>
      </c>
      <c r="G184" s="286">
        <f t="shared" si="8"/>
        <v>4.34</v>
      </c>
      <c r="H184" s="286">
        <f t="shared" si="9"/>
        <v>3.4</v>
      </c>
      <c r="I184" s="286">
        <f t="shared" si="127"/>
        <v>3.4</v>
      </c>
    </row>
    <row r="185" ht="15.75" customHeight="1">
      <c r="A185" s="386">
        <v>40809.0</v>
      </c>
      <c r="B185" s="386" t="s">
        <v>668</v>
      </c>
      <c r="C185" s="383" t="s">
        <v>479</v>
      </c>
      <c r="D185" s="384">
        <v>364.14</v>
      </c>
      <c r="E185" s="375" t="str">
        <f t="shared" ref="E185:F185" si="189">UPPER(B185)</f>
        <v>RECOMPOSIÇÃO DE CONCRETO DANIFICADO, COM UTILIZAÇÃO DE ARGAMASSA SIKA GROUT OU EQUIVALENTE (CONSIDERANDO ESP. 5CM)</v>
      </c>
      <c r="F185" s="375" t="str">
        <f t="shared" si="189"/>
        <v>M2</v>
      </c>
      <c r="G185" s="286">
        <f t="shared" si="8"/>
        <v>355.07</v>
      </c>
      <c r="H185" s="286">
        <f t="shared" si="9"/>
        <v>278.18</v>
      </c>
      <c r="I185" s="286">
        <f t="shared" si="127"/>
        <v>278.18</v>
      </c>
    </row>
    <row r="186" ht="15.75" customHeight="1">
      <c r="A186" s="386">
        <v>40810.0</v>
      </c>
      <c r="B186" s="386" t="s">
        <v>669</v>
      </c>
      <c r="C186" s="383" t="s">
        <v>488</v>
      </c>
      <c r="D186" s="399">
        <v>6877.59</v>
      </c>
      <c r="E186" s="375" t="str">
        <f t="shared" ref="E186:F186" si="190">UPPER(B186)</f>
        <v>RECOMPOSIÇÃO DE CONCRETO DANIFICADO, COM UTILIZAÇÃO DE ARGAMASSA SIKA GROUT OU EQUIVALENTE</v>
      </c>
      <c r="F186" s="375" t="str">
        <f t="shared" si="190"/>
        <v>M3</v>
      </c>
      <c r="G186" s="286">
        <f t="shared" si="8"/>
        <v>6706.31</v>
      </c>
      <c r="H186" s="286">
        <f t="shared" si="9"/>
        <v>5254.08</v>
      </c>
      <c r="I186" s="286">
        <f t="shared" si="127"/>
        <v>5254.08</v>
      </c>
    </row>
    <row r="187" ht="15.75" customHeight="1">
      <c r="A187" s="386">
        <v>40813.0</v>
      </c>
      <c r="B187" s="386" t="s">
        <v>670</v>
      </c>
      <c r="C187" s="383" t="s">
        <v>479</v>
      </c>
      <c r="D187" s="384">
        <v>69.27</v>
      </c>
      <c r="E187" s="375" t="str">
        <f t="shared" ref="E187:F187" si="191">UPPER(B187)</f>
        <v>IMPERMEABILIZAÇÃO DE ESTRUTURA COM SIKA TOP 107 OU EQUIVALENTE</v>
      </c>
      <c r="F187" s="375" t="str">
        <f t="shared" si="191"/>
        <v>M2</v>
      </c>
      <c r="G187" s="286">
        <f t="shared" si="8"/>
        <v>67.55</v>
      </c>
      <c r="H187" s="286">
        <f t="shared" si="9"/>
        <v>52.92</v>
      </c>
      <c r="I187" s="286">
        <f t="shared" si="127"/>
        <v>52.92</v>
      </c>
    </row>
    <row r="188" ht="15.75" customHeight="1">
      <c r="A188" s="386">
        <v>40816.0</v>
      </c>
      <c r="B188" s="386" t="s">
        <v>671</v>
      </c>
      <c r="C188" s="383" t="s">
        <v>479</v>
      </c>
      <c r="D188" s="384">
        <v>13.65</v>
      </c>
      <c r="E188" s="375" t="str">
        <f t="shared" ref="E188:F188" si="192">UPPER(B188)</f>
        <v>APLICAÇÃO DE OXIPRIMER OU EQUIVALENTE, NAS FERRAGENS A SEREM RECUPERADAS</v>
      </c>
      <c r="F188" s="375" t="str">
        <f t="shared" si="192"/>
        <v>M2</v>
      </c>
      <c r="G188" s="286">
        <f t="shared" si="8"/>
        <v>13.31</v>
      </c>
      <c r="H188" s="286">
        <f t="shared" si="9"/>
        <v>10.43</v>
      </c>
      <c r="I188" s="286">
        <f t="shared" si="127"/>
        <v>10.43</v>
      </c>
    </row>
    <row r="189" ht="15.75" customHeight="1">
      <c r="A189" s="386">
        <v>40817.0</v>
      </c>
      <c r="B189" s="386" t="s">
        <v>672</v>
      </c>
      <c r="C189" s="383" t="s">
        <v>488</v>
      </c>
      <c r="D189" s="399">
        <v>3303.48</v>
      </c>
      <c r="E189" s="375" t="str">
        <f t="shared" ref="E189:F189" si="193">UPPER(B189)</f>
        <v>FORNECIMENTO E LANÇAMENTO DE CONCRETO PARA GROUTEAMENTO COM ADIÇÃO DE PEDRISCO (50% EM PESO), UTILIZANDO SIKAGROUT OU PRODUTO EQUIVALENTE, EXCLUSIVE FORMA</v>
      </c>
      <c r="F189" s="375" t="str">
        <f t="shared" si="193"/>
        <v>M3</v>
      </c>
      <c r="G189" s="286">
        <f t="shared" si="8"/>
        <v>3221.21</v>
      </c>
      <c r="H189" s="286">
        <f t="shared" si="9"/>
        <v>2523.67</v>
      </c>
      <c r="I189" s="286">
        <f t="shared" si="127"/>
        <v>2523.67</v>
      </c>
    </row>
    <row r="190" ht="15.75" customHeight="1">
      <c r="A190" s="386">
        <v>40818.0</v>
      </c>
      <c r="B190" s="386" t="s">
        <v>673</v>
      </c>
      <c r="C190" s="383" t="s">
        <v>479</v>
      </c>
      <c r="D190" s="384">
        <v>71.79</v>
      </c>
      <c r="E190" s="375" t="str">
        <f t="shared" ref="E190:F190" si="194">UPPER(B190)</f>
        <v>REVESTIMENTO EXTERNO COM ARGAMASSA CORRETIVA TIPO SIKA MONOTOP 622 BR OU EQUIVALENTE, ESP. 5MM</v>
      </c>
      <c r="F190" s="375" t="str">
        <f t="shared" si="194"/>
        <v>M2</v>
      </c>
      <c r="G190" s="286">
        <f t="shared" si="8"/>
        <v>70</v>
      </c>
      <c r="H190" s="286">
        <f t="shared" si="9"/>
        <v>54.84</v>
      </c>
      <c r="I190" s="286">
        <f t="shared" si="127"/>
        <v>54.84</v>
      </c>
    </row>
    <row r="191" ht="15.75" customHeight="1">
      <c r="A191" s="381">
        <v>409.0</v>
      </c>
      <c r="B191" s="381" t="s">
        <v>674</v>
      </c>
      <c r="C191" s="383"/>
      <c r="D191" s="384"/>
      <c r="E191" s="375" t="str">
        <f t="shared" ref="E191:F191" si="195">UPPER(B191)</f>
        <v>MURO DE ARRIMO (CONC. CICLÓPICO 15MPA C/ 30% DE PEDRA DE MÃO, C/ FORN., PREPARO E APLICAÇÃO DE CONCRETO, FORMA DE TÁBUA PINHO-REAP.5 VEZES, EXCLUSIVE ESCAV. E REATERRO) SEÇÕES TIPICAS NAS SEGUINTES DIMENSÕES:</v>
      </c>
      <c r="F191" s="375" t="str">
        <f t="shared" si="195"/>
        <v/>
      </c>
      <c r="G191" s="286">
        <f t="shared" si="8"/>
        <v>0</v>
      </c>
      <c r="H191" s="286">
        <f t="shared" si="9"/>
        <v>0</v>
      </c>
      <c r="I191" s="286">
        <f t="shared" si="127"/>
        <v>0</v>
      </c>
    </row>
    <row r="192" ht="15.75" customHeight="1">
      <c r="A192" s="386">
        <v>40901.0</v>
      </c>
      <c r="B192" s="386" t="s">
        <v>675</v>
      </c>
      <c r="C192" s="383" t="s">
        <v>495</v>
      </c>
      <c r="D192" s="384">
        <v>508.4</v>
      </c>
      <c r="E192" s="375" t="str">
        <f t="shared" ref="E192:F192" si="196">UPPER(B192)</f>
        <v>MURO DE ARRIMO EM CONC. CICLÓPICO 15MPA C/ 30% DE PEDRA DE MÃO, C/ FORN., PREPARO E APLICAÇÃO DE CONCRETO, FORMA DE TÁBUA PINHO-REAP.5 VEZES, EXCLUSIVE ESCAV. E REATERRO, SEÇÕES TIPICAS NAS DIMENSÕES:B=0.40M; B=0.70M E H=1.00M</v>
      </c>
      <c r="F192" s="375" t="str">
        <f t="shared" si="196"/>
        <v>M</v>
      </c>
      <c r="G192" s="286">
        <f t="shared" si="8"/>
        <v>495.74</v>
      </c>
      <c r="H192" s="286">
        <f t="shared" si="9"/>
        <v>388.39</v>
      </c>
      <c r="I192" s="286">
        <f t="shared" si="127"/>
        <v>388.39</v>
      </c>
    </row>
    <row r="193" ht="15.75" customHeight="1">
      <c r="A193" s="386">
        <v>40902.0</v>
      </c>
      <c r="B193" s="386" t="s">
        <v>676</v>
      </c>
      <c r="C193" s="383" t="s">
        <v>495</v>
      </c>
      <c r="D193" s="384">
        <v>826.9</v>
      </c>
      <c r="E193" s="375" t="str">
        <f t="shared" ref="E193:F193" si="197">UPPER(B193)</f>
        <v>MURO DE ARRIMO EM CONC. CICLÓPICO 15MPA C/ 30% DE PEDRA DE MÃO, C/ FORN., PREPARO E APLICAÇÃO DE CONCRETO, FORMA DE TÁBUA PINHO-REAP.5 VEZES, EXCLUSIVE ESCAV. E REATERRO, SEÇÕES TIPICAS NAS DIMENSÕES:B=0.40M; B=0.90M E H=1,50M</v>
      </c>
      <c r="F193" s="375" t="str">
        <f t="shared" si="197"/>
        <v>M</v>
      </c>
      <c r="G193" s="286">
        <f t="shared" si="8"/>
        <v>806.3</v>
      </c>
      <c r="H193" s="286">
        <f t="shared" si="9"/>
        <v>631.7</v>
      </c>
      <c r="I193" s="286">
        <f t="shared" si="127"/>
        <v>631.7</v>
      </c>
    </row>
    <row r="194" ht="15.75" customHeight="1">
      <c r="A194" s="386">
        <v>40903.0</v>
      </c>
      <c r="B194" s="386" t="s">
        <v>677</v>
      </c>
      <c r="C194" s="383" t="s">
        <v>495</v>
      </c>
      <c r="D194" s="399">
        <v>1181.97</v>
      </c>
      <c r="E194" s="375" t="str">
        <f t="shared" ref="E194:F194" si="198">UPPER(B194)</f>
        <v>MURO DE ARRIMO EM CONC. CICLÓPICO 15MPA C/ 30% DE PEDRA DE MÃO, C/ FORN., PREPARO E APLICAÇÃO DE CONCRETO, FORMA DE TÁBUA PINHO-REAP.5 VEZES, EXCLUSIVE ESCAV. E REATERRO, SEÇÕES TIPICAS NAS DIMENSÕES:B=0.40M; B=1.05M E H=2.00M</v>
      </c>
      <c r="F194" s="375" t="str">
        <f t="shared" si="198"/>
        <v>M</v>
      </c>
      <c r="G194" s="286">
        <f t="shared" si="8"/>
        <v>1152.54</v>
      </c>
      <c r="H194" s="286">
        <f t="shared" si="9"/>
        <v>902.96</v>
      </c>
      <c r="I194" s="286">
        <f t="shared" si="127"/>
        <v>902.96</v>
      </c>
    </row>
    <row r="195" ht="15.75" customHeight="1">
      <c r="A195" s="386">
        <v>40904.0</v>
      </c>
      <c r="B195" s="386" t="s">
        <v>678</v>
      </c>
      <c r="C195" s="383" t="s">
        <v>495</v>
      </c>
      <c r="D195" s="399">
        <v>1569.79</v>
      </c>
      <c r="E195" s="375" t="str">
        <f t="shared" ref="E195:F195" si="199">UPPER(B195)</f>
        <v>MURO DE ARRIMO EM CONC. CICLÓPICO 15MPA C/ 30% DE PEDRA DE MÃO, C/ FORN., PREPARO E APLICAÇÃO DE CONCRETO, FORMA DE TÁBUA PINHO-REAP.5 VEZES, EXCLUSIVE ESCAV. E REATERRO, SEÇÕES TIPICAS NAS DIMENSÕES:B=0.40M; B=1.23 E H=2.50M</v>
      </c>
      <c r="F195" s="375" t="str">
        <f t="shared" si="199"/>
        <v>M</v>
      </c>
      <c r="G195" s="286">
        <f t="shared" si="8"/>
        <v>1530.7</v>
      </c>
      <c r="H195" s="286">
        <f t="shared" si="9"/>
        <v>1199.23</v>
      </c>
      <c r="I195" s="286">
        <f t="shared" si="127"/>
        <v>1199.23</v>
      </c>
    </row>
    <row r="196" ht="15.75" customHeight="1">
      <c r="A196" s="381">
        <v>5.0</v>
      </c>
      <c r="B196" s="381" t="s">
        <v>679</v>
      </c>
      <c r="C196" s="383"/>
      <c r="D196" s="384"/>
      <c r="E196" s="375" t="str">
        <f t="shared" ref="E196:F196" si="200">UPPER(B196)</f>
        <v>PAREDES E PAINÉIS</v>
      </c>
      <c r="F196" s="375" t="str">
        <f t="shared" si="200"/>
        <v/>
      </c>
      <c r="G196" s="286">
        <f t="shared" si="8"/>
        <v>0</v>
      </c>
      <c r="H196" s="286">
        <f t="shared" si="9"/>
        <v>0</v>
      </c>
      <c r="I196" s="286">
        <f t="shared" si="127"/>
        <v>0</v>
      </c>
    </row>
    <row r="197" ht="15.75" customHeight="1">
      <c r="A197" s="381">
        <v>501.0</v>
      </c>
      <c r="B197" s="381" t="s">
        <v>680</v>
      </c>
      <c r="C197" s="383"/>
      <c r="D197" s="384"/>
      <c r="E197" s="375" t="str">
        <f t="shared" ref="E197:F197" si="201">UPPER(B197)</f>
        <v>ALVENARIA DE VEDAÇÃO</v>
      </c>
      <c r="F197" s="375" t="str">
        <f t="shared" si="201"/>
        <v/>
      </c>
      <c r="G197" s="286">
        <f t="shared" si="8"/>
        <v>0</v>
      </c>
      <c r="H197" s="286">
        <f t="shared" si="9"/>
        <v>0</v>
      </c>
      <c r="I197" s="286">
        <f t="shared" si="127"/>
        <v>0</v>
      </c>
    </row>
    <row r="198" ht="15.75" customHeight="1">
      <c r="A198" s="386">
        <v>50112.0</v>
      </c>
      <c r="B198" s="386" t="s">
        <v>681</v>
      </c>
      <c r="C198" s="383" t="s">
        <v>479</v>
      </c>
      <c r="D198" s="384">
        <v>133.52</v>
      </c>
      <c r="E198" s="375" t="str">
        <f t="shared" ref="E198:F198" si="202">UPPER(B198)</f>
        <v>COBOGÓ DE CONCRETO 40 X 40 X 10 CM, TIPO RETO, ASSENTADOS COM ARGAMASSA DE CIMENTO E AREIA NO TRAÇO 1:3, ESPESSURA DAS JUNTAS 15 MM</v>
      </c>
      <c r="F198" s="375" t="str">
        <f t="shared" si="202"/>
        <v>M2</v>
      </c>
      <c r="G198" s="286">
        <f t="shared" si="8"/>
        <v>130.19</v>
      </c>
      <c r="H198" s="286">
        <f t="shared" si="9"/>
        <v>102</v>
      </c>
      <c r="I198" s="286">
        <f t="shared" si="127"/>
        <v>102</v>
      </c>
    </row>
    <row r="199" ht="15.75" customHeight="1">
      <c r="A199" s="386">
        <v>50115.0</v>
      </c>
      <c r="B199" s="386" t="s">
        <v>682</v>
      </c>
      <c r="C199" s="383" t="s">
        <v>488</v>
      </c>
      <c r="D199" s="384">
        <v>445.07</v>
      </c>
      <c r="E199" s="375" t="str">
        <f t="shared" ref="E199:F199" si="203">UPPER(B199)</f>
        <v>ALVENARIA EM BLOCO DE PEDRA ARGAMASSADA COM CIMENTO E AREIA NO TRAÇO 1:3</v>
      </c>
      <c r="F199" s="375" t="str">
        <f t="shared" si="203"/>
        <v>M3</v>
      </c>
      <c r="G199" s="286">
        <f t="shared" si="8"/>
        <v>433.99</v>
      </c>
      <c r="H199" s="286">
        <f t="shared" si="9"/>
        <v>340.01</v>
      </c>
      <c r="I199" s="286">
        <f t="shared" si="127"/>
        <v>340.01</v>
      </c>
    </row>
    <row r="200" ht="15.75" customHeight="1">
      <c r="A200" s="386">
        <v>50122.0</v>
      </c>
      <c r="B200" s="386" t="s">
        <v>683</v>
      </c>
      <c r="C200" s="383" t="s">
        <v>479</v>
      </c>
      <c r="D200" s="384">
        <v>124.92</v>
      </c>
      <c r="E200" s="375" t="str">
        <f t="shared" ref="E200:F200" si="204">UPPER(B200)</f>
        <v>COBOGÓ DE CONCRETO TIPO CRUZETA DE 20 X 20 X 10 CM, ASSENTADO COM ARGAMASSA DE CIMENTO, CAL HIDRATADA E AREIA NO TRAÇO1:0,5:5, ESPESSURA DAS JUNTAS DE 10MM E ESPESSURA DE PAREDE 10CM</v>
      </c>
      <c r="F200" s="375" t="str">
        <f t="shared" si="204"/>
        <v>M2</v>
      </c>
      <c r="G200" s="286">
        <f t="shared" si="8"/>
        <v>121.81</v>
      </c>
      <c r="H200" s="286">
        <f t="shared" si="9"/>
        <v>95.43</v>
      </c>
      <c r="I200" s="286">
        <f t="shared" si="127"/>
        <v>95.43</v>
      </c>
    </row>
    <row r="201" ht="15.75" customHeight="1">
      <c r="A201" s="381">
        <v>502.0</v>
      </c>
      <c r="B201" s="381" t="s">
        <v>684</v>
      </c>
      <c r="C201" s="383"/>
      <c r="D201" s="384"/>
      <c r="E201" s="375" t="str">
        <f t="shared" ref="E201:F201" si="205">UPPER(B201)</f>
        <v>PLACAS E PAINÉIS DIVISÓRIOS</v>
      </c>
      <c r="F201" s="375" t="str">
        <f t="shared" si="205"/>
        <v/>
      </c>
      <c r="G201" s="286">
        <f t="shared" si="8"/>
        <v>0</v>
      </c>
      <c r="H201" s="286">
        <f t="shared" si="9"/>
        <v>0</v>
      </c>
      <c r="I201" s="286">
        <f t="shared" si="127"/>
        <v>0</v>
      </c>
    </row>
    <row r="202" ht="15.75" customHeight="1">
      <c r="A202" s="386">
        <v>50202.0</v>
      </c>
      <c r="B202" s="386" t="s">
        <v>685</v>
      </c>
      <c r="C202" s="383" t="s">
        <v>479</v>
      </c>
      <c r="D202" s="384">
        <v>93.82</v>
      </c>
      <c r="E202" s="375" t="str">
        <f t="shared" ref="E202:F202" si="206">UPPER(B202)</f>
        <v>FORNECIMENTO E INSTALAÇÃO DE DIVISÓRIAS NOVAS COM ACABAMENTO DE CHAPA DE FIBRA DE MADEIRA, SISTEMA DE MONTAGEM SIMPLIFICADO, ESPESSURA DE 35MM E MIOLO EM COLMÉIA NO PADRÃO PAINEL/PAINEL</v>
      </c>
      <c r="F202" s="375" t="str">
        <f t="shared" si="206"/>
        <v>M2</v>
      </c>
      <c r="G202" s="286">
        <f t="shared" si="8"/>
        <v>91.48</v>
      </c>
      <c r="H202" s="286">
        <f t="shared" si="9"/>
        <v>71.67</v>
      </c>
      <c r="I202" s="286">
        <f t="shared" si="127"/>
        <v>71.67</v>
      </c>
    </row>
    <row r="203" ht="15.75" customHeight="1">
      <c r="A203" s="386">
        <v>50203.0</v>
      </c>
      <c r="B203" s="386" t="s">
        <v>688</v>
      </c>
      <c r="C203" s="383" t="s">
        <v>500</v>
      </c>
      <c r="D203" s="384">
        <v>363.57</v>
      </c>
      <c r="E203" s="375" t="str">
        <f t="shared" ref="E203:F203" si="207">UPPER(B203)</f>
        <v>FORNECIMENTO E INSTALAÇÃO DE PORTA PARA DIVISÓRIA DE 80 X 210 CM INCLUINDO DOBRADIÇAS E FECHADURA INTERNA</v>
      </c>
      <c r="F203" s="375" t="str">
        <f t="shared" si="207"/>
        <v>UND</v>
      </c>
      <c r="G203" s="286">
        <f t="shared" si="8"/>
        <v>354.52</v>
      </c>
      <c r="H203" s="286">
        <f t="shared" si="9"/>
        <v>277.75</v>
      </c>
      <c r="I203" s="286">
        <f t="shared" si="127"/>
        <v>277.75</v>
      </c>
    </row>
    <row r="204" ht="15.75" customHeight="1">
      <c r="A204" s="386">
        <v>50205.0</v>
      </c>
      <c r="B204" s="386" t="s">
        <v>689</v>
      </c>
      <c r="C204" s="383" t="s">
        <v>479</v>
      </c>
      <c r="D204" s="384">
        <v>474.11</v>
      </c>
      <c r="E204" s="375" t="str">
        <f t="shared" ref="E204:F204" si="208">UPPER(B204)</f>
        <v>DIVISÓRIA DE GRANITO COM 3 CM DE ESPESSURA, ASSENTADA COM ARGAMASSA DE CIMENTO E AREIA NO TRAÇO 1:3, NA COR CINZA</v>
      </c>
      <c r="F204" s="375" t="str">
        <f t="shared" si="208"/>
        <v>M2</v>
      </c>
      <c r="G204" s="286">
        <f t="shared" si="8"/>
        <v>462.3</v>
      </c>
      <c r="H204" s="286">
        <f t="shared" si="9"/>
        <v>362.19</v>
      </c>
      <c r="I204" s="286">
        <f t="shared" si="127"/>
        <v>362.19</v>
      </c>
    </row>
    <row r="205" ht="15.75" customHeight="1">
      <c r="A205" s="386">
        <v>50206.0</v>
      </c>
      <c r="B205" s="386" t="s">
        <v>690</v>
      </c>
      <c r="C205" s="383" t="s">
        <v>479</v>
      </c>
      <c r="D205" s="384">
        <v>452.8</v>
      </c>
      <c r="E205" s="375" t="str">
        <f t="shared" ref="E205:F205" si="209">UPPER(B205)</f>
        <v>DIVISÓRIA DE GRANITO CINZA ANDORINHA COM 3 CM DE ESPESSURA, FIXADA COM CANTONEIRA DE FERRO CROMADO</v>
      </c>
      <c r="F205" s="375" t="str">
        <f t="shared" si="209"/>
        <v>M2</v>
      </c>
      <c r="G205" s="286">
        <f t="shared" si="8"/>
        <v>441.52</v>
      </c>
      <c r="H205" s="286">
        <f t="shared" si="9"/>
        <v>345.91</v>
      </c>
      <c r="I205" s="286">
        <f t="shared" si="127"/>
        <v>345.91</v>
      </c>
    </row>
    <row r="206" ht="15.75" customHeight="1">
      <c r="A206" s="386">
        <v>50208.0</v>
      </c>
      <c r="B206" s="386" t="s">
        <v>691</v>
      </c>
      <c r="C206" s="383" t="s">
        <v>479</v>
      </c>
      <c r="D206" s="384">
        <v>122.86</v>
      </c>
      <c r="E206" s="375" t="str">
        <f t="shared" ref="E206:F206" si="210">UPPER(B206)</f>
        <v>ASSENTAMENTO DE DIVISÓRIA DE MÁRMORE OU GRANITO COM 3 CM DE ESPESSURA, EMPREGANDO ARGAMASSA DE CIMENTO E AREIA NO TRAÇO 1:3, EXCLUSIVE FORNECIMENTO DA DIVISÓRIA</v>
      </c>
      <c r="F206" s="375" t="str">
        <f t="shared" si="210"/>
        <v>M2</v>
      </c>
      <c r="G206" s="286">
        <f t="shared" si="8"/>
        <v>119.8</v>
      </c>
      <c r="H206" s="286">
        <f t="shared" si="9"/>
        <v>93.86</v>
      </c>
      <c r="I206" s="286">
        <f t="shared" si="127"/>
        <v>93.86</v>
      </c>
    </row>
    <row r="207" ht="15.75" customHeight="1">
      <c r="A207" s="381">
        <v>503.0</v>
      </c>
      <c r="B207" s="381" t="s">
        <v>692</v>
      </c>
      <c r="C207" s="383"/>
      <c r="D207" s="384"/>
      <c r="E207" s="375" t="str">
        <f t="shared" ref="E207:F207" si="211">UPPER(B207)</f>
        <v>VERGAS/CONTRAVERGA</v>
      </c>
      <c r="F207" s="375" t="str">
        <f t="shared" si="211"/>
        <v/>
      </c>
      <c r="G207" s="286">
        <f t="shared" si="8"/>
        <v>0</v>
      </c>
      <c r="H207" s="286">
        <f t="shared" si="9"/>
        <v>0</v>
      </c>
      <c r="I207" s="286">
        <f t="shared" si="127"/>
        <v>0</v>
      </c>
    </row>
    <row r="208" ht="15.75" customHeight="1">
      <c r="A208" s="386">
        <v>50301.0</v>
      </c>
      <c r="B208" s="386" t="s">
        <v>693</v>
      </c>
      <c r="C208" s="383" t="s">
        <v>495</v>
      </c>
      <c r="D208" s="384">
        <v>7.4</v>
      </c>
      <c r="E208" s="375" t="str">
        <f t="shared" ref="E208:F208" si="212">UPPER(B208)</f>
        <v>VERGA/CONTRAVERGA RETA DE CONCRETO ARMADO 10 X 5 CM, FCK = 15 MPA, INCLUSIVE FORMA, ARMAÇÃO E DESFORMA</v>
      </c>
      <c r="F208" s="375" t="str">
        <f t="shared" si="212"/>
        <v>M</v>
      </c>
      <c r="G208" s="286">
        <f t="shared" si="8"/>
        <v>7.21</v>
      </c>
      <c r="H208" s="286">
        <f t="shared" si="9"/>
        <v>5.65</v>
      </c>
      <c r="I208" s="286">
        <f t="shared" si="127"/>
        <v>5.65</v>
      </c>
    </row>
    <row r="209" ht="15.75" customHeight="1">
      <c r="A209" s="386">
        <v>50303.0</v>
      </c>
      <c r="B209" s="386" t="s">
        <v>695</v>
      </c>
      <c r="C209" s="383" t="s">
        <v>495</v>
      </c>
      <c r="D209" s="384">
        <v>61.5</v>
      </c>
      <c r="E209" s="375" t="str">
        <f t="shared" ref="E209:F209" si="213">UPPER(B209)</f>
        <v>VERGA/CONTRAVERGA CURVA DE CONCRETO ARMADO 10 X 5 CM, FCK = 15 MPA, INCLUSIVE FORMA, ARMAÇÃO E DESFORMA</v>
      </c>
      <c r="F209" s="375" t="str">
        <f t="shared" si="213"/>
        <v>M</v>
      </c>
      <c r="G209" s="286">
        <f t="shared" si="8"/>
        <v>59.97</v>
      </c>
      <c r="H209" s="286">
        <f t="shared" si="9"/>
        <v>46.98</v>
      </c>
      <c r="I209" s="286">
        <f t="shared" si="127"/>
        <v>46.98</v>
      </c>
    </row>
    <row r="210" ht="15.75" customHeight="1">
      <c r="A210" s="381">
        <v>505.0</v>
      </c>
      <c r="B210" s="381" t="s">
        <v>696</v>
      </c>
      <c r="C210" s="383"/>
      <c r="D210" s="384"/>
      <c r="E210" s="375" t="str">
        <f t="shared" ref="E210:F210" si="214">UPPER(B210)</f>
        <v>ALVENARIA ESTRUTURAL</v>
      </c>
      <c r="F210" s="375" t="str">
        <f t="shared" si="214"/>
        <v/>
      </c>
      <c r="G210" s="286">
        <f t="shared" si="8"/>
        <v>0</v>
      </c>
      <c r="H210" s="286">
        <f t="shared" si="9"/>
        <v>0</v>
      </c>
      <c r="I210" s="286">
        <f t="shared" si="127"/>
        <v>0</v>
      </c>
    </row>
    <row r="211" ht="15.75" customHeight="1">
      <c r="A211" s="386">
        <v>50501.0</v>
      </c>
      <c r="B211" s="386" t="s">
        <v>697</v>
      </c>
      <c r="C211" s="383" t="s">
        <v>479</v>
      </c>
      <c r="D211" s="384">
        <v>100.45</v>
      </c>
      <c r="E211" s="375" t="str">
        <f t="shared" ref="E211:F211" si="215">UPPER(B211)</f>
        <v>ALVENARIA DE BLOCOS DE CONCRETO ESTRUT. (14X19X39CM) CHEIOS, C/ RESIST. MÍN. COMPR. 15MPA, ASSENTADOS C/ ARG. DE CIMENTO E AREIA NO TRAÇO 1:4, ESP. JUNTAS 10MM E ESP. DA PAREDE S/ REVEST. 14CM</v>
      </c>
      <c r="F211" s="375" t="str">
        <f t="shared" si="215"/>
        <v>M2</v>
      </c>
      <c r="G211" s="286">
        <f t="shared" si="8"/>
        <v>97.95</v>
      </c>
      <c r="H211" s="286">
        <f t="shared" si="9"/>
        <v>76.74</v>
      </c>
      <c r="I211" s="286">
        <f t="shared" si="127"/>
        <v>76.74</v>
      </c>
    </row>
    <row r="212" ht="15.75" customHeight="1">
      <c r="A212" s="386">
        <v>50502.0</v>
      </c>
      <c r="B212" s="386" t="s">
        <v>700</v>
      </c>
      <c r="C212" s="383" t="s">
        <v>479</v>
      </c>
      <c r="D212" s="384">
        <v>182.47</v>
      </c>
      <c r="E212" s="375" t="str">
        <f t="shared" ref="E212:F212" si="216">UPPER(B212)</f>
        <v>ALVENARIA DE BLOCOS DE CONCRETO ESTRUT. (19X19X39CM) CHEIOS, C/ RESIST. MÍN. COMPR. 15MPA, ASSENTADOS C/ ARG. CIMENTO E AREIA NO TRAÇO 1:4, ESP. JUNTAS DE 10MM E ESP. DA PAREDE S/ REVEST. 19CM</v>
      </c>
      <c r="F212" s="375" t="str">
        <f t="shared" si="216"/>
        <v>M2</v>
      </c>
      <c r="G212" s="286">
        <f t="shared" si="8"/>
        <v>177.93</v>
      </c>
      <c r="H212" s="286">
        <f t="shared" si="9"/>
        <v>139.4</v>
      </c>
      <c r="I212" s="286">
        <f t="shared" si="127"/>
        <v>139.4</v>
      </c>
    </row>
    <row r="213" ht="15.75" customHeight="1">
      <c r="A213" s="386">
        <v>50503.0</v>
      </c>
      <c r="B213" s="386" t="s">
        <v>701</v>
      </c>
      <c r="C213" s="383" t="s">
        <v>479</v>
      </c>
      <c r="D213" s="384">
        <v>71.08</v>
      </c>
      <c r="E213" s="375" t="str">
        <f t="shared" ref="E213:F213" si="217">UPPER(B213)</f>
        <v>ALVENARIA DE BLOCOS DE CONCRETO ESTRUT. (9X19X39CM) CHEIOS, COM RESISTÊNCIA MÍN. COMPR. 15MPA, ASSENTADOS C/ ARG. DE CIMENTO E AREIA NO TRAÇO 1:4, ESP. JUNTAS 10MM E ESP. DA PAREDE S/ REVEST. 9CM</v>
      </c>
      <c r="F213" s="375" t="str">
        <f t="shared" si="217"/>
        <v>M2</v>
      </c>
      <c r="G213" s="286">
        <f t="shared" si="8"/>
        <v>69.31</v>
      </c>
      <c r="H213" s="286">
        <f t="shared" si="9"/>
        <v>54.3</v>
      </c>
      <c r="I213" s="286">
        <f t="shared" si="127"/>
        <v>54.3</v>
      </c>
    </row>
    <row r="214" ht="15.75" customHeight="1">
      <c r="A214" s="381">
        <v>506.0</v>
      </c>
      <c r="B214" s="381" t="s">
        <v>703</v>
      </c>
      <c r="C214" s="383"/>
      <c r="D214" s="384"/>
      <c r="E214" s="375" t="str">
        <f t="shared" ref="E214:F214" si="218">UPPER(B214)</f>
        <v>ALVENARIA DE VEDAÇÃO EMPREGANDO ARGAMASSA DE CIMENTO, CAL E AREIA</v>
      </c>
      <c r="F214" s="375" t="str">
        <f t="shared" si="218"/>
        <v/>
      </c>
      <c r="G214" s="286">
        <f t="shared" si="8"/>
        <v>0</v>
      </c>
      <c r="H214" s="286">
        <f t="shared" si="9"/>
        <v>0</v>
      </c>
      <c r="I214" s="286">
        <f t="shared" si="127"/>
        <v>0</v>
      </c>
    </row>
    <row r="215" ht="15.75" customHeight="1">
      <c r="A215" s="386">
        <v>50601.0</v>
      </c>
      <c r="B215" s="386" t="s">
        <v>704</v>
      </c>
      <c r="C215" s="383" t="s">
        <v>479</v>
      </c>
      <c r="D215" s="384">
        <v>54.06</v>
      </c>
      <c r="E215" s="375" t="str">
        <f t="shared" ref="E215:F215" si="219">UPPER(B215)</f>
        <v>ALVENARIA DE BLOCOS DE CONCRETO 9X19X39CM, C/ RESIST. MÍNIMO A COMPRES. 2.5 MPA, ASSENT. C/ ARG. DE CIMENTO, CAL HIDRATADA CH1 E AREIA NO TRAÇO 1:0.5:8 ESP. DAS JUNTAS 10MM E ESP. DAS PAREDES, S/ REV. 9CM</v>
      </c>
      <c r="F215" s="375" t="str">
        <f t="shared" si="219"/>
        <v>M2</v>
      </c>
      <c r="G215" s="286">
        <f t="shared" si="8"/>
        <v>52.72</v>
      </c>
      <c r="H215" s="286">
        <f t="shared" si="9"/>
        <v>41.3</v>
      </c>
      <c r="I215" s="286">
        <f t="shared" si="127"/>
        <v>41.3</v>
      </c>
    </row>
    <row r="216" ht="15.75" customHeight="1">
      <c r="A216" s="386">
        <v>50602.0</v>
      </c>
      <c r="B216" s="386" t="s">
        <v>705</v>
      </c>
      <c r="C216" s="383" t="s">
        <v>479</v>
      </c>
      <c r="D216" s="384">
        <v>66.01</v>
      </c>
      <c r="E216" s="375" t="str">
        <f t="shared" ref="E216:F216" si="220">UPPER(B216)</f>
        <v>ALVENARIA DE BLOCOS DE CONCRETO 14X19X39CM, C/ RESIST. MÍNIMO A COMPRES. 2.5 MPA, ASSENT. C/ ARG. DE CIMENTO, CAL HIDRATADA CH1 E AREIA NO TRAÇO 1:0.5:8 ESP. DAS JUNTAS 10MM E ESP. DAS PAREDES, S/ REV. 14CM</v>
      </c>
      <c r="F216" s="375" t="str">
        <f t="shared" si="220"/>
        <v>M2</v>
      </c>
      <c r="G216" s="286">
        <f t="shared" si="8"/>
        <v>64.37</v>
      </c>
      <c r="H216" s="286">
        <f t="shared" si="9"/>
        <v>50.43</v>
      </c>
      <c r="I216" s="286">
        <f t="shared" si="127"/>
        <v>50.43</v>
      </c>
    </row>
    <row r="217" ht="15.75" customHeight="1">
      <c r="A217" s="386">
        <v>50603.0</v>
      </c>
      <c r="B217" s="386" t="s">
        <v>706</v>
      </c>
      <c r="C217" s="383" t="s">
        <v>479</v>
      </c>
      <c r="D217" s="384">
        <v>81.39</v>
      </c>
      <c r="E217" s="375" t="str">
        <f t="shared" ref="E217:F217" si="221">UPPER(B217)</f>
        <v>ALVENARIA DE BLOCOS DE CONCRETO 19X19X39CM, C/ RESIST. MÍNIMO A COMPRES. 2.5 MPA, ASSENT. C/ ARG. DE CIMENTO, CAL HIDRATADA CH1 E AREIA NO TRAÇO 1:0.5:8 ESP. DAS JUNTAS 10MM E ESP. DAS PAREDES, S/ REV. 19CM</v>
      </c>
      <c r="F217" s="375" t="str">
        <f t="shared" si="221"/>
        <v>M2</v>
      </c>
      <c r="G217" s="286">
        <f t="shared" si="8"/>
        <v>79.37</v>
      </c>
      <c r="H217" s="286">
        <f t="shared" si="9"/>
        <v>62.18</v>
      </c>
      <c r="I217" s="286">
        <f t="shared" si="127"/>
        <v>62.18</v>
      </c>
    </row>
    <row r="218" ht="15.75" customHeight="1">
      <c r="A218" s="386">
        <v>50605.0</v>
      </c>
      <c r="B218" s="386" t="s">
        <v>707</v>
      </c>
      <c r="C218" s="383" t="s">
        <v>479</v>
      </c>
      <c r="D218" s="384">
        <v>58.49</v>
      </c>
      <c r="E218" s="375" t="str">
        <f t="shared" ref="E218:F218" si="222">UPPER(B218)</f>
        <v>ALVENARIA DE BLOCOS CERÂMICOS 10 FUROS 10X20X20CM, ASSENTADOS C/ARGAMASSA DE CIMENTO, CAL HIDRATADA CH1 E AREIA TRAÇO 1:0,5:8, JUNTAS 12MM E ESP. DAS PAREDES S/REVESTIMENTO, 10CM (BLOCO COMPRADO NA PRAÇA DE VITÓRIA, POSTO OBRA)</v>
      </c>
      <c r="F218" s="375" t="str">
        <f t="shared" si="222"/>
        <v>M2</v>
      </c>
      <c r="G218" s="286">
        <f t="shared" si="8"/>
        <v>57.03</v>
      </c>
      <c r="H218" s="286">
        <f t="shared" si="9"/>
        <v>44.68</v>
      </c>
      <c r="I218" s="286">
        <f t="shared" si="127"/>
        <v>44.68</v>
      </c>
    </row>
    <row r="219" ht="15.75" customHeight="1">
      <c r="A219" s="386">
        <v>50606.0</v>
      </c>
      <c r="B219" s="386" t="s">
        <v>708</v>
      </c>
      <c r="C219" s="383" t="s">
        <v>479</v>
      </c>
      <c r="D219" s="384">
        <v>53.58</v>
      </c>
      <c r="E219" s="375" t="str">
        <f t="shared" ref="E219:F219" si="223">UPPER(B219)</f>
        <v>ALVENARIA DE BLOCOS CERÂMICOS 10 FUROS 10X20X20CM, ASSENTADOS C/ARGAMASSA DE CIMENTO, CAL HIDRATADA CH1 E AREIA TRAÇO 1:0,5:8, ESP. DAS JUNTAS 12MM E ESP. DAS PAREDES S/REVESTIMENTO, 10CM (BLOCO COMPRADO NA FÁBRICA, POSTO OBRA)</v>
      </c>
      <c r="F219" s="375" t="str">
        <f t="shared" si="223"/>
        <v>M2</v>
      </c>
      <c r="G219" s="286">
        <f t="shared" si="8"/>
        <v>52.24</v>
      </c>
      <c r="H219" s="286">
        <f t="shared" si="9"/>
        <v>40.93</v>
      </c>
      <c r="I219" s="286">
        <f t="shared" si="127"/>
        <v>40.93</v>
      </c>
    </row>
    <row r="220" ht="15.75" customHeight="1">
      <c r="A220" s="386">
        <v>50607.0</v>
      </c>
      <c r="B220" s="386" t="s">
        <v>709</v>
      </c>
      <c r="C220" s="383" t="s">
        <v>479</v>
      </c>
      <c r="D220" s="384">
        <v>100.87</v>
      </c>
      <c r="E220" s="375" t="str">
        <f t="shared" ref="E220:F220" si="224">UPPER(B220)</f>
        <v>ALVENARIA DE BLOCOS CERÂMICOS 10 FUROS 10X20X20CM, ASSENTADOS C/ARGAMASSA DE CIMENTO, CAL HIDRATADA CH1 E AREIA TRAÇO 1:0.5:8, JUNTAS 12MM E ESPESSURA DAS PAREDES, S/ REVESTIMENTO, 20CM(BLOCO COMPRADO PRAÇA DE VITÓRIA, POSTO OBRA)</v>
      </c>
      <c r="F220" s="375" t="str">
        <f t="shared" si="224"/>
        <v>M2</v>
      </c>
      <c r="G220" s="286">
        <f t="shared" si="8"/>
        <v>98.36</v>
      </c>
      <c r="H220" s="286">
        <f t="shared" si="9"/>
        <v>77.06</v>
      </c>
      <c r="I220" s="286">
        <f t="shared" si="127"/>
        <v>77.06</v>
      </c>
    </row>
    <row r="221" ht="15.75" customHeight="1">
      <c r="A221" s="386">
        <v>50608.0</v>
      </c>
      <c r="B221" s="386" t="s">
        <v>710</v>
      </c>
      <c r="C221" s="383" t="s">
        <v>479</v>
      </c>
      <c r="D221" s="384">
        <v>91.64</v>
      </c>
      <c r="E221" s="375" t="str">
        <f t="shared" ref="E221:F221" si="225">UPPER(B221)</f>
        <v>ALVENARIA DE BLOCOS CERÂMICOS 10 FUROS 10X20X20CM, ASSENTADOS C/ARGAMASSA DE CIMENTO, CAL HIDRATADA CH1 E AREIA TRAÇO 1:0,5:8, JUNTAS 12MM E ESPESSURA DAS PAREDES, S/REVESTIMENTO, 20CM (BLOCO COMPRADO FÁBRICA,POSTO OBRA)</v>
      </c>
      <c r="F221" s="375" t="str">
        <f t="shared" si="225"/>
        <v>M2</v>
      </c>
      <c r="G221" s="286">
        <f t="shared" si="8"/>
        <v>89.36</v>
      </c>
      <c r="H221" s="286">
        <f t="shared" si="9"/>
        <v>70.01</v>
      </c>
      <c r="I221" s="286">
        <f t="shared" si="127"/>
        <v>70.01</v>
      </c>
    </row>
    <row r="222" ht="15.75" customHeight="1">
      <c r="A222" s="381">
        <v>6.0</v>
      </c>
      <c r="B222" s="381" t="s">
        <v>711</v>
      </c>
      <c r="C222" s="383"/>
      <c r="D222" s="384"/>
      <c r="E222" s="375" t="str">
        <f t="shared" ref="E222:F222" si="226">UPPER(B222)</f>
        <v>ESQUADRIAS DE MADEIRA</v>
      </c>
      <c r="F222" s="375" t="str">
        <f t="shared" si="226"/>
        <v/>
      </c>
      <c r="G222" s="286">
        <f t="shared" si="8"/>
        <v>0</v>
      </c>
      <c r="H222" s="286">
        <f t="shared" si="9"/>
        <v>0</v>
      </c>
      <c r="I222" s="286">
        <f t="shared" si="127"/>
        <v>0</v>
      </c>
    </row>
    <row r="223" ht="15.75" customHeight="1">
      <c r="A223" s="381">
        <v>601.0</v>
      </c>
      <c r="B223" s="381" t="s">
        <v>712</v>
      </c>
      <c r="C223" s="383"/>
      <c r="D223" s="384"/>
      <c r="E223" s="375" t="str">
        <f t="shared" ref="E223:F223" si="227">UPPER(B223)</f>
        <v>MARCOS E ALIZARES</v>
      </c>
      <c r="F223" s="375" t="str">
        <f t="shared" si="227"/>
        <v/>
      </c>
      <c r="G223" s="286">
        <f t="shared" si="8"/>
        <v>0</v>
      </c>
      <c r="H223" s="286">
        <f t="shared" si="9"/>
        <v>0</v>
      </c>
      <c r="I223" s="286">
        <f t="shared" si="127"/>
        <v>0</v>
      </c>
    </row>
    <row r="224" ht="15.75" customHeight="1">
      <c r="A224" s="386">
        <v>60101.0</v>
      </c>
      <c r="B224" s="386" t="s">
        <v>713</v>
      </c>
      <c r="C224" s="383" t="s">
        <v>500</v>
      </c>
      <c r="D224" s="384">
        <v>280.74</v>
      </c>
      <c r="E224" s="375" t="str">
        <f t="shared" ref="E224:F224" si="228">UPPER(B224)</f>
        <v>MARCO DE MADEIRA DE LEI DE 1ª (PEROBA, IPÊ, ANGELIM PEDRA OU EQUIVALENTE) COM 15X3 CM DE BATENTE, NAS DIMENSÕES DE 0.60 X 2.10 M</v>
      </c>
      <c r="F224" s="375" t="str">
        <f t="shared" si="228"/>
        <v>UND</v>
      </c>
      <c r="G224" s="286">
        <f t="shared" si="8"/>
        <v>273.75</v>
      </c>
      <c r="H224" s="286">
        <f t="shared" si="9"/>
        <v>214.47</v>
      </c>
      <c r="I224" s="286">
        <f t="shared" si="127"/>
        <v>214.47</v>
      </c>
    </row>
    <row r="225" ht="15.75" customHeight="1">
      <c r="A225" s="386">
        <v>60102.0</v>
      </c>
      <c r="B225" s="386" t="s">
        <v>714</v>
      </c>
      <c r="C225" s="383" t="s">
        <v>500</v>
      </c>
      <c r="D225" s="384">
        <v>280.74</v>
      </c>
      <c r="E225" s="375" t="str">
        <f t="shared" ref="E225:F225" si="229">UPPER(B225)</f>
        <v>MARCO DE MADEIRA DE LEI DE 1ª (PEROBA, IPÊ, ANGELIM PEDRA OU EQUIVALENTE) COM 15X3 CM DE BATENTE, NAS DIMENSÕES DE 0.70 X 2.10 M</v>
      </c>
      <c r="F225" s="375" t="str">
        <f t="shared" si="229"/>
        <v>UND</v>
      </c>
      <c r="G225" s="286">
        <f t="shared" si="8"/>
        <v>273.75</v>
      </c>
      <c r="H225" s="286">
        <f t="shared" si="9"/>
        <v>214.47</v>
      </c>
      <c r="I225" s="286">
        <f t="shared" si="127"/>
        <v>214.47</v>
      </c>
    </row>
    <row r="226" ht="15.75" customHeight="1">
      <c r="A226" s="386">
        <v>60103.0</v>
      </c>
      <c r="B226" s="386" t="s">
        <v>715</v>
      </c>
      <c r="C226" s="383" t="s">
        <v>500</v>
      </c>
      <c r="D226" s="384">
        <v>280.74</v>
      </c>
      <c r="E226" s="375" t="str">
        <f t="shared" ref="E226:F226" si="230">UPPER(B226)</f>
        <v>MARCO DE MADEIRA DE LEI DE 1ª (PEROBA, IPÊ, ANGELIM PEDRA OU EQUIVALENTE) COM 15X3 CM DE BATENTE, NAS DIMENSÕES DE 0.80 X 2.10 M</v>
      </c>
      <c r="F226" s="375" t="str">
        <f t="shared" si="230"/>
        <v>UND</v>
      </c>
      <c r="G226" s="286">
        <f t="shared" si="8"/>
        <v>273.75</v>
      </c>
      <c r="H226" s="286">
        <f t="shared" si="9"/>
        <v>214.47</v>
      </c>
      <c r="I226" s="286">
        <f t="shared" si="127"/>
        <v>214.47</v>
      </c>
    </row>
    <row r="227" ht="15.75" customHeight="1">
      <c r="A227" s="386">
        <v>60107.0</v>
      </c>
      <c r="B227" s="386" t="s">
        <v>716</v>
      </c>
      <c r="C227" s="383" t="s">
        <v>495</v>
      </c>
      <c r="D227" s="384">
        <v>14.19</v>
      </c>
      <c r="E227" s="375" t="str">
        <f t="shared" ref="E227:F227" si="231">UPPER(B227)</f>
        <v>ALIZAR DE MADEIRA DE LEI DE 1ª (PEROBA, IPÊ, ANGELIM PEDRA OU EQUIVALENTE) DE 5 X 1,5 CM</v>
      </c>
      <c r="F227" s="375" t="str">
        <f t="shared" si="231"/>
        <v>M</v>
      </c>
      <c r="G227" s="286">
        <f t="shared" si="8"/>
        <v>13.84</v>
      </c>
      <c r="H227" s="286">
        <f t="shared" si="9"/>
        <v>10.84</v>
      </c>
      <c r="I227" s="286">
        <f t="shared" si="127"/>
        <v>10.84</v>
      </c>
    </row>
    <row r="228" ht="15.75" customHeight="1">
      <c r="A228" s="386">
        <v>60108.0</v>
      </c>
      <c r="B228" s="386" t="s">
        <v>717</v>
      </c>
      <c r="C228" s="383" t="s">
        <v>500</v>
      </c>
      <c r="D228" s="384">
        <v>308.71</v>
      </c>
      <c r="E228" s="375" t="str">
        <f t="shared" ref="E228:F228" si="232">UPPER(B228)</f>
        <v>MARCO DE MADEIRA DE LEI DE 1ª (PEROBA, IPÊ, ANGELIM PEDRA OU EQUIVALENTE) COM 15 X 3 CM DE BATENTE, NAS DIMENSÕES DE 0.90 X 2.10 M</v>
      </c>
      <c r="F228" s="375" t="str">
        <f t="shared" si="232"/>
        <v>UND</v>
      </c>
      <c r="G228" s="286">
        <f t="shared" si="8"/>
        <v>301.03</v>
      </c>
      <c r="H228" s="286">
        <f t="shared" si="9"/>
        <v>235.84</v>
      </c>
      <c r="I228" s="286">
        <f t="shared" si="127"/>
        <v>235.84</v>
      </c>
    </row>
    <row r="229" ht="15.75" customHeight="1">
      <c r="A229" s="386">
        <v>60110.0</v>
      </c>
      <c r="B229" s="386" t="s">
        <v>718</v>
      </c>
      <c r="C229" s="383" t="s">
        <v>495</v>
      </c>
      <c r="D229" s="384">
        <v>72.69</v>
      </c>
      <c r="E229" s="375" t="str">
        <f t="shared" ref="E229:F229" si="233">UPPER(B229)</f>
        <v>MARCO DE MADEIRA DE LEI DE 1ª (PEROBA, IPÊ, ANGELIM PEDRA OU EQUIVALENTE)COM 15 X 3 CM DE BATENTE</v>
      </c>
      <c r="F229" s="375" t="str">
        <f t="shared" si="233"/>
        <v>M</v>
      </c>
      <c r="G229" s="286">
        <f t="shared" si="8"/>
        <v>70.88</v>
      </c>
      <c r="H229" s="286">
        <f t="shared" si="9"/>
        <v>55.53</v>
      </c>
      <c r="I229" s="286">
        <f t="shared" si="127"/>
        <v>55.53</v>
      </c>
    </row>
    <row r="230" ht="15.75" customHeight="1">
      <c r="A230" s="386">
        <v>60112.0</v>
      </c>
      <c r="B230" s="386" t="s">
        <v>719</v>
      </c>
      <c r="C230" s="383" t="s">
        <v>495</v>
      </c>
      <c r="D230" s="384">
        <v>52.03</v>
      </c>
      <c r="E230" s="375" t="str">
        <f t="shared" ref="E230:F230" si="234">UPPER(B230)</f>
        <v>CAIXILHO EM MADEIRA DE LEI DE 1ª (PEROBA, IPÊ, ANGELIM PEDRA OU EQUIVALENTE) DE 9 X 3 CM PARA JANELA</v>
      </c>
      <c r="F230" s="375" t="str">
        <f t="shared" si="234"/>
        <v>M</v>
      </c>
      <c r="G230" s="286">
        <f t="shared" si="8"/>
        <v>50.74</v>
      </c>
      <c r="H230" s="286">
        <f t="shared" si="9"/>
        <v>39.75</v>
      </c>
      <c r="I230" s="286">
        <f t="shared" si="127"/>
        <v>39.75</v>
      </c>
    </row>
    <row r="231" ht="15.75" customHeight="1">
      <c r="A231" s="386">
        <v>60113.0</v>
      </c>
      <c r="B231" s="386" t="s">
        <v>720</v>
      </c>
      <c r="C231" s="383" t="s">
        <v>495</v>
      </c>
      <c r="D231" s="384">
        <v>17.12</v>
      </c>
      <c r="E231" s="375" t="str">
        <f t="shared" ref="E231:F231" si="235">UPPER(B231)</f>
        <v>ALIZAR DE MADEIRA DE LEI DE 1ª (PEROBA, IPÊ, ANGELIM PEDRA OU EQUIVALENTE) 7 X 1,5 CM</v>
      </c>
      <c r="F231" s="375" t="str">
        <f t="shared" si="235"/>
        <v>M</v>
      </c>
      <c r="G231" s="286">
        <f t="shared" si="8"/>
        <v>16.7</v>
      </c>
      <c r="H231" s="286">
        <f t="shared" si="9"/>
        <v>13.08</v>
      </c>
      <c r="I231" s="286">
        <f t="shared" si="127"/>
        <v>13.08</v>
      </c>
    </row>
    <row r="232" ht="15.75" customHeight="1">
      <c r="A232" s="381">
        <v>611.0</v>
      </c>
      <c r="B232" s="381" t="s">
        <v>723</v>
      </c>
      <c r="C232" s="383"/>
      <c r="D232" s="384"/>
      <c r="E232" s="375" t="str">
        <f t="shared" ref="E232:F232" si="236">UPPER(B232)</f>
        <v>FERRAGENS</v>
      </c>
      <c r="F232" s="375" t="str">
        <f t="shared" si="236"/>
        <v/>
      </c>
      <c r="G232" s="286">
        <f t="shared" si="8"/>
        <v>0</v>
      </c>
      <c r="H232" s="286">
        <f t="shared" si="9"/>
        <v>0</v>
      </c>
      <c r="I232" s="286">
        <f t="shared" si="127"/>
        <v>0</v>
      </c>
    </row>
    <row r="233" ht="15.75" customHeight="1">
      <c r="A233" s="386">
        <v>61101.0</v>
      </c>
      <c r="B233" s="386" t="s">
        <v>724</v>
      </c>
      <c r="C233" s="383" t="s">
        <v>500</v>
      </c>
      <c r="D233" s="384">
        <v>8.57</v>
      </c>
      <c r="E233" s="375" t="str">
        <f t="shared" ref="E233:F233" si="237">UPPER(B233)</f>
        <v>TARGETA FIO REDONDO 3" PARA TRAVAMENTO DE PORTAS, REF. IMAB, STAN, ALIANÇA OU EQUIVALENTE</v>
      </c>
      <c r="F233" s="375" t="str">
        <f t="shared" si="237"/>
        <v>UND</v>
      </c>
      <c r="G233" s="286">
        <f t="shared" si="8"/>
        <v>8.36</v>
      </c>
      <c r="H233" s="286">
        <f t="shared" si="9"/>
        <v>6.55</v>
      </c>
      <c r="I233" s="286">
        <f t="shared" si="127"/>
        <v>6.55</v>
      </c>
    </row>
    <row r="234" ht="15.75" customHeight="1">
      <c r="A234" s="386">
        <v>61102.0</v>
      </c>
      <c r="B234" s="386" t="s">
        <v>727</v>
      </c>
      <c r="C234" s="383" t="s">
        <v>500</v>
      </c>
      <c r="D234" s="384">
        <v>104.56</v>
      </c>
      <c r="E234" s="375" t="str">
        <f t="shared" ref="E234:F234" si="238">UPPER(B234)</f>
        <v>FECHADURA COM MAÇANETA TIPO ALAVANCA E CHAVE TIPO YALE, REF. IMAB, STAN, ALIANÇA OU EQUIVALENTE</v>
      </c>
      <c r="F234" s="375" t="str">
        <f t="shared" si="238"/>
        <v>UND</v>
      </c>
      <c r="G234" s="286">
        <f t="shared" si="8"/>
        <v>101.96</v>
      </c>
      <c r="H234" s="286">
        <f t="shared" si="9"/>
        <v>79.88</v>
      </c>
      <c r="I234" s="286">
        <f t="shared" si="127"/>
        <v>79.88</v>
      </c>
    </row>
    <row r="235" ht="15.75" customHeight="1">
      <c r="A235" s="386">
        <v>61103.0</v>
      </c>
      <c r="B235" s="386" t="s">
        <v>728</v>
      </c>
      <c r="C235" s="383" t="s">
        <v>500</v>
      </c>
      <c r="D235" s="384">
        <v>199.86</v>
      </c>
      <c r="E235" s="375" t="str">
        <f t="shared" ref="E235:F235" si="239">UPPER(B235)</f>
        <v>FECHADURA COM MAÇANETA TIPO ALAVANCA E CHAVE COMUM PARA PORTA INTERNA, REF. IMAB, STAN, ALIANÇA OU EQUIVALENTE</v>
      </c>
      <c r="F235" s="375" t="str">
        <f t="shared" si="239"/>
        <v>UND</v>
      </c>
      <c r="G235" s="286">
        <f t="shared" si="8"/>
        <v>194.88</v>
      </c>
      <c r="H235" s="286">
        <f t="shared" si="9"/>
        <v>152.68</v>
      </c>
      <c r="I235" s="286">
        <f t="shared" si="127"/>
        <v>152.68</v>
      </c>
    </row>
    <row r="236" ht="15.75" customHeight="1">
      <c r="A236" s="386">
        <v>61104.0</v>
      </c>
      <c r="B236" s="386" t="s">
        <v>729</v>
      </c>
      <c r="C236" s="383" t="s">
        <v>500</v>
      </c>
      <c r="D236" s="384">
        <v>69.98</v>
      </c>
      <c r="E236" s="375" t="str">
        <f t="shared" ref="E236:F236" si="240">UPPER(B236)</f>
        <v>TARGETA TIPO LIVRE/OCUPADO, REF. IMAB, STAN, ALIANÇA OU EQUIVALENTE</v>
      </c>
      <c r="F236" s="375" t="str">
        <f t="shared" si="240"/>
        <v>UND</v>
      </c>
      <c r="G236" s="286">
        <f t="shared" si="8"/>
        <v>68.24</v>
      </c>
      <c r="H236" s="286">
        <f t="shared" si="9"/>
        <v>53.46</v>
      </c>
      <c r="I236" s="286">
        <f t="shared" si="127"/>
        <v>53.46</v>
      </c>
    </row>
    <row r="237" ht="15.75" customHeight="1">
      <c r="A237" s="386">
        <v>61106.0</v>
      </c>
      <c r="B237" s="386" t="s">
        <v>730</v>
      </c>
      <c r="C237" s="383" t="s">
        <v>500</v>
      </c>
      <c r="D237" s="384">
        <v>166.22</v>
      </c>
      <c r="E237" s="375" t="str">
        <f t="shared" ref="E237:F237" si="241">UPPER(B237)</f>
        <v>FECHADURA COM MAÇANETA TIPO BOLA E CHAVE TIPO YALE, REF. IMAB, STAN, ALIANÇA OU EQUIVALENTE</v>
      </c>
      <c r="F237" s="375" t="str">
        <f t="shared" si="241"/>
        <v>UND</v>
      </c>
      <c r="G237" s="286">
        <f t="shared" si="8"/>
        <v>162.08</v>
      </c>
      <c r="H237" s="286">
        <f t="shared" si="9"/>
        <v>126.98</v>
      </c>
      <c r="I237" s="286">
        <f t="shared" si="127"/>
        <v>126.98</v>
      </c>
    </row>
    <row r="238" ht="15.75" customHeight="1">
      <c r="A238" s="386">
        <v>61107.0</v>
      </c>
      <c r="B238" s="386" t="s">
        <v>731</v>
      </c>
      <c r="C238" s="383" t="s">
        <v>500</v>
      </c>
      <c r="D238" s="384">
        <v>131.57</v>
      </c>
      <c r="E238" s="375" t="str">
        <f t="shared" ref="E238:F238" si="242">UPPER(B238)</f>
        <v>FECHADURA DE SOBREPOR, TIPO CAIXÃO, COM CHAVE COMUM, REF. IMAB, STAN, ALIANÇA OU EQUIVALENTE</v>
      </c>
      <c r="F238" s="375" t="str">
        <f t="shared" si="242"/>
        <v>UND</v>
      </c>
      <c r="G238" s="286">
        <f t="shared" si="8"/>
        <v>128.29</v>
      </c>
      <c r="H238" s="286">
        <f t="shared" si="9"/>
        <v>100.51</v>
      </c>
      <c r="I238" s="286">
        <f t="shared" si="127"/>
        <v>100.51</v>
      </c>
    </row>
    <row r="239" ht="15.75" customHeight="1">
      <c r="A239" s="386">
        <v>61108.0</v>
      </c>
      <c r="B239" s="386" t="s">
        <v>732</v>
      </c>
      <c r="C239" s="383" t="s">
        <v>500</v>
      </c>
      <c r="D239" s="384">
        <v>95.73</v>
      </c>
      <c r="E239" s="375" t="str">
        <f t="shared" ref="E239:F239" si="243">UPPER(B239)</f>
        <v>FECHADURA COM MAÇANETA TIPO ALAVANCA E CHAVE TIPO BANHEIRO, REF. IMAB, STAN, ALIANÇA OU EQUIVALENTE</v>
      </c>
      <c r="F239" s="375" t="str">
        <f t="shared" si="243"/>
        <v>UND</v>
      </c>
      <c r="G239" s="286">
        <f t="shared" si="8"/>
        <v>93.34</v>
      </c>
      <c r="H239" s="286">
        <f t="shared" si="9"/>
        <v>73.13</v>
      </c>
      <c r="I239" s="286">
        <f t="shared" si="127"/>
        <v>73.13</v>
      </c>
    </row>
    <row r="240" ht="15.75" customHeight="1">
      <c r="A240" s="386">
        <v>61112.0</v>
      </c>
      <c r="B240" s="386" t="s">
        <v>733</v>
      </c>
      <c r="C240" s="383" t="s">
        <v>500</v>
      </c>
      <c r="D240" s="384">
        <v>43.45</v>
      </c>
      <c r="E240" s="375" t="str">
        <f t="shared" ref="E240:F240" si="244">UPPER(B240)</f>
        <v>DOBRADIÇA DE LATÃO CROMADO DE 3 X 2 1/2", INCL. PARAFUSOS, REF. IMAB, STAN, ALIANÇA OU EQUIVALENTE</v>
      </c>
      <c r="F240" s="375" t="str">
        <f t="shared" si="244"/>
        <v>UND</v>
      </c>
      <c r="G240" s="286">
        <f t="shared" si="8"/>
        <v>42.36</v>
      </c>
      <c r="H240" s="286">
        <f t="shared" si="9"/>
        <v>33.19</v>
      </c>
      <c r="I240" s="286">
        <f t="shared" si="127"/>
        <v>33.19</v>
      </c>
    </row>
    <row r="241" ht="15.75" customHeight="1">
      <c r="A241" s="381">
        <v>613.0</v>
      </c>
      <c r="B241" s="381" t="s">
        <v>734</v>
      </c>
      <c r="C241" s="383"/>
      <c r="D241" s="384"/>
      <c r="E241" s="375" t="str">
        <f t="shared" ref="E241:F241" si="245">UPPER(B241)</f>
        <v>PORTA EM MADEIRA DE LEI TIPO ANGELIM PEDRA OU EQUIV.C/ENCHIMENTO EM MADEIRA 1A.QUALIDADE ESP. 30MM P/ PINTURA, INCLUSIVE ALIZARES, DOBRADIÇAS E FECHADURA EXTERNA, EXCLUSIVE MARCO</v>
      </c>
      <c r="F241" s="375" t="str">
        <f t="shared" si="245"/>
        <v/>
      </c>
      <c r="G241" s="286">
        <f t="shared" si="8"/>
        <v>0</v>
      </c>
      <c r="H241" s="286">
        <f t="shared" si="9"/>
        <v>0</v>
      </c>
      <c r="I241" s="286">
        <f t="shared" si="127"/>
        <v>0</v>
      </c>
    </row>
    <row r="242" ht="15.75" customHeight="1">
      <c r="A242" s="386">
        <v>61301.0</v>
      </c>
      <c r="B242" s="386" t="s">
        <v>735</v>
      </c>
      <c r="C242" s="383" t="s">
        <v>500</v>
      </c>
      <c r="D242" s="384">
        <v>800.43</v>
      </c>
      <c r="E242" s="375" t="str">
        <f t="shared" ref="E242:F242" si="246">UPPER(B242)</f>
        <v>PORTA EM MADEIRA DE LEI TIPO ANGELIM PEDRA OU EQUIV.C/ENCHIMENTO EM MADEIRA 1A.QUALIDADE ESP. 30MM P/ PINTURA, INCLUSIVE ALIZARES, DOBRADIÇAS E FECHADURA EXTERNA EM LATÃO CROMADO LAFONTE OU EQUIV., EXCLUSIVE MARCO, NAS DIM.:0.60 X 2.10 M</v>
      </c>
      <c r="F242" s="375" t="str">
        <f t="shared" si="246"/>
        <v>UND</v>
      </c>
      <c r="G242" s="286">
        <f t="shared" si="8"/>
        <v>780.49</v>
      </c>
      <c r="H242" s="286">
        <f t="shared" si="9"/>
        <v>611.48</v>
      </c>
      <c r="I242" s="286">
        <f t="shared" si="127"/>
        <v>611.48</v>
      </c>
    </row>
    <row r="243" ht="15.75" customHeight="1">
      <c r="A243" s="386">
        <v>61302.0</v>
      </c>
      <c r="B243" s="386" t="s">
        <v>736</v>
      </c>
      <c r="C243" s="383" t="s">
        <v>500</v>
      </c>
      <c r="D243" s="384">
        <v>804.59</v>
      </c>
      <c r="E243" s="375" t="str">
        <f t="shared" ref="E243:F243" si="247">UPPER(B243)</f>
        <v>PORTA EM MADEIRA DE LEI TIPO ANGELIM PEDRA OU EQUIV.C/ENCHIMENTO EM MADEIRA 1A.QUALIDADE ESP. 30MM P/ PINTURA, INCLUSIVE ALIZARES, DOBRADIÇAS E FECHADURA EXTERNA EM LATÃO CROMADO LAFONTE OU EQUIV., EXCLUSIVE MARCO, NAS DIM.: 0.70 X 2.10 M</v>
      </c>
      <c r="F243" s="375" t="str">
        <f t="shared" si="247"/>
        <v>UND</v>
      </c>
      <c r="G243" s="286">
        <f t="shared" si="8"/>
        <v>784.55</v>
      </c>
      <c r="H243" s="286">
        <f t="shared" si="9"/>
        <v>614.66</v>
      </c>
      <c r="I243" s="286">
        <f t="shared" si="127"/>
        <v>614.66</v>
      </c>
    </row>
    <row r="244" ht="15.75" customHeight="1">
      <c r="A244" s="386">
        <v>61303.0</v>
      </c>
      <c r="B244" s="386" t="s">
        <v>737</v>
      </c>
      <c r="C244" s="383" t="s">
        <v>500</v>
      </c>
      <c r="D244" s="384">
        <v>808.75</v>
      </c>
      <c r="E244" s="375" t="str">
        <f t="shared" ref="E244:F244" si="248">UPPER(B244)</f>
        <v>PORTA EM MADEIRA DE LEI TIPO ANGELIM PEDRA OU EQUIV.C/ENCHIMENTO EM MADEIRA 1A.QUALIDADE ESP. 30MM P/ PINTURA, INCLUSIVE ALIZARES, DOBRADIÇAS E FECHADURA EXTERNA EM LATÃO CROMADO LAFONTE OU EQUIV., EXCLUSIVE MARCO, NAS DIM.: 0.80 X 2.10 M</v>
      </c>
      <c r="F244" s="375" t="str">
        <f t="shared" si="248"/>
        <v>UND</v>
      </c>
      <c r="G244" s="286">
        <f t="shared" si="8"/>
        <v>788.61</v>
      </c>
      <c r="H244" s="286">
        <f t="shared" si="9"/>
        <v>617.84</v>
      </c>
      <c r="I244" s="286">
        <f t="shared" si="127"/>
        <v>617.84</v>
      </c>
    </row>
    <row r="245" ht="15.75" customHeight="1">
      <c r="A245" s="386">
        <v>61304.0</v>
      </c>
      <c r="B245" s="386" t="s">
        <v>738</v>
      </c>
      <c r="C245" s="383" t="s">
        <v>500</v>
      </c>
      <c r="D245" s="384">
        <v>851.16</v>
      </c>
      <c r="E245" s="375" t="str">
        <f t="shared" ref="E245:F245" si="249">UPPER(B245)</f>
        <v>PORTA EM MADEIRA DE LEI TIPO ANGELIM PEDRA OU EQUIV.C/ENCHIMENTO EM MADEIRA 1A.QUALIDADE ESP. 30MM P/ PINTURA, INCLUSIVE ALIZARES, DOBRADIÇAS E FECHADURA EXTERNA EM LATÃO CROMADO LAFONTE OU EQUIV., EXCLUSIVE MARCO, NAS DIM.: 0.90 X 2.10 M</v>
      </c>
      <c r="F245" s="375" t="str">
        <f t="shared" si="249"/>
        <v>UND</v>
      </c>
      <c r="G245" s="286">
        <f t="shared" si="8"/>
        <v>829.97</v>
      </c>
      <c r="H245" s="286">
        <f t="shared" si="9"/>
        <v>650.24</v>
      </c>
      <c r="I245" s="286">
        <f t="shared" si="127"/>
        <v>650.24</v>
      </c>
    </row>
    <row r="246" ht="15.75" customHeight="1">
      <c r="A246" s="381">
        <v>614.0</v>
      </c>
      <c r="B246" s="381" t="s">
        <v>739</v>
      </c>
      <c r="C246" s="383"/>
      <c r="D246" s="384"/>
      <c r="E246" s="375" t="str">
        <f t="shared" ref="E246:F246" si="250">UPPER(B246)</f>
        <v>PORTA EM MADEIRA DE LEI TIPO ANGELIM PEDRA/EQUIV, ESP. 30MM C/ ACAB. LISO P/ PINTURA, INCL. FECHADURA TIPO "LIVRE/OCUPADO" E FERRAGENS P/ FIXAÇÃO EM GRANITO, EXCLUSIVE MARCO</v>
      </c>
      <c r="F246" s="375" t="str">
        <f t="shared" si="250"/>
        <v/>
      </c>
      <c r="G246" s="286">
        <f t="shared" si="8"/>
        <v>0</v>
      </c>
      <c r="H246" s="286">
        <f t="shared" si="9"/>
        <v>0</v>
      </c>
      <c r="I246" s="286">
        <f t="shared" si="127"/>
        <v>0</v>
      </c>
    </row>
    <row r="247" ht="15.75" customHeight="1">
      <c r="A247" s="386">
        <v>61401.0</v>
      </c>
      <c r="B247" s="386" t="s">
        <v>740</v>
      </c>
      <c r="C247" s="383" t="s">
        <v>500</v>
      </c>
      <c r="D247" s="384">
        <v>671.43</v>
      </c>
      <c r="E247" s="375" t="str">
        <f t="shared" ref="E247:F247" si="251">UPPER(B247)</f>
        <v>PORTA EM MADEIRA DE LEI TIPO ANGELIM PEDRA OU EQUIV.C/ENCHIMENTO EM MADEIRA 1A.QUALIDADE ESP. 30MM P/ PINTURA, INCL. FECHADURA TIPO "LIVRE/OCUPADO" EM LATÃO CROMADO LAFONTE OU EQUIV. E FERRAGENS P/ FIXAÇÃO EM GRANITO, EXCL. MARCO, NAS DIMENSÕES: 0.60 X 1.80 M</v>
      </c>
      <c r="F247" s="375" t="str">
        <f t="shared" si="251"/>
        <v>UND</v>
      </c>
      <c r="G247" s="286">
        <f t="shared" si="8"/>
        <v>654.7</v>
      </c>
      <c r="H247" s="286">
        <f t="shared" si="9"/>
        <v>512.93</v>
      </c>
      <c r="I247" s="286">
        <f t="shared" si="127"/>
        <v>512.93</v>
      </c>
    </row>
    <row r="248" ht="15.75" customHeight="1">
      <c r="A248" s="386">
        <v>61402.0</v>
      </c>
      <c r="B248" s="386" t="s">
        <v>741</v>
      </c>
      <c r="C248" s="383" t="s">
        <v>500</v>
      </c>
      <c r="D248" s="384">
        <v>671.43</v>
      </c>
      <c r="E248" s="375" t="str">
        <f t="shared" ref="E248:F248" si="252">UPPER(B248)</f>
        <v>PORTA EM MADEIRA DE LEI TIPO ANGELIM PEDRA OU EQUIV.C/ENCHIMENTO EM MADEIRA 1A.QUALIDADE ESP. 30MM P/ PINTURA, INCL. FECHADURA TIPO "LIVRE/OCUPADO" EM LATÃO CROMADO LAFONTE OU EQUIV. E FERRAGENS P/ FIXAÇÃO EM GRANITO, EXCL. MARCO, NAS DIMENSÕES: 0.80 X 1.80 M</v>
      </c>
      <c r="F248" s="375" t="str">
        <f t="shared" si="252"/>
        <v>UND</v>
      </c>
      <c r="G248" s="286">
        <f t="shared" si="8"/>
        <v>654.7</v>
      </c>
      <c r="H248" s="286">
        <f t="shared" si="9"/>
        <v>512.93</v>
      </c>
      <c r="I248" s="286">
        <f t="shared" si="127"/>
        <v>512.93</v>
      </c>
    </row>
    <row r="249" ht="15.75" customHeight="1">
      <c r="A249" s="386">
        <v>61403.0</v>
      </c>
      <c r="B249" s="386" t="s">
        <v>742</v>
      </c>
      <c r="C249" s="383" t="s">
        <v>500</v>
      </c>
      <c r="D249" s="384">
        <v>671.43</v>
      </c>
      <c r="E249" s="375" t="str">
        <f t="shared" ref="E249:F249" si="253">UPPER(B249)</f>
        <v>PORTA EM MADEIRA DE LEI TIPO ANGELIM PEDRA OU EQUIV.C/ENCHIMENTO EM MADEIRA 1A.QUALIDADE ESP. 30MM P/ PINTURA, INCL. FECHADURA TIPO "LIVRE/OCUPADO" EM LATÃO CROMADO LAFONTE OU EQUIV. E FERRAGENS P/ FIXAÇÃO EM GRANITO, EXCL. MARCO, NAS DIMENSÕES: 0.60 X 1.60 M</v>
      </c>
      <c r="F249" s="375" t="str">
        <f t="shared" si="253"/>
        <v>UND</v>
      </c>
      <c r="G249" s="286">
        <f t="shared" si="8"/>
        <v>654.7</v>
      </c>
      <c r="H249" s="286">
        <f t="shared" si="9"/>
        <v>512.93</v>
      </c>
      <c r="I249" s="286">
        <f t="shared" si="127"/>
        <v>512.93</v>
      </c>
    </row>
    <row r="250" ht="15.75" customHeight="1">
      <c r="A250" s="386">
        <v>61404.0</v>
      </c>
      <c r="B250" s="386" t="s">
        <v>743</v>
      </c>
      <c r="C250" s="383" t="s">
        <v>500</v>
      </c>
      <c r="D250" s="384">
        <v>671.43</v>
      </c>
      <c r="E250" s="375" t="str">
        <f t="shared" ref="E250:F250" si="254">UPPER(B250)</f>
        <v>PORTA EM MADEIRA DE LEI TIPO ANGELIM PEDRA OU EQUIV.C/ENCHIMENTO EM MADEIRA 1A.QUALIDADE ESP. 30MM P/ PINTURA, INCL. FECHADURA TIPO "LIVRE/OCUPADO" EM LATÃO CROMADO LAFONTE OU EQUIV. E FERRAGENS P/ FIXAÇÃO EM GRANITO, EXCL. MARCO, NAS DIMENSÕES: 0.80 X 1.60 M</v>
      </c>
      <c r="F250" s="375" t="str">
        <f t="shared" si="254"/>
        <v>UND</v>
      </c>
      <c r="G250" s="286">
        <f t="shared" si="8"/>
        <v>654.7</v>
      </c>
      <c r="H250" s="286">
        <f t="shared" si="9"/>
        <v>512.93</v>
      </c>
      <c r="I250" s="286">
        <f t="shared" si="127"/>
        <v>512.93</v>
      </c>
    </row>
    <row r="251" ht="15.75" customHeight="1">
      <c r="A251" s="381">
        <v>617.0</v>
      </c>
      <c r="B251" s="381" t="s">
        <v>746</v>
      </c>
      <c r="C251" s="383"/>
      <c r="D251" s="384"/>
      <c r="E251" s="375" t="str">
        <f t="shared" ref="E251:F251" si="255">UPPER(B251)</f>
        <v>PORTA EM VENEZIANA, EM MADEIRA DE LEI, ESP. 30MM, INCL. DOBRADIÇAS, EXCLUSIVE ALIZAR, MARCO E FECHADURA</v>
      </c>
      <c r="F251" s="375" t="str">
        <f t="shared" si="255"/>
        <v/>
      </c>
      <c r="G251" s="286">
        <f t="shared" si="8"/>
        <v>0</v>
      </c>
      <c r="H251" s="286">
        <f t="shared" si="9"/>
        <v>0</v>
      </c>
      <c r="I251" s="286">
        <f t="shared" si="127"/>
        <v>0</v>
      </c>
    </row>
    <row r="252" ht="15.75" customHeight="1">
      <c r="A252" s="386">
        <v>61701.0</v>
      </c>
      <c r="B252" s="386" t="s">
        <v>747</v>
      </c>
      <c r="C252" s="383" t="s">
        <v>500</v>
      </c>
      <c r="D252" s="384">
        <v>830.25</v>
      </c>
      <c r="E252" s="375" t="str">
        <f t="shared" ref="E252:F252" si="256">UPPER(B252)</f>
        <v>PORTA EM VENEZIANA, EM MADEIRA DE LEI, ESP. 30MM, INCL. DOBRADIÇAS, EXCL. ALIZAR, MARCO E FECHADURA, NAS DIMENSÕES: 0.60 X 2.10 M</v>
      </c>
      <c r="F252" s="375" t="str">
        <f t="shared" si="256"/>
        <v>UND</v>
      </c>
      <c r="G252" s="286">
        <f t="shared" si="8"/>
        <v>809.57</v>
      </c>
      <c r="H252" s="286">
        <f t="shared" si="9"/>
        <v>634.26</v>
      </c>
      <c r="I252" s="286">
        <f t="shared" si="127"/>
        <v>634.26</v>
      </c>
    </row>
    <row r="253" ht="15.75" customHeight="1">
      <c r="A253" s="386">
        <v>61702.0</v>
      </c>
      <c r="B253" s="386" t="s">
        <v>748</v>
      </c>
      <c r="C253" s="383" t="s">
        <v>500</v>
      </c>
      <c r="D253" s="384">
        <v>891.3</v>
      </c>
      <c r="E253" s="375" t="str">
        <f t="shared" ref="E253:F253" si="257">UPPER(B253)</f>
        <v>PORTA EM VENEZIANA, EM MADEIRA DE LEI, ESP. 30MM, INCL. DOBRADIÇAS, EXCL. ALIZAR, MARCO E FECHADURA, NAS DIMENSÕES: 0.70 X 2.10 M</v>
      </c>
      <c r="F253" s="375" t="str">
        <f t="shared" si="257"/>
        <v>UND</v>
      </c>
      <c r="G253" s="286">
        <f t="shared" si="8"/>
        <v>869.1</v>
      </c>
      <c r="H253" s="286">
        <f t="shared" si="9"/>
        <v>680.9</v>
      </c>
      <c r="I253" s="286">
        <f t="shared" si="127"/>
        <v>680.9</v>
      </c>
    </row>
    <row r="254" ht="15.75" customHeight="1">
      <c r="A254" s="386">
        <v>61703.0</v>
      </c>
      <c r="B254" s="386" t="s">
        <v>749</v>
      </c>
      <c r="C254" s="383" t="s">
        <v>500</v>
      </c>
      <c r="D254" s="384">
        <v>962.77</v>
      </c>
      <c r="E254" s="375" t="str">
        <f t="shared" ref="E254:F254" si="258">UPPER(B254)</f>
        <v>PORTA EM VENEZIANA, EM MADEIRA DE LEI, ESP. 30MM, INCL. DOBRADIÇAS, EXCL. ALIZAR, MARCO E FECHADURA, NAS DIMENSÕES: 0.80 X 2.10 M</v>
      </c>
      <c r="F254" s="375" t="str">
        <f t="shared" si="258"/>
        <v>UND</v>
      </c>
      <c r="G254" s="286">
        <f t="shared" si="8"/>
        <v>938.79</v>
      </c>
      <c r="H254" s="286">
        <f t="shared" si="9"/>
        <v>735.5</v>
      </c>
      <c r="I254" s="286">
        <f t="shared" si="127"/>
        <v>735.5</v>
      </c>
    </row>
    <row r="255" ht="15.75" customHeight="1">
      <c r="A255" s="381">
        <v>619.0</v>
      </c>
      <c r="B255" s="381" t="s">
        <v>750</v>
      </c>
      <c r="C255" s="383"/>
      <c r="D255" s="384"/>
      <c r="E255" s="375" t="str">
        <f t="shared" ref="E255:F255" si="259">UPPER(B255)</f>
        <v>PORTA EM MADEIRA DE LEI TIPO ANGELIM PEDRA OU EQUIV. C/ ENCHIMENTO EM MADEIRA DE 1ª QUALIDADE ESP 30MM, COM VISOR DE VIDRO, INCL. ALIZARES, DOBRADIÇAS E FECHADURAS EXT EM LATÃO CROMADO LAFONTE/EQUIV , EXCL. MARCO, NAS DIMENSÕES:</v>
      </c>
      <c r="F255" s="375" t="str">
        <f t="shared" si="259"/>
        <v/>
      </c>
      <c r="G255" s="286">
        <f t="shared" si="8"/>
        <v>0</v>
      </c>
      <c r="H255" s="286">
        <f t="shared" si="9"/>
        <v>0</v>
      </c>
      <c r="I255" s="286">
        <f t="shared" si="127"/>
        <v>0</v>
      </c>
    </row>
    <row r="256" ht="15.75" customHeight="1">
      <c r="A256" s="386">
        <v>61901.0</v>
      </c>
      <c r="B256" s="386" t="s">
        <v>751</v>
      </c>
      <c r="C256" s="383" t="s">
        <v>500</v>
      </c>
      <c r="D256" s="399">
        <v>995.3</v>
      </c>
      <c r="E256" s="375" t="str">
        <f t="shared" ref="E256:F256" si="260">UPPER(B256)</f>
        <v>PORTA EM MADEIRA DE LEI TIPO ANGELIM PEDRA OU EQUIV. C/ ENCHIMENTO EM MADEIRA DE 1ª QUALIDADE ESP. 30MM, COM VISOR DE VIDRO, INCLUSIVE ALIZARES, DOBRADIÇAS E FECHADURAS EXTERNAS EM LATÃO CROMADO LA FONTE/EQUIV. EXCLUSIVE MARCO, NAS DIMENSÕES: 0.70 X 2.10 M</v>
      </c>
      <c r="F256" s="375" t="str">
        <f t="shared" si="260"/>
        <v>UND</v>
      </c>
      <c r="G256" s="286">
        <f t="shared" si="8"/>
        <v>970.51</v>
      </c>
      <c r="H256" s="286">
        <f t="shared" si="9"/>
        <v>760.35</v>
      </c>
      <c r="I256" s="286">
        <f t="shared" si="127"/>
        <v>760.35</v>
      </c>
    </row>
    <row r="257" ht="15.75" customHeight="1">
      <c r="A257" s="386">
        <v>61902.0</v>
      </c>
      <c r="B257" s="386" t="s">
        <v>752</v>
      </c>
      <c r="C257" s="383" t="s">
        <v>500</v>
      </c>
      <c r="D257" s="399">
        <v>999.46</v>
      </c>
      <c r="E257" s="375" t="str">
        <f t="shared" ref="E257:F257" si="261">UPPER(B257)</f>
        <v>PORTA EM MADEIRA DE LEI TIPO ANGELIM PEDRA OU EQUIV. C/ ENCHIMENTO EM MADEIRA DE 1ª QUALIDADE ESP. 30MM, COM VISOR DE VIDRO, INCLUSIVE ALIZARES, DOBRADIÇAS E FECHADURAS EXTERNAS EM LATÃO CROMADO LA FONTE/EQUIV. EXCLUSIVE MARCO, NAS DIMENSÕES: 0.80 X 2.10 M</v>
      </c>
      <c r="F257" s="375" t="str">
        <f t="shared" si="261"/>
        <v>UND</v>
      </c>
      <c r="G257" s="286">
        <f t="shared" si="8"/>
        <v>974.57</v>
      </c>
      <c r="H257" s="286">
        <f t="shared" si="9"/>
        <v>763.53</v>
      </c>
      <c r="I257" s="286">
        <f t="shared" si="127"/>
        <v>763.53</v>
      </c>
    </row>
    <row r="258" ht="15.75" customHeight="1">
      <c r="A258" s="386">
        <v>61903.0</v>
      </c>
      <c r="B258" s="386" t="s">
        <v>753</v>
      </c>
      <c r="C258" s="383" t="s">
        <v>500</v>
      </c>
      <c r="D258" s="399">
        <v>1090.21</v>
      </c>
      <c r="E258" s="375" t="str">
        <f t="shared" ref="E258:F258" si="262">UPPER(B258)</f>
        <v>PORTA EM MADEIRA DE LEI TIPO ANGELIM PEDRA OU EQUIV. C/ ENCHIMENTO EM MADEIRA DE 1ª QUALIDADE ESP. 30MM, COM VISOR DE VIDRO, INCLUSIVE ALIZARES, DOBRADIÇAS E FECHADURAS EXTERNAS EM LATÃO CROMADO LA FONTE/EQUIV. EXCLUSIVE MARCO, NAS DIMENSÕES: 0.90 X 2.10 M</v>
      </c>
      <c r="F258" s="375" t="str">
        <f t="shared" si="262"/>
        <v>UND</v>
      </c>
      <c r="G258" s="286">
        <f t="shared" si="8"/>
        <v>1063.06</v>
      </c>
      <c r="H258" s="286">
        <f t="shared" si="9"/>
        <v>832.86</v>
      </c>
      <c r="I258" s="286">
        <f t="shared" si="127"/>
        <v>832.86</v>
      </c>
    </row>
    <row r="259" ht="15.75" customHeight="1">
      <c r="A259" s="381">
        <v>622.0</v>
      </c>
      <c r="B259" s="381" t="s">
        <v>754</v>
      </c>
      <c r="C259" s="383"/>
      <c r="D259" s="384"/>
      <c r="E259" s="375" t="str">
        <f t="shared" ref="E259:F259" si="263">UPPER(B259)</f>
        <v>REVISÕES E REPAROS</v>
      </c>
      <c r="F259" s="375" t="str">
        <f t="shared" si="263"/>
        <v/>
      </c>
      <c r="G259" s="286">
        <f t="shared" si="8"/>
        <v>0</v>
      </c>
      <c r="H259" s="286">
        <f t="shared" si="9"/>
        <v>0</v>
      </c>
      <c r="I259" s="286">
        <f t="shared" si="127"/>
        <v>0</v>
      </c>
    </row>
    <row r="260" ht="15.75" customHeight="1">
      <c r="A260" s="386">
        <v>62201.0</v>
      </c>
      <c r="B260" s="386" t="s">
        <v>755</v>
      </c>
      <c r="C260" s="383" t="s">
        <v>500</v>
      </c>
      <c r="D260" s="384">
        <v>79.86</v>
      </c>
      <c r="E260" s="375" t="str">
        <f t="shared" ref="E260:F260" si="264">UPPER(B260)</f>
        <v>SUBSTITUIÇÃO DE FECHADURA COM MAÇANETA TIPO ALAVANCA E CHAVE YALE</v>
      </c>
      <c r="F260" s="375" t="str">
        <f t="shared" si="264"/>
        <v>UND</v>
      </c>
      <c r="G260" s="286">
        <f t="shared" si="8"/>
        <v>77.87</v>
      </c>
      <c r="H260" s="286">
        <f t="shared" si="9"/>
        <v>61.01</v>
      </c>
      <c r="I260" s="286">
        <f t="shared" si="127"/>
        <v>61.01</v>
      </c>
    </row>
    <row r="261" ht="15.75" customHeight="1">
      <c r="A261" s="386">
        <v>62202.0</v>
      </c>
      <c r="B261" s="386" t="s">
        <v>756</v>
      </c>
      <c r="C261" s="383" t="s">
        <v>500</v>
      </c>
      <c r="D261" s="384">
        <v>175.16</v>
      </c>
      <c r="E261" s="375" t="str">
        <f t="shared" ref="E261:F261" si="265">UPPER(B261)</f>
        <v>SUBSTITUIÇÃO DE FECHADURA COM MAÇANETA TIPO ALAVANCA E CHAVE TIPO COMUM</v>
      </c>
      <c r="F261" s="375" t="str">
        <f t="shared" si="265"/>
        <v>UND</v>
      </c>
      <c r="G261" s="286">
        <f t="shared" si="8"/>
        <v>170.8</v>
      </c>
      <c r="H261" s="286">
        <f t="shared" si="9"/>
        <v>133.81</v>
      </c>
      <c r="I261" s="286">
        <f t="shared" si="127"/>
        <v>133.81</v>
      </c>
    </row>
    <row r="262" ht="15.75" customHeight="1">
      <c r="A262" s="386">
        <v>62203.0</v>
      </c>
      <c r="B262" s="386" t="s">
        <v>757</v>
      </c>
      <c r="C262" s="383" t="s">
        <v>500</v>
      </c>
      <c r="D262" s="384">
        <v>141.52</v>
      </c>
      <c r="E262" s="375" t="str">
        <f t="shared" ref="E262:F262" si="266">UPPER(B262)</f>
        <v>SUBSTITUIÇÃO DE FECHADURA COM MAÇANETA TIPO BOLA E CHAVE TIPO YALE</v>
      </c>
      <c r="F262" s="375" t="str">
        <f t="shared" si="266"/>
        <v>UND</v>
      </c>
      <c r="G262" s="286">
        <f t="shared" si="8"/>
        <v>137.99</v>
      </c>
      <c r="H262" s="286">
        <f t="shared" si="9"/>
        <v>108.11</v>
      </c>
      <c r="I262" s="286">
        <f t="shared" si="127"/>
        <v>108.11</v>
      </c>
    </row>
    <row r="263" ht="15.75" customHeight="1">
      <c r="A263" s="386">
        <v>62204.0</v>
      </c>
      <c r="B263" s="386" t="s">
        <v>760</v>
      </c>
      <c r="C263" s="383" t="s">
        <v>500</v>
      </c>
      <c r="D263" s="384">
        <v>69.93</v>
      </c>
      <c r="E263" s="375" t="str">
        <f t="shared" ref="E263:F263" si="267">UPPER(B263)</f>
        <v>RECOLOCAÇÃO DE FOLHA DE PORTA EM MADEIRA DE 1 FOLHA, EXCL. FERRAGENS, MARCOS E ALIZARES</v>
      </c>
      <c r="F263" s="375" t="str">
        <f t="shared" si="267"/>
        <v>UND</v>
      </c>
      <c r="G263" s="286">
        <f t="shared" si="8"/>
        <v>68.19</v>
      </c>
      <c r="H263" s="286">
        <f t="shared" si="9"/>
        <v>53.42</v>
      </c>
      <c r="I263" s="286">
        <f t="shared" si="127"/>
        <v>53.42</v>
      </c>
    </row>
    <row r="264" ht="15.75" customHeight="1">
      <c r="A264" s="386">
        <v>62205.0</v>
      </c>
      <c r="B264" s="386" t="s">
        <v>761</v>
      </c>
      <c r="C264" s="383" t="s">
        <v>500</v>
      </c>
      <c r="D264" s="384">
        <v>57.7</v>
      </c>
      <c r="E264" s="375" t="str">
        <f t="shared" ref="E264:F264" si="268">UPPER(B264)</f>
        <v>SUBSTITUIÇÃO DE TARGETA TIPO LIVRE/OCUPADO</v>
      </c>
      <c r="F264" s="375" t="str">
        <f t="shared" si="268"/>
        <v>UND</v>
      </c>
      <c r="G264" s="286">
        <f t="shared" si="8"/>
        <v>56.26</v>
      </c>
      <c r="H264" s="286">
        <f t="shared" si="9"/>
        <v>44.08</v>
      </c>
      <c r="I264" s="286">
        <f t="shared" si="127"/>
        <v>44.08</v>
      </c>
    </row>
    <row r="265" ht="15.75" customHeight="1">
      <c r="A265" s="386">
        <v>62206.0</v>
      </c>
      <c r="B265" s="386" t="s">
        <v>762</v>
      </c>
      <c r="C265" s="383" t="s">
        <v>500</v>
      </c>
      <c r="D265" s="384">
        <v>8.13</v>
      </c>
      <c r="E265" s="375" t="str">
        <f t="shared" ref="E265:F265" si="269">UPPER(B265)</f>
        <v>SUBSTITUIÇÃO DE TARGETA DE FIO REDONDO 2"</v>
      </c>
      <c r="F265" s="375" t="str">
        <f t="shared" si="269"/>
        <v>UND</v>
      </c>
      <c r="G265" s="286">
        <f t="shared" si="8"/>
        <v>7.93</v>
      </c>
      <c r="H265" s="286">
        <f t="shared" si="9"/>
        <v>6.21</v>
      </c>
      <c r="I265" s="286">
        <f t="shared" si="127"/>
        <v>6.21</v>
      </c>
    </row>
    <row r="266" ht="15.75" customHeight="1">
      <c r="A266" s="386">
        <v>62207.0</v>
      </c>
      <c r="B266" s="386" t="s">
        <v>763</v>
      </c>
      <c r="C266" s="383" t="s">
        <v>500</v>
      </c>
      <c r="D266" s="384">
        <v>38.35</v>
      </c>
      <c r="E266" s="375" t="str">
        <f t="shared" ref="E266:F266" si="270">UPPER(B266)</f>
        <v>SUBSTITUIÇÃO DE DOBRADIÇA 3 X 2 1/2"</v>
      </c>
      <c r="F266" s="375" t="str">
        <f t="shared" si="270"/>
        <v>UND</v>
      </c>
      <c r="G266" s="286">
        <f t="shared" si="8"/>
        <v>37.4</v>
      </c>
      <c r="H266" s="286">
        <f t="shared" si="9"/>
        <v>29.3</v>
      </c>
      <c r="I266" s="286">
        <f t="shared" si="127"/>
        <v>29.3</v>
      </c>
    </row>
    <row r="267" ht="15.75" customHeight="1">
      <c r="A267" s="386">
        <v>62208.0</v>
      </c>
      <c r="B267" s="386" t="s">
        <v>764</v>
      </c>
      <c r="C267" s="383" t="s">
        <v>500</v>
      </c>
      <c r="D267" s="384">
        <v>63.74</v>
      </c>
      <c r="E267" s="375" t="str">
        <f t="shared" ref="E267:F267" si="271">UPPER(B267)</f>
        <v>REPARO NA PORTA COM PLAINA, INCL. RETIRADA E RECOLOCAÇÃO DE FOLHA DE PORTA</v>
      </c>
      <c r="F267" s="375" t="str">
        <f t="shared" si="271"/>
        <v>UND</v>
      </c>
      <c r="G267" s="286">
        <f t="shared" si="8"/>
        <v>62.15</v>
      </c>
      <c r="H267" s="286">
        <f t="shared" si="9"/>
        <v>48.69</v>
      </c>
      <c r="I267" s="286">
        <f t="shared" si="127"/>
        <v>48.69</v>
      </c>
    </row>
    <row r="268" ht="15.75" customHeight="1">
      <c r="A268" s="386">
        <v>62211.0</v>
      </c>
      <c r="B268" s="386" t="s">
        <v>765</v>
      </c>
      <c r="C268" s="383" t="s">
        <v>495</v>
      </c>
      <c r="D268" s="384">
        <v>2.67</v>
      </c>
      <c r="E268" s="375" t="str">
        <f t="shared" ref="E268:F268" si="272">UPPER(B268)</f>
        <v>RECOLOCAÇÃO DE ALIZAR EM MADEIRA, EXCL. ALIZAR</v>
      </c>
      <c r="F268" s="375" t="str">
        <f t="shared" si="272"/>
        <v>M</v>
      </c>
      <c r="G268" s="286">
        <f t="shared" si="8"/>
        <v>2.6</v>
      </c>
      <c r="H268" s="286">
        <f t="shared" si="9"/>
        <v>2.04</v>
      </c>
      <c r="I268" s="286">
        <f t="shared" si="127"/>
        <v>2.04</v>
      </c>
    </row>
    <row r="269" ht="15.75" customHeight="1">
      <c r="A269" s="386">
        <v>62212.0</v>
      </c>
      <c r="B269" s="386" t="s">
        <v>766</v>
      </c>
      <c r="C269" s="383" t="s">
        <v>495</v>
      </c>
      <c r="D269" s="384">
        <v>12.97</v>
      </c>
      <c r="E269" s="375" t="str">
        <f t="shared" ref="E269:F269" si="273">UPPER(B269)</f>
        <v>RECOLOCAÇÃO DE MARCO EM MADEIRA, EXCL. MARCO</v>
      </c>
      <c r="F269" s="375" t="str">
        <f t="shared" si="273"/>
        <v>M</v>
      </c>
      <c r="G269" s="286">
        <f t="shared" si="8"/>
        <v>12.65</v>
      </c>
      <c r="H269" s="286">
        <f t="shared" si="9"/>
        <v>9.91</v>
      </c>
      <c r="I269" s="286">
        <f t="shared" si="127"/>
        <v>9.91</v>
      </c>
    </row>
    <row r="270" ht="15.75" customHeight="1">
      <c r="A270" s="381">
        <v>623.0</v>
      </c>
      <c r="B270" s="381" t="s">
        <v>767</v>
      </c>
      <c r="C270" s="383"/>
      <c r="D270" s="384"/>
      <c r="E270" s="375" t="str">
        <f t="shared" ref="E270:F270" si="274">UPPER(B270)</f>
        <v>PORTA EM MADEIRA DE LEI COM ENCHIMENTO EM MADEIRA DE 1ª QUALIDADE, ESP. 30MM, PARA PINTURA, INCL. ALIZARES, DOBRADIÇAS, FECHADURA TIPO "LIVRE/OCUPADO" EXCLUSIVE MARCO</v>
      </c>
      <c r="F270" s="375" t="str">
        <f t="shared" si="274"/>
        <v/>
      </c>
      <c r="G270" s="286">
        <f t="shared" si="8"/>
        <v>0</v>
      </c>
      <c r="H270" s="286">
        <f t="shared" si="9"/>
        <v>0</v>
      </c>
      <c r="I270" s="286">
        <f t="shared" si="127"/>
        <v>0</v>
      </c>
    </row>
    <row r="271" ht="15.75" customHeight="1">
      <c r="A271" s="386">
        <v>62301.0</v>
      </c>
      <c r="B271" s="386" t="s">
        <v>768</v>
      </c>
      <c r="C271" s="383" t="s">
        <v>500</v>
      </c>
      <c r="D271" s="384">
        <v>621.37</v>
      </c>
      <c r="E271" s="375" t="str">
        <f t="shared" ref="E271:F271" si="275">UPPER(B271)</f>
        <v>PORTA EM MADEIRA DE LEI COM ENCHIMENTO EM MADEIRA DE 1ª QUALIDADE, ESP. 30MM, PARA PINTURA, INCL. ALIZARES, DOBRADIÇAS, FECHADURA TIPO "LIVRE/OCUPADO" EM LATÃO CROMADO LA FONTE OU EQUIV., EXCL. MARCO, NAS DIMENSÕES: 0.60 X 1.60 M</v>
      </c>
      <c r="F271" s="375" t="str">
        <f t="shared" si="275"/>
        <v>UND</v>
      </c>
      <c r="G271" s="286">
        <f t="shared" si="8"/>
        <v>605.89</v>
      </c>
      <c r="H271" s="286">
        <f t="shared" si="9"/>
        <v>474.69</v>
      </c>
      <c r="I271" s="286">
        <f t="shared" si="127"/>
        <v>474.69</v>
      </c>
    </row>
    <row r="272" ht="15.75" customHeight="1">
      <c r="A272" s="386">
        <v>62302.0</v>
      </c>
      <c r="B272" s="386" t="s">
        <v>769</v>
      </c>
      <c r="C272" s="383" t="s">
        <v>500</v>
      </c>
      <c r="D272" s="384">
        <v>621.37</v>
      </c>
      <c r="E272" s="375" t="str">
        <f t="shared" ref="E272:F272" si="276">UPPER(B272)</f>
        <v>PORTA EM MADEIRA DE LEI COM ENCHIMENTO EM MADEIRA DE 1ª QUALIDADE, ESP. 30MM, PARA PINTURA, INCL. ALIZARES, DOBRADIÇAS, FECHADURA TIPO "LIVRE/OCUPADO" EM LATÃO CROMADO LA FONTE OU EQUIV., EXCL. MARCO, NAS DIMENSÕES: 0.80 X 1.60 M</v>
      </c>
      <c r="F272" s="375" t="str">
        <f t="shared" si="276"/>
        <v>UND</v>
      </c>
      <c r="G272" s="286">
        <f t="shared" si="8"/>
        <v>605.89</v>
      </c>
      <c r="H272" s="286">
        <f t="shared" si="9"/>
        <v>474.69</v>
      </c>
      <c r="I272" s="286">
        <f t="shared" si="127"/>
        <v>474.69</v>
      </c>
    </row>
    <row r="273" ht="15.75" customHeight="1">
      <c r="A273" s="381">
        <v>625.0</v>
      </c>
      <c r="B273" s="381" t="s">
        <v>772</v>
      </c>
      <c r="C273" s="383"/>
      <c r="D273" s="384"/>
      <c r="E273" s="375" t="str">
        <f t="shared" ref="E273:F273" si="277">UPPER(B273)</f>
        <v>PORTA EM MADEIRA DE LEI TIPO ANGELIM PEDRA OU EQUIV.,ESP. 35 MM, MACIÇA C/ FRISO P/ VERNIZ, PADRÃO SEDU, COM VISOR, INCLUSIVE ALIZARES, DOBRADIÇAS E FECHADURA DE BOLA EXTERNA, EXCLUSIVE MARCO</v>
      </c>
      <c r="F273" s="375" t="str">
        <f t="shared" si="277"/>
        <v/>
      </c>
      <c r="G273" s="286">
        <f t="shared" si="8"/>
        <v>0</v>
      </c>
      <c r="H273" s="286">
        <f t="shared" si="9"/>
        <v>0</v>
      </c>
      <c r="I273" s="286">
        <f t="shared" si="127"/>
        <v>0</v>
      </c>
    </row>
    <row r="274" ht="15.75" customHeight="1">
      <c r="A274" s="386">
        <v>62501.0</v>
      </c>
      <c r="B274" s="386" t="s">
        <v>773</v>
      </c>
      <c r="C274" s="383" t="s">
        <v>500</v>
      </c>
      <c r="D274" s="399">
        <v>1467.93</v>
      </c>
      <c r="E274" s="375" t="str">
        <f t="shared" ref="E274:F274" si="278">UPPER(B274)</f>
        <v>PORTA EM MADEIRA DE LEI TIPO ANGELIM PEDRA OU EQUIV.,ESP. 35 MM, MACIÇA C/ FRISO P/ VERNIZ, PADRÃO SEDU, COM VISOR, INCLUSIVE ALIZARES, DOBRADIÇAS E FECHADURA DE BOLA EXT. EM LATÃO CROMADO LAFONTE OU EQUIV., EXCL. MARCO, DIMENSÕES: 0.60 X 2.10 M</v>
      </c>
      <c r="F274" s="375" t="str">
        <f t="shared" si="278"/>
        <v>UND</v>
      </c>
      <c r="G274" s="286">
        <f t="shared" si="8"/>
        <v>1431.37</v>
      </c>
      <c r="H274" s="286">
        <f t="shared" si="9"/>
        <v>1121.41</v>
      </c>
      <c r="I274" s="286">
        <f t="shared" si="127"/>
        <v>1121.41</v>
      </c>
    </row>
    <row r="275" ht="15.75" customHeight="1">
      <c r="A275" s="386">
        <v>62502.0</v>
      </c>
      <c r="B275" s="386" t="s">
        <v>774</v>
      </c>
      <c r="C275" s="383" t="s">
        <v>500</v>
      </c>
      <c r="D275" s="399">
        <v>1519.61</v>
      </c>
      <c r="E275" s="375" t="str">
        <f t="shared" ref="E275:F275" si="279">UPPER(B275)</f>
        <v>PORTA EM MADEIRA DE LEI TIPO ANGELIM PEDRA OU EQUIV.,ESP. 35 MM, MACIÇA C/ FRISO P/ VERNIZ, PADRÃO SEDU, COM VISOR, INCLUSIVE ALIZARES, DOBRADIÇAS E FECHADURA DE BOLA EXT. EM LATÃO CROMADO LAFONTE OU EQUIV., EXCL. MARCO, DIMENSÕES: 0.70 X 2.10 M</v>
      </c>
      <c r="F275" s="375" t="str">
        <f t="shared" si="279"/>
        <v>UND</v>
      </c>
      <c r="G275" s="286">
        <f t="shared" si="8"/>
        <v>1481.76</v>
      </c>
      <c r="H275" s="286">
        <f t="shared" si="9"/>
        <v>1160.89</v>
      </c>
      <c r="I275" s="286">
        <f t="shared" si="127"/>
        <v>1160.89</v>
      </c>
    </row>
    <row r="276" ht="15.75" customHeight="1">
      <c r="A276" s="386">
        <v>62503.0</v>
      </c>
      <c r="B276" s="386" t="s">
        <v>775</v>
      </c>
      <c r="C276" s="383" t="s">
        <v>500</v>
      </c>
      <c r="D276" s="399">
        <v>1635.52</v>
      </c>
      <c r="E276" s="375" t="str">
        <f t="shared" ref="E276:F276" si="280">UPPER(B276)</f>
        <v>PORTA EM MADEIRA DE LEI TIPO ANGELIM PEDRA OU EQUIV.,ESP. 35 MM, MACIÇA C/ FRISO P/ VERNIZ, PADRÃO SEDU, COM VISOR, INCLUSIVE ALIZARES, DOBRADIÇAS E FECHADURA DE BOLA EXT. EM LATÃO CROMADO LAFONTE OU EQUIV., EXCL. MARCO, DIMENSÕES: 0.80 X 2.10 M</v>
      </c>
      <c r="F276" s="375" t="str">
        <f t="shared" si="280"/>
        <v>UND</v>
      </c>
      <c r="G276" s="286">
        <f t="shared" si="8"/>
        <v>1594.79</v>
      </c>
      <c r="H276" s="286">
        <f t="shared" si="9"/>
        <v>1249.44</v>
      </c>
      <c r="I276" s="286">
        <f t="shared" si="127"/>
        <v>1249.44</v>
      </c>
    </row>
    <row r="277" ht="15.75" customHeight="1">
      <c r="A277" s="386">
        <v>62504.0</v>
      </c>
      <c r="B277" s="386" t="s">
        <v>776</v>
      </c>
      <c r="C277" s="383" t="s">
        <v>500</v>
      </c>
      <c r="D277" s="399">
        <v>1848.28</v>
      </c>
      <c r="E277" s="375" t="str">
        <f t="shared" ref="E277:F277" si="281">UPPER(B277)</f>
        <v>PORTA EM MADEIRA DE LEI TIPO ANGELIM PEDRA OU EQUIV.,ESP. 35 MM, MACIÇA C/ FRISO P/ VERNIZ, PADRÃO SEDU, COM VISOR, INCLUSIVE ALIZARES, DOBRADIÇAS E FECHADURA DE BOLA EXT. EM LATÃO CROMADO LAFONTE OU EQUIV., EXCL. MARCO, DIMENSÕES: 0.90 X 2.10 M</v>
      </c>
      <c r="F277" s="375" t="str">
        <f t="shared" si="281"/>
        <v>UND</v>
      </c>
      <c r="G277" s="286">
        <f t="shared" si="8"/>
        <v>1802.25</v>
      </c>
      <c r="H277" s="286">
        <f t="shared" si="9"/>
        <v>1411.98</v>
      </c>
      <c r="I277" s="286">
        <f t="shared" si="127"/>
        <v>1411.98</v>
      </c>
    </row>
    <row r="278" ht="15.75" customHeight="1">
      <c r="A278" s="386">
        <v>62505.0</v>
      </c>
      <c r="B278" s="386" t="s">
        <v>777</v>
      </c>
      <c r="C278" s="383" t="s">
        <v>500</v>
      </c>
      <c r="D278" s="399">
        <v>3029.39</v>
      </c>
      <c r="E278" s="375" t="str">
        <f t="shared" ref="E278:F278" si="282">UPPER(B278)</f>
        <v>PORTA EM MADEIRA DE LEI TIPO ANGELIM PEDRA OU EQUIV.,ESP. 35 MM, MACIÇA C/ FRISO P/ VERNIZ, PADRÃO SEDU, COM VISOR, INCLUSIVE ALIZARES, DOBRADIÇAS E FECHADURA DE BOLA EXT. EM LATÃO CROMADO LAFONTE OU EQUIV., EXCL. MARCO, DIMENSÕES: 1.60 X 2.10 M (DUAS FOLHAS)</v>
      </c>
      <c r="F278" s="375" t="str">
        <f t="shared" si="282"/>
        <v>UND</v>
      </c>
      <c r="G278" s="286">
        <f t="shared" si="8"/>
        <v>2953.95</v>
      </c>
      <c r="H278" s="286">
        <f t="shared" si="9"/>
        <v>2314.28</v>
      </c>
      <c r="I278" s="286">
        <f t="shared" si="127"/>
        <v>2314.28</v>
      </c>
    </row>
    <row r="279" ht="15.75" customHeight="1">
      <c r="A279" s="381">
        <v>7.0</v>
      </c>
      <c r="B279" s="381" t="s">
        <v>778</v>
      </c>
      <c r="C279" s="383"/>
      <c r="D279" s="384"/>
      <c r="E279" s="375" t="str">
        <f t="shared" ref="E279:F279" si="283">UPPER(B279)</f>
        <v>ESQUADRIAS METÁLICAS</v>
      </c>
      <c r="F279" s="375" t="str">
        <f t="shared" si="283"/>
        <v/>
      </c>
      <c r="G279" s="286">
        <f t="shared" si="8"/>
        <v>0</v>
      </c>
      <c r="H279" s="286">
        <f t="shared" si="9"/>
        <v>0</v>
      </c>
      <c r="I279" s="286">
        <f t="shared" si="127"/>
        <v>0</v>
      </c>
    </row>
    <row r="280" ht="15.75" customHeight="1">
      <c r="A280" s="381">
        <v>711.0</v>
      </c>
      <c r="B280" s="381" t="s">
        <v>779</v>
      </c>
      <c r="C280" s="383"/>
      <c r="D280" s="384"/>
      <c r="E280" s="375" t="str">
        <f t="shared" ref="E280:F280" si="284">UPPER(B280)</f>
        <v>GRADES E PORTÕES</v>
      </c>
      <c r="F280" s="375" t="str">
        <f t="shared" si="284"/>
        <v/>
      </c>
      <c r="G280" s="286">
        <f t="shared" si="8"/>
        <v>0</v>
      </c>
      <c r="H280" s="286">
        <f t="shared" si="9"/>
        <v>0</v>
      </c>
      <c r="I280" s="286">
        <f t="shared" si="127"/>
        <v>0</v>
      </c>
    </row>
    <row r="281" ht="15.75" customHeight="1">
      <c r="A281" s="386">
        <v>71101.0</v>
      </c>
      <c r="B281" s="386" t="s">
        <v>780</v>
      </c>
      <c r="C281" s="383" t="s">
        <v>479</v>
      </c>
      <c r="D281" s="384">
        <v>499.89</v>
      </c>
      <c r="E281" s="375" t="str">
        <f t="shared" ref="E281:F281" si="285">UPPER(B281)</f>
        <v>TELA DE PROTEÇÃO DE ARAME GALVANIZADO 1/2" FIO 12, COM QUADRO EM TUBO DE FERRO GALVANIZADO 1 1/2" E CANTONEIRA DE FERRO 1/2" X 1/2" X1/8", CONFORME DETALHE EM PROJETO</v>
      </c>
      <c r="F281" s="375" t="str">
        <f t="shared" si="285"/>
        <v>M2</v>
      </c>
      <c r="G281" s="286">
        <f t="shared" si="8"/>
        <v>487.44</v>
      </c>
      <c r="H281" s="286">
        <f t="shared" si="9"/>
        <v>381.89</v>
      </c>
      <c r="I281" s="286">
        <f t="shared" si="127"/>
        <v>381.89</v>
      </c>
    </row>
    <row r="282" ht="15.75" customHeight="1">
      <c r="A282" s="386">
        <v>71103.0</v>
      </c>
      <c r="B282" s="386" t="s">
        <v>781</v>
      </c>
      <c r="C282" s="383" t="s">
        <v>479</v>
      </c>
      <c r="D282" s="384">
        <v>142.35</v>
      </c>
      <c r="E282" s="375" t="str">
        <f t="shared" ref="E282:F282" si="286">UPPER(B282)</f>
        <v>GRADE DE TELA TIPO MOSQUITEIRO DE ARAME GALVANIZADO #18, FIO 32, INCLUSIVE, REQUADRO EM CANTONEIRA DE FERRO 1/8"X1/2"X1/2"</v>
      </c>
      <c r="F282" s="375" t="str">
        <f t="shared" si="286"/>
        <v>M2</v>
      </c>
      <c r="G282" s="286">
        <f t="shared" si="8"/>
        <v>138.81</v>
      </c>
      <c r="H282" s="286">
        <f t="shared" si="9"/>
        <v>108.75</v>
      </c>
      <c r="I282" s="286">
        <f t="shared" si="127"/>
        <v>108.75</v>
      </c>
    </row>
    <row r="283" ht="15.75" customHeight="1">
      <c r="A283" s="386">
        <v>71104.0</v>
      </c>
      <c r="B283" s="386" t="s">
        <v>782</v>
      </c>
      <c r="C283" s="383" t="s">
        <v>479</v>
      </c>
      <c r="D283" s="384">
        <v>418.46</v>
      </c>
      <c r="E283" s="375" t="str">
        <f t="shared" ref="E283:F283" si="287">UPPER(B283)</f>
        <v>PORTÃO DE FERRO DE ABRIR EM BARRA CHATA, INCLUSIVE CHUMBAMENTO</v>
      </c>
      <c r="F283" s="375" t="str">
        <f t="shared" si="287"/>
        <v>M2</v>
      </c>
      <c r="G283" s="286">
        <f t="shared" si="8"/>
        <v>408.04</v>
      </c>
      <c r="H283" s="286">
        <f t="shared" si="9"/>
        <v>319.68</v>
      </c>
      <c r="I283" s="286">
        <f t="shared" si="127"/>
        <v>319.68</v>
      </c>
    </row>
    <row r="284" ht="15.75" customHeight="1">
      <c r="A284" s="386">
        <v>71105.0</v>
      </c>
      <c r="B284" s="386" t="s">
        <v>783</v>
      </c>
      <c r="C284" s="383" t="s">
        <v>479</v>
      </c>
      <c r="D284" s="384">
        <v>259.82</v>
      </c>
      <c r="E284" s="375" t="str">
        <f t="shared" ref="E284:F284" si="288">UPPER(B284)</f>
        <v>GRADE DE FERRO EM BARRA CHATA, INCLUSIVE CHUMBAMENTO</v>
      </c>
      <c r="F284" s="375" t="str">
        <f t="shared" si="288"/>
        <v>M2</v>
      </c>
      <c r="G284" s="286">
        <f t="shared" si="8"/>
        <v>253.35</v>
      </c>
      <c r="H284" s="286">
        <f t="shared" si="9"/>
        <v>198.49</v>
      </c>
      <c r="I284" s="286">
        <f t="shared" si="127"/>
        <v>198.49</v>
      </c>
    </row>
    <row r="285" ht="15.75" customHeight="1">
      <c r="A285" s="386">
        <v>71106.0</v>
      </c>
      <c r="B285" s="386" t="s">
        <v>784</v>
      </c>
      <c r="C285" s="383" t="s">
        <v>479</v>
      </c>
      <c r="D285" s="384">
        <v>492.54</v>
      </c>
      <c r="E285" s="375" t="str">
        <f t="shared" ref="E285:F285" si="289">UPPER(B285)</f>
        <v>PORTÃO DE FERRO DE CORRER EM BARRA CHATA, INCLUSIVE CHUMBAMENTO</v>
      </c>
      <c r="F285" s="375" t="str">
        <f t="shared" si="289"/>
        <v>M2</v>
      </c>
      <c r="G285" s="286">
        <f t="shared" si="8"/>
        <v>480.27</v>
      </c>
      <c r="H285" s="286">
        <f t="shared" si="9"/>
        <v>376.27</v>
      </c>
      <c r="I285" s="286">
        <f t="shared" si="127"/>
        <v>376.27</v>
      </c>
    </row>
    <row r="286" ht="15.75" customHeight="1">
      <c r="A286" s="386">
        <v>71107.0</v>
      </c>
      <c r="B286" s="386" t="s">
        <v>785</v>
      </c>
      <c r="C286" s="383" t="s">
        <v>479</v>
      </c>
      <c r="D286" s="384">
        <v>610.35</v>
      </c>
      <c r="E286" s="375" t="str">
        <f t="shared" ref="E286:F286" si="290">UPPER(B286)</f>
        <v>PORTÃO DE FERRO DE ABRIR EM BARRA CHATA, CHAPA E TUBO, INCLUSIVE CHUMBAMENTO</v>
      </c>
      <c r="F286" s="375" t="str">
        <f t="shared" si="290"/>
        <v>M2</v>
      </c>
      <c r="G286" s="286">
        <f t="shared" si="8"/>
        <v>595.15</v>
      </c>
      <c r="H286" s="286">
        <f t="shared" si="9"/>
        <v>466.27</v>
      </c>
      <c r="I286" s="286">
        <f t="shared" si="127"/>
        <v>466.27</v>
      </c>
    </row>
    <row r="287" ht="15.75" customHeight="1">
      <c r="A287" s="381">
        <v>717.0</v>
      </c>
      <c r="B287" s="381" t="s">
        <v>787</v>
      </c>
      <c r="C287" s="383"/>
      <c r="D287" s="384"/>
      <c r="E287" s="375" t="str">
        <f t="shared" ref="E287:F287" si="291">UPPER(B287)</f>
        <v>ESQUADRIAS METÁLICAS (M2)</v>
      </c>
      <c r="F287" s="375" t="str">
        <f t="shared" si="291"/>
        <v/>
      </c>
      <c r="G287" s="286">
        <f t="shared" si="8"/>
        <v>0</v>
      </c>
      <c r="H287" s="286">
        <f t="shared" si="9"/>
        <v>0</v>
      </c>
      <c r="I287" s="286">
        <f t="shared" si="127"/>
        <v>0</v>
      </c>
    </row>
    <row r="288" ht="15.75" customHeight="1">
      <c r="A288" s="386">
        <v>71701.0</v>
      </c>
      <c r="B288" s="386" t="s">
        <v>788</v>
      </c>
      <c r="C288" s="383" t="s">
        <v>479</v>
      </c>
      <c r="D288" s="384">
        <v>467.47</v>
      </c>
      <c r="E288" s="375" t="str">
        <f t="shared" ref="E288:F288" si="292">UPPER(B288)</f>
        <v>JANELA DE CORRER PARA VIDRO EM ALUMÍNIO ANODIZADO COR NATURAL, LINHA 25, COMPLETA, INCL. PUXADOR COM TRANCA, ALIZAR, CAIXILHO E CONTRAMARCO, EXCLUSIVE VIDRO</v>
      </c>
      <c r="F288" s="375" t="str">
        <f t="shared" si="292"/>
        <v>M2</v>
      </c>
      <c r="G288" s="286">
        <f t="shared" si="8"/>
        <v>455.83</v>
      </c>
      <c r="H288" s="286">
        <f t="shared" si="9"/>
        <v>357.12</v>
      </c>
      <c r="I288" s="286">
        <f t="shared" si="127"/>
        <v>357.12</v>
      </c>
    </row>
    <row r="289" ht="15.75" customHeight="1">
      <c r="A289" s="386">
        <v>71702.0</v>
      </c>
      <c r="B289" s="386" t="s">
        <v>789</v>
      </c>
      <c r="C289" s="383" t="s">
        <v>479</v>
      </c>
      <c r="D289" s="384">
        <v>487.6</v>
      </c>
      <c r="E289" s="375" t="str">
        <f t="shared" ref="E289:F289" si="293">UPPER(B289)</f>
        <v>BÁSCULA PARA VIDRO EM ALUMÍNIO ANODIZADO COR NATURAL, LINHA 25, COMPLETA, COM TRANCA, CAIXILHO, ALIZAR E CONTRAMARCO, EXCLUSIVE VIDRO</v>
      </c>
      <c r="F289" s="375" t="str">
        <f t="shared" si="293"/>
        <v>M2</v>
      </c>
      <c r="G289" s="286">
        <f t="shared" si="8"/>
        <v>475.46</v>
      </c>
      <c r="H289" s="286">
        <f t="shared" si="9"/>
        <v>372.5</v>
      </c>
      <c r="I289" s="286">
        <f t="shared" si="127"/>
        <v>372.5</v>
      </c>
    </row>
    <row r="290" ht="15.75" customHeight="1">
      <c r="A290" s="386">
        <v>71703.0</v>
      </c>
      <c r="B290" s="386" t="s">
        <v>790</v>
      </c>
      <c r="C290" s="383" t="s">
        <v>479</v>
      </c>
      <c r="D290" s="384">
        <v>367.48</v>
      </c>
      <c r="E290" s="375" t="str">
        <f t="shared" ref="E290:F290" si="294">UPPER(B290)</f>
        <v>JANELA TIPO MAXIM-AR PARA VIDRO EM ALUMÍNIO ANODIZADO NATURAL, LINHA 25, COMPLETA, INCL. PUXADOR COM TRANCA, CAIXILHO, ALIZAR E CONTRAMARCO, EXCLUSIVE VIDRO</v>
      </c>
      <c r="F290" s="375" t="str">
        <f t="shared" si="294"/>
        <v>M2</v>
      </c>
      <c r="G290" s="286">
        <f t="shared" si="8"/>
        <v>358.32</v>
      </c>
      <c r="H290" s="286">
        <f t="shared" si="9"/>
        <v>280.73</v>
      </c>
      <c r="I290" s="286">
        <f t="shared" si="127"/>
        <v>280.73</v>
      </c>
    </row>
    <row r="291" ht="15.75" customHeight="1">
      <c r="A291" s="386">
        <v>71704.0</v>
      </c>
      <c r="B291" s="386" t="s">
        <v>791</v>
      </c>
      <c r="C291" s="383" t="s">
        <v>479</v>
      </c>
      <c r="D291" s="384">
        <v>755.35</v>
      </c>
      <c r="E291" s="375" t="str">
        <f t="shared" ref="E291:F291" si="295">UPPER(B291)</f>
        <v>PORTA DE ABRIR TIPO VENEZIANA EM ALUMÍNIO ANODIZADO, LINHA 25, COMPLETA, INCL. PUXADOR COM TRANCA, CAIXILHO, ALIZAR E CONTRAMARCO</v>
      </c>
      <c r="F291" s="375" t="str">
        <f t="shared" si="295"/>
        <v>M2</v>
      </c>
      <c r="G291" s="286">
        <f t="shared" si="8"/>
        <v>736.53</v>
      </c>
      <c r="H291" s="286">
        <f t="shared" si="9"/>
        <v>577.04</v>
      </c>
      <c r="I291" s="286">
        <f t="shared" si="127"/>
        <v>577.04</v>
      </c>
    </row>
    <row r="292" ht="15.75" customHeight="1">
      <c r="A292" s="386">
        <v>71706.0</v>
      </c>
      <c r="B292" s="386" t="s">
        <v>792</v>
      </c>
      <c r="C292" s="383" t="s">
        <v>479</v>
      </c>
      <c r="D292" s="384">
        <v>189.09</v>
      </c>
      <c r="E292" s="375" t="str">
        <f t="shared" ref="E292:F292" si="296">UPPER(B292)</f>
        <v>GUICHÊ/GRADIL EM PERFIL L 1" E PERFIL T 3/4" EM FERRO, INCLUSIVE PINTURA EM ESMALTE SINTÉTICO, MARCA DE REFERÊNCIA SUVINIL</v>
      </c>
      <c r="F292" s="375" t="str">
        <f t="shared" si="296"/>
        <v>M2</v>
      </c>
      <c r="G292" s="286">
        <f t="shared" si="8"/>
        <v>184.38</v>
      </c>
      <c r="H292" s="286">
        <f t="shared" si="9"/>
        <v>144.45</v>
      </c>
      <c r="I292" s="286">
        <f t="shared" si="127"/>
        <v>144.45</v>
      </c>
    </row>
    <row r="293" ht="15.75" customHeight="1">
      <c r="A293" s="381">
        <v>718.0</v>
      </c>
      <c r="B293" s="381" t="s">
        <v>754</v>
      </c>
      <c r="C293" s="383"/>
      <c r="D293" s="384"/>
      <c r="E293" s="375" t="str">
        <f t="shared" ref="E293:F293" si="297">UPPER(B293)</f>
        <v>REVISÕES E REPAROS</v>
      </c>
      <c r="F293" s="375" t="str">
        <f t="shared" si="297"/>
        <v/>
      </c>
      <c r="G293" s="286">
        <f t="shared" si="8"/>
        <v>0</v>
      </c>
      <c r="H293" s="286">
        <f t="shared" si="9"/>
        <v>0</v>
      </c>
      <c r="I293" s="286">
        <f t="shared" si="127"/>
        <v>0</v>
      </c>
    </row>
    <row r="294" ht="15.75" customHeight="1">
      <c r="A294" s="386">
        <v>71801.0</v>
      </c>
      <c r="B294" s="386" t="s">
        <v>793</v>
      </c>
      <c r="C294" s="383" t="s">
        <v>479</v>
      </c>
      <c r="D294" s="384">
        <v>22.15</v>
      </c>
      <c r="E294" s="375" t="str">
        <f t="shared" ref="E294:F294" si="298">UPPER(B294)</f>
        <v>ESCOVAMENTO COM ESCOVA DE AÇO EM ESQUADRIAS DE FERRO</v>
      </c>
      <c r="F294" s="375" t="str">
        <f t="shared" si="298"/>
        <v>M2</v>
      </c>
      <c r="G294" s="286">
        <f t="shared" si="8"/>
        <v>21.6</v>
      </c>
      <c r="H294" s="286">
        <f t="shared" si="9"/>
        <v>16.92</v>
      </c>
      <c r="I294" s="286">
        <f t="shared" si="127"/>
        <v>16.92</v>
      </c>
    </row>
    <row r="295" ht="15.75" customHeight="1">
      <c r="A295" s="381">
        <v>8.0</v>
      </c>
      <c r="B295" s="381" t="s">
        <v>794</v>
      </c>
      <c r="C295" s="383"/>
      <c r="D295" s="384"/>
      <c r="E295" s="375" t="str">
        <f t="shared" ref="E295:F295" si="299">UPPER(B295)</f>
        <v>VIDROS E ESPELHOS</v>
      </c>
      <c r="F295" s="375" t="str">
        <f t="shared" si="299"/>
        <v/>
      </c>
      <c r="G295" s="286">
        <f t="shared" si="8"/>
        <v>0</v>
      </c>
      <c r="H295" s="286">
        <f t="shared" si="9"/>
        <v>0</v>
      </c>
      <c r="I295" s="286">
        <f t="shared" si="127"/>
        <v>0</v>
      </c>
    </row>
    <row r="296" ht="15.75" customHeight="1">
      <c r="A296" s="381">
        <v>801.0</v>
      </c>
      <c r="B296" s="381" t="s">
        <v>795</v>
      </c>
      <c r="C296" s="383"/>
      <c r="D296" s="384"/>
      <c r="E296" s="375" t="str">
        <f t="shared" ref="E296:F296" si="300">UPPER(B296)</f>
        <v>VIDROS PARA ESQUADRIAS</v>
      </c>
      <c r="F296" s="375" t="str">
        <f t="shared" si="300"/>
        <v/>
      </c>
      <c r="G296" s="286">
        <f t="shared" si="8"/>
        <v>0</v>
      </c>
      <c r="H296" s="286">
        <f t="shared" si="9"/>
        <v>0</v>
      </c>
      <c r="I296" s="286">
        <f t="shared" si="127"/>
        <v>0</v>
      </c>
    </row>
    <row r="297" ht="15.75" customHeight="1">
      <c r="A297" s="386">
        <v>80102.0</v>
      </c>
      <c r="B297" s="386" t="s">
        <v>796</v>
      </c>
      <c r="C297" s="383" t="s">
        <v>479</v>
      </c>
      <c r="D297" s="384">
        <v>125.95</v>
      </c>
      <c r="E297" s="375" t="str">
        <f t="shared" ref="E297:F297" si="301">UPPER(B297)</f>
        <v>VIDRO PLANO TRANSPARENTE LISO, COM 4 MM DE ESPESSURA</v>
      </c>
      <c r="F297" s="375" t="str">
        <f t="shared" si="301"/>
        <v>M2</v>
      </c>
      <c r="G297" s="286">
        <f t="shared" si="8"/>
        <v>122.82</v>
      </c>
      <c r="H297" s="286">
        <f t="shared" si="9"/>
        <v>96.22</v>
      </c>
      <c r="I297" s="286">
        <f t="shared" si="127"/>
        <v>96.22</v>
      </c>
    </row>
    <row r="298" ht="15.75" customHeight="1">
      <c r="A298" s="386">
        <v>80103.0</v>
      </c>
      <c r="B298" s="386" t="s">
        <v>797</v>
      </c>
      <c r="C298" s="383" t="s">
        <v>479</v>
      </c>
      <c r="D298" s="384">
        <v>165.73</v>
      </c>
      <c r="E298" s="375" t="str">
        <f t="shared" ref="E298:F298" si="302">UPPER(B298)</f>
        <v>VIDRO FANTASIA MINI-BOREAL, COM 4 MM DE ESPESSURA</v>
      </c>
      <c r="F298" s="375" t="str">
        <f t="shared" si="302"/>
        <v>M2</v>
      </c>
      <c r="G298" s="286">
        <f t="shared" si="8"/>
        <v>161.61</v>
      </c>
      <c r="H298" s="286">
        <f t="shared" si="9"/>
        <v>126.61</v>
      </c>
      <c r="I298" s="286">
        <f t="shared" si="127"/>
        <v>126.61</v>
      </c>
    </row>
    <row r="299" ht="15.75" customHeight="1">
      <c r="A299" s="386">
        <v>80107.0</v>
      </c>
      <c r="B299" s="386" t="s">
        <v>799</v>
      </c>
      <c r="C299" s="383" t="s">
        <v>479</v>
      </c>
      <c r="D299" s="384">
        <v>601.26</v>
      </c>
      <c r="E299" s="375" t="str">
        <f t="shared" ref="E299:F299" si="303">UPPER(B299)</f>
        <v>VIDRO ARAMADO ESP. 6MM, COLOCADO</v>
      </c>
      <c r="F299" s="375" t="str">
        <f t="shared" si="303"/>
        <v>M2</v>
      </c>
      <c r="G299" s="286">
        <f t="shared" si="8"/>
        <v>586.29</v>
      </c>
      <c r="H299" s="286">
        <f t="shared" si="9"/>
        <v>459.33</v>
      </c>
      <c r="I299" s="286">
        <f t="shared" si="127"/>
        <v>459.33</v>
      </c>
    </row>
    <row r="300" ht="15.75" customHeight="1">
      <c r="A300" s="381">
        <v>802.0</v>
      </c>
      <c r="B300" s="381" t="s">
        <v>800</v>
      </c>
      <c r="C300" s="383"/>
      <c r="D300" s="384"/>
      <c r="E300" s="375" t="str">
        <f t="shared" ref="E300:F300" si="304">UPPER(B300)</f>
        <v>ESPELHOS</v>
      </c>
      <c r="F300" s="375" t="str">
        <f t="shared" si="304"/>
        <v/>
      </c>
      <c r="G300" s="286">
        <f t="shared" si="8"/>
        <v>0</v>
      </c>
      <c r="H300" s="286">
        <f t="shared" si="9"/>
        <v>0</v>
      </c>
      <c r="I300" s="286">
        <f t="shared" si="127"/>
        <v>0</v>
      </c>
    </row>
    <row r="301" ht="15.75" customHeight="1">
      <c r="A301" s="386">
        <v>80201.0</v>
      </c>
      <c r="B301" s="386" t="s">
        <v>801</v>
      </c>
      <c r="C301" s="383" t="s">
        <v>479</v>
      </c>
      <c r="D301" s="384">
        <v>509.31</v>
      </c>
      <c r="E301" s="375" t="str">
        <f t="shared" ref="E301:F301" si="305">UPPER(B301)</f>
        <v>ESPELHO PARA BANHEIROS ESPESSURA 4 MM, INCLUINDO CHAPA COMPENSADA 10 MM, MOLDURA DE ALUMÍNIO EM PERFIL L 3/4", FIXADO COM PARAFUSOS CROMADOS</v>
      </c>
      <c r="F301" s="375" t="str">
        <f t="shared" si="305"/>
        <v>M2</v>
      </c>
      <c r="G301" s="286">
        <f t="shared" si="8"/>
        <v>496.62</v>
      </c>
      <c r="H301" s="286">
        <f t="shared" si="9"/>
        <v>389.08</v>
      </c>
      <c r="I301" s="286">
        <f t="shared" si="127"/>
        <v>389.08</v>
      </c>
    </row>
    <row r="302" ht="15.75" customHeight="1">
      <c r="A302" s="386">
        <v>80202.0</v>
      </c>
      <c r="B302" s="386" t="s">
        <v>802</v>
      </c>
      <c r="C302" s="383" t="s">
        <v>479</v>
      </c>
      <c r="D302" s="384">
        <v>578.54</v>
      </c>
      <c r="E302" s="375" t="str">
        <f t="shared" ref="E302:F302" si="306">UPPER(B302)</f>
        <v>ESPELHO ESPESSURA 4 MM, INCLUINDO CHAPA COMPENSADA 6MM, MOLDURA DE PEÇA DE MADEIRA 7X2.5CM FIXADA COM PARAFUSO E BUCHA CONFORME DETALHE EM PROJETO</v>
      </c>
      <c r="F302" s="375" t="str">
        <f t="shared" si="306"/>
        <v>M2</v>
      </c>
      <c r="G302" s="286">
        <f t="shared" si="8"/>
        <v>564.13</v>
      </c>
      <c r="H302" s="286">
        <f t="shared" si="9"/>
        <v>441.97</v>
      </c>
      <c r="I302" s="286">
        <f t="shared" si="127"/>
        <v>441.97</v>
      </c>
    </row>
    <row r="303" ht="15.75" customHeight="1">
      <c r="A303" s="386">
        <v>80203.0</v>
      </c>
      <c r="B303" s="386" t="s">
        <v>803</v>
      </c>
      <c r="C303" s="383" t="s">
        <v>479</v>
      </c>
      <c r="D303" s="384">
        <v>540.54</v>
      </c>
      <c r="E303" s="375" t="str">
        <f t="shared" ref="E303:F303" si="307">UPPER(B303)</f>
        <v>ESPELHO PRATA ESP. 4 MM SOBRE CAIXA DE COMPENSADO COLADO REVESTIDO COM FÓRMICA E FIXADO COM PARAFUSO CROMADO E BUCHA, DIM. 1,80 X 0,40M, CONFORME DETALHE EM PROJETO</v>
      </c>
      <c r="F303" s="375" t="str">
        <f t="shared" si="307"/>
        <v>M2</v>
      </c>
      <c r="G303" s="286">
        <f t="shared" si="8"/>
        <v>527.08</v>
      </c>
      <c r="H303" s="286">
        <f t="shared" si="9"/>
        <v>412.94</v>
      </c>
      <c r="I303" s="286">
        <f t="shared" si="127"/>
        <v>412.94</v>
      </c>
    </row>
    <row r="304" ht="15.75" customHeight="1">
      <c r="A304" s="381">
        <v>9.0</v>
      </c>
      <c r="B304" s="381" t="s">
        <v>804</v>
      </c>
      <c r="C304" s="383"/>
      <c r="D304" s="384"/>
      <c r="E304" s="375" t="str">
        <f t="shared" ref="E304:F304" si="308">UPPER(B304)</f>
        <v>COBERTURA</v>
      </c>
      <c r="F304" s="375" t="str">
        <f t="shared" si="308"/>
        <v/>
      </c>
      <c r="G304" s="286">
        <f t="shared" si="8"/>
        <v>0</v>
      </c>
      <c r="H304" s="286">
        <f t="shared" si="9"/>
        <v>0</v>
      </c>
      <c r="I304" s="286">
        <f t="shared" si="127"/>
        <v>0</v>
      </c>
    </row>
    <row r="305" ht="15.75" customHeight="1">
      <c r="A305" s="381">
        <v>901.0</v>
      </c>
      <c r="B305" s="381" t="s">
        <v>805</v>
      </c>
      <c r="C305" s="383"/>
      <c r="D305" s="384"/>
      <c r="E305" s="375" t="str">
        <f t="shared" ref="E305:F305" si="309">UPPER(B305)</f>
        <v>ESTRUTURA PARA TELHADO</v>
      </c>
      <c r="F305" s="375" t="str">
        <f t="shared" si="309"/>
        <v/>
      </c>
      <c r="G305" s="286">
        <f t="shared" si="8"/>
        <v>0</v>
      </c>
      <c r="H305" s="286">
        <f t="shared" si="9"/>
        <v>0</v>
      </c>
      <c r="I305" s="286">
        <f t="shared" si="127"/>
        <v>0</v>
      </c>
    </row>
    <row r="306" ht="15.75" customHeight="1">
      <c r="A306" s="386">
        <v>90101.0</v>
      </c>
      <c r="B306" s="386" t="s">
        <v>806</v>
      </c>
      <c r="C306" s="383" t="s">
        <v>479</v>
      </c>
      <c r="D306" s="384">
        <v>199.64</v>
      </c>
      <c r="E306" s="375" t="str">
        <f t="shared" ref="E306:F306" si="310">UPPER(B306)</f>
        <v>ESTRUTURA DE MADEIRA DE LEI TIPO PARAJU, PEROBA MICA, ANGELIM PEDRA OU EQUIVALENTE PARA TELHADO DE TELHA CERÂMICA TIPO CAPA E CANAL, COM PONTALETES, TERÇAS, CAIBROS E RIPAS, INCLUSIVE TRATAMENTO COM CUPINICIDA, EXCLUSIVE TELHAS</v>
      </c>
      <c r="F306" s="375" t="str">
        <f t="shared" si="310"/>
        <v>M2</v>
      </c>
      <c r="G306" s="286">
        <f t="shared" si="8"/>
        <v>194.66</v>
      </c>
      <c r="H306" s="286">
        <f t="shared" si="9"/>
        <v>152.51</v>
      </c>
      <c r="I306" s="286">
        <f t="shared" si="127"/>
        <v>152.51</v>
      </c>
    </row>
    <row r="307" ht="15.75" customHeight="1">
      <c r="A307" s="386">
        <v>90102.0</v>
      </c>
      <c r="B307" s="386" t="s">
        <v>807</v>
      </c>
      <c r="C307" s="383" t="s">
        <v>479</v>
      </c>
      <c r="D307" s="384">
        <v>95.95</v>
      </c>
      <c r="E307" s="375" t="str">
        <f t="shared" ref="E307:F307" si="311">UPPER(B307)</f>
        <v>ESTRUTURA DE MADEIRA DE LEI TIPO PARAJU, PEROBA MICA, ANGELIM PEDRA OU EQUIVALENTE PARA TELHADO DE TELHA ONDULADA DE FIBROCIMENTO ESP. 6MM, COM PONTALETES E CAIBROS, INCLUSIVE TRATAMENTO COM CUPINICIDA, EXCLUSIVE TELHAS</v>
      </c>
      <c r="F307" s="375" t="str">
        <f t="shared" si="311"/>
        <v>M2</v>
      </c>
      <c r="G307" s="286">
        <f t="shared" si="8"/>
        <v>93.56</v>
      </c>
      <c r="H307" s="286">
        <f t="shared" si="9"/>
        <v>73.3</v>
      </c>
      <c r="I307" s="286">
        <f t="shared" si="127"/>
        <v>73.3</v>
      </c>
    </row>
    <row r="308" ht="15.75" customHeight="1">
      <c r="A308" s="386">
        <v>90103.0</v>
      </c>
      <c r="B308" s="386" t="s">
        <v>808</v>
      </c>
      <c r="C308" s="383" t="s">
        <v>479</v>
      </c>
      <c r="D308" s="384">
        <v>74.18</v>
      </c>
      <c r="E308" s="375" t="str">
        <f t="shared" ref="E308:F308" si="312">UPPER(B308)</f>
        <v>ESTRUTURA DE MADEIRA DE LEI TIPO PARAJU OU EQUIVALENTE PARA COBERTURA DE TELHA DE FIBROCIMENTO CANALETE 49/90, INCLUSIVE TRATAMENTO COM CUPINICIDA, EXCLUSIVE TELHAS</v>
      </c>
      <c r="F308" s="375" t="str">
        <f t="shared" si="312"/>
        <v>M2</v>
      </c>
      <c r="G308" s="286">
        <f t="shared" si="8"/>
        <v>72.33</v>
      </c>
      <c r="H308" s="286">
        <f t="shared" si="9"/>
        <v>56.67</v>
      </c>
      <c r="I308" s="286">
        <f t="shared" si="127"/>
        <v>56.67</v>
      </c>
    </row>
    <row r="309" ht="15.75" customHeight="1">
      <c r="A309" s="386">
        <v>90104.0</v>
      </c>
      <c r="B309" s="386" t="s">
        <v>809</v>
      </c>
      <c r="C309" s="383" t="s">
        <v>479</v>
      </c>
      <c r="D309" s="384">
        <v>324.93</v>
      </c>
      <c r="E309" s="375" t="str">
        <f t="shared" ref="E309:F309" si="313">UPPER(B309)</f>
        <v>ESTRUTURA DE MADEIRA DE LEI TIPO PARAJU, PEROBA MICA, ANGELIM PEDRA OU EQUIVALENTE PARA TELHADO DE TELHAS CERÂMICAS TIPO CAPA E CANAL C/ TESOURAS, PILARES, VIGAS, TERÇAS, CAIBROS E RIPAS, INCL. TRAT. C/CUPINICIDA, EXCLUSIVE TELHAS</v>
      </c>
      <c r="F309" s="375" t="str">
        <f t="shared" si="313"/>
        <v>M2</v>
      </c>
      <c r="G309" s="286">
        <f t="shared" si="8"/>
        <v>316.84</v>
      </c>
      <c r="H309" s="286">
        <f t="shared" si="9"/>
        <v>248.23</v>
      </c>
      <c r="I309" s="286">
        <f t="shared" si="127"/>
        <v>248.23</v>
      </c>
    </row>
    <row r="310" ht="15.75" customHeight="1">
      <c r="A310" s="386">
        <v>90105.0</v>
      </c>
      <c r="B310" s="386" t="s">
        <v>810</v>
      </c>
      <c r="C310" s="383" t="s">
        <v>479</v>
      </c>
      <c r="D310" s="384">
        <v>192.85</v>
      </c>
      <c r="E310" s="375" t="str">
        <f t="shared" ref="E310:F310" si="314">UPPER(B310)</f>
        <v>ESTRUTURA DE MADEIRA DE LEI PARAJU, PEROBA MICA, ANGELIM PEDRA OU EQUIVALENTE PARA TELHADO DE TELHA CERÂMICA TIPO FRANCESA, COM PONTALETES, TERÇAS, CAIBROS E RIPAS, INCLUSIVE TRATAMENTO COM CUPUNICIDA, EXCLUSIVE TELHAS</v>
      </c>
      <c r="F310" s="375" t="str">
        <f t="shared" si="314"/>
        <v>M2</v>
      </c>
      <c r="G310" s="286">
        <f t="shared" si="8"/>
        <v>188.05</v>
      </c>
      <c r="H310" s="286">
        <f t="shared" si="9"/>
        <v>147.33</v>
      </c>
      <c r="I310" s="286">
        <f t="shared" si="127"/>
        <v>147.33</v>
      </c>
    </row>
    <row r="311" ht="15.75" customHeight="1">
      <c r="A311" s="381">
        <v>902.0</v>
      </c>
      <c r="B311" s="381" t="s">
        <v>811</v>
      </c>
      <c r="C311" s="383"/>
      <c r="D311" s="384"/>
      <c r="E311" s="375" t="str">
        <f t="shared" ref="E311:F311" si="315">UPPER(B311)</f>
        <v>TELHADO</v>
      </c>
      <c r="F311" s="375" t="str">
        <f t="shared" si="315"/>
        <v/>
      </c>
      <c r="G311" s="286">
        <f t="shared" si="8"/>
        <v>0</v>
      </c>
      <c r="H311" s="286">
        <f t="shared" si="9"/>
        <v>0</v>
      </c>
      <c r="I311" s="286">
        <f t="shared" si="127"/>
        <v>0</v>
      </c>
    </row>
    <row r="312" ht="15.75" customHeight="1">
      <c r="A312" s="386">
        <v>90202.0</v>
      </c>
      <c r="B312" s="386" t="s">
        <v>812</v>
      </c>
      <c r="C312" s="383" t="s">
        <v>479</v>
      </c>
      <c r="D312" s="384">
        <v>48.15</v>
      </c>
      <c r="E312" s="375" t="str">
        <f t="shared" ref="E312:F312" si="316">UPPER(B312)</f>
        <v>COBERTURA NOVA DE TELHAS ONDULADAS DE FIBROCIMENTO 6.0MM, INCLUSIVE CUMEEIRAS E ACESSÓRIOS DE FIXAÇÃO</v>
      </c>
      <c r="F312" s="375" t="str">
        <f t="shared" si="316"/>
        <v>M2</v>
      </c>
      <c r="G312" s="286">
        <f t="shared" si="8"/>
        <v>46.95</v>
      </c>
      <c r="H312" s="286">
        <f t="shared" si="9"/>
        <v>36.78</v>
      </c>
      <c r="I312" s="286">
        <f t="shared" si="127"/>
        <v>36.78</v>
      </c>
    </row>
    <row r="313" ht="15.75" customHeight="1">
      <c r="A313" s="386">
        <v>90203.0</v>
      </c>
      <c r="B313" s="386" t="s">
        <v>813</v>
      </c>
      <c r="C313" s="383" t="s">
        <v>479</v>
      </c>
      <c r="D313" s="384">
        <v>64.77</v>
      </c>
      <c r="E313" s="375" t="str">
        <f t="shared" ref="E313:F313" si="317">UPPER(B313)</f>
        <v>COBERTURA NOVA DE TELHAS ONDULADAS DE FIBROCIMENTO 8.0MM, INCLUSIVE CUMEEIRAS E ACESSÓRIOS DE FIXAÇÃO</v>
      </c>
      <c r="F313" s="375" t="str">
        <f t="shared" si="317"/>
        <v>M2</v>
      </c>
      <c r="G313" s="286">
        <f t="shared" si="8"/>
        <v>63.16</v>
      </c>
      <c r="H313" s="286">
        <f t="shared" si="9"/>
        <v>49.48</v>
      </c>
      <c r="I313" s="286">
        <f t="shared" si="127"/>
        <v>49.48</v>
      </c>
    </row>
    <row r="314" ht="15.75" customHeight="1">
      <c r="A314" s="386">
        <v>90206.0</v>
      </c>
      <c r="B314" s="386" t="s">
        <v>814</v>
      </c>
      <c r="C314" s="383" t="s">
        <v>479</v>
      </c>
      <c r="D314" s="384">
        <v>68.32</v>
      </c>
      <c r="E314" s="375" t="str">
        <f t="shared" ref="E314:F314" si="318">UPPER(B314)</f>
        <v>COBERTURA NOVA DE TELHAS DE ALUMÍNIO TRAPEZOIDAL, H = 8 CM, ESP. 0.5MM, INCLUSIVE ACESSÓRIOS DE FIXAÇÃO</v>
      </c>
      <c r="F314" s="375" t="str">
        <f t="shared" si="318"/>
        <v>M2</v>
      </c>
      <c r="G314" s="286">
        <f t="shared" si="8"/>
        <v>66.62</v>
      </c>
      <c r="H314" s="286">
        <f t="shared" si="9"/>
        <v>52.19</v>
      </c>
      <c r="I314" s="286">
        <f t="shared" si="127"/>
        <v>52.19</v>
      </c>
    </row>
    <row r="315" ht="15.75" customHeight="1">
      <c r="A315" s="386">
        <v>90211.0</v>
      </c>
      <c r="B315" s="386" t="s">
        <v>815</v>
      </c>
      <c r="C315" s="383" t="s">
        <v>479</v>
      </c>
      <c r="D315" s="384">
        <v>139.59</v>
      </c>
      <c r="E315" s="375" t="str">
        <f t="shared" ref="E315:F315" si="319">UPPER(B315)</f>
        <v>COBERTURA NOVA DE TELHAS CERÂMICAS TIPO CAPA E CANAL INCLUSIVE CUMEEIRA (TELHAS COMPRADAS NA PRAÇA DE VITÓRIA, POSTO OBRA) (ÁREA DE PROJEÇÃO HORIZONTAL; INCL. 35%)</v>
      </c>
      <c r="F315" s="375" t="str">
        <f t="shared" si="319"/>
        <v>M2</v>
      </c>
      <c r="G315" s="286">
        <f t="shared" si="8"/>
        <v>136.12</v>
      </c>
      <c r="H315" s="286">
        <f t="shared" si="9"/>
        <v>106.64</v>
      </c>
      <c r="I315" s="286">
        <f t="shared" si="127"/>
        <v>106.64</v>
      </c>
    </row>
    <row r="316" ht="15.75" customHeight="1">
      <c r="A316" s="386">
        <v>90212.0</v>
      </c>
      <c r="B316" s="386" t="s">
        <v>817</v>
      </c>
      <c r="C316" s="383" t="s">
        <v>479</v>
      </c>
      <c r="D316" s="384">
        <v>111.97</v>
      </c>
      <c r="E316" s="375" t="str">
        <f t="shared" ref="E316:F316" si="320">UPPER(B316)</f>
        <v>COBERTURA NOVA DE TELHAS CERÂMICAS TIPO CAPA E CANAL INCLUSIVE CUMEEIRAS (TELHAS COMPRADAS NA FÁBRICA, POSTO OBRA)</v>
      </c>
      <c r="F316" s="375" t="str">
        <f t="shared" si="320"/>
        <v>M2</v>
      </c>
      <c r="G316" s="286">
        <f t="shared" si="8"/>
        <v>109.18</v>
      </c>
      <c r="H316" s="286">
        <f t="shared" si="9"/>
        <v>85.54</v>
      </c>
      <c r="I316" s="286">
        <f t="shared" si="127"/>
        <v>85.54</v>
      </c>
    </row>
    <row r="317" ht="15.75" customHeight="1">
      <c r="A317" s="386">
        <v>90215.0</v>
      </c>
      <c r="B317" s="386" t="s">
        <v>818</v>
      </c>
      <c r="C317" s="383" t="s">
        <v>495</v>
      </c>
      <c r="D317" s="384">
        <v>32.46</v>
      </c>
      <c r="E317" s="375" t="str">
        <f t="shared" ref="E317:F317" si="321">UPPER(B317)</f>
        <v>CUMEEIRA PARA COBERTURA EM TELHA CERÂMICA TIPO CAPA E CANAL</v>
      </c>
      <c r="F317" s="375" t="str">
        <f t="shared" si="321"/>
        <v>M</v>
      </c>
      <c r="G317" s="286">
        <f t="shared" si="8"/>
        <v>31.65</v>
      </c>
      <c r="H317" s="286">
        <f t="shared" si="9"/>
        <v>24.8</v>
      </c>
      <c r="I317" s="286">
        <f t="shared" si="127"/>
        <v>24.8</v>
      </c>
    </row>
    <row r="318" ht="15.75" customHeight="1">
      <c r="A318" s="386">
        <v>90216.0</v>
      </c>
      <c r="B318" s="386" t="s">
        <v>819</v>
      </c>
      <c r="C318" s="383" t="s">
        <v>495</v>
      </c>
      <c r="D318" s="384">
        <v>69.39</v>
      </c>
      <c r="E318" s="375" t="str">
        <f t="shared" ref="E318:F318" si="322">UPPER(B318)</f>
        <v>CUMEEIRA PARA COBERTURA EM TELHAS ONDULADAS DE FIBROCIMENTO 6.0MM</v>
      </c>
      <c r="F318" s="375" t="str">
        <f t="shared" si="322"/>
        <v>M</v>
      </c>
      <c r="G318" s="286">
        <f t="shared" si="8"/>
        <v>67.66</v>
      </c>
      <c r="H318" s="286">
        <f t="shared" si="9"/>
        <v>53.01</v>
      </c>
      <c r="I318" s="286">
        <f t="shared" si="127"/>
        <v>53.01</v>
      </c>
    </row>
    <row r="319" ht="15.75" customHeight="1">
      <c r="A319" s="386">
        <v>90219.0</v>
      </c>
      <c r="B319" s="386" t="s">
        <v>821</v>
      </c>
      <c r="C319" s="383" t="s">
        <v>479</v>
      </c>
      <c r="D319" s="384">
        <v>67.31</v>
      </c>
      <c r="E319" s="375" t="str">
        <f t="shared" ref="E319:F319" si="323">UPPER(B319)</f>
        <v>COBERTURA EM TELHA ONDULADA DE ALUMÍNIO, ESP. 0.5MM, INCLUSIVE ACESSÓRIOS DE FIXAÇÃO</v>
      </c>
      <c r="F319" s="375" t="str">
        <f t="shared" si="323"/>
        <v>M2</v>
      </c>
      <c r="G319" s="286">
        <f t="shared" si="8"/>
        <v>65.63</v>
      </c>
      <c r="H319" s="286">
        <f t="shared" si="9"/>
        <v>51.42</v>
      </c>
      <c r="I319" s="286">
        <f t="shared" si="127"/>
        <v>51.42</v>
      </c>
    </row>
    <row r="320" ht="15.75" customHeight="1">
      <c r="A320" s="386">
        <v>90220.0</v>
      </c>
      <c r="B320" s="386" t="s">
        <v>822</v>
      </c>
      <c r="C320" s="383" t="s">
        <v>479</v>
      </c>
      <c r="D320" s="384">
        <v>68.19</v>
      </c>
      <c r="E320" s="375" t="str">
        <f t="shared" ref="E320:F320" si="324">UPPER(B320)</f>
        <v>TELHA EM AÇO GALVANIZADO TRAPEZOIDAL 40, E=0.50MM, PINTURA COR BRANCA NAS DUAS FACES, INCLUSIVE ACESSÓRIO DE FIXAÇÃO, REF. STANTO ANDRÉ, ETERNIT, METFORM OU EQUIVALENTE</v>
      </c>
      <c r="F320" s="375" t="str">
        <f t="shared" si="324"/>
        <v>M2</v>
      </c>
      <c r="G320" s="286">
        <f t="shared" si="8"/>
        <v>66.49</v>
      </c>
      <c r="H320" s="286">
        <f t="shared" si="9"/>
        <v>52.09</v>
      </c>
      <c r="I320" s="286">
        <f t="shared" si="127"/>
        <v>52.09</v>
      </c>
    </row>
    <row r="321" ht="15.75" customHeight="1">
      <c r="A321" s="386">
        <v>90221.0</v>
      </c>
      <c r="B321" s="386" t="s">
        <v>823</v>
      </c>
      <c r="C321" s="383" t="s">
        <v>479</v>
      </c>
      <c r="D321" s="384">
        <v>121.2</v>
      </c>
      <c r="E321" s="375" t="str">
        <f t="shared" ref="E321:F321" si="325">UPPER(B321)</f>
        <v>COBERT. TELHA TERMOACUST TIPO FORRO AÇO GALV TRAPEZ. 40, E=0.43MM, PINT. FACE. SUP. COR BRANCA, FACE INF. PLANA REVEST. PELICULA PVC TEXT., INCL. ACESS. FIX. NUCLEO ISOLANTE POLIURETANO (INJEÇÃO CONTÍNUA) E=30MM, REF. ISOESTE, STO ANDRÉ, ETERNIT, METFORM OU EQU</v>
      </c>
      <c r="F321" s="375" t="str">
        <f t="shared" si="325"/>
        <v>M2</v>
      </c>
      <c r="G321" s="286">
        <f t="shared" si="8"/>
        <v>118.18</v>
      </c>
      <c r="H321" s="286">
        <f t="shared" si="9"/>
        <v>92.59</v>
      </c>
      <c r="I321" s="286">
        <f t="shared" si="127"/>
        <v>92.59</v>
      </c>
    </row>
    <row r="322" ht="15.75" customHeight="1">
      <c r="A322" s="386">
        <v>90223.0</v>
      </c>
      <c r="B322" s="386" t="s">
        <v>824</v>
      </c>
      <c r="C322" s="383" t="s">
        <v>479</v>
      </c>
      <c r="D322" s="384">
        <v>137.45</v>
      </c>
      <c r="E322" s="375" t="str">
        <f t="shared" ref="E322:F322" si="326">UPPER(B322)</f>
        <v>COBERTURA EM TELHA TERMOACUSTICA TIPO TELHA/TELHA EM AÇO GALVANIZADO TRAPEZ. 40, E=0.43MM, PINT. FACE. SUP. E INFER. COR BRANCA, INCL. ACESS. FIX. NUCLEO EM POLIURETANO (INJEÇÃO CONTÍNUA), E=30MM, REF. ISOESTE, STO ANDRÉ, PANISSOL, METFORM OU EQUI</v>
      </c>
      <c r="F322" s="375" t="str">
        <f t="shared" si="326"/>
        <v>M2</v>
      </c>
      <c r="G322" s="286">
        <f t="shared" si="8"/>
        <v>134.02</v>
      </c>
      <c r="H322" s="286">
        <f t="shared" si="9"/>
        <v>105</v>
      </c>
      <c r="I322" s="286">
        <f t="shared" si="127"/>
        <v>105</v>
      </c>
    </row>
    <row r="323" ht="15.75" customHeight="1">
      <c r="A323" s="381">
        <v>903.0</v>
      </c>
      <c r="B323" s="381" t="s">
        <v>825</v>
      </c>
      <c r="C323" s="383"/>
      <c r="D323" s="384"/>
      <c r="E323" s="375" t="str">
        <f t="shared" ref="E323:F323" si="327">UPPER(B323)</f>
        <v>RUFOS E CALHAS</v>
      </c>
      <c r="F323" s="375" t="str">
        <f t="shared" si="327"/>
        <v/>
      </c>
      <c r="G323" s="286">
        <f t="shared" si="8"/>
        <v>0</v>
      </c>
      <c r="H323" s="286">
        <f t="shared" si="9"/>
        <v>0</v>
      </c>
      <c r="I323" s="286">
        <f t="shared" si="127"/>
        <v>0</v>
      </c>
    </row>
    <row r="324" ht="15.75" customHeight="1">
      <c r="A324" s="386">
        <v>90301.0</v>
      </c>
      <c r="B324" s="386" t="s">
        <v>826</v>
      </c>
      <c r="C324" s="383" t="s">
        <v>495</v>
      </c>
      <c r="D324" s="384">
        <v>88.16</v>
      </c>
      <c r="E324" s="375" t="str">
        <f t="shared" ref="E324:F324" si="328">UPPER(B324)</f>
        <v>RUFO DE CONCRETO ARMADO FCK=15 MPA, NAS DIMENSÕES DE 30X5 CM, MOLDADO "IN LOCO"</v>
      </c>
      <c r="F324" s="375" t="str">
        <f t="shared" si="328"/>
        <v>M</v>
      </c>
      <c r="G324" s="286">
        <f t="shared" si="8"/>
        <v>85.97</v>
      </c>
      <c r="H324" s="286">
        <f t="shared" si="9"/>
        <v>67.35</v>
      </c>
      <c r="I324" s="286">
        <f t="shared" si="127"/>
        <v>67.35</v>
      </c>
    </row>
    <row r="325" ht="15.75" customHeight="1">
      <c r="A325" s="386">
        <v>90302.0</v>
      </c>
      <c r="B325" s="386" t="s">
        <v>827</v>
      </c>
      <c r="C325" s="383" t="s">
        <v>495</v>
      </c>
      <c r="D325" s="384">
        <v>32.59</v>
      </c>
      <c r="E325" s="375" t="str">
        <f t="shared" ref="E325:F325" si="329">UPPER(B325)</f>
        <v>RUFO DE CHAPA METÁLICA Nº 26 COM LARGURA DE 30 CM</v>
      </c>
      <c r="F325" s="375" t="str">
        <f t="shared" si="329"/>
        <v>M</v>
      </c>
      <c r="G325" s="286">
        <f t="shared" si="8"/>
        <v>31.78</v>
      </c>
      <c r="H325" s="286">
        <f t="shared" si="9"/>
        <v>24.9</v>
      </c>
      <c r="I325" s="286">
        <f t="shared" si="127"/>
        <v>24.9</v>
      </c>
    </row>
    <row r="326" ht="15.75" customHeight="1">
      <c r="A326" s="386">
        <v>90305.0</v>
      </c>
      <c r="B326" s="386" t="s">
        <v>828</v>
      </c>
      <c r="C326" s="383" t="s">
        <v>495</v>
      </c>
      <c r="D326" s="384">
        <v>211.77</v>
      </c>
      <c r="E326" s="375" t="str">
        <f t="shared" ref="E326:F326" si="330">UPPER(B326)</f>
        <v>CALHA DE CONCRETO ARMADO FCK=15 MPA EM "U" NAS DIMENSÕES DE 38 X 56 CM CONFORME DETALHES EM PROJETO</v>
      </c>
      <c r="F326" s="375" t="str">
        <f t="shared" si="330"/>
        <v>M</v>
      </c>
      <c r="G326" s="286">
        <f t="shared" si="8"/>
        <v>206.5</v>
      </c>
      <c r="H326" s="286">
        <f t="shared" si="9"/>
        <v>161.78</v>
      </c>
      <c r="I326" s="286">
        <f t="shared" si="127"/>
        <v>161.78</v>
      </c>
    </row>
    <row r="327" ht="15.75" customHeight="1">
      <c r="A327" s="386">
        <v>90312.0</v>
      </c>
      <c r="B327" s="386" t="s">
        <v>829</v>
      </c>
      <c r="C327" s="383" t="s">
        <v>495</v>
      </c>
      <c r="D327" s="384">
        <v>165.58</v>
      </c>
      <c r="E327" s="375" t="str">
        <f t="shared" ref="E327:F327" si="331">UPPER(B327)</f>
        <v>CALHA EM CHAPA GALVANIZADA COM LARGURA DE 40 CM</v>
      </c>
      <c r="F327" s="375" t="str">
        <f t="shared" si="331"/>
        <v>M</v>
      </c>
      <c r="G327" s="286">
        <f t="shared" si="8"/>
        <v>161.45</v>
      </c>
      <c r="H327" s="286">
        <f t="shared" si="9"/>
        <v>126.49</v>
      </c>
      <c r="I327" s="286">
        <f t="shared" si="127"/>
        <v>126.49</v>
      </c>
    </row>
    <row r="328" ht="15.75" customHeight="1">
      <c r="A328" s="386">
        <v>90314.0</v>
      </c>
      <c r="B328" s="386" t="s">
        <v>830</v>
      </c>
      <c r="C328" s="383" t="s">
        <v>495</v>
      </c>
      <c r="D328" s="384">
        <v>42.29</v>
      </c>
      <c r="E328" s="375" t="str">
        <f t="shared" ref="E328:F328" si="332">UPPER(B328)</f>
        <v>RUFO DE CHAPA DE ALUMÍNIO ESP. 0.5MM, LARGURA DE 30CM</v>
      </c>
      <c r="F328" s="375" t="str">
        <f t="shared" si="332"/>
        <v>M</v>
      </c>
      <c r="G328" s="286">
        <f t="shared" si="8"/>
        <v>41.24</v>
      </c>
      <c r="H328" s="286">
        <f t="shared" si="9"/>
        <v>32.31</v>
      </c>
      <c r="I328" s="286">
        <f t="shared" si="127"/>
        <v>32.31</v>
      </c>
    </row>
    <row r="329" ht="15.75" customHeight="1">
      <c r="A329" s="381">
        <v>904.0</v>
      </c>
      <c r="B329" s="381" t="s">
        <v>831</v>
      </c>
      <c r="C329" s="383"/>
      <c r="D329" s="384"/>
      <c r="E329" s="375" t="str">
        <f t="shared" ref="E329:F329" si="333">UPPER(B329)</f>
        <v>PLATIBANDA</v>
      </c>
      <c r="F329" s="375" t="str">
        <f t="shared" si="333"/>
        <v/>
      </c>
      <c r="G329" s="286">
        <f t="shared" si="8"/>
        <v>0</v>
      </c>
      <c r="H329" s="286">
        <f t="shared" si="9"/>
        <v>0</v>
      </c>
      <c r="I329" s="286">
        <f t="shared" si="127"/>
        <v>0</v>
      </c>
    </row>
    <row r="330" ht="15.75" customHeight="1">
      <c r="A330" s="386">
        <v>90403.0</v>
      </c>
      <c r="B330" s="386" t="s">
        <v>832</v>
      </c>
      <c r="C330" s="383" t="s">
        <v>495</v>
      </c>
      <c r="D330" s="384">
        <v>93.67</v>
      </c>
      <c r="E330" s="375" t="str">
        <f t="shared" ref="E330:F330" si="334">UPPER(B330)</f>
        <v>PLATIBANDA DE ALVENARIA DE BLOCO CERÂMICO 10X20X20CM, ASSENTADO COM ARGAMASSA DE CIMENTO, CAL HIDRATADA CH1 E AREIA NO TRAÇO 1:0,5:8, AMARRADA COM PILARETES EM CONC. ARM. A CADA 2M (H=1.0M), EXCL. REVEST.</v>
      </c>
      <c r="F330" s="375" t="str">
        <f t="shared" si="334"/>
        <v>M</v>
      </c>
      <c r="G330" s="286">
        <f t="shared" si="8"/>
        <v>91.34</v>
      </c>
      <c r="H330" s="286">
        <f t="shared" si="9"/>
        <v>71.56</v>
      </c>
      <c r="I330" s="286">
        <f t="shared" si="127"/>
        <v>71.56</v>
      </c>
    </row>
    <row r="331" ht="15.75" customHeight="1">
      <c r="A331" s="381">
        <v>905.0</v>
      </c>
      <c r="B331" s="381" t="s">
        <v>754</v>
      </c>
      <c r="C331" s="383"/>
      <c r="D331" s="384"/>
      <c r="E331" s="375" t="str">
        <f t="shared" ref="E331:F331" si="335">UPPER(B331)</f>
        <v>REVISÕES E REPAROS</v>
      </c>
      <c r="F331" s="375" t="str">
        <f t="shared" si="335"/>
        <v/>
      </c>
      <c r="G331" s="286">
        <f t="shared" si="8"/>
        <v>0</v>
      </c>
      <c r="H331" s="286">
        <f t="shared" si="9"/>
        <v>0</v>
      </c>
      <c r="I331" s="286">
        <f t="shared" si="127"/>
        <v>0</v>
      </c>
    </row>
    <row r="332" ht="15.75" customHeight="1">
      <c r="A332" s="386">
        <v>90501.0</v>
      </c>
      <c r="B332" s="386" t="s">
        <v>834</v>
      </c>
      <c r="C332" s="383" t="s">
        <v>479</v>
      </c>
      <c r="D332" s="384">
        <v>56.26</v>
      </c>
      <c r="E332" s="375" t="str">
        <f t="shared" ref="E332:F332" si="336">UPPER(B332)</f>
        <v>RECOLOCAÇÃO DE ENGRADAMENTO DE MADEIRA PARA TELHADO COM TELHA CERÂMICA, COM PONTALETES, TERÇAS, CAIBROS E RIPAS, EXCLUSIVE FORNECIMENTO</v>
      </c>
      <c r="F332" s="375" t="str">
        <f t="shared" si="336"/>
        <v>M2</v>
      </c>
      <c r="G332" s="286">
        <f t="shared" si="8"/>
        <v>54.86</v>
      </c>
      <c r="H332" s="286">
        <f t="shared" si="9"/>
        <v>42.98</v>
      </c>
      <c r="I332" s="286">
        <f t="shared" si="127"/>
        <v>42.98</v>
      </c>
    </row>
    <row r="333" ht="15.75" customHeight="1">
      <c r="A333" s="386">
        <v>90502.0</v>
      </c>
      <c r="B333" s="386" t="s">
        <v>835</v>
      </c>
      <c r="C333" s="383" t="s">
        <v>479</v>
      </c>
      <c r="D333" s="384">
        <v>19.29</v>
      </c>
      <c r="E333" s="375" t="str">
        <f t="shared" ref="E333:F333" si="337">UPPER(B333)</f>
        <v>RECOLOCAÇÃO DE ESTRUTURA DE MADEIRA PARA TELHADO COM TELHA ONDULADA DE FIBROCIMENTO OU TELHA ECOLÓGICA TIPO ONDULINE, COM PONTALETES E CAIBROS, EXCLUSIVE FORNECIMENTO</v>
      </c>
      <c r="F333" s="375" t="str">
        <f t="shared" si="337"/>
        <v>M2</v>
      </c>
      <c r="G333" s="286">
        <f t="shared" si="8"/>
        <v>18.81</v>
      </c>
      <c r="H333" s="286">
        <f t="shared" si="9"/>
        <v>14.74</v>
      </c>
      <c r="I333" s="286">
        <f t="shared" si="127"/>
        <v>14.74</v>
      </c>
    </row>
    <row r="334" ht="15.75" customHeight="1">
      <c r="A334" s="386">
        <v>90506.0</v>
      </c>
      <c r="B334" s="386" t="s">
        <v>836</v>
      </c>
      <c r="C334" s="383" t="s">
        <v>479</v>
      </c>
      <c r="D334" s="384">
        <v>15.21</v>
      </c>
      <c r="E334" s="375" t="str">
        <f t="shared" ref="E334:F334" si="338">UPPER(B334)</f>
        <v>RECOLOCAÇÃO DE TELHA ONDULADA DE FIBROCIMENTO 6MM, EXCL. CUMEEIRA</v>
      </c>
      <c r="F334" s="375" t="str">
        <f t="shared" si="338"/>
        <v>M2</v>
      </c>
      <c r="G334" s="286">
        <f t="shared" si="8"/>
        <v>14.83</v>
      </c>
      <c r="H334" s="286">
        <f t="shared" si="9"/>
        <v>11.62</v>
      </c>
      <c r="I334" s="286">
        <f t="shared" si="127"/>
        <v>11.62</v>
      </c>
    </row>
    <row r="335" ht="15.75" customHeight="1">
      <c r="A335" s="386">
        <v>90509.0</v>
      </c>
      <c r="B335" s="386" t="s">
        <v>837</v>
      </c>
      <c r="C335" s="383" t="s">
        <v>479</v>
      </c>
      <c r="D335" s="384">
        <v>79.8</v>
      </c>
      <c r="E335" s="375" t="str">
        <f t="shared" ref="E335:F335" si="339">UPPER(B335)</f>
        <v>REMOÇÃO, LAVAGEM COM ESCOVA DE AÇO E RECOLOCAÇÃO DE TELHAS CERÂMICAS</v>
      </c>
      <c r="F335" s="375" t="str">
        <f t="shared" si="339"/>
        <v>M2</v>
      </c>
      <c r="G335" s="286">
        <f t="shared" si="8"/>
        <v>77.81</v>
      </c>
      <c r="H335" s="286">
        <f t="shared" si="9"/>
        <v>60.96</v>
      </c>
      <c r="I335" s="286">
        <f t="shared" si="127"/>
        <v>60.96</v>
      </c>
    </row>
    <row r="336" ht="15.75" customHeight="1">
      <c r="A336" s="386">
        <v>90511.0</v>
      </c>
      <c r="B336" s="386" t="s">
        <v>839</v>
      </c>
      <c r="C336" s="383" t="s">
        <v>479</v>
      </c>
      <c r="D336" s="384">
        <v>43.39</v>
      </c>
      <c r="E336" s="375" t="str">
        <f t="shared" ref="E336:F336" si="340">UPPER(B336)</f>
        <v>TRATAMENTO EM ESTRUTURA DE MADEIRA COM CUPINICIDA</v>
      </c>
      <c r="F336" s="375" t="str">
        <f t="shared" si="340"/>
        <v>M2</v>
      </c>
      <c r="G336" s="286">
        <f t="shared" si="8"/>
        <v>42.31</v>
      </c>
      <c r="H336" s="286">
        <f t="shared" si="9"/>
        <v>33.15</v>
      </c>
      <c r="I336" s="286">
        <f t="shared" si="127"/>
        <v>33.15</v>
      </c>
    </row>
    <row r="337" ht="15.75" customHeight="1">
      <c r="A337" s="386">
        <v>90512.0</v>
      </c>
      <c r="B337" s="386" t="s">
        <v>840</v>
      </c>
      <c r="C337" s="383" t="s">
        <v>488</v>
      </c>
      <c r="D337" s="384">
        <v>20.3</v>
      </c>
      <c r="E337" s="375" t="str">
        <f t="shared" ref="E337:F337" si="341">UPPER(B337)</f>
        <v>LIMPEZA DE CALHAS E COLETORES (SERVIÇO REALIZADO POR SERVENTE)</v>
      </c>
      <c r="F337" s="375" t="str">
        <f t="shared" si="341"/>
        <v>M3</v>
      </c>
      <c r="G337" s="286">
        <f t="shared" si="8"/>
        <v>19.8</v>
      </c>
      <c r="H337" s="286">
        <f t="shared" si="9"/>
        <v>15.51</v>
      </c>
      <c r="I337" s="286">
        <f t="shared" si="127"/>
        <v>15.51</v>
      </c>
    </row>
    <row r="338" ht="15.75" customHeight="1">
      <c r="A338" s="381">
        <v>10.0</v>
      </c>
      <c r="B338" s="381" t="s">
        <v>842</v>
      </c>
      <c r="C338" s="383"/>
      <c r="D338" s="384"/>
      <c r="E338" s="375" t="str">
        <f t="shared" ref="E338:F338" si="342">UPPER(B338)</f>
        <v>IMPERMEABILIZAÇÃO</v>
      </c>
      <c r="F338" s="375" t="str">
        <f t="shared" si="342"/>
        <v/>
      </c>
      <c r="G338" s="286">
        <f t="shared" si="8"/>
        <v>0</v>
      </c>
      <c r="H338" s="286">
        <f t="shared" si="9"/>
        <v>0</v>
      </c>
      <c r="I338" s="286">
        <f t="shared" si="127"/>
        <v>0</v>
      </c>
    </row>
    <row r="339" ht="15.75" customHeight="1">
      <c r="A339" s="381">
        <v>1001.0</v>
      </c>
      <c r="B339" s="381" t="s">
        <v>843</v>
      </c>
      <c r="C339" s="383"/>
      <c r="D339" s="384"/>
      <c r="E339" s="375" t="str">
        <f t="shared" ref="E339:F339" si="343">UPPER(B339)</f>
        <v>IMPERMEABILIZAÇÃO DE CAIXAS DE ÁGUA</v>
      </c>
      <c r="F339" s="375" t="str">
        <f t="shared" si="343"/>
        <v/>
      </c>
      <c r="G339" s="286">
        <f t="shared" si="8"/>
        <v>0</v>
      </c>
      <c r="H339" s="286">
        <f t="shared" si="9"/>
        <v>0</v>
      </c>
      <c r="I339" s="286">
        <f t="shared" si="127"/>
        <v>0</v>
      </c>
    </row>
    <row r="340" ht="15.75" customHeight="1">
      <c r="A340" s="386">
        <v>100102.0</v>
      </c>
      <c r="B340" s="386" t="s">
        <v>844</v>
      </c>
      <c r="C340" s="383" t="s">
        <v>479</v>
      </c>
      <c r="D340" s="384">
        <v>69.61</v>
      </c>
      <c r="E340" s="375" t="str">
        <f t="shared" ref="E340:F340" si="344">UPPER(B340)</f>
        <v>IMPERMEABILIZAÇÃO NAS SEGUINTES ETAPAS: CHAPISCO TRAÇO 1:2 C/ SIKA 1 OU EQUIVALENTE, REVEST. DUPLO C/ ARGAMASSA DE CIMENTO E AREIA TRAÇO 1:3 C/ SIKA 1 OU EQUIVALENTE, EM 2X15 MM E ACAB. ARGAMASSA 1:1</v>
      </c>
      <c r="F340" s="375" t="str">
        <f t="shared" si="344"/>
        <v>M2</v>
      </c>
      <c r="G340" s="286">
        <f t="shared" si="8"/>
        <v>67.88</v>
      </c>
      <c r="H340" s="286">
        <f t="shared" si="9"/>
        <v>53.18</v>
      </c>
      <c r="I340" s="286">
        <f t="shared" si="127"/>
        <v>53.18</v>
      </c>
    </row>
    <row r="341" ht="15.75" customHeight="1">
      <c r="A341" s="386">
        <v>100105.0</v>
      </c>
      <c r="B341" s="386" t="s">
        <v>845</v>
      </c>
      <c r="C341" s="383" t="s">
        <v>479</v>
      </c>
      <c r="D341" s="384">
        <v>234.99</v>
      </c>
      <c r="E341" s="375" t="str">
        <f t="shared" ref="E341:F341" si="345">UPPER(B341)</f>
        <v>ÍNDICE DE IMPERM.C/ MANTA ASFÁLTICA ATENDENDO NBR 9952, ASFALTO POLIMÉRICO, ESP.4MM REFORÇ.C/ FILME INT.EM POLIETILENO, REGUL.BASE C/ ARG.1:4 ESP.MÍN.15MM, PROTEÇÃO MEC. ARG. 1:4 ESP.20MM E JUNTAS DILAT.</v>
      </c>
      <c r="F341" s="375" t="str">
        <f t="shared" si="345"/>
        <v>M2</v>
      </c>
      <c r="G341" s="286">
        <f t="shared" si="8"/>
        <v>229.14</v>
      </c>
      <c r="H341" s="286">
        <f t="shared" si="9"/>
        <v>179.52</v>
      </c>
      <c r="I341" s="286">
        <f t="shared" si="127"/>
        <v>179.52</v>
      </c>
    </row>
    <row r="342" ht="15.75" customHeight="1">
      <c r="A342" s="381">
        <v>1002.0</v>
      </c>
      <c r="B342" s="381" t="s">
        <v>846</v>
      </c>
      <c r="C342" s="383"/>
      <c r="D342" s="384"/>
      <c r="E342" s="375" t="str">
        <f t="shared" ref="E342:F342" si="346">UPPER(B342)</f>
        <v>IMPERMEABILIZAÇÃO CALHAS, LAJES DESCOBERTAS, BALDRAMES, PAREDES E JARDINEIRAS</v>
      </c>
      <c r="F342" s="375" t="str">
        <f t="shared" si="346"/>
        <v/>
      </c>
      <c r="G342" s="286">
        <f t="shared" si="8"/>
        <v>0</v>
      </c>
      <c r="H342" s="286">
        <f t="shared" si="9"/>
        <v>0</v>
      </c>
      <c r="I342" s="286">
        <f t="shared" si="127"/>
        <v>0</v>
      </c>
    </row>
    <row r="343" ht="15.75" customHeight="1">
      <c r="A343" s="386">
        <v>100202.0</v>
      </c>
      <c r="B343" s="386" t="s">
        <v>847</v>
      </c>
      <c r="C343" s="383" t="s">
        <v>479</v>
      </c>
      <c r="D343" s="384">
        <v>50.11</v>
      </c>
      <c r="E343" s="375" t="str">
        <f t="shared" ref="E343:F343" si="347">UPPER(B343)</f>
        <v>IMPERMEABILIZAÇÃO COM ARGAMASSA DE IGOL 2 - MARCA DE REFERÊNCIA SIKA</v>
      </c>
      <c r="F343" s="375" t="str">
        <f t="shared" si="347"/>
        <v>M2</v>
      </c>
      <c r="G343" s="286">
        <f t="shared" si="8"/>
        <v>48.86</v>
      </c>
      <c r="H343" s="286">
        <f t="shared" si="9"/>
        <v>38.28</v>
      </c>
      <c r="I343" s="286">
        <f t="shared" si="127"/>
        <v>38.28</v>
      </c>
    </row>
    <row r="344" ht="15.75" customHeight="1">
      <c r="A344" s="386">
        <v>100203.0</v>
      </c>
      <c r="B344" s="386" t="s">
        <v>848</v>
      </c>
      <c r="C344" s="383" t="s">
        <v>479</v>
      </c>
      <c r="D344" s="384">
        <v>47.78</v>
      </c>
      <c r="E344" s="375" t="str">
        <f t="shared" ref="E344:F344" si="348">UPPER(B344)</f>
        <v>PINTURA IMPERMEABILIZANTE COM IGOLFLEX OU EQUIVALENTE A 3 DEMÃOS</v>
      </c>
      <c r="F344" s="375" t="str">
        <f t="shared" si="348"/>
        <v>M2</v>
      </c>
      <c r="G344" s="286">
        <f t="shared" si="8"/>
        <v>46.59</v>
      </c>
      <c r="H344" s="286">
        <f t="shared" si="9"/>
        <v>36.5</v>
      </c>
      <c r="I344" s="286">
        <f t="shared" si="127"/>
        <v>36.5</v>
      </c>
    </row>
    <row r="345" ht="15.75" customHeight="1">
      <c r="A345" s="386">
        <v>100204.0</v>
      </c>
      <c r="B345" s="386" t="s">
        <v>849</v>
      </c>
      <c r="C345" s="383" t="s">
        <v>479</v>
      </c>
      <c r="D345" s="384">
        <v>38.13</v>
      </c>
      <c r="E345" s="375" t="str">
        <f t="shared" ref="E345:F345" si="349">UPPER(B345)</f>
        <v>IMPERMEABILIZAÇÃO, EMPREGANDO ARGAMASSA DE CIMENTO E AREIA SEM PENEIRAR NO TRAÇO 1:3 COM ADITIVO IMPERMEABILIZADO TIPO SIKA 1 OU EQUIVALENTE, ESPESSURA DE 2 CM</v>
      </c>
      <c r="F345" s="375" t="str">
        <f t="shared" si="349"/>
        <v>M2</v>
      </c>
      <c r="G345" s="286">
        <f t="shared" si="8"/>
        <v>37.18</v>
      </c>
      <c r="H345" s="286">
        <f t="shared" si="9"/>
        <v>29.13</v>
      </c>
      <c r="I345" s="286">
        <f t="shared" si="127"/>
        <v>29.13</v>
      </c>
    </row>
    <row r="346" ht="15.75" customHeight="1">
      <c r="A346" s="386">
        <v>100208.0</v>
      </c>
      <c r="B346" s="386" t="s">
        <v>850</v>
      </c>
      <c r="C346" s="383" t="s">
        <v>479</v>
      </c>
      <c r="D346" s="384">
        <v>221.01</v>
      </c>
      <c r="E346" s="375" t="str">
        <f t="shared" ref="E346:F346" si="350">UPPER(B346)</f>
        <v>ÍNDICE DE IMPERM.C/ MANTA ASFÁLTICA ATENDENDO NBR 9952, ASFALTO POLIMERIZADO ESP.3MM, REFORÇ.C/ FILME INT. POLIETILENO, REGUL. BASE C/ ARG.1:4 ESP.MÍN.15MM, PROTEÇÃO MEC. ARG.1:4 ESP.20MM E JUNTAS DILAT.</v>
      </c>
      <c r="F346" s="375" t="str">
        <f t="shared" si="350"/>
        <v>M2</v>
      </c>
      <c r="G346" s="286">
        <f t="shared" si="8"/>
        <v>215.51</v>
      </c>
      <c r="H346" s="286">
        <f t="shared" si="9"/>
        <v>168.84</v>
      </c>
      <c r="I346" s="286">
        <f t="shared" si="127"/>
        <v>168.84</v>
      </c>
    </row>
    <row r="347" ht="15.75" customHeight="1">
      <c r="A347" s="381">
        <v>1003.0</v>
      </c>
      <c r="B347" s="381" t="s">
        <v>851</v>
      </c>
      <c r="C347" s="383"/>
      <c r="D347" s="384"/>
      <c r="E347" s="375" t="str">
        <f t="shared" ref="E347:F347" si="351">UPPER(B347)</f>
        <v>IMPERMEABILIZAÇÃO DE FOSSAS E FILTROS</v>
      </c>
      <c r="F347" s="375" t="str">
        <f t="shared" si="351"/>
        <v/>
      </c>
      <c r="G347" s="286">
        <f t="shared" si="8"/>
        <v>0</v>
      </c>
      <c r="H347" s="286">
        <f t="shared" si="9"/>
        <v>0</v>
      </c>
      <c r="I347" s="286">
        <f t="shared" si="127"/>
        <v>0</v>
      </c>
    </row>
    <row r="348" ht="15.75" customHeight="1">
      <c r="A348" s="386">
        <v>100301.0</v>
      </c>
      <c r="B348" s="386" t="s">
        <v>852</v>
      </c>
      <c r="C348" s="383" t="s">
        <v>479</v>
      </c>
      <c r="D348" s="384">
        <v>79.04</v>
      </c>
      <c r="E348" s="375" t="str">
        <f t="shared" ref="E348:F348" si="352">UPPER(B348)</f>
        <v>IMPERMEABILIZAÇÃO NAS SEGUINTES ETAPAS: CHAPISCO TRAÇO 1:2 C/ SIKA 1 PROP. 1:10 OU EQUIV., REVEST. DUPLO C/ ARGAMASSA DE CIMENTO E AREIA TRAÇO 1:3 C/ SIKA 1 PROP. 1:12 OU EQUIVALENTE, ESP. 2X15 MM E ACAB. ARGAMASSA 1:2</v>
      </c>
      <c r="F348" s="375" t="str">
        <f t="shared" si="352"/>
        <v>M2</v>
      </c>
      <c r="G348" s="286">
        <f t="shared" si="8"/>
        <v>77.07</v>
      </c>
      <c r="H348" s="286">
        <f t="shared" si="9"/>
        <v>60.38</v>
      </c>
      <c r="I348" s="286">
        <f t="shared" si="127"/>
        <v>60.38</v>
      </c>
    </row>
    <row r="349" ht="15.75" customHeight="1">
      <c r="A349" s="381">
        <v>11.0</v>
      </c>
      <c r="B349" s="381" t="s">
        <v>853</v>
      </c>
      <c r="C349" s="383"/>
      <c r="D349" s="384"/>
      <c r="E349" s="375" t="str">
        <f t="shared" ref="E349:F349" si="353">UPPER(B349)</f>
        <v>TETOS E FORROS</v>
      </c>
      <c r="F349" s="375" t="str">
        <f t="shared" si="353"/>
        <v/>
      </c>
      <c r="G349" s="286">
        <f t="shared" si="8"/>
        <v>0</v>
      </c>
      <c r="H349" s="286">
        <f t="shared" si="9"/>
        <v>0</v>
      </c>
      <c r="I349" s="286">
        <f t="shared" si="127"/>
        <v>0</v>
      </c>
    </row>
    <row r="350" ht="15.75" customHeight="1">
      <c r="A350" s="381">
        <v>1101.0</v>
      </c>
      <c r="B350" s="381" t="s">
        <v>854</v>
      </c>
      <c r="C350" s="383"/>
      <c r="D350" s="384"/>
      <c r="E350" s="375" t="str">
        <f t="shared" ref="E350:F350" si="354">UPPER(B350)</f>
        <v>REVESTIMENTO COM ARGAMASSA</v>
      </c>
      <c r="F350" s="375" t="str">
        <f t="shared" si="354"/>
        <v/>
      </c>
      <c r="G350" s="286">
        <f t="shared" si="8"/>
        <v>0</v>
      </c>
      <c r="H350" s="286">
        <f t="shared" si="9"/>
        <v>0</v>
      </c>
      <c r="I350" s="286">
        <f t="shared" si="127"/>
        <v>0</v>
      </c>
    </row>
    <row r="351" ht="15.75" customHeight="1">
      <c r="A351" s="386">
        <v>110101.0</v>
      </c>
      <c r="B351" s="386" t="s">
        <v>855</v>
      </c>
      <c r="C351" s="383" t="s">
        <v>479</v>
      </c>
      <c r="D351" s="384">
        <v>11.48</v>
      </c>
      <c r="E351" s="375" t="str">
        <f t="shared" ref="E351:F351" si="355">UPPER(B351)</f>
        <v>CHAPISCO COM ARGAMASSA DE CIMENTO E AREIA MÉDIA OU GROSSA LAVADA NO TRAÇO 1:3, ESPESSURA 5 MM</v>
      </c>
      <c r="F351" s="375" t="str">
        <f t="shared" si="355"/>
        <v>M2</v>
      </c>
      <c r="G351" s="286">
        <f t="shared" si="8"/>
        <v>11.19</v>
      </c>
      <c r="H351" s="286">
        <f t="shared" si="9"/>
        <v>8.77</v>
      </c>
      <c r="I351" s="286">
        <f t="shared" si="127"/>
        <v>8.77</v>
      </c>
    </row>
    <row r="352" ht="15.75" customHeight="1">
      <c r="A352" s="381">
        <v>1102.0</v>
      </c>
      <c r="B352" s="381" t="s">
        <v>856</v>
      </c>
      <c r="C352" s="383"/>
      <c r="D352" s="384"/>
      <c r="E352" s="375" t="str">
        <f t="shared" ref="E352:F352" si="356">UPPER(B352)</f>
        <v>REBAIXAMENTOS</v>
      </c>
      <c r="F352" s="375" t="str">
        <f t="shared" si="356"/>
        <v/>
      </c>
      <c r="G352" s="286">
        <f t="shared" si="8"/>
        <v>0</v>
      </c>
      <c r="H352" s="286">
        <f t="shared" si="9"/>
        <v>0</v>
      </c>
      <c r="I352" s="286">
        <f t="shared" si="127"/>
        <v>0</v>
      </c>
    </row>
    <row r="353" ht="15.75" customHeight="1">
      <c r="A353" s="386">
        <v>110201.0</v>
      </c>
      <c r="B353" s="386" t="s">
        <v>857</v>
      </c>
      <c r="C353" s="383" t="s">
        <v>479</v>
      </c>
      <c r="D353" s="384">
        <v>36.28</v>
      </c>
      <c r="E353" s="375" t="str">
        <f t="shared" ref="E353:F353" si="357">UPPER(B353)</f>
        <v>FORRO DE GESSO ACABAMENTO TIPO LISO</v>
      </c>
      <c r="F353" s="375" t="str">
        <f t="shared" si="357"/>
        <v>M2</v>
      </c>
      <c r="G353" s="286">
        <f t="shared" si="8"/>
        <v>35.38</v>
      </c>
      <c r="H353" s="286">
        <f t="shared" si="9"/>
        <v>27.72</v>
      </c>
      <c r="I353" s="286">
        <f t="shared" si="127"/>
        <v>27.72</v>
      </c>
    </row>
    <row r="354" ht="15.75" customHeight="1">
      <c r="A354" s="386">
        <v>110210.0</v>
      </c>
      <c r="B354" s="386" t="s">
        <v>858</v>
      </c>
      <c r="C354" s="383" t="s">
        <v>479</v>
      </c>
      <c r="D354" s="384">
        <v>49.0</v>
      </c>
      <c r="E354" s="375" t="str">
        <f t="shared" ref="E354:F354" si="358">UPPER(B354)</f>
        <v>FORRO PVC BRANCO L = 20 CM, FRISADO, COLOCADO</v>
      </c>
      <c r="F354" s="375" t="str">
        <f t="shared" si="358"/>
        <v>M2</v>
      </c>
      <c r="G354" s="286">
        <f t="shared" si="8"/>
        <v>47.78</v>
      </c>
      <c r="H354" s="286">
        <f t="shared" si="9"/>
        <v>37.43</v>
      </c>
      <c r="I354" s="286">
        <f t="shared" si="127"/>
        <v>37.43</v>
      </c>
    </row>
    <row r="355" ht="15.75" customHeight="1">
      <c r="A355" s="381">
        <v>1103.0</v>
      </c>
      <c r="B355" s="381" t="s">
        <v>859</v>
      </c>
      <c r="C355" s="383"/>
      <c r="D355" s="384"/>
      <c r="E355" s="375" t="str">
        <f t="shared" ref="E355:F355" si="359">UPPER(B355)</f>
        <v>REVESTIMENTO EMPREGANDO ARGAMASSA DE CIMENTO, CAL E AREIA</v>
      </c>
      <c r="F355" s="375" t="str">
        <f t="shared" si="359"/>
        <v/>
      </c>
      <c r="G355" s="286">
        <f t="shared" si="8"/>
        <v>0</v>
      </c>
      <c r="H355" s="286">
        <f t="shared" si="9"/>
        <v>0</v>
      </c>
      <c r="I355" s="286">
        <f t="shared" si="127"/>
        <v>0</v>
      </c>
    </row>
    <row r="356" ht="15.75" customHeight="1">
      <c r="A356" s="386">
        <v>110301.0</v>
      </c>
      <c r="B356" s="386" t="s">
        <v>860</v>
      </c>
      <c r="C356" s="383" t="s">
        <v>479</v>
      </c>
      <c r="D356" s="384">
        <v>32.31</v>
      </c>
      <c r="E356" s="375" t="str">
        <f t="shared" ref="E356:F356" si="360">UPPER(B356)</f>
        <v>EMBOÇO DE ARGAMASSA DE CIMENTO, CAL HIDRATADA CH1 E AREIA LAVADA TRAÇO 1:0.5:6, ESPESSURA 20 MM</v>
      </c>
      <c r="F356" s="375" t="str">
        <f t="shared" si="360"/>
        <v>M2</v>
      </c>
      <c r="G356" s="286">
        <f t="shared" si="8"/>
        <v>31.5</v>
      </c>
      <c r="H356" s="286">
        <f t="shared" si="9"/>
        <v>24.68</v>
      </c>
      <c r="I356" s="286">
        <f t="shared" si="127"/>
        <v>24.68</v>
      </c>
    </row>
    <row r="357" ht="15.75" customHeight="1">
      <c r="A357" s="386">
        <v>110302.0</v>
      </c>
      <c r="B357" s="386" t="s">
        <v>861</v>
      </c>
      <c r="C357" s="383" t="s">
        <v>479</v>
      </c>
      <c r="D357" s="384">
        <v>55.91</v>
      </c>
      <c r="E357" s="375" t="str">
        <f t="shared" ref="E357:F357" si="361">UPPER(B357)</f>
        <v>REBOCO TIPO PAULISTA DE ARGAMASSA DE CIMENTO, CAL HIDRATADA CH1 E AREIA LAVADA TRAÇO 1:0.5:6, ESPESSURA 25 MM</v>
      </c>
      <c r="F357" s="375" t="str">
        <f t="shared" si="361"/>
        <v>M2</v>
      </c>
      <c r="G357" s="286">
        <f t="shared" si="8"/>
        <v>54.52</v>
      </c>
      <c r="H357" s="286">
        <f t="shared" si="9"/>
        <v>42.71</v>
      </c>
      <c r="I357" s="286">
        <f t="shared" si="127"/>
        <v>42.71</v>
      </c>
    </row>
    <row r="358" ht="15.75" customHeight="1">
      <c r="A358" s="381">
        <v>1104.0</v>
      </c>
      <c r="B358" s="381" t="s">
        <v>754</v>
      </c>
      <c r="C358" s="383"/>
      <c r="D358" s="384"/>
      <c r="E358" s="375" t="str">
        <f t="shared" ref="E358:F358" si="362">UPPER(B358)</f>
        <v>REVISÕES E REPAROS</v>
      </c>
      <c r="F358" s="375" t="str">
        <f t="shared" si="362"/>
        <v/>
      </c>
      <c r="G358" s="286">
        <f t="shared" si="8"/>
        <v>0</v>
      </c>
      <c r="H358" s="286">
        <f t="shared" si="9"/>
        <v>0</v>
      </c>
      <c r="I358" s="286">
        <f t="shared" si="127"/>
        <v>0</v>
      </c>
    </row>
    <row r="359" ht="15.75" customHeight="1">
      <c r="A359" s="386">
        <v>110401.0</v>
      </c>
      <c r="B359" s="386" t="s">
        <v>862</v>
      </c>
      <c r="C359" s="383" t="s">
        <v>479</v>
      </c>
      <c r="D359" s="384">
        <v>49.73</v>
      </c>
      <c r="E359" s="375" t="str">
        <f t="shared" ref="E359:F359" si="363">UPPER(B359)</f>
        <v>RECOLOCAÇÃO DE FORRO DE MADEIRA, COM APROVEITAMENTO DO MATERIAL</v>
      </c>
      <c r="F359" s="375" t="str">
        <f t="shared" si="363"/>
        <v>M2</v>
      </c>
      <c r="G359" s="286">
        <f t="shared" si="8"/>
        <v>48.49</v>
      </c>
      <c r="H359" s="286">
        <f t="shared" si="9"/>
        <v>37.99</v>
      </c>
      <c r="I359" s="286">
        <f t="shared" si="127"/>
        <v>37.99</v>
      </c>
    </row>
    <row r="360" ht="15.75" customHeight="1">
      <c r="A360" s="381">
        <v>12.0</v>
      </c>
      <c r="B360" s="381" t="s">
        <v>863</v>
      </c>
      <c r="C360" s="383"/>
      <c r="D360" s="384"/>
      <c r="E360" s="375" t="str">
        <f t="shared" ref="E360:F360" si="364">UPPER(B360)</f>
        <v>REVESTIMENTO DE PAREDES</v>
      </c>
      <c r="F360" s="375" t="str">
        <f t="shared" si="364"/>
        <v/>
      </c>
      <c r="G360" s="286">
        <f t="shared" si="8"/>
        <v>0</v>
      </c>
      <c r="H360" s="286">
        <f t="shared" si="9"/>
        <v>0</v>
      </c>
      <c r="I360" s="286">
        <f t="shared" si="127"/>
        <v>0</v>
      </c>
    </row>
    <row r="361" ht="15.75" customHeight="1">
      <c r="A361" s="381">
        <v>1201.0</v>
      </c>
      <c r="B361" s="381" t="s">
        <v>854</v>
      </c>
      <c r="C361" s="383"/>
      <c r="D361" s="384"/>
      <c r="E361" s="375" t="str">
        <f t="shared" ref="E361:F361" si="365">UPPER(B361)</f>
        <v>REVESTIMENTO COM ARGAMASSA</v>
      </c>
      <c r="F361" s="375" t="str">
        <f t="shared" si="365"/>
        <v/>
      </c>
      <c r="G361" s="286">
        <f t="shared" si="8"/>
        <v>0</v>
      </c>
      <c r="H361" s="286">
        <f t="shared" si="9"/>
        <v>0</v>
      </c>
      <c r="I361" s="286">
        <f t="shared" si="127"/>
        <v>0</v>
      </c>
    </row>
    <row r="362" ht="15.75" customHeight="1">
      <c r="A362" s="386">
        <v>120101.0</v>
      </c>
      <c r="B362" s="386" t="s">
        <v>864</v>
      </c>
      <c r="C362" s="383" t="s">
        <v>479</v>
      </c>
      <c r="D362" s="384">
        <v>5.8</v>
      </c>
      <c r="E362" s="375" t="str">
        <f t="shared" ref="E362:F362" si="366">UPPER(B362)</f>
        <v>CHAPISCO DE ARGAMASSA DE CIMENTO E AREIA MÉDIA OU GROSSA LAVADA, NO TRAÇO 1:3, ESPESSURA 5 MM</v>
      </c>
      <c r="F362" s="375" t="str">
        <f t="shared" si="366"/>
        <v>M2</v>
      </c>
      <c r="G362" s="286">
        <f t="shared" si="8"/>
        <v>5.65</v>
      </c>
      <c r="H362" s="286">
        <f t="shared" si="9"/>
        <v>4.43</v>
      </c>
      <c r="I362" s="286">
        <f t="shared" si="127"/>
        <v>4.43</v>
      </c>
    </row>
    <row r="363" ht="15.75" customHeight="1">
      <c r="A363" s="381">
        <v>1202.0</v>
      </c>
      <c r="B363" s="381" t="s">
        <v>865</v>
      </c>
      <c r="C363" s="383"/>
      <c r="D363" s="384"/>
      <c r="E363" s="375" t="str">
        <f t="shared" ref="E363:F363" si="367">UPPER(B363)</f>
        <v>ACABAMENTOS</v>
      </c>
      <c r="F363" s="375" t="str">
        <f t="shared" si="367"/>
        <v/>
      </c>
      <c r="G363" s="286">
        <f t="shared" si="8"/>
        <v>0</v>
      </c>
      <c r="H363" s="286">
        <f t="shared" si="9"/>
        <v>0</v>
      </c>
      <c r="I363" s="286">
        <f t="shared" si="127"/>
        <v>0</v>
      </c>
    </row>
    <row r="364" ht="15.75" customHeight="1">
      <c r="A364" s="386">
        <v>120201.0</v>
      </c>
      <c r="B364" s="386" t="s">
        <v>866</v>
      </c>
      <c r="C364" s="383" t="s">
        <v>479</v>
      </c>
      <c r="D364" s="384">
        <v>71.46</v>
      </c>
      <c r="E364" s="375" t="str">
        <f t="shared" ref="E364:F364" si="368">UPPER(B364)</f>
        <v>AZULEJO BRANCO 15 X 15 CM, JUNTAS A PRUMO, ASSENTADO COM ARGAMASSA DE CIMENTO COLANTE, INCLUSIVE REJUNTAMENTO COM CIMENTO BRANCO, MARCAS DE REFERÊNCIA ELIANE, CECRISA OU PORTOBELLO</v>
      </c>
      <c r="F364" s="375" t="str">
        <f t="shared" si="368"/>
        <v>M2</v>
      </c>
      <c r="G364" s="286">
        <f t="shared" si="8"/>
        <v>69.68</v>
      </c>
      <c r="H364" s="286">
        <f t="shared" si="9"/>
        <v>54.59</v>
      </c>
      <c r="I364" s="286">
        <f t="shared" si="127"/>
        <v>54.59</v>
      </c>
    </row>
    <row r="365" ht="15.75" customHeight="1">
      <c r="A365" s="386">
        <v>120205.0</v>
      </c>
      <c r="B365" s="386" t="s">
        <v>867</v>
      </c>
      <c r="C365" s="383" t="s">
        <v>495</v>
      </c>
      <c r="D365" s="384">
        <v>43.75</v>
      </c>
      <c r="E365" s="375" t="str">
        <f t="shared" ref="E365:F365" si="369">UPPER(B365)</f>
        <v>RODA-PAREDE DE MADEIRA DE LEI TIPO PARAJU OU EQUIVALENTE, DE 10 X 2.5CM, FIXADO COM PARAFUSO E BUCHA PLÁSTICA N° 8</v>
      </c>
      <c r="F365" s="375" t="str">
        <f t="shared" si="369"/>
        <v>M</v>
      </c>
      <c r="G365" s="286">
        <f t="shared" si="8"/>
        <v>42.66</v>
      </c>
      <c r="H365" s="286">
        <f t="shared" si="9"/>
        <v>33.42</v>
      </c>
      <c r="I365" s="286">
        <f t="shared" si="127"/>
        <v>33.42</v>
      </c>
    </row>
    <row r="366" ht="15.75" customHeight="1">
      <c r="A366" s="386">
        <v>120207.0</v>
      </c>
      <c r="B366" s="386" t="s">
        <v>868</v>
      </c>
      <c r="C366" s="383" t="s">
        <v>495</v>
      </c>
      <c r="D366" s="384">
        <v>51.72</v>
      </c>
      <c r="E366" s="375" t="str">
        <f t="shared" ref="E366:F366" si="370">UPPER(B366)</f>
        <v>RODA-PAREDE DE MADEIRA DE LEI TIPO PARAJU OU EQUIVALENTE, DE 20 X 1.5CM FIXADO COM PARAFUSO E BUCHA PLÁSTICA N° 7</v>
      </c>
      <c r="F366" s="375" t="str">
        <f t="shared" si="370"/>
        <v>M</v>
      </c>
      <c r="G366" s="286">
        <f t="shared" si="8"/>
        <v>50.43</v>
      </c>
      <c r="H366" s="286">
        <f t="shared" si="9"/>
        <v>39.51</v>
      </c>
      <c r="I366" s="286">
        <f t="shared" si="127"/>
        <v>39.51</v>
      </c>
    </row>
    <row r="367" ht="15.75" customHeight="1">
      <c r="A367" s="386">
        <v>120208.0</v>
      </c>
      <c r="B367" s="386" t="s">
        <v>869</v>
      </c>
      <c r="C367" s="383" t="s">
        <v>495</v>
      </c>
      <c r="D367" s="384">
        <v>17.02</v>
      </c>
      <c r="E367" s="375" t="str">
        <f t="shared" ref="E367:F367" si="371">UPPER(B367)</f>
        <v>ACABAMENTO DE ALUMÍNIO COM PERFIL DE CANTO PARA ARREMATE DAS PAREDES</v>
      </c>
      <c r="F367" s="375" t="str">
        <f t="shared" si="371"/>
        <v>M</v>
      </c>
      <c r="G367" s="286">
        <f t="shared" si="8"/>
        <v>16.59</v>
      </c>
      <c r="H367" s="286">
        <f t="shared" si="9"/>
        <v>13</v>
      </c>
      <c r="I367" s="286">
        <f t="shared" si="127"/>
        <v>13</v>
      </c>
    </row>
    <row r="368" ht="15.75" customHeight="1">
      <c r="A368" s="386">
        <v>120216.0</v>
      </c>
      <c r="B368" s="386" t="s">
        <v>870</v>
      </c>
      <c r="C368" s="383" t="s">
        <v>495</v>
      </c>
      <c r="D368" s="384">
        <v>15.72</v>
      </c>
      <c r="E368" s="375" t="str">
        <f t="shared" ref="E368:F368" si="372">UPPER(B368)</f>
        <v>ACABAMENTO DE PERFIL "U" EM ALUMÍNIO ANODIZADO FOSCO 1/2"</v>
      </c>
      <c r="F368" s="375" t="str">
        <f t="shared" si="372"/>
        <v>M</v>
      </c>
      <c r="G368" s="286">
        <f t="shared" si="8"/>
        <v>15.33</v>
      </c>
      <c r="H368" s="286">
        <f t="shared" si="9"/>
        <v>12.01</v>
      </c>
      <c r="I368" s="286">
        <f t="shared" si="127"/>
        <v>12.01</v>
      </c>
    </row>
    <row r="369" ht="15.75" customHeight="1">
      <c r="A369" s="386">
        <v>120220.0</v>
      </c>
      <c r="B369" s="386" t="s">
        <v>871</v>
      </c>
      <c r="C369" s="383" t="s">
        <v>479</v>
      </c>
      <c r="D369" s="384">
        <v>66.82</v>
      </c>
      <c r="E369" s="375" t="str">
        <f t="shared" ref="E369:F369" si="373">UPPER(B369)</f>
        <v>CERÂMICA 10 X 10 CM, MARCAS DE REFERÊNCIA ELIANE, CECRISA OU PORTOBELLO, NAS CORES BRANCO OU AREIA, COM REJUNTE ESP. 0.5 CM, EMPREGANDO ARGAMASSA COLANTE</v>
      </c>
      <c r="F369" s="375" t="str">
        <f t="shared" si="373"/>
        <v>M2</v>
      </c>
      <c r="G369" s="286">
        <f t="shared" si="8"/>
        <v>65.16</v>
      </c>
      <c r="H369" s="286">
        <f t="shared" si="9"/>
        <v>51.05</v>
      </c>
      <c r="I369" s="286">
        <f t="shared" si="127"/>
        <v>51.05</v>
      </c>
    </row>
    <row r="370" ht="15.75" customHeight="1">
      <c r="A370" s="386">
        <v>120221.0</v>
      </c>
      <c r="B370" s="386" t="s">
        <v>872</v>
      </c>
      <c r="C370" s="383" t="s">
        <v>479</v>
      </c>
      <c r="D370" s="384">
        <v>222.48</v>
      </c>
      <c r="E370" s="375" t="str">
        <f t="shared" ref="E370:F370" si="374">UPPER(B370)</f>
        <v>PASTILHA CERÂMICA BRANCA 5 X 5 CM, ASSENTADA COM ARGAMASSA DE CIMENTO COLANTE E REJUNTE PRÉ-FABRICADO, MARCAS DE REFERÊNCIA ATLAS, JATOBÁ, NGK OU EQUIVALENTWE</v>
      </c>
      <c r="F370" s="375" t="str">
        <f t="shared" si="374"/>
        <v>M2</v>
      </c>
      <c r="G370" s="286">
        <f t="shared" si="8"/>
        <v>216.94</v>
      </c>
      <c r="H370" s="286">
        <f t="shared" si="9"/>
        <v>169.96</v>
      </c>
      <c r="I370" s="286">
        <f t="shared" si="127"/>
        <v>169.96</v>
      </c>
    </row>
    <row r="371" ht="15.75" customHeight="1">
      <c r="A371" s="386">
        <v>120224.0</v>
      </c>
      <c r="B371" s="386" t="s">
        <v>873</v>
      </c>
      <c r="C371" s="383" t="s">
        <v>479</v>
      </c>
      <c r="D371" s="384">
        <v>13.95</v>
      </c>
      <c r="E371" s="375" t="str">
        <f t="shared" ref="E371:F371" si="375">UPPER(B371)</f>
        <v>ASSENTAMENTO DE REVESTIMENTO CERÂMICO COM CIMENTO COLANTE, EXCL. REJUNTAMENTO E CERÂMICA</v>
      </c>
      <c r="F371" s="375" t="str">
        <f t="shared" si="375"/>
        <v>M2</v>
      </c>
      <c r="G371" s="286">
        <f t="shared" si="8"/>
        <v>13.61</v>
      </c>
      <c r="H371" s="286">
        <f t="shared" si="9"/>
        <v>10.66</v>
      </c>
      <c r="I371" s="286">
        <f t="shared" si="127"/>
        <v>10.66</v>
      </c>
    </row>
    <row r="372" ht="15.75" customHeight="1">
      <c r="A372" s="386">
        <v>120227.0</v>
      </c>
      <c r="B372" s="386" t="s">
        <v>874</v>
      </c>
      <c r="C372" s="383" t="s">
        <v>495</v>
      </c>
      <c r="D372" s="384">
        <v>41.3</v>
      </c>
      <c r="E372" s="375" t="str">
        <f t="shared" ref="E372:F372" si="376">UPPER(B372)</f>
        <v>RODA PAREDE EM GRANITO CINZA ANDORINHA 7X2CM, COM ACABAMENTO ABAULADO NOS DOIS LADOS</v>
      </c>
      <c r="F372" s="375" t="str">
        <f t="shared" si="376"/>
        <v>M</v>
      </c>
      <c r="G372" s="286">
        <f t="shared" si="8"/>
        <v>40.27</v>
      </c>
      <c r="H372" s="286">
        <f t="shared" si="9"/>
        <v>31.55</v>
      </c>
      <c r="I372" s="286">
        <f t="shared" si="127"/>
        <v>31.55</v>
      </c>
    </row>
    <row r="373" ht="15.75" customHeight="1">
      <c r="A373" s="386">
        <v>120232.0</v>
      </c>
      <c r="B373" s="386" t="s">
        <v>875</v>
      </c>
      <c r="C373" s="383" t="s">
        <v>479</v>
      </c>
      <c r="D373" s="384">
        <v>73.47</v>
      </c>
      <c r="E373" s="375" t="str">
        <f t="shared" ref="E373:F373" si="377">UPPER(B373)</f>
        <v>CERÂMICA 10 X 10 CM, REF CAMBURI BRANCO ELIANE, CECRISA OU PORTOBELLO, EMPREGANDO ARGAMASSA COLANTE, INCLUSIVE REJUNTAMENTO JUNTA PLUS CINZA CLARO ESP. 3 MM</v>
      </c>
      <c r="F373" s="375" t="str">
        <f t="shared" si="377"/>
        <v>M2</v>
      </c>
      <c r="G373" s="286">
        <f t="shared" si="8"/>
        <v>71.64</v>
      </c>
      <c r="H373" s="286">
        <f t="shared" si="9"/>
        <v>56.13</v>
      </c>
      <c r="I373" s="286">
        <f t="shared" si="127"/>
        <v>56.13</v>
      </c>
    </row>
    <row r="374" ht="15.75" customHeight="1">
      <c r="A374" s="386">
        <v>1203.0</v>
      </c>
      <c r="B374" s="386" t="s">
        <v>859</v>
      </c>
      <c r="C374" s="383"/>
      <c r="D374" s="384"/>
      <c r="E374" s="375" t="str">
        <f t="shared" ref="E374:F374" si="378">UPPER(B374)</f>
        <v>REVESTIMENTO EMPREGANDO ARGAMASSA DE CIMENTO, CAL E AREIA</v>
      </c>
      <c r="F374" s="375" t="str">
        <f t="shared" si="378"/>
        <v/>
      </c>
      <c r="G374" s="286">
        <f t="shared" si="8"/>
        <v>0</v>
      </c>
      <c r="H374" s="286">
        <f t="shared" si="9"/>
        <v>0</v>
      </c>
      <c r="I374" s="286">
        <f t="shared" si="127"/>
        <v>0</v>
      </c>
    </row>
    <row r="375" ht="15.75" customHeight="1">
      <c r="A375" s="386">
        <v>120301.0</v>
      </c>
      <c r="B375" s="386" t="s">
        <v>876</v>
      </c>
      <c r="C375" s="383" t="s">
        <v>479</v>
      </c>
      <c r="D375" s="384">
        <v>28.82</v>
      </c>
      <c r="E375" s="375" t="str">
        <f t="shared" ref="E375:F375" si="379">UPPER(B375)</f>
        <v>EMBOÇO DE ARGAMASSA DE CIMENTO, CAL HIDRATADA CH1 E AREIA MÉDIA OU GROSSA LAVADA NO TRAÇO 1:0.5:6, ESPESSURA 20 MM</v>
      </c>
      <c r="F375" s="375" t="str">
        <f t="shared" si="379"/>
        <v>M2</v>
      </c>
      <c r="G375" s="286">
        <f t="shared" si="8"/>
        <v>28.11</v>
      </c>
      <c r="H375" s="286">
        <f t="shared" si="9"/>
        <v>22.02</v>
      </c>
      <c r="I375" s="286">
        <f t="shared" si="127"/>
        <v>22.02</v>
      </c>
    </row>
    <row r="376" ht="15.75" customHeight="1">
      <c r="A376" s="381">
        <v>120302.0</v>
      </c>
      <c r="B376" s="381" t="s">
        <v>877</v>
      </c>
      <c r="C376" s="383" t="s">
        <v>479</v>
      </c>
      <c r="D376" s="384">
        <v>20.59</v>
      </c>
      <c r="E376" s="375" t="str">
        <f t="shared" ref="E376:F376" si="380">UPPER(B376)</f>
        <v>REBOCO DE ARGAMASSA DE CIMENTO, CAL HIDRATADA CH1 E AREIA MÉDIA OU GROSSA LAVADA NO TRAÇO 1:0.5:6, ESPESSURA 5MM</v>
      </c>
      <c r="F376" s="375" t="str">
        <f t="shared" si="380"/>
        <v>M2</v>
      </c>
      <c r="G376" s="286">
        <f t="shared" si="8"/>
        <v>20.08</v>
      </c>
      <c r="H376" s="286">
        <f t="shared" si="9"/>
        <v>15.73</v>
      </c>
      <c r="I376" s="286">
        <f t="shared" si="127"/>
        <v>15.73</v>
      </c>
    </row>
    <row r="377" ht="15.75" customHeight="1">
      <c r="A377" s="386">
        <v>120303.0</v>
      </c>
      <c r="B377" s="386" t="s">
        <v>878</v>
      </c>
      <c r="C377" s="383" t="s">
        <v>479</v>
      </c>
      <c r="D377" s="384">
        <v>49.49</v>
      </c>
      <c r="E377" s="375" t="str">
        <f t="shared" ref="E377:F377" si="381">UPPER(B377)</f>
        <v>REBOCO TIPO PAULISTA DE ARGAMASSA DE CIMENTO, CAL HIDRATADA CH1 E AREIA MÉDIA OU GROSSA LAVADA NO TRAÇO 1:0.5:6, ESPESSURA 25 MM</v>
      </c>
      <c r="F377" s="375" t="str">
        <f t="shared" si="381"/>
        <v>M2</v>
      </c>
      <c r="G377" s="286">
        <f t="shared" si="8"/>
        <v>48.26</v>
      </c>
      <c r="H377" s="286">
        <f t="shared" si="9"/>
        <v>37.81</v>
      </c>
      <c r="I377" s="286">
        <f t="shared" si="127"/>
        <v>37.81</v>
      </c>
    </row>
    <row r="378" ht="15.75" customHeight="1">
      <c r="A378" s="386">
        <v>120304.0</v>
      </c>
      <c r="B378" s="386" t="s">
        <v>879</v>
      </c>
      <c r="C378" s="383" t="s">
        <v>479</v>
      </c>
      <c r="D378" s="384">
        <v>54.69</v>
      </c>
      <c r="E378" s="375" t="str">
        <f t="shared" ref="E378:F378" si="382">UPPER(B378)</f>
        <v>REBOCO DE ARGAMASSA DE CIMENTO, CAL HIDRATADA CH1 E AREIA MÉDIA OU GROSSA LAVADA NO TRAÇO 1:0.5:6, COM IMPERMEABILIZANTE PARA REVESTIMENTOS (CAIXAS, FOSSAS, FILTROS, CISTERNAS, ETC...)</v>
      </c>
      <c r="F378" s="375" t="str">
        <f t="shared" si="382"/>
        <v>M2</v>
      </c>
      <c r="G378" s="286">
        <f t="shared" si="8"/>
        <v>53.33</v>
      </c>
      <c r="H378" s="286">
        <f t="shared" si="9"/>
        <v>41.78</v>
      </c>
      <c r="I378" s="286">
        <f t="shared" si="127"/>
        <v>41.78</v>
      </c>
    </row>
    <row r="379" ht="15.75" customHeight="1">
      <c r="A379" s="386">
        <v>120308.0</v>
      </c>
      <c r="B379" s="386" t="s">
        <v>880</v>
      </c>
      <c r="C379" s="383" t="s">
        <v>479</v>
      </c>
      <c r="D379" s="384">
        <v>6.56</v>
      </c>
      <c r="E379" s="375" t="str">
        <f t="shared" ref="E379:F379" si="383">UPPER(B379)</f>
        <v>CHAPISCO DE ARGAMASSA DE CIMENTO E AREIA MÉDIA OU GROSSA LAVADA NO TRAÇO 1:3, ESPESSURA 5MM, COM UTILIZAÇÃO DE IMPERMEABILIZANTE</v>
      </c>
      <c r="F379" s="375" t="str">
        <f t="shared" si="383"/>
        <v>M2</v>
      </c>
      <c r="G379" s="286">
        <f t="shared" si="8"/>
        <v>6.39</v>
      </c>
      <c r="H379" s="286">
        <f t="shared" si="9"/>
        <v>5.01</v>
      </c>
      <c r="I379" s="286">
        <f t="shared" si="127"/>
        <v>5.01</v>
      </c>
    </row>
    <row r="380" ht="15.75" customHeight="1">
      <c r="A380" s="386">
        <v>13.0</v>
      </c>
      <c r="B380" s="386" t="s">
        <v>881</v>
      </c>
      <c r="C380" s="383"/>
      <c r="D380" s="384"/>
      <c r="E380" s="375" t="str">
        <f t="shared" ref="E380:F380" si="384">UPPER(B380)</f>
        <v>PISOS INTERNOS E EXTERNOS</v>
      </c>
      <c r="F380" s="375" t="str">
        <f t="shared" si="384"/>
        <v/>
      </c>
      <c r="G380" s="286">
        <f t="shared" si="8"/>
        <v>0</v>
      </c>
      <c r="H380" s="286">
        <f t="shared" si="9"/>
        <v>0</v>
      </c>
      <c r="I380" s="286">
        <f t="shared" si="127"/>
        <v>0</v>
      </c>
    </row>
    <row r="381" ht="15.75" customHeight="1">
      <c r="A381" s="386">
        <v>1301.0</v>
      </c>
      <c r="B381" s="386" t="s">
        <v>882</v>
      </c>
      <c r="C381" s="383"/>
      <c r="D381" s="384"/>
      <c r="E381" s="375" t="str">
        <f t="shared" ref="E381:F381" si="385">UPPER(B381)</f>
        <v>LASTRO DE CONTRAPISO</v>
      </c>
      <c r="F381" s="375" t="str">
        <f t="shared" si="385"/>
        <v/>
      </c>
      <c r="G381" s="286">
        <f t="shared" si="8"/>
        <v>0</v>
      </c>
      <c r="H381" s="286">
        <f t="shared" si="9"/>
        <v>0</v>
      </c>
      <c r="I381" s="286">
        <f t="shared" si="127"/>
        <v>0</v>
      </c>
    </row>
    <row r="382" ht="15.75" customHeight="1">
      <c r="A382" s="381">
        <v>130103.0</v>
      </c>
      <c r="B382" s="381" t="s">
        <v>883</v>
      </c>
      <c r="C382" s="383" t="s">
        <v>479</v>
      </c>
      <c r="D382" s="384">
        <v>20.07</v>
      </c>
      <c r="E382" s="375" t="str">
        <f t="shared" ref="E382:F382" si="386">UPPER(B382)</f>
        <v>REGULARIZAÇÃO DE BASE P/ REVESTIMENTO CERÂMICO, COM ARGAMASSA DE CIMENTO E AREIA NO TRAÇO 1:5, ESPESSURA 3CM</v>
      </c>
      <c r="F382" s="375" t="str">
        <f t="shared" si="386"/>
        <v>M2</v>
      </c>
      <c r="G382" s="286">
        <f t="shared" si="8"/>
        <v>19.57</v>
      </c>
      <c r="H382" s="286">
        <f t="shared" si="9"/>
        <v>15.33</v>
      </c>
      <c r="I382" s="286">
        <f t="shared" si="127"/>
        <v>15.33</v>
      </c>
    </row>
    <row r="383" ht="15.75" customHeight="1">
      <c r="A383" s="381">
        <v>130104.0</v>
      </c>
      <c r="B383" s="381" t="s">
        <v>884</v>
      </c>
      <c r="C383" s="383" t="s">
        <v>479</v>
      </c>
      <c r="D383" s="384">
        <v>31.11</v>
      </c>
      <c r="E383" s="375" t="str">
        <f t="shared" ref="E383:F383" si="387">UPPER(B383)</f>
        <v>REGULARIZAÇÃO DE BASE P/ REVESTIMENTO CERÂMICO, COM ARGAMASSA DE CIMENTO E AREIA NO TRAÇO 1:5, ESPESSURA 5CM</v>
      </c>
      <c r="F383" s="375" t="str">
        <f t="shared" si="387"/>
        <v>M2</v>
      </c>
      <c r="G383" s="286">
        <f t="shared" si="8"/>
        <v>30.34</v>
      </c>
      <c r="H383" s="286">
        <f t="shared" si="9"/>
        <v>23.77</v>
      </c>
      <c r="I383" s="286">
        <f t="shared" si="127"/>
        <v>23.77</v>
      </c>
    </row>
    <row r="384" ht="15.75" customHeight="1">
      <c r="A384" s="386">
        <v>130109.0</v>
      </c>
      <c r="B384" s="386" t="s">
        <v>885</v>
      </c>
      <c r="C384" s="383" t="s">
        <v>479</v>
      </c>
      <c r="D384" s="384">
        <v>64.63</v>
      </c>
      <c r="E384" s="375" t="str">
        <f t="shared" ref="E384:F384" si="388">UPPER(B384)</f>
        <v>LASTRO REGULARIZADO E IMPERMEABILIZADO DE CONCRETO NÃO ESTRUTURAL, ESPESSURA DE 8 CM</v>
      </c>
      <c r="F384" s="375" t="str">
        <f t="shared" si="388"/>
        <v>M2</v>
      </c>
      <c r="G384" s="286">
        <f t="shared" si="8"/>
        <v>63.02</v>
      </c>
      <c r="H384" s="286">
        <f t="shared" si="9"/>
        <v>49.37</v>
      </c>
      <c r="I384" s="286">
        <f t="shared" si="127"/>
        <v>49.37</v>
      </c>
    </row>
    <row r="385" ht="15.75" customHeight="1">
      <c r="A385" s="386">
        <v>130110.0</v>
      </c>
      <c r="B385" s="386" t="s">
        <v>886</v>
      </c>
      <c r="C385" s="383" t="s">
        <v>479</v>
      </c>
      <c r="D385" s="384">
        <v>53.56</v>
      </c>
      <c r="E385" s="375" t="str">
        <f t="shared" ref="E385:F385" si="389">UPPER(B385)</f>
        <v>LASTRO REGULARIZADO DE CONCRETO NÃO ESTRUTURAL, ESPESSURA DE 8 CM</v>
      </c>
      <c r="F385" s="375" t="str">
        <f t="shared" si="389"/>
        <v>M2</v>
      </c>
      <c r="G385" s="286">
        <f t="shared" si="8"/>
        <v>52.23</v>
      </c>
      <c r="H385" s="286">
        <f t="shared" si="9"/>
        <v>40.92</v>
      </c>
      <c r="I385" s="286">
        <f t="shared" si="127"/>
        <v>40.92</v>
      </c>
    </row>
    <row r="386" ht="15.75" customHeight="1">
      <c r="A386" s="386">
        <v>130111.0</v>
      </c>
      <c r="B386" s="386" t="s">
        <v>887</v>
      </c>
      <c r="C386" s="383" t="s">
        <v>479</v>
      </c>
      <c r="D386" s="384">
        <v>48.98</v>
      </c>
      <c r="E386" s="375" t="str">
        <f t="shared" ref="E386:F386" si="390">UPPER(B386)</f>
        <v>LASTRO IMPERMEABILIZADO DE CONCRETO NÃO ESTRUTURAL, ESPESSURA DE 6 CM</v>
      </c>
      <c r="F386" s="375" t="str">
        <f t="shared" si="390"/>
        <v>M2</v>
      </c>
      <c r="G386" s="286">
        <f t="shared" si="8"/>
        <v>47.76</v>
      </c>
      <c r="H386" s="286">
        <f t="shared" si="9"/>
        <v>37.42</v>
      </c>
      <c r="I386" s="286">
        <f t="shared" si="127"/>
        <v>37.42</v>
      </c>
    </row>
    <row r="387" ht="15.75" customHeight="1">
      <c r="A387" s="386">
        <v>130112.0</v>
      </c>
      <c r="B387" s="386" t="s">
        <v>888</v>
      </c>
      <c r="C387" s="383" t="s">
        <v>479</v>
      </c>
      <c r="D387" s="384">
        <v>40.68</v>
      </c>
      <c r="E387" s="375" t="str">
        <f t="shared" ref="E387:F387" si="391">UPPER(B387)</f>
        <v>LASTRO DE CONCRETO NÃO ESTRUTURAL, ESPESSURA DE 6 CM</v>
      </c>
      <c r="F387" s="375" t="str">
        <f t="shared" si="391"/>
        <v>M2</v>
      </c>
      <c r="G387" s="286">
        <f t="shared" si="8"/>
        <v>39.67</v>
      </c>
      <c r="H387" s="286">
        <f t="shared" si="9"/>
        <v>31.08</v>
      </c>
      <c r="I387" s="286">
        <f t="shared" si="127"/>
        <v>31.08</v>
      </c>
    </row>
    <row r="388" ht="15.75" customHeight="1">
      <c r="A388" s="386">
        <v>130113.0</v>
      </c>
      <c r="B388" s="386" t="s">
        <v>889</v>
      </c>
      <c r="C388" s="383" t="s">
        <v>479</v>
      </c>
      <c r="D388" s="384">
        <v>65.12</v>
      </c>
      <c r="E388" s="375" t="str">
        <f t="shared" ref="E388:F388" si="392">UPPER(B388)</f>
        <v>LASTRO IMPERMEABILIZADO DE CONCRETO NÃO ESTRUTURAL, ESPESSURA DE 8CM</v>
      </c>
      <c r="F388" s="375" t="str">
        <f t="shared" si="392"/>
        <v>M2</v>
      </c>
      <c r="G388" s="286">
        <f t="shared" si="8"/>
        <v>63.5</v>
      </c>
      <c r="H388" s="286">
        <f t="shared" si="9"/>
        <v>49.75</v>
      </c>
      <c r="I388" s="286">
        <f t="shared" si="127"/>
        <v>49.75</v>
      </c>
    </row>
    <row r="389" ht="15.75" customHeight="1">
      <c r="A389" s="386">
        <v>1302.0</v>
      </c>
      <c r="B389" s="386" t="s">
        <v>865</v>
      </c>
      <c r="C389" s="383"/>
      <c r="D389" s="384"/>
      <c r="E389" s="375" t="str">
        <f t="shared" ref="E389:F389" si="393">UPPER(B389)</f>
        <v>ACABAMENTOS</v>
      </c>
      <c r="F389" s="375" t="str">
        <f t="shared" si="393"/>
        <v/>
      </c>
      <c r="G389" s="286">
        <f t="shared" si="8"/>
        <v>0</v>
      </c>
      <c r="H389" s="286">
        <f t="shared" si="9"/>
        <v>0</v>
      </c>
      <c r="I389" s="286">
        <f t="shared" si="127"/>
        <v>0</v>
      </c>
    </row>
    <row r="390" ht="15.75" customHeight="1">
      <c r="A390" s="386">
        <v>130202.0</v>
      </c>
      <c r="B390" s="386" t="s">
        <v>890</v>
      </c>
      <c r="C390" s="383" t="s">
        <v>479</v>
      </c>
      <c r="D390" s="384">
        <v>46.98</v>
      </c>
      <c r="E390" s="375" t="str">
        <f t="shared" ref="E390:F390" si="394">UPPER(B390)</f>
        <v>PISO CIMENTADO LISO COM 1.5 CM DE ESPESSURA, DE ARGAMASSA DE CIMENTO E AREIA NO TRAÇO 1:3 E JUNTAS PLÁSTICAS EM QUADROS DE 1 M</v>
      </c>
      <c r="F390" s="375" t="str">
        <f t="shared" si="394"/>
        <v>M2</v>
      </c>
      <c r="G390" s="286">
        <f t="shared" si="8"/>
        <v>45.81</v>
      </c>
      <c r="H390" s="286">
        <f t="shared" si="9"/>
        <v>35.89</v>
      </c>
      <c r="I390" s="286">
        <f t="shared" si="127"/>
        <v>35.89</v>
      </c>
    </row>
    <row r="391" ht="15.75" customHeight="1">
      <c r="A391" s="381">
        <v>130205.0</v>
      </c>
      <c r="B391" s="381" t="s">
        <v>891</v>
      </c>
      <c r="C391" s="383" t="s">
        <v>479</v>
      </c>
      <c r="D391" s="384">
        <v>281.21</v>
      </c>
      <c r="E391" s="375" t="str">
        <f t="shared" ref="E391:F391" si="395">UPPER(B391)</f>
        <v>PISO DE TÁBUAS CORRIDAS DE PEROBA DE 15CM SOBRE CAIBROS DE 5X6CM ESPAÇADOS DE 50CM, FIXADOS COM ARGAMASSA DE CIMENTO E AREIA NO TRAÇO 1:5</v>
      </c>
      <c r="F391" s="375" t="str">
        <f t="shared" si="395"/>
        <v>M2</v>
      </c>
      <c r="G391" s="286">
        <f t="shared" si="8"/>
        <v>274.21</v>
      </c>
      <c r="H391" s="286">
        <f t="shared" si="9"/>
        <v>214.83</v>
      </c>
      <c r="I391" s="286">
        <f t="shared" si="127"/>
        <v>214.83</v>
      </c>
    </row>
    <row r="392" ht="15.75" customHeight="1">
      <c r="A392" s="386">
        <v>130208.0</v>
      </c>
      <c r="B392" s="386" t="s">
        <v>892</v>
      </c>
      <c r="C392" s="383" t="s">
        <v>495</v>
      </c>
      <c r="D392" s="384">
        <v>7.97</v>
      </c>
      <c r="E392" s="375" t="str">
        <f t="shared" ref="E392:F392" si="396">UPPER(B392)</f>
        <v>JUNTA PLÁSTICA 17 X 3 MM, PARA PISOS CORRIDOS, INCLUSIVE FORNECIMENTO E COLOCAÇÃO</v>
      </c>
      <c r="F392" s="375" t="str">
        <f t="shared" si="396"/>
        <v>M</v>
      </c>
      <c r="G392" s="286">
        <f t="shared" si="8"/>
        <v>7.77</v>
      </c>
      <c r="H392" s="286">
        <f t="shared" si="9"/>
        <v>6.088617265</v>
      </c>
      <c r="I392" s="286">
        <f>D392/(1+$E$1)</f>
        <v>6.088617265</v>
      </c>
    </row>
    <row r="393" ht="15.75" customHeight="1">
      <c r="A393" s="386">
        <v>130209.0</v>
      </c>
      <c r="B393" s="386" t="s">
        <v>893</v>
      </c>
      <c r="C393" s="383" t="s">
        <v>479</v>
      </c>
      <c r="D393" s="384">
        <v>77.49</v>
      </c>
      <c r="E393" s="375" t="str">
        <f t="shared" ref="E393:F393" si="397">UPPER(B393)</f>
        <v>PISO DE CIMENTADO CAMURÇADO EXECUTADO COM ARGAMASSA DE CIMENTO E AREIA NO TRAÇO 1:3, ESP. 3.0CM</v>
      </c>
      <c r="F393" s="375" t="str">
        <f t="shared" si="397"/>
        <v>M2</v>
      </c>
      <c r="G393" s="286">
        <f t="shared" si="8"/>
        <v>75.56</v>
      </c>
      <c r="H393" s="286">
        <f t="shared" si="9"/>
        <v>59.2</v>
      </c>
      <c r="I393" s="286">
        <f t="shared" ref="I393:I673" si="399">ROUND(D393/(1+$E$1),2)</f>
        <v>59.2</v>
      </c>
    </row>
    <row r="394" ht="15.75" customHeight="1">
      <c r="A394" s="386">
        <v>130210.0</v>
      </c>
      <c r="B394" s="386" t="s">
        <v>894</v>
      </c>
      <c r="C394" s="383" t="s">
        <v>479</v>
      </c>
      <c r="D394" s="384">
        <v>54.3</v>
      </c>
      <c r="E394" s="375" t="str">
        <f t="shared" ref="E394:F394" si="398">UPPER(B394)</f>
        <v>PISO CIMENTADO LISO COM 1.5 CM DE ESPESSURA, EM ARGAMASSA DE CIMENTO E AREIA NO TRAÇO 1:3 E JUNTAS PLÁSTICAS EM QUADROS DE 1 M COLORIDO COM CORANTE TIPO XADREZ OU EQUIVALENTE</v>
      </c>
      <c r="F394" s="375" t="str">
        <f t="shared" si="398"/>
        <v>M2</v>
      </c>
      <c r="G394" s="286">
        <f t="shared" si="8"/>
        <v>52.95</v>
      </c>
      <c r="H394" s="286">
        <f t="shared" si="9"/>
        <v>41.48</v>
      </c>
      <c r="I394" s="286">
        <f t="shared" si="399"/>
        <v>41.48</v>
      </c>
    </row>
    <row r="395" ht="15.75" customHeight="1">
      <c r="A395" s="386">
        <v>130211.0</v>
      </c>
      <c r="B395" s="386" t="s">
        <v>895</v>
      </c>
      <c r="C395" s="383" t="s">
        <v>479</v>
      </c>
      <c r="D395" s="384">
        <v>185.88</v>
      </c>
      <c r="E395" s="375" t="str">
        <f t="shared" ref="E395:F395" si="400">UPPER(B395)</f>
        <v>FORNECIMENTO E INSTALAÇÃO DE PISO PAVIFLEX DIM. 30X30CM, ESP. 2MM LINHA CHROMA CONCEPT REF. FADEMAC OU EQUIVALENTE</v>
      </c>
      <c r="F395" s="375" t="str">
        <f t="shared" si="400"/>
        <v>M2</v>
      </c>
      <c r="G395" s="286">
        <f t="shared" si="8"/>
        <v>181.25</v>
      </c>
      <c r="H395" s="286">
        <f t="shared" si="9"/>
        <v>142</v>
      </c>
      <c r="I395" s="286">
        <f t="shared" si="399"/>
        <v>142</v>
      </c>
    </row>
    <row r="396" ht="15.75" customHeight="1">
      <c r="A396" s="386">
        <v>130219.0</v>
      </c>
      <c r="B396" s="386" t="s">
        <v>896</v>
      </c>
      <c r="C396" s="383" t="s">
        <v>479</v>
      </c>
      <c r="D396" s="384">
        <v>86.59</v>
      </c>
      <c r="E396" s="375" t="str">
        <f t="shared" ref="E396:F396" si="401">UPPER(B396)</f>
        <v>PISO CERÂMICO 45X45CM, PEI 5, CARGO PLUS GRAY, MARCAS DE REFERÊNCIA ELIANE, CECRISA OU PORTOBELLO, ASSENTADO COM ARGAMASSA DE CIMENTO COLANTE, INCLUSIVE REJUNTAMENTO</v>
      </c>
      <c r="F396" s="375" t="str">
        <f t="shared" si="401"/>
        <v>M2</v>
      </c>
      <c r="G396" s="286">
        <f t="shared" si="8"/>
        <v>84.43</v>
      </c>
      <c r="H396" s="286">
        <f t="shared" si="9"/>
        <v>66.15</v>
      </c>
      <c r="I396" s="286">
        <f t="shared" si="399"/>
        <v>66.15</v>
      </c>
    </row>
    <row r="397" ht="15.75" customHeight="1">
      <c r="A397" s="386">
        <v>130222.0</v>
      </c>
      <c r="B397" s="386" t="s">
        <v>897</v>
      </c>
      <c r="C397" s="383" t="s">
        <v>479</v>
      </c>
      <c r="D397" s="384">
        <v>119.12</v>
      </c>
      <c r="E397" s="375" t="str">
        <f t="shared" ref="E397:F397" si="402">UPPER(B397)</f>
        <v>REVESTIMENTO DE PISO COM PLACAS DE BORRACHA PLURIGOMA PRETO PASTILHADO OU EQUIVALENTE, INCLUSIVE ARREMATE</v>
      </c>
      <c r="F397" s="375" t="str">
        <f t="shared" si="402"/>
        <v>M2</v>
      </c>
      <c r="G397" s="286">
        <f t="shared" si="8"/>
        <v>116.15</v>
      </c>
      <c r="H397" s="286">
        <f t="shared" si="9"/>
        <v>91</v>
      </c>
      <c r="I397" s="286">
        <f t="shared" si="399"/>
        <v>91</v>
      </c>
    </row>
    <row r="398" ht="15.75" customHeight="1">
      <c r="A398" s="386">
        <v>130223.0</v>
      </c>
      <c r="B398" s="386" t="s">
        <v>898</v>
      </c>
      <c r="C398" s="383" t="s">
        <v>479</v>
      </c>
      <c r="D398" s="384">
        <v>12.45</v>
      </c>
      <c r="E398" s="375" t="str">
        <f t="shared" ref="E398:F398" si="403">UPPER(B398)</f>
        <v>ASSENTAMENTO DE PISO CERÂMICO, COM UTILIZAÇÃO DE CIMENTO COLANTE, EXCL. REJUNTAMENTO E CERÂMICA</v>
      </c>
      <c r="F398" s="375" t="str">
        <f t="shared" si="403"/>
        <v>M2</v>
      </c>
      <c r="G398" s="286">
        <f t="shared" si="8"/>
        <v>12.14</v>
      </c>
      <c r="H398" s="286">
        <f t="shared" si="9"/>
        <v>9.51</v>
      </c>
      <c r="I398" s="286">
        <f t="shared" si="399"/>
        <v>9.51</v>
      </c>
    </row>
    <row r="399" ht="15.75" customHeight="1">
      <c r="A399" s="386">
        <v>130225.0</v>
      </c>
      <c r="B399" s="386" t="s">
        <v>899</v>
      </c>
      <c r="C399" s="383" t="s">
        <v>479</v>
      </c>
      <c r="D399" s="384">
        <v>8.97</v>
      </c>
      <c r="E399" s="375" t="str">
        <f t="shared" ref="E399:F399" si="404">UPPER(B399)</f>
        <v>REJUNTAMENTO DE PISO CERÂMICO, USANDO CIMENTO BRANCO, PARA JUNTAS DE NO MÁXIMO 3MM DE ESPESSURA</v>
      </c>
      <c r="F399" s="375" t="str">
        <f t="shared" si="404"/>
        <v>M2</v>
      </c>
      <c r="G399" s="286">
        <f t="shared" si="8"/>
        <v>8.74</v>
      </c>
      <c r="H399" s="286">
        <f t="shared" si="9"/>
        <v>6.85</v>
      </c>
      <c r="I399" s="286">
        <f t="shared" si="399"/>
        <v>6.85</v>
      </c>
    </row>
    <row r="400" ht="15.75" customHeight="1">
      <c r="A400" s="386">
        <v>130226.0</v>
      </c>
      <c r="B400" s="386" t="s">
        <v>900</v>
      </c>
      <c r="C400" s="383" t="s">
        <v>479</v>
      </c>
      <c r="D400" s="384">
        <v>13.61</v>
      </c>
      <c r="E400" s="375" t="str">
        <f t="shared" ref="E400:F400" si="405">UPPER(B400)</f>
        <v>REJUNTAMENTO EMPREGANDO ARGAMASSA PARA REJUNTE, ESP. 5MM</v>
      </c>
      <c r="F400" s="375" t="str">
        <f t="shared" si="405"/>
        <v>M2</v>
      </c>
      <c r="G400" s="286">
        <f t="shared" si="8"/>
        <v>13.27</v>
      </c>
      <c r="H400" s="286">
        <f t="shared" si="9"/>
        <v>10.4</v>
      </c>
      <c r="I400" s="286">
        <f t="shared" si="399"/>
        <v>10.4</v>
      </c>
    </row>
    <row r="401" ht="15.75" customHeight="1">
      <c r="A401" s="386">
        <v>130228.0</v>
      </c>
      <c r="B401" s="386" t="s">
        <v>901</v>
      </c>
      <c r="C401" s="383" t="s">
        <v>479</v>
      </c>
      <c r="D401" s="384">
        <v>47.39</v>
      </c>
      <c r="E401" s="375" t="str">
        <f t="shared" ref="E401:F401" si="406">UPPER(B401)</f>
        <v>ASSENTAMENTO E REJUNTAMENTO DE PISO EM PORCELANATO (DIMENSÕES SUPERIORES A 30X30CM) UTILIZANDO DUPLA COLAGEM DE ARGAMASSA COLANTE PARA PORCELANATO TIPO ACIII, EXCLUSIVE FORNECIMENTO DO PORCELANATO E DO REJUNTE</v>
      </c>
      <c r="F401" s="375" t="str">
        <f t="shared" si="406"/>
        <v>M2</v>
      </c>
      <c r="G401" s="286">
        <f t="shared" si="8"/>
        <v>46.21</v>
      </c>
      <c r="H401" s="286">
        <f t="shared" si="9"/>
        <v>36.2</v>
      </c>
      <c r="I401" s="286">
        <f t="shared" si="399"/>
        <v>36.2</v>
      </c>
    </row>
    <row r="402" ht="15.75" customHeight="1">
      <c r="A402" s="386">
        <v>130230.0</v>
      </c>
      <c r="B402" s="386" t="s">
        <v>902</v>
      </c>
      <c r="C402" s="383" t="s">
        <v>479</v>
      </c>
      <c r="D402" s="384">
        <v>109.76</v>
      </c>
      <c r="E402" s="375" t="str">
        <f t="shared" ref="E402:F402" si="407">UPPER(B402)</f>
        <v>PISO ARGAMASSA ALTA RESISTÊNCIA TIPO GRANILITE OU EQUIV DE QUALIDADE COMPROVADA, ESP DE 10MM, COM JUNTAS PLÁSTICA EM QUADROS DE 1M, NA COR NATURAL, COM ACABAMENTO ANTI-DERRAPANTE MECANIZADO, INCLUSIVE REGULARIZAÇÃO E=3.0CM</v>
      </c>
      <c r="F402" s="375" t="str">
        <f t="shared" si="407"/>
        <v>M2</v>
      </c>
      <c r="G402" s="286">
        <f t="shared" si="8"/>
        <v>107.03</v>
      </c>
      <c r="H402" s="286">
        <f t="shared" si="9"/>
        <v>83.85</v>
      </c>
      <c r="I402" s="286">
        <f t="shared" si="399"/>
        <v>83.85</v>
      </c>
    </row>
    <row r="403" ht="15.75" customHeight="1">
      <c r="A403" s="386">
        <v>130231.0</v>
      </c>
      <c r="B403" s="386" t="s">
        <v>903</v>
      </c>
      <c r="C403" s="383" t="s">
        <v>479</v>
      </c>
      <c r="D403" s="384">
        <v>121.71</v>
      </c>
      <c r="E403" s="375" t="str">
        <f t="shared" ref="E403:F403" si="408">UPPER(B403)</f>
        <v>PISO ARGAMASSA ALTA RESISTÊNCIA TIPO GRANILITE OU EQUIV DE QUALIDADE COMPROVADA, ESP DE 10MM, COM JUNTAS PLÁSTICA EM QUADROS DE 1M, NA COR NATURAL, COM ACABAMENTO POLIDO MECANIZADO, INCLUSIVE REGULARIZAÇÃO E=3.0CM</v>
      </c>
      <c r="F403" s="375" t="str">
        <f t="shared" si="408"/>
        <v>M2</v>
      </c>
      <c r="G403" s="286">
        <f t="shared" si="8"/>
        <v>118.68</v>
      </c>
      <c r="H403" s="286">
        <f t="shared" si="9"/>
        <v>92.98</v>
      </c>
      <c r="I403" s="286">
        <f t="shared" si="399"/>
        <v>92.98</v>
      </c>
    </row>
    <row r="404" ht="15.75" customHeight="1">
      <c r="A404" s="386">
        <v>130232.0</v>
      </c>
      <c r="B404" s="386" t="s">
        <v>904</v>
      </c>
      <c r="C404" s="383" t="s">
        <v>479</v>
      </c>
      <c r="D404" s="384">
        <v>165.0</v>
      </c>
      <c r="E404" s="375" t="str">
        <f t="shared" ref="E404:F404" si="409">UPPER(B404)</f>
        <v>PORCELANATO POLIDO, ACABAMENTO BRILHANTE, DIM. 50X50CM, REF. DE COR PANNA PLUS PO ELIANE/EQUIV, UTILIZANDO DUPLA COLAGEM DE ARGAMASSA COLANTE PARA PORCELANATO TIPO ACIII E REJUNTE 1MM PARA PORCELANATO</v>
      </c>
      <c r="F404" s="375" t="str">
        <f t="shared" si="409"/>
        <v>M2</v>
      </c>
      <c r="G404" s="286">
        <f t="shared" si="8"/>
        <v>160.89</v>
      </c>
      <c r="H404" s="286">
        <f t="shared" si="9"/>
        <v>126.05</v>
      </c>
      <c r="I404" s="286">
        <f t="shared" si="399"/>
        <v>126.05</v>
      </c>
    </row>
    <row r="405" ht="15.75" customHeight="1">
      <c r="A405" s="386">
        <v>130233.0</v>
      </c>
      <c r="B405" s="386" t="s">
        <v>905</v>
      </c>
      <c r="C405" s="383" t="s">
        <v>479</v>
      </c>
      <c r="D405" s="384">
        <v>103.69</v>
      </c>
      <c r="E405" s="375" t="str">
        <f t="shared" ref="E405:F405" si="410">UPPER(B405)</f>
        <v>PORCELANATO POLIDO, ACABAMENTO ACETINADO, DIM. 60X60CM, REF. DE COR CIMENTO CINZA BOLD POTOBELLO/EQUIV, UTILIZANDO DUPLA COLAGEM DE ARGAMASSA COLANTE PARA PORCELANATO TIPO ACIII E REJUNTE 1MM PARA PORCELANATO</v>
      </c>
      <c r="F405" s="375" t="str">
        <f t="shared" si="410"/>
        <v>M2</v>
      </c>
      <c r="G405" s="286">
        <f t="shared" si="8"/>
        <v>101.1</v>
      </c>
      <c r="H405" s="286">
        <f t="shared" si="9"/>
        <v>79.21</v>
      </c>
      <c r="I405" s="286">
        <f t="shared" si="399"/>
        <v>79.21</v>
      </c>
    </row>
    <row r="406" ht="15.75" customHeight="1">
      <c r="A406" s="386">
        <v>130234.0</v>
      </c>
      <c r="B406" s="386" t="s">
        <v>906</v>
      </c>
      <c r="C406" s="383" t="s">
        <v>479</v>
      </c>
      <c r="D406" s="384">
        <v>186.43</v>
      </c>
      <c r="E406" s="375" t="str">
        <f t="shared" ref="E406:F406" si="411">UPPER(B406)</f>
        <v>PORCELANATO NATURAL, ACABAMENTO ACETINADO, DIM. 60X60CM, REF. PLATINA NA ELIANE/EQUIV, UTILIZANDO DUPLA COLAGEM DE ARGAMASSA COLANTE PARA PORCELANATO TIPO ACIII E REJUNTE 1MM PARA PORCELANATO</v>
      </c>
      <c r="F406" s="375" t="str">
        <f t="shared" si="411"/>
        <v>M2</v>
      </c>
      <c r="G406" s="286">
        <f t="shared" si="8"/>
        <v>181.78</v>
      </c>
      <c r="H406" s="286">
        <f t="shared" si="9"/>
        <v>142.42</v>
      </c>
      <c r="I406" s="286">
        <f t="shared" si="399"/>
        <v>142.42</v>
      </c>
    </row>
    <row r="407" ht="15.75" customHeight="1">
      <c r="A407" s="386">
        <v>130236.0</v>
      </c>
      <c r="B407" s="386" t="s">
        <v>907</v>
      </c>
      <c r="C407" s="383" t="s">
        <v>479</v>
      </c>
      <c r="D407" s="384">
        <v>84.14</v>
      </c>
      <c r="E407" s="375" t="str">
        <f t="shared" ref="E407:F407" si="412">UPPER(B407)</f>
        <v>PISO CERÂMICO ESMALTADO, PEI 5, ACABAMENTO SEMIBRILHO, DIM. 45X45CM, REF. DE COR CARGO PLUS WHITE ELIANE/EQUIV. ASSENTADO COM ARGAMASSA DE CIMENTO COLANTE, INCLUSIVE REJUNTAMENTO</v>
      </c>
      <c r="F407" s="375" t="str">
        <f t="shared" si="412"/>
        <v>M2</v>
      </c>
      <c r="G407" s="286">
        <f t="shared" si="8"/>
        <v>82.05</v>
      </c>
      <c r="H407" s="286">
        <f t="shared" si="9"/>
        <v>64.28</v>
      </c>
      <c r="I407" s="286">
        <f t="shared" si="399"/>
        <v>64.28</v>
      </c>
    </row>
    <row r="408" ht="15.75" customHeight="1">
      <c r="A408" s="386">
        <v>130237.0</v>
      </c>
      <c r="B408" s="386" t="s">
        <v>908</v>
      </c>
      <c r="C408" s="383" t="s">
        <v>479</v>
      </c>
      <c r="D408" s="384">
        <v>47.39</v>
      </c>
      <c r="E408" s="375" t="str">
        <f t="shared" ref="E408:F408" si="413">UPPER(B408)</f>
        <v>ASSENTAMENTO E REJUNTAMENTO DE PISO EM PORCELANATO (DIMENSÕES SUPERIORES A 30X30CM) UTILIZANDO DUPLA COLAGEM DE ARGAMASSA COLANTE PARA PORCELANATO TIPO ACII/ACIII, EXCLUSIVE FORNECIMENTO DO PORCELANATO E DO REJUNTE</v>
      </c>
      <c r="F408" s="375" t="str">
        <f t="shared" si="413"/>
        <v>M2</v>
      </c>
      <c r="G408" s="286">
        <f t="shared" si="8"/>
        <v>46.21</v>
      </c>
      <c r="H408" s="286">
        <f t="shared" si="9"/>
        <v>36.2</v>
      </c>
      <c r="I408" s="286">
        <f t="shared" si="399"/>
        <v>36.2</v>
      </c>
    </row>
    <row r="409" ht="15.75" customHeight="1">
      <c r="A409" s="386">
        <v>1303.0</v>
      </c>
      <c r="B409" s="386" t="s">
        <v>909</v>
      </c>
      <c r="C409" s="383"/>
      <c r="D409" s="384"/>
      <c r="E409" s="375" t="str">
        <f t="shared" ref="E409:F409" si="414">UPPER(B409)</f>
        <v>DEGRAUS, RODAPÉS, SOLEIRAS E PEITORIS</v>
      </c>
      <c r="F409" s="375" t="str">
        <f t="shared" si="414"/>
        <v/>
      </c>
      <c r="G409" s="286">
        <f t="shared" si="8"/>
        <v>0</v>
      </c>
      <c r="H409" s="286">
        <f t="shared" si="9"/>
        <v>0</v>
      </c>
      <c r="I409" s="286">
        <f t="shared" si="399"/>
        <v>0</v>
      </c>
    </row>
    <row r="410" ht="15.75" customHeight="1">
      <c r="A410" s="386">
        <v>130301.0</v>
      </c>
      <c r="B410" s="386" t="s">
        <v>910</v>
      </c>
      <c r="C410" s="383" t="s">
        <v>495</v>
      </c>
      <c r="D410" s="384">
        <v>12.36</v>
      </c>
      <c r="E410" s="375" t="str">
        <f t="shared" ref="E410:F410" si="415">UPPER(B410)</f>
        <v>RODAPÉ DE ARGAMASSA DE CIMENTO E AREIA NO TRAÇO 1:3, ALTURA DE 7 CM E ESPESSURA DE 2 CM</v>
      </c>
      <c r="F410" s="375" t="str">
        <f t="shared" si="415"/>
        <v>M</v>
      </c>
      <c r="G410" s="286">
        <f t="shared" si="8"/>
        <v>12.05</v>
      </c>
      <c r="H410" s="286">
        <f t="shared" si="9"/>
        <v>9.44</v>
      </c>
      <c r="I410" s="286">
        <f t="shared" si="399"/>
        <v>9.44</v>
      </c>
    </row>
    <row r="411" ht="15.75" customHeight="1">
      <c r="A411" s="381">
        <v>130303.0</v>
      </c>
      <c r="B411" s="381" t="s">
        <v>911</v>
      </c>
      <c r="C411" s="383" t="s">
        <v>495</v>
      </c>
      <c r="D411" s="384">
        <v>14.11</v>
      </c>
      <c r="E411" s="375" t="str">
        <f t="shared" ref="E411:F411" si="416">UPPER(B411)</f>
        <v>RODAPÉ DE CERÂMICA PEI-3, ASSENTADO COM ARGAMASSA DE CIMENTO COLA H = 7.0 CM, INCLUSIVE REJUNTAMENTO</v>
      </c>
      <c r="F411" s="375" t="str">
        <f t="shared" si="416"/>
        <v>M</v>
      </c>
      <c r="G411" s="286">
        <f t="shared" si="8"/>
        <v>13.76</v>
      </c>
      <c r="H411" s="286">
        <f t="shared" si="9"/>
        <v>10.78</v>
      </c>
      <c r="I411" s="286">
        <f t="shared" si="399"/>
        <v>10.78</v>
      </c>
    </row>
    <row r="412" ht="15.75" customHeight="1">
      <c r="A412" s="386">
        <v>130304.0</v>
      </c>
      <c r="B412" s="386" t="s">
        <v>912</v>
      </c>
      <c r="C412" s="383" t="s">
        <v>495</v>
      </c>
      <c r="D412" s="384">
        <v>27.71</v>
      </c>
      <c r="E412" s="375" t="str">
        <f t="shared" ref="E412:F412" si="417">UPPER(B412)</f>
        <v>RODAPÉ DE MADEIRA DE LEI 7.0 X 1.5 CM, FIXADO COM PARAFUSO E BUCHA PLÁSTICA N° 7</v>
      </c>
      <c r="F412" s="375" t="str">
        <f t="shared" si="417"/>
        <v>M</v>
      </c>
      <c r="G412" s="286">
        <f t="shared" si="8"/>
        <v>27.02</v>
      </c>
      <c r="H412" s="286">
        <f t="shared" si="9"/>
        <v>21.17</v>
      </c>
      <c r="I412" s="286">
        <f t="shared" si="399"/>
        <v>21.17</v>
      </c>
    </row>
    <row r="413" ht="15.75" customHeight="1">
      <c r="A413" s="386">
        <v>130307.0</v>
      </c>
      <c r="B413" s="386" t="s">
        <v>913</v>
      </c>
      <c r="C413" s="383" t="s">
        <v>495</v>
      </c>
      <c r="D413" s="384">
        <v>111.51</v>
      </c>
      <c r="E413" s="375" t="str">
        <f t="shared" ref="E413:F413" si="418">UPPER(B413)</f>
        <v>PEITORIL DE MÁRMORE BRANCO COM LARGURA 40 CM E ESP. 3CM</v>
      </c>
      <c r="F413" s="375" t="str">
        <f t="shared" si="418"/>
        <v>M</v>
      </c>
      <c r="G413" s="286">
        <f t="shared" si="8"/>
        <v>108.74</v>
      </c>
      <c r="H413" s="286">
        <f t="shared" si="9"/>
        <v>85.19</v>
      </c>
      <c r="I413" s="286">
        <f t="shared" si="399"/>
        <v>85.19</v>
      </c>
    </row>
    <row r="414" ht="15.75" customHeight="1">
      <c r="A414" s="386">
        <v>130308.0</v>
      </c>
      <c r="B414" s="386" t="s">
        <v>914</v>
      </c>
      <c r="C414" s="383" t="s">
        <v>495</v>
      </c>
      <c r="D414" s="384">
        <v>48.75</v>
      </c>
      <c r="E414" s="375" t="str">
        <f t="shared" ref="E414:F414" si="419">UPPER(B414)</f>
        <v>SOLEIRA DE GRANITO ESP. 2 CM E LARGURA DE 15 CM</v>
      </c>
      <c r="F414" s="375" t="str">
        <f t="shared" si="419"/>
        <v>M</v>
      </c>
      <c r="G414" s="286">
        <f t="shared" si="8"/>
        <v>47.53</v>
      </c>
      <c r="H414" s="286">
        <f t="shared" si="9"/>
        <v>37.24</v>
      </c>
      <c r="I414" s="286">
        <f t="shared" si="399"/>
        <v>37.24</v>
      </c>
    </row>
    <row r="415" ht="15.75" customHeight="1">
      <c r="A415" s="386">
        <v>130311.0</v>
      </c>
      <c r="B415" s="386" t="s">
        <v>915</v>
      </c>
      <c r="C415" s="383" t="s">
        <v>495</v>
      </c>
      <c r="D415" s="384">
        <v>16.95</v>
      </c>
      <c r="E415" s="375" t="str">
        <f t="shared" ref="E415:F415" si="420">UPPER(B415)</f>
        <v>SOLEIRA DE GRANITO CINZA, ESPESSURA 3 CM E LARGURA DE 3 CM, CONFORME DETALHE EM PROJETO</v>
      </c>
      <c r="F415" s="375" t="str">
        <f t="shared" si="420"/>
        <v>M</v>
      </c>
      <c r="G415" s="286">
        <f t="shared" si="8"/>
        <v>16.53</v>
      </c>
      <c r="H415" s="286">
        <f t="shared" si="9"/>
        <v>12.95</v>
      </c>
      <c r="I415" s="286">
        <f t="shared" si="399"/>
        <v>12.95</v>
      </c>
    </row>
    <row r="416" ht="15.75" customHeight="1">
      <c r="A416" s="386">
        <v>130315.0</v>
      </c>
      <c r="B416" s="386" t="s">
        <v>916</v>
      </c>
      <c r="C416" s="383" t="s">
        <v>495</v>
      </c>
      <c r="D416" s="384">
        <v>45.32</v>
      </c>
      <c r="E416" s="375" t="str">
        <f t="shared" ref="E416:F416" si="421">UPPER(B416)</f>
        <v>RODAPÉ DE MÁRMORE OU GRANITO, ASSENTADO COM ARGAMASSA DE CIMENTO, CAL HIDRATADA CH1 E AREIA NO TRAÇO 1:0,5:8, INCL. REJUNTAMENTO COM CIMENTO BRANCO, H=7CM</v>
      </c>
      <c r="F416" s="375" t="str">
        <f t="shared" si="421"/>
        <v>M</v>
      </c>
      <c r="G416" s="286">
        <f t="shared" si="8"/>
        <v>44.19</v>
      </c>
      <c r="H416" s="286">
        <f t="shared" si="9"/>
        <v>34.62</v>
      </c>
      <c r="I416" s="286">
        <f t="shared" si="399"/>
        <v>34.62</v>
      </c>
    </row>
    <row r="417" ht="15.75" customHeight="1">
      <c r="A417" s="386">
        <v>130317.0</v>
      </c>
      <c r="B417" s="386" t="s">
        <v>917</v>
      </c>
      <c r="C417" s="383" t="s">
        <v>495</v>
      </c>
      <c r="D417" s="384">
        <v>79.78</v>
      </c>
      <c r="E417" s="375" t="str">
        <f t="shared" ref="E417:F417" si="422">UPPER(B417)</f>
        <v>PEITORIL DE GRANITO CINZA POLIDO, 15 CM, ESP. 3CM</v>
      </c>
      <c r="F417" s="375" t="str">
        <f t="shared" si="422"/>
        <v>M</v>
      </c>
      <c r="G417" s="286">
        <f t="shared" si="8"/>
        <v>77.8</v>
      </c>
      <c r="H417" s="286">
        <f t="shared" si="9"/>
        <v>60.95</v>
      </c>
      <c r="I417" s="286">
        <f t="shared" si="399"/>
        <v>60.95</v>
      </c>
    </row>
    <row r="418" ht="15.75" customHeight="1">
      <c r="A418" s="386">
        <v>130320.0</v>
      </c>
      <c r="B418" s="386" t="s">
        <v>918</v>
      </c>
      <c r="C418" s="383" t="s">
        <v>495</v>
      </c>
      <c r="D418" s="384">
        <v>28.94</v>
      </c>
      <c r="E418" s="375" t="str">
        <f t="shared" ref="E418:F418" si="423">UPPER(B418)</f>
        <v>RODAPÉ EM CERÂMICA PEI-3, H = 7CM, ASSENTADO COM ARGAMASSA DE CIMENTO, CAL E AREIA, INCL. REJUNTAMENTO COM CIMENTO BRANCO</v>
      </c>
      <c r="F418" s="375" t="str">
        <f t="shared" si="423"/>
        <v>M</v>
      </c>
      <c r="G418" s="286">
        <f t="shared" si="8"/>
        <v>28.22</v>
      </c>
      <c r="H418" s="286">
        <f t="shared" si="9"/>
        <v>22.11</v>
      </c>
      <c r="I418" s="286">
        <f t="shared" si="399"/>
        <v>22.11</v>
      </c>
    </row>
    <row r="419" ht="15.75" customHeight="1">
      <c r="A419" s="386">
        <v>130321.0</v>
      </c>
      <c r="B419" s="386" t="s">
        <v>919</v>
      </c>
      <c r="C419" s="383" t="s">
        <v>495</v>
      </c>
      <c r="D419" s="384">
        <v>46.29</v>
      </c>
      <c r="E419" s="375" t="str">
        <f t="shared" ref="E419:F419" si="424">UPPER(B419)</f>
        <v>RODAPÉ DE GRANITO CINZA ESP. 2CM, H=7CM, ASSENTADO COM ARGAMASSA DE CIMENTO, CAL HIDRATADA CH1 E AREIA NO TRAÇO 1:0,5:8, INCL. REJUNTAMENTO COM CIMENTO BRANCO</v>
      </c>
      <c r="F419" s="375" t="str">
        <f t="shared" si="424"/>
        <v>M</v>
      </c>
      <c r="G419" s="286">
        <f t="shared" si="8"/>
        <v>45.13</v>
      </c>
      <c r="H419" s="286">
        <f t="shared" si="9"/>
        <v>35.36</v>
      </c>
      <c r="I419" s="286">
        <f t="shared" si="399"/>
        <v>35.36</v>
      </c>
    </row>
    <row r="420" ht="15.75" customHeight="1">
      <c r="A420" s="386">
        <v>130322.0</v>
      </c>
      <c r="B420" s="386" t="s">
        <v>920</v>
      </c>
      <c r="C420" s="383" t="s">
        <v>495</v>
      </c>
      <c r="D420" s="384">
        <v>24.65</v>
      </c>
      <c r="E420" s="375" t="str">
        <f t="shared" ref="E420:F420" si="425">UPPER(B420)</f>
        <v>RODAPÉ DE ARGAMASSA DE ALTA RESISTÊNCIA TIPO GRANILITE OU EQUIVALENTE DE QUALIDADE COMPROVADA, ALTURA DE 10 CM E ESPESSURA DE 10 MM, COM CANTOS BOLEADOS, EXECUTADO COM CIMENTO E GRANITINA GRANA N.1, INCLUSIVE POLIMENTO</v>
      </c>
      <c r="F420" s="375" t="str">
        <f t="shared" si="425"/>
        <v>M</v>
      </c>
      <c r="G420" s="286">
        <f t="shared" si="8"/>
        <v>24.03</v>
      </c>
      <c r="H420" s="286">
        <f t="shared" si="9"/>
        <v>18.83</v>
      </c>
      <c r="I420" s="286">
        <f t="shared" si="399"/>
        <v>18.83</v>
      </c>
    </row>
    <row r="421" ht="15.75" customHeight="1">
      <c r="A421" s="386">
        <v>130323.0</v>
      </c>
      <c r="B421" s="386" t="s">
        <v>922</v>
      </c>
      <c r="C421" s="383" t="s">
        <v>495</v>
      </c>
      <c r="D421" s="384">
        <v>42.5</v>
      </c>
      <c r="E421" s="375" t="str">
        <f t="shared" ref="E421:F421" si="426">UPPER(B421)</f>
        <v>SOLEIRA DE ARGAMASSA DE ALTA RESISTÊNCIA TIPO GRANILITE OU EQUIVALENTE DE QUALIDADE COMPROVADA, LARGURA DE 15CM, EXECUTADO COM CIMENTO E GRANITINA GRANA N.1</v>
      </c>
      <c r="F421" s="375" t="str">
        <f t="shared" si="426"/>
        <v>M</v>
      </c>
      <c r="G421" s="286">
        <f t="shared" si="8"/>
        <v>41.44</v>
      </c>
      <c r="H421" s="286">
        <f t="shared" si="9"/>
        <v>32.47</v>
      </c>
      <c r="I421" s="286">
        <f t="shared" si="399"/>
        <v>32.47</v>
      </c>
    </row>
    <row r="422" ht="15.75" customHeight="1">
      <c r="A422" s="386">
        <v>1304.0</v>
      </c>
      <c r="B422" s="386" t="s">
        <v>754</v>
      </c>
      <c r="C422" s="383"/>
      <c r="D422" s="384"/>
      <c r="E422" s="375" t="str">
        <f t="shared" ref="E422:F422" si="427">UPPER(B422)</f>
        <v>REVISÕES E REPAROS</v>
      </c>
      <c r="F422" s="375" t="str">
        <f t="shared" si="427"/>
        <v/>
      </c>
      <c r="G422" s="286">
        <f t="shared" si="8"/>
        <v>0</v>
      </c>
      <c r="H422" s="286">
        <f t="shared" si="9"/>
        <v>0</v>
      </c>
      <c r="I422" s="286">
        <f t="shared" si="399"/>
        <v>0</v>
      </c>
    </row>
    <row r="423" ht="15.75" customHeight="1">
      <c r="A423" s="386">
        <v>130403.0</v>
      </c>
      <c r="B423" s="386" t="s">
        <v>923</v>
      </c>
      <c r="C423" s="383" t="s">
        <v>479</v>
      </c>
      <c r="D423" s="384">
        <v>107.64</v>
      </c>
      <c r="E423" s="375" t="str">
        <f t="shared" ref="E423:F423" si="428">UPPER(B423)</f>
        <v>RECOMPOSIÇÃO DE PISO CIMENTADO, COM ARGAMASSA DE CIMENTO E AREIA NO TRAÇO 1:3, COM 2 CM DE ESPESSURA, INCL. LASTRO</v>
      </c>
      <c r="F423" s="375" t="str">
        <f t="shared" si="428"/>
        <v>M2</v>
      </c>
      <c r="G423" s="286">
        <f t="shared" si="8"/>
        <v>104.96</v>
      </c>
      <c r="H423" s="286">
        <f t="shared" si="9"/>
        <v>82.23</v>
      </c>
      <c r="I423" s="286">
        <f t="shared" si="399"/>
        <v>82.23</v>
      </c>
    </row>
    <row r="424" ht="15.75" customHeight="1">
      <c r="A424" s="381">
        <v>14.0</v>
      </c>
      <c r="B424" s="381" t="s">
        <v>924</v>
      </c>
      <c r="C424" s="383"/>
      <c r="D424" s="384"/>
      <c r="E424" s="375" t="str">
        <f t="shared" ref="E424:F424" si="429">UPPER(B424)</f>
        <v>INSTALAÇÕES HIDRO-SANITÁRIAS</v>
      </c>
      <c r="F424" s="375" t="str">
        <f t="shared" si="429"/>
        <v/>
      </c>
      <c r="G424" s="286">
        <f t="shared" si="8"/>
        <v>0</v>
      </c>
      <c r="H424" s="286">
        <f t="shared" si="9"/>
        <v>0</v>
      </c>
      <c r="I424" s="286">
        <f t="shared" si="399"/>
        <v>0</v>
      </c>
    </row>
    <row r="425" ht="15.75" customHeight="1">
      <c r="A425" s="386">
        <v>1401.0</v>
      </c>
      <c r="B425" s="386" t="s">
        <v>925</v>
      </c>
      <c r="C425" s="383"/>
      <c r="D425" s="384"/>
      <c r="E425" s="375" t="str">
        <f t="shared" ref="E425:F425" si="430">UPPER(B425)</f>
        <v>SUMIDOUROS, FOSSAS SÉPTICAS E FILTROS ANAERÓBIOS</v>
      </c>
      <c r="F425" s="375" t="str">
        <f t="shared" si="430"/>
        <v/>
      </c>
      <c r="G425" s="286">
        <f t="shared" si="8"/>
        <v>0</v>
      </c>
      <c r="H425" s="286">
        <f t="shared" si="9"/>
        <v>0</v>
      </c>
      <c r="I425" s="286">
        <f t="shared" si="399"/>
        <v>0</v>
      </c>
    </row>
    <row r="426" ht="15.75" customHeight="1">
      <c r="A426" s="381">
        <v>140102.0</v>
      </c>
      <c r="B426" s="381" t="s">
        <v>926</v>
      </c>
      <c r="C426" s="383" t="s">
        <v>500</v>
      </c>
      <c r="D426" s="384">
        <v>1926.68</v>
      </c>
      <c r="E426" s="375" t="str">
        <f t="shared" ref="E426:F426" si="431">UPPER(B426)</f>
        <v>FOSSA SÉPTICA DE ANÉIS PRÉ-MOLDADOS DE CONCRETO, DIÂMETRO 1.20 M, ALTURA ÚTIL DE 1.70M, COMPLETA, INCLUINDO TAMPA C/VISITA DE 60CM, CONCRETO P/FUNDO ESP.10 CM, E TUBO PARA LIGAÇÃO AO FILTRO</v>
      </c>
      <c r="F426" s="375" t="str">
        <f t="shared" si="431"/>
        <v>UND</v>
      </c>
      <c r="G426" s="286">
        <f t="shared" si="8"/>
        <v>1878.69</v>
      </c>
      <c r="H426" s="286">
        <f t="shared" si="9"/>
        <v>1471.87</v>
      </c>
      <c r="I426" s="286">
        <f t="shared" si="399"/>
        <v>1471.87</v>
      </c>
    </row>
    <row r="427" ht="15.75" customHeight="1">
      <c r="A427" s="381">
        <v>140103.0</v>
      </c>
      <c r="B427" s="381" t="s">
        <v>927</v>
      </c>
      <c r="C427" s="383" t="s">
        <v>500</v>
      </c>
      <c r="D427" s="384">
        <v>2550.08</v>
      </c>
      <c r="E427" s="375" t="str">
        <f t="shared" ref="E427:F427" si="432">UPPER(B427)</f>
        <v>FILTRO ANAERÓBIO DE ANÉIS PRÉ-MOLDADOS DE CONCRETO, DIÂMETRO DE 1.20M, ALTURA ÚTIL DE 1.80M, COMPLETO, INCL. TAMPA C/VISITA DE 60 CM, CONCRETO P/FUNDO ESP.10CM E TUBULAÇÃO DE SAÍDA DE ESGOTO</v>
      </c>
      <c r="F427" s="375" t="str">
        <f t="shared" si="432"/>
        <v>UND</v>
      </c>
      <c r="G427" s="286">
        <f t="shared" si="8"/>
        <v>2486.57</v>
      </c>
      <c r="H427" s="286">
        <f t="shared" si="9"/>
        <v>1948.11</v>
      </c>
      <c r="I427" s="286">
        <f t="shared" si="399"/>
        <v>1948.11</v>
      </c>
    </row>
    <row r="428" ht="15.75" customHeight="1">
      <c r="A428" s="386">
        <v>140108.0</v>
      </c>
      <c r="B428" s="386" t="s">
        <v>928</v>
      </c>
      <c r="C428" s="383" t="s">
        <v>500</v>
      </c>
      <c r="D428" s="399">
        <v>4811.74</v>
      </c>
      <c r="E428" s="375" t="str">
        <f t="shared" ref="E428:F428" si="433">UPPER(B428)</f>
        <v>FOSSA SÉPTICA DE ANÉIS PRÉ-MOLDADOS DE CONCRETO, DIÂMETRO 2.00 M, HÚTIL 2.0M COMPLETA, INCLUINDO TAMPA C/VISITA DE 60CM, CONCRETO P/ FUNDO ESP.10 CM, TUBO DE LIMPEZA E ESCAVAÇÃO, CONF. DETALHE EM PROJETO</v>
      </c>
      <c r="F428" s="375" t="str">
        <f t="shared" si="433"/>
        <v>UND</v>
      </c>
      <c r="G428" s="286">
        <f t="shared" si="8"/>
        <v>4691.91</v>
      </c>
      <c r="H428" s="286">
        <f t="shared" si="9"/>
        <v>3675.89</v>
      </c>
      <c r="I428" s="286">
        <f t="shared" si="399"/>
        <v>3675.89</v>
      </c>
    </row>
    <row r="429" ht="15.75" customHeight="1">
      <c r="A429" s="386">
        <v>140109.0</v>
      </c>
      <c r="B429" s="386" t="s">
        <v>929</v>
      </c>
      <c r="C429" s="383" t="s">
        <v>500</v>
      </c>
      <c r="D429" s="399">
        <v>4788.91</v>
      </c>
      <c r="E429" s="375" t="str">
        <f t="shared" ref="E429:F429" si="434">UPPER(B429)</f>
        <v>FILTRO ANAERÓBIO DE ANÉIS PRÉ-MOLDADOS DE CONCRETO, DIÂM. 2.0M, HÚTIL 2.0M, COMPL., INCL. TAMPA C/VISITA 60CM, CONCRETO P/ FUNDO ESP. 10CM, ESCAVAÇÃO, BRITA 4 E TUBULAÇÃO DE SAÍDA ESGOTO 150MM, CONF. PROJ.</v>
      </c>
      <c r="F429" s="375" t="str">
        <f t="shared" si="434"/>
        <v>UND</v>
      </c>
      <c r="G429" s="286">
        <f t="shared" si="8"/>
        <v>4669.65</v>
      </c>
      <c r="H429" s="286">
        <f t="shared" si="9"/>
        <v>3658.45</v>
      </c>
      <c r="I429" s="286">
        <f t="shared" si="399"/>
        <v>3658.45</v>
      </c>
    </row>
    <row r="430" ht="15.75" customHeight="1">
      <c r="A430" s="386">
        <v>1402.0</v>
      </c>
      <c r="B430" s="386" t="s">
        <v>930</v>
      </c>
      <c r="C430" s="383"/>
      <c r="D430" s="399"/>
      <c r="E430" s="375" t="str">
        <f t="shared" ref="E430:F430" si="435">UPPER(B430)</f>
        <v>ENTRADA DE ÁGUA</v>
      </c>
      <c r="F430" s="375" t="str">
        <f t="shared" si="435"/>
        <v/>
      </c>
      <c r="G430" s="286">
        <f t="shared" si="8"/>
        <v>0</v>
      </c>
      <c r="H430" s="286">
        <f t="shared" si="9"/>
        <v>0</v>
      </c>
      <c r="I430" s="286">
        <f t="shared" si="399"/>
        <v>0</v>
      </c>
    </row>
    <row r="431" ht="15.75" customHeight="1">
      <c r="A431" s="386">
        <v>140201.0</v>
      </c>
      <c r="B431" s="386" t="s">
        <v>931</v>
      </c>
      <c r="C431" s="383" t="s">
        <v>500</v>
      </c>
      <c r="D431" s="399">
        <v>291.0</v>
      </c>
      <c r="E431" s="375" t="str">
        <f t="shared" ref="E431:F431" si="436">UPPER(B431)</f>
        <v>PADRÃO DE ENTRADA D ÁGUA COM CAVALETE DE PVC PARA HIDRÔMETRO COM DIÂMETRO DE 3/4" - PADRÃO 1C DA CESAN. INSTALADO EM VÃO DE MURO PROTEGIDO COM GRADEAMENTO. INCLUSIVE BASE DE CONCRETO MAGRO, TUBULAÇÃO, CONEXÕES E REGISTRO. CONFERIR DETALHE.</v>
      </c>
      <c r="F431" s="375" t="str">
        <f t="shared" si="436"/>
        <v>UND</v>
      </c>
      <c r="G431" s="286">
        <f t="shared" si="8"/>
        <v>283.76</v>
      </c>
      <c r="H431" s="286">
        <f t="shared" si="9"/>
        <v>222.31</v>
      </c>
      <c r="I431" s="286">
        <f t="shared" si="399"/>
        <v>222.31</v>
      </c>
    </row>
    <row r="432" ht="15.75" customHeight="1">
      <c r="A432" s="381">
        <v>140207.0</v>
      </c>
      <c r="B432" s="381" t="s">
        <v>932</v>
      </c>
      <c r="C432" s="383" t="s">
        <v>500</v>
      </c>
      <c r="D432" s="384">
        <v>387.53</v>
      </c>
      <c r="E432" s="375" t="str">
        <f t="shared" ref="E432:F432" si="437">UPPER(B432)</f>
        <v>PADRÃO DE ENTRADA DÁGUA COM CAIXA TERMOPLÁSTICA PARA HIDRÔMETRO DE 3/4" - PADRÃO 1B DA CESAN. INSTALADO EMBUTIDO NA ALVENARIA. INCLUSIVE TUBULAÇÃO, CONEXÕES, REGISTRO, TUBO CAMISA E CAIXA COM TAMPA TRANSPARENTE. CONFERIR DETALHE.</v>
      </c>
      <c r="F432" s="375" t="str">
        <f t="shared" si="437"/>
        <v>UND</v>
      </c>
      <c r="G432" s="286">
        <f t="shared" si="8"/>
        <v>377.88</v>
      </c>
      <c r="H432" s="286">
        <f t="shared" si="9"/>
        <v>296.05</v>
      </c>
      <c r="I432" s="286">
        <f t="shared" si="399"/>
        <v>296.05</v>
      </c>
    </row>
    <row r="433" ht="15.75" customHeight="1">
      <c r="A433" s="386">
        <v>140208.0</v>
      </c>
      <c r="B433" s="386" t="s">
        <v>933</v>
      </c>
      <c r="C433" s="383" t="s">
        <v>500</v>
      </c>
      <c r="D433" s="384">
        <v>575.27</v>
      </c>
      <c r="E433" s="375" t="str">
        <f t="shared" ref="E433:F433" si="438">UPPER(B433)</f>
        <v>PADRÃO ENTRADA DÁGUA COM CAIXA ENTERRADA PARA HIDRÔMETRO COM DIÂMETRO DE 1" - PADRÃO 2B DA CESAN. CAIXA EM ALVENARIA 60X80X40CM E COM TAMPA ARTICULADA DE FERRO FUNDIDO, REGISTRO E CONEXÕES PARA INSTALAÇÃO DE HIDRÔMETRO. CONFERIR DETALHE</v>
      </c>
      <c r="F433" s="375" t="str">
        <f t="shared" si="438"/>
        <v>UND</v>
      </c>
      <c r="G433" s="286">
        <f t="shared" si="8"/>
        <v>560.94</v>
      </c>
      <c r="H433" s="286">
        <f t="shared" si="9"/>
        <v>439.47</v>
      </c>
      <c r="I433" s="286">
        <f t="shared" si="399"/>
        <v>439.47</v>
      </c>
    </row>
    <row r="434" ht="15.75" customHeight="1">
      <c r="A434" s="386">
        <v>140209.0</v>
      </c>
      <c r="B434" s="386" t="s">
        <v>934</v>
      </c>
      <c r="C434" s="383" t="s">
        <v>500</v>
      </c>
      <c r="D434" s="384">
        <v>221.25</v>
      </c>
      <c r="E434" s="375" t="str">
        <f t="shared" ref="E434:F434" si="439">UPPER(B434)</f>
        <v>MURETA P/ CAVALETE (PADRÃO 1B - CESAN) DE ALV. BLOCOS CERÂMICOS 10X20X20CM DEITADOS, DIMENSÕES 0.80X1.0X0.20M, PARA INSTALAÇÃO DE CAIXA TERMOPLASTICA, INCL REVEST. EM REBOCO E LASTRO CONCRETO ESP.10CM, EXCLUSIVE CAIXA E CAVALETE</v>
      </c>
      <c r="F434" s="375" t="str">
        <f t="shared" si="439"/>
        <v>UND</v>
      </c>
      <c r="G434" s="286">
        <f t="shared" si="8"/>
        <v>215.74</v>
      </c>
      <c r="H434" s="286">
        <f t="shared" si="9"/>
        <v>169.02</v>
      </c>
      <c r="I434" s="286">
        <f t="shared" si="399"/>
        <v>169.02</v>
      </c>
    </row>
    <row r="435" ht="15.75" customHeight="1">
      <c r="A435" s="386">
        <v>1407.0</v>
      </c>
      <c r="B435" s="386" t="s">
        <v>935</v>
      </c>
      <c r="C435" s="383"/>
      <c r="D435" s="384"/>
      <c r="E435" s="375" t="str">
        <f t="shared" ref="E435:F435" si="440">UPPER(B435)</f>
        <v>PONTOS HIDRO-SANITÁRIOS</v>
      </c>
      <c r="F435" s="375" t="str">
        <f t="shared" si="440"/>
        <v/>
      </c>
      <c r="G435" s="286">
        <f t="shared" si="8"/>
        <v>0</v>
      </c>
      <c r="H435" s="286">
        <f t="shared" si="9"/>
        <v>0</v>
      </c>
      <c r="I435" s="286">
        <f t="shared" si="399"/>
        <v>0</v>
      </c>
    </row>
    <row r="436" ht="15.75" customHeight="1">
      <c r="A436" s="386">
        <v>140701.0</v>
      </c>
      <c r="B436" s="386" t="s">
        <v>936</v>
      </c>
      <c r="C436" s="383" t="s">
        <v>937</v>
      </c>
      <c r="D436" s="384">
        <v>86.22</v>
      </c>
      <c r="E436" s="375" t="str">
        <f t="shared" ref="E436:F436" si="441">UPPER(B436)</f>
        <v>PONTO DE ÁGUA FRIA (LAVATÓRIO, TANQUE, PIA DE COZINHA, ETC...)</v>
      </c>
      <c r="F436" s="375" t="str">
        <f t="shared" si="441"/>
        <v>PT</v>
      </c>
      <c r="G436" s="286">
        <f t="shared" si="8"/>
        <v>84.08</v>
      </c>
      <c r="H436" s="286">
        <f t="shared" si="9"/>
        <v>65.87</v>
      </c>
      <c r="I436" s="286">
        <f t="shared" si="399"/>
        <v>65.87</v>
      </c>
    </row>
    <row r="437" ht="15.75" customHeight="1">
      <c r="A437" s="381">
        <v>140702.0</v>
      </c>
      <c r="B437" s="381" t="s">
        <v>938</v>
      </c>
      <c r="C437" s="383" t="s">
        <v>937</v>
      </c>
      <c r="D437" s="384">
        <v>173.31</v>
      </c>
      <c r="E437" s="375" t="str">
        <f t="shared" ref="E437:F437" si="442">UPPER(B437)</f>
        <v>PONTO COM REGISTRO DE PRESSÃO (CHUVEIRO, CAIXA DE DESCARGA, ETC...)</v>
      </c>
      <c r="F437" s="375" t="str">
        <f t="shared" si="442"/>
        <v>PT</v>
      </c>
      <c r="G437" s="286">
        <f t="shared" si="8"/>
        <v>169</v>
      </c>
      <c r="H437" s="286">
        <f t="shared" si="9"/>
        <v>132.4</v>
      </c>
      <c r="I437" s="286">
        <f t="shared" si="399"/>
        <v>132.4</v>
      </c>
    </row>
    <row r="438" ht="15.75" customHeight="1">
      <c r="A438" s="386">
        <v>140703.0</v>
      </c>
      <c r="B438" s="386" t="s">
        <v>939</v>
      </c>
      <c r="C438" s="383" t="s">
        <v>937</v>
      </c>
      <c r="D438" s="384">
        <v>316.95</v>
      </c>
      <c r="E438" s="375" t="str">
        <f t="shared" ref="E438:F438" si="443">UPPER(B438)</f>
        <v>PONTO DE TORNEIRA DE JARDIM (PARA PRAÇAS)</v>
      </c>
      <c r="F438" s="375" t="str">
        <f t="shared" si="443"/>
        <v>PT</v>
      </c>
      <c r="G438" s="286">
        <f t="shared" si="8"/>
        <v>309.05</v>
      </c>
      <c r="H438" s="286">
        <f t="shared" si="9"/>
        <v>242.13</v>
      </c>
      <c r="I438" s="286">
        <f t="shared" si="399"/>
        <v>242.13</v>
      </c>
    </row>
    <row r="439" ht="15.75" customHeight="1">
      <c r="A439" s="386">
        <v>140704.0</v>
      </c>
      <c r="B439" s="386" t="s">
        <v>940</v>
      </c>
      <c r="C439" s="383" t="s">
        <v>937</v>
      </c>
      <c r="D439" s="384">
        <v>331.75</v>
      </c>
      <c r="E439" s="375" t="str">
        <f t="shared" ref="E439:F439" si="444">UPPER(B439)</f>
        <v>PONTO DE VÁLVULA DE DESCARGA, INCLUSIVE VÁLVULA (SEM ACABAMENTO)</v>
      </c>
      <c r="F439" s="375" t="str">
        <f t="shared" si="444"/>
        <v>PT</v>
      </c>
      <c r="G439" s="286">
        <f t="shared" si="8"/>
        <v>323.49</v>
      </c>
      <c r="H439" s="286">
        <f t="shared" si="9"/>
        <v>253.44</v>
      </c>
      <c r="I439" s="286">
        <f t="shared" si="399"/>
        <v>253.44</v>
      </c>
    </row>
    <row r="440" ht="15.75" customHeight="1">
      <c r="A440" s="386">
        <v>140705.0</v>
      </c>
      <c r="B440" s="386" t="s">
        <v>941</v>
      </c>
      <c r="C440" s="383" t="s">
        <v>937</v>
      </c>
      <c r="D440" s="384">
        <v>106.63</v>
      </c>
      <c r="E440" s="375" t="str">
        <f t="shared" ref="E440:F440" si="445">UPPER(B440)</f>
        <v>PONTO PARA ESGOTO PRIMÁRIO (VASO SANITÁRIO)</v>
      </c>
      <c r="F440" s="375" t="str">
        <f t="shared" si="445"/>
        <v>PT</v>
      </c>
      <c r="G440" s="286">
        <f t="shared" si="8"/>
        <v>103.98</v>
      </c>
      <c r="H440" s="286">
        <f t="shared" si="9"/>
        <v>81.46</v>
      </c>
      <c r="I440" s="286">
        <f t="shared" si="399"/>
        <v>81.46</v>
      </c>
    </row>
    <row r="441" ht="15.75" customHeight="1">
      <c r="A441" s="386">
        <v>140706.0</v>
      </c>
      <c r="B441" s="386" t="s">
        <v>942</v>
      </c>
      <c r="C441" s="383" t="s">
        <v>937</v>
      </c>
      <c r="D441" s="384">
        <v>79.68</v>
      </c>
      <c r="E441" s="375" t="str">
        <f t="shared" ref="E441:F441" si="446">UPPER(B441)</f>
        <v>PONTO PARA ESGOTO SECUNDÁRIO (PIA, LAVATÓRIO, MICTÓRIO, TANQUE, BIDÊ, ETC...)</v>
      </c>
      <c r="F441" s="375" t="str">
        <f t="shared" si="446"/>
        <v>PT</v>
      </c>
      <c r="G441" s="286">
        <f t="shared" si="8"/>
        <v>77.69</v>
      </c>
      <c r="H441" s="286">
        <f t="shared" si="9"/>
        <v>60.87</v>
      </c>
      <c r="I441" s="286">
        <f t="shared" si="399"/>
        <v>60.87</v>
      </c>
    </row>
    <row r="442" ht="15.75" customHeight="1">
      <c r="A442" s="386">
        <v>140707.0</v>
      </c>
      <c r="B442" s="386" t="s">
        <v>943</v>
      </c>
      <c r="C442" s="383" t="s">
        <v>937</v>
      </c>
      <c r="D442" s="384">
        <v>147.08</v>
      </c>
      <c r="E442" s="375" t="str">
        <f t="shared" ref="E442:F442" si="447">UPPER(B442)</f>
        <v>PONTO PARA CAIXA SIFONADA, INCLUSIVE CAIXA SIFONADA PVC 150X150X50MM COM GRELHA EM PVC</v>
      </c>
      <c r="F442" s="375" t="str">
        <f t="shared" si="447"/>
        <v>PT</v>
      </c>
      <c r="G442" s="286">
        <f t="shared" si="8"/>
        <v>143.42</v>
      </c>
      <c r="H442" s="286">
        <f t="shared" si="9"/>
        <v>112.36</v>
      </c>
      <c r="I442" s="286">
        <f t="shared" si="399"/>
        <v>112.36</v>
      </c>
    </row>
    <row r="443" ht="15.75" customHeight="1">
      <c r="A443" s="386">
        <v>140708.0</v>
      </c>
      <c r="B443" s="386" t="s">
        <v>944</v>
      </c>
      <c r="C443" s="383" t="s">
        <v>937</v>
      </c>
      <c r="D443" s="384">
        <v>75.24</v>
      </c>
      <c r="E443" s="375" t="str">
        <f t="shared" ref="E443:F443" si="448">UPPER(B443)</f>
        <v>PONTO PARA RALO SIFONADO, INCLUSIVE RALO SIFONADO 100 X 40 MM C/ GRELHA EM PVC</v>
      </c>
      <c r="F443" s="375" t="str">
        <f t="shared" si="448"/>
        <v>PT</v>
      </c>
      <c r="G443" s="286">
        <f t="shared" si="8"/>
        <v>73.37</v>
      </c>
      <c r="H443" s="286">
        <f t="shared" si="9"/>
        <v>57.48</v>
      </c>
      <c r="I443" s="286">
        <f t="shared" si="399"/>
        <v>57.48</v>
      </c>
    </row>
    <row r="444" ht="15.75" customHeight="1">
      <c r="A444" s="386">
        <v>140709.0</v>
      </c>
      <c r="B444" s="386" t="s">
        <v>945</v>
      </c>
      <c r="C444" s="383" t="s">
        <v>937</v>
      </c>
      <c r="D444" s="384">
        <v>75.31</v>
      </c>
      <c r="E444" s="375" t="str">
        <f t="shared" ref="E444:F444" si="449">UPPER(B444)</f>
        <v>PONTO PARA RALO SECO, INCLUSIVE RALO PVC 10 CM COM GRELHA EM PVC</v>
      </c>
      <c r="F444" s="375" t="str">
        <f t="shared" si="449"/>
        <v>PT</v>
      </c>
      <c r="G444" s="286">
        <f t="shared" si="8"/>
        <v>73.43</v>
      </c>
      <c r="H444" s="286">
        <f t="shared" si="9"/>
        <v>57.53</v>
      </c>
      <c r="I444" s="286">
        <f t="shared" si="399"/>
        <v>57.53</v>
      </c>
    </row>
    <row r="445" ht="15.75" customHeight="1">
      <c r="A445" s="386">
        <v>140710.0</v>
      </c>
      <c r="B445" s="386" t="s">
        <v>946</v>
      </c>
      <c r="C445" s="383" t="s">
        <v>500</v>
      </c>
      <c r="D445" s="384">
        <v>178.23</v>
      </c>
      <c r="E445" s="375" t="str">
        <f t="shared" ref="E445:F445" si="450">UPPER(B445)</f>
        <v>PONTO PARA CAIXA SIFONADA, INCLUSIVE CAIXA SIFONADA PVC 150X150X50MM COM GRELHA EM AÇO INOX</v>
      </c>
      <c r="F445" s="375" t="str">
        <f t="shared" si="450"/>
        <v>UND</v>
      </c>
      <c r="G445" s="286">
        <f t="shared" si="8"/>
        <v>173.79</v>
      </c>
      <c r="H445" s="286">
        <f t="shared" si="9"/>
        <v>136.16</v>
      </c>
      <c r="I445" s="286">
        <f t="shared" si="399"/>
        <v>136.16</v>
      </c>
    </row>
    <row r="446" ht="15.75" customHeight="1">
      <c r="A446" s="386">
        <v>140711.0</v>
      </c>
      <c r="B446" s="386" t="s">
        <v>947</v>
      </c>
      <c r="C446" s="383" t="s">
        <v>500</v>
      </c>
      <c r="D446" s="384">
        <v>87.79</v>
      </c>
      <c r="E446" s="375" t="str">
        <f t="shared" ref="E446:F446" si="451">UPPER(B446)</f>
        <v>PONTO PARA RALO SIFONADO, INCLUSIVE RALO SIFONADO 100 X 40 MM C/ GRELHA EM AÇÕ INOX</v>
      </c>
      <c r="F446" s="375" t="str">
        <f t="shared" si="451"/>
        <v>UND</v>
      </c>
      <c r="G446" s="286">
        <f t="shared" si="8"/>
        <v>85.61</v>
      </c>
      <c r="H446" s="286">
        <f t="shared" si="9"/>
        <v>67.07</v>
      </c>
      <c r="I446" s="286">
        <f t="shared" si="399"/>
        <v>67.07</v>
      </c>
    </row>
    <row r="447" ht="15.75" customHeight="1">
      <c r="A447" s="386">
        <v>140712.0</v>
      </c>
      <c r="B447" s="386" t="s">
        <v>948</v>
      </c>
      <c r="C447" s="383" t="s">
        <v>500</v>
      </c>
      <c r="D447" s="384">
        <v>605.9</v>
      </c>
      <c r="E447" s="375" t="str">
        <f t="shared" ref="E447:F447" si="452">UPPER(B447)</f>
        <v>PONTO DE VÁLVULA DE DESCARGA, INCLUSIVE VÁLVULA E ACABAMENTO ANTI-VANDALISMO CROMADO REFERÊNCIA DOCOL, FABRIMAR E DECA</v>
      </c>
      <c r="F447" s="375" t="str">
        <f t="shared" si="452"/>
        <v>UND</v>
      </c>
      <c r="G447" s="286">
        <f t="shared" si="8"/>
        <v>590.81</v>
      </c>
      <c r="H447" s="286">
        <f t="shared" si="9"/>
        <v>462.87</v>
      </c>
      <c r="I447" s="286">
        <f t="shared" si="399"/>
        <v>462.87</v>
      </c>
    </row>
    <row r="448" ht="15.75" customHeight="1">
      <c r="A448" s="386">
        <v>140713.0</v>
      </c>
      <c r="B448" s="386" t="s">
        <v>949</v>
      </c>
      <c r="C448" s="383" t="s">
        <v>500</v>
      </c>
      <c r="D448" s="384">
        <v>912.33</v>
      </c>
      <c r="E448" s="375" t="str">
        <f t="shared" ref="E448:F448" si="453">UPPER(B448)</f>
        <v>PONTO DE VÁLVULA DE DESCARGA, INCLUSIVE VÁLVULA DE DESCARGA DE 50MM (1 1/2"), COM ACABAMENTO PARA VÁLVULA DE DESCARGA BENEFIT, MARCA DE REFERÊNCIA DOCOL OU EQUIVALENTE MOD. 00184906</v>
      </c>
      <c r="F448" s="375" t="str">
        <f t="shared" si="453"/>
        <v>UND</v>
      </c>
      <c r="G448" s="286">
        <f t="shared" si="8"/>
        <v>889.61</v>
      </c>
      <c r="H448" s="286">
        <f t="shared" si="9"/>
        <v>696.97</v>
      </c>
      <c r="I448" s="286">
        <f t="shared" si="399"/>
        <v>696.97</v>
      </c>
    </row>
    <row r="449" ht="15.75" customHeight="1">
      <c r="A449" s="386">
        <v>140714.0</v>
      </c>
      <c r="B449" s="386" t="s">
        <v>950</v>
      </c>
      <c r="C449" s="383" t="s">
        <v>500</v>
      </c>
      <c r="D449" s="384">
        <v>835.94</v>
      </c>
      <c r="E449" s="375" t="str">
        <f t="shared" ref="E449:F449" si="454">UPPER(B449)</f>
        <v>PONTO P/ VÁLVULA (MICTÓRIO) INCLUSIVE VÁLVULA COM ACABAMENTO MARCA DE REFERÊNCIA PRESSMATIC DOCOL, MOD. 17015106 E TUBO DE LIGAÇÃO P/MICTÓRIO ANTIVANDALISMO PRESSMATIC MOD. 00132606 MARCA DE REF. DOCOL OU EQUIVALENTE</v>
      </c>
      <c r="F449" s="375" t="str">
        <f t="shared" si="454"/>
        <v>UND</v>
      </c>
      <c r="G449" s="286">
        <f t="shared" si="8"/>
        <v>815.12</v>
      </c>
      <c r="H449" s="286">
        <f t="shared" si="9"/>
        <v>638.61</v>
      </c>
      <c r="I449" s="286">
        <f t="shared" si="399"/>
        <v>638.61</v>
      </c>
    </row>
    <row r="450" ht="15.75" customHeight="1">
      <c r="A450" s="386">
        <v>1409.0</v>
      </c>
      <c r="B450" s="386" t="s">
        <v>951</v>
      </c>
      <c r="C450" s="383"/>
      <c r="D450" s="384"/>
      <c r="E450" s="375" t="str">
        <f t="shared" ref="E450:F450" si="455">UPPER(B450)</f>
        <v>TUBULAÇÃO DE LIGAÇÃO DE CAIXAS</v>
      </c>
      <c r="F450" s="375" t="str">
        <f t="shared" si="455"/>
        <v/>
      </c>
      <c r="G450" s="286">
        <f t="shared" si="8"/>
        <v>0</v>
      </c>
      <c r="H450" s="286">
        <f t="shared" si="9"/>
        <v>0</v>
      </c>
      <c r="I450" s="286">
        <f t="shared" si="399"/>
        <v>0</v>
      </c>
    </row>
    <row r="451" ht="15.75" customHeight="1">
      <c r="A451" s="386">
        <v>140901.0</v>
      </c>
      <c r="B451" s="386" t="s">
        <v>952</v>
      </c>
      <c r="C451" s="383" t="s">
        <v>495</v>
      </c>
      <c r="D451" s="384">
        <v>89.95</v>
      </c>
      <c r="E451" s="375" t="str">
        <f t="shared" ref="E451:F451" si="456">UPPER(B451)</f>
        <v>TUBOS DE CONCRETO SIMPLES C1, DIÂMETRO 200 MM, COM REJUNTAMENTO DE ARGAMASSA DE CIMENTO, CAL HIDRATADA E AREIA NO TRAÇO 1:2:6, INCLUINDO ESCAVAÇÃO E BERÇO, CONF. NORMAS E ESPECIFICAÇÕES.</v>
      </c>
      <c r="F451" s="375" t="str">
        <f t="shared" si="456"/>
        <v>M</v>
      </c>
      <c r="G451" s="286">
        <f t="shared" si="8"/>
        <v>87.71</v>
      </c>
      <c r="H451" s="286">
        <f t="shared" si="9"/>
        <v>68.72</v>
      </c>
      <c r="I451" s="286">
        <f t="shared" si="399"/>
        <v>68.72</v>
      </c>
    </row>
    <row r="452" ht="15.75" customHeight="1">
      <c r="A452" s="381">
        <v>140902.0</v>
      </c>
      <c r="B452" s="381" t="s">
        <v>953</v>
      </c>
      <c r="C452" s="383" t="s">
        <v>495</v>
      </c>
      <c r="D452" s="384">
        <v>114.98</v>
      </c>
      <c r="E452" s="375" t="str">
        <f t="shared" ref="E452:F452" si="457">UPPER(B452)</f>
        <v>TUBOS DE CONCRETO SIMPLES C1, DIÂMETRO 300 MM, COM REJUNTAMENTO DE ARGAMASSA DE CIMENTO, CAL HIDRATADA E AREIA NO TRAÇO 1:2:6, INCLUINDO ESCAVAÇÃO E BERÇO, CONFORME NORMAS E ESPECIFICAÇÕES.</v>
      </c>
      <c r="F452" s="375" t="str">
        <f t="shared" si="457"/>
        <v>M</v>
      </c>
      <c r="G452" s="286">
        <f t="shared" si="8"/>
        <v>112.12</v>
      </c>
      <c r="H452" s="286">
        <f t="shared" si="9"/>
        <v>87.84</v>
      </c>
      <c r="I452" s="286">
        <f t="shared" si="399"/>
        <v>87.84</v>
      </c>
    </row>
    <row r="453" ht="15.75" customHeight="1">
      <c r="A453" s="386">
        <v>140903.0</v>
      </c>
      <c r="B453" s="386" t="s">
        <v>954</v>
      </c>
      <c r="C453" s="383" t="s">
        <v>495</v>
      </c>
      <c r="D453" s="384">
        <v>50.57</v>
      </c>
      <c r="E453" s="375" t="str">
        <f t="shared" ref="E453:F453" si="458">UPPER(B453)</f>
        <v>TUBO PVC RÍGIDO PARA ESGOTO NO DIÂMETRO DE 100MM INCLUINDO ESCAVAÇÃO E ATERRO COM AREIA</v>
      </c>
      <c r="F453" s="375" t="str">
        <f t="shared" si="458"/>
        <v>M</v>
      </c>
      <c r="G453" s="286">
        <f t="shared" si="8"/>
        <v>49.31</v>
      </c>
      <c r="H453" s="286">
        <f t="shared" si="9"/>
        <v>38.63</v>
      </c>
      <c r="I453" s="286">
        <f t="shared" si="399"/>
        <v>38.63</v>
      </c>
    </row>
    <row r="454" ht="15.75" customHeight="1">
      <c r="A454" s="386">
        <v>140904.0</v>
      </c>
      <c r="B454" s="386" t="s">
        <v>955</v>
      </c>
      <c r="C454" s="383" t="s">
        <v>495</v>
      </c>
      <c r="D454" s="384">
        <v>84.43</v>
      </c>
      <c r="E454" s="375" t="str">
        <f t="shared" ref="E454:F454" si="459">UPPER(B454)</f>
        <v>TUBO PVC RÍGIDO PARA ESGOTO NO DIÂMETRO DE 150MM INCLUINDO ESCAVAÇÃO E ATERRO COM AREIA</v>
      </c>
      <c r="F454" s="375" t="str">
        <f t="shared" si="459"/>
        <v>M</v>
      </c>
      <c r="G454" s="286">
        <f t="shared" si="8"/>
        <v>82.33</v>
      </c>
      <c r="H454" s="286">
        <f t="shared" si="9"/>
        <v>64.5</v>
      </c>
      <c r="I454" s="286">
        <f t="shared" si="399"/>
        <v>64.5</v>
      </c>
    </row>
    <row r="455" ht="15.75" customHeight="1">
      <c r="A455" s="386">
        <v>140905.0</v>
      </c>
      <c r="B455" s="386" t="s">
        <v>956</v>
      </c>
      <c r="C455" s="383" t="s">
        <v>495</v>
      </c>
      <c r="D455" s="384">
        <v>122.99</v>
      </c>
      <c r="E455" s="375" t="str">
        <f t="shared" ref="E455:F455" si="460">UPPER(B455)</f>
        <v>TUBO PVC RÍGIDO PARA ESGOTO NO DIÂMETRO DE 200MM INCLUINDO ESCAVAÇÃO E ATERRO COM AREIA</v>
      </c>
      <c r="F455" s="375" t="str">
        <f t="shared" si="460"/>
        <v>M</v>
      </c>
      <c r="G455" s="286">
        <f t="shared" si="8"/>
        <v>119.93</v>
      </c>
      <c r="H455" s="286">
        <f t="shared" si="9"/>
        <v>93.96</v>
      </c>
      <c r="I455" s="286">
        <f t="shared" si="399"/>
        <v>93.96</v>
      </c>
    </row>
    <row r="456" ht="15.75" customHeight="1">
      <c r="A456" s="386">
        <v>140906.0</v>
      </c>
      <c r="B456" s="386" t="s">
        <v>957</v>
      </c>
      <c r="C456" s="383" t="s">
        <v>495</v>
      </c>
      <c r="D456" s="384">
        <v>46.0</v>
      </c>
      <c r="E456" s="375" t="str">
        <f t="shared" ref="E456:F456" si="461">UPPER(B456)</f>
        <v>TUBO PVC RÍGIDO PARA ESGOTO NO DIÂMETRO DE 75 MM INCLUINDO ESCAVAÇÃO E ATERRO COM AREIA</v>
      </c>
      <c r="F456" s="375" t="str">
        <f t="shared" si="461"/>
        <v>M</v>
      </c>
      <c r="G456" s="286">
        <f t="shared" si="8"/>
        <v>44.85</v>
      </c>
      <c r="H456" s="286">
        <f t="shared" si="9"/>
        <v>35.14</v>
      </c>
      <c r="I456" s="286">
        <f t="shared" si="399"/>
        <v>35.14</v>
      </c>
    </row>
    <row r="457" ht="15.75" customHeight="1">
      <c r="A457" s="386">
        <v>1411.0</v>
      </c>
      <c r="B457" s="386" t="s">
        <v>958</v>
      </c>
      <c r="C457" s="383"/>
      <c r="D457" s="384"/>
      <c r="E457" s="375" t="str">
        <f t="shared" ref="E457:F457" si="462">UPPER(B457)</f>
        <v>CAIXAS EMPREGANDO ARGAMASSA DE CIMENTO, CAL E AREIA</v>
      </c>
      <c r="F457" s="375" t="str">
        <f t="shared" si="462"/>
        <v/>
      </c>
      <c r="G457" s="286">
        <f t="shared" si="8"/>
        <v>0</v>
      </c>
      <c r="H457" s="286">
        <f t="shared" si="9"/>
        <v>0</v>
      </c>
      <c r="I457" s="286">
        <f t="shared" si="399"/>
        <v>0</v>
      </c>
    </row>
    <row r="458" ht="15.75" customHeight="1">
      <c r="A458" s="386">
        <v>141101.0</v>
      </c>
      <c r="B458" s="386" t="s">
        <v>959</v>
      </c>
      <c r="C458" s="383" t="s">
        <v>500</v>
      </c>
      <c r="D458" s="384">
        <v>475.97</v>
      </c>
      <c r="E458" s="375" t="str">
        <f t="shared" ref="E458:F458" si="463">UPPER(B458)</f>
        <v>CAIXAS DE INSPEÇÃO DE ALV. BLOCOS CONCRETO 9X19X39CM, DIM, 60X60CM E HMÁX = 1M, COM TAMPA DE CONC. ESP. 5CM, LASTRO DE CONC. ESP. 10CM, REVEST INTERN. C/ CHAPISCO E REBOCO IMPERMEABILIZADO, INCL. ESCAVAÇÃO, REATERRO E ENCHIMENTO</v>
      </c>
      <c r="F458" s="375" t="str">
        <f t="shared" si="463"/>
        <v>UND</v>
      </c>
      <c r="G458" s="286">
        <f t="shared" si="8"/>
        <v>464.11</v>
      </c>
      <c r="H458" s="286">
        <f t="shared" si="9"/>
        <v>363.61</v>
      </c>
      <c r="I458" s="286">
        <f t="shared" si="399"/>
        <v>363.61</v>
      </c>
    </row>
    <row r="459" ht="15.75" customHeight="1">
      <c r="A459" s="381">
        <v>141102.0</v>
      </c>
      <c r="B459" s="381" t="s">
        <v>960</v>
      </c>
      <c r="C459" s="383" t="s">
        <v>500</v>
      </c>
      <c r="D459" s="384">
        <v>469.46</v>
      </c>
      <c r="E459" s="375" t="str">
        <f t="shared" ref="E459:F459" si="464">UPPER(B459)</f>
        <v>CAIXA DE AREIA DE ALVENARIA DE BLOCOS DE CONCRETO 9X19X39CM, DIM. 60X60CM E HMÁX=1M, C/ TAMPA EM CONCRETO ESP. 5CM, LASTRO CONCRETO ESP. 10CM, REVESTIDA INTERN. C/ CHAPISCO E REBOCO IMPERMEABILIZANTE, INCL. ESCAVAÇÃO E REATERRO</v>
      </c>
      <c r="F459" s="375" t="str">
        <f t="shared" si="464"/>
        <v>UND</v>
      </c>
      <c r="G459" s="286">
        <f t="shared" si="8"/>
        <v>457.77</v>
      </c>
      <c r="H459" s="286">
        <f t="shared" si="9"/>
        <v>358.64</v>
      </c>
      <c r="I459" s="286">
        <f t="shared" si="399"/>
        <v>358.64</v>
      </c>
    </row>
    <row r="460" ht="15.75" customHeight="1">
      <c r="A460" s="386">
        <v>141103.0</v>
      </c>
      <c r="B460" s="386" t="s">
        <v>961</v>
      </c>
      <c r="C460" s="383" t="s">
        <v>500</v>
      </c>
      <c r="D460" s="384">
        <v>525.81</v>
      </c>
      <c r="E460" s="375" t="str">
        <f t="shared" ref="E460:F460" si="465">UPPER(B460)</f>
        <v>CAIXA SIFONADA ESPECIAL DE ALV. BLOCO CONC.9X19X39CM, DIM 60X60CM E HMÁX=1M, C/ TAMPA EM CONCRETO ESP.5CM, LASTRO CONC.ESP.10CM, REVEST. INTERN. C/CHAP. E REB. IMPERMEAB. ESCAV, REATERRO E CURVA CURTA C/ VISITA E PLUG EM PVC 100MM</v>
      </c>
      <c r="F460" s="375" t="str">
        <f t="shared" si="465"/>
        <v>UND</v>
      </c>
      <c r="G460" s="286">
        <f t="shared" si="8"/>
        <v>512.72</v>
      </c>
      <c r="H460" s="286">
        <f t="shared" si="9"/>
        <v>401.69</v>
      </c>
      <c r="I460" s="286">
        <f t="shared" si="399"/>
        <v>401.69</v>
      </c>
    </row>
    <row r="461" ht="15.75" customHeight="1">
      <c r="A461" s="386">
        <v>141104.0</v>
      </c>
      <c r="B461" s="386" t="s">
        <v>962</v>
      </c>
      <c r="C461" s="383" t="s">
        <v>500</v>
      </c>
      <c r="D461" s="384">
        <v>506.22</v>
      </c>
      <c r="E461" s="375" t="str">
        <f t="shared" ref="E461:F461" si="466">UPPER(B461)</f>
        <v>CAIXA DE GORDURA DE ALV. BLOCO CONCRETO 9X19X39CM, DIM.60X60CM E HMÁX=1M, COM TAMPA EM CONCRETO ESP.5CM, LASTRO CONCRETO ESP.10CM, REVESTIDA INTERN. C/ CHAPISCO E REBOCO IMPERMEAB, ESCAVAÇÃO, REATERRO E PAREDE INTERNA EM CONCRETO</v>
      </c>
      <c r="F461" s="375" t="str">
        <f t="shared" si="466"/>
        <v>UND</v>
      </c>
      <c r="G461" s="286">
        <f t="shared" si="8"/>
        <v>493.61</v>
      </c>
      <c r="H461" s="286">
        <f t="shared" si="9"/>
        <v>386.72</v>
      </c>
      <c r="I461" s="286">
        <f t="shared" si="399"/>
        <v>386.72</v>
      </c>
    </row>
    <row r="462" ht="15.75" customHeight="1">
      <c r="A462" s="386">
        <v>141105.0</v>
      </c>
      <c r="B462" s="386" t="s">
        <v>963</v>
      </c>
      <c r="C462" s="383" t="s">
        <v>500</v>
      </c>
      <c r="D462" s="384">
        <v>496.6</v>
      </c>
      <c r="E462" s="375" t="str">
        <f t="shared" ref="E462:F462" si="467">UPPER(B462)</f>
        <v>CAIXA RETENTORA DE MATÉRIA SÓLIDA DE ALV. BLOCO CONC.9X19X39CM, DIM 60X60CM E HMÁX=1M, C/ TAMPA CONC. ESP.5CM, LASTRO CONC. ESP.10CM, REVEST. INTERNAMENTE C/ CHAP, REB. IMPERMEAB., ESCAVAÇÃO, REATERRO E PAREDE INT. EM CONCRETO</v>
      </c>
      <c r="F462" s="375" t="str">
        <f t="shared" si="467"/>
        <v>UND</v>
      </c>
      <c r="G462" s="286">
        <f t="shared" si="8"/>
        <v>484.23</v>
      </c>
      <c r="H462" s="286">
        <f t="shared" si="9"/>
        <v>379.37</v>
      </c>
      <c r="I462" s="286">
        <f t="shared" si="399"/>
        <v>379.37</v>
      </c>
    </row>
    <row r="463" ht="15.75" customHeight="1">
      <c r="A463" s="386">
        <v>141106.0</v>
      </c>
      <c r="B463" s="386" t="s">
        <v>964</v>
      </c>
      <c r="C463" s="383" t="s">
        <v>500</v>
      </c>
      <c r="D463" s="384">
        <v>679.75</v>
      </c>
      <c r="E463" s="375" t="str">
        <f t="shared" ref="E463:F463" si="468">UPPER(B463)</f>
        <v>CAIXAS DE INSPEÇÃO DE ALV. BLOCOS CONCRETO 9X19X39CM, DIM.100X60CM E HMÁX = 1M, COM TAMPA DE CONC. ESP. 5CM, LASTRO DE CONC. ESP. 10CM, REVEST INTERN. C/ CHAPISCO E REBOCO IMPERMEABILIZADO, INCL. ESCAVAÇÃO, REATERRO E ENCHIMENTO</v>
      </c>
      <c r="F463" s="375" t="str">
        <f t="shared" si="468"/>
        <v>UND</v>
      </c>
      <c r="G463" s="286">
        <f t="shared" si="8"/>
        <v>662.82</v>
      </c>
      <c r="H463" s="286">
        <f t="shared" si="9"/>
        <v>519.29</v>
      </c>
      <c r="I463" s="286">
        <f t="shared" si="399"/>
        <v>519.29</v>
      </c>
    </row>
    <row r="464" ht="15.75" customHeight="1">
      <c r="A464" s="386">
        <v>141107.0</v>
      </c>
      <c r="B464" s="386" t="s">
        <v>965</v>
      </c>
      <c r="C464" s="383" t="s">
        <v>500</v>
      </c>
      <c r="D464" s="384">
        <v>664.08</v>
      </c>
      <c r="E464" s="375" t="str">
        <f t="shared" ref="E464:F464" si="469">UPPER(B464)</f>
        <v>CAIXA DE GORDURA SIMPLES DE ALV. BLOCO CONCR.9X19X39CM, DIM.80X60CM E HMÁX=1M, COM TAMPA EM CONCR.ESP.5CM, LASTRO CONCR.ESP.10CM, REVESTIDA INTERN. C/ CHAPISCO E REBOCO IMPERMEAB, ESCAVAÇÃO, REATERRO E PAREDE INTERNA EM CONCR.</v>
      </c>
      <c r="F464" s="375" t="str">
        <f t="shared" si="469"/>
        <v>UND</v>
      </c>
      <c r="G464" s="286">
        <f t="shared" si="8"/>
        <v>647.54</v>
      </c>
      <c r="H464" s="286">
        <f t="shared" si="9"/>
        <v>507.32</v>
      </c>
      <c r="I464" s="286">
        <f t="shared" si="399"/>
        <v>507.32</v>
      </c>
    </row>
    <row r="465" ht="15.75" customHeight="1">
      <c r="A465" s="386">
        <v>141108.0</v>
      </c>
      <c r="B465" s="386" t="s">
        <v>966</v>
      </c>
      <c r="C465" s="383" t="s">
        <v>500</v>
      </c>
      <c r="D465" s="384">
        <v>956.36</v>
      </c>
      <c r="E465" s="375" t="str">
        <f t="shared" ref="E465:F465" si="470">UPPER(B465)</f>
        <v>CAIXA DE GORDURA ESPECIAL DE ALV. BLOCO CONCR. 9X19X39CM, DIM.60X60CM E HMÁX=1M, COM TAMPA EM CONCR.ESP.5CM, LASTRO CONCR.ESP.10CM, REVESTIDA INTERN. C/ CHAPISCO E REBOCO IMPERMEAB, ESCAVAÇÃO, REATERRO E PAREDE INTERNA EM CONCR.</v>
      </c>
      <c r="F465" s="375" t="str">
        <f t="shared" si="470"/>
        <v>UND</v>
      </c>
      <c r="G465" s="286">
        <f t="shared" si="8"/>
        <v>932.54</v>
      </c>
      <c r="H465" s="286">
        <f t="shared" si="9"/>
        <v>730.6</v>
      </c>
      <c r="I465" s="286">
        <f t="shared" si="399"/>
        <v>730.6</v>
      </c>
    </row>
    <row r="466" ht="15.75" customHeight="1">
      <c r="A466" s="386">
        <v>141109.0</v>
      </c>
      <c r="B466" s="386" t="s">
        <v>967</v>
      </c>
      <c r="C466" s="383" t="s">
        <v>495</v>
      </c>
      <c r="D466" s="384">
        <v>124.18</v>
      </c>
      <c r="E466" s="375" t="str">
        <f t="shared" ref="E466:F466" si="471">UPPER(B466)</f>
        <v>GRELHA LARGURA 20 CM DE FERRO REDONDO DE 1/2" A CADA 3 CM, CONTORNO COM BARRA DE FERRO DE 3/4" X 1/8" E CAIXILHO DE CANTONEIRA DE 1" X 3/16"</v>
      </c>
      <c r="F466" s="375" t="str">
        <f t="shared" si="471"/>
        <v>M</v>
      </c>
      <c r="G466" s="286">
        <f t="shared" si="8"/>
        <v>121.09</v>
      </c>
      <c r="H466" s="286">
        <f t="shared" si="9"/>
        <v>94.87</v>
      </c>
      <c r="I466" s="286">
        <f t="shared" si="399"/>
        <v>94.87</v>
      </c>
    </row>
    <row r="467" ht="15.75" customHeight="1">
      <c r="A467" s="386">
        <v>141110.0</v>
      </c>
      <c r="B467" s="386" t="s">
        <v>968</v>
      </c>
      <c r="C467" s="383" t="s">
        <v>500</v>
      </c>
      <c r="D467" s="384">
        <v>652.46</v>
      </c>
      <c r="E467" s="375" t="str">
        <f t="shared" ref="E467:F467" si="472">UPPER(B467)</f>
        <v>CAIXA DE INSPEÇÃO EM ALV. BLOCO CONCRETO 9X19X39CM, DIM. 60X60CM E HMÁX=1M, C/ TAMPA DE FERRO FUNDIDO 40X40CM, LASTRO DE CONCRETO ESP.10CM, REVEST. INTERNO C/ CHAPISCO E REBOCO IMPERMEABILIZ, INCL. ESCAVAÇÃO, REATERRO E ENCHIMENTO</v>
      </c>
      <c r="F467" s="375" t="str">
        <f t="shared" si="472"/>
        <v>UND</v>
      </c>
      <c r="G467" s="286">
        <f t="shared" si="8"/>
        <v>636.21</v>
      </c>
      <c r="H467" s="286">
        <f t="shared" si="9"/>
        <v>498.44</v>
      </c>
      <c r="I467" s="286">
        <f t="shared" si="399"/>
        <v>498.44</v>
      </c>
    </row>
    <row r="468" ht="15.75" customHeight="1">
      <c r="A468" s="386">
        <v>141111.0</v>
      </c>
      <c r="B468" s="386" t="s">
        <v>969</v>
      </c>
      <c r="C468" s="383" t="s">
        <v>500</v>
      </c>
      <c r="D468" s="384">
        <v>645.95</v>
      </c>
      <c r="E468" s="375" t="str">
        <f t="shared" ref="E468:F468" si="473">UPPER(B468)</f>
        <v>CAIXA DE AREIA EM ALV. DE BLOCO DE CONCRETO 9X19X39, DIM. 60X60CM E HMÁX=1M, C/ TAMPA EM FERRO FUNDIDO, LASTRO DE CONCRETO ESP. 10CM, REVEST. INT. C/ CHAPISCO E REBOCO IMPERMEABILIZADO, INCL. ESCAVAÇÃO E REATERRO</v>
      </c>
      <c r="F468" s="375" t="str">
        <f t="shared" si="473"/>
        <v>UND</v>
      </c>
      <c r="G468" s="286">
        <f t="shared" si="8"/>
        <v>629.87</v>
      </c>
      <c r="H468" s="286">
        <f t="shared" si="9"/>
        <v>493.47</v>
      </c>
      <c r="I468" s="286">
        <f t="shared" si="399"/>
        <v>493.47</v>
      </c>
    </row>
    <row r="469" ht="15.75" customHeight="1">
      <c r="A469" s="386">
        <v>141112.0</v>
      </c>
      <c r="B469" s="386" t="s">
        <v>970</v>
      </c>
      <c r="C469" s="383" t="s">
        <v>500</v>
      </c>
      <c r="D469" s="384">
        <v>702.3</v>
      </c>
      <c r="E469" s="375" t="str">
        <f t="shared" ref="E469:F469" si="474">UPPER(B469)</f>
        <v>CAIXA SIFONADA ESPECIAL EM ALV. BLOCO CONCR. 9X19X39CM, DIM. 60X60CM E HMÁX=1M. C/ TAMPA EM FERRO FUNDIDO, LASTRO CONC. ESP.10CM, REVEST. INT. C/ CHAP. E REBOCO IMPERM., INCL. ESC, REATERRO E CURVA CURTA C/ VISITA E PLUG PVC 100MM</v>
      </c>
      <c r="F469" s="375" t="str">
        <f t="shared" si="474"/>
        <v>UND</v>
      </c>
      <c r="G469" s="286">
        <f t="shared" si="8"/>
        <v>684.81</v>
      </c>
      <c r="H469" s="286">
        <f t="shared" si="9"/>
        <v>536.52</v>
      </c>
      <c r="I469" s="286">
        <f t="shared" si="399"/>
        <v>536.52</v>
      </c>
    </row>
    <row r="470" ht="15.75" customHeight="1">
      <c r="A470" s="386">
        <v>141113.0</v>
      </c>
      <c r="B470" s="386" t="s">
        <v>971</v>
      </c>
      <c r="C470" s="383" t="s">
        <v>500</v>
      </c>
      <c r="D470" s="384">
        <v>682.72</v>
      </c>
      <c r="E470" s="375" t="str">
        <f t="shared" ref="E470:F470" si="475">UPPER(B470)</f>
        <v>CAIXA DE GORDURA EM ALV. BLOCO 9X19X39CM, DIM. 60X60CM E HMÁX=1.0M, C/ TAMPA DE FERRO FUNDIDO, LASTRO CONCR. ESP. 10CM, REVEST. INTERN. C/ CHAPISCO E REBOCO IMPERMEAB., ESCAVAÇÃO, REATERRO E PAREDE INT. EM CONCRETO</v>
      </c>
      <c r="F470" s="375" t="str">
        <f t="shared" si="475"/>
        <v>UND</v>
      </c>
      <c r="G470" s="286">
        <f t="shared" si="8"/>
        <v>665.72</v>
      </c>
      <c r="H470" s="286">
        <f t="shared" si="9"/>
        <v>521.56</v>
      </c>
      <c r="I470" s="286">
        <f t="shared" si="399"/>
        <v>521.56</v>
      </c>
    </row>
    <row r="471" ht="15.75" customHeight="1">
      <c r="A471" s="386">
        <v>141114.0</v>
      </c>
      <c r="B471" s="386" t="s">
        <v>972</v>
      </c>
      <c r="C471" s="383" t="s">
        <v>500</v>
      </c>
      <c r="D471" s="384">
        <v>664.59</v>
      </c>
      <c r="E471" s="375" t="str">
        <f t="shared" ref="E471:F471" si="476">UPPER(B471)</f>
        <v>CAIXA RETENTORA DE MAT. SÓLIDA EM ALV. BLOCO CONC.9X19X39CM, DIM.60X60CM E HMÁX=1M, C/ TAMPA DE FERRO FUND., LASTRO CONC. ESP.10CM, REVEST. INT. C/ CHAP. E REB. IMPERMEAB., ESC. REATERRO E PAREDE INT. EM CONCRETO</v>
      </c>
      <c r="F471" s="375" t="str">
        <f t="shared" si="476"/>
        <v>UND</v>
      </c>
      <c r="G471" s="286">
        <f t="shared" si="8"/>
        <v>648.04</v>
      </c>
      <c r="H471" s="286">
        <f t="shared" si="9"/>
        <v>507.71</v>
      </c>
      <c r="I471" s="286">
        <f t="shared" si="399"/>
        <v>507.71</v>
      </c>
    </row>
    <row r="472" ht="15.75" customHeight="1">
      <c r="A472" s="386">
        <v>1412.0</v>
      </c>
      <c r="B472" s="386" t="s">
        <v>973</v>
      </c>
      <c r="C472" s="383"/>
      <c r="D472" s="384"/>
      <c r="E472" s="375" t="str">
        <f t="shared" ref="E472:F472" si="477">UPPER(B472)</f>
        <v>REDE DE ÁGUA FRIA - TUBOS METÁLICOS</v>
      </c>
      <c r="F472" s="375" t="str">
        <f t="shared" si="477"/>
        <v/>
      </c>
      <c r="G472" s="286">
        <f t="shared" si="8"/>
        <v>0</v>
      </c>
      <c r="H472" s="286">
        <f t="shared" si="9"/>
        <v>0</v>
      </c>
      <c r="I472" s="286">
        <f t="shared" si="399"/>
        <v>0</v>
      </c>
    </row>
    <row r="473" ht="15.75" customHeight="1">
      <c r="A473" s="386">
        <v>141210.0</v>
      </c>
      <c r="B473" s="386" t="s">
        <v>974</v>
      </c>
      <c r="C473" s="383" t="s">
        <v>495</v>
      </c>
      <c r="D473" s="384">
        <v>45.16</v>
      </c>
      <c r="E473" s="375" t="str">
        <f t="shared" ref="E473:F473" si="478">UPPER(B473)</f>
        <v>TUBO DE AÇO GALVANIZADO, INCLUSIVE CONEXÕES, DIÂM. 15MM (1/2")</v>
      </c>
      <c r="F473" s="375" t="str">
        <f t="shared" si="478"/>
        <v>M</v>
      </c>
      <c r="G473" s="286">
        <f t="shared" si="8"/>
        <v>44.04</v>
      </c>
      <c r="H473" s="286">
        <f t="shared" si="9"/>
        <v>34.5</v>
      </c>
      <c r="I473" s="286">
        <f t="shared" si="399"/>
        <v>34.5</v>
      </c>
    </row>
    <row r="474" ht="15.75" customHeight="1">
      <c r="A474" s="381">
        <v>141211.0</v>
      </c>
      <c r="B474" s="381" t="s">
        <v>975</v>
      </c>
      <c r="C474" s="383" t="s">
        <v>495</v>
      </c>
      <c r="D474" s="384">
        <v>53.72</v>
      </c>
      <c r="E474" s="375" t="str">
        <f t="shared" ref="E474:F474" si="479">UPPER(B474)</f>
        <v>TUBO DE AÇO GALVANIZADO, INCLUSIVE CONEXÕES, DIÂM. 20MM (3/4")</v>
      </c>
      <c r="F474" s="375" t="str">
        <f t="shared" si="479"/>
        <v>M</v>
      </c>
      <c r="G474" s="286">
        <f t="shared" si="8"/>
        <v>52.38</v>
      </c>
      <c r="H474" s="286">
        <f t="shared" si="9"/>
        <v>41.04</v>
      </c>
      <c r="I474" s="286">
        <f t="shared" si="399"/>
        <v>41.04</v>
      </c>
    </row>
    <row r="475" ht="15.75" customHeight="1">
      <c r="A475" s="386">
        <v>141212.0</v>
      </c>
      <c r="B475" s="386" t="s">
        <v>976</v>
      </c>
      <c r="C475" s="383" t="s">
        <v>495</v>
      </c>
      <c r="D475" s="384">
        <v>73.49</v>
      </c>
      <c r="E475" s="375" t="str">
        <f t="shared" ref="E475:F475" si="480">UPPER(B475)</f>
        <v>TUBO DE AÇO GALVANIZADO, INCLUSIVE CONEXÕES, DIÂM. 25MM (1")</v>
      </c>
      <c r="F475" s="375" t="str">
        <f t="shared" si="480"/>
        <v>M</v>
      </c>
      <c r="G475" s="286">
        <f t="shared" si="8"/>
        <v>71.66</v>
      </c>
      <c r="H475" s="286">
        <f t="shared" si="9"/>
        <v>56.14</v>
      </c>
      <c r="I475" s="286">
        <f t="shared" si="399"/>
        <v>56.14</v>
      </c>
    </row>
    <row r="476" ht="15.75" customHeight="1">
      <c r="A476" s="386">
        <v>141213.0</v>
      </c>
      <c r="B476" s="386" t="s">
        <v>977</v>
      </c>
      <c r="C476" s="383" t="s">
        <v>495</v>
      </c>
      <c r="D476" s="384">
        <v>87.0</v>
      </c>
      <c r="E476" s="375" t="str">
        <f t="shared" ref="E476:F476" si="481">UPPER(B476)</f>
        <v>TUBO DE AÇO GALVANIZADO, INCLUSIVE CONEXÕES, DIÂM. 32MM (11/4")</v>
      </c>
      <c r="F476" s="375" t="str">
        <f t="shared" si="481"/>
        <v>M</v>
      </c>
      <c r="G476" s="286">
        <f t="shared" si="8"/>
        <v>84.83</v>
      </c>
      <c r="H476" s="286">
        <f t="shared" si="9"/>
        <v>66.46</v>
      </c>
      <c r="I476" s="286">
        <f t="shared" si="399"/>
        <v>66.46</v>
      </c>
    </row>
    <row r="477" ht="15.75" customHeight="1">
      <c r="A477" s="386">
        <v>141214.0</v>
      </c>
      <c r="B477" s="386" t="s">
        <v>978</v>
      </c>
      <c r="C477" s="383" t="s">
        <v>495</v>
      </c>
      <c r="D477" s="384">
        <v>103.24</v>
      </c>
      <c r="E477" s="375" t="str">
        <f t="shared" ref="E477:F477" si="482">UPPER(B477)</f>
        <v>TUBO DE AÇO GALVANIZADO, INCLUSIVE CONEXÕES, DIÂM. 40MM (11/2")</v>
      </c>
      <c r="F477" s="375" t="str">
        <f t="shared" si="482"/>
        <v>M</v>
      </c>
      <c r="G477" s="286">
        <f t="shared" si="8"/>
        <v>100.67</v>
      </c>
      <c r="H477" s="286">
        <f t="shared" si="9"/>
        <v>78.87</v>
      </c>
      <c r="I477" s="286">
        <f t="shared" si="399"/>
        <v>78.87</v>
      </c>
    </row>
    <row r="478" ht="15.75" customHeight="1">
      <c r="A478" s="386">
        <v>141215.0</v>
      </c>
      <c r="B478" s="386" t="s">
        <v>979</v>
      </c>
      <c r="C478" s="383" t="s">
        <v>495</v>
      </c>
      <c r="D478" s="384">
        <v>124.11</v>
      </c>
      <c r="E478" s="375" t="str">
        <f t="shared" ref="E478:F478" si="483">UPPER(B478)</f>
        <v>TUBO DE AÇO GALVANIZADO, INCLUSIVE CONEXÕES, DIÂM. 50MM (2")</v>
      </c>
      <c r="F478" s="375" t="str">
        <f t="shared" si="483"/>
        <v>M</v>
      </c>
      <c r="G478" s="286">
        <f t="shared" si="8"/>
        <v>121.02</v>
      </c>
      <c r="H478" s="286">
        <f t="shared" si="9"/>
        <v>94.81</v>
      </c>
      <c r="I478" s="286">
        <f t="shared" si="399"/>
        <v>94.81</v>
      </c>
    </row>
    <row r="479" ht="15.75" customHeight="1">
      <c r="A479" s="386">
        <v>141216.0</v>
      </c>
      <c r="B479" s="386" t="s">
        <v>980</v>
      </c>
      <c r="C479" s="383" t="s">
        <v>495</v>
      </c>
      <c r="D479" s="384">
        <v>157.6</v>
      </c>
      <c r="E479" s="375" t="str">
        <f t="shared" ref="E479:F479" si="484">UPPER(B479)</f>
        <v>TUBO DE AÇO GALVANIZADO, INCLUSIVE CONEXÕES, DIÂM. 65MM (21/2")</v>
      </c>
      <c r="F479" s="375" t="str">
        <f t="shared" si="484"/>
        <v>M</v>
      </c>
      <c r="G479" s="286">
        <f t="shared" si="8"/>
        <v>153.68</v>
      </c>
      <c r="H479" s="286">
        <f t="shared" si="9"/>
        <v>120.4</v>
      </c>
      <c r="I479" s="286">
        <f t="shared" si="399"/>
        <v>120.4</v>
      </c>
    </row>
    <row r="480" ht="15.75" customHeight="1">
      <c r="A480" s="386">
        <v>141217.0</v>
      </c>
      <c r="B480" s="386" t="s">
        <v>981</v>
      </c>
      <c r="C480" s="383" t="s">
        <v>495</v>
      </c>
      <c r="D480" s="384">
        <v>175.16</v>
      </c>
      <c r="E480" s="375" t="str">
        <f t="shared" ref="E480:F480" si="485">UPPER(B480)</f>
        <v>TUBO DE AÇO GALVANIZADO, INCLUSIVE CONEXÕES, DIÂM. 80MM (3")</v>
      </c>
      <c r="F480" s="375" t="str">
        <f t="shared" si="485"/>
        <v>M</v>
      </c>
      <c r="G480" s="286">
        <f t="shared" si="8"/>
        <v>170.8</v>
      </c>
      <c r="H480" s="286">
        <f t="shared" si="9"/>
        <v>133.81</v>
      </c>
      <c r="I480" s="286">
        <f t="shared" si="399"/>
        <v>133.81</v>
      </c>
    </row>
    <row r="481" ht="15.75" customHeight="1">
      <c r="A481" s="386">
        <v>141218.0</v>
      </c>
      <c r="B481" s="386" t="s">
        <v>982</v>
      </c>
      <c r="C481" s="383" t="s">
        <v>495</v>
      </c>
      <c r="D481" s="384">
        <v>224.1</v>
      </c>
      <c r="E481" s="375" t="str">
        <f t="shared" ref="E481:F481" si="486">UPPER(B481)</f>
        <v>TUBO DE AÇO GALVANIZADO, INCLUSIVE CONEXÕES, DIÂM. 100MM(4")</v>
      </c>
      <c r="F481" s="375" t="str">
        <f t="shared" si="486"/>
        <v>M</v>
      </c>
      <c r="G481" s="286">
        <f t="shared" si="8"/>
        <v>218.52</v>
      </c>
      <c r="H481" s="286">
        <f t="shared" si="9"/>
        <v>171.2</v>
      </c>
      <c r="I481" s="286">
        <f t="shared" si="399"/>
        <v>171.2</v>
      </c>
    </row>
    <row r="482" ht="15.75" customHeight="1">
      <c r="A482" s="386">
        <v>1414.0</v>
      </c>
      <c r="B482" s="386" t="s">
        <v>983</v>
      </c>
      <c r="C482" s="383"/>
      <c r="D482" s="384"/>
      <c r="E482" s="375" t="str">
        <f t="shared" ref="E482:F482" si="487">UPPER(B482)</f>
        <v>REDE DE ÁGUA FRIA - TUBOS SOLDÁVEIS DE PVC</v>
      </c>
      <c r="F482" s="375" t="str">
        <f t="shared" si="487"/>
        <v/>
      </c>
      <c r="G482" s="286">
        <f t="shared" si="8"/>
        <v>0</v>
      </c>
      <c r="H482" s="286">
        <f t="shared" si="9"/>
        <v>0</v>
      </c>
      <c r="I482" s="286">
        <f t="shared" si="399"/>
        <v>0</v>
      </c>
    </row>
    <row r="483" ht="15.75" customHeight="1">
      <c r="A483" s="386">
        <v>141409.0</v>
      </c>
      <c r="B483" s="386" t="s">
        <v>985</v>
      </c>
      <c r="C483" s="383" t="s">
        <v>495</v>
      </c>
      <c r="D483" s="384">
        <v>17.24</v>
      </c>
      <c r="E483" s="375" t="str">
        <f t="shared" ref="E483:F483" si="488">UPPER(B483)</f>
        <v>TUBO DE PVC RÍGIDO SOLDÁVEL MARROM, DIÂM. 20MM (1/2"), INCLUSIVE CONEXÕES</v>
      </c>
      <c r="F483" s="375" t="str">
        <f t="shared" si="488"/>
        <v>M</v>
      </c>
      <c r="G483" s="286">
        <f t="shared" si="8"/>
        <v>16.81</v>
      </c>
      <c r="H483" s="286">
        <f t="shared" si="9"/>
        <v>13.17</v>
      </c>
      <c r="I483" s="286">
        <f t="shared" si="399"/>
        <v>13.17</v>
      </c>
    </row>
    <row r="484" ht="15.75" customHeight="1">
      <c r="A484" s="381">
        <v>141410.0</v>
      </c>
      <c r="B484" s="381" t="s">
        <v>986</v>
      </c>
      <c r="C484" s="383" t="s">
        <v>495</v>
      </c>
      <c r="D484" s="384">
        <v>20.73</v>
      </c>
      <c r="E484" s="375" t="str">
        <f t="shared" ref="E484:F484" si="489">UPPER(B484)</f>
        <v>TUBO DE PVC RÍGIDO SOLDÁVEL MARROM, DIÂM. 25MM (3/4"), INCLUSIVE CONEXÕES</v>
      </c>
      <c r="F484" s="375" t="str">
        <f t="shared" si="489"/>
        <v>M</v>
      </c>
      <c r="G484" s="286">
        <f t="shared" si="8"/>
        <v>20.22</v>
      </c>
      <c r="H484" s="286">
        <f t="shared" si="9"/>
        <v>15.84</v>
      </c>
      <c r="I484" s="286">
        <f t="shared" si="399"/>
        <v>15.84</v>
      </c>
    </row>
    <row r="485" ht="15.75" customHeight="1">
      <c r="A485" s="386">
        <v>141411.0</v>
      </c>
      <c r="B485" s="386" t="s">
        <v>987</v>
      </c>
      <c r="C485" s="383" t="s">
        <v>495</v>
      </c>
      <c r="D485" s="384">
        <v>29.45</v>
      </c>
      <c r="E485" s="375" t="str">
        <f t="shared" ref="E485:F485" si="490">UPPER(B485)</f>
        <v>TUBO DE PVC RIGIDO SOLDÁVEL MARROM, DIÂM. 32MM (1"), INCLUSIVE CONEXÕES</v>
      </c>
      <c r="F485" s="375" t="str">
        <f t="shared" si="490"/>
        <v>M</v>
      </c>
      <c r="G485" s="286">
        <f t="shared" si="8"/>
        <v>28.72</v>
      </c>
      <c r="H485" s="286">
        <f t="shared" si="9"/>
        <v>22.5</v>
      </c>
      <c r="I485" s="286">
        <f t="shared" si="399"/>
        <v>22.5</v>
      </c>
    </row>
    <row r="486" ht="15.75" customHeight="1">
      <c r="A486" s="386">
        <v>141412.0</v>
      </c>
      <c r="B486" s="386" t="s">
        <v>988</v>
      </c>
      <c r="C486" s="383" t="s">
        <v>495</v>
      </c>
      <c r="D486" s="384">
        <v>36.09</v>
      </c>
      <c r="E486" s="375" t="str">
        <f t="shared" ref="E486:F486" si="491">UPPER(B486)</f>
        <v>TUBO DE PVC RÍGIDO SOLDÁVEL MARROM, DIÂM. 40MM (11/4"), INCLUSIVE CONEXÕES</v>
      </c>
      <c r="F486" s="375" t="str">
        <f t="shared" si="491"/>
        <v>M</v>
      </c>
      <c r="G486" s="286">
        <f t="shared" si="8"/>
        <v>35.19</v>
      </c>
      <c r="H486" s="286">
        <f t="shared" si="9"/>
        <v>27.57</v>
      </c>
      <c r="I486" s="286">
        <f t="shared" si="399"/>
        <v>27.57</v>
      </c>
    </row>
    <row r="487" ht="15.75" customHeight="1">
      <c r="A487" s="386">
        <v>141413.0</v>
      </c>
      <c r="B487" s="386" t="s">
        <v>989</v>
      </c>
      <c r="C487" s="383" t="s">
        <v>495</v>
      </c>
      <c r="D487" s="384">
        <v>40.91</v>
      </c>
      <c r="E487" s="375" t="str">
        <f t="shared" ref="E487:F487" si="492">UPPER(B487)</f>
        <v>TUBO DE PVC RÍGIDO SOLDÁVEL MARROM, DIÂM. 50MM (11/2"), INCLUSIVE CONEXÕES</v>
      </c>
      <c r="F487" s="375" t="str">
        <f t="shared" si="492"/>
        <v>M</v>
      </c>
      <c r="G487" s="286">
        <f t="shared" si="8"/>
        <v>39.89</v>
      </c>
      <c r="H487" s="286">
        <f t="shared" si="9"/>
        <v>31.25</v>
      </c>
      <c r="I487" s="286">
        <f t="shared" si="399"/>
        <v>31.25</v>
      </c>
    </row>
    <row r="488" ht="15.75" customHeight="1">
      <c r="A488" s="386">
        <v>141414.0</v>
      </c>
      <c r="B488" s="386" t="s">
        <v>990</v>
      </c>
      <c r="C488" s="383" t="s">
        <v>495</v>
      </c>
      <c r="D488" s="384">
        <v>60.75</v>
      </c>
      <c r="E488" s="375" t="str">
        <f t="shared" ref="E488:F488" si="493">UPPER(B488)</f>
        <v>TUBO DE PVC RÍGIDO SOLDÁVEL MARROM, DIÂM. 60MM (2"), INCLUSIVE CONEXÕES</v>
      </c>
      <c r="F488" s="375" t="str">
        <f t="shared" si="493"/>
        <v>M</v>
      </c>
      <c r="G488" s="286">
        <f t="shared" si="8"/>
        <v>59.24</v>
      </c>
      <c r="H488" s="286">
        <f t="shared" si="9"/>
        <v>46.41</v>
      </c>
      <c r="I488" s="286">
        <f t="shared" si="399"/>
        <v>46.41</v>
      </c>
    </row>
    <row r="489" ht="15.75" customHeight="1">
      <c r="A489" s="386">
        <v>141415.0</v>
      </c>
      <c r="B489" s="386" t="s">
        <v>991</v>
      </c>
      <c r="C489" s="383" t="s">
        <v>495</v>
      </c>
      <c r="D489" s="384">
        <v>88.41</v>
      </c>
      <c r="E489" s="375" t="str">
        <f t="shared" ref="E489:F489" si="494">UPPER(B489)</f>
        <v>TUBO DE PVC RÍGIDO SOLDÁVEL MARROM, DIÂM. 75MM (21/2"), INCLUSIVE CONEXÕES</v>
      </c>
      <c r="F489" s="375" t="str">
        <f t="shared" si="494"/>
        <v>M</v>
      </c>
      <c r="G489" s="286">
        <f t="shared" si="8"/>
        <v>86.21</v>
      </c>
      <c r="H489" s="286">
        <f t="shared" si="9"/>
        <v>67.54</v>
      </c>
      <c r="I489" s="286">
        <f t="shared" si="399"/>
        <v>67.54</v>
      </c>
    </row>
    <row r="490" ht="15.75" customHeight="1">
      <c r="A490" s="386">
        <v>141416.0</v>
      </c>
      <c r="B490" s="386" t="s">
        <v>992</v>
      </c>
      <c r="C490" s="383" t="s">
        <v>495</v>
      </c>
      <c r="D490" s="384">
        <v>91.32</v>
      </c>
      <c r="E490" s="375" t="str">
        <f t="shared" ref="E490:F490" si="495">UPPER(B490)</f>
        <v>TUBO DE PVC RÍGIDO SOLDÁVEL MARROM, DIÂM. 85MM (3"), INCLUSIVE CONEXÕES</v>
      </c>
      <c r="F490" s="375" t="str">
        <f t="shared" si="495"/>
        <v>M</v>
      </c>
      <c r="G490" s="286">
        <f t="shared" si="8"/>
        <v>89.04</v>
      </c>
      <c r="H490" s="286">
        <f t="shared" si="9"/>
        <v>69.76</v>
      </c>
      <c r="I490" s="286">
        <f t="shared" si="399"/>
        <v>69.76</v>
      </c>
    </row>
    <row r="491" ht="15.75" customHeight="1">
      <c r="A491" s="386">
        <v>1415.0</v>
      </c>
      <c r="B491" s="386" t="s">
        <v>993</v>
      </c>
      <c r="C491" s="383"/>
      <c r="D491" s="384"/>
      <c r="E491" s="375" t="str">
        <f t="shared" ref="E491:F491" si="496">UPPER(B491)</f>
        <v>REDE DE ÁGUA FRIA - CONEXÕES SOLDÁVEIS DE PVC</v>
      </c>
      <c r="F491" s="375" t="str">
        <f t="shared" si="496"/>
        <v/>
      </c>
      <c r="G491" s="286">
        <f t="shared" si="8"/>
        <v>0</v>
      </c>
      <c r="H491" s="286">
        <f t="shared" si="9"/>
        <v>0</v>
      </c>
      <c r="I491" s="286">
        <f t="shared" si="399"/>
        <v>0</v>
      </c>
    </row>
    <row r="492" ht="15.75" customHeight="1">
      <c r="A492" s="386">
        <v>141522.0</v>
      </c>
      <c r="B492" s="386" t="s">
        <v>994</v>
      </c>
      <c r="C492" s="383" t="s">
        <v>500</v>
      </c>
      <c r="D492" s="384">
        <v>17.5</v>
      </c>
      <c r="E492" s="375" t="str">
        <f t="shared" ref="E492:F492" si="497">UPPER(B492)</f>
        <v>ADAPTADOR DE PVC SOLDÁVEL COM FLANGES LIVRES PARA CAIXA DÁGUA, DIÂMETRO 25MM (3/4")</v>
      </c>
      <c r="F492" s="375" t="str">
        <f t="shared" si="497"/>
        <v>UND</v>
      </c>
      <c r="G492" s="286">
        <f t="shared" si="8"/>
        <v>17.07</v>
      </c>
      <c r="H492" s="286">
        <f t="shared" si="9"/>
        <v>13.37</v>
      </c>
      <c r="I492" s="286">
        <f t="shared" si="399"/>
        <v>13.37</v>
      </c>
    </row>
    <row r="493" ht="15.75" customHeight="1">
      <c r="A493" s="381">
        <v>141524.0</v>
      </c>
      <c r="B493" s="381" t="s">
        <v>995</v>
      </c>
      <c r="C493" s="383" t="s">
        <v>500</v>
      </c>
      <c r="D493" s="384">
        <v>35.03</v>
      </c>
      <c r="E493" s="375" t="str">
        <f t="shared" ref="E493:F493" si="498">UPPER(B493)</f>
        <v>ADAPTADOR DE PVC SOLDÁVEL COM FLANGES LIVRES PARA CAIXA DÁGUA, DIÂMETRO 40MM (1 1/4")</v>
      </c>
      <c r="F493" s="375" t="str">
        <f t="shared" si="498"/>
        <v>UND</v>
      </c>
      <c r="G493" s="286">
        <f t="shared" si="8"/>
        <v>34.16</v>
      </c>
      <c r="H493" s="286">
        <f t="shared" si="9"/>
        <v>26.76</v>
      </c>
      <c r="I493" s="286">
        <f t="shared" si="399"/>
        <v>26.76</v>
      </c>
    </row>
    <row r="494" ht="15.75" customHeight="1">
      <c r="A494" s="386">
        <v>141525.0</v>
      </c>
      <c r="B494" s="386" t="s">
        <v>996</v>
      </c>
      <c r="C494" s="383" t="s">
        <v>500</v>
      </c>
      <c r="D494" s="384">
        <v>36.85</v>
      </c>
      <c r="E494" s="375" t="str">
        <f t="shared" ref="E494:F494" si="499">UPPER(B494)</f>
        <v>ADAPTADOR DE PVC SOLDÁVEL COM FLANGES LIVRES PARA CAIXA DÁGUA, DIÂMETRO 50MM (1 1/2")</v>
      </c>
      <c r="F494" s="375" t="str">
        <f t="shared" si="499"/>
        <v>UND</v>
      </c>
      <c r="G494" s="286">
        <f t="shared" si="8"/>
        <v>35.93</v>
      </c>
      <c r="H494" s="286">
        <f t="shared" si="9"/>
        <v>28.15</v>
      </c>
      <c r="I494" s="286">
        <f t="shared" si="399"/>
        <v>28.15</v>
      </c>
    </row>
    <row r="495" ht="15.75" customHeight="1">
      <c r="A495" s="386">
        <v>141526.0</v>
      </c>
      <c r="B495" s="386" t="s">
        <v>997</v>
      </c>
      <c r="C495" s="383" t="s">
        <v>500</v>
      </c>
      <c r="D495" s="384">
        <v>50.75</v>
      </c>
      <c r="E495" s="375" t="str">
        <f t="shared" ref="E495:F495" si="500">UPPER(B495)</f>
        <v>ADAPTADOR DE PVC SOLDÁVEL COM FLANGES LIVRES PARA CAIXA DÁGUA, DIÂMETRO 60MM (2")</v>
      </c>
      <c r="F495" s="375" t="str">
        <f t="shared" si="500"/>
        <v>UND</v>
      </c>
      <c r="G495" s="286">
        <f t="shared" si="8"/>
        <v>49.49</v>
      </c>
      <c r="H495" s="286">
        <f t="shared" si="9"/>
        <v>38.77</v>
      </c>
      <c r="I495" s="286">
        <f t="shared" si="399"/>
        <v>38.77</v>
      </c>
    </row>
    <row r="496" ht="15.75" customHeight="1">
      <c r="A496" s="386">
        <v>141527.0</v>
      </c>
      <c r="B496" s="386" t="s">
        <v>998</v>
      </c>
      <c r="C496" s="383" t="s">
        <v>500</v>
      </c>
      <c r="D496" s="384">
        <v>222.28</v>
      </c>
      <c r="E496" s="375" t="str">
        <f t="shared" ref="E496:F496" si="501">UPPER(B496)</f>
        <v>ADAPTADOR DE PVC SOLDÁVEL COM FLANGES LIVRES PARA CAIXA DÁGUA, DIÂMETRO 75MM (2 1/2")</v>
      </c>
      <c r="F496" s="375" t="str">
        <f t="shared" si="501"/>
        <v>UND</v>
      </c>
      <c r="G496" s="286">
        <f t="shared" si="8"/>
        <v>216.75</v>
      </c>
      <c r="H496" s="286">
        <f t="shared" si="9"/>
        <v>169.81</v>
      </c>
      <c r="I496" s="286">
        <f t="shared" si="399"/>
        <v>169.81</v>
      </c>
    </row>
    <row r="497" ht="15.75" customHeight="1">
      <c r="A497" s="386">
        <v>141529.0</v>
      </c>
      <c r="B497" s="386" t="s">
        <v>999</v>
      </c>
      <c r="C497" s="383" t="s">
        <v>500</v>
      </c>
      <c r="D497" s="384">
        <v>7.67</v>
      </c>
      <c r="E497" s="375" t="str">
        <f t="shared" ref="E497:F497" si="502">UPPER(B497)</f>
        <v>ADAPTADOR DE PVC SOLDÁVEL PARA REGISTRO, DIÂMETRO 32MM X 1"</v>
      </c>
      <c r="F497" s="375" t="str">
        <f t="shared" si="502"/>
        <v>UND</v>
      </c>
      <c r="G497" s="286">
        <f t="shared" si="8"/>
        <v>7.48</v>
      </c>
      <c r="H497" s="286">
        <f t="shared" si="9"/>
        <v>5.86</v>
      </c>
      <c r="I497" s="286">
        <f t="shared" si="399"/>
        <v>5.86</v>
      </c>
    </row>
    <row r="498" ht="15.75" customHeight="1">
      <c r="A498" s="386">
        <v>1419.0</v>
      </c>
      <c r="B498" s="386" t="s">
        <v>1000</v>
      </c>
      <c r="C498" s="383"/>
      <c r="D498" s="384"/>
      <c r="E498" s="375" t="str">
        <f t="shared" ref="E498:F498" si="503">UPPER(B498)</f>
        <v>REDE DE ESGOTO - TUBOS DE PVC</v>
      </c>
      <c r="F498" s="375" t="str">
        <f t="shared" si="503"/>
        <v/>
      </c>
      <c r="G498" s="286">
        <f t="shared" si="8"/>
        <v>0</v>
      </c>
      <c r="H498" s="286">
        <f t="shared" si="9"/>
        <v>0</v>
      </c>
      <c r="I498" s="286">
        <f t="shared" si="399"/>
        <v>0</v>
      </c>
    </row>
    <row r="499" ht="15.75" customHeight="1">
      <c r="A499" s="386">
        <v>141906.0</v>
      </c>
      <c r="B499" s="386" t="s">
        <v>1001</v>
      </c>
      <c r="C499" s="383" t="s">
        <v>495</v>
      </c>
      <c r="D499" s="384">
        <v>30.45</v>
      </c>
      <c r="E499" s="375" t="str">
        <f t="shared" ref="E499:F499" si="504">UPPER(B499)</f>
        <v>TUBO DE PVC RÍGIDO SOLDÁVEL BRANCO, PARA ESGOTO, DIÂMETRO 40MM (1 1/2"), INCLUSIVE CONEXÕES</v>
      </c>
      <c r="F499" s="375" t="str">
        <f t="shared" si="504"/>
        <v>M</v>
      </c>
      <c r="G499" s="286">
        <f t="shared" si="8"/>
        <v>29.69</v>
      </c>
      <c r="H499" s="286">
        <f t="shared" si="9"/>
        <v>23.26</v>
      </c>
      <c r="I499" s="286">
        <f t="shared" si="399"/>
        <v>23.26</v>
      </c>
    </row>
    <row r="500" ht="15.75" customHeight="1">
      <c r="A500" s="381">
        <v>141907.0</v>
      </c>
      <c r="B500" s="381" t="s">
        <v>1002</v>
      </c>
      <c r="C500" s="383" t="s">
        <v>495</v>
      </c>
      <c r="D500" s="384">
        <v>39.4</v>
      </c>
      <c r="E500" s="375" t="str">
        <f t="shared" ref="E500:F500" si="505">UPPER(B500)</f>
        <v>TUBO DE PVC RÍGIDO SOLDÁVEL BRANCO, PARA ESGOTO, DIÂMETRO 50MM (2"), INCLUSIVE CONEXÕES</v>
      </c>
      <c r="F500" s="375" t="str">
        <f t="shared" si="505"/>
        <v>M</v>
      </c>
      <c r="G500" s="286">
        <f t="shared" si="8"/>
        <v>38.42</v>
      </c>
      <c r="H500" s="286">
        <f t="shared" si="9"/>
        <v>30.1</v>
      </c>
      <c r="I500" s="286">
        <f t="shared" si="399"/>
        <v>30.1</v>
      </c>
    </row>
    <row r="501" ht="15.75" customHeight="1">
      <c r="A501" s="386">
        <v>141908.0</v>
      </c>
      <c r="B501" s="386" t="s">
        <v>1003</v>
      </c>
      <c r="C501" s="383" t="s">
        <v>495</v>
      </c>
      <c r="D501" s="384">
        <v>55.72</v>
      </c>
      <c r="E501" s="375" t="str">
        <f t="shared" ref="E501:F501" si="506">UPPER(B501)</f>
        <v>TUBO DE PVC RÍGIDO SOLDÁVEL BRANCO, PARA ESGOTO, DIÂMETRO 75MM (3"), INCLUSIVE CONEXÕES</v>
      </c>
      <c r="F501" s="375" t="str">
        <f t="shared" si="506"/>
        <v>M</v>
      </c>
      <c r="G501" s="286">
        <f t="shared" si="8"/>
        <v>54.34</v>
      </c>
      <c r="H501" s="286">
        <f t="shared" si="9"/>
        <v>42.57</v>
      </c>
      <c r="I501" s="286">
        <f t="shared" si="399"/>
        <v>42.57</v>
      </c>
    </row>
    <row r="502" ht="15.75" customHeight="1">
      <c r="A502" s="386">
        <v>141909.0</v>
      </c>
      <c r="B502" s="386" t="s">
        <v>1004</v>
      </c>
      <c r="C502" s="383" t="s">
        <v>495</v>
      </c>
      <c r="D502" s="384">
        <v>63.38</v>
      </c>
      <c r="E502" s="375" t="str">
        <f t="shared" ref="E502:F502" si="507">UPPER(B502)</f>
        <v>TUBO DE PVC RÍGIDO SOLDÁVEL BRANCO, PARA ESGOTO, DIÂMETRO 100MM (4"), INCLUSIVE CONEXÕES</v>
      </c>
      <c r="F502" s="375" t="str">
        <f t="shared" si="507"/>
        <v>M</v>
      </c>
      <c r="G502" s="286">
        <f t="shared" si="8"/>
        <v>61.8</v>
      </c>
      <c r="H502" s="286">
        <f t="shared" si="9"/>
        <v>48.42</v>
      </c>
      <c r="I502" s="286">
        <f t="shared" si="399"/>
        <v>48.42</v>
      </c>
    </row>
    <row r="503" ht="15.75" customHeight="1">
      <c r="A503" s="386">
        <v>141910.0</v>
      </c>
      <c r="B503" s="386" t="s">
        <v>1005</v>
      </c>
      <c r="C503" s="383" t="s">
        <v>495</v>
      </c>
      <c r="D503" s="384">
        <v>95.03</v>
      </c>
      <c r="E503" s="375" t="str">
        <f t="shared" ref="E503:F503" si="508">UPPER(B503)</f>
        <v>TUBO DE PVC RÍGIDO SOLDÁVEL BRANCO, PARA ESGOTO, DIÂMETRO 150MM (6"), INCLUSIVE CONEXÕES</v>
      </c>
      <c r="F503" s="375" t="str">
        <f t="shared" si="508"/>
        <v>M</v>
      </c>
      <c r="G503" s="286">
        <f t="shared" si="8"/>
        <v>92.67</v>
      </c>
      <c r="H503" s="286">
        <f t="shared" si="9"/>
        <v>72.6</v>
      </c>
      <c r="I503" s="286">
        <f t="shared" si="399"/>
        <v>72.6</v>
      </c>
    </row>
    <row r="504" ht="15.75" customHeight="1">
      <c r="A504" s="386">
        <v>1421.0</v>
      </c>
      <c r="B504" s="386" t="s">
        <v>1006</v>
      </c>
      <c r="C504" s="383"/>
      <c r="D504" s="384"/>
      <c r="E504" s="375" t="str">
        <f t="shared" ref="E504:F504" si="509">UPPER(B504)</f>
        <v>CAIXAS DE PVC / EQUIPAMENTOS</v>
      </c>
      <c r="F504" s="375" t="str">
        <f t="shared" si="509"/>
        <v/>
      </c>
      <c r="G504" s="286">
        <f t="shared" si="8"/>
        <v>0</v>
      </c>
      <c r="H504" s="286">
        <f t="shared" si="9"/>
        <v>0</v>
      </c>
      <c r="I504" s="286">
        <f t="shared" si="399"/>
        <v>0</v>
      </c>
    </row>
    <row r="505" ht="15.75" customHeight="1">
      <c r="A505" s="386">
        <v>142103.0</v>
      </c>
      <c r="B505" s="386" t="s">
        <v>1007</v>
      </c>
      <c r="C505" s="383" t="s">
        <v>500</v>
      </c>
      <c r="D505" s="384">
        <v>82.86</v>
      </c>
      <c r="E505" s="375" t="str">
        <f t="shared" ref="E505:F505" si="510">UPPER(B505)</f>
        <v>REPARO PARA VÁLVULA DE DESCARGA, COMPLETO</v>
      </c>
      <c r="F505" s="375" t="str">
        <f t="shared" si="510"/>
        <v>UND</v>
      </c>
      <c r="G505" s="286">
        <f t="shared" si="8"/>
        <v>80.8</v>
      </c>
      <c r="H505" s="286">
        <f t="shared" si="9"/>
        <v>63.3</v>
      </c>
      <c r="I505" s="286">
        <f t="shared" si="399"/>
        <v>63.3</v>
      </c>
    </row>
    <row r="506" ht="15.75" customHeight="1">
      <c r="A506" s="381">
        <v>142104.0</v>
      </c>
      <c r="B506" s="381" t="s">
        <v>1008</v>
      </c>
      <c r="C506" s="383" t="s">
        <v>500</v>
      </c>
      <c r="D506" s="384">
        <v>33.0</v>
      </c>
      <c r="E506" s="375" t="str">
        <f t="shared" ref="E506:F506" si="511">UPPER(B506)</f>
        <v>SIFÃO EM PVC PARA PIA DE COZINHA OU LAVATÓRIO 1X11/2"</v>
      </c>
      <c r="F506" s="375" t="str">
        <f t="shared" si="511"/>
        <v>UND</v>
      </c>
      <c r="G506" s="286">
        <f t="shared" si="8"/>
        <v>32.18</v>
      </c>
      <c r="H506" s="286">
        <f t="shared" si="9"/>
        <v>25.21</v>
      </c>
      <c r="I506" s="286">
        <f t="shared" si="399"/>
        <v>25.21</v>
      </c>
    </row>
    <row r="507" ht="15.75" customHeight="1">
      <c r="A507" s="386">
        <v>142106.0</v>
      </c>
      <c r="B507" s="386" t="s">
        <v>1009</v>
      </c>
      <c r="C507" s="383" t="s">
        <v>500</v>
      </c>
      <c r="D507" s="384">
        <v>28.13</v>
      </c>
      <c r="E507" s="375" t="str">
        <f t="shared" ref="E507:F507" si="512">UPPER(B507)</f>
        <v>SIFÃO EM PVC PARA TANQUE 2"</v>
      </c>
      <c r="F507" s="375" t="str">
        <f t="shared" si="512"/>
        <v>UND</v>
      </c>
      <c r="G507" s="286">
        <f t="shared" si="8"/>
        <v>27.43</v>
      </c>
      <c r="H507" s="286">
        <f t="shared" si="9"/>
        <v>21.49</v>
      </c>
      <c r="I507" s="286">
        <f t="shared" si="399"/>
        <v>21.49</v>
      </c>
    </row>
    <row r="508" ht="15.75" customHeight="1">
      <c r="A508" s="386">
        <v>142107.0</v>
      </c>
      <c r="B508" s="386" t="s">
        <v>1010</v>
      </c>
      <c r="C508" s="383" t="s">
        <v>500</v>
      </c>
      <c r="D508" s="384">
        <v>48.13</v>
      </c>
      <c r="E508" s="375" t="str">
        <f t="shared" ref="E508:F508" si="513">UPPER(B508)</f>
        <v>RALO SIFONADO EM PVC 100X100MM, COM GRELHA PVC</v>
      </c>
      <c r="F508" s="375" t="str">
        <f t="shared" si="513"/>
        <v>UND</v>
      </c>
      <c r="G508" s="286">
        <f t="shared" si="8"/>
        <v>46.93</v>
      </c>
      <c r="H508" s="286">
        <f t="shared" si="9"/>
        <v>36.77</v>
      </c>
      <c r="I508" s="286">
        <f t="shared" si="399"/>
        <v>36.77</v>
      </c>
    </row>
    <row r="509" ht="15.75" customHeight="1">
      <c r="A509" s="386">
        <v>142109.0</v>
      </c>
      <c r="B509" s="386" t="s">
        <v>1011</v>
      </c>
      <c r="C509" s="383" t="s">
        <v>500</v>
      </c>
      <c r="D509" s="384">
        <v>47.75</v>
      </c>
      <c r="E509" s="375" t="str">
        <f t="shared" ref="E509:F509" si="514">UPPER(B509)</f>
        <v>RALO SECO EM PVC 100X100MM, COM GRELHA EM PVC</v>
      </c>
      <c r="F509" s="375" t="str">
        <f t="shared" si="514"/>
        <v>UND</v>
      </c>
      <c r="G509" s="286">
        <f t="shared" si="8"/>
        <v>46.56</v>
      </c>
      <c r="H509" s="286">
        <f t="shared" si="9"/>
        <v>36.48</v>
      </c>
      <c r="I509" s="286">
        <f t="shared" si="399"/>
        <v>36.48</v>
      </c>
    </row>
    <row r="510" ht="15.75" customHeight="1">
      <c r="A510" s="386">
        <v>142111.0</v>
      </c>
      <c r="B510" s="386" t="s">
        <v>1012</v>
      </c>
      <c r="C510" s="383" t="s">
        <v>500</v>
      </c>
      <c r="D510" s="384">
        <v>107.19</v>
      </c>
      <c r="E510" s="375" t="str">
        <f t="shared" ref="E510:F510" si="515">UPPER(B510)</f>
        <v>CAIXA SIFONADA EM PVC, DIÂM. 150MM, COM GRELHA E PORTA GRELHA QUADRADOS, EM AÇO INOX</v>
      </c>
      <c r="F510" s="375" t="str">
        <f t="shared" si="515"/>
        <v>UND</v>
      </c>
      <c r="G510" s="286">
        <f t="shared" si="8"/>
        <v>104.52</v>
      </c>
      <c r="H510" s="286">
        <f t="shared" si="9"/>
        <v>81.89</v>
      </c>
      <c r="I510" s="286">
        <f t="shared" si="399"/>
        <v>81.89</v>
      </c>
    </row>
    <row r="511" ht="15.75" customHeight="1">
      <c r="A511" s="386">
        <v>142112.0</v>
      </c>
      <c r="B511" s="386" t="s">
        <v>1013</v>
      </c>
      <c r="C511" s="383" t="s">
        <v>500</v>
      </c>
      <c r="D511" s="384">
        <v>54.91</v>
      </c>
      <c r="E511" s="375" t="str">
        <f t="shared" ref="E511:F511" si="516">UPPER(B511)</f>
        <v>CAIXA SECA EM PVC, DIÂM. 100MM, COM GRELHA E PORTA GRELHA QUADRADOS, EM AÇO INOX</v>
      </c>
      <c r="F511" s="375" t="str">
        <f t="shared" si="516"/>
        <v>UND</v>
      </c>
      <c r="G511" s="286">
        <f t="shared" si="8"/>
        <v>53.54</v>
      </c>
      <c r="H511" s="286">
        <f t="shared" si="9"/>
        <v>41.95</v>
      </c>
      <c r="I511" s="286">
        <f t="shared" si="399"/>
        <v>41.95</v>
      </c>
    </row>
    <row r="512" ht="15.75" customHeight="1">
      <c r="A512" s="386">
        <v>142114.0</v>
      </c>
      <c r="B512" s="386" t="s">
        <v>1014</v>
      </c>
      <c r="C512" s="383" t="s">
        <v>500</v>
      </c>
      <c r="D512" s="384">
        <v>7.51</v>
      </c>
      <c r="E512" s="375" t="str">
        <f t="shared" ref="E512:F512" si="517">UPPER(B512)</f>
        <v>TAMPA PARA CAIXA SIFONADA, EM PVC, DE 150X150MM</v>
      </c>
      <c r="F512" s="375" t="str">
        <f t="shared" si="517"/>
        <v>UND</v>
      </c>
      <c r="G512" s="286">
        <f t="shared" si="8"/>
        <v>7.33</v>
      </c>
      <c r="H512" s="286">
        <f t="shared" si="9"/>
        <v>5.74</v>
      </c>
      <c r="I512" s="286">
        <f t="shared" si="399"/>
        <v>5.74</v>
      </c>
    </row>
    <row r="513" ht="15.75" customHeight="1">
      <c r="A513" s="386">
        <v>142115.0</v>
      </c>
      <c r="B513" s="386" t="s">
        <v>1015</v>
      </c>
      <c r="C513" s="383" t="s">
        <v>500</v>
      </c>
      <c r="D513" s="384">
        <v>32.95</v>
      </c>
      <c r="E513" s="375" t="str">
        <f t="shared" ref="E513:F513" si="518">UPPER(B513)</f>
        <v>TAMPA PARA CAIXA SIFONADA, EM AÇO INOX, DE 150X150MM</v>
      </c>
      <c r="F513" s="375" t="str">
        <f t="shared" si="518"/>
        <v>UND</v>
      </c>
      <c r="G513" s="286">
        <f t="shared" si="8"/>
        <v>32.13</v>
      </c>
      <c r="H513" s="286">
        <f t="shared" si="9"/>
        <v>25.17</v>
      </c>
      <c r="I513" s="286">
        <f t="shared" si="399"/>
        <v>25.17</v>
      </c>
    </row>
    <row r="514" ht="15.75" customHeight="1">
      <c r="A514" s="386">
        <v>142116.0</v>
      </c>
      <c r="B514" s="386" t="s">
        <v>1016</v>
      </c>
      <c r="C514" s="383" t="s">
        <v>500</v>
      </c>
      <c r="D514" s="384">
        <v>3.59</v>
      </c>
      <c r="E514" s="375" t="str">
        <f t="shared" ref="E514:F514" si="519">UPPER(B514)</f>
        <v>TAMPA PARA RALO, EM PVC, DE 100X100MM</v>
      </c>
      <c r="F514" s="375" t="str">
        <f t="shared" si="519"/>
        <v>UND</v>
      </c>
      <c r="G514" s="286">
        <f t="shared" si="8"/>
        <v>3.5</v>
      </c>
      <c r="H514" s="286">
        <f t="shared" si="9"/>
        <v>2.74</v>
      </c>
      <c r="I514" s="286">
        <f t="shared" si="399"/>
        <v>2.74</v>
      </c>
    </row>
    <row r="515" ht="15.75" customHeight="1">
      <c r="A515" s="386">
        <v>142117.0</v>
      </c>
      <c r="B515" s="386" t="s">
        <v>1017</v>
      </c>
      <c r="C515" s="383" t="s">
        <v>500</v>
      </c>
      <c r="D515" s="384">
        <v>23.09</v>
      </c>
      <c r="E515" s="375" t="str">
        <f t="shared" ref="E515:F515" si="520">UPPER(B515)</f>
        <v>TAMPA PARA RALO, EM AÇO INOX, DE 100X100MM</v>
      </c>
      <c r="F515" s="375" t="str">
        <f t="shared" si="520"/>
        <v>UND</v>
      </c>
      <c r="G515" s="286">
        <f t="shared" si="8"/>
        <v>22.52</v>
      </c>
      <c r="H515" s="286">
        <f t="shared" si="9"/>
        <v>17.64</v>
      </c>
      <c r="I515" s="286">
        <f t="shared" si="399"/>
        <v>17.64</v>
      </c>
    </row>
    <row r="516" ht="15.75" customHeight="1">
      <c r="A516" s="386">
        <v>142118.0</v>
      </c>
      <c r="B516" s="386" t="s">
        <v>1018</v>
      </c>
      <c r="C516" s="383" t="s">
        <v>500</v>
      </c>
      <c r="D516" s="384">
        <v>12.88</v>
      </c>
      <c r="E516" s="375" t="str">
        <f t="shared" ref="E516:F516" si="521">UPPER(B516)</f>
        <v>ENGATE FLEXÍVEL DE PVC PARA LAVATÓRIO</v>
      </c>
      <c r="F516" s="375" t="str">
        <f t="shared" si="521"/>
        <v>UND</v>
      </c>
      <c r="G516" s="286">
        <f t="shared" si="8"/>
        <v>12.56</v>
      </c>
      <c r="H516" s="286">
        <f t="shared" si="9"/>
        <v>9.84</v>
      </c>
      <c r="I516" s="286">
        <f t="shared" si="399"/>
        <v>9.84</v>
      </c>
    </row>
    <row r="517" ht="15.75" customHeight="1">
      <c r="A517" s="386">
        <v>142119.0</v>
      </c>
      <c r="B517" s="386" t="s">
        <v>1021</v>
      </c>
      <c r="C517" s="383" t="s">
        <v>500</v>
      </c>
      <c r="D517" s="384">
        <v>97.26</v>
      </c>
      <c r="E517" s="375" t="str">
        <f t="shared" ref="E517:F517" si="522">UPPER(B517)</f>
        <v>TORNEIRA DE BÓIA DE PVC, DIÂM. 3/4" (20MM)</v>
      </c>
      <c r="F517" s="375" t="str">
        <f t="shared" si="522"/>
        <v>UND</v>
      </c>
      <c r="G517" s="286">
        <f t="shared" si="8"/>
        <v>94.84</v>
      </c>
      <c r="H517" s="286">
        <f t="shared" si="9"/>
        <v>74.3</v>
      </c>
      <c r="I517" s="286">
        <f t="shared" si="399"/>
        <v>74.3</v>
      </c>
    </row>
    <row r="518" ht="15.75" customHeight="1">
      <c r="A518" s="386">
        <v>142120.0</v>
      </c>
      <c r="B518" s="386" t="s">
        <v>1022</v>
      </c>
      <c r="C518" s="383" t="s">
        <v>500</v>
      </c>
      <c r="D518" s="384">
        <v>118.48</v>
      </c>
      <c r="E518" s="375" t="str">
        <f t="shared" ref="E518:F518" si="523">UPPER(B518)</f>
        <v>TORNEIRA DE BÓIA DE PVC, DIÂM. 1" (25MM)</v>
      </c>
      <c r="F518" s="375" t="str">
        <f t="shared" si="523"/>
        <v>UND</v>
      </c>
      <c r="G518" s="286">
        <f t="shared" si="8"/>
        <v>115.53</v>
      </c>
      <c r="H518" s="286">
        <f t="shared" si="9"/>
        <v>90.51</v>
      </c>
      <c r="I518" s="286">
        <f t="shared" si="399"/>
        <v>90.51</v>
      </c>
    </row>
    <row r="519" ht="15.75" customHeight="1">
      <c r="A519" s="386">
        <v>142121.0</v>
      </c>
      <c r="B519" s="386" t="s">
        <v>1023</v>
      </c>
      <c r="C519" s="383" t="s">
        <v>500</v>
      </c>
      <c r="D519" s="384">
        <v>223.25</v>
      </c>
      <c r="E519" s="375" t="str">
        <f t="shared" ref="E519:F519" si="524">UPPER(B519)</f>
        <v>TORNEIRA DE BÓIA DE PVC, DIÂM. 11/4" (32MM)</v>
      </c>
      <c r="F519" s="375" t="str">
        <f t="shared" si="524"/>
        <v>UND</v>
      </c>
      <c r="G519" s="286">
        <f t="shared" si="8"/>
        <v>217.69</v>
      </c>
      <c r="H519" s="286">
        <f t="shared" si="9"/>
        <v>170.55</v>
      </c>
      <c r="I519" s="286">
        <f t="shared" si="399"/>
        <v>170.55</v>
      </c>
    </row>
    <row r="520" ht="15.75" customHeight="1">
      <c r="A520" s="386">
        <v>142122.0</v>
      </c>
      <c r="B520" s="386" t="s">
        <v>1024</v>
      </c>
      <c r="C520" s="383" t="s">
        <v>500</v>
      </c>
      <c r="D520" s="384">
        <v>85.75</v>
      </c>
      <c r="E520" s="375" t="str">
        <f t="shared" ref="E520:F520" si="525">UPPER(B520)</f>
        <v>AUTOMÁTICO DE BÓIA, DUAS FUNÇÕES 25A</v>
      </c>
      <c r="F520" s="375" t="str">
        <f t="shared" si="525"/>
        <v>UND</v>
      </c>
      <c r="G520" s="286">
        <f t="shared" si="8"/>
        <v>83.62</v>
      </c>
      <c r="H520" s="286">
        <f t="shared" si="9"/>
        <v>65.51</v>
      </c>
      <c r="I520" s="286">
        <f t="shared" si="399"/>
        <v>65.51</v>
      </c>
    </row>
    <row r="521" ht="15.75" customHeight="1">
      <c r="A521" s="386">
        <v>142123.0</v>
      </c>
      <c r="B521" s="386" t="s">
        <v>1025</v>
      </c>
      <c r="C521" s="383" t="s">
        <v>500</v>
      </c>
      <c r="D521" s="384">
        <v>15.11</v>
      </c>
      <c r="E521" s="375" t="str">
        <f t="shared" ref="E521:F521" si="526">UPPER(B521)</f>
        <v>ADAPTADOR DE PVC COM FLANGES LIVRES PARA CAIXA DÁGUA DE 20MMX1/2"</v>
      </c>
      <c r="F521" s="375" t="str">
        <f t="shared" si="526"/>
        <v>UND</v>
      </c>
      <c r="G521" s="286">
        <f t="shared" si="8"/>
        <v>14.73</v>
      </c>
      <c r="H521" s="286">
        <f t="shared" si="9"/>
        <v>11.54</v>
      </c>
      <c r="I521" s="286">
        <f t="shared" si="399"/>
        <v>11.54</v>
      </c>
    </row>
    <row r="522" ht="15.75" customHeight="1">
      <c r="A522" s="386">
        <v>142124.0</v>
      </c>
      <c r="B522" s="386" t="s">
        <v>1026</v>
      </c>
      <c r="C522" s="383" t="s">
        <v>500</v>
      </c>
      <c r="D522" s="384">
        <v>17.5</v>
      </c>
      <c r="E522" s="375" t="str">
        <f t="shared" ref="E522:F522" si="527">UPPER(B522)</f>
        <v>ADAPTADOR DE PVC COM FLANGES LIVRES PARA CAIXA DÁGUA DE 25MMX3/4"</v>
      </c>
      <c r="F522" s="375" t="str">
        <f t="shared" si="527"/>
        <v>UND</v>
      </c>
      <c r="G522" s="286">
        <f t="shared" si="8"/>
        <v>17.07</v>
      </c>
      <c r="H522" s="286">
        <f t="shared" si="9"/>
        <v>13.37</v>
      </c>
      <c r="I522" s="286">
        <f t="shared" si="399"/>
        <v>13.37</v>
      </c>
    </row>
    <row r="523" ht="15.75" customHeight="1">
      <c r="A523" s="386">
        <v>142125.0</v>
      </c>
      <c r="B523" s="386" t="s">
        <v>1027</v>
      </c>
      <c r="C523" s="383" t="s">
        <v>500</v>
      </c>
      <c r="D523" s="384">
        <v>22.28</v>
      </c>
      <c r="E523" s="375" t="str">
        <f t="shared" ref="E523:F523" si="528">UPPER(B523)</f>
        <v>ADAPTADOR DE PVC COM FLANGES LIVRES PARA CAIXA DÁGUA DE 32MMX1"</v>
      </c>
      <c r="F523" s="375" t="str">
        <f t="shared" si="528"/>
        <v>UND</v>
      </c>
      <c r="G523" s="286">
        <f t="shared" si="8"/>
        <v>21.72</v>
      </c>
      <c r="H523" s="286">
        <f t="shared" si="9"/>
        <v>17.02</v>
      </c>
      <c r="I523" s="286">
        <f t="shared" si="399"/>
        <v>17.02</v>
      </c>
    </row>
    <row r="524" ht="15.75" customHeight="1">
      <c r="A524" s="386">
        <v>1422.0</v>
      </c>
      <c r="B524" s="386" t="s">
        <v>1028</v>
      </c>
      <c r="C524" s="383"/>
      <c r="D524" s="384"/>
      <c r="E524" s="375" t="str">
        <f t="shared" ref="E524:F524" si="529">UPPER(B524)</f>
        <v>ABERTURA E FECHAMENTO DE RASGOS (INCLUSIVE PREPARO E APLICAÇÃO DE ARGAMASSA)</v>
      </c>
      <c r="F524" s="375" t="str">
        <f t="shared" si="529"/>
        <v/>
      </c>
      <c r="G524" s="286">
        <f t="shared" si="8"/>
        <v>0</v>
      </c>
      <c r="H524" s="286">
        <f t="shared" si="9"/>
        <v>0</v>
      </c>
      <c r="I524" s="286">
        <f t="shared" si="399"/>
        <v>0</v>
      </c>
    </row>
    <row r="525" ht="15.75" customHeight="1">
      <c r="A525" s="386">
        <v>142201.0</v>
      </c>
      <c r="B525" s="386" t="s">
        <v>1029</v>
      </c>
      <c r="C525" s="383" t="s">
        <v>495</v>
      </c>
      <c r="D525" s="384">
        <v>10.79</v>
      </c>
      <c r="E525" s="375" t="str">
        <f t="shared" ref="E525:F525" si="530">UPPER(B525)</f>
        <v>ABERTURA E FECHAMENTO DE RASGOS EM ALVENARIA, PARA PASSAGEM DE TUBULAÇÕES, DIÂM. 1/2" A 1"</v>
      </c>
      <c r="F525" s="375" t="str">
        <f t="shared" si="530"/>
        <v>M</v>
      </c>
      <c r="G525" s="286">
        <f t="shared" si="8"/>
        <v>10.52</v>
      </c>
      <c r="H525" s="286">
        <f t="shared" si="9"/>
        <v>8.24</v>
      </c>
      <c r="I525" s="286">
        <f t="shared" si="399"/>
        <v>8.24</v>
      </c>
    </row>
    <row r="526" ht="15.75" customHeight="1">
      <c r="A526" s="386">
        <v>142202.0</v>
      </c>
      <c r="B526" s="386" t="s">
        <v>1030</v>
      </c>
      <c r="C526" s="383" t="s">
        <v>495</v>
      </c>
      <c r="D526" s="384">
        <v>16.15</v>
      </c>
      <c r="E526" s="375" t="str">
        <f t="shared" ref="E526:F526" si="531">UPPER(B526)</f>
        <v>ABERTURA E FECHAMENTO DE RASGOS EM ALVENARIA, PARA PASSAGEM DE TUBULAÇÕES, DIÂM. 11/4" A 2"</v>
      </c>
      <c r="F526" s="375" t="str">
        <f t="shared" si="531"/>
        <v>M</v>
      </c>
      <c r="G526" s="286">
        <f t="shared" si="8"/>
        <v>15.75</v>
      </c>
      <c r="H526" s="286">
        <f t="shared" si="9"/>
        <v>12.34</v>
      </c>
      <c r="I526" s="286">
        <f t="shared" si="399"/>
        <v>12.34</v>
      </c>
    </row>
    <row r="527" ht="15.75" customHeight="1">
      <c r="A527" s="381">
        <v>142203.0</v>
      </c>
      <c r="B527" s="381" t="s">
        <v>1031</v>
      </c>
      <c r="C527" s="383" t="s">
        <v>495</v>
      </c>
      <c r="D527" s="384">
        <v>24.32</v>
      </c>
      <c r="E527" s="375" t="str">
        <f t="shared" ref="E527:F527" si="532">UPPER(B527)</f>
        <v>ABERTURA E FECHAMENTO DE RASGOS EM ALVENARIA, PARA PASSAGEM DE TUBULAÇÕES, DIÂM. 21/2 A 4"</v>
      </c>
      <c r="F527" s="375" t="str">
        <f t="shared" si="532"/>
        <v>M</v>
      </c>
      <c r="G527" s="286">
        <f t="shared" si="8"/>
        <v>23.72</v>
      </c>
      <c r="H527" s="286">
        <f t="shared" si="9"/>
        <v>18.58</v>
      </c>
      <c r="I527" s="286">
        <f t="shared" si="399"/>
        <v>18.58</v>
      </c>
    </row>
    <row r="528" ht="15.75" customHeight="1">
      <c r="A528" s="386">
        <v>142204.0</v>
      </c>
      <c r="B528" s="386" t="s">
        <v>1032</v>
      </c>
      <c r="C528" s="383" t="s">
        <v>495</v>
      </c>
      <c r="D528" s="384">
        <v>20.58</v>
      </c>
      <c r="E528" s="375" t="str">
        <f t="shared" ref="E528:F528" si="533">UPPER(B528)</f>
        <v>ABERTURA E FECHAMENTO DE RASGOS EM CONCRETO, PARA PASSAGEM DE TUBULAÇÕES, DIÂM. 1/2" A 1"</v>
      </c>
      <c r="F528" s="375" t="str">
        <f t="shared" si="533"/>
        <v>M</v>
      </c>
      <c r="G528" s="286">
        <f t="shared" si="8"/>
        <v>20.07</v>
      </c>
      <c r="H528" s="286">
        <f t="shared" si="9"/>
        <v>15.72</v>
      </c>
      <c r="I528" s="286">
        <f t="shared" si="399"/>
        <v>15.72</v>
      </c>
    </row>
    <row r="529" ht="15.75" customHeight="1">
      <c r="A529" s="386">
        <v>142205.0</v>
      </c>
      <c r="B529" s="386" t="s">
        <v>1033</v>
      </c>
      <c r="C529" s="383" t="s">
        <v>495</v>
      </c>
      <c r="D529" s="384">
        <v>31.35</v>
      </c>
      <c r="E529" s="375" t="str">
        <f t="shared" ref="E529:F529" si="534">UPPER(B529)</f>
        <v>ABERTURA E FECHAMENTO DE RASGOS EM CONCRETO, PARA PASSAGEM DE TUBULAÇÕES, DIÂM. 11/4" A 2"</v>
      </c>
      <c r="F529" s="375" t="str">
        <f t="shared" si="534"/>
        <v>M</v>
      </c>
      <c r="G529" s="286">
        <f t="shared" si="8"/>
        <v>30.57</v>
      </c>
      <c r="H529" s="286">
        <f t="shared" si="9"/>
        <v>23.95</v>
      </c>
      <c r="I529" s="286">
        <f t="shared" si="399"/>
        <v>23.95</v>
      </c>
    </row>
    <row r="530" ht="15.75" customHeight="1">
      <c r="A530" s="386">
        <v>142206.0</v>
      </c>
      <c r="B530" s="386" t="s">
        <v>1034</v>
      </c>
      <c r="C530" s="383" t="s">
        <v>495</v>
      </c>
      <c r="D530" s="384">
        <v>45.61</v>
      </c>
      <c r="E530" s="375" t="str">
        <f t="shared" ref="E530:F530" si="535">UPPER(B530)</f>
        <v>ABERTURA E FECHAMENTO DE RASGOS EM CONCRETO, PARA PASSAGEM DE TUBULAÇÕES, DIÂM. 2 1/2"A 4"</v>
      </c>
      <c r="F530" s="375" t="str">
        <f t="shared" si="535"/>
        <v>M</v>
      </c>
      <c r="G530" s="286">
        <f t="shared" si="8"/>
        <v>44.47</v>
      </c>
      <c r="H530" s="286">
        <f t="shared" si="9"/>
        <v>34.84</v>
      </c>
      <c r="I530" s="286">
        <f t="shared" si="399"/>
        <v>34.84</v>
      </c>
    </row>
    <row r="531" ht="15.75" customHeight="1">
      <c r="A531" s="386">
        <v>1423.0</v>
      </c>
      <c r="B531" s="386" t="s">
        <v>754</v>
      </c>
      <c r="C531" s="383"/>
      <c r="D531" s="384"/>
      <c r="E531" s="375" t="str">
        <f t="shared" ref="E531:F531" si="536">UPPER(B531)</f>
        <v>REVISÕES E REPAROS</v>
      </c>
      <c r="F531" s="375" t="str">
        <f t="shared" si="536"/>
        <v/>
      </c>
      <c r="G531" s="286">
        <f t="shared" si="8"/>
        <v>0</v>
      </c>
      <c r="H531" s="286">
        <f t="shared" si="9"/>
        <v>0</v>
      </c>
      <c r="I531" s="286">
        <f t="shared" si="399"/>
        <v>0</v>
      </c>
    </row>
    <row r="532" ht="15.75" customHeight="1">
      <c r="A532" s="386">
        <v>142301.0</v>
      </c>
      <c r="B532" s="386" t="s">
        <v>1035</v>
      </c>
      <c r="C532" s="383" t="s">
        <v>500</v>
      </c>
      <c r="D532" s="384">
        <v>18.52</v>
      </c>
      <c r="E532" s="375" t="str">
        <f t="shared" ref="E532:F532" si="537">UPPER(B532)</f>
        <v>REVISÕES E REPAROS EM TORNEIRAS E REGISTROS</v>
      </c>
      <c r="F532" s="375" t="str">
        <f t="shared" si="537"/>
        <v>UND</v>
      </c>
      <c r="G532" s="286">
        <f t="shared" si="8"/>
        <v>18.06</v>
      </c>
      <c r="H532" s="286">
        <f t="shared" si="9"/>
        <v>14.15</v>
      </c>
      <c r="I532" s="286">
        <f t="shared" si="399"/>
        <v>14.15</v>
      </c>
    </row>
    <row r="533" ht="15.75" customHeight="1">
      <c r="A533" s="386">
        <v>142302.0</v>
      </c>
      <c r="B533" s="386" t="s">
        <v>1036</v>
      </c>
      <c r="C533" s="383" t="s">
        <v>500</v>
      </c>
      <c r="D533" s="384">
        <v>25.92</v>
      </c>
      <c r="E533" s="375" t="str">
        <f t="shared" ref="E533:F533" si="538">UPPER(B533)</f>
        <v>REVISÕES E REPAROS EM CAIXAS DE DESCARGA</v>
      </c>
      <c r="F533" s="375" t="str">
        <f t="shared" si="538"/>
        <v>UND</v>
      </c>
      <c r="G533" s="286">
        <f t="shared" si="8"/>
        <v>25.27</v>
      </c>
      <c r="H533" s="286">
        <f t="shared" si="9"/>
        <v>19.8</v>
      </c>
      <c r="I533" s="286">
        <f t="shared" si="399"/>
        <v>19.8</v>
      </c>
    </row>
    <row r="534" ht="15.75" customHeight="1">
      <c r="A534" s="381">
        <v>142303.0</v>
      </c>
      <c r="B534" s="381" t="s">
        <v>1037</v>
      </c>
      <c r="C534" s="383" t="s">
        <v>500</v>
      </c>
      <c r="D534" s="384">
        <v>18.52</v>
      </c>
      <c r="E534" s="375" t="str">
        <f t="shared" ref="E534:F534" si="539">UPPER(B534)</f>
        <v>REVISÕES E REPAROS EM TORNEIRAS DE BÓIA</v>
      </c>
      <c r="F534" s="375" t="str">
        <f t="shared" si="539"/>
        <v>UND</v>
      </c>
      <c r="G534" s="286">
        <f t="shared" si="8"/>
        <v>18.06</v>
      </c>
      <c r="H534" s="286">
        <f t="shared" si="9"/>
        <v>14.15</v>
      </c>
      <c r="I534" s="286">
        <f t="shared" si="399"/>
        <v>14.15</v>
      </c>
    </row>
    <row r="535" ht="15.75" customHeight="1">
      <c r="A535" s="386">
        <v>142304.0</v>
      </c>
      <c r="B535" s="386" t="s">
        <v>1038</v>
      </c>
      <c r="C535" s="383" t="s">
        <v>500</v>
      </c>
      <c r="D535" s="384">
        <v>24.58</v>
      </c>
      <c r="E535" s="375" t="str">
        <f t="shared" ref="E535:F535" si="540">UPPER(B535)</f>
        <v>FORNECIMENTO DE DUREPOX PARA REPAROS (250G)</v>
      </c>
      <c r="F535" s="375" t="str">
        <f t="shared" si="540"/>
        <v>UND</v>
      </c>
      <c r="G535" s="286">
        <f t="shared" si="8"/>
        <v>23.97</v>
      </c>
      <c r="H535" s="286">
        <f t="shared" si="9"/>
        <v>18.78</v>
      </c>
      <c r="I535" s="286">
        <f t="shared" si="399"/>
        <v>18.78</v>
      </c>
    </row>
    <row r="536" ht="15.75" customHeight="1">
      <c r="A536" s="386">
        <v>15.0</v>
      </c>
      <c r="B536" s="386" t="s">
        <v>838</v>
      </c>
      <c r="C536" s="383"/>
      <c r="D536" s="384"/>
      <c r="E536" s="375" t="str">
        <f t="shared" ref="E536:F536" si="541">UPPER(B536)</f>
        <v>INSTALAÇÕES ELÉTRICAS</v>
      </c>
      <c r="F536" s="375" t="str">
        <f t="shared" si="541"/>
        <v/>
      </c>
      <c r="G536" s="286">
        <f t="shared" si="8"/>
        <v>0</v>
      </c>
      <c r="H536" s="286">
        <f t="shared" si="9"/>
        <v>0</v>
      </c>
      <c r="I536" s="286">
        <f t="shared" si="399"/>
        <v>0</v>
      </c>
    </row>
    <row r="537" ht="15.75" customHeight="1">
      <c r="A537" s="386">
        <v>1501.0</v>
      </c>
      <c r="B537" s="386" t="s">
        <v>1039</v>
      </c>
      <c r="C537" s="383"/>
      <c r="D537" s="384"/>
      <c r="E537" s="375" t="str">
        <f t="shared" ref="E537:F537" si="542">UPPER(B537)</f>
        <v>PADRÃO DE ENTRADA</v>
      </c>
      <c r="F537" s="375" t="str">
        <f t="shared" si="542"/>
        <v/>
      </c>
      <c r="G537" s="286">
        <f t="shared" si="8"/>
        <v>0</v>
      </c>
      <c r="H537" s="286">
        <f t="shared" si="9"/>
        <v>0</v>
      </c>
      <c r="I537" s="286">
        <f t="shared" si="399"/>
        <v>0</v>
      </c>
    </row>
    <row r="538" ht="15.75" customHeight="1">
      <c r="A538" s="386">
        <v>150122.0</v>
      </c>
      <c r="B538" s="386" t="s">
        <v>1040</v>
      </c>
      <c r="C538" s="383" t="s">
        <v>500</v>
      </c>
      <c r="D538" s="384">
        <v>1159.64</v>
      </c>
      <c r="E538" s="375" t="str">
        <f t="shared" ref="E538:F538" si="543">UPPER(B538)</f>
        <v>MURETA DE MEDIÇÃO UTILIZANDO ARG. CIMENTO, CAL E AREIA, DIMENSÕES 1100X2000X200MM, COM PILARES E CINTAS, REVESTIDO COM CHAPISCO E REBOCO, INCLUSIVE PINTURA EMASSAMENTO E PINTURA ACRÍLICA A TRÊS DEMÃOS, EXCLUSIVE COBERTURA</v>
      </c>
      <c r="F538" s="375" t="str">
        <f t="shared" si="543"/>
        <v>UND</v>
      </c>
      <c r="G538" s="286">
        <f t="shared" si="8"/>
        <v>1130.76</v>
      </c>
      <c r="H538" s="286">
        <f t="shared" si="9"/>
        <v>885.9</v>
      </c>
      <c r="I538" s="286">
        <f t="shared" si="399"/>
        <v>885.9</v>
      </c>
    </row>
    <row r="539" ht="15.75" customHeight="1">
      <c r="A539" s="381">
        <v>150123.0</v>
      </c>
      <c r="B539" s="381" t="s">
        <v>1041</v>
      </c>
      <c r="C539" s="383" t="s">
        <v>500</v>
      </c>
      <c r="D539" s="384">
        <v>2070.63</v>
      </c>
      <c r="E539" s="375" t="str">
        <f t="shared" ref="E539:F539" si="544">UPPER(B539)</f>
        <v>MURETA DE MEDIÇÃO UTILIZANDO ARG. CIMENTO, CAL E AREIA, DIMENSÕES 1500X2200X400MM, REVESTIDO COM CHAPISCO E REBOCO, INCLUSIVE PINTURA EMASSAMENTO, PINTURA ACRÍLICA A TRÊS DEMÃOS E COBERTURA EM TELHA CERÂMICA</v>
      </c>
      <c r="F539" s="375" t="str">
        <f t="shared" si="544"/>
        <v>UND</v>
      </c>
      <c r="G539" s="286">
        <f t="shared" si="8"/>
        <v>2019.06</v>
      </c>
      <c r="H539" s="286">
        <f t="shared" si="9"/>
        <v>1581.84</v>
      </c>
      <c r="I539" s="286">
        <f t="shared" si="399"/>
        <v>1581.84</v>
      </c>
    </row>
    <row r="540" ht="15.75" customHeight="1">
      <c r="A540" s="381">
        <v>1503.0</v>
      </c>
      <c r="B540" s="381" t="s">
        <v>1042</v>
      </c>
      <c r="C540" s="383"/>
      <c r="D540" s="384"/>
      <c r="E540" s="375" t="str">
        <f t="shared" ref="E540:F540" si="545">UPPER(B540)</f>
        <v>QUADRO DE DISTRIBUIÇÃO</v>
      </c>
      <c r="F540" s="375" t="str">
        <f t="shared" si="545"/>
        <v/>
      </c>
      <c r="G540" s="286">
        <f t="shared" si="8"/>
        <v>0</v>
      </c>
      <c r="H540" s="286">
        <f t="shared" si="9"/>
        <v>0</v>
      </c>
      <c r="I540" s="286">
        <f t="shared" si="399"/>
        <v>0</v>
      </c>
    </row>
    <row r="541" ht="15.75" customHeight="1">
      <c r="A541" s="386">
        <v>150302.0</v>
      </c>
      <c r="B541" s="386" t="s">
        <v>1043</v>
      </c>
      <c r="C541" s="383" t="s">
        <v>500</v>
      </c>
      <c r="D541" s="399">
        <v>296.57</v>
      </c>
      <c r="E541" s="375" t="str">
        <f t="shared" ref="E541:F541" si="546">UPPER(B541)</f>
        <v>QUADRO DE DISTRIBUIÇÃO PARA 06 CIRCUITOS, INCLUSIVE DISJUNTORES MONOPOLAR</v>
      </c>
      <c r="F541" s="375" t="str">
        <f t="shared" si="546"/>
        <v>UND</v>
      </c>
      <c r="G541" s="286">
        <f t="shared" si="8"/>
        <v>289.18</v>
      </c>
      <c r="H541" s="286">
        <f t="shared" si="9"/>
        <v>226.56</v>
      </c>
      <c r="I541" s="286">
        <f t="shared" si="399"/>
        <v>226.56</v>
      </c>
    </row>
    <row r="542" ht="15.75" customHeight="1">
      <c r="A542" s="386">
        <v>150306.0</v>
      </c>
      <c r="B542" s="386" t="s">
        <v>1044</v>
      </c>
      <c r="C542" s="383" t="s">
        <v>500</v>
      </c>
      <c r="D542" s="399">
        <v>417.65</v>
      </c>
      <c r="E542" s="375" t="str">
        <f t="shared" ref="E542:F542" si="547">UPPER(B542)</f>
        <v>QUADRO DE DISTRIBUIÇÃO DE ENERGIA, DE EMBUTIR, COM 12 DIVISÕES MODULARES COM BARRAMENTO</v>
      </c>
      <c r="F542" s="375" t="str">
        <f t="shared" si="547"/>
        <v>UND</v>
      </c>
      <c r="G542" s="286">
        <f t="shared" si="8"/>
        <v>407.25</v>
      </c>
      <c r="H542" s="286">
        <f t="shared" si="9"/>
        <v>319.06</v>
      </c>
      <c r="I542" s="286">
        <f t="shared" si="399"/>
        <v>319.06</v>
      </c>
    </row>
    <row r="543" ht="15.75" customHeight="1">
      <c r="A543" s="386">
        <v>150307.0</v>
      </c>
      <c r="B543" s="386" t="s">
        <v>1045</v>
      </c>
      <c r="C543" s="383" t="s">
        <v>500</v>
      </c>
      <c r="D543" s="399">
        <v>452.56</v>
      </c>
      <c r="E543" s="375" t="str">
        <f t="shared" ref="E543:F543" si="548">UPPER(B543)</f>
        <v>QUADRO DE DISTRIBUIÇÃO DE ENERGIA, DE EMBUTIR, COM 18 DIVISÕES MODULARES, COM BARRAMENTO</v>
      </c>
      <c r="F543" s="375" t="str">
        <f t="shared" si="548"/>
        <v>UND</v>
      </c>
      <c r="G543" s="286">
        <f t="shared" si="8"/>
        <v>441.29</v>
      </c>
      <c r="H543" s="286">
        <f t="shared" si="9"/>
        <v>345.73</v>
      </c>
      <c r="I543" s="286">
        <f t="shared" si="399"/>
        <v>345.73</v>
      </c>
    </row>
    <row r="544" ht="15.75" customHeight="1">
      <c r="A544" s="381">
        <v>150308.0</v>
      </c>
      <c r="B544" s="381" t="s">
        <v>1046</v>
      </c>
      <c r="C544" s="383" t="s">
        <v>500</v>
      </c>
      <c r="D544" s="384">
        <v>512.09</v>
      </c>
      <c r="E544" s="375" t="str">
        <f t="shared" ref="E544:F544" si="549">UPPER(B544)</f>
        <v>QUADRO DE DISTRIBUIÇÃO DE ENERGIA, DE EMBUTIR, COM 24 DIVISÕES MODULARES, COM BARRAMENTO</v>
      </c>
      <c r="F544" s="375" t="str">
        <f t="shared" si="549"/>
        <v>UND</v>
      </c>
      <c r="G544" s="286">
        <f t="shared" si="8"/>
        <v>499.34</v>
      </c>
      <c r="H544" s="286">
        <f t="shared" si="9"/>
        <v>391.21</v>
      </c>
      <c r="I544" s="286">
        <f t="shared" si="399"/>
        <v>391.21</v>
      </c>
    </row>
    <row r="545" ht="15.75" customHeight="1">
      <c r="A545" s="386">
        <v>150309.0</v>
      </c>
      <c r="B545" s="386" t="s">
        <v>1047</v>
      </c>
      <c r="C545" s="383" t="s">
        <v>500</v>
      </c>
      <c r="D545" s="384">
        <v>581.0</v>
      </c>
      <c r="E545" s="375" t="str">
        <f t="shared" ref="E545:F545" si="550">UPPER(B545)</f>
        <v>QUADRO DE DISTRIBUIÇÃO DE ENERGIA, DE EMBUTIR, COM 32 DIVISÕES MODULARES, COM BARRAMENTO</v>
      </c>
      <c r="F545" s="375" t="str">
        <f t="shared" si="550"/>
        <v>UND</v>
      </c>
      <c r="G545" s="286">
        <f t="shared" si="8"/>
        <v>566.53</v>
      </c>
      <c r="H545" s="286">
        <f t="shared" si="9"/>
        <v>443.85</v>
      </c>
      <c r="I545" s="286">
        <f t="shared" si="399"/>
        <v>443.85</v>
      </c>
    </row>
    <row r="546" ht="15.75" customHeight="1">
      <c r="A546" s="386">
        <v>150310.0</v>
      </c>
      <c r="B546" s="386" t="s">
        <v>1048</v>
      </c>
      <c r="C546" s="383" t="s">
        <v>500</v>
      </c>
      <c r="D546" s="384">
        <v>81.63</v>
      </c>
      <c r="E546" s="375" t="str">
        <f t="shared" ref="E546:F546" si="551">UPPER(B546)</f>
        <v>CAIXA DE DISTRIBUIÇÃO 20X20X15 CM</v>
      </c>
      <c r="F546" s="375" t="str">
        <f t="shared" si="551"/>
        <v>UND</v>
      </c>
      <c r="G546" s="286">
        <f t="shared" si="8"/>
        <v>79.6</v>
      </c>
      <c r="H546" s="286">
        <f t="shared" si="9"/>
        <v>62.36</v>
      </c>
      <c r="I546" s="286">
        <f t="shared" si="399"/>
        <v>62.36</v>
      </c>
    </row>
    <row r="547" ht="15.75" customHeight="1">
      <c r="A547" s="386">
        <v>150311.0</v>
      </c>
      <c r="B547" s="386" t="s">
        <v>1049</v>
      </c>
      <c r="C547" s="383" t="s">
        <v>500</v>
      </c>
      <c r="D547" s="384">
        <v>136.66</v>
      </c>
      <c r="E547" s="375" t="str">
        <f t="shared" ref="E547:F547" si="552">UPPER(B547)</f>
        <v>QUADRO DE DISTRIBUIÇÃO DE ENERGIA, DE EMBUTIR, COM 12 DIVISÕES MODULARES, SEM BARRAMENTO</v>
      </c>
      <c r="F547" s="375" t="str">
        <f t="shared" si="552"/>
        <v>UND</v>
      </c>
      <c r="G547" s="286">
        <f t="shared" si="8"/>
        <v>133.26</v>
      </c>
      <c r="H547" s="286">
        <f t="shared" si="9"/>
        <v>104.4</v>
      </c>
      <c r="I547" s="286">
        <f t="shared" si="399"/>
        <v>104.4</v>
      </c>
    </row>
    <row r="548" ht="15.75" customHeight="1">
      <c r="A548" s="386">
        <v>150312.0</v>
      </c>
      <c r="B548" s="386" t="s">
        <v>1050</v>
      </c>
      <c r="C548" s="383" t="s">
        <v>500</v>
      </c>
      <c r="D548" s="384">
        <v>106.15</v>
      </c>
      <c r="E548" s="375" t="str">
        <f t="shared" ref="E548:F548" si="553">UPPER(B548)</f>
        <v>QUADRO DE DISTRIBUIÇÃO DE ENERGIA, DE EMBUTIR, COM 3 DIVISÕES MODULARES, SEM BARRAMENTO</v>
      </c>
      <c r="F548" s="375" t="str">
        <f t="shared" si="553"/>
        <v>UND</v>
      </c>
      <c r="G548" s="286">
        <f t="shared" si="8"/>
        <v>103.5</v>
      </c>
      <c r="H548" s="286">
        <f t="shared" si="9"/>
        <v>81.09</v>
      </c>
      <c r="I548" s="286">
        <f t="shared" si="399"/>
        <v>81.09</v>
      </c>
    </row>
    <row r="549" ht="15.75" customHeight="1">
      <c r="A549" s="386">
        <v>150313.0</v>
      </c>
      <c r="B549" s="386" t="s">
        <v>1051</v>
      </c>
      <c r="C549" s="383" t="s">
        <v>500</v>
      </c>
      <c r="D549" s="384">
        <v>180.92</v>
      </c>
      <c r="E549" s="375" t="str">
        <f t="shared" ref="E549:F549" si="554">UPPER(B549)</f>
        <v>QUADRO DE DISTRIBUIÇÃO DE ENERGIA, DE EMBUTIR, COM 6 DIVISÕES MODULARES, SEM BARRAMENTO</v>
      </c>
      <c r="F549" s="375" t="str">
        <f t="shared" si="554"/>
        <v>UND</v>
      </c>
      <c r="G549" s="286">
        <f t="shared" si="8"/>
        <v>176.41</v>
      </c>
      <c r="H549" s="286">
        <f t="shared" si="9"/>
        <v>138.21</v>
      </c>
      <c r="I549" s="286">
        <f t="shared" si="399"/>
        <v>138.21</v>
      </c>
    </row>
    <row r="550" ht="15.75" customHeight="1">
      <c r="A550" s="386">
        <v>150315.0</v>
      </c>
      <c r="B550" s="386" t="s">
        <v>1052</v>
      </c>
      <c r="C550" s="383" t="s">
        <v>500</v>
      </c>
      <c r="D550" s="384">
        <v>960.45</v>
      </c>
      <c r="E550" s="375" t="str">
        <f t="shared" ref="E550:F550" si="555">UPPER(B550)</f>
        <v>QUADRO DISTRIB. ENERGIA, EMBUTIDO OU SEMI EMBUTIDO, CAPAC. P/ 34 DISJ. DIN, C/BARRAM TRIF. 150A BARRA. NEUTRO E TERRA, FAB. EM CHAPA DE AÇO 12 USG COM PORTA, ESPELHO, TRINCO COM FECHAD CH YALE, REF. QDETG II-34DIN-CEMAR OU EQUIV.</v>
      </c>
      <c r="F550" s="375" t="str">
        <f t="shared" si="555"/>
        <v>UND</v>
      </c>
      <c r="G550" s="286">
        <f t="shared" si="8"/>
        <v>936.53</v>
      </c>
      <c r="H550" s="286">
        <f t="shared" si="9"/>
        <v>733.73</v>
      </c>
      <c r="I550" s="286">
        <f t="shared" si="399"/>
        <v>733.73</v>
      </c>
    </row>
    <row r="551" ht="15.75" customHeight="1">
      <c r="A551" s="386">
        <v>150316.0</v>
      </c>
      <c r="B551" s="386" t="s">
        <v>1053</v>
      </c>
      <c r="C551" s="383" t="s">
        <v>500</v>
      </c>
      <c r="D551" s="384">
        <v>1145.03</v>
      </c>
      <c r="E551" s="375" t="str">
        <f t="shared" ref="E551:F551" si="556">UPPER(B551)</f>
        <v>QUADRO DISTRIB. ENERGIA, EMBUTIDO OU SEMI EMBUTIDO, CAPAC. P/ 44 DISJ. DIN, C/BARRAM TRIF. 150A BARRA. NEUTRO E TERRA, FAB. EM CHAPA DE AÇO 12 USG COM PORTA, ESPELHO, TRINCO COM FECHAD CH YALE, REF. QDETG II-44DIN-CEMAR OU EQUIV.</v>
      </c>
      <c r="F551" s="375" t="str">
        <f t="shared" si="556"/>
        <v>UND</v>
      </c>
      <c r="G551" s="286">
        <f t="shared" si="8"/>
        <v>1116.52</v>
      </c>
      <c r="H551" s="286">
        <f t="shared" si="9"/>
        <v>874.74</v>
      </c>
      <c r="I551" s="286">
        <f t="shared" si="399"/>
        <v>874.74</v>
      </c>
    </row>
    <row r="552" ht="15.75" customHeight="1">
      <c r="A552" s="386">
        <v>150317.0</v>
      </c>
      <c r="B552" s="386" t="s">
        <v>1054</v>
      </c>
      <c r="C552" s="383" t="s">
        <v>500</v>
      </c>
      <c r="D552" s="384">
        <v>1461.12</v>
      </c>
      <c r="E552" s="375" t="str">
        <f t="shared" ref="E552:F552" si="557">UPPER(B552)</f>
        <v>QUADRO DISTRIB. ENERGIA, EMBUTIDO OU SEMI EMBUTIDO, CAPAC. P/ 56 DISJ. DIN, C/BARRAM TRIF. 225A BARRA. NEUTRO E TERRA, FAB. EM CHAPA DE AÇO 12 USG COM PORTA, ESPELHO, TRINCO COM FECHAD CH</v>
      </c>
      <c r="F552" s="375" t="str">
        <f t="shared" si="557"/>
        <v>UND</v>
      </c>
      <c r="G552" s="286">
        <f t="shared" si="8"/>
        <v>1424.73</v>
      </c>
      <c r="H552" s="286">
        <f t="shared" si="9"/>
        <v>1116.21</v>
      </c>
      <c r="I552" s="286">
        <f t="shared" si="399"/>
        <v>1116.21</v>
      </c>
    </row>
    <row r="553" ht="15.75" customHeight="1">
      <c r="A553" s="386">
        <v>1506.0</v>
      </c>
      <c r="B553" s="386" t="s">
        <v>1055</v>
      </c>
      <c r="C553" s="383"/>
      <c r="D553" s="384"/>
      <c r="E553" s="375" t="str">
        <f t="shared" ref="E553:F553" si="558">UPPER(B553)</f>
        <v>CAIXAS DE PASSAGEM</v>
      </c>
      <c r="F553" s="375" t="str">
        <f t="shared" si="558"/>
        <v/>
      </c>
      <c r="G553" s="286">
        <f t="shared" si="8"/>
        <v>0</v>
      </c>
      <c r="H553" s="286">
        <f t="shared" si="9"/>
        <v>0</v>
      </c>
      <c r="I553" s="286">
        <f t="shared" si="399"/>
        <v>0</v>
      </c>
    </row>
    <row r="554" ht="15.75" customHeight="1">
      <c r="A554" s="386">
        <v>150609.0</v>
      </c>
      <c r="B554" s="386" t="s">
        <v>1056</v>
      </c>
      <c r="C554" s="383" t="s">
        <v>500</v>
      </c>
      <c r="D554" s="399">
        <v>152.0</v>
      </c>
      <c r="E554" s="375" t="str">
        <f t="shared" ref="E554:F554" si="559">UPPER(B554)</f>
        <v>CAIXA PARA MEDIDOR POLIFÁSICO CARGA ATÉ 41000W INCLUSIVE CAIXA PARA DISJUNTOR POLIFÁSICO ATÉ 100A</v>
      </c>
      <c r="F554" s="375" t="str">
        <f t="shared" si="559"/>
        <v>UND</v>
      </c>
      <c r="G554" s="286">
        <f t="shared" si="8"/>
        <v>148.22</v>
      </c>
      <c r="H554" s="286">
        <f t="shared" si="9"/>
        <v>116.12</v>
      </c>
      <c r="I554" s="286">
        <f t="shared" si="399"/>
        <v>116.12</v>
      </c>
    </row>
    <row r="555" ht="15.75" customHeight="1">
      <c r="A555" s="386">
        <v>150610.0</v>
      </c>
      <c r="B555" s="386" t="s">
        <v>1057</v>
      </c>
      <c r="C555" s="383" t="s">
        <v>500</v>
      </c>
      <c r="D555" s="399">
        <v>193.35</v>
      </c>
      <c r="E555" s="375" t="str">
        <f t="shared" ref="E555:F555" si="560">UPPER(B555)</f>
        <v>CAIXA DE ATERRAMENTO DE CONCRETO SIMPLES, NAS DIMENSÕES DE 30X30X25CM, COM REVEST. INT. EM CHAPISCO E REBOCO, TAMPA DE CONCRETO ESP.5CM E LASTRO DE BRITA ESP. 5 CM, INCL. HASTE 5/8"X2400MM</v>
      </c>
      <c r="F555" s="375" t="str">
        <f t="shared" si="560"/>
        <v>UND</v>
      </c>
      <c r="G555" s="286">
        <f t="shared" si="8"/>
        <v>188.54</v>
      </c>
      <c r="H555" s="286">
        <f t="shared" si="9"/>
        <v>147.71</v>
      </c>
      <c r="I555" s="286">
        <f t="shared" si="399"/>
        <v>147.71</v>
      </c>
    </row>
    <row r="556" ht="15.75" customHeight="1">
      <c r="A556" s="386">
        <v>150612.0</v>
      </c>
      <c r="B556" s="386" t="s">
        <v>1058</v>
      </c>
      <c r="C556" s="383" t="s">
        <v>500</v>
      </c>
      <c r="D556" s="399">
        <v>34.35</v>
      </c>
      <c r="E556" s="375" t="str">
        <f t="shared" ref="E556:F556" si="561">UPPER(B556)</f>
        <v>CAIXA DE PASSAGEM EM CHAPA DE AÇO GALVANIZADA 4" X 4", COM TAMPA PARAFUSADA</v>
      </c>
      <c r="F556" s="375" t="str">
        <f t="shared" si="561"/>
        <v>UND</v>
      </c>
      <c r="G556" s="286">
        <f t="shared" si="8"/>
        <v>33.49</v>
      </c>
      <c r="H556" s="286">
        <f t="shared" si="9"/>
        <v>26.24</v>
      </c>
      <c r="I556" s="286">
        <f t="shared" si="399"/>
        <v>26.24</v>
      </c>
    </row>
    <row r="557" ht="15.75" customHeight="1">
      <c r="A557" s="381">
        <v>150614.0</v>
      </c>
      <c r="B557" s="381" t="s">
        <v>1059</v>
      </c>
      <c r="C557" s="383" t="s">
        <v>500</v>
      </c>
      <c r="D557" s="384">
        <v>119.73</v>
      </c>
      <c r="E557" s="375" t="str">
        <f t="shared" ref="E557:F557" si="562">UPPER(B557)</f>
        <v>CAIXA DE PASSAGEM DE ALVENARIA DE BLOCOS DE CONCRETO 9X19X39CM, DIMENSÕES DE 30X30X50CM, COM REVESTIMENTO INTERNO EM CHAPISCO E REBOCO, TAMPA DE CONCRETO ESP.5CM E LASTRO DE BRITA 5 CM</v>
      </c>
      <c r="F557" s="375" t="str">
        <f t="shared" si="562"/>
        <v>UND</v>
      </c>
      <c r="G557" s="286">
        <f t="shared" si="8"/>
        <v>116.75</v>
      </c>
      <c r="H557" s="286">
        <f t="shared" si="9"/>
        <v>91.47</v>
      </c>
      <c r="I557" s="286">
        <f t="shared" si="399"/>
        <v>91.47</v>
      </c>
    </row>
    <row r="558" ht="15.75" customHeight="1">
      <c r="A558" s="386">
        <v>150615.0</v>
      </c>
      <c r="B558" s="386" t="s">
        <v>1060</v>
      </c>
      <c r="C558" s="383" t="s">
        <v>500</v>
      </c>
      <c r="D558" s="384">
        <v>153.58</v>
      </c>
      <c r="E558" s="375" t="str">
        <f t="shared" ref="E558:F558" si="563">UPPER(B558)</f>
        <v>CAIXA DE PASSAGEM DE ALVENARIA DE BLOCOS DE CONCRETO 9X19X39CM, DIMENSÕES DE 40X40X50CM, COM REVESTIMENTO INTERNO EM CHAPISCO E REBOCO, TAMPA DE CONCRETO ESP.5CM E LASTRO DE BRITA 5 CM</v>
      </c>
      <c r="F558" s="375" t="str">
        <f t="shared" si="563"/>
        <v>UND</v>
      </c>
      <c r="G558" s="286">
        <f t="shared" si="8"/>
        <v>149.76</v>
      </c>
      <c r="H558" s="286">
        <f t="shared" si="9"/>
        <v>117.33</v>
      </c>
      <c r="I558" s="286">
        <f t="shared" si="399"/>
        <v>117.33</v>
      </c>
    </row>
    <row r="559" ht="15.75" customHeight="1">
      <c r="A559" s="386">
        <v>150616.0</v>
      </c>
      <c r="B559" s="386" t="s">
        <v>1061</v>
      </c>
      <c r="C559" s="383" t="s">
        <v>500</v>
      </c>
      <c r="D559" s="384">
        <v>214.6</v>
      </c>
      <c r="E559" s="375" t="str">
        <f t="shared" ref="E559:F559" si="564">UPPER(B559)</f>
        <v>CAIXA DE PASSAGEM DE ALVENARIA DE BLOCOS DE CONCRETO 9X19X39CM, DIMENSÕES DE 50X50X50CM, COM REVESTIMENTO INTERNO EM CHAPISCO E REBOCO, TAMPA DE CONCRETO ESP.5CM E LASTRO DE BRITA 5 CM</v>
      </c>
      <c r="F559" s="375" t="str">
        <f t="shared" si="564"/>
        <v>UND</v>
      </c>
      <c r="G559" s="286">
        <f t="shared" si="8"/>
        <v>209.25</v>
      </c>
      <c r="H559" s="286">
        <f t="shared" si="9"/>
        <v>163.94</v>
      </c>
      <c r="I559" s="286">
        <f t="shared" si="399"/>
        <v>163.94</v>
      </c>
    </row>
    <row r="560" ht="15.75" customHeight="1">
      <c r="A560" s="386">
        <v>150623.0</v>
      </c>
      <c r="B560" s="386" t="s">
        <v>1062</v>
      </c>
      <c r="C560" s="383" t="s">
        <v>500</v>
      </c>
      <c r="D560" s="384">
        <v>7.95</v>
      </c>
      <c r="E560" s="375" t="str">
        <f t="shared" ref="E560:F560" si="565">UPPER(B560)</f>
        <v>CAIXA DE PASSAGEM 4X2", CHAPA 18</v>
      </c>
      <c r="F560" s="375" t="str">
        <f t="shared" si="565"/>
        <v>UND</v>
      </c>
      <c r="G560" s="286">
        <f t="shared" si="8"/>
        <v>7.75</v>
      </c>
      <c r="H560" s="286">
        <f t="shared" si="9"/>
        <v>6.07</v>
      </c>
      <c r="I560" s="286">
        <f t="shared" si="399"/>
        <v>6.07</v>
      </c>
    </row>
    <row r="561" ht="15.75" customHeight="1">
      <c r="A561" s="386">
        <v>150626.0</v>
      </c>
      <c r="B561" s="386" t="s">
        <v>1063</v>
      </c>
      <c r="C561" s="383" t="s">
        <v>500</v>
      </c>
      <c r="D561" s="384">
        <v>111.03</v>
      </c>
      <c r="E561" s="375" t="str">
        <f t="shared" ref="E561:F561" si="566">UPPER(B561)</f>
        <v>CONJUNTO CAIXA TERMOPLÁSTICA PARA MEDIDOR PADRÃO ESCELSA MONOFÁFICO COM TAMPA TRANSPARENTE EM POLICARBONATO P-980-009 INCLUSIVE CAIXA PARA DISJUNTOR MONOF P-940-003 PADRÃO ESCELSA</v>
      </c>
      <c r="F561" s="375" t="str">
        <f t="shared" si="566"/>
        <v>UND</v>
      </c>
      <c r="G561" s="286">
        <f t="shared" si="8"/>
        <v>108.26</v>
      </c>
      <c r="H561" s="286">
        <f t="shared" si="9"/>
        <v>84.82</v>
      </c>
      <c r="I561" s="286">
        <f t="shared" si="399"/>
        <v>84.82</v>
      </c>
    </row>
    <row r="562" ht="15.75" customHeight="1">
      <c r="A562" s="386">
        <v>150628.0</v>
      </c>
      <c r="B562" s="386" t="s">
        <v>1064</v>
      </c>
      <c r="C562" s="383" t="s">
        <v>500</v>
      </c>
      <c r="D562" s="384">
        <v>7.61</v>
      </c>
      <c r="E562" s="375" t="str">
        <f t="shared" ref="E562:F562" si="567">UPPER(B562)</f>
        <v>CAIXA DE EMBUTIR MARCA DE REFERÊNCIA TIGREFLEX, 4X2"</v>
      </c>
      <c r="F562" s="375" t="str">
        <f t="shared" si="567"/>
        <v>UND</v>
      </c>
      <c r="G562" s="286">
        <f t="shared" si="8"/>
        <v>7.42</v>
      </c>
      <c r="H562" s="286">
        <f t="shared" si="9"/>
        <v>5.81</v>
      </c>
      <c r="I562" s="286">
        <f t="shared" si="399"/>
        <v>5.81</v>
      </c>
    </row>
    <row r="563" ht="15.75" customHeight="1">
      <c r="A563" s="386">
        <v>150629.0</v>
      </c>
      <c r="B563" s="386" t="s">
        <v>1065</v>
      </c>
      <c r="C563" s="383" t="s">
        <v>500</v>
      </c>
      <c r="D563" s="384">
        <v>13.29</v>
      </c>
      <c r="E563" s="375" t="str">
        <f t="shared" ref="E563:F563" si="568">UPPER(B563)</f>
        <v>CAIXA DE EMBUTIR MARCA DE REFERÊNCIA TIGREFLEX, 4X4"</v>
      </c>
      <c r="F563" s="375" t="str">
        <f t="shared" si="568"/>
        <v>UND</v>
      </c>
      <c r="G563" s="286">
        <f t="shared" si="8"/>
        <v>12.96</v>
      </c>
      <c r="H563" s="286">
        <f t="shared" si="9"/>
        <v>10.15</v>
      </c>
      <c r="I563" s="286">
        <f t="shared" si="399"/>
        <v>10.15</v>
      </c>
    </row>
    <row r="564" ht="15.75" customHeight="1">
      <c r="A564" s="386">
        <v>150630.0</v>
      </c>
      <c r="B564" s="386" t="s">
        <v>1066</v>
      </c>
      <c r="C564" s="383" t="s">
        <v>500</v>
      </c>
      <c r="D564" s="384">
        <v>9.41</v>
      </c>
      <c r="E564" s="375" t="str">
        <f t="shared" ref="E564:F564" si="569">UPPER(B564)</f>
        <v>CAIXA DE PASSAGEM 4X4", CHAPA 18</v>
      </c>
      <c r="F564" s="375" t="str">
        <f t="shared" si="569"/>
        <v>UND</v>
      </c>
      <c r="G564" s="286">
        <f t="shared" si="8"/>
        <v>9.18</v>
      </c>
      <c r="H564" s="286">
        <f t="shared" si="9"/>
        <v>7.19</v>
      </c>
      <c r="I564" s="286">
        <f t="shared" si="399"/>
        <v>7.19</v>
      </c>
    </row>
    <row r="565" ht="15.75" customHeight="1">
      <c r="A565" s="386">
        <v>150632.0</v>
      </c>
      <c r="B565" s="386" t="s">
        <v>1067</v>
      </c>
      <c r="C565" s="383" t="s">
        <v>500</v>
      </c>
      <c r="D565" s="384">
        <v>59.08</v>
      </c>
      <c r="E565" s="375" t="str">
        <f t="shared" ref="E565:F565" si="570">UPPER(B565)</f>
        <v>CAIXA DE PASSAGEM 150X150X80MM, CHAPA 18, COM TAMPA PARAFUSADA</v>
      </c>
      <c r="F565" s="375" t="str">
        <f t="shared" si="570"/>
        <v>UND</v>
      </c>
      <c r="G565" s="286">
        <f t="shared" si="8"/>
        <v>57.6</v>
      </c>
      <c r="H565" s="286">
        <f t="shared" si="9"/>
        <v>45.13</v>
      </c>
      <c r="I565" s="286">
        <f t="shared" si="399"/>
        <v>45.13</v>
      </c>
    </row>
    <row r="566" ht="15.75" customHeight="1">
      <c r="A566" s="386">
        <v>150633.0</v>
      </c>
      <c r="B566" s="386" t="s">
        <v>1068</v>
      </c>
      <c r="C566" s="383" t="s">
        <v>500</v>
      </c>
      <c r="D566" s="384">
        <v>84.59</v>
      </c>
      <c r="E566" s="375" t="str">
        <f t="shared" ref="E566:F566" si="571">UPPER(B566)</f>
        <v>CAIXA DE PASSAGEM 200X200X100MM, CHAPA 18, COM TAMPA PARAFUSADA</v>
      </c>
      <c r="F566" s="375" t="str">
        <f t="shared" si="571"/>
        <v>UND</v>
      </c>
      <c r="G566" s="286">
        <f t="shared" si="8"/>
        <v>82.48</v>
      </c>
      <c r="H566" s="286">
        <f t="shared" si="9"/>
        <v>64.62</v>
      </c>
      <c r="I566" s="286">
        <f t="shared" si="399"/>
        <v>64.62</v>
      </c>
    </row>
    <row r="567" ht="15.75" customHeight="1">
      <c r="A567" s="386">
        <v>150634.0</v>
      </c>
      <c r="B567" s="386" t="s">
        <v>1070</v>
      </c>
      <c r="C567" s="383" t="s">
        <v>500</v>
      </c>
      <c r="D567" s="384">
        <v>117.0</v>
      </c>
      <c r="E567" s="375" t="str">
        <f t="shared" ref="E567:F567" si="572">UPPER(B567)</f>
        <v>CAIXA DE PASSAGEM 300X300X120MM, CHAPA 18, COM TAMPA PARAFUSADA</v>
      </c>
      <c r="F567" s="375" t="str">
        <f t="shared" si="572"/>
        <v>UND</v>
      </c>
      <c r="G567" s="286">
        <f t="shared" si="8"/>
        <v>114.08</v>
      </c>
      <c r="H567" s="286">
        <f t="shared" si="9"/>
        <v>89.38</v>
      </c>
      <c r="I567" s="286">
        <f t="shared" si="399"/>
        <v>89.38</v>
      </c>
    </row>
    <row r="568" ht="15.75" customHeight="1">
      <c r="A568" s="386">
        <v>150635.0</v>
      </c>
      <c r="B568" s="386" t="s">
        <v>1071</v>
      </c>
      <c r="C568" s="383" t="s">
        <v>500</v>
      </c>
      <c r="D568" s="384">
        <v>158.96</v>
      </c>
      <c r="E568" s="375" t="str">
        <f t="shared" ref="E568:F568" si="573">UPPER(B568)</f>
        <v>CAIXA DE PASSAGEM 400X400X120MM, CHAPA 18, COM TAMPA PARAFUSADA</v>
      </c>
      <c r="F568" s="375" t="str">
        <f t="shared" si="573"/>
        <v>UND</v>
      </c>
      <c r="G568" s="286">
        <f t="shared" si="8"/>
        <v>155.01</v>
      </c>
      <c r="H568" s="286">
        <f t="shared" si="9"/>
        <v>121.44</v>
      </c>
      <c r="I568" s="286">
        <f t="shared" si="399"/>
        <v>121.44</v>
      </c>
    </row>
    <row r="569" ht="15.75" customHeight="1">
      <c r="A569" s="386">
        <v>150636.0</v>
      </c>
      <c r="B569" s="386" t="s">
        <v>1072</v>
      </c>
      <c r="C569" s="383" t="s">
        <v>500</v>
      </c>
      <c r="D569" s="384">
        <v>9.87</v>
      </c>
      <c r="E569" s="375" t="str">
        <f t="shared" ref="E569:F569" si="574">UPPER(B569)</f>
        <v>CAIXA SEXTAVADA EM PVC DE 3X3X1 1/2", MARCA DE REFERÊNCIA TIGREFLEX</v>
      </c>
      <c r="F569" s="375" t="str">
        <f t="shared" si="574"/>
        <v>UND</v>
      </c>
      <c r="G569" s="286">
        <f t="shared" si="8"/>
        <v>9.62</v>
      </c>
      <c r="H569" s="286">
        <f t="shared" si="9"/>
        <v>7.54</v>
      </c>
      <c r="I569" s="286">
        <f t="shared" si="399"/>
        <v>7.54</v>
      </c>
    </row>
    <row r="570" ht="15.75" customHeight="1">
      <c r="A570" s="386">
        <v>1507.0</v>
      </c>
      <c r="B570" s="386" t="s">
        <v>1074</v>
      </c>
      <c r="C570" s="383"/>
      <c r="D570" s="384"/>
      <c r="E570" s="375" t="str">
        <f t="shared" ref="E570:F570" si="575">UPPER(B570)</f>
        <v>ENVELOPAMENTO DE ELETRODUTOS</v>
      </c>
      <c r="F570" s="375" t="str">
        <f t="shared" si="575"/>
        <v/>
      </c>
      <c r="G570" s="286">
        <f t="shared" si="8"/>
        <v>0</v>
      </c>
      <c r="H570" s="286">
        <f t="shared" si="9"/>
        <v>0</v>
      </c>
      <c r="I570" s="286">
        <f t="shared" si="399"/>
        <v>0</v>
      </c>
    </row>
    <row r="571" ht="15.75" customHeight="1">
      <c r="A571" s="386">
        <v>150701.0</v>
      </c>
      <c r="B571" s="386" t="s">
        <v>1076</v>
      </c>
      <c r="C571" s="383" t="s">
        <v>495</v>
      </c>
      <c r="D571" s="384">
        <v>47.16</v>
      </c>
      <c r="E571" s="375" t="str">
        <f t="shared" ref="E571:F571" si="576">UPPER(B571)</f>
        <v>ENVELOPAMENTO DE CONCRETO SIMPLES COM CONSUMO MÍNIMO DE CIMENTO DE 250KG/M3, INCLUSIVE ESCAVAÇÃO PARA PROFUNDIDADE MÍNIMA DO ELETRODUTO DE 50 CM, DE 25 X 25 CM, PARA 1 ELETRODUTO</v>
      </c>
      <c r="F571" s="375" t="str">
        <f t="shared" si="576"/>
        <v>M</v>
      </c>
      <c r="G571" s="286">
        <f t="shared" si="8"/>
        <v>45.99</v>
      </c>
      <c r="H571" s="286">
        <f t="shared" si="9"/>
        <v>36.03</v>
      </c>
      <c r="I571" s="286">
        <f t="shared" si="399"/>
        <v>36.03</v>
      </c>
    </row>
    <row r="572" ht="15.75" customHeight="1">
      <c r="A572" s="386">
        <v>150702.0</v>
      </c>
      <c r="B572" s="386" t="s">
        <v>1077</v>
      </c>
      <c r="C572" s="383" t="s">
        <v>495</v>
      </c>
      <c r="D572" s="384">
        <v>56.59</v>
      </c>
      <c r="E572" s="375" t="str">
        <f t="shared" ref="E572:F572" si="577">UPPER(B572)</f>
        <v>ENVELOPAMENTO DE CONCRETO SIMPLES COM CONSUMO MÍNIMO DE CIMENTO DE 250KG/M3, INCLUSIVE ESCAVAÇÃO PARA PROFUNDIDADE MÍNIMA DO ELETRODUTO DE 50 CM, DE 25 X 30 CM, PARA 2 ELETRODUTOS</v>
      </c>
      <c r="F572" s="375" t="str">
        <f t="shared" si="577"/>
        <v>M</v>
      </c>
      <c r="G572" s="286">
        <f t="shared" si="8"/>
        <v>55.18</v>
      </c>
      <c r="H572" s="286">
        <f t="shared" si="9"/>
        <v>43.23</v>
      </c>
      <c r="I572" s="286">
        <f t="shared" si="399"/>
        <v>43.23</v>
      </c>
    </row>
    <row r="573" ht="15.75" customHeight="1">
      <c r="A573" s="386">
        <v>150703.0</v>
      </c>
      <c r="B573" s="386" t="s">
        <v>1078</v>
      </c>
      <c r="C573" s="383" t="s">
        <v>495</v>
      </c>
      <c r="D573" s="384">
        <v>146.94</v>
      </c>
      <c r="E573" s="375" t="str">
        <f t="shared" ref="E573:F573" si="578">UPPER(B573)</f>
        <v>ENVELOPAMENTO DE CONCRETO SIMPLES COM CONSUMO MÍNIMO DE CIMENTO DE 250KG/M3, INCLUSIVE ESCAVAÇÃO PARA PROFUNDIDADE MÍNIMA DO ELETRODUTO DE 50CM, DE 60 X 30 CM, PARA 3 ELETRODUTOS</v>
      </c>
      <c r="F573" s="375" t="str">
        <f t="shared" si="578"/>
        <v>M</v>
      </c>
      <c r="G573" s="286">
        <f t="shared" si="8"/>
        <v>143.28</v>
      </c>
      <c r="H573" s="286">
        <f t="shared" si="9"/>
        <v>112.25</v>
      </c>
      <c r="I573" s="286">
        <f t="shared" si="399"/>
        <v>112.25</v>
      </c>
    </row>
    <row r="574" ht="15.75" customHeight="1">
      <c r="A574" s="381">
        <v>150704.0</v>
      </c>
      <c r="B574" s="381" t="s">
        <v>1079</v>
      </c>
      <c r="C574" s="383" t="s">
        <v>495</v>
      </c>
      <c r="D574" s="384">
        <v>157.38</v>
      </c>
      <c r="E574" s="375" t="str">
        <f t="shared" ref="E574:F574" si="579">UPPER(B574)</f>
        <v>ENVELOPAMENTO DE CONCRETO SIMPLES COM CONSUMO MÍNIMO DE CIMENTO DE 250KG/M3, INCLUSIVE ESCAVAÇÃO PARA PROFUNDIDADE MÍNIMA DO ELETRODUTO DE 50CM, DE 45 X 45 CM, PARA 3 ELETRODUTOS</v>
      </c>
      <c r="F574" s="375" t="str">
        <f t="shared" si="579"/>
        <v>M</v>
      </c>
      <c r="G574" s="286">
        <f t="shared" si="8"/>
        <v>153.46</v>
      </c>
      <c r="H574" s="286">
        <f t="shared" si="9"/>
        <v>120.23</v>
      </c>
      <c r="I574" s="286">
        <f t="shared" si="399"/>
        <v>120.23</v>
      </c>
    </row>
    <row r="575" ht="15.75" customHeight="1">
      <c r="A575" s="386">
        <v>1508.0</v>
      </c>
      <c r="B575" s="386" t="s">
        <v>1080</v>
      </c>
      <c r="C575" s="383"/>
      <c r="D575" s="384"/>
      <c r="E575" s="375" t="str">
        <f t="shared" ref="E575:F575" si="580">UPPER(B575)</f>
        <v>INSTALAÇÕES APARENTES</v>
      </c>
      <c r="F575" s="375" t="str">
        <f t="shared" si="580"/>
        <v/>
      </c>
      <c r="G575" s="286">
        <f t="shared" si="8"/>
        <v>0</v>
      </c>
      <c r="H575" s="286">
        <f t="shared" si="9"/>
        <v>0</v>
      </c>
      <c r="I575" s="286">
        <f t="shared" si="399"/>
        <v>0</v>
      </c>
    </row>
    <row r="576" ht="15.75" customHeight="1">
      <c r="A576" s="386">
        <v>150801.0</v>
      </c>
      <c r="B576" s="386" t="s">
        <v>1081</v>
      </c>
      <c r="C576" s="383" t="s">
        <v>495</v>
      </c>
      <c r="D576" s="384">
        <v>13.39</v>
      </c>
      <c r="E576" s="375" t="str">
        <f t="shared" ref="E576:F576" si="581">UPPER(B576)</f>
        <v>ELETRODUTO APARENTE DE PVC RÍGIDO ROSCÁVEL DIÂMETRO 3/4", INCLUSIVE ABRAÇADEIRA DE FIXAÇÃO</v>
      </c>
      <c r="F576" s="375" t="str">
        <f t="shared" si="581"/>
        <v>M</v>
      </c>
      <c r="G576" s="286">
        <f t="shared" si="8"/>
        <v>13.06</v>
      </c>
      <c r="H576" s="286">
        <f t="shared" si="9"/>
        <v>10.23</v>
      </c>
      <c r="I576" s="286">
        <f t="shared" si="399"/>
        <v>10.23</v>
      </c>
    </row>
    <row r="577" ht="15.75" customHeight="1">
      <c r="A577" s="386">
        <v>150802.0</v>
      </c>
      <c r="B577" s="386" t="s">
        <v>1082</v>
      </c>
      <c r="C577" s="383" t="s">
        <v>500</v>
      </c>
      <c r="D577" s="384">
        <v>20.93</v>
      </c>
      <c r="E577" s="375" t="str">
        <f t="shared" ref="E577:F577" si="582">UPPER(B577)</f>
        <v>CAIXA DE LIGAÇÃO DE ALUMÍNIO SILÍCIO, TIPO CONDULETES,SEM ROSCA, NO FORMATO B, INCLUSIVE TAMPA COM VEDAÇÃO, DIÂMETRO 3/4"</v>
      </c>
      <c r="F577" s="375" t="str">
        <f t="shared" si="582"/>
        <v>UND</v>
      </c>
      <c r="G577" s="286">
        <f t="shared" si="8"/>
        <v>20.41</v>
      </c>
      <c r="H577" s="286">
        <f t="shared" si="9"/>
        <v>15.99</v>
      </c>
      <c r="I577" s="286">
        <f t="shared" si="399"/>
        <v>15.99</v>
      </c>
    </row>
    <row r="578" ht="15.75" customHeight="1">
      <c r="A578" s="386">
        <v>150803.0</v>
      </c>
      <c r="B578" s="386" t="s">
        <v>1083</v>
      </c>
      <c r="C578" s="383" t="s">
        <v>500</v>
      </c>
      <c r="D578" s="384">
        <v>25.68</v>
      </c>
      <c r="E578" s="375" t="str">
        <f t="shared" ref="E578:F578" si="583">UPPER(B578)</f>
        <v>CAIXA DE LIGAÇÃO DE ALUMÍNIO SILÍCIO, TIPO CONDULETES, SEM ROSCA, NO FORMATO T, INCLUSIVE TAMPA COM VEDAÇÃO, DIÂMETRO 3/4"</v>
      </c>
      <c r="F578" s="375" t="str">
        <f t="shared" si="583"/>
        <v>UND</v>
      </c>
      <c r="G578" s="286">
        <f t="shared" si="8"/>
        <v>25.04</v>
      </c>
      <c r="H578" s="286">
        <f t="shared" si="9"/>
        <v>19.62</v>
      </c>
      <c r="I578" s="286">
        <f t="shared" si="399"/>
        <v>19.62</v>
      </c>
    </row>
    <row r="579" ht="15.75" customHeight="1">
      <c r="A579" s="381">
        <v>150804.0</v>
      </c>
      <c r="B579" s="381" t="s">
        <v>1084</v>
      </c>
      <c r="C579" s="383" t="s">
        <v>500</v>
      </c>
      <c r="D579" s="384">
        <v>23.13</v>
      </c>
      <c r="E579" s="375" t="str">
        <f t="shared" ref="E579:F579" si="584">UPPER(B579)</f>
        <v>CAIXA DE LIGAÇÃO DE ALUMÍNIO SILÍCIO, TIPO CONDULETES, SEM ROSCA, NO FORMATO LR, INCLUSIVE TAMPA COM VEDAÇÃO, DIÂMETRO 3/4"</v>
      </c>
      <c r="F579" s="375" t="str">
        <f t="shared" si="584"/>
        <v>UND</v>
      </c>
      <c r="G579" s="286">
        <f t="shared" si="8"/>
        <v>22.55</v>
      </c>
      <c r="H579" s="286">
        <f t="shared" si="9"/>
        <v>17.67</v>
      </c>
      <c r="I579" s="286">
        <f t="shared" si="399"/>
        <v>17.67</v>
      </c>
    </row>
    <row r="580" ht="15.75" customHeight="1">
      <c r="A580" s="386">
        <v>150805.0</v>
      </c>
      <c r="B580" s="386" t="s">
        <v>1085</v>
      </c>
      <c r="C580" s="383" t="s">
        <v>500</v>
      </c>
      <c r="D580" s="384">
        <v>24.66</v>
      </c>
      <c r="E580" s="375" t="str">
        <f t="shared" ref="E580:F580" si="585">UPPER(B580)</f>
        <v>CAIXA DE LIGAÇÃO DE ALUMÍNIO SILÍCIO, TIPO CONDULETES, SEM ROSCA, NO FORMATO X, INCLUSIVE TAMPA COM VEDAÇÃO, DIÂMETRO 3/4"</v>
      </c>
      <c r="F580" s="375" t="str">
        <f t="shared" si="585"/>
        <v>UND</v>
      </c>
      <c r="G580" s="286">
        <f t="shared" si="8"/>
        <v>24.05</v>
      </c>
      <c r="H580" s="286">
        <f t="shared" si="9"/>
        <v>18.84</v>
      </c>
      <c r="I580" s="286">
        <f t="shared" si="399"/>
        <v>18.84</v>
      </c>
    </row>
    <row r="581" ht="15.75" customHeight="1">
      <c r="A581" s="386">
        <v>150806.0</v>
      </c>
      <c r="B581" s="386" t="s">
        <v>1086</v>
      </c>
      <c r="C581" s="383" t="s">
        <v>495</v>
      </c>
      <c r="D581" s="384">
        <v>20.75</v>
      </c>
      <c r="E581" s="375" t="str">
        <f t="shared" ref="E581:F581" si="586">UPPER(B581)</f>
        <v>ELETRODUTO APARENTE DE PVC RÍGIDO ROSCÁVEL DIÂMETRO 1", INCLUSIVE ABRAÇADEIRA DE FIXAÇÃO</v>
      </c>
      <c r="F581" s="375" t="str">
        <f t="shared" si="586"/>
        <v>M</v>
      </c>
      <c r="G581" s="286">
        <f t="shared" si="8"/>
        <v>20.23</v>
      </c>
      <c r="H581" s="286">
        <f t="shared" si="9"/>
        <v>15.85</v>
      </c>
      <c r="I581" s="286">
        <f t="shared" si="399"/>
        <v>15.85</v>
      </c>
    </row>
    <row r="582" ht="15.75" customHeight="1">
      <c r="A582" s="386">
        <v>150807.0</v>
      </c>
      <c r="B582" s="386" t="s">
        <v>1088</v>
      </c>
      <c r="C582" s="383" t="s">
        <v>495</v>
      </c>
      <c r="D582" s="384">
        <v>12.95</v>
      </c>
      <c r="E582" s="375" t="str">
        <f t="shared" ref="E582:F582" si="587">UPPER(B582)</f>
        <v>CANALETA SISTEMA X DA PIAL OU EQUIVALENTE, INCLUSIVE CONEXÕES</v>
      </c>
      <c r="F582" s="375" t="str">
        <f t="shared" si="587"/>
        <v>M</v>
      </c>
      <c r="G582" s="286">
        <f t="shared" si="8"/>
        <v>12.62</v>
      </c>
      <c r="H582" s="286">
        <f t="shared" si="9"/>
        <v>9.89</v>
      </c>
      <c r="I582" s="286">
        <f t="shared" si="399"/>
        <v>9.89</v>
      </c>
    </row>
    <row r="583" ht="15.75" customHeight="1">
      <c r="A583" s="386">
        <v>150835.0</v>
      </c>
      <c r="B583" s="386" t="s">
        <v>1089</v>
      </c>
      <c r="C583" s="383" t="s">
        <v>495</v>
      </c>
      <c r="D583" s="384">
        <v>63.3</v>
      </c>
      <c r="E583" s="375" t="str">
        <f t="shared" ref="E583:F583" si="588">UPPER(B583)</f>
        <v>ELETROCALHA PERFURADA EM CHAPA DE AÇO GALVANIZADO Nº16, 150X50MM, SEM TAMPA</v>
      </c>
      <c r="F583" s="375" t="str">
        <f t="shared" si="588"/>
        <v>M</v>
      </c>
      <c r="G583" s="286">
        <f t="shared" si="8"/>
        <v>61.73</v>
      </c>
      <c r="H583" s="286">
        <f t="shared" si="9"/>
        <v>48.36</v>
      </c>
      <c r="I583" s="286">
        <f t="shared" si="399"/>
        <v>48.36</v>
      </c>
    </row>
    <row r="584" ht="15.75" customHeight="1">
      <c r="A584" s="386">
        <v>150836.0</v>
      </c>
      <c r="B584" s="386" t="s">
        <v>1090</v>
      </c>
      <c r="C584" s="383" t="s">
        <v>495</v>
      </c>
      <c r="D584" s="384">
        <v>85.12</v>
      </c>
      <c r="E584" s="375" t="str">
        <f t="shared" ref="E584:F584" si="589">UPPER(B584)</f>
        <v>ELETROCALHA PERFURADA EM CHAPA DE AÇO GALVANIZADO Nº16, 200X100MM, SEM TAMPA</v>
      </c>
      <c r="F584" s="375" t="str">
        <f t="shared" si="589"/>
        <v>M</v>
      </c>
      <c r="G584" s="286">
        <f t="shared" si="8"/>
        <v>83</v>
      </c>
      <c r="H584" s="286">
        <f t="shared" si="9"/>
        <v>65.03</v>
      </c>
      <c r="I584" s="286">
        <f t="shared" si="399"/>
        <v>65.03</v>
      </c>
    </row>
    <row r="585" ht="15.75" customHeight="1">
      <c r="A585" s="386">
        <v>150837.0</v>
      </c>
      <c r="B585" s="386" t="s">
        <v>1091</v>
      </c>
      <c r="C585" s="383" t="s">
        <v>495</v>
      </c>
      <c r="D585" s="384">
        <v>116.13</v>
      </c>
      <c r="E585" s="375" t="str">
        <f t="shared" ref="E585:F585" si="590">UPPER(B585)</f>
        <v>ELETROCALHA PERFURADA EM CHAPA DE AÇO GALVANIZADO Nº16, 300X100MM, SEM TAMPA</v>
      </c>
      <c r="F585" s="375" t="str">
        <f t="shared" si="590"/>
        <v>M</v>
      </c>
      <c r="G585" s="286">
        <f t="shared" si="8"/>
        <v>113.24</v>
      </c>
      <c r="H585" s="286">
        <f t="shared" si="9"/>
        <v>88.72</v>
      </c>
      <c r="I585" s="286">
        <f t="shared" si="399"/>
        <v>88.72</v>
      </c>
    </row>
    <row r="586" ht="15.75" customHeight="1">
      <c r="A586" s="386">
        <v>150838.0</v>
      </c>
      <c r="B586" s="386" t="s">
        <v>1092</v>
      </c>
      <c r="C586" s="383" t="s">
        <v>495</v>
      </c>
      <c r="D586" s="384">
        <v>142.14</v>
      </c>
      <c r="E586" s="375" t="str">
        <f t="shared" ref="E586:F586" si="591">UPPER(B586)</f>
        <v>ELETROCALHA PERFURADA EM CHAPA DE AÇO GALVANIZADO Nº16, 400X100MM, SEM TAMPA</v>
      </c>
      <c r="F586" s="375" t="str">
        <f t="shared" si="591"/>
        <v>M</v>
      </c>
      <c r="G586" s="286">
        <f t="shared" si="8"/>
        <v>138.6</v>
      </c>
      <c r="H586" s="286">
        <f t="shared" si="9"/>
        <v>108.59</v>
      </c>
      <c r="I586" s="286">
        <f t="shared" si="399"/>
        <v>108.59</v>
      </c>
    </row>
    <row r="587" ht="15.75" customHeight="1">
      <c r="A587" s="386">
        <v>150843.0</v>
      </c>
      <c r="B587" s="386" t="s">
        <v>1093</v>
      </c>
      <c r="C587" s="383" t="s">
        <v>500</v>
      </c>
      <c r="D587" s="384">
        <v>51.18</v>
      </c>
      <c r="E587" s="375" t="str">
        <f t="shared" ref="E587:F587" si="592">UPPER(B587)</f>
        <v>REDUÇÃO CONCÊNTRICA PARA ELETROCALHA PERFURADA, TIPO "U", 200X150MM, ABA 100</v>
      </c>
      <c r="F587" s="375" t="str">
        <f t="shared" si="592"/>
        <v>UND</v>
      </c>
      <c r="G587" s="286">
        <f t="shared" si="8"/>
        <v>49.91</v>
      </c>
      <c r="H587" s="286">
        <f t="shared" si="9"/>
        <v>39.1</v>
      </c>
      <c r="I587" s="286">
        <f t="shared" si="399"/>
        <v>39.1</v>
      </c>
    </row>
    <row r="588" ht="15.75" customHeight="1">
      <c r="A588" s="386">
        <v>150844.0</v>
      </c>
      <c r="B588" s="386" t="s">
        <v>1094</v>
      </c>
      <c r="C588" s="383" t="s">
        <v>500</v>
      </c>
      <c r="D588" s="384">
        <v>64.68</v>
      </c>
      <c r="E588" s="375" t="str">
        <f t="shared" ref="E588:F588" si="593">UPPER(B588)</f>
        <v>REDUÇÃO CONCÊNTRICA PARA ELETROCALHA PERFURADA, TIPO "U", 300X150MM, ABA 100</v>
      </c>
      <c r="F588" s="375" t="str">
        <f t="shared" si="593"/>
        <v>UND</v>
      </c>
      <c r="G588" s="286">
        <f t="shared" si="8"/>
        <v>63.07</v>
      </c>
      <c r="H588" s="286">
        <f t="shared" si="9"/>
        <v>49.41</v>
      </c>
      <c r="I588" s="286">
        <f t="shared" si="399"/>
        <v>49.41</v>
      </c>
    </row>
    <row r="589" ht="15.75" customHeight="1">
      <c r="A589" s="386">
        <v>150845.0</v>
      </c>
      <c r="B589" s="386" t="s">
        <v>1095</v>
      </c>
      <c r="C589" s="383" t="s">
        <v>500</v>
      </c>
      <c r="D589" s="384">
        <v>77.75</v>
      </c>
      <c r="E589" s="375" t="str">
        <f t="shared" ref="E589:F589" si="594">UPPER(B589)</f>
        <v>REDUÇÃO CONCÊNTRICA PARA ELETROCALHA PERFURADA, TIPO "U", 400X150MM, ABA 100</v>
      </c>
      <c r="F589" s="375" t="str">
        <f t="shared" si="594"/>
        <v>UND</v>
      </c>
      <c r="G589" s="286">
        <f t="shared" si="8"/>
        <v>75.82</v>
      </c>
      <c r="H589" s="286">
        <f t="shared" si="9"/>
        <v>59.4</v>
      </c>
      <c r="I589" s="286">
        <f t="shared" si="399"/>
        <v>59.4</v>
      </c>
    </row>
    <row r="590" ht="15.75" customHeight="1">
      <c r="A590" s="386">
        <v>150850.0</v>
      </c>
      <c r="B590" s="386" t="s">
        <v>1096</v>
      </c>
      <c r="C590" s="383" t="s">
        <v>500</v>
      </c>
      <c r="D590" s="384">
        <v>7.96</v>
      </c>
      <c r="E590" s="375" t="str">
        <f t="shared" ref="E590:F590" si="595">UPPER(B590)</f>
        <v>SAÍDA HORIZONTAL PARA ELETRODUTO DE 3/4"</v>
      </c>
      <c r="F590" s="375" t="str">
        <f t="shared" si="595"/>
        <v>UND</v>
      </c>
      <c r="G590" s="286">
        <f t="shared" si="8"/>
        <v>7.76</v>
      </c>
      <c r="H590" s="286">
        <f t="shared" si="9"/>
        <v>6.08</v>
      </c>
      <c r="I590" s="286">
        <f t="shared" si="399"/>
        <v>6.08</v>
      </c>
    </row>
    <row r="591" ht="15.75" customHeight="1">
      <c r="A591" s="386">
        <v>150851.0</v>
      </c>
      <c r="B591" s="386" t="s">
        <v>1097</v>
      </c>
      <c r="C591" s="383" t="s">
        <v>500</v>
      </c>
      <c r="D591" s="384">
        <v>7.96</v>
      </c>
      <c r="E591" s="375" t="str">
        <f t="shared" ref="E591:F591" si="596">UPPER(B591)</f>
        <v>SAÍDA HORIZONTAL PARA ELETRODUTO DE 1"</v>
      </c>
      <c r="F591" s="375" t="str">
        <f t="shared" si="596"/>
        <v>UND</v>
      </c>
      <c r="G591" s="286">
        <f t="shared" si="8"/>
        <v>7.76</v>
      </c>
      <c r="H591" s="286">
        <f t="shared" si="9"/>
        <v>6.08</v>
      </c>
      <c r="I591" s="286">
        <f t="shared" si="399"/>
        <v>6.08</v>
      </c>
    </row>
    <row r="592" ht="15.75" customHeight="1">
      <c r="A592" s="386">
        <v>150852.0</v>
      </c>
      <c r="B592" s="386" t="s">
        <v>1098</v>
      </c>
      <c r="C592" s="383" t="s">
        <v>500</v>
      </c>
      <c r="D592" s="384">
        <v>9.66</v>
      </c>
      <c r="E592" s="375" t="str">
        <f t="shared" ref="E592:F592" si="597">UPPER(B592)</f>
        <v>SAÍDA HORIZONTAL PARA ELETRODUTO DE 2"</v>
      </c>
      <c r="F592" s="375" t="str">
        <f t="shared" si="597"/>
        <v>UND</v>
      </c>
      <c r="G592" s="286">
        <f t="shared" si="8"/>
        <v>9.42</v>
      </c>
      <c r="H592" s="286">
        <f t="shared" si="9"/>
        <v>7.38</v>
      </c>
      <c r="I592" s="286">
        <f t="shared" si="399"/>
        <v>7.38</v>
      </c>
    </row>
    <row r="593" ht="15.75" customHeight="1">
      <c r="A593" s="386">
        <v>150860.0</v>
      </c>
      <c r="B593" s="386" t="s">
        <v>1099</v>
      </c>
      <c r="C593" s="383" t="s">
        <v>500</v>
      </c>
      <c r="D593" s="384">
        <v>31.42</v>
      </c>
      <c r="E593" s="375" t="str">
        <f t="shared" ref="E593:F593" si="598">UPPER(B593)</f>
        <v>TAMPA DE ENCAIXE PARA ELETROCALHA EM CHAPA DE AÇO GALVANIZADA 18, DIM. 150MM</v>
      </c>
      <c r="F593" s="375" t="str">
        <f t="shared" si="598"/>
        <v>UND</v>
      </c>
      <c r="G593" s="286">
        <f t="shared" si="8"/>
        <v>30.63</v>
      </c>
      <c r="H593" s="286">
        <f t="shared" si="9"/>
        <v>24</v>
      </c>
      <c r="I593" s="286">
        <f t="shared" si="399"/>
        <v>24</v>
      </c>
    </row>
    <row r="594" ht="15.75" customHeight="1">
      <c r="A594" s="386">
        <v>150861.0</v>
      </c>
      <c r="B594" s="386" t="s">
        <v>1100</v>
      </c>
      <c r="C594" s="383" t="s">
        <v>500</v>
      </c>
      <c r="D594" s="384">
        <v>35.42</v>
      </c>
      <c r="E594" s="375" t="str">
        <f t="shared" ref="E594:F594" si="599">UPPER(B594)</f>
        <v>TAMPA DE ENCAIXE PARA ELETROCALHA EM CHAPA DE AÇO GALVANIZADA 18, DIM. 200MM</v>
      </c>
      <c r="F594" s="375" t="str">
        <f t="shared" si="599"/>
        <v>UND</v>
      </c>
      <c r="G594" s="286">
        <f t="shared" si="8"/>
        <v>34.54</v>
      </c>
      <c r="H594" s="286">
        <f t="shared" si="9"/>
        <v>27.06</v>
      </c>
      <c r="I594" s="286">
        <f t="shared" si="399"/>
        <v>27.06</v>
      </c>
    </row>
    <row r="595" ht="15.75" customHeight="1">
      <c r="A595" s="386">
        <v>150862.0</v>
      </c>
      <c r="B595" s="386" t="s">
        <v>1101</v>
      </c>
      <c r="C595" s="383" t="s">
        <v>500</v>
      </c>
      <c r="D595" s="384">
        <v>44.15</v>
      </c>
      <c r="E595" s="375" t="str">
        <f t="shared" ref="E595:F595" si="600">UPPER(B595)</f>
        <v>TAMPA DE ENCAIXE PARA ELETROCALHA EM CHAPA DE AÇO GALVANIZADA 18, DIM. 300MM</v>
      </c>
      <c r="F595" s="375" t="str">
        <f t="shared" si="600"/>
        <v>UND</v>
      </c>
      <c r="G595" s="286">
        <f t="shared" si="8"/>
        <v>43.05</v>
      </c>
      <c r="H595" s="286">
        <f t="shared" si="9"/>
        <v>33.73</v>
      </c>
      <c r="I595" s="286">
        <f t="shared" si="399"/>
        <v>33.73</v>
      </c>
    </row>
    <row r="596" ht="15.75" customHeight="1">
      <c r="A596" s="386">
        <v>150863.0</v>
      </c>
      <c r="B596" s="386" t="s">
        <v>1102</v>
      </c>
      <c r="C596" s="383" t="s">
        <v>500</v>
      </c>
      <c r="D596" s="384">
        <v>53.71</v>
      </c>
      <c r="E596" s="375" t="str">
        <f t="shared" ref="E596:F596" si="601">UPPER(B596)</f>
        <v>TAMPA DE ENCAIXE PARA ELETROCALHA EM CHAPA DE AÇO GALVANIZADA 18, DIM. 400MM</v>
      </c>
      <c r="F596" s="375" t="str">
        <f t="shared" si="601"/>
        <v>UND</v>
      </c>
      <c r="G596" s="286">
        <f t="shared" si="8"/>
        <v>52.37</v>
      </c>
      <c r="H596" s="286">
        <f t="shared" si="9"/>
        <v>41.03</v>
      </c>
      <c r="I596" s="286">
        <f t="shared" si="399"/>
        <v>41.03</v>
      </c>
    </row>
    <row r="597" ht="15.75" customHeight="1">
      <c r="A597" s="386">
        <v>150866.0</v>
      </c>
      <c r="B597" s="386" t="s">
        <v>1103</v>
      </c>
      <c r="C597" s="383" t="s">
        <v>500</v>
      </c>
      <c r="D597" s="384">
        <v>11.01</v>
      </c>
      <c r="E597" s="375" t="str">
        <f t="shared" ref="E597:F597" si="602">UPPER(B597)</f>
        <v>JUNÇÃO SIMPLES PARA ELETROCALHA METÁLICA 200X100MM, GALVANIZADA, REF. MEGA MG 2760 OU EQUIVALENTE</v>
      </c>
      <c r="F597" s="375" t="str">
        <f t="shared" si="602"/>
        <v>UND</v>
      </c>
      <c r="G597" s="286">
        <f t="shared" si="8"/>
        <v>10.73</v>
      </c>
      <c r="H597" s="286">
        <f t="shared" si="9"/>
        <v>8.41</v>
      </c>
      <c r="I597" s="286">
        <f t="shared" si="399"/>
        <v>8.41</v>
      </c>
    </row>
    <row r="598" ht="15.75" customHeight="1">
      <c r="A598" s="386">
        <v>150867.0</v>
      </c>
      <c r="B598" s="386" t="s">
        <v>1104</v>
      </c>
      <c r="C598" s="383" t="s">
        <v>500</v>
      </c>
      <c r="D598" s="384">
        <v>11.82</v>
      </c>
      <c r="E598" s="375" t="str">
        <f t="shared" ref="E598:F598" si="603">UPPER(B598)</f>
        <v>JUNÇÃO SIMPLES PARA ELETROCALHA METÁLICA 300X100MM, GALVANIZADA, REF. MEGA MG 2760 OU EQUIVALENTE</v>
      </c>
      <c r="F598" s="375" t="str">
        <f t="shared" si="603"/>
        <v>UND</v>
      </c>
      <c r="G598" s="286">
        <f t="shared" si="8"/>
        <v>11.53</v>
      </c>
      <c r="H598" s="286">
        <f t="shared" si="9"/>
        <v>9.03</v>
      </c>
      <c r="I598" s="286">
        <f t="shared" si="399"/>
        <v>9.03</v>
      </c>
    </row>
    <row r="599" ht="15.75" customHeight="1">
      <c r="A599" s="386">
        <v>150870.0</v>
      </c>
      <c r="B599" s="386" t="s">
        <v>1105</v>
      </c>
      <c r="C599" s="383" t="s">
        <v>500</v>
      </c>
      <c r="D599" s="384">
        <v>108.44</v>
      </c>
      <c r="E599" s="375" t="str">
        <f t="shared" ref="E599:F599" si="604">UPPER(B599)</f>
        <v>TÊ HORIZONTAL 90º PARA ELETROCALHA METÁLICA 200X100MM, GALVANIZADA, REF. MEGA MG 2570 OU EQUIVALENTE</v>
      </c>
      <c r="F599" s="375" t="str">
        <f t="shared" si="604"/>
        <v>UND</v>
      </c>
      <c r="G599" s="286">
        <f t="shared" si="8"/>
        <v>105.74</v>
      </c>
      <c r="H599" s="286">
        <f t="shared" si="9"/>
        <v>82.84</v>
      </c>
      <c r="I599" s="286">
        <f t="shared" si="399"/>
        <v>82.84</v>
      </c>
    </row>
    <row r="600" ht="15.75" customHeight="1">
      <c r="A600" s="386">
        <v>150871.0</v>
      </c>
      <c r="B600" s="386" t="s">
        <v>1106</v>
      </c>
      <c r="C600" s="383" t="s">
        <v>500</v>
      </c>
      <c r="D600" s="384">
        <v>137.21</v>
      </c>
      <c r="E600" s="375" t="str">
        <f t="shared" ref="E600:F600" si="605">UPPER(B600)</f>
        <v>TÊ HORIZONTAL 90º PARA ELETROCALHA METÁLICA 300X100MM, GALVANIZADA, REF. MEGA MG 2570 OU EQUIVALENTE</v>
      </c>
      <c r="F600" s="375" t="str">
        <f t="shared" si="605"/>
        <v>UND</v>
      </c>
      <c r="G600" s="286">
        <f t="shared" si="8"/>
        <v>133.79</v>
      </c>
      <c r="H600" s="286">
        <f t="shared" si="9"/>
        <v>104.82</v>
      </c>
      <c r="I600" s="286">
        <f t="shared" si="399"/>
        <v>104.82</v>
      </c>
    </row>
    <row r="601" ht="15.75" customHeight="1">
      <c r="A601" s="386">
        <v>150875.0</v>
      </c>
      <c r="B601" s="386" t="s">
        <v>1107</v>
      </c>
      <c r="C601" s="383" t="s">
        <v>500</v>
      </c>
      <c r="D601" s="384">
        <v>80.77</v>
      </c>
      <c r="E601" s="375" t="str">
        <f t="shared" ref="E601:F601" si="606">UPPER(B601)</f>
        <v>CURVA HORIZONTAL 90º PARA ELETROCALHA METÁLICA, 200X100MM, GALVANIZADA, REF. MEGA MG 2510</v>
      </c>
      <c r="F601" s="375" t="str">
        <f t="shared" si="606"/>
        <v>UND</v>
      </c>
      <c r="G601" s="286">
        <f t="shared" si="8"/>
        <v>78.75</v>
      </c>
      <c r="H601" s="286">
        <f t="shared" si="9"/>
        <v>61.7</v>
      </c>
      <c r="I601" s="286">
        <f t="shared" si="399"/>
        <v>61.7</v>
      </c>
    </row>
    <row r="602" ht="15.75" customHeight="1">
      <c r="A602" s="386">
        <v>150876.0</v>
      </c>
      <c r="B602" s="386" t="s">
        <v>1108</v>
      </c>
      <c r="C602" s="383" t="s">
        <v>500</v>
      </c>
      <c r="D602" s="384">
        <v>106.29</v>
      </c>
      <c r="E602" s="375" t="str">
        <f t="shared" ref="E602:F602" si="607">UPPER(B602)</f>
        <v>CURVA HORIZONTAL 90º PARA ELETROCALHA METÁLICA, 300X100MM, GALVANIZADA, REF. MEGA MG 2510</v>
      </c>
      <c r="F602" s="375" t="str">
        <f t="shared" si="607"/>
        <v>UND</v>
      </c>
      <c r="G602" s="286">
        <f t="shared" si="8"/>
        <v>103.64</v>
      </c>
      <c r="H602" s="286">
        <f t="shared" si="9"/>
        <v>81.2</v>
      </c>
      <c r="I602" s="286">
        <f t="shared" si="399"/>
        <v>81.2</v>
      </c>
    </row>
    <row r="603" ht="15.75" customHeight="1">
      <c r="A603" s="386">
        <v>150880.0</v>
      </c>
      <c r="B603" s="386" t="s">
        <v>1109</v>
      </c>
      <c r="C603" s="383" t="s">
        <v>500</v>
      </c>
      <c r="D603" s="384">
        <v>21.1</v>
      </c>
      <c r="E603" s="375" t="str">
        <f t="shared" ref="E603:F603" si="608">UPPER(B603)</f>
        <v>SUPORTE DE FIXAÇÃO DE ELETRODUTO NO TETO, ATRAVÉS DE FITA METÁLICA PERFURADA (WALSIWA) OU EQUIV (1,30M), CURSOR (1 UND), H=60CM, SUPORTE "Y" (1 UND), PARAFUSO E BUCHA S8 (1 UND)</v>
      </c>
      <c r="F603" s="375" t="str">
        <f t="shared" si="608"/>
        <v>UND</v>
      </c>
      <c r="G603" s="286">
        <f t="shared" si="8"/>
        <v>20.58</v>
      </c>
      <c r="H603" s="286">
        <f t="shared" si="9"/>
        <v>16.12</v>
      </c>
      <c r="I603" s="286">
        <f t="shared" si="399"/>
        <v>16.12</v>
      </c>
    </row>
    <row r="604" ht="15.75" customHeight="1">
      <c r="A604" s="386">
        <v>150881.0</v>
      </c>
      <c r="B604" s="386" t="s">
        <v>1110</v>
      </c>
      <c r="C604" s="383" t="s">
        <v>500</v>
      </c>
      <c r="D604" s="384">
        <v>25.07</v>
      </c>
      <c r="E604" s="375" t="str">
        <f t="shared" ref="E604:F604" si="609">UPPER(B604)</f>
        <v>SUPORTE DE FIXAÇÃO DE ELETROCALHA DE 200X100MM, NA PAREDE, ATRAVÉS DE SUPORTE TIPO MÃO FRANCESA SIMPLES (1 UND), PARAFUSO E BUCHA S8 (2UND)</v>
      </c>
      <c r="F604" s="375" t="str">
        <f t="shared" si="609"/>
        <v>UND</v>
      </c>
      <c r="G604" s="286">
        <f t="shared" si="8"/>
        <v>24.44</v>
      </c>
      <c r="H604" s="286">
        <f t="shared" si="9"/>
        <v>19.15</v>
      </c>
      <c r="I604" s="286">
        <f t="shared" si="399"/>
        <v>19.15</v>
      </c>
    </row>
    <row r="605" ht="15.75" customHeight="1">
      <c r="A605" s="386">
        <v>150882.0</v>
      </c>
      <c r="B605" s="386" t="s">
        <v>1111</v>
      </c>
      <c r="C605" s="383" t="s">
        <v>500</v>
      </c>
      <c r="D605" s="384">
        <v>48.07</v>
      </c>
      <c r="E605" s="375" t="str">
        <f t="shared" ref="E605:F605" si="610">UPPER(B605)</f>
        <v>SUPORTE DE FIXAÇÃO DE ELETROCALHA DE 300X100MM, NA PAREDE, ATRAVÉS DE SUPORTE TIPO MÃO FRANCESA REFORÇADA (1 UND), PARAFUSO E BUCHA S8 (2 UND)</v>
      </c>
      <c r="F605" s="375" t="str">
        <f t="shared" si="610"/>
        <v>UND</v>
      </c>
      <c r="G605" s="286">
        <f t="shared" si="8"/>
        <v>46.87</v>
      </c>
      <c r="H605" s="286">
        <f t="shared" si="9"/>
        <v>36.72</v>
      </c>
      <c r="I605" s="286">
        <f t="shared" si="399"/>
        <v>36.72</v>
      </c>
    </row>
    <row r="606" ht="15.75" customHeight="1">
      <c r="A606" s="386">
        <v>150883.0</v>
      </c>
      <c r="B606" s="386" t="s">
        <v>1112</v>
      </c>
      <c r="C606" s="383" t="s">
        <v>500</v>
      </c>
      <c r="D606" s="384">
        <v>54.95</v>
      </c>
      <c r="E606" s="375" t="str">
        <f t="shared" ref="E606:F606" si="611">UPPER(B606)</f>
        <v>SUPORTE DE FIXAÇÃO DE ELETROCALHA DE 400X100MM, NA PAREDE, ATRAVÉS DE SUPORTE TIPO MÃO FRANCESA REFORÇADA (1 UND), PARAFUSO E BUCHA S8 (2 UND)</v>
      </c>
      <c r="F606" s="375" t="str">
        <f t="shared" si="611"/>
        <v>UND</v>
      </c>
      <c r="G606" s="286">
        <f t="shared" si="8"/>
        <v>53.58</v>
      </c>
      <c r="H606" s="286">
        <f t="shared" si="9"/>
        <v>41.98</v>
      </c>
      <c r="I606" s="286">
        <f t="shared" si="399"/>
        <v>41.98</v>
      </c>
    </row>
    <row r="607" ht="15.75" customHeight="1">
      <c r="A607" s="386">
        <v>150884.0</v>
      </c>
      <c r="B607" s="386" t="s">
        <v>1113</v>
      </c>
      <c r="C607" s="383" t="s">
        <v>500</v>
      </c>
      <c r="D607" s="384">
        <v>30.96</v>
      </c>
      <c r="E607" s="375" t="str">
        <f t="shared" ref="E607:F607" si="612">UPPER(B607)</f>
        <v>SUPORTE DE FIXAÇÃO DE ELETROCALHA DE 200X100MM, NO TETO, ATRAVÉS DE GANCHO VERTICAL (1 UND), PORCA SEXTAVADA E ARRUELA 1/4" (4 UND), VERGALHÃO ROSCA TOTAL 1/4" (H=60CM), CANTONEIRA ZZ (1 UND) E PARAFUSO E BUCHA S8 (2 UND)</v>
      </c>
      <c r="F607" s="375" t="str">
        <f t="shared" si="612"/>
        <v>UND</v>
      </c>
      <c r="G607" s="286">
        <f t="shared" si="8"/>
        <v>30.19</v>
      </c>
      <c r="H607" s="286">
        <f t="shared" si="9"/>
        <v>23.65</v>
      </c>
      <c r="I607" s="286">
        <f t="shared" si="399"/>
        <v>23.65</v>
      </c>
    </row>
    <row r="608" ht="15.75" customHeight="1">
      <c r="A608" s="386">
        <v>150885.0</v>
      </c>
      <c r="B608" s="386" t="s">
        <v>1114</v>
      </c>
      <c r="C608" s="383" t="s">
        <v>500</v>
      </c>
      <c r="D608" s="384">
        <v>44.2</v>
      </c>
      <c r="E608" s="375" t="str">
        <f t="shared" ref="E608:F608" si="613">UPPER(B608)</f>
        <v>SUPORTE DE FIXAÇÃO DE ELETROCALHA DE 300X100MM, NO TETO, ATRAVÉS DE SUPORTE ANGULAR (1 UND), PORCA SEXTAVADA E ARRUELA 1/4 (4 UND) , VERGALHÃO COM ROSCA TOTAL 1/4" (H=60CM), CANTONEIRA ZZ (2 UND) E PARAFUSO E BUCHA S8 (2 UND)</v>
      </c>
      <c r="F608" s="375" t="str">
        <f t="shared" si="613"/>
        <v>UND</v>
      </c>
      <c r="G608" s="286">
        <f t="shared" si="8"/>
        <v>43.1</v>
      </c>
      <c r="H608" s="286">
        <f t="shared" si="9"/>
        <v>33.77</v>
      </c>
      <c r="I608" s="286">
        <f t="shared" si="399"/>
        <v>33.77</v>
      </c>
    </row>
    <row r="609" ht="15.75" customHeight="1">
      <c r="A609" s="386">
        <v>150886.0</v>
      </c>
      <c r="B609" s="386" t="s">
        <v>1115</v>
      </c>
      <c r="C609" s="383" t="s">
        <v>500</v>
      </c>
      <c r="D609" s="384">
        <v>47.36</v>
      </c>
      <c r="E609" s="375" t="str">
        <f t="shared" ref="E609:F609" si="614">UPPER(B609)</f>
        <v>SUPORTE DE FIXAÇÃO DE ELETROCALHA DE 400X100MM, NO TETO, ATRAVÉS DE SUPORTE ANGULAR (1 UND), PORCA SEXTAVADA E ARRUELA 1/4 (4 UND), VERGALHÃO ROSCA TOTAL 1/4" (H=60CM), CANTONEIRA ZZ (2 UND) E PARAFUSO E BUCHA S8 (2 UND)</v>
      </c>
      <c r="F609" s="375" t="str">
        <f t="shared" si="614"/>
        <v>UND</v>
      </c>
      <c r="G609" s="286">
        <f t="shared" si="8"/>
        <v>46.18</v>
      </c>
      <c r="H609" s="286">
        <f t="shared" si="9"/>
        <v>36.18</v>
      </c>
      <c r="I609" s="286">
        <f t="shared" si="399"/>
        <v>36.18</v>
      </c>
    </row>
    <row r="610" ht="15.75" customHeight="1">
      <c r="A610" s="386">
        <v>1509.0</v>
      </c>
      <c r="B610" s="386" t="s">
        <v>1116</v>
      </c>
      <c r="C610" s="383"/>
      <c r="D610" s="384"/>
      <c r="E610" s="375" t="str">
        <f t="shared" ref="E610:F610" si="615">UPPER(B610)</f>
        <v>COMPOSIÇÕES INTERMEDIÁRIAS P/ ELETRICA</v>
      </c>
      <c r="F610" s="375" t="str">
        <f t="shared" si="615"/>
        <v/>
      </c>
      <c r="G610" s="286">
        <f t="shared" si="8"/>
        <v>0</v>
      </c>
      <c r="H610" s="286">
        <f t="shared" si="9"/>
        <v>0</v>
      </c>
      <c r="I610" s="286">
        <f t="shared" si="399"/>
        <v>0</v>
      </c>
    </row>
    <row r="611" ht="15.75" customHeight="1">
      <c r="A611" s="386">
        <v>150906.0</v>
      </c>
      <c r="B611" s="386" t="s">
        <v>1117</v>
      </c>
      <c r="C611" s="383" t="s">
        <v>495</v>
      </c>
      <c r="D611" s="384">
        <v>1.65</v>
      </c>
      <c r="E611" s="375" t="str">
        <f t="shared" ref="E611:F611" si="616">UPPER(B611)</f>
        <v>ARAME GALVANIZADO 12 BWG (0.048 KG/M)</v>
      </c>
      <c r="F611" s="375" t="str">
        <f t="shared" si="616"/>
        <v>M</v>
      </c>
      <c r="G611" s="286">
        <f t="shared" si="8"/>
        <v>1.61</v>
      </c>
      <c r="H611" s="286">
        <f t="shared" si="9"/>
        <v>1.26</v>
      </c>
      <c r="I611" s="286">
        <f t="shared" si="399"/>
        <v>1.26</v>
      </c>
    </row>
    <row r="612" ht="15.75" customHeight="1">
      <c r="A612" s="386">
        <v>150910.0</v>
      </c>
      <c r="B612" s="386" t="s">
        <v>1118</v>
      </c>
      <c r="C612" s="383" t="s">
        <v>500</v>
      </c>
      <c r="D612" s="384">
        <v>11.02</v>
      </c>
      <c r="E612" s="375" t="str">
        <f t="shared" ref="E612:F612" si="617">UPPER(B612)</f>
        <v>CABEÇOTE DE ALUMÍNIO DE 3/4"</v>
      </c>
      <c r="F612" s="375" t="str">
        <f t="shared" si="617"/>
        <v>UND</v>
      </c>
      <c r="G612" s="286">
        <f t="shared" si="8"/>
        <v>10.75</v>
      </c>
      <c r="H612" s="286">
        <f t="shared" si="9"/>
        <v>8.42</v>
      </c>
      <c r="I612" s="286">
        <f t="shared" si="399"/>
        <v>8.42</v>
      </c>
    </row>
    <row r="613" ht="15.75" customHeight="1">
      <c r="A613" s="386">
        <v>150916.0</v>
      </c>
      <c r="B613" s="386" t="s">
        <v>1119</v>
      </c>
      <c r="C613" s="383" t="s">
        <v>500</v>
      </c>
      <c r="D613" s="384">
        <v>29.65</v>
      </c>
      <c r="E613" s="375" t="str">
        <f t="shared" ref="E613:F613" si="618">UPPER(B613)</f>
        <v>CANALETA SISTEMA X PIAL OU EQUIVALENTE, INCLUSIVE CONECÇÕES, 20X10X2200 MM, COD. 30801</v>
      </c>
      <c r="F613" s="375" t="str">
        <f t="shared" si="618"/>
        <v>UND</v>
      </c>
      <c r="G613" s="286">
        <f t="shared" si="8"/>
        <v>28.91</v>
      </c>
      <c r="H613" s="286">
        <f t="shared" si="9"/>
        <v>22.65</v>
      </c>
      <c r="I613" s="286">
        <f t="shared" si="399"/>
        <v>22.65</v>
      </c>
    </row>
    <row r="614" ht="15.75" customHeight="1">
      <c r="A614" s="381">
        <v>150918.0</v>
      </c>
      <c r="B614" s="381" t="s">
        <v>1120</v>
      </c>
      <c r="C614" s="383" t="s">
        <v>500</v>
      </c>
      <c r="D614" s="384">
        <v>31.06</v>
      </c>
      <c r="E614" s="375" t="str">
        <f t="shared" ref="E614:F614" si="619">UPPER(B614)</f>
        <v>FITA ISOLANTE EM ROLO DE 19MM X 20 M, NÚMERO 33 SCOTH OU EQUIVALENTE</v>
      </c>
      <c r="F614" s="375" t="str">
        <f t="shared" si="619"/>
        <v>UND</v>
      </c>
      <c r="G614" s="286">
        <f t="shared" si="8"/>
        <v>30.29</v>
      </c>
      <c r="H614" s="286">
        <f t="shared" si="9"/>
        <v>23.73</v>
      </c>
      <c r="I614" s="286">
        <f t="shared" si="399"/>
        <v>23.73</v>
      </c>
    </row>
    <row r="615" ht="15.75" customHeight="1">
      <c r="A615" s="386">
        <v>150932.0</v>
      </c>
      <c r="B615" s="386" t="s">
        <v>1122</v>
      </c>
      <c r="C615" s="383" t="s">
        <v>500</v>
      </c>
      <c r="D615" s="384">
        <v>6.9</v>
      </c>
      <c r="E615" s="375" t="str">
        <f t="shared" ref="E615:F615" si="620">UPPER(B615)</f>
        <v>RECEPTÁCULO (BOCAL) DE LOUÇA PARA LÂMPADA INCANDESCENTE</v>
      </c>
      <c r="F615" s="375" t="str">
        <f t="shared" si="620"/>
        <v>UND</v>
      </c>
      <c r="G615" s="286">
        <f t="shared" si="8"/>
        <v>6.73</v>
      </c>
      <c r="H615" s="286">
        <f t="shared" si="9"/>
        <v>5.27</v>
      </c>
      <c r="I615" s="286">
        <f t="shared" si="399"/>
        <v>5.27</v>
      </c>
    </row>
    <row r="616" ht="15.75" customHeight="1">
      <c r="A616" s="386">
        <v>150934.0</v>
      </c>
      <c r="B616" s="386" t="s">
        <v>1123</v>
      </c>
      <c r="C616" s="383" t="s">
        <v>500</v>
      </c>
      <c r="D616" s="384">
        <v>12.97</v>
      </c>
      <c r="E616" s="375" t="str">
        <f t="shared" ref="E616:F616" si="621">UPPER(B616)</f>
        <v>LÂMPADA FLUORESCENTE 40 W</v>
      </c>
      <c r="F616" s="375" t="str">
        <f t="shared" si="621"/>
        <v>UND</v>
      </c>
      <c r="G616" s="286">
        <f t="shared" si="8"/>
        <v>12.65</v>
      </c>
      <c r="H616" s="286">
        <f t="shared" si="9"/>
        <v>9.91</v>
      </c>
      <c r="I616" s="286">
        <f t="shared" si="399"/>
        <v>9.91</v>
      </c>
    </row>
    <row r="617" ht="15.75" customHeight="1">
      <c r="A617" s="386">
        <v>150937.0</v>
      </c>
      <c r="B617" s="386" t="s">
        <v>1124</v>
      </c>
      <c r="C617" s="383" t="s">
        <v>495</v>
      </c>
      <c r="D617" s="384">
        <v>4.03</v>
      </c>
      <c r="E617" s="375" t="str">
        <f t="shared" ref="E617:F617" si="622">UPPER(B617)</f>
        <v>ARAME DE AÇO 14 BWG PARA GUIA</v>
      </c>
      <c r="F617" s="375" t="str">
        <f t="shared" si="622"/>
        <v>M</v>
      </c>
      <c r="G617" s="286">
        <f t="shared" si="8"/>
        <v>3.93</v>
      </c>
      <c r="H617" s="286">
        <f t="shared" si="9"/>
        <v>3.08</v>
      </c>
      <c r="I617" s="286">
        <f t="shared" si="399"/>
        <v>3.08</v>
      </c>
    </row>
    <row r="618" ht="15.75" customHeight="1">
      <c r="A618" s="386">
        <v>150964.0</v>
      </c>
      <c r="B618" s="386" t="s">
        <v>1125</v>
      </c>
      <c r="C618" s="383" t="s">
        <v>500</v>
      </c>
      <c r="D618" s="384">
        <v>12.97</v>
      </c>
      <c r="E618" s="375" t="str">
        <f t="shared" ref="E618:F618" si="623">UPPER(B618)</f>
        <v>LÂMPADA FLUORESCENTE DE 20W</v>
      </c>
      <c r="F618" s="375" t="str">
        <f t="shared" si="623"/>
        <v>UND</v>
      </c>
      <c r="G618" s="286">
        <f t="shared" si="8"/>
        <v>12.65</v>
      </c>
      <c r="H618" s="286">
        <f t="shared" si="9"/>
        <v>9.91</v>
      </c>
      <c r="I618" s="286">
        <f t="shared" si="399"/>
        <v>9.91</v>
      </c>
    </row>
    <row r="619" ht="15.75" customHeight="1">
      <c r="A619" s="386">
        <v>150967.0</v>
      </c>
      <c r="B619" s="386" t="s">
        <v>1126</v>
      </c>
      <c r="C619" s="383" t="s">
        <v>500</v>
      </c>
      <c r="D619" s="384">
        <v>6.35</v>
      </c>
      <c r="E619" s="375" t="str">
        <f t="shared" ref="E619:F619" si="624">UPPER(B619)</f>
        <v>SOQUETE PARA LÂMPADA FLUORESCENTE</v>
      </c>
      <c r="F619" s="375" t="str">
        <f t="shared" si="624"/>
        <v>UND</v>
      </c>
      <c r="G619" s="286">
        <f t="shared" si="8"/>
        <v>6.19</v>
      </c>
      <c r="H619" s="286">
        <f t="shared" si="9"/>
        <v>4.85</v>
      </c>
      <c r="I619" s="286">
        <f t="shared" si="399"/>
        <v>4.85</v>
      </c>
    </row>
    <row r="620" ht="15.75" customHeight="1">
      <c r="A620" s="386">
        <v>1510.0</v>
      </c>
      <c r="B620" s="386" t="s">
        <v>1127</v>
      </c>
      <c r="C620" s="383"/>
      <c r="D620" s="384"/>
      <c r="E620" s="375" t="str">
        <f t="shared" ref="E620:F620" si="625">UPPER(B620)</f>
        <v>CAIXAS DE PASSAGEM EMPREGANDO ARGAMASSA DE CIMENTO, CAL E AREIA</v>
      </c>
      <c r="F620" s="375" t="str">
        <f t="shared" si="625"/>
        <v/>
      </c>
      <c r="G620" s="286">
        <f t="shared" si="8"/>
        <v>0</v>
      </c>
      <c r="H620" s="286">
        <f t="shared" si="9"/>
        <v>0</v>
      </c>
      <c r="I620" s="286">
        <f t="shared" si="399"/>
        <v>0</v>
      </c>
    </row>
    <row r="621" ht="15.75" customHeight="1">
      <c r="A621" s="386">
        <v>151001.0</v>
      </c>
      <c r="B621" s="386" t="s">
        <v>1128</v>
      </c>
      <c r="C621" s="383" t="s">
        <v>500</v>
      </c>
      <c r="D621" s="384">
        <v>103.78</v>
      </c>
      <c r="E621" s="375" t="str">
        <f t="shared" ref="E621:F621" si="626">UPPER(B621)</f>
        <v>CAIXA DE PASSAGEM DE ALVENARIA DE BLOCOS CERÂMICOS 10 FUROS 10X20X20CM DIMENSÕES DE 25X25X25CM, COM REVESTIMENTO INTERNO EM CHAPISCO E REBOCO, TAMPA DE CONCRETO ESP.5CM E LASTRO DE BRITA 5 CM</v>
      </c>
      <c r="F621" s="375" t="str">
        <f t="shared" si="626"/>
        <v>UND</v>
      </c>
      <c r="G621" s="286">
        <f t="shared" si="8"/>
        <v>101.19</v>
      </c>
      <c r="H621" s="286">
        <f t="shared" si="9"/>
        <v>79.28</v>
      </c>
      <c r="I621" s="286">
        <f t="shared" si="399"/>
        <v>79.28</v>
      </c>
    </row>
    <row r="622" ht="15.75" customHeight="1">
      <c r="A622" s="386">
        <v>151002.0</v>
      </c>
      <c r="B622" s="386" t="s">
        <v>1129</v>
      </c>
      <c r="C622" s="383" t="s">
        <v>500</v>
      </c>
      <c r="D622" s="384">
        <v>236.6</v>
      </c>
      <c r="E622" s="375" t="str">
        <f t="shared" ref="E622:F622" si="627">UPPER(B622)</f>
        <v>CAIXA DE PASSAGEM DE ALVENARIA DE BLOCOS CERÂMICOS 10 FUROS 10X20X20CM DIMENSÕES DE 50X50X50CM, COM REVESTIMENTO INTERNO EM CHAPISCO E REBOCO, TAMPA DE CONCRETO ESP.5CM E LASTRO DE BRITA 5 CM</v>
      </c>
      <c r="F622" s="375" t="str">
        <f t="shared" si="627"/>
        <v>UND</v>
      </c>
      <c r="G622" s="286">
        <f t="shared" si="8"/>
        <v>230.71</v>
      </c>
      <c r="H622" s="286">
        <f t="shared" si="9"/>
        <v>180.75</v>
      </c>
      <c r="I622" s="286">
        <f t="shared" si="399"/>
        <v>180.75</v>
      </c>
    </row>
    <row r="623" ht="15.75" customHeight="1">
      <c r="A623" s="386">
        <v>151003.0</v>
      </c>
      <c r="B623" s="386" t="s">
        <v>1130</v>
      </c>
      <c r="C623" s="383" t="s">
        <v>500</v>
      </c>
      <c r="D623" s="384">
        <v>103.21</v>
      </c>
      <c r="E623" s="375" t="str">
        <f t="shared" ref="E623:F623" si="628">UPPER(B623)</f>
        <v>CAIXA DE PASSAGEM DE ALVENARIA DE BLOCOS CERÂMICOS 10 FUROS 10X20X20CM, DIMENSÃO DE 30X30X30CM, COM REVESTIMENTO INTERNO EM CHAPISCO E REBOCO, TAMPA DE CONCRETO ESP. 5CM E LASTRO DE BRITA 5CM</v>
      </c>
      <c r="F623" s="375" t="str">
        <f t="shared" si="628"/>
        <v>UND</v>
      </c>
      <c r="G623" s="286">
        <f t="shared" si="8"/>
        <v>100.64</v>
      </c>
      <c r="H623" s="286">
        <f t="shared" si="9"/>
        <v>78.85</v>
      </c>
      <c r="I623" s="286">
        <f t="shared" si="399"/>
        <v>78.85</v>
      </c>
    </row>
    <row r="624" ht="15.75" customHeight="1">
      <c r="A624" s="381">
        <v>151004.0</v>
      </c>
      <c r="B624" s="381" t="s">
        <v>1131</v>
      </c>
      <c r="C624" s="383" t="s">
        <v>500</v>
      </c>
      <c r="D624" s="384">
        <v>231.44</v>
      </c>
      <c r="E624" s="375" t="str">
        <f t="shared" ref="E624:F624" si="629">UPPER(B624)</f>
        <v>@(CANCELADA-UTILIZAR SERVIÇO 151002) - CAIXA DE PASSAGEM DE ALVENARIA DE BLOCOS CERÂMICOS 10 FUROS 10X20X20CM, DIMENSÃO DE 50X50X50CM, COM REVESTIMENTO INTERNO EM CHAPISCO E REBOCO, TAMPA DE CONCRETO ESP. 5CM E LASTRO DE BRITA 5CM</v>
      </c>
      <c r="F624" s="375" t="str">
        <f t="shared" si="629"/>
        <v>UND</v>
      </c>
      <c r="G624" s="286">
        <f t="shared" si="8"/>
        <v>225.68</v>
      </c>
      <c r="H624" s="286">
        <f t="shared" si="9"/>
        <v>176.81</v>
      </c>
      <c r="I624" s="286">
        <f t="shared" si="399"/>
        <v>176.81</v>
      </c>
    </row>
    <row r="625" ht="15.75" customHeight="1">
      <c r="A625" s="386">
        <v>151015.0</v>
      </c>
      <c r="B625" s="386" t="s">
        <v>1132</v>
      </c>
      <c r="C625" s="383" t="s">
        <v>500</v>
      </c>
      <c r="D625" s="384">
        <v>189.92</v>
      </c>
      <c r="E625" s="375" t="str">
        <f t="shared" ref="E625:F625" si="630">UPPER(B625)</f>
        <v>CAIXA DE INSPEÇÃO DE ALVENARIA DE BLOCOS CERÂMICOS 10 FUROS 10X20X20CM DIMENSÕES DE 30X30X60CM, COM REVESTIMENTO INTERNO EM CHAPISCO E REBOCO, TAMPA DE CONCRETO ESP.5CM E LASTRO DE BRITA 5 CM</v>
      </c>
      <c r="F625" s="375" t="str">
        <f t="shared" si="630"/>
        <v>UND</v>
      </c>
      <c r="G625" s="286">
        <f t="shared" si="8"/>
        <v>185.19</v>
      </c>
      <c r="H625" s="286">
        <f t="shared" si="9"/>
        <v>145.09</v>
      </c>
      <c r="I625" s="286">
        <f t="shared" si="399"/>
        <v>145.09</v>
      </c>
    </row>
    <row r="626" ht="15.75" customHeight="1">
      <c r="A626" s="386">
        <v>151016.0</v>
      </c>
      <c r="B626" s="386" t="s">
        <v>1133</v>
      </c>
      <c r="C626" s="383" t="s">
        <v>500</v>
      </c>
      <c r="D626" s="384">
        <v>571.1</v>
      </c>
      <c r="E626" s="375" t="str">
        <f t="shared" ref="E626:F626" si="631">UPPER(B626)</f>
        <v>CAIXA DE PASSAGEM DE ALVENARIA DE BLOCOS DE CONCRETO 9X19X39CM, DIMENSÕES DE 80X80X80M, COM REVESTIMENTO INTERNO EM CHAPISCO E REBOCO TAMPA DE CONCRETO ESP. 5CM E LASTRO DE BRITA 5CM</v>
      </c>
      <c r="F626" s="375" t="str">
        <f t="shared" si="631"/>
        <v>UND</v>
      </c>
      <c r="G626" s="286">
        <f t="shared" si="8"/>
        <v>556.88</v>
      </c>
      <c r="H626" s="286">
        <f t="shared" si="9"/>
        <v>436.29</v>
      </c>
      <c r="I626" s="286">
        <f t="shared" si="399"/>
        <v>436.29</v>
      </c>
    </row>
    <row r="627" ht="15.75" customHeight="1">
      <c r="A627" s="386">
        <v>151017.0</v>
      </c>
      <c r="B627" s="386" t="s">
        <v>1134</v>
      </c>
      <c r="C627" s="383" t="s">
        <v>500</v>
      </c>
      <c r="D627" s="384">
        <v>867.29</v>
      </c>
      <c r="E627" s="375" t="str">
        <f t="shared" ref="E627:F627" si="632">UPPER(B627)</f>
        <v>CAIXA DE PASSAGEM DE ALVENARIA DE BLOCOS DE CONCRETO 9X19X39CM, DIMENSÕES DE 1.00X1.00X1.00M, COM REVESTIMENTO INTERNO EM CHAPISCO E REBOCO TAMPA DE CONCRETO ESP. 5CM E LASTRO DE BRITA 5CM</v>
      </c>
      <c r="F627" s="375" t="str">
        <f t="shared" si="632"/>
        <v>UND</v>
      </c>
      <c r="G627" s="286">
        <f t="shared" si="8"/>
        <v>845.69</v>
      </c>
      <c r="H627" s="286">
        <f t="shared" si="9"/>
        <v>662.56</v>
      </c>
      <c r="I627" s="286">
        <f t="shared" si="399"/>
        <v>662.56</v>
      </c>
    </row>
    <row r="628" ht="15.75" customHeight="1">
      <c r="A628" s="386">
        <v>1511.0</v>
      </c>
      <c r="B628" s="386" t="s">
        <v>1135</v>
      </c>
      <c r="C628" s="383"/>
      <c r="D628" s="384"/>
      <c r="E628" s="375" t="str">
        <f t="shared" ref="E628:F628" si="633">UPPER(B628)</f>
        <v>ELETRODUTOS E CONEXÕES</v>
      </c>
      <c r="F628" s="375" t="str">
        <f t="shared" si="633"/>
        <v/>
      </c>
      <c r="G628" s="286">
        <f t="shared" si="8"/>
        <v>0</v>
      </c>
      <c r="H628" s="286">
        <f t="shared" si="9"/>
        <v>0</v>
      </c>
      <c r="I628" s="286">
        <f t="shared" si="399"/>
        <v>0</v>
      </c>
    </row>
    <row r="629" ht="15.75" customHeight="1">
      <c r="A629" s="386">
        <v>151125.0</v>
      </c>
      <c r="B629" s="386" t="s">
        <v>1136</v>
      </c>
      <c r="C629" s="383" t="s">
        <v>495</v>
      </c>
      <c r="D629" s="384">
        <v>13.9</v>
      </c>
      <c r="E629" s="375" t="str">
        <f t="shared" ref="E629:F629" si="634">UPPER(B629)</f>
        <v>ELETRODUTO DE PVC RÍGIDO ROSCÁVEL, DIÂM. 1/2" (20MM), INCLUSIVE CONEXÕES</v>
      </c>
      <c r="F629" s="375" t="str">
        <f t="shared" si="634"/>
        <v>M</v>
      </c>
      <c r="G629" s="286">
        <f t="shared" si="8"/>
        <v>13.56</v>
      </c>
      <c r="H629" s="286">
        <f t="shared" si="9"/>
        <v>10.62</v>
      </c>
      <c r="I629" s="286">
        <f t="shared" si="399"/>
        <v>10.62</v>
      </c>
    </row>
    <row r="630" ht="15.75" customHeight="1">
      <c r="A630" s="386">
        <v>151126.0</v>
      </c>
      <c r="B630" s="386" t="s">
        <v>1138</v>
      </c>
      <c r="C630" s="383" t="s">
        <v>495</v>
      </c>
      <c r="D630" s="384">
        <v>14.6</v>
      </c>
      <c r="E630" s="375" t="str">
        <f t="shared" ref="E630:F630" si="635">UPPER(B630)</f>
        <v>ELETRODUTO DE PVC RÍGIDO ROSCÁVEL, DIÂM. 3/4" (25MM), INCLUSIVE CONEXÕES</v>
      </c>
      <c r="F630" s="375" t="str">
        <f t="shared" si="635"/>
        <v>M</v>
      </c>
      <c r="G630" s="286">
        <f t="shared" si="8"/>
        <v>14.23</v>
      </c>
      <c r="H630" s="286">
        <f t="shared" si="9"/>
        <v>11.15</v>
      </c>
      <c r="I630" s="286">
        <f t="shared" si="399"/>
        <v>11.15</v>
      </c>
    </row>
    <row r="631" ht="15.75" customHeight="1">
      <c r="A631" s="386">
        <v>151127.0</v>
      </c>
      <c r="B631" s="386" t="s">
        <v>1139</v>
      </c>
      <c r="C631" s="383" t="s">
        <v>495</v>
      </c>
      <c r="D631" s="384">
        <v>21.79</v>
      </c>
      <c r="E631" s="375" t="str">
        <f t="shared" ref="E631:F631" si="636">UPPER(B631)</f>
        <v>ELETRODUTO DE PVC RÍGIDO ROSCÁVEL, DIÂM. 1" (32MM), INCLUSIVE CONEXÕES</v>
      </c>
      <c r="F631" s="375" t="str">
        <f t="shared" si="636"/>
        <v>M</v>
      </c>
      <c r="G631" s="286">
        <f t="shared" si="8"/>
        <v>21.25</v>
      </c>
      <c r="H631" s="286">
        <f t="shared" si="9"/>
        <v>16.65</v>
      </c>
      <c r="I631" s="286">
        <f t="shared" si="399"/>
        <v>16.65</v>
      </c>
    </row>
    <row r="632" ht="15.75" customHeight="1">
      <c r="A632" s="381">
        <v>151128.0</v>
      </c>
      <c r="B632" s="381" t="s">
        <v>1140</v>
      </c>
      <c r="C632" s="383" t="s">
        <v>495</v>
      </c>
      <c r="D632" s="384">
        <v>26.09</v>
      </c>
      <c r="E632" s="375" t="str">
        <f t="shared" ref="E632:F632" si="637">UPPER(B632)</f>
        <v>ELETRODUTO DE PVC RÍGIDO ROSCÁVEL, DIÂM. 1 1/4" (40MM), INCLUSIVE CONEXÕES</v>
      </c>
      <c r="F632" s="375" t="str">
        <f t="shared" si="637"/>
        <v>M</v>
      </c>
      <c r="G632" s="286">
        <f t="shared" si="8"/>
        <v>25.44</v>
      </c>
      <c r="H632" s="286">
        <f t="shared" si="9"/>
        <v>19.93</v>
      </c>
      <c r="I632" s="286">
        <f t="shared" si="399"/>
        <v>19.93</v>
      </c>
    </row>
    <row r="633" ht="15.75" customHeight="1">
      <c r="A633" s="386">
        <v>151129.0</v>
      </c>
      <c r="B633" s="386" t="s">
        <v>1141</v>
      </c>
      <c r="C633" s="383" t="s">
        <v>495</v>
      </c>
      <c r="D633" s="384">
        <v>31.6</v>
      </c>
      <c r="E633" s="375" t="str">
        <f t="shared" ref="E633:F633" si="638">UPPER(B633)</f>
        <v>ELETRODUTO DE PVC RÍGIDO ROSCÁVEL, DIÂM. 1 1/2" (50MM), INCLUSIVE CONEXÕES</v>
      </c>
      <c r="F633" s="375" t="str">
        <f t="shared" si="638"/>
        <v>M</v>
      </c>
      <c r="G633" s="286">
        <f t="shared" si="8"/>
        <v>30.81</v>
      </c>
      <c r="H633" s="286">
        <f t="shared" si="9"/>
        <v>24.14</v>
      </c>
      <c r="I633" s="286">
        <f t="shared" si="399"/>
        <v>24.14</v>
      </c>
    </row>
    <row r="634" ht="15.75" customHeight="1">
      <c r="A634" s="386">
        <v>151130.0</v>
      </c>
      <c r="B634" s="386" t="s">
        <v>1142</v>
      </c>
      <c r="C634" s="383" t="s">
        <v>495</v>
      </c>
      <c r="D634" s="384">
        <v>38.05</v>
      </c>
      <c r="E634" s="375" t="str">
        <f t="shared" ref="E634:F634" si="639">UPPER(B634)</f>
        <v>ELETRODUTO DE PVC RÍGIDO ROSCÁVEL, DIÂM. 2" (60MM), INCLUSIVE CONEXÕES</v>
      </c>
      <c r="F634" s="375" t="str">
        <f t="shared" si="639"/>
        <v>M</v>
      </c>
      <c r="G634" s="286">
        <f t="shared" si="8"/>
        <v>37.1</v>
      </c>
      <c r="H634" s="286">
        <f t="shared" si="9"/>
        <v>29.07</v>
      </c>
      <c r="I634" s="286">
        <f t="shared" si="399"/>
        <v>29.07</v>
      </c>
    </row>
    <row r="635" ht="15.75" customHeight="1">
      <c r="A635" s="386">
        <v>151131.0</v>
      </c>
      <c r="B635" s="386" t="s">
        <v>1143</v>
      </c>
      <c r="C635" s="383" t="s">
        <v>495</v>
      </c>
      <c r="D635" s="384">
        <v>70.62</v>
      </c>
      <c r="E635" s="375" t="str">
        <f t="shared" ref="E635:F635" si="640">UPPER(B635)</f>
        <v>ELETRODUTO DE PVC RÍGIDO ROSCÁVEL, DIÂM. 3" (85MM), INCLUSIVE CONEXÕES</v>
      </c>
      <c r="F635" s="375" t="str">
        <f t="shared" si="640"/>
        <v>M</v>
      </c>
      <c r="G635" s="286">
        <f t="shared" si="8"/>
        <v>68.86</v>
      </c>
      <c r="H635" s="286">
        <f t="shared" si="9"/>
        <v>53.95</v>
      </c>
      <c r="I635" s="286">
        <f t="shared" si="399"/>
        <v>53.95</v>
      </c>
    </row>
    <row r="636" ht="15.75" customHeight="1">
      <c r="A636" s="386">
        <v>151132.0</v>
      </c>
      <c r="B636" s="386" t="s">
        <v>1144</v>
      </c>
      <c r="C636" s="383" t="s">
        <v>495</v>
      </c>
      <c r="D636" s="384">
        <v>7.64</v>
      </c>
      <c r="E636" s="375" t="str">
        <f t="shared" ref="E636:F636" si="641">UPPER(B636)</f>
        <v>ELETRODUTO FLEXÍVEL CORRUGADO 3/4" , MARCA DE REFERÊNCIA TIGRE</v>
      </c>
      <c r="F636" s="375" t="str">
        <f t="shared" si="641"/>
        <v>M</v>
      </c>
      <c r="G636" s="286">
        <f t="shared" si="8"/>
        <v>7.45</v>
      </c>
      <c r="H636" s="286">
        <f t="shared" si="9"/>
        <v>5.84</v>
      </c>
      <c r="I636" s="286">
        <f t="shared" si="399"/>
        <v>5.84</v>
      </c>
    </row>
    <row r="637" ht="15.75" customHeight="1">
      <c r="A637" s="386">
        <v>151133.0</v>
      </c>
      <c r="B637" s="386" t="s">
        <v>1145</v>
      </c>
      <c r="C637" s="383" t="s">
        <v>495</v>
      </c>
      <c r="D637" s="384">
        <v>9.16</v>
      </c>
      <c r="E637" s="375" t="str">
        <f t="shared" ref="E637:F637" si="642">UPPER(B637)</f>
        <v>ELETRODUTO FLEXÍVEL CORRUGADO 1", MARCA DE REFERÊNCIA TIGRE</v>
      </c>
      <c r="F637" s="375" t="str">
        <f t="shared" si="642"/>
        <v>M</v>
      </c>
      <c r="G637" s="286">
        <f t="shared" si="8"/>
        <v>8.93</v>
      </c>
      <c r="H637" s="286">
        <f t="shared" si="9"/>
        <v>7</v>
      </c>
      <c r="I637" s="286">
        <f t="shared" si="399"/>
        <v>7</v>
      </c>
    </row>
    <row r="638" ht="15.75" customHeight="1">
      <c r="A638" s="386">
        <v>151135.0</v>
      </c>
      <c r="B638" s="386" t="s">
        <v>1146</v>
      </c>
      <c r="C638" s="383" t="s">
        <v>495</v>
      </c>
      <c r="D638" s="384">
        <v>97.57</v>
      </c>
      <c r="E638" s="375" t="str">
        <f t="shared" ref="E638:F638" si="643">UPPER(B638)</f>
        <v>ELETRODUTO DE PVC RÍGIDO ROSCÁVEL, DIÂM. 4" (110MM), INCLUSIVE CONEXÕES</v>
      </c>
      <c r="F638" s="375" t="str">
        <f t="shared" si="643"/>
        <v>M</v>
      </c>
      <c r="G638" s="286">
        <f t="shared" si="8"/>
        <v>95.14</v>
      </c>
      <c r="H638" s="286">
        <f t="shared" si="9"/>
        <v>74.54</v>
      </c>
      <c r="I638" s="286">
        <f t="shared" si="399"/>
        <v>74.54</v>
      </c>
    </row>
    <row r="639" ht="15.75" customHeight="1">
      <c r="A639" s="386">
        <v>151136.0</v>
      </c>
      <c r="B639" s="386" t="s">
        <v>1147</v>
      </c>
      <c r="C639" s="383" t="s">
        <v>495</v>
      </c>
      <c r="D639" s="384">
        <v>188.23</v>
      </c>
      <c r="E639" s="375" t="str">
        <f t="shared" ref="E639:F639" si="644">UPPER(B639)</f>
        <v>ELETRODUTO DE PVC RÍGIDO ROSCÁVEL, DIÂM. 6" (164MM), INCLUSIVE CONEXÕES</v>
      </c>
      <c r="F639" s="375" t="str">
        <f t="shared" si="644"/>
        <v>M</v>
      </c>
      <c r="G639" s="286">
        <f t="shared" si="8"/>
        <v>183.55</v>
      </c>
      <c r="H639" s="286">
        <f t="shared" si="9"/>
        <v>143.8</v>
      </c>
      <c r="I639" s="286">
        <f t="shared" si="399"/>
        <v>143.8</v>
      </c>
    </row>
    <row r="640" ht="15.75" customHeight="1">
      <c r="A640" s="386">
        <v>151137.0</v>
      </c>
      <c r="B640" s="386" t="s">
        <v>1148</v>
      </c>
      <c r="C640" s="383" t="s">
        <v>495</v>
      </c>
      <c r="D640" s="384">
        <v>22.42</v>
      </c>
      <c r="E640" s="375" t="str">
        <f t="shared" ref="E640:F640" si="645">UPPER(B640)</f>
        <v>ELETRODUTO PEAD, COR PRETA, DIAM. 1.1/2", MARCA REF. KANAFLEX OU EQUIVALENTE</v>
      </c>
      <c r="F640" s="375" t="str">
        <f t="shared" si="645"/>
        <v>M</v>
      </c>
      <c r="G640" s="286">
        <f t="shared" si="8"/>
        <v>21.86</v>
      </c>
      <c r="H640" s="286">
        <f t="shared" si="9"/>
        <v>17.13</v>
      </c>
      <c r="I640" s="286">
        <f t="shared" si="399"/>
        <v>17.13</v>
      </c>
    </row>
    <row r="641" ht="15.75" customHeight="1">
      <c r="A641" s="386">
        <v>151138.0</v>
      </c>
      <c r="B641" s="386" t="s">
        <v>1149</v>
      </c>
      <c r="C641" s="383" t="s">
        <v>495</v>
      </c>
      <c r="D641" s="384">
        <v>19.9</v>
      </c>
      <c r="E641" s="375" t="str">
        <f t="shared" ref="E641:F641" si="646">UPPER(B641)</f>
        <v>ELETRODUTO PEAD, COR PRETA, DIAM. 1.1/4", MARCA REF. KANAFLEX OU EQUIVALENTE</v>
      </c>
      <c r="F641" s="375" t="str">
        <f t="shared" si="646"/>
        <v>M</v>
      </c>
      <c r="G641" s="286">
        <f t="shared" si="8"/>
        <v>19.4</v>
      </c>
      <c r="H641" s="286">
        <f t="shared" si="9"/>
        <v>15.2</v>
      </c>
      <c r="I641" s="286">
        <f t="shared" si="399"/>
        <v>15.2</v>
      </c>
    </row>
    <row r="642" ht="15.75" customHeight="1">
      <c r="A642" s="386">
        <v>151139.0</v>
      </c>
      <c r="B642" s="386" t="s">
        <v>1150</v>
      </c>
      <c r="C642" s="383" t="s">
        <v>495</v>
      </c>
      <c r="D642" s="384">
        <v>23.93</v>
      </c>
      <c r="E642" s="375" t="str">
        <f t="shared" ref="E642:F642" si="647">UPPER(B642)</f>
        <v>ELETRODUTO PEAD, COR PRETA, DIAM. 2", MARCA REF. KANAFLEX OU EQUIVALENTE</v>
      </c>
      <c r="F642" s="375" t="str">
        <f t="shared" si="647"/>
        <v>M</v>
      </c>
      <c r="G642" s="286">
        <f t="shared" si="8"/>
        <v>23.33</v>
      </c>
      <c r="H642" s="286">
        <f t="shared" si="9"/>
        <v>18.28</v>
      </c>
      <c r="I642" s="286">
        <f t="shared" si="399"/>
        <v>18.28</v>
      </c>
    </row>
    <row r="643" ht="15.75" customHeight="1">
      <c r="A643" s="386">
        <v>151140.0</v>
      </c>
      <c r="B643" s="386" t="s">
        <v>1151</v>
      </c>
      <c r="C643" s="383" t="s">
        <v>495</v>
      </c>
      <c r="D643" s="384">
        <v>37.95</v>
      </c>
      <c r="E643" s="375" t="str">
        <f t="shared" ref="E643:F643" si="648">UPPER(B643)</f>
        <v>ELETRODUTO PEAD, COR PRETA, DIAM. 3", MARCA REF. KANAFLEX OU EQUIVALENTE</v>
      </c>
      <c r="F643" s="375" t="str">
        <f t="shared" si="648"/>
        <v>M</v>
      </c>
      <c r="G643" s="286">
        <f t="shared" si="8"/>
        <v>37</v>
      </c>
      <c r="H643" s="286">
        <f t="shared" si="9"/>
        <v>28.99</v>
      </c>
      <c r="I643" s="286">
        <f t="shared" si="399"/>
        <v>28.99</v>
      </c>
    </row>
    <row r="644" ht="15.75" customHeight="1">
      <c r="A644" s="386">
        <v>151141.0</v>
      </c>
      <c r="B644" s="386" t="s">
        <v>1152</v>
      </c>
      <c r="C644" s="383" t="s">
        <v>495</v>
      </c>
      <c r="D644" s="384">
        <v>51.3</v>
      </c>
      <c r="E644" s="375" t="str">
        <f t="shared" ref="E644:F644" si="649">UPPER(B644)</f>
        <v>ELETRODUTO PEAD, COR PRETA, DIAM. 4", MARCA REF. KANAFLEX OU EQUIVALENTE</v>
      </c>
      <c r="F644" s="375" t="str">
        <f t="shared" si="649"/>
        <v>M</v>
      </c>
      <c r="G644" s="286">
        <f t="shared" si="8"/>
        <v>50.02</v>
      </c>
      <c r="H644" s="286">
        <f t="shared" si="9"/>
        <v>39.19</v>
      </c>
      <c r="I644" s="286">
        <f t="shared" si="399"/>
        <v>39.19</v>
      </c>
    </row>
    <row r="645" ht="15.75" customHeight="1">
      <c r="A645" s="386">
        <v>151142.0</v>
      </c>
      <c r="B645" s="386" t="s">
        <v>1153</v>
      </c>
      <c r="C645" s="383" t="s">
        <v>495</v>
      </c>
      <c r="D645" s="384">
        <v>88.88</v>
      </c>
      <c r="E645" s="375" t="str">
        <f t="shared" ref="E645:F645" si="650">UPPER(B645)</f>
        <v>ELETRODUTO PEAD, COR PRETA, DIAM. 6", MARCA REF. KANAFLEX OU EQUIVALENTE</v>
      </c>
      <c r="F645" s="375" t="str">
        <f t="shared" si="650"/>
        <v>M</v>
      </c>
      <c r="G645" s="286">
        <f t="shared" si="8"/>
        <v>86.67</v>
      </c>
      <c r="H645" s="286">
        <f t="shared" si="9"/>
        <v>67.9</v>
      </c>
      <c r="I645" s="286">
        <f t="shared" si="399"/>
        <v>67.9</v>
      </c>
    </row>
    <row r="646" ht="15.75" customHeight="1">
      <c r="A646" s="386">
        <v>1513.0</v>
      </c>
      <c r="B646" s="386" t="s">
        <v>1154</v>
      </c>
      <c r="C646" s="383"/>
      <c r="D646" s="384"/>
      <c r="E646" s="375" t="str">
        <f t="shared" ref="E646:F646" si="651">UPPER(B646)</f>
        <v>CHAVES, FUSIVEIS E DISJUNTORES</v>
      </c>
      <c r="F646" s="375" t="str">
        <f t="shared" si="651"/>
        <v/>
      </c>
      <c r="G646" s="286">
        <f t="shared" si="8"/>
        <v>0</v>
      </c>
      <c r="H646" s="286">
        <f t="shared" si="9"/>
        <v>0</v>
      </c>
      <c r="I646" s="286">
        <f t="shared" si="399"/>
        <v>0</v>
      </c>
    </row>
    <row r="647" ht="15.75" customHeight="1">
      <c r="A647" s="386">
        <v>151301.0</v>
      </c>
      <c r="B647" s="386" t="s">
        <v>1155</v>
      </c>
      <c r="C647" s="383" t="s">
        <v>500</v>
      </c>
      <c r="D647" s="384">
        <v>18.8</v>
      </c>
      <c r="E647" s="375" t="str">
        <f t="shared" ref="E647:F647" si="652">UPPER(B647)</f>
        <v>MINI-DISJUNTOR MONOPOLAR 16 A, CURVA C - 5KA 220/127VCA (NBR IEC 60947-2), REF. SIEMENS, GE, SCHNEIDER OU EQUIVALENTE</v>
      </c>
      <c r="F647" s="375" t="str">
        <f t="shared" si="652"/>
        <v>UND</v>
      </c>
      <c r="G647" s="286">
        <f t="shared" si="8"/>
        <v>18.33</v>
      </c>
      <c r="H647" s="286">
        <f t="shared" si="9"/>
        <v>14.36</v>
      </c>
      <c r="I647" s="286">
        <f t="shared" si="399"/>
        <v>14.36</v>
      </c>
    </row>
    <row r="648" ht="15.75" customHeight="1">
      <c r="A648" s="386">
        <v>151302.0</v>
      </c>
      <c r="B648" s="386" t="s">
        <v>1157</v>
      </c>
      <c r="C648" s="383" t="s">
        <v>500</v>
      </c>
      <c r="D648" s="384">
        <v>18.8</v>
      </c>
      <c r="E648" s="375" t="str">
        <f t="shared" ref="E648:F648" si="653">UPPER(B648)</f>
        <v>MINI-DISJUNTOR MONOPOLAR 20 A, CURVA C - 5KA 220/127VCA (NBR IEC 60947-2), REF. SIEMENS, GE, SCHNEIDER OU EQUIVALENTE</v>
      </c>
      <c r="F648" s="375" t="str">
        <f t="shared" si="653"/>
        <v>UND</v>
      </c>
      <c r="G648" s="286">
        <f t="shared" si="8"/>
        <v>18.33</v>
      </c>
      <c r="H648" s="286">
        <f t="shared" si="9"/>
        <v>14.36</v>
      </c>
      <c r="I648" s="286">
        <f t="shared" si="399"/>
        <v>14.36</v>
      </c>
    </row>
    <row r="649" ht="15.75" customHeight="1">
      <c r="A649" s="386">
        <v>151303.0</v>
      </c>
      <c r="B649" s="386" t="s">
        <v>1158</v>
      </c>
      <c r="C649" s="383" t="s">
        <v>500</v>
      </c>
      <c r="D649" s="384">
        <v>18.8</v>
      </c>
      <c r="E649" s="375" t="str">
        <f t="shared" ref="E649:F649" si="654">UPPER(B649)</f>
        <v>MINI-DISJUNTOR MONOPOLAR 25 A, CURVA C - 5KA 220/127VCA (NBR IEC 60947-2), REF. SIEMENS, GE, SCHNEIDER OU EQUIVALENTE</v>
      </c>
      <c r="F649" s="375" t="str">
        <f t="shared" si="654"/>
        <v>UND</v>
      </c>
      <c r="G649" s="286">
        <f t="shared" si="8"/>
        <v>18.33</v>
      </c>
      <c r="H649" s="286">
        <f t="shared" si="9"/>
        <v>14.36</v>
      </c>
      <c r="I649" s="286">
        <f t="shared" si="399"/>
        <v>14.36</v>
      </c>
    </row>
    <row r="650" ht="15.75" customHeight="1">
      <c r="A650" s="381">
        <v>151304.0</v>
      </c>
      <c r="B650" s="381" t="s">
        <v>1160</v>
      </c>
      <c r="C650" s="383" t="s">
        <v>500</v>
      </c>
      <c r="D650" s="384">
        <v>18.8</v>
      </c>
      <c r="E650" s="375" t="str">
        <f t="shared" ref="E650:F650" si="655">UPPER(B650)</f>
        <v>MINI-DISJUNTOR MONOPOLAR 32 A, CURVA C - 5KA 220/127VCA (NBR IEC 60947-2), REF. SIEMENS, GE, SCHNEIDER OU EQUIVALENTE</v>
      </c>
      <c r="F650" s="375" t="str">
        <f t="shared" si="655"/>
        <v>UND</v>
      </c>
      <c r="G650" s="286">
        <f t="shared" si="8"/>
        <v>18.33</v>
      </c>
      <c r="H650" s="286">
        <f t="shared" si="9"/>
        <v>14.36</v>
      </c>
      <c r="I650" s="286">
        <f t="shared" si="399"/>
        <v>14.36</v>
      </c>
    </row>
    <row r="651" ht="15.75" customHeight="1">
      <c r="A651" s="386">
        <v>151305.0</v>
      </c>
      <c r="B651" s="386" t="s">
        <v>1161</v>
      </c>
      <c r="C651" s="383" t="s">
        <v>500</v>
      </c>
      <c r="D651" s="384">
        <v>23.38</v>
      </c>
      <c r="E651" s="375" t="str">
        <f t="shared" ref="E651:F651" si="656">UPPER(B651)</f>
        <v>MINI-DISJUNTOR MONOPOLAR 40 A, CURVA C - 5KA 220/127VCA (NBR IEC 60947-2), REF. SIEMENS, GE, SCHNEIDER OU EQUIVALENTE</v>
      </c>
      <c r="F651" s="375" t="str">
        <f t="shared" si="656"/>
        <v>UND</v>
      </c>
      <c r="G651" s="286">
        <f t="shared" si="8"/>
        <v>22.8</v>
      </c>
      <c r="H651" s="286">
        <f t="shared" si="9"/>
        <v>17.86</v>
      </c>
      <c r="I651" s="286">
        <f t="shared" si="399"/>
        <v>17.86</v>
      </c>
    </row>
    <row r="652" ht="15.75" customHeight="1">
      <c r="A652" s="386">
        <v>151306.0</v>
      </c>
      <c r="B652" s="386" t="s">
        <v>1162</v>
      </c>
      <c r="C652" s="383" t="s">
        <v>500</v>
      </c>
      <c r="D652" s="384">
        <v>52.75</v>
      </c>
      <c r="E652" s="375" t="str">
        <f t="shared" ref="E652:F652" si="657">UPPER(B652)</f>
        <v>MINI-DISJUNTOR BIPOLAR 16 A, CURVA C - 5KA 220/127VCA (NBR IEC 60947-2), REF. SIEMENS, GE, SCHNEIDER OU EQUIVALENTE</v>
      </c>
      <c r="F652" s="375" t="str">
        <f t="shared" si="657"/>
        <v>UND</v>
      </c>
      <c r="G652" s="286">
        <f t="shared" si="8"/>
        <v>51.44</v>
      </c>
      <c r="H652" s="286">
        <f t="shared" si="9"/>
        <v>40.3</v>
      </c>
      <c r="I652" s="286">
        <f t="shared" si="399"/>
        <v>40.3</v>
      </c>
    </row>
    <row r="653" ht="15.75" customHeight="1">
      <c r="A653" s="386">
        <v>151307.0</v>
      </c>
      <c r="B653" s="386" t="s">
        <v>1164</v>
      </c>
      <c r="C653" s="383" t="s">
        <v>500</v>
      </c>
      <c r="D653" s="384">
        <v>52.75</v>
      </c>
      <c r="E653" s="375" t="str">
        <f t="shared" ref="E653:F653" si="658">UPPER(B653)</f>
        <v>MINI-DISJUNTOR BIPOLAR 20 A, CURVA C - 5KA 220/127VCA (NBR IEC 60947-2), REF. SIEMENS, GE, SCHNEIDER OU EQUIVALENTE</v>
      </c>
      <c r="F653" s="375" t="str">
        <f t="shared" si="658"/>
        <v>UND</v>
      </c>
      <c r="G653" s="286">
        <f t="shared" si="8"/>
        <v>51.44</v>
      </c>
      <c r="H653" s="286">
        <f t="shared" si="9"/>
        <v>40.3</v>
      </c>
      <c r="I653" s="286">
        <f t="shared" si="399"/>
        <v>40.3</v>
      </c>
    </row>
    <row r="654" ht="15.75" customHeight="1">
      <c r="A654" s="386">
        <v>151308.0</v>
      </c>
      <c r="B654" s="386" t="s">
        <v>1165</v>
      </c>
      <c r="C654" s="383" t="s">
        <v>500</v>
      </c>
      <c r="D654" s="384">
        <v>54.66</v>
      </c>
      <c r="E654" s="375" t="str">
        <f t="shared" ref="E654:F654" si="659">UPPER(B654)</f>
        <v>MINI-DISJUNTOR BIPOLAR 50 A, CURVA C - 5KA 220/127VCA (NBR IEC 60947-2), REF. SIEMENS, GE, SCHNEIDER OU EQUIVALENTE</v>
      </c>
      <c r="F654" s="375" t="str">
        <f t="shared" si="659"/>
        <v>UND</v>
      </c>
      <c r="G654" s="286">
        <f t="shared" si="8"/>
        <v>53.3</v>
      </c>
      <c r="H654" s="286">
        <f t="shared" si="9"/>
        <v>41.76</v>
      </c>
      <c r="I654" s="286">
        <f t="shared" si="399"/>
        <v>41.76</v>
      </c>
    </row>
    <row r="655" ht="15.75" customHeight="1">
      <c r="A655" s="386">
        <v>151309.0</v>
      </c>
      <c r="B655" s="386" t="s">
        <v>1166</v>
      </c>
      <c r="C655" s="383" t="s">
        <v>500</v>
      </c>
      <c r="D655" s="384">
        <v>74.44</v>
      </c>
      <c r="E655" s="375" t="str">
        <f t="shared" ref="E655:F655" si="660">UPPER(B655)</f>
        <v>MINI-DISJUNTOR TRIPOLAR 16 A, CURVA C - 5KA 220/127VCA (NBR IEC 60947-2), REF. SIEMENS, GE, SCHNEIDER OU EQUIVALENTE</v>
      </c>
      <c r="F655" s="375" t="str">
        <f t="shared" si="660"/>
        <v>UND</v>
      </c>
      <c r="G655" s="286">
        <f t="shared" si="8"/>
        <v>72.59</v>
      </c>
      <c r="H655" s="286">
        <f t="shared" si="9"/>
        <v>56.87</v>
      </c>
      <c r="I655" s="286">
        <f t="shared" si="399"/>
        <v>56.87</v>
      </c>
    </row>
    <row r="656" ht="15.75" customHeight="1">
      <c r="A656" s="386">
        <v>151310.0</v>
      </c>
      <c r="B656" s="386" t="s">
        <v>1169</v>
      </c>
      <c r="C656" s="383" t="s">
        <v>500</v>
      </c>
      <c r="D656" s="384">
        <v>92.72</v>
      </c>
      <c r="E656" s="375" t="str">
        <f t="shared" ref="E656:F656" si="661">UPPER(B656)</f>
        <v>MINI-DISJUNTOR TRIPOLAR 40 A, CURVA C - 5KA 220/127VCA (NBR IEC 60947-2), REF. SIEMENS, GE, SCHNEIDER OU EQUIVALENTE</v>
      </c>
      <c r="F656" s="375" t="str">
        <f t="shared" si="661"/>
        <v>UND</v>
      </c>
      <c r="G656" s="286">
        <f t="shared" si="8"/>
        <v>90.41</v>
      </c>
      <c r="H656" s="286">
        <f t="shared" si="9"/>
        <v>70.83</v>
      </c>
      <c r="I656" s="286">
        <f t="shared" si="399"/>
        <v>70.83</v>
      </c>
    </row>
    <row r="657" ht="15.75" customHeight="1">
      <c r="A657" s="386">
        <v>151311.0</v>
      </c>
      <c r="B657" s="386" t="s">
        <v>1170</v>
      </c>
      <c r="C657" s="383" t="s">
        <v>500</v>
      </c>
      <c r="D657" s="384">
        <v>92.72</v>
      </c>
      <c r="E657" s="375" t="str">
        <f t="shared" ref="E657:F657" si="662">UPPER(B657)</f>
        <v>MINI-DISJUNTOR TRIPOLAR 50 A, CURVA C - 5KA 220/127VCA (NBR IEC 60947-2), REF. SIEMENS, GE, SCHNEIDER OU EQUIVALENTE</v>
      </c>
      <c r="F657" s="375" t="str">
        <f t="shared" si="662"/>
        <v>UND</v>
      </c>
      <c r="G657" s="286">
        <f t="shared" si="8"/>
        <v>90.41</v>
      </c>
      <c r="H657" s="286">
        <f t="shared" si="9"/>
        <v>70.83</v>
      </c>
      <c r="I657" s="286">
        <f t="shared" si="399"/>
        <v>70.83</v>
      </c>
    </row>
    <row r="658" ht="15.75" customHeight="1">
      <c r="A658" s="386">
        <v>151313.0</v>
      </c>
      <c r="B658" s="386" t="s">
        <v>1172</v>
      </c>
      <c r="C658" s="383" t="s">
        <v>500</v>
      </c>
      <c r="D658" s="384">
        <v>178.94</v>
      </c>
      <c r="E658" s="375" t="str">
        <f t="shared" ref="E658:F658" si="663">UPPER(B658)</f>
        <v>MINI-DISJUNTOR TRIPOLAR 90 A, CURVA C - 5KA 220/127VCA (NBR IEC 60947-2), REF. SIEMENS, GE, SCHNEIDER OU EQUIVALENTE</v>
      </c>
      <c r="F658" s="375" t="str">
        <f t="shared" si="663"/>
        <v>UND</v>
      </c>
      <c r="G658" s="286">
        <f t="shared" si="8"/>
        <v>174.48</v>
      </c>
      <c r="H658" s="286">
        <f t="shared" si="9"/>
        <v>136.7</v>
      </c>
      <c r="I658" s="286">
        <f t="shared" si="399"/>
        <v>136.7</v>
      </c>
    </row>
    <row r="659" ht="15.75" customHeight="1">
      <c r="A659" s="386">
        <v>151314.0</v>
      </c>
      <c r="B659" s="386" t="s">
        <v>1173</v>
      </c>
      <c r="C659" s="383" t="s">
        <v>500</v>
      </c>
      <c r="D659" s="384">
        <v>312.34</v>
      </c>
      <c r="E659" s="375" t="str">
        <f t="shared" ref="E659:F659" si="664">UPPER(B659)</f>
        <v>DISJUNTOR COMPACTO EM CAIXA MOLDADA TRIPOLAR 100 A, CURVA C - 15KA 240VCA (NBR IEC 60947-2), REF. SIEMENS, GE, SCHNEIDER OU EQUIVALENTE</v>
      </c>
      <c r="F659" s="375" t="str">
        <f t="shared" si="664"/>
        <v>UND</v>
      </c>
      <c r="G659" s="286">
        <f t="shared" si="8"/>
        <v>304.56</v>
      </c>
      <c r="H659" s="286">
        <f t="shared" si="9"/>
        <v>238.61</v>
      </c>
      <c r="I659" s="286">
        <f t="shared" si="399"/>
        <v>238.61</v>
      </c>
    </row>
    <row r="660" ht="15.75" customHeight="1">
      <c r="A660" s="386">
        <v>151315.0</v>
      </c>
      <c r="B660" s="386" t="s">
        <v>1174</v>
      </c>
      <c r="C660" s="383" t="s">
        <v>500</v>
      </c>
      <c r="D660" s="384">
        <v>2563.35</v>
      </c>
      <c r="E660" s="375" t="str">
        <f t="shared" ref="E660:F660" si="665">UPPER(B660)</f>
        <v>CHAVE BLINDADA 600V / 160A, COM TERMINAIS PARA CABO 70 MM2</v>
      </c>
      <c r="F660" s="375" t="str">
        <f t="shared" si="665"/>
        <v>UND</v>
      </c>
      <c r="G660" s="286">
        <f t="shared" si="8"/>
        <v>2499.51</v>
      </c>
      <c r="H660" s="286">
        <f t="shared" si="9"/>
        <v>1958.25</v>
      </c>
      <c r="I660" s="286">
        <f t="shared" si="399"/>
        <v>1958.25</v>
      </c>
    </row>
    <row r="661" ht="15.75" customHeight="1">
      <c r="A661" s="386">
        <v>151316.0</v>
      </c>
      <c r="B661" s="386" t="s">
        <v>1175</v>
      </c>
      <c r="C661" s="383" t="s">
        <v>500</v>
      </c>
      <c r="D661" s="384">
        <v>178.94</v>
      </c>
      <c r="E661" s="375" t="str">
        <f t="shared" ref="E661:F661" si="666">UPPER(B661)</f>
        <v>MINI-DISJUNTOR TRIPOLAR 70 A, CURVA C - 5KA 220/127VCA (NBR IEC 60947-2), REF. SIEMENS, GE, SCHNEIDER OU EQUIVALENTE</v>
      </c>
      <c r="F661" s="375" t="str">
        <f t="shared" si="666"/>
        <v>UND</v>
      </c>
      <c r="G661" s="286">
        <f t="shared" si="8"/>
        <v>174.48</v>
      </c>
      <c r="H661" s="286">
        <f t="shared" si="9"/>
        <v>136.7</v>
      </c>
      <c r="I661" s="286">
        <f t="shared" si="399"/>
        <v>136.7</v>
      </c>
    </row>
    <row r="662" ht="15.75" customHeight="1">
      <c r="A662" s="386">
        <v>151317.0</v>
      </c>
      <c r="B662" s="386" t="s">
        <v>1177</v>
      </c>
      <c r="C662" s="383" t="s">
        <v>500</v>
      </c>
      <c r="D662" s="384">
        <v>23.38</v>
      </c>
      <c r="E662" s="375" t="str">
        <f t="shared" ref="E662:F662" si="667">UPPER(B662)</f>
        <v>MINI-DISJUNTOR MONOPOLAR 50 A, CURVA C - 5KA 220/127VCA (NBR IEC 60947-2), REF. SIEMENS, GE, SCHNEIDER OU EQUIVALENTE</v>
      </c>
      <c r="F662" s="375" t="str">
        <f t="shared" si="667"/>
        <v>UND</v>
      </c>
      <c r="G662" s="286">
        <f t="shared" si="8"/>
        <v>22.8</v>
      </c>
      <c r="H662" s="286">
        <f t="shared" si="9"/>
        <v>17.86</v>
      </c>
      <c r="I662" s="286">
        <f t="shared" si="399"/>
        <v>17.86</v>
      </c>
    </row>
    <row r="663" ht="15.75" customHeight="1">
      <c r="A663" s="386">
        <v>151318.0</v>
      </c>
      <c r="B663" s="386" t="s">
        <v>1178</v>
      </c>
      <c r="C663" s="383" t="s">
        <v>500</v>
      </c>
      <c r="D663" s="384">
        <v>23.8</v>
      </c>
      <c r="E663" s="375" t="str">
        <f t="shared" ref="E663:F663" si="668">UPPER(B663)</f>
        <v>MINI-DISJUNTOR MONOPOLAR 63 A, CURVA C - 5KA 220/127VCA (NBR IEC 60947-2), REF. SIEMENS, GE, SCHNEIDER OU EQUIVALENTE</v>
      </c>
      <c r="F663" s="375" t="str">
        <f t="shared" si="668"/>
        <v>UND</v>
      </c>
      <c r="G663" s="286">
        <f t="shared" si="8"/>
        <v>23.2</v>
      </c>
      <c r="H663" s="286">
        <f t="shared" si="9"/>
        <v>18.18</v>
      </c>
      <c r="I663" s="286">
        <f t="shared" si="399"/>
        <v>18.18</v>
      </c>
    </row>
    <row r="664" ht="15.75" customHeight="1">
      <c r="A664" s="386">
        <v>151319.0</v>
      </c>
      <c r="B664" s="386" t="s">
        <v>1179</v>
      </c>
      <c r="C664" s="383" t="s">
        <v>500</v>
      </c>
      <c r="D664" s="399">
        <v>24.66</v>
      </c>
      <c r="E664" s="375" t="str">
        <f t="shared" ref="E664:F664" si="669">UPPER(B664)</f>
        <v>MINI-DISJUNTOR MONOPOLAR 70 A, CURVA C - 5KA 220/127VCA (NBR IEC 60947-2), REF. SIEMENS, GE, SCHNEIDER OU EQUIVALENTE</v>
      </c>
      <c r="F664" s="375" t="str">
        <f t="shared" si="669"/>
        <v>UND</v>
      </c>
      <c r="G664" s="286">
        <f t="shared" si="8"/>
        <v>24.05</v>
      </c>
      <c r="H664" s="286">
        <f t="shared" si="9"/>
        <v>18.84</v>
      </c>
      <c r="I664" s="286">
        <f t="shared" si="399"/>
        <v>18.84</v>
      </c>
    </row>
    <row r="665" ht="15.75" customHeight="1">
      <c r="A665" s="386">
        <v>151320.0</v>
      </c>
      <c r="B665" s="386" t="s">
        <v>1180</v>
      </c>
      <c r="C665" s="383" t="s">
        <v>500</v>
      </c>
      <c r="D665" s="384">
        <v>27.67</v>
      </c>
      <c r="E665" s="375" t="str">
        <f t="shared" ref="E665:F665" si="670">UPPER(B665)</f>
        <v>MINI-DISJUNTOR MONOPOLAR 80 A, CURVA C - 10KA 240VCA (NBR IEC 60947-2), REF. SIEMENS, GE, SCHNEIDER OU EQUIVALENTE</v>
      </c>
      <c r="F665" s="375" t="str">
        <f t="shared" si="670"/>
        <v>UND</v>
      </c>
      <c r="G665" s="286">
        <f t="shared" si="8"/>
        <v>26.98</v>
      </c>
      <c r="H665" s="286">
        <f t="shared" si="9"/>
        <v>21.14</v>
      </c>
      <c r="I665" s="286">
        <f t="shared" si="399"/>
        <v>21.14</v>
      </c>
    </row>
    <row r="666" ht="15.75" customHeight="1">
      <c r="A666" s="386">
        <v>151321.0</v>
      </c>
      <c r="B666" s="386" t="s">
        <v>1181</v>
      </c>
      <c r="C666" s="383" t="s">
        <v>500</v>
      </c>
      <c r="D666" s="384">
        <v>52.75</v>
      </c>
      <c r="E666" s="375" t="str">
        <f t="shared" ref="E666:F666" si="671">UPPER(B666)</f>
        <v>MINI-DISJUNTOR BIPOLAR 25 A, CURVA C - 5KA 220/127VCA (NBR IEC 60947-2), REF. SIEMENS, GE, SCHNEIDER OU EQUIVALENTE</v>
      </c>
      <c r="F666" s="375" t="str">
        <f t="shared" si="671"/>
        <v>UND</v>
      </c>
      <c r="G666" s="286">
        <f t="shared" si="8"/>
        <v>51.44</v>
      </c>
      <c r="H666" s="286">
        <f t="shared" si="9"/>
        <v>40.3</v>
      </c>
      <c r="I666" s="286">
        <f t="shared" si="399"/>
        <v>40.3</v>
      </c>
    </row>
    <row r="667" ht="15.75" customHeight="1">
      <c r="A667" s="386">
        <v>151322.0</v>
      </c>
      <c r="B667" s="386" t="s">
        <v>1182</v>
      </c>
      <c r="C667" s="383" t="s">
        <v>500</v>
      </c>
      <c r="D667" s="384">
        <v>52.75</v>
      </c>
      <c r="E667" s="375" t="str">
        <f t="shared" ref="E667:F667" si="672">UPPER(B667)</f>
        <v>MINI-DISJUNTOR BIPOLAR 32 A, CURVA C - 5KA 220/127VCA (NBR IEC 60947-2), REF. SIEMENS, GE, SCHNEIDER OU EQUIVALENTE</v>
      </c>
      <c r="F667" s="375" t="str">
        <f t="shared" si="672"/>
        <v>UND</v>
      </c>
      <c r="G667" s="286">
        <f t="shared" si="8"/>
        <v>51.44</v>
      </c>
      <c r="H667" s="286">
        <f t="shared" si="9"/>
        <v>40.3</v>
      </c>
      <c r="I667" s="286">
        <f t="shared" si="399"/>
        <v>40.3</v>
      </c>
    </row>
    <row r="668" ht="15.75" customHeight="1">
      <c r="A668" s="386">
        <v>151323.0</v>
      </c>
      <c r="B668" s="386" t="s">
        <v>1183</v>
      </c>
      <c r="C668" s="383" t="s">
        <v>500</v>
      </c>
      <c r="D668" s="384">
        <v>54.66</v>
      </c>
      <c r="E668" s="375" t="str">
        <f t="shared" ref="E668:F668" si="673">UPPER(B668)</f>
        <v>MINI-DISJUNTOR BIPOLAR 40 A, CURVA C - 5KA 220/127VCA (NBR IEC 60947-2), REF. SIEMENS, GE, SCHNEIDER OU EQUIVALENTE</v>
      </c>
      <c r="F668" s="375" t="str">
        <f t="shared" si="673"/>
        <v>UND</v>
      </c>
      <c r="G668" s="286">
        <f t="shared" si="8"/>
        <v>53.3</v>
      </c>
      <c r="H668" s="286">
        <f t="shared" si="9"/>
        <v>41.76</v>
      </c>
      <c r="I668" s="286">
        <f t="shared" si="399"/>
        <v>41.76</v>
      </c>
    </row>
    <row r="669" ht="15.75" customHeight="1">
      <c r="A669" s="386">
        <v>151324.0</v>
      </c>
      <c r="B669" s="386" t="s">
        <v>1184</v>
      </c>
      <c r="C669" s="383" t="s">
        <v>500</v>
      </c>
      <c r="D669" s="384">
        <v>86.62</v>
      </c>
      <c r="E669" s="375" t="str">
        <f t="shared" ref="E669:F669" si="674">UPPER(B669)</f>
        <v>MINI-DISJUNTOR BIPOLAR 63 A, CURVA C - 5KA 220/127VCA (NBR IEC 60947-2), REF. SIEMENS, GE, SCHNEIDER OU EQUIVALENTE</v>
      </c>
      <c r="F669" s="375" t="str">
        <f t="shared" si="674"/>
        <v>UND</v>
      </c>
      <c r="G669" s="286">
        <f t="shared" si="8"/>
        <v>84.46</v>
      </c>
      <c r="H669" s="286">
        <f t="shared" si="9"/>
        <v>66.17</v>
      </c>
      <c r="I669" s="286">
        <f t="shared" si="399"/>
        <v>66.17</v>
      </c>
    </row>
    <row r="670" ht="15.75" customHeight="1">
      <c r="A670" s="386">
        <v>151325.0</v>
      </c>
      <c r="B670" s="386" t="s">
        <v>1185</v>
      </c>
      <c r="C670" s="383" t="s">
        <v>500</v>
      </c>
      <c r="D670" s="384">
        <v>116.4</v>
      </c>
      <c r="E670" s="375" t="str">
        <f t="shared" ref="E670:F670" si="675">UPPER(B670)</f>
        <v>MINI-DISJUNTOR BIPOLAR 70 A, CURVA C - 5KA 220/127VCA (NBR IEC 60947-2), REF. SIEMENS, GE, SCHNEIDER OU EQUIVALENTE</v>
      </c>
      <c r="F670" s="375" t="str">
        <f t="shared" si="675"/>
        <v>UND</v>
      </c>
      <c r="G670" s="286">
        <f t="shared" si="8"/>
        <v>113.5</v>
      </c>
      <c r="H670" s="286">
        <f t="shared" si="9"/>
        <v>88.92</v>
      </c>
      <c r="I670" s="286">
        <f t="shared" si="399"/>
        <v>88.92</v>
      </c>
    </row>
    <row r="671" ht="15.75" customHeight="1">
      <c r="A671" s="386">
        <v>151326.0</v>
      </c>
      <c r="B671" s="386" t="s">
        <v>1186</v>
      </c>
      <c r="C671" s="383" t="s">
        <v>500</v>
      </c>
      <c r="D671" s="384">
        <v>120.98</v>
      </c>
      <c r="E671" s="375" t="str">
        <f t="shared" ref="E671:F671" si="676">UPPER(B671)</f>
        <v>MINI-DISJUNTOR BIPOLAR 80 A, CURVA C - 5KA 240VCA (NBR IEC 60947-2), REF. SIEMENS, GE, SCHNEIDER OU EQUIVALENTE</v>
      </c>
      <c r="F671" s="375" t="str">
        <f t="shared" si="676"/>
        <v>UND</v>
      </c>
      <c r="G671" s="286">
        <f t="shared" si="8"/>
        <v>117.96</v>
      </c>
      <c r="H671" s="286">
        <f t="shared" si="9"/>
        <v>92.42</v>
      </c>
      <c r="I671" s="286">
        <f t="shared" si="399"/>
        <v>92.42</v>
      </c>
    </row>
    <row r="672" ht="15.75" customHeight="1">
      <c r="A672" s="386">
        <v>151327.0</v>
      </c>
      <c r="B672" s="386" t="s">
        <v>1187</v>
      </c>
      <c r="C672" s="383" t="s">
        <v>500</v>
      </c>
      <c r="D672" s="384">
        <v>74.44</v>
      </c>
      <c r="E672" s="375" t="str">
        <f t="shared" ref="E672:F672" si="677">UPPER(B672)</f>
        <v>MINI-DISJUNTOR TRIPOLAR 20 A, CURVA C - 5KA 220/127VCA (NBR IEC 60947-2), REF. SIEMENS, GE, SCHNEIDER OU EQUIVALENTE</v>
      </c>
      <c r="F672" s="375" t="str">
        <f t="shared" si="677"/>
        <v>UND</v>
      </c>
      <c r="G672" s="286">
        <f t="shared" si="8"/>
        <v>72.59</v>
      </c>
      <c r="H672" s="286">
        <f t="shared" si="9"/>
        <v>56.87</v>
      </c>
      <c r="I672" s="286">
        <f t="shared" si="399"/>
        <v>56.87</v>
      </c>
    </row>
    <row r="673" ht="15.75" customHeight="1">
      <c r="A673" s="386">
        <v>151328.0</v>
      </c>
      <c r="B673" s="386" t="s">
        <v>1189</v>
      </c>
      <c r="C673" s="383" t="s">
        <v>500</v>
      </c>
      <c r="D673" s="384">
        <v>74.44</v>
      </c>
      <c r="E673" s="375" t="str">
        <f t="shared" ref="E673:F673" si="678">UPPER(B673)</f>
        <v>MINI-DISJUNTOR TRIPOLAR 25 A, CURVA C - 5KA 220/127VCA (NBR IEC 60947-2), REF. SIEMENS, GE, SCHNEIDER OU EQUIVALENTE</v>
      </c>
      <c r="F673" s="375" t="str">
        <f t="shared" si="678"/>
        <v>UND</v>
      </c>
      <c r="G673" s="286">
        <f t="shared" si="8"/>
        <v>72.59</v>
      </c>
      <c r="H673" s="286">
        <f t="shared" si="9"/>
        <v>56.87</v>
      </c>
      <c r="I673" s="286">
        <f t="shared" si="399"/>
        <v>56.87</v>
      </c>
    </row>
    <row r="674" ht="15.75" customHeight="1">
      <c r="A674" s="386">
        <v>151329.0</v>
      </c>
      <c r="B674" s="386" t="s">
        <v>1191</v>
      </c>
      <c r="C674" s="383" t="s">
        <v>500</v>
      </c>
      <c r="D674" s="384">
        <v>74.44</v>
      </c>
      <c r="E674" s="375" t="str">
        <f t="shared" ref="E674:F674" si="679">UPPER(B674)</f>
        <v>MINI-DISJUNTOR TRIPOLAR 32 A, CURVA C - 5KA 220/127VCA (NBR IEC 60947-2), REF. SIEMENS, GE, SCHNEIDER OU EQUIVALENTE</v>
      </c>
      <c r="F674" s="375" t="str">
        <f t="shared" si="679"/>
        <v>UND</v>
      </c>
      <c r="G674" s="286">
        <f t="shared" si="8"/>
        <v>72.59</v>
      </c>
      <c r="H674" s="286">
        <f t="shared" si="9"/>
        <v>56.86783804</v>
      </c>
      <c r="I674" s="286">
        <f>D674/(1+$E$1)</f>
        <v>56.86783804</v>
      </c>
    </row>
    <row r="675" ht="15.75" customHeight="1">
      <c r="A675" s="386">
        <v>151330.0</v>
      </c>
      <c r="B675" s="386" t="s">
        <v>1192</v>
      </c>
      <c r="C675" s="383" t="s">
        <v>500</v>
      </c>
      <c r="D675" s="384">
        <v>106.51</v>
      </c>
      <c r="E675" s="375" t="str">
        <f t="shared" ref="E675:F675" si="680">UPPER(B675)</f>
        <v>MINI-DISJUNTOR TRIPOLAR 63 A, CURVA C - 5KA 220/127VCA (NBR IEC 60947-2), REF. SIEMENS, GE, SCHNEIDER OU EQUIVALENTE</v>
      </c>
      <c r="F675" s="375" t="str">
        <f t="shared" si="680"/>
        <v>UND</v>
      </c>
      <c r="G675" s="286">
        <f t="shared" si="8"/>
        <v>103.86</v>
      </c>
      <c r="H675" s="286">
        <f t="shared" si="9"/>
        <v>81.37</v>
      </c>
      <c r="I675" s="286">
        <f t="shared" ref="I675:I1068" si="682">ROUND(D675/(1+$E$1),2)</f>
        <v>81.37</v>
      </c>
    </row>
    <row r="676" ht="15.75" customHeight="1">
      <c r="A676" s="386">
        <v>151331.0</v>
      </c>
      <c r="B676" s="386" t="s">
        <v>1193</v>
      </c>
      <c r="C676" s="383" t="s">
        <v>500</v>
      </c>
      <c r="D676" s="384">
        <v>178.94</v>
      </c>
      <c r="E676" s="375" t="str">
        <f t="shared" ref="E676:F676" si="681">UPPER(B676)</f>
        <v>MINI-DISJUNTOR TRIPOLAR 80 A, CURVA C - 5KA 240VCA (NBR IEC 60947-2), REF. SIEMENS, GE, SCHNEIDER OU EQUIVALENTE</v>
      </c>
      <c r="F676" s="375" t="str">
        <f t="shared" si="681"/>
        <v>UND</v>
      </c>
      <c r="G676" s="286">
        <f t="shared" si="8"/>
        <v>174.48</v>
      </c>
      <c r="H676" s="286">
        <f t="shared" si="9"/>
        <v>136.7</v>
      </c>
      <c r="I676" s="286">
        <f t="shared" si="682"/>
        <v>136.7</v>
      </c>
    </row>
    <row r="677" ht="15.75" customHeight="1">
      <c r="A677" s="386">
        <v>151332.0</v>
      </c>
      <c r="B677" s="386" t="s">
        <v>1194</v>
      </c>
      <c r="C677" s="383" t="s">
        <v>500</v>
      </c>
      <c r="D677" s="384">
        <v>356.96</v>
      </c>
      <c r="E677" s="375" t="str">
        <f t="shared" ref="E677:F677" si="683">UPPER(B677)</f>
        <v>DISJUNTOR CAIXA MOLDADA TERMOMAGNÉTICO TRIPOLAR 125 A</v>
      </c>
      <c r="F677" s="375" t="str">
        <f t="shared" si="683"/>
        <v>UND</v>
      </c>
      <c r="G677" s="286">
        <f t="shared" si="8"/>
        <v>348.07</v>
      </c>
      <c r="H677" s="286">
        <f t="shared" si="9"/>
        <v>272.7</v>
      </c>
      <c r="I677" s="286">
        <f t="shared" si="682"/>
        <v>272.7</v>
      </c>
    </row>
    <row r="678" ht="15.75" customHeight="1">
      <c r="A678" s="386">
        <v>151333.0</v>
      </c>
      <c r="B678" s="386" t="s">
        <v>1195</v>
      </c>
      <c r="C678" s="383" t="s">
        <v>500</v>
      </c>
      <c r="D678" s="384">
        <v>618.8</v>
      </c>
      <c r="E678" s="375" t="str">
        <f t="shared" ref="E678:F678" si="684">UPPER(B678)</f>
        <v>DISJUNTOR COMPACTO EM CAIXA MOLDADA TRIPOLAR 175 A, 50KA 220/240V / 25KA 380/415V (NBR IEC 60947-2), REF. SIEMENS, GE, SCHNEIDER OU EQUIVALENTE</v>
      </c>
      <c r="F678" s="375" t="str">
        <f t="shared" si="684"/>
        <v>UND</v>
      </c>
      <c r="G678" s="286">
        <f t="shared" si="8"/>
        <v>603.39</v>
      </c>
      <c r="H678" s="286">
        <f t="shared" si="9"/>
        <v>472.73</v>
      </c>
      <c r="I678" s="286">
        <f t="shared" si="682"/>
        <v>472.73</v>
      </c>
    </row>
    <row r="679" ht="15.75" customHeight="1">
      <c r="A679" s="386">
        <v>151334.0</v>
      </c>
      <c r="B679" s="386" t="s">
        <v>1196</v>
      </c>
      <c r="C679" s="383" t="s">
        <v>500</v>
      </c>
      <c r="D679" s="384">
        <v>1504.84</v>
      </c>
      <c r="E679" s="375" t="str">
        <f t="shared" ref="E679:F679" si="685">UPPER(B679)</f>
        <v>DISJUNTOR COMPACTO EM CAIXA MOLDADA TRIPOLAR 200 A, 50KA 220/240V / 25KA 380/415V 20KA/440V (NBR IEC 60947-2), REF. SIEMENS, GE, SCHNEIDER OU EQUIVALENTE</v>
      </c>
      <c r="F679" s="375" t="str">
        <f t="shared" si="685"/>
        <v>UND</v>
      </c>
      <c r="G679" s="286">
        <f t="shared" si="8"/>
        <v>1467.36</v>
      </c>
      <c r="H679" s="286">
        <f t="shared" si="9"/>
        <v>1149.61</v>
      </c>
      <c r="I679" s="286">
        <f t="shared" si="682"/>
        <v>1149.61</v>
      </c>
    </row>
    <row r="680" ht="15.75" customHeight="1">
      <c r="A680" s="386">
        <v>151335.0</v>
      </c>
      <c r="B680" s="386" t="s">
        <v>1197</v>
      </c>
      <c r="C680" s="383" t="s">
        <v>500</v>
      </c>
      <c r="D680" s="384">
        <v>2979.81</v>
      </c>
      <c r="E680" s="375" t="str">
        <f t="shared" ref="E680:F680" si="686">UPPER(B680)</f>
        <v>DISJUNTOR COMPACTO EM CAIXA MOLDADA TRIPOLAR 400 A, 65KA 220/240V / 36KA 380/415V 35KA 440/460V 25KA 600V (NBR IEC 60947-2), REF. SIEMENS, GE, SCHNEIDER OU EQUIVALENTE</v>
      </c>
      <c r="F680" s="375" t="str">
        <f t="shared" si="686"/>
        <v>UND</v>
      </c>
      <c r="G680" s="286">
        <f t="shared" si="8"/>
        <v>2905.6</v>
      </c>
      <c r="H680" s="286">
        <f t="shared" si="9"/>
        <v>2276.4</v>
      </c>
      <c r="I680" s="286">
        <f t="shared" si="682"/>
        <v>2276.4</v>
      </c>
    </row>
    <row r="681" ht="15.75" customHeight="1">
      <c r="A681" s="386">
        <v>151336.0</v>
      </c>
      <c r="B681" s="386" t="s">
        <v>1198</v>
      </c>
      <c r="C681" s="383" t="s">
        <v>500</v>
      </c>
      <c r="D681" s="384">
        <v>145.27</v>
      </c>
      <c r="E681" s="375" t="str">
        <f t="shared" ref="E681:F681" si="687">UPPER(B681)</f>
        <v>DISJUNTOR DR BIPOLAR 16A A 25A, CORRENTE NOMINAL 30 MA</v>
      </c>
      <c r="F681" s="375" t="str">
        <f t="shared" si="687"/>
        <v>UND</v>
      </c>
      <c r="G681" s="286">
        <f t="shared" si="8"/>
        <v>141.65</v>
      </c>
      <c r="H681" s="286">
        <f t="shared" si="9"/>
        <v>110.98</v>
      </c>
      <c r="I681" s="286">
        <f t="shared" si="682"/>
        <v>110.98</v>
      </c>
    </row>
    <row r="682" ht="15.75" customHeight="1">
      <c r="A682" s="386">
        <v>151337.0</v>
      </c>
      <c r="B682" s="386" t="s">
        <v>1199</v>
      </c>
      <c r="C682" s="383" t="s">
        <v>500</v>
      </c>
      <c r="D682" s="384">
        <v>163.26</v>
      </c>
      <c r="E682" s="375" t="str">
        <f t="shared" ref="E682:F682" si="688">UPPER(B682)</f>
        <v>DISPOSITIVO DE PROTEÇÃO CONTRA SURTO (DPS) BIPOLAR, TENSÃO NOMINAL MÁXIMA 275VCA, CORENTE DE SURTO MÁXIMA 40KA.</v>
      </c>
      <c r="F682" s="375" t="str">
        <f t="shared" si="688"/>
        <v>UND</v>
      </c>
      <c r="G682" s="286">
        <f t="shared" si="8"/>
        <v>159.19</v>
      </c>
      <c r="H682" s="286">
        <f t="shared" si="9"/>
        <v>124.72</v>
      </c>
      <c r="I682" s="286">
        <f t="shared" si="682"/>
        <v>124.72</v>
      </c>
    </row>
    <row r="683" ht="15.75" customHeight="1">
      <c r="A683" s="386">
        <v>151338.0</v>
      </c>
      <c r="B683" s="386" t="s">
        <v>1200</v>
      </c>
      <c r="C683" s="383" t="s">
        <v>500</v>
      </c>
      <c r="D683" s="399">
        <v>18.8</v>
      </c>
      <c r="E683" s="375" t="str">
        <f t="shared" ref="E683:F683" si="689">UPPER(B683)</f>
        <v>MINI-DISJUNTOR MONOPOLAR 10 A, CURVA C - 5KA 220/127VCA (NBR IEC 60947-2), REF. SIEMENS, GE, SCHNEIDER OU EQUIVALENTE</v>
      </c>
      <c r="F683" s="375" t="str">
        <f t="shared" si="689"/>
        <v>UND</v>
      </c>
      <c r="G683" s="286">
        <f t="shared" si="8"/>
        <v>18.33</v>
      </c>
      <c r="H683" s="286">
        <f t="shared" si="9"/>
        <v>14.36</v>
      </c>
      <c r="I683" s="286">
        <f t="shared" si="682"/>
        <v>14.36</v>
      </c>
    </row>
    <row r="684" ht="15.75" customHeight="1">
      <c r="A684" s="386">
        <v>151339.0</v>
      </c>
      <c r="B684" s="386" t="s">
        <v>1201</v>
      </c>
      <c r="C684" s="383" t="s">
        <v>500</v>
      </c>
      <c r="D684" s="399">
        <v>344.65</v>
      </c>
      <c r="E684" s="375" t="str">
        <f t="shared" ref="E684:F684" si="690">UPPER(B684)</f>
        <v>MINI-DISJUNTOR TRIPOLAR 125 A, CURVA C - 15KA 240VCA (NBR IEC 60947-2), REF. SIEMENS, GE, SCHNEIDER OU EQUIVALENTE</v>
      </c>
      <c r="F684" s="375" t="str">
        <f t="shared" si="690"/>
        <v>UND</v>
      </c>
      <c r="G684" s="286">
        <f t="shared" si="8"/>
        <v>336.06</v>
      </c>
      <c r="H684" s="286">
        <f t="shared" si="9"/>
        <v>263.29</v>
      </c>
      <c r="I684" s="286">
        <f t="shared" si="682"/>
        <v>263.29</v>
      </c>
    </row>
    <row r="685" ht="15.75" customHeight="1">
      <c r="A685" s="386">
        <v>151340.0</v>
      </c>
      <c r="B685" s="386" t="s">
        <v>1202</v>
      </c>
      <c r="C685" s="383" t="s">
        <v>500</v>
      </c>
      <c r="D685" s="384">
        <v>1030.54</v>
      </c>
      <c r="E685" s="375" t="str">
        <f t="shared" ref="E685:F685" si="691">UPPER(B685)</f>
        <v>CHAVE BLINDADA TRIPOLAR 600V/125A</v>
      </c>
      <c r="F685" s="375" t="str">
        <f t="shared" si="691"/>
        <v>UND</v>
      </c>
      <c r="G685" s="286">
        <f t="shared" si="8"/>
        <v>1004.87</v>
      </c>
      <c r="H685" s="286">
        <f t="shared" si="9"/>
        <v>787.27</v>
      </c>
      <c r="I685" s="286">
        <f t="shared" si="682"/>
        <v>787.27</v>
      </c>
    </row>
    <row r="686" ht="15.75" customHeight="1">
      <c r="A686" s="386">
        <v>151341.0</v>
      </c>
      <c r="B686" s="386" t="s">
        <v>1203</v>
      </c>
      <c r="C686" s="383" t="s">
        <v>500</v>
      </c>
      <c r="D686" s="384">
        <v>2727.75</v>
      </c>
      <c r="E686" s="375" t="str">
        <f t="shared" ref="E686:F686" si="692">UPPER(B686)</f>
        <v>CHAVE BLINDADA TRIPOLAR 600V/200A</v>
      </c>
      <c r="F686" s="375" t="str">
        <f t="shared" si="692"/>
        <v>UND</v>
      </c>
      <c r="G686" s="286">
        <f t="shared" si="8"/>
        <v>2659.81</v>
      </c>
      <c r="H686" s="286">
        <f t="shared" si="9"/>
        <v>2083.84</v>
      </c>
      <c r="I686" s="286">
        <f t="shared" si="682"/>
        <v>2083.84</v>
      </c>
    </row>
    <row r="687" ht="15.75" customHeight="1">
      <c r="A687" s="386">
        <v>151342.0</v>
      </c>
      <c r="B687" s="386" t="s">
        <v>1204</v>
      </c>
      <c r="C687" s="383" t="s">
        <v>500</v>
      </c>
      <c r="D687" s="384">
        <v>3537.02</v>
      </c>
      <c r="E687" s="375" t="str">
        <f t="shared" ref="E687:F687" si="693">UPPER(B687)</f>
        <v>CHAVE BLINDADA TRIPOLAR 600V/400A</v>
      </c>
      <c r="F687" s="375" t="str">
        <f t="shared" si="693"/>
        <v>UND</v>
      </c>
      <c r="G687" s="286">
        <f t="shared" si="8"/>
        <v>3448.93</v>
      </c>
      <c r="H687" s="286">
        <f t="shared" si="9"/>
        <v>2702.08</v>
      </c>
      <c r="I687" s="286">
        <f t="shared" si="682"/>
        <v>2702.08</v>
      </c>
    </row>
    <row r="688" ht="15.75" customHeight="1">
      <c r="A688" s="386">
        <v>151343.0</v>
      </c>
      <c r="B688" s="386" t="s">
        <v>1206</v>
      </c>
      <c r="C688" s="383" t="s">
        <v>500</v>
      </c>
      <c r="D688" s="384">
        <v>8079.55</v>
      </c>
      <c r="E688" s="375" t="str">
        <f t="shared" ref="E688:F688" si="694">UPPER(B688)</f>
        <v>CHAVE BLINDADA TRIPOLAR 600V/800A</v>
      </c>
      <c r="F688" s="375" t="str">
        <f t="shared" si="694"/>
        <v>UND</v>
      </c>
      <c r="G688" s="286">
        <f t="shared" si="8"/>
        <v>7878.34</v>
      </c>
      <c r="H688" s="286">
        <f t="shared" si="9"/>
        <v>6172.31</v>
      </c>
      <c r="I688" s="286">
        <f t="shared" si="682"/>
        <v>6172.31</v>
      </c>
    </row>
    <row r="689" ht="15.75" customHeight="1">
      <c r="A689" s="386">
        <v>151344.0</v>
      </c>
      <c r="B689" s="386" t="s">
        <v>1208</v>
      </c>
      <c r="C689" s="383" t="s">
        <v>500</v>
      </c>
      <c r="D689" s="399">
        <v>54.52</v>
      </c>
      <c r="E689" s="375" t="str">
        <f t="shared" ref="E689:F689" si="695">UPPER(B689)</f>
        <v>FUSIVEL NH 100A, TAMANHO 01</v>
      </c>
      <c r="F689" s="375" t="str">
        <f t="shared" si="695"/>
        <v>UND</v>
      </c>
      <c r="G689" s="286">
        <f t="shared" si="8"/>
        <v>53.16</v>
      </c>
      <c r="H689" s="286">
        <f t="shared" si="9"/>
        <v>41.65</v>
      </c>
      <c r="I689" s="286">
        <f t="shared" si="682"/>
        <v>41.65</v>
      </c>
    </row>
    <row r="690" ht="15.75" customHeight="1">
      <c r="A690" s="386">
        <v>151345.0</v>
      </c>
      <c r="B690" s="386" t="s">
        <v>1209</v>
      </c>
      <c r="C690" s="383" t="s">
        <v>500</v>
      </c>
      <c r="D690" s="399">
        <v>54.52</v>
      </c>
      <c r="E690" s="375" t="str">
        <f t="shared" ref="E690:F690" si="696">UPPER(B690)</f>
        <v>FUSIVE NH 160A, TAMANHO 01</v>
      </c>
      <c r="F690" s="375" t="str">
        <f t="shared" si="696"/>
        <v>UND</v>
      </c>
      <c r="G690" s="286">
        <f t="shared" si="8"/>
        <v>53.16</v>
      </c>
      <c r="H690" s="286">
        <f t="shared" si="9"/>
        <v>41.65</v>
      </c>
      <c r="I690" s="286">
        <f t="shared" si="682"/>
        <v>41.65</v>
      </c>
    </row>
    <row r="691" ht="15.75" customHeight="1">
      <c r="A691" s="386">
        <v>151346.0</v>
      </c>
      <c r="B691" s="386" t="s">
        <v>1210</v>
      </c>
      <c r="C691" s="383" t="s">
        <v>500</v>
      </c>
      <c r="D691" s="399">
        <v>94.71</v>
      </c>
      <c r="E691" s="375" t="str">
        <f t="shared" ref="E691:F691" si="697">UPPER(B691)</f>
        <v>FUSIVE NH 250A, TAMANHO 02</v>
      </c>
      <c r="F691" s="375" t="str">
        <f t="shared" si="697"/>
        <v>UND</v>
      </c>
      <c r="G691" s="286">
        <f t="shared" si="8"/>
        <v>92.35</v>
      </c>
      <c r="H691" s="286">
        <f t="shared" si="9"/>
        <v>72.35</v>
      </c>
      <c r="I691" s="286">
        <f t="shared" si="682"/>
        <v>72.35</v>
      </c>
    </row>
    <row r="692" ht="15.75" customHeight="1">
      <c r="A692" s="386">
        <v>151347.0</v>
      </c>
      <c r="B692" s="386" t="s">
        <v>1211</v>
      </c>
      <c r="C692" s="383" t="s">
        <v>500</v>
      </c>
      <c r="D692" s="399">
        <v>94.71</v>
      </c>
      <c r="E692" s="375" t="str">
        <f t="shared" ref="E692:F692" si="698">UPPER(B692)</f>
        <v>FUSIVE NH 300A, TAMANHO 02</v>
      </c>
      <c r="F692" s="375" t="str">
        <f t="shared" si="698"/>
        <v>UND</v>
      </c>
      <c r="G692" s="286">
        <f t="shared" si="8"/>
        <v>92.35</v>
      </c>
      <c r="H692" s="286">
        <f t="shared" si="9"/>
        <v>72.35</v>
      </c>
      <c r="I692" s="286">
        <f t="shared" si="682"/>
        <v>72.35</v>
      </c>
    </row>
    <row r="693" ht="15.75" customHeight="1">
      <c r="A693" s="386">
        <v>151348.0</v>
      </c>
      <c r="B693" s="386" t="s">
        <v>1212</v>
      </c>
      <c r="C693" s="383" t="s">
        <v>500</v>
      </c>
      <c r="D693" s="384">
        <v>94.71</v>
      </c>
      <c r="E693" s="375" t="str">
        <f t="shared" ref="E693:F693" si="699">UPPER(B693)</f>
        <v>FUSIVE NH 355A, TAMANHO 02</v>
      </c>
      <c r="F693" s="375" t="str">
        <f t="shared" si="699"/>
        <v>UND</v>
      </c>
      <c r="G693" s="286">
        <f t="shared" si="8"/>
        <v>92.35</v>
      </c>
      <c r="H693" s="286">
        <f t="shared" si="9"/>
        <v>72.35</v>
      </c>
      <c r="I693" s="286">
        <f t="shared" si="682"/>
        <v>72.35</v>
      </c>
    </row>
    <row r="694" ht="15.75" customHeight="1">
      <c r="A694" s="386">
        <v>151349.0</v>
      </c>
      <c r="B694" s="386" t="s">
        <v>1213</v>
      </c>
      <c r="C694" s="383" t="s">
        <v>500</v>
      </c>
      <c r="D694" s="384">
        <v>54.52</v>
      </c>
      <c r="E694" s="375" t="str">
        <f t="shared" ref="E694:F694" si="700">UPPER(B694)</f>
        <v>FUSIVE NH 125A, TAMANHO 01</v>
      </c>
      <c r="F694" s="375" t="str">
        <f t="shared" si="700"/>
        <v>UND</v>
      </c>
      <c r="G694" s="286">
        <f t="shared" si="8"/>
        <v>53.16</v>
      </c>
      <c r="H694" s="286">
        <f t="shared" si="9"/>
        <v>41.65</v>
      </c>
      <c r="I694" s="286">
        <f t="shared" si="682"/>
        <v>41.65</v>
      </c>
    </row>
    <row r="695" ht="15.75" customHeight="1">
      <c r="A695" s="386">
        <v>151350.0</v>
      </c>
      <c r="B695" s="386" t="s">
        <v>1214</v>
      </c>
      <c r="C695" s="383" t="s">
        <v>500</v>
      </c>
      <c r="D695" s="384">
        <v>145.27</v>
      </c>
      <c r="E695" s="375" t="str">
        <f t="shared" ref="E695:F695" si="701">UPPER(B695)</f>
        <v>INTERRUPTOR DIFERENCIAL DR 16A A 25A, 30MA, 2 MÓDULOS</v>
      </c>
      <c r="F695" s="375" t="str">
        <f t="shared" si="701"/>
        <v>UND</v>
      </c>
      <c r="G695" s="286">
        <f t="shared" si="8"/>
        <v>141.65</v>
      </c>
      <c r="H695" s="286">
        <f t="shared" si="9"/>
        <v>110.98</v>
      </c>
      <c r="I695" s="286">
        <f t="shared" si="682"/>
        <v>110.98</v>
      </c>
    </row>
    <row r="696" ht="15.75" customHeight="1">
      <c r="A696" s="386">
        <v>151351.0</v>
      </c>
      <c r="B696" s="386" t="s">
        <v>1215</v>
      </c>
      <c r="C696" s="383" t="s">
        <v>500</v>
      </c>
      <c r="D696" s="384">
        <v>145.27</v>
      </c>
      <c r="E696" s="375" t="str">
        <f t="shared" ref="E696:F696" si="702">UPPER(B696)</f>
        <v>INTERRUPTOR DIFERENCIAL DR 30A A 40A, 30MA, 2 MÓDULOS</v>
      </c>
      <c r="F696" s="375" t="str">
        <f t="shared" si="702"/>
        <v>UND</v>
      </c>
      <c r="G696" s="286">
        <f t="shared" si="8"/>
        <v>141.65</v>
      </c>
      <c r="H696" s="286">
        <f t="shared" si="9"/>
        <v>110.98</v>
      </c>
      <c r="I696" s="286">
        <f t="shared" si="682"/>
        <v>110.98</v>
      </c>
    </row>
    <row r="697" ht="15.75" customHeight="1">
      <c r="A697" s="386">
        <v>1514.0</v>
      </c>
      <c r="B697" s="386" t="s">
        <v>1216</v>
      </c>
      <c r="C697" s="383"/>
      <c r="D697" s="384"/>
      <c r="E697" s="375" t="str">
        <f t="shared" ref="E697:F697" si="703">UPPER(B697)</f>
        <v>FIOS E CABOS</v>
      </c>
      <c r="F697" s="375" t="str">
        <f t="shared" si="703"/>
        <v/>
      </c>
      <c r="G697" s="286">
        <f t="shared" si="8"/>
        <v>0</v>
      </c>
      <c r="H697" s="286">
        <f t="shared" si="9"/>
        <v>0</v>
      </c>
      <c r="I697" s="286">
        <f t="shared" si="682"/>
        <v>0</v>
      </c>
    </row>
    <row r="698" ht="15.75" customHeight="1">
      <c r="A698" s="386">
        <v>151401.0</v>
      </c>
      <c r="B698" s="386" t="s">
        <v>1217</v>
      </c>
      <c r="C698" s="383" t="s">
        <v>495</v>
      </c>
      <c r="D698" s="384">
        <v>4.57</v>
      </c>
      <c r="E698" s="375" t="str">
        <f t="shared" ref="E698:F698" si="704">UPPER(B698)</f>
        <v>FIO DE COBRE TERMOPLÁSTICO, COM ISOLAMENTO PARA 750V, SEÇÃO DE 1.5 MM2</v>
      </c>
      <c r="F698" s="375" t="str">
        <f t="shared" si="704"/>
        <v>M</v>
      </c>
      <c r="G698" s="286">
        <f t="shared" si="8"/>
        <v>4.45</v>
      </c>
      <c r="H698" s="286">
        <f t="shared" si="9"/>
        <v>3.49</v>
      </c>
      <c r="I698" s="286">
        <f t="shared" si="682"/>
        <v>3.49</v>
      </c>
    </row>
    <row r="699" ht="15.75" customHeight="1">
      <c r="A699" s="386">
        <v>151402.0</v>
      </c>
      <c r="B699" s="386" t="s">
        <v>1218</v>
      </c>
      <c r="C699" s="383" t="s">
        <v>495</v>
      </c>
      <c r="D699" s="384">
        <v>5.39</v>
      </c>
      <c r="E699" s="375" t="str">
        <f t="shared" ref="E699:F699" si="705">UPPER(B699)</f>
        <v>FIO DE COBRE TERMOPLÁSTICO, COM ISOLAMENTO PARA 750V, SEÇÃO DE 2.5 MM2</v>
      </c>
      <c r="F699" s="375" t="str">
        <f t="shared" si="705"/>
        <v>M</v>
      </c>
      <c r="G699" s="286">
        <f t="shared" si="8"/>
        <v>5.26</v>
      </c>
      <c r="H699" s="286">
        <f t="shared" si="9"/>
        <v>4.12</v>
      </c>
      <c r="I699" s="286">
        <f t="shared" si="682"/>
        <v>4.12</v>
      </c>
    </row>
    <row r="700" ht="15.75" customHeight="1">
      <c r="A700" s="386">
        <v>151403.0</v>
      </c>
      <c r="B700" s="386" t="s">
        <v>1219</v>
      </c>
      <c r="C700" s="383" t="s">
        <v>495</v>
      </c>
      <c r="D700" s="384">
        <v>6.65</v>
      </c>
      <c r="E700" s="375" t="str">
        <f t="shared" ref="E700:F700" si="706">UPPER(B700)</f>
        <v>FIO OU CABO DE COBRE TERMOPLÁSTICO, COM ISOLAMENTO PARA 750V, SEÇÃO DE 4.0 MM2</v>
      </c>
      <c r="F700" s="375" t="str">
        <f t="shared" si="706"/>
        <v>M</v>
      </c>
      <c r="G700" s="286">
        <f t="shared" si="8"/>
        <v>6.48</v>
      </c>
      <c r="H700" s="286">
        <f t="shared" si="9"/>
        <v>5.08</v>
      </c>
      <c r="I700" s="286">
        <f t="shared" si="682"/>
        <v>5.08</v>
      </c>
    </row>
    <row r="701" ht="15.75" customHeight="1">
      <c r="A701" s="381">
        <v>151404.0</v>
      </c>
      <c r="B701" s="381" t="s">
        <v>1221</v>
      </c>
      <c r="C701" s="383" t="s">
        <v>495</v>
      </c>
      <c r="D701" s="384">
        <v>8.1</v>
      </c>
      <c r="E701" s="375" t="str">
        <f t="shared" ref="E701:F701" si="707">UPPER(B701)</f>
        <v>FIO OU CABO DE COBRE TERMOPLÁSTICO, COM ISOLAMENTO PARA 750V, SEÇÃO DE 6.0 MM2</v>
      </c>
      <c r="F701" s="375" t="str">
        <f t="shared" si="707"/>
        <v>M</v>
      </c>
      <c r="G701" s="286">
        <f t="shared" si="8"/>
        <v>7.9</v>
      </c>
      <c r="H701" s="286">
        <f t="shared" si="9"/>
        <v>6.19</v>
      </c>
      <c r="I701" s="286">
        <f t="shared" si="682"/>
        <v>6.19</v>
      </c>
    </row>
    <row r="702" ht="15.75" customHeight="1">
      <c r="A702" s="386">
        <v>151405.0</v>
      </c>
      <c r="B702" s="386" t="s">
        <v>1222</v>
      </c>
      <c r="C702" s="383" t="s">
        <v>495</v>
      </c>
      <c r="D702" s="384">
        <v>10.88</v>
      </c>
      <c r="E702" s="375" t="str">
        <f t="shared" ref="E702:F702" si="708">UPPER(B702)</f>
        <v>FIO OU CABO DE COBRE TERMOPLÁSTICO, COM ISOLAMENTO PARA 750V, SEÇÃO DE 10.0 MM2</v>
      </c>
      <c r="F702" s="375" t="str">
        <f t="shared" si="708"/>
        <v>M</v>
      </c>
      <c r="G702" s="286">
        <f t="shared" si="8"/>
        <v>10.61</v>
      </c>
      <c r="H702" s="286">
        <f t="shared" si="9"/>
        <v>8.31</v>
      </c>
      <c r="I702" s="286">
        <f t="shared" si="682"/>
        <v>8.31</v>
      </c>
    </row>
    <row r="703" ht="15.75" customHeight="1">
      <c r="A703" s="386">
        <v>151406.0</v>
      </c>
      <c r="B703" s="386" t="s">
        <v>1224</v>
      </c>
      <c r="C703" s="383" t="s">
        <v>495</v>
      </c>
      <c r="D703" s="384">
        <v>14.74</v>
      </c>
      <c r="E703" s="375" t="str">
        <f t="shared" ref="E703:F703" si="709">UPPER(B703)</f>
        <v>FIO OU CABO DE COBRE TERMOPLÁSTICO, COM ISOLAMENTO PARA 750V, SEÇÃO DE 16.0 MM2</v>
      </c>
      <c r="F703" s="375" t="str">
        <f t="shared" si="709"/>
        <v>M</v>
      </c>
      <c r="G703" s="286">
        <f t="shared" si="8"/>
        <v>14.37</v>
      </c>
      <c r="H703" s="286">
        <f t="shared" si="9"/>
        <v>11.26</v>
      </c>
      <c r="I703" s="286">
        <f t="shared" si="682"/>
        <v>11.26</v>
      </c>
    </row>
    <row r="704" ht="15.75" customHeight="1">
      <c r="A704" s="386">
        <v>151407.0</v>
      </c>
      <c r="B704" s="386" t="s">
        <v>1225</v>
      </c>
      <c r="C704" s="383" t="s">
        <v>495</v>
      </c>
      <c r="D704" s="384">
        <v>19.84</v>
      </c>
      <c r="E704" s="375" t="str">
        <f t="shared" ref="E704:F704" si="710">UPPER(B704)</f>
        <v>CABO DE COBRE TERMOPLÁSTICO, COM ISOLAMENTO PARA 750V, SEÇÃO DE 25.0 MM2</v>
      </c>
      <c r="F704" s="375" t="str">
        <f t="shared" si="710"/>
        <v>M</v>
      </c>
      <c r="G704" s="286">
        <f t="shared" si="8"/>
        <v>19.35</v>
      </c>
      <c r="H704" s="286">
        <f t="shared" si="9"/>
        <v>15.16</v>
      </c>
      <c r="I704" s="286">
        <f t="shared" si="682"/>
        <v>15.16</v>
      </c>
    </row>
    <row r="705" ht="15.75" customHeight="1">
      <c r="A705" s="386">
        <v>151413.0</v>
      </c>
      <c r="B705" s="386" t="s">
        <v>1226</v>
      </c>
      <c r="C705" s="383" t="s">
        <v>495</v>
      </c>
      <c r="D705" s="384">
        <v>19.2</v>
      </c>
      <c r="E705" s="375" t="str">
        <f t="shared" ref="E705:F705" si="711">UPPER(B705)</f>
        <v>CABO DE COBRE NÚ, SEÇÃO DE 25.0 MM2</v>
      </c>
      <c r="F705" s="375" t="str">
        <f t="shared" si="711"/>
        <v>M</v>
      </c>
      <c r="G705" s="286">
        <f t="shared" si="8"/>
        <v>18.72</v>
      </c>
      <c r="H705" s="286">
        <f t="shared" si="9"/>
        <v>14.67</v>
      </c>
      <c r="I705" s="286">
        <f t="shared" si="682"/>
        <v>14.67</v>
      </c>
    </row>
    <row r="706" ht="15.75" customHeight="1">
      <c r="A706" s="386">
        <v>151414.0</v>
      </c>
      <c r="B706" s="386" t="s">
        <v>1227</v>
      </c>
      <c r="C706" s="383" t="s">
        <v>495</v>
      </c>
      <c r="D706" s="384">
        <v>12.41</v>
      </c>
      <c r="E706" s="375" t="str">
        <f t="shared" ref="E706:F706" si="712">UPPER(B706)</f>
        <v>CABO DE COBRE NÚ, SEÇÃO DE 10.0 MM2</v>
      </c>
      <c r="F706" s="375" t="str">
        <f t="shared" si="712"/>
        <v>M</v>
      </c>
      <c r="G706" s="286">
        <f t="shared" si="8"/>
        <v>12.1</v>
      </c>
      <c r="H706" s="286">
        <f t="shared" si="9"/>
        <v>9.48</v>
      </c>
      <c r="I706" s="286">
        <f t="shared" si="682"/>
        <v>9.48</v>
      </c>
    </row>
    <row r="707" ht="15.75" customHeight="1">
      <c r="A707" s="386">
        <v>151417.0</v>
      </c>
      <c r="B707" s="386" t="s">
        <v>1228</v>
      </c>
      <c r="C707" s="383" t="s">
        <v>495</v>
      </c>
      <c r="D707" s="384">
        <v>6.0</v>
      </c>
      <c r="E707" s="375" t="str">
        <f t="shared" ref="E707:F707" si="713">UPPER(B707)</f>
        <v>CABO DE COBRE TERMOPLÁSTICO, COM ISOLAMENTO PARA 1000V, SEÇÃO DE 2.5 MM2</v>
      </c>
      <c r="F707" s="375" t="str">
        <f t="shared" si="713"/>
        <v>M</v>
      </c>
      <c r="G707" s="286">
        <f t="shared" si="8"/>
        <v>5.85</v>
      </c>
      <c r="H707" s="286">
        <f t="shared" si="9"/>
        <v>4.58</v>
      </c>
      <c r="I707" s="286">
        <f t="shared" si="682"/>
        <v>4.58</v>
      </c>
    </row>
    <row r="708" ht="15.75" customHeight="1">
      <c r="A708" s="386">
        <v>151418.0</v>
      </c>
      <c r="B708" s="386" t="s">
        <v>1229</v>
      </c>
      <c r="C708" s="383" t="s">
        <v>495</v>
      </c>
      <c r="D708" s="384">
        <v>6.95</v>
      </c>
      <c r="E708" s="375" t="str">
        <f t="shared" ref="E708:F708" si="714">UPPER(B708)</f>
        <v>CABO DE COBRE TERMOPLÁSTICO, COM ISOLAMENTO PARA 1000V, SEÇÃO DE 4.0 MM2</v>
      </c>
      <c r="F708" s="375" t="str">
        <f t="shared" si="714"/>
        <v>M</v>
      </c>
      <c r="G708" s="286">
        <f t="shared" si="8"/>
        <v>6.78</v>
      </c>
      <c r="H708" s="286">
        <f t="shared" si="9"/>
        <v>5.31</v>
      </c>
      <c r="I708" s="286">
        <f t="shared" si="682"/>
        <v>5.31</v>
      </c>
    </row>
    <row r="709" ht="15.75" customHeight="1">
      <c r="A709" s="386">
        <v>151419.0</v>
      </c>
      <c r="B709" s="386" t="s">
        <v>1230</v>
      </c>
      <c r="C709" s="383" t="s">
        <v>495</v>
      </c>
      <c r="D709" s="384">
        <v>8.52</v>
      </c>
      <c r="E709" s="375" t="str">
        <f t="shared" ref="E709:F709" si="715">UPPER(B709)</f>
        <v>CABO DE COBRE TERMOPLÁSTICO, COM ISOLAMENTO PARA 1000V, SEÇÃO DE 6 MM2</v>
      </c>
      <c r="F709" s="375" t="str">
        <f t="shared" si="715"/>
        <v>M</v>
      </c>
      <c r="G709" s="286">
        <f t="shared" si="8"/>
        <v>8.31</v>
      </c>
      <c r="H709" s="286">
        <f t="shared" si="9"/>
        <v>6.51</v>
      </c>
      <c r="I709" s="286">
        <f t="shared" si="682"/>
        <v>6.51</v>
      </c>
    </row>
    <row r="710" ht="15.75" customHeight="1">
      <c r="A710" s="386">
        <v>151420.0</v>
      </c>
      <c r="B710" s="386" t="s">
        <v>1231</v>
      </c>
      <c r="C710" s="383" t="s">
        <v>495</v>
      </c>
      <c r="D710" s="384">
        <v>11.18</v>
      </c>
      <c r="E710" s="375" t="str">
        <f t="shared" ref="E710:F710" si="716">UPPER(B710)</f>
        <v>CABO DE COBRE TERMOPLÁSTICO, COM ISOLAMENTO PARA 1000V, SEÇÃO DE 10 MM2</v>
      </c>
      <c r="F710" s="375" t="str">
        <f t="shared" si="716"/>
        <v>M</v>
      </c>
      <c r="G710" s="286">
        <f t="shared" si="8"/>
        <v>10.9</v>
      </c>
      <c r="H710" s="286">
        <f t="shared" si="9"/>
        <v>8.54</v>
      </c>
      <c r="I710" s="286">
        <f t="shared" si="682"/>
        <v>8.54</v>
      </c>
    </row>
    <row r="711" ht="15.75" customHeight="1">
      <c r="A711" s="386">
        <v>151421.0</v>
      </c>
      <c r="B711" s="386" t="s">
        <v>1232</v>
      </c>
      <c r="C711" s="383" t="s">
        <v>495</v>
      </c>
      <c r="D711" s="384">
        <v>15.03</v>
      </c>
      <c r="E711" s="375" t="str">
        <f t="shared" ref="E711:F711" si="717">UPPER(B711)</f>
        <v>CABO DE COBRE TERMOPLÁSTICO, COM ISOLAMENTO PARA 1000V, SEÇÃO DE 16 MM2</v>
      </c>
      <c r="F711" s="375" t="str">
        <f t="shared" si="717"/>
        <v>M</v>
      </c>
      <c r="G711" s="286">
        <f t="shared" si="8"/>
        <v>14.65</v>
      </c>
      <c r="H711" s="286">
        <f t="shared" si="9"/>
        <v>11.48</v>
      </c>
      <c r="I711" s="286">
        <f t="shared" si="682"/>
        <v>11.48</v>
      </c>
    </row>
    <row r="712" ht="15.75" customHeight="1">
      <c r="A712" s="386">
        <v>151422.0</v>
      </c>
      <c r="B712" s="386" t="s">
        <v>1233</v>
      </c>
      <c r="C712" s="383" t="s">
        <v>495</v>
      </c>
      <c r="D712" s="384">
        <v>21.14</v>
      </c>
      <c r="E712" s="375" t="str">
        <f t="shared" ref="E712:F712" si="718">UPPER(B712)</f>
        <v>CABO DE COBRE TERMOPLÁSTICO, COM ISOLAMENTO PARA 1000V, SEÇÃO DE 25.0 MM2</v>
      </c>
      <c r="F712" s="375" t="str">
        <f t="shared" si="718"/>
        <v>M</v>
      </c>
      <c r="G712" s="286">
        <f t="shared" si="8"/>
        <v>20.61</v>
      </c>
      <c r="H712" s="286">
        <f t="shared" si="9"/>
        <v>16.15</v>
      </c>
      <c r="I712" s="286">
        <f t="shared" si="682"/>
        <v>16.15</v>
      </c>
    </row>
    <row r="713" ht="15.75" customHeight="1">
      <c r="A713" s="386">
        <v>151423.0</v>
      </c>
      <c r="B713" s="386" t="s">
        <v>1234</v>
      </c>
      <c r="C713" s="383" t="s">
        <v>495</v>
      </c>
      <c r="D713" s="384">
        <v>27.28</v>
      </c>
      <c r="E713" s="375" t="str">
        <f t="shared" ref="E713:F713" si="719">UPPER(B713)</f>
        <v>CABO DE COBRE TERMOPLÁSTICO, COM ISOLAMENTO PARA 1000V, SEÇÃO DE 35.0 MM2</v>
      </c>
      <c r="F713" s="375" t="str">
        <f t="shared" si="719"/>
        <v>M</v>
      </c>
      <c r="G713" s="286">
        <f t="shared" si="8"/>
        <v>26.6</v>
      </c>
      <c r="H713" s="286">
        <f t="shared" si="9"/>
        <v>20.84</v>
      </c>
      <c r="I713" s="286">
        <f t="shared" si="682"/>
        <v>20.84</v>
      </c>
    </row>
    <row r="714" ht="15.75" customHeight="1">
      <c r="A714" s="386">
        <v>151424.0</v>
      </c>
      <c r="B714" s="386" t="s">
        <v>1235</v>
      </c>
      <c r="C714" s="383" t="s">
        <v>495</v>
      </c>
      <c r="D714" s="384">
        <v>8.5</v>
      </c>
      <c r="E714" s="375" t="str">
        <f t="shared" ref="E714:F714" si="720">UPPER(B714)</f>
        <v>FIO OU CABO PARALELO DE COBRE, COM ISOLAMENTO PARA 750V, SEÇÃO DE 2 X 2.5 MM2</v>
      </c>
      <c r="F714" s="375" t="str">
        <f t="shared" si="720"/>
        <v>M</v>
      </c>
      <c r="G714" s="286">
        <f t="shared" si="8"/>
        <v>8.28</v>
      </c>
      <c r="H714" s="286">
        <f t="shared" si="9"/>
        <v>6.49</v>
      </c>
      <c r="I714" s="286">
        <f t="shared" si="682"/>
        <v>6.49</v>
      </c>
    </row>
    <row r="715" ht="15.75" customHeight="1">
      <c r="A715" s="386">
        <v>151425.0</v>
      </c>
      <c r="B715" s="386" t="s">
        <v>1236</v>
      </c>
      <c r="C715" s="383" t="s">
        <v>495</v>
      </c>
      <c r="D715" s="384">
        <v>40.34</v>
      </c>
      <c r="E715" s="375" t="str">
        <f t="shared" ref="E715:F715" si="721">UPPER(B715)</f>
        <v>CABO DE COBRE TERMOPLÁSTICO, COM ISOLAMENTO PARA 1000V, SEÇÃO DE 50 MM2</v>
      </c>
      <c r="F715" s="375" t="str">
        <f t="shared" si="721"/>
        <v>M</v>
      </c>
      <c r="G715" s="286">
        <f t="shared" si="8"/>
        <v>39.34</v>
      </c>
      <c r="H715" s="286">
        <f t="shared" si="9"/>
        <v>30.82</v>
      </c>
      <c r="I715" s="286">
        <f t="shared" si="682"/>
        <v>30.82</v>
      </c>
    </row>
    <row r="716" ht="15.75" customHeight="1">
      <c r="A716" s="386">
        <v>151426.0</v>
      </c>
      <c r="B716" s="386" t="s">
        <v>1237</v>
      </c>
      <c r="C716" s="383" t="s">
        <v>495</v>
      </c>
      <c r="D716" s="384">
        <v>66.98</v>
      </c>
      <c r="E716" s="375" t="str">
        <f t="shared" ref="E716:F716" si="722">UPPER(B716)</f>
        <v>CABO DE COBRE TERMOPLÁSTICO, COM ISOLAMENTO PARA 1000V, SEÇÃO DE 95.0 MM2</v>
      </c>
      <c r="F716" s="375" t="str">
        <f t="shared" si="722"/>
        <v>M</v>
      </c>
      <c r="G716" s="286">
        <f t="shared" si="8"/>
        <v>65.31</v>
      </c>
      <c r="H716" s="286">
        <f t="shared" si="9"/>
        <v>51.17</v>
      </c>
      <c r="I716" s="286">
        <f t="shared" si="682"/>
        <v>51.17</v>
      </c>
    </row>
    <row r="717" ht="15.75" customHeight="1">
      <c r="A717" s="386">
        <v>151427.0</v>
      </c>
      <c r="B717" s="386" t="s">
        <v>1238</v>
      </c>
      <c r="C717" s="383" t="s">
        <v>495</v>
      </c>
      <c r="D717" s="384">
        <v>88.78</v>
      </c>
      <c r="E717" s="375" t="str">
        <f t="shared" ref="E717:F717" si="723">UPPER(B717)</f>
        <v>CABO DE COBRE TERMOPLÁSTICO, COM ISOLAMENTO PARA 1000V, SEÇÃO DE 120.0 MM2</v>
      </c>
      <c r="F717" s="375" t="str">
        <f t="shared" si="723"/>
        <v>M</v>
      </c>
      <c r="G717" s="286">
        <f t="shared" si="8"/>
        <v>86.57</v>
      </c>
      <c r="H717" s="286">
        <f t="shared" si="9"/>
        <v>67.82</v>
      </c>
      <c r="I717" s="286">
        <f t="shared" si="682"/>
        <v>67.82</v>
      </c>
    </row>
    <row r="718" ht="15.75" customHeight="1">
      <c r="A718" s="386">
        <v>151428.0</v>
      </c>
      <c r="B718" s="386" t="s">
        <v>1239</v>
      </c>
      <c r="C718" s="383" t="s">
        <v>495</v>
      </c>
      <c r="D718" s="384">
        <v>232.81</v>
      </c>
      <c r="E718" s="375" t="str">
        <f t="shared" ref="E718:F718" si="724">UPPER(B718)</f>
        <v>CABO DE COBRE TERMOPLÁSTICO, COM ISOLAMENTO PARA 1000V, SEÇÃO DE 300.0 MM2</v>
      </c>
      <c r="F718" s="375" t="str">
        <f t="shared" si="724"/>
        <v>M</v>
      </c>
      <c r="G718" s="286">
        <f t="shared" si="8"/>
        <v>227.01</v>
      </c>
      <c r="H718" s="286">
        <f t="shared" si="9"/>
        <v>177.85</v>
      </c>
      <c r="I718" s="286">
        <f t="shared" si="682"/>
        <v>177.85</v>
      </c>
    </row>
    <row r="719" ht="15.75" customHeight="1">
      <c r="A719" s="386">
        <v>151429.0</v>
      </c>
      <c r="B719" s="386" t="s">
        <v>1240</v>
      </c>
      <c r="C719" s="383" t="s">
        <v>495</v>
      </c>
      <c r="D719" s="384">
        <v>54.89</v>
      </c>
      <c r="E719" s="375" t="str">
        <f t="shared" ref="E719:F719" si="725">UPPER(B719)</f>
        <v>CABO DE COBRE TERMOPLÁSTICO, COM ISOLAMENTO PARA 1000V, SEÇÃO DE 70,0MM2</v>
      </c>
      <c r="F719" s="375" t="str">
        <f t="shared" si="725"/>
        <v>M</v>
      </c>
      <c r="G719" s="286">
        <f t="shared" si="8"/>
        <v>53.52</v>
      </c>
      <c r="H719" s="286">
        <f t="shared" si="9"/>
        <v>41.93</v>
      </c>
      <c r="I719" s="286">
        <f t="shared" si="682"/>
        <v>41.93</v>
      </c>
    </row>
    <row r="720" ht="15.75" customHeight="1">
      <c r="A720" s="386">
        <v>151430.0</v>
      </c>
      <c r="B720" s="386" t="s">
        <v>1242</v>
      </c>
      <c r="C720" s="383" t="s">
        <v>495</v>
      </c>
      <c r="D720" s="384">
        <v>110.27</v>
      </c>
      <c r="E720" s="375" t="str">
        <f t="shared" ref="E720:F720" si="726">UPPER(B720)</f>
        <v>CABO DE COBRE TERMOPLÁSTICO, COM ISOLAMENTO PARA 1000V, SEÇÃO DE 150,0MM2</v>
      </c>
      <c r="F720" s="375" t="str">
        <f t="shared" si="726"/>
        <v>M</v>
      </c>
      <c r="G720" s="286">
        <f t="shared" si="8"/>
        <v>107.52</v>
      </c>
      <c r="H720" s="286">
        <f t="shared" si="9"/>
        <v>84.24</v>
      </c>
      <c r="I720" s="286">
        <f t="shared" si="682"/>
        <v>84.24</v>
      </c>
    </row>
    <row r="721" ht="15.75" customHeight="1">
      <c r="A721" s="386">
        <v>151431.0</v>
      </c>
      <c r="B721" s="386" t="s">
        <v>1243</v>
      </c>
      <c r="C721" s="383" t="s">
        <v>495</v>
      </c>
      <c r="D721" s="384">
        <v>129.72</v>
      </c>
      <c r="E721" s="375" t="str">
        <f t="shared" ref="E721:F721" si="727">UPPER(B721)</f>
        <v>CABO DE COBRE TERMOPLÁSTICO, COM ISOLAMENTO PARA 1000V, SEÇÃO DE 185,0MM2</v>
      </c>
      <c r="F721" s="375" t="str">
        <f t="shared" si="727"/>
        <v>M</v>
      </c>
      <c r="G721" s="286">
        <f t="shared" si="8"/>
        <v>126.49</v>
      </c>
      <c r="H721" s="286">
        <f t="shared" si="9"/>
        <v>99.1</v>
      </c>
      <c r="I721" s="286">
        <f t="shared" si="682"/>
        <v>99.1</v>
      </c>
    </row>
    <row r="722" ht="15.75" customHeight="1">
      <c r="A722" s="386">
        <v>151432.0</v>
      </c>
      <c r="B722" s="386" t="s">
        <v>1244</v>
      </c>
      <c r="C722" s="383" t="s">
        <v>495</v>
      </c>
      <c r="D722" s="384">
        <v>166.78</v>
      </c>
      <c r="E722" s="375" t="str">
        <f t="shared" ref="E722:F722" si="728">UPPER(B722)</f>
        <v>CABO DE COBRE TERMOPLÁSTICO, COM ISOLAMENTO PARA 1000V, SEÇÃO DE 240,0MM2</v>
      </c>
      <c r="F722" s="375" t="str">
        <f t="shared" si="728"/>
        <v>M</v>
      </c>
      <c r="G722" s="286">
        <f t="shared" si="8"/>
        <v>162.63</v>
      </c>
      <c r="H722" s="286">
        <f t="shared" si="9"/>
        <v>127.41</v>
      </c>
      <c r="I722" s="286">
        <f t="shared" si="682"/>
        <v>127.41</v>
      </c>
    </row>
    <row r="723" ht="15.75" customHeight="1">
      <c r="A723" s="386">
        <v>151433.0</v>
      </c>
      <c r="B723" s="386" t="s">
        <v>1245</v>
      </c>
      <c r="C723" s="383" t="s">
        <v>495</v>
      </c>
      <c r="D723" s="384">
        <v>42.27</v>
      </c>
      <c r="E723" s="375" t="str">
        <f t="shared" ref="E723:F723" si="729">UPPER(B723)</f>
        <v>CABO DE COBRE TERMOPLÁSTICO, COM ISOLAMENTO PARA 15KV, SEÇÃO DE 25,0MM2</v>
      </c>
      <c r="F723" s="375" t="str">
        <f t="shared" si="729"/>
        <v>M</v>
      </c>
      <c r="G723" s="286">
        <f t="shared" si="8"/>
        <v>41.21</v>
      </c>
      <c r="H723" s="286">
        <f t="shared" si="9"/>
        <v>32.29</v>
      </c>
      <c r="I723" s="286">
        <f t="shared" si="682"/>
        <v>32.29</v>
      </c>
    </row>
    <row r="724" ht="15.75" customHeight="1">
      <c r="A724" s="386">
        <v>151434.0</v>
      </c>
      <c r="B724" s="386" t="s">
        <v>1246</v>
      </c>
      <c r="C724" s="383" t="s">
        <v>495</v>
      </c>
      <c r="D724" s="384">
        <v>56.92</v>
      </c>
      <c r="E724" s="375" t="str">
        <f t="shared" ref="E724:F724" si="730">UPPER(B724)</f>
        <v>CABO DE COBRE TERMOPLÁSTICO, COM ISOLAMENTO PARA 15KV, SEÇÃO DE 35,0MM2</v>
      </c>
      <c r="F724" s="375" t="str">
        <f t="shared" si="730"/>
        <v>M</v>
      </c>
      <c r="G724" s="286">
        <f t="shared" si="8"/>
        <v>55.5</v>
      </c>
      <c r="H724" s="286">
        <f t="shared" si="9"/>
        <v>43.48</v>
      </c>
      <c r="I724" s="286">
        <f t="shared" si="682"/>
        <v>43.48</v>
      </c>
    </row>
    <row r="725" ht="15.75" customHeight="1">
      <c r="A725" s="386">
        <v>151435.0</v>
      </c>
      <c r="B725" s="386" t="s">
        <v>1247</v>
      </c>
      <c r="C725" s="383" t="s">
        <v>495</v>
      </c>
      <c r="D725" s="384">
        <v>9.73</v>
      </c>
      <c r="E725" s="375" t="str">
        <f t="shared" ref="E725:F725" si="731">UPPER(B725)</f>
        <v>CABO PARALELO PP DE COBRE, COM ISOLAMENTO PARA 750V, SEÇÃO 3X2,5MM2</v>
      </c>
      <c r="F725" s="375" t="str">
        <f t="shared" si="731"/>
        <v>M</v>
      </c>
      <c r="G725" s="286">
        <f t="shared" si="8"/>
        <v>9.48</v>
      </c>
      <c r="H725" s="286">
        <f t="shared" si="9"/>
        <v>7.43</v>
      </c>
      <c r="I725" s="286">
        <f t="shared" si="682"/>
        <v>7.43</v>
      </c>
    </row>
    <row r="726" ht="15.75" customHeight="1">
      <c r="A726" s="386">
        <v>151436.0</v>
      </c>
      <c r="B726" s="386" t="s">
        <v>1248</v>
      </c>
      <c r="C726" s="383" t="s">
        <v>495</v>
      </c>
      <c r="D726" s="384">
        <v>12.57</v>
      </c>
      <c r="E726" s="375" t="str">
        <f t="shared" ref="E726:F726" si="732">UPPER(B726)</f>
        <v>CABO PARALELO PP DE COBRE, COM ISOLAMENTO PARA 750V, SEÇÃO 3X4,0MM2</v>
      </c>
      <c r="F726" s="375" t="str">
        <f t="shared" si="732"/>
        <v>M</v>
      </c>
      <c r="G726" s="286">
        <f t="shared" si="8"/>
        <v>12.25</v>
      </c>
      <c r="H726" s="286">
        <f t="shared" si="9"/>
        <v>9.6</v>
      </c>
      <c r="I726" s="286">
        <f t="shared" si="682"/>
        <v>9.6</v>
      </c>
    </row>
    <row r="727" ht="15.75" customHeight="1">
      <c r="A727" s="386">
        <v>1515.0</v>
      </c>
      <c r="B727" s="386" t="s">
        <v>1249</v>
      </c>
      <c r="C727" s="383"/>
      <c r="D727" s="384"/>
      <c r="E727" s="375" t="str">
        <f t="shared" ref="E727:F727" si="733">UPPER(B727)</f>
        <v>SERVIÇOS DIVERSOS</v>
      </c>
      <c r="F727" s="375" t="str">
        <f t="shared" si="733"/>
        <v/>
      </c>
      <c r="G727" s="286">
        <f t="shared" si="8"/>
        <v>0</v>
      </c>
      <c r="H727" s="286">
        <f t="shared" si="9"/>
        <v>0</v>
      </c>
      <c r="I727" s="286">
        <f t="shared" si="682"/>
        <v>0</v>
      </c>
    </row>
    <row r="728" ht="15.75" customHeight="1">
      <c r="A728" s="386">
        <v>151503.0</v>
      </c>
      <c r="B728" s="386" t="s">
        <v>1250</v>
      </c>
      <c r="C728" s="383" t="s">
        <v>500</v>
      </c>
      <c r="D728" s="384">
        <v>14.9</v>
      </c>
      <c r="E728" s="375" t="str">
        <f t="shared" ref="E728:F728" si="734">UPPER(B728)</f>
        <v>CABEÇOTE DE ALUMÍNIO DE 1 1/4"</v>
      </c>
      <c r="F728" s="375" t="str">
        <f t="shared" si="734"/>
        <v>UND</v>
      </c>
      <c r="G728" s="286">
        <f t="shared" si="8"/>
        <v>14.53</v>
      </c>
      <c r="H728" s="286">
        <f t="shared" si="9"/>
        <v>11.38</v>
      </c>
      <c r="I728" s="286">
        <f t="shared" si="682"/>
        <v>11.38</v>
      </c>
    </row>
    <row r="729" ht="15.75" customHeight="1">
      <c r="A729" s="386">
        <v>151504.0</v>
      </c>
      <c r="B729" s="386" t="s">
        <v>1251</v>
      </c>
      <c r="C729" s="383" t="s">
        <v>500</v>
      </c>
      <c r="D729" s="384">
        <v>15.52</v>
      </c>
      <c r="E729" s="375" t="str">
        <f t="shared" ref="E729:F729" si="735">UPPER(B729)</f>
        <v>CABEÇOTE DE ALUMÍNIO DE 1 1/2"</v>
      </c>
      <c r="F729" s="375" t="str">
        <f t="shared" si="735"/>
        <v>UND</v>
      </c>
      <c r="G729" s="286">
        <f t="shared" si="8"/>
        <v>15.14</v>
      </c>
      <c r="H729" s="286">
        <f t="shared" si="9"/>
        <v>11.86</v>
      </c>
      <c r="I729" s="286">
        <f t="shared" si="682"/>
        <v>11.86</v>
      </c>
    </row>
    <row r="730" ht="15.75" customHeight="1">
      <c r="A730" s="386">
        <v>151506.0</v>
      </c>
      <c r="B730" s="386" t="s">
        <v>1252</v>
      </c>
      <c r="C730" s="383" t="s">
        <v>500</v>
      </c>
      <c r="D730" s="384">
        <v>117.72</v>
      </c>
      <c r="E730" s="375" t="str">
        <f t="shared" ref="E730:F730" si="736">UPPER(B730)</f>
        <v>HASTE DE TERRA TIPO COPPERWELD - 5/8" X 2.40M</v>
      </c>
      <c r="F730" s="375" t="str">
        <f t="shared" si="736"/>
        <v>UND</v>
      </c>
      <c r="G730" s="286">
        <f t="shared" si="8"/>
        <v>114.79</v>
      </c>
      <c r="H730" s="286">
        <f t="shared" si="9"/>
        <v>89.93</v>
      </c>
      <c r="I730" s="286">
        <f t="shared" si="682"/>
        <v>89.93</v>
      </c>
    </row>
    <row r="731" ht="15.75" customHeight="1">
      <c r="A731" s="381">
        <v>151507.0</v>
      </c>
      <c r="B731" s="381" t="s">
        <v>1253</v>
      </c>
      <c r="C731" s="383" t="s">
        <v>500</v>
      </c>
      <c r="D731" s="384">
        <v>11.09</v>
      </c>
      <c r="E731" s="375" t="str">
        <f t="shared" ref="E731:F731" si="737">UPPER(B731)</f>
        <v>SAPATILHA</v>
      </c>
      <c r="F731" s="375" t="str">
        <f t="shared" si="737"/>
        <v>UND</v>
      </c>
      <c r="G731" s="286">
        <f t="shared" si="8"/>
        <v>10.81</v>
      </c>
      <c r="H731" s="286">
        <f t="shared" si="9"/>
        <v>8.47</v>
      </c>
      <c r="I731" s="286">
        <f t="shared" si="682"/>
        <v>8.47</v>
      </c>
    </row>
    <row r="732" ht="15.75" customHeight="1">
      <c r="A732" s="386">
        <v>151508.0</v>
      </c>
      <c r="B732" s="386" t="s">
        <v>1254</v>
      </c>
      <c r="C732" s="383" t="s">
        <v>500</v>
      </c>
      <c r="D732" s="384">
        <v>1.94</v>
      </c>
      <c r="E732" s="375" t="str">
        <f t="shared" ref="E732:F732" si="738">UPPER(B732)</f>
        <v>BUCHA E ARRUELA DE ALUMÍNIO FUNDIDO DIÂMETRO 20MM (3/4")</v>
      </c>
      <c r="F732" s="375" t="str">
        <f t="shared" si="738"/>
        <v>UND</v>
      </c>
      <c r="G732" s="286">
        <f t="shared" si="8"/>
        <v>1.89</v>
      </c>
      <c r="H732" s="286">
        <f t="shared" si="9"/>
        <v>1.48</v>
      </c>
      <c r="I732" s="286">
        <f t="shared" si="682"/>
        <v>1.48</v>
      </c>
    </row>
    <row r="733" ht="15.75" customHeight="1">
      <c r="A733" s="386">
        <v>151509.0</v>
      </c>
      <c r="B733" s="386" t="s">
        <v>1256</v>
      </c>
      <c r="C733" s="383" t="s">
        <v>500</v>
      </c>
      <c r="D733" s="384">
        <v>2.6</v>
      </c>
      <c r="E733" s="375" t="str">
        <f t="shared" ref="E733:F733" si="739">UPPER(B733)</f>
        <v>BUCHA E ARRUELA DE ALUMÍNIO FUNDIDO DIÂMETRO 25MM (1")</v>
      </c>
      <c r="F733" s="375" t="str">
        <f t="shared" si="739"/>
        <v>UND</v>
      </c>
      <c r="G733" s="286">
        <f t="shared" si="8"/>
        <v>2.54</v>
      </c>
      <c r="H733" s="286">
        <f t="shared" si="9"/>
        <v>1.99</v>
      </c>
      <c r="I733" s="286">
        <f t="shared" si="682"/>
        <v>1.99</v>
      </c>
    </row>
    <row r="734" ht="15.75" customHeight="1">
      <c r="A734" s="386">
        <v>151510.0</v>
      </c>
      <c r="B734" s="386" t="s">
        <v>1257</v>
      </c>
      <c r="C734" s="383" t="s">
        <v>500</v>
      </c>
      <c r="D734" s="384">
        <v>5.71</v>
      </c>
      <c r="E734" s="375" t="str">
        <f t="shared" ref="E734:F734" si="740">UPPER(B734)</f>
        <v>BUCHA E ARRUELA DE ALUMÍNIO FUNDIDO DIÂMETRO 40MM (1 1/2")</v>
      </c>
      <c r="F734" s="375" t="str">
        <f t="shared" si="740"/>
        <v>UND</v>
      </c>
      <c r="G734" s="286">
        <f t="shared" si="8"/>
        <v>5.57</v>
      </c>
      <c r="H734" s="286">
        <f t="shared" si="9"/>
        <v>4.36</v>
      </c>
      <c r="I734" s="286">
        <f t="shared" si="682"/>
        <v>4.36</v>
      </c>
    </row>
    <row r="735" ht="15.75" customHeight="1">
      <c r="A735" s="386">
        <v>151511.0</v>
      </c>
      <c r="B735" s="386" t="s">
        <v>1258</v>
      </c>
      <c r="C735" s="383" t="s">
        <v>500</v>
      </c>
      <c r="D735" s="384">
        <v>19.49</v>
      </c>
      <c r="E735" s="375" t="str">
        <f t="shared" ref="E735:F735" si="741">UPPER(B735)</f>
        <v>BUCHA E ARRUELA DE ALUMÍNIO FUNDIDO DIÂMETRO 80MM (3")</v>
      </c>
      <c r="F735" s="375" t="str">
        <f t="shared" si="741"/>
        <v>UND</v>
      </c>
      <c r="G735" s="286">
        <f t="shared" si="8"/>
        <v>19.01</v>
      </c>
      <c r="H735" s="286">
        <f t="shared" si="9"/>
        <v>14.89</v>
      </c>
      <c r="I735" s="286">
        <f t="shared" si="682"/>
        <v>14.89</v>
      </c>
    </row>
    <row r="736" ht="15.75" customHeight="1">
      <c r="A736" s="386">
        <v>151512.0</v>
      </c>
      <c r="B736" s="386" t="s">
        <v>1259</v>
      </c>
      <c r="C736" s="383" t="s">
        <v>500</v>
      </c>
      <c r="D736" s="384">
        <v>85.75</v>
      </c>
      <c r="E736" s="375" t="str">
        <f t="shared" ref="E736:F736" si="742">UPPER(B736)</f>
        <v>AUTOMÁTICO DE BÓIA, 2 FUNÇÕES 25A</v>
      </c>
      <c r="F736" s="375" t="str">
        <f t="shared" si="742"/>
        <v>UND</v>
      </c>
      <c r="G736" s="286">
        <f t="shared" si="8"/>
        <v>83.62</v>
      </c>
      <c r="H736" s="286">
        <f t="shared" si="9"/>
        <v>65.51</v>
      </c>
      <c r="I736" s="286">
        <f t="shared" si="682"/>
        <v>65.51</v>
      </c>
    </row>
    <row r="737" ht="15.75" customHeight="1">
      <c r="A737" s="386">
        <v>151513.0</v>
      </c>
      <c r="B737" s="386" t="s">
        <v>1260</v>
      </c>
      <c r="C737" s="383" t="s">
        <v>500</v>
      </c>
      <c r="D737" s="384">
        <v>12.42</v>
      </c>
      <c r="E737" s="375" t="str">
        <f t="shared" ref="E737:F737" si="743">UPPER(B737)</f>
        <v>PARAFUSO DE MÁQUINA DE FERRO GALVANIZADO DIÂMETRO 16MM</v>
      </c>
      <c r="F737" s="375" t="str">
        <f t="shared" si="743"/>
        <v>UND</v>
      </c>
      <c r="G737" s="286">
        <f t="shared" si="8"/>
        <v>12.11</v>
      </c>
      <c r="H737" s="286">
        <f t="shared" si="9"/>
        <v>9.49</v>
      </c>
      <c r="I737" s="286">
        <f t="shared" si="682"/>
        <v>9.49</v>
      </c>
    </row>
    <row r="738" ht="15.75" customHeight="1">
      <c r="A738" s="386">
        <v>1516.0</v>
      </c>
      <c r="B738" s="386" t="s">
        <v>1028</v>
      </c>
      <c r="C738" s="383"/>
      <c r="D738" s="384"/>
      <c r="E738" s="375" t="str">
        <f t="shared" ref="E738:F738" si="744">UPPER(B738)</f>
        <v>ABERTURA E FECHAMENTO DE RASGOS (INCLUSIVE PREPARO E APLICAÇÃO DE ARGAMASSA)</v>
      </c>
      <c r="F738" s="375" t="str">
        <f t="shared" si="744"/>
        <v/>
      </c>
      <c r="G738" s="286">
        <f t="shared" si="8"/>
        <v>0</v>
      </c>
      <c r="H738" s="286">
        <f t="shared" si="9"/>
        <v>0</v>
      </c>
      <c r="I738" s="286">
        <f t="shared" si="682"/>
        <v>0</v>
      </c>
    </row>
    <row r="739" ht="15.75" customHeight="1">
      <c r="A739" s="386">
        <v>151601.0</v>
      </c>
      <c r="B739" s="386" t="s">
        <v>1261</v>
      </c>
      <c r="C739" s="383" t="s">
        <v>495</v>
      </c>
      <c r="D739" s="384">
        <v>10.8</v>
      </c>
      <c r="E739" s="375" t="str">
        <f t="shared" ref="E739:F739" si="745">UPPER(B739)</f>
        <v>ABERTURA E FECHAMENTO DE RASGOS EM ALVENARIA, PARA PASSAGEM DE ELETRODUTOS DIÂM. 1/2" A 1"</v>
      </c>
      <c r="F739" s="375" t="str">
        <f t="shared" si="745"/>
        <v>M</v>
      </c>
      <c r="G739" s="286">
        <f t="shared" si="8"/>
        <v>10.53</v>
      </c>
      <c r="H739" s="286">
        <f t="shared" si="9"/>
        <v>8.25</v>
      </c>
      <c r="I739" s="286">
        <f t="shared" si="682"/>
        <v>8.25</v>
      </c>
    </row>
    <row r="740" ht="15.75" customHeight="1">
      <c r="A740" s="386">
        <v>151602.0</v>
      </c>
      <c r="B740" s="386" t="s">
        <v>1263</v>
      </c>
      <c r="C740" s="383" t="s">
        <v>495</v>
      </c>
      <c r="D740" s="384">
        <v>16.15</v>
      </c>
      <c r="E740" s="375" t="str">
        <f t="shared" ref="E740:F740" si="746">UPPER(B740)</f>
        <v>ABERTURA E FECHAMENTO DE RASGOS EM ALVENARIA, PARA PASSAGEM DE ELETRODUTO DIÂM. 1 1/4"A 2"</v>
      </c>
      <c r="F740" s="375" t="str">
        <f t="shared" si="746"/>
        <v>M</v>
      </c>
      <c r="G740" s="286">
        <f t="shared" si="8"/>
        <v>15.75</v>
      </c>
      <c r="H740" s="286">
        <f t="shared" si="9"/>
        <v>12.34</v>
      </c>
      <c r="I740" s="286">
        <f t="shared" si="682"/>
        <v>12.34</v>
      </c>
    </row>
    <row r="741" ht="15.75" customHeight="1">
      <c r="A741" s="386">
        <v>151603.0</v>
      </c>
      <c r="B741" s="386" t="s">
        <v>1264</v>
      </c>
      <c r="C741" s="383" t="s">
        <v>495</v>
      </c>
      <c r="D741" s="384">
        <v>24.32</v>
      </c>
      <c r="E741" s="375" t="str">
        <f t="shared" ref="E741:F741" si="747">UPPER(B741)</f>
        <v>ABERTURA E FECHAMENTO DE RASGOS EM ALVENARIA, PARA PASSAGEM DE ELETRODUTO DIÂM. 2 1/2" A 4"</v>
      </c>
      <c r="F741" s="375" t="str">
        <f t="shared" si="747"/>
        <v>M</v>
      </c>
      <c r="G741" s="286">
        <f t="shared" si="8"/>
        <v>23.72</v>
      </c>
      <c r="H741" s="286">
        <f t="shared" si="9"/>
        <v>18.58</v>
      </c>
      <c r="I741" s="286">
        <f t="shared" si="682"/>
        <v>18.58</v>
      </c>
    </row>
    <row r="742" ht="15.75" customHeight="1">
      <c r="A742" s="381">
        <v>151604.0</v>
      </c>
      <c r="B742" s="381" t="s">
        <v>1265</v>
      </c>
      <c r="C742" s="383" t="s">
        <v>495</v>
      </c>
      <c r="D742" s="384">
        <v>20.59</v>
      </c>
      <c r="E742" s="375" t="str">
        <f t="shared" ref="E742:F742" si="748">UPPER(B742)</f>
        <v>ABERTURA E FECHAMENTO DE RASGOS EM CONCRETO, PARA PASSAGEM DE ELETRODUTO DIÂM. 1/2" A 1"</v>
      </c>
      <c r="F742" s="375" t="str">
        <f t="shared" si="748"/>
        <v>M</v>
      </c>
      <c r="G742" s="286">
        <f t="shared" si="8"/>
        <v>20.08</v>
      </c>
      <c r="H742" s="286">
        <f t="shared" si="9"/>
        <v>15.73</v>
      </c>
      <c r="I742" s="286">
        <f t="shared" si="682"/>
        <v>15.73</v>
      </c>
    </row>
    <row r="743" ht="15.75" customHeight="1">
      <c r="A743" s="386">
        <v>151605.0</v>
      </c>
      <c r="B743" s="386" t="s">
        <v>1266</v>
      </c>
      <c r="C743" s="383" t="s">
        <v>495</v>
      </c>
      <c r="D743" s="384">
        <v>31.35</v>
      </c>
      <c r="E743" s="375" t="str">
        <f t="shared" ref="E743:F743" si="749">UPPER(B743)</f>
        <v>ABERTURA E FECHAMENTO DE RASGOS EM CONCRETO, PARA PASSAGEM DE ELETRODUTO DIÂM. 1 1/4" A 2"</v>
      </c>
      <c r="F743" s="375" t="str">
        <f t="shared" si="749"/>
        <v>M</v>
      </c>
      <c r="G743" s="286">
        <f t="shared" si="8"/>
        <v>30.57</v>
      </c>
      <c r="H743" s="286">
        <f t="shared" si="9"/>
        <v>23.95</v>
      </c>
      <c r="I743" s="286">
        <f t="shared" si="682"/>
        <v>23.95</v>
      </c>
    </row>
    <row r="744" ht="15.75" customHeight="1">
      <c r="A744" s="386">
        <v>151606.0</v>
      </c>
      <c r="B744" s="386" t="s">
        <v>1267</v>
      </c>
      <c r="C744" s="383" t="s">
        <v>495</v>
      </c>
      <c r="D744" s="384">
        <v>45.61</v>
      </c>
      <c r="E744" s="375" t="str">
        <f t="shared" ref="E744:F744" si="750">UPPER(B744)</f>
        <v>ABERTURA E FECHAMENTO DE RASGOS EM CONCRETO, PARA PASSAGEM DE ELETRODUTO DIÂM. 2 1/2" A 4"</v>
      </c>
      <c r="F744" s="375" t="str">
        <f t="shared" si="750"/>
        <v>M</v>
      </c>
      <c r="G744" s="286">
        <f t="shared" si="8"/>
        <v>44.47</v>
      </c>
      <c r="H744" s="286">
        <f t="shared" si="9"/>
        <v>34.84</v>
      </c>
      <c r="I744" s="286">
        <f t="shared" si="682"/>
        <v>34.84</v>
      </c>
    </row>
    <row r="745" ht="15.75" customHeight="1">
      <c r="A745" s="386">
        <v>1517.0</v>
      </c>
      <c r="B745" s="386" t="s">
        <v>1268</v>
      </c>
      <c r="C745" s="383"/>
      <c r="D745" s="384"/>
      <c r="E745" s="375" t="str">
        <f t="shared" ref="E745:F745" si="751">UPPER(B745)</f>
        <v>PADRAO DE ENTRADA DE ENERGIA - NORTEC-01 - ESCELSA</v>
      </c>
      <c r="F745" s="375" t="str">
        <f t="shared" si="751"/>
        <v/>
      </c>
      <c r="G745" s="286">
        <f t="shared" si="8"/>
        <v>0</v>
      </c>
      <c r="H745" s="286">
        <f t="shared" si="9"/>
        <v>0</v>
      </c>
      <c r="I745" s="286">
        <f t="shared" si="682"/>
        <v>0</v>
      </c>
    </row>
    <row r="746" ht="15.75" customHeight="1">
      <c r="A746" s="386">
        <v>151701.0</v>
      </c>
      <c r="B746" s="386" t="s">
        <v>1269</v>
      </c>
      <c r="C746" s="383" t="s">
        <v>500</v>
      </c>
      <c r="D746" s="384">
        <v>1589.81</v>
      </c>
      <c r="E746" s="375" t="str">
        <f t="shared" ref="E746:F746" si="752">UPPER(B746)</f>
        <v>PADRÃO DE ENTRADA DE ENERGIA ELÉTRICA, MONOFÁSICO, ENTRADA AÉREA, A 2 FIOS, CARGA INSTALADA EM MURO DE 3500 ATÉ 9000W - 220/127V</v>
      </c>
      <c r="F746" s="375" t="str">
        <f t="shared" si="752"/>
        <v>UND</v>
      </c>
      <c r="G746" s="286">
        <f t="shared" si="8"/>
        <v>1550.21</v>
      </c>
      <c r="H746" s="286">
        <f t="shared" si="9"/>
        <v>1214.52</v>
      </c>
      <c r="I746" s="286">
        <f t="shared" si="682"/>
        <v>1214.52</v>
      </c>
    </row>
    <row r="747" ht="15.75" customHeight="1">
      <c r="A747" s="386">
        <v>151702.0</v>
      </c>
      <c r="B747" s="386" t="s">
        <v>1270</v>
      </c>
      <c r="C747" s="383" t="s">
        <v>500</v>
      </c>
      <c r="D747" s="384">
        <v>2097.66</v>
      </c>
      <c r="E747" s="375" t="str">
        <f t="shared" ref="E747:F747" si="753">UPPER(B747)</f>
        <v>PADRÃO DE ENTRADA DE ENERGIA ELÉTRICA, BIFÁSICO, ENTRADA AÉREA, A 3 FIOS, CARGA INSTALADA EM MURO DE 9001 ATÉ 15000W - 220/127V</v>
      </c>
      <c r="F747" s="375" t="str">
        <f t="shared" si="753"/>
        <v>UND</v>
      </c>
      <c r="G747" s="286">
        <f t="shared" si="8"/>
        <v>2045.42</v>
      </c>
      <c r="H747" s="286">
        <f t="shared" si="9"/>
        <v>1602.49</v>
      </c>
      <c r="I747" s="286">
        <f t="shared" si="682"/>
        <v>1602.49</v>
      </c>
    </row>
    <row r="748" ht="15.75" customHeight="1">
      <c r="A748" s="386">
        <v>151703.0</v>
      </c>
      <c r="B748" s="386" t="s">
        <v>1271</v>
      </c>
      <c r="C748" s="383" t="s">
        <v>500</v>
      </c>
      <c r="D748" s="384">
        <v>2273.12</v>
      </c>
      <c r="E748" s="375" t="str">
        <f t="shared" ref="E748:F748" si="754">UPPER(B748)</f>
        <v>PADRÃO DE ENTRADA DE ENERGIA ELÉTRICA, TRIFÁSICO, ENTRADA AÉREA, A 4 FIOS, CARGA INSTALADA EM MURO DE 15001 ATÉ 26000W - 220/127V</v>
      </c>
      <c r="F748" s="375" t="str">
        <f t="shared" si="754"/>
        <v>UND</v>
      </c>
      <c r="G748" s="286">
        <f t="shared" si="8"/>
        <v>2216.51</v>
      </c>
      <c r="H748" s="286">
        <f t="shared" si="9"/>
        <v>1736.53</v>
      </c>
      <c r="I748" s="286">
        <f t="shared" si="682"/>
        <v>1736.53</v>
      </c>
    </row>
    <row r="749" ht="15.75" customHeight="1">
      <c r="A749" s="381">
        <v>151704.0</v>
      </c>
      <c r="B749" s="381" t="s">
        <v>1272</v>
      </c>
      <c r="C749" s="383" t="s">
        <v>500</v>
      </c>
      <c r="D749" s="384">
        <v>2436.66</v>
      </c>
      <c r="E749" s="375" t="str">
        <f t="shared" ref="E749:F749" si="755">UPPER(B749)</f>
        <v>PADRÃO DE ENTRADA DE ENERGIA ELÉTRICA, TRIFÁSICO, ENTRADA AÉREA, A 4 FIOS, CARGA INSTALADA EM MURO DE 26001 ATÉ 34000W - 220/127V</v>
      </c>
      <c r="F749" s="375" t="str">
        <f t="shared" si="755"/>
        <v>UND</v>
      </c>
      <c r="G749" s="286">
        <f t="shared" si="8"/>
        <v>2375.98</v>
      </c>
      <c r="H749" s="286">
        <f t="shared" si="9"/>
        <v>1861.47</v>
      </c>
      <c r="I749" s="286">
        <f t="shared" si="682"/>
        <v>1861.47</v>
      </c>
    </row>
    <row r="750" ht="15.75" customHeight="1">
      <c r="A750" s="386">
        <v>151705.0</v>
      </c>
      <c r="B750" s="386" t="s">
        <v>1273</v>
      </c>
      <c r="C750" s="383" t="s">
        <v>500</v>
      </c>
      <c r="D750" s="399">
        <v>2647.35</v>
      </c>
      <c r="E750" s="375" t="str">
        <f t="shared" ref="E750:F750" si="756">UPPER(B750)</f>
        <v>PADRÃO DE ENTRADA DE ENERGIA ELÉTRICA, TRIFÁSICO, ENTRADA AÉREA, A 4 FIOS, CARGA INSTALADA EM MURO DE 34001 ATÉ 41000W - 220/127V</v>
      </c>
      <c r="F750" s="375" t="str">
        <f t="shared" si="756"/>
        <v>UND</v>
      </c>
      <c r="G750" s="286">
        <f t="shared" si="8"/>
        <v>2581.42</v>
      </c>
      <c r="H750" s="286">
        <f t="shared" si="9"/>
        <v>2022.42</v>
      </c>
      <c r="I750" s="286">
        <f t="shared" si="682"/>
        <v>2022.42</v>
      </c>
    </row>
    <row r="751" ht="15.75" customHeight="1">
      <c r="A751" s="386">
        <v>151706.0</v>
      </c>
      <c r="B751" s="386" t="s">
        <v>1274</v>
      </c>
      <c r="C751" s="383" t="s">
        <v>500</v>
      </c>
      <c r="D751" s="399">
        <v>5421.93</v>
      </c>
      <c r="E751" s="375" t="str">
        <f t="shared" ref="E751:F751" si="757">UPPER(B751)</f>
        <v>PADRÃO DE ENTRADA DE ENERGIA ELÉTRICA, TRIFÁSICO, ENTRADA AÉREA, A 4 FIOS, CARGA INSTALADA EM MURO DE 41001 ATÉ 47000W - 220/127V</v>
      </c>
      <c r="F751" s="375" t="str">
        <f t="shared" si="757"/>
        <v>UND</v>
      </c>
      <c r="G751" s="286">
        <f t="shared" si="8"/>
        <v>5286.9</v>
      </c>
      <c r="H751" s="286">
        <f t="shared" si="9"/>
        <v>4142.04</v>
      </c>
      <c r="I751" s="286">
        <f t="shared" si="682"/>
        <v>4142.04</v>
      </c>
    </row>
    <row r="752" ht="15.75" customHeight="1">
      <c r="A752" s="386">
        <v>151707.0</v>
      </c>
      <c r="B752" s="386" t="s">
        <v>1275</v>
      </c>
      <c r="C752" s="383" t="s">
        <v>500</v>
      </c>
      <c r="D752" s="399">
        <v>3999.26</v>
      </c>
      <c r="E752" s="375" t="str">
        <f t="shared" ref="E752:F752" si="758">UPPER(B752)</f>
        <v>PADRÃO DE ENTRADA DE ENERGIA ELÉTRICA, TRIFÁSICO, ENTRADA SUBTERRÂNEA, A 4 FIOS, CARGA INSTALADA EM MURO DE 41001 ATÉ 47000W - 220/127V, EXCLUSIVE DERIVAÇÃO DE RAMAL DE ENTRADA SUBTERRÂNEA</v>
      </c>
      <c r="F752" s="375" t="str">
        <f t="shared" si="758"/>
        <v>UND</v>
      </c>
      <c r="G752" s="286">
        <f t="shared" si="8"/>
        <v>3899.66</v>
      </c>
      <c r="H752" s="286">
        <f t="shared" si="9"/>
        <v>3055.2</v>
      </c>
      <c r="I752" s="286">
        <f t="shared" si="682"/>
        <v>3055.2</v>
      </c>
    </row>
    <row r="753" ht="15.75" customHeight="1">
      <c r="A753" s="386">
        <v>151708.0</v>
      </c>
      <c r="B753" s="386" t="s">
        <v>1276</v>
      </c>
      <c r="C753" s="383" t="s">
        <v>500</v>
      </c>
      <c r="D753" s="399">
        <v>7321.01</v>
      </c>
      <c r="E753" s="375" t="str">
        <f t="shared" ref="E753:F753" si="759">UPPER(B753)</f>
        <v>PADRÃO DE ENTRADA DE ENERGIA ELÉTRICA, TRIFÁSICO, ENTRADA AÉREA, A 4 FIOS, CARGA INSTALADA EM MURO DE 47001 ATÉ 57000W - 220/127V</v>
      </c>
      <c r="F753" s="375" t="str">
        <f t="shared" si="759"/>
        <v>UND</v>
      </c>
      <c r="G753" s="286">
        <f t="shared" si="8"/>
        <v>7138.69</v>
      </c>
      <c r="H753" s="286">
        <f t="shared" si="9"/>
        <v>5592.83</v>
      </c>
      <c r="I753" s="286">
        <f t="shared" si="682"/>
        <v>5592.83</v>
      </c>
    </row>
    <row r="754" ht="15.75" customHeight="1">
      <c r="A754" s="386">
        <v>151709.0</v>
      </c>
      <c r="B754" s="386" t="s">
        <v>1277</v>
      </c>
      <c r="C754" s="383" t="s">
        <v>500</v>
      </c>
      <c r="D754" s="399">
        <v>6127.94</v>
      </c>
      <c r="E754" s="375" t="str">
        <f t="shared" ref="E754:F754" si="760">UPPER(B754)</f>
        <v>PADRÃO DE ENTRADA DE ENERGIA ELÉTRICA, TRIFÁSICO, ENTRADA SUBTERRÂNEA, A 4 FIOS, CARGA INSTALADA EM MURO DE 47001 ATÉ 57000W - 220/127V, EXCLUSIVE DERIVAÇÃO DE RAMAL DE ENTRADA SUBTERRÂNEA</v>
      </c>
      <c r="F754" s="375" t="str">
        <f t="shared" si="760"/>
        <v>UND</v>
      </c>
      <c r="G754" s="286">
        <f t="shared" si="8"/>
        <v>5975.33</v>
      </c>
      <c r="H754" s="286">
        <f t="shared" si="9"/>
        <v>4681.39</v>
      </c>
      <c r="I754" s="286">
        <f t="shared" si="682"/>
        <v>4681.39</v>
      </c>
    </row>
    <row r="755" ht="15.75" customHeight="1">
      <c r="A755" s="386">
        <v>151710.0</v>
      </c>
      <c r="B755" s="386" t="s">
        <v>1278</v>
      </c>
      <c r="C755" s="383" t="s">
        <v>500</v>
      </c>
      <c r="D755" s="399">
        <v>8082.09</v>
      </c>
      <c r="E755" s="375" t="str">
        <f t="shared" ref="E755:F755" si="761">UPPER(B755)</f>
        <v>PADRÃO DE ENTRADA DE ENERGIA ELÉTRICA, TRIFÁSICO, ENTRADA AÉREA, A 4 FIOS, CARGA INSTALADA EM MURO DE 57001 ATÉ 75000W - 220/127V</v>
      </c>
      <c r="F755" s="375" t="str">
        <f t="shared" si="761"/>
        <v>UND</v>
      </c>
      <c r="G755" s="286">
        <f t="shared" si="8"/>
        <v>7880.81</v>
      </c>
      <c r="H755" s="286">
        <f t="shared" si="9"/>
        <v>6174.25</v>
      </c>
      <c r="I755" s="286">
        <f t="shared" si="682"/>
        <v>6174.25</v>
      </c>
    </row>
    <row r="756" ht="15.75" customHeight="1">
      <c r="A756" s="386">
        <v>151711.0</v>
      </c>
      <c r="B756" s="386" t="s">
        <v>1279</v>
      </c>
      <c r="C756" s="383" t="s">
        <v>500</v>
      </c>
      <c r="D756" s="399">
        <v>6743.54</v>
      </c>
      <c r="E756" s="375" t="str">
        <f t="shared" ref="E756:F756" si="762">UPPER(B756)</f>
        <v>PADRÃO DE ENTRADA DE ENERGIA ELÉTRICA, TRIFÁSICO, ENTRADA SUBTERRÂNEA, A 4 FIOS, CARGA INSTALADA EM MURO DE 57001 ATÉ 75000W - 220/127V, EXCLUSIVE DERIVAÇÃO DE RAMAL DE ENTRADA SUBTERRÂNEA</v>
      </c>
      <c r="F756" s="375" t="str">
        <f t="shared" si="762"/>
        <v>UND</v>
      </c>
      <c r="G756" s="286">
        <f t="shared" si="8"/>
        <v>6575.59</v>
      </c>
      <c r="H756" s="286">
        <f t="shared" si="9"/>
        <v>5151.67</v>
      </c>
      <c r="I756" s="286">
        <f t="shared" si="682"/>
        <v>5151.67</v>
      </c>
    </row>
    <row r="757" ht="15.75" customHeight="1">
      <c r="A757" s="386">
        <v>151712.0</v>
      </c>
      <c r="B757" s="386" t="s">
        <v>1280</v>
      </c>
      <c r="C757" s="383" t="s">
        <v>500</v>
      </c>
      <c r="D757" s="399">
        <v>28513.86</v>
      </c>
      <c r="E757" s="375" t="str">
        <f t="shared" ref="E757:F757" si="763">UPPER(B757)</f>
        <v>SUBESTAÇÃO EXT. AÉREA TRIFÁS. 75KVA, COMPLETA, C/ QUADROS DE MEDIÇÃO, TRANSF. A ÓLEO, CHAVE GERAL TRIPOLAR, POSTE E ACESSÓRIOS, CONF. NOR-TEC-01 DA ESCELSA, INCL. MURETA REV. C/ ARG. CIMENTO, CAL HIDRAT. CH1 E AREIA TRAÇO 1:0.5:6</v>
      </c>
      <c r="F757" s="375" t="str">
        <f t="shared" si="763"/>
        <v>UND</v>
      </c>
      <c r="G757" s="286">
        <f t="shared" si="8"/>
        <v>27803.73</v>
      </c>
      <c r="H757" s="286">
        <f t="shared" si="9"/>
        <v>21782.93</v>
      </c>
      <c r="I757" s="286">
        <f t="shared" si="682"/>
        <v>21782.93</v>
      </c>
    </row>
    <row r="758" ht="15.75" customHeight="1">
      <c r="A758" s="386">
        <v>151713.0</v>
      </c>
      <c r="B758" s="386" t="s">
        <v>1281</v>
      </c>
      <c r="C758" s="383" t="s">
        <v>500</v>
      </c>
      <c r="D758" s="399">
        <v>33955.91</v>
      </c>
      <c r="E758" s="375" t="str">
        <f t="shared" ref="E758:F758" si="764">UPPER(B758)</f>
        <v>SUBESTAÇÃO EXT. AÉREA TRIFÁS. 112.5KVA, COMPLETA, C/ QUADROS DE MEDIÇÃO, TRANSF. A ÓLEO, CHAVE GERAL TRIP., POSTE E ACESSÓRIOS, CONF. NOR-TEC-01 DA ESCELSA, INCL. MURETA REV. C/ ARG. CIMENTO, CAL HIDRAT. CH1 E AREIA TRAÇO 1:0.5:6</v>
      </c>
      <c r="F758" s="375" t="str">
        <f t="shared" si="764"/>
        <v>UND</v>
      </c>
      <c r="G758" s="286">
        <f t="shared" si="8"/>
        <v>33110.25</v>
      </c>
      <c r="H758" s="286">
        <f t="shared" si="9"/>
        <v>25940.34</v>
      </c>
      <c r="I758" s="286">
        <f t="shared" si="682"/>
        <v>25940.34</v>
      </c>
    </row>
    <row r="759" ht="15.75" customHeight="1">
      <c r="A759" s="386">
        <v>151714.0</v>
      </c>
      <c r="B759" s="386" t="s">
        <v>1283</v>
      </c>
      <c r="C759" s="383" t="s">
        <v>500</v>
      </c>
      <c r="D759" s="399">
        <v>49169.65</v>
      </c>
      <c r="E759" s="375" t="str">
        <f t="shared" ref="E759:F759" si="765">UPPER(B759)</f>
        <v>SUBESTAÇÃO EXT. AÉREA TRIFÁS. 150KVA, COMPLETA, C/ QUADROS DE MEDIÇÃO, TRANSF. A ÓLEO, CHAVE GERAL TRIP., POSTE E ACESSÓRIOS, CONF. NOR-TEC-01 DA ESCELSA, INCL. MURETA REV. C/ ARG. CIMENTO, CAL HIDRAT. CH1 E AREIA TRAÇO 1:0.5:6</v>
      </c>
      <c r="F759" s="375" t="str">
        <f t="shared" si="765"/>
        <v>UND</v>
      </c>
      <c r="G759" s="286">
        <f t="shared" si="8"/>
        <v>47945.11</v>
      </c>
      <c r="H759" s="286">
        <f t="shared" si="9"/>
        <v>37562.76</v>
      </c>
      <c r="I759" s="286">
        <f t="shared" si="682"/>
        <v>37562.76</v>
      </c>
    </row>
    <row r="760" ht="15.75" customHeight="1">
      <c r="A760" s="386">
        <v>151715.0</v>
      </c>
      <c r="B760" s="386" t="s">
        <v>1284</v>
      </c>
      <c r="C760" s="383" t="s">
        <v>500</v>
      </c>
      <c r="D760" s="399">
        <v>63290.97</v>
      </c>
      <c r="E760" s="375" t="str">
        <f t="shared" ref="E760:F760" si="766">UPPER(B760)</f>
        <v>SUBESTAÇÃO EXT. AÉREA TRIFÁS. 225KVA, COMPLETA, C/ QUADROS DE MEDIÇÃO, TRANSF. A ÓLEO, CHAVE GERAL TRIP., POSTE E ACESSÓRIOS, CONF. NOR-TEC-01 DA ESCELSA, INCL. MURETA REV. C/ ARG. CIMENTO, CAL HIDRAT. CH1 E AREIA TRAÇO 1:0.5:6</v>
      </c>
      <c r="F760" s="375" t="str">
        <f t="shared" si="766"/>
        <v>UND</v>
      </c>
      <c r="G760" s="286">
        <f t="shared" si="8"/>
        <v>61714.74</v>
      </c>
      <c r="H760" s="286">
        <f t="shared" si="9"/>
        <v>48350.63</v>
      </c>
      <c r="I760" s="286">
        <f t="shared" si="682"/>
        <v>48350.63</v>
      </c>
    </row>
    <row r="761" ht="15.75" customHeight="1">
      <c r="A761" s="386">
        <v>1518.0</v>
      </c>
      <c r="B761" s="386" t="s">
        <v>1285</v>
      </c>
      <c r="C761" s="383"/>
      <c r="D761" s="399"/>
      <c r="E761" s="375" t="str">
        <f t="shared" ref="E761:F761" si="767">UPPER(B761)</f>
        <v>PONTOS ELETRICOS REVISAO NR-10</v>
      </c>
      <c r="F761" s="375" t="str">
        <f t="shared" si="767"/>
        <v/>
      </c>
      <c r="G761" s="286">
        <f t="shared" si="8"/>
        <v>0</v>
      </c>
      <c r="H761" s="286">
        <f t="shared" si="9"/>
        <v>0</v>
      </c>
      <c r="I761" s="286">
        <f t="shared" si="682"/>
        <v>0</v>
      </c>
    </row>
    <row r="762" ht="15.75" customHeight="1">
      <c r="A762" s="386">
        <v>151801.0</v>
      </c>
      <c r="B762" s="386" t="s">
        <v>1286</v>
      </c>
      <c r="C762" s="383" t="s">
        <v>500</v>
      </c>
      <c r="D762" s="399">
        <v>170.08</v>
      </c>
      <c r="E762" s="375" t="str">
        <f t="shared" ref="E762:F762" si="768">UPPER(B762)</f>
        <v>PONTO PADRÃO DE LUZ NO TETO - CONSIDERANDO ELETRODUTO PVC RÍGIDO DE 3/4" INCLUSIVE CONEXÕES (4.5M), FIO ISOLADO PVC DE 2.5MM2 (16.2M) E CAIXA ESTAMPADA 4X4" (1 UND)</v>
      </c>
      <c r="F762" s="375" t="str">
        <f t="shared" si="768"/>
        <v>UND</v>
      </c>
      <c r="G762" s="286">
        <f t="shared" si="8"/>
        <v>165.84</v>
      </c>
      <c r="H762" s="286">
        <f t="shared" si="9"/>
        <v>129.93</v>
      </c>
      <c r="I762" s="286">
        <f t="shared" si="682"/>
        <v>129.93</v>
      </c>
    </row>
    <row r="763" ht="15.75" customHeight="1">
      <c r="A763" s="386">
        <v>151802.0</v>
      </c>
      <c r="B763" s="386" t="s">
        <v>1287</v>
      </c>
      <c r="C763" s="383" t="s">
        <v>500</v>
      </c>
      <c r="D763" s="399">
        <v>151.1</v>
      </c>
      <c r="E763" s="375" t="str">
        <f t="shared" ref="E763:F763" si="769">UPPER(B763)</f>
        <v>PONTO PADRÃO DE LUZ NA PAREDE - CONSIDERANDO ELETRODUTO PVC RÍGIDO DE 3/4" INCLUSIVE CONEXÕES (4.5M), FIO ISOLADO PVC DE 2.5MM2 (16.2M) E CAIXA ESTAMPADA 4X4" (1 UND)</v>
      </c>
      <c r="F763" s="375" t="str">
        <f t="shared" si="769"/>
        <v>UND</v>
      </c>
      <c r="G763" s="286">
        <f t="shared" si="8"/>
        <v>147.33</v>
      </c>
      <c r="H763" s="286">
        <f t="shared" si="9"/>
        <v>115.43</v>
      </c>
      <c r="I763" s="286">
        <f t="shared" si="682"/>
        <v>115.43</v>
      </c>
    </row>
    <row r="764" ht="15.75" customHeight="1">
      <c r="A764" s="386">
        <v>151803.0</v>
      </c>
      <c r="B764" s="386" t="s">
        <v>1288</v>
      </c>
      <c r="C764" s="383" t="s">
        <v>500</v>
      </c>
      <c r="D764" s="399">
        <v>173.82</v>
      </c>
      <c r="E764" s="375" t="str">
        <f t="shared" ref="E764:F764" si="770">UPPER(B764)</f>
        <v>PONTO PADRÃO DE TOMADA 2 PÓLOS MAIS TERRA - CONSIDERANDO ELETRODUTO PVC RÍGIDO DE 3/4" INCLUSIVE CONEXÕES (5.0M), FIO ISOLADO PVC DE 2.5MM2 (16.5M) E CAIXA ESTAMPADA 4X2" (1 UND)</v>
      </c>
      <c r="F764" s="375" t="str">
        <f t="shared" si="770"/>
        <v>UND</v>
      </c>
      <c r="G764" s="286">
        <f t="shared" si="8"/>
        <v>169.49</v>
      </c>
      <c r="H764" s="286">
        <f t="shared" si="9"/>
        <v>132.79</v>
      </c>
      <c r="I764" s="286">
        <f t="shared" si="682"/>
        <v>132.79</v>
      </c>
    </row>
    <row r="765" ht="15.75" customHeight="1">
      <c r="A765" s="381">
        <v>151805.0</v>
      </c>
      <c r="B765" s="381" t="s">
        <v>1289</v>
      </c>
      <c r="C765" s="383" t="s">
        <v>500</v>
      </c>
      <c r="D765" s="384">
        <v>406.39</v>
      </c>
      <c r="E765" s="375" t="str">
        <f t="shared" ref="E765:F765" si="771">UPPER(B765)</f>
        <v>PONTO PADRÃO DE TOMADA PARA CHUVEIRO ELÉTRICO - CONSIDERANDO ELETRODUTO PVC RÍGIDO DE 3/4" INCLUSIVE CONEXÕES (9.0M), FIO ISOLADO PVC DE 6.0MM2 (32.5M) E CAIXA ESTAMPADA 4X2" (1 UND)</v>
      </c>
      <c r="F765" s="375" t="str">
        <f t="shared" si="771"/>
        <v>UND</v>
      </c>
      <c r="G765" s="286">
        <f t="shared" si="8"/>
        <v>396.27</v>
      </c>
      <c r="H765" s="286">
        <f t="shared" si="9"/>
        <v>310.46</v>
      </c>
      <c r="I765" s="286">
        <f t="shared" si="682"/>
        <v>310.46</v>
      </c>
    </row>
    <row r="766" ht="15.75" customHeight="1">
      <c r="A766" s="386">
        <v>151806.0</v>
      </c>
      <c r="B766" s="386" t="s">
        <v>1290</v>
      </c>
      <c r="C766" s="383" t="s">
        <v>500</v>
      </c>
      <c r="D766" s="384">
        <v>242.98</v>
      </c>
      <c r="E766" s="375" t="str">
        <f t="shared" ref="E766:F766" si="772">UPPER(B766)</f>
        <v>PONTO PADRÃO DE TOMADA PARA AR REFRIGERADO - CONSIDERANDO ELETRODUTO PVC RÍGIDO DE 3/4" INCLUSIVE CONEXÕES (6.0M), FIO ISOLADO PVC DE 4.0MM2 (21.6M) E CAIXA ESTAMPADA 4X2" (1 UND)</v>
      </c>
      <c r="F766" s="375" t="str">
        <f t="shared" si="772"/>
        <v>UND</v>
      </c>
      <c r="G766" s="286">
        <f t="shared" si="8"/>
        <v>236.93</v>
      </c>
      <c r="H766" s="286">
        <f t="shared" si="9"/>
        <v>185.62</v>
      </c>
      <c r="I766" s="286">
        <f t="shared" si="682"/>
        <v>185.62</v>
      </c>
    </row>
    <row r="767" ht="15.75" customHeight="1">
      <c r="A767" s="386">
        <v>151807.0</v>
      </c>
      <c r="B767" s="386" t="s">
        <v>1291</v>
      </c>
      <c r="C767" s="383" t="s">
        <v>500</v>
      </c>
      <c r="D767" s="384">
        <v>199.22</v>
      </c>
      <c r="E767" s="375" t="str">
        <f t="shared" ref="E767:F767" si="773">UPPER(B767)</f>
        <v>PONTO PADRÃO DE VENTILADOR NO TETO - CONSIDERANDO ELETRODUTO PVC RÍGIDO DE 3/4" INCLUSIVE CONEXÕES (4.5M), FIO ISOLADO PVC DE 2.5MM2 (21.6M) E CAIXA ESTAMPADA 4X4" (1 UND)</v>
      </c>
      <c r="F767" s="375" t="str">
        <f t="shared" si="773"/>
        <v>UND</v>
      </c>
      <c r="G767" s="286">
        <f t="shared" si="8"/>
        <v>194.26</v>
      </c>
      <c r="H767" s="286">
        <f t="shared" si="9"/>
        <v>152.19</v>
      </c>
      <c r="I767" s="286">
        <f t="shared" si="682"/>
        <v>152.19</v>
      </c>
    </row>
    <row r="768" ht="15.75" customHeight="1">
      <c r="A768" s="386">
        <v>151809.0</v>
      </c>
      <c r="B768" s="386" t="s">
        <v>1293</v>
      </c>
      <c r="C768" s="383" t="s">
        <v>500</v>
      </c>
      <c r="D768" s="384">
        <v>152.79</v>
      </c>
      <c r="E768" s="375" t="str">
        <f t="shared" ref="E768:F768" si="774">UPPER(B768)</f>
        <v>PONTO PADRÃO DE INTERRUPTOR DE 2 TECLAS SIMPLES - CONSIDERANDO ELETRODUTO PVC RÍGIDO DE 3/4" INCLUSIVE CONEXÕES (3.3M), FIO ISOLADO PVC DE 2.5MM2 (17.2M) E CAIXA ESTAMPADA 4X2" (1 UND)</v>
      </c>
      <c r="F768" s="375" t="str">
        <f t="shared" si="774"/>
        <v>UND</v>
      </c>
      <c r="G768" s="286">
        <f t="shared" si="8"/>
        <v>148.98</v>
      </c>
      <c r="H768" s="286">
        <f t="shared" si="9"/>
        <v>116.72</v>
      </c>
      <c r="I768" s="286">
        <f t="shared" si="682"/>
        <v>116.72</v>
      </c>
    </row>
    <row r="769" ht="15.75" customHeight="1">
      <c r="A769" s="386">
        <v>151810.0</v>
      </c>
      <c r="B769" s="386" t="s">
        <v>1294</v>
      </c>
      <c r="C769" s="383" t="s">
        <v>500</v>
      </c>
      <c r="D769" s="384">
        <v>291.27</v>
      </c>
      <c r="E769" s="375" t="str">
        <f t="shared" ref="E769:F769" si="775">UPPER(B769)</f>
        <v>PONTO PADRÃO DE INTERRUPTOR DE 1 TECLA PARALELO - CONSIDERANDO ELETRODUTO PVC RÍGIDO DE 3/4" INCLUSIVE CONEXÕES (8.5M), FIO ISOLADO PVC DE 2.5MM2 (28.8M) E CAIXA ESTAMPADA 4X2" (1 UND)</v>
      </c>
      <c r="F769" s="375" t="str">
        <f t="shared" si="775"/>
        <v>UND</v>
      </c>
      <c r="G769" s="286">
        <f t="shared" si="8"/>
        <v>284.01</v>
      </c>
      <c r="H769" s="286">
        <f t="shared" si="9"/>
        <v>222.51</v>
      </c>
      <c r="I769" s="286">
        <f t="shared" si="682"/>
        <v>222.51</v>
      </c>
    </row>
    <row r="770" ht="15.75" customHeight="1">
      <c r="A770" s="386">
        <v>151811.0</v>
      </c>
      <c r="B770" s="386" t="s">
        <v>1295</v>
      </c>
      <c r="C770" s="383" t="s">
        <v>500</v>
      </c>
      <c r="D770" s="384">
        <v>181.91</v>
      </c>
      <c r="E770" s="375" t="str">
        <f t="shared" ref="E770:F770" si="776">UPPER(B770)</f>
        <v>PONTO PADRÃO DE INTERRUPTOR DE 1 TECLA SIMPLES E 1 TOMADA DOIS PÓLOS MAIS TERRA 10A/250V - CONSIDERANDO ELETRODUTO PVC RÍGIDO DE 3/4" INCLUSIVE CONEXÕES (4.5M), FIO ISOLADO PVC DE 2.5MM2 (19.4M) E CAIXA ESTAMPADA 4X2" (1 UND)</v>
      </c>
      <c r="F770" s="375" t="str">
        <f t="shared" si="776"/>
        <v>UND</v>
      </c>
      <c r="G770" s="286">
        <f t="shared" si="8"/>
        <v>177.38</v>
      </c>
      <c r="H770" s="286">
        <f t="shared" si="9"/>
        <v>138.97</v>
      </c>
      <c r="I770" s="286">
        <f t="shared" si="682"/>
        <v>138.97</v>
      </c>
    </row>
    <row r="771" ht="15.75" customHeight="1">
      <c r="A771" s="386">
        <v>151812.0</v>
      </c>
      <c r="B771" s="386" t="s">
        <v>1296</v>
      </c>
      <c r="C771" s="383" t="s">
        <v>500</v>
      </c>
      <c r="D771" s="384">
        <v>200.79</v>
      </c>
      <c r="E771" s="375" t="str">
        <f t="shared" ref="E771:F771" si="777">UPPER(B771)</f>
        <v>PONTO PADRÃO DE INTERRUPTOR DE 2 TECLAS SIMPLES E 1 TOMADA DOIS PÓLOS MAIS TERRA 10A/250V - CONSIDERANDO ELETRODUTO PVC RÍGIDO DE 3/4" INCLUSIVE CONEXÕES (4.5M), FIO ISOLADO PVC DE 2.5MM2 (22.9M) E CAIXA ESTAMPADA 4X2" (1 UND)</v>
      </c>
      <c r="F771" s="375" t="str">
        <f t="shared" si="777"/>
        <v>UND</v>
      </c>
      <c r="G771" s="286">
        <f t="shared" si="8"/>
        <v>195.79</v>
      </c>
      <c r="H771" s="286">
        <f t="shared" si="9"/>
        <v>153.39</v>
      </c>
      <c r="I771" s="286">
        <f t="shared" si="682"/>
        <v>153.39</v>
      </c>
    </row>
    <row r="772" ht="15.75" customHeight="1">
      <c r="A772" s="386">
        <v>151813.0</v>
      </c>
      <c r="B772" s="386" t="s">
        <v>1297</v>
      </c>
      <c r="C772" s="383" t="s">
        <v>500</v>
      </c>
      <c r="D772" s="384">
        <v>161.2</v>
      </c>
      <c r="E772" s="375" t="str">
        <f t="shared" ref="E772:F772" si="778">UPPER(B772)</f>
        <v>PONTO PADRÃO DE CAMPAINHA - CONSIDERANDO ELETRODUTO PVC RÍGIDO DE 3/4" INCLUSIVE CONEXÕES (5.0M), FIO ISOLADO PVC DE 2.5MM2 (12.0M) E CAIXA ESTAMPADA 4X2" (1 UND)</v>
      </c>
      <c r="F772" s="375" t="str">
        <f t="shared" si="778"/>
        <v>UND</v>
      </c>
      <c r="G772" s="286">
        <f t="shared" si="8"/>
        <v>157.19</v>
      </c>
      <c r="H772" s="286">
        <f t="shared" si="9"/>
        <v>123.15</v>
      </c>
      <c r="I772" s="286">
        <f t="shared" si="682"/>
        <v>123.15</v>
      </c>
    </row>
    <row r="773" ht="15.75" customHeight="1">
      <c r="A773" s="386">
        <v>151814.0</v>
      </c>
      <c r="B773" s="386" t="s">
        <v>1298</v>
      </c>
      <c r="C773" s="383" t="s">
        <v>500</v>
      </c>
      <c r="D773" s="384">
        <v>252.91</v>
      </c>
      <c r="E773" s="375" t="str">
        <f t="shared" ref="E773:F773" si="779">UPPER(B773)</f>
        <v>PONTO PADRÃO DE POSTE PARA ILUMINAÇÃO EXTERNA - CONSIDERANDO ELETRODUTO PVC RÍGIDO DE 3/4" INCLUSIVE CONEXÕES (7.7M) E FIO ISOLADO PVC DE 2.5MM2 (25.2.0M)</v>
      </c>
      <c r="F773" s="375" t="str">
        <f t="shared" si="779"/>
        <v>UND</v>
      </c>
      <c r="G773" s="286">
        <f t="shared" si="8"/>
        <v>246.61</v>
      </c>
      <c r="H773" s="286">
        <f t="shared" si="9"/>
        <v>193.21</v>
      </c>
      <c r="I773" s="286">
        <f t="shared" si="682"/>
        <v>193.21</v>
      </c>
    </row>
    <row r="774" ht="15.75" customHeight="1">
      <c r="A774" s="386">
        <v>151815.0</v>
      </c>
      <c r="B774" s="386" t="s">
        <v>1299</v>
      </c>
      <c r="C774" s="383" t="s">
        <v>500</v>
      </c>
      <c r="D774" s="384">
        <v>124.73</v>
      </c>
      <c r="E774" s="375" t="str">
        <f t="shared" ref="E774:F774" si="780">UPPER(B774)</f>
        <v>PONTO PADRÃO DE INTERRUPTOR PARA VENTILADOR - CONSIDERANDO ELETRODUTO PVC RÍGIDO DE 3/4" INCLUSIVE CONEXÕES (3.3M), FIO ISOLADO PVC DE 2.5MM2 (12.0M) E CAIXA ESTAMPADA 4X2" (1 UND)</v>
      </c>
      <c r="F774" s="375" t="str">
        <f t="shared" si="780"/>
        <v>UND</v>
      </c>
      <c r="G774" s="286">
        <f t="shared" si="8"/>
        <v>121.63</v>
      </c>
      <c r="H774" s="286">
        <f t="shared" si="9"/>
        <v>95.29</v>
      </c>
      <c r="I774" s="286">
        <f t="shared" si="682"/>
        <v>95.29</v>
      </c>
    </row>
    <row r="775" ht="15.75" customHeight="1">
      <c r="A775" s="386">
        <v>151816.0</v>
      </c>
      <c r="B775" s="386" t="s">
        <v>1300</v>
      </c>
      <c r="C775" s="383" t="s">
        <v>500</v>
      </c>
      <c r="D775" s="384">
        <v>216.7</v>
      </c>
      <c r="E775" s="375" t="str">
        <f t="shared" ref="E775:F775" si="781">UPPER(B775)</f>
        <v>PONTO PADRÃO DE INTERRUPTOR DE 3 TECLAS SIMPLES - CONSIDERANDO ELETRODUTO PVC RÍGIDO DE 3/4" INCLUSIVE CONEXÕES (4.5M), FIO ISOLADO PVC DE 2.5MM2 (25.8M) E CAIXA ESTAMPADA 4X2" (1 UND)</v>
      </c>
      <c r="F775" s="375" t="str">
        <f t="shared" si="781"/>
        <v>UND</v>
      </c>
      <c r="G775" s="286">
        <f t="shared" si="8"/>
        <v>211.31</v>
      </c>
      <c r="H775" s="286">
        <f t="shared" si="9"/>
        <v>165.55</v>
      </c>
      <c r="I775" s="286">
        <f t="shared" si="682"/>
        <v>165.55</v>
      </c>
    </row>
    <row r="776" ht="15.75" customHeight="1">
      <c r="A776" s="386">
        <v>151817.0</v>
      </c>
      <c r="B776" s="386" t="s">
        <v>1301</v>
      </c>
      <c r="C776" s="383" t="s">
        <v>500</v>
      </c>
      <c r="D776" s="384">
        <v>202.78</v>
      </c>
      <c r="E776" s="375" t="str">
        <f t="shared" ref="E776:F776" si="782">UPPER(B776)</f>
        <v>PONTO PADRÃO DE TOMADA DE PISO - CONSIDERANDO ELETRODUTO PVC RÍGIDO DE 3/4" INCLUSIVE CONEXÕES (5.0M), FIO ISOLADO PVC DE 2.5MM2 (18.0M) E CAIXA ALUMÍNIO SILÍCIO 4X4" (1 UND)</v>
      </c>
      <c r="F776" s="375" t="str">
        <f t="shared" si="782"/>
        <v>UND</v>
      </c>
      <c r="G776" s="286">
        <f t="shared" si="8"/>
        <v>197.73</v>
      </c>
      <c r="H776" s="286">
        <f t="shared" si="9"/>
        <v>154.91</v>
      </c>
      <c r="I776" s="286">
        <f t="shared" si="682"/>
        <v>154.91</v>
      </c>
    </row>
    <row r="777" ht="15.75" customHeight="1">
      <c r="A777" s="386">
        <v>151819.0</v>
      </c>
      <c r="B777" s="386" t="s">
        <v>1302</v>
      </c>
      <c r="C777" s="383" t="s">
        <v>500</v>
      </c>
      <c r="D777" s="384">
        <v>86.0</v>
      </c>
      <c r="E777" s="375" t="str">
        <f t="shared" ref="E777:F777" si="783">UPPER(B777)</f>
        <v>PONTO DE ANTENA DE TV - CONSIDERANDO ELETRODUTO PVC RÍGIDO DE 3/4" INCLUSIVE CONEXÕES (3.0M), CABO COAXIAL 67 OHMS (4.5M) E CAIXA ESTAMPADA 4X2" (1 UND)</v>
      </c>
      <c r="F777" s="375" t="str">
        <f t="shared" si="783"/>
        <v>UND</v>
      </c>
      <c r="G777" s="286">
        <f t="shared" si="8"/>
        <v>83.86</v>
      </c>
      <c r="H777" s="286">
        <f t="shared" si="9"/>
        <v>65.7</v>
      </c>
      <c r="I777" s="286">
        <f t="shared" si="682"/>
        <v>65.7</v>
      </c>
    </row>
    <row r="778" ht="15.75" customHeight="1">
      <c r="A778" s="386">
        <v>151820.0</v>
      </c>
      <c r="B778" s="386" t="s">
        <v>1304</v>
      </c>
      <c r="C778" s="383" t="s">
        <v>500</v>
      </c>
      <c r="D778" s="384">
        <v>145.23</v>
      </c>
      <c r="E778" s="375" t="str">
        <f t="shared" ref="E778:F778" si="784">UPPER(B778)</f>
        <v>PONTO PADRÃO DE INTERRUPTOR DE 1 TECLA INTERMEDIÁRIO - CONSIDERANDO ELETRODUTO PVC RÍGIDO DE 3/4" INCLUSIVE CONEXÕES (3.3M), FIO ISOLADO PVC DE 2.5MM2 (15.8M) E CAIXA ESTAMPADA 4X2" (1 UND)</v>
      </c>
      <c r="F778" s="375" t="str">
        <f t="shared" si="784"/>
        <v>UND</v>
      </c>
      <c r="G778" s="286">
        <f t="shared" si="8"/>
        <v>141.62</v>
      </c>
      <c r="H778" s="286">
        <f t="shared" si="9"/>
        <v>110.95</v>
      </c>
      <c r="I778" s="286">
        <f t="shared" si="682"/>
        <v>110.95</v>
      </c>
    </row>
    <row r="779" ht="15.75" customHeight="1">
      <c r="A779" s="386">
        <v>1519.0</v>
      </c>
      <c r="B779" s="386" t="s">
        <v>1305</v>
      </c>
      <c r="C779" s="383"/>
      <c r="D779" s="384"/>
      <c r="E779" s="375" t="str">
        <f t="shared" ref="E779:F779" si="785">UPPER(B779)</f>
        <v>QUADROS DE DISTRIBUIÇÃO COM BARRAMENTO, TRINCO E FECHADURA</v>
      </c>
      <c r="F779" s="375" t="str">
        <f t="shared" si="785"/>
        <v/>
      </c>
      <c r="G779" s="286">
        <f t="shared" si="8"/>
        <v>0</v>
      </c>
      <c r="H779" s="286">
        <f t="shared" si="9"/>
        <v>0</v>
      </c>
      <c r="I779" s="286">
        <f t="shared" si="682"/>
        <v>0</v>
      </c>
    </row>
    <row r="780" ht="15.75" customHeight="1">
      <c r="A780" s="386">
        <v>151901.0</v>
      </c>
      <c r="B780" s="386" t="s">
        <v>1306</v>
      </c>
      <c r="C780" s="383" t="s">
        <v>500</v>
      </c>
      <c r="D780" s="384">
        <v>447.22</v>
      </c>
      <c r="E780" s="375" t="str">
        <f t="shared" ref="E780:F780" si="786">UPPER(B780)</f>
        <v>QUADRO DISTRIB. ENERGIA, EMBUTIDO OU SEMI EMBUTIDO, CAPAC. P/ 16 DISJ. DIN, C/BARRAM TRIF. 100A BARRA. NEUTRO E TERRA, FAB. EM CHAPA DE AÇO 12 USG COM PORTA, ESPELHO, TRINCO COM FECHAD CH YALE, REF. QDTN II-16DIN-CEMAR OU EQUIV.</v>
      </c>
      <c r="F780" s="375" t="str">
        <f t="shared" si="786"/>
        <v>UND</v>
      </c>
      <c r="G780" s="286">
        <f t="shared" si="8"/>
        <v>436.08</v>
      </c>
      <c r="H780" s="286">
        <f t="shared" si="9"/>
        <v>341.65</v>
      </c>
      <c r="I780" s="286">
        <f t="shared" si="682"/>
        <v>341.65</v>
      </c>
    </row>
    <row r="781" ht="15.75" customHeight="1">
      <c r="A781" s="386">
        <v>151902.0</v>
      </c>
      <c r="B781" s="386" t="s">
        <v>1307</v>
      </c>
      <c r="C781" s="383" t="s">
        <v>500</v>
      </c>
      <c r="D781" s="384">
        <v>536.04</v>
      </c>
      <c r="E781" s="375" t="str">
        <f t="shared" ref="E781:F781" si="787">UPPER(B781)</f>
        <v>QUADRO DISTRIB. ENERGIA, EMBUTIDO OU SEMI EMBUTIDO, CAPAC. P/ 28 DISJ. DIN, C/BARRAM TRIF. 100A BARRA. NEUTRO E TERRA, FAB. EM CHAPA DE AÇO 12 USG COM PORTA, ESPELHO, TRINCO COM FECHAD CH YALE, REF. QDTN II-28DIN-CEMAR OU EQUIV.</v>
      </c>
      <c r="F781" s="375" t="str">
        <f t="shared" si="787"/>
        <v>UND</v>
      </c>
      <c r="G781" s="286">
        <f t="shared" si="8"/>
        <v>522.69</v>
      </c>
      <c r="H781" s="286">
        <f t="shared" si="9"/>
        <v>409.5</v>
      </c>
      <c r="I781" s="286">
        <f t="shared" si="682"/>
        <v>409.5</v>
      </c>
    </row>
    <row r="782" ht="15.75" customHeight="1">
      <c r="A782" s="386">
        <v>151903.0</v>
      </c>
      <c r="B782" s="386" t="s">
        <v>1308</v>
      </c>
      <c r="C782" s="383" t="s">
        <v>500</v>
      </c>
      <c r="D782" s="384">
        <v>584.73</v>
      </c>
      <c r="E782" s="375" t="str">
        <f t="shared" ref="E782:F782" si="788">UPPER(B782)</f>
        <v>QUADRO DISTRIB. ENERGIA, EMBUTIDO OU SEMI EMBUTIDO, CAPAC. P/ 34 DISJ. DIN, C/BARRAM TRIF. 100A BARRA. NEUTRO E TERRA, FAB. EM CHAPA DE AÇO 12 USG COM PORTA, ESPELHO, TRINCO COM FECHAD CH YALE, REF. QDTN II-34DIN-CEMAR OU EQUIV</v>
      </c>
      <c r="F782" s="375" t="str">
        <f t="shared" si="788"/>
        <v>UND</v>
      </c>
      <c r="G782" s="286">
        <f t="shared" si="8"/>
        <v>570.17</v>
      </c>
      <c r="H782" s="286">
        <f t="shared" si="9"/>
        <v>446.7</v>
      </c>
      <c r="I782" s="286">
        <f t="shared" si="682"/>
        <v>446.7</v>
      </c>
    </row>
    <row r="783" ht="15.75" customHeight="1">
      <c r="A783" s="381">
        <v>151904.0</v>
      </c>
      <c r="B783" s="381" t="s">
        <v>1309</v>
      </c>
      <c r="C783" s="383" t="s">
        <v>500</v>
      </c>
      <c r="D783" s="384">
        <v>736.95</v>
      </c>
      <c r="E783" s="375" t="str">
        <f t="shared" ref="E783:F783" si="789">UPPER(B783)</f>
        <v>QUADRO DISTRIB. ENERGIA, EMBUTIDO OU SEMI EMBUTIDO, CAPAC. P/ 44 DISJ. DIN, C/BARRAM TRIF. 100A BARRA. NEUTRO E TERRA, FAB. EM CHAPA DE AÇO 12 USG COM PORTA, ESPELHO, TRINCO COM FECHAD CH YALE, REF. QDTN II-44DIN-CEMAR OU EQUIV</v>
      </c>
      <c r="F783" s="375" t="str">
        <f t="shared" si="789"/>
        <v>UND</v>
      </c>
      <c r="G783" s="286">
        <f t="shared" si="8"/>
        <v>718.6</v>
      </c>
      <c r="H783" s="286">
        <f t="shared" si="9"/>
        <v>562.99</v>
      </c>
      <c r="I783" s="286">
        <f t="shared" si="682"/>
        <v>562.99</v>
      </c>
    </row>
    <row r="784" ht="15.75" customHeight="1">
      <c r="A784" s="386">
        <v>151905.0</v>
      </c>
      <c r="B784" s="386" t="s">
        <v>1310</v>
      </c>
      <c r="C784" s="383" t="s">
        <v>500</v>
      </c>
      <c r="D784" s="384">
        <v>1495.11</v>
      </c>
      <c r="E784" s="375" t="str">
        <f t="shared" ref="E784:F784" si="790">UPPER(B784)</f>
        <v>QUADRO DISTRIB. ENERGIA, EMBUTIDO OU SEMI EMBUTIDO, CAPAC. P/ 54 DISJ. DIN, C/BARRAM TRIF. 100A BARRA. NEUTRO E TERRA, FAB. EM CHAPA DE AÇO 12 USG COM PORTA, ESPELHO, TRINCO COM FECHAD CH YALE, REF. QDTN II-54DIN-CEMAR</v>
      </c>
      <c r="F784" s="375" t="str">
        <f t="shared" si="790"/>
        <v>UND</v>
      </c>
      <c r="G784" s="286">
        <f t="shared" si="8"/>
        <v>1457.88</v>
      </c>
      <c r="H784" s="286">
        <f t="shared" si="9"/>
        <v>1142.18</v>
      </c>
      <c r="I784" s="286">
        <f t="shared" si="682"/>
        <v>1142.18</v>
      </c>
    </row>
    <row r="785" ht="15.75" customHeight="1">
      <c r="A785" s="386">
        <v>1520.0</v>
      </c>
      <c r="B785" s="386" t="s">
        <v>1311</v>
      </c>
      <c r="C785" s="383"/>
      <c r="D785" s="384"/>
      <c r="E785" s="375" t="str">
        <f t="shared" ref="E785:F785" si="791">UPPER(B785)</f>
        <v>TERMINAIS, CONECTORES E ABRAÇADEIRAS</v>
      </c>
      <c r="F785" s="375" t="str">
        <f t="shared" si="791"/>
        <v/>
      </c>
      <c r="G785" s="286">
        <f t="shared" si="8"/>
        <v>0</v>
      </c>
      <c r="H785" s="286">
        <f t="shared" si="9"/>
        <v>0</v>
      </c>
      <c r="I785" s="286">
        <f t="shared" si="682"/>
        <v>0</v>
      </c>
    </row>
    <row r="786" ht="15.75" customHeight="1">
      <c r="A786" s="386">
        <v>152001.0</v>
      </c>
      <c r="B786" s="386" t="s">
        <v>1312</v>
      </c>
      <c r="C786" s="383" t="s">
        <v>500</v>
      </c>
      <c r="D786" s="384">
        <v>10.08</v>
      </c>
      <c r="E786" s="375" t="str">
        <f t="shared" ref="E786:F786" si="792">UPPER(B786)</f>
        <v>TERMINAL PARA LIGAÇÃO DE CABO A BARRA ATÉ 4.0MM2</v>
      </c>
      <c r="F786" s="375" t="str">
        <f t="shared" si="792"/>
        <v>UND</v>
      </c>
      <c r="G786" s="286">
        <f t="shared" si="8"/>
        <v>9.83</v>
      </c>
      <c r="H786" s="286">
        <f t="shared" si="9"/>
        <v>7.7</v>
      </c>
      <c r="I786" s="286">
        <f t="shared" si="682"/>
        <v>7.7</v>
      </c>
    </row>
    <row r="787" ht="15.75" customHeight="1">
      <c r="A787" s="386">
        <v>152002.0</v>
      </c>
      <c r="B787" s="386" t="s">
        <v>1313</v>
      </c>
      <c r="C787" s="383" t="s">
        <v>500</v>
      </c>
      <c r="D787" s="384">
        <v>12.76</v>
      </c>
      <c r="E787" s="375" t="str">
        <f t="shared" ref="E787:F787" si="793">UPPER(B787)</f>
        <v>TERMINAL PARA LIGAÇÃO DE CABO A BARRA DE 6.0 MM2</v>
      </c>
      <c r="F787" s="375" t="str">
        <f t="shared" si="793"/>
        <v>UND</v>
      </c>
      <c r="G787" s="286">
        <f t="shared" si="8"/>
        <v>12.44</v>
      </c>
      <c r="H787" s="286">
        <f t="shared" si="9"/>
        <v>9.75</v>
      </c>
      <c r="I787" s="286">
        <f t="shared" si="682"/>
        <v>9.75</v>
      </c>
    </row>
    <row r="788" ht="15.75" customHeight="1">
      <c r="A788" s="386">
        <v>152003.0</v>
      </c>
      <c r="B788" s="386" t="s">
        <v>1314</v>
      </c>
      <c r="C788" s="383" t="s">
        <v>500</v>
      </c>
      <c r="D788" s="399">
        <v>18.37</v>
      </c>
      <c r="E788" s="375" t="str">
        <f t="shared" ref="E788:F788" si="794">UPPER(B788)</f>
        <v>TERMINAL PARA LIGAÇÃO DE CABO A BARRA DE 10.0 MM2</v>
      </c>
      <c r="F788" s="375" t="str">
        <f t="shared" si="794"/>
        <v>UND</v>
      </c>
      <c r="G788" s="286">
        <f t="shared" si="8"/>
        <v>17.91</v>
      </c>
      <c r="H788" s="286">
        <f t="shared" si="9"/>
        <v>14.03</v>
      </c>
      <c r="I788" s="286">
        <f t="shared" si="682"/>
        <v>14.03</v>
      </c>
    </row>
    <row r="789" ht="15.75" customHeight="1">
      <c r="A789" s="381">
        <v>152004.0</v>
      </c>
      <c r="B789" s="381" t="s">
        <v>1315</v>
      </c>
      <c r="C789" s="383" t="s">
        <v>500</v>
      </c>
      <c r="D789" s="384">
        <v>18.86</v>
      </c>
      <c r="E789" s="375" t="str">
        <f t="shared" ref="E789:F789" si="795">UPPER(B789)</f>
        <v>TERMINAL PARA LIGAÇÃO DE CABO A BARRA DE 16.0 MM2</v>
      </c>
      <c r="F789" s="375" t="str">
        <f t="shared" si="795"/>
        <v>UND</v>
      </c>
      <c r="G789" s="286">
        <f t="shared" si="8"/>
        <v>18.39</v>
      </c>
      <c r="H789" s="286">
        <f t="shared" si="9"/>
        <v>14.41</v>
      </c>
      <c r="I789" s="286">
        <f t="shared" si="682"/>
        <v>14.41</v>
      </c>
    </row>
    <row r="790" ht="15.75" customHeight="1">
      <c r="A790" s="386">
        <v>152005.0</v>
      </c>
      <c r="B790" s="386" t="s">
        <v>1316</v>
      </c>
      <c r="C790" s="383" t="s">
        <v>500</v>
      </c>
      <c r="D790" s="384">
        <v>19.14</v>
      </c>
      <c r="E790" s="375" t="str">
        <f t="shared" ref="E790:F790" si="796">UPPER(B790)</f>
        <v>TERMINAL PARA LIGAÇÃO DE CABO A BARRA DE 25.0 MM2</v>
      </c>
      <c r="F790" s="375" t="str">
        <f t="shared" si="796"/>
        <v>UND</v>
      </c>
      <c r="G790" s="286">
        <f t="shared" si="8"/>
        <v>18.66</v>
      </c>
      <c r="H790" s="286">
        <f t="shared" si="9"/>
        <v>14.62</v>
      </c>
      <c r="I790" s="286">
        <f t="shared" si="682"/>
        <v>14.62</v>
      </c>
    </row>
    <row r="791" ht="15.75" customHeight="1">
      <c r="A791" s="386">
        <v>152006.0</v>
      </c>
      <c r="B791" s="386" t="s">
        <v>1317</v>
      </c>
      <c r="C791" s="383" t="s">
        <v>500</v>
      </c>
      <c r="D791" s="384">
        <v>22.31</v>
      </c>
      <c r="E791" s="375" t="str">
        <f t="shared" ref="E791:F791" si="797">UPPER(B791)</f>
        <v>TERMINAL PARA LIGAÇÃO DE CABO A BARRA DE 35.0 MM2</v>
      </c>
      <c r="F791" s="375" t="str">
        <f t="shared" si="797"/>
        <v>UND</v>
      </c>
      <c r="G791" s="286">
        <f t="shared" si="8"/>
        <v>21.75</v>
      </c>
      <c r="H791" s="286">
        <f t="shared" si="9"/>
        <v>17.04</v>
      </c>
      <c r="I791" s="286">
        <f t="shared" si="682"/>
        <v>17.04</v>
      </c>
    </row>
    <row r="792" ht="15.75" customHeight="1">
      <c r="A792" s="386">
        <v>152007.0</v>
      </c>
      <c r="B792" s="386" t="s">
        <v>1318</v>
      </c>
      <c r="C792" s="383" t="s">
        <v>500</v>
      </c>
      <c r="D792" s="384">
        <v>31.81</v>
      </c>
      <c r="E792" s="375" t="str">
        <f t="shared" ref="E792:F792" si="798">UPPER(B792)</f>
        <v>TERMINAL PARA LIGAÇÃO DE CABO A BARRA DE 50.0 MM2</v>
      </c>
      <c r="F792" s="375" t="str">
        <f t="shared" si="798"/>
        <v>UND</v>
      </c>
      <c r="G792" s="286">
        <f t="shared" si="8"/>
        <v>31.02</v>
      </c>
      <c r="H792" s="286">
        <f t="shared" si="9"/>
        <v>24.3</v>
      </c>
      <c r="I792" s="286">
        <f t="shared" si="682"/>
        <v>24.3</v>
      </c>
    </row>
    <row r="793" ht="15.75" customHeight="1">
      <c r="A793" s="386">
        <v>152010.0</v>
      </c>
      <c r="B793" s="386" t="s">
        <v>1320</v>
      </c>
      <c r="C793" s="383" t="s">
        <v>500</v>
      </c>
      <c r="D793" s="384">
        <v>31.86</v>
      </c>
      <c r="E793" s="375" t="str">
        <f t="shared" ref="E793:F793" si="799">UPPER(B793)</f>
        <v>TERMINAL PARA LIGAÇÃO DE CABO A BARRA DE 70 MM2</v>
      </c>
      <c r="F793" s="375" t="str">
        <f t="shared" si="799"/>
        <v>UND</v>
      </c>
      <c r="G793" s="286">
        <f t="shared" si="8"/>
        <v>31.07</v>
      </c>
      <c r="H793" s="286">
        <f t="shared" si="9"/>
        <v>24.34</v>
      </c>
      <c r="I793" s="286">
        <f t="shared" si="682"/>
        <v>24.34</v>
      </c>
    </row>
    <row r="794" ht="15.75" customHeight="1">
      <c r="A794" s="386">
        <v>152011.0</v>
      </c>
      <c r="B794" s="386" t="s">
        <v>1321</v>
      </c>
      <c r="C794" s="383" t="s">
        <v>500</v>
      </c>
      <c r="D794" s="384">
        <v>38.47</v>
      </c>
      <c r="E794" s="375" t="str">
        <f t="shared" ref="E794:F794" si="800">UPPER(B794)</f>
        <v>TERMINAL PARA LIGAÇÃO DE CABO A BARRA DE 95 MM2</v>
      </c>
      <c r="F794" s="375" t="str">
        <f t="shared" si="800"/>
        <v>UND</v>
      </c>
      <c r="G794" s="286">
        <f t="shared" si="8"/>
        <v>37.51</v>
      </c>
      <c r="H794" s="286">
        <f t="shared" si="9"/>
        <v>29.39</v>
      </c>
      <c r="I794" s="286">
        <f t="shared" si="682"/>
        <v>29.39</v>
      </c>
    </row>
    <row r="795" ht="15.75" customHeight="1">
      <c r="A795" s="386">
        <v>152012.0</v>
      </c>
      <c r="B795" s="386" t="s">
        <v>1322</v>
      </c>
      <c r="C795" s="383" t="s">
        <v>500</v>
      </c>
      <c r="D795" s="384">
        <v>56.37</v>
      </c>
      <c r="E795" s="375" t="str">
        <f t="shared" ref="E795:F795" si="801">UPPER(B795)</f>
        <v>TERMINAL PARA LIGAÇÃO DE CABO A BARRA DE 120 MM2</v>
      </c>
      <c r="F795" s="375" t="str">
        <f t="shared" si="801"/>
        <v>UND</v>
      </c>
      <c r="G795" s="286">
        <f t="shared" si="8"/>
        <v>54.96</v>
      </c>
      <c r="H795" s="286">
        <f t="shared" si="9"/>
        <v>43.06</v>
      </c>
      <c r="I795" s="286">
        <f t="shared" si="682"/>
        <v>43.06</v>
      </c>
    </row>
    <row r="796" ht="15.75" customHeight="1">
      <c r="A796" s="386">
        <v>152013.0</v>
      </c>
      <c r="B796" s="386" t="s">
        <v>1323</v>
      </c>
      <c r="C796" s="383" t="s">
        <v>500</v>
      </c>
      <c r="D796" s="384">
        <v>57.22</v>
      </c>
      <c r="E796" s="375" t="str">
        <f t="shared" ref="E796:F796" si="802">UPPER(B796)</f>
        <v>TERMINAL PARA LIGAÇÃO DE CABO A BARRA DE 150 MM2</v>
      </c>
      <c r="F796" s="375" t="str">
        <f t="shared" si="802"/>
        <v>UND</v>
      </c>
      <c r="G796" s="286">
        <f t="shared" si="8"/>
        <v>55.79</v>
      </c>
      <c r="H796" s="286">
        <f t="shared" si="9"/>
        <v>43.71</v>
      </c>
      <c r="I796" s="286">
        <f t="shared" si="682"/>
        <v>43.71</v>
      </c>
    </row>
    <row r="797" ht="15.75" customHeight="1">
      <c r="A797" s="386">
        <v>152014.0</v>
      </c>
      <c r="B797" s="386" t="s">
        <v>1324</v>
      </c>
      <c r="C797" s="383" t="s">
        <v>500</v>
      </c>
      <c r="D797" s="384">
        <v>63.94</v>
      </c>
      <c r="E797" s="375" t="str">
        <f t="shared" ref="E797:F797" si="803">UPPER(B797)</f>
        <v>TERMINAL PARA LIGAÇÃO DE CABO A BARRA DE 185 MM2</v>
      </c>
      <c r="F797" s="375" t="str">
        <f t="shared" si="803"/>
        <v>UND</v>
      </c>
      <c r="G797" s="286">
        <f t="shared" si="8"/>
        <v>62.35</v>
      </c>
      <c r="H797" s="286">
        <f t="shared" si="9"/>
        <v>48.85</v>
      </c>
      <c r="I797" s="286">
        <f t="shared" si="682"/>
        <v>48.85</v>
      </c>
    </row>
    <row r="798" ht="15.75" customHeight="1">
      <c r="A798" s="386">
        <v>152015.0</v>
      </c>
      <c r="B798" s="386" t="s">
        <v>1325</v>
      </c>
      <c r="C798" s="383" t="s">
        <v>500</v>
      </c>
      <c r="D798" s="384">
        <v>68.47</v>
      </c>
      <c r="E798" s="375" t="str">
        <f t="shared" ref="E798:F798" si="804">UPPER(B798)</f>
        <v>TERMINAL PARA LIGAÇÃO DE CABO A BARRA DE 240 MM2</v>
      </c>
      <c r="F798" s="375" t="str">
        <f t="shared" si="804"/>
        <v>UND</v>
      </c>
      <c r="G798" s="286">
        <f t="shared" si="8"/>
        <v>66.77</v>
      </c>
      <c r="H798" s="286">
        <f t="shared" si="9"/>
        <v>52.31</v>
      </c>
      <c r="I798" s="286">
        <f t="shared" si="682"/>
        <v>52.31</v>
      </c>
    </row>
    <row r="799" ht="15.75" customHeight="1">
      <c r="A799" s="386">
        <v>152016.0</v>
      </c>
      <c r="B799" s="386" t="s">
        <v>1326</v>
      </c>
      <c r="C799" s="383" t="s">
        <v>500</v>
      </c>
      <c r="D799" s="384">
        <v>71.77</v>
      </c>
      <c r="E799" s="375" t="str">
        <f t="shared" ref="E799:F799" si="805">UPPER(B799)</f>
        <v>TERMINAL PARA LIGAÇÃO DE CABO A BARRA DE 300 MM2</v>
      </c>
      <c r="F799" s="375" t="str">
        <f t="shared" si="805"/>
        <v>UND</v>
      </c>
      <c r="G799" s="286">
        <f t="shared" si="8"/>
        <v>69.99</v>
      </c>
      <c r="H799" s="286">
        <f t="shared" si="9"/>
        <v>54.83</v>
      </c>
      <c r="I799" s="286">
        <f t="shared" si="682"/>
        <v>54.83</v>
      </c>
    </row>
    <row r="800" ht="15.75" customHeight="1">
      <c r="A800" s="386">
        <v>152025.0</v>
      </c>
      <c r="B800" s="386" t="s">
        <v>1327</v>
      </c>
      <c r="C800" s="383" t="s">
        <v>500</v>
      </c>
      <c r="D800" s="384">
        <v>246.83</v>
      </c>
      <c r="E800" s="375" t="str">
        <f t="shared" ref="E800:F800" si="806">UPPER(B800)</f>
        <v>TERMINAL PARA LIGAÇÃO DE CABO A BARRA DUPLO DE 185 MM2</v>
      </c>
      <c r="F800" s="375" t="str">
        <f t="shared" si="806"/>
        <v>UND</v>
      </c>
      <c r="G800" s="286">
        <f t="shared" si="8"/>
        <v>240.68</v>
      </c>
      <c r="H800" s="286">
        <f t="shared" si="9"/>
        <v>188.56</v>
      </c>
      <c r="I800" s="286">
        <f t="shared" si="682"/>
        <v>188.56</v>
      </c>
    </row>
    <row r="801" ht="15.75" customHeight="1">
      <c r="A801" s="386">
        <v>152026.0</v>
      </c>
      <c r="B801" s="386" t="s">
        <v>1328</v>
      </c>
      <c r="C801" s="383" t="s">
        <v>500</v>
      </c>
      <c r="D801" s="384">
        <v>255.11</v>
      </c>
      <c r="E801" s="375" t="str">
        <f t="shared" ref="E801:F801" si="807">UPPER(B801)</f>
        <v>TERMINAL PARA LIGAÇÃO DE CABO A BARRA DUPLO DE 240 MM2</v>
      </c>
      <c r="F801" s="375" t="str">
        <f t="shared" si="807"/>
        <v>UND</v>
      </c>
      <c r="G801" s="286">
        <f t="shared" si="8"/>
        <v>248.76</v>
      </c>
      <c r="H801" s="286">
        <f t="shared" si="9"/>
        <v>194.89</v>
      </c>
      <c r="I801" s="286">
        <f t="shared" si="682"/>
        <v>194.89</v>
      </c>
    </row>
    <row r="802" ht="15.75" customHeight="1">
      <c r="A802" s="386">
        <v>152027.0</v>
      </c>
      <c r="B802" s="386" t="s">
        <v>1329</v>
      </c>
      <c r="C802" s="383" t="s">
        <v>500</v>
      </c>
      <c r="D802" s="384">
        <v>320.17</v>
      </c>
      <c r="E802" s="375" t="str">
        <f t="shared" ref="E802:F802" si="808">UPPER(B802)</f>
        <v>TERMINAL PARA LIGAÇÃO DE CABO A BARRA DUPLO DE 300 MM2</v>
      </c>
      <c r="F802" s="375" t="str">
        <f t="shared" si="808"/>
        <v>UND</v>
      </c>
      <c r="G802" s="286">
        <f t="shared" si="8"/>
        <v>312.19</v>
      </c>
      <c r="H802" s="286">
        <f t="shared" si="9"/>
        <v>244.59</v>
      </c>
      <c r="I802" s="286">
        <f t="shared" si="682"/>
        <v>244.59</v>
      </c>
    </row>
    <row r="803" ht="15.75" customHeight="1">
      <c r="A803" s="386">
        <v>152030.0</v>
      </c>
      <c r="B803" s="386" t="s">
        <v>1330</v>
      </c>
      <c r="C803" s="383" t="s">
        <v>500</v>
      </c>
      <c r="D803" s="384">
        <v>11.48</v>
      </c>
      <c r="E803" s="375" t="str">
        <f t="shared" ref="E803:F803" si="809">UPPER(B803)</f>
        <v>CONECTOR SPLIT BOLT PARA CABO DE 4.0 MM2</v>
      </c>
      <c r="F803" s="375" t="str">
        <f t="shared" si="809"/>
        <v>UND</v>
      </c>
      <c r="G803" s="286">
        <f t="shared" si="8"/>
        <v>11.19</v>
      </c>
      <c r="H803" s="286">
        <f t="shared" si="9"/>
        <v>8.77</v>
      </c>
      <c r="I803" s="286">
        <f t="shared" si="682"/>
        <v>8.77</v>
      </c>
    </row>
    <row r="804" ht="15.75" customHeight="1">
      <c r="A804" s="386">
        <v>152031.0</v>
      </c>
      <c r="B804" s="386" t="s">
        <v>1331</v>
      </c>
      <c r="C804" s="383" t="s">
        <v>500</v>
      </c>
      <c r="D804" s="384">
        <v>18.3</v>
      </c>
      <c r="E804" s="375" t="str">
        <f t="shared" ref="E804:F804" si="810">UPPER(B804)</f>
        <v>CONECTOR SPLIT BOLT PARA CABO DE 35.0 MM2</v>
      </c>
      <c r="F804" s="375" t="str">
        <f t="shared" si="810"/>
        <v>UND</v>
      </c>
      <c r="G804" s="286">
        <f t="shared" si="8"/>
        <v>17.84</v>
      </c>
      <c r="H804" s="286">
        <f t="shared" si="9"/>
        <v>13.98</v>
      </c>
      <c r="I804" s="286">
        <f t="shared" si="682"/>
        <v>13.98</v>
      </c>
    </row>
    <row r="805" ht="15.75" customHeight="1">
      <c r="A805" s="386">
        <v>152033.0</v>
      </c>
      <c r="B805" s="386" t="s">
        <v>1332</v>
      </c>
      <c r="C805" s="383" t="s">
        <v>500</v>
      </c>
      <c r="D805" s="384">
        <v>15.05</v>
      </c>
      <c r="E805" s="375" t="str">
        <f t="shared" ref="E805:F805" si="811">UPPER(B805)</f>
        <v>CONECTOR PORCELANA 3 POLOS PARA CABOS DE #4,0MM2</v>
      </c>
      <c r="F805" s="375" t="str">
        <f t="shared" si="811"/>
        <v>UND</v>
      </c>
      <c r="G805" s="286">
        <f t="shared" si="8"/>
        <v>14.68</v>
      </c>
      <c r="H805" s="286">
        <f t="shared" si="9"/>
        <v>11.5</v>
      </c>
      <c r="I805" s="286">
        <f t="shared" si="682"/>
        <v>11.5</v>
      </c>
    </row>
    <row r="806" ht="15.75" customHeight="1">
      <c r="A806" s="386">
        <v>152034.0</v>
      </c>
      <c r="B806" s="386" t="s">
        <v>1333</v>
      </c>
      <c r="C806" s="383" t="s">
        <v>500</v>
      </c>
      <c r="D806" s="384">
        <v>15.15</v>
      </c>
      <c r="E806" s="375" t="str">
        <f t="shared" ref="E806:F806" si="812">UPPER(B806)</f>
        <v>CONECTOR PORCELANA 3 POLOS PARA CABO DE #6,0MM2</v>
      </c>
      <c r="F806" s="375" t="str">
        <f t="shared" si="812"/>
        <v>UND</v>
      </c>
      <c r="G806" s="286">
        <f t="shared" si="8"/>
        <v>14.77</v>
      </c>
      <c r="H806" s="286">
        <f t="shared" si="9"/>
        <v>11.57</v>
      </c>
      <c r="I806" s="286">
        <f t="shared" si="682"/>
        <v>11.57</v>
      </c>
    </row>
    <row r="807" ht="15.75" customHeight="1">
      <c r="A807" s="386">
        <v>152035.0</v>
      </c>
      <c r="B807" s="386" t="s">
        <v>1334</v>
      </c>
      <c r="C807" s="383" t="s">
        <v>500</v>
      </c>
      <c r="D807" s="384">
        <v>17.12</v>
      </c>
      <c r="E807" s="375" t="str">
        <f t="shared" ref="E807:F807" si="813">UPPER(B807)</f>
        <v>CONECTOR PORCELANA 3 POLOS PARA CABOS DE #10,0MM2</v>
      </c>
      <c r="F807" s="375" t="str">
        <f t="shared" si="813"/>
        <v>UND</v>
      </c>
      <c r="G807" s="286">
        <f t="shared" si="8"/>
        <v>16.7</v>
      </c>
      <c r="H807" s="286">
        <f t="shared" si="9"/>
        <v>13.08</v>
      </c>
      <c r="I807" s="286">
        <f t="shared" si="682"/>
        <v>13.08</v>
      </c>
    </row>
    <row r="808" ht="15.75" customHeight="1">
      <c r="A808" s="386">
        <v>152040.0</v>
      </c>
      <c r="B808" s="386" t="s">
        <v>1335</v>
      </c>
      <c r="C808" s="383" t="s">
        <v>500</v>
      </c>
      <c r="D808" s="384">
        <v>27.33</v>
      </c>
      <c r="E808" s="375" t="str">
        <f t="shared" ref="E808:F808" si="814">UPPER(B808)</f>
        <v>PRENSA CABOS PARA ELETRODUTO 1/2"</v>
      </c>
      <c r="F808" s="375" t="str">
        <f t="shared" si="814"/>
        <v>UND</v>
      </c>
      <c r="G808" s="286">
        <f t="shared" si="8"/>
        <v>26.65</v>
      </c>
      <c r="H808" s="286">
        <f t="shared" si="9"/>
        <v>20.88</v>
      </c>
      <c r="I808" s="286">
        <f t="shared" si="682"/>
        <v>20.88</v>
      </c>
    </row>
    <row r="809" ht="15.75" customHeight="1">
      <c r="A809" s="386">
        <v>152041.0</v>
      </c>
      <c r="B809" s="386" t="s">
        <v>1336</v>
      </c>
      <c r="C809" s="383" t="s">
        <v>500</v>
      </c>
      <c r="D809" s="384">
        <v>29.48</v>
      </c>
      <c r="E809" s="375" t="str">
        <f t="shared" ref="E809:F809" si="815">UPPER(B809)</f>
        <v>PRENSA CABOS PARA ELETRODUTO 3/4"</v>
      </c>
      <c r="F809" s="375" t="str">
        <f t="shared" si="815"/>
        <v>UND</v>
      </c>
      <c r="G809" s="286">
        <f t="shared" si="8"/>
        <v>28.74</v>
      </c>
      <c r="H809" s="286">
        <f t="shared" si="9"/>
        <v>22.52</v>
      </c>
      <c r="I809" s="286">
        <f t="shared" si="682"/>
        <v>22.52</v>
      </c>
    </row>
    <row r="810" ht="15.75" customHeight="1">
      <c r="A810" s="386">
        <v>152042.0</v>
      </c>
      <c r="B810" s="386" t="s">
        <v>1337</v>
      </c>
      <c r="C810" s="383" t="s">
        <v>500</v>
      </c>
      <c r="D810" s="384">
        <v>34.27</v>
      </c>
      <c r="E810" s="375" t="str">
        <f t="shared" ref="E810:F810" si="816">UPPER(B810)</f>
        <v>PRENSA CABOS PARA ELETRODUTO DE 1"</v>
      </c>
      <c r="F810" s="375" t="str">
        <f t="shared" si="816"/>
        <v>UND</v>
      </c>
      <c r="G810" s="286">
        <f t="shared" si="8"/>
        <v>33.42</v>
      </c>
      <c r="H810" s="286">
        <f t="shared" si="9"/>
        <v>26.18</v>
      </c>
      <c r="I810" s="286">
        <f t="shared" si="682"/>
        <v>26.18</v>
      </c>
    </row>
    <row r="811" ht="15.75" customHeight="1">
      <c r="A811" s="386">
        <v>16.0</v>
      </c>
      <c r="B811" s="386" t="s">
        <v>1338</v>
      </c>
      <c r="C811" s="383"/>
      <c r="D811" s="384"/>
      <c r="E811" s="375" t="str">
        <f t="shared" ref="E811:F811" si="817">UPPER(B811)</f>
        <v>OUTRAS INSTALAÇÕES</v>
      </c>
      <c r="F811" s="375" t="str">
        <f t="shared" si="817"/>
        <v/>
      </c>
      <c r="G811" s="286">
        <f t="shared" si="8"/>
        <v>0</v>
      </c>
      <c r="H811" s="286">
        <f t="shared" si="9"/>
        <v>0</v>
      </c>
      <c r="I811" s="286">
        <f t="shared" si="682"/>
        <v>0</v>
      </c>
    </row>
    <row r="812" ht="15.75" customHeight="1">
      <c r="A812" s="386">
        <v>1601.0</v>
      </c>
      <c r="B812" s="386" t="s">
        <v>1340</v>
      </c>
      <c r="C812" s="383"/>
      <c r="D812" s="384"/>
      <c r="E812" s="375" t="str">
        <f t="shared" ref="E812:F812" si="818">UPPER(B812)</f>
        <v>INSTALAÇÃO DE TELEFONE</v>
      </c>
      <c r="F812" s="375" t="str">
        <f t="shared" si="818"/>
        <v/>
      </c>
      <c r="G812" s="286">
        <f t="shared" si="8"/>
        <v>0</v>
      </c>
      <c r="H812" s="286">
        <f t="shared" si="9"/>
        <v>0</v>
      </c>
      <c r="I812" s="286">
        <f t="shared" si="682"/>
        <v>0</v>
      </c>
    </row>
    <row r="813" ht="15.75" customHeight="1">
      <c r="A813" s="386">
        <v>160105.0</v>
      </c>
      <c r="B813" s="386" t="s">
        <v>1341</v>
      </c>
      <c r="C813" s="383" t="s">
        <v>500</v>
      </c>
      <c r="D813" s="384">
        <v>1170.17</v>
      </c>
      <c r="E813" s="375" t="str">
        <f t="shared" ref="E813:F813" si="819">UPPER(B813)</f>
        <v>CAIXA DE TELEFONE EM CHAPA DE AÇO PADRÃO TELEBRAS N. 6, 1200X1200X150 MM, COM FUNDO DE MADEIRA</v>
      </c>
      <c r="F813" s="375" t="str">
        <f t="shared" si="819"/>
        <v>UND</v>
      </c>
      <c r="G813" s="286">
        <f t="shared" si="8"/>
        <v>1141.03</v>
      </c>
      <c r="H813" s="286">
        <f t="shared" si="9"/>
        <v>893.94</v>
      </c>
      <c r="I813" s="286">
        <f t="shared" si="682"/>
        <v>893.94</v>
      </c>
    </row>
    <row r="814" ht="15.75" customHeight="1">
      <c r="A814" s="386">
        <v>160106.0</v>
      </c>
      <c r="B814" s="386" t="s">
        <v>1342</v>
      </c>
      <c r="C814" s="383" t="s">
        <v>500</v>
      </c>
      <c r="D814" s="384">
        <v>307.21</v>
      </c>
      <c r="E814" s="375" t="str">
        <f t="shared" ref="E814:F814" si="820">UPPER(B814)</f>
        <v>ATERRAMENTO COM HASTE DE TERRA 5/8"X2.40M, CABO DE COBRE NÚ 6MM2 EM CAIXA DE CONCRETO DE DIMENSÕES INTERNAS DE 30X30X30CM</v>
      </c>
      <c r="F814" s="375" t="str">
        <f t="shared" si="820"/>
        <v>UND</v>
      </c>
      <c r="G814" s="286">
        <f t="shared" si="8"/>
        <v>299.56</v>
      </c>
      <c r="H814" s="286">
        <f t="shared" si="9"/>
        <v>234.69</v>
      </c>
      <c r="I814" s="286">
        <f t="shared" si="682"/>
        <v>234.69</v>
      </c>
    </row>
    <row r="815" ht="15.75" customHeight="1">
      <c r="A815" s="381">
        <v>160108.0</v>
      </c>
      <c r="B815" s="381" t="s">
        <v>1343</v>
      </c>
      <c r="C815" s="383" t="s">
        <v>500</v>
      </c>
      <c r="D815" s="384">
        <v>116.47</v>
      </c>
      <c r="E815" s="375" t="str">
        <f t="shared" ref="E815:F815" si="821">UPPER(B815)</f>
        <v>CAIXA DE TELEFONE EM CHAPA DE AÇO PADRÃO TELEBRAS DO TIPO CIE-2 200X200X120MM</v>
      </c>
      <c r="F815" s="375" t="str">
        <f t="shared" si="821"/>
        <v>UND</v>
      </c>
      <c r="G815" s="286">
        <f t="shared" si="8"/>
        <v>113.57</v>
      </c>
      <c r="H815" s="286">
        <f t="shared" si="9"/>
        <v>88.98</v>
      </c>
      <c r="I815" s="286">
        <f t="shared" si="682"/>
        <v>88.98</v>
      </c>
    </row>
    <row r="816" ht="15.75" customHeight="1">
      <c r="A816" s="381">
        <v>160110.0</v>
      </c>
      <c r="B816" s="381" t="s">
        <v>1344</v>
      </c>
      <c r="C816" s="383" t="s">
        <v>500</v>
      </c>
      <c r="D816" s="384">
        <v>351.77</v>
      </c>
      <c r="E816" s="375" t="str">
        <f t="shared" ref="E816:F816" si="822">UPPER(B816)</f>
        <v>CAIXA DE TELEFONE EM CHAPA DE AÇO PADRÃO TELEBRAS DO TIPO CIE-4 600X600X120 MM</v>
      </c>
      <c r="F816" s="375" t="str">
        <f t="shared" si="822"/>
        <v>UND</v>
      </c>
      <c r="G816" s="286">
        <f t="shared" si="8"/>
        <v>343.01</v>
      </c>
      <c r="H816" s="286">
        <f t="shared" si="9"/>
        <v>268.73</v>
      </c>
      <c r="I816" s="286">
        <f t="shared" si="682"/>
        <v>268.73</v>
      </c>
    </row>
    <row r="817" ht="15.75" customHeight="1">
      <c r="A817" s="386">
        <v>160111.0</v>
      </c>
      <c r="B817" s="386" t="s">
        <v>1345</v>
      </c>
      <c r="C817" s="383" t="s">
        <v>500</v>
      </c>
      <c r="D817" s="399">
        <v>1079.32</v>
      </c>
      <c r="E817" s="375" t="str">
        <f t="shared" ref="E817:F817" si="823">UPPER(B817)</f>
        <v>CAIXA PARA TELEFONE PADRÃO TELEMAR, DIM. 1070 X 520 X 500 MM, COM TAMPA DE FERRO TIPO R2, ASSENTADA COM ARGAMASSA DE CIMENTO, CAL E AREIA</v>
      </c>
      <c r="F817" s="375" t="str">
        <f t="shared" si="823"/>
        <v>UND</v>
      </c>
      <c r="G817" s="286">
        <f t="shared" si="8"/>
        <v>1052.44</v>
      </c>
      <c r="H817" s="286">
        <f t="shared" si="9"/>
        <v>824.54</v>
      </c>
      <c r="I817" s="286">
        <f t="shared" si="682"/>
        <v>824.54</v>
      </c>
    </row>
    <row r="818" ht="15.75" customHeight="1">
      <c r="A818" s="386">
        <v>160115.0</v>
      </c>
      <c r="B818" s="386" t="s">
        <v>1346</v>
      </c>
      <c r="C818" s="383" t="s">
        <v>495</v>
      </c>
      <c r="D818" s="384">
        <v>16.98</v>
      </c>
      <c r="E818" s="375" t="str">
        <f t="shared" ref="E818:F818" si="824">UPPER(B818)</f>
        <v>CABO TELEFÔNICO CI, DIÂMETRO DO CONDUTOR 50MM, 30 PARES</v>
      </c>
      <c r="F818" s="375" t="str">
        <f t="shared" si="824"/>
        <v>M</v>
      </c>
      <c r="G818" s="286">
        <f t="shared" si="8"/>
        <v>16.55</v>
      </c>
      <c r="H818" s="286">
        <f t="shared" si="9"/>
        <v>12.97</v>
      </c>
      <c r="I818" s="286">
        <f t="shared" si="682"/>
        <v>12.97</v>
      </c>
    </row>
    <row r="819" ht="15.75" customHeight="1">
      <c r="A819" s="386">
        <v>160120.0</v>
      </c>
      <c r="B819" s="386" t="s">
        <v>1347</v>
      </c>
      <c r="C819" s="383" t="s">
        <v>500</v>
      </c>
      <c r="D819" s="384">
        <v>34.74</v>
      </c>
      <c r="E819" s="375" t="str">
        <f t="shared" ref="E819:F819" si="825">UPPER(B819)</f>
        <v>TOMADA PARA TELEFONE COM CONECTOR RJ 11</v>
      </c>
      <c r="F819" s="375" t="str">
        <f t="shared" si="825"/>
        <v>UND</v>
      </c>
      <c r="G819" s="286">
        <f t="shared" si="8"/>
        <v>33.88</v>
      </c>
      <c r="H819" s="286">
        <f t="shared" si="9"/>
        <v>26.54</v>
      </c>
      <c r="I819" s="286">
        <f t="shared" si="682"/>
        <v>26.54</v>
      </c>
    </row>
    <row r="820" ht="15.75" customHeight="1">
      <c r="A820" s="386">
        <v>1602.0</v>
      </c>
      <c r="B820" s="386" t="s">
        <v>1348</v>
      </c>
      <c r="C820" s="383"/>
      <c r="D820" s="384"/>
      <c r="E820" s="375" t="str">
        <f t="shared" ref="E820:F820" si="826">UPPER(B820)</f>
        <v>INSTALAÇÃO DE GÁS</v>
      </c>
      <c r="F820" s="375" t="str">
        <f t="shared" si="826"/>
        <v/>
      </c>
      <c r="G820" s="286">
        <f t="shared" si="8"/>
        <v>0</v>
      </c>
      <c r="H820" s="286">
        <f t="shared" si="9"/>
        <v>0</v>
      </c>
      <c r="I820" s="286">
        <f t="shared" si="682"/>
        <v>0</v>
      </c>
    </row>
    <row r="821" ht="15.75" customHeight="1">
      <c r="A821" s="386">
        <v>160207.0</v>
      </c>
      <c r="B821" s="386" t="s">
        <v>1349</v>
      </c>
      <c r="C821" s="383" t="s">
        <v>500</v>
      </c>
      <c r="D821" s="384">
        <v>6794.94</v>
      </c>
      <c r="E821" s="375" t="str">
        <f t="shared" ref="E821:F821" si="827">UPPER(B821)</f>
        <v>ABRIGO DE GÁS PARA 2 CILINDROS 45 KG, EXEC. EM ALV. BLOCO CONC CHEIO,DIM 1,50X0.85X2.10M, INCLUSIVE CILINDROS E REDE INTERNA DO ABRIGO COMPREENDENDO TUBOS E VÁLVULAS DE ESFERA QUE INTERLIGAM OS CILINDROS</v>
      </c>
      <c r="F821" s="375" t="str">
        <f t="shared" si="827"/>
        <v>UND</v>
      </c>
      <c r="G821" s="286">
        <f t="shared" si="8"/>
        <v>6625.72</v>
      </c>
      <c r="H821" s="286">
        <f t="shared" si="9"/>
        <v>5190.94</v>
      </c>
      <c r="I821" s="286">
        <f t="shared" si="682"/>
        <v>5190.94</v>
      </c>
    </row>
    <row r="822" ht="15.75" customHeight="1">
      <c r="A822" s="386">
        <v>160208.0</v>
      </c>
      <c r="B822" s="386" t="s">
        <v>1350</v>
      </c>
      <c r="C822" s="383" t="s">
        <v>500</v>
      </c>
      <c r="D822" s="384">
        <v>12061.01</v>
      </c>
      <c r="E822" s="375" t="str">
        <f t="shared" ref="E822:F822" si="828">UPPER(B822)</f>
        <v>ABRIGO DE GÁS PARA 4 CILINDROS 45KG , EXEC. EM ALV BLOCO CONCRETO, DIM.4.05X0,85X2.10M, INCLUSIVE CILINDROS E REDE INTERNA DO ABRIGO COMPREENDENDO TUBOS E VÁLVULAS DE ESFERA QUE INTERLIGAM OS CILINDROS</v>
      </c>
      <c r="F822" s="375" t="str">
        <f t="shared" si="828"/>
        <v>UND</v>
      </c>
      <c r="G822" s="286">
        <f t="shared" si="8"/>
        <v>11760.63</v>
      </c>
      <c r="H822" s="286">
        <f t="shared" si="9"/>
        <v>9213.91</v>
      </c>
      <c r="I822" s="286">
        <f t="shared" si="682"/>
        <v>9213.91</v>
      </c>
    </row>
    <row r="823" ht="15.75" customHeight="1">
      <c r="A823" s="386">
        <v>1603.0</v>
      </c>
      <c r="B823" s="386" t="s">
        <v>1351</v>
      </c>
      <c r="C823" s="383"/>
      <c r="D823" s="384"/>
      <c r="E823" s="375" t="str">
        <f t="shared" ref="E823:F823" si="829">UPPER(B823)</f>
        <v>INSTALAÇÃO DE PÁRA-RAIO</v>
      </c>
      <c r="F823" s="375" t="str">
        <f t="shared" si="829"/>
        <v/>
      </c>
      <c r="G823" s="286">
        <f t="shared" si="8"/>
        <v>0</v>
      </c>
      <c r="H823" s="286">
        <f t="shared" si="9"/>
        <v>0</v>
      </c>
      <c r="I823" s="286">
        <f t="shared" si="682"/>
        <v>0</v>
      </c>
    </row>
    <row r="824" ht="15.75" customHeight="1">
      <c r="A824" s="381">
        <v>160303.0</v>
      </c>
      <c r="B824" s="381" t="s">
        <v>1352</v>
      </c>
      <c r="C824" s="383" t="s">
        <v>500</v>
      </c>
      <c r="D824" s="384">
        <v>284.96</v>
      </c>
      <c r="E824" s="375" t="str">
        <f t="shared" ref="E824:F824" si="830">UPPER(B824)</f>
        <v>ATERRAMENTO COM HASTE TERRA 5/8" X 2.40, CABO DE COBRE NU 6MM2, INCLUSIVE CAIXA DE CONCRETO 30 X 30 CM</v>
      </c>
      <c r="F824" s="375" t="str">
        <f t="shared" si="830"/>
        <v>UND</v>
      </c>
      <c r="G824" s="286">
        <f t="shared" si="8"/>
        <v>277.86</v>
      </c>
      <c r="H824" s="286">
        <f t="shared" si="9"/>
        <v>217.69</v>
      </c>
      <c r="I824" s="286">
        <f t="shared" si="682"/>
        <v>217.69</v>
      </c>
    </row>
    <row r="825" ht="15.75" customHeight="1">
      <c r="A825" s="386">
        <v>160304.0</v>
      </c>
      <c r="B825" s="386" t="s">
        <v>1353</v>
      </c>
      <c r="C825" s="383" t="s">
        <v>500</v>
      </c>
      <c r="D825" s="399">
        <v>816.08</v>
      </c>
      <c r="E825" s="375" t="str">
        <f t="shared" ref="E825:F825" si="831">UPPER(B825)</f>
        <v>PÁRA-RAIOS TIPO FRANKLIM INCLUINDO BASE DE FIXAÇÃO, CONJUNTO DE CONTRAVENTAGEM C/ABRAÇADEIRA P/3 ESTAIS EM TUBO E DEMAIS ACESSÓRIOS C/EXCEÇÃO DO CABO DE COBRE DE DESCIDA E SUPORTES ISOLADORES</v>
      </c>
      <c r="F825" s="375" t="str">
        <f t="shared" si="831"/>
        <v>UND</v>
      </c>
      <c r="G825" s="286">
        <f t="shared" si="8"/>
        <v>795.76</v>
      </c>
      <c r="H825" s="286">
        <f t="shared" si="9"/>
        <v>623.44</v>
      </c>
      <c r="I825" s="286">
        <f t="shared" si="682"/>
        <v>623.44</v>
      </c>
    </row>
    <row r="826" ht="15.75" customHeight="1">
      <c r="A826" s="386">
        <v>160305.0</v>
      </c>
      <c r="B826" s="386" t="s">
        <v>1354</v>
      </c>
      <c r="C826" s="383" t="s">
        <v>495</v>
      </c>
      <c r="D826" s="399">
        <v>70.8</v>
      </c>
      <c r="E826" s="375" t="str">
        <f t="shared" ref="E826:F826" si="832">UPPER(B826)</f>
        <v>CONDUTOR DE COBRE NÚ, SEÇÃO DE 35MM2, INCLUSIVE SUPORTES ISOLADORES E ACESSÓRIOS DE FIXAÇÃO, CONFORME PROJETO</v>
      </c>
      <c r="F826" s="375" t="str">
        <f t="shared" si="832"/>
        <v>M</v>
      </c>
      <c r="G826" s="286">
        <f t="shared" si="8"/>
        <v>69.04</v>
      </c>
      <c r="H826" s="286">
        <f t="shared" si="9"/>
        <v>54.09</v>
      </c>
      <c r="I826" s="286">
        <f t="shared" si="682"/>
        <v>54.09</v>
      </c>
    </row>
    <row r="827" ht="15.75" customHeight="1">
      <c r="A827" s="381">
        <v>160308.0</v>
      </c>
      <c r="B827" s="381" t="s">
        <v>1355</v>
      </c>
      <c r="C827" s="383" t="s">
        <v>495</v>
      </c>
      <c r="D827" s="384">
        <v>35.7</v>
      </c>
      <c r="E827" s="375" t="str">
        <f t="shared" ref="E827:F827" si="833">UPPER(B827)</f>
        <v>CABO CONDUTOR DE COBRE ELETROLÍTICO NU, TEMPERA MEIO DURA, ENCORDOAMENTO CLASSE 2, PARA ATERRAMENTO, DIAM. 50MM2</v>
      </c>
      <c r="F827" s="375" t="str">
        <f t="shared" si="833"/>
        <v>M</v>
      </c>
      <c r="G827" s="286">
        <f t="shared" si="8"/>
        <v>34.81</v>
      </c>
      <c r="H827" s="286">
        <f t="shared" si="9"/>
        <v>27.27</v>
      </c>
      <c r="I827" s="286">
        <f t="shared" si="682"/>
        <v>27.27</v>
      </c>
    </row>
    <row r="828" ht="15.75" customHeight="1">
      <c r="A828" s="386">
        <v>160309.0</v>
      </c>
      <c r="B828" s="386" t="s">
        <v>1356</v>
      </c>
      <c r="C828" s="383" t="s">
        <v>500</v>
      </c>
      <c r="D828" s="384">
        <v>51.17</v>
      </c>
      <c r="E828" s="375" t="str">
        <f t="shared" ref="E828:F828" si="834">UPPER(B828)</f>
        <v>TERMINAL AÉREO EM LATÃO (CAPTOR), COM CONECTOR E FIXAÇÃO HORIZONTAL 5/16"X250MM, REF. TEL-024, INCLUSIVE VEDAÇÃO DOS FUROS COM POLIURETANO REF. TEL 5905, MARCA DE REF. TERMOTÉCNICA OU EQUIVALENTE</v>
      </c>
      <c r="F828" s="375" t="str">
        <f t="shared" si="834"/>
        <v>UND</v>
      </c>
      <c r="G828" s="286">
        <f t="shared" si="8"/>
        <v>49.89</v>
      </c>
      <c r="H828" s="286">
        <f t="shared" si="9"/>
        <v>39.09</v>
      </c>
      <c r="I828" s="286">
        <f t="shared" si="682"/>
        <v>39.09</v>
      </c>
    </row>
    <row r="829" ht="15.75" customHeight="1">
      <c r="A829" s="386">
        <v>160310.0</v>
      </c>
      <c r="B829" s="386" t="s">
        <v>1357</v>
      </c>
      <c r="C829" s="383" t="s">
        <v>500</v>
      </c>
      <c r="D829" s="384">
        <v>58.89</v>
      </c>
      <c r="E829" s="375" t="str">
        <f t="shared" ref="E829:F829" si="835">UPPER(B829)</f>
        <v>CONECTOR DE MEDIÇÃO EM LATÃO COM 2 PARAFUSOS PARA CABOS DE 16 A 50 MM2, REF. TEL-562, TERMOTÉCNICA OU EQUIVALENTE</v>
      </c>
      <c r="F829" s="375" t="str">
        <f t="shared" si="835"/>
        <v>UND</v>
      </c>
      <c r="G829" s="286">
        <f t="shared" si="8"/>
        <v>57.43</v>
      </c>
      <c r="H829" s="286">
        <f t="shared" si="9"/>
        <v>44.99</v>
      </c>
      <c r="I829" s="286">
        <f t="shared" si="682"/>
        <v>44.99</v>
      </c>
    </row>
    <row r="830" ht="15.75" customHeight="1">
      <c r="A830" s="386">
        <v>160311.0</v>
      </c>
      <c r="B830" s="386" t="s">
        <v>1252</v>
      </c>
      <c r="C830" s="383" t="s">
        <v>500</v>
      </c>
      <c r="D830" s="384">
        <v>117.72</v>
      </c>
      <c r="E830" s="375" t="str">
        <f t="shared" ref="E830:F830" si="836">UPPER(B830)</f>
        <v>HASTE DE TERRA TIPO COPPERWELD - 5/8" X 2.40M</v>
      </c>
      <c r="F830" s="375" t="str">
        <f t="shared" si="836"/>
        <v>UND</v>
      </c>
      <c r="G830" s="286">
        <f t="shared" si="8"/>
        <v>114.79</v>
      </c>
      <c r="H830" s="286">
        <f t="shared" si="9"/>
        <v>89.93</v>
      </c>
      <c r="I830" s="286">
        <f t="shared" si="682"/>
        <v>89.93</v>
      </c>
    </row>
    <row r="831" ht="15.75" customHeight="1">
      <c r="A831" s="386">
        <v>160312.0</v>
      </c>
      <c r="B831" s="386" t="s">
        <v>1359</v>
      </c>
      <c r="C831" s="383" t="s">
        <v>500</v>
      </c>
      <c r="D831" s="384">
        <v>44.26</v>
      </c>
      <c r="E831" s="375" t="str">
        <f t="shared" ref="E831:F831" si="837">UPPER(B831)</f>
        <v>KIT COMPLETO PARA SOLDA EXOTÉRMICA (MOLDE HCL 5/8" REF: TEL905611 / CARTUCHO N° 115 REF: TEL 909115 / ALICATE Z 201 REF: TEL 998201), MARCA DE REFERÊNCIA TERMOTÉCNICA OU EQUIVALENTE</v>
      </c>
      <c r="F831" s="375" t="str">
        <f t="shared" si="837"/>
        <v>UND</v>
      </c>
      <c r="G831" s="286">
        <f t="shared" si="8"/>
        <v>43.16</v>
      </c>
      <c r="H831" s="286">
        <f t="shared" si="9"/>
        <v>33.81</v>
      </c>
      <c r="I831" s="286">
        <f t="shared" si="682"/>
        <v>33.81</v>
      </c>
    </row>
    <row r="832" ht="15.75" customHeight="1">
      <c r="A832" s="386">
        <v>160313.0</v>
      </c>
      <c r="B832" s="386" t="s">
        <v>1360</v>
      </c>
      <c r="C832" s="383" t="s">
        <v>500</v>
      </c>
      <c r="D832" s="384">
        <v>52.63</v>
      </c>
      <c r="E832" s="375" t="str">
        <f t="shared" ref="E832:F832" si="838">UPPER(B832)</f>
        <v>FIXADOR UNIVERSAL LATÃO ESTANHADO P/ CABOS 16 A 70 MM2 REF. 5024, INCL. PARAFUSO SEXTAVADO M6X45MM, ARRUELA LISA 1/4", BUCHA Nº8, VEDAÇÃO DOS FUROS C/ POLIURETANO REF. 5905, MARCA DE REF. TERMOTÉCNICA OU EQUIVALENTE</v>
      </c>
      <c r="F832" s="375" t="str">
        <f t="shared" si="838"/>
        <v>UND</v>
      </c>
      <c r="G832" s="286">
        <f t="shared" si="8"/>
        <v>51.32</v>
      </c>
      <c r="H832" s="286">
        <f t="shared" si="9"/>
        <v>40.21</v>
      </c>
      <c r="I832" s="286">
        <f t="shared" si="682"/>
        <v>40.21</v>
      </c>
    </row>
    <row r="833" ht="15.75" customHeight="1">
      <c r="A833" s="386">
        <v>160314.0</v>
      </c>
      <c r="B833" s="386" t="s">
        <v>1361</v>
      </c>
      <c r="C833" s="383" t="s">
        <v>500</v>
      </c>
      <c r="D833" s="384">
        <v>790.77</v>
      </c>
      <c r="E833" s="375" t="str">
        <f t="shared" ref="E833:F833" si="839">UPPER(B833)</f>
        <v>MASTRO SIMPLES 3MX1.1/2", UMA DESCIDA, INCL. BASE DE FIXAÇÃO, CAPTOR, CONJ.DE CONTRAVENTAGEM C/ABRAÇADEIRA P/3 ESTAIS EM TUBO E DEMAIS ACESSÓRIOS, EXCL. CABO DE COBRE DE DESCIDA E SUPORTES ISOLADORES, REF.TERMOTÉCNICA OU EQUIV.</v>
      </c>
      <c r="F833" s="375" t="str">
        <f t="shared" si="839"/>
        <v>UND</v>
      </c>
      <c r="G833" s="286">
        <f t="shared" si="8"/>
        <v>771.07</v>
      </c>
      <c r="H833" s="286">
        <f t="shared" si="9"/>
        <v>604.1</v>
      </c>
      <c r="I833" s="286">
        <f t="shared" si="682"/>
        <v>604.1</v>
      </c>
    </row>
    <row r="834" ht="15.75" customHeight="1">
      <c r="A834" s="386">
        <v>160315.0</v>
      </c>
      <c r="B834" s="386" t="s">
        <v>1362</v>
      </c>
      <c r="C834" s="383" t="s">
        <v>500</v>
      </c>
      <c r="D834" s="384">
        <v>1266.43</v>
      </c>
      <c r="E834" s="375" t="str">
        <f t="shared" ref="E834:F834" si="840">UPPER(B834)</f>
        <v>MASTRO TELESCÓPICO 5MX2", UMA DESCIDA, INCL. BASE DE FIXAÇÃO, CAPTOR, CONJ.DE CONTRAVENTAGEM C/ABRAÇADEIRA P/3 ESTAIS EM TUBO E DEMAIS ACESSÓRIOS EXCL. CABO DE COBRE DE DESCIDA E SUPORTES ISOLADORES, REF. TERMOTÉCNICA OU EQUIV.</v>
      </c>
      <c r="F834" s="375" t="str">
        <f t="shared" si="840"/>
        <v>UND</v>
      </c>
      <c r="G834" s="286">
        <f t="shared" si="8"/>
        <v>1234.89</v>
      </c>
      <c r="H834" s="286">
        <f t="shared" si="9"/>
        <v>967.48</v>
      </c>
      <c r="I834" s="286">
        <f t="shared" si="682"/>
        <v>967.48</v>
      </c>
    </row>
    <row r="835" ht="15.75" customHeight="1">
      <c r="A835" s="386">
        <v>160316.0</v>
      </c>
      <c r="B835" s="386" t="s">
        <v>1363</v>
      </c>
      <c r="C835" s="383" t="s">
        <v>500</v>
      </c>
      <c r="D835" s="384">
        <v>90.46</v>
      </c>
      <c r="E835" s="375" t="str">
        <f t="shared" ref="E835:F835" si="841">UPPER(B835)</f>
        <v>CAIXA DE INSPEÇÃO EM PVC, DIÂMETRO 300 MM, REF TEL-552, MARCA DE REFERÊNCIA TERMOTÉCNICA OU EQUIVALENTE, INCLUSIVE ESCAVAÇÃO E REATERRO</v>
      </c>
      <c r="F835" s="375" t="str">
        <f t="shared" si="841"/>
        <v>UND</v>
      </c>
      <c r="G835" s="286">
        <f t="shared" si="8"/>
        <v>88.21</v>
      </c>
      <c r="H835" s="286">
        <f t="shared" si="9"/>
        <v>69.11</v>
      </c>
      <c r="I835" s="286">
        <f t="shared" si="682"/>
        <v>69.11</v>
      </c>
    </row>
    <row r="836" ht="15.75" customHeight="1">
      <c r="A836" s="386">
        <v>160317.0</v>
      </c>
      <c r="B836" s="386" t="s">
        <v>1364</v>
      </c>
      <c r="C836" s="383" t="s">
        <v>495</v>
      </c>
      <c r="D836" s="384">
        <v>35.7</v>
      </c>
      <c r="E836" s="375" t="str">
        <f t="shared" ref="E836:F836" si="842">UPPER(B836)</f>
        <v>CABO DE COBRE NÚ 50MM2, REF. TEL 5750, MARCA DE REFERÊNCIA TERMOTÉCNICA OU EQUIVALENTE</v>
      </c>
      <c r="F836" s="375" t="str">
        <f t="shared" si="842"/>
        <v>M</v>
      </c>
      <c r="G836" s="286">
        <f t="shared" si="8"/>
        <v>34.81</v>
      </c>
      <c r="H836" s="286">
        <f t="shared" si="9"/>
        <v>27.27</v>
      </c>
      <c r="I836" s="286">
        <f t="shared" si="682"/>
        <v>27.27</v>
      </c>
    </row>
    <row r="837" ht="15.75" customHeight="1">
      <c r="A837" s="386">
        <v>160318.0</v>
      </c>
      <c r="B837" s="386" t="s">
        <v>1365</v>
      </c>
      <c r="C837" s="383" t="s">
        <v>495</v>
      </c>
      <c r="D837" s="384">
        <v>26.97</v>
      </c>
      <c r="E837" s="375" t="str">
        <f t="shared" ref="E837:F837" si="843">UPPER(B837)</f>
        <v>CABO DE COBRE NÚ 35MM2, REF. TEL 5735, MARCA DE REFERÊNCIA TERMOTÉCNICA OU EQUIVALENTE</v>
      </c>
      <c r="F837" s="375" t="str">
        <f t="shared" si="843"/>
        <v>M</v>
      </c>
      <c r="G837" s="286">
        <f t="shared" si="8"/>
        <v>26.29</v>
      </c>
      <c r="H837" s="286">
        <f t="shared" si="9"/>
        <v>20.6</v>
      </c>
      <c r="I837" s="286">
        <f t="shared" si="682"/>
        <v>20.6</v>
      </c>
    </row>
    <row r="838" ht="15.75" customHeight="1">
      <c r="A838" s="386">
        <v>160319.0</v>
      </c>
      <c r="B838" s="386" t="s">
        <v>1366</v>
      </c>
      <c r="C838" s="383" t="s">
        <v>500</v>
      </c>
      <c r="D838" s="399">
        <v>10.04</v>
      </c>
      <c r="E838" s="375" t="str">
        <f t="shared" ref="E838:F838" si="844">UPPER(B838)</f>
        <v>PRESILHA DE LATÃO REF. 744, INCLUSIVE PARAFUSO FENDA DN 4,2X32MM E BUCHA NYLON DN 6MM E VEDAÇÃO DOS FUROS COM POLIURETANO REF. 5905, MARCA DE REF. TERMOTÉCNICA OU EQUIVALENTE</v>
      </c>
      <c r="F838" s="375" t="str">
        <f t="shared" si="844"/>
        <v>UND</v>
      </c>
      <c r="G838" s="286">
        <f t="shared" si="8"/>
        <v>9.79</v>
      </c>
      <c r="H838" s="286">
        <f t="shared" si="9"/>
        <v>7.67</v>
      </c>
      <c r="I838" s="286">
        <f t="shared" si="682"/>
        <v>7.67</v>
      </c>
    </row>
    <row r="839" ht="15.75" customHeight="1">
      <c r="A839" s="386">
        <v>160321.0</v>
      </c>
      <c r="B839" s="386" t="s">
        <v>1367</v>
      </c>
      <c r="C839" s="383" t="s">
        <v>500</v>
      </c>
      <c r="D839" s="384">
        <v>133.09</v>
      </c>
      <c r="E839" s="375" t="str">
        <f t="shared" ref="E839:F839" si="845">UPPER(B839)</f>
        <v>TAMPA REFORÇADA EM FERRO FUNDIDO COM ESCOTILHA TEL 536, INCLUSIVE ASSENTAMENTO, MARCA DE REFERÊNCIA TERMOTÉCNICA OU EQUIVALENTE</v>
      </c>
      <c r="F839" s="375" t="str">
        <f t="shared" si="845"/>
        <v>UND</v>
      </c>
      <c r="G839" s="286">
        <f t="shared" si="8"/>
        <v>129.77</v>
      </c>
      <c r="H839" s="286">
        <f t="shared" si="9"/>
        <v>101.67</v>
      </c>
      <c r="I839" s="286">
        <f t="shared" si="682"/>
        <v>101.67</v>
      </c>
    </row>
    <row r="840" ht="15.75" customHeight="1">
      <c r="A840" s="386">
        <v>160322.0</v>
      </c>
      <c r="B840" s="386" t="s">
        <v>1368</v>
      </c>
      <c r="C840" s="383" t="s">
        <v>500</v>
      </c>
      <c r="D840" s="384">
        <v>7.37</v>
      </c>
      <c r="E840" s="375" t="str">
        <f t="shared" ref="E840:F840" si="846">UPPER(B840)</f>
        <v>ABRAÇADEIRA TIPO "D" COM CUNHA, DIÂMETRO 1", REF. TEL-095, MARCA DE REFERÊNCIA TERMOTÉCNICA OU EQUIVALENTE</v>
      </c>
      <c r="F840" s="375" t="str">
        <f t="shared" si="846"/>
        <v>UND</v>
      </c>
      <c r="G840" s="286">
        <f t="shared" si="8"/>
        <v>7.19</v>
      </c>
      <c r="H840" s="286">
        <f t="shared" si="9"/>
        <v>5.63</v>
      </c>
      <c r="I840" s="286">
        <f t="shared" si="682"/>
        <v>5.63</v>
      </c>
    </row>
    <row r="841" ht="15.75" customHeight="1">
      <c r="A841" s="386">
        <v>160323.0</v>
      </c>
      <c r="B841" s="386" t="s">
        <v>1369</v>
      </c>
      <c r="C841" s="383" t="s">
        <v>500</v>
      </c>
      <c r="D841" s="384">
        <v>10.03</v>
      </c>
      <c r="E841" s="375" t="str">
        <f t="shared" ref="E841:F841" si="847">UPPER(B841)</f>
        <v>TAMPÃO PARA ELETRODUTO 1", REF. TEL-5533, MARCA DE REFERÊNCIA TERMOTÉCNICA OU EQUIVALENTE</v>
      </c>
      <c r="F841" s="375" t="str">
        <f t="shared" si="847"/>
        <v>UND</v>
      </c>
      <c r="G841" s="286">
        <f t="shared" si="8"/>
        <v>9.78</v>
      </c>
      <c r="H841" s="286">
        <f t="shared" si="9"/>
        <v>7.66</v>
      </c>
      <c r="I841" s="286">
        <f t="shared" si="682"/>
        <v>7.66</v>
      </c>
    </row>
    <row r="842" ht="15.75" customHeight="1">
      <c r="A842" s="386">
        <v>160324.0</v>
      </c>
      <c r="B842" s="386" t="s">
        <v>1370</v>
      </c>
      <c r="C842" s="383" t="s">
        <v>500</v>
      </c>
      <c r="D842" s="384">
        <v>219.24</v>
      </c>
      <c r="E842" s="375" t="str">
        <f t="shared" ref="E842:F842" si="848">UPPER(B842)</f>
        <v>CAIXA DE EQUALIZAÇÃO DE POTENCIAIS PARA USO INTERNO E EXTERNO COM CINCO (5) TERMINAIS PARA ATERRAMENTO (BEP), EM POLIPROPILENO, REF. TEL-902, MARCA DE REFERÊNCIA TERMOTÉCNICA OU EQUIVALENTE</v>
      </c>
      <c r="F842" s="375" t="str">
        <f t="shared" si="848"/>
        <v>UND</v>
      </c>
      <c r="G842" s="286">
        <f t="shared" si="8"/>
        <v>213.78</v>
      </c>
      <c r="H842" s="286">
        <f t="shared" si="9"/>
        <v>167.49</v>
      </c>
      <c r="I842" s="286">
        <f t="shared" si="682"/>
        <v>167.49</v>
      </c>
    </row>
    <row r="843" ht="15.75" customHeight="1">
      <c r="A843" s="386">
        <v>160325.0</v>
      </c>
      <c r="B843" s="386" t="s">
        <v>1371</v>
      </c>
      <c r="C843" s="383" t="s">
        <v>500</v>
      </c>
      <c r="D843" s="384">
        <v>483.57</v>
      </c>
      <c r="E843" s="375" t="str">
        <f t="shared" ref="E843:F843" si="849">UPPER(B843)</f>
        <v>CAIXA DE EQUALIZAÇÃO DE POTENCIAIS PARA USO INTERNO E EXTERNO COM NOVE (9) TERMINAIS PARA ATERRAMENTO (BEP), EM AÇO, COM FLANGE INFERIOR E VEDAÇÃO NA PORTA, REF. TEL-903, MARCA DE REFERÊNCIA TERMOTÉCNICA OU EQUIVALENTE</v>
      </c>
      <c r="F843" s="375" t="str">
        <f t="shared" si="849"/>
        <v>UND</v>
      </c>
      <c r="G843" s="286">
        <f t="shared" si="8"/>
        <v>471.53</v>
      </c>
      <c r="H843" s="286">
        <f t="shared" si="9"/>
        <v>369.42</v>
      </c>
      <c r="I843" s="286">
        <f t="shared" si="682"/>
        <v>369.42</v>
      </c>
    </row>
    <row r="844" ht="15.75" customHeight="1">
      <c r="A844" s="386">
        <v>160326.0</v>
      </c>
      <c r="B844" s="386" t="s">
        <v>1372</v>
      </c>
      <c r="C844" s="383" t="s">
        <v>495</v>
      </c>
      <c r="D844" s="384">
        <v>33.64</v>
      </c>
      <c r="E844" s="375" t="str">
        <f t="shared" ref="E844:F844" si="850">UPPER(B844)</f>
        <v>BARRA CHATA EM ALUMÍNIO 7/8"X1/8" (70MM²), COM FUROS DIÂMETRO 7 MM REF. TEL-771, MARCA DE REFERÊNCIA TERMOTÉCNICA OU EQUIVALENTE</v>
      </c>
      <c r="F844" s="375" t="str">
        <f t="shared" si="850"/>
        <v>M</v>
      </c>
      <c r="G844" s="286">
        <f t="shared" si="8"/>
        <v>32.8</v>
      </c>
      <c r="H844" s="286">
        <f t="shared" si="9"/>
        <v>25.7</v>
      </c>
      <c r="I844" s="286">
        <f t="shared" si="682"/>
        <v>25.7</v>
      </c>
    </row>
    <row r="845" ht="15.75" customHeight="1">
      <c r="A845" s="386">
        <v>160327.0</v>
      </c>
      <c r="B845" s="386" t="s">
        <v>1373</v>
      </c>
      <c r="C845" s="383" t="s">
        <v>495</v>
      </c>
      <c r="D845" s="384">
        <v>35.11</v>
      </c>
      <c r="E845" s="375" t="str">
        <f t="shared" ref="E845:F845" si="851">UPPER(B845)</f>
        <v>BARRA CHATA EM AÇO GALVANIZADO A FOGO 7/8"X1/8" (70MM²), COM FUROS DIÂM. 7MM REF. TEL-761, MARCA DE REFERÊNCIA TERMOTÉCNICA OU EQUIVALENTE</v>
      </c>
      <c r="F845" s="375" t="str">
        <f t="shared" si="851"/>
        <v>M</v>
      </c>
      <c r="G845" s="286">
        <f t="shared" si="8"/>
        <v>34.23</v>
      </c>
      <c r="H845" s="286">
        <f t="shared" si="9"/>
        <v>26.82</v>
      </c>
      <c r="I845" s="286">
        <f t="shared" si="682"/>
        <v>26.82</v>
      </c>
    </row>
    <row r="846" ht="15.75" customHeight="1">
      <c r="A846" s="386">
        <v>160328.0</v>
      </c>
      <c r="B846" s="386" t="s">
        <v>1374</v>
      </c>
      <c r="C846" s="383" t="s">
        <v>500</v>
      </c>
      <c r="D846" s="384">
        <v>21.48</v>
      </c>
      <c r="E846" s="375" t="str">
        <f t="shared" ref="E846:F846" si="852">UPPER(B846)</f>
        <v>TERMINAL ESTANHADO DE 1 COMPRESSÃO 1 FURO, 35MM², REF. TEL-5135, MARCA DE REFERÊNCIA TERMOTÉCNICA OU EQUIVALENTE</v>
      </c>
      <c r="F846" s="375" t="str">
        <f t="shared" si="852"/>
        <v>UND</v>
      </c>
      <c r="G846" s="286">
        <f t="shared" si="8"/>
        <v>20.95</v>
      </c>
      <c r="H846" s="286">
        <f t="shared" si="9"/>
        <v>16.41</v>
      </c>
      <c r="I846" s="286">
        <f t="shared" si="682"/>
        <v>16.41</v>
      </c>
    </row>
    <row r="847" ht="15.75" customHeight="1">
      <c r="A847" s="386">
        <v>160329.0</v>
      </c>
      <c r="B847" s="386" t="s">
        <v>1375</v>
      </c>
      <c r="C847" s="383" t="s">
        <v>500</v>
      </c>
      <c r="D847" s="384">
        <v>15.85</v>
      </c>
      <c r="E847" s="375" t="str">
        <f t="shared" ref="E847:F847" si="853">UPPER(B847)</f>
        <v>CURVA 90º DE BARRA CHATA EM ALUMÍNIO 7/8"X1/8"X300MM, 70MM², REF. TEL-778, MARCA DE REFERÊNCIA TERMOTÉCNICA OU EQUIVALENTE</v>
      </c>
      <c r="F847" s="375" t="str">
        <f t="shared" si="853"/>
        <v>UND</v>
      </c>
      <c r="G847" s="286">
        <f t="shared" si="8"/>
        <v>15.46</v>
      </c>
      <c r="H847" s="286">
        <f t="shared" si="9"/>
        <v>12.11</v>
      </c>
      <c r="I847" s="286">
        <f t="shared" si="682"/>
        <v>12.11</v>
      </c>
    </row>
    <row r="848" ht="15.75" customHeight="1">
      <c r="A848" s="386">
        <v>160330.0</v>
      </c>
      <c r="B848" s="386" t="s">
        <v>1376</v>
      </c>
      <c r="C848" s="383" t="s">
        <v>500</v>
      </c>
      <c r="D848" s="384">
        <v>11.11</v>
      </c>
      <c r="E848" s="375" t="str">
        <f t="shared" ref="E848:F848" si="854">UPPER(B848)</f>
        <v>FIXADOR ÔMEGA EM LATÃO REF. 733, INCLUSIVE PARAFUSO FENDA DN 4,2X32MM, BUCHA NYLON DN 6MM E VEDAÇÃO DOS FUROS COM POLIURETANO REF. 5905, MARCA DE REF. TERMOTÉCNICA OU EQUIVALENTE</v>
      </c>
      <c r="F848" s="375" t="str">
        <f t="shared" si="854"/>
        <v>UND</v>
      </c>
      <c r="G848" s="286">
        <f t="shared" si="8"/>
        <v>10.84</v>
      </c>
      <c r="H848" s="286">
        <f t="shared" si="9"/>
        <v>8.49</v>
      </c>
      <c r="I848" s="286">
        <f t="shared" si="682"/>
        <v>8.49</v>
      </c>
    </row>
    <row r="849" ht="15.75" customHeight="1">
      <c r="A849" s="386">
        <v>160331.0</v>
      </c>
      <c r="B849" s="386" t="s">
        <v>1377</v>
      </c>
      <c r="C849" s="383" t="s">
        <v>500</v>
      </c>
      <c r="D849" s="384">
        <v>32.86</v>
      </c>
      <c r="E849" s="375" t="str">
        <f t="shared" ref="E849:F849" si="855">UPPER(B849)</f>
        <v>CORDOALHA FLEXÍVEL 25X100 MM, COM DOIS FUROS, DIÂMETRO 11 MM, REF. TEL-5701, MARCA DE REFERÊNCIA TERMOTÉCNICA OU EQUIVALENTE</v>
      </c>
      <c r="F849" s="375" t="str">
        <f t="shared" si="855"/>
        <v>UND</v>
      </c>
      <c r="G849" s="286">
        <f t="shared" si="8"/>
        <v>32.04</v>
      </c>
      <c r="H849" s="286">
        <f t="shared" si="9"/>
        <v>25.1</v>
      </c>
      <c r="I849" s="286">
        <f t="shared" si="682"/>
        <v>25.1</v>
      </c>
    </row>
    <row r="850" ht="15.75" customHeight="1">
      <c r="A850" s="386">
        <v>160332.0</v>
      </c>
      <c r="B850" s="386" t="s">
        <v>1379</v>
      </c>
      <c r="C850" s="383" t="s">
        <v>495</v>
      </c>
      <c r="D850" s="384">
        <v>33.31</v>
      </c>
      <c r="E850" s="375" t="str">
        <f t="shared" ref="E850:F850" si="856">UPPER(B850)</f>
        <v>FITA PERFURADA EM LATÃO NIQUELADO 20MM X 0,8MM, PARA EQUALIZAÇÃO DE POTENCIAIS, REF. TEL-750, MARCA DE REFERÊNCIA TERMOTÉCNICA OU EQUIVALENTE</v>
      </c>
      <c r="F850" s="375" t="str">
        <f t="shared" si="856"/>
        <v>M</v>
      </c>
      <c r="G850" s="286">
        <f t="shared" si="8"/>
        <v>32.48</v>
      </c>
      <c r="H850" s="286">
        <f t="shared" si="9"/>
        <v>25.45</v>
      </c>
      <c r="I850" s="286">
        <f t="shared" si="682"/>
        <v>25.45</v>
      </c>
    </row>
    <row r="851" ht="15.75" customHeight="1">
      <c r="A851" s="386">
        <v>160333.0</v>
      </c>
      <c r="B851" s="386" t="s">
        <v>1381</v>
      </c>
      <c r="C851" s="383" t="s">
        <v>495</v>
      </c>
      <c r="D851" s="384">
        <v>47.01</v>
      </c>
      <c r="E851" s="375" t="str">
        <f t="shared" ref="E851:F851" si="857">UPPER(B851)</f>
        <v>CABO DE COBRE NÚ 50 MM2, REF. TEL-5750, MARCA DE REFERÊNCIA TERMOTÉCNICA OU EQUIVALENTE, INCLUSIVE ABERTURA E FECHAMENTO DE VALA PARA CABO DIMENSÕES 50X20CM</v>
      </c>
      <c r="F851" s="375" t="str">
        <f t="shared" si="857"/>
        <v>M</v>
      </c>
      <c r="G851" s="286">
        <f t="shared" si="8"/>
        <v>45.84</v>
      </c>
      <c r="H851" s="286">
        <f t="shared" si="9"/>
        <v>35.91</v>
      </c>
      <c r="I851" s="286">
        <f t="shared" si="682"/>
        <v>35.91</v>
      </c>
    </row>
    <row r="852" ht="15.75" customHeight="1">
      <c r="A852" s="386">
        <v>160334.0</v>
      </c>
      <c r="B852" s="386" t="s">
        <v>1382</v>
      </c>
      <c r="C852" s="383" t="s">
        <v>500</v>
      </c>
      <c r="D852" s="384">
        <v>31.14</v>
      </c>
      <c r="E852" s="375" t="str">
        <f t="shared" ref="E852:F852" si="858">UPPER(B852)</f>
        <v>TERMINAL ESTANHADO DE 1 COMPRESSÃO 1 FURO, 50MM², REF. TEL-5150, MARCA DE REFERÊNCIA TERMOTÉCNICA OU EQUIVALENTE</v>
      </c>
      <c r="F852" s="375" t="str">
        <f t="shared" si="858"/>
        <v>UND</v>
      </c>
      <c r="G852" s="286">
        <f t="shared" si="8"/>
        <v>30.37</v>
      </c>
      <c r="H852" s="286">
        <f t="shared" si="9"/>
        <v>23.79</v>
      </c>
      <c r="I852" s="286">
        <f t="shared" si="682"/>
        <v>23.79</v>
      </c>
    </row>
    <row r="853" ht="15.75" customHeight="1">
      <c r="A853" s="386">
        <v>160335.0</v>
      </c>
      <c r="B853" s="386" t="s">
        <v>1383</v>
      </c>
      <c r="C853" s="383" t="s">
        <v>495</v>
      </c>
      <c r="D853" s="384">
        <v>50.29</v>
      </c>
      <c r="E853" s="375" t="str">
        <f t="shared" ref="E853:F853" si="859">UPPER(B853)</f>
        <v>CHAPA PERFURADA(TELA CASA DA MOEDA) BELINOX, LARGURA 245 MM, ESPESSURA 1.5MM, REF. TEL-752, MARCA DE REFERÊNCIA TERMOTÉCNICA OU EQUIVALENTE</v>
      </c>
      <c r="F853" s="375" t="str">
        <f t="shared" si="859"/>
        <v>M</v>
      </c>
      <c r="G853" s="286">
        <f t="shared" si="8"/>
        <v>49.04</v>
      </c>
      <c r="H853" s="286">
        <f t="shared" si="9"/>
        <v>38.42</v>
      </c>
      <c r="I853" s="286">
        <f t="shared" si="682"/>
        <v>38.42</v>
      </c>
    </row>
    <row r="854" ht="15.75" customHeight="1">
      <c r="A854" s="386">
        <v>1606.0</v>
      </c>
      <c r="B854" s="386" t="s">
        <v>1385</v>
      </c>
      <c r="C854" s="383"/>
      <c r="D854" s="384"/>
      <c r="E854" s="375" t="str">
        <f t="shared" ref="E854:F854" si="860">UPPER(B854)</f>
        <v>INSTALAÇÃO DE INCÊNDIO</v>
      </c>
      <c r="F854" s="375" t="str">
        <f t="shared" si="860"/>
        <v/>
      </c>
      <c r="G854" s="286">
        <f t="shared" si="8"/>
        <v>0</v>
      </c>
      <c r="H854" s="286">
        <f t="shared" si="9"/>
        <v>0</v>
      </c>
      <c r="I854" s="286">
        <f t="shared" si="682"/>
        <v>0</v>
      </c>
    </row>
    <row r="855" ht="15.75" customHeight="1">
      <c r="A855" s="386">
        <v>160602.0</v>
      </c>
      <c r="B855" s="386" t="s">
        <v>1386</v>
      </c>
      <c r="C855" s="383" t="s">
        <v>500</v>
      </c>
      <c r="D855" s="384">
        <v>1611.43</v>
      </c>
      <c r="E855" s="375" t="str">
        <f t="shared" ref="E855:F855" si="861">UPPER(B855)</f>
        <v>HIDRANTE DE PAREDE, COM ABRIGO EM CHAPA, 60X90X17CM, COM SUPORTE E MANGUEIRA 20M 63MM, ADAPTADOR ROSCA FÊMEA E ENGATE RÁPIDO, ESGUICHO EM LATÃO REGULAVEL, REGISTRO GLOBO ANGULAR 45º/ 63MM</v>
      </c>
      <c r="F855" s="375" t="str">
        <f t="shared" si="861"/>
        <v>UND</v>
      </c>
      <c r="G855" s="286">
        <f t="shared" si="8"/>
        <v>1571.3</v>
      </c>
      <c r="H855" s="286">
        <f t="shared" si="9"/>
        <v>1231.04</v>
      </c>
      <c r="I855" s="286">
        <f t="shared" si="682"/>
        <v>1231.04</v>
      </c>
    </row>
    <row r="856" ht="15.75" customHeight="1">
      <c r="A856" s="386">
        <v>160603.0</v>
      </c>
      <c r="B856" s="386" t="s">
        <v>1387</v>
      </c>
      <c r="C856" s="383" t="s">
        <v>500</v>
      </c>
      <c r="D856" s="384">
        <v>714.2</v>
      </c>
      <c r="E856" s="375" t="str">
        <f t="shared" ref="E856:F856" si="862">UPPER(B856)</f>
        <v>HIDRANTE DE RECALQUE NO PASSEIO EM CAIXA METÁLICA DE 40X60X40CM, INCL. REGISTRO GLOBO ANGULAR 90º DE 63MM, ADAPTADOR P/ ENGATE RÁPIDO E TAMPA C/ CORRENTE</v>
      </c>
      <c r="F856" s="375" t="str">
        <f t="shared" si="862"/>
        <v>UND</v>
      </c>
      <c r="G856" s="286">
        <f t="shared" si="8"/>
        <v>696.42</v>
      </c>
      <c r="H856" s="286">
        <f t="shared" si="9"/>
        <v>545.61</v>
      </c>
      <c r="I856" s="286">
        <f t="shared" si="682"/>
        <v>545.61</v>
      </c>
    </row>
    <row r="857" ht="15.75" customHeight="1">
      <c r="A857" s="386">
        <v>160604.0</v>
      </c>
      <c r="B857" s="386" t="s">
        <v>1388</v>
      </c>
      <c r="C857" s="383" t="s">
        <v>500</v>
      </c>
      <c r="D857" s="384">
        <v>160.12</v>
      </c>
      <c r="E857" s="375" t="str">
        <f t="shared" ref="E857:F857" si="863">UPPER(B857)</f>
        <v>EXTINTOR DE INCÊNDIO DE ÁGUA PRESSURIZADA CAPACIDADE 2A (10L), INCLUSIVE SUPORTE PARA FIXAÇÃO E EXCLUSIVE PLACA SINALIZADORA EM PVC FOTOLUMINESCENTE</v>
      </c>
      <c r="F857" s="375" t="str">
        <f t="shared" si="863"/>
        <v>UND</v>
      </c>
      <c r="G857" s="286">
        <f t="shared" si="8"/>
        <v>156.13</v>
      </c>
      <c r="H857" s="286">
        <f t="shared" si="9"/>
        <v>122.32</v>
      </c>
      <c r="I857" s="286">
        <f t="shared" si="682"/>
        <v>122.32</v>
      </c>
    </row>
    <row r="858" ht="15.75" customHeight="1">
      <c r="A858" s="381">
        <v>160605.0</v>
      </c>
      <c r="B858" s="381" t="s">
        <v>1389</v>
      </c>
      <c r="C858" s="383" t="s">
        <v>500</v>
      </c>
      <c r="D858" s="384">
        <v>225.87</v>
      </c>
      <c r="E858" s="375" t="str">
        <f t="shared" ref="E858:F858" si="864">UPPER(B858)</f>
        <v>EXTINTOR DE INCÊNDIO PORTÁTIL DE PÓ QUÍMICO ABC COM CAPACIDADE 2A-20B:C (6 KG), INCLUSIVE SUPORTE PARA FIXAÇÃO, EXCLUSIVE PLACA SINALIZADORA EM PVC FOTOLUMINESCENTE</v>
      </c>
      <c r="F858" s="375" t="str">
        <f t="shared" si="864"/>
        <v>UND</v>
      </c>
      <c r="G858" s="286">
        <f t="shared" si="8"/>
        <v>220.24</v>
      </c>
      <c r="H858" s="286">
        <f t="shared" si="9"/>
        <v>172.55</v>
      </c>
      <c r="I858" s="286">
        <f t="shared" si="682"/>
        <v>172.55</v>
      </c>
    </row>
    <row r="859" ht="15.75" customHeight="1">
      <c r="A859" s="386">
        <v>160606.0</v>
      </c>
      <c r="B859" s="386" t="s">
        <v>1390</v>
      </c>
      <c r="C859" s="383" t="s">
        <v>500</v>
      </c>
      <c r="D859" s="399">
        <v>559.51</v>
      </c>
      <c r="E859" s="375" t="str">
        <f t="shared" ref="E859:F859" si="865">UPPER(B859)</f>
        <v>EXTINTOR DE INCÊNDIO DE GÁS CARBÔNICO CO2 5 B:C (6 KG), INCLUSIVE SUPORTE PARA FIXAÇÃO, EXCLUSIVE PLACA SINALIZADORA EM PVC FOTOLUMINESCENTE</v>
      </c>
      <c r="F859" s="375" t="str">
        <f t="shared" si="865"/>
        <v>UND</v>
      </c>
      <c r="G859" s="286">
        <f t="shared" si="8"/>
        <v>545.57</v>
      </c>
      <c r="H859" s="286">
        <f t="shared" si="9"/>
        <v>427.43</v>
      </c>
      <c r="I859" s="286">
        <f t="shared" si="682"/>
        <v>427.43</v>
      </c>
    </row>
    <row r="860" ht="15.75" customHeight="1">
      <c r="A860" s="386">
        <v>160607.0</v>
      </c>
      <c r="B860" s="386" t="s">
        <v>1391</v>
      </c>
      <c r="C860" s="383" t="s">
        <v>500</v>
      </c>
      <c r="D860" s="384">
        <v>196.93</v>
      </c>
      <c r="E860" s="375" t="str">
        <f t="shared" ref="E860:F860" si="866">UPPER(B860)</f>
        <v>EXTINTOR DE INCÊNDIO PORTÁTIL DE PÓ QUÍMICO ABC COM CAPACIDADE 2A-20B:C (4 KG), INCLUSIVE SUPORTE PARA FIXAÇÃO, EXCLUSIVE PLACA SINALIZADORA EM PVC FOTOLUMINESCENTE</v>
      </c>
      <c r="F860" s="375" t="str">
        <f t="shared" si="866"/>
        <v>UND</v>
      </c>
      <c r="G860" s="286">
        <f t="shared" si="8"/>
        <v>192.02</v>
      </c>
      <c r="H860" s="286">
        <f t="shared" si="9"/>
        <v>150.44</v>
      </c>
      <c r="I860" s="286">
        <f t="shared" si="682"/>
        <v>150.44</v>
      </c>
    </row>
    <row r="861" ht="15.75" customHeight="1">
      <c r="A861" s="386">
        <v>160608.0</v>
      </c>
      <c r="B861" s="386" t="s">
        <v>1392</v>
      </c>
      <c r="C861" s="383" t="s">
        <v>500</v>
      </c>
      <c r="D861" s="384">
        <v>340.5</v>
      </c>
      <c r="E861" s="375" t="str">
        <f t="shared" ref="E861:F861" si="867">UPPER(B861)</f>
        <v>PONTO PARA SETA INDICATIVA DE SAÍDA, INCL. SETA EM ACRÍLICO, COM FONTE ALIMENTADORA PRÓPRIA QUE ASSEGURE UM FUNCIONAMENTO MÍNIMO DE 1H, PARA QUANDO OCORRER FALTA DE ENERGIA ELÉTRICA NA REDE PÚBLICA, CONFORME PROJETO</v>
      </c>
      <c r="F861" s="375" t="str">
        <f t="shared" si="867"/>
        <v>UND</v>
      </c>
      <c r="G861" s="286">
        <f t="shared" si="8"/>
        <v>332.02</v>
      </c>
      <c r="H861" s="286">
        <f t="shared" si="9"/>
        <v>260.12</v>
      </c>
      <c r="I861" s="286">
        <f t="shared" si="682"/>
        <v>260.12</v>
      </c>
    </row>
    <row r="862" ht="15.75" customHeight="1">
      <c r="A862" s="386">
        <v>160612.0</v>
      </c>
      <c r="B862" s="386" t="s">
        <v>1393</v>
      </c>
      <c r="C862" s="383" t="s">
        <v>500</v>
      </c>
      <c r="D862" s="384">
        <v>31.95</v>
      </c>
      <c r="E862" s="375" t="str">
        <f t="shared" ref="E862:F862" si="868">UPPER(B862)</f>
        <v>PLACA DE SINALIZAÇÃO DE SEGURANÇA CODIGO 14 - 315/158(NBR 13.434); CÓDIGO S3(NT 14/2010-ES) ("SAIDA DE EMERGÊNCIA" - SETA VERTICAL)</v>
      </c>
      <c r="F862" s="375" t="str">
        <f t="shared" si="868"/>
        <v>UND</v>
      </c>
      <c r="G862" s="286">
        <f t="shared" si="8"/>
        <v>31.16</v>
      </c>
      <c r="H862" s="286">
        <f t="shared" si="9"/>
        <v>24.41</v>
      </c>
      <c r="I862" s="286">
        <f t="shared" si="682"/>
        <v>24.41</v>
      </c>
    </row>
    <row r="863" ht="15.75" customHeight="1">
      <c r="A863" s="386">
        <v>160613.0</v>
      </c>
      <c r="B863" s="386" t="s">
        <v>1394</v>
      </c>
      <c r="C863" s="383" t="s">
        <v>500</v>
      </c>
      <c r="D863" s="384">
        <v>203.41</v>
      </c>
      <c r="E863" s="375" t="str">
        <f t="shared" ref="E863:F863" si="869">UPPER(B863)</f>
        <v>PONTO PARA ILUMINAÇÃO DE EMERGÊNCIA COMPLETO, INCLUSIVE BLOCO AUTÔNOMO DE ILUMINAÇÃO 2X9W COM TOMADA UNIVERSAL</v>
      </c>
      <c r="F863" s="375" t="str">
        <f t="shared" si="869"/>
        <v>UND</v>
      </c>
      <c r="G863" s="286">
        <f t="shared" si="8"/>
        <v>198.34</v>
      </c>
      <c r="H863" s="286">
        <f t="shared" si="9"/>
        <v>155.39</v>
      </c>
      <c r="I863" s="286">
        <f t="shared" si="682"/>
        <v>155.39</v>
      </c>
    </row>
    <row r="864" ht="15.75" customHeight="1">
      <c r="A864" s="386">
        <v>160625.0</v>
      </c>
      <c r="B864" s="386" t="s">
        <v>1395</v>
      </c>
      <c r="C864" s="383" t="s">
        <v>500</v>
      </c>
      <c r="D864" s="384">
        <v>715.84</v>
      </c>
      <c r="E864" s="375" t="str">
        <f t="shared" ref="E864:F864" si="870">UPPER(B864)</f>
        <v>ABRIGO PARA HIDRANTE DE RECALQUE NO PASSEIO EM CAIXA DE ALVENARIA 60X40CM EM BLOCO DE CONCRETO INCLUSIVE REGISTRO DE RECALQUE Ø 65 MM (2 1/2") E TAMPA DE FERRO FUNDIDO 40X40CM COM INSCRIÇÃO INCÊNDIO</v>
      </c>
      <c r="F864" s="375" t="str">
        <f t="shared" si="870"/>
        <v>UND</v>
      </c>
      <c r="G864" s="286">
        <f t="shared" si="8"/>
        <v>698.01</v>
      </c>
      <c r="H864" s="286">
        <f t="shared" si="9"/>
        <v>546.86</v>
      </c>
      <c r="I864" s="286">
        <f t="shared" si="682"/>
        <v>546.86</v>
      </c>
    </row>
    <row r="865" ht="15.75" customHeight="1">
      <c r="A865" s="386">
        <v>160663.0</v>
      </c>
      <c r="B865" s="386" t="s">
        <v>1396</v>
      </c>
      <c r="C865" s="383" t="s">
        <v>500</v>
      </c>
      <c r="D865" s="384">
        <v>599.59</v>
      </c>
      <c r="E865" s="375" t="str">
        <f t="shared" ref="E865:F865" si="871">UPPER(B865)</f>
        <v>FORNECIMENTO E INSTALAÇÃO DE BATERIA SELADA 12V - 60 AH, PARA CENTRAIS DE ALARME / ILUMINAÇÃO DE EMERGÊNCIA</v>
      </c>
      <c r="F865" s="375" t="str">
        <f t="shared" si="871"/>
        <v>UND</v>
      </c>
      <c r="G865" s="286">
        <f t="shared" si="8"/>
        <v>584.66</v>
      </c>
      <c r="H865" s="286">
        <f t="shared" si="9"/>
        <v>458.05</v>
      </c>
      <c r="I865" s="286">
        <f t="shared" si="682"/>
        <v>458.05</v>
      </c>
    </row>
    <row r="866" ht="15.75" customHeight="1">
      <c r="A866" s="386">
        <v>160665.0</v>
      </c>
      <c r="B866" s="386" t="s">
        <v>1397</v>
      </c>
      <c r="C866" s="383" t="s">
        <v>500</v>
      </c>
      <c r="D866" s="384">
        <v>2603.03</v>
      </c>
      <c r="E866" s="375" t="str">
        <f t="shared" ref="E866:F866" si="872">UPPER(B866)</f>
        <v>FORNECIMENTO E INSTALAÇÃO DE PORTA CORTA-FOGO PARA SAÍDA DE EMERGÊNCIA DIM.: 100X210X5CM, CONFORME ABNT NBR 11742P, CLASSE P-90, INCL. MARCO, 3 PARES DE DOBRADIÇAAS C/MOLA, BARRA ANTI-PANICO, PINTURA ESMALTE SINTETICO COR VERMELHA</v>
      </c>
      <c r="F866" s="375" t="str">
        <f t="shared" si="872"/>
        <v>UND</v>
      </c>
      <c r="G866" s="286">
        <f t="shared" si="8"/>
        <v>2538.2</v>
      </c>
      <c r="H866" s="286">
        <f t="shared" si="9"/>
        <v>1988.56</v>
      </c>
      <c r="I866" s="286">
        <f t="shared" si="682"/>
        <v>1988.56</v>
      </c>
    </row>
    <row r="867" ht="15.75" customHeight="1">
      <c r="A867" s="386">
        <v>160671.0</v>
      </c>
      <c r="B867" s="386" t="s">
        <v>1398</v>
      </c>
      <c r="C867" s="383" t="s">
        <v>500</v>
      </c>
      <c r="D867" s="384">
        <v>2227.55</v>
      </c>
      <c r="E867" s="375" t="str">
        <f t="shared" ref="E867:F867" si="873">UPPER(B867)</f>
        <v>HIDRANTE DE PAREDE, COM ABRIGO EM CHAPA, 80X90X17CM, COM SUPORTE E MANGUEIRAS 2 X 15M 63MM, ADAPTADOR ROSCA FÊMEA E ENGATE RÁPIDO, ESGUICHO EM LATÃO REGULAVEL, REGISTRO GLOBO ANGULAR 45º/ 63MM</v>
      </c>
      <c r="F867" s="375" t="str">
        <f t="shared" si="873"/>
        <v>UND</v>
      </c>
      <c r="G867" s="286">
        <f t="shared" si="8"/>
        <v>2172.08</v>
      </c>
      <c r="H867" s="286">
        <f t="shared" si="9"/>
        <v>1701.72</v>
      </c>
      <c r="I867" s="286">
        <f t="shared" si="682"/>
        <v>1701.72</v>
      </c>
    </row>
    <row r="868" ht="15.75" customHeight="1">
      <c r="A868" s="386">
        <v>160673.0</v>
      </c>
      <c r="B868" s="386" t="s">
        <v>1399</v>
      </c>
      <c r="C868" s="383" t="s">
        <v>500</v>
      </c>
      <c r="D868" s="384">
        <v>2581.74</v>
      </c>
      <c r="E868" s="375" t="str">
        <f t="shared" ref="E868:F868" si="874">UPPER(B868)</f>
        <v>FORNECIMENTO E INSTALAÇÃO DE CENTRAL DE ALARME DE INCÊNDIO ENDEREÇÁVEL, CAPACIDADE ATÉ: 256 ENDEREÇOS, 4 LAÇOS COM BATERIA REF. WALMONOF, ABAFIRE, DELTAFIRE OU EQUIVALENTE</v>
      </c>
      <c r="F868" s="375" t="str">
        <f t="shared" si="874"/>
        <v>UND</v>
      </c>
      <c r="G868" s="286">
        <f t="shared" si="8"/>
        <v>2517.44</v>
      </c>
      <c r="H868" s="286">
        <f t="shared" si="9"/>
        <v>1972.3</v>
      </c>
      <c r="I868" s="286">
        <f t="shared" si="682"/>
        <v>1972.3</v>
      </c>
    </row>
    <row r="869" ht="15.75" customHeight="1">
      <c r="A869" s="386">
        <v>160674.0</v>
      </c>
      <c r="B869" s="386" t="s">
        <v>1400</v>
      </c>
      <c r="C869" s="383" t="s">
        <v>500</v>
      </c>
      <c r="D869" s="384">
        <v>162.03</v>
      </c>
      <c r="E869" s="375" t="str">
        <f t="shared" ref="E869:F869" si="875">UPPER(B869)</f>
        <v>FORNECIMENTO E INSTALAÇÃO DE ACIONADOR MANUAL DE ALARME DE INCÊNDIO ENDEREÇAVEL, TIPO QUEBRA VIDRO</v>
      </c>
      <c r="F869" s="375" t="str">
        <f t="shared" si="875"/>
        <v>UND</v>
      </c>
      <c r="G869" s="286">
        <f t="shared" si="8"/>
        <v>157.99</v>
      </c>
      <c r="H869" s="286">
        <f t="shared" si="9"/>
        <v>123.78</v>
      </c>
      <c r="I869" s="286">
        <f t="shared" si="682"/>
        <v>123.78</v>
      </c>
    </row>
    <row r="870" ht="15.75" customHeight="1">
      <c r="A870" s="386">
        <v>160675.0</v>
      </c>
      <c r="B870" s="386" t="s">
        <v>1401</v>
      </c>
      <c r="C870" s="383" t="s">
        <v>500</v>
      </c>
      <c r="D870" s="399">
        <v>175.72</v>
      </c>
      <c r="E870" s="375" t="str">
        <f t="shared" ref="E870:F870" si="876">UPPER(B870)</f>
        <v>FORNECIMENTO E INSTALAÇÃO DE DETECTOR DE FUMAÇA ÓPTICO ENDEREÇAVEL BIVOLT 12/24V PARA PAREDE OU TETO</v>
      </c>
      <c r="F870" s="375" t="str">
        <f t="shared" si="876"/>
        <v>UND</v>
      </c>
      <c r="G870" s="286">
        <f t="shared" si="8"/>
        <v>171.34</v>
      </c>
      <c r="H870" s="286">
        <f t="shared" si="9"/>
        <v>134.24</v>
      </c>
      <c r="I870" s="286">
        <f t="shared" si="682"/>
        <v>134.24</v>
      </c>
    </row>
    <row r="871" ht="15.75" customHeight="1">
      <c r="A871" s="386">
        <v>160676.0</v>
      </c>
      <c r="B871" s="386" t="s">
        <v>1402</v>
      </c>
      <c r="C871" s="383" t="s">
        <v>500</v>
      </c>
      <c r="D871" s="399">
        <v>108.29</v>
      </c>
      <c r="E871" s="375" t="str">
        <f t="shared" ref="E871:F871" si="877">UPPER(B871)</f>
        <v>FORNECIMENTO E INSTALAÇÃO DE SIRENE ELETRONICA MÉDIA TIPO CORNETA</v>
      </c>
      <c r="F871" s="375" t="str">
        <f t="shared" si="877"/>
        <v>UND</v>
      </c>
      <c r="G871" s="286">
        <f t="shared" si="8"/>
        <v>105.6</v>
      </c>
      <c r="H871" s="286">
        <f t="shared" si="9"/>
        <v>82.73</v>
      </c>
      <c r="I871" s="286">
        <f t="shared" si="682"/>
        <v>82.73</v>
      </c>
    </row>
    <row r="872" ht="15.75" customHeight="1">
      <c r="A872" s="386">
        <v>1607.0</v>
      </c>
      <c r="B872" s="386" t="s">
        <v>1403</v>
      </c>
      <c r="C872" s="383"/>
      <c r="D872" s="399"/>
      <c r="E872" s="375" t="str">
        <f t="shared" ref="E872:F872" si="878">UPPER(B872)</f>
        <v>DEPÓSITO DE GÁS</v>
      </c>
      <c r="F872" s="375" t="str">
        <f t="shared" si="878"/>
        <v/>
      </c>
      <c r="G872" s="286">
        <f t="shared" si="8"/>
        <v>0</v>
      </c>
      <c r="H872" s="286">
        <f t="shared" si="9"/>
        <v>0</v>
      </c>
      <c r="I872" s="286">
        <f t="shared" si="682"/>
        <v>0</v>
      </c>
    </row>
    <row r="873" ht="15.75" customHeight="1">
      <c r="A873" s="386">
        <v>160702.0</v>
      </c>
      <c r="B873" s="386" t="s">
        <v>1404</v>
      </c>
      <c r="C873" s="383" t="s">
        <v>479</v>
      </c>
      <c r="D873" s="384">
        <v>5.8</v>
      </c>
      <c r="E873" s="375" t="str">
        <f t="shared" ref="E873:F873" si="879">UPPER(B873)</f>
        <v>CHAPISCO COM ARGAMASSA DE CIMENTO E AREIA MÉDIA OU GROSSA SEM PENEIRAR NO TRAÇO 1:3, ESPESSURA 5 MM</v>
      </c>
      <c r="F873" s="375" t="str">
        <f t="shared" si="879"/>
        <v>M2</v>
      </c>
      <c r="G873" s="286">
        <f t="shared" si="8"/>
        <v>5.65</v>
      </c>
      <c r="H873" s="286">
        <f t="shared" si="9"/>
        <v>4.43</v>
      </c>
      <c r="I873" s="286">
        <f t="shared" si="682"/>
        <v>4.43</v>
      </c>
    </row>
    <row r="874" ht="15.75" customHeight="1">
      <c r="A874" s="386">
        <v>160704.0</v>
      </c>
      <c r="B874" s="386" t="s">
        <v>1405</v>
      </c>
      <c r="C874" s="383" t="s">
        <v>488</v>
      </c>
      <c r="D874" s="384">
        <v>2001.33</v>
      </c>
      <c r="E874" s="375" t="str">
        <f t="shared" ref="E874:F874" si="880">UPPER(B874)</f>
        <v>FORNECIMENTO, PREPARO E APLICAÇÃO DE CONCRETO ARMADO FCK=15 MPA, INCLUSIVE FORMA, ARMAÇÃO E DESFORMA PARA LAJES MACIÇAS</v>
      </c>
      <c r="F874" s="375" t="str">
        <f t="shared" si="880"/>
        <v>M3</v>
      </c>
      <c r="G874" s="286">
        <f t="shared" si="8"/>
        <v>1951.49</v>
      </c>
      <c r="H874" s="286">
        <f t="shared" si="9"/>
        <v>1528.9</v>
      </c>
      <c r="I874" s="286">
        <f t="shared" si="682"/>
        <v>1528.9</v>
      </c>
    </row>
    <row r="875" ht="15.75" customHeight="1">
      <c r="A875" s="386">
        <v>160707.0</v>
      </c>
      <c r="B875" s="386" t="s">
        <v>1406</v>
      </c>
      <c r="C875" s="383" t="s">
        <v>479</v>
      </c>
      <c r="D875" s="384">
        <v>21.64</v>
      </c>
      <c r="E875" s="375" t="str">
        <f t="shared" ref="E875:F875" si="881">UPPER(B875)</f>
        <v>PINTURA COM TINTA LÁTEX PVA SUVINIL, CORAL OU METALATEX, INCLUSIVE SELADOR EM PAREDES INTERNAS E FORROS A TRÊS DEMÃOS</v>
      </c>
      <c r="F875" s="375" t="str">
        <f t="shared" si="881"/>
        <v>M2</v>
      </c>
      <c r="G875" s="286">
        <f t="shared" si="8"/>
        <v>21.1</v>
      </c>
      <c r="H875" s="286">
        <f t="shared" si="9"/>
        <v>16.53</v>
      </c>
      <c r="I875" s="286">
        <f t="shared" si="682"/>
        <v>16.53</v>
      </c>
    </row>
    <row r="876" ht="15.75" customHeight="1">
      <c r="A876" s="381">
        <v>160708.0</v>
      </c>
      <c r="B876" s="381" t="s">
        <v>1407</v>
      </c>
      <c r="C876" s="383" t="s">
        <v>479</v>
      </c>
      <c r="D876" s="384">
        <v>22.91</v>
      </c>
      <c r="E876" s="375" t="str">
        <f t="shared" ref="E876:F876" si="882">UPPER(B876)</f>
        <v>PINTURA COM TINTA ACRÍLICA SUVINIL, CORAL OU METALATEX, INCLUSIVE SELADOR ACRÍLICO, EM PAREDES EXTERNAS A TRÊS DEMÃOS</v>
      </c>
      <c r="F876" s="375" t="str">
        <f t="shared" si="882"/>
        <v>M2</v>
      </c>
      <c r="G876" s="286">
        <f t="shared" si="8"/>
        <v>22.34</v>
      </c>
      <c r="H876" s="286">
        <f t="shared" si="9"/>
        <v>17.5</v>
      </c>
      <c r="I876" s="286">
        <f t="shared" si="682"/>
        <v>17.5</v>
      </c>
    </row>
    <row r="877" ht="15.75" customHeight="1">
      <c r="A877" s="386">
        <v>160709.0</v>
      </c>
      <c r="B877" s="386" t="s">
        <v>1408</v>
      </c>
      <c r="C877" s="383" t="s">
        <v>479</v>
      </c>
      <c r="D877" s="384">
        <v>643.94</v>
      </c>
      <c r="E877" s="375" t="str">
        <f t="shared" ref="E877:F877" si="883">UPPER(B877)</f>
        <v>ESTRADO DE MADEIRA DE LEI TIPO PARAJU OU EQUIVALENTE CONFORME DETALHE EM PROJETO</v>
      </c>
      <c r="F877" s="375" t="str">
        <f t="shared" si="883"/>
        <v>M2</v>
      </c>
      <c r="G877" s="286">
        <f t="shared" si="8"/>
        <v>627.9</v>
      </c>
      <c r="H877" s="286">
        <f t="shared" si="9"/>
        <v>491.93</v>
      </c>
      <c r="I877" s="286">
        <f t="shared" si="682"/>
        <v>491.93</v>
      </c>
    </row>
    <row r="878" ht="15.75" customHeight="1">
      <c r="A878" s="386">
        <v>160710.0</v>
      </c>
      <c r="B878" s="386" t="s">
        <v>1409</v>
      </c>
      <c r="C878" s="383" t="s">
        <v>479</v>
      </c>
      <c r="D878" s="399">
        <v>54.06</v>
      </c>
      <c r="E878" s="375" t="str">
        <f t="shared" ref="E878:F878" si="884">UPPER(B878)</f>
        <v>ALVENARIA DE BLOCOS DE CONCRETO 9X19X39 C/ RESIST. MIN COMP. 2.5MPA, ASSENTADO C/ ARGAMASSA DE CIMENTO, CAL HIDRATADA CH1 E AREIA TRAÇO 1:0,5:8, ESP.JUNTAS 10MM E ESP. PAREDES, SEM REVESTIMENTO, 9CM</v>
      </c>
      <c r="F878" s="375" t="str">
        <f t="shared" si="884"/>
        <v>M2</v>
      </c>
      <c r="G878" s="286">
        <f t="shared" si="8"/>
        <v>52.72</v>
      </c>
      <c r="H878" s="286">
        <f t="shared" si="9"/>
        <v>41.3</v>
      </c>
      <c r="I878" s="286">
        <f t="shared" si="682"/>
        <v>41.3</v>
      </c>
    </row>
    <row r="879" ht="15.75" customHeight="1">
      <c r="A879" s="386">
        <v>160711.0</v>
      </c>
      <c r="B879" s="386" t="s">
        <v>1410</v>
      </c>
      <c r="C879" s="383" t="s">
        <v>479</v>
      </c>
      <c r="D879" s="384">
        <v>49.49</v>
      </c>
      <c r="E879" s="375" t="str">
        <f t="shared" ref="E879:F879" si="885">UPPER(B879)</f>
        <v>REBOCO TIPO PAULISTA COM ARGAMASSA DE CIMENTO, CAL HIDRATADA CH1 E AREIA NO TRAÇO 1:0,5:6, ESPESSURA 25MM</v>
      </c>
      <c r="F879" s="375" t="str">
        <f t="shared" si="885"/>
        <v>M2</v>
      </c>
      <c r="G879" s="286">
        <f t="shared" si="8"/>
        <v>48.26</v>
      </c>
      <c r="H879" s="286">
        <f t="shared" si="9"/>
        <v>37.81</v>
      </c>
      <c r="I879" s="286">
        <f t="shared" si="682"/>
        <v>37.81</v>
      </c>
    </row>
    <row r="880" ht="15.75" customHeight="1">
      <c r="A880" s="386">
        <v>160712.0</v>
      </c>
      <c r="B880" s="386" t="s">
        <v>1411</v>
      </c>
      <c r="C880" s="383" t="s">
        <v>479</v>
      </c>
      <c r="D880" s="384">
        <v>172.36</v>
      </c>
      <c r="E880" s="375" t="str">
        <f t="shared" ref="E880:F880" si="886">UPPER(B880)</f>
        <v>TELA EM ARAME GALVANIZADO DE 1"E FIO 10 PARA VENTILAÇÃO DE CASA DE GÁS, CHUMBADA COM ARGAMASSA DE CIMENTO, CAL E AREIA</v>
      </c>
      <c r="F880" s="375" t="str">
        <f t="shared" si="886"/>
        <v>M2</v>
      </c>
      <c r="G880" s="286">
        <f t="shared" si="8"/>
        <v>168.06</v>
      </c>
      <c r="H880" s="286">
        <f t="shared" si="9"/>
        <v>131.67</v>
      </c>
      <c r="I880" s="286">
        <f t="shared" si="682"/>
        <v>131.67</v>
      </c>
    </row>
    <row r="881" ht="15.75" customHeight="1">
      <c r="A881" s="386">
        <v>160713.0</v>
      </c>
      <c r="B881" s="386" t="s">
        <v>1412</v>
      </c>
      <c r="C881" s="383" t="s">
        <v>479</v>
      </c>
      <c r="D881" s="384">
        <v>353.63</v>
      </c>
      <c r="E881" s="375" t="str">
        <f t="shared" ref="E881:F881" si="887">UPPER(B881)</f>
        <v>PORTA DE CORRER DE CHAPA GALVANIZADA Nº 14 - PINTURA COM ESMALTE SINTETICO ACETINADO SOBRE ZARCÃO, COM TELA QUEBRA CHAMA EM MALHA 2 A 5MM</v>
      </c>
      <c r="F881" s="375" t="str">
        <f t="shared" si="887"/>
        <v>M2</v>
      </c>
      <c r="G881" s="286">
        <f t="shared" si="8"/>
        <v>344.82</v>
      </c>
      <c r="H881" s="286">
        <f t="shared" si="9"/>
        <v>270.15</v>
      </c>
      <c r="I881" s="286">
        <f t="shared" si="682"/>
        <v>270.15</v>
      </c>
    </row>
    <row r="882" ht="15.75" customHeight="1">
      <c r="A882" s="386">
        <v>160714.0</v>
      </c>
      <c r="B882" s="386" t="s">
        <v>1413</v>
      </c>
      <c r="C882" s="383" t="s">
        <v>479</v>
      </c>
      <c r="D882" s="384">
        <v>64.63</v>
      </c>
      <c r="E882" s="375" t="str">
        <f t="shared" ref="E882:F882" si="888">UPPER(B882)</f>
        <v>LASTRO REGULARIZADO E IMPERMEABILIZADO DE CONCRETO NÃO ESTRUTURAL, ESP. DE 8CM</v>
      </c>
      <c r="F882" s="375" t="str">
        <f t="shared" si="888"/>
        <v>M2</v>
      </c>
      <c r="G882" s="286">
        <f t="shared" si="8"/>
        <v>63.02</v>
      </c>
      <c r="H882" s="286">
        <f t="shared" si="9"/>
        <v>49.37</v>
      </c>
      <c r="I882" s="286">
        <f t="shared" si="682"/>
        <v>49.37</v>
      </c>
    </row>
    <row r="883" ht="15.75" customHeight="1">
      <c r="A883" s="386">
        <v>160715.0</v>
      </c>
      <c r="B883" s="386" t="s">
        <v>1414</v>
      </c>
      <c r="C883" s="383" t="s">
        <v>479</v>
      </c>
      <c r="D883" s="384">
        <v>239.23</v>
      </c>
      <c r="E883" s="375" t="str">
        <f t="shared" ref="E883:F883" si="889">UPPER(B883)</f>
        <v>INDICE DE IMPERM.C/ MANTA ASFÁLTICA ATENDENDO À NORMA 9952, ASFALTO POLIMERIZADO ESP.3MM, REFORÇADA COM FIO INT. POLIETILENO, REG. BASE COM ARG. 1:4 ESP MIN 15MM, PROTEÇÃO MECÂNICA ARG. 1:4 ESP. 20MM E JUNTAS DILAT.</v>
      </c>
      <c r="F883" s="375" t="str">
        <f t="shared" si="889"/>
        <v>M2</v>
      </c>
      <c r="G883" s="286">
        <f t="shared" si="8"/>
        <v>233.27</v>
      </c>
      <c r="H883" s="286">
        <f t="shared" si="9"/>
        <v>182.76</v>
      </c>
      <c r="I883" s="286">
        <f t="shared" si="682"/>
        <v>182.76</v>
      </c>
    </row>
    <row r="884" ht="15.75" customHeight="1">
      <c r="A884" s="386">
        <v>160716.0</v>
      </c>
      <c r="B884" s="386" t="s">
        <v>1415</v>
      </c>
      <c r="C884" s="383" t="s">
        <v>488</v>
      </c>
      <c r="D884" s="384">
        <v>545.21</v>
      </c>
      <c r="E884" s="375" t="str">
        <f t="shared" ref="E884:F884" si="890">UPPER(B884)</f>
        <v>FORNECIMENTO, PREPARO E APLICAÇÃO DE CONCRETO FCK = 15MPA (BRITA 1 E 2) - (5% DE PERDAS)</v>
      </c>
      <c r="F884" s="375" t="str">
        <f t="shared" si="890"/>
        <v>M3</v>
      </c>
      <c r="G884" s="286">
        <f t="shared" si="8"/>
        <v>531.63</v>
      </c>
      <c r="H884" s="286">
        <f t="shared" si="9"/>
        <v>416.51</v>
      </c>
      <c r="I884" s="286">
        <f t="shared" si="682"/>
        <v>416.51</v>
      </c>
    </row>
    <row r="885" ht="15.75" customHeight="1">
      <c r="A885" s="386">
        <v>160718.0</v>
      </c>
      <c r="B885" s="386" t="s">
        <v>1416</v>
      </c>
      <c r="C885" s="383" t="s">
        <v>479</v>
      </c>
      <c r="D885" s="384">
        <v>20.33</v>
      </c>
      <c r="E885" s="375" t="str">
        <f t="shared" ref="E885:F885" si="891">UPPER(B885)</f>
        <v>PINTURA COM TINTA ESMALTE SINTÉTICO SUVINIL, CORAL OU METALATEX A DUAS DEMÃOS, INCLUSIVE FUNDO ANTI CORROSIVO A UMA DEMÃO, EM METAL</v>
      </c>
      <c r="F885" s="375" t="str">
        <f t="shared" si="891"/>
        <v>M2</v>
      </c>
      <c r="G885" s="286">
        <f t="shared" si="8"/>
        <v>19.82</v>
      </c>
      <c r="H885" s="286">
        <f t="shared" si="9"/>
        <v>15.53</v>
      </c>
      <c r="I885" s="286">
        <f t="shared" si="682"/>
        <v>15.53</v>
      </c>
    </row>
    <row r="886" ht="15.75" customHeight="1">
      <c r="A886" s="386">
        <v>1608.0</v>
      </c>
      <c r="B886" s="386" t="s">
        <v>1417</v>
      </c>
      <c r="C886" s="383"/>
      <c r="D886" s="384"/>
      <c r="E886" s="375" t="str">
        <f t="shared" ref="E886:F886" si="892">UPPER(B886)</f>
        <v>INSTALAÇÃO DE REDE LÓGICA</v>
      </c>
      <c r="F886" s="375" t="str">
        <f t="shared" si="892"/>
        <v/>
      </c>
      <c r="G886" s="286">
        <f t="shared" si="8"/>
        <v>0</v>
      </c>
      <c r="H886" s="286">
        <f t="shared" si="9"/>
        <v>0</v>
      </c>
      <c r="I886" s="286">
        <f t="shared" si="682"/>
        <v>0</v>
      </c>
    </row>
    <row r="887" ht="15.75" customHeight="1">
      <c r="A887" s="386">
        <v>160806.0</v>
      </c>
      <c r="B887" s="386" t="s">
        <v>1418</v>
      </c>
      <c r="C887" s="383" t="s">
        <v>500</v>
      </c>
      <c r="D887" s="384">
        <v>26.11</v>
      </c>
      <c r="E887" s="375" t="str">
        <f t="shared" ref="E887:F887" si="893">UPPER(B887)</f>
        <v>ESPELHO 4" X 2" COM CONECTOR RJ 45 FÊMEA CAT. 5E</v>
      </c>
      <c r="F887" s="375" t="str">
        <f t="shared" si="893"/>
        <v>UND</v>
      </c>
      <c r="G887" s="286">
        <f t="shared" si="8"/>
        <v>25.46</v>
      </c>
      <c r="H887" s="286">
        <f t="shared" si="9"/>
        <v>19.95</v>
      </c>
      <c r="I887" s="286">
        <f t="shared" si="682"/>
        <v>19.95</v>
      </c>
    </row>
    <row r="888" ht="15.75" customHeight="1">
      <c r="A888" s="386">
        <v>160807.0</v>
      </c>
      <c r="B888" s="386" t="s">
        <v>1419</v>
      </c>
      <c r="C888" s="383" t="s">
        <v>500</v>
      </c>
      <c r="D888" s="384">
        <v>10.89</v>
      </c>
      <c r="E888" s="375" t="str">
        <f t="shared" ref="E888:F888" si="894">UPPER(B888)</f>
        <v>CONECTOR RJ 45 MACHO</v>
      </c>
      <c r="F888" s="375" t="str">
        <f t="shared" si="894"/>
        <v>UND</v>
      </c>
      <c r="G888" s="286">
        <f t="shared" si="8"/>
        <v>10.62</v>
      </c>
      <c r="H888" s="286">
        <f t="shared" si="9"/>
        <v>8.32</v>
      </c>
      <c r="I888" s="286">
        <f t="shared" si="682"/>
        <v>8.32</v>
      </c>
    </row>
    <row r="889" ht="15.75" customHeight="1">
      <c r="A889" s="386">
        <v>160808.0</v>
      </c>
      <c r="B889" s="386" t="s">
        <v>1420</v>
      </c>
      <c r="C889" s="383" t="s">
        <v>495</v>
      </c>
      <c r="D889" s="384">
        <v>3.1</v>
      </c>
      <c r="E889" s="375" t="str">
        <f t="shared" ref="E889:F889" si="895">UPPER(B889)</f>
        <v>FORNECIMENTO E INSTALAÇÃO DE CABO DE REDE PAR TRANÇADO 4 PARES CATEGORIA 5E</v>
      </c>
      <c r="F889" s="375" t="str">
        <f t="shared" si="895"/>
        <v>M</v>
      </c>
      <c r="G889" s="286">
        <f t="shared" si="8"/>
        <v>3.03</v>
      </c>
      <c r="H889" s="286">
        <f t="shared" si="9"/>
        <v>2.37</v>
      </c>
      <c r="I889" s="286">
        <f t="shared" si="682"/>
        <v>2.37</v>
      </c>
    </row>
    <row r="890" ht="15.75" customHeight="1">
      <c r="A890" s="381">
        <v>17.0</v>
      </c>
      <c r="B890" s="381" t="s">
        <v>1421</v>
      </c>
      <c r="C890" s="383"/>
      <c r="D890" s="384"/>
      <c r="E890" s="375" t="str">
        <f t="shared" ref="E890:F890" si="896">UPPER(B890)</f>
        <v>APARELHOS HIDRO-SANITÁRIOS</v>
      </c>
      <c r="F890" s="375" t="str">
        <f t="shared" si="896"/>
        <v/>
      </c>
      <c r="G890" s="286">
        <f t="shared" si="8"/>
        <v>0</v>
      </c>
      <c r="H890" s="286">
        <f t="shared" si="9"/>
        <v>0</v>
      </c>
      <c r="I890" s="286">
        <f t="shared" si="682"/>
        <v>0</v>
      </c>
    </row>
    <row r="891" ht="15.75" customHeight="1">
      <c r="A891" s="386">
        <v>1701.0</v>
      </c>
      <c r="B891" s="386" t="s">
        <v>1422</v>
      </c>
      <c r="C891" s="383"/>
      <c r="D891" s="384"/>
      <c r="E891" s="375" t="str">
        <f t="shared" ref="E891:F891" si="897">UPPER(B891)</f>
        <v>LOUÇAS</v>
      </c>
      <c r="F891" s="375" t="str">
        <f t="shared" si="897"/>
        <v/>
      </c>
      <c r="G891" s="286">
        <f t="shared" si="8"/>
        <v>0</v>
      </c>
      <c r="H891" s="286">
        <f t="shared" si="9"/>
        <v>0</v>
      </c>
      <c r="I891" s="286">
        <f t="shared" si="682"/>
        <v>0</v>
      </c>
    </row>
    <row r="892" ht="15.75" customHeight="1">
      <c r="A892" s="386">
        <v>170101.0</v>
      </c>
      <c r="B892" s="386" t="s">
        <v>1423</v>
      </c>
      <c r="C892" s="383" t="s">
        <v>500</v>
      </c>
      <c r="D892" s="384">
        <v>595.15</v>
      </c>
      <c r="E892" s="375" t="str">
        <f t="shared" ref="E892:F892" si="898">UPPER(B892)</f>
        <v>LAVATÓRIO DE LOUÇA BRANCA COM COLUNA, MARCAS DE REFERÊNCIA DECA, CELITE OU IDEAL STANDARD, INCLUSIVE SIFÃO, VÁLVULA E ENGATES CROMADOS, EXCLUSIVE TORNEIRA.</v>
      </c>
      <c r="F892" s="375" t="str">
        <f t="shared" si="898"/>
        <v>UND</v>
      </c>
      <c r="G892" s="286">
        <f t="shared" si="8"/>
        <v>580.33</v>
      </c>
      <c r="H892" s="286">
        <f t="shared" si="9"/>
        <v>454.66</v>
      </c>
      <c r="I892" s="286">
        <f t="shared" si="682"/>
        <v>454.66</v>
      </c>
    </row>
    <row r="893" ht="15.75" customHeight="1">
      <c r="A893" s="386">
        <v>170107.0</v>
      </c>
      <c r="B893" s="386" t="s">
        <v>1424</v>
      </c>
      <c r="C893" s="383" t="s">
        <v>500</v>
      </c>
      <c r="D893" s="384">
        <v>484.7</v>
      </c>
      <c r="E893" s="375" t="str">
        <f t="shared" ref="E893:F893" si="899">UPPER(B893)</f>
        <v>MICTÓRIO DE LOUÇA BRANCA, MARCAS DE REFERÊNCIA DECA, CELITE OU IDEAL STANDARD, INCLUSIVE ENGATES CROMADOS</v>
      </c>
      <c r="F893" s="375" t="str">
        <f t="shared" si="899"/>
        <v>UND</v>
      </c>
      <c r="G893" s="286">
        <f t="shared" si="8"/>
        <v>472.63</v>
      </c>
      <c r="H893" s="286">
        <f t="shared" si="9"/>
        <v>370.28</v>
      </c>
      <c r="I893" s="286">
        <f t="shared" si="682"/>
        <v>370.28</v>
      </c>
    </row>
    <row r="894" ht="15.75" customHeight="1">
      <c r="A894" s="381">
        <v>170108.0</v>
      </c>
      <c r="B894" s="381" t="s">
        <v>1425</v>
      </c>
      <c r="C894" s="383" t="s">
        <v>500</v>
      </c>
      <c r="D894" s="384">
        <v>78.79</v>
      </c>
      <c r="E894" s="375" t="str">
        <f t="shared" ref="E894:F894" si="900">UPPER(B894)</f>
        <v>SABONETEIRA DE LOUÇA BRANCA, 15X15CM, MARCAS DE REFERÊNCIA DECA, CELITE OU IDEAL STANDARD.</v>
      </c>
      <c r="F894" s="375" t="str">
        <f t="shared" si="900"/>
        <v>UND</v>
      </c>
      <c r="G894" s="286">
        <f t="shared" si="8"/>
        <v>76.83</v>
      </c>
      <c r="H894" s="286">
        <f t="shared" si="9"/>
        <v>60.19</v>
      </c>
      <c r="I894" s="286">
        <f t="shared" si="682"/>
        <v>60.19</v>
      </c>
    </row>
    <row r="895" ht="15.75" customHeight="1">
      <c r="A895" s="381">
        <v>170110.0</v>
      </c>
      <c r="B895" s="381" t="s">
        <v>1427</v>
      </c>
      <c r="C895" s="383" t="s">
        <v>500</v>
      </c>
      <c r="D895" s="384">
        <v>66.73</v>
      </c>
      <c r="E895" s="375" t="str">
        <f t="shared" ref="E895:F895" si="901">UPPER(B895)</f>
        <v>CABIDE DE LOUÇA BRANCA COM 2 GANCHOS, MARCAS DE REFERÊNCIA DECA, CELITE OU IDEAL STANDARD</v>
      </c>
      <c r="F895" s="375" t="str">
        <f t="shared" si="901"/>
        <v>UND</v>
      </c>
      <c r="G895" s="286">
        <f t="shared" si="8"/>
        <v>65.07</v>
      </c>
      <c r="H895" s="286">
        <f t="shared" si="9"/>
        <v>50.98</v>
      </c>
      <c r="I895" s="286">
        <f t="shared" si="682"/>
        <v>50.98</v>
      </c>
    </row>
    <row r="896" ht="15.75" customHeight="1">
      <c r="A896" s="386">
        <v>170111.0</v>
      </c>
      <c r="B896" s="386" t="s">
        <v>1428</v>
      </c>
      <c r="C896" s="383" t="s">
        <v>500</v>
      </c>
      <c r="D896" s="384">
        <v>86.24</v>
      </c>
      <c r="E896" s="375" t="str">
        <f t="shared" ref="E896:F896" si="902">UPPER(B896)</f>
        <v>PAPELEIRA DE LOUÇA BRANCA, 15X15CM, MARCAS DE REFERÊNCIA DECA, CELITE OU IDEAL STANDARD.</v>
      </c>
      <c r="F896" s="375" t="str">
        <f t="shared" si="902"/>
        <v>UND</v>
      </c>
      <c r="G896" s="286">
        <f t="shared" si="8"/>
        <v>84.09</v>
      </c>
      <c r="H896" s="286">
        <f t="shared" si="9"/>
        <v>65.88</v>
      </c>
      <c r="I896" s="286">
        <f t="shared" si="682"/>
        <v>65.88</v>
      </c>
    </row>
    <row r="897" ht="15.75" customHeight="1">
      <c r="A897" s="386">
        <v>170114.0</v>
      </c>
      <c r="B897" s="386" t="s">
        <v>1429</v>
      </c>
      <c r="C897" s="383" t="s">
        <v>500</v>
      </c>
      <c r="D897" s="384">
        <v>589.78</v>
      </c>
      <c r="E897" s="375" t="str">
        <f t="shared" ref="E897:F897" si="903">UPPER(B897)</f>
        <v>BACIA SIFONADA INFANTIL DE LOUÇA BRANCA, MARCAS DE REFERÊNCIA DECA, CELITE OU IDEAL STANDARD, INCLUSIVE TAMPA E ACESSÓRIOS</v>
      </c>
      <c r="F897" s="375" t="str">
        <f t="shared" si="903"/>
        <v>UND</v>
      </c>
      <c r="G897" s="286">
        <f t="shared" si="8"/>
        <v>575.09</v>
      </c>
      <c r="H897" s="286">
        <f t="shared" si="9"/>
        <v>450.56</v>
      </c>
      <c r="I897" s="286">
        <f t="shared" si="682"/>
        <v>450.56</v>
      </c>
    </row>
    <row r="898" ht="15.75" customHeight="1">
      <c r="A898" s="386">
        <v>170115.0</v>
      </c>
      <c r="B898" s="386" t="s">
        <v>1430</v>
      </c>
      <c r="C898" s="383" t="s">
        <v>500</v>
      </c>
      <c r="D898" s="384">
        <v>342.3</v>
      </c>
      <c r="E898" s="375" t="str">
        <f t="shared" ref="E898:F898" si="904">UPPER(B898)</f>
        <v>CUBA LOUÇA DE EMBUTIR REDONDA, 30CM, L-41, COMPLETA, MARCAS DE REFERÊNCIA DECA, CELITE OU IDEAL STANDARD, INCL. VÁLVULA E SIFÃO, EXCLUSIVE TORNEIRA</v>
      </c>
      <c r="F898" s="375" t="str">
        <f t="shared" si="904"/>
        <v>UND</v>
      </c>
      <c r="G898" s="286">
        <f t="shared" si="8"/>
        <v>333.78</v>
      </c>
      <c r="H898" s="286">
        <f t="shared" si="9"/>
        <v>261.5</v>
      </c>
      <c r="I898" s="286">
        <f t="shared" si="682"/>
        <v>261.5</v>
      </c>
    </row>
    <row r="899" ht="15.75" customHeight="1">
      <c r="A899" s="386">
        <v>170116.0</v>
      </c>
      <c r="B899" s="386" t="s">
        <v>1431</v>
      </c>
      <c r="C899" s="383" t="s">
        <v>500</v>
      </c>
      <c r="D899" s="384">
        <v>404.82</v>
      </c>
      <c r="E899" s="375" t="str">
        <f t="shared" ref="E899:F899" si="905">UPPER(B899)</f>
        <v>VASO SANITÁRIO PADRÃO POPULAR COMPLETO COM ACESSÓRIOS PARA LIGAÇÃO, MARCAS DE REFERÊNCIA DECA, CELITE OU IDEAL STANDARD, INCLUSIVE ASSENTO PLÁSTICO</v>
      </c>
      <c r="F899" s="375" t="str">
        <f t="shared" si="905"/>
        <v>UND</v>
      </c>
      <c r="G899" s="286">
        <f t="shared" si="8"/>
        <v>394.74</v>
      </c>
      <c r="H899" s="286">
        <f t="shared" si="9"/>
        <v>309.26</v>
      </c>
      <c r="I899" s="286">
        <f t="shared" si="682"/>
        <v>309.26</v>
      </c>
    </row>
    <row r="900" ht="15.75" customHeight="1">
      <c r="A900" s="386">
        <v>170117.0</v>
      </c>
      <c r="B900" s="386" t="s">
        <v>1433</v>
      </c>
      <c r="C900" s="383" t="s">
        <v>500</v>
      </c>
      <c r="D900" s="384">
        <v>189.43</v>
      </c>
      <c r="E900" s="375" t="str">
        <f t="shared" ref="E900:F900" si="906">UPPER(B900)</f>
        <v>LAVATÓRIO DE LOUÇA BRANCA, PADRÃO POPULAR, MARCAS DE REFERÊNCIA DECA, CELITE OU IDEAL STANDARD, INCLUSIVE ACESSÓRIOS EM PVC, EXCETO TORNEIRA</v>
      </c>
      <c r="F900" s="375" t="str">
        <f t="shared" si="906"/>
        <v>UND</v>
      </c>
      <c r="G900" s="286">
        <f t="shared" si="8"/>
        <v>184.71</v>
      </c>
      <c r="H900" s="286">
        <f t="shared" si="9"/>
        <v>144.71</v>
      </c>
      <c r="I900" s="286">
        <f t="shared" si="682"/>
        <v>144.71</v>
      </c>
    </row>
    <row r="901" ht="15.75" customHeight="1">
      <c r="A901" s="386">
        <v>170118.0</v>
      </c>
      <c r="B901" s="386" t="s">
        <v>1434</v>
      </c>
      <c r="C901" s="383" t="s">
        <v>500</v>
      </c>
      <c r="D901" s="384">
        <v>62.56</v>
      </c>
      <c r="E901" s="375" t="str">
        <f t="shared" ref="E901:F901" si="907">UPPER(B901)</f>
        <v>SABONETEIRA DE LOUÇA BRANCA DE 7,5 X 15 CM, MARCAS DE REFERÊNCIA DECA, CELITE OU IDEAL STANDARD</v>
      </c>
      <c r="F901" s="375" t="str">
        <f t="shared" si="907"/>
        <v>UND</v>
      </c>
      <c r="G901" s="286">
        <f t="shared" si="8"/>
        <v>61</v>
      </c>
      <c r="H901" s="286">
        <f t="shared" si="9"/>
        <v>47.79</v>
      </c>
      <c r="I901" s="286">
        <f t="shared" si="682"/>
        <v>47.79</v>
      </c>
    </row>
    <row r="902" ht="15.75" customHeight="1">
      <c r="A902" s="386">
        <v>170119.0</v>
      </c>
      <c r="B902" s="386" t="s">
        <v>1435</v>
      </c>
      <c r="C902" s="383" t="s">
        <v>500</v>
      </c>
      <c r="D902" s="384">
        <v>56.5</v>
      </c>
      <c r="E902" s="375" t="str">
        <f t="shared" ref="E902:F902" si="908">UPPER(B902)</f>
        <v>CABIDE DE LOUÇA BRANCA COM UM GANCHO, MARCAS DE REFERÊNCIA DECA, CELITE OU IDEAL STANDARD</v>
      </c>
      <c r="F902" s="375" t="str">
        <f t="shared" si="908"/>
        <v>UND</v>
      </c>
      <c r="G902" s="286">
        <f t="shared" si="8"/>
        <v>55.09</v>
      </c>
      <c r="H902" s="286">
        <f t="shared" si="9"/>
        <v>43.16</v>
      </c>
      <c r="I902" s="286">
        <f t="shared" si="682"/>
        <v>43.16</v>
      </c>
    </row>
    <row r="903" ht="15.75" customHeight="1">
      <c r="A903" s="386">
        <v>170120.0</v>
      </c>
      <c r="B903" s="386" t="s">
        <v>1436</v>
      </c>
      <c r="C903" s="383" t="s">
        <v>500</v>
      </c>
      <c r="D903" s="384">
        <v>309.6</v>
      </c>
      <c r="E903" s="375" t="str">
        <f t="shared" ref="E903:F903" si="909">UPPER(B903)</f>
        <v>LAVATÓRIO COM COLUNA PADRÃO POPULAR, MARCAS DE REFERÊNCIA DECA, CELITE OU IDEAL STANDARD, INCLUSIVE ACESSÓRIOS EM PVC, EXCETO APARELHO MISTURADOR</v>
      </c>
      <c r="F903" s="375" t="str">
        <f t="shared" si="909"/>
        <v>UND</v>
      </c>
      <c r="G903" s="286">
        <f t="shared" si="8"/>
        <v>301.89</v>
      </c>
      <c r="H903" s="286">
        <f t="shared" si="9"/>
        <v>236.52</v>
      </c>
      <c r="I903" s="286">
        <f t="shared" si="682"/>
        <v>236.52</v>
      </c>
    </row>
    <row r="904" ht="15.75" customHeight="1">
      <c r="A904" s="386">
        <v>170121.0</v>
      </c>
      <c r="B904" s="386" t="s">
        <v>1437</v>
      </c>
      <c r="C904" s="383" t="s">
        <v>500</v>
      </c>
      <c r="D904" s="384">
        <v>181.32</v>
      </c>
      <c r="E904" s="375" t="str">
        <f t="shared" ref="E904:F904" si="910">UPPER(B904)</f>
        <v>RECOLOCAÇÃO DE VASO SANITÁRIO, INCLUSIVE FORNECIMENTO DE ACESSÓRIOS (PARAFUSOS DE FIXAÇÃO ANEL DE VEDAÇÃO, BOLSA E TUBO DE LIGAÇÃO, ETC), EXCLUSIVE FORNECIMENTO DO VASO E TAMPA</v>
      </c>
      <c r="F904" s="375" t="str">
        <f t="shared" si="910"/>
        <v>UND</v>
      </c>
      <c r="G904" s="286">
        <f t="shared" si="8"/>
        <v>176.81</v>
      </c>
      <c r="H904" s="286">
        <f t="shared" si="9"/>
        <v>138.52</v>
      </c>
      <c r="I904" s="286">
        <f t="shared" si="682"/>
        <v>138.52</v>
      </c>
    </row>
    <row r="905" ht="15.75" customHeight="1">
      <c r="A905" s="386">
        <v>170122.0</v>
      </c>
      <c r="B905" s="386" t="s">
        <v>1438</v>
      </c>
      <c r="C905" s="383" t="s">
        <v>500</v>
      </c>
      <c r="D905" s="384">
        <v>308.91</v>
      </c>
      <c r="E905" s="375" t="str">
        <f t="shared" ref="E905:F905" si="911">UPPER(B905)</f>
        <v>RECOLOCAÇÃO DE LAVATÓRIO SANITÁRIO, COM ACESSÓRIOS EM METAL (ENGATE, SIFÃO, VÁLVULA), EXCLUSIVE FORNECIMENTO DO MESMO</v>
      </c>
      <c r="F905" s="375" t="str">
        <f t="shared" si="911"/>
        <v>UND</v>
      </c>
      <c r="G905" s="286">
        <f t="shared" si="8"/>
        <v>301.22</v>
      </c>
      <c r="H905" s="286">
        <f t="shared" si="9"/>
        <v>235.99</v>
      </c>
      <c r="I905" s="286">
        <f t="shared" si="682"/>
        <v>235.99</v>
      </c>
    </row>
    <row r="906" ht="15.75" customHeight="1">
      <c r="A906" s="386">
        <v>170123.0</v>
      </c>
      <c r="B906" s="386" t="s">
        <v>1439</v>
      </c>
      <c r="C906" s="383" t="s">
        <v>500</v>
      </c>
      <c r="D906" s="384">
        <v>116.71</v>
      </c>
      <c r="E906" s="375" t="str">
        <f t="shared" ref="E906:F906" si="912">UPPER(B906)</f>
        <v>RECOLOCAÇÃO DE LAVATÓRIO SANITÁRIO, COM ACESSÓRIOS EM PVC (ENGATE, SIFÃO E VÁLVULA), EXCLUSIVE FORNECIMENTO DO MESMO</v>
      </c>
      <c r="F906" s="375" t="str">
        <f t="shared" si="912"/>
        <v>UND</v>
      </c>
      <c r="G906" s="286">
        <f t="shared" si="8"/>
        <v>113.8</v>
      </c>
      <c r="H906" s="286">
        <f t="shared" si="9"/>
        <v>89.16</v>
      </c>
      <c r="I906" s="286">
        <f t="shared" si="682"/>
        <v>89.16</v>
      </c>
    </row>
    <row r="907" ht="15.75" customHeight="1">
      <c r="A907" s="386">
        <v>170124.0</v>
      </c>
      <c r="B907" s="386" t="s">
        <v>1441</v>
      </c>
      <c r="C907" s="383" t="s">
        <v>500</v>
      </c>
      <c r="D907" s="384">
        <v>477.54</v>
      </c>
      <c r="E907" s="375" t="str">
        <f t="shared" ref="E907:F907" si="913">UPPER(B907)</f>
        <v>LAVATÓRIO DE CANTO REF. L101 DECA OU EQUIVALENTE, INCLUSIVE VÁLVULA, SIFÃO E ENGATES CROMADOS, EXCLUSIVE TORNEIRA</v>
      </c>
      <c r="F907" s="375" t="str">
        <f t="shared" si="913"/>
        <v>UND</v>
      </c>
      <c r="G907" s="286">
        <f t="shared" si="8"/>
        <v>465.64</v>
      </c>
      <c r="H907" s="286">
        <f t="shared" si="9"/>
        <v>364.81</v>
      </c>
      <c r="I907" s="286">
        <f t="shared" si="682"/>
        <v>364.81</v>
      </c>
    </row>
    <row r="908" ht="15.75" customHeight="1">
      <c r="A908" s="386">
        <v>170126.0</v>
      </c>
      <c r="B908" s="386" t="s">
        <v>1442</v>
      </c>
      <c r="C908" s="383" t="s">
        <v>500</v>
      </c>
      <c r="D908" s="384">
        <v>1841.65</v>
      </c>
      <c r="E908" s="375" t="str">
        <f t="shared" ref="E908:F908" si="914">UPPER(B908)</f>
        <v>BACIA SIFONADA DE LOUÇA BRANCA SEM ABERTURA FRONTAL PARA PORTADORES DE NECESSIDADES ESPECIAIS, VOGUE PLUS CONFORTO - LINHA CONFORTO, MOD P510, INCL. ASSENTO POLIESTER, REF.AP51,MARCA DE REF. DECA OU EQUIVALENTE, SEM ABERTURA FRONTAL</v>
      </c>
      <c r="F908" s="375" t="str">
        <f t="shared" si="914"/>
        <v>UND</v>
      </c>
      <c r="G908" s="286">
        <f t="shared" si="8"/>
        <v>1795.78</v>
      </c>
      <c r="H908" s="286">
        <f t="shared" si="9"/>
        <v>1406.91</v>
      </c>
      <c r="I908" s="286">
        <f t="shared" si="682"/>
        <v>1406.91</v>
      </c>
    </row>
    <row r="909" ht="15.75" customHeight="1">
      <c r="A909" s="386">
        <v>170127.0</v>
      </c>
      <c r="B909" s="386" t="s">
        <v>1443</v>
      </c>
      <c r="C909" s="383" t="s">
        <v>500</v>
      </c>
      <c r="D909" s="384">
        <v>1000.27</v>
      </c>
      <c r="E909" s="375" t="str">
        <f t="shared" ref="E909:F909" si="915">UPPER(B909)</f>
        <v>MICTÓRIO DE LOUÇA BRANCA, MARCAS DE REFERÊNCIA DECA, CELITE OU IDEAL STANDARD, INCLUSIVE VÁLVULA DE DESCARGA LINHA ANTI-VANDALISMO, MARCAS DE REFERÊNCIA FABRIMAR, DOCOL OU DECA E ENGATES E ACESSÓRIOS CROMADOS</v>
      </c>
      <c r="F909" s="375" t="str">
        <f t="shared" si="915"/>
        <v>UND</v>
      </c>
      <c r="G909" s="286">
        <f t="shared" si="8"/>
        <v>975.36</v>
      </c>
      <c r="H909" s="286">
        <f t="shared" si="9"/>
        <v>764.15</v>
      </c>
      <c r="I909" s="286">
        <f t="shared" si="682"/>
        <v>764.15</v>
      </c>
    </row>
    <row r="910" ht="15.75" customHeight="1">
      <c r="A910" s="386">
        <v>170128.0</v>
      </c>
      <c r="B910" s="386" t="s">
        <v>1444</v>
      </c>
      <c r="C910" s="383" t="s">
        <v>500</v>
      </c>
      <c r="D910" s="384">
        <v>976.21</v>
      </c>
      <c r="E910" s="375" t="str">
        <f t="shared" ref="E910:F910" si="916">UPPER(B910)</f>
        <v>LAVATÓRIO DE LOUÇA BRANCA COM COLUNA SUSPENSA, LINHA VOGUE PLUS CONFORT PARA PORTADORES DE NECESSIDADES ESPECIAIS, MARCA DE REFERENCIA DECA, CELITE OU IDEAL STANDART, INCLUSIVE VALVULA, SIFÃO E ENGATES, EXCLUSIVE TORNEIRA</v>
      </c>
      <c r="F910" s="375" t="str">
        <f t="shared" si="916"/>
        <v>UND</v>
      </c>
      <c r="G910" s="286">
        <f t="shared" si="8"/>
        <v>951.9</v>
      </c>
      <c r="H910" s="286">
        <f t="shared" si="9"/>
        <v>745.77</v>
      </c>
      <c r="I910" s="286">
        <f t="shared" si="682"/>
        <v>745.77</v>
      </c>
    </row>
    <row r="911" ht="15.75" customHeight="1">
      <c r="A911" s="386">
        <v>170129.0</v>
      </c>
      <c r="B911" s="386" t="s">
        <v>1446</v>
      </c>
      <c r="C911" s="383" t="s">
        <v>500</v>
      </c>
      <c r="D911" s="384">
        <v>534.84</v>
      </c>
      <c r="E911" s="375" t="str">
        <f t="shared" ref="E911:F911" si="917">UPPER(B911)</f>
        <v>BACIA SIFONADA DE LOUÇA BRANCA COM CAIXA ACOPLADA, INCLUSIVE ACESSÓRIOS</v>
      </c>
      <c r="F911" s="375" t="str">
        <f t="shared" si="917"/>
        <v>UND</v>
      </c>
      <c r="G911" s="286">
        <f t="shared" si="8"/>
        <v>521.52</v>
      </c>
      <c r="H911" s="286">
        <f t="shared" si="9"/>
        <v>408.59</v>
      </c>
      <c r="I911" s="286">
        <f t="shared" si="682"/>
        <v>408.59</v>
      </c>
    </row>
    <row r="912" ht="15.75" customHeight="1">
      <c r="A912" s="386">
        <v>170130.0</v>
      </c>
      <c r="B912" s="386" t="s">
        <v>1447</v>
      </c>
      <c r="C912" s="383" t="s">
        <v>500</v>
      </c>
      <c r="D912" s="399">
        <v>625.03</v>
      </c>
      <c r="E912" s="375" t="str">
        <f t="shared" ref="E912:F912" si="918">UPPER(B912)</f>
        <v>LAVATÓRIO DE LOUÇA BRANCA COM COLUNA, RAVENA L91 + C9 INCLUSIVE SIFÃO, VÁLVULA E ENGATES CROMADOS, EXCLUSIVE TORNEIRA</v>
      </c>
      <c r="F912" s="375" t="str">
        <f t="shared" si="918"/>
        <v>UND</v>
      </c>
      <c r="G912" s="286">
        <f t="shared" si="8"/>
        <v>609.47</v>
      </c>
      <c r="H912" s="286">
        <f t="shared" si="9"/>
        <v>477.49</v>
      </c>
      <c r="I912" s="286">
        <f t="shared" si="682"/>
        <v>477.49</v>
      </c>
    </row>
    <row r="913" ht="15.75" customHeight="1">
      <c r="A913" s="386">
        <v>170131.0</v>
      </c>
      <c r="B913" s="386" t="s">
        <v>1449</v>
      </c>
      <c r="C913" s="383" t="s">
        <v>500</v>
      </c>
      <c r="D913" s="384">
        <v>976.28</v>
      </c>
      <c r="E913" s="375" t="str">
        <f t="shared" ref="E913:F913" si="919">UPPER(B913)</f>
        <v>LAVATÓRIO DE LOUÇA BRANCA COM COLUNA SUSPENSA - REF L51 + CS 1V, COR BRANCA, INCLUSIVE SIFÃO, VÁLVULA E ENGATES CROMADOS, EXCLUSIVE TORNEIRA, PARA PNE</v>
      </c>
      <c r="F913" s="375" t="str">
        <f t="shared" si="919"/>
        <v>UND</v>
      </c>
      <c r="G913" s="286">
        <f t="shared" si="8"/>
        <v>951.96</v>
      </c>
      <c r="H913" s="286">
        <f t="shared" si="9"/>
        <v>745.82</v>
      </c>
      <c r="I913" s="286">
        <f t="shared" si="682"/>
        <v>745.82</v>
      </c>
    </row>
    <row r="914" ht="15.75" customHeight="1">
      <c r="A914" s="386">
        <v>170132.0</v>
      </c>
      <c r="B914" s="386" t="s">
        <v>1450</v>
      </c>
      <c r="C914" s="383" t="s">
        <v>500</v>
      </c>
      <c r="D914" s="384">
        <v>1437.18</v>
      </c>
      <c r="E914" s="375" t="str">
        <f t="shared" ref="E914:F914" si="920">UPPER(B914)</f>
        <v>LAVÁTORIO DE CANTO COLEÇÃO MASTER - REF. L76 MARCA DE REF. DECA OU EQUIVALENTE, INCLUSIVE VÁLVULA, SIFÃO E ENGATES CROMADOS, EXCLUSIVE TORNEIRA,PARA PNE</v>
      </c>
      <c r="F914" s="375" t="str">
        <f t="shared" si="920"/>
        <v>UND</v>
      </c>
      <c r="G914" s="286">
        <f t="shared" si="8"/>
        <v>1401.39</v>
      </c>
      <c r="H914" s="286">
        <f t="shared" si="9"/>
        <v>1097.92</v>
      </c>
      <c r="I914" s="286">
        <f t="shared" si="682"/>
        <v>1097.92</v>
      </c>
    </row>
    <row r="915" ht="15.75" customHeight="1">
      <c r="A915" s="386">
        <v>170133.0</v>
      </c>
      <c r="B915" s="386" t="s">
        <v>1454</v>
      </c>
      <c r="C915" s="383" t="s">
        <v>500</v>
      </c>
      <c r="D915" s="384">
        <v>351.62</v>
      </c>
      <c r="E915" s="375" t="str">
        <f t="shared" ref="E915:F915" si="921">UPPER(B915)</f>
        <v>CUBA LOUÇA BRANCA OVAL, DE EMBUTIR, MOD. L37, MARCA DE REF. DECA INCL. VÁLVULA E SIFÃO, EXCLUSIVE TORNEIRA.</v>
      </c>
      <c r="F915" s="375" t="str">
        <f t="shared" si="921"/>
        <v>UND</v>
      </c>
      <c r="G915" s="286">
        <f t="shared" si="8"/>
        <v>342.87</v>
      </c>
      <c r="H915" s="286">
        <f t="shared" si="9"/>
        <v>268.62</v>
      </c>
      <c r="I915" s="286">
        <f t="shared" si="682"/>
        <v>268.62</v>
      </c>
    </row>
    <row r="916" ht="15.75" customHeight="1">
      <c r="A916" s="386">
        <v>170134.0</v>
      </c>
      <c r="B916" s="386" t="s">
        <v>1456</v>
      </c>
      <c r="C916" s="383" t="s">
        <v>500</v>
      </c>
      <c r="D916" s="384">
        <v>526.74</v>
      </c>
      <c r="E916" s="375" t="str">
        <f t="shared" ref="E916:F916" si="922">UPPER(B916)</f>
        <v>BACIA CONVENCIONAL EM LOUÇA BRANCA REF. LINHA RAVENA P9 DECA OU EQUIV., INCLUSIVE TUBO DE LIGAÇÃO, ACESSÓRIOS DE FIXAÇÃO E ASSENTO PLÁSTICO</v>
      </c>
      <c r="F916" s="375" t="str">
        <f t="shared" si="922"/>
        <v>UND</v>
      </c>
      <c r="G916" s="286">
        <f t="shared" si="8"/>
        <v>513.62</v>
      </c>
      <c r="H916" s="286">
        <f t="shared" si="9"/>
        <v>402.4</v>
      </c>
      <c r="I916" s="286">
        <f t="shared" si="682"/>
        <v>402.4</v>
      </c>
    </row>
    <row r="917" ht="15.75" customHeight="1">
      <c r="A917" s="386">
        <v>170135.0</v>
      </c>
      <c r="B917" s="386" t="s">
        <v>1457</v>
      </c>
      <c r="C917" s="383" t="s">
        <v>500</v>
      </c>
      <c r="D917" s="384">
        <v>1880.95</v>
      </c>
      <c r="E917" s="375" t="str">
        <f t="shared" ref="E917:F917" si="923">UPPER(B917)</f>
        <v>BACIA SIFONADA DE LOUÇA BRANCA PARA PORTADORES DE NECESSIDADES ESPECIAIS, VOGUE PLUS CONFORTO - LINHA CONFORTO, MOD P51, INCL. ASSENTO COM ABERTURA FRONTAL, REF.AP52,MARCA DE REF. DECA OU EQUIVALENTE</v>
      </c>
      <c r="F917" s="375" t="str">
        <f t="shared" si="923"/>
        <v>UND</v>
      </c>
      <c r="G917" s="286">
        <f t="shared" si="8"/>
        <v>1834.11</v>
      </c>
      <c r="H917" s="286">
        <f t="shared" si="9"/>
        <v>1436.94</v>
      </c>
      <c r="I917" s="286">
        <f t="shared" si="682"/>
        <v>1436.94</v>
      </c>
    </row>
    <row r="918" ht="15.75" customHeight="1">
      <c r="A918" s="386">
        <v>170136.0</v>
      </c>
      <c r="B918" s="386" t="s">
        <v>1458</v>
      </c>
      <c r="C918" s="383" t="s">
        <v>500</v>
      </c>
      <c r="D918" s="399">
        <v>921.56</v>
      </c>
      <c r="E918" s="375" t="str">
        <f t="shared" ref="E918:F918" si="924">UPPER(B918)</f>
        <v>BACIA SANITÁRIA DE LOUÇA BRANCA, COM CAIXA ACOPLADA DUPLO ACIONAMENTO, MARCA DE REF. DECA LINHA RAVENA OU EQUIVALENTE, INCLUSIVE ASSENTO PLÁSTICO E ACESSÓRIOS DE FIXAÇÃO</v>
      </c>
      <c r="F918" s="375" t="str">
        <f t="shared" si="924"/>
        <v>UND</v>
      </c>
      <c r="G918" s="286">
        <f t="shared" si="8"/>
        <v>898.61</v>
      </c>
      <c r="H918" s="286">
        <f t="shared" si="9"/>
        <v>704.02</v>
      </c>
      <c r="I918" s="286">
        <f t="shared" si="682"/>
        <v>704.02</v>
      </c>
    </row>
    <row r="919" ht="15.75" customHeight="1">
      <c r="A919" s="386">
        <v>170137.0</v>
      </c>
      <c r="B919" s="386" t="s">
        <v>1459</v>
      </c>
      <c r="C919" s="383" t="s">
        <v>500</v>
      </c>
      <c r="D919" s="384">
        <v>967.38</v>
      </c>
      <c r="E919" s="375" t="str">
        <f t="shared" ref="E919:F919" si="925">UPPER(B919)</f>
        <v>MICTÓRIO DE LOUÇA BRANCA, COM SIFÃO INTEGRADO, MOD. M712 MARCA DE REF. DECA OU EQUIVALENTE, INCLUSIVE ENGATES CROMADOS</v>
      </c>
      <c r="F919" s="375" t="str">
        <f t="shared" si="925"/>
        <v>UND</v>
      </c>
      <c r="G919" s="286">
        <f t="shared" si="8"/>
        <v>943.29</v>
      </c>
      <c r="H919" s="286">
        <f t="shared" si="9"/>
        <v>739.02</v>
      </c>
      <c r="I919" s="286">
        <f t="shared" si="682"/>
        <v>739.02</v>
      </c>
    </row>
    <row r="920" ht="15.75" customHeight="1">
      <c r="A920" s="386">
        <v>1702.0</v>
      </c>
      <c r="B920" s="386" t="s">
        <v>1460</v>
      </c>
      <c r="C920" s="383"/>
      <c r="D920" s="384"/>
      <c r="E920" s="375" t="str">
        <f t="shared" ref="E920:F920" si="926">UPPER(B920)</f>
        <v>BANCADAS</v>
      </c>
      <c r="F920" s="375" t="str">
        <f t="shared" si="926"/>
        <v/>
      </c>
      <c r="G920" s="286">
        <f t="shared" si="8"/>
        <v>0</v>
      </c>
      <c r="H920" s="286">
        <f t="shared" si="9"/>
        <v>0</v>
      </c>
      <c r="I920" s="286">
        <f t="shared" si="682"/>
        <v>0</v>
      </c>
    </row>
    <row r="921" ht="15.75" customHeight="1">
      <c r="A921" s="386">
        <v>170205.0</v>
      </c>
      <c r="B921" s="386" t="s">
        <v>1461</v>
      </c>
      <c r="C921" s="383" t="s">
        <v>479</v>
      </c>
      <c r="D921" s="399">
        <v>478.98</v>
      </c>
      <c r="E921" s="375" t="str">
        <f t="shared" ref="E921:F921" si="927">UPPER(B921)</f>
        <v>BANCADA DE MÁRMORE ESP. 3CM</v>
      </c>
      <c r="F921" s="375" t="str">
        <f t="shared" si="927"/>
        <v>M2</v>
      </c>
      <c r="G921" s="286">
        <f t="shared" si="8"/>
        <v>467.05</v>
      </c>
      <c r="H921" s="286">
        <f t="shared" si="9"/>
        <v>365.91</v>
      </c>
      <c r="I921" s="286">
        <f t="shared" si="682"/>
        <v>365.91</v>
      </c>
    </row>
    <row r="922" ht="15.75" customHeight="1">
      <c r="A922" s="386">
        <v>170220.0</v>
      </c>
      <c r="B922" s="386" t="s">
        <v>1462</v>
      </c>
      <c r="C922" s="383" t="s">
        <v>479</v>
      </c>
      <c r="D922" s="384">
        <v>380.42</v>
      </c>
      <c r="E922" s="375" t="str">
        <f t="shared" ref="E922:F922" si="928">UPPER(B922)</f>
        <v>BANCADA DE GRANITO COM ESPESSURA DE 2 CM</v>
      </c>
      <c r="F922" s="375" t="str">
        <f t="shared" si="928"/>
        <v>M2</v>
      </c>
      <c r="G922" s="286">
        <f t="shared" si="8"/>
        <v>370.95</v>
      </c>
      <c r="H922" s="286">
        <f t="shared" si="9"/>
        <v>290.62</v>
      </c>
      <c r="I922" s="286">
        <f t="shared" si="682"/>
        <v>290.62</v>
      </c>
    </row>
    <row r="923" ht="15.75" customHeight="1">
      <c r="A923" s="386">
        <v>170221.0</v>
      </c>
      <c r="B923" s="386" t="s">
        <v>1463</v>
      </c>
      <c r="C923" s="383" t="s">
        <v>479</v>
      </c>
      <c r="D923" s="384">
        <v>17.74</v>
      </c>
      <c r="E923" s="375" t="str">
        <f t="shared" ref="E923:F923" si="929">UPPER(B923)</f>
        <v>LAJE ARMADA ESPESSURA DE 3CM P/ ENCHIMENTO DE FUNDO DE BANCADA INOX</v>
      </c>
      <c r="F923" s="375" t="str">
        <f t="shared" si="929"/>
        <v>M2</v>
      </c>
      <c r="G923" s="286">
        <f t="shared" si="8"/>
        <v>17.3</v>
      </c>
      <c r="H923" s="286">
        <f t="shared" si="9"/>
        <v>13.55</v>
      </c>
      <c r="I923" s="286">
        <f t="shared" si="682"/>
        <v>13.55</v>
      </c>
    </row>
    <row r="924" ht="15.75" customHeight="1">
      <c r="A924" s="381">
        <v>170222.0</v>
      </c>
      <c r="B924" s="381" t="s">
        <v>1465</v>
      </c>
      <c r="C924" s="383" t="s">
        <v>500</v>
      </c>
      <c r="D924" s="384">
        <v>1719.88</v>
      </c>
      <c r="E924" s="375" t="str">
        <f t="shared" ref="E924:F924" si="930">UPPER(B924)</f>
        <v>BANCADA E TANQUE PARA PANELÕES EM GRANITO CINZA ANDORINHA, ESP. 2CM, DIM. 0.80X1.10M, BASE DE CONCRETO E APOIO EM ALVENARIA, FRONTÃO H=10CM, INCL. VÁLVULA E SIFÃO, EXCLUSIVE TORNEIRA, CONF. DET. PROJETO</v>
      </c>
      <c r="F924" s="375" t="str">
        <f t="shared" si="930"/>
        <v>UND</v>
      </c>
      <c r="G924" s="286">
        <f t="shared" si="8"/>
        <v>1677.05</v>
      </c>
      <c r="H924" s="286">
        <f t="shared" si="9"/>
        <v>1313.89</v>
      </c>
      <c r="I924" s="286">
        <f t="shared" si="682"/>
        <v>1313.89</v>
      </c>
    </row>
    <row r="925" ht="15.75" customHeight="1">
      <c r="A925" s="386">
        <v>1703.0</v>
      </c>
      <c r="B925" s="386" t="s">
        <v>1467</v>
      </c>
      <c r="C925" s="383"/>
      <c r="D925" s="384"/>
      <c r="E925" s="375" t="str">
        <f t="shared" ref="E925:F925" si="931">UPPER(B925)</f>
        <v>TORNEIRAS, REGISTROS, VÁLVULAS E METAIS</v>
      </c>
      <c r="F925" s="375" t="str">
        <f t="shared" si="931"/>
        <v/>
      </c>
      <c r="G925" s="286">
        <f t="shared" si="8"/>
        <v>0</v>
      </c>
      <c r="H925" s="286">
        <f t="shared" si="9"/>
        <v>0</v>
      </c>
      <c r="I925" s="286">
        <f t="shared" si="682"/>
        <v>0</v>
      </c>
    </row>
    <row r="926" ht="15.75" customHeight="1">
      <c r="A926" s="386">
        <v>170304.0</v>
      </c>
      <c r="B926" s="386" t="s">
        <v>1468</v>
      </c>
      <c r="C926" s="383" t="s">
        <v>500</v>
      </c>
      <c r="D926" s="384">
        <v>133.31</v>
      </c>
      <c r="E926" s="375" t="str">
        <f t="shared" ref="E926:F926" si="932">UPPER(B926)</f>
        <v>TORNEIRA PRESSÃO CROMADA DIÂM. 1/2" PARA LAVATÓRIO, MARCAS DE REFERÊNCIA FABRIMAR, DECA OU DOCOL</v>
      </c>
      <c r="F926" s="375" t="str">
        <f t="shared" si="932"/>
        <v>UND</v>
      </c>
      <c r="G926" s="286">
        <f t="shared" si="8"/>
        <v>129.99</v>
      </c>
      <c r="H926" s="286">
        <f t="shared" si="9"/>
        <v>101.84</v>
      </c>
      <c r="I926" s="286">
        <f t="shared" si="682"/>
        <v>101.84</v>
      </c>
    </row>
    <row r="927" ht="15.75" customHeight="1">
      <c r="A927" s="386">
        <v>170306.0</v>
      </c>
      <c r="B927" s="386" t="s">
        <v>1469</v>
      </c>
      <c r="C927" s="383" t="s">
        <v>500</v>
      </c>
      <c r="D927" s="384">
        <v>93.29</v>
      </c>
      <c r="E927" s="375" t="str">
        <f t="shared" ref="E927:F927" si="933">UPPER(B927)</f>
        <v>TORNEIRA PARA TANQUE, MARCAS DE REFERÊNCIA FABRIMAR, DECA OU DOCOL.</v>
      </c>
      <c r="F927" s="375" t="str">
        <f t="shared" si="933"/>
        <v>UND</v>
      </c>
      <c r="G927" s="286">
        <f t="shared" si="8"/>
        <v>90.97</v>
      </c>
      <c r="H927" s="286">
        <f t="shared" si="9"/>
        <v>71.27</v>
      </c>
      <c r="I927" s="286">
        <f t="shared" si="682"/>
        <v>71.27</v>
      </c>
    </row>
    <row r="928" ht="15.75" customHeight="1">
      <c r="A928" s="386">
        <v>170309.0</v>
      </c>
      <c r="B928" s="386" t="s">
        <v>1470</v>
      </c>
      <c r="C928" s="383" t="s">
        <v>500</v>
      </c>
      <c r="D928" s="399">
        <v>89.95</v>
      </c>
      <c r="E928" s="375" t="str">
        <f t="shared" ref="E928:F928" si="934">UPPER(B928)</f>
        <v>TORNEIRA PARA JARDIM DE 3/4" MARCAS DE REFERÊNCIA FABRIMAR, DECA OU DOCOL</v>
      </c>
      <c r="F928" s="375" t="str">
        <f t="shared" si="934"/>
        <v>UND</v>
      </c>
      <c r="G928" s="286">
        <f t="shared" si="8"/>
        <v>87.71</v>
      </c>
      <c r="H928" s="286">
        <f t="shared" si="9"/>
        <v>68.72</v>
      </c>
      <c r="I928" s="286">
        <f t="shared" si="682"/>
        <v>68.72</v>
      </c>
    </row>
    <row r="929" ht="15.75" customHeight="1">
      <c r="A929" s="381">
        <v>170310.0</v>
      </c>
      <c r="B929" s="381" t="s">
        <v>1471</v>
      </c>
      <c r="C929" s="383" t="s">
        <v>500</v>
      </c>
      <c r="D929" s="384">
        <v>118.29</v>
      </c>
      <c r="E929" s="375" t="str">
        <f t="shared" ref="E929:F929" si="935">UPPER(B929)</f>
        <v>TORNEIRA PRESSÃO CROMADA DIAM. 3/4" PARA USO GERAL, MARCAS DE REFERÊNCIA FABRIMAR, DECA OU DOCOL</v>
      </c>
      <c r="F929" s="375" t="str">
        <f t="shared" si="935"/>
        <v>UND</v>
      </c>
      <c r="G929" s="286">
        <f t="shared" si="8"/>
        <v>115.35</v>
      </c>
      <c r="H929" s="286">
        <f t="shared" si="9"/>
        <v>90.37</v>
      </c>
      <c r="I929" s="286">
        <f t="shared" si="682"/>
        <v>90.37</v>
      </c>
    </row>
    <row r="930" ht="15.75" customHeight="1">
      <c r="A930" s="386">
        <v>170311.0</v>
      </c>
      <c r="B930" s="386" t="s">
        <v>1472</v>
      </c>
      <c r="C930" s="383" t="s">
        <v>500</v>
      </c>
      <c r="D930" s="384">
        <v>35.13</v>
      </c>
      <c r="E930" s="375" t="str">
        <f t="shared" ref="E930:F930" si="936">UPPER(B930)</f>
        <v>TORNEIRA PRESSÃO EM PVC PARA PIA DIAM. 1/2", MARCAS DE REFERÊNCIA ASTRA, CIPLA OU AKROS</v>
      </c>
      <c r="F930" s="375" t="str">
        <f t="shared" si="936"/>
        <v>UND</v>
      </c>
      <c r="G930" s="286">
        <f t="shared" si="8"/>
        <v>34.26</v>
      </c>
      <c r="H930" s="286">
        <f t="shared" si="9"/>
        <v>26.84</v>
      </c>
      <c r="I930" s="286">
        <f t="shared" si="682"/>
        <v>26.84</v>
      </c>
    </row>
    <row r="931" ht="15.75" customHeight="1">
      <c r="A931" s="386">
        <v>170312.0</v>
      </c>
      <c r="B931" s="386" t="s">
        <v>1473</v>
      </c>
      <c r="C931" s="383" t="s">
        <v>500</v>
      </c>
      <c r="D931" s="384">
        <v>100.43</v>
      </c>
      <c r="E931" s="375" t="str">
        <f t="shared" ref="E931:F931" si="937">UPPER(B931)</f>
        <v>TORNEIRA DE METAL COM BORDA ROSCÁVEL, MARCAS DE REFERÊNCIA FABRIMAR, DECA OU DOCOL</v>
      </c>
      <c r="F931" s="375" t="str">
        <f t="shared" si="937"/>
        <v>UND</v>
      </c>
      <c r="G931" s="286">
        <f t="shared" si="8"/>
        <v>97.93</v>
      </c>
      <c r="H931" s="286">
        <f t="shared" si="9"/>
        <v>76.72</v>
      </c>
      <c r="I931" s="286">
        <f t="shared" si="682"/>
        <v>76.72</v>
      </c>
    </row>
    <row r="932" ht="15.75" customHeight="1">
      <c r="A932" s="386">
        <v>170313.0</v>
      </c>
      <c r="B932" s="386" t="s">
        <v>1475</v>
      </c>
      <c r="C932" s="383" t="s">
        <v>500</v>
      </c>
      <c r="D932" s="384">
        <v>91.12</v>
      </c>
      <c r="E932" s="375" t="str">
        <f t="shared" ref="E932:F932" si="938">UPPER(B932)</f>
        <v>TORNEIRA PRESSÃO CROMADA, DIAM. 1/2" PARA TANQUE, MARCAS DE REFERÊNCIA FABRIMAR, DECA OU DOCOL</v>
      </c>
      <c r="F932" s="375" t="str">
        <f t="shared" si="938"/>
        <v>UND</v>
      </c>
      <c r="G932" s="286">
        <f t="shared" si="8"/>
        <v>88.85</v>
      </c>
      <c r="H932" s="286">
        <f t="shared" si="9"/>
        <v>69.61</v>
      </c>
      <c r="I932" s="286">
        <f t="shared" si="682"/>
        <v>69.61</v>
      </c>
    </row>
    <row r="933" ht="15.75" customHeight="1">
      <c r="A933" s="386">
        <v>170315.0</v>
      </c>
      <c r="B933" s="386" t="s">
        <v>1476</v>
      </c>
      <c r="C933" s="383" t="s">
        <v>500</v>
      </c>
      <c r="D933" s="384">
        <v>116.1</v>
      </c>
      <c r="E933" s="375" t="str">
        <f t="shared" ref="E933:F933" si="939">UPPER(B933)</f>
        <v>TORNEIRA PRESSÃO CROMADA DIAM. 1/2" PARA PIA, MARCAS DE REFERÊNCIA FABRIMAR, DECA OU DOCOL</v>
      </c>
      <c r="F933" s="375" t="str">
        <f t="shared" si="939"/>
        <v>UND</v>
      </c>
      <c r="G933" s="286">
        <f t="shared" si="8"/>
        <v>113.2</v>
      </c>
      <c r="H933" s="286">
        <f t="shared" si="9"/>
        <v>88.69</v>
      </c>
      <c r="I933" s="286">
        <f t="shared" si="682"/>
        <v>88.69</v>
      </c>
    </row>
    <row r="934" ht="15.75" customHeight="1">
      <c r="A934" s="386">
        <v>170316.0</v>
      </c>
      <c r="B934" s="386" t="s">
        <v>1477</v>
      </c>
      <c r="C934" s="383" t="s">
        <v>500</v>
      </c>
      <c r="D934" s="384">
        <v>76.13</v>
      </c>
      <c r="E934" s="375" t="str">
        <f t="shared" ref="E934:F934" si="940">UPPER(B934)</f>
        <v>REGISTRO DE PRESSÃO COM CANOPLA CROMADA DIAM. 15MM (1/2"), MARCAS DE REFERÊNCIA FABRIMAR, DECA OU DOCOL</v>
      </c>
      <c r="F934" s="375" t="str">
        <f t="shared" si="940"/>
        <v>UND</v>
      </c>
      <c r="G934" s="286">
        <f t="shared" si="8"/>
        <v>74.24</v>
      </c>
      <c r="H934" s="286">
        <f t="shared" si="9"/>
        <v>58.16</v>
      </c>
      <c r="I934" s="286">
        <f t="shared" si="682"/>
        <v>58.16</v>
      </c>
    </row>
    <row r="935" ht="15.75" customHeight="1">
      <c r="A935" s="386">
        <v>170317.0</v>
      </c>
      <c r="B935" s="386" t="s">
        <v>1478</v>
      </c>
      <c r="C935" s="383" t="s">
        <v>500</v>
      </c>
      <c r="D935" s="384">
        <v>86.38</v>
      </c>
      <c r="E935" s="375" t="str">
        <f t="shared" ref="E935:F935" si="941">UPPER(B935)</f>
        <v>REGISTRO DE PRESSÃO COM CANOPLA CROMADA DIAM. 20MM (3/4"), MARCAS DE REFERÊNCIA FABRIMAR, DECA OU DOCOL</v>
      </c>
      <c r="F935" s="375" t="str">
        <f t="shared" si="941"/>
        <v>UND</v>
      </c>
      <c r="G935" s="286">
        <f t="shared" si="8"/>
        <v>84.23</v>
      </c>
      <c r="H935" s="286">
        <f t="shared" si="9"/>
        <v>65.99</v>
      </c>
      <c r="I935" s="286">
        <f t="shared" si="682"/>
        <v>65.99</v>
      </c>
    </row>
    <row r="936" ht="15.75" customHeight="1">
      <c r="A936" s="386">
        <v>170318.0</v>
      </c>
      <c r="B936" s="386" t="s">
        <v>1479</v>
      </c>
      <c r="C936" s="383" t="s">
        <v>500</v>
      </c>
      <c r="D936" s="384">
        <v>66.44</v>
      </c>
      <c r="E936" s="375" t="str">
        <f t="shared" ref="E936:F936" si="942">UPPER(B936)</f>
        <v>REGISTRO DE PRESSÃO BRUTO, DIAM. 15MM (1/2")</v>
      </c>
      <c r="F936" s="375" t="str">
        <f t="shared" si="942"/>
        <v>UND</v>
      </c>
      <c r="G936" s="286">
        <f t="shared" si="8"/>
        <v>64.79</v>
      </c>
      <c r="H936" s="286">
        <f t="shared" si="9"/>
        <v>50.76</v>
      </c>
      <c r="I936" s="286">
        <f t="shared" si="682"/>
        <v>50.76</v>
      </c>
    </row>
    <row r="937" ht="15.75" customHeight="1">
      <c r="A937" s="386">
        <v>170319.0</v>
      </c>
      <c r="B937" s="386" t="s">
        <v>1480</v>
      </c>
      <c r="C937" s="383" t="s">
        <v>500</v>
      </c>
      <c r="D937" s="384">
        <v>45.17</v>
      </c>
      <c r="E937" s="375" t="str">
        <f t="shared" ref="E937:F937" si="943">UPPER(B937)</f>
        <v>REGISTRO DE GAVETA BRUTO DIAM. 15MM (1/2")</v>
      </c>
      <c r="F937" s="375" t="str">
        <f t="shared" si="943"/>
        <v>UND</v>
      </c>
      <c r="G937" s="286">
        <f t="shared" si="8"/>
        <v>44.05</v>
      </c>
      <c r="H937" s="286">
        <f t="shared" si="9"/>
        <v>34.51</v>
      </c>
      <c r="I937" s="286">
        <f t="shared" si="682"/>
        <v>34.51</v>
      </c>
    </row>
    <row r="938" ht="15.75" customHeight="1">
      <c r="A938" s="386">
        <v>170320.0</v>
      </c>
      <c r="B938" s="386" t="s">
        <v>1483</v>
      </c>
      <c r="C938" s="383" t="s">
        <v>500</v>
      </c>
      <c r="D938" s="384">
        <v>50.91</v>
      </c>
      <c r="E938" s="375" t="str">
        <f t="shared" ref="E938:F938" si="944">UPPER(B938)</f>
        <v>REGISTRO DE GAVETA BRUTO DIAM. 20MM (3/4")</v>
      </c>
      <c r="F938" s="375" t="str">
        <f t="shared" si="944"/>
        <v>UND</v>
      </c>
      <c r="G938" s="286">
        <f t="shared" si="8"/>
        <v>49.64</v>
      </c>
      <c r="H938" s="286">
        <f t="shared" si="9"/>
        <v>38.89</v>
      </c>
      <c r="I938" s="286">
        <f t="shared" si="682"/>
        <v>38.89</v>
      </c>
    </row>
    <row r="939" ht="15.75" customHeight="1">
      <c r="A939" s="386">
        <v>170321.0</v>
      </c>
      <c r="B939" s="386" t="s">
        <v>1484</v>
      </c>
      <c r="C939" s="383" t="s">
        <v>500</v>
      </c>
      <c r="D939" s="384">
        <v>60.25</v>
      </c>
      <c r="E939" s="375" t="str">
        <f t="shared" ref="E939:F939" si="945">UPPER(B939)</f>
        <v>REGISTRO DE GAVETA BRUTO DIAM. 25MM (1")</v>
      </c>
      <c r="F939" s="375" t="str">
        <f t="shared" si="945"/>
        <v>UND</v>
      </c>
      <c r="G939" s="286">
        <f t="shared" si="8"/>
        <v>58.75</v>
      </c>
      <c r="H939" s="286">
        <f t="shared" si="9"/>
        <v>46.03</v>
      </c>
      <c r="I939" s="286">
        <f t="shared" si="682"/>
        <v>46.03</v>
      </c>
    </row>
    <row r="940" ht="15.75" customHeight="1">
      <c r="A940" s="386">
        <v>170322.0</v>
      </c>
      <c r="B940" s="386" t="s">
        <v>1485</v>
      </c>
      <c r="C940" s="383" t="s">
        <v>500</v>
      </c>
      <c r="D940" s="384">
        <v>82.55</v>
      </c>
      <c r="E940" s="375" t="str">
        <f t="shared" ref="E940:F940" si="946">UPPER(B940)</f>
        <v>REGISTRO DE GAVETA BRUTO DIAM. 32MM (11/4")</v>
      </c>
      <c r="F940" s="375" t="str">
        <f t="shared" si="946"/>
        <v>UND</v>
      </c>
      <c r="G940" s="286">
        <f t="shared" si="8"/>
        <v>80.49</v>
      </c>
      <c r="H940" s="286">
        <f t="shared" si="9"/>
        <v>63.06</v>
      </c>
      <c r="I940" s="286">
        <f t="shared" si="682"/>
        <v>63.06</v>
      </c>
    </row>
    <row r="941" ht="15.75" customHeight="1">
      <c r="A941" s="386">
        <v>170323.0</v>
      </c>
      <c r="B941" s="386" t="s">
        <v>1486</v>
      </c>
      <c r="C941" s="383" t="s">
        <v>500</v>
      </c>
      <c r="D941" s="384">
        <v>102.59</v>
      </c>
      <c r="E941" s="375" t="str">
        <f t="shared" ref="E941:F941" si="947">UPPER(B941)</f>
        <v>REGISTRO DE GAVETA BRUTO DIAM. 40MM (11/2")</v>
      </c>
      <c r="F941" s="375" t="str">
        <f t="shared" si="947"/>
        <v>UND</v>
      </c>
      <c r="G941" s="286">
        <f t="shared" si="8"/>
        <v>100.03</v>
      </c>
      <c r="H941" s="286">
        <f t="shared" si="9"/>
        <v>78.37</v>
      </c>
      <c r="I941" s="286">
        <f t="shared" si="682"/>
        <v>78.37</v>
      </c>
    </row>
    <row r="942" ht="15.75" customHeight="1">
      <c r="A942" s="386">
        <v>170324.0</v>
      </c>
      <c r="B942" s="386" t="s">
        <v>1487</v>
      </c>
      <c r="C942" s="383" t="s">
        <v>500</v>
      </c>
      <c r="D942" s="384">
        <v>149.21</v>
      </c>
      <c r="E942" s="375" t="str">
        <f t="shared" ref="E942:F942" si="948">UPPER(B942)</f>
        <v>REGISTRO DE GAVETA BRUTO DIAM. 50MM (2")</v>
      </c>
      <c r="F942" s="375" t="str">
        <f t="shared" si="948"/>
        <v>UND</v>
      </c>
      <c r="G942" s="286">
        <f t="shared" si="8"/>
        <v>145.5</v>
      </c>
      <c r="H942" s="286">
        <f t="shared" si="9"/>
        <v>113.99</v>
      </c>
      <c r="I942" s="286">
        <f t="shared" si="682"/>
        <v>113.99</v>
      </c>
    </row>
    <row r="943" ht="15.75" customHeight="1">
      <c r="A943" s="386">
        <v>170325.0</v>
      </c>
      <c r="B943" s="386" t="s">
        <v>1488</v>
      </c>
      <c r="C943" s="383" t="s">
        <v>500</v>
      </c>
      <c r="D943" s="384">
        <v>328.66</v>
      </c>
      <c r="E943" s="375" t="str">
        <f t="shared" ref="E943:F943" si="949">UPPER(B943)</f>
        <v>REGISTRO DE GAVETA BRUTO DIAM. 65MM (21/2")</v>
      </c>
      <c r="F943" s="375" t="str">
        <f t="shared" si="949"/>
        <v>UND</v>
      </c>
      <c r="G943" s="286">
        <f t="shared" si="8"/>
        <v>320.48</v>
      </c>
      <c r="H943" s="286">
        <f t="shared" si="9"/>
        <v>251.08</v>
      </c>
      <c r="I943" s="286">
        <f t="shared" si="682"/>
        <v>251.08</v>
      </c>
    </row>
    <row r="944" ht="15.75" customHeight="1">
      <c r="A944" s="386">
        <v>170326.0</v>
      </c>
      <c r="B944" s="386" t="s">
        <v>1489</v>
      </c>
      <c r="C944" s="383" t="s">
        <v>500</v>
      </c>
      <c r="D944" s="384">
        <v>501.16</v>
      </c>
      <c r="E944" s="375" t="str">
        <f t="shared" ref="E944:F944" si="950">UPPER(B944)</f>
        <v>REGISTRO DE GAVETA BRUTO DIAM. 80MM (3")</v>
      </c>
      <c r="F944" s="375" t="str">
        <f t="shared" si="950"/>
        <v>UND</v>
      </c>
      <c r="G944" s="286">
        <f t="shared" si="8"/>
        <v>488.68</v>
      </c>
      <c r="H944" s="286">
        <f t="shared" si="9"/>
        <v>382.86</v>
      </c>
      <c r="I944" s="286">
        <f t="shared" si="682"/>
        <v>382.86</v>
      </c>
    </row>
    <row r="945" ht="15.75" customHeight="1">
      <c r="A945" s="386">
        <v>170327.0</v>
      </c>
      <c r="B945" s="386" t="s">
        <v>1490</v>
      </c>
      <c r="C945" s="383" t="s">
        <v>500</v>
      </c>
      <c r="D945" s="384">
        <v>101.58</v>
      </c>
      <c r="E945" s="375" t="str">
        <f t="shared" ref="E945:F945" si="951">UPPER(B945)</f>
        <v>REGISTRO DE GAVETA COM CANOPLA CROMADA DIAM. 15MM (1/2"), MARCAS DE REFERÊNCIA FABRIMAR, DECA OU DOCOL</v>
      </c>
      <c r="F945" s="375" t="str">
        <f t="shared" si="951"/>
        <v>UND</v>
      </c>
      <c r="G945" s="286">
        <f t="shared" si="8"/>
        <v>99.05</v>
      </c>
      <c r="H945" s="286">
        <f t="shared" si="9"/>
        <v>77.6</v>
      </c>
      <c r="I945" s="286">
        <f t="shared" si="682"/>
        <v>77.6</v>
      </c>
    </row>
    <row r="946" ht="15.75" customHeight="1">
      <c r="A946" s="386">
        <v>170328.0</v>
      </c>
      <c r="B946" s="386" t="s">
        <v>1491</v>
      </c>
      <c r="C946" s="383" t="s">
        <v>500</v>
      </c>
      <c r="D946" s="384">
        <v>118.32</v>
      </c>
      <c r="E946" s="375" t="str">
        <f t="shared" ref="E946:F946" si="952">UPPER(B946)</f>
        <v>REGISTRO DE GAVETA COM CANOPLA CROMADA, DIAM. 20MM (3/4"), MARCAS DE REFERÊNCIA FABRIMAR, DECA OU DOCOL</v>
      </c>
      <c r="F946" s="375" t="str">
        <f t="shared" si="952"/>
        <v>UND</v>
      </c>
      <c r="G946" s="286">
        <f t="shared" si="8"/>
        <v>115.37</v>
      </c>
      <c r="H946" s="286">
        <f t="shared" si="9"/>
        <v>90.39</v>
      </c>
      <c r="I946" s="286">
        <f t="shared" si="682"/>
        <v>90.39</v>
      </c>
    </row>
    <row r="947" ht="15.75" customHeight="1">
      <c r="A947" s="386">
        <v>170329.0</v>
      </c>
      <c r="B947" s="386" t="s">
        <v>1492</v>
      </c>
      <c r="C947" s="383" t="s">
        <v>500</v>
      </c>
      <c r="D947" s="384">
        <v>141.4</v>
      </c>
      <c r="E947" s="375" t="str">
        <f t="shared" ref="E947:F947" si="953">UPPER(B947)</f>
        <v>REGISTRO DE GAVETA COM CANOPLA CROMADA DIAM. 25MM (1"), MARCAS DE REFERÊNCIA FABRIMAR, DECA OU DOCOL</v>
      </c>
      <c r="F947" s="375" t="str">
        <f t="shared" si="953"/>
        <v>UND</v>
      </c>
      <c r="G947" s="286">
        <f t="shared" si="8"/>
        <v>137.88</v>
      </c>
      <c r="H947" s="286">
        <f t="shared" si="9"/>
        <v>108.02</v>
      </c>
      <c r="I947" s="286">
        <f t="shared" si="682"/>
        <v>108.02</v>
      </c>
    </row>
    <row r="948" ht="15.75" customHeight="1">
      <c r="A948" s="386">
        <v>170330.0</v>
      </c>
      <c r="B948" s="386" t="s">
        <v>1493</v>
      </c>
      <c r="C948" s="383" t="s">
        <v>500</v>
      </c>
      <c r="D948" s="384">
        <v>199.36</v>
      </c>
      <c r="E948" s="375" t="str">
        <f t="shared" ref="E948:F948" si="954">UPPER(B948)</f>
        <v>REGISTRO DE GAVETA COM CANOPLA CROMADA DIAM 32MM (11/4"), MARCAS DE REFERÊNCIA FABRIMAR, DECA OU DOCOL</v>
      </c>
      <c r="F948" s="375" t="str">
        <f t="shared" si="954"/>
        <v>UND</v>
      </c>
      <c r="G948" s="286">
        <f t="shared" si="8"/>
        <v>194.4</v>
      </c>
      <c r="H948" s="286">
        <f t="shared" si="9"/>
        <v>152.3</v>
      </c>
      <c r="I948" s="286">
        <f t="shared" si="682"/>
        <v>152.3</v>
      </c>
    </row>
    <row r="949" ht="15.75" customHeight="1">
      <c r="A949" s="386">
        <v>170331.0</v>
      </c>
      <c r="B949" s="386" t="s">
        <v>1494</v>
      </c>
      <c r="C949" s="383" t="s">
        <v>500</v>
      </c>
      <c r="D949" s="384">
        <v>208.56</v>
      </c>
      <c r="E949" s="375" t="str">
        <f t="shared" ref="E949:F949" si="955">UPPER(B949)</f>
        <v>REGISTRO DE GAVETA COM CANOPLA CROMADA, DIAM. 40MM (11/2"), MARCAS DE REFERÊNCIA FABRIMAR, DECA OU DOCOL</v>
      </c>
      <c r="F949" s="375" t="str">
        <f t="shared" si="955"/>
        <v>UND</v>
      </c>
      <c r="G949" s="286">
        <f t="shared" si="8"/>
        <v>203.37</v>
      </c>
      <c r="H949" s="286">
        <f t="shared" si="9"/>
        <v>159.33</v>
      </c>
      <c r="I949" s="286">
        <f t="shared" si="682"/>
        <v>159.33</v>
      </c>
    </row>
    <row r="950" ht="15.75" customHeight="1">
      <c r="A950" s="386">
        <v>170332.0</v>
      </c>
      <c r="B950" s="386" t="s">
        <v>1495</v>
      </c>
      <c r="C950" s="383" t="s">
        <v>500</v>
      </c>
      <c r="D950" s="384">
        <v>76.0</v>
      </c>
      <c r="E950" s="375" t="str">
        <f t="shared" ref="E950:F950" si="956">UPPER(B950)</f>
        <v>VÁLVULA DE RETENÇÃO HORIZONTAL OU VERTICAL DIAM. 15MM (1/2")</v>
      </c>
      <c r="F950" s="375" t="str">
        <f t="shared" si="956"/>
        <v>UND</v>
      </c>
      <c r="G950" s="286">
        <f t="shared" si="8"/>
        <v>74.11</v>
      </c>
      <c r="H950" s="286">
        <f t="shared" si="9"/>
        <v>58.06</v>
      </c>
      <c r="I950" s="286">
        <f t="shared" si="682"/>
        <v>58.06</v>
      </c>
    </row>
    <row r="951" ht="15.75" customHeight="1">
      <c r="A951" s="386">
        <v>170333.0</v>
      </c>
      <c r="B951" s="386" t="s">
        <v>1496</v>
      </c>
      <c r="C951" s="383" t="s">
        <v>500</v>
      </c>
      <c r="D951" s="384">
        <v>82.48</v>
      </c>
      <c r="E951" s="375" t="str">
        <f t="shared" ref="E951:F951" si="957">UPPER(B951)</f>
        <v>VÁLVULA DE RETENÇÃO HORIZONTAL OU VERTICAL DIAM. 20MM (3/4")</v>
      </c>
      <c r="F951" s="375" t="str">
        <f t="shared" si="957"/>
        <v>UND</v>
      </c>
      <c r="G951" s="286">
        <f t="shared" si="8"/>
        <v>80.43</v>
      </c>
      <c r="H951" s="286">
        <f t="shared" si="9"/>
        <v>63.01</v>
      </c>
      <c r="I951" s="286">
        <f t="shared" si="682"/>
        <v>63.01</v>
      </c>
    </row>
    <row r="952" ht="15.75" customHeight="1">
      <c r="A952" s="386">
        <v>170334.0</v>
      </c>
      <c r="B952" s="386" t="s">
        <v>1497</v>
      </c>
      <c r="C952" s="383" t="s">
        <v>500</v>
      </c>
      <c r="D952" s="384">
        <v>101.59</v>
      </c>
      <c r="E952" s="375" t="str">
        <f t="shared" ref="E952:F952" si="958">UPPER(B952)</f>
        <v>VÁLVULA DE RETENÇÃO HORIZONTAL OU VERTICAL DIAM. 25MM (1")</v>
      </c>
      <c r="F952" s="375" t="str">
        <f t="shared" si="958"/>
        <v>UND</v>
      </c>
      <c r="G952" s="286">
        <f t="shared" si="8"/>
        <v>99.06</v>
      </c>
      <c r="H952" s="286">
        <f t="shared" si="9"/>
        <v>77.61</v>
      </c>
      <c r="I952" s="286">
        <f t="shared" si="682"/>
        <v>77.61</v>
      </c>
    </row>
    <row r="953" ht="15.75" customHeight="1">
      <c r="A953" s="386">
        <v>170335.0</v>
      </c>
      <c r="B953" s="386" t="s">
        <v>1498</v>
      </c>
      <c r="C953" s="383" t="s">
        <v>500</v>
      </c>
      <c r="D953" s="384">
        <v>163.94</v>
      </c>
      <c r="E953" s="375" t="str">
        <f t="shared" ref="E953:F953" si="959">UPPER(B953)</f>
        <v>VÁLVULA DE RETENÇÃO HORIZONTAL OU VERTICAL, DIAM. 32MM (11/4")</v>
      </c>
      <c r="F953" s="375" t="str">
        <f t="shared" si="959"/>
        <v>UND</v>
      </c>
      <c r="G953" s="286">
        <f t="shared" si="8"/>
        <v>159.86</v>
      </c>
      <c r="H953" s="286">
        <f t="shared" si="9"/>
        <v>125.24</v>
      </c>
      <c r="I953" s="286">
        <f t="shared" si="682"/>
        <v>125.24</v>
      </c>
    </row>
    <row r="954" ht="15.75" customHeight="1">
      <c r="A954" s="386">
        <v>170336.0</v>
      </c>
      <c r="B954" s="386" t="s">
        <v>1499</v>
      </c>
      <c r="C954" s="383" t="s">
        <v>500</v>
      </c>
      <c r="D954" s="384">
        <v>171.99</v>
      </c>
      <c r="E954" s="375" t="str">
        <f t="shared" ref="E954:F954" si="960">UPPER(B954)</f>
        <v>VÁLVULA DE RETENÇÃO HORIZONTAL OU VERTICAL DIAM. 40MM (11/2")</v>
      </c>
      <c r="F954" s="375" t="str">
        <f t="shared" si="960"/>
        <v>UND</v>
      </c>
      <c r="G954" s="286">
        <f t="shared" si="8"/>
        <v>167.71</v>
      </c>
      <c r="H954" s="286">
        <f t="shared" si="9"/>
        <v>131.39</v>
      </c>
      <c r="I954" s="286">
        <f t="shared" si="682"/>
        <v>131.39</v>
      </c>
    </row>
    <row r="955" ht="15.75" customHeight="1">
      <c r="A955" s="386">
        <v>170337.0</v>
      </c>
      <c r="B955" s="386" t="s">
        <v>1500</v>
      </c>
      <c r="C955" s="383" t="s">
        <v>500</v>
      </c>
      <c r="D955" s="384">
        <v>227.71</v>
      </c>
      <c r="E955" s="375" t="str">
        <f t="shared" ref="E955:F955" si="961">UPPER(B955)</f>
        <v>VÁLVULA DE RETENÇÃO HORIZONTAL OU VERTICAL DIAM. 50MM (2")</v>
      </c>
      <c r="F955" s="375" t="str">
        <f t="shared" si="961"/>
        <v>UND</v>
      </c>
      <c r="G955" s="286">
        <f t="shared" si="8"/>
        <v>222.04</v>
      </c>
      <c r="H955" s="286">
        <f t="shared" si="9"/>
        <v>173.96</v>
      </c>
      <c r="I955" s="286">
        <f t="shared" si="682"/>
        <v>173.96</v>
      </c>
    </row>
    <row r="956" ht="15.75" customHeight="1">
      <c r="A956" s="386">
        <v>170338.0</v>
      </c>
      <c r="B956" s="386" t="s">
        <v>1501</v>
      </c>
      <c r="C956" s="383" t="s">
        <v>500</v>
      </c>
      <c r="D956" s="384">
        <v>397.84</v>
      </c>
      <c r="E956" s="375" t="str">
        <f t="shared" ref="E956:F956" si="962">UPPER(B956)</f>
        <v>VÁLVULA DE RETENÇÃO HORIZONTAL OU VERTICAL DIAM. 65MM (21/2")</v>
      </c>
      <c r="F956" s="375" t="str">
        <f t="shared" si="962"/>
        <v>UND</v>
      </c>
      <c r="G956" s="286">
        <f t="shared" si="8"/>
        <v>387.94</v>
      </c>
      <c r="H956" s="286">
        <f t="shared" si="9"/>
        <v>303.93</v>
      </c>
      <c r="I956" s="286">
        <f t="shared" si="682"/>
        <v>303.93</v>
      </c>
    </row>
    <row r="957" ht="15.75" customHeight="1">
      <c r="A957" s="386">
        <v>170339.0</v>
      </c>
      <c r="B957" s="386" t="s">
        <v>1502</v>
      </c>
      <c r="C957" s="383" t="s">
        <v>500</v>
      </c>
      <c r="D957" s="384">
        <v>501.71</v>
      </c>
      <c r="E957" s="375" t="str">
        <f t="shared" ref="E957:F957" si="963">UPPER(B957)</f>
        <v>VÁLVULA DE RETENÇÃO HORIZONTAL OU VERTICAL, DIAM. 80MM (3")</v>
      </c>
      <c r="F957" s="375" t="str">
        <f t="shared" si="963"/>
        <v>UND</v>
      </c>
      <c r="G957" s="286">
        <f t="shared" si="8"/>
        <v>489.22</v>
      </c>
      <c r="H957" s="286">
        <f t="shared" si="9"/>
        <v>383.28</v>
      </c>
      <c r="I957" s="286">
        <f t="shared" si="682"/>
        <v>383.28</v>
      </c>
    </row>
    <row r="958" ht="15.75" customHeight="1">
      <c r="A958" s="386">
        <v>170345.0</v>
      </c>
      <c r="B958" s="386" t="s">
        <v>1503</v>
      </c>
      <c r="C958" s="383" t="s">
        <v>500</v>
      </c>
      <c r="D958" s="384">
        <v>358.76</v>
      </c>
      <c r="E958" s="375" t="str">
        <f t="shared" ref="E958:F958" si="964">UPPER(B958)</f>
        <v>VÁLVULA DE DESCARGA COM CANOPLA CROMADA DE 32MM (11/4"), MARCAS DE REFERÊNCIA FABRIMAR, DECA OU DOCOL</v>
      </c>
      <c r="F958" s="375" t="str">
        <f t="shared" si="964"/>
        <v>UND</v>
      </c>
      <c r="G958" s="286">
        <f t="shared" si="8"/>
        <v>349.82</v>
      </c>
      <c r="H958" s="286">
        <f t="shared" si="9"/>
        <v>274.07</v>
      </c>
      <c r="I958" s="286">
        <f t="shared" si="682"/>
        <v>274.07</v>
      </c>
    </row>
    <row r="959" ht="15.75" customHeight="1">
      <c r="A959" s="386">
        <v>170346.0</v>
      </c>
      <c r="B959" s="386" t="s">
        <v>1504</v>
      </c>
      <c r="C959" s="383" t="s">
        <v>500</v>
      </c>
      <c r="D959" s="384">
        <v>351.34</v>
      </c>
      <c r="E959" s="375" t="str">
        <f t="shared" ref="E959:F959" si="965">UPPER(B959)</f>
        <v>VÁLVULA DE DESCARGA COM CANOPLA CROMADA DE 40MM (11/2"), MARCAS DE REFERÊNCIA FABRIMAR, DECA OU DOCOL</v>
      </c>
      <c r="F959" s="375" t="str">
        <f t="shared" si="965"/>
        <v>UND</v>
      </c>
      <c r="G959" s="286">
        <f t="shared" si="8"/>
        <v>342.59</v>
      </c>
      <c r="H959" s="286">
        <f t="shared" si="9"/>
        <v>268.4</v>
      </c>
      <c r="I959" s="286">
        <f t="shared" si="682"/>
        <v>268.4</v>
      </c>
    </row>
    <row r="960" ht="15.75" customHeight="1">
      <c r="A960" s="386">
        <v>170347.0</v>
      </c>
      <c r="B960" s="386" t="s">
        <v>1505</v>
      </c>
      <c r="C960" s="383" t="s">
        <v>500</v>
      </c>
      <c r="D960" s="384">
        <v>9.83</v>
      </c>
      <c r="E960" s="375" t="str">
        <f t="shared" ref="E960:F960" si="966">UPPER(B960)</f>
        <v>VÁLVULA DE PVC PARA LAVATÓRIO, MARCAS DE REFERÊNCIA ASTRA, CIPLA OU AKROS</v>
      </c>
      <c r="F960" s="375" t="str">
        <f t="shared" si="966"/>
        <v>UND</v>
      </c>
      <c r="G960" s="286">
        <f t="shared" si="8"/>
        <v>9.59</v>
      </c>
      <c r="H960" s="286">
        <f t="shared" si="9"/>
        <v>7.51</v>
      </c>
      <c r="I960" s="286">
        <f t="shared" si="682"/>
        <v>7.51</v>
      </c>
    </row>
    <row r="961" ht="15.75" customHeight="1">
      <c r="A961" s="386">
        <v>170348.0</v>
      </c>
      <c r="B961" s="386" t="s">
        <v>1506</v>
      </c>
      <c r="C961" s="383" t="s">
        <v>500</v>
      </c>
      <c r="D961" s="384">
        <v>10.38</v>
      </c>
      <c r="E961" s="375" t="str">
        <f t="shared" ref="E961:F961" si="967">UPPER(B961)</f>
        <v>VÁLVULA DE PVC PARA TANQUE, MARCAS DE REFERÊNCIA ASTRA, CIPLA OU AKROS</v>
      </c>
      <c r="F961" s="375" t="str">
        <f t="shared" si="967"/>
        <v>UND</v>
      </c>
      <c r="G961" s="286">
        <f t="shared" si="8"/>
        <v>10.12</v>
      </c>
      <c r="H961" s="286">
        <f t="shared" si="9"/>
        <v>7.93</v>
      </c>
      <c r="I961" s="286">
        <f t="shared" si="682"/>
        <v>7.93</v>
      </c>
    </row>
    <row r="962" ht="15.75" customHeight="1">
      <c r="A962" s="386">
        <v>170349.0</v>
      </c>
      <c r="B962" s="386" t="s">
        <v>1507</v>
      </c>
      <c r="C962" s="383" t="s">
        <v>500</v>
      </c>
      <c r="D962" s="384">
        <v>66.84</v>
      </c>
      <c r="E962" s="375" t="str">
        <f t="shared" ref="E962:F962" si="968">UPPER(B962)</f>
        <v>CANOPLA PARA VÁLVULA DE DESCARGA, MARCAS DE REFERÊNCIA FABRIMAR, DECA OU DOCOL</v>
      </c>
      <c r="F962" s="375" t="str">
        <f t="shared" si="968"/>
        <v>UND</v>
      </c>
      <c r="G962" s="286">
        <f t="shared" si="8"/>
        <v>65.17</v>
      </c>
      <c r="H962" s="286">
        <f t="shared" si="9"/>
        <v>51.06</v>
      </c>
      <c r="I962" s="286">
        <f t="shared" si="682"/>
        <v>51.06</v>
      </c>
    </row>
    <row r="963" ht="15.75" customHeight="1">
      <c r="A963" s="386">
        <v>170350.0</v>
      </c>
      <c r="B963" s="386" t="s">
        <v>1508</v>
      </c>
      <c r="C963" s="383" t="s">
        <v>500</v>
      </c>
      <c r="D963" s="384">
        <v>15.72</v>
      </c>
      <c r="E963" s="375" t="str">
        <f t="shared" ref="E963:F963" si="969">UPPER(B963)</f>
        <v>PARAFUSO DE FIXAÇÃO PARA LAVATÓRIO OU VASO, INCLUSIVE COLOCAÇÃO</v>
      </c>
      <c r="F963" s="375" t="str">
        <f t="shared" si="969"/>
        <v>UND</v>
      </c>
      <c r="G963" s="286">
        <f t="shared" si="8"/>
        <v>15.33</v>
      </c>
      <c r="H963" s="286">
        <f t="shared" si="9"/>
        <v>12.01</v>
      </c>
      <c r="I963" s="286">
        <f t="shared" si="682"/>
        <v>12.01</v>
      </c>
    </row>
    <row r="964" ht="15.75" customHeight="1">
      <c r="A964" s="386">
        <v>170351.0</v>
      </c>
      <c r="B964" s="386" t="s">
        <v>1509</v>
      </c>
      <c r="C964" s="383" t="s">
        <v>500</v>
      </c>
      <c r="D964" s="384">
        <v>294.76</v>
      </c>
      <c r="E964" s="375" t="str">
        <f t="shared" ref="E964:F964" si="970">UPPER(B964)</f>
        <v>TORNEIRA DE PAREDE CROMADA, MARCAS DE REFERÊNCIA FABRIMAR (LINHA PRÁTICA, REF.1157) , DECA OU DOCOL</v>
      </c>
      <c r="F964" s="375" t="str">
        <f t="shared" si="970"/>
        <v>UND</v>
      </c>
      <c r="G964" s="286">
        <f t="shared" si="8"/>
        <v>287.42</v>
      </c>
      <c r="H964" s="286">
        <f t="shared" si="9"/>
        <v>225.18</v>
      </c>
      <c r="I964" s="286">
        <f t="shared" si="682"/>
        <v>225.18</v>
      </c>
    </row>
    <row r="965" ht="15.75" customHeight="1">
      <c r="A965" s="386">
        <v>170352.0</v>
      </c>
      <c r="B965" s="386" t="s">
        <v>1510</v>
      </c>
      <c r="C965" s="383" t="s">
        <v>500</v>
      </c>
      <c r="D965" s="384">
        <v>473.52</v>
      </c>
      <c r="E965" s="375" t="str">
        <f t="shared" ref="E965:F965" si="971">UPPER(B965)</f>
        <v>VÁLVULA DE DESCARGA COM ACABAMENTO ANTI-VANDALISMO, MARCAS DE REFERÊNCIA FABRIMAR, DECA OU DOCOL</v>
      </c>
      <c r="F965" s="375" t="str">
        <f t="shared" si="971"/>
        <v>UND</v>
      </c>
      <c r="G965" s="286">
        <f t="shared" si="8"/>
        <v>461.72</v>
      </c>
      <c r="H965" s="286">
        <f t="shared" si="9"/>
        <v>361.74</v>
      </c>
      <c r="I965" s="286">
        <f t="shared" si="682"/>
        <v>361.74</v>
      </c>
    </row>
    <row r="966" ht="15.75" customHeight="1">
      <c r="A966" s="386">
        <v>170353.0</v>
      </c>
      <c r="B966" s="386" t="s">
        <v>1511</v>
      </c>
      <c r="C966" s="383" t="s">
        <v>500</v>
      </c>
      <c r="D966" s="384">
        <v>414.59</v>
      </c>
      <c r="E966" s="375" t="str">
        <f t="shared" ref="E966:F966" si="972">UPPER(B966)</f>
        <v>TORNEIRA PARA LAVATÓRIO LINHA ANTI-VANDALISMO, MARCAS DE REFERÊNCIA FABRIMAR, DECA OU DOCOL</v>
      </c>
      <c r="F966" s="375" t="str">
        <f t="shared" si="972"/>
        <v>UND</v>
      </c>
      <c r="G966" s="286">
        <f t="shared" si="8"/>
        <v>404.26</v>
      </c>
      <c r="H966" s="286">
        <f t="shared" si="9"/>
        <v>316.72</v>
      </c>
      <c r="I966" s="286">
        <f t="shared" si="682"/>
        <v>316.72</v>
      </c>
    </row>
    <row r="967" ht="15.75" customHeight="1">
      <c r="A967" s="386">
        <v>170354.0</v>
      </c>
      <c r="B967" s="386" t="s">
        <v>1512</v>
      </c>
      <c r="C967" s="383" t="s">
        <v>500</v>
      </c>
      <c r="D967" s="384">
        <v>804.05</v>
      </c>
      <c r="E967" s="375" t="str">
        <f t="shared" ref="E967:F967" si="973">UPPER(B967)</f>
        <v>CHUVEIRO COMPLETO, LINHA ANTI-VANDALISMO, MARCAS DE REFERÊNCIA FABRIMAR, DECA OU DOCOL</v>
      </c>
      <c r="F967" s="375" t="str">
        <f t="shared" si="973"/>
        <v>UND</v>
      </c>
      <c r="G967" s="286">
        <f t="shared" si="8"/>
        <v>784.03</v>
      </c>
      <c r="H967" s="286">
        <f t="shared" si="9"/>
        <v>614.25</v>
      </c>
      <c r="I967" s="286">
        <f t="shared" si="682"/>
        <v>614.25</v>
      </c>
    </row>
    <row r="968" ht="15.75" customHeight="1">
      <c r="A968" s="386">
        <v>170357.0</v>
      </c>
      <c r="B968" s="386" t="s">
        <v>1513</v>
      </c>
      <c r="C968" s="383" t="s">
        <v>500</v>
      </c>
      <c r="D968" s="384">
        <v>758.08</v>
      </c>
      <c r="E968" s="375" t="str">
        <f t="shared" ref="E968:F968" si="974">UPPER(B968)</f>
        <v>CHUVEIRO COM DESVIADOR FLEXIVEL E DUCHA MANUAL, MOD. 1975C REF. DECA OU EQUIVALENTE</v>
      </c>
      <c r="F968" s="375" t="str">
        <f t="shared" si="974"/>
        <v>UND</v>
      </c>
      <c r="G968" s="286">
        <f t="shared" si="8"/>
        <v>739.2</v>
      </c>
      <c r="H968" s="286">
        <f t="shared" si="9"/>
        <v>579.13</v>
      </c>
      <c r="I968" s="286">
        <f t="shared" si="682"/>
        <v>579.13</v>
      </c>
    </row>
    <row r="969" ht="15.75" customHeight="1">
      <c r="A969" s="386">
        <v>1705.0</v>
      </c>
      <c r="B969" s="386" t="s">
        <v>1514</v>
      </c>
      <c r="C969" s="383"/>
      <c r="D969" s="384"/>
      <c r="E969" s="375" t="str">
        <f t="shared" ref="E969:F969" si="975">UPPER(B969)</f>
        <v>OUTROS APARELHOS</v>
      </c>
      <c r="F969" s="375" t="str">
        <f t="shared" si="975"/>
        <v/>
      </c>
      <c r="G969" s="286">
        <f t="shared" si="8"/>
        <v>0</v>
      </c>
      <c r="H969" s="286">
        <f t="shared" si="9"/>
        <v>0</v>
      </c>
      <c r="I969" s="286">
        <f t="shared" si="682"/>
        <v>0</v>
      </c>
    </row>
    <row r="970" ht="15.75" customHeight="1">
      <c r="A970" s="386">
        <v>170502.0</v>
      </c>
      <c r="B970" s="386" t="s">
        <v>1515</v>
      </c>
      <c r="C970" s="383" t="s">
        <v>500</v>
      </c>
      <c r="D970" s="384">
        <v>148.79</v>
      </c>
      <c r="E970" s="375" t="str">
        <f t="shared" ref="E970:F970" si="976">UPPER(B970)</f>
        <v>CAIXA DE DESCARGA PLÁSTICA DE SOBREPOR 6/9 LITROS, REF. ASTRA, AKROS OU EQUIVALENTE</v>
      </c>
      <c r="F970" s="375" t="str">
        <f t="shared" si="976"/>
        <v>UND</v>
      </c>
      <c r="G970" s="286">
        <f t="shared" si="8"/>
        <v>145.09</v>
      </c>
      <c r="H970" s="286">
        <f t="shared" si="9"/>
        <v>113.67</v>
      </c>
      <c r="I970" s="286">
        <f t="shared" si="682"/>
        <v>113.67</v>
      </c>
    </row>
    <row r="971" ht="15.75" customHeight="1">
      <c r="A971" s="386">
        <v>170506.0</v>
      </c>
      <c r="B971" s="386" t="s">
        <v>1516</v>
      </c>
      <c r="C971" s="383" t="s">
        <v>500</v>
      </c>
      <c r="D971" s="384">
        <v>614.97</v>
      </c>
      <c r="E971" s="375" t="str">
        <f t="shared" ref="E971:F971" si="977">UPPER(B971)</f>
        <v>RESERVATÓRIO DE POLIETILENO DE 500 L, INCLUSIVE ADAPTADORES COM FLANGES DE PVC E TORNEIRA DE BÓIA DE 3/4"</v>
      </c>
      <c r="F971" s="375" t="str">
        <f t="shared" si="977"/>
        <v>UND</v>
      </c>
      <c r="G971" s="286">
        <f t="shared" si="8"/>
        <v>599.65</v>
      </c>
      <c r="H971" s="286">
        <f t="shared" si="9"/>
        <v>469.8</v>
      </c>
      <c r="I971" s="286">
        <f t="shared" si="682"/>
        <v>469.8</v>
      </c>
    </row>
    <row r="972" ht="15.75" customHeight="1">
      <c r="A972" s="386">
        <v>170507.0</v>
      </c>
      <c r="B972" s="386" t="s">
        <v>1517</v>
      </c>
      <c r="C972" s="383" t="s">
        <v>495</v>
      </c>
      <c r="D972" s="384">
        <v>1517.39</v>
      </c>
      <c r="E972" s="375" t="str">
        <f t="shared" ref="E972:F972" si="978">UPPER(B972)</f>
        <v>LAVATÓRIO DE AÇO INOX, LIGA AISI 304, N° 18, MARCAS DE REFERÊNCIA FISHER, METALPRESS OU MEKAL, INCLUSIVE APOIO DE CONCRETO, ARGAMASSA DE APOIO E ASSENTAMENTO, VÁLVULA E SIFÃO CROMADOS, EXCLUSIVE TORNEIRA, CONF. PROJETO</v>
      </c>
      <c r="F972" s="375" t="str">
        <f t="shared" si="978"/>
        <v>M</v>
      </c>
      <c r="G972" s="286">
        <f t="shared" si="8"/>
        <v>1479.6</v>
      </c>
      <c r="H972" s="286">
        <f t="shared" si="9"/>
        <v>1159.2</v>
      </c>
      <c r="I972" s="286">
        <f t="shared" si="682"/>
        <v>1159.2</v>
      </c>
    </row>
    <row r="973" ht="15.75" customHeight="1">
      <c r="A973" s="386">
        <v>170508.0</v>
      </c>
      <c r="B973" s="386" t="s">
        <v>1518</v>
      </c>
      <c r="C973" s="383" t="s">
        <v>495</v>
      </c>
      <c r="D973" s="384">
        <v>1517.39</v>
      </c>
      <c r="E973" s="375" t="str">
        <f t="shared" ref="E973:F973" si="979">UPPER(B973)</f>
        <v>ESCOVÁRIO DE AÇO INOX, LIGA AISI 304, N° 18, MARCAS DE REFERÊNCIA FISCHER, METALPRESS OU MEKAL, INCLUSIVE APOIO DE CONCRETO, ARGAMASSA DE APOIO E ASSENTAMENTO, VÁLVULA E SIFÃO CROMADOS, EXCLUSIVE TORNEIRA, CONF. PROJETO</v>
      </c>
      <c r="F973" s="375" t="str">
        <f t="shared" si="979"/>
        <v>M</v>
      </c>
      <c r="G973" s="286">
        <f t="shared" si="8"/>
        <v>1479.6</v>
      </c>
      <c r="H973" s="286">
        <f t="shared" si="9"/>
        <v>1159.2</v>
      </c>
      <c r="I973" s="286">
        <f t="shared" si="682"/>
        <v>1159.2</v>
      </c>
    </row>
    <row r="974" ht="15.75" customHeight="1">
      <c r="A974" s="381">
        <v>170509.0</v>
      </c>
      <c r="B974" s="381" t="s">
        <v>1519</v>
      </c>
      <c r="C974" s="383" t="s">
        <v>500</v>
      </c>
      <c r="D974" s="384">
        <v>1669.83</v>
      </c>
      <c r="E974" s="375" t="str">
        <f t="shared" ref="E974:F974" si="980">UPPER(B974)</f>
        <v>TANQUE DE AÇO INOX Nº 2, MARCAS DE REFERÊNCIA FISHER, METALPRESS OU MEKAL, INCLUSIVE VÁLVULA DE METAL E SIFÃO</v>
      </c>
      <c r="F974" s="375" t="str">
        <f t="shared" si="980"/>
        <v>UND</v>
      </c>
      <c r="G974" s="286">
        <f t="shared" si="8"/>
        <v>1628.24</v>
      </c>
      <c r="H974" s="286">
        <f t="shared" si="9"/>
        <v>1275.65</v>
      </c>
      <c r="I974" s="286">
        <f t="shared" si="682"/>
        <v>1275.65</v>
      </c>
    </row>
    <row r="975" ht="15.75" customHeight="1">
      <c r="A975" s="386">
        <v>170510.0</v>
      </c>
      <c r="B975" s="386" t="s">
        <v>1520</v>
      </c>
      <c r="C975" s="383" t="s">
        <v>500</v>
      </c>
      <c r="D975" s="384">
        <v>4998.98</v>
      </c>
      <c r="E975" s="375" t="str">
        <f t="shared" ref="E975:F975" si="981">UPPER(B975)</f>
        <v>BEBEDOURO DE AÇO INOX, MARCAS DE REFERÊNCIA FISHER, METALPRESS OU MEKAL, INCLUSIVE VÁLVULA, SIFÃO CROMADO E TORNEIRAS, EXCLUSIVE ALVENARIA, DIM. 0.45X2.75 M, CONFORME DETALHE EM PROJETO</v>
      </c>
      <c r="F975" s="375" t="str">
        <f t="shared" si="981"/>
        <v>UND</v>
      </c>
      <c r="G975" s="286">
        <f t="shared" si="8"/>
        <v>4874.48</v>
      </c>
      <c r="H975" s="286">
        <f t="shared" si="9"/>
        <v>3818.93</v>
      </c>
      <c r="I975" s="286">
        <f t="shared" si="682"/>
        <v>3818.93</v>
      </c>
    </row>
    <row r="976" ht="15.75" customHeight="1">
      <c r="A976" s="386">
        <v>170511.0</v>
      </c>
      <c r="B976" s="386" t="s">
        <v>1521</v>
      </c>
      <c r="C976" s="383" t="s">
        <v>500</v>
      </c>
      <c r="D976" s="384">
        <v>2382.13</v>
      </c>
      <c r="E976" s="375" t="str">
        <f t="shared" ref="E976:F976" si="982">UPPER(B976)</f>
        <v>MICTÓRIO COLETIVO DE AÇO INOX, LIGA AISI-304 N.18, MARCAS DE REFERÊNCIA FISHER, METALPRESS OU MEKAL, DIMENSÕES 1.80X0.30M, COM TUBO ESPARGIDOR</v>
      </c>
      <c r="F976" s="375" t="str">
        <f t="shared" si="982"/>
        <v>UND</v>
      </c>
      <c r="G976" s="286">
        <f t="shared" si="8"/>
        <v>2322.81</v>
      </c>
      <c r="H976" s="286">
        <f t="shared" si="9"/>
        <v>1819.81</v>
      </c>
      <c r="I976" s="286">
        <f t="shared" si="682"/>
        <v>1819.81</v>
      </c>
    </row>
    <row r="977" ht="15.75" customHeight="1">
      <c r="A977" s="386">
        <v>170512.0</v>
      </c>
      <c r="B977" s="386" t="s">
        <v>1522</v>
      </c>
      <c r="C977" s="383" t="s">
        <v>500</v>
      </c>
      <c r="D977" s="399">
        <v>506.75</v>
      </c>
      <c r="E977" s="375" t="str">
        <f t="shared" ref="E977:F977" si="983">UPPER(B977)</f>
        <v>CUBA DE AÇO INOX N° 1(DIM.460X300X150)MM, MARCAS DE REFERÊNCIA FRANKE, STRAKE, TRAMONTINA, INCLUSIVE VÁLVULA DE METAL 31/2" E SIFÃO CROMADO 1 X 1/2", EXCL. TORNEIRA</v>
      </c>
      <c r="F977" s="375" t="str">
        <f t="shared" si="983"/>
        <v>UND</v>
      </c>
      <c r="G977" s="286">
        <f t="shared" si="8"/>
        <v>494.13</v>
      </c>
      <c r="H977" s="286">
        <f t="shared" si="9"/>
        <v>387.13</v>
      </c>
      <c r="I977" s="286">
        <f t="shared" si="682"/>
        <v>387.13</v>
      </c>
    </row>
    <row r="978" ht="15.75" customHeight="1">
      <c r="A978" s="386">
        <v>170514.0</v>
      </c>
      <c r="B978" s="386" t="s">
        <v>1523</v>
      </c>
      <c r="C978" s="383" t="s">
        <v>500</v>
      </c>
      <c r="D978" s="399">
        <v>1530.43</v>
      </c>
      <c r="E978" s="375" t="str">
        <f t="shared" ref="E978:F978" si="984">UPPER(B978)</f>
        <v>TANQUE SIMPLES DE AÇO INOX FISCHER, MOD. TQ1-S AISI 304, OU EQUIVALENTE NAS MARCAS METALPRESS OU MEKAL, INCLUSIVE VÁLVULA DE METAL 1 1/4" E SIFÃO CROMADO 2", EXCL. TORNEIRA</v>
      </c>
      <c r="F978" s="375" t="str">
        <f t="shared" si="984"/>
        <v>UND</v>
      </c>
      <c r="G978" s="286">
        <f t="shared" si="8"/>
        <v>1492.32</v>
      </c>
      <c r="H978" s="286">
        <f t="shared" si="9"/>
        <v>1169.16</v>
      </c>
      <c r="I978" s="286">
        <f t="shared" si="682"/>
        <v>1169.16</v>
      </c>
    </row>
    <row r="979" ht="15.75" customHeight="1">
      <c r="A979" s="386">
        <v>170515.0</v>
      </c>
      <c r="B979" s="386" t="s">
        <v>1524</v>
      </c>
      <c r="C979" s="383" t="s">
        <v>500</v>
      </c>
      <c r="D979" s="399">
        <v>1888.42</v>
      </c>
      <c r="E979" s="375" t="str">
        <f t="shared" ref="E979:F979" si="985">UPPER(B979)</f>
        <v>CUBA P/ PANELÕES DE AÇO INOX 80X60X40 CM, MARCAS DE REFERÊNCIA FISHER, METALPRESS OU MEKAL, INCLUSIVE VÁLVULA METAL 1 1/4" E SIFÃO CROMADO 1 X 1 1/2", EXCL. TORNEIRA</v>
      </c>
      <c r="F979" s="375" t="str">
        <f t="shared" si="985"/>
        <v>UND</v>
      </c>
      <c r="G979" s="286">
        <f t="shared" si="8"/>
        <v>1841.39</v>
      </c>
      <c r="H979" s="286">
        <f t="shared" si="9"/>
        <v>1442.64</v>
      </c>
      <c r="I979" s="286">
        <f t="shared" si="682"/>
        <v>1442.64</v>
      </c>
    </row>
    <row r="980" ht="15.75" customHeight="1">
      <c r="A980" s="386">
        <v>170516.0</v>
      </c>
      <c r="B980" s="386" t="s">
        <v>1525</v>
      </c>
      <c r="C980" s="383" t="s">
        <v>500</v>
      </c>
      <c r="D980" s="399">
        <v>2443.67</v>
      </c>
      <c r="E980" s="375" t="str">
        <f t="shared" ref="E980:F980" si="986">UPPER(B980)</f>
        <v>TANQUE DUPLO DE AÇO INOX AISI 304, MARCAS DE REFERÊNCIA FISHER (MOD TQI-D) METALPRESS OU MEKAL, INCLUSIVE VÁLVULAS DE METAL 1 1/4" E SIFÃO CROMADO 2", EXCL. TORNEIRAS</v>
      </c>
      <c r="F980" s="375" t="str">
        <f t="shared" si="986"/>
        <v>UND</v>
      </c>
      <c r="G980" s="286">
        <f t="shared" si="8"/>
        <v>2382.81</v>
      </c>
      <c r="H980" s="286">
        <f t="shared" si="9"/>
        <v>1866.82</v>
      </c>
      <c r="I980" s="286">
        <f t="shared" si="682"/>
        <v>1866.82</v>
      </c>
    </row>
    <row r="981" ht="15.75" customHeight="1">
      <c r="A981" s="386">
        <v>170519.0</v>
      </c>
      <c r="B981" s="386" t="s">
        <v>1526</v>
      </c>
      <c r="C981" s="383" t="s">
        <v>500</v>
      </c>
      <c r="D981" s="399">
        <v>269.26</v>
      </c>
      <c r="E981" s="375" t="str">
        <f t="shared" ref="E981:F981" si="987">UPPER(B981)</f>
        <v>DUCHA MANUAL ACQUA JET , LINHA AQUARIUS, COM REGISTRO REF.C 2195, MARCAS DE REFERÊNCIA FABRIMAR, DECA OU DOCOL</v>
      </c>
      <c r="F981" s="375" t="str">
        <f t="shared" si="987"/>
        <v>UND</v>
      </c>
      <c r="G981" s="286">
        <f t="shared" si="8"/>
        <v>262.56</v>
      </c>
      <c r="H981" s="286">
        <f t="shared" si="9"/>
        <v>205.7</v>
      </c>
      <c r="I981" s="286">
        <f t="shared" si="682"/>
        <v>205.7</v>
      </c>
    </row>
    <row r="982" ht="15.75" customHeight="1">
      <c r="A982" s="386">
        <v>170524.0</v>
      </c>
      <c r="B982" s="386" t="s">
        <v>1527</v>
      </c>
      <c r="C982" s="383" t="s">
        <v>500</v>
      </c>
      <c r="D982" s="384">
        <v>68.8</v>
      </c>
      <c r="E982" s="375" t="str">
        <f t="shared" ref="E982:F982" si="988">UPPER(B982)</f>
        <v>CABIDE SIMPLES DE UM GANCHO, LINHA VERSAILLES, REF. 08, ACABAMENTO CROMADO, DA MOLDENOX, DOCOL OU DECA</v>
      </c>
      <c r="F982" s="375" t="str">
        <f t="shared" si="988"/>
        <v>UND</v>
      </c>
      <c r="G982" s="286">
        <f t="shared" si="8"/>
        <v>67.09</v>
      </c>
      <c r="H982" s="286">
        <f t="shared" si="9"/>
        <v>52.56</v>
      </c>
      <c r="I982" s="286">
        <f t="shared" si="682"/>
        <v>52.56</v>
      </c>
    </row>
    <row r="983" ht="15.75" customHeight="1">
      <c r="A983" s="386">
        <v>170528.0</v>
      </c>
      <c r="B983" s="386" t="s">
        <v>1528</v>
      </c>
      <c r="C983" s="383" t="s">
        <v>500</v>
      </c>
      <c r="D983" s="399">
        <v>3508.38</v>
      </c>
      <c r="E983" s="375" t="str">
        <f t="shared" ref="E983:F983" si="989">UPPER(B983)</f>
        <v>RESERVATÓRIO DE POLIETILENO DE 5.000 L, INCLUSIVE PEÇA DE MADEIRA 6 X 16 CM PARA APOIO, EXCLUSIVE FLANGES E TORNEIRA DE BÓIA</v>
      </c>
      <c r="F983" s="375" t="str">
        <f t="shared" si="989"/>
        <v>UND</v>
      </c>
      <c r="G983" s="286">
        <f t="shared" si="8"/>
        <v>3421.01</v>
      </c>
      <c r="H983" s="286">
        <f t="shared" si="9"/>
        <v>2680.2</v>
      </c>
      <c r="I983" s="286">
        <f t="shared" si="682"/>
        <v>2680.2</v>
      </c>
    </row>
    <row r="984" ht="15.75" customHeight="1">
      <c r="A984" s="386">
        <v>170530.0</v>
      </c>
      <c r="B984" s="386" t="s">
        <v>1529</v>
      </c>
      <c r="C984" s="383" t="s">
        <v>500</v>
      </c>
      <c r="D984" s="399">
        <v>366.99</v>
      </c>
      <c r="E984" s="375" t="str">
        <f t="shared" ref="E984:F984" si="990">UPPER(B984)</f>
        <v>CUBA EM AÇO INOX Nº 02(DIM.560X340X150)MM, MARCAS DE REFERÊNCIA FRANKE, STRAKE, TRAMONTINA, INCLUSIVE VÁLVULA DE METAL 31/2" E SIFÃO CROMADO 1 X 1/2", EXCL. TORNEIRA</v>
      </c>
      <c r="F984" s="375" t="str">
        <f t="shared" si="990"/>
        <v>UND</v>
      </c>
      <c r="G984" s="286">
        <f t="shared" si="8"/>
        <v>357.85</v>
      </c>
      <c r="H984" s="286">
        <f t="shared" si="9"/>
        <v>280.36</v>
      </c>
      <c r="I984" s="286">
        <f t="shared" si="682"/>
        <v>280.36</v>
      </c>
    </row>
    <row r="985" ht="15.75" customHeight="1">
      <c r="A985" s="386">
        <v>170533.0</v>
      </c>
      <c r="B985" s="386" t="s">
        <v>1530</v>
      </c>
      <c r="C985" s="383" t="s">
        <v>500</v>
      </c>
      <c r="D985" s="399">
        <v>1993.78</v>
      </c>
      <c r="E985" s="375" t="str">
        <f t="shared" ref="E985:F985" si="991">UPPER(B985)</f>
        <v>PIA EM AÇO INOX COM 01 CUBA Nº 1, DIMENSÕES DE 0.60 X 1.50M, INCLUSIVE VÁLVULA TIPO AMERICANA, EXCLUSIVE SIFÃO</v>
      </c>
      <c r="F985" s="375" t="str">
        <f t="shared" si="991"/>
        <v>UND</v>
      </c>
      <c r="G985" s="286">
        <f t="shared" si="8"/>
        <v>1944.12</v>
      </c>
      <c r="H985" s="286">
        <f t="shared" si="9"/>
        <v>1523.13</v>
      </c>
      <c r="I985" s="286">
        <f t="shared" si="682"/>
        <v>1523.13</v>
      </c>
    </row>
    <row r="986" ht="15.75" customHeight="1">
      <c r="A986" s="386">
        <v>170534.0</v>
      </c>
      <c r="B986" s="386" t="s">
        <v>1531</v>
      </c>
      <c r="C986" s="383" t="s">
        <v>500</v>
      </c>
      <c r="D986" s="384">
        <v>3255.01</v>
      </c>
      <c r="E986" s="375" t="str">
        <f t="shared" ref="E986:F986" si="992">UPPER(B986)</f>
        <v>PIA EM AÇO INOX COM 02 CUBAS Nº 1, DIMENSÕES 0.60 X 2.50, INCLUSIVE VÁLVULA TIPO AMERICANA, EXCLUSIVE SIFÃO</v>
      </c>
      <c r="F986" s="375" t="str">
        <f t="shared" si="992"/>
        <v>UND</v>
      </c>
      <c r="G986" s="286">
        <f t="shared" si="8"/>
        <v>3173.95</v>
      </c>
      <c r="H986" s="286">
        <f t="shared" si="9"/>
        <v>2486.64</v>
      </c>
      <c r="I986" s="286">
        <f t="shared" si="682"/>
        <v>2486.64</v>
      </c>
    </row>
    <row r="987" ht="15.75" customHeight="1">
      <c r="A987" s="386">
        <v>170535.0</v>
      </c>
      <c r="B987" s="386" t="s">
        <v>1532</v>
      </c>
      <c r="C987" s="383" t="s">
        <v>500</v>
      </c>
      <c r="D987" s="384">
        <v>2197.93</v>
      </c>
      <c r="E987" s="375" t="str">
        <f t="shared" ref="E987:F987" si="993">UPPER(B987)</f>
        <v>PIA EM AÇO INOX COM 01 CUBA Nº 1, DIMENSÕES DE 0.60 X 1.80M, INCLUSIVE VÁLVULA AMERICANA, EXCLUSIVE SIFÃO</v>
      </c>
      <c r="F987" s="375" t="str">
        <f t="shared" si="993"/>
        <v>UND</v>
      </c>
      <c r="G987" s="286">
        <f t="shared" si="8"/>
        <v>2143.19</v>
      </c>
      <c r="H987" s="286">
        <f t="shared" si="9"/>
        <v>1679.09</v>
      </c>
      <c r="I987" s="286">
        <f t="shared" si="682"/>
        <v>1679.09</v>
      </c>
    </row>
    <row r="988" ht="15.75" customHeight="1">
      <c r="A988" s="386">
        <v>170536.0</v>
      </c>
      <c r="B988" s="386" t="s">
        <v>1533</v>
      </c>
      <c r="C988" s="383" t="s">
        <v>500</v>
      </c>
      <c r="D988" s="399">
        <v>3019.14</v>
      </c>
      <c r="E988" s="375" t="str">
        <f t="shared" ref="E988:F988" si="994">UPPER(B988)</f>
        <v>PIA EM AÇO INOX COM 02 CUBAS Nº 2, DIMENSÕES DE 0.60 X 2.10M, INCLUSIVE VÁLVULA AMERICANA, EXCLUSIVE SIFÃO</v>
      </c>
      <c r="F988" s="375" t="str">
        <f t="shared" si="994"/>
        <v>UND</v>
      </c>
      <c r="G988" s="286">
        <f t="shared" si="8"/>
        <v>2943.95</v>
      </c>
      <c r="H988" s="286">
        <f t="shared" si="9"/>
        <v>2306.45</v>
      </c>
      <c r="I988" s="286">
        <f t="shared" si="682"/>
        <v>2306.45</v>
      </c>
    </row>
    <row r="989" ht="15.75" customHeight="1">
      <c r="A989" s="386">
        <v>170537.0</v>
      </c>
      <c r="B989" s="386" t="s">
        <v>1534</v>
      </c>
      <c r="C989" s="383" t="s">
        <v>500</v>
      </c>
      <c r="D989" s="384">
        <v>64.53</v>
      </c>
      <c r="E989" s="375" t="str">
        <f t="shared" ref="E989:F989" si="995">UPPER(B989)</f>
        <v>ASSENTO PLÁSTICO PARA VASO SANITÁRIO, MARCAS DE REFERÊNCIA DECA, CELITE OU IDEAL STANDARD</v>
      </c>
      <c r="F989" s="375" t="str">
        <f t="shared" si="995"/>
        <v>UND</v>
      </c>
      <c r="G989" s="286">
        <f t="shared" si="8"/>
        <v>62.93</v>
      </c>
      <c r="H989" s="286">
        <f t="shared" si="9"/>
        <v>49.3</v>
      </c>
      <c r="I989" s="286">
        <f t="shared" si="682"/>
        <v>49.3</v>
      </c>
    </row>
    <row r="990" ht="15.75" customHeight="1">
      <c r="A990" s="386">
        <v>170538.0</v>
      </c>
      <c r="B990" s="386" t="s">
        <v>1535</v>
      </c>
      <c r="C990" s="383" t="s">
        <v>500</v>
      </c>
      <c r="D990" s="399">
        <v>24.41</v>
      </c>
      <c r="E990" s="375" t="str">
        <f t="shared" ref="E990:F990" si="996">UPPER(B990)</f>
        <v>CHUVEIRO FRIO DE PVC, MARCAS DE REFERÊNCIA ATLAS, CIPLA OU AKROS</v>
      </c>
      <c r="F990" s="375" t="str">
        <f t="shared" si="996"/>
        <v>UND</v>
      </c>
      <c r="G990" s="286">
        <f t="shared" si="8"/>
        <v>23.8</v>
      </c>
      <c r="H990" s="286">
        <f t="shared" si="9"/>
        <v>18.65</v>
      </c>
      <c r="I990" s="286">
        <f t="shared" si="682"/>
        <v>18.65</v>
      </c>
    </row>
    <row r="991" ht="15.75" customHeight="1">
      <c r="A991" s="386">
        <v>170539.0</v>
      </c>
      <c r="B991" s="386" t="s">
        <v>1536</v>
      </c>
      <c r="C991" s="383" t="s">
        <v>500</v>
      </c>
      <c r="D991" s="399">
        <v>642.33</v>
      </c>
      <c r="E991" s="375" t="str">
        <f t="shared" ref="E991:F991" si="997">UPPER(B991)</f>
        <v>RESERVATÓRIO DE POLIETILENO DE 500L, INCLUSIVE PEÇA DE MADEIRA 6X16CM PARA APOIO, EXCLUSIVE FLANGES E TORNEIRA DE BÓIA</v>
      </c>
      <c r="F991" s="375" t="str">
        <f t="shared" si="997"/>
        <v>UND</v>
      </c>
      <c r="G991" s="286">
        <f t="shared" si="8"/>
        <v>626.33</v>
      </c>
      <c r="H991" s="286">
        <f t="shared" si="9"/>
        <v>490.7</v>
      </c>
      <c r="I991" s="286">
        <f t="shared" si="682"/>
        <v>490.7</v>
      </c>
    </row>
    <row r="992" ht="15.75" customHeight="1">
      <c r="A992" s="386">
        <v>170540.0</v>
      </c>
      <c r="B992" s="386" t="s">
        <v>1537</v>
      </c>
      <c r="C992" s="383" t="s">
        <v>500</v>
      </c>
      <c r="D992" s="399">
        <v>740.03</v>
      </c>
      <c r="E992" s="375" t="str">
        <f t="shared" ref="E992:F992" si="998">UPPER(B992)</f>
        <v>RESERVATÓRIO DE POLIETILENO DE 1000L, INCLUSIVE PEÇA DE MADEIRA 6X16CM PARA APOIO, EXCLUSIVE FLANGES E TORNEIRA DE BÓIA</v>
      </c>
      <c r="F992" s="375" t="str">
        <f t="shared" si="998"/>
        <v>UND</v>
      </c>
      <c r="G992" s="286">
        <f t="shared" si="8"/>
        <v>721.6</v>
      </c>
      <c r="H992" s="286">
        <f t="shared" si="9"/>
        <v>565.34</v>
      </c>
      <c r="I992" s="286">
        <f t="shared" si="682"/>
        <v>565.34</v>
      </c>
    </row>
    <row r="993" ht="15.75" customHeight="1">
      <c r="A993" s="386">
        <v>170541.0</v>
      </c>
      <c r="B993" s="386" t="s">
        <v>1538</v>
      </c>
      <c r="C993" s="383" t="s">
        <v>500</v>
      </c>
      <c r="D993" s="399">
        <v>200.12</v>
      </c>
      <c r="E993" s="375" t="str">
        <f t="shared" ref="E993:F993" si="999">UPPER(B993)</f>
        <v>FILTRO CURTO AP200, MARCA DE REFERÊNCIA AQUALAR, INCLUSIVE REFIL(VELA)</v>
      </c>
      <c r="F993" s="375" t="str">
        <f t="shared" si="999"/>
        <v>UND</v>
      </c>
      <c r="G993" s="286">
        <f t="shared" si="8"/>
        <v>195.14</v>
      </c>
      <c r="H993" s="286">
        <f t="shared" si="9"/>
        <v>152.88</v>
      </c>
      <c r="I993" s="286">
        <f t="shared" si="682"/>
        <v>152.88</v>
      </c>
    </row>
    <row r="994" ht="15.75" customHeight="1">
      <c r="A994" s="386">
        <v>170545.0</v>
      </c>
      <c r="B994" s="386" t="s">
        <v>1539</v>
      </c>
      <c r="C994" s="383" t="s">
        <v>495</v>
      </c>
      <c r="D994" s="384">
        <v>1544.35</v>
      </c>
      <c r="E994" s="375" t="str">
        <f t="shared" ref="E994:F994" si="1000">UPPER(B994)</f>
        <v>MICTÓRIO DE AÇO INOX, MARCAS DE REFERÊNCIA FISHER, METALPRESS OU MEKAL, COM 30 CM DE LARGURA E COMP. VARIÁVEL, INCLUSIVE VÁLVULA TIPO AMERICANA, ENGATE FLEXÍVEL CROMADO, VÁLVULA DE DESCARGA, SIFÃO CROMADO E CONJUNTO DE FIXAÇÃO</v>
      </c>
      <c r="F994" s="375" t="str">
        <f t="shared" si="1000"/>
        <v>M</v>
      </c>
      <c r="G994" s="286">
        <f t="shared" si="8"/>
        <v>1505.88</v>
      </c>
      <c r="H994" s="286">
        <f t="shared" si="9"/>
        <v>1179.79</v>
      </c>
      <c r="I994" s="286">
        <f t="shared" si="682"/>
        <v>1179.79</v>
      </c>
    </row>
    <row r="995" ht="15.75" customHeight="1">
      <c r="A995" s="386">
        <v>170546.0</v>
      </c>
      <c r="B995" s="386" t="s">
        <v>1540</v>
      </c>
      <c r="C995" s="383" t="s">
        <v>500</v>
      </c>
      <c r="D995" s="384">
        <v>338.46</v>
      </c>
      <c r="E995" s="375" t="str">
        <f t="shared" ref="E995:F995" si="1001">UPPER(B995)</f>
        <v>TANQUE EM MÁRMORE SINTÉTICO COM 2 BOJOS, INCLUSIVE VÁLVULA E SIFÃO EM PVC</v>
      </c>
      <c r="F995" s="375" t="str">
        <f t="shared" si="1001"/>
        <v>UND</v>
      </c>
      <c r="G995" s="286">
        <f t="shared" si="8"/>
        <v>330.03</v>
      </c>
      <c r="H995" s="286">
        <f t="shared" si="9"/>
        <v>258.56</v>
      </c>
      <c r="I995" s="286">
        <f t="shared" si="682"/>
        <v>258.56</v>
      </c>
    </row>
    <row r="996" ht="15.75" customHeight="1">
      <c r="A996" s="386">
        <v>170547.0</v>
      </c>
      <c r="B996" s="386" t="s">
        <v>1541</v>
      </c>
      <c r="C996" s="383" t="s">
        <v>500</v>
      </c>
      <c r="D996" s="384">
        <v>603.07</v>
      </c>
      <c r="E996" s="375" t="str">
        <f t="shared" ref="E996:F996" si="1002">UPPER(B996)</f>
        <v>RESERVATÓRIO DE POLIETILENO DE 310L, INCLUSIVE PEÇA DE MADEIRA 6 X 16 CM P/ APOIO, EXCLUSIVE FLANGE E TORNEIRA DE BÓIA</v>
      </c>
      <c r="F996" s="375" t="str">
        <f t="shared" si="1002"/>
        <v>UND</v>
      </c>
      <c r="G996" s="286">
        <f t="shared" si="8"/>
        <v>588.05</v>
      </c>
      <c r="H996" s="286">
        <f t="shared" si="9"/>
        <v>460.71</v>
      </c>
      <c r="I996" s="286">
        <f t="shared" si="682"/>
        <v>460.71</v>
      </c>
    </row>
    <row r="997" ht="15.75" customHeight="1">
      <c r="A997" s="386">
        <v>170548.0</v>
      </c>
      <c r="B997" s="386" t="s">
        <v>1542</v>
      </c>
      <c r="C997" s="383" t="s">
        <v>500</v>
      </c>
      <c r="D997" s="384">
        <v>1279.4</v>
      </c>
      <c r="E997" s="375" t="str">
        <f t="shared" ref="E997:F997" si="1003">UPPER(B997)</f>
        <v>RESERVATÓRIO DE POLIETILENO DE 1500L, INCLUSIVE PEÇA 6X16CM PARA APOIO, EXCLUSIVE FLANGES E TORNEIRA DE BÓIA</v>
      </c>
      <c r="F997" s="375" t="str">
        <f t="shared" si="1003"/>
        <v>UND</v>
      </c>
      <c r="G997" s="286">
        <f t="shared" si="8"/>
        <v>1247.54</v>
      </c>
      <c r="H997" s="286">
        <f t="shared" si="9"/>
        <v>977.39</v>
      </c>
      <c r="I997" s="286">
        <f t="shared" si="682"/>
        <v>977.39</v>
      </c>
    </row>
    <row r="998" ht="15.75" customHeight="1">
      <c r="A998" s="386">
        <v>170549.0</v>
      </c>
      <c r="B998" s="386" t="s">
        <v>1543</v>
      </c>
      <c r="C998" s="383" t="s">
        <v>500</v>
      </c>
      <c r="D998" s="384">
        <v>2304.74</v>
      </c>
      <c r="E998" s="375" t="str">
        <f t="shared" ref="E998:F998" si="1004">UPPER(B998)</f>
        <v>RESERVATÓRIO DE POLIETILENO DE 3000 LITROS, INCLUSIVE PEÇA DE APOIO DE 6X16 CM, EXCLUSIVE FLANGES E TORNEIRA DE BÓIA</v>
      </c>
      <c r="F998" s="375" t="str">
        <f t="shared" si="1004"/>
        <v>UND</v>
      </c>
      <c r="G998" s="286">
        <f t="shared" si="8"/>
        <v>2247.34</v>
      </c>
      <c r="H998" s="286">
        <f t="shared" si="9"/>
        <v>1760.69</v>
      </c>
      <c r="I998" s="286">
        <f t="shared" si="682"/>
        <v>1760.69</v>
      </c>
    </row>
    <row r="999" ht="15.75" customHeight="1">
      <c r="A999" s="386">
        <v>170550.0</v>
      </c>
      <c r="B999" s="386" t="s">
        <v>1544</v>
      </c>
      <c r="C999" s="383" t="s">
        <v>500</v>
      </c>
      <c r="D999" s="399">
        <v>1752.65</v>
      </c>
      <c r="E999" s="375" t="str">
        <f t="shared" ref="E999:F999" si="1005">UPPER(B999)</f>
        <v>RESERVATÓRIO DE POLIETILENO DE 2000L, INCLUSIVE PEÇA DE APOIO 6X16 CM, EXCLUSIVE FLANGES E TORNEIRA DE BÓIA</v>
      </c>
      <c r="F999" s="375" t="str">
        <f t="shared" si="1005"/>
        <v>UND</v>
      </c>
      <c r="G999" s="286">
        <f t="shared" si="8"/>
        <v>1709</v>
      </c>
      <c r="H999" s="286">
        <f t="shared" si="9"/>
        <v>1338.92</v>
      </c>
      <c r="I999" s="286">
        <f t="shared" si="682"/>
        <v>1338.92</v>
      </c>
    </row>
    <row r="1000" ht="15.75" customHeight="1">
      <c r="A1000" s="386">
        <v>170555.0</v>
      </c>
      <c r="B1000" s="386" t="s">
        <v>1545</v>
      </c>
      <c r="C1000" s="383" t="s">
        <v>500</v>
      </c>
      <c r="D1000" s="384">
        <v>209.32</v>
      </c>
      <c r="E1000" s="375" t="str">
        <f t="shared" ref="E1000:F1000" si="1006">UPPER(B1000)</f>
        <v>TANQUE DE MÁRMORE SINTÉTICO COM UM BOJO, INCLUSIVE VÁLVULA E SIFÃO EM PVC</v>
      </c>
      <c r="F1000" s="375" t="str">
        <f t="shared" si="1006"/>
        <v>UND</v>
      </c>
      <c r="G1000" s="286">
        <f t="shared" si="8"/>
        <v>204.11</v>
      </c>
      <c r="H1000" s="286">
        <f t="shared" si="9"/>
        <v>159.91</v>
      </c>
      <c r="I1000" s="286">
        <f t="shared" si="682"/>
        <v>159.91</v>
      </c>
    </row>
    <row r="1001" ht="15.75" customHeight="1">
      <c r="A1001" s="386">
        <v>170557.0</v>
      </c>
      <c r="B1001" s="386" t="s">
        <v>1546</v>
      </c>
      <c r="C1001" s="383" t="s">
        <v>495</v>
      </c>
      <c r="D1001" s="384">
        <v>1811.94</v>
      </c>
      <c r="E1001" s="375" t="str">
        <f t="shared" ref="E1001:F1001" si="1007">UPPER(B1001)</f>
        <v>BEBEDOURO EM AÇO INOX COLETIVO, MARCAS DE REFERÊNCIA FISHER, METALPRESS OU MEKAL, INCLUSIVE BASE DE APOIO EM CONCRETO E FECHAMENTO EM ALVENARIA REVESTIDA COM AZULEJO, INCLUSIVE VÁLVULA E SIFÃO, EXCLUSIVE TORNEIRAS</v>
      </c>
      <c r="F1001" s="375" t="str">
        <f t="shared" si="1007"/>
        <v>M</v>
      </c>
      <c r="G1001" s="286">
        <f t="shared" si="8"/>
        <v>1766.82</v>
      </c>
      <c r="H1001" s="286">
        <f t="shared" si="9"/>
        <v>1384.22</v>
      </c>
      <c r="I1001" s="286">
        <f t="shared" si="682"/>
        <v>1384.22</v>
      </c>
    </row>
    <row r="1002" ht="15.75" customHeight="1">
      <c r="A1002" s="386">
        <v>170561.0</v>
      </c>
      <c r="B1002" s="386" t="s">
        <v>1547</v>
      </c>
      <c r="C1002" s="383" t="s">
        <v>500</v>
      </c>
      <c r="D1002" s="399">
        <v>11528.89</v>
      </c>
      <c r="E1002" s="375" t="str">
        <f t="shared" ref="E1002:F1002" si="1008">UPPER(B1002)</f>
        <v>RESERVATÓRIO DE POLIETILENO DE 15.000L, INCLUSIVE PEÇA DE MADEIRA 5 X 16CM PARA APOIO, EXCLUSIVE FLANGES E TORNEIRAS DE BOIA</v>
      </c>
      <c r="F1002" s="375" t="str">
        <f t="shared" si="1008"/>
        <v>UND</v>
      </c>
      <c r="G1002" s="286">
        <f t="shared" si="8"/>
        <v>11241.77</v>
      </c>
      <c r="H1002" s="286">
        <f t="shared" si="9"/>
        <v>8807.4</v>
      </c>
      <c r="I1002" s="286">
        <f t="shared" si="682"/>
        <v>8807.4</v>
      </c>
    </row>
    <row r="1003" ht="15.75" customHeight="1">
      <c r="A1003" s="386">
        <v>170562.0</v>
      </c>
      <c r="B1003" s="386" t="s">
        <v>1548</v>
      </c>
      <c r="C1003" s="383" t="s">
        <v>500</v>
      </c>
      <c r="D1003" s="399">
        <v>3135.23</v>
      </c>
      <c r="E1003" s="375" t="str">
        <f t="shared" ref="E1003:F1003" si="1009">UPPER(B1003)</f>
        <v>BEBEBEDOURO ELÉTRICO DE PRESSÃO PARA PORTADORES DE NECESSIDADES ESPECIAIS IBBL BDF300 OU EQUIVALENTE</v>
      </c>
      <c r="F1003" s="375" t="str">
        <f t="shared" si="1009"/>
        <v>UND</v>
      </c>
      <c r="G1003" s="286">
        <f t="shared" si="8"/>
        <v>3057.14</v>
      </c>
      <c r="H1003" s="286">
        <f t="shared" si="9"/>
        <v>2395.13</v>
      </c>
      <c r="I1003" s="286">
        <f t="shared" si="682"/>
        <v>2395.13</v>
      </c>
    </row>
    <row r="1004" ht="15.75" customHeight="1">
      <c r="A1004" s="386">
        <v>18.0</v>
      </c>
      <c r="B1004" s="386" t="s">
        <v>1549</v>
      </c>
      <c r="C1004" s="383"/>
      <c r="D1004" s="399"/>
      <c r="E1004" s="375" t="str">
        <f t="shared" ref="E1004:F1004" si="1010">UPPER(B1004)</f>
        <v>APARELHOS ELÉTRICOS</v>
      </c>
      <c r="F1004" s="375" t="str">
        <f t="shared" si="1010"/>
        <v/>
      </c>
      <c r="G1004" s="286">
        <f t="shared" si="8"/>
        <v>0</v>
      </c>
      <c r="H1004" s="286">
        <f t="shared" si="9"/>
        <v>0</v>
      </c>
      <c r="I1004" s="286">
        <f t="shared" si="682"/>
        <v>0</v>
      </c>
    </row>
    <row r="1005" ht="15.75" customHeight="1">
      <c r="A1005" s="386">
        <v>1801.0</v>
      </c>
      <c r="B1005" s="386" t="s">
        <v>1550</v>
      </c>
      <c r="C1005" s="383"/>
      <c r="D1005" s="384"/>
      <c r="E1005" s="375" t="str">
        <f t="shared" ref="E1005:F1005" si="1011">UPPER(B1005)</f>
        <v>LUMINÁRIAS</v>
      </c>
      <c r="F1005" s="375" t="str">
        <f t="shared" si="1011"/>
        <v/>
      </c>
      <c r="G1005" s="286">
        <f t="shared" si="8"/>
        <v>0</v>
      </c>
      <c r="H1005" s="286">
        <f t="shared" si="9"/>
        <v>0</v>
      </c>
      <c r="I1005" s="286">
        <f t="shared" si="682"/>
        <v>0</v>
      </c>
    </row>
    <row r="1006" ht="15.75" customHeight="1">
      <c r="A1006" s="386">
        <v>180101.0</v>
      </c>
      <c r="B1006" s="386" t="s">
        <v>1551</v>
      </c>
      <c r="C1006" s="383" t="s">
        <v>500</v>
      </c>
      <c r="D1006" s="399">
        <v>109.6</v>
      </c>
      <c r="E1006" s="375" t="str">
        <f t="shared" ref="E1006:F1006" si="1012">UPPER(B1006)</f>
        <v>LUMINÁRIA P/ DUAS LÂMPADAS FLUORESCENTES 20W, COMPLETA, C/ REATOR DUPLO-127V PARTIDA RÁPIDA E ALTO FATOR DE POTÊNCIA, SOQUETE ANTIVIBRATÓRIO E LÂMPADA FLUORESCENTE 20W-127V</v>
      </c>
      <c r="F1006" s="375" t="str">
        <f t="shared" si="1012"/>
        <v>UND</v>
      </c>
      <c r="G1006" s="286">
        <f t="shared" si="8"/>
        <v>106.87</v>
      </c>
      <c r="H1006" s="286">
        <f t="shared" si="9"/>
        <v>83.73</v>
      </c>
      <c r="I1006" s="286">
        <f t="shared" si="682"/>
        <v>83.73</v>
      </c>
    </row>
    <row r="1007" ht="15.75" customHeight="1">
      <c r="A1007" s="386">
        <v>180102.0</v>
      </c>
      <c r="B1007" s="386" t="s">
        <v>1552</v>
      </c>
      <c r="C1007" s="383" t="s">
        <v>500</v>
      </c>
      <c r="D1007" s="399">
        <v>133.77</v>
      </c>
      <c r="E1007" s="375" t="str">
        <f t="shared" ref="E1007:F1007" si="1013">UPPER(B1007)</f>
        <v>LUMINÁRIA P/ DUAS LÂMPADAS FLUORESCENTES 40W, COMPLETA, C/ REATOR DUPLO-127V PARTIDA RÁPIDA E ALTO FATOR DE POTÊNCIA, SOQUETE ANTIVIBRATÓRIO E LÂMPADA FLUORESCENTE 40W-127V</v>
      </c>
      <c r="F1007" s="375" t="str">
        <f t="shared" si="1013"/>
        <v>UND</v>
      </c>
      <c r="G1007" s="286">
        <f t="shared" si="8"/>
        <v>130.44</v>
      </c>
      <c r="H1007" s="286">
        <f t="shared" si="9"/>
        <v>102.19</v>
      </c>
      <c r="I1007" s="286">
        <f t="shared" si="682"/>
        <v>102.19</v>
      </c>
    </row>
    <row r="1008" ht="15.75" customHeight="1">
      <c r="A1008" s="386">
        <v>180103.0</v>
      </c>
      <c r="B1008" s="386" t="s">
        <v>1553</v>
      </c>
      <c r="C1008" s="383" t="s">
        <v>500</v>
      </c>
      <c r="D1008" s="399">
        <v>221.82</v>
      </c>
      <c r="E1008" s="375" t="str">
        <f t="shared" ref="E1008:F1008" si="1014">UPPER(B1008)</f>
        <v>LUMINÁRIA P/ QUATRO LÂMPADAS FLUORESCENTES 20W, COMPLETA, C/ REATORES DUPLOS - 127V PARTIDA RÁPIDA E ALTO FATOR DE POTÊNCIA, SOQUETE ANTIVIBRATÓRIO E LÂMPADA FLUORESCENTE 20W-127V</v>
      </c>
      <c r="F1008" s="375" t="str">
        <f t="shared" si="1014"/>
        <v>UND</v>
      </c>
      <c r="G1008" s="286">
        <f t="shared" si="8"/>
        <v>216.3</v>
      </c>
      <c r="H1008" s="286">
        <f t="shared" si="9"/>
        <v>169.46</v>
      </c>
      <c r="I1008" s="286">
        <f t="shared" si="682"/>
        <v>169.46</v>
      </c>
    </row>
    <row r="1009" ht="15.75" customHeight="1">
      <c r="A1009" s="381">
        <v>180104.0</v>
      </c>
      <c r="B1009" s="381" t="s">
        <v>1554</v>
      </c>
      <c r="C1009" s="383" t="s">
        <v>500</v>
      </c>
      <c r="D1009" s="384">
        <v>268.97</v>
      </c>
      <c r="E1009" s="375" t="str">
        <f t="shared" ref="E1009:F1009" si="1015">UPPER(B1009)</f>
        <v>LUMINÁRIA P/ QUATRO LÂMPADAS FLUORESCENTES 40W, COMPLETA, C/REATORES DUPLOS-127V PARTIDA RÁPIDA E ALTO FATOR DE POTÊNCIA, SOQUETE ANTIVIBRATÓRIO E LÂMPADA FLUORESCENTE 40W-127V</v>
      </c>
      <c r="F1009" s="375" t="str">
        <f t="shared" si="1015"/>
        <v>UND</v>
      </c>
      <c r="G1009" s="286">
        <f t="shared" si="8"/>
        <v>262.27</v>
      </c>
      <c r="H1009" s="286">
        <f t="shared" si="9"/>
        <v>205.48</v>
      </c>
      <c r="I1009" s="286">
        <f t="shared" si="682"/>
        <v>205.48</v>
      </c>
    </row>
    <row r="1010" ht="15.75" customHeight="1">
      <c r="A1010" s="381">
        <v>180107.0</v>
      </c>
      <c r="B1010" s="381" t="s">
        <v>1555</v>
      </c>
      <c r="C1010" s="383" t="s">
        <v>500</v>
      </c>
      <c r="D1010" s="384">
        <v>483.19</v>
      </c>
      <c r="E1010" s="375" t="str">
        <f t="shared" ref="E1010:F1010" si="1016">UPPER(B1010)</f>
        <v>LUMINÁRIA INDUSTRIAL A PROVA DE TEMPO, 45 GRAUS, WETZEL OU EQUIVALENTE, INCLUSIVE LAMPADA MISTA 160W</v>
      </c>
      <c r="F1010" s="375" t="str">
        <f t="shared" si="1016"/>
        <v>UND</v>
      </c>
      <c r="G1010" s="286">
        <f t="shared" si="8"/>
        <v>471.16</v>
      </c>
      <c r="H1010" s="286">
        <f t="shared" si="9"/>
        <v>369.13</v>
      </c>
      <c r="I1010" s="286">
        <f t="shared" si="682"/>
        <v>369.13</v>
      </c>
    </row>
    <row r="1011" ht="15.75" customHeight="1">
      <c r="A1011" s="386">
        <v>180108.0</v>
      </c>
      <c r="B1011" s="386" t="s">
        <v>1556</v>
      </c>
      <c r="C1011" s="383" t="s">
        <v>500</v>
      </c>
      <c r="D1011" s="384">
        <v>82.83</v>
      </c>
      <c r="E1011" s="375" t="str">
        <f t="shared" ref="E1011:F1011" si="1017">UPPER(B1011)</f>
        <v>LUMINÁRIA PARA UMA LÂMPADA FLUORESCENTE 20W, COMPLETA, C/ REATOR SIMPLES-127V PARTIDA RÁPIDA ALTO FATOR DE POTÊNCIA, SOQUETE ANTIVIBRATÓRIO E LÂMPADA FLUORESCENTE 20W-127V</v>
      </c>
      <c r="F1011" s="375" t="str">
        <f t="shared" si="1017"/>
        <v>UND</v>
      </c>
      <c r="G1011" s="286">
        <f t="shared" si="8"/>
        <v>80.77</v>
      </c>
      <c r="H1011" s="286">
        <f t="shared" si="9"/>
        <v>63.28</v>
      </c>
      <c r="I1011" s="286">
        <f t="shared" si="682"/>
        <v>63.28</v>
      </c>
    </row>
    <row r="1012" ht="15.75" customHeight="1">
      <c r="A1012" s="386">
        <v>180109.0</v>
      </c>
      <c r="B1012" s="386" t="s">
        <v>1557</v>
      </c>
      <c r="C1012" s="383" t="s">
        <v>500</v>
      </c>
      <c r="D1012" s="384">
        <v>92.65</v>
      </c>
      <c r="E1012" s="375" t="str">
        <f t="shared" ref="E1012:F1012" si="1018">UPPER(B1012)</f>
        <v>LUMINÁRIA PARA UMA LÂMPADA FLUORESCENTE 40W, COMPLETA, C/ REATOR SIMPLES-127V PARTIDA RÁPIDA ALTO FATOR DE POTÊNCIA, SOQUETE ANTIVIBRATÓRIO E LÂMPADA FLUORESCENTE 40W-127V</v>
      </c>
      <c r="F1012" s="375" t="str">
        <f t="shared" si="1018"/>
        <v>UND</v>
      </c>
      <c r="G1012" s="286">
        <f t="shared" si="8"/>
        <v>90.34</v>
      </c>
      <c r="H1012" s="286">
        <f t="shared" si="9"/>
        <v>70.78</v>
      </c>
      <c r="I1012" s="286">
        <f t="shared" si="682"/>
        <v>70.78</v>
      </c>
    </row>
    <row r="1013" ht="15.75" customHeight="1">
      <c r="A1013" s="386">
        <v>180110.0</v>
      </c>
      <c r="B1013" s="386" t="s">
        <v>1558</v>
      </c>
      <c r="C1013" s="383" t="s">
        <v>500</v>
      </c>
      <c r="D1013" s="384">
        <v>114.42</v>
      </c>
      <c r="E1013" s="375" t="str">
        <f t="shared" ref="E1013:F1013" si="1019">UPPER(B1013)</f>
        <v>ARANDELA COM LÂMPADA INCANDESCENTE DE 100W</v>
      </c>
      <c r="F1013" s="375" t="str">
        <f t="shared" si="1019"/>
        <v>UND</v>
      </c>
      <c r="G1013" s="286">
        <f t="shared" si="8"/>
        <v>111.57</v>
      </c>
      <c r="H1013" s="286">
        <f t="shared" si="9"/>
        <v>87.41</v>
      </c>
      <c r="I1013" s="286">
        <f t="shared" si="682"/>
        <v>87.41</v>
      </c>
    </row>
    <row r="1014" ht="15.75" customHeight="1">
      <c r="A1014" s="386">
        <v>180111.0</v>
      </c>
      <c r="B1014" s="386" t="s">
        <v>1559</v>
      </c>
      <c r="C1014" s="383" t="s">
        <v>500</v>
      </c>
      <c r="D1014" s="384">
        <v>260.99</v>
      </c>
      <c r="E1014" s="375" t="str">
        <f t="shared" ref="E1014:F1014" si="1020">UPPER(B1014)</f>
        <v>LUMINÁRIA P/ DUAS LÂMPADAS FLUORESCENTES 40W, C/ DIFUSOR, COMPLETA, C/ REATOR DUPLO-127V PARTIDA RÁPIDA E ALTO FATOR DE POTÊNCIA, SOQUETE ANTIVIBRATÓRIO E LÂMPADAS FLUORESCENTES 40W-127V</v>
      </c>
      <c r="F1014" s="375" t="str">
        <f t="shared" si="1020"/>
        <v>UND</v>
      </c>
      <c r="G1014" s="286">
        <f t="shared" si="8"/>
        <v>254.49</v>
      </c>
      <c r="H1014" s="286">
        <f t="shared" si="9"/>
        <v>199.38</v>
      </c>
      <c r="I1014" s="286">
        <f t="shared" si="682"/>
        <v>199.38</v>
      </c>
    </row>
    <row r="1015" ht="15.75" customHeight="1">
      <c r="A1015" s="386">
        <v>180114.0</v>
      </c>
      <c r="B1015" s="386" t="s">
        <v>1560</v>
      </c>
      <c r="C1015" s="383" t="s">
        <v>500</v>
      </c>
      <c r="D1015" s="384">
        <v>193.9</v>
      </c>
      <c r="E1015" s="375" t="str">
        <f t="shared" ref="E1015:F1015" si="1021">UPPER(B1015)</f>
        <v>LUMINÁRIA P/ TRÊS LÂMPADAS FLUORESCENTES 40W, COMPLETA, COM REATOR DUPLO-127V PARTIDA RÁPIDA E ALTO FATOR DE POTÊNCIA, SOQUETE ANTIVIBRATÓRIO E LÂMPADA FLUORESCENTE 40W-127V</v>
      </c>
      <c r="F1015" s="375" t="str">
        <f t="shared" si="1021"/>
        <v>UND</v>
      </c>
      <c r="G1015" s="286">
        <f t="shared" si="8"/>
        <v>189.07</v>
      </c>
      <c r="H1015" s="286">
        <f t="shared" si="9"/>
        <v>148.13</v>
      </c>
      <c r="I1015" s="286">
        <f t="shared" si="682"/>
        <v>148.13</v>
      </c>
    </row>
    <row r="1016" ht="15.75" customHeight="1">
      <c r="A1016" s="386">
        <v>180115.0</v>
      </c>
      <c r="B1016" s="386" t="s">
        <v>1561</v>
      </c>
      <c r="C1016" s="383" t="s">
        <v>500</v>
      </c>
      <c r="D1016" s="384">
        <v>68.41</v>
      </c>
      <c r="E1016" s="375" t="str">
        <f t="shared" ref="E1016:F1016" si="1022">UPPER(B1016)</f>
        <v>LUMINÁRIA TIPO GLOBO DE PLÁSTICO 9X4", INCLUSIVE PLAFONIER</v>
      </c>
      <c r="F1016" s="375" t="str">
        <f t="shared" si="1022"/>
        <v>UND</v>
      </c>
      <c r="G1016" s="286">
        <f t="shared" si="8"/>
        <v>66.7</v>
      </c>
      <c r="H1016" s="286">
        <f t="shared" si="9"/>
        <v>52.26</v>
      </c>
      <c r="I1016" s="286">
        <f t="shared" si="682"/>
        <v>52.26</v>
      </c>
    </row>
    <row r="1017" ht="15.75" customHeight="1">
      <c r="A1017" s="386">
        <v>180123.0</v>
      </c>
      <c r="B1017" s="386" t="s">
        <v>1562</v>
      </c>
      <c r="C1017" s="383" t="s">
        <v>500</v>
      </c>
      <c r="D1017" s="384">
        <v>244.8</v>
      </c>
      <c r="E1017" s="375" t="str">
        <f t="shared" ref="E1017:F1017" si="1023">UPPER(B1017)</f>
        <v>LUMINARIA SOBREPOR COMPL.,CORPO CH. AÇO PINTADA BRANCA,REFLETOR,ALETAS PARABÓLICAS ALUM.ALTA PUREZA E REFLETÂNCIA,2 LÂMP.FLUOR.TUBULARES DE 16W/127V, REATOR DUPLO 127V,PART.RÁP.AFP,SOQ. ANTIVIB.,REF. CAA01-S216 LUMICENTER OU EQU.</v>
      </c>
      <c r="F1017" s="375" t="str">
        <f t="shared" si="1023"/>
        <v>UND</v>
      </c>
      <c r="G1017" s="286">
        <f t="shared" si="8"/>
        <v>238.7</v>
      </c>
      <c r="H1017" s="286">
        <f t="shared" si="9"/>
        <v>187.01</v>
      </c>
      <c r="I1017" s="286">
        <f t="shared" si="682"/>
        <v>187.01</v>
      </c>
    </row>
    <row r="1018" ht="15.75" customHeight="1">
      <c r="A1018" s="386">
        <v>180124.0</v>
      </c>
      <c r="B1018" s="386" t="s">
        <v>1563</v>
      </c>
      <c r="C1018" s="383" t="s">
        <v>500</v>
      </c>
      <c r="D1018" s="384">
        <v>321.03</v>
      </c>
      <c r="E1018" s="375" t="str">
        <f t="shared" ref="E1018:F1018" si="1024">UPPER(B1018)</f>
        <v>LUMINARIA SOBREPOR COMPL.,CORPO CH. AÇO PINTADA BRANCA,REFLETOR ALETAS PARABÓLICAS ALUM.ALTA PUREZA E REFLETÂNCIA,2 LÂMP.FLUOR.TUBULARES DE 32W/127V, REATOR DUPLO 127V,PART.RÁP.AFP, SOQ. ANTIVIB.,REF. CAA01-S232 LUMICENTER OU EQU.</v>
      </c>
      <c r="F1018" s="375" t="str">
        <f t="shared" si="1024"/>
        <v>UND</v>
      </c>
      <c r="G1018" s="286">
        <f t="shared" si="8"/>
        <v>313.04</v>
      </c>
      <c r="H1018" s="286">
        <f t="shared" si="9"/>
        <v>245.25</v>
      </c>
      <c r="I1018" s="286">
        <f t="shared" si="682"/>
        <v>245.25</v>
      </c>
    </row>
    <row r="1019" ht="15.75" customHeight="1">
      <c r="A1019" s="386">
        <v>180125.0</v>
      </c>
      <c r="B1019" s="386" t="s">
        <v>1564</v>
      </c>
      <c r="C1019" s="383" t="s">
        <v>500</v>
      </c>
      <c r="D1019" s="384">
        <v>221.97</v>
      </c>
      <c r="E1019" s="375" t="str">
        <f t="shared" ref="E1019:F1019" si="1025">UPPER(B1019)</f>
        <v>LUMINARIA EMBUTIR COMPL.,CORPO CH. AÇO PINTADA BRANCA,REFLETOR ALETAS PARABÓLICAS ALUM.ALTA PUREZA E REFLETÂNCIA,2 LÂMP.FLUOR.TUBULARES DE 16W/127V, REATOR DUPLO 127V, PART.RÁP.AFP, SOQ. ANTIVIB.,REF. CAA01-E216 LUMICENTER OU EQU</v>
      </c>
      <c r="F1019" s="375" t="str">
        <f t="shared" si="1025"/>
        <v>UND</v>
      </c>
      <c r="G1019" s="286">
        <f t="shared" si="8"/>
        <v>216.44</v>
      </c>
      <c r="H1019" s="286">
        <f t="shared" si="9"/>
        <v>169.57</v>
      </c>
      <c r="I1019" s="286">
        <f t="shared" si="682"/>
        <v>169.57</v>
      </c>
    </row>
    <row r="1020" ht="15.75" customHeight="1">
      <c r="A1020" s="386">
        <v>180126.0</v>
      </c>
      <c r="B1020" s="386" t="s">
        <v>1565</v>
      </c>
      <c r="C1020" s="383" t="s">
        <v>500</v>
      </c>
      <c r="D1020" s="384">
        <v>293.86</v>
      </c>
      <c r="E1020" s="375" t="str">
        <f t="shared" ref="E1020:F1020" si="1026">UPPER(B1020)</f>
        <v>LUMINARIA EMBUTIR COMPL.,CORPO CH. AÇO PINTADA BRANCA,REFLETOR, ALETAS PARABÓLICAS ALUM.ALTA PUREZA E REFLETÂNCIA,2 LÂMP. FLUOR.TUBULARES DE 32W/127V, C/ REATOR DUPLO 127V, PAR.RÁP.AFP, SOQ. ANTIVIB.,REF. CAA01-E232 LUMICENTER OU</v>
      </c>
      <c r="F1020" s="375" t="str">
        <f t="shared" si="1026"/>
        <v>UND</v>
      </c>
      <c r="G1020" s="286">
        <f t="shared" si="8"/>
        <v>286.54</v>
      </c>
      <c r="H1020" s="286">
        <f t="shared" si="9"/>
        <v>224.49</v>
      </c>
      <c r="I1020" s="286">
        <f t="shared" si="682"/>
        <v>224.49</v>
      </c>
    </row>
    <row r="1021" ht="15.75" customHeight="1">
      <c r="A1021" s="386">
        <v>180127.0</v>
      </c>
      <c r="B1021" s="386" t="s">
        <v>1566</v>
      </c>
      <c r="C1021" s="383" t="s">
        <v>500</v>
      </c>
      <c r="D1021" s="384">
        <v>367.28</v>
      </c>
      <c r="E1021" s="375" t="str">
        <f t="shared" ref="E1021:F1021" si="1027">UPPER(B1021)</f>
        <v>LUMINÁRIA SOBREPOR COMPL.,CORPO CH. AÇO PINTADA BRANCA,REFLETOR,ALETAS PARABÓLICAS ALUM.ALTA PUREZA E REFLETÂNCIA,4 LÂMP.FLUOR.TUBULARES DE 16W/127V,REATORES DUPLO 127V, PART.RÁP.AFP,SOQ. ANTIVIB.,REF.CAA01-S416 LUMICENTER OU EQU.</v>
      </c>
      <c r="F1021" s="375" t="str">
        <f t="shared" si="1027"/>
        <v>UND</v>
      </c>
      <c r="G1021" s="286">
        <f t="shared" si="8"/>
        <v>358.13</v>
      </c>
      <c r="H1021" s="286">
        <f t="shared" si="9"/>
        <v>280.58</v>
      </c>
      <c r="I1021" s="286">
        <f t="shared" si="682"/>
        <v>280.58</v>
      </c>
    </row>
    <row r="1022" ht="15.75" customHeight="1">
      <c r="A1022" s="386">
        <v>180128.0</v>
      </c>
      <c r="B1022" s="386" t="s">
        <v>1567</v>
      </c>
      <c r="C1022" s="383" t="s">
        <v>500</v>
      </c>
      <c r="D1022" s="384">
        <v>334.75</v>
      </c>
      <c r="E1022" s="375" t="str">
        <f t="shared" ref="E1022:F1022" si="1028">UPPER(B1022)</f>
        <v>LUMINÁRIA EMBUTIR COMPL.,CORPO CH.AÇO PINTADA BRANCA,REFLETOR,ALETAS PARABÓLICAS ALUM.ALTA PUREZA E REFLETÂNCIA,4 LÂMP.FLUOR.TUBULARES DE 16W/127V,REATORES DUPLO 127V,PART.RÁP.AFP, SOQ.ANTIVIB.,REF. CAA01-E416 LUMICENTER OU EQU.</v>
      </c>
      <c r="F1022" s="375" t="str">
        <f t="shared" si="1028"/>
        <v>UND</v>
      </c>
      <c r="G1022" s="286">
        <f t="shared" si="8"/>
        <v>326.41</v>
      </c>
      <c r="H1022" s="286">
        <f t="shared" si="9"/>
        <v>255.73</v>
      </c>
      <c r="I1022" s="286">
        <f t="shared" si="682"/>
        <v>255.73</v>
      </c>
    </row>
    <row r="1023" ht="15.75" customHeight="1">
      <c r="A1023" s="386">
        <v>1802.0</v>
      </c>
      <c r="B1023" s="386" t="s">
        <v>1568</v>
      </c>
      <c r="C1023" s="383"/>
      <c r="D1023" s="384"/>
      <c r="E1023" s="375" t="str">
        <f t="shared" ref="E1023:F1023" si="1029">UPPER(B1023)</f>
        <v>INTERRUPTORES E TOMADAS</v>
      </c>
      <c r="F1023" s="375" t="str">
        <f t="shared" si="1029"/>
        <v/>
      </c>
      <c r="G1023" s="286">
        <f t="shared" si="8"/>
        <v>0</v>
      </c>
      <c r="H1023" s="286">
        <f t="shared" si="9"/>
        <v>0</v>
      </c>
      <c r="I1023" s="286">
        <f t="shared" si="682"/>
        <v>0</v>
      </c>
    </row>
    <row r="1024" ht="15.75" customHeight="1">
      <c r="A1024" s="386">
        <v>180201.0</v>
      </c>
      <c r="B1024" s="386" t="s">
        <v>1569</v>
      </c>
      <c r="C1024" s="383" t="s">
        <v>500</v>
      </c>
      <c r="D1024" s="384">
        <v>31.3</v>
      </c>
      <c r="E1024" s="375" t="str">
        <f t="shared" ref="E1024:F1024" si="1030">UPPER(B1024)</f>
        <v>TOMADA PADRÃO BRASILEIRO LINHA BRANCA, NBR 14136 2 POLOS + TERRA 10A/250V, COM PLACA 4X2"</v>
      </c>
      <c r="F1024" s="375" t="str">
        <f t="shared" si="1030"/>
        <v>UND</v>
      </c>
      <c r="G1024" s="286">
        <f t="shared" si="8"/>
        <v>30.52</v>
      </c>
      <c r="H1024" s="286">
        <f t="shared" si="9"/>
        <v>23.91</v>
      </c>
      <c r="I1024" s="286">
        <f t="shared" si="682"/>
        <v>23.91</v>
      </c>
    </row>
    <row r="1025" ht="15.75" customHeight="1">
      <c r="A1025" s="386">
        <v>180202.0</v>
      </c>
      <c r="B1025" s="386" t="s">
        <v>1570</v>
      </c>
      <c r="C1025" s="383" t="s">
        <v>500</v>
      </c>
      <c r="D1025" s="384">
        <v>37.44</v>
      </c>
      <c r="E1025" s="375" t="str">
        <f t="shared" ref="E1025:F1025" si="1031">UPPER(B1025)</f>
        <v>TOMADA PADRÃO BRASILEIRO LINHA BRANCA, NBR 14136 2 POLOS + TERRA 20A/250V, COM PLACA 4X2"</v>
      </c>
      <c r="F1025" s="375" t="str">
        <f t="shared" si="1031"/>
        <v>UND</v>
      </c>
      <c r="G1025" s="286">
        <f t="shared" si="8"/>
        <v>36.51</v>
      </c>
      <c r="H1025" s="286">
        <f t="shared" si="9"/>
        <v>28.6</v>
      </c>
      <c r="I1025" s="286">
        <f t="shared" si="682"/>
        <v>28.6</v>
      </c>
    </row>
    <row r="1026" ht="15.75" customHeight="1">
      <c r="A1026" s="386">
        <v>180204.0</v>
      </c>
      <c r="B1026" s="386" t="s">
        <v>1571</v>
      </c>
      <c r="C1026" s="383" t="s">
        <v>500</v>
      </c>
      <c r="D1026" s="384">
        <v>27.72</v>
      </c>
      <c r="E1026" s="375" t="str">
        <f t="shared" ref="E1026:F1026" si="1032">UPPER(B1026)</f>
        <v>INTERRUPTOR DE UMA TECLA SIMPLES 10A/250V, COM PLACA 4X2"</v>
      </c>
      <c r="F1026" s="375" t="str">
        <f t="shared" si="1032"/>
        <v>UND</v>
      </c>
      <c r="G1026" s="286">
        <f t="shared" si="8"/>
        <v>27.03</v>
      </c>
      <c r="H1026" s="286">
        <f t="shared" si="9"/>
        <v>21.18</v>
      </c>
      <c r="I1026" s="286">
        <f t="shared" si="682"/>
        <v>21.18</v>
      </c>
    </row>
    <row r="1027" ht="15.75" customHeight="1">
      <c r="A1027" s="386">
        <v>180205.0</v>
      </c>
      <c r="B1027" s="386" t="s">
        <v>1572</v>
      </c>
      <c r="C1027" s="383" t="s">
        <v>500</v>
      </c>
      <c r="D1027" s="384">
        <v>44.2</v>
      </c>
      <c r="E1027" s="375" t="str">
        <f t="shared" ref="E1027:F1027" si="1033">UPPER(B1027)</f>
        <v>INTERRUPTOR DE DUAS TECLAS SIMPLES 10A/250V, COM PLACA 4X2"</v>
      </c>
      <c r="F1027" s="375" t="str">
        <f t="shared" si="1033"/>
        <v>UND</v>
      </c>
      <c r="G1027" s="286">
        <f t="shared" si="8"/>
        <v>43.1</v>
      </c>
      <c r="H1027" s="286">
        <f t="shared" si="9"/>
        <v>33.77</v>
      </c>
      <c r="I1027" s="286">
        <f t="shared" si="682"/>
        <v>33.77</v>
      </c>
    </row>
    <row r="1028" ht="15.75" customHeight="1">
      <c r="A1028" s="386">
        <v>180206.0</v>
      </c>
      <c r="B1028" s="386" t="s">
        <v>1573</v>
      </c>
      <c r="C1028" s="383" t="s">
        <v>500</v>
      </c>
      <c r="D1028" s="384">
        <v>32.5</v>
      </c>
      <c r="E1028" s="375" t="str">
        <f t="shared" ref="E1028:F1028" si="1034">UPPER(B1028)</f>
        <v>INTERRUPTOR DE UMA TECLA PARALELO 10A/250V, COM PLACA 4X2"</v>
      </c>
      <c r="F1028" s="375" t="str">
        <f t="shared" si="1034"/>
        <v>UND</v>
      </c>
      <c r="G1028" s="286">
        <f t="shared" si="8"/>
        <v>31.69</v>
      </c>
      <c r="H1028" s="286">
        <f t="shared" si="9"/>
        <v>24.83</v>
      </c>
      <c r="I1028" s="286">
        <f t="shared" si="682"/>
        <v>24.83</v>
      </c>
    </row>
    <row r="1029" ht="15.75" customHeight="1">
      <c r="A1029" s="381">
        <v>180207.0</v>
      </c>
      <c r="B1029" s="381" t="s">
        <v>1574</v>
      </c>
      <c r="C1029" s="383" t="s">
        <v>500</v>
      </c>
      <c r="D1029" s="384">
        <v>47.78</v>
      </c>
      <c r="E1029" s="375" t="str">
        <f t="shared" ref="E1029:F1029" si="1035">UPPER(B1029)</f>
        <v>INTERRUPTOR DE UMA TECLA SIMPLES 10A/250V E UMA TOMADA 3 POLOS 10A/250V, PADRÃO BRASILEIRO, NBR 14136, LINHA BRANCA, COM PLACA 4X2"</v>
      </c>
      <c r="F1029" s="375" t="str">
        <f t="shared" si="1035"/>
        <v>UND</v>
      </c>
      <c r="G1029" s="286">
        <f t="shared" si="8"/>
        <v>46.59</v>
      </c>
      <c r="H1029" s="286">
        <f t="shared" si="9"/>
        <v>36.5</v>
      </c>
      <c r="I1029" s="286">
        <f t="shared" si="682"/>
        <v>36.5</v>
      </c>
    </row>
    <row r="1030" ht="15.75" customHeight="1">
      <c r="A1030" s="386">
        <v>180208.0</v>
      </c>
      <c r="B1030" s="386" t="s">
        <v>1575</v>
      </c>
      <c r="C1030" s="383" t="s">
        <v>500</v>
      </c>
      <c r="D1030" s="384">
        <v>64.27</v>
      </c>
      <c r="E1030" s="375" t="str">
        <f t="shared" ref="E1030:F1030" si="1036">UPPER(B1030)</f>
        <v>INTERRUPTOR DE DUAS TECLAS SIMPLES 10A/250V E UMA TOMADA 3 POLOS UNIVERSAL 10A/250V, COM PLACA 4X2"</v>
      </c>
      <c r="F1030" s="375" t="str">
        <f t="shared" si="1036"/>
        <v>UND</v>
      </c>
      <c r="G1030" s="286">
        <f t="shared" si="8"/>
        <v>62.67</v>
      </c>
      <c r="H1030" s="286">
        <f t="shared" si="9"/>
        <v>49.1</v>
      </c>
      <c r="I1030" s="286">
        <f t="shared" si="682"/>
        <v>49.1</v>
      </c>
    </row>
    <row r="1031" ht="15.75" customHeight="1">
      <c r="A1031" s="386">
        <v>180209.0</v>
      </c>
      <c r="B1031" s="386" t="s">
        <v>1576</v>
      </c>
      <c r="C1031" s="383" t="s">
        <v>500</v>
      </c>
      <c r="D1031" s="384">
        <v>28.39</v>
      </c>
      <c r="E1031" s="375" t="str">
        <f t="shared" ref="E1031:F1031" si="1037">UPPER(B1031)</f>
        <v>INTERRUPTOR PULSADOR DE CAMPAINHA 10A/250V, COM PLACA 4X2"</v>
      </c>
      <c r="F1031" s="375" t="str">
        <f t="shared" si="1037"/>
        <v>UND</v>
      </c>
      <c r="G1031" s="286">
        <f t="shared" si="8"/>
        <v>27.69</v>
      </c>
      <c r="H1031" s="286">
        <f t="shared" si="9"/>
        <v>21.69</v>
      </c>
      <c r="I1031" s="286">
        <f t="shared" si="682"/>
        <v>21.69</v>
      </c>
    </row>
    <row r="1032" ht="15.75" customHeight="1">
      <c r="A1032" s="386">
        <v>180210.0</v>
      </c>
      <c r="B1032" s="386" t="s">
        <v>1577</v>
      </c>
      <c r="C1032" s="383" t="s">
        <v>500</v>
      </c>
      <c r="D1032" s="384">
        <v>35.4</v>
      </c>
      <c r="E1032" s="375" t="str">
        <f t="shared" ref="E1032:F1032" si="1038">UPPER(B1032)</f>
        <v>TOMADA DE 3 POLOS 20A/250V, COM PLACA 4X2"</v>
      </c>
      <c r="F1032" s="375" t="str">
        <f t="shared" si="1038"/>
        <v>UND</v>
      </c>
      <c r="G1032" s="286">
        <f t="shared" si="8"/>
        <v>34.51</v>
      </c>
      <c r="H1032" s="286">
        <f t="shared" si="9"/>
        <v>27.04</v>
      </c>
      <c r="I1032" s="286">
        <f t="shared" si="682"/>
        <v>27.04</v>
      </c>
    </row>
    <row r="1033" ht="15.75" customHeight="1">
      <c r="A1033" s="386">
        <v>180211.0</v>
      </c>
      <c r="B1033" s="386" t="s">
        <v>1578</v>
      </c>
      <c r="C1033" s="383" t="s">
        <v>500</v>
      </c>
      <c r="D1033" s="384">
        <v>100.24</v>
      </c>
      <c r="E1033" s="375" t="str">
        <f t="shared" ref="E1033:F1033" si="1039">UPPER(B1033)</f>
        <v>INTERRUPTOR DE TRÊS TECLAS SIMPLES 10 A/250 V E DUAS TECLAS SIMPLES 10A/250V, COM PLACA 4X4"</v>
      </c>
      <c r="F1033" s="375" t="str">
        <f t="shared" si="1039"/>
        <v>UND</v>
      </c>
      <c r="G1033" s="286">
        <f t="shared" si="8"/>
        <v>97.75</v>
      </c>
      <c r="H1033" s="286">
        <f t="shared" si="9"/>
        <v>76.58</v>
      </c>
      <c r="I1033" s="286">
        <f t="shared" si="682"/>
        <v>76.58</v>
      </c>
    </row>
    <row r="1034" ht="15.75" customHeight="1">
      <c r="A1034" s="386">
        <v>180212.0</v>
      </c>
      <c r="B1034" s="386" t="s">
        <v>1579</v>
      </c>
      <c r="C1034" s="383" t="s">
        <v>500</v>
      </c>
      <c r="D1034" s="384">
        <v>60.7</v>
      </c>
      <c r="E1034" s="375" t="str">
        <f t="shared" ref="E1034:F1034" si="1040">UPPER(B1034)</f>
        <v>INTERRUPTOR DE TRÊS TECLAS SIMPLES 10A/250V, C/ PLACA 4X2"</v>
      </c>
      <c r="F1034" s="375" t="str">
        <f t="shared" si="1040"/>
        <v>UND</v>
      </c>
      <c r="G1034" s="286">
        <f t="shared" si="8"/>
        <v>59.19</v>
      </c>
      <c r="H1034" s="286">
        <f t="shared" si="9"/>
        <v>46.37</v>
      </c>
      <c r="I1034" s="286">
        <f t="shared" si="682"/>
        <v>46.37</v>
      </c>
    </row>
    <row r="1035" ht="15.75" customHeight="1">
      <c r="A1035" s="386">
        <v>180217.0</v>
      </c>
      <c r="B1035" s="386" t="s">
        <v>1580</v>
      </c>
      <c r="C1035" s="383" t="s">
        <v>500</v>
      </c>
      <c r="D1035" s="384">
        <v>9.39</v>
      </c>
      <c r="E1035" s="375" t="str">
        <f t="shared" ref="E1035:F1035" si="1041">UPPER(B1035)</f>
        <v>ESPELHO PARA CAIXA ESTAMPADA 4 X 2"</v>
      </c>
      <c r="F1035" s="375" t="str">
        <f t="shared" si="1041"/>
        <v>UND</v>
      </c>
      <c r="G1035" s="286">
        <f t="shared" si="8"/>
        <v>9.15</v>
      </c>
      <c r="H1035" s="286">
        <f t="shared" si="9"/>
        <v>7.17</v>
      </c>
      <c r="I1035" s="286">
        <f t="shared" si="682"/>
        <v>7.17</v>
      </c>
    </row>
    <row r="1036" ht="15.75" customHeight="1">
      <c r="A1036" s="386">
        <v>180218.0</v>
      </c>
      <c r="B1036" s="386" t="s">
        <v>1581</v>
      </c>
      <c r="C1036" s="383" t="s">
        <v>500</v>
      </c>
      <c r="D1036" s="384">
        <v>14.1</v>
      </c>
      <c r="E1036" s="375" t="str">
        <f t="shared" ref="E1036:F1036" si="1042">UPPER(B1036)</f>
        <v>ESPELHO PARA CAIXA ESTAMPADA 4 X 4"</v>
      </c>
      <c r="F1036" s="375" t="str">
        <f t="shared" si="1042"/>
        <v>UND</v>
      </c>
      <c r="G1036" s="286">
        <f t="shared" si="8"/>
        <v>13.75</v>
      </c>
      <c r="H1036" s="286">
        <f t="shared" si="9"/>
        <v>10.77</v>
      </c>
      <c r="I1036" s="286">
        <f t="shared" si="682"/>
        <v>10.77</v>
      </c>
    </row>
    <row r="1037" ht="15.75" customHeight="1">
      <c r="A1037" s="386">
        <v>180220.0</v>
      </c>
      <c r="B1037" s="386" t="s">
        <v>1582</v>
      </c>
      <c r="C1037" s="383" t="s">
        <v>500</v>
      </c>
      <c r="D1037" s="384">
        <v>26.4</v>
      </c>
      <c r="E1037" s="375" t="str">
        <f t="shared" ref="E1037:F1037" si="1043">UPPER(B1037)</f>
        <v>TOMADA COAXIAL 75 OHMS PARA TV</v>
      </c>
      <c r="F1037" s="375" t="str">
        <f t="shared" si="1043"/>
        <v>UND</v>
      </c>
      <c r="G1037" s="286">
        <f t="shared" si="8"/>
        <v>25.74</v>
      </c>
      <c r="H1037" s="286">
        <f t="shared" si="9"/>
        <v>20.17</v>
      </c>
      <c r="I1037" s="286">
        <f t="shared" si="682"/>
        <v>20.17</v>
      </c>
    </row>
    <row r="1038" ht="15.75" customHeight="1">
      <c r="A1038" s="386">
        <v>1803.0</v>
      </c>
      <c r="B1038" s="386" t="s">
        <v>1583</v>
      </c>
      <c r="C1038" s="383"/>
      <c r="D1038" s="384"/>
      <c r="E1038" s="375" t="str">
        <f t="shared" ref="E1038:F1038" si="1044">UPPER(B1038)</f>
        <v>BOMBAS</v>
      </c>
      <c r="F1038" s="375" t="str">
        <f t="shared" si="1044"/>
        <v/>
      </c>
      <c r="G1038" s="286">
        <f t="shared" si="8"/>
        <v>0</v>
      </c>
      <c r="H1038" s="286">
        <f t="shared" si="9"/>
        <v>0</v>
      </c>
      <c r="I1038" s="286">
        <f t="shared" si="682"/>
        <v>0</v>
      </c>
    </row>
    <row r="1039" ht="15.75" customHeight="1">
      <c r="A1039" s="386">
        <v>180301.0</v>
      </c>
      <c r="B1039" s="386" t="s">
        <v>1584</v>
      </c>
      <c r="C1039" s="383" t="s">
        <v>500</v>
      </c>
      <c r="D1039" s="384">
        <v>3630.33</v>
      </c>
      <c r="E1039" s="375" t="str">
        <f t="shared" ref="E1039:F1039" si="1045">UPPER(B1039)</f>
        <v>BOMBA CENTRÍFUGA TRIFÁSICA 5CV, MODELO 620 DANCOR, OU EQUIVALENTE</v>
      </c>
      <c r="F1039" s="375" t="str">
        <f t="shared" si="1045"/>
        <v>UND</v>
      </c>
      <c r="G1039" s="286">
        <f t="shared" si="8"/>
        <v>3539.92</v>
      </c>
      <c r="H1039" s="286">
        <f t="shared" si="9"/>
        <v>2773.36</v>
      </c>
      <c r="I1039" s="286">
        <f t="shared" si="682"/>
        <v>2773.36</v>
      </c>
    </row>
    <row r="1040" ht="15.75" customHeight="1">
      <c r="A1040" s="386">
        <v>180302.0</v>
      </c>
      <c r="B1040" s="386" t="s">
        <v>1585</v>
      </c>
      <c r="C1040" s="383" t="s">
        <v>500</v>
      </c>
      <c r="D1040" s="384">
        <v>909.49</v>
      </c>
      <c r="E1040" s="375" t="str">
        <f t="shared" ref="E1040:F1040" si="1046">UPPER(B1040)</f>
        <v>BOMBA CENTRÍFUGA MONOFÁSICA 1/2 CV</v>
      </c>
      <c r="F1040" s="375" t="str">
        <f t="shared" si="1046"/>
        <v>UND</v>
      </c>
      <c r="G1040" s="286">
        <f t="shared" si="8"/>
        <v>886.84</v>
      </c>
      <c r="H1040" s="286">
        <f t="shared" si="9"/>
        <v>694.8</v>
      </c>
      <c r="I1040" s="286">
        <f t="shared" si="682"/>
        <v>694.8</v>
      </c>
    </row>
    <row r="1041" ht="15.75" customHeight="1">
      <c r="A1041" s="386">
        <v>180303.0</v>
      </c>
      <c r="B1041" s="386" t="s">
        <v>1586</v>
      </c>
      <c r="C1041" s="383" t="s">
        <v>500</v>
      </c>
      <c r="D1041" s="384">
        <v>1348.17</v>
      </c>
      <c r="E1041" s="375" t="str">
        <f t="shared" ref="E1041:F1041" si="1047">UPPER(B1041)</f>
        <v>BOMBA CENTRÍFUGA MONOFÁSICA 3/4 CV</v>
      </c>
      <c r="F1041" s="375" t="str">
        <f t="shared" si="1047"/>
        <v>UND</v>
      </c>
      <c r="G1041" s="286">
        <f t="shared" si="8"/>
        <v>1314.59</v>
      </c>
      <c r="H1041" s="286">
        <f t="shared" si="9"/>
        <v>1029.92</v>
      </c>
      <c r="I1041" s="286">
        <f t="shared" si="682"/>
        <v>1029.92</v>
      </c>
    </row>
    <row r="1042" ht="15.75" customHeight="1">
      <c r="A1042" s="386">
        <v>180304.0</v>
      </c>
      <c r="B1042" s="386" t="s">
        <v>1587</v>
      </c>
      <c r="C1042" s="383" t="s">
        <v>500</v>
      </c>
      <c r="D1042" s="384">
        <v>1585.98</v>
      </c>
      <c r="E1042" s="375" t="str">
        <f t="shared" ref="E1042:F1042" si="1048">UPPER(B1042)</f>
        <v>BOMBA CENTRIFUGA TRIFÁSICA 2CV</v>
      </c>
      <c r="F1042" s="375" t="str">
        <f t="shared" si="1048"/>
        <v>UND</v>
      </c>
      <c r="G1042" s="286">
        <f t="shared" si="8"/>
        <v>1546.49</v>
      </c>
      <c r="H1042" s="286">
        <f t="shared" si="9"/>
        <v>1211.6</v>
      </c>
      <c r="I1042" s="286">
        <f t="shared" si="682"/>
        <v>1211.6</v>
      </c>
    </row>
    <row r="1043" ht="15.75" customHeight="1">
      <c r="A1043" s="386">
        <v>180305.0</v>
      </c>
      <c r="B1043" s="386" t="s">
        <v>1588</v>
      </c>
      <c r="C1043" s="383" t="s">
        <v>500</v>
      </c>
      <c r="D1043" s="384">
        <v>1412.69</v>
      </c>
      <c r="E1043" s="375" t="str">
        <f t="shared" ref="E1043:F1043" si="1049">UPPER(B1043)</f>
        <v>BOMBA ELÉTRICA CENTRÍFUGA MONOFÁSICA 1 CV</v>
      </c>
      <c r="F1043" s="375" t="str">
        <f t="shared" si="1049"/>
        <v>UND</v>
      </c>
      <c r="G1043" s="286">
        <f t="shared" si="8"/>
        <v>1377.5</v>
      </c>
      <c r="H1043" s="286">
        <f t="shared" si="9"/>
        <v>1079.21</v>
      </c>
      <c r="I1043" s="286">
        <f t="shared" si="682"/>
        <v>1079.21</v>
      </c>
    </row>
    <row r="1044" ht="15.75" customHeight="1">
      <c r="A1044" s="381">
        <v>1804.0</v>
      </c>
      <c r="B1044" s="381" t="s">
        <v>1589</v>
      </c>
      <c r="C1044" s="383"/>
      <c r="D1044" s="384"/>
      <c r="E1044" s="375" t="str">
        <f t="shared" ref="E1044:F1044" si="1050">UPPER(B1044)</f>
        <v>POSTES</v>
      </c>
      <c r="F1044" s="375" t="str">
        <f t="shared" si="1050"/>
        <v/>
      </c>
      <c r="G1044" s="286">
        <f t="shared" si="8"/>
        <v>0</v>
      </c>
      <c r="H1044" s="286">
        <f t="shared" si="9"/>
        <v>0</v>
      </c>
      <c r="I1044" s="286">
        <f t="shared" si="682"/>
        <v>0</v>
      </c>
    </row>
    <row r="1045" ht="15.75" customHeight="1">
      <c r="A1045" s="386">
        <v>180405.0</v>
      </c>
      <c r="B1045" s="386" t="s">
        <v>1590</v>
      </c>
      <c r="C1045" s="383" t="s">
        <v>500</v>
      </c>
      <c r="D1045" s="399">
        <v>3383.58</v>
      </c>
      <c r="E1045" s="375" t="str">
        <f t="shared" ref="E1045:F1045" si="1051">UPPER(B1045)</f>
        <v>POSTE CIRCULAR DE CONCRETO 11 M PADRÃO ESCELSA, INCL. LUMINÁRIA TIPO 1 PÉTALA MOD. BETA II C/1 LÂMPADA VS 400W, REATOR ALTO FATOR DE POTÊNCIA 400W/220V E RELÉ FOTOELÉTRICO, TECNOWATT OU EQUIVALENTE</v>
      </c>
      <c r="F1045" s="375" t="str">
        <f t="shared" si="1051"/>
        <v>UND</v>
      </c>
      <c r="G1045" s="286">
        <f t="shared" si="8"/>
        <v>3299.32</v>
      </c>
      <c r="H1045" s="286">
        <f t="shared" si="9"/>
        <v>2584.86</v>
      </c>
      <c r="I1045" s="286">
        <f t="shared" si="682"/>
        <v>2584.86</v>
      </c>
    </row>
    <row r="1046" ht="15.75" customHeight="1">
      <c r="A1046" s="386">
        <v>180408.0</v>
      </c>
      <c r="B1046" s="386" t="s">
        <v>1591</v>
      </c>
      <c r="C1046" s="383" t="s">
        <v>500</v>
      </c>
      <c r="D1046" s="384">
        <v>4297.75</v>
      </c>
      <c r="E1046" s="375" t="str">
        <f t="shared" ref="E1046:F1046" si="1052">UPPER(B1046)</f>
        <v>POSTE CIRCULAR DE CONCRETO 11M PADRÃO ESCELSA, INCL. 3 PROJETORES PL 400 MA C/ LÂMPADA VM 400W, REATOR TIPO EXTERNO 400 W /220V ALTO FATOR DE POTÊNCIA, TECNOWATT OU EQUIVALENTE.</v>
      </c>
      <c r="F1046" s="375" t="str">
        <f t="shared" si="1052"/>
        <v>UND</v>
      </c>
      <c r="G1046" s="286">
        <f t="shared" si="8"/>
        <v>4190.71</v>
      </c>
      <c r="H1046" s="286">
        <f t="shared" si="9"/>
        <v>3283.23</v>
      </c>
      <c r="I1046" s="286">
        <f t="shared" si="682"/>
        <v>3283.23</v>
      </c>
    </row>
    <row r="1047" ht="15.75" customHeight="1">
      <c r="A1047" s="386">
        <v>1807.0</v>
      </c>
      <c r="B1047" s="386" t="s">
        <v>1592</v>
      </c>
      <c r="C1047" s="383"/>
      <c r="D1047" s="399"/>
      <c r="E1047" s="375" t="str">
        <f t="shared" ref="E1047:F1047" si="1053">UPPER(B1047)</f>
        <v>VENTILADORES</v>
      </c>
      <c r="F1047" s="375" t="str">
        <f t="shared" si="1053"/>
        <v/>
      </c>
      <c r="G1047" s="286">
        <f t="shared" si="8"/>
        <v>0</v>
      </c>
      <c r="H1047" s="286">
        <f t="shared" si="9"/>
        <v>0</v>
      </c>
      <c r="I1047" s="286">
        <f t="shared" si="682"/>
        <v>0</v>
      </c>
    </row>
    <row r="1048" ht="15.75" customHeight="1">
      <c r="A1048" s="386">
        <v>180702.0</v>
      </c>
      <c r="B1048" s="386" t="s">
        <v>1593</v>
      </c>
      <c r="C1048" s="383" t="s">
        <v>500</v>
      </c>
      <c r="D1048" s="399">
        <v>209.05</v>
      </c>
      <c r="E1048" s="375" t="str">
        <f t="shared" ref="E1048:F1048" si="1054">UPPER(B1048)</f>
        <v>VENTILADOR DE TETO BASE MADEIRA SEM ALOJAMENTO PARA LUMINÁRIA, REF. TRON OU EQUIVALENTE, COM COMANDO DE INTERRUPTOR SIMPLES, SEM DIMER PARA REGULAGEM DE VELOCIDADE</v>
      </c>
      <c r="F1048" s="375" t="str">
        <f t="shared" si="1054"/>
        <v>UND</v>
      </c>
      <c r="G1048" s="286">
        <f t="shared" si="8"/>
        <v>203.84</v>
      </c>
      <c r="H1048" s="286">
        <f t="shared" si="9"/>
        <v>159.7</v>
      </c>
      <c r="I1048" s="286">
        <f t="shared" si="682"/>
        <v>159.7</v>
      </c>
    </row>
    <row r="1049" ht="15.75" customHeight="1">
      <c r="A1049" s="386">
        <v>1808.0</v>
      </c>
      <c r="B1049" s="386" t="s">
        <v>1514</v>
      </c>
      <c r="C1049" s="383"/>
      <c r="D1049" s="399"/>
      <c r="E1049" s="375" t="str">
        <f t="shared" ref="E1049:F1049" si="1055">UPPER(B1049)</f>
        <v>OUTROS APARELHOS</v>
      </c>
      <c r="F1049" s="375" t="str">
        <f t="shared" si="1055"/>
        <v/>
      </c>
      <c r="G1049" s="286">
        <f t="shared" si="8"/>
        <v>0</v>
      </c>
      <c r="H1049" s="286">
        <f t="shared" si="9"/>
        <v>0</v>
      </c>
      <c r="I1049" s="286">
        <f t="shared" si="682"/>
        <v>0</v>
      </c>
    </row>
    <row r="1050" ht="15.75" customHeight="1">
      <c r="A1050" s="381">
        <v>180803.0</v>
      </c>
      <c r="B1050" s="381" t="s">
        <v>1594</v>
      </c>
      <c r="C1050" s="383" t="s">
        <v>500</v>
      </c>
      <c r="D1050" s="384">
        <v>166.54</v>
      </c>
      <c r="E1050" s="375" t="str">
        <f t="shared" ref="E1050:F1050" si="1056">UPPER(B1050)</f>
        <v>CAMPAINHA TIPO TIMBRE PIAL, COD. 412.77 OU EQUIVALENTE</v>
      </c>
      <c r="F1050" s="375" t="str">
        <f t="shared" si="1056"/>
        <v>UND</v>
      </c>
      <c r="G1050" s="286">
        <f t="shared" si="8"/>
        <v>162.4</v>
      </c>
      <c r="H1050" s="286">
        <f t="shared" si="9"/>
        <v>127.23</v>
      </c>
      <c r="I1050" s="286">
        <f t="shared" si="682"/>
        <v>127.23</v>
      </c>
    </row>
    <row r="1051" ht="15.75" customHeight="1">
      <c r="A1051" s="386">
        <v>180804.0</v>
      </c>
      <c r="B1051" s="386" t="s">
        <v>1595</v>
      </c>
      <c r="C1051" s="383" t="s">
        <v>500</v>
      </c>
      <c r="D1051" s="399">
        <v>831.1</v>
      </c>
      <c r="E1051" s="375" t="str">
        <f t="shared" ref="E1051:F1051" si="1057">UPPER(B1051)</f>
        <v>CAMPAINHA TIPO PRATO PIAL, COD. 414.18</v>
      </c>
      <c r="F1051" s="375" t="str">
        <f t="shared" si="1057"/>
        <v>UND</v>
      </c>
      <c r="G1051" s="286">
        <f t="shared" si="8"/>
        <v>810.4</v>
      </c>
      <c r="H1051" s="286">
        <f t="shared" si="9"/>
        <v>634.91</v>
      </c>
      <c r="I1051" s="286">
        <f t="shared" si="682"/>
        <v>634.91</v>
      </c>
    </row>
    <row r="1052" ht="15.75" customHeight="1">
      <c r="A1052" s="386">
        <v>180809.0</v>
      </c>
      <c r="B1052" s="386" t="s">
        <v>1596</v>
      </c>
      <c r="C1052" s="383" t="s">
        <v>500</v>
      </c>
      <c r="D1052" s="399">
        <v>98.32</v>
      </c>
      <c r="E1052" s="375" t="str">
        <f t="shared" ref="E1052:F1052" si="1058">UPPER(B1052)</f>
        <v>CHUVEIRO ELÉTRICO TIPO DUCHA LORENZET OU CORONA</v>
      </c>
      <c r="F1052" s="375" t="str">
        <f t="shared" si="1058"/>
        <v>UND</v>
      </c>
      <c r="G1052" s="286">
        <f t="shared" si="8"/>
        <v>95.87</v>
      </c>
      <c r="H1052" s="286">
        <f t="shared" si="9"/>
        <v>75.11</v>
      </c>
      <c r="I1052" s="286">
        <f t="shared" si="682"/>
        <v>75.11</v>
      </c>
    </row>
    <row r="1053" ht="15.75" customHeight="1">
      <c r="A1053" s="381">
        <v>19.0</v>
      </c>
      <c r="B1053" s="381" t="s">
        <v>376</v>
      </c>
      <c r="C1053" s="383"/>
      <c r="D1053" s="384"/>
      <c r="E1053" s="375" t="str">
        <f t="shared" ref="E1053:F1053" si="1059">UPPER(B1053)</f>
        <v>PINTURA</v>
      </c>
      <c r="F1053" s="375" t="str">
        <f t="shared" si="1059"/>
        <v/>
      </c>
      <c r="G1053" s="286">
        <f t="shared" si="8"/>
        <v>0</v>
      </c>
      <c r="H1053" s="286">
        <f t="shared" si="9"/>
        <v>0</v>
      </c>
      <c r="I1053" s="286">
        <f t="shared" si="682"/>
        <v>0</v>
      </c>
    </row>
    <row r="1054" ht="15.75" customHeight="1">
      <c r="A1054" s="386">
        <v>1901.0</v>
      </c>
      <c r="B1054" s="386" t="s">
        <v>1597</v>
      </c>
      <c r="C1054" s="383"/>
      <c r="D1054" s="384"/>
      <c r="E1054" s="375" t="str">
        <f t="shared" ref="E1054:F1054" si="1060">UPPER(B1054)</f>
        <v>SOBRE PAREDES E FORROS</v>
      </c>
      <c r="F1054" s="375" t="str">
        <f t="shared" si="1060"/>
        <v/>
      </c>
      <c r="G1054" s="286">
        <f t="shared" si="8"/>
        <v>0</v>
      </c>
      <c r="H1054" s="286">
        <f t="shared" si="9"/>
        <v>0</v>
      </c>
      <c r="I1054" s="286">
        <f t="shared" si="682"/>
        <v>0</v>
      </c>
    </row>
    <row r="1055" ht="15.75" customHeight="1">
      <c r="A1055" s="381">
        <v>190101.0</v>
      </c>
      <c r="B1055" s="381" t="s">
        <v>1598</v>
      </c>
      <c r="C1055" s="383" t="s">
        <v>479</v>
      </c>
      <c r="D1055" s="384">
        <v>12.06</v>
      </c>
      <c r="E1055" s="375" t="str">
        <f t="shared" ref="E1055:F1055" si="1061">UPPER(B1055)</f>
        <v>EMASSAMENTO DE PAREDES E FORROS, COM DUAS DEMÃOS DE MASSA À BASE DE PVA, MARCAS DE REFERÊNCIA SUVINIL, CORAL OU METALATEX</v>
      </c>
      <c r="F1055" s="375" t="str">
        <f t="shared" si="1061"/>
        <v>M2</v>
      </c>
      <c r="G1055" s="286">
        <f t="shared" si="8"/>
        <v>11.76</v>
      </c>
      <c r="H1055" s="286">
        <f t="shared" si="9"/>
        <v>9.21</v>
      </c>
      <c r="I1055" s="286">
        <f t="shared" si="682"/>
        <v>9.21</v>
      </c>
    </row>
    <row r="1056" ht="15.75" customHeight="1">
      <c r="A1056" s="386">
        <v>190102.0</v>
      </c>
      <c r="B1056" s="386" t="s">
        <v>1599</v>
      </c>
      <c r="C1056" s="383" t="s">
        <v>479</v>
      </c>
      <c r="D1056" s="384">
        <v>20.26</v>
      </c>
      <c r="E1056" s="375" t="str">
        <f t="shared" ref="E1056:F1056" si="1062">UPPER(B1056)</f>
        <v>EMASSAMENTO DE PAREDES E FORROS, COM DUAS DEMÃOS DE MASSA À BASE DE ÓLEO, MARCAS DE REFERÊNCIA SUVINIL, CORAL OU METALATEX</v>
      </c>
      <c r="F1056" s="375" t="str">
        <f t="shared" si="1062"/>
        <v>M2</v>
      </c>
      <c r="G1056" s="286">
        <f t="shared" si="8"/>
        <v>19.76</v>
      </c>
      <c r="H1056" s="286">
        <f t="shared" si="9"/>
        <v>15.48</v>
      </c>
      <c r="I1056" s="286">
        <f t="shared" si="682"/>
        <v>15.48</v>
      </c>
    </row>
    <row r="1057" ht="15.75" customHeight="1">
      <c r="A1057" s="386">
        <v>190103.0</v>
      </c>
      <c r="B1057" s="386" t="s">
        <v>1600</v>
      </c>
      <c r="C1057" s="383" t="s">
        <v>479</v>
      </c>
      <c r="D1057" s="384">
        <v>15.51</v>
      </c>
      <c r="E1057" s="375" t="str">
        <f t="shared" ref="E1057:F1057" si="1063">UPPER(B1057)</f>
        <v>EMASSAMENTO DE PAREDES E FORROS, COM DUAS DEMÃOS DE MASSA ACRÍLICA, MARCAS DE REFERÊNCIA SUVINIL, CORAL OU METALATEX</v>
      </c>
      <c r="F1057" s="375" t="str">
        <f t="shared" si="1063"/>
        <v>M2</v>
      </c>
      <c r="G1057" s="286">
        <f t="shared" si="8"/>
        <v>15.13</v>
      </c>
      <c r="H1057" s="286">
        <f t="shared" si="9"/>
        <v>11.85</v>
      </c>
      <c r="I1057" s="286">
        <f t="shared" si="682"/>
        <v>11.85</v>
      </c>
    </row>
    <row r="1058" ht="15.75" customHeight="1">
      <c r="A1058" s="386">
        <v>190104.0</v>
      </c>
      <c r="B1058" s="386" t="s">
        <v>1601</v>
      </c>
      <c r="C1058" s="383" t="s">
        <v>479</v>
      </c>
      <c r="D1058" s="384">
        <v>21.64</v>
      </c>
      <c r="E1058" s="375" t="str">
        <f t="shared" ref="E1058:F1058" si="1064">UPPER(B1058)</f>
        <v>PINTURA COM TINTA LÁTEX PVA, MARCAS DE REFERÊNCIA SUVINIL, CORAL OU METALATEX, INCLUSIVE SELADOR EM PAREDES E FORROS, A TRÊS DEMÃOS</v>
      </c>
      <c r="F1058" s="375" t="str">
        <f t="shared" si="1064"/>
        <v>M2</v>
      </c>
      <c r="G1058" s="286">
        <f t="shared" si="8"/>
        <v>21.1</v>
      </c>
      <c r="H1058" s="286">
        <f t="shared" si="9"/>
        <v>16.53</v>
      </c>
      <c r="I1058" s="286">
        <f t="shared" si="682"/>
        <v>16.53</v>
      </c>
    </row>
    <row r="1059" ht="15.75" customHeight="1">
      <c r="A1059" s="381">
        <v>190105.0</v>
      </c>
      <c r="B1059" s="381" t="s">
        <v>1602</v>
      </c>
      <c r="C1059" s="383" t="s">
        <v>479</v>
      </c>
      <c r="D1059" s="384">
        <v>26.25</v>
      </c>
      <c r="E1059" s="375" t="str">
        <f t="shared" ref="E1059:F1059" si="1065">UPPER(B1059)</f>
        <v>PINTURA COM TINTA ESMALTE SINTÉTICO, MARCAS DE REFERÊNCIA SUVINIL, CORAL OU METALATEX, INCLUSIVE SELADOR ACRÍLICO, EM PAREDES A TRÊS DEMÃOS</v>
      </c>
      <c r="F1059" s="375" t="str">
        <f t="shared" si="1065"/>
        <v>M2</v>
      </c>
      <c r="G1059" s="286">
        <f t="shared" si="8"/>
        <v>25.59</v>
      </c>
      <c r="H1059" s="286">
        <f t="shared" si="9"/>
        <v>20.05</v>
      </c>
      <c r="I1059" s="286">
        <f t="shared" si="682"/>
        <v>20.05</v>
      </c>
    </row>
    <row r="1060" ht="15.75" customHeight="1">
      <c r="A1060" s="381">
        <v>190106.0</v>
      </c>
      <c r="B1060" s="381" t="s">
        <v>1603</v>
      </c>
      <c r="C1060" s="383" t="s">
        <v>479</v>
      </c>
      <c r="D1060" s="384">
        <v>22.91</v>
      </c>
      <c r="E1060" s="375" t="str">
        <f t="shared" ref="E1060:F1060" si="1066">UPPER(B1060)</f>
        <v>PINTURA COM TINTA ACRÍLICA, MARCAS DE REFERÊNCIA SUVINIL, CORAL OU METALATEX, INCLUSIVE SELADOR ACRÍLICO, EM PAREDES E FORROS, A TRÊS DEMÃOS</v>
      </c>
      <c r="F1060" s="375" t="str">
        <f t="shared" si="1066"/>
        <v>M2</v>
      </c>
      <c r="G1060" s="286">
        <f t="shared" si="8"/>
        <v>22.34</v>
      </c>
      <c r="H1060" s="286">
        <f t="shared" si="9"/>
        <v>17.5</v>
      </c>
      <c r="I1060" s="286">
        <f t="shared" si="682"/>
        <v>17.5</v>
      </c>
    </row>
    <row r="1061" ht="15.75" customHeight="1">
      <c r="A1061" s="386">
        <v>190107.0</v>
      </c>
      <c r="B1061" s="386" t="s">
        <v>1604</v>
      </c>
      <c r="C1061" s="383" t="s">
        <v>479</v>
      </c>
      <c r="D1061" s="384">
        <v>3.39</v>
      </c>
      <c r="E1061" s="375" t="str">
        <f t="shared" ref="E1061:F1061" si="1067">UPPER(B1061)</f>
        <v>PINTURA COM NATA DE CIMENTO SOBRE SUPERFÍCIE ÁSPERA A TRÊS DEMÃOS</v>
      </c>
      <c r="F1061" s="375" t="str">
        <f t="shared" si="1067"/>
        <v>M2</v>
      </c>
      <c r="G1061" s="286">
        <f t="shared" si="8"/>
        <v>3.31</v>
      </c>
      <c r="H1061" s="286">
        <f t="shared" si="9"/>
        <v>2.59</v>
      </c>
      <c r="I1061" s="286">
        <f t="shared" si="682"/>
        <v>2.59</v>
      </c>
    </row>
    <row r="1062" ht="15.75" customHeight="1">
      <c r="A1062" s="386">
        <v>190108.0</v>
      </c>
      <c r="B1062" s="386" t="s">
        <v>1605</v>
      </c>
      <c r="C1062" s="383" t="s">
        <v>479</v>
      </c>
      <c r="D1062" s="384">
        <v>12.33</v>
      </c>
      <c r="E1062" s="375" t="str">
        <f t="shared" ref="E1062:F1062" si="1068">UPPER(B1062)</f>
        <v>PINTURA A CAL A TRÊS DEMÃOS, EM PAREDES INTERNAS OU EXTERNAS</v>
      </c>
      <c r="F1062" s="375" t="str">
        <f t="shared" si="1068"/>
        <v>M2</v>
      </c>
      <c r="G1062" s="286">
        <f t="shared" si="8"/>
        <v>12.02</v>
      </c>
      <c r="H1062" s="286">
        <f t="shared" si="9"/>
        <v>9.42</v>
      </c>
      <c r="I1062" s="286">
        <f t="shared" si="682"/>
        <v>9.42</v>
      </c>
    </row>
    <row r="1063" ht="15.75" customHeight="1">
      <c r="A1063" s="386">
        <v>190109.0</v>
      </c>
      <c r="B1063" s="386" t="s">
        <v>1607</v>
      </c>
      <c r="C1063" s="383" t="s">
        <v>500</v>
      </c>
      <c r="D1063" s="384">
        <v>30.11</v>
      </c>
      <c r="E1063" s="375" t="str">
        <f t="shared" ref="E1063:F1063" si="1069">UPPER(B1063)</f>
        <v>PINTURA DE LETRA EM PAREDE DIM. 20X30CM COM TINTA LÁTEX ACRÍLICA, MARCAS DE REFERÊNCIA SUVINIL, CORAL OU METALATEX</v>
      </c>
      <c r="F1063" s="375" t="str">
        <f t="shared" si="1069"/>
        <v>UND</v>
      </c>
      <c r="G1063" s="286">
        <f t="shared" si="8"/>
        <v>29.36</v>
      </c>
      <c r="H1063" s="286">
        <f t="shared" si="9"/>
        <v>23</v>
      </c>
      <c r="I1063" s="286">
        <f t="shared" si="682"/>
        <v>23</v>
      </c>
    </row>
    <row r="1064" ht="15.75" customHeight="1">
      <c r="A1064" s="386">
        <v>190114.0</v>
      </c>
      <c r="B1064" s="386" t="s">
        <v>1609</v>
      </c>
      <c r="C1064" s="383" t="s">
        <v>479</v>
      </c>
      <c r="D1064" s="384">
        <v>5.16</v>
      </c>
      <c r="E1064" s="375" t="str">
        <f t="shared" ref="E1064:F1064" si="1070">UPPER(B1064)</f>
        <v>SELADOR ACRÍLICO A UMA DEMÃO, MARCAS DE REFERÊNCIA SUVINIL, CORAL OU METALATEX</v>
      </c>
      <c r="F1064" s="375" t="str">
        <f t="shared" si="1070"/>
        <v>M2</v>
      </c>
      <c r="G1064" s="286">
        <f t="shared" si="8"/>
        <v>5.03</v>
      </c>
      <c r="H1064" s="286">
        <f t="shared" si="9"/>
        <v>3.94</v>
      </c>
      <c r="I1064" s="286">
        <f t="shared" si="682"/>
        <v>3.94</v>
      </c>
    </row>
    <row r="1065" ht="15.75" customHeight="1">
      <c r="A1065" s="386">
        <v>190115.0</v>
      </c>
      <c r="B1065" s="386" t="s">
        <v>1611</v>
      </c>
      <c r="C1065" s="383" t="s">
        <v>479</v>
      </c>
      <c r="D1065" s="384">
        <v>17.68</v>
      </c>
      <c r="E1065" s="375" t="str">
        <f t="shared" ref="E1065:F1065" si="1071">UPPER(B1065)</f>
        <v>PINTURA COM TINTA LÁTEX PVA, MARCAS DE REFERÊNCIA SUVINIL, CORAL OU METALATEX, INCLUSIVE SELADOR, EM PAREDES E FORROS, A DUAS DEMÃOS</v>
      </c>
      <c r="F1065" s="375" t="str">
        <f t="shared" si="1071"/>
        <v>M2</v>
      </c>
      <c r="G1065" s="286">
        <f t="shared" si="8"/>
        <v>17.24</v>
      </c>
      <c r="H1065" s="286">
        <f t="shared" si="9"/>
        <v>13.51</v>
      </c>
      <c r="I1065" s="286">
        <f t="shared" si="682"/>
        <v>13.51</v>
      </c>
    </row>
    <row r="1066" ht="15.75" customHeight="1">
      <c r="A1066" s="386">
        <v>190116.0</v>
      </c>
      <c r="B1066" s="386" t="s">
        <v>1615</v>
      </c>
      <c r="C1066" s="383" t="s">
        <v>479</v>
      </c>
      <c r="D1066" s="384">
        <v>21.17</v>
      </c>
      <c r="E1066" s="375" t="str">
        <f t="shared" ref="E1066:F1066" si="1072">UPPER(B1066)</f>
        <v>PINTURA COM TINTA ESMALTE SINTÉTICO, MARCAS DE REFERÊNCIA SUVINIL, CORAL E METALATEX, INCLUSIVE SELADOR ACRÍLICO, EM PAREDES, A DUAS DEMÃOS</v>
      </c>
      <c r="F1066" s="375" t="str">
        <f t="shared" si="1072"/>
        <v>M2</v>
      </c>
      <c r="G1066" s="286">
        <f t="shared" si="8"/>
        <v>20.64</v>
      </c>
      <c r="H1066" s="286">
        <f t="shared" si="9"/>
        <v>16.17</v>
      </c>
      <c r="I1066" s="286">
        <f t="shared" si="682"/>
        <v>16.17</v>
      </c>
    </row>
    <row r="1067" ht="15.75" customHeight="1">
      <c r="A1067" s="386">
        <v>190117.0</v>
      </c>
      <c r="B1067" s="386" t="s">
        <v>1617</v>
      </c>
      <c r="C1067" s="383" t="s">
        <v>479</v>
      </c>
      <c r="D1067" s="384">
        <v>18.57</v>
      </c>
      <c r="E1067" s="375" t="str">
        <f t="shared" ref="E1067:F1067" si="1073">UPPER(B1067)</f>
        <v>PINTURA COM TINTA ACRÍLICA, MARCAS DE REFERÊNCIA SUVINIL, CORAL E METALATEX, INCLUSIVE SELADOR ACRÍLICO, EM PAREDES E FORROS, A DUAS DEMÃOS</v>
      </c>
      <c r="F1067" s="375" t="str">
        <f t="shared" si="1073"/>
        <v>M2</v>
      </c>
      <c r="G1067" s="286">
        <f t="shared" si="8"/>
        <v>18.11</v>
      </c>
      <c r="H1067" s="286">
        <f t="shared" si="9"/>
        <v>14.19</v>
      </c>
      <c r="I1067" s="286">
        <f t="shared" si="682"/>
        <v>14.19</v>
      </c>
    </row>
    <row r="1068" ht="15.75" customHeight="1">
      <c r="A1068" s="386">
        <v>190121.0</v>
      </c>
      <c r="B1068" s="386" t="s">
        <v>1619</v>
      </c>
      <c r="C1068" s="383" t="s">
        <v>479</v>
      </c>
      <c r="D1068" s="384">
        <v>2.33</v>
      </c>
      <c r="E1068" s="375" t="str">
        <f t="shared" ref="E1068:F1068" si="1074">UPPER(B1068)</f>
        <v>LIQUIDO SELADOR PARA TINTA PVA, A UMA DEMÃO, MARCAS DE REFERÊNCIA SUVINIL, CORAL OU METALATEX</v>
      </c>
      <c r="F1068" s="375" t="str">
        <f t="shared" si="1074"/>
        <v>M2</v>
      </c>
      <c r="G1068" s="286">
        <f t="shared" si="8"/>
        <v>2.27</v>
      </c>
      <c r="H1068" s="286">
        <f t="shared" si="9"/>
        <v>1.78</v>
      </c>
      <c r="I1068" s="286">
        <f t="shared" si="682"/>
        <v>1.78</v>
      </c>
    </row>
    <row r="1069" ht="15.75" customHeight="1">
      <c r="A1069" s="386">
        <v>1902.0</v>
      </c>
      <c r="B1069" s="386" t="s">
        <v>1622</v>
      </c>
      <c r="C1069" s="383"/>
      <c r="D1069" s="384"/>
      <c r="E1069" s="375" t="str">
        <f t="shared" ref="E1069:F1069" si="1075">UPPER(B1069)</f>
        <v>SOBRE CONCRETO OU BLOCOS CERÂMICOS APARENTES</v>
      </c>
      <c r="F1069" s="375" t="str">
        <f t="shared" si="1075"/>
        <v/>
      </c>
      <c r="G1069" s="286">
        <f t="shared" si="8"/>
        <v>0</v>
      </c>
      <c r="H1069" s="286">
        <f t="shared" si="9"/>
        <v>0</v>
      </c>
      <c r="I1069" s="286">
        <f>D1069/(1+$E$1)</f>
        <v>0</v>
      </c>
    </row>
    <row r="1070" ht="15.75" customHeight="1">
      <c r="A1070" s="386">
        <v>190201.0</v>
      </c>
      <c r="B1070" s="386" t="s">
        <v>1625</v>
      </c>
      <c r="C1070" s="383" t="s">
        <v>479</v>
      </c>
      <c r="D1070" s="384">
        <v>10.12</v>
      </c>
      <c r="E1070" s="375" t="str">
        <f t="shared" ref="E1070:F1070" si="1076">UPPER(B1070)</f>
        <v>PINTURA COM VERNIZ ACRÍLICO, MARCAS DE REFERÊNCIA SUVINIL, CORAL OU METALATEX, SOBRE CONCRETO OU BLOCOS APARENTES, A DUAS DEMÃOS</v>
      </c>
      <c r="F1070" s="375" t="str">
        <f t="shared" si="1076"/>
        <v>M2</v>
      </c>
      <c r="G1070" s="286">
        <f t="shared" si="8"/>
        <v>9.87</v>
      </c>
      <c r="H1070" s="286">
        <f t="shared" si="9"/>
        <v>7.73</v>
      </c>
      <c r="I1070" s="286">
        <f t="shared" ref="I1070:I1237" si="1078">ROUND(D1070/(1+$E$1),2)</f>
        <v>7.73</v>
      </c>
    </row>
    <row r="1071" ht="15.75" customHeight="1">
      <c r="A1071" s="386">
        <v>190202.0</v>
      </c>
      <c r="B1071" s="386" t="s">
        <v>1629</v>
      </c>
      <c r="C1071" s="383" t="s">
        <v>479</v>
      </c>
      <c r="D1071" s="384">
        <v>23.17</v>
      </c>
      <c r="E1071" s="375" t="str">
        <f t="shared" ref="E1071:F1071" si="1077">UPPER(B1071)</f>
        <v>PINTURA À BASE DE SILICONE, MARCAS DE REFERÊNCIA SUVINIL, CORAL OU METALATEX, SOBRE PAREDES DE BLOCOS CERÂMICOS OU CONCRETO, A UMA DEMÃO</v>
      </c>
      <c r="F1071" s="375" t="str">
        <f t="shared" si="1077"/>
        <v>M2</v>
      </c>
      <c r="G1071" s="286">
        <f t="shared" si="8"/>
        <v>22.59</v>
      </c>
      <c r="H1071" s="286">
        <f t="shared" si="9"/>
        <v>17.7</v>
      </c>
      <c r="I1071" s="286">
        <f t="shared" si="1078"/>
        <v>17.7</v>
      </c>
    </row>
    <row r="1072" ht="15.75" customHeight="1">
      <c r="A1072" s="386">
        <v>190203.0</v>
      </c>
      <c r="B1072" s="386" t="s">
        <v>1632</v>
      </c>
      <c r="C1072" s="383" t="s">
        <v>479</v>
      </c>
      <c r="D1072" s="384">
        <v>21.59</v>
      </c>
      <c r="E1072" s="375" t="str">
        <f t="shared" ref="E1072:F1072" si="1079">UPPER(B1072)</f>
        <v>PINTURA COM TINTA ACRÍLICA, MARCAS DE REFERÊNCIA SUVINIL, CORAL OU METALATEX, INCLUSIVE SELADOR ACRÍLICO, SOBRE CONCRETO OU BLOCOS DE CONCRETO, A TRÊS DEMÃOS</v>
      </c>
      <c r="F1072" s="375" t="str">
        <f t="shared" si="1079"/>
        <v>M2</v>
      </c>
      <c r="G1072" s="286">
        <f t="shared" si="8"/>
        <v>21.05</v>
      </c>
      <c r="H1072" s="286">
        <f t="shared" si="9"/>
        <v>16.49</v>
      </c>
      <c r="I1072" s="286">
        <f t="shared" si="1078"/>
        <v>16.49</v>
      </c>
    </row>
    <row r="1073" ht="15.75" customHeight="1">
      <c r="A1073" s="386">
        <v>190204.0</v>
      </c>
      <c r="B1073" s="386" t="s">
        <v>1636</v>
      </c>
      <c r="C1073" s="383" t="s">
        <v>479</v>
      </c>
      <c r="D1073" s="384">
        <v>27.83</v>
      </c>
      <c r="E1073" s="375" t="str">
        <f t="shared" ref="E1073:F1073" si="1080">UPPER(B1073)</f>
        <v>PINTURA COM TINTA ACRÍLICA, MARCAS DE REFERÊNCIA SUVINIL, CORAL OU METALATEX, INCLUSIVE SELADOR ACRÍLICO, EM COBOGÓS DE CONCRETO, A DUAS DEMÃOS</v>
      </c>
      <c r="F1073" s="375" t="str">
        <f t="shared" si="1080"/>
        <v>M2</v>
      </c>
      <c r="G1073" s="286">
        <f t="shared" si="8"/>
        <v>27.14</v>
      </c>
      <c r="H1073" s="286">
        <f t="shared" si="9"/>
        <v>21.26</v>
      </c>
      <c r="I1073" s="286">
        <f t="shared" si="1078"/>
        <v>21.26</v>
      </c>
    </row>
    <row r="1074" ht="15.75" customHeight="1">
      <c r="A1074" s="386">
        <v>190205.0</v>
      </c>
      <c r="B1074" s="386" t="s">
        <v>1639</v>
      </c>
      <c r="C1074" s="383" t="s">
        <v>479</v>
      </c>
      <c r="D1074" s="384">
        <v>9.75</v>
      </c>
      <c r="E1074" s="375" t="str">
        <f t="shared" ref="E1074:F1074" si="1081">UPPER(B1074)</f>
        <v>CAIAÇÃO DE MEIO-FIO, A TRÊS DEMÃOS</v>
      </c>
      <c r="F1074" s="375" t="str">
        <f t="shared" si="1081"/>
        <v>M2</v>
      </c>
      <c r="G1074" s="286">
        <f t="shared" si="8"/>
        <v>9.51</v>
      </c>
      <c r="H1074" s="286">
        <f t="shared" si="9"/>
        <v>7.45</v>
      </c>
      <c r="I1074" s="286">
        <f t="shared" si="1078"/>
        <v>7.45</v>
      </c>
    </row>
    <row r="1075" ht="15.75" customHeight="1">
      <c r="A1075" s="381">
        <v>190211.0</v>
      </c>
      <c r="B1075" s="381" t="s">
        <v>1642</v>
      </c>
      <c r="C1075" s="383" t="s">
        <v>479</v>
      </c>
      <c r="D1075" s="384">
        <v>17.68</v>
      </c>
      <c r="E1075" s="375" t="str">
        <f t="shared" ref="E1075:F1075" si="1082">UPPER(B1075)</f>
        <v>PINTURA COM TINTA PVA, SOBRE CONCRETO OU BLOCO DE CONCRETO, A DUAS DEMÃOS, MARCAS DE REFERÊNCIA SUVINIL, CORAL OU METALATEX</v>
      </c>
      <c r="F1075" s="375" t="str">
        <f t="shared" si="1082"/>
        <v>M2</v>
      </c>
      <c r="G1075" s="286">
        <f t="shared" si="8"/>
        <v>17.24</v>
      </c>
      <c r="H1075" s="286">
        <f t="shared" si="9"/>
        <v>13.51</v>
      </c>
      <c r="I1075" s="286">
        <f t="shared" si="1078"/>
        <v>13.51</v>
      </c>
    </row>
    <row r="1076" ht="15.75" customHeight="1">
      <c r="A1076" s="386">
        <v>1903.0</v>
      </c>
      <c r="B1076" s="386" t="s">
        <v>1645</v>
      </c>
      <c r="C1076" s="383"/>
      <c r="D1076" s="384"/>
      <c r="E1076" s="375" t="str">
        <f t="shared" ref="E1076:F1076" si="1083">UPPER(B1076)</f>
        <v>SOBRE MADEIRA</v>
      </c>
      <c r="F1076" s="375" t="str">
        <f t="shared" si="1083"/>
        <v/>
      </c>
      <c r="G1076" s="286">
        <f t="shared" si="8"/>
        <v>0</v>
      </c>
      <c r="H1076" s="286">
        <f t="shared" si="9"/>
        <v>0</v>
      </c>
      <c r="I1076" s="286">
        <f t="shared" si="1078"/>
        <v>0</v>
      </c>
    </row>
    <row r="1077" ht="15.75" customHeight="1">
      <c r="A1077" s="386">
        <v>190301.0</v>
      </c>
      <c r="B1077" s="386" t="s">
        <v>1649</v>
      </c>
      <c r="C1077" s="383" t="s">
        <v>479</v>
      </c>
      <c r="D1077" s="384">
        <v>19.19</v>
      </c>
      <c r="E1077" s="375" t="str">
        <f t="shared" ref="E1077:F1077" si="1084">UPPER(B1077)</f>
        <v>EMASSAMENTO DE ESQUADRIAS DE MADEIRA, COM DUAS DEMÃOS DE MASSA À BASE DE ÓLEO, MARCAS DE REFERÊNCIA SUVINIL, CORAL OU METALATEX</v>
      </c>
      <c r="F1077" s="375" t="str">
        <f t="shared" si="1084"/>
        <v>M2</v>
      </c>
      <c r="G1077" s="286">
        <f t="shared" si="8"/>
        <v>18.71</v>
      </c>
      <c r="H1077" s="286">
        <f t="shared" si="9"/>
        <v>14.66</v>
      </c>
      <c r="I1077" s="286">
        <f t="shared" si="1078"/>
        <v>14.66</v>
      </c>
    </row>
    <row r="1078" ht="15.75" customHeight="1">
      <c r="A1078" s="386">
        <v>190302.0</v>
      </c>
      <c r="B1078" s="386" t="s">
        <v>1652</v>
      </c>
      <c r="C1078" s="383" t="s">
        <v>479</v>
      </c>
      <c r="D1078" s="384">
        <v>23.68</v>
      </c>
      <c r="E1078" s="375" t="str">
        <f t="shared" ref="E1078:F1078" si="1085">UPPER(B1078)</f>
        <v>PINTURA COM TINTA ESMALTE SINTÉTICO, MARCAS DE REFERÊNCIA SUVINIL, CORAL OU METALATEX, INCLUSIVE FUNDO BRANCO NIVELADOR, EM MADEIRA, A DUAS DEMÃOS</v>
      </c>
      <c r="F1078" s="375" t="str">
        <f t="shared" si="1085"/>
        <v>M2</v>
      </c>
      <c r="G1078" s="286">
        <f t="shared" si="8"/>
        <v>23.09</v>
      </c>
      <c r="H1078" s="286">
        <f t="shared" si="9"/>
        <v>18.09</v>
      </c>
      <c r="I1078" s="286">
        <f t="shared" si="1078"/>
        <v>18.09</v>
      </c>
    </row>
    <row r="1079" ht="15.75" customHeight="1">
      <c r="A1079" s="386">
        <v>190303.0</v>
      </c>
      <c r="B1079" s="386" t="s">
        <v>1653</v>
      </c>
      <c r="C1079" s="383" t="s">
        <v>479</v>
      </c>
      <c r="D1079" s="384">
        <v>24.48</v>
      </c>
      <c r="E1079" s="375" t="str">
        <f t="shared" ref="E1079:F1079" si="1086">UPPER(B1079)</f>
        <v>PINTURA COM VERNIZ BRILHANTE, LINHA PREMIUM, MARCAS DE REFERÊNCIA SUVINIL, CORAL OU METALATEX, EM MADEIRA, A TRÊS DEMÃOS</v>
      </c>
      <c r="F1079" s="375" t="str">
        <f t="shared" si="1086"/>
        <v>M2</v>
      </c>
      <c r="G1079" s="286">
        <f t="shared" si="8"/>
        <v>23.87</v>
      </c>
      <c r="H1079" s="286">
        <f t="shared" si="9"/>
        <v>18.7</v>
      </c>
      <c r="I1079" s="286">
        <f t="shared" si="1078"/>
        <v>18.7</v>
      </c>
    </row>
    <row r="1080" ht="15.75" customHeight="1">
      <c r="A1080" s="386">
        <v>190306.0</v>
      </c>
      <c r="B1080" s="386" t="s">
        <v>1656</v>
      </c>
      <c r="C1080" s="383" t="s">
        <v>479</v>
      </c>
      <c r="D1080" s="384">
        <v>23.33</v>
      </c>
      <c r="E1080" s="375" t="str">
        <f t="shared" ref="E1080:F1080" si="1087">UPPER(B1080)</f>
        <v>PINTURA COM VERNIZ FILTRO SOLAR FOSCO, LINHA PREMIUM, EM MADEIRA, A TRÊS DEMÃOS, MARCAS DE REFERÊNCIA SUVINIL, CORAL OU METALATEX</v>
      </c>
      <c r="F1080" s="375" t="str">
        <f t="shared" si="1087"/>
        <v>M2</v>
      </c>
      <c r="G1080" s="286">
        <f t="shared" si="8"/>
        <v>22.75</v>
      </c>
      <c r="H1080" s="286">
        <f t="shared" si="9"/>
        <v>17.82</v>
      </c>
      <c r="I1080" s="286">
        <f t="shared" si="1078"/>
        <v>17.82</v>
      </c>
    </row>
    <row r="1081" ht="15.75" customHeight="1">
      <c r="A1081" s="386">
        <v>1904.0</v>
      </c>
      <c r="B1081" s="386" t="s">
        <v>1660</v>
      </c>
      <c r="C1081" s="383"/>
      <c r="D1081" s="384"/>
      <c r="E1081" s="375" t="str">
        <f t="shared" ref="E1081:F1081" si="1088">UPPER(B1081)</f>
        <v>SOBRE METAL</v>
      </c>
      <c r="F1081" s="375" t="str">
        <f t="shared" si="1088"/>
        <v/>
      </c>
      <c r="G1081" s="286">
        <f t="shared" si="8"/>
        <v>0</v>
      </c>
      <c r="H1081" s="286">
        <f t="shared" si="9"/>
        <v>0</v>
      </c>
      <c r="I1081" s="286">
        <f t="shared" si="1078"/>
        <v>0</v>
      </c>
    </row>
    <row r="1082" ht="15.75" customHeight="1">
      <c r="A1082" s="381">
        <v>190417.0</v>
      </c>
      <c r="B1082" s="381" t="s">
        <v>1664</v>
      </c>
      <c r="C1082" s="383" t="s">
        <v>479</v>
      </c>
      <c r="D1082" s="384">
        <v>20.33</v>
      </c>
      <c r="E1082" s="375" t="str">
        <f t="shared" ref="E1082:F1082" si="1089">UPPER(B1082)</f>
        <v>PINTURA COM TINTA ESMALTE SINTÉTICO, MARCAS DE REFERÊNCIA SUVINIL, CORAL OU METALATEX, A DUAS DEMÃOS, INCLUSIVE FUNDO ANTICORROSIVO A UMA DEMÃO, EM METAL</v>
      </c>
      <c r="F1082" s="375" t="str">
        <f t="shared" si="1089"/>
        <v>M2</v>
      </c>
      <c r="G1082" s="286">
        <f t="shared" si="8"/>
        <v>19.82</v>
      </c>
      <c r="H1082" s="286">
        <f t="shared" si="9"/>
        <v>15.53</v>
      </c>
      <c r="I1082" s="286">
        <f t="shared" si="1078"/>
        <v>15.53</v>
      </c>
    </row>
    <row r="1083" ht="15.75" customHeight="1">
      <c r="A1083" s="386">
        <v>190418.0</v>
      </c>
      <c r="B1083" s="386" t="s">
        <v>1668</v>
      </c>
      <c r="C1083" s="383" t="s">
        <v>479</v>
      </c>
      <c r="D1083" s="384">
        <v>35.36</v>
      </c>
      <c r="E1083" s="375" t="str">
        <f t="shared" ref="E1083:F1083" si="1090">UPPER(B1083)</f>
        <v>PINTURA DE SUPERFÍCIE METÁLICA COM UMA DEMÃO DE PRIMER EPOXI E DUAS DEMÃOS DE TINTA À BASE DE EPOXI</v>
      </c>
      <c r="F1083" s="375" t="str">
        <f t="shared" si="1090"/>
        <v>M2</v>
      </c>
      <c r="G1083" s="286">
        <f t="shared" si="8"/>
        <v>34.48</v>
      </c>
      <c r="H1083" s="286">
        <f t="shared" si="9"/>
        <v>27.01</v>
      </c>
      <c r="I1083" s="286">
        <f t="shared" si="1078"/>
        <v>27.01</v>
      </c>
    </row>
    <row r="1084" ht="15.75" customHeight="1">
      <c r="A1084" s="386">
        <v>1905.0</v>
      </c>
      <c r="B1084" s="386" t="s">
        <v>1671</v>
      </c>
      <c r="C1084" s="383"/>
      <c r="D1084" s="384"/>
      <c r="E1084" s="375" t="str">
        <f t="shared" ref="E1084:F1084" si="1091">UPPER(B1084)</f>
        <v>SOBRE ELEMENTOS ESPECIAIS</v>
      </c>
      <c r="F1084" s="375" t="str">
        <f t="shared" si="1091"/>
        <v/>
      </c>
      <c r="G1084" s="286">
        <f t="shared" si="8"/>
        <v>0</v>
      </c>
      <c r="H1084" s="286">
        <f t="shared" si="9"/>
        <v>0</v>
      </c>
      <c r="I1084" s="286">
        <f t="shared" si="1078"/>
        <v>0</v>
      </c>
    </row>
    <row r="1085" ht="15.75" customHeight="1">
      <c r="A1085" s="386">
        <v>190501.0</v>
      </c>
      <c r="B1085" s="386" t="s">
        <v>1674</v>
      </c>
      <c r="C1085" s="383" t="s">
        <v>500</v>
      </c>
      <c r="D1085" s="384">
        <v>4.86</v>
      </c>
      <c r="E1085" s="375" t="str">
        <f t="shared" ref="E1085:F1085" si="1092">UPPER(B1085)</f>
        <v>PINTURA DE LETRAS EM CHAPAS DE FERRO, DIMENSÕES 20X30CM, COM TINTA ÓLEO OU ESMALTE, A DUAS DEMÃOS, MARCAS DE REFERÊNCIA SUVINIL, CORAL OU METALATEX</v>
      </c>
      <c r="F1085" s="375" t="str">
        <f t="shared" si="1092"/>
        <v>UND</v>
      </c>
      <c r="G1085" s="286">
        <f t="shared" si="8"/>
        <v>4.74</v>
      </c>
      <c r="H1085" s="286">
        <f t="shared" si="9"/>
        <v>3.71</v>
      </c>
      <c r="I1085" s="286">
        <f t="shared" si="1078"/>
        <v>3.71</v>
      </c>
    </row>
    <row r="1086" ht="15.75" customHeight="1">
      <c r="A1086" s="386">
        <v>1906.0</v>
      </c>
      <c r="B1086" s="386" t="s">
        <v>1678</v>
      </c>
      <c r="C1086" s="383"/>
      <c r="D1086" s="384"/>
      <c r="E1086" s="375" t="str">
        <f t="shared" ref="E1086:F1086" si="1093">UPPER(B1086)</f>
        <v>SOBRE PISOS</v>
      </c>
      <c r="F1086" s="375" t="str">
        <f t="shared" si="1093"/>
        <v/>
      </c>
      <c r="G1086" s="286">
        <f t="shared" si="8"/>
        <v>0</v>
      </c>
      <c r="H1086" s="286">
        <f t="shared" si="9"/>
        <v>0</v>
      </c>
      <c r="I1086" s="286">
        <f t="shared" si="1078"/>
        <v>0</v>
      </c>
    </row>
    <row r="1087" ht="15.75" customHeight="1">
      <c r="A1087" s="381">
        <v>190601.0</v>
      </c>
      <c r="B1087" s="381" t="s">
        <v>1681</v>
      </c>
      <c r="C1087" s="383" t="s">
        <v>495</v>
      </c>
      <c r="D1087" s="384">
        <v>31.09</v>
      </c>
      <c r="E1087" s="375" t="str">
        <f t="shared" ref="E1087:F1087" si="1094">UPPER(B1087)</f>
        <v>PINTURA À BASE DE EPOXI, MARCAS DE REFERÊNCIA SUVINIL, CORAL OU METALATEX, EM FAIXAS COM LARGURA DE 5 CM, PARA DEMARCAÇÃO DE QUADRA DE ESPORTES</v>
      </c>
      <c r="F1087" s="375" t="str">
        <f t="shared" si="1094"/>
        <v>M</v>
      </c>
      <c r="G1087" s="286">
        <f t="shared" si="8"/>
        <v>30.31</v>
      </c>
      <c r="H1087" s="286">
        <f t="shared" si="9"/>
        <v>23.75</v>
      </c>
      <c r="I1087" s="286">
        <f t="shared" si="1078"/>
        <v>23.75</v>
      </c>
    </row>
    <row r="1088" ht="15.75" customHeight="1">
      <c r="A1088" s="386">
        <v>190602.0</v>
      </c>
      <c r="B1088" s="386" t="s">
        <v>1684</v>
      </c>
      <c r="C1088" s="383" t="s">
        <v>479</v>
      </c>
      <c r="D1088" s="384">
        <v>33.77</v>
      </c>
      <c r="E1088" s="375" t="str">
        <f t="shared" ref="E1088:F1088" si="1095">UPPER(B1088)</f>
        <v>PINTURA COM TINTA À BASE DE RESINAS ACRÍLICAS, MARCAS DE REFERÊNCIA SUVINIL, CORAL OU METALATEX, SOBRE PISO DE CONCRETO, A DUAS DEMÃOS</v>
      </c>
      <c r="F1088" s="375" t="str">
        <f t="shared" si="1095"/>
        <v>M2</v>
      </c>
      <c r="G1088" s="286">
        <f t="shared" si="8"/>
        <v>32.93</v>
      </c>
      <c r="H1088" s="286">
        <f t="shared" si="9"/>
        <v>25.8</v>
      </c>
      <c r="I1088" s="286">
        <f t="shared" si="1078"/>
        <v>25.8</v>
      </c>
    </row>
    <row r="1089" ht="15.75" customHeight="1">
      <c r="A1089" s="386">
        <v>190603.0</v>
      </c>
      <c r="B1089" s="386" t="s">
        <v>1686</v>
      </c>
      <c r="C1089" s="383" t="s">
        <v>479</v>
      </c>
      <c r="D1089" s="384">
        <v>18.92</v>
      </c>
      <c r="E1089" s="375" t="str">
        <f t="shared" ref="E1089:F1089" si="1096">UPPER(B1089)</f>
        <v>PINTURA SOBRE PISOS, MARCAS DE REFERÊNCIA NOVACOR, CORAL OU SUVINIL, A DUAS DEMÃOS, LINHA PREMIUM</v>
      </c>
      <c r="F1089" s="375" t="str">
        <f t="shared" si="1096"/>
        <v>M2</v>
      </c>
      <c r="G1089" s="286">
        <f t="shared" si="8"/>
        <v>18.44</v>
      </c>
      <c r="H1089" s="286">
        <f t="shared" si="9"/>
        <v>14.45</v>
      </c>
      <c r="I1089" s="286">
        <f t="shared" si="1078"/>
        <v>14.45</v>
      </c>
    </row>
    <row r="1090" ht="15.75" customHeight="1">
      <c r="A1090" s="381">
        <v>190604.0</v>
      </c>
      <c r="B1090" s="381" t="s">
        <v>1689</v>
      </c>
      <c r="C1090" s="383" t="s">
        <v>495</v>
      </c>
      <c r="D1090" s="384">
        <v>49.74</v>
      </c>
      <c r="E1090" s="375" t="str">
        <f t="shared" ref="E1090:F1090" si="1097">UPPER(B1090)</f>
        <v>PINTURA À BASE DE EPOXI, MARCAS DE REFERÊNCIA SUVINIL, CORAL OU METALATEX, EM FAIXAS COM LARGURA DE 8 CM, PARA DEMARCAÇÃO DE QUADRA DE ESPORTES</v>
      </c>
      <c r="F1090" s="375" t="str">
        <f t="shared" si="1097"/>
        <v>M</v>
      </c>
      <c r="G1090" s="286">
        <f t="shared" si="8"/>
        <v>48.5</v>
      </c>
      <c r="H1090" s="286">
        <f t="shared" si="9"/>
        <v>38</v>
      </c>
      <c r="I1090" s="286">
        <f t="shared" si="1078"/>
        <v>38</v>
      </c>
    </row>
    <row r="1091" ht="15.75" customHeight="1">
      <c r="A1091" s="386">
        <v>190605.0</v>
      </c>
      <c r="B1091" s="386" t="s">
        <v>1692</v>
      </c>
      <c r="C1091" s="383" t="s">
        <v>479</v>
      </c>
      <c r="D1091" s="384">
        <v>52.78</v>
      </c>
      <c r="E1091" s="375" t="str">
        <f t="shared" ref="E1091:F1091" si="1098">UPPER(B1091)</f>
        <v>APLICAÇÃO DE TINTA EPÓXI DE ALTA ESPESSURA SEMIBRILHANTE SOBRE PISO DE CONCRETO A TRÊS DEMÃOS, INCLUSIVE SELADOR EPÓXI A UMA DEMÃO - REF. INTERGARD 2005 E 2001 - INTERNACIONAL OU EQUIVALENTE</v>
      </c>
      <c r="F1091" s="375" t="str">
        <f t="shared" si="1098"/>
        <v>M2</v>
      </c>
      <c r="G1091" s="286">
        <f t="shared" si="8"/>
        <v>51.46</v>
      </c>
      <c r="H1091" s="286">
        <f t="shared" si="9"/>
        <v>40.32</v>
      </c>
      <c r="I1091" s="286">
        <f t="shared" si="1078"/>
        <v>40.32</v>
      </c>
    </row>
    <row r="1092" ht="15.75" customHeight="1">
      <c r="A1092" s="381">
        <v>20.0</v>
      </c>
      <c r="B1092" s="381" t="s">
        <v>1695</v>
      </c>
      <c r="C1092" s="383"/>
      <c r="D1092" s="384"/>
      <c r="E1092" s="375" t="str">
        <f t="shared" ref="E1092:F1092" si="1099">UPPER(B1092)</f>
        <v>SERVIÇOS COMPLEMENTARES EXTERNOS</v>
      </c>
      <c r="F1092" s="375" t="str">
        <f t="shared" si="1099"/>
        <v/>
      </c>
      <c r="G1092" s="286">
        <f t="shared" si="8"/>
        <v>0</v>
      </c>
      <c r="H1092" s="286">
        <f t="shared" si="9"/>
        <v>0</v>
      </c>
      <c r="I1092" s="286">
        <f t="shared" si="1078"/>
        <v>0</v>
      </c>
    </row>
    <row r="1093" ht="15.75" customHeight="1">
      <c r="A1093" s="386">
        <v>2001.0</v>
      </c>
      <c r="B1093" s="386" t="s">
        <v>1699</v>
      </c>
      <c r="C1093" s="383"/>
      <c r="D1093" s="384"/>
      <c r="E1093" s="375" t="str">
        <f t="shared" ref="E1093:F1093" si="1100">UPPER(B1093)</f>
        <v>MUROS E FECHAMENTOS</v>
      </c>
      <c r="F1093" s="375" t="str">
        <f t="shared" si="1100"/>
        <v/>
      </c>
      <c r="G1093" s="286">
        <f t="shared" si="8"/>
        <v>0</v>
      </c>
      <c r="H1093" s="286">
        <f t="shared" si="9"/>
        <v>0</v>
      </c>
      <c r="I1093" s="286">
        <f t="shared" si="1078"/>
        <v>0</v>
      </c>
    </row>
    <row r="1094" ht="15.75" customHeight="1">
      <c r="A1094" s="386">
        <v>200101.0</v>
      </c>
      <c r="B1094" s="386" t="s">
        <v>1701</v>
      </c>
      <c r="C1094" s="383" t="s">
        <v>479</v>
      </c>
      <c r="D1094" s="384">
        <v>160.0</v>
      </c>
      <c r="E1094" s="375" t="str">
        <f t="shared" ref="E1094:F1094" si="1101">UPPER(B1094)</f>
        <v>ALAMBRADO C/ TELA LOSANGULAR DE ARAME FIO 12 MALHA 2" REVEST. EM PVC COM TUBO DE FERRO GALVANIZADO VERTICAL DE 2 1/2" E HORIZONTAL DE 1" INCL. PORTÃO, PINTADOS COM ESMALTE SOBRE FUNDO ANTICORROSIVO</v>
      </c>
      <c r="F1094" s="375" t="str">
        <f t="shared" si="1101"/>
        <v>M2</v>
      </c>
      <c r="G1094" s="286">
        <f t="shared" si="8"/>
        <v>156.01</v>
      </c>
      <c r="H1094" s="286">
        <f t="shared" si="9"/>
        <v>122.23</v>
      </c>
      <c r="I1094" s="286">
        <f t="shared" si="1078"/>
        <v>122.23</v>
      </c>
    </row>
    <row r="1095" ht="15.75" customHeight="1">
      <c r="A1095" s="386">
        <v>200104.0</v>
      </c>
      <c r="B1095" s="386" t="s">
        <v>1704</v>
      </c>
      <c r="C1095" s="383" t="s">
        <v>495</v>
      </c>
      <c r="D1095" s="384">
        <v>232.2</v>
      </c>
      <c r="E1095" s="375" t="str">
        <f t="shared" ref="E1095:F1095" si="1102">UPPER(B1095)</f>
        <v>CERCA DE MADEIRA COM RIPAS DE 7 X 2 CM, ALTURA DE 1.50 M E CAIBRO DE 8 X 8 CM EM MADEIRA DE LEI ESPAÇADOS A CADA 2.0 M</v>
      </c>
      <c r="F1095" s="375" t="str">
        <f t="shared" si="1102"/>
        <v>M</v>
      </c>
      <c r="G1095" s="286">
        <f t="shared" si="8"/>
        <v>226.42</v>
      </c>
      <c r="H1095" s="286">
        <f t="shared" si="9"/>
        <v>177.39</v>
      </c>
      <c r="I1095" s="286">
        <f t="shared" si="1078"/>
        <v>177.39</v>
      </c>
    </row>
    <row r="1096" ht="15.75" customHeight="1">
      <c r="A1096" s="386">
        <v>200105.0</v>
      </c>
      <c r="B1096" s="386" t="s">
        <v>1707</v>
      </c>
      <c r="C1096" s="383" t="s">
        <v>495</v>
      </c>
      <c r="D1096" s="384">
        <v>177.08</v>
      </c>
      <c r="E1096" s="375" t="str">
        <f t="shared" ref="E1096:F1096" si="1103">UPPER(B1096)</f>
        <v>CERCA COM TELA FIO 16 MALHA LOSANGULAR DE 2", FIXADAS C/ GRAMPOS EM PONTALETES DE MADEIRA DE LEI 8X8CM ESPAÇADOS DE 1.5M, COM BASES CONCRETADAS E COM TRÊS FIOS TENSORES DE ARAME GALVANIZADO N.12</v>
      </c>
      <c r="F1096" s="375" t="str">
        <f t="shared" si="1103"/>
        <v>M</v>
      </c>
      <c r="G1096" s="286">
        <f t="shared" si="8"/>
        <v>172.67</v>
      </c>
      <c r="H1096" s="286">
        <f t="shared" si="9"/>
        <v>135.28</v>
      </c>
      <c r="I1096" s="286">
        <f t="shared" si="1078"/>
        <v>135.28</v>
      </c>
    </row>
    <row r="1097" ht="15.75" customHeight="1">
      <c r="A1097" s="386">
        <v>200107.0</v>
      </c>
      <c r="B1097" s="386" t="s">
        <v>1712</v>
      </c>
      <c r="C1097" s="383" t="s">
        <v>495</v>
      </c>
      <c r="D1097" s="384">
        <v>94.06</v>
      </c>
      <c r="E1097" s="375" t="str">
        <f t="shared" ref="E1097:F1097" si="1104">UPPER(B1097)</f>
        <v>CERCA COM CINCO FIOS DE ARAME LISO N. 12 FIXADOS COM GRAMPOS EM PONTALETES DE MADEIRA DE LEI DE 8 X 8CM A CADA 2.0 M E ALTURA LIVRE DE 1.6 M</v>
      </c>
      <c r="F1097" s="375" t="str">
        <f t="shared" si="1104"/>
        <v>M</v>
      </c>
      <c r="G1097" s="286">
        <f t="shared" si="8"/>
        <v>91.72</v>
      </c>
      <c r="H1097" s="286">
        <f t="shared" si="9"/>
        <v>71.86</v>
      </c>
      <c r="I1097" s="286">
        <f t="shared" si="1078"/>
        <v>71.86</v>
      </c>
    </row>
    <row r="1098" ht="15.75" customHeight="1">
      <c r="A1098" s="381">
        <v>200108.0</v>
      </c>
      <c r="B1098" s="381" t="s">
        <v>1715</v>
      </c>
      <c r="C1098" s="383" t="s">
        <v>488</v>
      </c>
      <c r="D1098" s="384">
        <v>816.42</v>
      </c>
      <c r="E1098" s="375" t="str">
        <f t="shared" ref="E1098:F1098" si="1105">UPPER(B1098)</f>
        <v>MURO DE ARRIMO DE CONCRETO CICLÓPICO COM ATERRO NA PARTE POSTERIOR, INCLUSIVE FORMA DE MADEIRA E DRENO DE BRITA</v>
      </c>
      <c r="F1098" s="375" t="str">
        <f t="shared" si="1105"/>
        <v>M3</v>
      </c>
      <c r="G1098" s="286">
        <f t="shared" si="8"/>
        <v>796.09</v>
      </c>
      <c r="H1098" s="286">
        <f t="shared" si="9"/>
        <v>623.7</v>
      </c>
      <c r="I1098" s="286">
        <f t="shared" si="1078"/>
        <v>623.7</v>
      </c>
    </row>
    <row r="1099" ht="15.75" customHeight="1">
      <c r="A1099" s="381">
        <v>200120.0</v>
      </c>
      <c r="B1099" s="381" t="s">
        <v>1717</v>
      </c>
      <c r="C1099" s="383" t="s">
        <v>495</v>
      </c>
      <c r="D1099" s="384">
        <v>183.6</v>
      </c>
      <c r="E1099" s="375" t="str">
        <f t="shared" ref="E1099:F1099" si="1106">UPPER(B1099)</f>
        <v>CERCA H=2.30CM, C/TELA LOSANG. ARAME FIO 12 MALHA 2" REVEST. EM PVC COM MOURÃO CURVO DE CONCRETO H=3,20M, SECÇÃO T, FIXADO EMSOLO, A CADA 3M, C/3 FIOS DE ARAME FARPADO NA PARTE CURVA, INCL 3 FIOS TENSORES, CHUMBADORES E SAPATA DE 40X40X50CM</v>
      </c>
      <c r="F1099" s="375" t="str">
        <f t="shared" si="1106"/>
        <v>M</v>
      </c>
      <c r="G1099" s="286">
        <f t="shared" si="8"/>
        <v>179.03</v>
      </c>
      <c r="H1099" s="286">
        <f t="shared" si="9"/>
        <v>140.26</v>
      </c>
      <c r="I1099" s="286">
        <f t="shared" si="1078"/>
        <v>140.26</v>
      </c>
    </row>
    <row r="1100" ht="15.75" customHeight="1">
      <c r="A1100" s="386">
        <v>200124.0</v>
      </c>
      <c r="B1100" s="386" t="s">
        <v>1719</v>
      </c>
      <c r="C1100" s="383" t="s">
        <v>495</v>
      </c>
      <c r="D1100" s="384">
        <v>744.65</v>
      </c>
      <c r="E1100" s="375" t="str">
        <f t="shared" ref="E1100:F1100" si="1107">UPPER(B1100)</f>
        <v>MURO DE ALVENARIA DE BLOCOS CERÂMICOS 10X20X20CM, C/ PILARES A CADA 2 M, ESP. 10CM E H=2.5M, REVESTIDO COM CHAPISCO, REBOCO E PINTURA ACRÍLICA A 2 DEMÃOS, INCL. PILARES, CINTAS E SAPATAS, EMPREGANDO ARG. CIMENTO CAL E AREIA</v>
      </c>
      <c r="F1100" s="375" t="str">
        <f t="shared" si="1107"/>
        <v>M</v>
      </c>
      <c r="G1100" s="286">
        <f t="shared" si="8"/>
        <v>726.11</v>
      </c>
      <c r="H1100" s="286">
        <f t="shared" si="9"/>
        <v>568.87</v>
      </c>
      <c r="I1100" s="286">
        <f t="shared" si="1078"/>
        <v>568.87</v>
      </c>
    </row>
    <row r="1101" ht="15.75" customHeight="1">
      <c r="A1101" s="386">
        <v>200128.0</v>
      </c>
      <c r="B1101" s="386" t="s">
        <v>1722</v>
      </c>
      <c r="C1101" s="383" t="s">
        <v>479</v>
      </c>
      <c r="D1101" s="384">
        <v>186.28</v>
      </c>
      <c r="E1101" s="375" t="str">
        <f t="shared" ref="E1101:F1101" si="1108">UPPER(B1101)</f>
        <v>ALAMBRADO SOBRE MURO EXISTENTE, EXECUTADO EM TELA FIO 12 MALHA 3", COM 02 FIOS TENSORES, FIXADOS EM TUBOS DE FG 11/2" COLOCADOS A CADA 3M (H DO ALAMBRADO =1,5M), INLCUSIVE CHUMBAMENTO NO MURO</v>
      </c>
      <c r="F1101" s="375" t="str">
        <f t="shared" si="1108"/>
        <v>M2</v>
      </c>
      <c r="G1101" s="286">
        <f t="shared" si="8"/>
        <v>181.64</v>
      </c>
      <c r="H1101" s="286">
        <f t="shared" si="9"/>
        <v>142.31</v>
      </c>
      <c r="I1101" s="286">
        <f t="shared" si="1078"/>
        <v>142.31</v>
      </c>
    </row>
    <row r="1102" ht="15.75" customHeight="1">
      <c r="A1102" s="386">
        <v>200129.0</v>
      </c>
      <c r="B1102" s="386" t="s">
        <v>1725</v>
      </c>
      <c r="C1102" s="383" t="s">
        <v>495</v>
      </c>
      <c r="D1102" s="384">
        <v>90.18</v>
      </c>
      <c r="E1102" s="375" t="str">
        <f t="shared" ref="E1102:F1102" si="1109">UPPER(B1102)</f>
        <v>CERCA COM MOURÃO DE CONCRETO RETO H=2.5, BASE QUADRADA 10X10CM, FIXADO EM SOLO A CADA 3.0M, COM 10 FIOS DE ARAME GALVANIZADO LISO Nº 10</v>
      </c>
      <c r="F1102" s="375" t="str">
        <f t="shared" si="1109"/>
        <v>M</v>
      </c>
      <c r="G1102" s="286">
        <f t="shared" si="8"/>
        <v>87.93</v>
      </c>
      <c r="H1102" s="286">
        <f t="shared" si="9"/>
        <v>68.89</v>
      </c>
      <c r="I1102" s="286">
        <f t="shared" si="1078"/>
        <v>68.89</v>
      </c>
    </row>
    <row r="1103" ht="15.75" customHeight="1">
      <c r="A1103" s="386">
        <v>200130.0</v>
      </c>
      <c r="B1103" s="386" t="s">
        <v>1730</v>
      </c>
      <c r="C1103" s="383" t="s">
        <v>495</v>
      </c>
      <c r="D1103" s="384">
        <v>650.23</v>
      </c>
      <c r="E1103" s="375" t="str">
        <f t="shared" ref="E1103:F1103" si="1110">UPPER(B1103)</f>
        <v>GRADIL H = 1.90M PADRÃO SEDU EM TUDO DE FG 2" E BARRA CHATA DE 11/2"X1/4", PARA FIXAÇÃO SOBRE MURETA CONFORME PROJETO, EXCLUSIVE A MURETA.</v>
      </c>
      <c r="F1103" s="375" t="str">
        <f t="shared" si="1110"/>
        <v>M</v>
      </c>
      <c r="G1103" s="286">
        <f t="shared" si="8"/>
        <v>634.04</v>
      </c>
      <c r="H1103" s="286">
        <f t="shared" si="9"/>
        <v>496.74</v>
      </c>
      <c r="I1103" s="286">
        <f t="shared" si="1078"/>
        <v>496.74</v>
      </c>
    </row>
    <row r="1104" ht="15.75" customHeight="1">
      <c r="A1104" s="386">
        <v>200131.0</v>
      </c>
      <c r="B1104" s="386" t="s">
        <v>1732</v>
      </c>
      <c r="C1104" s="383" t="s">
        <v>495</v>
      </c>
      <c r="D1104" s="399">
        <v>1166.86</v>
      </c>
      <c r="E1104" s="375" t="str">
        <f t="shared" ref="E1104:F1104" si="1111">UPPER(B1104)</f>
        <v>GRADIL H = 1.90M PADRÃO SEDU EM TUBO DE FG 31/2" E BARRA CHATA DE 2"X1/4" PARA FIXAÇÃO SOBRE MURETA CONFORME PROJETO, EXCLUSIVE A MURETA.</v>
      </c>
      <c r="F1104" s="375" t="str">
        <f t="shared" si="1111"/>
        <v>M</v>
      </c>
      <c r="G1104" s="286">
        <f t="shared" si="8"/>
        <v>1137.8</v>
      </c>
      <c r="H1104" s="286">
        <f t="shared" si="9"/>
        <v>891.41</v>
      </c>
      <c r="I1104" s="286">
        <f t="shared" si="1078"/>
        <v>891.41</v>
      </c>
    </row>
    <row r="1105" ht="15.75" customHeight="1">
      <c r="A1105" s="386">
        <v>2002.0</v>
      </c>
      <c r="B1105" s="386" t="s">
        <v>1736</v>
      </c>
      <c r="C1105" s="383"/>
      <c r="D1105" s="384"/>
      <c r="E1105" s="375" t="str">
        <f t="shared" ref="E1105:F1105" si="1112">UPPER(B1105)</f>
        <v>PAVIMENTAÇÃO</v>
      </c>
      <c r="F1105" s="375" t="str">
        <f t="shared" si="1112"/>
        <v/>
      </c>
      <c r="G1105" s="286">
        <f t="shared" si="8"/>
        <v>0</v>
      </c>
      <c r="H1105" s="286">
        <f t="shared" si="9"/>
        <v>0</v>
      </c>
      <c r="I1105" s="286">
        <f t="shared" si="1078"/>
        <v>0</v>
      </c>
    </row>
    <row r="1106" ht="15.75" customHeight="1">
      <c r="A1106" s="386">
        <v>200202.0</v>
      </c>
      <c r="B1106" s="386" t="s">
        <v>1738</v>
      </c>
      <c r="C1106" s="383" t="s">
        <v>495</v>
      </c>
      <c r="D1106" s="384">
        <v>50.66</v>
      </c>
      <c r="E1106" s="375" t="str">
        <f t="shared" ref="E1106:F1106" si="1113">UPPER(B1106)</f>
        <v>MEIO-FIO DE CONCRETO PRÉ-MOLDADO COM DIMENSÕES DE 15X12X30X100 CM , REJUNTADOS COM ARGAMASSA DE CIMENTO E AREIA NO TRAÇO 1:3</v>
      </c>
      <c r="F1106" s="375" t="str">
        <f t="shared" si="1113"/>
        <v>M</v>
      </c>
      <c r="G1106" s="286">
        <f t="shared" si="8"/>
        <v>49.4</v>
      </c>
      <c r="H1106" s="286">
        <f t="shared" si="9"/>
        <v>38.7</v>
      </c>
      <c r="I1106" s="286">
        <f t="shared" si="1078"/>
        <v>38.7</v>
      </c>
    </row>
    <row r="1107" ht="15.75" customHeight="1">
      <c r="A1107" s="386">
        <v>200206.0</v>
      </c>
      <c r="B1107" s="386" t="s">
        <v>1741</v>
      </c>
      <c r="C1107" s="383" t="s">
        <v>479</v>
      </c>
      <c r="D1107" s="384">
        <v>73.17</v>
      </c>
      <c r="E1107" s="375" t="str">
        <f t="shared" ref="E1107:F1107" si="1114">UPPER(B1107)</f>
        <v>BLOCOS PRÉ-MOLDADOS DE CONCRETO TIPO PAVI-S OU EQUIVALENTE, ESPESSURA DE 8 CM E RESISTÊNCIA A COMPRESSÃO MÍNIMA DE 35MPA, ASSENTADOS SOBRE COLCHÃO DE PÓ DE PEDRA NA ESPESSURA DE 10 CM</v>
      </c>
      <c r="F1107" s="375" t="str">
        <f t="shared" si="1114"/>
        <v>M2</v>
      </c>
      <c r="G1107" s="286">
        <f t="shared" si="8"/>
        <v>71.35</v>
      </c>
      <c r="H1107" s="286">
        <f t="shared" si="9"/>
        <v>55.9</v>
      </c>
      <c r="I1107" s="286">
        <f t="shared" si="1078"/>
        <v>55.9</v>
      </c>
    </row>
    <row r="1108" ht="15.75" customHeight="1">
      <c r="A1108" s="386">
        <v>200209.0</v>
      </c>
      <c r="B1108" s="386" t="s">
        <v>1742</v>
      </c>
      <c r="C1108" s="383" t="s">
        <v>479</v>
      </c>
      <c r="D1108" s="384">
        <v>126.19</v>
      </c>
      <c r="E1108" s="375" t="str">
        <f t="shared" ref="E1108:F1108" si="1115">UPPER(B1108)</f>
        <v>PASSEIO DE CIMENTADO CAMURÇADO COM ARGAMASSA DE CIMENTO E AREIA NO TRAÇO 1:3 ESP. 1.5CM, E LASTRO DE CONCRETO COM 8CM DE ESPESSURA, INCLUSIVE PREPARO DE CAIXA</v>
      </c>
      <c r="F1108" s="375" t="str">
        <f t="shared" si="1115"/>
        <v>M2</v>
      </c>
      <c r="G1108" s="286">
        <f t="shared" si="8"/>
        <v>123.04</v>
      </c>
      <c r="H1108" s="286">
        <f t="shared" si="9"/>
        <v>96.4</v>
      </c>
      <c r="I1108" s="286">
        <f t="shared" si="1078"/>
        <v>96.4</v>
      </c>
    </row>
    <row r="1109" ht="15.75" customHeight="1">
      <c r="A1109" s="386">
        <v>200214.0</v>
      </c>
      <c r="B1109" s="386" t="s">
        <v>1745</v>
      </c>
      <c r="C1109" s="383" t="s">
        <v>479</v>
      </c>
      <c r="D1109" s="384">
        <v>92.02</v>
      </c>
      <c r="E1109" s="375" t="str">
        <f t="shared" ref="E1109:F1109" si="1116">UPPER(B1109)</f>
        <v>BLOCOS PRÉ-MOLDADOS DE CONCRETO TIPO PAVI-S OU EQUIVALENTE, ESPESSURA 10 CM E RESISTÊNCIA A COMPRESSÃO MÍNIMA DE 35MPA, ASSENTADOS SOBRE COLCHÃO DE PÓ DE PEDRA NA ESPESSURA DE 10 CM</v>
      </c>
      <c r="F1109" s="375" t="str">
        <f t="shared" si="1116"/>
        <v>M2</v>
      </c>
      <c r="G1109" s="286">
        <f t="shared" si="8"/>
        <v>89.73</v>
      </c>
      <c r="H1109" s="286">
        <f t="shared" si="9"/>
        <v>70.3</v>
      </c>
      <c r="I1109" s="286">
        <f t="shared" si="1078"/>
        <v>70.3</v>
      </c>
    </row>
    <row r="1110" ht="15.75" customHeight="1">
      <c r="A1110" s="386">
        <v>200223.0</v>
      </c>
      <c r="B1110" s="386" t="s">
        <v>1748</v>
      </c>
      <c r="C1110" s="383" t="s">
        <v>488</v>
      </c>
      <c r="D1110" s="399">
        <v>197.78</v>
      </c>
      <c r="E1110" s="375" t="str">
        <f t="shared" ref="E1110:F1110" si="1117">UPPER(B1110)</f>
        <v>EXECUÇÃO DE LASTRO DE BRITA Nº 02 SOB PASSEIOS E CICLOVIAS, INCL. ESCAVAÇÃO</v>
      </c>
      <c r="F1110" s="375" t="str">
        <f t="shared" si="1117"/>
        <v>M3</v>
      </c>
      <c r="G1110" s="286">
        <f t="shared" si="8"/>
        <v>192.85</v>
      </c>
      <c r="H1110" s="286">
        <f t="shared" si="9"/>
        <v>151.09</v>
      </c>
      <c r="I1110" s="286">
        <f t="shared" si="1078"/>
        <v>151.09</v>
      </c>
    </row>
    <row r="1111" ht="15.75" customHeight="1">
      <c r="A1111" s="381">
        <v>200229.0</v>
      </c>
      <c r="B1111" s="381" t="s">
        <v>1752</v>
      </c>
      <c r="C1111" s="383" t="s">
        <v>495</v>
      </c>
      <c r="D1111" s="384">
        <v>71.13</v>
      </c>
      <c r="E1111" s="375" t="str">
        <f t="shared" ref="E1111:F1111" si="1118">UPPER(B1111)</f>
        <v>MEIO-FIO DE CONCRETO MOLDADO IN-LOCO COM FORMAS DE CHAPA COMPENSADA RESINADA 6MM, NAS DIMENSÕES 10 X 30 CM, INCL. ESCAVAÇÃO, REATERRO E BOTA-FORA</v>
      </c>
      <c r="F1111" s="375" t="str">
        <f t="shared" si="1118"/>
        <v>M</v>
      </c>
      <c r="G1111" s="286">
        <f t="shared" si="8"/>
        <v>69.36</v>
      </c>
      <c r="H1111" s="286">
        <f t="shared" si="9"/>
        <v>54.34</v>
      </c>
      <c r="I1111" s="286">
        <f t="shared" si="1078"/>
        <v>54.34</v>
      </c>
    </row>
    <row r="1112" ht="15.75" customHeight="1">
      <c r="A1112" s="386">
        <v>200237.0</v>
      </c>
      <c r="B1112" s="386" t="s">
        <v>1754</v>
      </c>
      <c r="C1112" s="383" t="s">
        <v>479</v>
      </c>
      <c r="D1112" s="384">
        <v>64.38</v>
      </c>
      <c r="E1112" s="375" t="str">
        <f t="shared" ref="E1112:F1112" si="1119">UPPER(B1112)</f>
        <v>BLOCOS PRÉ-MOLDADOS DE CONCRETO TIPO PAVI-S OU EQUIVALENTE, ESPESSURA DE 6 CM E RESISTÊNCIA A COMPRESSÃO MÍNIMA DE 35MPA, ASSENTADOS SOBRE COLCHÃO DE PÓ DE PEDRA NA ESPESSURA DE 10 CM</v>
      </c>
      <c r="F1112" s="375" t="str">
        <f t="shared" si="1119"/>
        <v>M2</v>
      </c>
      <c r="G1112" s="286">
        <f t="shared" si="8"/>
        <v>62.77</v>
      </c>
      <c r="H1112" s="286">
        <f t="shared" si="9"/>
        <v>49.18</v>
      </c>
      <c r="I1112" s="286">
        <f t="shared" si="1078"/>
        <v>49.18</v>
      </c>
    </row>
    <row r="1113" ht="15.75" customHeight="1">
      <c r="A1113" s="386">
        <v>200243.0</v>
      </c>
      <c r="B1113" s="386" t="s">
        <v>1756</v>
      </c>
      <c r="C1113" s="383" t="s">
        <v>495</v>
      </c>
      <c r="D1113" s="384">
        <v>187.75</v>
      </c>
      <c r="E1113" s="375" t="str">
        <f t="shared" ref="E1113:F1113" si="1120">UPPER(B1113)</f>
        <v>CANALETA NO PISO EM CONCRETO SIMPLES COM DIMENSÕES INTERNAS DE 20 X 10 CM E GRELHA EM FERRO DIAM. 1/2" A CADA 3 CM FIXADOS EM CANTONEIRA DE 3/4" X 1/8" APOIADA SOBRE REQUADRO EM CANTONEIRA DE 1" X 3/16"</v>
      </c>
      <c r="F1113" s="375" t="str">
        <f t="shared" si="1120"/>
        <v>M</v>
      </c>
      <c r="G1113" s="286">
        <f t="shared" si="8"/>
        <v>183.07</v>
      </c>
      <c r="H1113" s="286">
        <f t="shared" si="9"/>
        <v>143.43</v>
      </c>
      <c r="I1113" s="286">
        <f t="shared" si="1078"/>
        <v>143.43</v>
      </c>
    </row>
    <row r="1114" ht="15.75" customHeight="1">
      <c r="A1114" s="386">
        <v>200253.0</v>
      </c>
      <c r="B1114" s="386" t="s">
        <v>1760</v>
      </c>
      <c r="C1114" s="383" t="s">
        <v>479</v>
      </c>
      <c r="D1114" s="384">
        <v>65.55</v>
      </c>
      <c r="E1114" s="375" t="str">
        <f t="shared" ref="E1114:F1114" si="1121">UPPER(B1114)</f>
        <v>FORNECIMENTO E ASSENTAMENTO DE LADRILHO HIDRÁULICO PASTILHADO, VERMELHO, DIM. 20X20 CM, ESP. 1.5CM, ASSENTADO COM PASTA DE CIMENTO COLANTE, EXCLUSIVE REGULARIZAÇÃO E LASTRO</v>
      </c>
      <c r="F1114" s="375" t="str">
        <f t="shared" si="1121"/>
        <v>M2</v>
      </c>
      <c r="G1114" s="286">
        <f t="shared" si="8"/>
        <v>63.92</v>
      </c>
      <c r="H1114" s="286">
        <f t="shared" si="9"/>
        <v>50.08</v>
      </c>
      <c r="I1114" s="286">
        <f t="shared" si="1078"/>
        <v>50.08</v>
      </c>
    </row>
    <row r="1115" ht="15.75" customHeight="1">
      <c r="A1115" s="386">
        <v>200254.0</v>
      </c>
      <c r="B1115" s="386" t="s">
        <v>1762</v>
      </c>
      <c r="C1115" s="383" t="s">
        <v>479</v>
      </c>
      <c r="D1115" s="384">
        <v>65.55</v>
      </c>
      <c r="E1115" s="375" t="str">
        <f t="shared" ref="E1115:F1115" si="1122">UPPER(B1115)</f>
        <v>FORNECIMENTO E ASSENTAMENTO DE LADRILHO HIDRÁULICO RANHURADO, VERMELHO, DIM. 20X20 CM, ESP. 1.5CM, ASSENTADO COM PASTA DE CIMENTO COLANTE, EXCLUSIVE REGULARIZAÇÃO E LASTRO</v>
      </c>
      <c r="F1115" s="375" t="str">
        <f t="shared" si="1122"/>
        <v>M2</v>
      </c>
      <c r="G1115" s="286">
        <f t="shared" si="8"/>
        <v>63.92</v>
      </c>
      <c r="H1115" s="286">
        <f t="shared" si="9"/>
        <v>50.08</v>
      </c>
      <c r="I1115" s="286">
        <f t="shared" si="1078"/>
        <v>50.08</v>
      </c>
    </row>
    <row r="1116" ht="15.75" customHeight="1">
      <c r="A1116" s="386">
        <v>2003.0</v>
      </c>
      <c r="B1116" s="386" t="s">
        <v>1765</v>
      </c>
      <c r="C1116" s="383"/>
      <c r="D1116" s="384"/>
      <c r="E1116" s="375" t="str">
        <f t="shared" ref="E1116:F1116" si="1123">UPPER(B1116)</f>
        <v>PAISAGISMO</v>
      </c>
      <c r="F1116" s="375" t="str">
        <f t="shared" si="1123"/>
        <v/>
      </c>
      <c r="G1116" s="286">
        <f t="shared" si="8"/>
        <v>0</v>
      </c>
      <c r="H1116" s="286">
        <f t="shared" si="9"/>
        <v>0</v>
      </c>
      <c r="I1116" s="286">
        <f t="shared" si="1078"/>
        <v>0</v>
      </c>
    </row>
    <row r="1117" ht="15.75" customHeight="1">
      <c r="A1117" s="386">
        <v>200303.0</v>
      </c>
      <c r="B1117" s="386" t="s">
        <v>1768</v>
      </c>
      <c r="C1117" s="383" t="s">
        <v>479</v>
      </c>
      <c r="D1117" s="384">
        <v>8.9</v>
      </c>
      <c r="E1117" s="375" t="str">
        <f t="shared" ref="E1117:F1117" si="1124">UPPER(B1117)</f>
        <v>FORNECIMENTO DE GRAMA TIPO ESMERALDA EM PLACAS COM ESPESSURA DE 0.06 M, EXCLUSIVE PLANTIO</v>
      </c>
      <c r="F1117" s="375" t="str">
        <f t="shared" si="1124"/>
        <v>M2</v>
      </c>
      <c r="G1117" s="286">
        <f t="shared" si="8"/>
        <v>8.68</v>
      </c>
      <c r="H1117" s="286">
        <f t="shared" si="9"/>
        <v>6.8</v>
      </c>
      <c r="I1117" s="286">
        <f t="shared" si="1078"/>
        <v>6.8</v>
      </c>
    </row>
    <row r="1118" ht="15.75" customHeight="1">
      <c r="A1118" s="386">
        <v>200305.0</v>
      </c>
      <c r="B1118" s="386" t="s">
        <v>1771</v>
      </c>
      <c r="C1118" s="383" t="s">
        <v>488</v>
      </c>
      <c r="D1118" s="384">
        <v>150.43</v>
      </c>
      <c r="E1118" s="375" t="str">
        <f t="shared" ref="E1118:F1118" si="1125">UPPER(B1118)</f>
        <v>FORNECIMENTO E ESPALHAMENTO DE AREIA MÉDIA LAVADA</v>
      </c>
      <c r="F1118" s="375" t="str">
        <f t="shared" si="1125"/>
        <v>M3</v>
      </c>
      <c r="G1118" s="286">
        <f t="shared" si="8"/>
        <v>146.68</v>
      </c>
      <c r="H1118" s="286">
        <f t="shared" si="9"/>
        <v>114.92</v>
      </c>
      <c r="I1118" s="286">
        <f t="shared" si="1078"/>
        <v>114.92</v>
      </c>
    </row>
    <row r="1119" ht="15.75" customHeight="1">
      <c r="A1119" s="386">
        <v>200306.0</v>
      </c>
      <c r="B1119" s="386" t="s">
        <v>1775</v>
      </c>
      <c r="C1119" s="383" t="s">
        <v>488</v>
      </c>
      <c r="D1119" s="384">
        <v>159.83</v>
      </c>
      <c r="E1119" s="375" t="str">
        <f t="shared" ref="E1119:F1119" si="1126">UPPER(B1119)</f>
        <v>FORNECIMENTO E ESPALHAMENTO DE BRITA 1 OU 2</v>
      </c>
      <c r="F1119" s="375" t="str">
        <f t="shared" si="1126"/>
        <v>M3</v>
      </c>
      <c r="G1119" s="286">
        <f t="shared" si="8"/>
        <v>155.85</v>
      </c>
      <c r="H1119" s="286">
        <f t="shared" si="9"/>
        <v>122.1</v>
      </c>
      <c r="I1119" s="286">
        <f t="shared" si="1078"/>
        <v>122.1</v>
      </c>
    </row>
    <row r="1120" ht="15.75" customHeight="1">
      <c r="A1120" s="386">
        <v>200307.0</v>
      </c>
      <c r="B1120" s="386" t="s">
        <v>1777</v>
      </c>
      <c r="C1120" s="383" t="s">
        <v>488</v>
      </c>
      <c r="D1120" s="384">
        <v>131.1</v>
      </c>
      <c r="E1120" s="375" t="str">
        <f t="shared" ref="E1120:F1120" si="1127">UPPER(B1120)</f>
        <v>FORNECIMENTO E ESPALHAMENTO DE TERRA VEGETAL</v>
      </c>
      <c r="F1120" s="375" t="str">
        <f t="shared" si="1127"/>
        <v>M3</v>
      </c>
      <c r="G1120" s="286">
        <f t="shared" si="8"/>
        <v>127.83</v>
      </c>
      <c r="H1120" s="286">
        <f t="shared" si="9"/>
        <v>100.15</v>
      </c>
      <c r="I1120" s="286">
        <f t="shared" si="1078"/>
        <v>100.15</v>
      </c>
    </row>
    <row r="1121" ht="15.75" customHeight="1">
      <c r="A1121" s="386">
        <v>200323.0</v>
      </c>
      <c r="B1121" s="386" t="s">
        <v>1779</v>
      </c>
      <c r="C1121" s="383" t="s">
        <v>488</v>
      </c>
      <c r="D1121" s="384">
        <v>134.98</v>
      </c>
      <c r="E1121" s="375" t="str">
        <f t="shared" ref="E1121:F1121" si="1128">UPPER(B1121)</f>
        <v>FORNECIMENTO E ESPALHAMENTO DE PÓ DE PEDRA</v>
      </c>
      <c r="F1121" s="375" t="str">
        <f t="shared" si="1128"/>
        <v>M3</v>
      </c>
      <c r="G1121" s="286">
        <f t="shared" si="8"/>
        <v>131.62</v>
      </c>
      <c r="H1121" s="286">
        <f t="shared" si="9"/>
        <v>103.12</v>
      </c>
      <c r="I1121" s="286">
        <f t="shared" si="1078"/>
        <v>103.12</v>
      </c>
    </row>
    <row r="1122" ht="15.75" customHeight="1">
      <c r="A1122" s="381">
        <v>200326.0</v>
      </c>
      <c r="B1122" s="381" t="s">
        <v>1782</v>
      </c>
      <c r="C1122" s="383" t="s">
        <v>479</v>
      </c>
      <c r="D1122" s="384">
        <v>17.33</v>
      </c>
      <c r="E1122" s="375" t="str">
        <f t="shared" ref="E1122:F1122" si="1129">UPPER(B1122)</f>
        <v>FORNECIMENTO E PLANTIO DE GRAMA EM PLACAS TIPO ESMERALDA, INCLUSIVE FORNECIMENTO DE TERRA VEGETAL</v>
      </c>
      <c r="F1122" s="375" t="str">
        <f t="shared" si="1129"/>
        <v>M2</v>
      </c>
      <c r="G1122" s="286">
        <f t="shared" si="8"/>
        <v>16.9</v>
      </c>
      <c r="H1122" s="286">
        <f t="shared" si="9"/>
        <v>13.24</v>
      </c>
      <c r="I1122" s="286">
        <f t="shared" si="1078"/>
        <v>13.24</v>
      </c>
    </row>
    <row r="1123" ht="15.75" customHeight="1">
      <c r="A1123" s="386">
        <v>2004.0</v>
      </c>
      <c r="B1123" s="386" t="s">
        <v>1783</v>
      </c>
      <c r="C1123" s="383"/>
      <c r="D1123" s="384"/>
      <c r="E1123" s="375" t="str">
        <f t="shared" ref="E1123:F1123" si="1130">UPPER(B1123)</f>
        <v>TRATAMENTO, CONSERVAÇÃO E LIMPEZA</v>
      </c>
      <c r="F1123" s="375" t="str">
        <f t="shared" si="1130"/>
        <v/>
      </c>
      <c r="G1123" s="286">
        <f t="shared" si="8"/>
        <v>0</v>
      </c>
      <c r="H1123" s="286">
        <f t="shared" si="9"/>
        <v>0</v>
      </c>
      <c r="I1123" s="286">
        <f t="shared" si="1078"/>
        <v>0</v>
      </c>
    </row>
    <row r="1124" ht="15.75" customHeight="1">
      <c r="A1124" s="386">
        <v>200401.0</v>
      </c>
      <c r="B1124" s="386" t="s">
        <v>1786</v>
      </c>
      <c r="C1124" s="383" t="s">
        <v>479</v>
      </c>
      <c r="D1124" s="384">
        <v>10.34</v>
      </c>
      <c r="E1124" s="375" t="str">
        <f t="shared" ref="E1124:F1124" si="1131">UPPER(B1124)</f>
        <v>LIMPEZA GERAL DA OBRA (EDIFICAÇÃO)</v>
      </c>
      <c r="F1124" s="375" t="str">
        <f t="shared" si="1131"/>
        <v>M2</v>
      </c>
      <c r="G1124" s="286">
        <f t="shared" si="8"/>
        <v>10.08</v>
      </c>
      <c r="H1124" s="286">
        <f t="shared" si="9"/>
        <v>7.9</v>
      </c>
      <c r="I1124" s="286">
        <f t="shared" si="1078"/>
        <v>7.9</v>
      </c>
    </row>
    <row r="1125" ht="15.75" customHeight="1">
      <c r="A1125" s="386">
        <v>200402.0</v>
      </c>
      <c r="B1125" s="386" t="s">
        <v>1789</v>
      </c>
      <c r="C1125" s="383" t="s">
        <v>479</v>
      </c>
      <c r="D1125" s="384">
        <v>1.03</v>
      </c>
      <c r="E1125" s="375" t="str">
        <f t="shared" ref="E1125:F1125" si="1132">UPPER(B1125)</f>
        <v>LIMPEZA GERAL DE OBRAS (QUADRAS, PRAÇAS E JARDINS)</v>
      </c>
      <c r="F1125" s="375" t="str">
        <f t="shared" si="1132"/>
        <v>M2</v>
      </c>
      <c r="G1125" s="286">
        <f t="shared" si="8"/>
        <v>1.01</v>
      </c>
      <c r="H1125" s="286">
        <f t="shared" si="9"/>
        <v>0.79</v>
      </c>
      <c r="I1125" s="286">
        <f t="shared" si="1078"/>
        <v>0.79</v>
      </c>
    </row>
    <row r="1126" ht="15.75" customHeight="1">
      <c r="A1126" s="386">
        <v>200404.0</v>
      </c>
      <c r="B1126" s="386" t="s">
        <v>1792</v>
      </c>
      <c r="C1126" s="383" t="s">
        <v>479</v>
      </c>
      <c r="D1126" s="384">
        <v>20.33</v>
      </c>
      <c r="E1126" s="375" t="str">
        <f t="shared" ref="E1126:F1126" si="1133">UPPER(B1126)</f>
        <v>LIMPEZA DE PISOS E REVESTIMENTOS CERÂMICOS</v>
      </c>
      <c r="F1126" s="375" t="str">
        <f t="shared" si="1133"/>
        <v>M2</v>
      </c>
      <c r="G1126" s="286">
        <f t="shared" si="8"/>
        <v>19.82</v>
      </c>
      <c r="H1126" s="286">
        <f t="shared" si="9"/>
        <v>15.53</v>
      </c>
      <c r="I1126" s="286">
        <f t="shared" si="1078"/>
        <v>15.53</v>
      </c>
    </row>
    <row r="1127" ht="15.75" customHeight="1">
      <c r="A1127" s="386">
        <v>2005.0</v>
      </c>
      <c r="B1127" s="386" t="s">
        <v>1795</v>
      </c>
      <c r="C1127" s="383"/>
      <c r="D1127" s="384"/>
      <c r="E1127" s="375" t="str">
        <f t="shared" ref="E1127:F1127" si="1134">UPPER(B1127)</f>
        <v>DIVERSOS EXTERNOS</v>
      </c>
      <c r="F1127" s="375" t="str">
        <f t="shared" si="1134"/>
        <v/>
      </c>
      <c r="G1127" s="286">
        <f t="shared" si="8"/>
        <v>0</v>
      </c>
      <c r="H1127" s="286">
        <f t="shared" si="9"/>
        <v>0</v>
      </c>
      <c r="I1127" s="286">
        <f t="shared" si="1078"/>
        <v>0</v>
      </c>
    </row>
    <row r="1128" ht="15.75" customHeight="1">
      <c r="A1128" s="386">
        <v>200511.0</v>
      </c>
      <c r="B1128" s="386" t="s">
        <v>1797</v>
      </c>
      <c r="C1128" s="383" t="s">
        <v>500</v>
      </c>
      <c r="D1128" s="384">
        <v>122.57</v>
      </c>
      <c r="E1128" s="375" t="str">
        <f t="shared" ref="E1128:F1128" si="1135">UPPER(B1128)</f>
        <v>BANCO DE CONCRETO APARENTE COM TAMPO DE 40X40X5 CM E BASE DE 20X20X36 CM PARA MESA DE JOGOS, CONFORME DETALHE EM PROJETO</v>
      </c>
      <c r="F1128" s="375" t="str">
        <f t="shared" si="1135"/>
        <v>UND</v>
      </c>
      <c r="G1128" s="286">
        <f t="shared" si="8"/>
        <v>119.52</v>
      </c>
      <c r="H1128" s="286">
        <f t="shared" si="9"/>
        <v>93.64</v>
      </c>
      <c r="I1128" s="286">
        <f t="shared" si="1078"/>
        <v>93.64</v>
      </c>
    </row>
    <row r="1129" ht="15.75" customHeight="1">
      <c r="A1129" s="381">
        <v>200512.0</v>
      </c>
      <c r="B1129" s="381" t="s">
        <v>1799</v>
      </c>
      <c r="C1129" s="383" t="s">
        <v>500</v>
      </c>
      <c r="D1129" s="384">
        <v>346.89</v>
      </c>
      <c r="E1129" s="375" t="str">
        <f t="shared" ref="E1129:F1129" si="1136">UPPER(B1129)</f>
        <v>MESA DE CONCRETO APARENTE COM TAMPO DE 60X60X5 CM, BASE DE 30X30X75 CM E TABULEIRO 40X40CM EMBUTIDO NO CONCRETO, FEITO COM PASTILHAS DE MÁRMORE BRANCO E GRANITO PRETO DE 5X5X2CM CONF. PROJETO</v>
      </c>
      <c r="F1129" s="375" t="str">
        <f t="shared" si="1136"/>
        <v>UND</v>
      </c>
      <c r="G1129" s="286">
        <f t="shared" si="8"/>
        <v>338.25</v>
      </c>
      <c r="H1129" s="286">
        <f t="shared" si="9"/>
        <v>265</v>
      </c>
      <c r="I1129" s="286">
        <f t="shared" si="1078"/>
        <v>265</v>
      </c>
    </row>
    <row r="1130" ht="15.75" customHeight="1">
      <c r="A1130" s="386">
        <v>200513.0</v>
      </c>
      <c r="B1130" s="386" t="s">
        <v>1801</v>
      </c>
      <c r="C1130" s="383" t="s">
        <v>500</v>
      </c>
      <c r="D1130" s="384">
        <v>1068.33</v>
      </c>
      <c r="E1130" s="375" t="str">
        <f t="shared" ref="E1130:F1130" si="1137">UPPER(B1130)</f>
        <v>ESCADA TIPO MARINHEIRO DE TUBO DE FERRO 1" E 3/4", COM H=4.20M, PARA ACESSO A CAIXA DÁGUA, INCLUSIVE PINTURA EM ESMALTE SINTÉTICO, CONFORME DETALHE EM PROJETO</v>
      </c>
      <c r="F1130" s="375" t="str">
        <f t="shared" si="1137"/>
        <v>UND</v>
      </c>
      <c r="G1130" s="286">
        <f t="shared" si="8"/>
        <v>1041.72</v>
      </c>
      <c r="H1130" s="286">
        <f t="shared" si="9"/>
        <v>816.14</v>
      </c>
      <c r="I1130" s="286">
        <f t="shared" si="1078"/>
        <v>816.14</v>
      </c>
    </row>
    <row r="1131" ht="15.75" customHeight="1">
      <c r="A1131" s="386">
        <v>200549.0</v>
      </c>
      <c r="B1131" s="386" t="s">
        <v>1803</v>
      </c>
      <c r="C1131" s="383" t="s">
        <v>500</v>
      </c>
      <c r="D1131" s="384">
        <v>58.63</v>
      </c>
      <c r="E1131" s="375" t="str">
        <f t="shared" ref="E1131:F1131" si="1138">UPPER(B1131)</f>
        <v>BRISES DE CHAPA DE CIMENTO AMIANTO, ACABAMENTO ESMALTE SINTÉTICO ACETINADO BRANCO, PEÇA COM DIMENSÕES 110X25CM (EXCLUSIVE PINTURA)</v>
      </c>
      <c r="F1131" s="375" t="str">
        <f t="shared" si="1138"/>
        <v>UND</v>
      </c>
      <c r="G1131" s="286">
        <f t="shared" si="8"/>
        <v>57.17</v>
      </c>
      <c r="H1131" s="286">
        <f t="shared" si="9"/>
        <v>44.79</v>
      </c>
      <c r="I1131" s="286">
        <f t="shared" si="1078"/>
        <v>44.79</v>
      </c>
    </row>
    <row r="1132" ht="15.75" customHeight="1">
      <c r="A1132" s="386">
        <v>200562.0</v>
      </c>
      <c r="B1132" s="386" t="s">
        <v>1806</v>
      </c>
      <c r="C1132" s="383" t="s">
        <v>500</v>
      </c>
      <c r="D1132" s="384">
        <v>370.59</v>
      </c>
      <c r="E1132" s="375" t="str">
        <f t="shared" ref="E1132:F1132" si="1139">UPPER(B1132)</f>
        <v>CAIXA PRÉ-MOLDADA DE CONCRETO PARA APARELHO DE AR CONDICIONADO DE 18.000 BTU</v>
      </c>
      <c r="F1132" s="375" t="str">
        <f t="shared" si="1139"/>
        <v>UND</v>
      </c>
      <c r="G1132" s="286">
        <f t="shared" si="8"/>
        <v>361.36</v>
      </c>
      <c r="H1132" s="286">
        <f t="shared" si="9"/>
        <v>283.11</v>
      </c>
      <c r="I1132" s="286">
        <f t="shared" si="1078"/>
        <v>283.11</v>
      </c>
    </row>
    <row r="1133" ht="15.75" customHeight="1">
      <c r="A1133" s="381">
        <v>200563.0</v>
      </c>
      <c r="B1133" s="381" t="s">
        <v>1808</v>
      </c>
      <c r="C1133" s="383" t="s">
        <v>495</v>
      </c>
      <c r="D1133" s="384">
        <v>129.8</v>
      </c>
      <c r="E1133" s="375" t="str">
        <f t="shared" ref="E1133:F1133" si="1140">UPPER(B1133)</f>
        <v>BANCO DE CONCRETO ARMADO APARENTE COM APOIOS DE ALVENARIA ASSENTADA COM ARGAMASSA DE CIMENTO, CAL E AREIA, LARGURA DE 0,50M E ESPESSURA DE 0,05M</v>
      </c>
      <c r="F1133" s="375" t="str">
        <f t="shared" si="1140"/>
        <v>M</v>
      </c>
      <c r="G1133" s="286">
        <f t="shared" si="8"/>
        <v>126.57</v>
      </c>
      <c r="H1133" s="286">
        <f t="shared" si="9"/>
        <v>99.16</v>
      </c>
      <c r="I1133" s="286">
        <f t="shared" si="1078"/>
        <v>99.16</v>
      </c>
    </row>
    <row r="1134" ht="15.75" customHeight="1">
      <c r="A1134" s="386">
        <v>200572.0</v>
      </c>
      <c r="B1134" s="386" t="s">
        <v>1811</v>
      </c>
      <c r="C1134" s="383" t="s">
        <v>500</v>
      </c>
      <c r="D1134" s="384">
        <v>2164.64</v>
      </c>
      <c r="E1134" s="375" t="str">
        <f t="shared" ref="E1134:F1134" si="1141">UPPER(B1134)</f>
        <v>POÇO C/ ANÉIS PRÉ-MOLDADOS DIAM. 1.5M E PROFUNDIDADE DE 7M, INCLUSIVE FORNECIMENTO</v>
      </c>
      <c r="F1134" s="375" t="str">
        <f t="shared" si="1141"/>
        <v>UND</v>
      </c>
      <c r="G1134" s="286">
        <f t="shared" si="8"/>
        <v>2110.73</v>
      </c>
      <c r="H1134" s="286">
        <f t="shared" si="9"/>
        <v>1653.66</v>
      </c>
      <c r="I1134" s="286">
        <f t="shared" si="1078"/>
        <v>1653.66</v>
      </c>
    </row>
    <row r="1135" ht="15.75" customHeight="1">
      <c r="A1135" s="386">
        <v>200573.0</v>
      </c>
      <c r="B1135" s="386" t="s">
        <v>1813</v>
      </c>
      <c r="C1135" s="383" t="s">
        <v>495</v>
      </c>
      <c r="D1135" s="384">
        <v>152.9</v>
      </c>
      <c r="E1135" s="375" t="str">
        <f t="shared" ref="E1135:F1135" si="1142">UPPER(B1135)</f>
        <v>BICICLETÁRIO EM TUBO DE FERRO GALVANIZADO 1" E FERRO LISO 1/2", INCLUSIVE PINTURA, CONFORME PROJETO PADRÃO SEDU</v>
      </c>
      <c r="F1135" s="375" t="str">
        <f t="shared" si="1142"/>
        <v>M</v>
      </c>
      <c r="G1135" s="286">
        <f t="shared" si="8"/>
        <v>149.1</v>
      </c>
      <c r="H1135" s="286">
        <f t="shared" si="9"/>
        <v>116.81</v>
      </c>
      <c r="I1135" s="286">
        <f t="shared" si="1078"/>
        <v>116.81</v>
      </c>
    </row>
    <row r="1136" ht="15.75" customHeight="1">
      <c r="A1136" s="386">
        <v>200576.0</v>
      </c>
      <c r="B1136" s="386" t="s">
        <v>1816</v>
      </c>
      <c r="C1136" s="383" t="s">
        <v>500</v>
      </c>
      <c r="D1136" s="399">
        <v>764.53</v>
      </c>
      <c r="E1136" s="375" t="str">
        <f t="shared" ref="E1136:F1136" si="1143">UPPER(B1136)</f>
        <v>PLACA PARA INAUGURAÇÃO DE OBRA EM ALUMÍNIO POLIDO E=4MM, DIMENSÕES 40 X 50 CM, GRAVAÇÃO EM BAIXO RELEVO, INCLUSIVE PINTURA E FIXAÇÃO</v>
      </c>
      <c r="F1136" s="375" t="str">
        <f t="shared" si="1143"/>
        <v>UND</v>
      </c>
      <c r="G1136" s="286">
        <f t="shared" si="8"/>
        <v>745.49</v>
      </c>
      <c r="H1136" s="286">
        <f t="shared" si="9"/>
        <v>584.06</v>
      </c>
      <c r="I1136" s="286">
        <f t="shared" si="1078"/>
        <v>584.06</v>
      </c>
    </row>
    <row r="1137" ht="15.75" customHeight="1">
      <c r="A1137" s="386">
        <v>2007.0</v>
      </c>
      <c r="B1137" s="386" t="s">
        <v>1819</v>
      </c>
      <c r="C1137" s="383"/>
      <c r="D1137" s="384"/>
      <c r="E1137" s="375" t="str">
        <f t="shared" ref="E1137:F1137" si="1144">UPPER(B1137)</f>
        <v>QUADRA DE ESPORTES (VER NOTA 9 DA PLANILHA)</v>
      </c>
      <c r="F1137" s="375" t="str">
        <f t="shared" si="1144"/>
        <v/>
      </c>
      <c r="G1137" s="286">
        <f t="shared" si="8"/>
        <v>0</v>
      </c>
      <c r="H1137" s="286">
        <f t="shared" si="9"/>
        <v>0</v>
      </c>
      <c r="I1137" s="286">
        <f t="shared" si="1078"/>
        <v>0</v>
      </c>
    </row>
    <row r="1138" ht="15.75" customHeight="1">
      <c r="A1138" s="386">
        <v>200702.0</v>
      </c>
      <c r="B1138" s="386" t="s">
        <v>1822</v>
      </c>
      <c r="C1138" s="383" t="s">
        <v>479</v>
      </c>
      <c r="D1138" s="384">
        <v>110.19</v>
      </c>
      <c r="E1138" s="375" t="str">
        <f t="shared" ref="E1138:F1138" si="1145">UPPER(B1138)</f>
        <v>PISO QUADRA POLIESP. FCK=25MPA, ESP.=10 CM, ARMADO C/ TELA Q138, CONCRET CAMADA ÚNICA BOMBEÁVEL C/ BRITA N. 1, ACAB. SUP. C/ ROTOALISADOR, JUNTAS C/ CORTE SERRA DIAMANT. PREENCH. C/ MASTIQUE, BASE 5CM SOLO BRITA 30% E RESINA ENDUR</v>
      </c>
      <c r="F1138" s="375" t="str">
        <f t="shared" si="1145"/>
        <v>M2</v>
      </c>
      <c r="G1138" s="286">
        <f t="shared" si="8"/>
        <v>107.45</v>
      </c>
      <c r="H1138" s="286">
        <f t="shared" si="9"/>
        <v>84.18</v>
      </c>
      <c r="I1138" s="286">
        <f t="shared" si="1078"/>
        <v>84.18</v>
      </c>
    </row>
    <row r="1139" ht="15.75" customHeight="1">
      <c r="A1139" s="386">
        <v>200703.0</v>
      </c>
      <c r="B1139" s="386" t="s">
        <v>1825</v>
      </c>
      <c r="C1139" s="383" t="s">
        <v>495</v>
      </c>
      <c r="D1139" s="384">
        <v>31.09</v>
      </c>
      <c r="E1139" s="375" t="str">
        <f t="shared" ref="E1139:F1139" si="1146">UPPER(B1139)</f>
        <v>PINTURA À BASE DE EPOXI, MARCAS DE REFERÊNCIA SUVINIL, CORAL OU NOVACOR, EM FAIXAS COM LARGURA DE 5CM, PARA DEMARCAÇÃO DE QUADRAS DE ESPORTES</v>
      </c>
      <c r="F1139" s="375" t="str">
        <f t="shared" si="1146"/>
        <v>M</v>
      </c>
      <c r="G1139" s="286">
        <f t="shared" si="8"/>
        <v>30.31</v>
      </c>
      <c r="H1139" s="286">
        <f t="shared" si="9"/>
        <v>23.75</v>
      </c>
      <c r="I1139" s="286">
        <f t="shared" si="1078"/>
        <v>23.75</v>
      </c>
    </row>
    <row r="1140" ht="15.75" customHeight="1">
      <c r="A1140" s="386">
        <v>200704.0</v>
      </c>
      <c r="B1140" s="386" t="s">
        <v>1830</v>
      </c>
      <c r="C1140" s="383" t="s">
        <v>479</v>
      </c>
      <c r="D1140" s="399">
        <v>33.77</v>
      </c>
      <c r="E1140" s="375" t="str">
        <f t="shared" ref="E1140:F1140" si="1147">UPPER(B1140)</f>
        <v>PINTURA COM TINTA À BASE DE RESINAS ACRÍLICAS, MARCAS DE REFERENCIA SUVINIL, CORAL OU NOVACOR, SOBRE PISO DE CONCRETO A DUAS DEMÃOS</v>
      </c>
      <c r="F1140" s="375" t="str">
        <f t="shared" si="1147"/>
        <v>M2</v>
      </c>
      <c r="G1140" s="286">
        <f t="shared" si="8"/>
        <v>32.93</v>
      </c>
      <c r="H1140" s="286">
        <f t="shared" si="9"/>
        <v>25.8</v>
      </c>
      <c r="I1140" s="286">
        <f t="shared" si="1078"/>
        <v>25.8</v>
      </c>
    </row>
    <row r="1141" ht="15.75" customHeight="1">
      <c r="A1141" s="386">
        <v>200705.0</v>
      </c>
      <c r="B1141" s="386" t="s">
        <v>1833</v>
      </c>
      <c r="C1141" s="383" t="s">
        <v>500</v>
      </c>
      <c r="D1141" s="384">
        <v>291.91</v>
      </c>
      <c r="E1141" s="375" t="str">
        <f t="shared" ref="E1141:F1141" si="1148">UPPER(B1141)</f>
        <v>REDE PARA VOLEIBOL COM MALHA GROSSA, FAIXAS DE LONA SUPERIOR E INFERIOR</v>
      </c>
      <c r="F1141" s="375" t="str">
        <f t="shared" si="1148"/>
        <v>UND</v>
      </c>
      <c r="G1141" s="286">
        <f t="shared" si="8"/>
        <v>284.64</v>
      </c>
      <c r="H1141" s="286">
        <f t="shared" si="9"/>
        <v>223</v>
      </c>
      <c r="I1141" s="286">
        <f t="shared" si="1078"/>
        <v>223</v>
      </c>
    </row>
    <row r="1142" ht="15.75" customHeight="1">
      <c r="A1142" s="386">
        <v>200706.0</v>
      </c>
      <c r="B1142" s="386" t="s">
        <v>1836</v>
      </c>
      <c r="C1142" s="383" t="s">
        <v>500</v>
      </c>
      <c r="D1142" s="384">
        <v>2839.36</v>
      </c>
      <c r="E1142" s="375" t="str">
        <f t="shared" ref="E1142:F1142" si="1149">UPPER(B1142)</f>
        <v>SUPORTE PARA TABELA DE BASQUETE DE CONCRETO ARMADO FCK = 15MPA, INCLUSIVE FORMA, ARMAÇÃO, LANÇAMENTO E DESFORMA</v>
      </c>
      <c r="F1142" s="375" t="str">
        <f t="shared" si="1149"/>
        <v>UND</v>
      </c>
      <c r="G1142" s="286">
        <f t="shared" si="8"/>
        <v>2768.65</v>
      </c>
      <c r="H1142" s="286">
        <f t="shared" si="9"/>
        <v>2169.11</v>
      </c>
      <c r="I1142" s="286">
        <f t="shared" si="1078"/>
        <v>2169.11</v>
      </c>
    </row>
    <row r="1143" ht="15.75" customHeight="1">
      <c r="A1143" s="381">
        <v>200707.0</v>
      </c>
      <c r="B1143" s="381" t="s">
        <v>1839</v>
      </c>
      <c r="C1143" s="383" t="s">
        <v>500</v>
      </c>
      <c r="D1143" s="384">
        <v>1210.65</v>
      </c>
      <c r="E1143" s="375" t="str">
        <f t="shared" ref="E1143:F1143" si="1150">UPPER(B1143)</f>
        <v>TRAVE PARA FUTEBOL DE SALÃO DE TUBO DE FERRO GALVANIZADO 3", COM RECUO, REMOVÍVEL, DIMENSÕES OFICIAIS 3X2M</v>
      </c>
      <c r="F1143" s="375" t="str">
        <f t="shared" si="1150"/>
        <v>UND</v>
      </c>
      <c r="G1143" s="286">
        <f t="shared" si="8"/>
        <v>1180.5</v>
      </c>
      <c r="H1143" s="286">
        <f t="shared" si="9"/>
        <v>924.87</v>
      </c>
      <c r="I1143" s="286">
        <f t="shared" si="1078"/>
        <v>924.87</v>
      </c>
    </row>
    <row r="1144" ht="15.75" customHeight="1">
      <c r="A1144" s="386">
        <v>200708.0</v>
      </c>
      <c r="B1144" s="386" t="s">
        <v>1842</v>
      </c>
      <c r="C1144" s="383" t="s">
        <v>500</v>
      </c>
      <c r="D1144" s="384">
        <v>1122.64</v>
      </c>
      <c r="E1144" s="375" t="str">
        <f t="shared" ref="E1144:F1144" si="1151">UPPER(B1144)</f>
        <v>CONJUNTO DE POSTE DE VOLEIBOL DE TUBO DE FERRO GALVANIZADO 3"E PARTE MÓVEL DE 21/2", INCLUSIVE CARRETILHA, FURO COM TUBO DE FERRO GALVANIZADO DE 31/2"E TAMPÃO DE FURO</v>
      </c>
      <c r="F1144" s="375" t="str">
        <f t="shared" si="1151"/>
        <v>UND</v>
      </c>
      <c r="G1144" s="286">
        <f t="shared" si="8"/>
        <v>1094.68</v>
      </c>
      <c r="H1144" s="286">
        <f t="shared" si="9"/>
        <v>857.63</v>
      </c>
      <c r="I1144" s="286">
        <f t="shared" si="1078"/>
        <v>857.63</v>
      </c>
    </row>
    <row r="1145" ht="15.75" customHeight="1">
      <c r="A1145" s="386">
        <v>200709.0</v>
      </c>
      <c r="B1145" s="386" t="s">
        <v>1845</v>
      </c>
      <c r="C1145" s="383" t="s">
        <v>500</v>
      </c>
      <c r="D1145" s="384">
        <v>770.79</v>
      </c>
      <c r="E1145" s="375" t="str">
        <f t="shared" ref="E1145:F1145" si="1152">UPPER(B1145)</f>
        <v>TABELA DE BASQUETE DE MADEIRA, COM ARO, INCLUSIVE COLOCAÇÃO</v>
      </c>
      <c r="F1145" s="375" t="str">
        <f t="shared" si="1152"/>
        <v>UND</v>
      </c>
      <c r="G1145" s="286">
        <f t="shared" si="8"/>
        <v>751.6</v>
      </c>
      <c r="H1145" s="286">
        <f t="shared" si="9"/>
        <v>588.84</v>
      </c>
      <c r="I1145" s="286">
        <f t="shared" si="1078"/>
        <v>588.84</v>
      </c>
    </row>
    <row r="1146" ht="15.75" customHeight="1">
      <c r="A1146" s="386">
        <v>200711.0</v>
      </c>
      <c r="B1146" s="386" t="s">
        <v>1848</v>
      </c>
      <c r="C1146" s="383" t="s">
        <v>479</v>
      </c>
      <c r="D1146" s="384">
        <v>202.88</v>
      </c>
      <c r="E1146" s="375" t="str">
        <f t="shared" ref="E1146:F1146" si="1153">UPPER(B1146)</f>
        <v>ALAMBRADO COM TELA FIO 12, MALHA DE 1", TUBOS DE FERRO GALVANIZADO VERTICAIS DE 2" E TUBOS DE FERRO GALVANIZADO HORIZONTAIS DE 1" SOLDADOS NAS PARTES SUPERIOR E INFERIOR, INCLUSIVE PORTÃO</v>
      </c>
      <c r="F1146" s="375" t="str">
        <f t="shared" si="1153"/>
        <v>M2</v>
      </c>
      <c r="G1146" s="286">
        <f t="shared" si="8"/>
        <v>197.83</v>
      </c>
      <c r="H1146" s="286">
        <f t="shared" si="9"/>
        <v>154.99</v>
      </c>
      <c r="I1146" s="286">
        <f t="shared" si="1078"/>
        <v>154.99</v>
      </c>
    </row>
    <row r="1147" ht="15.75" customHeight="1">
      <c r="A1147" s="386">
        <v>200713.0</v>
      </c>
      <c r="B1147" s="386" t="s">
        <v>1852</v>
      </c>
      <c r="C1147" s="383" t="s">
        <v>500</v>
      </c>
      <c r="D1147" s="384">
        <v>185.46</v>
      </c>
      <c r="E1147" s="375" t="str">
        <f t="shared" ref="E1147:F1147" si="1154">UPPER(B1147)</f>
        <v>REDE PARA FUTEBOL DE SALÃO</v>
      </c>
      <c r="F1147" s="375" t="str">
        <f t="shared" si="1154"/>
        <v>UND</v>
      </c>
      <c r="G1147" s="286">
        <f t="shared" si="8"/>
        <v>180.84</v>
      </c>
      <c r="H1147" s="286">
        <f t="shared" si="9"/>
        <v>141.68</v>
      </c>
      <c r="I1147" s="286">
        <f t="shared" si="1078"/>
        <v>141.68</v>
      </c>
    </row>
    <row r="1148" ht="15.75" customHeight="1">
      <c r="A1148" s="386">
        <v>200714.0</v>
      </c>
      <c r="B1148" s="386" t="s">
        <v>1855</v>
      </c>
      <c r="C1148" s="383" t="s">
        <v>479</v>
      </c>
      <c r="D1148" s="399">
        <v>13.82</v>
      </c>
      <c r="E1148" s="375" t="str">
        <f t="shared" ref="E1148:F1148" si="1155">UPPER(B1148)</f>
        <v>PREPARO, REGULARIZAÇÃO E COMPACTAÇÃO DO TERRENO (COMPACTADOR MANUAL) PARA EXECUÇÃO DE PISO DE QUADRA</v>
      </c>
      <c r="F1148" s="375" t="str">
        <f t="shared" si="1155"/>
        <v>M2</v>
      </c>
      <c r="G1148" s="286">
        <f t="shared" si="8"/>
        <v>13.48</v>
      </c>
      <c r="H1148" s="286">
        <f t="shared" si="9"/>
        <v>10.56</v>
      </c>
      <c r="I1148" s="286">
        <f t="shared" si="1078"/>
        <v>10.56</v>
      </c>
    </row>
    <row r="1149" ht="15.75" customHeight="1">
      <c r="A1149" s="386">
        <v>200715.0</v>
      </c>
      <c r="B1149" s="386" t="s">
        <v>1858</v>
      </c>
      <c r="C1149" s="383" t="s">
        <v>479</v>
      </c>
      <c r="D1149" s="399">
        <v>147.71</v>
      </c>
      <c r="E1149" s="375" t="str">
        <f t="shared" ref="E1149:F1149" si="1156">UPPER(B1149)</f>
        <v>MURETA EM ALVENARIA DE BLOCOS CERÂMICOS 10X20X20CMM, H=0.60CM, PARA FECHAMENTO DE QUADRA, COM PILARETES DE TRAVAMENTO EM CONCRETO ARMADO A CADA 3M, INCLUSIVE CHAPISCO</v>
      </c>
      <c r="F1149" s="375" t="str">
        <f t="shared" si="1156"/>
        <v>M2</v>
      </c>
      <c r="G1149" s="286">
        <f t="shared" si="8"/>
        <v>144.03</v>
      </c>
      <c r="H1149" s="286">
        <f t="shared" si="9"/>
        <v>112.84</v>
      </c>
      <c r="I1149" s="286">
        <f t="shared" si="1078"/>
        <v>112.84</v>
      </c>
    </row>
    <row r="1150" ht="15.75" customHeight="1">
      <c r="A1150" s="386">
        <v>200716.0</v>
      </c>
      <c r="B1150" s="386" t="s">
        <v>1861</v>
      </c>
      <c r="C1150" s="383" t="s">
        <v>479</v>
      </c>
      <c r="D1150" s="399">
        <v>120.11</v>
      </c>
      <c r="E1150" s="375" t="str">
        <f t="shared" ref="E1150:F1150" si="1157">UPPER(B1150)</f>
        <v>PAREDE EM ALVENARIA DE BLOCO CERÂMICO 10X20X20CM, H=2M, PARA PROTEÇÃO DE FUNDO DE GOL (QUADRA POLIESPORTIVA), COM PILARES EM CONCRETO ARMADO A CADA 3M PARA TRAVAMENTO, INCLUSIVE CHAPISCO</v>
      </c>
      <c r="F1150" s="375" t="str">
        <f t="shared" si="1157"/>
        <v>M2</v>
      </c>
      <c r="G1150" s="286">
        <f t="shared" si="8"/>
        <v>117.12</v>
      </c>
      <c r="H1150" s="286">
        <f t="shared" si="9"/>
        <v>91.76</v>
      </c>
      <c r="I1150" s="286">
        <f t="shared" si="1078"/>
        <v>91.76</v>
      </c>
    </row>
    <row r="1151" ht="15.75" customHeight="1">
      <c r="A1151" s="386">
        <v>200717.0</v>
      </c>
      <c r="B1151" s="386" t="s">
        <v>1864</v>
      </c>
      <c r="C1151" s="383" t="s">
        <v>495</v>
      </c>
      <c r="D1151" s="384">
        <v>4.9</v>
      </c>
      <c r="E1151" s="375" t="str">
        <f t="shared" ref="E1151:F1151" si="1158">UPPER(B1151)</f>
        <v>GOIVETE NAS DIMENSÕES 2X1 EXECUTADO SOBRE ALVENARIA CHAPISCADA E REBOCADA</v>
      </c>
      <c r="F1151" s="375" t="str">
        <f t="shared" si="1158"/>
        <v>M</v>
      </c>
      <c r="G1151" s="286">
        <f t="shared" si="8"/>
        <v>4.77</v>
      </c>
      <c r="H1151" s="286">
        <f t="shared" si="9"/>
        <v>3.74</v>
      </c>
      <c r="I1151" s="286">
        <f t="shared" si="1078"/>
        <v>3.74</v>
      </c>
    </row>
    <row r="1152" ht="15.75" customHeight="1">
      <c r="A1152" s="386">
        <v>200720.0</v>
      </c>
      <c r="B1152" s="386" t="s">
        <v>1867</v>
      </c>
      <c r="C1152" s="383" t="s">
        <v>479</v>
      </c>
      <c r="D1152" s="399">
        <v>47.53</v>
      </c>
      <c r="E1152" s="375" t="str">
        <f t="shared" ref="E1152:F1152" si="1159">UPPER(B1152)</f>
        <v>FORN E ASSENT DE TELHAS DE LIGA DE ALUMÍNIO E ZINCO (GALVALUME), ONDULADA, ESP. MÍNIMA 0.43MM, ALT. MÍNIMA DE ONDA 17MM, SOBREP. LATERAL DE UMA ONDA E LONGIT. 200MM C/ MÍNIMO DE 3 APOIOS, ASSENT. C/ UTILIZ. DE FITAS ANTI-CORROSIVA</v>
      </c>
      <c r="F1152" s="375" t="str">
        <f t="shared" si="1159"/>
        <v>M2</v>
      </c>
      <c r="G1152" s="286">
        <f t="shared" si="8"/>
        <v>46.35</v>
      </c>
      <c r="H1152" s="286">
        <f t="shared" si="9"/>
        <v>36.31</v>
      </c>
      <c r="I1152" s="286">
        <f t="shared" si="1078"/>
        <v>36.31</v>
      </c>
    </row>
    <row r="1153" ht="15.75" customHeight="1">
      <c r="A1153" s="386">
        <v>200721.0</v>
      </c>
      <c r="B1153" s="386" t="s">
        <v>1870</v>
      </c>
      <c r="C1153" s="383" t="s">
        <v>479</v>
      </c>
      <c r="D1153" s="384">
        <v>17.29</v>
      </c>
      <c r="E1153" s="375" t="str">
        <f t="shared" ref="E1153:F1153" si="1160">UPPER(B1153)</f>
        <v>REDE DE PROTEÇÃO EM NYLON MALHA 10X10 CM PARA PROTEÇÃO DE QUADRA DE ESPORTES</v>
      </c>
      <c r="F1153" s="375" t="str">
        <f t="shared" si="1160"/>
        <v>M2</v>
      </c>
      <c r="G1153" s="286">
        <f t="shared" si="8"/>
        <v>16.86</v>
      </c>
      <c r="H1153" s="286">
        <f t="shared" si="9"/>
        <v>13.21</v>
      </c>
      <c r="I1153" s="286">
        <f t="shared" si="1078"/>
        <v>13.21</v>
      </c>
    </row>
    <row r="1154" ht="15.75" customHeight="1">
      <c r="A1154" s="386">
        <v>200722.0</v>
      </c>
      <c r="B1154" s="386" t="s">
        <v>1873</v>
      </c>
      <c r="C1154" s="383" t="s">
        <v>500</v>
      </c>
      <c r="D1154" s="384">
        <v>448.88</v>
      </c>
      <c r="E1154" s="375" t="str">
        <f t="shared" ref="E1154:F1154" si="1161">UPPER(B1154)</f>
        <v>PROJETOR MARCA DE REFERÊNCIA TECNOWATT PL 400MA COM LÂMPADA VAPOR DE MERCÚRIO 400W</v>
      </c>
      <c r="F1154" s="375" t="str">
        <f t="shared" si="1161"/>
        <v>UND</v>
      </c>
      <c r="G1154" s="286">
        <f t="shared" si="8"/>
        <v>437.7</v>
      </c>
      <c r="H1154" s="286">
        <f t="shared" si="9"/>
        <v>342.92</v>
      </c>
      <c r="I1154" s="286">
        <f t="shared" si="1078"/>
        <v>342.92</v>
      </c>
    </row>
    <row r="1155" ht="15.75" customHeight="1">
      <c r="A1155" s="386">
        <v>200725.0</v>
      </c>
      <c r="B1155" s="386" t="s">
        <v>1876</v>
      </c>
      <c r="C1155" s="383" t="s">
        <v>495</v>
      </c>
      <c r="D1155" s="384">
        <v>49.74</v>
      </c>
      <c r="E1155" s="375" t="str">
        <f t="shared" ref="E1155:F1155" si="1162">UPPER(B1155)</f>
        <v>PINTURA A BASE DE EPOXI, MARCAS DE REFERÊNCIA SUVINIL, CORAL OU NOVACOR, EM FAIXAS LARGURA DE 8CM PARA DEMARCAÇÃO DE QUADRA DE ESPORTES</v>
      </c>
      <c r="F1155" s="375" t="str">
        <f t="shared" si="1162"/>
        <v>M</v>
      </c>
      <c r="G1155" s="286">
        <f t="shared" si="8"/>
        <v>48.5</v>
      </c>
      <c r="H1155" s="286">
        <f t="shared" si="9"/>
        <v>38</v>
      </c>
      <c r="I1155" s="286">
        <f t="shared" si="1078"/>
        <v>38</v>
      </c>
    </row>
    <row r="1156" ht="15.75" customHeight="1">
      <c r="A1156" s="386">
        <v>200726.0</v>
      </c>
      <c r="B1156" s="386" t="s">
        <v>1879</v>
      </c>
      <c r="C1156" s="383" t="s">
        <v>479</v>
      </c>
      <c r="D1156" s="384">
        <v>140.55</v>
      </c>
      <c r="E1156" s="375" t="str">
        <f t="shared" ref="E1156:F1156" si="1163">UPPER(B1156)</f>
        <v>RECUPERAÇÃO DE PISO DE QUADRA COM DEMOLIÇÃO PARCIAL DO CONCRETO E APLICAÇÃO DE GRANILITE, INCLUSIVE REGULARIZAÇÃO</v>
      </c>
      <c r="F1156" s="375" t="str">
        <f t="shared" si="1163"/>
        <v>M2</v>
      </c>
      <c r="G1156" s="286">
        <f t="shared" si="8"/>
        <v>137.05</v>
      </c>
      <c r="H1156" s="286">
        <f t="shared" si="9"/>
        <v>107.37</v>
      </c>
      <c r="I1156" s="286">
        <f t="shared" si="1078"/>
        <v>107.37</v>
      </c>
    </row>
    <row r="1157" ht="15.75" customHeight="1">
      <c r="A1157" s="386">
        <v>200728.0</v>
      </c>
      <c r="B1157" s="386" t="s">
        <v>1882</v>
      </c>
      <c r="C1157" s="383" t="s">
        <v>479</v>
      </c>
      <c r="D1157" s="384">
        <v>144.07</v>
      </c>
      <c r="E1157" s="375" t="str">
        <f t="shared" ref="E1157:F1157" si="1164">UPPER(B1157)</f>
        <v>ALAMBRADO COM TELA LOSANGULAR DE ARAME FIO 12, MALHA 2" REVESTIDO EM PVC COM TUBO DE FERRO GALVANIZADO VERTICAL DE 21/2" E HORIZONTAL DE 1", INCLUSIVE PORTÃO, PINTADOS COM ESMALTE SOBRE FUNDO ANTI CORROSIVO</v>
      </c>
      <c r="F1157" s="375" t="str">
        <f t="shared" si="1164"/>
        <v>M2</v>
      </c>
      <c r="G1157" s="286">
        <f t="shared" si="8"/>
        <v>140.48</v>
      </c>
      <c r="H1157" s="286">
        <f t="shared" si="9"/>
        <v>110.06</v>
      </c>
      <c r="I1157" s="286">
        <f t="shared" si="1078"/>
        <v>110.06</v>
      </c>
    </row>
    <row r="1158" ht="15.75" customHeight="1">
      <c r="A1158" s="386">
        <v>200738.0</v>
      </c>
      <c r="B1158" s="386" t="s">
        <v>1885</v>
      </c>
      <c r="C1158" s="383" t="s">
        <v>640</v>
      </c>
      <c r="D1158" s="384">
        <v>25.91</v>
      </c>
      <c r="E1158" s="375" t="str">
        <f t="shared" ref="E1158:F1158" si="1165">UPPER(B1158)</f>
        <v>ESTRUT. METÁLICA P/ QUADRA POLIESP. COBERTA CONSTITUÍDA POR PERFIS FORMADOS A FRIO, AÇO ESTRUTURAL ASTM A-570 G33 (TERÇAS) ASTM A-36 (DEMAIS PERFIS) C/ O SISTEMA DE TRAT. E PINT CONF DESCRITO EM NOTAS DA PLANILHA</v>
      </c>
      <c r="F1158" s="375" t="str">
        <f t="shared" si="1165"/>
        <v>KG</v>
      </c>
      <c r="G1158" s="286">
        <f t="shared" si="8"/>
        <v>25.26</v>
      </c>
      <c r="H1158" s="286">
        <f t="shared" si="9"/>
        <v>19.79</v>
      </c>
      <c r="I1158" s="286">
        <f t="shared" si="1078"/>
        <v>19.79</v>
      </c>
    </row>
    <row r="1159" ht="15.75" customHeight="1">
      <c r="A1159" s="386">
        <v>21.0</v>
      </c>
      <c r="B1159" s="386" t="s">
        <v>1889</v>
      </c>
      <c r="C1159" s="383"/>
      <c r="D1159" s="384"/>
      <c r="E1159" s="375" t="str">
        <f t="shared" ref="E1159:F1159" si="1166">UPPER(B1159)</f>
        <v>SERVIÇOS COMPLEMENTARES INTERNOS</v>
      </c>
      <c r="F1159" s="375" t="str">
        <f t="shared" si="1166"/>
        <v/>
      </c>
      <c r="G1159" s="286">
        <f t="shared" si="8"/>
        <v>0</v>
      </c>
      <c r="H1159" s="286">
        <f t="shared" si="9"/>
        <v>0</v>
      </c>
      <c r="I1159" s="286">
        <f t="shared" si="1078"/>
        <v>0</v>
      </c>
    </row>
    <row r="1160" ht="15.75" customHeight="1">
      <c r="A1160" s="386">
        <v>2101.0</v>
      </c>
      <c r="B1160" s="386" t="s">
        <v>1892</v>
      </c>
      <c r="C1160" s="383"/>
      <c r="D1160" s="384"/>
      <c r="E1160" s="375" t="str">
        <f t="shared" ref="E1160:F1160" si="1167">UPPER(B1160)</f>
        <v>QUADROS DE GIZ / AVISO</v>
      </c>
      <c r="F1160" s="375" t="str">
        <f t="shared" si="1167"/>
        <v/>
      </c>
      <c r="G1160" s="286">
        <f t="shared" si="8"/>
        <v>0</v>
      </c>
      <c r="H1160" s="286">
        <f t="shared" si="9"/>
        <v>0</v>
      </c>
      <c r="I1160" s="286">
        <f t="shared" si="1078"/>
        <v>0</v>
      </c>
    </row>
    <row r="1161" ht="15.75" customHeight="1">
      <c r="A1161" s="386">
        <v>210102.0</v>
      </c>
      <c r="B1161" s="386" t="s">
        <v>1895</v>
      </c>
      <c r="C1161" s="383" t="s">
        <v>479</v>
      </c>
      <c r="D1161" s="384">
        <v>276.51</v>
      </c>
      <c r="E1161" s="375" t="str">
        <f t="shared" ref="E1161:F1161" si="1168">UPPER(B1161)</f>
        <v>QUADRO DE GIZ NOVO, COMPLETO, DE FÓRMICA TIPO LOUSA ESCOLAR, INCLUSIVE PINTURA DO REQUADRO E PORTA GIZ COM ESMALTE SINTETICO</v>
      </c>
      <c r="F1161" s="375" t="str">
        <f t="shared" si="1168"/>
        <v>M2</v>
      </c>
      <c r="G1161" s="286">
        <f t="shared" si="8"/>
        <v>269.63</v>
      </c>
      <c r="H1161" s="286">
        <f t="shared" si="9"/>
        <v>211.24</v>
      </c>
      <c r="I1161" s="286">
        <f t="shared" si="1078"/>
        <v>211.24</v>
      </c>
    </row>
    <row r="1162" ht="15.75" customHeight="1">
      <c r="A1162" s="386">
        <v>210105.0</v>
      </c>
      <c r="B1162" s="386" t="s">
        <v>1899</v>
      </c>
      <c r="C1162" s="383" t="s">
        <v>479</v>
      </c>
      <c r="D1162" s="384">
        <v>95.69</v>
      </c>
      <c r="E1162" s="375" t="str">
        <f t="shared" ref="E1162:F1162" si="1169">UPPER(B1162)</f>
        <v>QUADRO DE AVISOS DE FÓRMICA LISA BRILHANTE</v>
      </c>
      <c r="F1162" s="375" t="str">
        <f t="shared" si="1169"/>
        <v>M2</v>
      </c>
      <c r="G1162" s="286">
        <f t="shared" si="8"/>
        <v>93.3</v>
      </c>
      <c r="H1162" s="286">
        <f t="shared" si="9"/>
        <v>73.1</v>
      </c>
      <c r="I1162" s="286">
        <f t="shared" si="1078"/>
        <v>73.1</v>
      </c>
    </row>
    <row r="1163" ht="15.75" customHeight="1">
      <c r="A1163" s="386">
        <v>210107.0</v>
      </c>
      <c r="B1163" s="386" t="s">
        <v>1902</v>
      </c>
      <c r="C1163" s="383" t="s">
        <v>500</v>
      </c>
      <c r="D1163" s="384">
        <v>4299.29</v>
      </c>
      <c r="E1163" s="375" t="str">
        <f t="shared" ref="E1163:F1163" si="1170">UPPER(B1163)</f>
        <v>QUADRO DE GIZ NOVO, COMPLETO, DE LAMINADO MELAMÍNICO VERDE ESCOLAR, INCLUSIVE REQUADRO DE MADEIRA 2.5 X 5.0 CM E PORTA GIZ, COM DIMENSÕES DE 3.95 X 1.29 M</v>
      </c>
      <c r="F1163" s="375" t="str">
        <f t="shared" si="1170"/>
        <v>UND</v>
      </c>
      <c r="G1163" s="286">
        <f t="shared" si="8"/>
        <v>4192.22</v>
      </c>
      <c r="H1163" s="286">
        <f t="shared" si="9"/>
        <v>3284.41</v>
      </c>
      <c r="I1163" s="286">
        <f t="shared" si="1078"/>
        <v>3284.41</v>
      </c>
    </row>
    <row r="1164" ht="15.75" customHeight="1">
      <c r="A1164" s="386">
        <v>210109.0</v>
      </c>
      <c r="B1164" s="386" t="s">
        <v>1905</v>
      </c>
      <c r="C1164" s="383" t="s">
        <v>500</v>
      </c>
      <c r="D1164" s="384">
        <v>428.8</v>
      </c>
      <c r="E1164" s="375" t="str">
        <f t="shared" ref="E1164:F1164" si="1171">UPPER(B1164)</f>
        <v>QUADRO MURAL DE AZULEJO EXTRA 15 X 15 CM E MOLDURA DE MADEIRA DE LEI DE 7.0 X 2.5 CM NAS DIMENSÕES DE 2.09 X 1.04 M</v>
      </c>
      <c r="F1164" s="375" t="str">
        <f t="shared" si="1171"/>
        <v>UND</v>
      </c>
      <c r="G1164" s="286">
        <f t="shared" si="8"/>
        <v>418.12</v>
      </c>
      <c r="H1164" s="286">
        <f t="shared" si="9"/>
        <v>327.58</v>
      </c>
      <c r="I1164" s="286">
        <f t="shared" si="1078"/>
        <v>327.58</v>
      </c>
    </row>
    <row r="1165" ht="15.75" customHeight="1">
      <c r="A1165" s="386">
        <v>210113.0</v>
      </c>
      <c r="B1165" s="386" t="s">
        <v>1908</v>
      </c>
      <c r="C1165" s="383" t="s">
        <v>500</v>
      </c>
      <c r="D1165" s="384">
        <v>3670.17</v>
      </c>
      <c r="E1165" s="375" t="str">
        <f t="shared" ref="E1165:F1165" si="1172">UPPER(B1165)</f>
        <v>QUADRO BRANCO PARA PINCEL EM LAMINADO MELAMÍNICO BRILHANTE, DIM. 3.00 X 1.50 M, INCLUSIVE REQUADRO DE ALUMÍNIO ANODIZADO NATURAL LARGURA DE 3CM</v>
      </c>
      <c r="F1165" s="375" t="str">
        <f t="shared" si="1172"/>
        <v>UND</v>
      </c>
      <c r="G1165" s="286">
        <f t="shared" si="8"/>
        <v>3578.77</v>
      </c>
      <c r="H1165" s="286">
        <f t="shared" si="9"/>
        <v>2803.8</v>
      </c>
      <c r="I1165" s="286">
        <f t="shared" si="1078"/>
        <v>2803.8</v>
      </c>
    </row>
    <row r="1166" ht="15.75" customHeight="1">
      <c r="A1166" s="381">
        <v>2102.0</v>
      </c>
      <c r="B1166" s="381" t="s">
        <v>1911</v>
      </c>
      <c r="C1166" s="383"/>
      <c r="D1166" s="384"/>
      <c r="E1166" s="375" t="str">
        <f t="shared" ref="E1166:F1166" si="1173">UPPER(B1166)</f>
        <v>ARMÁRIOS E PRATELEIRAS</v>
      </c>
      <c r="F1166" s="375" t="str">
        <f t="shared" si="1173"/>
        <v/>
      </c>
      <c r="G1166" s="286">
        <f t="shared" si="8"/>
        <v>0</v>
      </c>
      <c r="H1166" s="286">
        <f t="shared" si="9"/>
        <v>0</v>
      </c>
      <c r="I1166" s="286">
        <f t="shared" si="1078"/>
        <v>0</v>
      </c>
    </row>
    <row r="1167" ht="15.75" customHeight="1">
      <c r="A1167" s="381">
        <v>210210.0</v>
      </c>
      <c r="B1167" s="381" t="s">
        <v>1914</v>
      </c>
      <c r="C1167" s="383" t="s">
        <v>479</v>
      </c>
      <c r="D1167" s="384">
        <v>426.85</v>
      </c>
      <c r="E1167" s="375" t="str">
        <f t="shared" ref="E1167:F1167" si="1174">UPPER(B1167)</f>
        <v>PRATELEIRAS EM GRANITO CINZA ANDORINHA, ESP. 2CM</v>
      </c>
      <c r="F1167" s="375" t="str">
        <f t="shared" si="1174"/>
        <v>M2</v>
      </c>
      <c r="G1167" s="286">
        <f t="shared" si="8"/>
        <v>416.22</v>
      </c>
      <c r="H1167" s="286">
        <f t="shared" si="9"/>
        <v>326.09</v>
      </c>
      <c r="I1167" s="286">
        <f t="shared" si="1078"/>
        <v>326.09</v>
      </c>
    </row>
    <row r="1168" ht="15.75" customHeight="1">
      <c r="A1168" s="386">
        <v>2103.0</v>
      </c>
      <c r="B1168" s="386" t="s">
        <v>1917</v>
      </c>
      <c r="C1168" s="383"/>
      <c r="D1168" s="384"/>
      <c r="E1168" s="375" t="str">
        <f t="shared" ref="E1168:F1168" si="1175">UPPER(B1168)</f>
        <v>DIVERSOS INTERNOS</v>
      </c>
      <c r="F1168" s="375" t="str">
        <f t="shared" si="1175"/>
        <v/>
      </c>
      <c r="G1168" s="286">
        <f t="shared" si="8"/>
        <v>0</v>
      </c>
      <c r="H1168" s="286">
        <f t="shared" si="9"/>
        <v>0</v>
      </c>
      <c r="I1168" s="286">
        <f t="shared" si="1078"/>
        <v>0</v>
      </c>
    </row>
    <row r="1169" ht="15.75" customHeight="1">
      <c r="A1169" s="386">
        <v>210301.0</v>
      </c>
      <c r="B1169" s="386" t="s">
        <v>1920</v>
      </c>
      <c r="C1169" s="383" t="s">
        <v>495</v>
      </c>
      <c r="D1169" s="384">
        <v>252.34</v>
      </c>
      <c r="E1169" s="375" t="str">
        <f t="shared" ref="E1169:F1169" si="1176">UPPER(B1169)</f>
        <v>GUARDA CORPO DE TUBO DE FERRO GALVANIZADO, DIÂM. 3" E 2", H=0.8 M INCLUSIVE PINTURA A ÓLEO OU ESMALTE</v>
      </c>
      <c r="F1169" s="375" t="str">
        <f t="shared" si="1176"/>
        <v>M</v>
      </c>
      <c r="G1169" s="286">
        <f t="shared" si="8"/>
        <v>246.05</v>
      </c>
      <c r="H1169" s="286">
        <f t="shared" si="9"/>
        <v>192.77</v>
      </c>
      <c r="I1169" s="286">
        <f t="shared" si="1078"/>
        <v>192.77</v>
      </c>
    </row>
    <row r="1170" ht="15.75" customHeight="1">
      <c r="A1170" s="386">
        <v>210302.0</v>
      </c>
      <c r="B1170" s="386" t="s">
        <v>1923</v>
      </c>
      <c r="C1170" s="383" t="s">
        <v>495</v>
      </c>
      <c r="D1170" s="399">
        <v>198.2</v>
      </c>
      <c r="E1170" s="375" t="str">
        <f t="shared" ref="E1170:F1170" si="1177">UPPER(B1170)</f>
        <v>CORRIMÃO DE TUBO DE FERRO GALVANIZADO DIÂMETRO 3" COM CHUMBADORES A CADA 1.50M, INCLUSIVE PINTURA A ÓLEO OU ESMALTE</v>
      </c>
      <c r="F1170" s="375" t="str">
        <f t="shared" si="1177"/>
        <v>M</v>
      </c>
      <c r="G1170" s="286">
        <f t="shared" si="8"/>
        <v>193.26</v>
      </c>
      <c r="H1170" s="286">
        <f t="shared" si="9"/>
        <v>151.41</v>
      </c>
      <c r="I1170" s="286">
        <f t="shared" si="1078"/>
        <v>151.41</v>
      </c>
    </row>
    <row r="1171" ht="15.75" customHeight="1">
      <c r="A1171" s="386">
        <v>210304.0</v>
      </c>
      <c r="B1171" s="386" t="s">
        <v>1927</v>
      </c>
      <c r="C1171" s="383" t="s">
        <v>495</v>
      </c>
      <c r="D1171" s="384">
        <v>173.44</v>
      </c>
      <c r="E1171" s="375" t="str">
        <f t="shared" ref="E1171:F1171" si="1178">UPPER(B1171)</f>
        <v>BANCO DE CONCRETO ARMADO APARENTE FCK=15 MPA, COM APOIOS DE CONCRETO, LARGURA DE 45CM, ESPESSURA DE 7CM E ALTURA DE 45CM</v>
      </c>
      <c r="F1171" s="375" t="str">
        <f t="shared" si="1178"/>
        <v>M</v>
      </c>
      <c r="G1171" s="286">
        <f t="shared" si="8"/>
        <v>169.12</v>
      </c>
      <c r="H1171" s="286">
        <f t="shared" si="9"/>
        <v>132.5</v>
      </c>
      <c r="I1171" s="286">
        <f t="shared" si="1078"/>
        <v>132.5</v>
      </c>
    </row>
    <row r="1172" ht="15.75" customHeight="1">
      <c r="A1172" s="386">
        <v>210316.0</v>
      </c>
      <c r="B1172" s="386" t="s">
        <v>1930</v>
      </c>
      <c r="C1172" s="383" t="s">
        <v>500</v>
      </c>
      <c r="D1172" s="399">
        <v>504.91</v>
      </c>
      <c r="E1172" s="375" t="str">
        <f t="shared" ref="E1172:F1172" si="1179">UPPER(B1172)</f>
        <v>ALÇAPÃO DE VISITA AO BARRILETE DE CHAPA DE MADEIRA DE LEI MEDINDO 60X60CM, INCLUSIVE DOBRADIÇA, MARCO, ALIZAR E FECHADURA, EMASSAMENTO E PINTURA</v>
      </c>
      <c r="F1172" s="375" t="str">
        <f t="shared" si="1179"/>
        <v>UND</v>
      </c>
      <c r="G1172" s="286">
        <f t="shared" si="8"/>
        <v>492.33</v>
      </c>
      <c r="H1172" s="286">
        <f t="shared" si="9"/>
        <v>385.72</v>
      </c>
      <c r="I1172" s="286">
        <f t="shared" si="1078"/>
        <v>385.72</v>
      </c>
    </row>
    <row r="1173" ht="15.75" customHeight="1">
      <c r="A1173" s="381">
        <v>210321.0</v>
      </c>
      <c r="B1173" s="381" t="s">
        <v>1933</v>
      </c>
      <c r="C1173" s="383" t="s">
        <v>500</v>
      </c>
      <c r="D1173" s="384">
        <v>125.38</v>
      </c>
      <c r="E1173" s="375" t="str">
        <f t="shared" ref="E1173:F1173" si="1180">UPPER(B1173)</f>
        <v>PROTEÇÃO PARA CAIXA DE DESCARGA EM MALHA DE FERRO 3/4" FIO 12, PERFIL "L" 1" E BARRA CHATA 3/4" X 1/8", CONF. DETALHE</v>
      </c>
      <c r="F1173" s="375" t="str">
        <f t="shared" si="1180"/>
        <v>UND</v>
      </c>
      <c r="G1173" s="286">
        <f t="shared" si="8"/>
        <v>122.25</v>
      </c>
      <c r="H1173" s="286">
        <f t="shared" si="9"/>
        <v>95.78</v>
      </c>
      <c r="I1173" s="286">
        <f t="shared" si="1078"/>
        <v>95.78</v>
      </c>
    </row>
    <row r="1174" ht="15.75" customHeight="1">
      <c r="A1174" s="386">
        <v>210322.0</v>
      </c>
      <c r="B1174" s="386" t="s">
        <v>1936</v>
      </c>
      <c r="C1174" s="383" t="s">
        <v>495</v>
      </c>
      <c r="D1174" s="384">
        <v>100.53</v>
      </c>
      <c r="E1174" s="375" t="str">
        <f t="shared" ref="E1174:F1174" si="1181">UPPER(B1174)</f>
        <v>CORRIMÃO EM TUBO DE FERRO GALVANIZADO DIAM. 2" COM CHUMBADORES A CADA 1.5M</v>
      </c>
      <c r="F1174" s="375" t="str">
        <f t="shared" si="1181"/>
        <v>M</v>
      </c>
      <c r="G1174" s="286">
        <f t="shared" si="8"/>
        <v>98.03</v>
      </c>
      <c r="H1174" s="286">
        <f t="shared" si="9"/>
        <v>76.8</v>
      </c>
      <c r="I1174" s="286">
        <f t="shared" si="1078"/>
        <v>76.8</v>
      </c>
    </row>
    <row r="1175" ht="15.75" customHeight="1">
      <c r="A1175" s="381">
        <v>22.0</v>
      </c>
      <c r="B1175" s="381" t="s">
        <v>1939</v>
      </c>
      <c r="C1175" s="383"/>
      <c r="D1175" s="384"/>
      <c r="E1175" s="375" t="str">
        <f t="shared" ref="E1175:F1175" si="1182">UPPER(B1175)</f>
        <v>APOIO</v>
      </c>
      <c r="F1175" s="375" t="str">
        <f t="shared" si="1182"/>
        <v/>
      </c>
      <c r="G1175" s="286">
        <f t="shared" si="8"/>
        <v>0</v>
      </c>
      <c r="H1175" s="286">
        <f t="shared" si="9"/>
        <v>0</v>
      </c>
      <c r="I1175" s="286">
        <f t="shared" si="1078"/>
        <v>0</v>
      </c>
    </row>
    <row r="1176" ht="15.75" customHeight="1">
      <c r="A1176" s="386">
        <v>2208.0</v>
      </c>
      <c r="B1176" s="386" t="s">
        <v>1942</v>
      </c>
      <c r="C1176" s="383"/>
      <c r="D1176" s="384"/>
      <c r="E1176" s="375" t="str">
        <f t="shared" ref="E1176:F1176" si="1183">UPPER(B1176)</f>
        <v>LOCAÇÃO DE VEÍCULO TIPO GOL 1.000 A GASOLINA OU EQUIVALENTE, COM ATÉ 1 (UM) ANO DE USO, EM BOM ESTADO DE CONSERVAÇÃO COM:</v>
      </c>
      <c r="F1176" s="375" t="str">
        <f t="shared" si="1183"/>
        <v/>
      </c>
      <c r="G1176" s="286">
        <f t="shared" si="8"/>
        <v>0</v>
      </c>
      <c r="H1176" s="286">
        <f t="shared" si="9"/>
        <v>0</v>
      </c>
      <c r="I1176" s="286">
        <f t="shared" si="1078"/>
        <v>0</v>
      </c>
    </row>
    <row r="1177" ht="15.75" customHeight="1">
      <c r="A1177" s="386">
        <v>220803.0</v>
      </c>
      <c r="B1177" s="386" t="s">
        <v>1945</v>
      </c>
      <c r="C1177" s="383" t="s">
        <v>554</v>
      </c>
      <c r="D1177" s="384">
        <v>3708.1</v>
      </c>
      <c r="E1177" s="375" t="str">
        <f t="shared" ref="E1177:F1177" si="1184">UPPER(B1177)</f>
        <v>(GOL 1.000 4P- GASOLINA - PREÇO LABOR) SEGURO TOTAL, MANUTENÇÃO, COMBUSTÍVEL, EVENTUAIS TAXAS E EMOLUMENTOS, BEM COMO EVENTUAL SUBSTITUIÇÃO DO VEÍCULO (SE NECESSÁRIO), SEM MOTORISTA, UTILIZAÇÃO ATÉ 2.000 (DOIS MIL) KM/MÊS</v>
      </c>
      <c r="F1177" s="375" t="str">
        <f t="shared" si="1184"/>
        <v>MÊS</v>
      </c>
      <c r="G1177" s="286">
        <f t="shared" si="8"/>
        <v>3615.75</v>
      </c>
      <c r="H1177" s="286">
        <f t="shared" si="9"/>
        <v>2832.77</v>
      </c>
      <c r="I1177" s="286">
        <f t="shared" si="1078"/>
        <v>2832.77</v>
      </c>
    </row>
    <row r="1178" ht="15.75" customHeight="1">
      <c r="A1178" s="386">
        <v>31.0</v>
      </c>
      <c r="B1178" s="386" t="s">
        <v>1948</v>
      </c>
      <c r="C1178" s="383"/>
      <c r="D1178" s="384"/>
      <c r="E1178" s="375" t="str">
        <f t="shared" ref="E1178:F1178" si="1185">UPPER(B1178)</f>
        <v>SERVIÇOS GERAIS</v>
      </c>
      <c r="F1178" s="375" t="str">
        <f t="shared" si="1185"/>
        <v/>
      </c>
      <c r="G1178" s="286">
        <f t="shared" si="8"/>
        <v>0</v>
      </c>
      <c r="H1178" s="286">
        <f t="shared" si="9"/>
        <v>0</v>
      </c>
      <c r="I1178" s="286">
        <f t="shared" si="1078"/>
        <v>0</v>
      </c>
    </row>
    <row r="1179" ht="15.75" customHeight="1">
      <c r="A1179" s="386">
        <v>3106.0</v>
      </c>
      <c r="B1179" s="386" t="s">
        <v>1951</v>
      </c>
      <c r="C1179" s="383"/>
      <c r="D1179" s="384"/>
      <c r="E1179" s="375" t="str">
        <f t="shared" ref="E1179:F1179" si="1186">UPPER(B1179)</f>
        <v>MÃO DE OBRA - (MENSALISTAS - LEIS SOCIAIS = 5%)</v>
      </c>
      <c r="F1179" s="375" t="str">
        <f t="shared" si="1186"/>
        <v/>
      </c>
      <c r="G1179" s="286">
        <f t="shared" si="8"/>
        <v>0</v>
      </c>
      <c r="H1179" s="286">
        <f t="shared" si="9"/>
        <v>0</v>
      </c>
      <c r="I1179" s="286">
        <f t="shared" si="1078"/>
        <v>0</v>
      </c>
    </row>
    <row r="1180" ht="15.75" customHeight="1">
      <c r="A1180" s="386">
        <v>310601.0</v>
      </c>
      <c r="B1180" s="386" t="s">
        <v>1955</v>
      </c>
      <c r="C1180" s="383" t="s">
        <v>1956</v>
      </c>
      <c r="D1180" s="384">
        <v>1371.7</v>
      </c>
      <c r="E1180" s="375" t="str">
        <f t="shared" ref="E1180:F1180" si="1187">UPPER(B1180)</f>
        <v>ESTAGIÁRIO 4 HORAS - UFES (LEIS SOCIAIS = 5%)</v>
      </c>
      <c r="F1180" s="375" t="str">
        <f t="shared" si="1187"/>
        <v>MS</v>
      </c>
      <c r="G1180" s="286">
        <f t="shared" si="8"/>
        <v>1337.54</v>
      </c>
      <c r="H1180" s="286">
        <f t="shared" si="9"/>
        <v>1047.9</v>
      </c>
      <c r="I1180" s="286">
        <f t="shared" si="1078"/>
        <v>1047.9</v>
      </c>
    </row>
    <row r="1181" ht="15.75" customHeight="1">
      <c r="A1181" s="386">
        <v>3108.0</v>
      </c>
      <c r="B1181" s="386" t="s">
        <v>1959</v>
      </c>
      <c r="C1181" s="383"/>
      <c r="D1181" s="384"/>
      <c r="E1181" s="375" t="str">
        <f t="shared" ref="E1181:F1181" si="1188">UPPER(B1181)</f>
        <v>ENCARGOS COMPLEMENTARES - EQUIPAMENTOS DE PROTEÇÃO INDIVIDUAL</v>
      </c>
      <c r="F1181" s="375" t="str">
        <f t="shared" si="1188"/>
        <v/>
      </c>
      <c r="G1181" s="286">
        <f t="shared" si="8"/>
        <v>0</v>
      </c>
      <c r="H1181" s="286">
        <f t="shared" si="9"/>
        <v>0</v>
      </c>
      <c r="I1181" s="286">
        <f t="shared" si="1078"/>
        <v>0</v>
      </c>
    </row>
    <row r="1182" ht="15.75" customHeight="1">
      <c r="A1182" s="381">
        <v>310801.0</v>
      </c>
      <c r="B1182" s="381" t="s">
        <v>1962</v>
      </c>
      <c r="C1182" s="383" t="s">
        <v>500</v>
      </c>
      <c r="D1182" s="384">
        <v>10.92</v>
      </c>
      <c r="E1182" s="375" t="str">
        <f t="shared" ref="E1182:F1182" si="1189">UPPER(B1182)</f>
        <v>CAPACETE DE OBRA</v>
      </c>
      <c r="F1182" s="375" t="str">
        <f t="shared" si="1189"/>
        <v>UND</v>
      </c>
      <c r="G1182" s="286">
        <f t="shared" si="8"/>
        <v>10.65</v>
      </c>
      <c r="H1182" s="286">
        <f t="shared" si="9"/>
        <v>8.34</v>
      </c>
      <c r="I1182" s="286">
        <f t="shared" si="1078"/>
        <v>8.34</v>
      </c>
    </row>
    <row r="1183" ht="15.75" customHeight="1">
      <c r="A1183" s="381">
        <v>310802.0</v>
      </c>
      <c r="B1183" s="381" t="s">
        <v>1966</v>
      </c>
      <c r="C1183" s="383" t="s">
        <v>500</v>
      </c>
      <c r="D1183" s="384">
        <v>109.46</v>
      </c>
      <c r="E1183" s="375" t="str">
        <f t="shared" ref="E1183:F1183" si="1190">UPPER(B1183)</f>
        <v>UNIFORME DE OBRA (CALÇA E CAMISA)</v>
      </c>
      <c r="F1183" s="375" t="str">
        <f t="shared" si="1190"/>
        <v>UND</v>
      </c>
      <c r="G1183" s="286">
        <f t="shared" si="8"/>
        <v>106.73</v>
      </c>
      <c r="H1183" s="286">
        <f t="shared" si="9"/>
        <v>83.62</v>
      </c>
      <c r="I1183" s="286">
        <f t="shared" si="1078"/>
        <v>83.62</v>
      </c>
    </row>
    <row r="1184" ht="15.75" customHeight="1">
      <c r="A1184" s="386">
        <v>310803.0</v>
      </c>
      <c r="B1184" s="386" t="s">
        <v>1969</v>
      </c>
      <c r="C1184" s="383" t="s">
        <v>500</v>
      </c>
      <c r="D1184" s="399">
        <v>25.81</v>
      </c>
      <c r="E1184" s="375" t="str">
        <f t="shared" ref="E1184:F1184" si="1191">UPPER(B1184)</f>
        <v>VESTE DE SEGURANÇA</v>
      </c>
      <c r="F1184" s="375" t="str">
        <f t="shared" si="1191"/>
        <v>UND</v>
      </c>
      <c r="G1184" s="286">
        <f t="shared" si="8"/>
        <v>25.17</v>
      </c>
      <c r="H1184" s="286">
        <f t="shared" si="9"/>
        <v>19.72</v>
      </c>
      <c r="I1184" s="286">
        <f t="shared" si="1078"/>
        <v>19.72</v>
      </c>
    </row>
    <row r="1185" ht="15.75" customHeight="1">
      <c r="A1185" s="381">
        <v>310804.0</v>
      </c>
      <c r="B1185" s="381" t="s">
        <v>1972</v>
      </c>
      <c r="C1185" s="383" t="s">
        <v>500</v>
      </c>
      <c r="D1185" s="384">
        <v>51.26</v>
      </c>
      <c r="E1185" s="375" t="str">
        <f t="shared" ref="E1185:F1185" si="1192">UPPER(B1185)</f>
        <v>BOTA DE SEGURANÇA (PAR)</v>
      </c>
      <c r="F1185" s="375" t="str">
        <f t="shared" si="1192"/>
        <v>UND</v>
      </c>
      <c r="G1185" s="286">
        <f t="shared" si="8"/>
        <v>49.98</v>
      </c>
      <c r="H1185" s="286">
        <f t="shared" si="9"/>
        <v>39.16</v>
      </c>
      <c r="I1185" s="286">
        <f t="shared" si="1078"/>
        <v>39.16</v>
      </c>
    </row>
    <row r="1186" ht="15.75" customHeight="1">
      <c r="A1186" s="381">
        <v>310805.0</v>
      </c>
      <c r="B1186" s="381" t="s">
        <v>1976</v>
      </c>
      <c r="C1186" s="383" t="s">
        <v>500</v>
      </c>
      <c r="D1186" s="384">
        <v>3.98</v>
      </c>
      <c r="E1186" s="375" t="str">
        <f t="shared" ref="E1186:F1186" si="1193">UPPER(B1186)</f>
        <v>ÓCULOS DE PROTEÇÃO</v>
      </c>
      <c r="F1186" s="375" t="str">
        <f t="shared" si="1193"/>
        <v>UND</v>
      </c>
      <c r="G1186" s="286">
        <f t="shared" si="8"/>
        <v>3.88</v>
      </c>
      <c r="H1186" s="286">
        <f t="shared" si="9"/>
        <v>3.04</v>
      </c>
      <c r="I1186" s="286">
        <f t="shared" si="1078"/>
        <v>3.04</v>
      </c>
    </row>
    <row r="1187" ht="15.75" customHeight="1">
      <c r="A1187" s="386">
        <v>310806.0</v>
      </c>
      <c r="B1187" s="386" t="s">
        <v>1980</v>
      </c>
      <c r="C1187" s="383" t="s">
        <v>500</v>
      </c>
      <c r="D1187" s="399">
        <v>10.51</v>
      </c>
      <c r="E1187" s="375" t="str">
        <f t="shared" ref="E1187:F1187" si="1194">UPPER(B1187)</f>
        <v>LUVA DE RASPA (PAR)</v>
      </c>
      <c r="F1187" s="375" t="str">
        <f t="shared" si="1194"/>
        <v>UND</v>
      </c>
      <c r="G1187" s="286">
        <f t="shared" si="8"/>
        <v>10.25</v>
      </c>
      <c r="H1187" s="286">
        <f t="shared" si="9"/>
        <v>8.03</v>
      </c>
      <c r="I1187" s="286">
        <f t="shared" si="1078"/>
        <v>8.03</v>
      </c>
    </row>
    <row r="1188" ht="15.75" customHeight="1">
      <c r="A1188" s="381">
        <v>310807.0</v>
      </c>
      <c r="B1188" s="381" t="s">
        <v>1984</v>
      </c>
      <c r="C1188" s="383" t="s">
        <v>500</v>
      </c>
      <c r="D1188" s="384">
        <v>15.83</v>
      </c>
      <c r="E1188" s="375" t="str">
        <f t="shared" ref="E1188:F1188" si="1195">UPPER(B1188)</f>
        <v>CAPA DE CHUVA</v>
      </c>
      <c r="F1188" s="375" t="str">
        <f t="shared" si="1195"/>
        <v>UND</v>
      </c>
      <c r="G1188" s="286">
        <f t="shared" si="8"/>
        <v>15.43</v>
      </c>
      <c r="H1188" s="286">
        <f t="shared" si="9"/>
        <v>12.09</v>
      </c>
      <c r="I1188" s="286">
        <f t="shared" si="1078"/>
        <v>12.09</v>
      </c>
    </row>
    <row r="1189" ht="15.75" customHeight="1">
      <c r="A1189" s="386">
        <v>310808.0</v>
      </c>
      <c r="B1189" s="386" t="s">
        <v>1987</v>
      </c>
      <c r="C1189" s="383" t="s">
        <v>500</v>
      </c>
      <c r="D1189" s="384">
        <v>1.54</v>
      </c>
      <c r="E1189" s="375" t="str">
        <f t="shared" ref="E1189:F1189" si="1196">UPPER(B1189)</f>
        <v>MÁSCARA DE AR</v>
      </c>
      <c r="F1189" s="375" t="str">
        <f t="shared" si="1196"/>
        <v>UND</v>
      </c>
      <c r="G1189" s="286">
        <f t="shared" si="8"/>
        <v>1.51</v>
      </c>
      <c r="H1189" s="286">
        <f t="shared" si="9"/>
        <v>1.18</v>
      </c>
      <c r="I1189" s="286">
        <f t="shared" si="1078"/>
        <v>1.18</v>
      </c>
    </row>
    <row r="1190" ht="15.75" customHeight="1">
      <c r="A1190" s="386">
        <v>310809.0</v>
      </c>
      <c r="B1190" s="386" t="s">
        <v>1990</v>
      </c>
      <c r="C1190" s="383" t="s">
        <v>500</v>
      </c>
      <c r="D1190" s="384">
        <v>73.74</v>
      </c>
      <c r="E1190" s="375" t="str">
        <f t="shared" ref="E1190:F1190" si="1197">UPPER(B1190)</f>
        <v>CINTO DE SEGURANÇA</v>
      </c>
      <c r="F1190" s="375" t="str">
        <f t="shared" si="1197"/>
        <v>UND</v>
      </c>
      <c r="G1190" s="286">
        <f t="shared" si="8"/>
        <v>71.9</v>
      </c>
      <c r="H1190" s="286">
        <f t="shared" si="9"/>
        <v>56.33</v>
      </c>
      <c r="I1190" s="286">
        <f t="shared" si="1078"/>
        <v>56.33</v>
      </c>
    </row>
    <row r="1191" ht="15.75" customHeight="1">
      <c r="A1191" s="386">
        <v>3109.0</v>
      </c>
      <c r="B1191" s="386" t="s">
        <v>1994</v>
      </c>
      <c r="C1191" s="383"/>
      <c r="D1191" s="384"/>
      <c r="E1191" s="375" t="str">
        <f t="shared" ref="E1191:F1191" si="1198">UPPER(B1191)</f>
        <v>ENCARGOS COMPLEMENTARES - FERRAMENTAS MANUAIS</v>
      </c>
      <c r="F1191" s="375" t="str">
        <f t="shared" si="1198"/>
        <v/>
      </c>
      <c r="G1191" s="286">
        <f t="shared" si="8"/>
        <v>0</v>
      </c>
      <c r="H1191" s="286">
        <f t="shared" si="9"/>
        <v>0</v>
      </c>
      <c r="I1191" s="286">
        <f t="shared" si="1078"/>
        <v>0</v>
      </c>
    </row>
    <row r="1192" ht="15.75" customHeight="1">
      <c r="A1192" s="386">
        <v>310901.0</v>
      </c>
      <c r="B1192" s="386" t="s">
        <v>1997</v>
      </c>
      <c r="C1192" s="383" t="s">
        <v>500</v>
      </c>
      <c r="D1192" s="384">
        <v>76.0</v>
      </c>
      <c r="E1192" s="375" t="str">
        <f t="shared" ref="E1192:F1192" si="1199">UPPER(B1192)</f>
        <v>PICARETA COM CABO</v>
      </c>
      <c r="F1192" s="375" t="str">
        <f t="shared" si="1199"/>
        <v>UND</v>
      </c>
      <c r="G1192" s="286">
        <f t="shared" si="8"/>
        <v>74.11</v>
      </c>
      <c r="H1192" s="286">
        <f t="shared" si="9"/>
        <v>58.06</v>
      </c>
      <c r="I1192" s="286">
        <f t="shared" si="1078"/>
        <v>58.06</v>
      </c>
    </row>
    <row r="1193" ht="15.75" customHeight="1">
      <c r="A1193" s="386">
        <v>310902.0</v>
      </c>
      <c r="B1193" s="386" t="s">
        <v>2000</v>
      </c>
      <c r="C1193" s="383" t="s">
        <v>500</v>
      </c>
      <c r="D1193" s="384">
        <v>28.71</v>
      </c>
      <c r="E1193" s="375" t="str">
        <f t="shared" ref="E1193:F1193" si="1200">UPPER(B1193)</f>
        <v>PÁ DE PEDREIRO COM CABO</v>
      </c>
      <c r="F1193" s="375" t="str">
        <f t="shared" si="1200"/>
        <v>UND</v>
      </c>
      <c r="G1193" s="286">
        <f t="shared" si="8"/>
        <v>27.99</v>
      </c>
      <c r="H1193" s="286">
        <f t="shared" si="9"/>
        <v>21.93</v>
      </c>
      <c r="I1193" s="286">
        <f t="shared" si="1078"/>
        <v>21.93</v>
      </c>
    </row>
    <row r="1194" ht="15.75" customHeight="1">
      <c r="A1194" s="386">
        <v>310903.0</v>
      </c>
      <c r="B1194" s="386" t="s">
        <v>2002</v>
      </c>
      <c r="C1194" s="383" t="s">
        <v>500</v>
      </c>
      <c r="D1194" s="384">
        <v>49.9</v>
      </c>
      <c r="E1194" s="375" t="str">
        <f t="shared" ref="E1194:F1194" si="1201">UPPER(B1194)</f>
        <v>ENXADA COM CABO</v>
      </c>
      <c r="F1194" s="375" t="str">
        <f t="shared" si="1201"/>
        <v>UND</v>
      </c>
      <c r="G1194" s="286">
        <f t="shared" si="8"/>
        <v>48.66</v>
      </c>
      <c r="H1194" s="286">
        <f t="shared" si="9"/>
        <v>38.12</v>
      </c>
      <c r="I1194" s="286">
        <f t="shared" si="1078"/>
        <v>38.12</v>
      </c>
    </row>
    <row r="1195" ht="15.75" customHeight="1">
      <c r="A1195" s="386">
        <v>310904.0</v>
      </c>
      <c r="B1195" s="386" t="s">
        <v>2005</v>
      </c>
      <c r="C1195" s="383" t="s">
        <v>500</v>
      </c>
      <c r="D1195" s="384">
        <v>68.12</v>
      </c>
      <c r="E1195" s="375" t="str">
        <f t="shared" ref="E1195:F1195" si="1202">UPPER(B1195)</f>
        <v>SERROTE 26"</v>
      </c>
      <c r="F1195" s="375" t="str">
        <f t="shared" si="1202"/>
        <v>UND</v>
      </c>
      <c r="G1195" s="286">
        <f t="shared" si="8"/>
        <v>66.42</v>
      </c>
      <c r="H1195" s="286">
        <f t="shared" si="9"/>
        <v>52.04</v>
      </c>
      <c r="I1195" s="286">
        <f t="shared" si="1078"/>
        <v>52.04</v>
      </c>
    </row>
    <row r="1196" ht="15.75" customHeight="1">
      <c r="A1196" s="386">
        <v>310905.0</v>
      </c>
      <c r="B1196" s="386" t="s">
        <v>2007</v>
      </c>
      <c r="C1196" s="383" t="s">
        <v>500</v>
      </c>
      <c r="D1196" s="384">
        <v>31.42</v>
      </c>
      <c r="E1196" s="375" t="str">
        <f t="shared" ref="E1196:F1196" si="1203">UPPER(B1196)</f>
        <v>MARTELO COM CABO</v>
      </c>
      <c r="F1196" s="375" t="str">
        <f t="shared" si="1203"/>
        <v>UND</v>
      </c>
      <c r="G1196" s="286">
        <f t="shared" si="8"/>
        <v>30.63</v>
      </c>
      <c r="H1196" s="286">
        <f t="shared" si="9"/>
        <v>24</v>
      </c>
      <c r="I1196" s="286">
        <f t="shared" si="1078"/>
        <v>24</v>
      </c>
    </row>
    <row r="1197" ht="15.75" customHeight="1">
      <c r="A1197" s="386">
        <v>310906.0</v>
      </c>
      <c r="B1197" s="386" t="s">
        <v>2009</v>
      </c>
      <c r="C1197" s="383" t="s">
        <v>500</v>
      </c>
      <c r="D1197" s="384">
        <v>36.06</v>
      </c>
      <c r="E1197" s="375" t="str">
        <f t="shared" ref="E1197:F1197" si="1204">UPPER(B1197)</f>
        <v>NIVEL DE PEDREIRO</v>
      </c>
      <c r="F1197" s="375" t="str">
        <f t="shared" si="1204"/>
        <v>UND</v>
      </c>
      <c r="G1197" s="286">
        <f t="shared" si="8"/>
        <v>35.16</v>
      </c>
      <c r="H1197" s="286">
        <f t="shared" si="9"/>
        <v>27.55</v>
      </c>
      <c r="I1197" s="286">
        <f t="shared" si="1078"/>
        <v>27.55</v>
      </c>
    </row>
    <row r="1198" ht="15.75" customHeight="1">
      <c r="A1198" s="381">
        <v>310907.0</v>
      </c>
      <c r="B1198" s="381" t="s">
        <v>2012</v>
      </c>
      <c r="C1198" s="383" t="s">
        <v>500</v>
      </c>
      <c r="D1198" s="384">
        <v>37.48</v>
      </c>
      <c r="E1198" s="375" t="str">
        <f t="shared" ref="E1198:F1198" si="1205">UPPER(B1198)</f>
        <v>ALICATE UNIVERSAL</v>
      </c>
      <c r="F1198" s="375" t="str">
        <f t="shared" si="1205"/>
        <v>UND</v>
      </c>
      <c r="G1198" s="286">
        <f t="shared" si="8"/>
        <v>36.54</v>
      </c>
      <c r="H1198" s="286">
        <f t="shared" si="9"/>
        <v>28.63</v>
      </c>
      <c r="I1198" s="286">
        <f t="shared" si="1078"/>
        <v>28.63</v>
      </c>
    </row>
    <row r="1199" ht="15.75" customHeight="1">
      <c r="A1199" s="386">
        <v>310908.0</v>
      </c>
      <c r="B1199" s="386" t="s">
        <v>2015</v>
      </c>
      <c r="C1199" s="383" t="s">
        <v>500</v>
      </c>
      <c r="D1199" s="384">
        <v>116.23</v>
      </c>
      <c r="E1199" s="375" t="str">
        <f t="shared" ref="E1199:F1199" si="1206">UPPER(B1199)</f>
        <v>MARRETA 5 KG COM CABO</v>
      </c>
      <c r="F1199" s="375" t="str">
        <f t="shared" si="1206"/>
        <v>UND</v>
      </c>
      <c r="G1199" s="286">
        <f t="shared" si="8"/>
        <v>113.33</v>
      </c>
      <c r="H1199" s="286">
        <f t="shared" si="9"/>
        <v>88.79</v>
      </c>
      <c r="I1199" s="286">
        <f t="shared" si="1078"/>
        <v>88.79</v>
      </c>
    </row>
    <row r="1200" ht="15.75" customHeight="1">
      <c r="A1200" s="386">
        <v>310909.0</v>
      </c>
      <c r="B1200" s="386" t="s">
        <v>2018</v>
      </c>
      <c r="C1200" s="383" t="s">
        <v>500</v>
      </c>
      <c r="D1200" s="384">
        <v>61.51</v>
      </c>
      <c r="E1200" s="375" t="str">
        <f t="shared" ref="E1200:F1200" si="1207">UPPER(B1200)</f>
        <v>CHAVE DE GRIFO 10"</v>
      </c>
      <c r="F1200" s="375" t="str">
        <f t="shared" si="1207"/>
        <v>UND</v>
      </c>
      <c r="G1200" s="286">
        <f t="shared" si="8"/>
        <v>59.98</v>
      </c>
      <c r="H1200" s="286">
        <f t="shared" si="9"/>
        <v>46.99</v>
      </c>
      <c r="I1200" s="286">
        <f t="shared" si="1078"/>
        <v>46.99</v>
      </c>
    </row>
    <row r="1201" ht="15.75" customHeight="1">
      <c r="A1201" s="386">
        <v>310910.0</v>
      </c>
      <c r="B1201" s="386" t="s">
        <v>2021</v>
      </c>
      <c r="C1201" s="383" t="s">
        <v>500</v>
      </c>
      <c r="D1201" s="384">
        <v>51.04</v>
      </c>
      <c r="E1201" s="375" t="str">
        <f t="shared" ref="E1201:F1201" si="1208">UPPER(B1201)</f>
        <v>JOGO DE CHAVE DE FENDA</v>
      </c>
      <c r="F1201" s="375" t="str">
        <f t="shared" si="1208"/>
        <v>UND</v>
      </c>
      <c r="G1201" s="286">
        <f t="shared" si="8"/>
        <v>49.77</v>
      </c>
      <c r="H1201" s="286">
        <f t="shared" si="9"/>
        <v>38.99</v>
      </c>
      <c r="I1201" s="286">
        <f t="shared" si="1078"/>
        <v>38.99</v>
      </c>
    </row>
    <row r="1202" ht="15.75" customHeight="1">
      <c r="A1202" s="386">
        <v>310911.0</v>
      </c>
      <c r="B1202" s="386" t="s">
        <v>2024</v>
      </c>
      <c r="C1202" s="383" t="s">
        <v>500</v>
      </c>
      <c r="D1202" s="384">
        <v>48.77</v>
      </c>
      <c r="E1202" s="375" t="str">
        <f t="shared" ref="E1202:F1202" si="1209">UPPER(B1202)</f>
        <v>CAVADEIRA DE BRAÇO</v>
      </c>
      <c r="F1202" s="375" t="str">
        <f t="shared" si="1209"/>
        <v>UND</v>
      </c>
      <c r="G1202" s="286">
        <f t="shared" si="8"/>
        <v>47.56</v>
      </c>
      <c r="H1202" s="286">
        <f t="shared" si="9"/>
        <v>37.26</v>
      </c>
      <c r="I1202" s="286">
        <f t="shared" si="1078"/>
        <v>37.26</v>
      </c>
    </row>
    <row r="1203" ht="15.75" customHeight="1">
      <c r="A1203" s="386">
        <v>310912.0</v>
      </c>
      <c r="B1203" s="386" t="s">
        <v>2027</v>
      </c>
      <c r="C1203" s="383" t="s">
        <v>500</v>
      </c>
      <c r="D1203" s="384">
        <v>472.46</v>
      </c>
      <c r="E1203" s="375" t="str">
        <f t="shared" ref="E1203:F1203" si="1210">UPPER(B1203)</f>
        <v>SERRA TICO-TICO</v>
      </c>
      <c r="F1203" s="375" t="str">
        <f t="shared" si="1210"/>
        <v>UND</v>
      </c>
      <c r="G1203" s="286">
        <f t="shared" si="8"/>
        <v>460.69</v>
      </c>
      <c r="H1203" s="286">
        <f t="shared" si="9"/>
        <v>360.93</v>
      </c>
      <c r="I1203" s="286">
        <f t="shared" si="1078"/>
        <v>360.93</v>
      </c>
    </row>
    <row r="1204" ht="15.75" customHeight="1">
      <c r="A1204" s="386">
        <v>310913.0</v>
      </c>
      <c r="B1204" s="386" t="s">
        <v>2030</v>
      </c>
      <c r="C1204" s="383" t="s">
        <v>500</v>
      </c>
      <c r="D1204" s="384">
        <v>801.99</v>
      </c>
      <c r="E1204" s="375" t="str">
        <f t="shared" ref="E1204:F1204" si="1211">UPPER(B1204)</f>
        <v>SERRA DE DISCO (CIRCULAR)</v>
      </c>
      <c r="F1204" s="375" t="str">
        <f t="shared" si="1211"/>
        <v>UND</v>
      </c>
      <c r="G1204" s="286">
        <f t="shared" si="8"/>
        <v>782.01</v>
      </c>
      <c r="H1204" s="286">
        <f t="shared" si="9"/>
        <v>612.67</v>
      </c>
      <c r="I1204" s="286">
        <f t="shared" si="1078"/>
        <v>612.67</v>
      </c>
    </row>
    <row r="1205" ht="15.75" customHeight="1">
      <c r="A1205" s="386">
        <v>310914.0</v>
      </c>
      <c r="B1205" s="386" t="s">
        <v>2034</v>
      </c>
      <c r="C1205" s="383" t="s">
        <v>500</v>
      </c>
      <c r="D1205" s="384">
        <v>176.0</v>
      </c>
      <c r="E1205" s="375" t="str">
        <f t="shared" ref="E1205:F1205" si="1212">UPPER(B1205)</f>
        <v>CARRINHO DE MÃO</v>
      </c>
      <c r="F1205" s="375" t="str">
        <f t="shared" si="1212"/>
        <v>UND</v>
      </c>
      <c r="G1205" s="286">
        <f t="shared" si="8"/>
        <v>171.61</v>
      </c>
      <c r="H1205" s="286">
        <f t="shared" si="9"/>
        <v>134.45</v>
      </c>
      <c r="I1205" s="286">
        <f t="shared" si="1078"/>
        <v>134.45</v>
      </c>
    </row>
    <row r="1206" ht="15.75" customHeight="1">
      <c r="A1206" s="386">
        <v>3110.0</v>
      </c>
      <c r="B1206" s="386" t="s">
        <v>2037</v>
      </c>
      <c r="C1206" s="383"/>
      <c r="D1206" s="384"/>
      <c r="E1206" s="375" t="str">
        <f t="shared" ref="E1206:F1206" si="1213">UPPER(B1206)</f>
        <v>ENCARGOS COMPLEMENTARES - ALIMENTAÇÃO</v>
      </c>
      <c r="F1206" s="375" t="str">
        <f t="shared" si="1213"/>
        <v/>
      </c>
      <c r="G1206" s="286">
        <f t="shared" si="8"/>
        <v>0</v>
      </c>
      <c r="H1206" s="286">
        <f t="shared" si="9"/>
        <v>0</v>
      </c>
      <c r="I1206" s="286">
        <f t="shared" si="1078"/>
        <v>0</v>
      </c>
    </row>
    <row r="1207" ht="15.75" customHeight="1">
      <c r="A1207" s="386">
        <v>311001.0</v>
      </c>
      <c r="B1207" s="386" t="s">
        <v>2041</v>
      </c>
      <c r="C1207" s="383" t="s">
        <v>500</v>
      </c>
      <c r="D1207" s="384">
        <v>14.83</v>
      </c>
      <c r="E1207" s="375" t="str">
        <f t="shared" ref="E1207:F1207" si="1214">UPPER(B1207)</f>
        <v>FORNECIMENTO REFEIÇÃO INDUSTRIAL (MARMITEX)</v>
      </c>
      <c r="F1207" s="375" t="str">
        <f t="shared" si="1214"/>
        <v>UND</v>
      </c>
      <c r="G1207" s="286">
        <f t="shared" si="8"/>
        <v>14.46</v>
      </c>
      <c r="H1207" s="286">
        <f t="shared" si="9"/>
        <v>11.33</v>
      </c>
      <c r="I1207" s="286">
        <f t="shared" si="1078"/>
        <v>11.33</v>
      </c>
    </row>
    <row r="1208" ht="15.75" customHeight="1">
      <c r="A1208" s="386">
        <v>3121.0</v>
      </c>
      <c r="B1208" s="386" t="s">
        <v>2045</v>
      </c>
      <c r="C1208" s="383"/>
      <c r="D1208" s="384"/>
      <c r="E1208" s="375" t="str">
        <f t="shared" ref="E1208:F1208" si="1215">UPPER(B1208)</f>
        <v>MÃO DE OBRA (MENSALISTAS - COM DESONERAÇÃO - LEIS SOCIAIS=49,72%)</v>
      </c>
      <c r="F1208" s="375" t="str">
        <f t="shared" si="1215"/>
        <v/>
      </c>
      <c r="G1208" s="286">
        <f t="shared" si="8"/>
        <v>0</v>
      </c>
      <c r="H1208" s="286">
        <f t="shared" si="9"/>
        <v>0</v>
      </c>
      <c r="I1208" s="286">
        <f t="shared" si="1078"/>
        <v>0</v>
      </c>
    </row>
    <row r="1209" ht="15.75" customHeight="1">
      <c r="A1209" s="386">
        <v>312101.0</v>
      </c>
      <c r="B1209" s="386" t="s">
        <v>2048</v>
      </c>
      <c r="C1209" s="383" t="s">
        <v>554</v>
      </c>
      <c r="D1209" s="384">
        <v>6579.16</v>
      </c>
      <c r="E1209" s="375" t="str">
        <f t="shared" ref="E1209:F1209" si="1216">UPPER(B1209)</f>
        <v>TECNICO SEGUNDO GRAU -A-(LEIS SOCIAIS = 49,72%)</v>
      </c>
      <c r="F1209" s="375" t="str">
        <f t="shared" si="1216"/>
        <v>MÊS</v>
      </c>
      <c r="G1209" s="286">
        <f t="shared" si="8"/>
        <v>6415.31</v>
      </c>
      <c r="H1209" s="286">
        <f t="shared" si="9"/>
        <v>5026.1</v>
      </c>
      <c r="I1209" s="286">
        <f t="shared" si="1078"/>
        <v>5026.1</v>
      </c>
    </row>
    <row r="1210" ht="15.75" customHeight="1">
      <c r="A1210" s="386">
        <v>312102.0</v>
      </c>
      <c r="B1210" s="386" t="s">
        <v>2052</v>
      </c>
      <c r="C1210" s="383" t="s">
        <v>554</v>
      </c>
      <c r="D1210" s="384">
        <v>23341.63</v>
      </c>
      <c r="E1210" s="375" t="str">
        <f t="shared" ref="E1210:F1210" si="1217">UPPER(B1210)</f>
        <v>ENGENHEIRO SENIOR (LEIS SOCIAIS = 49,72%)</v>
      </c>
      <c r="F1210" s="375" t="str">
        <f t="shared" si="1217"/>
        <v>MÊS</v>
      </c>
      <c r="G1210" s="286">
        <f t="shared" si="8"/>
        <v>22760.32</v>
      </c>
      <c r="H1210" s="286">
        <f t="shared" si="9"/>
        <v>17831.65</v>
      </c>
      <c r="I1210" s="286">
        <f t="shared" si="1078"/>
        <v>17831.65</v>
      </c>
    </row>
    <row r="1211" ht="15.75" customHeight="1">
      <c r="A1211" s="386">
        <v>312103.0</v>
      </c>
      <c r="B1211" s="386" t="s">
        <v>2055</v>
      </c>
      <c r="C1211" s="383" t="s">
        <v>554</v>
      </c>
      <c r="D1211" s="384">
        <v>10394.97</v>
      </c>
      <c r="E1211" s="375" t="str">
        <f t="shared" ref="E1211:F1211" si="1218">UPPER(B1211)</f>
        <v>PROGRAMADOR (LEIS SOCIAIS = 49,72%)</v>
      </c>
      <c r="F1211" s="375" t="str">
        <f t="shared" si="1218"/>
        <v>MÊS</v>
      </c>
      <c r="G1211" s="286">
        <f t="shared" si="8"/>
        <v>10136.08</v>
      </c>
      <c r="H1211" s="286">
        <f t="shared" si="9"/>
        <v>7941.15</v>
      </c>
      <c r="I1211" s="286">
        <f t="shared" si="1078"/>
        <v>7941.15</v>
      </c>
    </row>
    <row r="1212" ht="15.75" customHeight="1">
      <c r="A1212" s="386">
        <v>312104.0</v>
      </c>
      <c r="B1212" s="386" t="s">
        <v>2058</v>
      </c>
      <c r="C1212" s="383" t="s">
        <v>554</v>
      </c>
      <c r="D1212" s="384">
        <v>3194.54</v>
      </c>
      <c r="E1212" s="375" t="str">
        <f t="shared" ref="E1212:F1212" si="1219">UPPER(B1212)</f>
        <v>DIGITADOR - 6 HORAS (LEIS SOCIAIS = 49,72%)</v>
      </c>
      <c r="F1212" s="375" t="str">
        <f t="shared" si="1219"/>
        <v>MÊS</v>
      </c>
      <c r="G1212" s="286">
        <f t="shared" si="8"/>
        <v>3114.98</v>
      </c>
      <c r="H1212" s="286">
        <f t="shared" si="9"/>
        <v>2440.44</v>
      </c>
      <c r="I1212" s="286">
        <f t="shared" si="1078"/>
        <v>2440.44</v>
      </c>
    </row>
    <row r="1213" ht="15.75" customHeight="1">
      <c r="A1213" s="381">
        <v>312105.0</v>
      </c>
      <c r="B1213" s="381" t="s">
        <v>2061</v>
      </c>
      <c r="C1213" s="383" t="s">
        <v>554</v>
      </c>
      <c r="D1213" s="384">
        <v>17603.24</v>
      </c>
      <c r="E1213" s="375" t="str">
        <f t="shared" ref="E1213:F1213" si="1220">UPPER(B1213)</f>
        <v>ENGENHEIRO JUNIOR(LEIS SOCIAIS = 49,72%)</v>
      </c>
      <c r="F1213" s="375" t="str">
        <f t="shared" si="1220"/>
        <v>MÊS</v>
      </c>
      <c r="G1213" s="286">
        <f t="shared" si="8"/>
        <v>17164.84</v>
      </c>
      <c r="H1213" s="286">
        <f t="shared" si="9"/>
        <v>13447.85</v>
      </c>
      <c r="I1213" s="286">
        <f t="shared" si="1078"/>
        <v>13447.85</v>
      </c>
    </row>
    <row r="1214" ht="15.75" customHeight="1">
      <c r="A1214" s="386">
        <v>312106.0</v>
      </c>
      <c r="B1214" s="386" t="s">
        <v>2064</v>
      </c>
      <c r="C1214" s="383" t="s">
        <v>554</v>
      </c>
      <c r="D1214" s="384">
        <v>5241.46</v>
      </c>
      <c r="E1214" s="375" t="str">
        <f t="shared" ref="E1214:F1214" si="1221">UPPER(B1214)</f>
        <v>TECNICO SEGUNDO GRAU -B(LEIS SOCIAIS = 49,72%)</v>
      </c>
      <c r="F1214" s="375" t="str">
        <f t="shared" si="1221"/>
        <v>MÊS</v>
      </c>
      <c r="G1214" s="286">
        <f t="shared" si="8"/>
        <v>5110.92</v>
      </c>
      <c r="H1214" s="286">
        <f t="shared" si="9"/>
        <v>4004.17</v>
      </c>
      <c r="I1214" s="286">
        <f t="shared" si="1078"/>
        <v>4004.17</v>
      </c>
    </row>
    <row r="1215" ht="15.75" customHeight="1">
      <c r="A1215" s="381">
        <v>312107.0</v>
      </c>
      <c r="B1215" s="381" t="s">
        <v>2067</v>
      </c>
      <c r="C1215" s="383" t="s">
        <v>554</v>
      </c>
      <c r="D1215" s="384">
        <v>4785.91</v>
      </c>
      <c r="E1215" s="375" t="str">
        <f t="shared" ref="E1215:F1215" si="1222">UPPER(B1215)</f>
        <v>TECNICO SEGUNDO GRAU-C-(LEIS SOCIAIS = 49,72%)</v>
      </c>
      <c r="F1215" s="375" t="str">
        <f t="shared" si="1222"/>
        <v>MÊS</v>
      </c>
      <c r="G1215" s="286">
        <f t="shared" si="8"/>
        <v>4666.72</v>
      </c>
      <c r="H1215" s="286">
        <f t="shared" si="9"/>
        <v>3656.16</v>
      </c>
      <c r="I1215" s="286">
        <f t="shared" si="1078"/>
        <v>3656.16</v>
      </c>
    </row>
    <row r="1216" ht="15.75" customHeight="1">
      <c r="A1216" s="386">
        <v>312108.0</v>
      </c>
      <c r="B1216" s="386" t="s">
        <v>2071</v>
      </c>
      <c r="C1216" s="383" t="s">
        <v>554</v>
      </c>
      <c r="D1216" s="399">
        <v>14698.76</v>
      </c>
      <c r="E1216" s="375" t="str">
        <f t="shared" ref="E1216:F1216" si="1223">UPPER(B1216)</f>
        <v>GERENTE DE PROJETO (LEIS SOCIAIS = 49,72%)</v>
      </c>
      <c r="F1216" s="375" t="str">
        <f t="shared" si="1223"/>
        <v>MÊS</v>
      </c>
      <c r="G1216" s="286">
        <f t="shared" si="8"/>
        <v>14332.7</v>
      </c>
      <c r="H1216" s="286">
        <f t="shared" si="9"/>
        <v>11229</v>
      </c>
      <c r="I1216" s="286">
        <f t="shared" si="1078"/>
        <v>11229</v>
      </c>
    </row>
    <row r="1217" ht="15.75" customHeight="1">
      <c r="A1217" s="386">
        <v>312109.0</v>
      </c>
      <c r="B1217" s="386" t="s">
        <v>2074</v>
      </c>
      <c r="C1217" s="383" t="s">
        <v>554</v>
      </c>
      <c r="D1217" s="399">
        <v>11780.96</v>
      </c>
      <c r="E1217" s="375" t="str">
        <f t="shared" ref="E1217:F1217" si="1224">UPPER(B1217)</f>
        <v>ANALISTA DE SISTEMAS(LEIS SOCIAIS =49,72%)</v>
      </c>
      <c r="F1217" s="375" t="str">
        <f t="shared" si="1224"/>
        <v>MÊS</v>
      </c>
      <c r="G1217" s="286">
        <f t="shared" si="8"/>
        <v>11487.56</v>
      </c>
      <c r="H1217" s="286">
        <f t="shared" si="9"/>
        <v>8999.97</v>
      </c>
      <c r="I1217" s="286">
        <f t="shared" si="1078"/>
        <v>8999.97</v>
      </c>
    </row>
    <row r="1218" ht="15.75" customHeight="1">
      <c r="A1218" s="386">
        <v>312110.0</v>
      </c>
      <c r="B1218" s="386" t="s">
        <v>2078</v>
      </c>
      <c r="C1218" s="383" t="s">
        <v>554</v>
      </c>
      <c r="D1218" s="399">
        <v>11780.76</v>
      </c>
      <c r="E1218" s="375" t="str">
        <f t="shared" ref="E1218:F1218" si="1225">UPPER(B1218)</f>
        <v>ANALISTA DE DESENVOLVIMENTO(LEIS SOCIAIS = 49,72%)</v>
      </c>
      <c r="F1218" s="375" t="str">
        <f t="shared" si="1225"/>
        <v>MÊS</v>
      </c>
      <c r="G1218" s="286">
        <f t="shared" si="8"/>
        <v>11487.37</v>
      </c>
      <c r="H1218" s="286">
        <f t="shared" si="9"/>
        <v>8999.82</v>
      </c>
      <c r="I1218" s="286">
        <f t="shared" si="1078"/>
        <v>8999.82</v>
      </c>
    </row>
    <row r="1219" ht="15.75" customHeight="1">
      <c r="A1219" s="386">
        <v>312111.0</v>
      </c>
      <c r="B1219" s="386" t="s">
        <v>2081</v>
      </c>
      <c r="C1219" s="383" t="s">
        <v>554</v>
      </c>
      <c r="D1219" s="399">
        <v>12484.14</v>
      </c>
      <c r="E1219" s="375" t="str">
        <f t="shared" ref="E1219:F1219" si="1226">UPPER(B1219)</f>
        <v>GERENTE BD/SERVIDORES/REDES (LEIS SOCIAIS = 49,72%)</v>
      </c>
      <c r="F1219" s="375" t="str">
        <f t="shared" si="1226"/>
        <v>MÊS</v>
      </c>
      <c r="G1219" s="286">
        <f t="shared" si="8"/>
        <v>12173.23</v>
      </c>
      <c r="H1219" s="286">
        <f t="shared" si="9"/>
        <v>9537.16</v>
      </c>
      <c r="I1219" s="286">
        <f t="shared" si="1078"/>
        <v>9537.16</v>
      </c>
    </row>
    <row r="1220" ht="15.75" customHeight="1">
      <c r="A1220" s="386">
        <v>312113.0</v>
      </c>
      <c r="B1220" s="386" t="s">
        <v>2084</v>
      </c>
      <c r="C1220" s="383" t="s">
        <v>554</v>
      </c>
      <c r="D1220" s="399">
        <v>10984.88</v>
      </c>
      <c r="E1220" s="375" t="str">
        <f t="shared" ref="E1220:F1220" si="1227">UPPER(B1220)</f>
        <v>DESIGNER GRÁFICO(LEIS SOCIAIS = 49,72%)</v>
      </c>
      <c r="F1220" s="375" t="str">
        <f t="shared" si="1227"/>
        <v>MÊS</v>
      </c>
      <c r="G1220" s="286">
        <f t="shared" si="8"/>
        <v>10711.31</v>
      </c>
      <c r="H1220" s="286">
        <f t="shared" si="9"/>
        <v>8391.81</v>
      </c>
      <c r="I1220" s="286">
        <f t="shared" si="1078"/>
        <v>8391.81</v>
      </c>
    </row>
    <row r="1221" ht="15.75" customHeight="1">
      <c r="A1221" s="386">
        <v>312114.0</v>
      </c>
      <c r="B1221" s="386" t="s">
        <v>2087</v>
      </c>
      <c r="C1221" s="383" t="s">
        <v>554</v>
      </c>
      <c r="D1221" s="399">
        <v>11791.14</v>
      </c>
      <c r="E1221" s="375" t="str">
        <f t="shared" ref="E1221:F1221" si="1228">UPPER(B1221)</f>
        <v>ANALISTA SISTEMAS/SUPORTE(LEIS SOCIAIS = 49,72%)</v>
      </c>
      <c r="F1221" s="375" t="str">
        <f t="shared" si="1228"/>
        <v>MÊS</v>
      </c>
      <c r="G1221" s="286">
        <f t="shared" si="8"/>
        <v>11497.49</v>
      </c>
      <c r="H1221" s="286">
        <f t="shared" si="9"/>
        <v>9007.75</v>
      </c>
      <c r="I1221" s="286">
        <f t="shared" si="1078"/>
        <v>9007.75</v>
      </c>
    </row>
    <row r="1222" ht="15.75" customHeight="1">
      <c r="A1222" s="386">
        <v>312115.0</v>
      </c>
      <c r="B1222" s="386" t="s">
        <v>2090</v>
      </c>
      <c r="C1222" s="383" t="s">
        <v>554</v>
      </c>
      <c r="D1222" s="399">
        <v>25644.44</v>
      </c>
      <c r="E1222" s="375" t="str">
        <f t="shared" ref="E1222:F1222" si="1229">UPPER(B1222)</f>
        <v>COORDENADOR TECNICO ESPECIALISTA (LEIS SOCIAIS = 49,72%)</v>
      </c>
      <c r="F1222" s="375" t="str">
        <f t="shared" si="1229"/>
        <v>MÊS</v>
      </c>
      <c r="G1222" s="286">
        <f t="shared" si="8"/>
        <v>25005.77</v>
      </c>
      <c r="H1222" s="286">
        <f t="shared" si="9"/>
        <v>19590.86</v>
      </c>
      <c r="I1222" s="286">
        <f t="shared" si="1078"/>
        <v>19590.86</v>
      </c>
    </row>
    <row r="1223" ht="15.75" customHeight="1">
      <c r="A1223" s="386">
        <v>312116.0</v>
      </c>
      <c r="B1223" s="386" t="s">
        <v>2094</v>
      </c>
      <c r="C1223" s="383" t="s">
        <v>554</v>
      </c>
      <c r="D1223" s="399">
        <v>6036.3</v>
      </c>
      <c r="E1223" s="375" t="str">
        <f t="shared" ref="E1223:F1223" si="1230">UPPER(B1223)</f>
        <v>COTADOR(LEIS SOCIAIS = 49,72%)</v>
      </c>
      <c r="F1223" s="375" t="str">
        <f t="shared" si="1230"/>
        <v>MÊS</v>
      </c>
      <c r="G1223" s="286">
        <f t="shared" si="8"/>
        <v>5885.97</v>
      </c>
      <c r="H1223" s="286">
        <f t="shared" si="9"/>
        <v>4611.38</v>
      </c>
      <c r="I1223" s="286">
        <f t="shared" si="1078"/>
        <v>4611.38</v>
      </c>
    </row>
    <row r="1224" ht="15.75" customHeight="1">
      <c r="A1224" s="386">
        <v>312117.0</v>
      </c>
      <c r="B1224" s="386" t="s">
        <v>2097</v>
      </c>
      <c r="C1224" s="383" t="s">
        <v>554</v>
      </c>
      <c r="D1224" s="399">
        <v>14345.99</v>
      </c>
      <c r="E1224" s="375" t="str">
        <f t="shared" ref="E1224:F1224" si="1231">UPPER(B1224)</f>
        <v>TECNICO NIVEL SUPERIOR (LEIS SOCIAIS = 49,72%)</v>
      </c>
      <c r="F1224" s="375" t="str">
        <f t="shared" si="1231"/>
        <v>MÊS</v>
      </c>
      <c r="G1224" s="286">
        <f t="shared" si="8"/>
        <v>13988.71</v>
      </c>
      <c r="H1224" s="286">
        <f t="shared" si="9"/>
        <v>10959.5</v>
      </c>
      <c r="I1224" s="286">
        <f t="shared" si="1078"/>
        <v>10959.5</v>
      </c>
    </row>
    <row r="1225" ht="15.75" customHeight="1">
      <c r="A1225" s="386">
        <v>312118.0</v>
      </c>
      <c r="B1225" s="386" t="s">
        <v>2100</v>
      </c>
      <c r="C1225" s="383" t="s">
        <v>554</v>
      </c>
      <c r="D1225" s="399">
        <v>19208.34</v>
      </c>
      <c r="E1225" s="375" t="str">
        <f t="shared" ref="E1225:F1225" si="1232">UPPER(B1225)</f>
        <v>ENGENHEIRO PLENO (LEIS SOCIAIS = 49,72%)</v>
      </c>
      <c r="F1225" s="375" t="str">
        <f t="shared" si="1232"/>
        <v>MÊS</v>
      </c>
      <c r="G1225" s="286">
        <f t="shared" si="8"/>
        <v>18729.97</v>
      </c>
      <c r="H1225" s="286">
        <f t="shared" si="9"/>
        <v>14674.06</v>
      </c>
      <c r="I1225" s="286">
        <f t="shared" si="1078"/>
        <v>14674.06</v>
      </c>
    </row>
    <row r="1226" ht="15.75" customHeight="1">
      <c r="A1226" s="386">
        <v>312119.0</v>
      </c>
      <c r="B1226" s="386" t="s">
        <v>2104</v>
      </c>
      <c r="C1226" s="383" t="s">
        <v>554</v>
      </c>
      <c r="D1226" s="399">
        <v>2897.42</v>
      </c>
      <c r="E1226" s="375" t="str">
        <f t="shared" ref="E1226:F1226" si="1233">UPPER(B1226)</f>
        <v>ALMOXARIFE (LEIS SOCIAIS = 49,72%)</v>
      </c>
      <c r="F1226" s="375" t="str">
        <f t="shared" si="1233"/>
        <v>MÊS</v>
      </c>
      <c r="G1226" s="286">
        <f t="shared" si="8"/>
        <v>2825.26</v>
      </c>
      <c r="H1226" s="286">
        <f t="shared" si="9"/>
        <v>2213.46</v>
      </c>
      <c r="I1226" s="286">
        <f t="shared" si="1078"/>
        <v>2213.46</v>
      </c>
    </row>
    <row r="1227" ht="15.75" customHeight="1">
      <c r="A1227" s="386">
        <v>312120.0</v>
      </c>
      <c r="B1227" s="386" t="s">
        <v>2106</v>
      </c>
      <c r="C1227" s="383" t="s">
        <v>554</v>
      </c>
      <c r="D1227" s="399">
        <v>5246.39</v>
      </c>
      <c r="E1227" s="375" t="str">
        <f t="shared" ref="E1227:F1227" si="1234">UPPER(B1227)</f>
        <v>MESTRE OBRAS SENIOR (LEIS SOCIAIS = 49,72%)</v>
      </c>
      <c r="F1227" s="375" t="str">
        <f t="shared" si="1234"/>
        <v>MÊS</v>
      </c>
      <c r="G1227" s="286">
        <f t="shared" si="8"/>
        <v>5115.73</v>
      </c>
      <c r="H1227" s="286">
        <f t="shared" si="9"/>
        <v>4007.94</v>
      </c>
      <c r="I1227" s="286">
        <f t="shared" si="1078"/>
        <v>4007.94</v>
      </c>
    </row>
    <row r="1228" ht="15.75" customHeight="1">
      <c r="A1228" s="386">
        <v>312121.0</v>
      </c>
      <c r="B1228" s="386" t="s">
        <v>2110</v>
      </c>
      <c r="C1228" s="383" t="s">
        <v>554</v>
      </c>
      <c r="D1228" s="399">
        <v>2129.95</v>
      </c>
      <c r="E1228" s="375" t="str">
        <f t="shared" ref="E1228:F1228" si="1235">UPPER(B1228)</f>
        <v>VIGIA (LEIS SOCIAIS = 49,72%)</v>
      </c>
      <c r="F1228" s="375" t="str">
        <f t="shared" si="1235"/>
        <v>MÊS</v>
      </c>
      <c r="G1228" s="286">
        <f t="shared" si="8"/>
        <v>2076.91</v>
      </c>
      <c r="H1228" s="286">
        <f t="shared" si="9"/>
        <v>1627.16</v>
      </c>
      <c r="I1228" s="286">
        <f t="shared" si="1078"/>
        <v>1627.16</v>
      </c>
    </row>
    <row r="1229" ht="15.75" customHeight="1">
      <c r="A1229" s="386">
        <v>312122.0</v>
      </c>
      <c r="B1229" s="386" t="s">
        <v>2113</v>
      </c>
      <c r="C1229" s="383" t="s">
        <v>554</v>
      </c>
      <c r="D1229" s="399">
        <v>2129.95</v>
      </c>
      <c r="E1229" s="375" t="str">
        <f t="shared" ref="E1229:F1229" si="1236">UPPER(B1229)</f>
        <v>AUX ALMOXARIFE (LEIS SOCIAIS = 49,72%)</v>
      </c>
      <c r="F1229" s="375" t="str">
        <f t="shared" si="1236"/>
        <v>MÊS</v>
      </c>
      <c r="G1229" s="286">
        <f t="shared" si="8"/>
        <v>2076.91</v>
      </c>
      <c r="H1229" s="286">
        <f t="shared" si="9"/>
        <v>1627.16</v>
      </c>
      <c r="I1229" s="286">
        <f t="shared" si="1078"/>
        <v>1627.16</v>
      </c>
    </row>
    <row r="1230" ht="15.75" customHeight="1">
      <c r="A1230" s="386">
        <v>312123.0</v>
      </c>
      <c r="B1230" s="386" t="s">
        <v>2116</v>
      </c>
      <c r="C1230" s="383" t="s">
        <v>554</v>
      </c>
      <c r="D1230" s="399">
        <v>4035.69</v>
      </c>
      <c r="E1230" s="375" t="str">
        <f t="shared" ref="E1230:F1230" si="1237">UPPER(B1230)</f>
        <v>ENCARREGADO DE TURMA (INCL LS=49,72%)</v>
      </c>
      <c r="F1230" s="375" t="str">
        <f t="shared" si="1237"/>
        <v>MÊS</v>
      </c>
      <c r="G1230" s="286">
        <f t="shared" si="8"/>
        <v>3935.18</v>
      </c>
      <c r="H1230" s="286">
        <f t="shared" si="9"/>
        <v>3083.03</v>
      </c>
      <c r="I1230" s="286">
        <f t="shared" si="1078"/>
        <v>3083.03</v>
      </c>
    </row>
    <row r="1231" ht="15.75" customHeight="1">
      <c r="A1231" s="386">
        <v>312016.0</v>
      </c>
      <c r="B1231" s="386" t="s">
        <v>2119</v>
      </c>
      <c r="C1231" s="383" t="s">
        <v>565</v>
      </c>
      <c r="D1231" s="399">
        <v>14472.47</v>
      </c>
      <c r="E1231" s="375" t="str">
        <f t="shared" ref="E1231:F1231" si="1238">UPPER(B1231)</f>
        <v>TECNICO NIVEL SUPERIOR (LEIS SOCIAIS = 51,04%)</v>
      </c>
      <c r="F1231" s="375" t="str">
        <f t="shared" si="1238"/>
        <v>MS</v>
      </c>
      <c r="G1231" s="286">
        <f t="shared" si="8"/>
        <v>14112.04</v>
      </c>
      <c r="H1231" s="286">
        <f t="shared" si="9"/>
        <v>11056.13</v>
      </c>
      <c r="I1231" s="286">
        <f t="shared" si="1078"/>
        <v>11056.13</v>
      </c>
    </row>
    <row r="1232" ht="15.75" customHeight="1">
      <c r="A1232" s="386">
        <v>312017.0</v>
      </c>
      <c r="B1232" s="386" t="s">
        <v>2124</v>
      </c>
      <c r="C1232" s="383" t="s">
        <v>565</v>
      </c>
      <c r="D1232" s="399">
        <v>19377.69</v>
      </c>
      <c r="E1232" s="375" t="str">
        <f t="shared" ref="E1232:F1232" si="1239">UPPER(B1232)</f>
        <v>ENGENHEIRO PLENO (LEIS SOCIAIS = 51,04%)</v>
      </c>
      <c r="F1232" s="375" t="str">
        <f t="shared" si="1239"/>
        <v>MS</v>
      </c>
      <c r="G1232" s="286">
        <f t="shared" si="8"/>
        <v>18895.1</v>
      </c>
      <c r="H1232" s="286">
        <f t="shared" si="9"/>
        <v>14803.43</v>
      </c>
      <c r="I1232" s="286">
        <f t="shared" si="1078"/>
        <v>14803.43</v>
      </c>
    </row>
    <row r="1233" ht="15.75" customHeight="1">
      <c r="A1233" s="386">
        <v>312018.0</v>
      </c>
      <c r="B1233" s="386" t="s">
        <v>2128</v>
      </c>
      <c r="C1233" s="383" t="s">
        <v>565</v>
      </c>
      <c r="D1233" s="399">
        <v>2753.32</v>
      </c>
      <c r="E1233" s="375" t="str">
        <f t="shared" ref="E1233:F1233" si="1240">UPPER(B1233)</f>
        <v>ALMOXARIFE (LEIS SOCIAIS = 51,04%)</v>
      </c>
      <c r="F1233" s="375" t="str">
        <f t="shared" si="1240"/>
        <v>MS</v>
      </c>
      <c r="G1233" s="286">
        <f t="shared" si="8"/>
        <v>2684.75</v>
      </c>
      <c r="H1233" s="286">
        <f t="shared" si="9"/>
        <v>2103.38</v>
      </c>
      <c r="I1233" s="286">
        <f t="shared" si="1078"/>
        <v>2103.38</v>
      </c>
    </row>
    <row r="1234" ht="15.75" customHeight="1">
      <c r="A1234" s="386">
        <v>312019.0</v>
      </c>
      <c r="B1234" s="386" t="s">
        <v>2132</v>
      </c>
      <c r="C1234" s="383" t="s">
        <v>565</v>
      </c>
      <c r="D1234" s="399">
        <v>4981.65</v>
      </c>
      <c r="E1234" s="375" t="str">
        <f t="shared" ref="E1234:F1234" si="1241">UPPER(B1234)</f>
        <v>MESTRE OBRAS SENIOR (LEIS SOCIAIS = 51,04%)</v>
      </c>
      <c r="F1234" s="375" t="str">
        <f t="shared" si="1241"/>
        <v>MS</v>
      </c>
      <c r="G1234" s="286">
        <f t="shared" si="8"/>
        <v>4857.58</v>
      </c>
      <c r="H1234" s="286">
        <f t="shared" si="9"/>
        <v>3805.69</v>
      </c>
      <c r="I1234" s="286">
        <f t="shared" si="1078"/>
        <v>3805.69</v>
      </c>
    </row>
    <row r="1235" ht="15.75" customHeight="1">
      <c r="A1235" s="386">
        <v>312020.0</v>
      </c>
      <c r="B1235" s="386" t="s">
        <v>2136</v>
      </c>
      <c r="C1235" s="383" t="s">
        <v>565</v>
      </c>
      <c r="D1235" s="399">
        <v>2053.04</v>
      </c>
      <c r="E1235" s="375" t="str">
        <f t="shared" ref="E1235:F1235" si="1242">UPPER(B1235)</f>
        <v>VIGIA (LEIS SOCIAIS =52,25%)(LEIS SOCIAIS = 51,04%)</v>
      </c>
      <c r="F1235" s="375" t="str">
        <f t="shared" si="1242"/>
        <v>MS</v>
      </c>
      <c r="G1235" s="286">
        <f t="shared" si="8"/>
        <v>2001.91</v>
      </c>
      <c r="H1235" s="286">
        <f t="shared" si="9"/>
        <v>1568.4</v>
      </c>
      <c r="I1235" s="286">
        <f t="shared" si="1078"/>
        <v>1568.4</v>
      </c>
    </row>
    <row r="1236" ht="15.75" customHeight="1">
      <c r="A1236" s="386">
        <v>312021.0</v>
      </c>
      <c r="B1236" s="386" t="s">
        <v>2140</v>
      </c>
      <c r="C1236" s="383" t="s">
        <v>565</v>
      </c>
      <c r="D1236" s="399">
        <v>2022.59</v>
      </c>
      <c r="E1236" s="375" t="str">
        <f t="shared" ref="E1236:F1236" si="1243">UPPER(B1236)</f>
        <v>AUX ALMOXARIFE (LEIS SOCIAIS=52,25%)(LEIS SOCIAIS = 51,04%)</v>
      </c>
      <c r="F1236" s="375" t="str">
        <f t="shared" si="1243"/>
        <v>MS</v>
      </c>
      <c r="G1236" s="286">
        <f t="shared" si="8"/>
        <v>1972.22</v>
      </c>
      <c r="H1236" s="286">
        <f t="shared" si="9"/>
        <v>1545.14</v>
      </c>
      <c r="I1236" s="286">
        <f t="shared" si="1078"/>
        <v>1545.14</v>
      </c>
    </row>
    <row r="1237" ht="15.75" customHeight="1">
      <c r="A1237" s="386">
        <v>312022.0</v>
      </c>
      <c r="B1237" s="386" t="s">
        <v>2143</v>
      </c>
      <c r="C1237" s="383" t="s">
        <v>565</v>
      </c>
      <c r="D1237" s="399">
        <v>3832.05</v>
      </c>
      <c r="E1237" s="375" t="str">
        <f t="shared" ref="E1237:F1237" si="1244">UPPER(B1237)</f>
        <v>ENCARREGADO DE TURMA (INCL LS=51,04%)</v>
      </c>
      <c r="F1237" s="375" t="str">
        <f t="shared" si="1244"/>
        <v>MS</v>
      </c>
      <c r="G1237" s="286">
        <f t="shared" si="8"/>
        <v>3736.61</v>
      </c>
      <c r="H1237" s="286">
        <f t="shared" si="9"/>
        <v>2927.46</v>
      </c>
      <c r="I1237" s="286">
        <f t="shared" si="1078"/>
        <v>2927.46</v>
      </c>
    </row>
    <row r="1238" ht="15.75" customHeight="1">
      <c r="E1238" s="375" t="str">
        <f t="shared" ref="E1238:F1238" si="1245">UPPER(B1238)</f>
        <v/>
      </c>
      <c r="F1238" s="375" t="str">
        <f t="shared" si="1245"/>
        <v/>
      </c>
      <c r="G1238" s="286" t="str">
        <f t="shared" ref="G1238:G1775" si="1247">D1238</f>
        <v/>
      </c>
      <c r="H1238" s="286">
        <f t="shared" ref="H1238:H1775" si="1248">ROUND(G1238/(1+$E$1),2)</f>
        <v>0</v>
      </c>
    </row>
    <row r="1239" ht="15.75" customHeight="1">
      <c r="E1239" s="375" t="str">
        <f t="shared" ref="E1239:F1239" si="1246">UPPER(B1239)</f>
        <v/>
      </c>
      <c r="F1239" s="375" t="str">
        <f t="shared" si="1246"/>
        <v/>
      </c>
      <c r="G1239" s="286" t="str">
        <f t="shared" si="1247"/>
        <v/>
      </c>
      <c r="H1239" s="286">
        <f t="shared" si="1248"/>
        <v>0</v>
      </c>
    </row>
    <row r="1240" ht="15.75" customHeight="1">
      <c r="E1240" s="375" t="str">
        <f t="shared" ref="E1240:F1240" si="1249">UPPER(B1240)</f>
        <v/>
      </c>
      <c r="F1240" s="375" t="str">
        <f t="shared" si="1249"/>
        <v/>
      </c>
      <c r="G1240" s="286" t="str">
        <f t="shared" si="1247"/>
        <v/>
      </c>
      <c r="H1240" s="286">
        <f t="shared" si="1248"/>
        <v>0</v>
      </c>
    </row>
    <row r="1241" ht="15.75" customHeight="1">
      <c r="E1241" s="375" t="str">
        <f t="shared" ref="E1241:F1241" si="1250">UPPER(B1241)</f>
        <v/>
      </c>
      <c r="F1241" s="375" t="str">
        <f t="shared" si="1250"/>
        <v/>
      </c>
      <c r="G1241" s="286" t="str">
        <f t="shared" si="1247"/>
        <v/>
      </c>
      <c r="H1241" s="286">
        <f t="shared" si="1248"/>
        <v>0</v>
      </c>
    </row>
    <row r="1242" ht="15.75" customHeight="1">
      <c r="E1242" s="375" t="str">
        <f t="shared" ref="E1242:F1242" si="1251">UPPER(B1242)</f>
        <v/>
      </c>
      <c r="F1242" s="375" t="str">
        <f t="shared" si="1251"/>
        <v/>
      </c>
      <c r="G1242" s="286" t="str">
        <f t="shared" si="1247"/>
        <v/>
      </c>
      <c r="H1242" s="286">
        <f t="shared" si="1248"/>
        <v>0</v>
      </c>
    </row>
    <row r="1243" ht="15.75" customHeight="1">
      <c r="E1243" s="375" t="str">
        <f t="shared" ref="E1243:F1243" si="1252">UPPER(B1243)</f>
        <v/>
      </c>
      <c r="F1243" s="375" t="str">
        <f t="shared" si="1252"/>
        <v/>
      </c>
      <c r="G1243" s="286" t="str">
        <f t="shared" si="1247"/>
        <v/>
      </c>
      <c r="H1243" s="286">
        <f t="shared" si="1248"/>
        <v>0</v>
      </c>
    </row>
    <row r="1244" ht="15.75" customHeight="1">
      <c r="E1244" s="375" t="str">
        <f t="shared" ref="E1244:F1244" si="1253">UPPER(B1244)</f>
        <v/>
      </c>
      <c r="F1244" s="375" t="str">
        <f t="shared" si="1253"/>
        <v/>
      </c>
      <c r="G1244" s="286" t="str">
        <f t="shared" si="1247"/>
        <v/>
      </c>
      <c r="H1244" s="286">
        <f t="shared" si="1248"/>
        <v>0</v>
      </c>
    </row>
    <row r="1245" ht="15.75" customHeight="1">
      <c r="E1245" s="375" t="str">
        <f t="shared" ref="E1245:F1245" si="1254">UPPER(B1245)</f>
        <v/>
      </c>
      <c r="F1245" s="375" t="str">
        <f t="shared" si="1254"/>
        <v/>
      </c>
      <c r="G1245" s="286" t="str">
        <f t="shared" si="1247"/>
        <v/>
      </c>
      <c r="H1245" s="286">
        <f t="shared" si="1248"/>
        <v>0</v>
      </c>
    </row>
    <row r="1246" ht="15.75" customHeight="1">
      <c r="E1246" s="375" t="str">
        <f t="shared" ref="E1246:F1246" si="1255">UPPER(B1246)</f>
        <v/>
      </c>
      <c r="F1246" s="375" t="str">
        <f t="shared" si="1255"/>
        <v/>
      </c>
      <c r="G1246" s="286" t="str">
        <f t="shared" si="1247"/>
        <v/>
      </c>
      <c r="H1246" s="286">
        <f t="shared" si="1248"/>
        <v>0</v>
      </c>
    </row>
    <row r="1247" ht="15.75" customHeight="1">
      <c r="E1247" s="375" t="str">
        <f t="shared" ref="E1247:F1247" si="1256">UPPER(B1247)</f>
        <v/>
      </c>
      <c r="F1247" s="375" t="str">
        <f t="shared" si="1256"/>
        <v/>
      </c>
      <c r="G1247" s="286" t="str">
        <f t="shared" si="1247"/>
        <v/>
      </c>
      <c r="H1247" s="286">
        <f t="shared" si="1248"/>
        <v>0</v>
      </c>
    </row>
    <row r="1248" ht="15.75" customHeight="1">
      <c r="E1248" s="375" t="str">
        <f t="shared" ref="E1248:F1248" si="1257">UPPER(B1248)</f>
        <v/>
      </c>
      <c r="F1248" s="375" t="str">
        <f t="shared" si="1257"/>
        <v/>
      </c>
      <c r="G1248" s="286" t="str">
        <f t="shared" si="1247"/>
        <v/>
      </c>
      <c r="H1248" s="286">
        <f t="shared" si="1248"/>
        <v>0</v>
      </c>
    </row>
    <row r="1249" ht="15.75" customHeight="1">
      <c r="E1249" s="375" t="str">
        <f t="shared" ref="E1249:F1249" si="1258">UPPER(B1249)</f>
        <v/>
      </c>
      <c r="F1249" s="375" t="str">
        <f t="shared" si="1258"/>
        <v/>
      </c>
      <c r="G1249" s="286" t="str">
        <f t="shared" si="1247"/>
        <v/>
      </c>
      <c r="H1249" s="286">
        <f t="shared" si="1248"/>
        <v>0</v>
      </c>
    </row>
    <row r="1250" ht="15.75" customHeight="1">
      <c r="E1250" s="375" t="str">
        <f t="shared" ref="E1250:F1250" si="1259">UPPER(B1250)</f>
        <v/>
      </c>
      <c r="F1250" s="375" t="str">
        <f t="shared" si="1259"/>
        <v/>
      </c>
      <c r="G1250" s="286" t="str">
        <f t="shared" si="1247"/>
        <v/>
      </c>
      <c r="H1250" s="286">
        <f t="shared" si="1248"/>
        <v>0</v>
      </c>
    </row>
    <row r="1251" ht="15.75" customHeight="1">
      <c r="E1251" s="375" t="str">
        <f t="shared" ref="E1251:F1251" si="1260">UPPER(B1251)</f>
        <v/>
      </c>
      <c r="F1251" s="375" t="str">
        <f t="shared" si="1260"/>
        <v/>
      </c>
      <c r="G1251" s="286" t="str">
        <f t="shared" si="1247"/>
        <v/>
      </c>
      <c r="H1251" s="286">
        <f t="shared" si="1248"/>
        <v>0</v>
      </c>
    </row>
    <row r="1252" ht="15.75" customHeight="1">
      <c r="E1252" s="375" t="str">
        <f t="shared" ref="E1252:F1252" si="1261">UPPER(B1252)</f>
        <v/>
      </c>
      <c r="F1252" s="375" t="str">
        <f t="shared" si="1261"/>
        <v/>
      </c>
      <c r="G1252" s="286" t="str">
        <f t="shared" si="1247"/>
        <v/>
      </c>
      <c r="H1252" s="286">
        <f t="shared" si="1248"/>
        <v>0</v>
      </c>
    </row>
    <row r="1253" ht="15.75" customHeight="1">
      <c r="E1253" s="375" t="str">
        <f t="shared" ref="E1253:F1253" si="1262">UPPER(B1253)</f>
        <v/>
      </c>
      <c r="F1253" s="375" t="str">
        <f t="shared" si="1262"/>
        <v/>
      </c>
      <c r="G1253" s="286" t="str">
        <f t="shared" si="1247"/>
        <v/>
      </c>
      <c r="H1253" s="286">
        <f t="shared" si="1248"/>
        <v>0</v>
      </c>
    </row>
    <row r="1254" ht="15.75" customHeight="1">
      <c r="E1254" s="375" t="str">
        <f t="shared" ref="E1254:F1254" si="1263">UPPER(B1254)</f>
        <v/>
      </c>
      <c r="F1254" s="375" t="str">
        <f t="shared" si="1263"/>
        <v/>
      </c>
      <c r="G1254" s="286" t="str">
        <f t="shared" si="1247"/>
        <v/>
      </c>
      <c r="H1254" s="286">
        <f t="shared" si="1248"/>
        <v>0</v>
      </c>
    </row>
    <row r="1255" ht="15.75" customHeight="1">
      <c r="E1255" s="375" t="str">
        <f t="shared" ref="E1255:F1255" si="1264">UPPER(B1255)</f>
        <v/>
      </c>
      <c r="F1255" s="375" t="str">
        <f t="shared" si="1264"/>
        <v/>
      </c>
      <c r="G1255" s="286" t="str">
        <f t="shared" si="1247"/>
        <v/>
      </c>
      <c r="H1255" s="286">
        <f t="shared" si="1248"/>
        <v>0</v>
      </c>
    </row>
    <row r="1256" ht="15.75" customHeight="1">
      <c r="E1256" s="375" t="str">
        <f t="shared" ref="E1256:F1256" si="1265">UPPER(B1256)</f>
        <v/>
      </c>
      <c r="F1256" s="375" t="str">
        <f t="shared" si="1265"/>
        <v/>
      </c>
      <c r="G1256" s="286" t="str">
        <f t="shared" si="1247"/>
        <v/>
      </c>
      <c r="H1256" s="286">
        <f t="shared" si="1248"/>
        <v>0</v>
      </c>
    </row>
    <row r="1257" ht="15.75" customHeight="1">
      <c r="E1257" s="375" t="str">
        <f t="shared" ref="E1257:F1257" si="1266">UPPER(B1257)</f>
        <v/>
      </c>
      <c r="F1257" s="375" t="str">
        <f t="shared" si="1266"/>
        <v/>
      </c>
      <c r="G1257" s="286" t="str">
        <f t="shared" si="1247"/>
        <v/>
      </c>
      <c r="H1257" s="286">
        <f t="shared" si="1248"/>
        <v>0</v>
      </c>
    </row>
    <row r="1258" ht="15.75" customHeight="1">
      <c r="E1258" s="375" t="str">
        <f t="shared" ref="E1258:F1258" si="1267">UPPER(B1258)</f>
        <v/>
      </c>
      <c r="F1258" s="375" t="str">
        <f t="shared" si="1267"/>
        <v/>
      </c>
      <c r="G1258" s="286" t="str">
        <f t="shared" si="1247"/>
        <v/>
      </c>
      <c r="H1258" s="286">
        <f t="shared" si="1248"/>
        <v>0</v>
      </c>
    </row>
    <row r="1259" ht="15.75" customHeight="1">
      <c r="E1259" s="375" t="str">
        <f t="shared" ref="E1259:F1259" si="1268">UPPER(B1259)</f>
        <v/>
      </c>
      <c r="F1259" s="375" t="str">
        <f t="shared" si="1268"/>
        <v/>
      </c>
      <c r="G1259" s="286" t="str">
        <f t="shared" si="1247"/>
        <v/>
      </c>
      <c r="H1259" s="286">
        <f t="shared" si="1248"/>
        <v>0</v>
      </c>
    </row>
    <row r="1260" ht="15.75" customHeight="1">
      <c r="E1260" s="375" t="str">
        <f t="shared" ref="E1260:F1260" si="1269">UPPER(B1260)</f>
        <v/>
      </c>
      <c r="F1260" s="375" t="str">
        <f t="shared" si="1269"/>
        <v/>
      </c>
      <c r="G1260" s="286" t="str">
        <f t="shared" si="1247"/>
        <v/>
      </c>
      <c r="H1260" s="286">
        <f t="shared" si="1248"/>
        <v>0</v>
      </c>
    </row>
    <row r="1261" ht="15.75" customHeight="1">
      <c r="E1261" s="375" t="str">
        <f t="shared" ref="E1261:F1261" si="1270">UPPER(B1261)</f>
        <v/>
      </c>
      <c r="F1261" s="375" t="str">
        <f t="shared" si="1270"/>
        <v/>
      </c>
      <c r="G1261" s="286" t="str">
        <f t="shared" si="1247"/>
        <v/>
      </c>
      <c r="H1261" s="286">
        <f t="shared" si="1248"/>
        <v>0</v>
      </c>
    </row>
    <row r="1262" ht="15.75" customHeight="1">
      <c r="E1262" s="375" t="str">
        <f t="shared" ref="E1262:F1262" si="1271">UPPER(B1262)</f>
        <v/>
      </c>
      <c r="F1262" s="375" t="str">
        <f t="shared" si="1271"/>
        <v/>
      </c>
      <c r="G1262" s="286" t="str">
        <f t="shared" si="1247"/>
        <v/>
      </c>
      <c r="H1262" s="286">
        <f t="shared" si="1248"/>
        <v>0</v>
      </c>
    </row>
    <row r="1263" ht="15.75" customHeight="1">
      <c r="E1263" s="375" t="str">
        <f t="shared" ref="E1263:F1263" si="1272">UPPER(B1263)</f>
        <v/>
      </c>
      <c r="F1263" s="375" t="str">
        <f t="shared" si="1272"/>
        <v/>
      </c>
      <c r="G1263" s="286" t="str">
        <f t="shared" si="1247"/>
        <v/>
      </c>
      <c r="H1263" s="286">
        <f t="shared" si="1248"/>
        <v>0</v>
      </c>
    </row>
    <row r="1264" ht="15.75" customHeight="1">
      <c r="E1264" s="375" t="str">
        <f t="shared" ref="E1264:F1264" si="1273">UPPER(B1264)</f>
        <v/>
      </c>
      <c r="F1264" s="375" t="str">
        <f t="shared" si="1273"/>
        <v/>
      </c>
      <c r="G1264" s="286" t="str">
        <f t="shared" si="1247"/>
        <v/>
      </c>
      <c r="H1264" s="286">
        <f t="shared" si="1248"/>
        <v>0</v>
      </c>
    </row>
    <row r="1265" ht="15.75" customHeight="1">
      <c r="E1265" s="375" t="str">
        <f t="shared" ref="E1265:F1265" si="1274">UPPER(B1265)</f>
        <v/>
      </c>
      <c r="F1265" s="375" t="str">
        <f t="shared" si="1274"/>
        <v/>
      </c>
      <c r="G1265" s="286" t="str">
        <f t="shared" si="1247"/>
        <v/>
      </c>
      <c r="H1265" s="286">
        <f t="shared" si="1248"/>
        <v>0</v>
      </c>
    </row>
    <row r="1266" ht="15.75" customHeight="1">
      <c r="E1266" s="375" t="str">
        <f t="shared" ref="E1266:F1266" si="1275">UPPER(B1266)</f>
        <v/>
      </c>
      <c r="F1266" s="375" t="str">
        <f t="shared" si="1275"/>
        <v/>
      </c>
      <c r="G1266" s="286" t="str">
        <f t="shared" si="1247"/>
        <v/>
      </c>
      <c r="H1266" s="286">
        <f t="shared" si="1248"/>
        <v>0</v>
      </c>
    </row>
    <row r="1267" ht="15.75" customHeight="1">
      <c r="E1267" s="375" t="str">
        <f t="shared" ref="E1267:F1267" si="1276">UPPER(B1267)</f>
        <v/>
      </c>
      <c r="F1267" s="375" t="str">
        <f t="shared" si="1276"/>
        <v/>
      </c>
      <c r="G1267" s="286" t="str">
        <f t="shared" si="1247"/>
        <v/>
      </c>
      <c r="H1267" s="286">
        <f t="shared" si="1248"/>
        <v>0</v>
      </c>
    </row>
    <row r="1268" ht="15.75" customHeight="1">
      <c r="E1268" s="375" t="str">
        <f t="shared" ref="E1268:F1268" si="1277">UPPER(B1268)</f>
        <v/>
      </c>
      <c r="F1268" s="375" t="str">
        <f t="shared" si="1277"/>
        <v/>
      </c>
      <c r="G1268" s="286" t="str">
        <f t="shared" si="1247"/>
        <v/>
      </c>
      <c r="H1268" s="286">
        <f t="shared" si="1248"/>
        <v>0</v>
      </c>
    </row>
    <row r="1269" ht="15.75" customHeight="1">
      <c r="E1269" s="375" t="str">
        <f t="shared" ref="E1269:F1269" si="1278">UPPER(B1269)</f>
        <v/>
      </c>
      <c r="F1269" s="375" t="str">
        <f t="shared" si="1278"/>
        <v/>
      </c>
      <c r="G1269" s="286" t="str">
        <f t="shared" si="1247"/>
        <v/>
      </c>
      <c r="H1269" s="286">
        <f t="shared" si="1248"/>
        <v>0</v>
      </c>
    </row>
    <row r="1270" ht="15.75" customHeight="1">
      <c r="E1270" s="375" t="str">
        <f t="shared" ref="E1270:F1270" si="1279">UPPER(B1270)</f>
        <v/>
      </c>
      <c r="F1270" s="375" t="str">
        <f t="shared" si="1279"/>
        <v/>
      </c>
      <c r="G1270" s="286" t="str">
        <f t="shared" si="1247"/>
        <v/>
      </c>
      <c r="H1270" s="286">
        <f t="shared" si="1248"/>
        <v>0</v>
      </c>
    </row>
    <row r="1271" ht="15.75" customHeight="1">
      <c r="E1271" s="375" t="str">
        <f t="shared" ref="E1271:F1271" si="1280">UPPER(B1271)</f>
        <v/>
      </c>
      <c r="F1271" s="375" t="str">
        <f t="shared" si="1280"/>
        <v/>
      </c>
      <c r="G1271" s="286" t="str">
        <f t="shared" si="1247"/>
        <v/>
      </c>
      <c r="H1271" s="286">
        <f t="shared" si="1248"/>
        <v>0</v>
      </c>
    </row>
    <row r="1272" ht="15.75" customHeight="1">
      <c r="E1272" s="375" t="str">
        <f t="shared" ref="E1272:F1272" si="1281">UPPER(B1272)</f>
        <v/>
      </c>
      <c r="F1272" s="375" t="str">
        <f t="shared" si="1281"/>
        <v/>
      </c>
      <c r="G1272" s="286" t="str">
        <f t="shared" si="1247"/>
        <v/>
      </c>
      <c r="H1272" s="286">
        <f t="shared" si="1248"/>
        <v>0</v>
      </c>
    </row>
    <row r="1273" ht="15.75" customHeight="1">
      <c r="E1273" s="375" t="str">
        <f t="shared" ref="E1273:F1273" si="1282">UPPER(B1273)</f>
        <v/>
      </c>
      <c r="F1273" s="375" t="str">
        <f t="shared" si="1282"/>
        <v/>
      </c>
      <c r="G1273" s="286" t="str">
        <f t="shared" si="1247"/>
        <v/>
      </c>
      <c r="H1273" s="286">
        <f t="shared" si="1248"/>
        <v>0</v>
      </c>
    </row>
    <row r="1274" ht="15.75" customHeight="1">
      <c r="E1274" s="375" t="str">
        <f t="shared" ref="E1274:F1274" si="1283">UPPER(B1274)</f>
        <v/>
      </c>
      <c r="F1274" s="375" t="str">
        <f t="shared" si="1283"/>
        <v/>
      </c>
      <c r="G1274" s="286" t="str">
        <f t="shared" si="1247"/>
        <v/>
      </c>
      <c r="H1274" s="286">
        <f t="shared" si="1248"/>
        <v>0</v>
      </c>
    </row>
    <row r="1275" ht="15.75" customHeight="1">
      <c r="E1275" s="375" t="str">
        <f t="shared" ref="E1275:F1275" si="1284">UPPER(B1275)</f>
        <v/>
      </c>
      <c r="F1275" s="375" t="str">
        <f t="shared" si="1284"/>
        <v/>
      </c>
      <c r="G1275" s="286" t="str">
        <f t="shared" si="1247"/>
        <v/>
      </c>
      <c r="H1275" s="286">
        <f t="shared" si="1248"/>
        <v>0</v>
      </c>
    </row>
    <row r="1276" ht="15.75" customHeight="1">
      <c r="E1276" s="375" t="str">
        <f t="shared" ref="E1276:F1276" si="1285">UPPER(B1276)</f>
        <v/>
      </c>
      <c r="F1276" s="375" t="str">
        <f t="shared" si="1285"/>
        <v/>
      </c>
      <c r="G1276" s="286" t="str">
        <f t="shared" si="1247"/>
        <v/>
      </c>
      <c r="H1276" s="286">
        <f t="shared" si="1248"/>
        <v>0</v>
      </c>
    </row>
    <row r="1277" ht="15.75" customHeight="1">
      <c r="E1277" s="375" t="str">
        <f t="shared" ref="E1277:F1277" si="1286">UPPER(B1277)</f>
        <v/>
      </c>
      <c r="F1277" s="375" t="str">
        <f t="shared" si="1286"/>
        <v/>
      </c>
      <c r="G1277" s="286" t="str">
        <f t="shared" si="1247"/>
        <v/>
      </c>
      <c r="H1277" s="286">
        <f t="shared" si="1248"/>
        <v>0</v>
      </c>
    </row>
    <row r="1278" ht="15.75" customHeight="1">
      <c r="E1278" s="375" t="str">
        <f t="shared" ref="E1278:F1278" si="1287">UPPER(B1278)</f>
        <v/>
      </c>
      <c r="F1278" s="375" t="str">
        <f t="shared" si="1287"/>
        <v/>
      </c>
      <c r="G1278" s="286" t="str">
        <f t="shared" si="1247"/>
        <v/>
      </c>
      <c r="H1278" s="286">
        <f t="shared" si="1248"/>
        <v>0</v>
      </c>
    </row>
    <row r="1279" ht="15.75" customHeight="1">
      <c r="E1279" s="375" t="str">
        <f t="shared" ref="E1279:F1279" si="1288">UPPER(B1279)</f>
        <v/>
      </c>
      <c r="F1279" s="375" t="str">
        <f t="shared" si="1288"/>
        <v/>
      </c>
      <c r="G1279" s="286" t="str">
        <f t="shared" si="1247"/>
        <v/>
      </c>
      <c r="H1279" s="286">
        <f t="shared" si="1248"/>
        <v>0</v>
      </c>
    </row>
    <row r="1280" ht="15.75" customHeight="1">
      <c r="E1280" s="375" t="str">
        <f t="shared" ref="E1280:F1280" si="1289">UPPER(B1280)</f>
        <v/>
      </c>
      <c r="F1280" s="375" t="str">
        <f t="shared" si="1289"/>
        <v/>
      </c>
      <c r="G1280" s="286" t="str">
        <f t="shared" si="1247"/>
        <v/>
      </c>
      <c r="H1280" s="286">
        <f t="shared" si="1248"/>
        <v>0</v>
      </c>
    </row>
    <row r="1281" ht="15.75" customHeight="1">
      <c r="E1281" s="375" t="str">
        <f t="shared" ref="E1281:F1281" si="1290">UPPER(B1281)</f>
        <v/>
      </c>
      <c r="F1281" s="375" t="str">
        <f t="shared" si="1290"/>
        <v/>
      </c>
      <c r="G1281" s="286" t="str">
        <f t="shared" si="1247"/>
        <v/>
      </c>
      <c r="H1281" s="286">
        <f t="shared" si="1248"/>
        <v>0</v>
      </c>
    </row>
    <row r="1282" ht="15.75" customHeight="1">
      <c r="E1282" s="375" t="str">
        <f t="shared" ref="E1282:F1282" si="1291">UPPER(B1282)</f>
        <v/>
      </c>
      <c r="F1282" s="375" t="str">
        <f t="shared" si="1291"/>
        <v/>
      </c>
      <c r="G1282" s="286" t="str">
        <f t="shared" si="1247"/>
        <v/>
      </c>
      <c r="H1282" s="286">
        <f t="shared" si="1248"/>
        <v>0</v>
      </c>
    </row>
    <row r="1283" ht="15.75" customHeight="1">
      <c r="E1283" s="375" t="str">
        <f t="shared" ref="E1283:F1283" si="1292">UPPER(B1283)</f>
        <v/>
      </c>
      <c r="F1283" s="375" t="str">
        <f t="shared" si="1292"/>
        <v/>
      </c>
      <c r="G1283" s="286" t="str">
        <f t="shared" si="1247"/>
        <v/>
      </c>
      <c r="H1283" s="286">
        <f t="shared" si="1248"/>
        <v>0</v>
      </c>
    </row>
    <row r="1284" ht="15.75" customHeight="1">
      <c r="E1284" s="375" t="str">
        <f t="shared" ref="E1284:F1284" si="1293">UPPER(B1284)</f>
        <v/>
      </c>
      <c r="F1284" s="375" t="str">
        <f t="shared" si="1293"/>
        <v/>
      </c>
      <c r="G1284" s="286" t="str">
        <f t="shared" si="1247"/>
        <v/>
      </c>
      <c r="H1284" s="286">
        <f t="shared" si="1248"/>
        <v>0</v>
      </c>
    </row>
    <row r="1285" ht="15.75" customHeight="1">
      <c r="E1285" s="375" t="str">
        <f t="shared" ref="E1285:F1285" si="1294">UPPER(B1285)</f>
        <v/>
      </c>
      <c r="F1285" s="375" t="str">
        <f t="shared" si="1294"/>
        <v/>
      </c>
      <c r="G1285" s="286" t="str">
        <f t="shared" si="1247"/>
        <v/>
      </c>
      <c r="H1285" s="286">
        <f t="shared" si="1248"/>
        <v>0</v>
      </c>
    </row>
    <row r="1286" ht="15.75" customHeight="1">
      <c r="E1286" s="375" t="str">
        <f t="shared" ref="E1286:F1286" si="1295">UPPER(B1286)</f>
        <v/>
      </c>
      <c r="F1286" s="375" t="str">
        <f t="shared" si="1295"/>
        <v/>
      </c>
      <c r="G1286" s="286" t="str">
        <f t="shared" si="1247"/>
        <v/>
      </c>
      <c r="H1286" s="286">
        <f t="shared" si="1248"/>
        <v>0</v>
      </c>
    </row>
    <row r="1287" ht="15.75" customHeight="1">
      <c r="E1287" s="375" t="str">
        <f t="shared" ref="E1287:F1287" si="1296">UPPER(B1287)</f>
        <v/>
      </c>
      <c r="F1287" s="375" t="str">
        <f t="shared" si="1296"/>
        <v/>
      </c>
      <c r="G1287" s="286" t="str">
        <f t="shared" si="1247"/>
        <v/>
      </c>
      <c r="H1287" s="286">
        <f t="shared" si="1248"/>
        <v>0</v>
      </c>
    </row>
    <row r="1288" ht="15.75" customHeight="1">
      <c r="E1288" s="375" t="str">
        <f t="shared" ref="E1288:F1288" si="1297">UPPER(B1288)</f>
        <v/>
      </c>
      <c r="F1288" s="375" t="str">
        <f t="shared" si="1297"/>
        <v/>
      </c>
      <c r="G1288" s="286" t="str">
        <f t="shared" si="1247"/>
        <v/>
      </c>
      <c r="H1288" s="286">
        <f t="shared" si="1248"/>
        <v>0</v>
      </c>
    </row>
    <row r="1289" ht="15.75" customHeight="1">
      <c r="E1289" s="375" t="str">
        <f t="shared" ref="E1289:F1289" si="1298">UPPER(B1289)</f>
        <v/>
      </c>
      <c r="F1289" s="375" t="str">
        <f t="shared" si="1298"/>
        <v/>
      </c>
      <c r="G1289" s="286" t="str">
        <f t="shared" si="1247"/>
        <v/>
      </c>
      <c r="H1289" s="286">
        <f t="shared" si="1248"/>
        <v>0</v>
      </c>
    </row>
    <row r="1290" ht="15.75" customHeight="1">
      <c r="E1290" s="375" t="str">
        <f t="shared" ref="E1290:F1290" si="1299">UPPER(B1290)</f>
        <v/>
      </c>
      <c r="F1290" s="375" t="str">
        <f t="shared" si="1299"/>
        <v/>
      </c>
      <c r="G1290" s="286" t="str">
        <f t="shared" si="1247"/>
        <v/>
      </c>
      <c r="H1290" s="286">
        <f t="shared" si="1248"/>
        <v>0</v>
      </c>
    </row>
    <row r="1291" ht="15.75" customHeight="1">
      <c r="E1291" s="375" t="str">
        <f t="shared" ref="E1291:F1291" si="1300">UPPER(B1291)</f>
        <v/>
      </c>
      <c r="F1291" s="375" t="str">
        <f t="shared" si="1300"/>
        <v/>
      </c>
      <c r="G1291" s="286" t="str">
        <f t="shared" si="1247"/>
        <v/>
      </c>
      <c r="H1291" s="286">
        <f t="shared" si="1248"/>
        <v>0</v>
      </c>
    </row>
    <row r="1292" ht="15.75" customHeight="1">
      <c r="E1292" s="375" t="str">
        <f t="shared" ref="E1292:F1292" si="1301">UPPER(B1292)</f>
        <v/>
      </c>
      <c r="F1292" s="375" t="str">
        <f t="shared" si="1301"/>
        <v/>
      </c>
      <c r="G1292" s="286" t="str">
        <f t="shared" si="1247"/>
        <v/>
      </c>
      <c r="H1292" s="286">
        <f t="shared" si="1248"/>
        <v>0</v>
      </c>
    </row>
    <row r="1293" ht="15.75" customHeight="1">
      <c r="E1293" s="375" t="str">
        <f t="shared" ref="E1293:F1293" si="1302">UPPER(B1293)</f>
        <v/>
      </c>
      <c r="F1293" s="375" t="str">
        <f t="shared" si="1302"/>
        <v/>
      </c>
      <c r="G1293" s="286" t="str">
        <f t="shared" si="1247"/>
        <v/>
      </c>
      <c r="H1293" s="286">
        <f t="shared" si="1248"/>
        <v>0</v>
      </c>
    </row>
    <row r="1294" ht="15.75" customHeight="1">
      <c r="E1294" s="375" t="str">
        <f t="shared" ref="E1294:F1294" si="1303">UPPER(B1294)</f>
        <v/>
      </c>
      <c r="F1294" s="375" t="str">
        <f t="shared" si="1303"/>
        <v/>
      </c>
      <c r="G1294" s="286" t="str">
        <f t="shared" si="1247"/>
        <v/>
      </c>
      <c r="H1294" s="286">
        <f t="shared" si="1248"/>
        <v>0</v>
      </c>
    </row>
    <row r="1295" ht="15.75" customHeight="1">
      <c r="E1295" s="375" t="str">
        <f t="shared" ref="E1295:F1295" si="1304">UPPER(B1295)</f>
        <v/>
      </c>
      <c r="F1295" s="375" t="str">
        <f t="shared" si="1304"/>
        <v/>
      </c>
      <c r="G1295" s="286" t="str">
        <f t="shared" si="1247"/>
        <v/>
      </c>
      <c r="H1295" s="286">
        <f t="shared" si="1248"/>
        <v>0</v>
      </c>
    </row>
    <row r="1296" ht="15.75" customHeight="1">
      <c r="E1296" s="375" t="str">
        <f t="shared" ref="E1296:F1296" si="1305">UPPER(B1296)</f>
        <v/>
      </c>
      <c r="F1296" s="375" t="str">
        <f t="shared" si="1305"/>
        <v/>
      </c>
      <c r="G1296" s="286" t="str">
        <f t="shared" si="1247"/>
        <v/>
      </c>
      <c r="H1296" s="286">
        <f t="shared" si="1248"/>
        <v>0</v>
      </c>
    </row>
    <row r="1297" ht="15.75" customHeight="1">
      <c r="E1297" s="375" t="str">
        <f t="shared" ref="E1297:F1297" si="1306">UPPER(B1297)</f>
        <v/>
      </c>
      <c r="F1297" s="375" t="str">
        <f t="shared" si="1306"/>
        <v/>
      </c>
      <c r="G1297" s="286" t="str">
        <f t="shared" si="1247"/>
        <v/>
      </c>
      <c r="H1297" s="286">
        <f t="shared" si="1248"/>
        <v>0</v>
      </c>
    </row>
    <row r="1298" ht="15.75" customHeight="1">
      <c r="E1298" s="375" t="str">
        <f t="shared" ref="E1298:F1298" si="1307">UPPER(B1298)</f>
        <v/>
      </c>
      <c r="F1298" s="375" t="str">
        <f t="shared" si="1307"/>
        <v/>
      </c>
      <c r="G1298" s="286" t="str">
        <f t="shared" si="1247"/>
        <v/>
      </c>
      <c r="H1298" s="286">
        <f t="shared" si="1248"/>
        <v>0</v>
      </c>
    </row>
    <row r="1299" ht="15.75" customHeight="1">
      <c r="E1299" s="375" t="str">
        <f t="shared" ref="E1299:F1299" si="1308">UPPER(B1299)</f>
        <v/>
      </c>
      <c r="F1299" s="375" t="str">
        <f t="shared" si="1308"/>
        <v/>
      </c>
      <c r="G1299" s="286" t="str">
        <f t="shared" si="1247"/>
        <v/>
      </c>
      <c r="H1299" s="286">
        <f t="shared" si="1248"/>
        <v>0</v>
      </c>
    </row>
    <row r="1300" ht="15.75" customHeight="1">
      <c r="E1300" s="375" t="str">
        <f t="shared" ref="E1300:F1300" si="1309">UPPER(B1300)</f>
        <v/>
      </c>
      <c r="F1300" s="375" t="str">
        <f t="shared" si="1309"/>
        <v/>
      </c>
      <c r="G1300" s="286" t="str">
        <f t="shared" si="1247"/>
        <v/>
      </c>
      <c r="H1300" s="286">
        <f t="shared" si="1248"/>
        <v>0</v>
      </c>
    </row>
    <row r="1301" ht="15.75" customHeight="1">
      <c r="E1301" s="375" t="str">
        <f t="shared" ref="E1301:F1301" si="1310">UPPER(B1301)</f>
        <v/>
      </c>
      <c r="F1301" s="375" t="str">
        <f t="shared" si="1310"/>
        <v/>
      </c>
      <c r="G1301" s="286" t="str">
        <f t="shared" si="1247"/>
        <v/>
      </c>
      <c r="H1301" s="286">
        <f t="shared" si="1248"/>
        <v>0</v>
      </c>
    </row>
    <row r="1302" ht="15.75" customHeight="1">
      <c r="E1302" s="375" t="str">
        <f t="shared" ref="E1302:F1302" si="1311">UPPER(B1302)</f>
        <v/>
      </c>
      <c r="F1302" s="375" t="str">
        <f t="shared" si="1311"/>
        <v/>
      </c>
      <c r="G1302" s="286" t="str">
        <f t="shared" si="1247"/>
        <v/>
      </c>
      <c r="H1302" s="286">
        <f t="shared" si="1248"/>
        <v>0</v>
      </c>
    </row>
    <row r="1303" ht="15.75" customHeight="1">
      <c r="E1303" s="375" t="str">
        <f t="shared" ref="E1303:F1303" si="1312">UPPER(B1303)</f>
        <v/>
      </c>
      <c r="F1303" s="375" t="str">
        <f t="shared" si="1312"/>
        <v/>
      </c>
      <c r="G1303" s="286" t="str">
        <f t="shared" si="1247"/>
        <v/>
      </c>
      <c r="H1303" s="286">
        <f t="shared" si="1248"/>
        <v>0</v>
      </c>
    </row>
    <row r="1304" ht="15.75" customHeight="1">
      <c r="E1304" s="375" t="str">
        <f t="shared" ref="E1304:F1304" si="1313">UPPER(B1304)</f>
        <v/>
      </c>
      <c r="F1304" s="375" t="str">
        <f t="shared" si="1313"/>
        <v/>
      </c>
      <c r="G1304" s="286" t="str">
        <f t="shared" si="1247"/>
        <v/>
      </c>
      <c r="H1304" s="286">
        <f t="shared" si="1248"/>
        <v>0</v>
      </c>
    </row>
    <row r="1305" ht="15.75" customHeight="1">
      <c r="E1305" s="375" t="str">
        <f t="shared" ref="E1305:F1305" si="1314">UPPER(B1305)</f>
        <v/>
      </c>
      <c r="F1305" s="375" t="str">
        <f t="shared" si="1314"/>
        <v/>
      </c>
      <c r="G1305" s="286" t="str">
        <f t="shared" si="1247"/>
        <v/>
      </c>
      <c r="H1305" s="286">
        <f t="shared" si="1248"/>
        <v>0</v>
      </c>
    </row>
    <row r="1306" ht="15.75" customHeight="1">
      <c r="E1306" s="375" t="str">
        <f t="shared" ref="E1306:F1306" si="1315">UPPER(B1306)</f>
        <v/>
      </c>
      <c r="F1306" s="375" t="str">
        <f t="shared" si="1315"/>
        <v/>
      </c>
      <c r="G1306" s="286" t="str">
        <f t="shared" si="1247"/>
        <v/>
      </c>
      <c r="H1306" s="286">
        <f t="shared" si="1248"/>
        <v>0</v>
      </c>
    </row>
    <row r="1307" ht="15.75" customHeight="1">
      <c r="E1307" s="375" t="str">
        <f t="shared" ref="E1307:F1307" si="1316">UPPER(B1307)</f>
        <v/>
      </c>
      <c r="F1307" s="375" t="str">
        <f t="shared" si="1316"/>
        <v/>
      </c>
      <c r="G1307" s="286" t="str">
        <f t="shared" si="1247"/>
        <v/>
      </c>
      <c r="H1307" s="286">
        <f t="shared" si="1248"/>
        <v>0</v>
      </c>
    </row>
    <row r="1308" ht="15.75" customHeight="1">
      <c r="E1308" s="375" t="str">
        <f t="shared" ref="E1308:F1308" si="1317">UPPER(B1308)</f>
        <v/>
      </c>
      <c r="F1308" s="375" t="str">
        <f t="shared" si="1317"/>
        <v/>
      </c>
      <c r="G1308" s="286" t="str">
        <f t="shared" si="1247"/>
        <v/>
      </c>
      <c r="H1308" s="286">
        <f t="shared" si="1248"/>
        <v>0</v>
      </c>
    </row>
    <row r="1309" ht="15.75" customHeight="1">
      <c r="E1309" s="375" t="str">
        <f t="shared" ref="E1309:F1309" si="1318">UPPER(B1309)</f>
        <v/>
      </c>
      <c r="F1309" s="375" t="str">
        <f t="shared" si="1318"/>
        <v/>
      </c>
      <c r="G1309" s="286" t="str">
        <f t="shared" si="1247"/>
        <v/>
      </c>
      <c r="H1309" s="286">
        <f t="shared" si="1248"/>
        <v>0</v>
      </c>
    </row>
    <row r="1310" ht="15.75" customHeight="1">
      <c r="E1310" s="375" t="str">
        <f t="shared" ref="E1310:F1310" si="1319">UPPER(B1310)</f>
        <v/>
      </c>
      <c r="F1310" s="375" t="str">
        <f t="shared" si="1319"/>
        <v/>
      </c>
      <c r="G1310" s="286" t="str">
        <f t="shared" si="1247"/>
        <v/>
      </c>
      <c r="H1310" s="286">
        <f t="shared" si="1248"/>
        <v>0</v>
      </c>
    </row>
    <row r="1311" ht="15.75" customHeight="1">
      <c r="E1311" s="375" t="str">
        <f t="shared" ref="E1311:F1311" si="1320">UPPER(B1311)</f>
        <v/>
      </c>
      <c r="F1311" s="375" t="str">
        <f t="shared" si="1320"/>
        <v/>
      </c>
      <c r="G1311" s="286" t="str">
        <f t="shared" si="1247"/>
        <v/>
      </c>
      <c r="H1311" s="286">
        <f t="shared" si="1248"/>
        <v>0</v>
      </c>
    </row>
    <row r="1312" ht="15.75" customHeight="1">
      <c r="E1312" s="375" t="str">
        <f t="shared" ref="E1312:F1312" si="1321">UPPER(B1312)</f>
        <v/>
      </c>
      <c r="F1312" s="375" t="str">
        <f t="shared" si="1321"/>
        <v/>
      </c>
      <c r="G1312" s="286" t="str">
        <f t="shared" si="1247"/>
        <v/>
      </c>
      <c r="H1312" s="286">
        <f t="shared" si="1248"/>
        <v>0</v>
      </c>
    </row>
    <row r="1313" ht="15.75" customHeight="1">
      <c r="E1313" s="375" t="str">
        <f t="shared" ref="E1313:F1313" si="1322">UPPER(B1313)</f>
        <v/>
      </c>
      <c r="F1313" s="375" t="str">
        <f t="shared" si="1322"/>
        <v/>
      </c>
      <c r="G1313" s="286" t="str">
        <f t="shared" si="1247"/>
        <v/>
      </c>
      <c r="H1313" s="286">
        <f t="shared" si="1248"/>
        <v>0</v>
      </c>
    </row>
    <row r="1314" ht="15.75" customHeight="1">
      <c r="E1314" s="375" t="str">
        <f t="shared" ref="E1314:F1314" si="1323">UPPER(B1314)</f>
        <v/>
      </c>
      <c r="F1314" s="375" t="str">
        <f t="shared" si="1323"/>
        <v/>
      </c>
      <c r="G1314" s="286" t="str">
        <f t="shared" si="1247"/>
        <v/>
      </c>
      <c r="H1314" s="286">
        <f t="shared" si="1248"/>
        <v>0</v>
      </c>
    </row>
    <row r="1315" ht="15.75" customHeight="1">
      <c r="E1315" s="375" t="str">
        <f t="shared" ref="E1315:F1315" si="1324">UPPER(B1315)</f>
        <v/>
      </c>
      <c r="F1315" s="375" t="str">
        <f t="shared" si="1324"/>
        <v/>
      </c>
      <c r="G1315" s="286" t="str">
        <f t="shared" si="1247"/>
        <v/>
      </c>
      <c r="H1315" s="286">
        <f t="shared" si="1248"/>
        <v>0</v>
      </c>
    </row>
    <row r="1316" ht="15.75" customHeight="1">
      <c r="E1316" s="375" t="str">
        <f t="shared" ref="E1316:F1316" si="1325">UPPER(B1316)</f>
        <v/>
      </c>
      <c r="F1316" s="375" t="str">
        <f t="shared" si="1325"/>
        <v/>
      </c>
      <c r="G1316" s="286" t="str">
        <f t="shared" si="1247"/>
        <v/>
      </c>
      <c r="H1316" s="286">
        <f t="shared" si="1248"/>
        <v>0</v>
      </c>
    </row>
    <row r="1317" ht="15.75" customHeight="1">
      <c r="E1317" s="375" t="str">
        <f t="shared" ref="E1317:F1317" si="1326">UPPER(B1317)</f>
        <v/>
      </c>
      <c r="F1317" s="375" t="str">
        <f t="shared" si="1326"/>
        <v/>
      </c>
      <c r="G1317" s="286" t="str">
        <f t="shared" si="1247"/>
        <v/>
      </c>
      <c r="H1317" s="286">
        <f t="shared" si="1248"/>
        <v>0</v>
      </c>
    </row>
    <row r="1318" ht="15.75" customHeight="1">
      <c r="E1318" s="375" t="str">
        <f t="shared" ref="E1318:F1318" si="1327">UPPER(B1318)</f>
        <v/>
      </c>
      <c r="F1318" s="375" t="str">
        <f t="shared" si="1327"/>
        <v/>
      </c>
      <c r="G1318" s="286" t="str">
        <f t="shared" si="1247"/>
        <v/>
      </c>
      <c r="H1318" s="286">
        <f t="shared" si="1248"/>
        <v>0</v>
      </c>
    </row>
    <row r="1319" ht="15.75" customHeight="1">
      <c r="E1319" s="375" t="str">
        <f t="shared" ref="E1319:F1319" si="1328">UPPER(B1319)</f>
        <v/>
      </c>
      <c r="F1319" s="375" t="str">
        <f t="shared" si="1328"/>
        <v/>
      </c>
      <c r="G1319" s="286" t="str">
        <f t="shared" si="1247"/>
        <v/>
      </c>
      <c r="H1319" s="286">
        <f t="shared" si="1248"/>
        <v>0</v>
      </c>
    </row>
    <row r="1320" ht="15.75" customHeight="1">
      <c r="E1320" s="375" t="str">
        <f t="shared" ref="E1320:F1320" si="1329">UPPER(B1320)</f>
        <v/>
      </c>
      <c r="F1320" s="375" t="str">
        <f t="shared" si="1329"/>
        <v/>
      </c>
      <c r="G1320" s="286" t="str">
        <f t="shared" si="1247"/>
        <v/>
      </c>
      <c r="H1320" s="286">
        <f t="shared" si="1248"/>
        <v>0</v>
      </c>
    </row>
    <row r="1321" ht="15.75" customHeight="1">
      <c r="E1321" s="375" t="str">
        <f t="shared" ref="E1321:F1321" si="1330">UPPER(B1321)</f>
        <v/>
      </c>
      <c r="F1321" s="375" t="str">
        <f t="shared" si="1330"/>
        <v/>
      </c>
      <c r="G1321" s="286" t="str">
        <f t="shared" si="1247"/>
        <v/>
      </c>
      <c r="H1321" s="286">
        <f t="shared" si="1248"/>
        <v>0</v>
      </c>
    </row>
    <row r="1322" ht="15.75" customHeight="1">
      <c r="E1322" s="375" t="str">
        <f t="shared" ref="E1322:F1322" si="1331">UPPER(B1322)</f>
        <v/>
      </c>
      <c r="F1322" s="375" t="str">
        <f t="shared" si="1331"/>
        <v/>
      </c>
      <c r="G1322" s="286" t="str">
        <f t="shared" si="1247"/>
        <v/>
      </c>
      <c r="H1322" s="286">
        <f t="shared" si="1248"/>
        <v>0</v>
      </c>
    </row>
    <row r="1323" ht="15.75" customHeight="1">
      <c r="E1323" s="375" t="str">
        <f t="shared" ref="E1323:F1323" si="1332">UPPER(B1323)</f>
        <v/>
      </c>
      <c r="F1323" s="375" t="str">
        <f t="shared" si="1332"/>
        <v/>
      </c>
      <c r="G1323" s="286" t="str">
        <f t="shared" si="1247"/>
        <v/>
      </c>
      <c r="H1323" s="286">
        <f t="shared" si="1248"/>
        <v>0</v>
      </c>
    </row>
    <row r="1324" ht="15.75" customHeight="1">
      <c r="E1324" s="375" t="str">
        <f t="shared" ref="E1324:F1324" si="1333">UPPER(B1324)</f>
        <v/>
      </c>
      <c r="F1324" s="375" t="str">
        <f t="shared" si="1333"/>
        <v/>
      </c>
      <c r="G1324" s="286" t="str">
        <f t="shared" si="1247"/>
        <v/>
      </c>
      <c r="H1324" s="286">
        <f t="shared" si="1248"/>
        <v>0</v>
      </c>
    </row>
    <row r="1325" ht="15.75" customHeight="1">
      <c r="E1325" s="375" t="str">
        <f t="shared" ref="E1325:F1325" si="1334">UPPER(B1325)</f>
        <v/>
      </c>
      <c r="F1325" s="375" t="str">
        <f t="shared" si="1334"/>
        <v/>
      </c>
      <c r="G1325" s="286" t="str">
        <f t="shared" si="1247"/>
        <v/>
      </c>
      <c r="H1325" s="286">
        <f t="shared" si="1248"/>
        <v>0</v>
      </c>
    </row>
    <row r="1326" ht="15.75" customHeight="1">
      <c r="E1326" s="375" t="str">
        <f t="shared" ref="E1326:F1326" si="1335">UPPER(B1326)</f>
        <v/>
      </c>
      <c r="F1326" s="375" t="str">
        <f t="shared" si="1335"/>
        <v/>
      </c>
      <c r="G1326" s="286" t="str">
        <f t="shared" si="1247"/>
        <v/>
      </c>
      <c r="H1326" s="286">
        <f t="shared" si="1248"/>
        <v>0</v>
      </c>
    </row>
    <row r="1327" ht="15.75" customHeight="1">
      <c r="E1327" s="375" t="str">
        <f t="shared" ref="E1327:F1327" si="1336">UPPER(B1327)</f>
        <v/>
      </c>
      <c r="F1327" s="375" t="str">
        <f t="shared" si="1336"/>
        <v/>
      </c>
      <c r="G1327" s="286" t="str">
        <f t="shared" si="1247"/>
        <v/>
      </c>
      <c r="H1327" s="286">
        <f t="shared" si="1248"/>
        <v>0</v>
      </c>
    </row>
    <row r="1328" ht="15.75" customHeight="1">
      <c r="E1328" s="375" t="str">
        <f t="shared" ref="E1328:F1328" si="1337">UPPER(B1328)</f>
        <v/>
      </c>
      <c r="F1328" s="375" t="str">
        <f t="shared" si="1337"/>
        <v/>
      </c>
      <c r="G1328" s="286" t="str">
        <f t="shared" si="1247"/>
        <v/>
      </c>
      <c r="H1328" s="286">
        <f t="shared" si="1248"/>
        <v>0</v>
      </c>
    </row>
    <row r="1329" ht="15.75" customHeight="1">
      <c r="E1329" s="375" t="str">
        <f t="shared" ref="E1329:F1329" si="1338">UPPER(B1329)</f>
        <v/>
      </c>
      <c r="F1329" s="375" t="str">
        <f t="shared" si="1338"/>
        <v/>
      </c>
      <c r="G1329" s="286" t="str">
        <f t="shared" si="1247"/>
        <v/>
      </c>
      <c r="H1329" s="286">
        <f t="shared" si="1248"/>
        <v>0</v>
      </c>
    </row>
    <row r="1330" ht="15.75" customHeight="1">
      <c r="E1330" s="375" t="str">
        <f t="shared" ref="E1330:F1330" si="1339">UPPER(B1330)</f>
        <v/>
      </c>
      <c r="F1330" s="375" t="str">
        <f t="shared" si="1339"/>
        <v/>
      </c>
      <c r="G1330" s="286" t="str">
        <f t="shared" si="1247"/>
        <v/>
      </c>
      <c r="H1330" s="286">
        <f t="shared" si="1248"/>
        <v>0</v>
      </c>
    </row>
    <row r="1331" ht="15.75" customHeight="1">
      <c r="E1331" s="375" t="str">
        <f t="shared" ref="E1331:F1331" si="1340">UPPER(B1331)</f>
        <v/>
      </c>
      <c r="F1331" s="375" t="str">
        <f t="shared" si="1340"/>
        <v/>
      </c>
      <c r="G1331" s="286" t="str">
        <f t="shared" si="1247"/>
        <v/>
      </c>
      <c r="H1331" s="286">
        <f t="shared" si="1248"/>
        <v>0</v>
      </c>
    </row>
    <row r="1332" ht="15.75" customHeight="1">
      <c r="E1332" s="375" t="str">
        <f t="shared" ref="E1332:F1332" si="1341">UPPER(B1332)</f>
        <v/>
      </c>
      <c r="F1332" s="375" t="str">
        <f t="shared" si="1341"/>
        <v/>
      </c>
      <c r="G1332" s="286" t="str">
        <f t="shared" si="1247"/>
        <v/>
      </c>
      <c r="H1332" s="286">
        <f t="shared" si="1248"/>
        <v>0</v>
      </c>
    </row>
    <row r="1333" ht="15.75" customHeight="1">
      <c r="E1333" s="375" t="str">
        <f t="shared" ref="E1333:F1333" si="1342">UPPER(B1333)</f>
        <v/>
      </c>
      <c r="F1333" s="375" t="str">
        <f t="shared" si="1342"/>
        <v/>
      </c>
      <c r="G1333" s="286" t="str">
        <f t="shared" si="1247"/>
        <v/>
      </c>
      <c r="H1333" s="286">
        <f t="shared" si="1248"/>
        <v>0</v>
      </c>
    </row>
    <row r="1334" ht="15.75" customHeight="1">
      <c r="E1334" s="375" t="str">
        <f t="shared" ref="E1334:F1334" si="1343">UPPER(B1334)</f>
        <v/>
      </c>
      <c r="F1334" s="375" t="str">
        <f t="shared" si="1343"/>
        <v/>
      </c>
      <c r="G1334" s="286" t="str">
        <f t="shared" si="1247"/>
        <v/>
      </c>
      <c r="H1334" s="286">
        <f t="shared" si="1248"/>
        <v>0</v>
      </c>
    </row>
    <row r="1335" ht="15.75" customHeight="1">
      <c r="E1335" s="375" t="str">
        <f t="shared" ref="E1335:F1335" si="1344">UPPER(B1335)</f>
        <v/>
      </c>
      <c r="F1335" s="375" t="str">
        <f t="shared" si="1344"/>
        <v/>
      </c>
      <c r="G1335" s="286" t="str">
        <f t="shared" si="1247"/>
        <v/>
      </c>
      <c r="H1335" s="286">
        <f t="shared" si="1248"/>
        <v>0</v>
      </c>
    </row>
    <row r="1336" ht="15.75" customHeight="1">
      <c r="E1336" s="375" t="str">
        <f t="shared" ref="E1336:F1336" si="1345">UPPER(B1336)</f>
        <v/>
      </c>
      <c r="F1336" s="375" t="str">
        <f t="shared" si="1345"/>
        <v/>
      </c>
      <c r="G1336" s="286" t="str">
        <f t="shared" si="1247"/>
        <v/>
      </c>
      <c r="H1336" s="286">
        <f t="shared" si="1248"/>
        <v>0</v>
      </c>
    </row>
    <row r="1337" ht="15.75" customHeight="1">
      <c r="E1337" s="375" t="str">
        <f t="shared" ref="E1337:F1337" si="1346">UPPER(B1337)</f>
        <v/>
      </c>
      <c r="F1337" s="375" t="str">
        <f t="shared" si="1346"/>
        <v/>
      </c>
      <c r="G1337" s="286" t="str">
        <f t="shared" si="1247"/>
        <v/>
      </c>
      <c r="H1337" s="286">
        <f t="shared" si="1248"/>
        <v>0</v>
      </c>
    </row>
    <row r="1338" ht="15.75" customHeight="1">
      <c r="E1338" s="375" t="str">
        <f t="shared" ref="E1338:F1338" si="1347">UPPER(B1338)</f>
        <v/>
      </c>
      <c r="F1338" s="375" t="str">
        <f t="shared" si="1347"/>
        <v/>
      </c>
      <c r="G1338" s="286" t="str">
        <f t="shared" si="1247"/>
        <v/>
      </c>
      <c r="H1338" s="286">
        <f t="shared" si="1248"/>
        <v>0</v>
      </c>
    </row>
    <row r="1339" ht="15.75" customHeight="1">
      <c r="E1339" s="375" t="str">
        <f t="shared" ref="E1339:F1339" si="1348">UPPER(B1339)</f>
        <v/>
      </c>
      <c r="F1339" s="375" t="str">
        <f t="shared" si="1348"/>
        <v/>
      </c>
      <c r="G1339" s="286" t="str">
        <f t="shared" si="1247"/>
        <v/>
      </c>
      <c r="H1339" s="286">
        <f t="shared" si="1248"/>
        <v>0</v>
      </c>
    </row>
    <row r="1340" ht="15.75" customHeight="1">
      <c r="E1340" s="375" t="str">
        <f t="shared" ref="E1340:F1340" si="1349">UPPER(B1340)</f>
        <v/>
      </c>
      <c r="F1340" s="375" t="str">
        <f t="shared" si="1349"/>
        <v/>
      </c>
      <c r="G1340" s="286" t="str">
        <f t="shared" si="1247"/>
        <v/>
      </c>
      <c r="H1340" s="286">
        <f t="shared" si="1248"/>
        <v>0</v>
      </c>
    </row>
    <row r="1341" ht="15.75" customHeight="1">
      <c r="E1341" s="375" t="str">
        <f t="shared" ref="E1341:F1341" si="1350">UPPER(B1341)</f>
        <v/>
      </c>
      <c r="F1341" s="375" t="str">
        <f t="shared" si="1350"/>
        <v/>
      </c>
      <c r="G1341" s="286" t="str">
        <f t="shared" si="1247"/>
        <v/>
      </c>
      <c r="H1341" s="286">
        <f t="shared" si="1248"/>
        <v>0</v>
      </c>
    </row>
    <row r="1342" ht="15.75" customHeight="1">
      <c r="E1342" s="375" t="str">
        <f t="shared" ref="E1342:F1342" si="1351">UPPER(B1342)</f>
        <v/>
      </c>
      <c r="F1342" s="375" t="str">
        <f t="shared" si="1351"/>
        <v/>
      </c>
      <c r="G1342" s="286" t="str">
        <f t="shared" si="1247"/>
        <v/>
      </c>
      <c r="H1342" s="286">
        <f t="shared" si="1248"/>
        <v>0</v>
      </c>
    </row>
    <row r="1343" ht="15.75" customHeight="1">
      <c r="E1343" s="375" t="str">
        <f t="shared" ref="E1343:F1343" si="1352">UPPER(B1343)</f>
        <v/>
      </c>
      <c r="F1343" s="375" t="str">
        <f t="shared" si="1352"/>
        <v/>
      </c>
      <c r="G1343" s="286" t="str">
        <f t="shared" si="1247"/>
        <v/>
      </c>
      <c r="H1343" s="286">
        <f t="shared" si="1248"/>
        <v>0</v>
      </c>
    </row>
    <row r="1344" ht="15.75" customHeight="1">
      <c r="E1344" s="375" t="str">
        <f t="shared" ref="E1344:F1344" si="1353">UPPER(B1344)</f>
        <v/>
      </c>
      <c r="F1344" s="375" t="str">
        <f t="shared" si="1353"/>
        <v/>
      </c>
      <c r="G1344" s="286" t="str">
        <f t="shared" si="1247"/>
        <v/>
      </c>
      <c r="H1344" s="286">
        <f t="shared" si="1248"/>
        <v>0</v>
      </c>
    </row>
    <row r="1345" ht="15.75" customHeight="1">
      <c r="E1345" s="375" t="str">
        <f t="shared" ref="E1345:F1345" si="1354">UPPER(B1345)</f>
        <v/>
      </c>
      <c r="F1345" s="375" t="str">
        <f t="shared" si="1354"/>
        <v/>
      </c>
      <c r="G1345" s="286" t="str">
        <f t="shared" si="1247"/>
        <v/>
      </c>
      <c r="H1345" s="286">
        <f t="shared" si="1248"/>
        <v>0</v>
      </c>
    </row>
    <row r="1346" ht="15.75" customHeight="1">
      <c r="E1346" s="375" t="str">
        <f t="shared" ref="E1346:F1346" si="1355">UPPER(B1346)</f>
        <v/>
      </c>
      <c r="F1346" s="375" t="str">
        <f t="shared" si="1355"/>
        <v/>
      </c>
      <c r="G1346" s="286" t="str">
        <f t="shared" si="1247"/>
        <v/>
      </c>
      <c r="H1346" s="286">
        <f t="shared" si="1248"/>
        <v>0</v>
      </c>
    </row>
    <row r="1347" ht="15.75" customHeight="1">
      <c r="E1347" s="375" t="str">
        <f t="shared" ref="E1347:F1347" si="1356">UPPER(B1347)</f>
        <v/>
      </c>
      <c r="F1347" s="375" t="str">
        <f t="shared" si="1356"/>
        <v/>
      </c>
      <c r="G1347" s="286" t="str">
        <f t="shared" si="1247"/>
        <v/>
      </c>
      <c r="H1347" s="286">
        <f t="shared" si="1248"/>
        <v>0</v>
      </c>
    </row>
    <row r="1348" ht="15.75" customHeight="1">
      <c r="E1348" s="375" t="str">
        <f t="shared" ref="E1348:F1348" si="1357">UPPER(B1348)</f>
        <v/>
      </c>
      <c r="F1348" s="375" t="str">
        <f t="shared" si="1357"/>
        <v/>
      </c>
      <c r="G1348" s="286" t="str">
        <f t="shared" si="1247"/>
        <v/>
      </c>
      <c r="H1348" s="286">
        <f t="shared" si="1248"/>
        <v>0</v>
      </c>
    </row>
    <row r="1349" ht="15.75" customHeight="1">
      <c r="E1349" s="375" t="str">
        <f t="shared" ref="E1349:F1349" si="1358">UPPER(B1349)</f>
        <v/>
      </c>
      <c r="F1349" s="375" t="str">
        <f t="shared" si="1358"/>
        <v/>
      </c>
      <c r="G1349" s="286" t="str">
        <f t="shared" si="1247"/>
        <v/>
      </c>
      <c r="H1349" s="286">
        <f t="shared" si="1248"/>
        <v>0</v>
      </c>
    </row>
    <row r="1350" ht="15.75" customHeight="1">
      <c r="E1350" s="375" t="str">
        <f t="shared" ref="E1350:F1350" si="1359">UPPER(B1350)</f>
        <v/>
      </c>
      <c r="F1350" s="375" t="str">
        <f t="shared" si="1359"/>
        <v/>
      </c>
      <c r="G1350" s="286" t="str">
        <f t="shared" si="1247"/>
        <v/>
      </c>
      <c r="H1350" s="286">
        <f t="shared" si="1248"/>
        <v>0</v>
      </c>
    </row>
    <row r="1351" ht="15.75" customHeight="1">
      <c r="E1351" s="375" t="str">
        <f t="shared" ref="E1351:F1351" si="1360">UPPER(B1351)</f>
        <v/>
      </c>
      <c r="F1351" s="375" t="str">
        <f t="shared" si="1360"/>
        <v/>
      </c>
      <c r="G1351" s="286" t="str">
        <f t="shared" si="1247"/>
        <v/>
      </c>
      <c r="H1351" s="286">
        <f t="shared" si="1248"/>
        <v>0</v>
      </c>
    </row>
    <row r="1352" ht="15.75" customHeight="1">
      <c r="E1352" s="375" t="str">
        <f t="shared" ref="E1352:F1352" si="1361">UPPER(B1352)</f>
        <v/>
      </c>
      <c r="F1352" s="375" t="str">
        <f t="shared" si="1361"/>
        <v/>
      </c>
      <c r="G1352" s="286" t="str">
        <f t="shared" si="1247"/>
        <v/>
      </c>
      <c r="H1352" s="286">
        <f t="shared" si="1248"/>
        <v>0</v>
      </c>
    </row>
    <row r="1353" ht="15.75" customHeight="1">
      <c r="E1353" s="375" t="str">
        <f t="shared" ref="E1353:F1353" si="1362">UPPER(B1353)</f>
        <v/>
      </c>
      <c r="F1353" s="375" t="str">
        <f t="shared" si="1362"/>
        <v/>
      </c>
      <c r="G1353" s="286" t="str">
        <f t="shared" si="1247"/>
        <v/>
      </c>
      <c r="H1353" s="286">
        <f t="shared" si="1248"/>
        <v>0</v>
      </c>
    </row>
    <row r="1354" ht="15.75" customHeight="1">
      <c r="E1354" s="375" t="str">
        <f t="shared" ref="E1354:F1354" si="1363">UPPER(B1354)</f>
        <v/>
      </c>
      <c r="F1354" s="375" t="str">
        <f t="shared" si="1363"/>
        <v/>
      </c>
      <c r="G1354" s="286" t="str">
        <f t="shared" si="1247"/>
        <v/>
      </c>
      <c r="H1354" s="286">
        <f t="shared" si="1248"/>
        <v>0</v>
      </c>
    </row>
    <row r="1355" ht="15.75" customHeight="1">
      <c r="E1355" s="375" t="str">
        <f t="shared" ref="E1355:F1355" si="1364">UPPER(B1355)</f>
        <v/>
      </c>
      <c r="F1355" s="375" t="str">
        <f t="shared" si="1364"/>
        <v/>
      </c>
      <c r="G1355" s="286" t="str">
        <f t="shared" si="1247"/>
        <v/>
      </c>
      <c r="H1355" s="286">
        <f t="shared" si="1248"/>
        <v>0</v>
      </c>
    </row>
    <row r="1356" ht="15.75" customHeight="1">
      <c r="E1356" s="375" t="str">
        <f t="shared" ref="E1356:F1356" si="1365">UPPER(B1356)</f>
        <v/>
      </c>
      <c r="F1356" s="375" t="str">
        <f t="shared" si="1365"/>
        <v/>
      </c>
      <c r="G1356" s="286" t="str">
        <f t="shared" si="1247"/>
        <v/>
      </c>
      <c r="H1356" s="286">
        <f t="shared" si="1248"/>
        <v>0</v>
      </c>
    </row>
    <row r="1357" ht="15.75" customHeight="1">
      <c r="E1357" s="375" t="str">
        <f t="shared" ref="E1357:F1357" si="1366">UPPER(B1357)</f>
        <v/>
      </c>
      <c r="F1357" s="375" t="str">
        <f t="shared" si="1366"/>
        <v/>
      </c>
      <c r="G1357" s="286" t="str">
        <f t="shared" si="1247"/>
        <v/>
      </c>
      <c r="H1357" s="286">
        <f t="shared" si="1248"/>
        <v>0</v>
      </c>
    </row>
    <row r="1358" ht="15.75" customHeight="1">
      <c r="E1358" s="375" t="str">
        <f t="shared" ref="E1358:F1358" si="1367">UPPER(B1358)</f>
        <v/>
      </c>
      <c r="F1358" s="375" t="str">
        <f t="shared" si="1367"/>
        <v/>
      </c>
      <c r="G1358" s="286" t="str">
        <f t="shared" si="1247"/>
        <v/>
      </c>
      <c r="H1358" s="286">
        <f t="shared" si="1248"/>
        <v>0</v>
      </c>
    </row>
    <row r="1359" ht="15.75" customHeight="1">
      <c r="E1359" s="375" t="str">
        <f t="shared" ref="E1359:F1359" si="1368">UPPER(B1359)</f>
        <v/>
      </c>
      <c r="F1359" s="375" t="str">
        <f t="shared" si="1368"/>
        <v/>
      </c>
      <c r="G1359" s="286" t="str">
        <f t="shared" si="1247"/>
        <v/>
      </c>
      <c r="H1359" s="286">
        <f t="shared" si="1248"/>
        <v>0</v>
      </c>
    </row>
    <row r="1360" ht="15.75" customHeight="1">
      <c r="E1360" s="375" t="str">
        <f t="shared" ref="E1360:F1360" si="1369">UPPER(B1360)</f>
        <v/>
      </c>
      <c r="F1360" s="375" t="str">
        <f t="shared" si="1369"/>
        <v/>
      </c>
      <c r="G1360" s="286" t="str">
        <f t="shared" si="1247"/>
        <v/>
      </c>
      <c r="H1360" s="286">
        <f t="shared" si="1248"/>
        <v>0</v>
      </c>
    </row>
    <row r="1361" ht="15.75" customHeight="1">
      <c r="E1361" s="375" t="str">
        <f t="shared" ref="E1361:F1361" si="1370">UPPER(B1361)</f>
        <v/>
      </c>
      <c r="F1361" s="375" t="str">
        <f t="shared" si="1370"/>
        <v/>
      </c>
      <c r="G1361" s="286" t="str">
        <f t="shared" si="1247"/>
        <v/>
      </c>
      <c r="H1361" s="286">
        <f t="shared" si="1248"/>
        <v>0</v>
      </c>
    </row>
    <row r="1362" ht="15.75" customHeight="1">
      <c r="E1362" s="375" t="str">
        <f t="shared" ref="E1362:F1362" si="1371">UPPER(B1362)</f>
        <v/>
      </c>
      <c r="F1362" s="375" t="str">
        <f t="shared" si="1371"/>
        <v/>
      </c>
      <c r="G1362" s="286" t="str">
        <f t="shared" si="1247"/>
        <v/>
      </c>
      <c r="H1362" s="286">
        <f t="shared" si="1248"/>
        <v>0</v>
      </c>
    </row>
    <row r="1363" ht="15.75" customHeight="1">
      <c r="E1363" s="375" t="str">
        <f t="shared" ref="E1363:F1363" si="1372">UPPER(B1363)</f>
        <v/>
      </c>
      <c r="F1363" s="375" t="str">
        <f t="shared" si="1372"/>
        <v/>
      </c>
      <c r="G1363" s="286" t="str">
        <f t="shared" si="1247"/>
        <v/>
      </c>
      <c r="H1363" s="286">
        <f t="shared" si="1248"/>
        <v>0</v>
      </c>
    </row>
    <row r="1364" ht="15.75" customHeight="1">
      <c r="E1364" s="375" t="str">
        <f t="shared" ref="E1364:F1364" si="1373">UPPER(B1364)</f>
        <v/>
      </c>
      <c r="F1364" s="375" t="str">
        <f t="shared" si="1373"/>
        <v/>
      </c>
      <c r="G1364" s="286" t="str">
        <f t="shared" si="1247"/>
        <v/>
      </c>
      <c r="H1364" s="286">
        <f t="shared" si="1248"/>
        <v>0</v>
      </c>
    </row>
    <row r="1365" ht="15.75" customHeight="1">
      <c r="E1365" s="375" t="str">
        <f t="shared" ref="E1365:F1365" si="1374">UPPER(B1365)</f>
        <v/>
      </c>
      <c r="F1365" s="375" t="str">
        <f t="shared" si="1374"/>
        <v/>
      </c>
      <c r="G1365" s="286" t="str">
        <f t="shared" si="1247"/>
        <v/>
      </c>
      <c r="H1365" s="286">
        <f t="shared" si="1248"/>
        <v>0</v>
      </c>
    </row>
    <row r="1366" ht="15.75" customHeight="1">
      <c r="E1366" s="375" t="str">
        <f t="shared" ref="E1366:F1366" si="1375">UPPER(B1366)</f>
        <v/>
      </c>
      <c r="F1366" s="375" t="str">
        <f t="shared" si="1375"/>
        <v/>
      </c>
      <c r="G1366" s="286" t="str">
        <f t="shared" si="1247"/>
        <v/>
      </c>
      <c r="H1366" s="286">
        <f t="shared" si="1248"/>
        <v>0</v>
      </c>
    </row>
    <row r="1367" ht="15.75" customHeight="1">
      <c r="E1367" s="375" t="str">
        <f t="shared" ref="E1367:F1367" si="1376">UPPER(B1367)</f>
        <v/>
      </c>
      <c r="F1367" s="375" t="str">
        <f t="shared" si="1376"/>
        <v/>
      </c>
      <c r="G1367" s="286" t="str">
        <f t="shared" si="1247"/>
        <v/>
      </c>
      <c r="H1367" s="286">
        <f t="shared" si="1248"/>
        <v>0</v>
      </c>
    </row>
    <row r="1368" ht="15.75" customHeight="1">
      <c r="E1368" s="375" t="str">
        <f t="shared" ref="E1368:F1368" si="1377">UPPER(B1368)</f>
        <v/>
      </c>
      <c r="F1368" s="375" t="str">
        <f t="shared" si="1377"/>
        <v/>
      </c>
      <c r="G1368" s="286" t="str">
        <f t="shared" si="1247"/>
        <v/>
      </c>
      <c r="H1368" s="286">
        <f t="shared" si="1248"/>
        <v>0</v>
      </c>
    </row>
    <row r="1369" ht="15.75" customHeight="1">
      <c r="E1369" s="375" t="str">
        <f t="shared" ref="E1369:F1369" si="1378">UPPER(B1369)</f>
        <v/>
      </c>
      <c r="F1369" s="375" t="str">
        <f t="shared" si="1378"/>
        <v/>
      </c>
      <c r="G1369" s="286" t="str">
        <f t="shared" si="1247"/>
        <v/>
      </c>
      <c r="H1369" s="286">
        <f t="shared" si="1248"/>
        <v>0</v>
      </c>
    </row>
    <row r="1370" ht="15.75" customHeight="1">
      <c r="E1370" s="375" t="str">
        <f t="shared" ref="E1370:F1370" si="1379">UPPER(B1370)</f>
        <v/>
      </c>
      <c r="F1370" s="375" t="str">
        <f t="shared" si="1379"/>
        <v/>
      </c>
      <c r="G1370" s="286" t="str">
        <f t="shared" si="1247"/>
        <v/>
      </c>
      <c r="H1370" s="286">
        <f t="shared" si="1248"/>
        <v>0</v>
      </c>
    </row>
    <row r="1371" ht="15.75" customHeight="1">
      <c r="E1371" s="375" t="str">
        <f t="shared" ref="E1371:F1371" si="1380">UPPER(B1371)</f>
        <v/>
      </c>
      <c r="F1371" s="375" t="str">
        <f t="shared" si="1380"/>
        <v/>
      </c>
      <c r="G1371" s="286" t="str">
        <f t="shared" si="1247"/>
        <v/>
      </c>
      <c r="H1371" s="286">
        <f t="shared" si="1248"/>
        <v>0</v>
      </c>
    </row>
    <row r="1372" ht="15.75" customHeight="1">
      <c r="E1372" s="375" t="str">
        <f t="shared" ref="E1372:F1372" si="1381">UPPER(B1372)</f>
        <v/>
      </c>
      <c r="F1372" s="375" t="str">
        <f t="shared" si="1381"/>
        <v/>
      </c>
      <c r="G1372" s="286" t="str">
        <f t="shared" si="1247"/>
        <v/>
      </c>
      <c r="H1372" s="286">
        <f t="shared" si="1248"/>
        <v>0</v>
      </c>
    </row>
    <row r="1373" ht="15.75" customHeight="1">
      <c r="E1373" s="375" t="str">
        <f t="shared" ref="E1373:F1373" si="1382">UPPER(B1373)</f>
        <v/>
      </c>
      <c r="F1373" s="375" t="str">
        <f t="shared" si="1382"/>
        <v/>
      </c>
      <c r="G1373" s="286" t="str">
        <f t="shared" si="1247"/>
        <v/>
      </c>
      <c r="H1373" s="286">
        <f t="shared" si="1248"/>
        <v>0</v>
      </c>
    </row>
    <row r="1374" ht="15.75" customHeight="1">
      <c r="E1374" s="375" t="str">
        <f t="shared" ref="E1374:F1374" si="1383">UPPER(B1374)</f>
        <v/>
      </c>
      <c r="F1374" s="375" t="str">
        <f t="shared" si="1383"/>
        <v/>
      </c>
      <c r="G1374" s="286" t="str">
        <f t="shared" si="1247"/>
        <v/>
      </c>
      <c r="H1374" s="286">
        <f t="shared" si="1248"/>
        <v>0</v>
      </c>
    </row>
    <row r="1375" ht="15.75" customHeight="1">
      <c r="E1375" s="375" t="str">
        <f t="shared" ref="E1375:F1375" si="1384">UPPER(B1375)</f>
        <v/>
      </c>
      <c r="F1375" s="375" t="str">
        <f t="shared" si="1384"/>
        <v/>
      </c>
      <c r="G1375" s="286" t="str">
        <f t="shared" si="1247"/>
        <v/>
      </c>
      <c r="H1375" s="286">
        <f t="shared" si="1248"/>
        <v>0</v>
      </c>
    </row>
    <row r="1376" ht="15.75" customHeight="1">
      <c r="E1376" s="375" t="str">
        <f t="shared" ref="E1376:F1376" si="1385">UPPER(B1376)</f>
        <v/>
      </c>
      <c r="F1376" s="375" t="str">
        <f t="shared" si="1385"/>
        <v/>
      </c>
      <c r="G1376" s="286" t="str">
        <f t="shared" si="1247"/>
        <v/>
      </c>
      <c r="H1376" s="286">
        <f t="shared" si="1248"/>
        <v>0</v>
      </c>
    </row>
    <row r="1377" ht="15.75" customHeight="1">
      <c r="E1377" s="375" t="str">
        <f t="shared" ref="E1377:F1377" si="1386">UPPER(B1377)</f>
        <v/>
      </c>
      <c r="F1377" s="375" t="str">
        <f t="shared" si="1386"/>
        <v/>
      </c>
      <c r="G1377" s="286" t="str">
        <f t="shared" si="1247"/>
        <v/>
      </c>
      <c r="H1377" s="286">
        <f t="shared" si="1248"/>
        <v>0</v>
      </c>
    </row>
    <row r="1378" ht="15.75" customHeight="1">
      <c r="E1378" s="375" t="str">
        <f t="shared" ref="E1378:F1378" si="1387">UPPER(B1378)</f>
        <v/>
      </c>
      <c r="F1378" s="375" t="str">
        <f t="shared" si="1387"/>
        <v/>
      </c>
      <c r="G1378" s="286" t="str">
        <f t="shared" si="1247"/>
        <v/>
      </c>
      <c r="H1378" s="286">
        <f t="shared" si="1248"/>
        <v>0</v>
      </c>
    </row>
    <row r="1379" ht="15.75" customHeight="1">
      <c r="E1379" s="375" t="str">
        <f t="shared" ref="E1379:F1379" si="1388">UPPER(B1379)</f>
        <v/>
      </c>
      <c r="F1379" s="375" t="str">
        <f t="shared" si="1388"/>
        <v/>
      </c>
      <c r="G1379" s="286" t="str">
        <f t="shared" si="1247"/>
        <v/>
      </c>
      <c r="H1379" s="286">
        <f t="shared" si="1248"/>
        <v>0</v>
      </c>
    </row>
    <row r="1380" ht="15.75" customHeight="1">
      <c r="E1380" s="375" t="str">
        <f t="shared" ref="E1380:F1380" si="1389">UPPER(B1380)</f>
        <v/>
      </c>
      <c r="F1380" s="375" t="str">
        <f t="shared" si="1389"/>
        <v/>
      </c>
      <c r="G1380" s="286" t="str">
        <f t="shared" si="1247"/>
        <v/>
      </c>
      <c r="H1380" s="286">
        <f t="shared" si="1248"/>
        <v>0</v>
      </c>
    </row>
    <row r="1381" ht="15.75" customHeight="1">
      <c r="E1381" s="375" t="str">
        <f t="shared" ref="E1381:F1381" si="1390">UPPER(B1381)</f>
        <v/>
      </c>
      <c r="F1381" s="375" t="str">
        <f t="shared" si="1390"/>
        <v/>
      </c>
      <c r="G1381" s="286" t="str">
        <f t="shared" si="1247"/>
        <v/>
      </c>
      <c r="H1381" s="286">
        <f t="shared" si="1248"/>
        <v>0</v>
      </c>
    </row>
    <row r="1382" ht="15.75" customHeight="1">
      <c r="E1382" s="375" t="str">
        <f t="shared" ref="E1382:F1382" si="1391">UPPER(B1382)</f>
        <v/>
      </c>
      <c r="F1382" s="375" t="str">
        <f t="shared" si="1391"/>
        <v/>
      </c>
      <c r="G1382" s="286" t="str">
        <f t="shared" si="1247"/>
        <v/>
      </c>
      <c r="H1382" s="286">
        <f t="shared" si="1248"/>
        <v>0</v>
      </c>
    </row>
    <row r="1383" ht="15.75" customHeight="1">
      <c r="E1383" s="375" t="str">
        <f t="shared" ref="E1383:F1383" si="1392">UPPER(B1383)</f>
        <v/>
      </c>
      <c r="F1383" s="375" t="str">
        <f t="shared" si="1392"/>
        <v/>
      </c>
      <c r="G1383" s="286" t="str">
        <f t="shared" si="1247"/>
        <v/>
      </c>
      <c r="H1383" s="286">
        <f t="shared" si="1248"/>
        <v>0</v>
      </c>
    </row>
    <row r="1384" ht="15.75" customHeight="1">
      <c r="E1384" s="375" t="str">
        <f t="shared" ref="E1384:F1384" si="1393">UPPER(B1384)</f>
        <v/>
      </c>
      <c r="F1384" s="375" t="str">
        <f t="shared" si="1393"/>
        <v/>
      </c>
      <c r="G1384" s="286" t="str">
        <f t="shared" si="1247"/>
        <v/>
      </c>
      <c r="H1384" s="286">
        <f t="shared" si="1248"/>
        <v>0</v>
      </c>
    </row>
    <row r="1385" ht="15.75" customHeight="1">
      <c r="E1385" s="375" t="str">
        <f t="shared" ref="E1385:F1385" si="1394">UPPER(B1385)</f>
        <v/>
      </c>
      <c r="F1385" s="375" t="str">
        <f t="shared" si="1394"/>
        <v/>
      </c>
      <c r="G1385" s="286" t="str">
        <f t="shared" si="1247"/>
        <v/>
      </c>
      <c r="H1385" s="286">
        <f t="shared" si="1248"/>
        <v>0</v>
      </c>
    </row>
    <row r="1386" ht="15.75" customHeight="1">
      <c r="E1386" s="375" t="str">
        <f t="shared" ref="E1386:F1386" si="1395">UPPER(B1386)</f>
        <v/>
      </c>
      <c r="F1386" s="375" t="str">
        <f t="shared" si="1395"/>
        <v/>
      </c>
      <c r="G1386" s="286" t="str">
        <f t="shared" si="1247"/>
        <v/>
      </c>
      <c r="H1386" s="286">
        <f t="shared" si="1248"/>
        <v>0</v>
      </c>
    </row>
    <row r="1387" ht="15.75" customHeight="1">
      <c r="E1387" s="375" t="str">
        <f t="shared" ref="E1387:F1387" si="1396">UPPER(B1387)</f>
        <v/>
      </c>
      <c r="F1387" s="375" t="str">
        <f t="shared" si="1396"/>
        <v/>
      </c>
      <c r="G1387" s="286" t="str">
        <f t="shared" si="1247"/>
        <v/>
      </c>
      <c r="H1387" s="286">
        <f t="shared" si="1248"/>
        <v>0</v>
      </c>
    </row>
    <row r="1388" ht="15.75" customHeight="1">
      <c r="E1388" s="375" t="str">
        <f t="shared" ref="E1388:F1388" si="1397">UPPER(B1388)</f>
        <v/>
      </c>
      <c r="F1388" s="375" t="str">
        <f t="shared" si="1397"/>
        <v/>
      </c>
      <c r="G1388" s="286" t="str">
        <f t="shared" si="1247"/>
        <v/>
      </c>
      <c r="H1388" s="286">
        <f t="shared" si="1248"/>
        <v>0</v>
      </c>
    </row>
    <row r="1389" ht="15.75" customHeight="1">
      <c r="E1389" s="375" t="str">
        <f t="shared" ref="E1389:F1389" si="1398">UPPER(B1389)</f>
        <v/>
      </c>
      <c r="F1389" s="375" t="str">
        <f t="shared" si="1398"/>
        <v/>
      </c>
      <c r="G1389" s="286" t="str">
        <f t="shared" si="1247"/>
        <v/>
      </c>
      <c r="H1389" s="286">
        <f t="shared" si="1248"/>
        <v>0</v>
      </c>
    </row>
    <row r="1390" ht="15.75" customHeight="1">
      <c r="E1390" s="375" t="str">
        <f t="shared" ref="E1390:F1390" si="1399">UPPER(B1390)</f>
        <v/>
      </c>
      <c r="F1390" s="375" t="str">
        <f t="shared" si="1399"/>
        <v/>
      </c>
      <c r="G1390" s="286" t="str">
        <f t="shared" si="1247"/>
        <v/>
      </c>
      <c r="H1390" s="286">
        <f t="shared" si="1248"/>
        <v>0</v>
      </c>
    </row>
    <row r="1391" ht="15.75" customHeight="1">
      <c r="E1391" s="375" t="str">
        <f t="shared" ref="E1391:F1391" si="1400">UPPER(B1391)</f>
        <v/>
      </c>
      <c r="F1391" s="375" t="str">
        <f t="shared" si="1400"/>
        <v/>
      </c>
      <c r="G1391" s="286" t="str">
        <f t="shared" si="1247"/>
        <v/>
      </c>
      <c r="H1391" s="286">
        <f t="shared" si="1248"/>
        <v>0</v>
      </c>
    </row>
    <row r="1392" ht="15.75" customHeight="1">
      <c r="E1392" s="375" t="str">
        <f t="shared" ref="E1392:F1392" si="1401">UPPER(B1392)</f>
        <v/>
      </c>
      <c r="F1392" s="375" t="str">
        <f t="shared" si="1401"/>
        <v/>
      </c>
      <c r="G1392" s="286" t="str">
        <f t="shared" si="1247"/>
        <v/>
      </c>
      <c r="H1392" s="286">
        <f t="shared" si="1248"/>
        <v>0</v>
      </c>
    </row>
    <row r="1393" ht="15.75" customHeight="1">
      <c r="E1393" s="375" t="str">
        <f t="shared" ref="E1393:F1393" si="1402">UPPER(B1393)</f>
        <v/>
      </c>
      <c r="F1393" s="375" t="str">
        <f t="shared" si="1402"/>
        <v/>
      </c>
      <c r="G1393" s="286" t="str">
        <f t="shared" si="1247"/>
        <v/>
      </c>
      <c r="H1393" s="286">
        <f t="shared" si="1248"/>
        <v>0</v>
      </c>
    </row>
    <row r="1394" ht="15.75" customHeight="1">
      <c r="E1394" s="375" t="str">
        <f t="shared" ref="E1394:F1394" si="1403">UPPER(B1394)</f>
        <v/>
      </c>
      <c r="F1394" s="375" t="str">
        <f t="shared" si="1403"/>
        <v/>
      </c>
      <c r="G1394" s="286" t="str">
        <f t="shared" si="1247"/>
        <v/>
      </c>
      <c r="H1394" s="286">
        <f t="shared" si="1248"/>
        <v>0</v>
      </c>
    </row>
    <row r="1395" ht="15.75" customHeight="1">
      <c r="E1395" s="375" t="str">
        <f t="shared" ref="E1395:F1395" si="1404">UPPER(B1395)</f>
        <v/>
      </c>
      <c r="F1395" s="375" t="str">
        <f t="shared" si="1404"/>
        <v/>
      </c>
      <c r="G1395" s="286" t="str">
        <f t="shared" si="1247"/>
        <v/>
      </c>
      <c r="H1395" s="286">
        <f t="shared" si="1248"/>
        <v>0</v>
      </c>
    </row>
    <row r="1396" ht="15.75" customHeight="1">
      <c r="E1396" s="375" t="str">
        <f t="shared" ref="E1396:F1396" si="1405">UPPER(B1396)</f>
        <v/>
      </c>
      <c r="F1396" s="375" t="str">
        <f t="shared" si="1405"/>
        <v/>
      </c>
      <c r="G1396" s="286" t="str">
        <f t="shared" si="1247"/>
        <v/>
      </c>
      <c r="H1396" s="286">
        <f t="shared" si="1248"/>
        <v>0</v>
      </c>
    </row>
    <row r="1397" ht="15.75" customHeight="1">
      <c r="E1397" s="375" t="str">
        <f t="shared" ref="E1397:F1397" si="1406">UPPER(B1397)</f>
        <v/>
      </c>
      <c r="F1397" s="375" t="str">
        <f t="shared" si="1406"/>
        <v/>
      </c>
      <c r="G1397" s="286" t="str">
        <f t="shared" si="1247"/>
        <v/>
      </c>
      <c r="H1397" s="286">
        <f t="shared" si="1248"/>
        <v>0</v>
      </c>
    </row>
    <row r="1398" ht="15.75" customHeight="1">
      <c r="E1398" s="375" t="str">
        <f t="shared" ref="E1398:F1398" si="1407">UPPER(B1398)</f>
        <v/>
      </c>
      <c r="F1398" s="375" t="str">
        <f t="shared" si="1407"/>
        <v/>
      </c>
      <c r="G1398" s="286" t="str">
        <f t="shared" si="1247"/>
        <v/>
      </c>
      <c r="H1398" s="286">
        <f t="shared" si="1248"/>
        <v>0</v>
      </c>
    </row>
    <row r="1399" ht="15.75" customHeight="1">
      <c r="E1399" s="375" t="str">
        <f t="shared" ref="E1399:F1399" si="1408">UPPER(B1399)</f>
        <v/>
      </c>
      <c r="F1399" s="375" t="str">
        <f t="shared" si="1408"/>
        <v/>
      </c>
      <c r="G1399" s="286" t="str">
        <f t="shared" si="1247"/>
        <v/>
      </c>
      <c r="H1399" s="286">
        <f t="shared" si="1248"/>
        <v>0</v>
      </c>
    </row>
    <row r="1400" ht="15.75" customHeight="1">
      <c r="E1400" s="375" t="str">
        <f t="shared" ref="E1400:F1400" si="1409">UPPER(B1400)</f>
        <v/>
      </c>
      <c r="F1400" s="375" t="str">
        <f t="shared" si="1409"/>
        <v/>
      </c>
      <c r="G1400" s="286" t="str">
        <f t="shared" si="1247"/>
        <v/>
      </c>
      <c r="H1400" s="286">
        <f t="shared" si="1248"/>
        <v>0</v>
      </c>
    </row>
    <row r="1401" ht="15.75" customHeight="1">
      <c r="E1401" s="375" t="str">
        <f t="shared" ref="E1401:F1401" si="1410">UPPER(B1401)</f>
        <v/>
      </c>
      <c r="F1401" s="375" t="str">
        <f t="shared" si="1410"/>
        <v/>
      </c>
      <c r="G1401" s="286" t="str">
        <f t="shared" si="1247"/>
        <v/>
      </c>
      <c r="H1401" s="286">
        <f t="shared" si="1248"/>
        <v>0</v>
      </c>
    </row>
    <row r="1402" ht="15.75" customHeight="1">
      <c r="E1402" s="375" t="str">
        <f t="shared" ref="E1402:F1402" si="1411">UPPER(B1402)</f>
        <v/>
      </c>
      <c r="F1402" s="375" t="str">
        <f t="shared" si="1411"/>
        <v/>
      </c>
      <c r="G1402" s="286" t="str">
        <f t="shared" si="1247"/>
        <v/>
      </c>
      <c r="H1402" s="286">
        <f t="shared" si="1248"/>
        <v>0</v>
      </c>
    </row>
    <row r="1403" ht="15.75" customHeight="1">
      <c r="E1403" s="375" t="str">
        <f t="shared" ref="E1403:F1403" si="1412">UPPER(B1403)</f>
        <v/>
      </c>
      <c r="F1403" s="375" t="str">
        <f t="shared" si="1412"/>
        <v/>
      </c>
      <c r="G1403" s="286" t="str">
        <f t="shared" si="1247"/>
        <v/>
      </c>
      <c r="H1403" s="286">
        <f t="shared" si="1248"/>
        <v>0</v>
      </c>
    </row>
    <row r="1404" ht="15.75" customHeight="1">
      <c r="E1404" s="375" t="str">
        <f t="shared" ref="E1404:F1404" si="1413">UPPER(B1404)</f>
        <v/>
      </c>
      <c r="F1404" s="375" t="str">
        <f t="shared" si="1413"/>
        <v/>
      </c>
      <c r="G1404" s="286" t="str">
        <f t="shared" si="1247"/>
        <v/>
      </c>
      <c r="H1404" s="286">
        <f t="shared" si="1248"/>
        <v>0</v>
      </c>
    </row>
    <row r="1405" ht="15.75" customHeight="1">
      <c r="E1405" s="375" t="str">
        <f t="shared" ref="E1405:F1405" si="1414">UPPER(B1405)</f>
        <v/>
      </c>
      <c r="F1405" s="375" t="str">
        <f t="shared" si="1414"/>
        <v/>
      </c>
      <c r="G1405" s="286" t="str">
        <f t="shared" si="1247"/>
        <v/>
      </c>
      <c r="H1405" s="286">
        <f t="shared" si="1248"/>
        <v>0</v>
      </c>
    </row>
    <row r="1406" ht="15.75" customHeight="1">
      <c r="E1406" s="375" t="str">
        <f t="shared" ref="E1406:F1406" si="1415">UPPER(B1406)</f>
        <v/>
      </c>
      <c r="F1406" s="375" t="str">
        <f t="shared" si="1415"/>
        <v/>
      </c>
      <c r="G1406" s="286" t="str">
        <f t="shared" si="1247"/>
        <v/>
      </c>
      <c r="H1406" s="286">
        <f t="shared" si="1248"/>
        <v>0</v>
      </c>
    </row>
    <row r="1407" ht="15.75" customHeight="1">
      <c r="E1407" s="375" t="str">
        <f t="shared" ref="E1407:F1407" si="1416">UPPER(B1407)</f>
        <v/>
      </c>
      <c r="F1407" s="375" t="str">
        <f t="shared" si="1416"/>
        <v/>
      </c>
      <c r="G1407" s="286" t="str">
        <f t="shared" si="1247"/>
        <v/>
      </c>
      <c r="H1407" s="286">
        <f t="shared" si="1248"/>
        <v>0</v>
      </c>
    </row>
    <row r="1408" ht="15.75" customHeight="1">
      <c r="E1408" s="375" t="str">
        <f t="shared" ref="E1408:F1408" si="1417">UPPER(B1408)</f>
        <v/>
      </c>
      <c r="F1408" s="375" t="str">
        <f t="shared" si="1417"/>
        <v/>
      </c>
      <c r="G1408" s="286" t="str">
        <f t="shared" si="1247"/>
        <v/>
      </c>
      <c r="H1408" s="286">
        <f t="shared" si="1248"/>
        <v>0</v>
      </c>
    </row>
    <row r="1409" ht="15.75" customHeight="1">
      <c r="E1409" s="375" t="str">
        <f t="shared" ref="E1409:F1409" si="1418">UPPER(B1409)</f>
        <v/>
      </c>
      <c r="F1409" s="375" t="str">
        <f t="shared" si="1418"/>
        <v/>
      </c>
      <c r="G1409" s="286" t="str">
        <f t="shared" si="1247"/>
        <v/>
      </c>
      <c r="H1409" s="286">
        <f t="shared" si="1248"/>
        <v>0</v>
      </c>
    </row>
    <row r="1410" ht="15.75" customHeight="1">
      <c r="E1410" s="375" t="str">
        <f t="shared" ref="E1410:F1410" si="1419">UPPER(B1410)</f>
        <v/>
      </c>
      <c r="F1410" s="375" t="str">
        <f t="shared" si="1419"/>
        <v/>
      </c>
      <c r="G1410" s="286" t="str">
        <f t="shared" si="1247"/>
        <v/>
      </c>
      <c r="H1410" s="286">
        <f t="shared" si="1248"/>
        <v>0</v>
      </c>
    </row>
    <row r="1411" ht="15.75" customHeight="1">
      <c r="E1411" s="375" t="str">
        <f t="shared" ref="E1411:F1411" si="1420">UPPER(B1411)</f>
        <v/>
      </c>
      <c r="F1411" s="375" t="str">
        <f t="shared" si="1420"/>
        <v/>
      </c>
      <c r="G1411" s="286" t="str">
        <f t="shared" si="1247"/>
        <v/>
      </c>
      <c r="H1411" s="286">
        <f t="shared" si="1248"/>
        <v>0</v>
      </c>
    </row>
    <row r="1412" ht="15.75" customHeight="1">
      <c r="E1412" s="375" t="str">
        <f t="shared" ref="E1412:F1412" si="1421">UPPER(B1412)</f>
        <v/>
      </c>
      <c r="F1412" s="375" t="str">
        <f t="shared" si="1421"/>
        <v/>
      </c>
      <c r="G1412" s="286" t="str">
        <f t="shared" si="1247"/>
        <v/>
      </c>
      <c r="H1412" s="286">
        <f t="shared" si="1248"/>
        <v>0</v>
      </c>
    </row>
    <row r="1413" ht="15.75" customHeight="1">
      <c r="E1413" s="375" t="str">
        <f t="shared" ref="E1413:F1413" si="1422">UPPER(B1413)</f>
        <v/>
      </c>
      <c r="F1413" s="375" t="str">
        <f t="shared" si="1422"/>
        <v/>
      </c>
      <c r="G1413" s="286" t="str">
        <f t="shared" si="1247"/>
        <v/>
      </c>
      <c r="H1413" s="286">
        <f t="shared" si="1248"/>
        <v>0</v>
      </c>
    </row>
    <row r="1414" ht="15.75" customHeight="1">
      <c r="E1414" s="375" t="str">
        <f t="shared" ref="E1414:F1414" si="1423">UPPER(B1414)</f>
        <v/>
      </c>
      <c r="F1414" s="375" t="str">
        <f t="shared" si="1423"/>
        <v/>
      </c>
      <c r="G1414" s="286" t="str">
        <f t="shared" si="1247"/>
        <v/>
      </c>
      <c r="H1414" s="286">
        <f t="shared" si="1248"/>
        <v>0</v>
      </c>
    </row>
    <row r="1415" ht="15.75" customHeight="1">
      <c r="E1415" s="375" t="str">
        <f t="shared" ref="E1415:F1415" si="1424">UPPER(B1415)</f>
        <v/>
      </c>
      <c r="F1415" s="375" t="str">
        <f t="shared" si="1424"/>
        <v/>
      </c>
      <c r="G1415" s="286" t="str">
        <f t="shared" si="1247"/>
        <v/>
      </c>
      <c r="H1415" s="286">
        <f t="shared" si="1248"/>
        <v>0</v>
      </c>
    </row>
    <row r="1416" ht="15.75" customHeight="1">
      <c r="E1416" s="375" t="str">
        <f t="shared" ref="E1416:F1416" si="1425">UPPER(B1416)</f>
        <v/>
      </c>
      <c r="F1416" s="375" t="str">
        <f t="shared" si="1425"/>
        <v/>
      </c>
      <c r="G1416" s="286" t="str">
        <f t="shared" si="1247"/>
        <v/>
      </c>
      <c r="H1416" s="286">
        <f t="shared" si="1248"/>
        <v>0</v>
      </c>
    </row>
    <row r="1417" ht="15.75" customHeight="1">
      <c r="E1417" s="375" t="str">
        <f t="shared" ref="E1417:F1417" si="1426">UPPER(B1417)</f>
        <v/>
      </c>
      <c r="F1417" s="375" t="str">
        <f t="shared" si="1426"/>
        <v/>
      </c>
      <c r="G1417" s="286" t="str">
        <f t="shared" si="1247"/>
        <v/>
      </c>
      <c r="H1417" s="286">
        <f t="shared" si="1248"/>
        <v>0</v>
      </c>
    </row>
    <row r="1418" ht="15.75" customHeight="1">
      <c r="E1418" s="375" t="str">
        <f t="shared" ref="E1418:F1418" si="1427">UPPER(B1418)</f>
        <v/>
      </c>
      <c r="F1418" s="375" t="str">
        <f t="shared" si="1427"/>
        <v/>
      </c>
      <c r="G1418" s="286" t="str">
        <f t="shared" si="1247"/>
        <v/>
      </c>
      <c r="H1418" s="286">
        <f t="shared" si="1248"/>
        <v>0</v>
      </c>
    </row>
    <row r="1419" ht="15.75" customHeight="1">
      <c r="E1419" s="375" t="str">
        <f t="shared" ref="E1419:F1419" si="1428">UPPER(B1419)</f>
        <v/>
      </c>
      <c r="F1419" s="375" t="str">
        <f t="shared" si="1428"/>
        <v/>
      </c>
      <c r="G1419" s="286" t="str">
        <f t="shared" si="1247"/>
        <v/>
      </c>
      <c r="H1419" s="286">
        <f t="shared" si="1248"/>
        <v>0</v>
      </c>
    </row>
    <row r="1420" ht="15.75" customHeight="1">
      <c r="E1420" s="375" t="str">
        <f t="shared" ref="E1420:F1420" si="1429">UPPER(B1420)</f>
        <v/>
      </c>
      <c r="F1420" s="375" t="str">
        <f t="shared" si="1429"/>
        <v/>
      </c>
      <c r="G1420" s="286" t="str">
        <f t="shared" si="1247"/>
        <v/>
      </c>
      <c r="H1420" s="286">
        <f t="shared" si="1248"/>
        <v>0</v>
      </c>
    </row>
    <row r="1421" ht="15.75" customHeight="1">
      <c r="E1421" s="375" t="str">
        <f t="shared" ref="E1421:F1421" si="1430">UPPER(B1421)</f>
        <v/>
      </c>
      <c r="F1421" s="375" t="str">
        <f t="shared" si="1430"/>
        <v/>
      </c>
      <c r="G1421" s="286" t="str">
        <f t="shared" si="1247"/>
        <v/>
      </c>
      <c r="H1421" s="286">
        <f t="shared" si="1248"/>
        <v>0</v>
      </c>
    </row>
    <row r="1422" ht="15.75" customHeight="1">
      <c r="E1422" s="375" t="str">
        <f t="shared" ref="E1422:F1422" si="1431">UPPER(B1422)</f>
        <v/>
      </c>
      <c r="F1422" s="375" t="str">
        <f t="shared" si="1431"/>
        <v/>
      </c>
      <c r="G1422" s="286" t="str">
        <f t="shared" si="1247"/>
        <v/>
      </c>
      <c r="H1422" s="286">
        <f t="shared" si="1248"/>
        <v>0</v>
      </c>
    </row>
    <row r="1423" ht="15.75" customHeight="1">
      <c r="E1423" s="375" t="str">
        <f t="shared" ref="E1423:F1423" si="1432">UPPER(B1423)</f>
        <v/>
      </c>
      <c r="F1423" s="375" t="str">
        <f t="shared" si="1432"/>
        <v/>
      </c>
      <c r="G1423" s="286" t="str">
        <f t="shared" si="1247"/>
        <v/>
      </c>
      <c r="H1423" s="286">
        <f t="shared" si="1248"/>
        <v>0</v>
      </c>
    </row>
    <row r="1424" ht="15.75" customHeight="1">
      <c r="E1424" s="375" t="str">
        <f t="shared" ref="E1424:F1424" si="1433">UPPER(B1424)</f>
        <v/>
      </c>
      <c r="F1424" s="375" t="str">
        <f t="shared" si="1433"/>
        <v/>
      </c>
      <c r="G1424" s="286" t="str">
        <f t="shared" si="1247"/>
        <v/>
      </c>
      <c r="H1424" s="286">
        <f t="shared" si="1248"/>
        <v>0</v>
      </c>
    </row>
    <row r="1425" ht="15.75" customHeight="1">
      <c r="E1425" s="375" t="str">
        <f t="shared" ref="E1425:F1425" si="1434">UPPER(B1425)</f>
        <v/>
      </c>
      <c r="F1425" s="375" t="str">
        <f t="shared" si="1434"/>
        <v/>
      </c>
      <c r="G1425" s="286" t="str">
        <f t="shared" si="1247"/>
        <v/>
      </c>
      <c r="H1425" s="286">
        <f t="shared" si="1248"/>
        <v>0</v>
      </c>
    </row>
    <row r="1426" ht="15.75" customHeight="1">
      <c r="E1426" s="375" t="str">
        <f t="shared" ref="E1426:F1426" si="1435">UPPER(B1426)</f>
        <v/>
      </c>
      <c r="F1426" s="375" t="str">
        <f t="shared" si="1435"/>
        <v/>
      </c>
      <c r="G1426" s="286" t="str">
        <f t="shared" si="1247"/>
        <v/>
      </c>
      <c r="H1426" s="286">
        <f t="shared" si="1248"/>
        <v>0</v>
      </c>
    </row>
    <row r="1427" ht="15.75" customHeight="1">
      <c r="E1427" s="375" t="str">
        <f t="shared" ref="E1427:F1427" si="1436">UPPER(B1427)</f>
        <v/>
      </c>
      <c r="F1427" s="375" t="str">
        <f t="shared" si="1436"/>
        <v/>
      </c>
      <c r="G1427" s="286" t="str">
        <f t="shared" si="1247"/>
        <v/>
      </c>
      <c r="H1427" s="286">
        <f t="shared" si="1248"/>
        <v>0</v>
      </c>
    </row>
    <row r="1428" ht="15.75" customHeight="1">
      <c r="E1428" s="375" t="str">
        <f t="shared" ref="E1428:F1428" si="1437">UPPER(B1428)</f>
        <v/>
      </c>
      <c r="F1428" s="375" t="str">
        <f t="shared" si="1437"/>
        <v/>
      </c>
      <c r="G1428" s="286" t="str">
        <f t="shared" si="1247"/>
        <v/>
      </c>
      <c r="H1428" s="286">
        <f t="shared" si="1248"/>
        <v>0</v>
      </c>
    </row>
    <row r="1429" ht="15.75" customHeight="1">
      <c r="E1429" s="375" t="str">
        <f t="shared" ref="E1429:F1429" si="1438">UPPER(B1429)</f>
        <v/>
      </c>
      <c r="F1429" s="375" t="str">
        <f t="shared" si="1438"/>
        <v/>
      </c>
      <c r="G1429" s="286" t="str">
        <f t="shared" si="1247"/>
        <v/>
      </c>
      <c r="H1429" s="286">
        <f t="shared" si="1248"/>
        <v>0</v>
      </c>
    </row>
    <row r="1430" ht="15.75" customHeight="1">
      <c r="E1430" s="375" t="str">
        <f t="shared" ref="E1430:F1430" si="1439">UPPER(B1430)</f>
        <v/>
      </c>
      <c r="F1430" s="375" t="str">
        <f t="shared" si="1439"/>
        <v/>
      </c>
      <c r="G1430" s="286" t="str">
        <f t="shared" si="1247"/>
        <v/>
      </c>
      <c r="H1430" s="286">
        <f t="shared" si="1248"/>
        <v>0</v>
      </c>
    </row>
    <row r="1431" ht="15.75" customHeight="1">
      <c r="E1431" s="375" t="str">
        <f t="shared" ref="E1431:F1431" si="1440">UPPER(B1431)</f>
        <v/>
      </c>
      <c r="F1431" s="375" t="str">
        <f t="shared" si="1440"/>
        <v/>
      </c>
      <c r="G1431" s="286" t="str">
        <f t="shared" si="1247"/>
        <v/>
      </c>
      <c r="H1431" s="286">
        <f t="shared" si="1248"/>
        <v>0</v>
      </c>
    </row>
    <row r="1432" ht="15.75" customHeight="1">
      <c r="E1432" s="375" t="str">
        <f t="shared" ref="E1432:F1432" si="1441">UPPER(B1432)</f>
        <v/>
      </c>
      <c r="F1432" s="375" t="str">
        <f t="shared" si="1441"/>
        <v/>
      </c>
      <c r="G1432" s="286" t="str">
        <f t="shared" si="1247"/>
        <v/>
      </c>
      <c r="H1432" s="286">
        <f t="shared" si="1248"/>
        <v>0</v>
      </c>
    </row>
    <row r="1433" ht="15.75" customHeight="1">
      <c r="E1433" s="375" t="str">
        <f t="shared" ref="E1433:F1433" si="1442">UPPER(B1433)</f>
        <v/>
      </c>
      <c r="F1433" s="375" t="str">
        <f t="shared" si="1442"/>
        <v/>
      </c>
      <c r="G1433" s="286" t="str">
        <f t="shared" si="1247"/>
        <v/>
      </c>
      <c r="H1433" s="286">
        <f t="shared" si="1248"/>
        <v>0</v>
      </c>
    </row>
    <row r="1434" ht="15.75" customHeight="1">
      <c r="E1434" s="375" t="str">
        <f t="shared" ref="E1434:F1434" si="1443">UPPER(B1434)</f>
        <v/>
      </c>
      <c r="F1434" s="375" t="str">
        <f t="shared" si="1443"/>
        <v/>
      </c>
      <c r="G1434" s="286" t="str">
        <f t="shared" si="1247"/>
        <v/>
      </c>
      <c r="H1434" s="286">
        <f t="shared" si="1248"/>
        <v>0</v>
      </c>
    </row>
    <row r="1435" ht="15.75" customHeight="1">
      <c r="E1435" s="375" t="str">
        <f t="shared" ref="E1435:F1435" si="1444">UPPER(B1435)</f>
        <v/>
      </c>
      <c r="F1435" s="375" t="str">
        <f t="shared" si="1444"/>
        <v/>
      </c>
      <c r="G1435" s="286" t="str">
        <f t="shared" si="1247"/>
        <v/>
      </c>
      <c r="H1435" s="286">
        <f t="shared" si="1248"/>
        <v>0</v>
      </c>
    </row>
    <row r="1436" ht="15.75" customHeight="1">
      <c r="E1436" s="375" t="str">
        <f t="shared" ref="E1436:F1436" si="1445">UPPER(B1436)</f>
        <v/>
      </c>
      <c r="F1436" s="375" t="str">
        <f t="shared" si="1445"/>
        <v/>
      </c>
      <c r="G1436" s="286" t="str">
        <f t="shared" si="1247"/>
        <v/>
      </c>
      <c r="H1436" s="286">
        <f t="shared" si="1248"/>
        <v>0</v>
      </c>
    </row>
    <row r="1437" ht="15.75" customHeight="1">
      <c r="E1437" s="375" t="str">
        <f t="shared" ref="E1437:F1437" si="1446">UPPER(B1437)</f>
        <v/>
      </c>
      <c r="F1437" s="375" t="str">
        <f t="shared" si="1446"/>
        <v/>
      </c>
      <c r="G1437" s="286" t="str">
        <f t="shared" si="1247"/>
        <v/>
      </c>
      <c r="H1437" s="286">
        <f t="shared" si="1248"/>
        <v>0</v>
      </c>
    </row>
    <row r="1438" ht="15.75" customHeight="1">
      <c r="E1438" s="375" t="str">
        <f t="shared" ref="E1438:F1438" si="1447">UPPER(B1438)</f>
        <v/>
      </c>
      <c r="F1438" s="375" t="str">
        <f t="shared" si="1447"/>
        <v/>
      </c>
      <c r="G1438" s="286" t="str">
        <f t="shared" si="1247"/>
        <v/>
      </c>
      <c r="H1438" s="286">
        <f t="shared" si="1248"/>
        <v>0</v>
      </c>
    </row>
    <row r="1439" ht="15.75" customHeight="1">
      <c r="E1439" s="375" t="str">
        <f t="shared" ref="E1439:F1439" si="1448">UPPER(B1439)</f>
        <v/>
      </c>
      <c r="F1439" s="375" t="str">
        <f t="shared" si="1448"/>
        <v/>
      </c>
      <c r="G1439" s="286" t="str">
        <f t="shared" si="1247"/>
        <v/>
      </c>
      <c r="H1439" s="286">
        <f t="shared" si="1248"/>
        <v>0</v>
      </c>
    </row>
    <row r="1440" ht="15.75" customHeight="1">
      <c r="E1440" s="375" t="str">
        <f t="shared" ref="E1440:F1440" si="1449">UPPER(B1440)</f>
        <v/>
      </c>
      <c r="F1440" s="375" t="str">
        <f t="shared" si="1449"/>
        <v/>
      </c>
      <c r="G1440" s="286" t="str">
        <f t="shared" si="1247"/>
        <v/>
      </c>
      <c r="H1440" s="286">
        <f t="shared" si="1248"/>
        <v>0</v>
      </c>
    </row>
    <row r="1441" ht="15.75" customHeight="1">
      <c r="E1441" s="375" t="str">
        <f t="shared" ref="E1441:F1441" si="1450">UPPER(B1441)</f>
        <v/>
      </c>
      <c r="F1441" s="375" t="str">
        <f t="shared" si="1450"/>
        <v/>
      </c>
      <c r="G1441" s="286" t="str">
        <f t="shared" si="1247"/>
        <v/>
      </c>
      <c r="H1441" s="286">
        <f t="shared" si="1248"/>
        <v>0</v>
      </c>
    </row>
    <row r="1442" ht="15.75" customHeight="1">
      <c r="E1442" s="375" t="str">
        <f t="shared" ref="E1442:F1442" si="1451">UPPER(B1442)</f>
        <v/>
      </c>
      <c r="F1442" s="375" t="str">
        <f t="shared" si="1451"/>
        <v/>
      </c>
      <c r="G1442" s="286" t="str">
        <f t="shared" si="1247"/>
        <v/>
      </c>
      <c r="H1442" s="286">
        <f t="shared" si="1248"/>
        <v>0</v>
      </c>
    </row>
    <row r="1443" ht="15.75" customHeight="1">
      <c r="E1443" s="375" t="str">
        <f t="shared" ref="E1443:F1443" si="1452">UPPER(B1443)</f>
        <v/>
      </c>
      <c r="F1443" s="375" t="str">
        <f t="shared" si="1452"/>
        <v/>
      </c>
      <c r="G1443" s="286" t="str">
        <f t="shared" si="1247"/>
        <v/>
      </c>
      <c r="H1443" s="286">
        <f t="shared" si="1248"/>
        <v>0</v>
      </c>
    </row>
    <row r="1444" ht="15.75" customHeight="1">
      <c r="E1444" s="375" t="str">
        <f t="shared" ref="E1444:F1444" si="1453">UPPER(B1444)</f>
        <v/>
      </c>
      <c r="F1444" s="375" t="str">
        <f t="shared" si="1453"/>
        <v/>
      </c>
      <c r="G1444" s="286" t="str">
        <f t="shared" si="1247"/>
        <v/>
      </c>
      <c r="H1444" s="286">
        <f t="shared" si="1248"/>
        <v>0</v>
      </c>
    </row>
    <row r="1445" ht="15.75" customHeight="1">
      <c r="E1445" s="375" t="str">
        <f t="shared" ref="E1445:F1445" si="1454">UPPER(B1445)</f>
        <v/>
      </c>
      <c r="F1445" s="375" t="str">
        <f t="shared" si="1454"/>
        <v/>
      </c>
      <c r="G1445" s="286" t="str">
        <f t="shared" si="1247"/>
        <v/>
      </c>
      <c r="H1445" s="286">
        <f t="shared" si="1248"/>
        <v>0</v>
      </c>
    </row>
    <row r="1446" ht="15.75" customHeight="1">
      <c r="E1446" s="375" t="str">
        <f t="shared" ref="E1446:F1446" si="1455">UPPER(B1446)</f>
        <v/>
      </c>
      <c r="F1446" s="375" t="str">
        <f t="shared" si="1455"/>
        <v/>
      </c>
      <c r="G1446" s="286" t="str">
        <f t="shared" si="1247"/>
        <v/>
      </c>
      <c r="H1446" s="286">
        <f t="shared" si="1248"/>
        <v>0</v>
      </c>
    </row>
    <row r="1447" ht="15.75" customHeight="1">
      <c r="E1447" s="375" t="str">
        <f t="shared" ref="E1447:F1447" si="1456">UPPER(B1447)</f>
        <v/>
      </c>
      <c r="F1447" s="375" t="str">
        <f t="shared" si="1456"/>
        <v/>
      </c>
      <c r="G1447" s="286" t="str">
        <f t="shared" si="1247"/>
        <v/>
      </c>
      <c r="H1447" s="286">
        <f t="shared" si="1248"/>
        <v>0</v>
      </c>
    </row>
    <row r="1448" ht="15.75" customHeight="1">
      <c r="E1448" s="375" t="str">
        <f t="shared" ref="E1448:F1448" si="1457">UPPER(B1448)</f>
        <v/>
      </c>
      <c r="F1448" s="375" t="str">
        <f t="shared" si="1457"/>
        <v/>
      </c>
      <c r="G1448" s="286" t="str">
        <f t="shared" si="1247"/>
        <v/>
      </c>
      <c r="H1448" s="286">
        <f t="shared" si="1248"/>
        <v>0</v>
      </c>
    </row>
    <row r="1449" ht="15.75" customHeight="1">
      <c r="E1449" s="375" t="str">
        <f t="shared" ref="E1449:F1449" si="1458">UPPER(B1449)</f>
        <v/>
      </c>
      <c r="F1449" s="375" t="str">
        <f t="shared" si="1458"/>
        <v/>
      </c>
      <c r="G1449" s="286" t="str">
        <f t="shared" si="1247"/>
        <v/>
      </c>
      <c r="H1449" s="286">
        <f t="shared" si="1248"/>
        <v>0</v>
      </c>
    </row>
    <row r="1450" ht="15.75" customHeight="1">
      <c r="E1450" s="375" t="str">
        <f t="shared" ref="E1450:F1450" si="1459">UPPER(B1450)</f>
        <v/>
      </c>
      <c r="F1450" s="375" t="str">
        <f t="shared" si="1459"/>
        <v/>
      </c>
      <c r="G1450" s="286" t="str">
        <f t="shared" si="1247"/>
        <v/>
      </c>
      <c r="H1450" s="286">
        <f t="shared" si="1248"/>
        <v>0</v>
      </c>
    </row>
    <row r="1451" ht="15.75" customHeight="1">
      <c r="E1451" s="375" t="str">
        <f t="shared" ref="E1451:F1451" si="1460">UPPER(B1451)</f>
        <v/>
      </c>
      <c r="F1451" s="375" t="str">
        <f t="shared" si="1460"/>
        <v/>
      </c>
      <c r="G1451" s="286" t="str">
        <f t="shared" si="1247"/>
        <v/>
      </c>
      <c r="H1451" s="286">
        <f t="shared" si="1248"/>
        <v>0</v>
      </c>
    </row>
    <row r="1452" ht="15.75" customHeight="1">
      <c r="E1452" s="375" t="str">
        <f t="shared" ref="E1452:F1452" si="1461">UPPER(B1452)</f>
        <v/>
      </c>
      <c r="F1452" s="375" t="str">
        <f t="shared" si="1461"/>
        <v/>
      </c>
      <c r="G1452" s="286" t="str">
        <f t="shared" si="1247"/>
        <v/>
      </c>
      <c r="H1452" s="286">
        <f t="shared" si="1248"/>
        <v>0</v>
      </c>
    </row>
    <row r="1453" ht="15.75" customHeight="1">
      <c r="E1453" s="375" t="str">
        <f t="shared" ref="E1453:F1453" si="1462">UPPER(B1453)</f>
        <v/>
      </c>
      <c r="F1453" s="375" t="str">
        <f t="shared" si="1462"/>
        <v/>
      </c>
      <c r="G1453" s="286" t="str">
        <f t="shared" si="1247"/>
        <v/>
      </c>
      <c r="H1453" s="286">
        <f t="shared" si="1248"/>
        <v>0</v>
      </c>
    </row>
    <row r="1454" ht="15.75" customHeight="1">
      <c r="E1454" s="375" t="str">
        <f t="shared" ref="E1454:F1454" si="1463">UPPER(B1454)</f>
        <v/>
      </c>
      <c r="F1454" s="375" t="str">
        <f t="shared" si="1463"/>
        <v/>
      </c>
      <c r="G1454" s="286" t="str">
        <f t="shared" si="1247"/>
        <v/>
      </c>
      <c r="H1454" s="286">
        <f t="shared" si="1248"/>
        <v>0</v>
      </c>
    </row>
    <row r="1455" ht="15.75" customHeight="1">
      <c r="E1455" s="375" t="str">
        <f t="shared" ref="E1455:F1455" si="1464">UPPER(B1455)</f>
        <v/>
      </c>
      <c r="F1455" s="375" t="str">
        <f t="shared" si="1464"/>
        <v/>
      </c>
      <c r="G1455" s="286" t="str">
        <f t="shared" si="1247"/>
        <v/>
      </c>
      <c r="H1455" s="286">
        <f t="shared" si="1248"/>
        <v>0</v>
      </c>
    </row>
    <row r="1456" ht="15.75" customHeight="1">
      <c r="E1456" s="375" t="str">
        <f t="shared" ref="E1456:F1456" si="1465">UPPER(B1456)</f>
        <v/>
      </c>
      <c r="F1456" s="375" t="str">
        <f t="shared" si="1465"/>
        <v/>
      </c>
      <c r="G1456" s="286" t="str">
        <f t="shared" si="1247"/>
        <v/>
      </c>
      <c r="H1456" s="286">
        <f t="shared" si="1248"/>
        <v>0</v>
      </c>
    </row>
    <row r="1457" ht="15.75" customHeight="1">
      <c r="E1457" s="375" t="str">
        <f t="shared" ref="E1457:F1457" si="1466">UPPER(B1457)</f>
        <v/>
      </c>
      <c r="F1457" s="375" t="str">
        <f t="shared" si="1466"/>
        <v/>
      </c>
      <c r="G1457" s="286" t="str">
        <f t="shared" si="1247"/>
        <v/>
      </c>
      <c r="H1457" s="286">
        <f t="shared" si="1248"/>
        <v>0</v>
      </c>
    </row>
    <row r="1458" ht="15.75" customHeight="1">
      <c r="E1458" s="375" t="str">
        <f t="shared" ref="E1458:F1458" si="1467">UPPER(B1458)</f>
        <v/>
      </c>
      <c r="F1458" s="375" t="str">
        <f t="shared" si="1467"/>
        <v/>
      </c>
      <c r="G1458" s="286" t="str">
        <f t="shared" si="1247"/>
        <v/>
      </c>
      <c r="H1458" s="286">
        <f t="shared" si="1248"/>
        <v>0</v>
      </c>
    </row>
    <row r="1459" ht="15.75" customHeight="1">
      <c r="E1459" s="375" t="str">
        <f t="shared" ref="E1459:F1459" si="1468">UPPER(B1459)</f>
        <v/>
      </c>
      <c r="F1459" s="375" t="str">
        <f t="shared" si="1468"/>
        <v/>
      </c>
      <c r="G1459" s="286" t="str">
        <f t="shared" si="1247"/>
        <v/>
      </c>
      <c r="H1459" s="286">
        <f t="shared" si="1248"/>
        <v>0</v>
      </c>
    </row>
    <row r="1460" ht="15.75" customHeight="1">
      <c r="E1460" s="375" t="str">
        <f t="shared" ref="E1460:F1460" si="1469">UPPER(B1460)</f>
        <v/>
      </c>
      <c r="F1460" s="375" t="str">
        <f t="shared" si="1469"/>
        <v/>
      </c>
      <c r="G1460" s="286" t="str">
        <f t="shared" si="1247"/>
        <v/>
      </c>
      <c r="H1460" s="286">
        <f t="shared" si="1248"/>
        <v>0</v>
      </c>
    </row>
    <row r="1461" ht="15.75" customHeight="1">
      <c r="E1461" s="375" t="str">
        <f t="shared" ref="E1461:F1461" si="1470">UPPER(B1461)</f>
        <v/>
      </c>
      <c r="F1461" s="375" t="str">
        <f t="shared" si="1470"/>
        <v/>
      </c>
      <c r="G1461" s="286" t="str">
        <f t="shared" si="1247"/>
        <v/>
      </c>
      <c r="H1461" s="286">
        <f t="shared" si="1248"/>
        <v>0</v>
      </c>
    </row>
    <row r="1462" ht="15.75" customHeight="1">
      <c r="E1462" s="375" t="str">
        <f t="shared" ref="E1462:F1462" si="1471">UPPER(B1462)</f>
        <v/>
      </c>
      <c r="F1462" s="375" t="str">
        <f t="shared" si="1471"/>
        <v/>
      </c>
      <c r="G1462" s="286" t="str">
        <f t="shared" si="1247"/>
        <v/>
      </c>
      <c r="H1462" s="286">
        <f t="shared" si="1248"/>
        <v>0</v>
      </c>
    </row>
    <row r="1463" ht="15.75" customHeight="1">
      <c r="E1463" s="375" t="str">
        <f t="shared" ref="E1463:F1463" si="1472">UPPER(B1463)</f>
        <v/>
      </c>
      <c r="F1463" s="375" t="str">
        <f t="shared" si="1472"/>
        <v/>
      </c>
      <c r="G1463" s="286" t="str">
        <f t="shared" si="1247"/>
        <v/>
      </c>
      <c r="H1463" s="286">
        <f t="shared" si="1248"/>
        <v>0</v>
      </c>
    </row>
    <row r="1464" ht="15.75" customHeight="1">
      <c r="E1464" s="375" t="str">
        <f t="shared" ref="E1464:F1464" si="1473">UPPER(B1464)</f>
        <v/>
      </c>
      <c r="F1464" s="375" t="str">
        <f t="shared" si="1473"/>
        <v/>
      </c>
      <c r="G1464" s="286" t="str">
        <f t="shared" si="1247"/>
        <v/>
      </c>
      <c r="H1464" s="286">
        <f t="shared" si="1248"/>
        <v>0</v>
      </c>
    </row>
    <row r="1465" ht="15.75" customHeight="1">
      <c r="E1465" s="375" t="str">
        <f t="shared" ref="E1465:F1465" si="1474">UPPER(B1465)</f>
        <v/>
      </c>
      <c r="F1465" s="375" t="str">
        <f t="shared" si="1474"/>
        <v/>
      </c>
      <c r="G1465" s="286" t="str">
        <f t="shared" si="1247"/>
        <v/>
      </c>
      <c r="H1465" s="286">
        <f t="shared" si="1248"/>
        <v>0</v>
      </c>
    </row>
    <row r="1466" ht="15.75" customHeight="1">
      <c r="E1466" s="375" t="str">
        <f t="shared" ref="E1466:F1466" si="1475">UPPER(B1466)</f>
        <v/>
      </c>
      <c r="F1466" s="375" t="str">
        <f t="shared" si="1475"/>
        <v/>
      </c>
      <c r="G1466" s="286" t="str">
        <f t="shared" si="1247"/>
        <v/>
      </c>
      <c r="H1466" s="286">
        <f t="shared" si="1248"/>
        <v>0</v>
      </c>
    </row>
    <row r="1467" ht="15.75" customHeight="1">
      <c r="E1467" s="375" t="str">
        <f t="shared" ref="E1467:F1467" si="1476">UPPER(B1467)</f>
        <v/>
      </c>
      <c r="F1467" s="375" t="str">
        <f t="shared" si="1476"/>
        <v/>
      </c>
      <c r="G1467" s="286" t="str">
        <f t="shared" si="1247"/>
        <v/>
      </c>
      <c r="H1467" s="286">
        <f t="shared" si="1248"/>
        <v>0</v>
      </c>
    </row>
    <row r="1468" ht="15.75" customHeight="1">
      <c r="E1468" s="375" t="str">
        <f t="shared" ref="E1468:F1468" si="1477">UPPER(B1468)</f>
        <v/>
      </c>
      <c r="F1468" s="375" t="str">
        <f t="shared" si="1477"/>
        <v/>
      </c>
      <c r="G1468" s="286" t="str">
        <f t="shared" si="1247"/>
        <v/>
      </c>
      <c r="H1468" s="286">
        <f t="shared" si="1248"/>
        <v>0</v>
      </c>
    </row>
    <row r="1469" ht="15.75" customHeight="1">
      <c r="E1469" s="375" t="str">
        <f t="shared" ref="E1469:F1469" si="1478">UPPER(B1469)</f>
        <v/>
      </c>
      <c r="F1469" s="375" t="str">
        <f t="shared" si="1478"/>
        <v/>
      </c>
      <c r="G1469" s="286" t="str">
        <f t="shared" si="1247"/>
        <v/>
      </c>
      <c r="H1469" s="286">
        <f t="shared" si="1248"/>
        <v>0</v>
      </c>
    </row>
    <row r="1470" ht="15.75" customHeight="1">
      <c r="E1470" s="375" t="str">
        <f t="shared" ref="E1470:F1470" si="1479">UPPER(B1470)</f>
        <v/>
      </c>
      <c r="F1470" s="375" t="str">
        <f t="shared" si="1479"/>
        <v/>
      </c>
      <c r="G1470" s="286" t="str">
        <f t="shared" si="1247"/>
        <v/>
      </c>
      <c r="H1470" s="286">
        <f t="shared" si="1248"/>
        <v>0</v>
      </c>
    </row>
    <row r="1471" ht="15.75" customHeight="1">
      <c r="E1471" s="375" t="str">
        <f t="shared" ref="E1471:F1471" si="1480">UPPER(B1471)</f>
        <v/>
      </c>
      <c r="F1471" s="375" t="str">
        <f t="shared" si="1480"/>
        <v/>
      </c>
      <c r="G1471" s="286" t="str">
        <f t="shared" si="1247"/>
        <v/>
      </c>
      <c r="H1471" s="286">
        <f t="shared" si="1248"/>
        <v>0</v>
      </c>
    </row>
    <row r="1472" ht="15.75" customHeight="1">
      <c r="E1472" s="375" t="str">
        <f t="shared" ref="E1472:F1472" si="1481">UPPER(B1472)</f>
        <v/>
      </c>
      <c r="F1472" s="375" t="str">
        <f t="shared" si="1481"/>
        <v/>
      </c>
      <c r="G1472" s="286" t="str">
        <f t="shared" si="1247"/>
        <v/>
      </c>
      <c r="H1472" s="286">
        <f t="shared" si="1248"/>
        <v>0</v>
      </c>
    </row>
    <row r="1473" ht="15.75" customHeight="1">
      <c r="E1473" s="375" t="str">
        <f t="shared" ref="E1473:F1473" si="1482">UPPER(B1473)</f>
        <v/>
      </c>
      <c r="F1473" s="375" t="str">
        <f t="shared" si="1482"/>
        <v/>
      </c>
      <c r="G1473" s="286" t="str">
        <f t="shared" si="1247"/>
        <v/>
      </c>
      <c r="H1473" s="286">
        <f t="shared" si="1248"/>
        <v>0</v>
      </c>
    </row>
    <row r="1474" ht="15.75" customHeight="1">
      <c r="E1474" s="375" t="str">
        <f t="shared" ref="E1474:F1474" si="1483">UPPER(B1474)</f>
        <v/>
      </c>
      <c r="F1474" s="375" t="str">
        <f t="shared" si="1483"/>
        <v/>
      </c>
      <c r="G1474" s="286" t="str">
        <f t="shared" si="1247"/>
        <v/>
      </c>
      <c r="H1474" s="286">
        <f t="shared" si="1248"/>
        <v>0</v>
      </c>
    </row>
    <row r="1475" ht="15.75" customHeight="1">
      <c r="E1475" s="375" t="str">
        <f t="shared" ref="E1475:F1475" si="1484">UPPER(B1475)</f>
        <v/>
      </c>
      <c r="F1475" s="375" t="str">
        <f t="shared" si="1484"/>
        <v/>
      </c>
      <c r="G1475" s="286" t="str">
        <f t="shared" si="1247"/>
        <v/>
      </c>
      <c r="H1475" s="286">
        <f t="shared" si="1248"/>
        <v>0</v>
      </c>
    </row>
    <row r="1476" ht="15.75" customHeight="1">
      <c r="E1476" s="375" t="str">
        <f t="shared" ref="E1476:F1476" si="1485">UPPER(B1476)</f>
        <v/>
      </c>
      <c r="F1476" s="375" t="str">
        <f t="shared" si="1485"/>
        <v/>
      </c>
      <c r="G1476" s="286" t="str">
        <f t="shared" si="1247"/>
        <v/>
      </c>
      <c r="H1476" s="286">
        <f t="shared" si="1248"/>
        <v>0</v>
      </c>
    </row>
    <row r="1477" ht="15.75" customHeight="1">
      <c r="E1477" s="375" t="str">
        <f t="shared" ref="E1477:F1477" si="1486">UPPER(B1477)</f>
        <v/>
      </c>
      <c r="F1477" s="375" t="str">
        <f t="shared" si="1486"/>
        <v/>
      </c>
      <c r="G1477" s="286" t="str">
        <f t="shared" si="1247"/>
        <v/>
      </c>
      <c r="H1477" s="286">
        <f t="shared" si="1248"/>
        <v>0</v>
      </c>
    </row>
    <row r="1478" ht="15.75" customHeight="1">
      <c r="E1478" s="375" t="str">
        <f t="shared" ref="E1478:F1478" si="1487">UPPER(B1478)</f>
        <v/>
      </c>
      <c r="F1478" s="375" t="str">
        <f t="shared" si="1487"/>
        <v/>
      </c>
      <c r="G1478" s="286" t="str">
        <f t="shared" si="1247"/>
        <v/>
      </c>
      <c r="H1478" s="286">
        <f t="shared" si="1248"/>
        <v>0</v>
      </c>
    </row>
    <row r="1479" ht="15.75" customHeight="1">
      <c r="E1479" s="375" t="str">
        <f t="shared" ref="E1479:F1479" si="1488">UPPER(B1479)</f>
        <v/>
      </c>
      <c r="F1479" s="375" t="str">
        <f t="shared" si="1488"/>
        <v/>
      </c>
      <c r="G1479" s="286" t="str">
        <f t="shared" si="1247"/>
        <v/>
      </c>
      <c r="H1479" s="286">
        <f t="shared" si="1248"/>
        <v>0</v>
      </c>
    </row>
    <row r="1480" ht="15.75" customHeight="1">
      <c r="E1480" s="375" t="str">
        <f t="shared" ref="E1480:F1480" si="1489">UPPER(B1480)</f>
        <v/>
      </c>
      <c r="F1480" s="375" t="str">
        <f t="shared" si="1489"/>
        <v/>
      </c>
      <c r="G1480" s="286" t="str">
        <f t="shared" si="1247"/>
        <v/>
      </c>
      <c r="H1480" s="286">
        <f t="shared" si="1248"/>
        <v>0</v>
      </c>
    </row>
    <row r="1481" ht="15.75" customHeight="1">
      <c r="E1481" s="375" t="str">
        <f t="shared" ref="E1481:F1481" si="1490">UPPER(B1481)</f>
        <v/>
      </c>
      <c r="F1481" s="375" t="str">
        <f t="shared" si="1490"/>
        <v/>
      </c>
      <c r="G1481" s="286" t="str">
        <f t="shared" si="1247"/>
        <v/>
      </c>
      <c r="H1481" s="286">
        <f t="shared" si="1248"/>
        <v>0</v>
      </c>
    </row>
    <row r="1482" ht="15.75" customHeight="1">
      <c r="E1482" s="375" t="str">
        <f t="shared" ref="E1482:F1482" si="1491">UPPER(B1482)</f>
        <v/>
      </c>
      <c r="F1482" s="375" t="str">
        <f t="shared" si="1491"/>
        <v/>
      </c>
      <c r="G1482" s="286" t="str">
        <f t="shared" si="1247"/>
        <v/>
      </c>
      <c r="H1482" s="286">
        <f t="shared" si="1248"/>
        <v>0</v>
      </c>
    </row>
    <row r="1483" ht="15.75" customHeight="1">
      <c r="E1483" s="375" t="str">
        <f t="shared" ref="E1483:F1483" si="1492">UPPER(B1483)</f>
        <v/>
      </c>
      <c r="F1483" s="375" t="str">
        <f t="shared" si="1492"/>
        <v/>
      </c>
      <c r="G1483" s="286" t="str">
        <f t="shared" si="1247"/>
        <v/>
      </c>
      <c r="H1483" s="286">
        <f t="shared" si="1248"/>
        <v>0</v>
      </c>
    </row>
    <row r="1484" ht="15.75" customHeight="1">
      <c r="E1484" s="375" t="str">
        <f t="shared" ref="E1484:F1484" si="1493">UPPER(B1484)</f>
        <v/>
      </c>
      <c r="F1484" s="375" t="str">
        <f t="shared" si="1493"/>
        <v/>
      </c>
      <c r="G1484" s="286" t="str">
        <f t="shared" si="1247"/>
        <v/>
      </c>
      <c r="H1484" s="286">
        <f t="shared" si="1248"/>
        <v>0</v>
      </c>
    </row>
    <row r="1485" ht="15.75" customHeight="1">
      <c r="E1485" s="375" t="str">
        <f t="shared" ref="E1485:F1485" si="1494">UPPER(B1485)</f>
        <v/>
      </c>
      <c r="F1485" s="375" t="str">
        <f t="shared" si="1494"/>
        <v/>
      </c>
      <c r="G1485" s="286" t="str">
        <f t="shared" si="1247"/>
        <v/>
      </c>
      <c r="H1485" s="286">
        <f t="shared" si="1248"/>
        <v>0</v>
      </c>
    </row>
    <row r="1486" ht="15.75" customHeight="1">
      <c r="E1486" s="375" t="str">
        <f t="shared" ref="E1486:F1486" si="1495">UPPER(B1486)</f>
        <v/>
      </c>
      <c r="F1486" s="375" t="str">
        <f t="shared" si="1495"/>
        <v/>
      </c>
      <c r="G1486" s="286" t="str">
        <f t="shared" si="1247"/>
        <v/>
      </c>
      <c r="H1486" s="286">
        <f t="shared" si="1248"/>
        <v>0</v>
      </c>
    </row>
    <row r="1487" ht="15.75" customHeight="1">
      <c r="E1487" s="375" t="str">
        <f t="shared" ref="E1487:F1487" si="1496">UPPER(B1487)</f>
        <v/>
      </c>
      <c r="F1487" s="375" t="str">
        <f t="shared" si="1496"/>
        <v/>
      </c>
      <c r="G1487" s="286" t="str">
        <f t="shared" si="1247"/>
        <v/>
      </c>
      <c r="H1487" s="286">
        <f t="shared" si="1248"/>
        <v>0</v>
      </c>
    </row>
    <row r="1488" ht="15.75" customHeight="1">
      <c r="E1488" s="375" t="str">
        <f t="shared" ref="E1488:F1488" si="1497">UPPER(B1488)</f>
        <v/>
      </c>
      <c r="F1488" s="375" t="str">
        <f t="shared" si="1497"/>
        <v/>
      </c>
      <c r="G1488" s="286" t="str">
        <f t="shared" si="1247"/>
        <v/>
      </c>
      <c r="H1488" s="286">
        <f t="shared" si="1248"/>
        <v>0</v>
      </c>
    </row>
    <row r="1489" ht="15.75" customHeight="1">
      <c r="E1489" s="375" t="str">
        <f t="shared" ref="E1489:F1489" si="1498">UPPER(B1489)</f>
        <v/>
      </c>
      <c r="F1489" s="375" t="str">
        <f t="shared" si="1498"/>
        <v/>
      </c>
      <c r="G1489" s="286" t="str">
        <f t="shared" si="1247"/>
        <v/>
      </c>
      <c r="H1489" s="286">
        <f t="shared" si="1248"/>
        <v>0</v>
      </c>
    </row>
    <row r="1490" ht="15.75" customHeight="1">
      <c r="E1490" s="375" t="str">
        <f t="shared" ref="E1490:F1490" si="1499">UPPER(B1490)</f>
        <v/>
      </c>
      <c r="F1490" s="375" t="str">
        <f t="shared" si="1499"/>
        <v/>
      </c>
      <c r="G1490" s="286" t="str">
        <f t="shared" si="1247"/>
        <v/>
      </c>
      <c r="H1490" s="286">
        <f t="shared" si="1248"/>
        <v>0</v>
      </c>
    </row>
    <row r="1491" ht="15.75" customHeight="1">
      <c r="E1491" s="375" t="str">
        <f t="shared" ref="E1491:F1491" si="1500">UPPER(B1491)</f>
        <v/>
      </c>
      <c r="F1491" s="375" t="str">
        <f t="shared" si="1500"/>
        <v/>
      </c>
      <c r="G1491" s="286" t="str">
        <f t="shared" si="1247"/>
        <v/>
      </c>
      <c r="H1491" s="286">
        <f t="shared" si="1248"/>
        <v>0</v>
      </c>
    </row>
    <row r="1492" ht="15.75" customHeight="1">
      <c r="E1492" s="375" t="str">
        <f t="shared" ref="E1492:F1492" si="1501">UPPER(B1492)</f>
        <v/>
      </c>
      <c r="F1492" s="375" t="str">
        <f t="shared" si="1501"/>
        <v/>
      </c>
      <c r="G1492" s="286" t="str">
        <f t="shared" si="1247"/>
        <v/>
      </c>
      <c r="H1492" s="286">
        <f t="shared" si="1248"/>
        <v>0</v>
      </c>
    </row>
    <row r="1493" ht="15.75" customHeight="1">
      <c r="E1493" s="375" t="str">
        <f t="shared" ref="E1493:F1493" si="1502">UPPER(B1493)</f>
        <v/>
      </c>
      <c r="F1493" s="375" t="str">
        <f t="shared" si="1502"/>
        <v/>
      </c>
      <c r="G1493" s="286" t="str">
        <f t="shared" si="1247"/>
        <v/>
      </c>
      <c r="H1493" s="286">
        <f t="shared" si="1248"/>
        <v>0</v>
      </c>
    </row>
    <row r="1494" ht="15.75" customHeight="1">
      <c r="E1494" s="375" t="str">
        <f t="shared" ref="E1494:F1494" si="1503">UPPER(B1494)</f>
        <v/>
      </c>
      <c r="F1494" s="375" t="str">
        <f t="shared" si="1503"/>
        <v/>
      </c>
      <c r="G1494" s="286" t="str">
        <f t="shared" si="1247"/>
        <v/>
      </c>
      <c r="H1494" s="286">
        <f t="shared" si="1248"/>
        <v>0</v>
      </c>
    </row>
    <row r="1495" ht="15.75" customHeight="1">
      <c r="E1495" s="375" t="str">
        <f t="shared" ref="E1495:F1495" si="1504">UPPER(B1495)</f>
        <v/>
      </c>
      <c r="F1495" s="375" t="str">
        <f t="shared" si="1504"/>
        <v/>
      </c>
      <c r="G1495" s="286" t="str">
        <f t="shared" si="1247"/>
        <v/>
      </c>
      <c r="H1495" s="286">
        <f t="shared" si="1248"/>
        <v>0</v>
      </c>
    </row>
    <row r="1496" ht="15.75" customHeight="1">
      <c r="E1496" s="375" t="str">
        <f t="shared" ref="E1496:F1496" si="1505">UPPER(B1496)</f>
        <v/>
      </c>
      <c r="F1496" s="375" t="str">
        <f t="shared" si="1505"/>
        <v/>
      </c>
      <c r="G1496" s="286" t="str">
        <f t="shared" si="1247"/>
        <v/>
      </c>
      <c r="H1496" s="286">
        <f t="shared" si="1248"/>
        <v>0</v>
      </c>
    </row>
    <row r="1497" ht="15.75" customHeight="1">
      <c r="E1497" s="375" t="str">
        <f t="shared" ref="E1497:F1497" si="1506">UPPER(B1497)</f>
        <v/>
      </c>
      <c r="F1497" s="375" t="str">
        <f t="shared" si="1506"/>
        <v/>
      </c>
      <c r="G1497" s="286" t="str">
        <f t="shared" si="1247"/>
        <v/>
      </c>
      <c r="H1497" s="286">
        <f t="shared" si="1248"/>
        <v>0</v>
      </c>
    </row>
    <row r="1498" ht="15.75" customHeight="1">
      <c r="E1498" s="375" t="str">
        <f t="shared" ref="E1498:F1498" si="1507">UPPER(B1498)</f>
        <v/>
      </c>
      <c r="F1498" s="375" t="str">
        <f t="shared" si="1507"/>
        <v/>
      </c>
      <c r="G1498" s="286" t="str">
        <f t="shared" si="1247"/>
        <v/>
      </c>
      <c r="H1498" s="286">
        <f t="shared" si="1248"/>
        <v>0</v>
      </c>
    </row>
    <row r="1499" ht="15.75" customHeight="1">
      <c r="E1499" s="375" t="str">
        <f t="shared" ref="E1499:F1499" si="1508">UPPER(B1499)</f>
        <v/>
      </c>
      <c r="F1499" s="375" t="str">
        <f t="shared" si="1508"/>
        <v/>
      </c>
      <c r="G1499" s="286" t="str">
        <f t="shared" si="1247"/>
        <v/>
      </c>
      <c r="H1499" s="286">
        <f t="shared" si="1248"/>
        <v>0</v>
      </c>
    </row>
    <row r="1500" ht="15.75" customHeight="1">
      <c r="E1500" s="375" t="str">
        <f t="shared" ref="E1500:F1500" si="1509">UPPER(B1500)</f>
        <v/>
      </c>
      <c r="F1500" s="375" t="str">
        <f t="shared" si="1509"/>
        <v/>
      </c>
      <c r="G1500" s="286" t="str">
        <f t="shared" si="1247"/>
        <v/>
      </c>
      <c r="H1500" s="286">
        <f t="shared" si="1248"/>
        <v>0</v>
      </c>
    </row>
    <row r="1501" ht="15.75" customHeight="1">
      <c r="E1501" s="375" t="str">
        <f t="shared" ref="E1501:F1501" si="1510">UPPER(B1501)</f>
        <v/>
      </c>
      <c r="F1501" s="375" t="str">
        <f t="shared" si="1510"/>
        <v/>
      </c>
      <c r="G1501" s="286" t="str">
        <f t="shared" si="1247"/>
        <v/>
      </c>
      <c r="H1501" s="286">
        <f t="shared" si="1248"/>
        <v>0</v>
      </c>
    </row>
    <row r="1502" ht="15.75" customHeight="1">
      <c r="E1502" s="375" t="str">
        <f t="shared" ref="E1502:F1502" si="1511">UPPER(B1502)</f>
        <v/>
      </c>
      <c r="F1502" s="375" t="str">
        <f t="shared" si="1511"/>
        <v/>
      </c>
      <c r="G1502" s="286" t="str">
        <f t="shared" si="1247"/>
        <v/>
      </c>
      <c r="H1502" s="286">
        <f t="shared" si="1248"/>
        <v>0</v>
      </c>
    </row>
    <row r="1503" ht="15.75" customHeight="1">
      <c r="E1503" s="375" t="str">
        <f t="shared" ref="E1503:F1503" si="1512">UPPER(B1503)</f>
        <v/>
      </c>
      <c r="F1503" s="375" t="str">
        <f t="shared" si="1512"/>
        <v/>
      </c>
      <c r="G1503" s="286" t="str">
        <f t="shared" si="1247"/>
        <v/>
      </c>
      <c r="H1503" s="286">
        <f t="shared" si="1248"/>
        <v>0</v>
      </c>
    </row>
    <row r="1504" ht="15.75" customHeight="1">
      <c r="E1504" s="375" t="str">
        <f t="shared" ref="E1504:F1504" si="1513">UPPER(B1504)</f>
        <v/>
      </c>
      <c r="F1504" s="375" t="str">
        <f t="shared" si="1513"/>
        <v/>
      </c>
      <c r="G1504" s="286" t="str">
        <f t="shared" si="1247"/>
        <v/>
      </c>
      <c r="H1504" s="286">
        <f t="shared" si="1248"/>
        <v>0</v>
      </c>
    </row>
    <row r="1505" ht="15.75" customHeight="1">
      <c r="E1505" s="375" t="str">
        <f t="shared" ref="E1505:F1505" si="1514">UPPER(B1505)</f>
        <v/>
      </c>
      <c r="F1505" s="375" t="str">
        <f t="shared" si="1514"/>
        <v/>
      </c>
      <c r="G1505" s="286" t="str">
        <f t="shared" si="1247"/>
        <v/>
      </c>
      <c r="H1505" s="286">
        <f t="shared" si="1248"/>
        <v>0</v>
      </c>
    </row>
    <row r="1506" ht="15.75" customHeight="1">
      <c r="E1506" s="375" t="str">
        <f t="shared" ref="E1506:F1506" si="1515">UPPER(B1506)</f>
        <v/>
      </c>
      <c r="F1506" s="375" t="str">
        <f t="shared" si="1515"/>
        <v/>
      </c>
      <c r="G1506" s="286" t="str">
        <f t="shared" si="1247"/>
        <v/>
      </c>
      <c r="H1506" s="286">
        <f t="shared" si="1248"/>
        <v>0</v>
      </c>
    </row>
    <row r="1507" ht="15.75" customHeight="1">
      <c r="E1507" s="375" t="str">
        <f t="shared" ref="E1507:F1507" si="1516">UPPER(B1507)</f>
        <v/>
      </c>
      <c r="F1507" s="375" t="str">
        <f t="shared" si="1516"/>
        <v/>
      </c>
      <c r="G1507" s="286" t="str">
        <f t="shared" si="1247"/>
        <v/>
      </c>
      <c r="H1507" s="286">
        <f t="shared" si="1248"/>
        <v>0</v>
      </c>
    </row>
    <row r="1508" ht="15.75" customHeight="1">
      <c r="E1508" s="375" t="str">
        <f t="shared" ref="E1508:F1508" si="1517">UPPER(B1508)</f>
        <v/>
      </c>
      <c r="F1508" s="375" t="str">
        <f t="shared" si="1517"/>
        <v/>
      </c>
      <c r="G1508" s="286" t="str">
        <f t="shared" si="1247"/>
        <v/>
      </c>
      <c r="H1508" s="286">
        <f t="shared" si="1248"/>
        <v>0</v>
      </c>
    </row>
    <row r="1509" ht="15.75" customHeight="1">
      <c r="E1509" s="375" t="str">
        <f t="shared" ref="E1509:F1509" si="1518">UPPER(B1509)</f>
        <v/>
      </c>
      <c r="F1509" s="375" t="str">
        <f t="shared" si="1518"/>
        <v/>
      </c>
      <c r="G1509" s="286" t="str">
        <f t="shared" si="1247"/>
        <v/>
      </c>
      <c r="H1509" s="286">
        <f t="shared" si="1248"/>
        <v>0</v>
      </c>
    </row>
    <row r="1510" ht="15.75" customHeight="1">
      <c r="E1510" s="375" t="str">
        <f t="shared" ref="E1510:F1510" si="1519">UPPER(B1510)</f>
        <v/>
      </c>
      <c r="F1510" s="375" t="str">
        <f t="shared" si="1519"/>
        <v/>
      </c>
      <c r="G1510" s="286" t="str">
        <f t="shared" si="1247"/>
        <v/>
      </c>
      <c r="H1510" s="286">
        <f t="shared" si="1248"/>
        <v>0</v>
      </c>
    </row>
    <row r="1511" ht="15.75" customHeight="1">
      <c r="E1511" s="375" t="str">
        <f t="shared" ref="E1511:F1511" si="1520">UPPER(B1511)</f>
        <v/>
      </c>
      <c r="F1511" s="375" t="str">
        <f t="shared" si="1520"/>
        <v/>
      </c>
      <c r="G1511" s="286" t="str">
        <f t="shared" si="1247"/>
        <v/>
      </c>
      <c r="H1511" s="286">
        <f t="shared" si="1248"/>
        <v>0</v>
      </c>
    </row>
    <row r="1512" ht="15.75" customHeight="1">
      <c r="E1512" s="375" t="str">
        <f t="shared" ref="E1512:F1512" si="1521">UPPER(B1512)</f>
        <v/>
      </c>
      <c r="F1512" s="375" t="str">
        <f t="shared" si="1521"/>
        <v/>
      </c>
      <c r="G1512" s="286" t="str">
        <f t="shared" si="1247"/>
        <v/>
      </c>
      <c r="H1512" s="286">
        <f t="shared" si="1248"/>
        <v>0</v>
      </c>
    </row>
    <row r="1513" ht="15.75" customHeight="1">
      <c r="E1513" s="375" t="str">
        <f t="shared" ref="E1513:F1513" si="1522">UPPER(B1513)</f>
        <v/>
      </c>
      <c r="F1513" s="375" t="str">
        <f t="shared" si="1522"/>
        <v/>
      </c>
      <c r="G1513" s="286" t="str">
        <f t="shared" si="1247"/>
        <v/>
      </c>
      <c r="H1513" s="286">
        <f t="shared" si="1248"/>
        <v>0</v>
      </c>
    </row>
    <row r="1514" ht="15.75" customHeight="1">
      <c r="E1514" s="375" t="str">
        <f t="shared" ref="E1514:F1514" si="1523">UPPER(B1514)</f>
        <v/>
      </c>
      <c r="F1514" s="375" t="str">
        <f t="shared" si="1523"/>
        <v/>
      </c>
      <c r="G1514" s="286" t="str">
        <f t="shared" si="1247"/>
        <v/>
      </c>
      <c r="H1514" s="286">
        <f t="shared" si="1248"/>
        <v>0</v>
      </c>
    </row>
    <row r="1515" ht="15.75" customHeight="1">
      <c r="E1515" s="375" t="str">
        <f t="shared" ref="E1515:F1515" si="1524">UPPER(B1515)</f>
        <v/>
      </c>
      <c r="F1515" s="375" t="str">
        <f t="shared" si="1524"/>
        <v/>
      </c>
      <c r="G1515" s="286" t="str">
        <f t="shared" si="1247"/>
        <v/>
      </c>
      <c r="H1515" s="286">
        <f t="shared" si="1248"/>
        <v>0</v>
      </c>
    </row>
    <row r="1516" ht="15.75" customHeight="1">
      <c r="E1516" s="375" t="str">
        <f t="shared" ref="E1516:F1516" si="1525">UPPER(B1516)</f>
        <v/>
      </c>
      <c r="F1516" s="375" t="str">
        <f t="shared" si="1525"/>
        <v/>
      </c>
      <c r="G1516" s="286" t="str">
        <f t="shared" si="1247"/>
        <v/>
      </c>
      <c r="H1516" s="286">
        <f t="shared" si="1248"/>
        <v>0</v>
      </c>
    </row>
    <row r="1517" ht="15.75" customHeight="1">
      <c r="E1517" s="375" t="str">
        <f t="shared" ref="E1517:F1517" si="1526">UPPER(B1517)</f>
        <v/>
      </c>
      <c r="F1517" s="375" t="str">
        <f t="shared" si="1526"/>
        <v/>
      </c>
      <c r="G1517" s="286" t="str">
        <f t="shared" si="1247"/>
        <v/>
      </c>
      <c r="H1517" s="286">
        <f t="shared" si="1248"/>
        <v>0</v>
      </c>
    </row>
    <row r="1518" ht="15.75" customHeight="1">
      <c r="E1518" s="375" t="str">
        <f t="shared" ref="E1518:F1518" si="1527">UPPER(B1518)</f>
        <v/>
      </c>
      <c r="F1518" s="375" t="str">
        <f t="shared" si="1527"/>
        <v/>
      </c>
      <c r="G1518" s="286" t="str">
        <f t="shared" si="1247"/>
        <v/>
      </c>
      <c r="H1518" s="286">
        <f t="shared" si="1248"/>
        <v>0</v>
      </c>
    </row>
    <row r="1519" ht="15.75" customHeight="1">
      <c r="E1519" s="375" t="str">
        <f t="shared" ref="E1519:F1519" si="1528">UPPER(B1519)</f>
        <v/>
      </c>
      <c r="F1519" s="375" t="str">
        <f t="shared" si="1528"/>
        <v/>
      </c>
      <c r="G1519" s="286" t="str">
        <f t="shared" si="1247"/>
        <v/>
      </c>
      <c r="H1519" s="286">
        <f t="shared" si="1248"/>
        <v>0</v>
      </c>
    </row>
    <row r="1520" ht="15.75" customHeight="1">
      <c r="E1520" s="375" t="str">
        <f t="shared" ref="E1520:F1520" si="1529">UPPER(B1520)</f>
        <v/>
      </c>
      <c r="F1520" s="375" t="str">
        <f t="shared" si="1529"/>
        <v/>
      </c>
      <c r="G1520" s="286" t="str">
        <f t="shared" si="1247"/>
        <v/>
      </c>
      <c r="H1520" s="286">
        <f t="shared" si="1248"/>
        <v>0</v>
      </c>
    </row>
    <row r="1521" ht="15.75" customHeight="1">
      <c r="E1521" s="375" t="str">
        <f t="shared" ref="E1521:F1521" si="1530">UPPER(B1521)</f>
        <v/>
      </c>
      <c r="F1521" s="375" t="str">
        <f t="shared" si="1530"/>
        <v/>
      </c>
      <c r="G1521" s="286" t="str">
        <f t="shared" si="1247"/>
        <v/>
      </c>
      <c r="H1521" s="286">
        <f t="shared" si="1248"/>
        <v>0</v>
      </c>
    </row>
    <row r="1522" ht="15.75" customHeight="1">
      <c r="E1522" s="375" t="str">
        <f t="shared" ref="E1522:F1522" si="1531">UPPER(B1522)</f>
        <v/>
      </c>
      <c r="F1522" s="375" t="str">
        <f t="shared" si="1531"/>
        <v/>
      </c>
      <c r="G1522" s="286" t="str">
        <f t="shared" si="1247"/>
        <v/>
      </c>
      <c r="H1522" s="286">
        <f t="shared" si="1248"/>
        <v>0</v>
      </c>
    </row>
    <row r="1523" ht="15.75" customHeight="1">
      <c r="E1523" s="375" t="str">
        <f t="shared" ref="E1523:F1523" si="1532">UPPER(B1523)</f>
        <v/>
      </c>
      <c r="F1523" s="375" t="str">
        <f t="shared" si="1532"/>
        <v/>
      </c>
      <c r="G1523" s="286" t="str">
        <f t="shared" si="1247"/>
        <v/>
      </c>
      <c r="H1523" s="286">
        <f t="shared" si="1248"/>
        <v>0</v>
      </c>
    </row>
    <row r="1524" ht="15.75" customHeight="1">
      <c r="E1524" s="375" t="str">
        <f t="shared" ref="E1524:F1524" si="1533">UPPER(B1524)</f>
        <v/>
      </c>
      <c r="F1524" s="375" t="str">
        <f t="shared" si="1533"/>
        <v/>
      </c>
      <c r="G1524" s="286" t="str">
        <f t="shared" si="1247"/>
        <v/>
      </c>
      <c r="H1524" s="286">
        <f t="shared" si="1248"/>
        <v>0</v>
      </c>
    </row>
    <row r="1525" ht="15.75" customHeight="1">
      <c r="E1525" s="375" t="str">
        <f t="shared" ref="E1525:F1525" si="1534">UPPER(B1525)</f>
        <v/>
      </c>
      <c r="F1525" s="375" t="str">
        <f t="shared" si="1534"/>
        <v/>
      </c>
      <c r="G1525" s="286" t="str">
        <f t="shared" si="1247"/>
        <v/>
      </c>
      <c r="H1525" s="286">
        <f t="shared" si="1248"/>
        <v>0</v>
      </c>
    </row>
    <row r="1526" ht="15.75" customHeight="1">
      <c r="E1526" s="375" t="str">
        <f t="shared" ref="E1526:F1526" si="1535">UPPER(B1526)</f>
        <v/>
      </c>
      <c r="F1526" s="375" t="str">
        <f t="shared" si="1535"/>
        <v/>
      </c>
      <c r="G1526" s="286" t="str">
        <f t="shared" si="1247"/>
        <v/>
      </c>
      <c r="H1526" s="286">
        <f t="shared" si="1248"/>
        <v>0</v>
      </c>
    </row>
    <row r="1527" ht="15.75" customHeight="1">
      <c r="E1527" s="375" t="str">
        <f t="shared" ref="E1527:F1527" si="1536">UPPER(B1527)</f>
        <v/>
      </c>
      <c r="F1527" s="375" t="str">
        <f t="shared" si="1536"/>
        <v/>
      </c>
      <c r="G1527" s="286" t="str">
        <f t="shared" si="1247"/>
        <v/>
      </c>
      <c r="H1527" s="286">
        <f t="shared" si="1248"/>
        <v>0</v>
      </c>
    </row>
    <row r="1528" ht="15.75" customHeight="1">
      <c r="E1528" s="375" t="str">
        <f t="shared" ref="E1528:F1528" si="1537">UPPER(B1528)</f>
        <v/>
      </c>
      <c r="F1528" s="375" t="str">
        <f t="shared" si="1537"/>
        <v/>
      </c>
      <c r="G1528" s="286" t="str">
        <f t="shared" si="1247"/>
        <v/>
      </c>
      <c r="H1528" s="286">
        <f t="shared" si="1248"/>
        <v>0</v>
      </c>
    </row>
    <row r="1529" ht="15.75" customHeight="1">
      <c r="E1529" s="375" t="str">
        <f t="shared" ref="E1529:F1529" si="1538">UPPER(B1529)</f>
        <v/>
      </c>
      <c r="F1529" s="375" t="str">
        <f t="shared" si="1538"/>
        <v/>
      </c>
      <c r="G1529" s="286" t="str">
        <f t="shared" si="1247"/>
        <v/>
      </c>
      <c r="H1529" s="286">
        <f t="shared" si="1248"/>
        <v>0</v>
      </c>
    </row>
    <row r="1530" ht="15.75" customHeight="1">
      <c r="E1530" s="375" t="str">
        <f t="shared" ref="E1530:F1530" si="1539">UPPER(B1530)</f>
        <v/>
      </c>
      <c r="F1530" s="375" t="str">
        <f t="shared" si="1539"/>
        <v/>
      </c>
      <c r="G1530" s="286" t="str">
        <f t="shared" si="1247"/>
        <v/>
      </c>
      <c r="H1530" s="286">
        <f t="shared" si="1248"/>
        <v>0</v>
      </c>
    </row>
    <row r="1531" ht="15.75" customHeight="1">
      <c r="E1531" s="375" t="str">
        <f t="shared" ref="E1531:F1531" si="1540">UPPER(B1531)</f>
        <v/>
      </c>
      <c r="F1531" s="375" t="str">
        <f t="shared" si="1540"/>
        <v/>
      </c>
      <c r="G1531" s="286" t="str">
        <f t="shared" si="1247"/>
        <v/>
      </c>
      <c r="H1531" s="286">
        <f t="shared" si="1248"/>
        <v>0</v>
      </c>
    </row>
    <row r="1532" ht="15.75" customHeight="1">
      <c r="E1532" s="375" t="str">
        <f t="shared" ref="E1532:F1532" si="1541">UPPER(B1532)</f>
        <v/>
      </c>
      <c r="F1532" s="375" t="str">
        <f t="shared" si="1541"/>
        <v/>
      </c>
      <c r="G1532" s="286" t="str">
        <f t="shared" si="1247"/>
        <v/>
      </c>
      <c r="H1532" s="286">
        <f t="shared" si="1248"/>
        <v>0</v>
      </c>
    </row>
    <row r="1533" ht="15.75" customHeight="1">
      <c r="E1533" s="375" t="str">
        <f t="shared" ref="E1533:F1533" si="1542">UPPER(B1533)</f>
        <v/>
      </c>
      <c r="F1533" s="375" t="str">
        <f t="shared" si="1542"/>
        <v/>
      </c>
      <c r="G1533" s="286" t="str">
        <f t="shared" si="1247"/>
        <v/>
      </c>
      <c r="H1533" s="286">
        <f t="shared" si="1248"/>
        <v>0</v>
      </c>
    </row>
    <row r="1534" ht="15.75" customHeight="1">
      <c r="E1534" s="375" t="str">
        <f t="shared" ref="E1534:F1534" si="1543">UPPER(B1534)</f>
        <v/>
      </c>
      <c r="F1534" s="375" t="str">
        <f t="shared" si="1543"/>
        <v/>
      </c>
      <c r="G1534" s="286" t="str">
        <f t="shared" si="1247"/>
        <v/>
      </c>
      <c r="H1534" s="286">
        <f t="shared" si="1248"/>
        <v>0</v>
      </c>
    </row>
    <row r="1535" ht="15.75" customHeight="1">
      <c r="E1535" s="375" t="str">
        <f t="shared" ref="E1535:F1535" si="1544">UPPER(B1535)</f>
        <v/>
      </c>
      <c r="F1535" s="375" t="str">
        <f t="shared" si="1544"/>
        <v/>
      </c>
      <c r="G1535" s="286" t="str">
        <f t="shared" si="1247"/>
        <v/>
      </c>
      <c r="H1535" s="286">
        <f t="shared" si="1248"/>
        <v>0</v>
      </c>
    </row>
    <row r="1536" ht="15.75" customHeight="1">
      <c r="E1536" s="375" t="str">
        <f t="shared" ref="E1536:F1536" si="1545">UPPER(B1536)</f>
        <v/>
      </c>
      <c r="F1536" s="375" t="str">
        <f t="shared" si="1545"/>
        <v/>
      </c>
      <c r="G1536" s="286" t="str">
        <f t="shared" si="1247"/>
        <v/>
      </c>
      <c r="H1536" s="286">
        <f t="shared" si="1248"/>
        <v>0</v>
      </c>
    </row>
    <row r="1537" ht="15.75" customHeight="1">
      <c r="E1537" s="375" t="str">
        <f t="shared" ref="E1537:F1537" si="1546">UPPER(B1537)</f>
        <v/>
      </c>
      <c r="F1537" s="375" t="str">
        <f t="shared" si="1546"/>
        <v/>
      </c>
      <c r="G1537" s="286" t="str">
        <f t="shared" si="1247"/>
        <v/>
      </c>
      <c r="H1537" s="286">
        <f t="shared" si="1248"/>
        <v>0</v>
      </c>
    </row>
    <row r="1538" ht="15.75" customHeight="1">
      <c r="E1538" s="375" t="str">
        <f t="shared" ref="E1538:F1538" si="1547">UPPER(B1538)</f>
        <v/>
      </c>
      <c r="F1538" s="375" t="str">
        <f t="shared" si="1547"/>
        <v/>
      </c>
      <c r="G1538" s="286" t="str">
        <f t="shared" si="1247"/>
        <v/>
      </c>
      <c r="H1538" s="286">
        <f t="shared" si="1248"/>
        <v>0</v>
      </c>
    </row>
    <row r="1539" ht="15.75" customHeight="1">
      <c r="E1539" s="375" t="str">
        <f t="shared" ref="E1539:F1539" si="1548">UPPER(B1539)</f>
        <v/>
      </c>
      <c r="F1539" s="375" t="str">
        <f t="shared" si="1548"/>
        <v/>
      </c>
      <c r="G1539" s="286" t="str">
        <f t="shared" si="1247"/>
        <v/>
      </c>
      <c r="H1539" s="286">
        <f t="shared" si="1248"/>
        <v>0</v>
      </c>
    </row>
    <row r="1540" ht="15.75" customHeight="1">
      <c r="E1540" s="375" t="str">
        <f t="shared" ref="E1540:F1540" si="1549">UPPER(B1540)</f>
        <v/>
      </c>
      <c r="F1540" s="375" t="str">
        <f t="shared" si="1549"/>
        <v/>
      </c>
      <c r="G1540" s="286" t="str">
        <f t="shared" si="1247"/>
        <v/>
      </c>
      <c r="H1540" s="286">
        <f t="shared" si="1248"/>
        <v>0</v>
      </c>
    </row>
    <row r="1541" ht="15.75" customHeight="1">
      <c r="E1541" s="375" t="str">
        <f t="shared" ref="E1541:F1541" si="1550">UPPER(B1541)</f>
        <v/>
      </c>
      <c r="F1541" s="375" t="str">
        <f t="shared" si="1550"/>
        <v/>
      </c>
      <c r="G1541" s="286" t="str">
        <f t="shared" si="1247"/>
        <v/>
      </c>
      <c r="H1541" s="286">
        <f t="shared" si="1248"/>
        <v>0</v>
      </c>
    </row>
    <row r="1542" ht="15.75" customHeight="1">
      <c r="E1542" s="375" t="str">
        <f t="shared" ref="E1542:F1542" si="1551">UPPER(B1542)</f>
        <v/>
      </c>
      <c r="F1542" s="375" t="str">
        <f t="shared" si="1551"/>
        <v/>
      </c>
      <c r="G1542" s="286" t="str">
        <f t="shared" si="1247"/>
        <v/>
      </c>
      <c r="H1542" s="286">
        <f t="shared" si="1248"/>
        <v>0</v>
      </c>
    </row>
    <row r="1543" ht="15.75" customHeight="1">
      <c r="E1543" s="375" t="str">
        <f t="shared" ref="E1543:F1543" si="1552">UPPER(B1543)</f>
        <v/>
      </c>
      <c r="F1543" s="375" t="str">
        <f t="shared" si="1552"/>
        <v/>
      </c>
      <c r="G1543" s="286" t="str">
        <f t="shared" si="1247"/>
        <v/>
      </c>
      <c r="H1543" s="286">
        <f t="shared" si="1248"/>
        <v>0</v>
      </c>
    </row>
    <row r="1544" ht="15.75" customHeight="1">
      <c r="E1544" s="375" t="str">
        <f t="shared" ref="E1544:F1544" si="1553">UPPER(B1544)</f>
        <v/>
      </c>
      <c r="F1544" s="375" t="str">
        <f t="shared" si="1553"/>
        <v/>
      </c>
      <c r="G1544" s="286" t="str">
        <f t="shared" si="1247"/>
        <v/>
      </c>
      <c r="H1544" s="286">
        <f t="shared" si="1248"/>
        <v>0</v>
      </c>
    </row>
    <row r="1545" ht="15.75" customHeight="1">
      <c r="E1545" s="375" t="str">
        <f t="shared" ref="E1545:F1545" si="1554">UPPER(B1545)</f>
        <v/>
      </c>
      <c r="F1545" s="375" t="str">
        <f t="shared" si="1554"/>
        <v/>
      </c>
      <c r="G1545" s="286" t="str">
        <f t="shared" si="1247"/>
        <v/>
      </c>
      <c r="H1545" s="286">
        <f t="shared" si="1248"/>
        <v>0</v>
      </c>
    </row>
    <row r="1546" ht="15.75" customHeight="1">
      <c r="E1546" s="375" t="str">
        <f t="shared" ref="E1546:F1546" si="1555">UPPER(B1546)</f>
        <v/>
      </c>
      <c r="F1546" s="375" t="str">
        <f t="shared" si="1555"/>
        <v/>
      </c>
      <c r="G1546" s="286" t="str">
        <f t="shared" si="1247"/>
        <v/>
      </c>
      <c r="H1546" s="286">
        <f t="shared" si="1248"/>
        <v>0</v>
      </c>
    </row>
    <row r="1547" ht="15.75" customHeight="1">
      <c r="E1547" s="375" t="str">
        <f t="shared" ref="E1547:F1547" si="1556">UPPER(B1547)</f>
        <v/>
      </c>
      <c r="F1547" s="375" t="str">
        <f t="shared" si="1556"/>
        <v/>
      </c>
      <c r="G1547" s="286" t="str">
        <f t="shared" si="1247"/>
        <v/>
      </c>
      <c r="H1547" s="286">
        <f t="shared" si="1248"/>
        <v>0</v>
      </c>
    </row>
    <row r="1548" ht="15.75" customHeight="1">
      <c r="E1548" s="375" t="str">
        <f t="shared" ref="E1548:F1548" si="1557">UPPER(B1548)</f>
        <v/>
      </c>
      <c r="F1548" s="375" t="str">
        <f t="shared" si="1557"/>
        <v/>
      </c>
      <c r="G1548" s="286" t="str">
        <f t="shared" si="1247"/>
        <v/>
      </c>
      <c r="H1548" s="286">
        <f t="shared" si="1248"/>
        <v>0</v>
      </c>
    </row>
    <row r="1549" ht="15.75" customHeight="1">
      <c r="E1549" s="375" t="str">
        <f t="shared" ref="E1549:F1549" si="1558">UPPER(B1549)</f>
        <v/>
      </c>
      <c r="F1549" s="375" t="str">
        <f t="shared" si="1558"/>
        <v/>
      </c>
      <c r="G1549" s="286" t="str">
        <f t="shared" si="1247"/>
        <v/>
      </c>
      <c r="H1549" s="286">
        <f t="shared" si="1248"/>
        <v>0</v>
      </c>
    </row>
    <row r="1550" ht="15.75" customHeight="1">
      <c r="E1550" s="375" t="str">
        <f t="shared" ref="E1550:F1550" si="1559">UPPER(B1550)</f>
        <v/>
      </c>
      <c r="F1550" s="375" t="str">
        <f t="shared" si="1559"/>
        <v/>
      </c>
      <c r="G1550" s="286" t="str">
        <f t="shared" si="1247"/>
        <v/>
      </c>
      <c r="H1550" s="286">
        <f t="shared" si="1248"/>
        <v>0</v>
      </c>
    </row>
    <row r="1551" ht="15.75" customHeight="1">
      <c r="E1551" s="375" t="str">
        <f t="shared" ref="E1551:F1551" si="1560">UPPER(B1551)</f>
        <v/>
      </c>
      <c r="F1551" s="375" t="str">
        <f t="shared" si="1560"/>
        <v/>
      </c>
      <c r="G1551" s="286" t="str">
        <f t="shared" si="1247"/>
        <v/>
      </c>
      <c r="H1551" s="286">
        <f t="shared" si="1248"/>
        <v>0</v>
      </c>
    </row>
    <row r="1552" ht="15.75" customHeight="1">
      <c r="E1552" s="375" t="str">
        <f t="shared" ref="E1552:F1552" si="1561">UPPER(B1552)</f>
        <v/>
      </c>
      <c r="F1552" s="375" t="str">
        <f t="shared" si="1561"/>
        <v/>
      </c>
      <c r="G1552" s="286" t="str">
        <f t="shared" si="1247"/>
        <v/>
      </c>
      <c r="H1552" s="286">
        <f t="shared" si="1248"/>
        <v>0</v>
      </c>
    </row>
    <row r="1553" ht="15.75" customHeight="1">
      <c r="E1553" s="375" t="str">
        <f t="shared" ref="E1553:F1553" si="1562">UPPER(B1553)</f>
        <v/>
      </c>
      <c r="F1553" s="375" t="str">
        <f t="shared" si="1562"/>
        <v/>
      </c>
      <c r="G1553" s="286" t="str">
        <f t="shared" si="1247"/>
        <v/>
      </c>
      <c r="H1553" s="286">
        <f t="shared" si="1248"/>
        <v>0</v>
      </c>
    </row>
    <row r="1554" ht="15.75" customHeight="1">
      <c r="E1554" s="375" t="str">
        <f t="shared" ref="E1554:F1554" si="1563">UPPER(B1554)</f>
        <v/>
      </c>
      <c r="F1554" s="375" t="str">
        <f t="shared" si="1563"/>
        <v/>
      </c>
      <c r="G1554" s="286" t="str">
        <f t="shared" si="1247"/>
        <v/>
      </c>
      <c r="H1554" s="286">
        <f t="shared" si="1248"/>
        <v>0</v>
      </c>
    </row>
    <row r="1555" ht="15.75" customHeight="1">
      <c r="E1555" s="375" t="str">
        <f t="shared" ref="E1555:F1555" si="1564">UPPER(B1555)</f>
        <v/>
      </c>
      <c r="F1555" s="375" t="str">
        <f t="shared" si="1564"/>
        <v/>
      </c>
      <c r="G1555" s="286" t="str">
        <f t="shared" si="1247"/>
        <v/>
      </c>
      <c r="H1555" s="286">
        <f t="shared" si="1248"/>
        <v>0</v>
      </c>
    </row>
    <row r="1556" ht="15.75" customHeight="1">
      <c r="E1556" s="375" t="str">
        <f t="shared" ref="E1556:F1556" si="1565">UPPER(B1556)</f>
        <v/>
      </c>
      <c r="F1556" s="375" t="str">
        <f t="shared" si="1565"/>
        <v/>
      </c>
      <c r="G1556" s="286" t="str">
        <f t="shared" si="1247"/>
        <v/>
      </c>
      <c r="H1556" s="286">
        <f t="shared" si="1248"/>
        <v>0</v>
      </c>
    </row>
    <row r="1557" ht="15.75" customHeight="1">
      <c r="E1557" s="375" t="str">
        <f t="shared" ref="E1557:F1557" si="1566">UPPER(B1557)</f>
        <v/>
      </c>
      <c r="F1557" s="375" t="str">
        <f t="shared" si="1566"/>
        <v/>
      </c>
      <c r="G1557" s="286" t="str">
        <f t="shared" si="1247"/>
        <v/>
      </c>
      <c r="H1557" s="286">
        <f t="shared" si="1248"/>
        <v>0</v>
      </c>
    </row>
    <row r="1558" ht="15.75" customHeight="1">
      <c r="E1558" s="375" t="str">
        <f t="shared" ref="E1558:F1558" si="1567">UPPER(B1558)</f>
        <v/>
      </c>
      <c r="F1558" s="375" t="str">
        <f t="shared" si="1567"/>
        <v/>
      </c>
      <c r="G1558" s="286" t="str">
        <f t="shared" si="1247"/>
        <v/>
      </c>
      <c r="H1558" s="286">
        <f t="shared" si="1248"/>
        <v>0</v>
      </c>
    </row>
    <row r="1559" ht="15.75" customHeight="1">
      <c r="E1559" s="375" t="str">
        <f t="shared" ref="E1559:F1559" si="1568">UPPER(B1559)</f>
        <v/>
      </c>
      <c r="F1559" s="375" t="str">
        <f t="shared" si="1568"/>
        <v/>
      </c>
      <c r="G1559" s="286" t="str">
        <f t="shared" si="1247"/>
        <v/>
      </c>
      <c r="H1559" s="286">
        <f t="shared" si="1248"/>
        <v>0</v>
      </c>
    </row>
    <row r="1560" ht="15.75" customHeight="1">
      <c r="E1560" s="375" t="str">
        <f t="shared" ref="E1560:F1560" si="1569">UPPER(B1560)</f>
        <v/>
      </c>
      <c r="F1560" s="375" t="str">
        <f t="shared" si="1569"/>
        <v/>
      </c>
      <c r="G1560" s="286" t="str">
        <f t="shared" si="1247"/>
        <v/>
      </c>
      <c r="H1560" s="286">
        <f t="shared" si="1248"/>
        <v>0</v>
      </c>
    </row>
    <row r="1561" ht="15.75" customHeight="1">
      <c r="E1561" s="375" t="str">
        <f t="shared" ref="E1561:F1561" si="1570">UPPER(B1561)</f>
        <v/>
      </c>
      <c r="F1561" s="375" t="str">
        <f t="shared" si="1570"/>
        <v/>
      </c>
      <c r="G1561" s="286" t="str">
        <f t="shared" si="1247"/>
        <v/>
      </c>
      <c r="H1561" s="286">
        <f t="shared" si="1248"/>
        <v>0</v>
      </c>
    </row>
    <row r="1562" ht="15.75" customHeight="1">
      <c r="E1562" s="375" t="str">
        <f t="shared" ref="E1562:F1562" si="1571">UPPER(B1562)</f>
        <v/>
      </c>
      <c r="F1562" s="375" t="str">
        <f t="shared" si="1571"/>
        <v/>
      </c>
      <c r="G1562" s="286" t="str">
        <f t="shared" si="1247"/>
        <v/>
      </c>
      <c r="H1562" s="286">
        <f t="shared" si="1248"/>
        <v>0</v>
      </c>
    </row>
    <row r="1563" ht="15.75" customHeight="1">
      <c r="E1563" s="375" t="str">
        <f t="shared" ref="E1563:F1563" si="1572">UPPER(B1563)</f>
        <v/>
      </c>
      <c r="F1563" s="375" t="str">
        <f t="shared" si="1572"/>
        <v/>
      </c>
      <c r="G1563" s="286" t="str">
        <f t="shared" si="1247"/>
        <v/>
      </c>
      <c r="H1563" s="286">
        <f t="shared" si="1248"/>
        <v>0</v>
      </c>
    </row>
    <row r="1564" ht="15.75" customHeight="1">
      <c r="E1564" s="375" t="str">
        <f t="shared" ref="E1564:F1564" si="1573">UPPER(B1564)</f>
        <v/>
      </c>
      <c r="F1564" s="375" t="str">
        <f t="shared" si="1573"/>
        <v/>
      </c>
      <c r="G1564" s="286" t="str">
        <f t="shared" si="1247"/>
        <v/>
      </c>
      <c r="H1564" s="286">
        <f t="shared" si="1248"/>
        <v>0</v>
      </c>
    </row>
    <row r="1565" ht="15.75" customHeight="1">
      <c r="E1565" s="375" t="str">
        <f t="shared" ref="E1565:F1565" si="1574">UPPER(B1565)</f>
        <v/>
      </c>
      <c r="F1565" s="375" t="str">
        <f t="shared" si="1574"/>
        <v/>
      </c>
      <c r="G1565" s="286" t="str">
        <f t="shared" si="1247"/>
        <v/>
      </c>
      <c r="H1565" s="286">
        <f t="shared" si="1248"/>
        <v>0</v>
      </c>
    </row>
    <row r="1566" ht="15.75" customHeight="1">
      <c r="E1566" s="375" t="str">
        <f t="shared" ref="E1566:F1566" si="1575">UPPER(B1566)</f>
        <v/>
      </c>
      <c r="F1566" s="375" t="str">
        <f t="shared" si="1575"/>
        <v/>
      </c>
      <c r="G1566" s="286" t="str">
        <f t="shared" si="1247"/>
        <v/>
      </c>
      <c r="H1566" s="286">
        <f t="shared" si="1248"/>
        <v>0</v>
      </c>
    </row>
    <row r="1567" ht="15.75" customHeight="1">
      <c r="E1567" s="375" t="str">
        <f t="shared" ref="E1567:F1567" si="1576">UPPER(B1567)</f>
        <v/>
      </c>
      <c r="F1567" s="375" t="str">
        <f t="shared" si="1576"/>
        <v/>
      </c>
      <c r="G1567" s="286" t="str">
        <f t="shared" si="1247"/>
        <v/>
      </c>
      <c r="H1567" s="286">
        <f t="shared" si="1248"/>
        <v>0</v>
      </c>
    </row>
    <row r="1568" ht="15.75" customHeight="1">
      <c r="E1568" s="375" t="str">
        <f t="shared" ref="E1568:F1568" si="1577">UPPER(B1568)</f>
        <v/>
      </c>
      <c r="F1568" s="375" t="str">
        <f t="shared" si="1577"/>
        <v/>
      </c>
      <c r="G1568" s="286" t="str">
        <f t="shared" si="1247"/>
        <v/>
      </c>
      <c r="H1568" s="286">
        <f t="shared" si="1248"/>
        <v>0</v>
      </c>
    </row>
    <row r="1569" ht="15.75" customHeight="1">
      <c r="E1569" s="375" t="str">
        <f t="shared" ref="E1569:F1569" si="1578">UPPER(B1569)</f>
        <v/>
      </c>
      <c r="F1569" s="375" t="str">
        <f t="shared" si="1578"/>
        <v/>
      </c>
      <c r="G1569" s="286" t="str">
        <f t="shared" si="1247"/>
        <v/>
      </c>
      <c r="H1569" s="286">
        <f t="shared" si="1248"/>
        <v>0</v>
      </c>
    </row>
    <row r="1570" ht="15.75" customHeight="1">
      <c r="E1570" s="375" t="str">
        <f t="shared" ref="E1570:F1570" si="1579">UPPER(B1570)</f>
        <v/>
      </c>
      <c r="F1570" s="375" t="str">
        <f t="shared" si="1579"/>
        <v/>
      </c>
      <c r="G1570" s="286" t="str">
        <f t="shared" si="1247"/>
        <v/>
      </c>
      <c r="H1570" s="286">
        <f t="shared" si="1248"/>
        <v>0</v>
      </c>
    </row>
    <row r="1571" ht="15.75" customHeight="1">
      <c r="E1571" s="375" t="str">
        <f t="shared" ref="E1571:F1571" si="1580">UPPER(B1571)</f>
        <v/>
      </c>
      <c r="F1571" s="375" t="str">
        <f t="shared" si="1580"/>
        <v/>
      </c>
      <c r="G1571" s="286" t="str">
        <f t="shared" si="1247"/>
        <v/>
      </c>
      <c r="H1571" s="286">
        <f t="shared" si="1248"/>
        <v>0</v>
      </c>
    </row>
    <row r="1572" ht="15.75" customHeight="1">
      <c r="E1572" s="375" t="str">
        <f t="shared" ref="E1572:F1572" si="1581">UPPER(B1572)</f>
        <v/>
      </c>
      <c r="F1572" s="375" t="str">
        <f t="shared" si="1581"/>
        <v/>
      </c>
      <c r="G1572" s="286" t="str">
        <f t="shared" si="1247"/>
        <v/>
      </c>
      <c r="H1572" s="286">
        <f t="shared" si="1248"/>
        <v>0</v>
      </c>
    </row>
    <row r="1573" ht="15.75" customHeight="1">
      <c r="E1573" s="375" t="str">
        <f t="shared" ref="E1573:F1573" si="1582">UPPER(B1573)</f>
        <v/>
      </c>
      <c r="F1573" s="375" t="str">
        <f t="shared" si="1582"/>
        <v/>
      </c>
      <c r="G1573" s="286" t="str">
        <f t="shared" si="1247"/>
        <v/>
      </c>
      <c r="H1573" s="286">
        <f t="shared" si="1248"/>
        <v>0</v>
      </c>
    </row>
    <row r="1574" ht="15.75" customHeight="1">
      <c r="E1574" s="375" t="str">
        <f t="shared" ref="E1574:F1574" si="1583">UPPER(B1574)</f>
        <v/>
      </c>
      <c r="F1574" s="375" t="str">
        <f t="shared" si="1583"/>
        <v/>
      </c>
      <c r="G1574" s="286" t="str">
        <f t="shared" si="1247"/>
        <v/>
      </c>
      <c r="H1574" s="286">
        <f t="shared" si="1248"/>
        <v>0</v>
      </c>
    </row>
    <row r="1575" ht="15.75" customHeight="1">
      <c r="E1575" s="375" t="str">
        <f t="shared" ref="E1575:F1575" si="1584">UPPER(B1575)</f>
        <v/>
      </c>
      <c r="F1575" s="375" t="str">
        <f t="shared" si="1584"/>
        <v/>
      </c>
      <c r="G1575" s="286" t="str">
        <f t="shared" si="1247"/>
        <v/>
      </c>
      <c r="H1575" s="286">
        <f t="shared" si="1248"/>
        <v>0</v>
      </c>
    </row>
    <row r="1576" ht="15.75" customHeight="1">
      <c r="E1576" s="375" t="str">
        <f t="shared" ref="E1576:F1576" si="1585">UPPER(B1576)</f>
        <v/>
      </c>
      <c r="F1576" s="375" t="str">
        <f t="shared" si="1585"/>
        <v/>
      </c>
      <c r="G1576" s="286" t="str">
        <f t="shared" si="1247"/>
        <v/>
      </c>
      <c r="H1576" s="286">
        <f t="shared" si="1248"/>
        <v>0</v>
      </c>
    </row>
    <row r="1577" ht="15.75" customHeight="1">
      <c r="E1577" s="375" t="str">
        <f t="shared" ref="E1577:F1577" si="1586">UPPER(B1577)</f>
        <v/>
      </c>
      <c r="F1577" s="375" t="str">
        <f t="shared" si="1586"/>
        <v/>
      </c>
      <c r="G1577" s="286" t="str">
        <f t="shared" si="1247"/>
        <v/>
      </c>
      <c r="H1577" s="286">
        <f t="shared" si="1248"/>
        <v>0</v>
      </c>
    </row>
    <row r="1578" ht="15.75" customHeight="1">
      <c r="E1578" s="375" t="str">
        <f t="shared" ref="E1578:F1578" si="1587">UPPER(B1578)</f>
        <v/>
      </c>
      <c r="F1578" s="375" t="str">
        <f t="shared" si="1587"/>
        <v/>
      </c>
      <c r="G1578" s="286" t="str">
        <f t="shared" si="1247"/>
        <v/>
      </c>
      <c r="H1578" s="286">
        <f t="shared" si="1248"/>
        <v>0</v>
      </c>
    </row>
    <row r="1579" ht="15.75" customHeight="1">
      <c r="E1579" s="375" t="str">
        <f t="shared" ref="E1579:F1579" si="1588">UPPER(B1579)</f>
        <v/>
      </c>
      <c r="F1579" s="375" t="str">
        <f t="shared" si="1588"/>
        <v/>
      </c>
      <c r="G1579" s="286" t="str">
        <f t="shared" si="1247"/>
        <v/>
      </c>
      <c r="H1579" s="286">
        <f t="shared" si="1248"/>
        <v>0</v>
      </c>
    </row>
    <row r="1580" ht="15.75" customHeight="1">
      <c r="E1580" s="375" t="str">
        <f t="shared" ref="E1580:F1580" si="1589">UPPER(B1580)</f>
        <v/>
      </c>
      <c r="F1580" s="375" t="str">
        <f t="shared" si="1589"/>
        <v/>
      </c>
      <c r="G1580" s="286" t="str">
        <f t="shared" si="1247"/>
        <v/>
      </c>
      <c r="H1580" s="286">
        <f t="shared" si="1248"/>
        <v>0</v>
      </c>
    </row>
    <row r="1581" ht="15.75" customHeight="1">
      <c r="E1581" s="375" t="str">
        <f t="shared" ref="E1581:F1581" si="1590">UPPER(B1581)</f>
        <v/>
      </c>
      <c r="F1581" s="375" t="str">
        <f t="shared" si="1590"/>
        <v/>
      </c>
      <c r="G1581" s="286" t="str">
        <f t="shared" si="1247"/>
        <v/>
      </c>
      <c r="H1581" s="286">
        <f t="shared" si="1248"/>
        <v>0</v>
      </c>
    </row>
    <row r="1582" ht="15.75" customHeight="1">
      <c r="E1582" s="375" t="str">
        <f t="shared" ref="E1582:F1582" si="1591">UPPER(B1582)</f>
        <v/>
      </c>
      <c r="F1582" s="375" t="str">
        <f t="shared" si="1591"/>
        <v/>
      </c>
      <c r="G1582" s="286" t="str">
        <f t="shared" si="1247"/>
        <v/>
      </c>
      <c r="H1582" s="286">
        <f t="shared" si="1248"/>
        <v>0</v>
      </c>
    </row>
    <row r="1583" ht="15.75" customHeight="1">
      <c r="E1583" s="375" t="str">
        <f t="shared" ref="E1583:F1583" si="1592">UPPER(B1583)</f>
        <v/>
      </c>
      <c r="F1583" s="375" t="str">
        <f t="shared" si="1592"/>
        <v/>
      </c>
      <c r="G1583" s="286" t="str">
        <f t="shared" si="1247"/>
        <v/>
      </c>
      <c r="H1583" s="286">
        <f t="shared" si="1248"/>
        <v>0</v>
      </c>
    </row>
    <row r="1584" ht="15.75" customHeight="1">
      <c r="E1584" s="375" t="str">
        <f t="shared" ref="E1584:F1584" si="1593">UPPER(B1584)</f>
        <v/>
      </c>
      <c r="F1584" s="375" t="str">
        <f t="shared" si="1593"/>
        <v/>
      </c>
      <c r="G1584" s="286" t="str">
        <f t="shared" si="1247"/>
        <v/>
      </c>
      <c r="H1584" s="286">
        <f t="shared" si="1248"/>
        <v>0</v>
      </c>
    </row>
    <row r="1585" ht="15.75" customHeight="1">
      <c r="E1585" s="375" t="str">
        <f t="shared" ref="E1585:F1585" si="1594">UPPER(B1585)</f>
        <v/>
      </c>
      <c r="F1585" s="375" t="str">
        <f t="shared" si="1594"/>
        <v/>
      </c>
      <c r="G1585" s="286" t="str">
        <f t="shared" si="1247"/>
        <v/>
      </c>
      <c r="H1585" s="286">
        <f t="shared" si="1248"/>
        <v>0</v>
      </c>
    </row>
    <row r="1586" ht="15.75" customHeight="1">
      <c r="E1586" s="375" t="str">
        <f t="shared" ref="E1586:F1586" si="1595">UPPER(B1586)</f>
        <v/>
      </c>
      <c r="F1586" s="375" t="str">
        <f t="shared" si="1595"/>
        <v/>
      </c>
      <c r="G1586" s="286" t="str">
        <f t="shared" si="1247"/>
        <v/>
      </c>
      <c r="H1586" s="286">
        <f t="shared" si="1248"/>
        <v>0</v>
      </c>
    </row>
    <row r="1587" ht="15.75" customHeight="1">
      <c r="E1587" s="375" t="str">
        <f t="shared" ref="E1587:F1587" si="1596">UPPER(B1587)</f>
        <v/>
      </c>
      <c r="F1587" s="375" t="str">
        <f t="shared" si="1596"/>
        <v/>
      </c>
      <c r="G1587" s="286" t="str">
        <f t="shared" si="1247"/>
        <v/>
      </c>
      <c r="H1587" s="286">
        <f t="shared" si="1248"/>
        <v>0</v>
      </c>
    </row>
    <row r="1588" ht="15.75" customHeight="1">
      <c r="E1588" s="375" t="str">
        <f t="shared" ref="E1588:F1588" si="1597">UPPER(B1588)</f>
        <v/>
      </c>
      <c r="F1588" s="375" t="str">
        <f t="shared" si="1597"/>
        <v/>
      </c>
      <c r="G1588" s="286" t="str">
        <f t="shared" si="1247"/>
        <v/>
      </c>
      <c r="H1588" s="286">
        <f t="shared" si="1248"/>
        <v>0</v>
      </c>
    </row>
    <row r="1589" ht="15.75" customHeight="1">
      <c r="E1589" s="375" t="str">
        <f t="shared" ref="E1589:F1589" si="1598">UPPER(B1589)</f>
        <v/>
      </c>
      <c r="F1589" s="375" t="str">
        <f t="shared" si="1598"/>
        <v/>
      </c>
      <c r="G1589" s="286" t="str">
        <f t="shared" si="1247"/>
        <v/>
      </c>
      <c r="H1589" s="286">
        <f t="shared" si="1248"/>
        <v>0</v>
      </c>
    </row>
    <row r="1590" ht="15.75" customHeight="1">
      <c r="E1590" s="375" t="str">
        <f t="shared" ref="E1590:F1590" si="1599">UPPER(B1590)</f>
        <v/>
      </c>
      <c r="F1590" s="375" t="str">
        <f t="shared" si="1599"/>
        <v/>
      </c>
      <c r="G1590" s="286" t="str">
        <f t="shared" si="1247"/>
        <v/>
      </c>
      <c r="H1590" s="286">
        <f t="shared" si="1248"/>
        <v>0</v>
      </c>
    </row>
    <row r="1591" ht="15.75" customHeight="1">
      <c r="E1591" s="375" t="str">
        <f t="shared" ref="E1591:F1591" si="1600">UPPER(B1591)</f>
        <v/>
      </c>
      <c r="F1591" s="375" t="str">
        <f t="shared" si="1600"/>
        <v/>
      </c>
      <c r="G1591" s="286" t="str">
        <f t="shared" si="1247"/>
        <v/>
      </c>
      <c r="H1591" s="286">
        <f t="shared" si="1248"/>
        <v>0</v>
      </c>
    </row>
    <row r="1592" ht="15.75" customHeight="1">
      <c r="E1592" s="375" t="str">
        <f t="shared" ref="E1592:F1592" si="1601">UPPER(B1592)</f>
        <v/>
      </c>
      <c r="F1592" s="375" t="str">
        <f t="shared" si="1601"/>
        <v/>
      </c>
      <c r="G1592" s="286" t="str">
        <f t="shared" si="1247"/>
        <v/>
      </c>
      <c r="H1592" s="286">
        <f t="shared" si="1248"/>
        <v>0</v>
      </c>
    </row>
    <row r="1593" ht="15.75" customHeight="1">
      <c r="E1593" s="375" t="str">
        <f t="shared" ref="E1593:F1593" si="1602">UPPER(B1593)</f>
        <v/>
      </c>
      <c r="F1593" s="375" t="str">
        <f t="shared" si="1602"/>
        <v/>
      </c>
      <c r="G1593" s="286" t="str">
        <f t="shared" si="1247"/>
        <v/>
      </c>
      <c r="H1593" s="286">
        <f t="shared" si="1248"/>
        <v>0</v>
      </c>
    </row>
    <row r="1594" ht="15.75" customHeight="1">
      <c r="E1594" s="375" t="str">
        <f t="shared" ref="E1594:F1594" si="1603">UPPER(B1594)</f>
        <v/>
      </c>
      <c r="F1594" s="375" t="str">
        <f t="shared" si="1603"/>
        <v/>
      </c>
      <c r="G1594" s="286" t="str">
        <f t="shared" si="1247"/>
        <v/>
      </c>
      <c r="H1594" s="286">
        <f t="shared" si="1248"/>
        <v>0</v>
      </c>
    </row>
    <row r="1595" ht="15.75" customHeight="1">
      <c r="E1595" s="375" t="str">
        <f t="shared" ref="E1595:F1595" si="1604">UPPER(B1595)</f>
        <v/>
      </c>
      <c r="F1595" s="375" t="str">
        <f t="shared" si="1604"/>
        <v/>
      </c>
      <c r="G1595" s="286" t="str">
        <f t="shared" si="1247"/>
        <v/>
      </c>
      <c r="H1595" s="286">
        <f t="shared" si="1248"/>
        <v>0</v>
      </c>
    </row>
    <row r="1596" ht="15.75" customHeight="1">
      <c r="E1596" s="375" t="str">
        <f t="shared" ref="E1596:F1596" si="1605">UPPER(B1596)</f>
        <v/>
      </c>
      <c r="F1596" s="375" t="str">
        <f t="shared" si="1605"/>
        <v/>
      </c>
      <c r="G1596" s="286" t="str">
        <f t="shared" si="1247"/>
        <v/>
      </c>
      <c r="H1596" s="286">
        <f t="shared" si="1248"/>
        <v>0</v>
      </c>
    </row>
    <row r="1597" ht="15.75" customHeight="1">
      <c r="E1597" s="375" t="str">
        <f t="shared" ref="E1597:F1597" si="1606">UPPER(B1597)</f>
        <v/>
      </c>
      <c r="F1597" s="375" t="str">
        <f t="shared" si="1606"/>
        <v/>
      </c>
      <c r="G1597" s="286" t="str">
        <f t="shared" si="1247"/>
        <v/>
      </c>
      <c r="H1597" s="286">
        <f t="shared" si="1248"/>
        <v>0</v>
      </c>
    </row>
    <row r="1598" ht="15.75" customHeight="1">
      <c r="E1598" s="375" t="str">
        <f t="shared" ref="E1598:F1598" si="1607">UPPER(B1598)</f>
        <v/>
      </c>
      <c r="F1598" s="375" t="str">
        <f t="shared" si="1607"/>
        <v/>
      </c>
      <c r="G1598" s="286" t="str">
        <f t="shared" si="1247"/>
        <v/>
      </c>
      <c r="H1598" s="286">
        <f t="shared" si="1248"/>
        <v>0</v>
      </c>
    </row>
    <row r="1599" ht="15.75" customHeight="1">
      <c r="E1599" s="375" t="str">
        <f t="shared" ref="E1599:F1599" si="1608">UPPER(B1599)</f>
        <v/>
      </c>
      <c r="F1599" s="375" t="str">
        <f t="shared" si="1608"/>
        <v/>
      </c>
      <c r="G1599" s="286" t="str">
        <f t="shared" si="1247"/>
        <v/>
      </c>
      <c r="H1599" s="286">
        <f t="shared" si="1248"/>
        <v>0</v>
      </c>
    </row>
    <row r="1600" ht="15.75" customHeight="1">
      <c r="E1600" s="375" t="str">
        <f t="shared" ref="E1600:F1600" si="1609">UPPER(B1600)</f>
        <v/>
      </c>
      <c r="F1600" s="375" t="str">
        <f t="shared" si="1609"/>
        <v/>
      </c>
      <c r="G1600" s="286" t="str">
        <f t="shared" si="1247"/>
        <v/>
      </c>
      <c r="H1600" s="286">
        <f t="shared" si="1248"/>
        <v>0</v>
      </c>
    </row>
    <row r="1601" ht="15.75" customHeight="1">
      <c r="E1601" s="375" t="str">
        <f t="shared" ref="E1601:F1601" si="1610">UPPER(B1601)</f>
        <v/>
      </c>
      <c r="F1601" s="375" t="str">
        <f t="shared" si="1610"/>
        <v/>
      </c>
      <c r="G1601" s="286" t="str">
        <f t="shared" si="1247"/>
        <v/>
      </c>
      <c r="H1601" s="286">
        <f t="shared" si="1248"/>
        <v>0</v>
      </c>
    </row>
    <row r="1602" ht="15.75" customHeight="1">
      <c r="E1602" s="375" t="str">
        <f t="shared" ref="E1602:F1602" si="1611">UPPER(B1602)</f>
        <v/>
      </c>
      <c r="F1602" s="375" t="str">
        <f t="shared" si="1611"/>
        <v/>
      </c>
      <c r="G1602" s="286" t="str">
        <f t="shared" si="1247"/>
        <v/>
      </c>
      <c r="H1602" s="286">
        <f t="shared" si="1248"/>
        <v>0</v>
      </c>
    </row>
    <row r="1603" ht="15.75" customHeight="1">
      <c r="E1603" s="375" t="str">
        <f t="shared" ref="E1603:F1603" si="1612">UPPER(B1603)</f>
        <v/>
      </c>
      <c r="F1603" s="375" t="str">
        <f t="shared" si="1612"/>
        <v/>
      </c>
      <c r="G1603" s="286" t="str">
        <f t="shared" si="1247"/>
        <v/>
      </c>
      <c r="H1603" s="286">
        <f t="shared" si="1248"/>
        <v>0</v>
      </c>
    </row>
    <row r="1604" ht="15.75" customHeight="1">
      <c r="E1604" s="375" t="str">
        <f t="shared" ref="E1604:F1604" si="1613">UPPER(B1604)</f>
        <v/>
      </c>
      <c r="F1604" s="375" t="str">
        <f t="shared" si="1613"/>
        <v/>
      </c>
      <c r="G1604" s="286" t="str">
        <f t="shared" si="1247"/>
        <v/>
      </c>
      <c r="H1604" s="286">
        <f t="shared" si="1248"/>
        <v>0</v>
      </c>
    </row>
    <row r="1605" ht="15.75" customHeight="1">
      <c r="E1605" s="375" t="str">
        <f t="shared" ref="E1605:F1605" si="1614">UPPER(B1605)</f>
        <v/>
      </c>
      <c r="F1605" s="375" t="str">
        <f t="shared" si="1614"/>
        <v/>
      </c>
      <c r="G1605" s="286" t="str">
        <f t="shared" si="1247"/>
        <v/>
      </c>
      <c r="H1605" s="286">
        <f t="shared" si="1248"/>
        <v>0</v>
      </c>
    </row>
    <row r="1606" ht="15.75" customHeight="1">
      <c r="E1606" s="375" t="str">
        <f t="shared" ref="E1606:F1606" si="1615">UPPER(B1606)</f>
        <v/>
      </c>
      <c r="F1606" s="375" t="str">
        <f t="shared" si="1615"/>
        <v/>
      </c>
      <c r="G1606" s="286" t="str">
        <f t="shared" si="1247"/>
        <v/>
      </c>
      <c r="H1606" s="286">
        <f t="shared" si="1248"/>
        <v>0</v>
      </c>
    </row>
    <row r="1607" ht="15.75" customHeight="1">
      <c r="E1607" s="375" t="str">
        <f t="shared" ref="E1607:F1607" si="1616">UPPER(B1607)</f>
        <v/>
      </c>
      <c r="F1607" s="375" t="str">
        <f t="shared" si="1616"/>
        <v/>
      </c>
      <c r="G1607" s="286" t="str">
        <f t="shared" si="1247"/>
        <v/>
      </c>
      <c r="H1607" s="286">
        <f t="shared" si="1248"/>
        <v>0</v>
      </c>
    </row>
    <row r="1608" ht="15.75" customHeight="1">
      <c r="E1608" s="375" t="str">
        <f t="shared" ref="E1608:F1608" si="1617">UPPER(B1608)</f>
        <v/>
      </c>
      <c r="F1608" s="375" t="str">
        <f t="shared" si="1617"/>
        <v/>
      </c>
      <c r="G1608" s="286" t="str">
        <f t="shared" si="1247"/>
        <v/>
      </c>
      <c r="H1608" s="286">
        <f t="shared" si="1248"/>
        <v>0</v>
      </c>
    </row>
    <row r="1609" ht="15.75" customHeight="1">
      <c r="E1609" s="375" t="str">
        <f t="shared" ref="E1609:F1609" si="1618">UPPER(B1609)</f>
        <v/>
      </c>
      <c r="F1609" s="375" t="str">
        <f t="shared" si="1618"/>
        <v/>
      </c>
      <c r="G1609" s="286" t="str">
        <f t="shared" si="1247"/>
        <v/>
      </c>
      <c r="H1609" s="286">
        <f t="shared" si="1248"/>
        <v>0</v>
      </c>
    </row>
    <row r="1610" ht="15.75" customHeight="1">
      <c r="E1610" s="375" t="str">
        <f t="shared" ref="E1610:F1610" si="1619">UPPER(B1610)</f>
        <v/>
      </c>
      <c r="F1610" s="375" t="str">
        <f t="shared" si="1619"/>
        <v/>
      </c>
      <c r="G1610" s="286" t="str">
        <f t="shared" si="1247"/>
        <v/>
      </c>
      <c r="H1610" s="286">
        <f t="shared" si="1248"/>
        <v>0</v>
      </c>
    </row>
    <row r="1611" ht="15.75" customHeight="1">
      <c r="E1611" s="375" t="str">
        <f t="shared" ref="E1611:F1611" si="1620">UPPER(B1611)</f>
        <v/>
      </c>
      <c r="F1611" s="375" t="str">
        <f t="shared" si="1620"/>
        <v/>
      </c>
      <c r="G1611" s="286" t="str">
        <f t="shared" si="1247"/>
        <v/>
      </c>
      <c r="H1611" s="286">
        <f t="shared" si="1248"/>
        <v>0</v>
      </c>
    </row>
    <row r="1612" ht="15.75" customHeight="1">
      <c r="E1612" s="375" t="str">
        <f t="shared" ref="E1612:F1612" si="1621">UPPER(B1612)</f>
        <v/>
      </c>
      <c r="F1612" s="375" t="str">
        <f t="shared" si="1621"/>
        <v/>
      </c>
      <c r="G1612" s="286" t="str">
        <f t="shared" si="1247"/>
        <v/>
      </c>
      <c r="H1612" s="286">
        <f t="shared" si="1248"/>
        <v>0</v>
      </c>
    </row>
    <row r="1613" ht="15.75" customHeight="1">
      <c r="E1613" s="375" t="str">
        <f t="shared" ref="E1613:F1613" si="1622">UPPER(B1613)</f>
        <v/>
      </c>
      <c r="F1613" s="375" t="str">
        <f t="shared" si="1622"/>
        <v/>
      </c>
      <c r="G1613" s="286" t="str">
        <f t="shared" si="1247"/>
        <v/>
      </c>
      <c r="H1613" s="286">
        <f t="shared" si="1248"/>
        <v>0</v>
      </c>
    </row>
    <row r="1614" ht="15.75" customHeight="1">
      <c r="E1614" s="375" t="str">
        <f t="shared" ref="E1614:F1614" si="1623">UPPER(B1614)</f>
        <v/>
      </c>
      <c r="F1614" s="375" t="str">
        <f t="shared" si="1623"/>
        <v/>
      </c>
      <c r="G1614" s="286" t="str">
        <f t="shared" si="1247"/>
        <v/>
      </c>
      <c r="H1614" s="286">
        <f t="shared" si="1248"/>
        <v>0</v>
      </c>
    </row>
    <row r="1615" ht="15.75" customHeight="1">
      <c r="E1615" s="375" t="str">
        <f t="shared" ref="E1615:F1615" si="1624">UPPER(B1615)</f>
        <v/>
      </c>
      <c r="F1615" s="375" t="str">
        <f t="shared" si="1624"/>
        <v/>
      </c>
      <c r="G1615" s="286" t="str">
        <f t="shared" si="1247"/>
        <v/>
      </c>
      <c r="H1615" s="286">
        <f t="shared" si="1248"/>
        <v>0</v>
      </c>
    </row>
    <row r="1616" ht="15.75" customHeight="1">
      <c r="E1616" s="375" t="str">
        <f t="shared" ref="E1616:F1616" si="1625">UPPER(B1616)</f>
        <v/>
      </c>
      <c r="F1616" s="375" t="str">
        <f t="shared" si="1625"/>
        <v/>
      </c>
      <c r="G1616" s="286" t="str">
        <f t="shared" si="1247"/>
        <v/>
      </c>
      <c r="H1616" s="286">
        <f t="shared" si="1248"/>
        <v>0</v>
      </c>
    </row>
    <row r="1617" ht="15.75" customHeight="1">
      <c r="E1617" s="375" t="str">
        <f t="shared" ref="E1617:F1617" si="1626">UPPER(B1617)</f>
        <v/>
      </c>
      <c r="F1617" s="375" t="str">
        <f t="shared" si="1626"/>
        <v/>
      </c>
      <c r="G1617" s="286" t="str">
        <f t="shared" si="1247"/>
        <v/>
      </c>
      <c r="H1617" s="286">
        <f t="shared" si="1248"/>
        <v>0</v>
      </c>
    </row>
    <row r="1618" ht="15.75" customHeight="1">
      <c r="E1618" s="375" t="str">
        <f t="shared" ref="E1618:F1618" si="1627">UPPER(B1618)</f>
        <v/>
      </c>
      <c r="F1618" s="375" t="str">
        <f t="shared" si="1627"/>
        <v/>
      </c>
      <c r="G1618" s="286" t="str">
        <f t="shared" si="1247"/>
        <v/>
      </c>
      <c r="H1618" s="286">
        <f t="shared" si="1248"/>
        <v>0</v>
      </c>
    </row>
    <row r="1619" ht="15.75" customHeight="1">
      <c r="E1619" s="375" t="str">
        <f t="shared" ref="E1619:F1619" si="1628">UPPER(B1619)</f>
        <v/>
      </c>
      <c r="F1619" s="375" t="str">
        <f t="shared" si="1628"/>
        <v/>
      </c>
      <c r="G1619" s="286" t="str">
        <f t="shared" si="1247"/>
        <v/>
      </c>
      <c r="H1619" s="286">
        <f t="shared" si="1248"/>
        <v>0</v>
      </c>
    </row>
    <row r="1620" ht="15.75" customHeight="1">
      <c r="E1620" s="375" t="str">
        <f t="shared" ref="E1620:F1620" si="1629">UPPER(B1620)</f>
        <v/>
      </c>
      <c r="F1620" s="375" t="str">
        <f t="shared" si="1629"/>
        <v/>
      </c>
      <c r="G1620" s="286" t="str">
        <f t="shared" si="1247"/>
        <v/>
      </c>
      <c r="H1620" s="286">
        <f t="shared" si="1248"/>
        <v>0</v>
      </c>
    </row>
    <row r="1621" ht="15.75" customHeight="1">
      <c r="E1621" s="375" t="str">
        <f t="shared" ref="E1621:F1621" si="1630">UPPER(B1621)</f>
        <v/>
      </c>
      <c r="F1621" s="375" t="str">
        <f t="shared" si="1630"/>
        <v/>
      </c>
      <c r="G1621" s="286" t="str">
        <f t="shared" si="1247"/>
        <v/>
      </c>
      <c r="H1621" s="286">
        <f t="shared" si="1248"/>
        <v>0</v>
      </c>
    </row>
    <row r="1622" ht="15.75" customHeight="1">
      <c r="E1622" s="375" t="str">
        <f t="shared" ref="E1622:F1622" si="1631">UPPER(B1622)</f>
        <v/>
      </c>
      <c r="F1622" s="375" t="str">
        <f t="shared" si="1631"/>
        <v/>
      </c>
      <c r="G1622" s="286" t="str">
        <f t="shared" si="1247"/>
        <v/>
      </c>
      <c r="H1622" s="286">
        <f t="shared" si="1248"/>
        <v>0</v>
      </c>
    </row>
    <row r="1623" ht="15.75" customHeight="1">
      <c r="E1623" s="375" t="str">
        <f t="shared" ref="E1623:F1623" si="1632">UPPER(B1623)</f>
        <v/>
      </c>
      <c r="F1623" s="375" t="str">
        <f t="shared" si="1632"/>
        <v/>
      </c>
      <c r="G1623" s="286" t="str">
        <f t="shared" si="1247"/>
        <v/>
      </c>
      <c r="H1623" s="286">
        <f t="shared" si="1248"/>
        <v>0</v>
      </c>
    </row>
    <row r="1624" ht="15.75" customHeight="1">
      <c r="E1624" s="375" t="str">
        <f t="shared" ref="E1624:F1624" si="1633">UPPER(B1624)</f>
        <v/>
      </c>
      <c r="F1624" s="375" t="str">
        <f t="shared" si="1633"/>
        <v/>
      </c>
      <c r="G1624" s="286" t="str">
        <f t="shared" si="1247"/>
        <v/>
      </c>
      <c r="H1624" s="286">
        <f t="shared" si="1248"/>
        <v>0</v>
      </c>
    </row>
    <row r="1625" ht="15.75" customHeight="1">
      <c r="E1625" s="375" t="str">
        <f t="shared" ref="E1625:F1625" si="1634">UPPER(B1625)</f>
        <v/>
      </c>
      <c r="F1625" s="375" t="str">
        <f t="shared" si="1634"/>
        <v/>
      </c>
      <c r="G1625" s="286" t="str">
        <f t="shared" si="1247"/>
        <v/>
      </c>
      <c r="H1625" s="286">
        <f t="shared" si="1248"/>
        <v>0</v>
      </c>
    </row>
    <row r="1626" ht="15.75" customHeight="1">
      <c r="E1626" s="375" t="str">
        <f t="shared" ref="E1626:F1626" si="1635">UPPER(B1626)</f>
        <v/>
      </c>
      <c r="F1626" s="375" t="str">
        <f t="shared" si="1635"/>
        <v/>
      </c>
      <c r="G1626" s="286" t="str">
        <f t="shared" si="1247"/>
        <v/>
      </c>
      <c r="H1626" s="286">
        <f t="shared" si="1248"/>
        <v>0</v>
      </c>
    </row>
    <row r="1627" ht="15.75" customHeight="1">
      <c r="E1627" s="375" t="str">
        <f t="shared" ref="E1627:F1627" si="1636">UPPER(B1627)</f>
        <v/>
      </c>
      <c r="F1627" s="375" t="str">
        <f t="shared" si="1636"/>
        <v/>
      </c>
      <c r="G1627" s="286" t="str">
        <f t="shared" si="1247"/>
        <v/>
      </c>
      <c r="H1627" s="286">
        <f t="shared" si="1248"/>
        <v>0</v>
      </c>
    </row>
    <row r="1628" ht="15.75" customHeight="1">
      <c r="E1628" s="375" t="str">
        <f t="shared" ref="E1628:F1628" si="1637">UPPER(B1628)</f>
        <v/>
      </c>
      <c r="F1628" s="375" t="str">
        <f t="shared" si="1637"/>
        <v/>
      </c>
      <c r="G1628" s="286" t="str">
        <f t="shared" si="1247"/>
        <v/>
      </c>
      <c r="H1628" s="286">
        <f t="shared" si="1248"/>
        <v>0</v>
      </c>
    </row>
    <row r="1629" ht="15.75" customHeight="1">
      <c r="E1629" s="375" t="str">
        <f t="shared" ref="E1629:F1629" si="1638">UPPER(B1629)</f>
        <v/>
      </c>
      <c r="F1629" s="375" t="str">
        <f t="shared" si="1638"/>
        <v/>
      </c>
      <c r="G1629" s="286" t="str">
        <f t="shared" si="1247"/>
        <v/>
      </c>
      <c r="H1629" s="286">
        <f t="shared" si="1248"/>
        <v>0</v>
      </c>
    </row>
    <row r="1630" ht="15.75" customHeight="1">
      <c r="E1630" s="375" t="str">
        <f t="shared" ref="E1630:F1630" si="1639">UPPER(B1630)</f>
        <v/>
      </c>
      <c r="F1630" s="375" t="str">
        <f t="shared" si="1639"/>
        <v/>
      </c>
      <c r="G1630" s="286" t="str">
        <f t="shared" si="1247"/>
        <v/>
      </c>
      <c r="H1630" s="286">
        <f t="shared" si="1248"/>
        <v>0</v>
      </c>
    </row>
    <row r="1631" ht="15.75" customHeight="1">
      <c r="E1631" s="375" t="str">
        <f t="shared" ref="E1631:F1631" si="1640">UPPER(B1631)</f>
        <v/>
      </c>
      <c r="F1631" s="375" t="str">
        <f t="shared" si="1640"/>
        <v/>
      </c>
      <c r="G1631" s="286" t="str">
        <f t="shared" si="1247"/>
        <v/>
      </c>
      <c r="H1631" s="286">
        <f t="shared" si="1248"/>
        <v>0</v>
      </c>
    </row>
    <row r="1632" ht="15.75" customHeight="1">
      <c r="E1632" s="375" t="str">
        <f t="shared" ref="E1632:F1632" si="1641">UPPER(B1632)</f>
        <v/>
      </c>
      <c r="F1632" s="375" t="str">
        <f t="shared" si="1641"/>
        <v/>
      </c>
      <c r="G1632" s="286" t="str">
        <f t="shared" si="1247"/>
        <v/>
      </c>
      <c r="H1632" s="286">
        <f t="shared" si="1248"/>
        <v>0</v>
      </c>
    </row>
    <row r="1633" ht="15.75" customHeight="1">
      <c r="E1633" s="375" t="str">
        <f t="shared" ref="E1633:F1633" si="1642">UPPER(B1633)</f>
        <v/>
      </c>
      <c r="F1633" s="375" t="str">
        <f t="shared" si="1642"/>
        <v/>
      </c>
      <c r="G1633" s="286" t="str">
        <f t="shared" si="1247"/>
        <v/>
      </c>
      <c r="H1633" s="286">
        <f t="shared" si="1248"/>
        <v>0</v>
      </c>
    </row>
    <row r="1634" ht="15.75" customHeight="1">
      <c r="E1634" s="375" t="str">
        <f t="shared" ref="E1634:F1634" si="1643">UPPER(B1634)</f>
        <v/>
      </c>
      <c r="F1634" s="375" t="str">
        <f t="shared" si="1643"/>
        <v/>
      </c>
      <c r="G1634" s="286" t="str">
        <f t="shared" si="1247"/>
        <v/>
      </c>
      <c r="H1634" s="286">
        <f t="shared" si="1248"/>
        <v>0</v>
      </c>
    </row>
    <row r="1635" ht="15.75" customHeight="1">
      <c r="E1635" s="375" t="str">
        <f t="shared" ref="E1635:F1635" si="1644">UPPER(B1635)</f>
        <v/>
      </c>
      <c r="F1635" s="375" t="str">
        <f t="shared" si="1644"/>
        <v/>
      </c>
      <c r="G1635" s="286" t="str">
        <f t="shared" si="1247"/>
        <v/>
      </c>
      <c r="H1635" s="286">
        <f t="shared" si="1248"/>
        <v>0</v>
      </c>
    </row>
    <row r="1636" ht="15.75" customHeight="1">
      <c r="E1636" s="375" t="str">
        <f t="shared" ref="E1636:F1636" si="1645">UPPER(B1636)</f>
        <v/>
      </c>
      <c r="F1636" s="375" t="str">
        <f t="shared" si="1645"/>
        <v/>
      </c>
      <c r="G1636" s="286" t="str">
        <f t="shared" si="1247"/>
        <v/>
      </c>
      <c r="H1636" s="286">
        <f t="shared" si="1248"/>
        <v>0</v>
      </c>
    </row>
    <row r="1637" ht="15.75" customHeight="1">
      <c r="E1637" s="375" t="str">
        <f t="shared" ref="E1637:F1637" si="1646">UPPER(B1637)</f>
        <v/>
      </c>
      <c r="F1637" s="375" t="str">
        <f t="shared" si="1646"/>
        <v/>
      </c>
      <c r="G1637" s="286" t="str">
        <f t="shared" si="1247"/>
        <v/>
      </c>
      <c r="H1637" s="286">
        <f t="shared" si="1248"/>
        <v>0</v>
      </c>
    </row>
    <row r="1638" ht="15.75" customHeight="1">
      <c r="E1638" s="375" t="str">
        <f t="shared" ref="E1638:F1638" si="1647">UPPER(B1638)</f>
        <v/>
      </c>
      <c r="F1638" s="375" t="str">
        <f t="shared" si="1647"/>
        <v/>
      </c>
      <c r="G1638" s="286" t="str">
        <f t="shared" si="1247"/>
        <v/>
      </c>
      <c r="H1638" s="286">
        <f t="shared" si="1248"/>
        <v>0</v>
      </c>
    </row>
    <row r="1639" ht="15.75" customHeight="1">
      <c r="E1639" s="375" t="str">
        <f t="shared" ref="E1639:F1639" si="1648">UPPER(B1639)</f>
        <v/>
      </c>
      <c r="F1639" s="375" t="str">
        <f t="shared" si="1648"/>
        <v/>
      </c>
      <c r="G1639" s="286" t="str">
        <f t="shared" si="1247"/>
        <v/>
      </c>
      <c r="H1639" s="286">
        <f t="shared" si="1248"/>
        <v>0</v>
      </c>
    </row>
    <row r="1640" ht="15.75" customHeight="1">
      <c r="E1640" s="375" t="str">
        <f t="shared" ref="E1640:F1640" si="1649">UPPER(B1640)</f>
        <v/>
      </c>
      <c r="F1640" s="375" t="str">
        <f t="shared" si="1649"/>
        <v/>
      </c>
      <c r="G1640" s="286" t="str">
        <f t="shared" si="1247"/>
        <v/>
      </c>
      <c r="H1640" s="286">
        <f t="shared" si="1248"/>
        <v>0</v>
      </c>
    </row>
    <row r="1641" ht="15.75" customHeight="1">
      <c r="E1641" s="375" t="str">
        <f t="shared" ref="E1641:F1641" si="1650">UPPER(B1641)</f>
        <v/>
      </c>
      <c r="F1641" s="375" t="str">
        <f t="shared" si="1650"/>
        <v/>
      </c>
      <c r="G1641" s="286" t="str">
        <f t="shared" si="1247"/>
        <v/>
      </c>
      <c r="H1641" s="286">
        <f t="shared" si="1248"/>
        <v>0</v>
      </c>
    </row>
    <row r="1642" ht="15.75" customHeight="1">
      <c r="E1642" s="375" t="str">
        <f t="shared" ref="E1642:F1642" si="1651">UPPER(B1642)</f>
        <v/>
      </c>
      <c r="F1642" s="375" t="str">
        <f t="shared" si="1651"/>
        <v/>
      </c>
      <c r="G1642" s="286" t="str">
        <f t="shared" si="1247"/>
        <v/>
      </c>
      <c r="H1642" s="286">
        <f t="shared" si="1248"/>
        <v>0</v>
      </c>
    </row>
    <row r="1643" ht="15.75" customHeight="1">
      <c r="E1643" s="375" t="str">
        <f t="shared" ref="E1643:F1643" si="1652">UPPER(B1643)</f>
        <v/>
      </c>
      <c r="F1643" s="375" t="str">
        <f t="shared" si="1652"/>
        <v/>
      </c>
      <c r="G1643" s="286" t="str">
        <f t="shared" si="1247"/>
        <v/>
      </c>
      <c r="H1643" s="286">
        <f t="shared" si="1248"/>
        <v>0</v>
      </c>
    </row>
    <row r="1644" ht="15.75" customHeight="1">
      <c r="E1644" s="375" t="str">
        <f t="shared" ref="E1644:F1644" si="1653">UPPER(B1644)</f>
        <v/>
      </c>
      <c r="F1644" s="375" t="str">
        <f t="shared" si="1653"/>
        <v/>
      </c>
      <c r="G1644" s="286" t="str">
        <f t="shared" si="1247"/>
        <v/>
      </c>
      <c r="H1644" s="286">
        <f t="shared" si="1248"/>
        <v>0</v>
      </c>
    </row>
    <row r="1645" ht="15.75" customHeight="1">
      <c r="E1645" s="375" t="str">
        <f t="shared" ref="E1645:F1645" si="1654">UPPER(B1645)</f>
        <v/>
      </c>
      <c r="F1645" s="375" t="str">
        <f t="shared" si="1654"/>
        <v/>
      </c>
      <c r="G1645" s="286" t="str">
        <f t="shared" si="1247"/>
        <v/>
      </c>
      <c r="H1645" s="286">
        <f t="shared" si="1248"/>
        <v>0</v>
      </c>
    </row>
    <row r="1646" ht="15.75" customHeight="1">
      <c r="E1646" s="375" t="str">
        <f t="shared" ref="E1646:F1646" si="1655">UPPER(B1646)</f>
        <v/>
      </c>
      <c r="F1646" s="375" t="str">
        <f t="shared" si="1655"/>
        <v/>
      </c>
      <c r="G1646" s="286" t="str">
        <f t="shared" si="1247"/>
        <v/>
      </c>
      <c r="H1646" s="286">
        <f t="shared" si="1248"/>
        <v>0</v>
      </c>
    </row>
    <row r="1647" ht="15.75" customHeight="1">
      <c r="E1647" s="375" t="str">
        <f t="shared" ref="E1647:F1647" si="1656">UPPER(B1647)</f>
        <v/>
      </c>
      <c r="F1647" s="375" t="str">
        <f t="shared" si="1656"/>
        <v/>
      </c>
      <c r="G1647" s="286" t="str">
        <f t="shared" si="1247"/>
        <v/>
      </c>
      <c r="H1647" s="286">
        <f t="shared" si="1248"/>
        <v>0</v>
      </c>
    </row>
    <row r="1648" ht="15.75" customHeight="1">
      <c r="E1648" s="375" t="str">
        <f t="shared" ref="E1648:F1648" si="1657">UPPER(B1648)</f>
        <v/>
      </c>
      <c r="F1648" s="375" t="str">
        <f t="shared" si="1657"/>
        <v/>
      </c>
      <c r="G1648" s="286" t="str">
        <f t="shared" si="1247"/>
        <v/>
      </c>
      <c r="H1648" s="286">
        <f t="shared" si="1248"/>
        <v>0</v>
      </c>
    </row>
    <row r="1649" ht="15.75" customHeight="1">
      <c r="E1649" s="375" t="str">
        <f t="shared" ref="E1649:F1649" si="1658">UPPER(B1649)</f>
        <v/>
      </c>
      <c r="F1649" s="375" t="str">
        <f t="shared" si="1658"/>
        <v/>
      </c>
      <c r="G1649" s="286" t="str">
        <f t="shared" si="1247"/>
        <v/>
      </c>
      <c r="H1649" s="286">
        <f t="shared" si="1248"/>
        <v>0</v>
      </c>
    </row>
    <row r="1650" ht="15.75" customHeight="1">
      <c r="E1650" s="375" t="str">
        <f t="shared" ref="E1650:F1650" si="1659">UPPER(B1650)</f>
        <v/>
      </c>
      <c r="F1650" s="375" t="str">
        <f t="shared" si="1659"/>
        <v/>
      </c>
      <c r="G1650" s="286" t="str">
        <f t="shared" si="1247"/>
        <v/>
      </c>
      <c r="H1650" s="286">
        <f t="shared" si="1248"/>
        <v>0</v>
      </c>
    </row>
    <row r="1651" ht="15.75" customHeight="1">
      <c r="E1651" s="375" t="str">
        <f t="shared" ref="E1651:F1651" si="1660">UPPER(B1651)</f>
        <v/>
      </c>
      <c r="F1651" s="375" t="str">
        <f t="shared" si="1660"/>
        <v/>
      </c>
      <c r="G1651" s="286" t="str">
        <f t="shared" si="1247"/>
        <v/>
      </c>
      <c r="H1651" s="286">
        <f t="shared" si="1248"/>
        <v>0</v>
      </c>
    </row>
    <row r="1652" ht="15.75" customHeight="1">
      <c r="E1652" s="375" t="str">
        <f t="shared" ref="E1652:F1652" si="1661">UPPER(B1652)</f>
        <v/>
      </c>
      <c r="F1652" s="375" t="str">
        <f t="shared" si="1661"/>
        <v/>
      </c>
      <c r="G1652" s="286" t="str">
        <f t="shared" si="1247"/>
        <v/>
      </c>
      <c r="H1652" s="286">
        <f t="shared" si="1248"/>
        <v>0</v>
      </c>
    </row>
    <row r="1653" ht="15.75" customHeight="1">
      <c r="E1653" s="375" t="str">
        <f t="shared" ref="E1653:F1653" si="1662">UPPER(B1653)</f>
        <v/>
      </c>
      <c r="F1653" s="375" t="str">
        <f t="shared" si="1662"/>
        <v/>
      </c>
      <c r="G1653" s="286" t="str">
        <f t="shared" si="1247"/>
        <v/>
      </c>
      <c r="H1653" s="286">
        <f t="shared" si="1248"/>
        <v>0</v>
      </c>
    </row>
    <row r="1654" ht="15.75" customHeight="1">
      <c r="E1654" s="375" t="str">
        <f t="shared" ref="E1654:F1654" si="1663">UPPER(B1654)</f>
        <v/>
      </c>
      <c r="F1654" s="375" t="str">
        <f t="shared" si="1663"/>
        <v/>
      </c>
      <c r="G1654" s="286" t="str">
        <f t="shared" si="1247"/>
        <v/>
      </c>
      <c r="H1654" s="286">
        <f t="shared" si="1248"/>
        <v>0</v>
      </c>
    </row>
    <row r="1655" ht="15.75" customHeight="1">
      <c r="E1655" s="375" t="str">
        <f t="shared" ref="E1655:F1655" si="1664">UPPER(B1655)</f>
        <v/>
      </c>
      <c r="F1655" s="375" t="str">
        <f t="shared" si="1664"/>
        <v/>
      </c>
      <c r="G1655" s="286" t="str">
        <f t="shared" si="1247"/>
        <v/>
      </c>
      <c r="H1655" s="286">
        <f t="shared" si="1248"/>
        <v>0</v>
      </c>
    </row>
    <row r="1656" ht="15.75" customHeight="1">
      <c r="E1656" s="375" t="str">
        <f t="shared" ref="E1656:F1656" si="1665">UPPER(B1656)</f>
        <v/>
      </c>
      <c r="F1656" s="375" t="str">
        <f t="shared" si="1665"/>
        <v/>
      </c>
      <c r="G1656" s="286" t="str">
        <f t="shared" si="1247"/>
        <v/>
      </c>
      <c r="H1656" s="286">
        <f t="shared" si="1248"/>
        <v>0</v>
      </c>
    </row>
    <row r="1657" ht="15.75" customHeight="1">
      <c r="E1657" s="375" t="str">
        <f t="shared" ref="E1657:F1657" si="1666">UPPER(B1657)</f>
        <v/>
      </c>
      <c r="F1657" s="375" t="str">
        <f t="shared" si="1666"/>
        <v/>
      </c>
      <c r="G1657" s="286" t="str">
        <f t="shared" si="1247"/>
        <v/>
      </c>
      <c r="H1657" s="286">
        <f t="shared" si="1248"/>
        <v>0</v>
      </c>
    </row>
    <row r="1658" ht="15.75" customHeight="1">
      <c r="E1658" s="375" t="str">
        <f t="shared" ref="E1658:F1658" si="1667">UPPER(B1658)</f>
        <v/>
      </c>
      <c r="F1658" s="375" t="str">
        <f t="shared" si="1667"/>
        <v/>
      </c>
      <c r="G1658" s="286" t="str">
        <f t="shared" si="1247"/>
        <v/>
      </c>
      <c r="H1658" s="286">
        <f t="shared" si="1248"/>
        <v>0</v>
      </c>
    </row>
    <row r="1659" ht="15.75" customHeight="1">
      <c r="E1659" s="375" t="str">
        <f t="shared" ref="E1659:F1659" si="1668">UPPER(B1659)</f>
        <v/>
      </c>
      <c r="F1659" s="375" t="str">
        <f t="shared" si="1668"/>
        <v/>
      </c>
      <c r="G1659" s="286" t="str">
        <f t="shared" si="1247"/>
        <v/>
      </c>
      <c r="H1659" s="286">
        <f t="shared" si="1248"/>
        <v>0</v>
      </c>
    </row>
    <row r="1660" ht="15.75" customHeight="1">
      <c r="E1660" s="375" t="str">
        <f t="shared" ref="E1660:F1660" si="1669">UPPER(B1660)</f>
        <v/>
      </c>
      <c r="F1660" s="375" t="str">
        <f t="shared" si="1669"/>
        <v/>
      </c>
      <c r="G1660" s="286" t="str">
        <f t="shared" si="1247"/>
        <v/>
      </c>
      <c r="H1660" s="286">
        <f t="shared" si="1248"/>
        <v>0</v>
      </c>
    </row>
    <row r="1661" ht="15.75" customHeight="1">
      <c r="E1661" s="375" t="str">
        <f t="shared" ref="E1661:F1661" si="1670">UPPER(B1661)</f>
        <v/>
      </c>
      <c r="F1661" s="375" t="str">
        <f t="shared" si="1670"/>
        <v/>
      </c>
      <c r="G1661" s="286" t="str">
        <f t="shared" si="1247"/>
        <v/>
      </c>
      <c r="H1661" s="286">
        <f t="shared" si="1248"/>
        <v>0</v>
      </c>
    </row>
    <row r="1662" ht="15.75" customHeight="1">
      <c r="E1662" s="375" t="str">
        <f t="shared" ref="E1662:F1662" si="1671">UPPER(B1662)</f>
        <v/>
      </c>
      <c r="F1662" s="375" t="str">
        <f t="shared" si="1671"/>
        <v/>
      </c>
      <c r="G1662" s="286" t="str">
        <f t="shared" si="1247"/>
        <v/>
      </c>
      <c r="H1662" s="286">
        <f t="shared" si="1248"/>
        <v>0</v>
      </c>
    </row>
    <row r="1663" ht="15.75" customHeight="1">
      <c r="E1663" s="375" t="str">
        <f t="shared" ref="E1663:F1663" si="1672">UPPER(B1663)</f>
        <v/>
      </c>
      <c r="F1663" s="375" t="str">
        <f t="shared" si="1672"/>
        <v/>
      </c>
      <c r="G1663" s="286" t="str">
        <f t="shared" si="1247"/>
        <v/>
      </c>
      <c r="H1663" s="286">
        <f t="shared" si="1248"/>
        <v>0</v>
      </c>
    </row>
    <row r="1664" ht="15.75" customHeight="1">
      <c r="E1664" s="375" t="str">
        <f t="shared" ref="E1664:F1664" si="1673">UPPER(B1664)</f>
        <v/>
      </c>
      <c r="F1664" s="375" t="str">
        <f t="shared" si="1673"/>
        <v/>
      </c>
      <c r="G1664" s="286" t="str">
        <f t="shared" si="1247"/>
        <v/>
      </c>
      <c r="H1664" s="286">
        <f t="shared" si="1248"/>
        <v>0</v>
      </c>
    </row>
    <row r="1665" ht="15.75" customHeight="1">
      <c r="E1665" s="375" t="str">
        <f t="shared" ref="E1665:F1665" si="1674">UPPER(B1665)</f>
        <v/>
      </c>
      <c r="F1665" s="375" t="str">
        <f t="shared" si="1674"/>
        <v/>
      </c>
      <c r="G1665" s="286" t="str">
        <f t="shared" si="1247"/>
        <v/>
      </c>
      <c r="H1665" s="286">
        <f t="shared" si="1248"/>
        <v>0</v>
      </c>
    </row>
    <row r="1666" ht="15.75" customHeight="1">
      <c r="E1666" s="375" t="str">
        <f t="shared" ref="E1666:F1666" si="1675">UPPER(B1666)</f>
        <v/>
      </c>
      <c r="F1666" s="375" t="str">
        <f t="shared" si="1675"/>
        <v/>
      </c>
      <c r="G1666" s="286" t="str">
        <f t="shared" si="1247"/>
        <v/>
      </c>
      <c r="H1666" s="286">
        <f t="shared" si="1248"/>
        <v>0</v>
      </c>
    </row>
    <row r="1667" ht="15.75" customHeight="1">
      <c r="E1667" s="375" t="str">
        <f t="shared" ref="E1667:F1667" si="1676">UPPER(B1667)</f>
        <v/>
      </c>
      <c r="F1667" s="375" t="str">
        <f t="shared" si="1676"/>
        <v/>
      </c>
      <c r="G1667" s="286" t="str">
        <f t="shared" si="1247"/>
        <v/>
      </c>
      <c r="H1667" s="286">
        <f t="shared" si="1248"/>
        <v>0</v>
      </c>
    </row>
    <row r="1668" ht="15.75" customHeight="1">
      <c r="E1668" s="375" t="str">
        <f t="shared" ref="E1668:F1668" si="1677">UPPER(B1668)</f>
        <v/>
      </c>
      <c r="F1668" s="375" t="str">
        <f t="shared" si="1677"/>
        <v/>
      </c>
      <c r="G1668" s="286" t="str">
        <f t="shared" si="1247"/>
        <v/>
      </c>
      <c r="H1668" s="286">
        <f t="shared" si="1248"/>
        <v>0</v>
      </c>
    </row>
    <row r="1669" ht="15.75" customHeight="1">
      <c r="E1669" s="375" t="str">
        <f t="shared" ref="E1669:F1669" si="1678">UPPER(B1669)</f>
        <v/>
      </c>
      <c r="F1669" s="375" t="str">
        <f t="shared" si="1678"/>
        <v/>
      </c>
      <c r="G1669" s="286" t="str">
        <f t="shared" si="1247"/>
        <v/>
      </c>
      <c r="H1669" s="286">
        <f t="shared" si="1248"/>
        <v>0</v>
      </c>
    </row>
    <row r="1670" ht="15.75" customHeight="1">
      <c r="E1670" s="375" t="str">
        <f t="shared" ref="E1670:F1670" si="1679">UPPER(B1670)</f>
        <v/>
      </c>
      <c r="F1670" s="375" t="str">
        <f t="shared" si="1679"/>
        <v/>
      </c>
      <c r="G1670" s="286" t="str">
        <f t="shared" si="1247"/>
        <v/>
      </c>
      <c r="H1670" s="286">
        <f t="shared" si="1248"/>
        <v>0</v>
      </c>
    </row>
    <row r="1671" ht="15.75" customHeight="1">
      <c r="E1671" s="375" t="str">
        <f t="shared" ref="E1671:F1671" si="1680">UPPER(B1671)</f>
        <v/>
      </c>
      <c r="F1671" s="375" t="str">
        <f t="shared" si="1680"/>
        <v/>
      </c>
      <c r="G1671" s="286" t="str">
        <f t="shared" si="1247"/>
        <v/>
      </c>
      <c r="H1671" s="286">
        <f t="shared" si="1248"/>
        <v>0</v>
      </c>
    </row>
    <row r="1672" ht="15.75" customHeight="1">
      <c r="E1672" s="375" t="str">
        <f t="shared" ref="E1672:F1672" si="1681">UPPER(B1672)</f>
        <v/>
      </c>
      <c r="F1672" s="375" t="str">
        <f t="shared" si="1681"/>
        <v/>
      </c>
      <c r="G1672" s="286" t="str">
        <f t="shared" si="1247"/>
        <v/>
      </c>
      <c r="H1672" s="286">
        <f t="shared" si="1248"/>
        <v>0</v>
      </c>
    </row>
    <row r="1673" ht="15.75" customHeight="1">
      <c r="E1673" s="375" t="str">
        <f t="shared" ref="E1673:F1673" si="1682">UPPER(B1673)</f>
        <v/>
      </c>
      <c r="F1673" s="375" t="str">
        <f t="shared" si="1682"/>
        <v/>
      </c>
      <c r="G1673" s="286" t="str">
        <f t="shared" si="1247"/>
        <v/>
      </c>
      <c r="H1673" s="286">
        <f t="shared" si="1248"/>
        <v>0</v>
      </c>
    </row>
    <row r="1674" ht="15.75" customHeight="1">
      <c r="E1674" s="375" t="str">
        <f t="shared" ref="E1674:F1674" si="1683">UPPER(B1674)</f>
        <v/>
      </c>
      <c r="F1674" s="375" t="str">
        <f t="shared" si="1683"/>
        <v/>
      </c>
      <c r="G1674" s="286" t="str">
        <f t="shared" si="1247"/>
        <v/>
      </c>
      <c r="H1674" s="286">
        <f t="shared" si="1248"/>
        <v>0</v>
      </c>
    </row>
    <row r="1675" ht="15.75" customHeight="1">
      <c r="E1675" s="375" t="str">
        <f t="shared" ref="E1675:F1675" si="1684">UPPER(B1675)</f>
        <v/>
      </c>
      <c r="F1675" s="375" t="str">
        <f t="shared" si="1684"/>
        <v/>
      </c>
      <c r="G1675" s="286" t="str">
        <f t="shared" si="1247"/>
        <v/>
      </c>
      <c r="H1675" s="286">
        <f t="shared" si="1248"/>
        <v>0</v>
      </c>
    </row>
    <row r="1676" ht="15.75" customHeight="1">
      <c r="E1676" s="375" t="str">
        <f t="shared" ref="E1676:F1676" si="1685">UPPER(B1676)</f>
        <v/>
      </c>
      <c r="F1676" s="375" t="str">
        <f t="shared" si="1685"/>
        <v/>
      </c>
      <c r="G1676" s="286" t="str">
        <f t="shared" si="1247"/>
        <v/>
      </c>
      <c r="H1676" s="286">
        <f t="shared" si="1248"/>
        <v>0</v>
      </c>
    </row>
    <row r="1677" ht="15.75" customHeight="1">
      <c r="E1677" s="375" t="str">
        <f t="shared" ref="E1677:F1677" si="1686">UPPER(B1677)</f>
        <v/>
      </c>
      <c r="F1677" s="375" t="str">
        <f t="shared" si="1686"/>
        <v/>
      </c>
      <c r="G1677" s="286" t="str">
        <f t="shared" si="1247"/>
        <v/>
      </c>
      <c r="H1677" s="286">
        <f t="shared" si="1248"/>
        <v>0</v>
      </c>
    </row>
    <row r="1678" ht="15.75" customHeight="1">
      <c r="E1678" s="375" t="str">
        <f t="shared" ref="E1678:F1678" si="1687">UPPER(B1678)</f>
        <v/>
      </c>
      <c r="F1678" s="375" t="str">
        <f t="shared" si="1687"/>
        <v/>
      </c>
      <c r="G1678" s="286" t="str">
        <f t="shared" si="1247"/>
        <v/>
      </c>
      <c r="H1678" s="286">
        <f t="shared" si="1248"/>
        <v>0</v>
      </c>
    </row>
    <row r="1679" ht="15.75" customHeight="1">
      <c r="E1679" s="375" t="str">
        <f t="shared" ref="E1679:F1679" si="1688">UPPER(B1679)</f>
        <v/>
      </c>
      <c r="F1679" s="375" t="str">
        <f t="shared" si="1688"/>
        <v/>
      </c>
      <c r="G1679" s="286" t="str">
        <f t="shared" si="1247"/>
        <v/>
      </c>
      <c r="H1679" s="286">
        <f t="shared" si="1248"/>
        <v>0</v>
      </c>
    </row>
    <row r="1680" ht="15.75" customHeight="1">
      <c r="E1680" s="375" t="str">
        <f t="shared" ref="E1680:F1680" si="1689">UPPER(B1680)</f>
        <v/>
      </c>
      <c r="F1680" s="375" t="str">
        <f t="shared" si="1689"/>
        <v/>
      </c>
      <c r="G1680" s="286" t="str">
        <f t="shared" si="1247"/>
        <v/>
      </c>
      <c r="H1680" s="286">
        <f t="shared" si="1248"/>
        <v>0</v>
      </c>
    </row>
    <row r="1681" ht="15.75" customHeight="1">
      <c r="E1681" s="375" t="str">
        <f t="shared" ref="E1681:F1681" si="1690">UPPER(B1681)</f>
        <v/>
      </c>
      <c r="F1681" s="375" t="str">
        <f t="shared" si="1690"/>
        <v/>
      </c>
      <c r="G1681" s="286" t="str">
        <f t="shared" si="1247"/>
        <v/>
      </c>
      <c r="H1681" s="286">
        <f t="shared" si="1248"/>
        <v>0</v>
      </c>
    </row>
    <row r="1682" ht="15.75" customHeight="1">
      <c r="E1682" s="375" t="str">
        <f t="shared" ref="E1682:F1682" si="1691">UPPER(B1682)</f>
        <v/>
      </c>
      <c r="F1682" s="375" t="str">
        <f t="shared" si="1691"/>
        <v/>
      </c>
      <c r="G1682" s="286" t="str">
        <f t="shared" si="1247"/>
        <v/>
      </c>
      <c r="H1682" s="286">
        <f t="shared" si="1248"/>
        <v>0</v>
      </c>
    </row>
    <row r="1683" ht="15.75" customHeight="1">
      <c r="E1683" s="375" t="str">
        <f t="shared" ref="E1683:F1683" si="1692">UPPER(B1683)</f>
        <v/>
      </c>
      <c r="F1683" s="375" t="str">
        <f t="shared" si="1692"/>
        <v/>
      </c>
      <c r="G1683" s="286" t="str">
        <f t="shared" si="1247"/>
        <v/>
      </c>
      <c r="H1683" s="286">
        <f t="shared" si="1248"/>
        <v>0</v>
      </c>
    </row>
    <row r="1684" ht="15.75" customHeight="1">
      <c r="E1684" s="375" t="str">
        <f t="shared" ref="E1684:F1684" si="1693">UPPER(B1684)</f>
        <v/>
      </c>
      <c r="F1684" s="375" t="str">
        <f t="shared" si="1693"/>
        <v/>
      </c>
      <c r="G1684" s="286" t="str">
        <f t="shared" si="1247"/>
        <v/>
      </c>
      <c r="H1684" s="286">
        <f t="shared" si="1248"/>
        <v>0</v>
      </c>
    </row>
    <row r="1685" ht="15.75" customHeight="1">
      <c r="E1685" s="375" t="str">
        <f t="shared" ref="E1685:F1685" si="1694">UPPER(B1685)</f>
        <v/>
      </c>
      <c r="F1685" s="375" t="str">
        <f t="shared" si="1694"/>
        <v/>
      </c>
      <c r="G1685" s="286" t="str">
        <f t="shared" si="1247"/>
        <v/>
      </c>
      <c r="H1685" s="286">
        <f t="shared" si="1248"/>
        <v>0</v>
      </c>
    </row>
    <row r="1686" ht="15.75" customHeight="1">
      <c r="E1686" s="375" t="str">
        <f t="shared" ref="E1686:F1686" si="1695">UPPER(B1686)</f>
        <v/>
      </c>
      <c r="F1686" s="375" t="str">
        <f t="shared" si="1695"/>
        <v/>
      </c>
      <c r="G1686" s="286" t="str">
        <f t="shared" si="1247"/>
        <v/>
      </c>
      <c r="H1686" s="286">
        <f t="shared" si="1248"/>
        <v>0</v>
      </c>
    </row>
    <row r="1687" ht="15.75" customHeight="1">
      <c r="E1687" s="375" t="str">
        <f t="shared" ref="E1687:F1687" si="1696">UPPER(B1687)</f>
        <v/>
      </c>
      <c r="F1687" s="375" t="str">
        <f t="shared" si="1696"/>
        <v/>
      </c>
      <c r="G1687" s="286" t="str">
        <f t="shared" si="1247"/>
        <v/>
      </c>
      <c r="H1687" s="286">
        <f t="shared" si="1248"/>
        <v>0</v>
      </c>
    </row>
    <row r="1688" ht="15.75" customHeight="1">
      <c r="E1688" s="375" t="str">
        <f t="shared" ref="E1688:F1688" si="1697">UPPER(B1688)</f>
        <v/>
      </c>
      <c r="F1688" s="375" t="str">
        <f t="shared" si="1697"/>
        <v/>
      </c>
      <c r="G1688" s="286" t="str">
        <f t="shared" si="1247"/>
        <v/>
      </c>
      <c r="H1688" s="286">
        <f t="shared" si="1248"/>
        <v>0</v>
      </c>
    </row>
    <row r="1689" ht="15.75" customHeight="1">
      <c r="E1689" s="375" t="str">
        <f t="shared" ref="E1689:F1689" si="1698">UPPER(B1689)</f>
        <v/>
      </c>
      <c r="F1689" s="375" t="str">
        <f t="shared" si="1698"/>
        <v/>
      </c>
      <c r="G1689" s="286" t="str">
        <f t="shared" si="1247"/>
        <v/>
      </c>
      <c r="H1689" s="286">
        <f t="shared" si="1248"/>
        <v>0</v>
      </c>
    </row>
    <row r="1690" ht="15.75" customHeight="1">
      <c r="E1690" s="375" t="str">
        <f t="shared" ref="E1690:F1690" si="1699">UPPER(B1690)</f>
        <v/>
      </c>
      <c r="F1690" s="375" t="str">
        <f t="shared" si="1699"/>
        <v/>
      </c>
      <c r="G1690" s="286" t="str">
        <f t="shared" si="1247"/>
        <v/>
      </c>
      <c r="H1690" s="286">
        <f t="shared" si="1248"/>
        <v>0</v>
      </c>
    </row>
    <row r="1691" ht="15.75" customHeight="1">
      <c r="E1691" s="375" t="str">
        <f t="shared" ref="E1691:F1691" si="1700">UPPER(B1691)</f>
        <v/>
      </c>
      <c r="F1691" s="375" t="str">
        <f t="shared" si="1700"/>
        <v/>
      </c>
      <c r="G1691" s="286" t="str">
        <f t="shared" si="1247"/>
        <v/>
      </c>
      <c r="H1691" s="286">
        <f t="shared" si="1248"/>
        <v>0</v>
      </c>
    </row>
    <row r="1692" ht="15.75" customHeight="1">
      <c r="E1692" s="375" t="str">
        <f t="shared" ref="E1692:F1692" si="1701">UPPER(B1692)</f>
        <v/>
      </c>
      <c r="F1692" s="375" t="str">
        <f t="shared" si="1701"/>
        <v/>
      </c>
      <c r="G1692" s="286" t="str">
        <f t="shared" si="1247"/>
        <v/>
      </c>
      <c r="H1692" s="286">
        <f t="shared" si="1248"/>
        <v>0</v>
      </c>
    </row>
    <row r="1693" ht="15.75" customHeight="1">
      <c r="E1693" s="375" t="str">
        <f t="shared" ref="E1693:F1693" si="1702">UPPER(B1693)</f>
        <v/>
      </c>
      <c r="F1693" s="375" t="str">
        <f t="shared" si="1702"/>
        <v/>
      </c>
      <c r="G1693" s="286" t="str">
        <f t="shared" si="1247"/>
        <v/>
      </c>
      <c r="H1693" s="286">
        <f t="shared" si="1248"/>
        <v>0</v>
      </c>
    </row>
    <row r="1694" ht="15.75" customHeight="1">
      <c r="E1694" s="375" t="str">
        <f t="shared" ref="E1694:F1694" si="1703">UPPER(B1694)</f>
        <v/>
      </c>
      <c r="F1694" s="375" t="str">
        <f t="shared" si="1703"/>
        <v/>
      </c>
      <c r="G1694" s="286" t="str">
        <f t="shared" si="1247"/>
        <v/>
      </c>
      <c r="H1694" s="286">
        <f t="shared" si="1248"/>
        <v>0</v>
      </c>
    </row>
    <row r="1695" ht="15.75" customHeight="1">
      <c r="E1695" s="375" t="str">
        <f t="shared" ref="E1695:F1695" si="1704">UPPER(B1695)</f>
        <v/>
      </c>
      <c r="F1695" s="375" t="str">
        <f t="shared" si="1704"/>
        <v/>
      </c>
      <c r="G1695" s="286" t="str">
        <f t="shared" si="1247"/>
        <v/>
      </c>
      <c r="H1695" s="286">
        <f t="shared" si="1248"/>
        <v>0</v>
      </c>
    </row>
    <row r="1696" ht="15.75" customHeight="1">
      <c r="E1696" s="375" t="str">
        <f t="shared" ref="E1696:F1696" si="1705">UPPER(B1696)</f>
        <v/>
      </c>
      <c r="F1696" s="375" t="str">
        <f t="shared" si="1705"/>
        <v/>
      </c>
      <c r="G1696" s="286" t="str">
        <f t="shared" si="1247"/>
        <v/>
      </c>
      <c r="H1696" s="286">
        <f t="shared" si="1248"/>
        <v>0</v>
      </c>
    </row>
    <row r="1697" ht="15.75" customHeight="1">
      <c r="E1697" s="375" t="str">
        <f t="shared" ref="E1697:F1697" si="1706">UPPER(B1697)</f>
        <v/>
      </c>
      <c r="F1697" s="375" t="str">
        <f t="shared" si="1706"/>
        <v/>
      </c>
      <c r="G1697" s="286" t="str">
        <f t="shared" si="1247"/>
        <v/>
      </c>
      <c r="H1697" s="286">
        <f t="shared" si="1248"/>
        <v>0</v>
      </c>
    </row>
    <row r="1698" ht="15.75" customHeight="1">
      <c r="E1698" s="375" t="str">
        <f t="shared" ref="E1698:F1698" si="1707">UPPER(B1698)</f>
        <v/>
      </c>
      <c r="F1698" s="375" t="str">
        <f t="shared" si="1707"/>
        <v/>
      </c>
      <c r="G1698" s="286" t="str">
        <f t="shared" si="1247"/>
        <v/>
      </c>
      <c r="H1698" s="286">
        <f t="shared" si="1248"/>
        <v>0</v>
      </c>
    </row>
    <row r="1699" ht="15.75" customHeight="1">
      <c r="E1699" s="375" t="str">
        <f t="shared" ref="E1699:F1699" si="1708">UPPER(B1699)</f>
        <v/>
      </c>
      <c r="F1699" s="375" t="str">
        <f t="shared" si="1708"/>
        <v/>
      </c>
      <c r="G1699" s="286" t="str">
        <f t="shared" si="1247"/>
        <v/>
      </c>
      <c r="H1699" s="286">
        <f t="shared" si="1248"/>
        <v>0</v>
      </c>
    </row>
    <row r="1700" ht="15.75" customHeight="1">
      <c r="E1700" s="375" t="str">
        <f t="shared" ref="E1700:F1700" si="1709">UPPER(B1700)</f>
        <v/>
      </c>
      <c r="F1700" s="375" t="str">
        <f t="shared" si="1709"/>
        <v/>
      </c>
      <c r="G1700" s="286" t="str">
        <f t="shared" si="1247"/>
        <v/>
      </c>
      <c r="H1700" s="286">
        <f t="shared" si="1248"/>
        <v>0</v>
      </c>
    </row>
    <row r="1701" ht="15.75" customHeight="1">
      <c r="E1701" s="375" t="str">
        <f t="shared" ref="E1701:F1701" si="1710">UPPER(B1701)</f>
        <v/>
      </c>
      <c r="F1701" s="375" t="str">
        <f t="shared" si="1710"/>
        <v/>
      </c>
      <c r="G1701" s="286" t="str">
        <f t="shared" si="1247"/>
        <v/>
      </c>
      <c r="H1701" s="286">
        <f t="shared" si="1248"/>
        <v>0</v>
      </c>
    </row>
    <row r="1702" ht="15.75" customHeight="1">
      <c r="E1702" s="375" t="str">
        <f t="shared" ref="E1702:F1702" si="1711">UPPER(B1702)</f>
        <v/>
      </c>
      <c r="F1702" s="375" t="str">
        <f t="shared" si="1711"/>
        <v/>
      </c>
      <c r="G1702" s="286" t="str">
        <f t="shared" si="1247"/>
        <v/>
      </c>
      <c r="H1702" s="286">
        <f t="shared" si="1248"/>
        <v>0</v>
      </c>
    </row>
    <row r="1703" ht="15.75" customHeight="1">
      <c r="E1703" s="375" t="str">
        <f t="shared" ref="E1703:F1703" si="1712">UPPER(B1703)</f>
        <v/>
      </c>
      <c r="F1703" s="375" t="str">
        <f t="shared" si="1712"/>
        <v/>
      </c>
      <c r="G1703" s="286" t="str">
        <f t="shared" si="1247"/>
        <v/>
      </c>
      <c r="H1703" s="286">
        <f t="shared" si="1248"/>
        <v>0</v>
      </c>
    </row>
    <row r="1704" ht="15.75" customHeight="1">
      <c r="E1704" s="375" t="str">
        <f t="shared" ref="E1704:F1704" si="1713">UPPER(B1704)</f>
        <v/>
      </c>
      <c r="F1704" s="375" t="str">
        <f t="shared" si="1713"/>
        <v/>
      </c>
      <c r="G1704" s="286" t="str">
        <f t="shared" si="1247"/>
        <v/>
      </c>
      <c r="H1704" s="286">
        <f t="shared" si="1248"/>
        <v>0</v>
      </c>
    </row>
    <row r="1705" ht="15.75" customHeight="1">
      <c r="E1705" s="375" t="str">
        <f t="shared" ref="E1705:F1705" si="1714">UPPER(B1705)</f>
        <v/>
      </c>
      <c r="F1705" s="375" t="str">
        <f t="shared" si="1714"/>
        <v/>
      </c>
      <c r="G1705" s="286" t="str">
        <f t="shared" si="1247"/>
        <v/>
      </c>
      <c r="H1705" s="286">
        <f t="shared" si="1248"/>
        <v>0</v>
      </c>
    </row>
    <row r="1706" ht="15.75" customHeight="1">
      <c r="E1706" s="375" t="str">
        <f t="shared" ref="E1706:F1706" si="1715">UPPER(B1706)</f>
        <v/>
      </c>
      <c r="F1706" s="375" t="str">
        <f t="shared" si="1715"/>
        <v/>
      </c>
      <c r="G1706" s="286" t="str">
        <f t="shared" si="1247"/>
        <v/>
      </c>
      <c r="H1706" s="286">
        <f t="shared" si="1248"/>
        <v>0</v>
      </c>
    </row>
    <row r="1707" ht="15.75" customHeight="1">
      <c r="E1707" s="375" t="str">
        <f t="shared" ref="E1707:F1707" si="1716">UPPER(B1707)</f>
        <v/>
      </c>
      <c r="F1707" s="375" t="str">
        <f t="shared" si="1716"/>
        <v/>
      </c>
      <c r="G1707" s="286" t="str">
        <f t="shared" si="1247"/>
        <v/>
      </c>
      <c r="H1707" s="286">
        <f t="shared" si="1248"/>
        <v>0</v>
      </c>
    </row>
    <row r="1708" ht="15.75" customHeight="1">
      <c r="E1708" s="375" t="str">
        <f t="shared" ref="E1708:F1708" si="1717">UPPER(B1708)</f>
        <v/>
      </c>
      <c r="F1708" s="375" t="str">
        <f t="shared" si="1717"/>
        <v/>
      </c>
      <c r="G1708" s="286" t="str">
        <f t="shared" si="1247"/>
        <v/>
      </c>
      <c r="H1708" s="286">
        <f t="shared" si="1248"/>
        <v>0</v>
      </c>
    </row>
    <row r="1709" ht="15.75" customHeight="1">
      <c r="E1709" s="375" t="str">
        <f t="shared" ref="E1709:F1709" si="1718">UPPER(B1709)</f>
        <v/>
      </c>
      <c r="F1709" s="375" t="str">
        <f t="shared" si="1718"/>
        <v/>
      </c>
      <c r="G1709" s="286" t="str">
        <f t="shared" si="1247"/>
        <v/>
      </c>
      <c r="H1709" s="286">
        <f t="shared" si="1248"/>
        <v>0</v>
      </c>
    </row>
    <row r="1710" ht="15.75" customHeight="1">
      <c r="E1710" s="375" t="str">
        <f t="shared" ref="E1710:F1710" si="1719">UPPER(B1710)</f>
        <v/>
      </c>
      <c r="F1710" s="375" t="str">
        <f t="shared" si="1719"/>
        <v/>
      </c>
      <c r="G1710" s="286" t="str">
        <f t="shared" si="1247"/>
        <v/>
      </c>
      <c r="H1710" s="286">
        <f t="shared" si="1248"/>
        <v>0</v>
      </c>
    </row>
    <row r="1711" ht="15.75" customHeight="1">
      <c r="E1711" s="375" t="str">
        <f t="shared" ref="E1711:F1711" si="1720">UPPER(B1711)</f>
        <v/>
      </c>
      <c r="F1711" s="375" t="str">
        <f t="shared" si="1720"/>
        <v/>
      </c>
      <c r="G1711" s="286" t="str">
        <f t="shared" si="1247"/>
        <v/>
      </c>
      <c r="H1711" s="286">
        <f t="shared" si="1248"/>
        <v>0</v>
      </c>
    </row>
    <row r="1712" ht="15.75" customHeight="1">
      <c r="E1712" s="375" t="str">
        <f t="shared" ref="E1712:F1712" si="1721">UPPER(B1712)</f>
        <v/>
      </c>
      <c r="F1712" s="375" t="str">
        <f t="shared" si="1721"/>
        <v/>
      </c>
      <c r="G1712" s="286" t="str">
        <f t="shared" si="1247"/>
        <v/>
      </c>
      <c r="H1712" s="286">
        <f t="shared" si="1248"/>
        <v>0</v>
      </c>
    </row>
    <row r="1713" ht="15.75" customHeight="1">
      <c r="E1713" s="375" t="str">
        <f t="shared" ref="E1713:F1713" si="1722">UPPER(B1713)</f>
        <v/>
      </c>
      <c r="F1713" s="375" t="str">
        <f t="shared" si="1722"/>
        <v/>
      </c>
      <c r="G1713" s="286" t="str">
        <f t="shared" si="1247"/>
        <v/>
      </c>
      <c r="H1713" s="286">
        <f t="shared" si="1248"/>
        <v>0</v>
      </c>
    </row>
    <row r="1714" ht="15.75" customHeight="1">
      <c r="E1714" s="375" t="str">
        <f t="shared" ref="E1714:F1714" si="1723">UPPER(B1714)</f>
        <v/>
      </c>
      <c r="F1714" s="375" t="str">
        <f t="shared" si="1723"/>
        <v/>
      </c>
      <c r="G1714" s="286" t="str">
        <f t="shared" si="1247"/>
        <v/>
      </c>
      <c r="H1714" s="286">
        <f t="shared" si="1248"/>
        <v>0</v>
      </c>
    </row>
    <row r="1715" ht="15.75" customHeight="1">
      <c r="E1715" s="375" t="str">
        <f t="shared" ref="E1715:F1715" si="1724">UPPER(B1715)</f>
        <v/>
      </c>
      <c r="F1715" s="375" t="str">
        <f t="shared" si="1724"/>
        <v/>
      </c>
      <c r="G1715" s="286" t="str">
        <f t="shared" si="1247"/>
        <v/>
      </c>
      <c r="H1715" s="286">
        <f t="shared" si="1248"/>
        <v>0</v>
      </c>
    </row>
    <row r="1716" ht="15.75" customHeight="1">
      <c r="E1716" s="375" t="str">
        <f t="shared" ref="E1716:F1716" si="1725">UPPER(B1716)</f>
        <v/>
      </c>
      <c r="F1716" s="375" t="str">
        <f t="shared" si="1725"/>
        <v/>
      </c>
      <c r="G1716" s="286" t="str">
        <f t="shared" si="1247"/>
        <v/>
      </c>
      <c r="H1716" s="286">
        <f t="shared" si="1248"/>
        <v>0</v>
      </c>
    </row>
    <row r="1717" ht="15.75" customHeight="1">
      <c r="E1717" s="375" t="str">
        <f t="shared" ref="E1717:F1717" si="1726">UPPER(B1717)</f>
        <v/>
      </c>
      <c r="F1717" s="375" t="str">
        <f t="shared" si="1726"/>
        <v/>
      </c>
      <c r="G1717" s="286" t="str">
        <f t="shared" si="1247"/>
        <v/>
      </c>
      <c r="H1717" s="286">
        <f t="shared" si="1248"/>
        <v>0</v>
      </c>
    </row>
    <row r="1718" ht="15.75" customHeight="1">
      <c r="E1718" s="375" t="str">
        <f t="shared" ref="E1718:F1718" si="1727">UPPER(B1718)</f>
        <v/>
      </c>
      <c r="F1718" s="375" t="str">
        <f t="shared" si="1727"/>
        <v/>
      </c>
      <c r="G1718" s="286" t="str">
        <f t="shared" si="1247"/>
        <v/>
      </c>
      <c r="H1718" s="286">
        <f t="shared" si="1248"/>
        <v>0</v>
      </c>
    </row>
    <row r="1719" ht="15.75" customHeight="1">
      <c r="E1719" s="375" t="str">
        <f t="shared" ref="E1719:F1719" si="1728">UPPER(B1719)</f>
        <v/>
      </c>
      <c r="F1719" s="375" t="str">
        <f t="shared" si="1728"/>
        <v/>
      </c>
      <c r="G1719" s="286" t="str">
        <f t="shared" si="1247"/>
        <v/>
      </c>
      <c r="H1719" s="286">
        <f t="shared" si="1248"/>
        <v>0</v>
      </c>
    </row>
    <row r="1720" ht="15.75" customHeight="1">
      <c r="E1720" s="375" t="str">
        <f t="shared" ref="E1720:F1720" si="1729">UPPER(B1720)</f>
        <v/>
      </c>
      <c r="F1720" s="375" t="str">
        <f t="shared" si="1729"/>
        <v/>
      </c>
      <c r="G1720" s="286" t="str">
        <f t="shared" si="1247"/>
        <v/>
      </c>
      <c r="H1720" s="286">
        <f t="shared" si="1248"/>
        <v>0</v>
      </c>
    </row>
    <row r="1721" ht="15.75" customHeight="1">
      <c r="E1721" s="375" t="str">
        <f t="shared" ref="E1721:F1721" si="1730">UPPER(B1721)</f>
        <v/>
      </c>
      <c r="F1721" s="375" t="str">
        <f t="shared" si="1730"/>
        <v/>
      </c>
      <c r="G1721" s="286" t="str">
        <f t="shared" si="1247"/>
        <v/>
      </c>
      <c r="H1721" s="286">
        <f t="shared" si="1248"/>
        <v>0</v>
      </c>
    </row>
    <row r="1722" ht="15.75" customHeight="1">
      <c r="E1722" s="375" t="str">
        <f t="shared" ref="E1722:F1722" si="1731">UPPER(B1722)</f>
        <v/>
      </c>
      <c r="F1722" s="375" t="str">
        <f t="shared" si="1731"/>
        <v/>
      </c>
      <c r="G1722" s="286" t="str">
        <f t="shared" si="1247"/>
        <v/>
      </c>
      <c r="H1722" s="286">
        <f t="shared" si="1248"/>
        <v>0</v>
      </c>
    </row>
    <row r="1723" ht="15.75" customHeight="1">
      <c r="E1723" s="375" t="str">
        <f t="shared" ref="E1723:F1723" si="1732">UPPER(B1723)</f>
        <v/>
      </c>
      <c r="F1723" s="375" t="str">
        <f t="shared" si="1732"/>
        <v/>
      </c>
      <c r="G1723" s="286" t="str">
        <f t="shared" si="1247"/>
        <v/>
      </c>
      <c r="H1723" s="286">
        <f t="shared" si="1248"/>
        <v>0</v>
      </c>
    </row>
    <row r="1724" ht="15.75" customHeight="1">
      <c r="E1724" s="375" t="str">
        <f t="shared" ref="E1724:F1724" si="1733">UPPER(B1724)</f>
        <v/>
      </c>
      <c r="F1724" s="375" t="str">
        <f t="shared" si="1733"/>
        <v/>
      </c>
      <c r="G1724" s="286" t="str">
        <f t="shared" si="1247"/>
        <v/>
      </c>
      <c r="H1724" s="286">
        <f t="shared" si="1248"/>
        <v>0</v>
      </c>
    </row>
    <row r="1725" ht="15.75" customHeight="1">
      <c r="E1725" s="375" t="str">
        <f t="shared" ref="E1725:F1725" si="1734">UPPER(B1725)</f>
        <v/>
      </c>
      <c r="F1725" s="375" t="str">
        <f t="shared" si="1734"/>
        <v/>
      </c>
      <c r="G1725" s="286" t="str">
        <f t="shared" si="1247"/>
        <v/>
      </c>
      <c r="H1725" s="286">
        <f t="shared" si="1248"/>
        <v>0</v>
      </c>
    </row>
    <row r="1726" ht="15.75" customHeight="1">
      <c r="E1726" s="375" t="str">
        <f t="shared" ref="E1726:F1726" si="1735">UPPER(B1726)</f>
        <v/>
      </c>
      <c r="F1726" s="375" t="str">
        <f t="shared" si="1735"/>
        <v/>
      </c>
      <c r="G1726" s="286" t="str">
        <f t="shared" si="1247"/>
        <v/>
      </c>
      <c r="H1726" s="286">
        <f t="shared" si="1248"/>
        <v>0</v>
      </c>
    </row>
    <row r="1727" ht="15.75" customHeight="1">
      <c r="E1727" s="375" t="str">
        <f t="shared" ref="E1727:F1727" si="1736">UPPER(B1727)</f>
        <v/>
      </c>
      <c r="F1727" s="375" t="str">
        <f t="shared" si="1736"/>
        <v/>
      </c>
      <c r="G1727" s="286" t="str">
        <f t="shared" si="1247"/>
        <v/>
      </c>
      <c r="H1727" s="286">
        <f t="shared" si="1248"/>
        <v>0</v>
      </c>
    </row>
    <row r="1728" ht="15.75" customHeight="1">
      <c r="E1728" s="375" t="str">
        <f t="shared" ref="E1728:F1728" si="1737">UPPER(B1728)</f>
        <v/>
      </c>
      <c r="F1728" s="375" t="str">
        <f t="shared" si="1737"/>
        <v/>
      </c>
      <c r="G1728" s="286" t="str">
        <f t="shared" si="1247"/>
        <v/>
      </c>
      <c r="H1728" s="286">
        <f t="shared" si="1248"/>
        <v>0</v>
      </c>
    </row>
    <row r="1729" ht="15.75" customHeight="1">
      <c r="E1729" s="375" t="str">
        <f t="shared" ref="E1729:F1729" si="1738">UPPER(B1729)</f>
        <v/>
      </c>
      <c r="F1729" s="375" t="str">
        <f t="shared" si="1738"/>
        <v/>
      </c>
      <c r="G1729" s="286" t="str">
        <f t="shared" si="1247"/>
        <v/>
      </c>
      <c r="H1729" s="286">
        <f t="shared" si="1248"/>
        <v>0</v>
      </c>
    </row>
    <row r="1730" ht="15.75" customHeight="1">
      <c r="E1730" s="375" t="str">
        <f t="shared" ref="E1730:F1730" si="1739">UPPER(B1730)</f>
        <v/>
      </c>
      <c r="F1730" s="375" t="str">
        <f t="shared" si="1739"/>
        <v/>
      </c>
      <c r="G1730" s="286" t="str">
        <f t="shared" si="1247"/>
        <v/>
      </c>
      <c r="H1730" s="286">
        <f t="shared" si="1248"/>
        <v>0</v>
      </c>
    </row>
    <row r="1731" ht="15.75" customHeight="1">
      <c r="E1731" s="375" t="str">
        <f t="shared" ref="E1731:F1731" si="1740">UPPER(B1731)</f>
        <v/>
      </c>
      <c r="F1731" s="375" t="str">
        <f t="shared" si="1740"/>
        <v/>
      </c>
      <c r="G1731" s="286" t="str">
        <f t="shared" si="1247"/>
        <v/>
      </c>
      <c r="H1731" s="286">
        <f t="shared" si="1248"/>
        <v>0</v>
      </c>
    </row>
    <row r="1732" ht="15.75" customHeight="1">
      <c r="E1732" s="375" t="str">
        <f t="shared" ref="E1732:F1732" si="1741">UPPER(B1732)</f>
        <v/>
      </c>
      <c r="F1732" s="375" t="str">
        <f t="shared" si="1741"/>
        <v/>
      </c>
      <c r="G1732" s="286" t="str">
        <f t="shared" si="1247"/>
        <v/>
      </c>
      <c r="H1732" s="286">
        <f t="shared" si="1248"/>
        <v>0</v>
      </c>
    </row>
    <row r="1733" ht="15.75" customHeight="1">
      <c r="E1733" s="375" t="str">
        <f t="shared" ref="E1733:F1733" si="1742">UPPER(B1733)</f>
        <v/>
      </c>
      <c r="F1733" s="375" t="str">
        <f t="shared" si="1742"/>
        <v/>
      </c>
      <c r="G1733" s="286" t="str">
        <f t="shared" si="1247"/>
        <v/>
      </c>
      <c r="H1733" s="286">
        <f t="shared" si="1248"/>
        <v>0</v>
      </c>
    </row>
    <row r="1734" ht="15.75" customHeight="1">
      <c r="E1734" s="375" t="str">
        <f t="shared" ref="E1734:F1734" si="1743">UPPER(B1734)</f>
        <v/>
      </c>
      <c r="F1734" s="375" t="str">
        <f t="shared" si="1743"/>
        <v/>
      </c>
      <c r="G1734" s="286" t="str">
        <f t="shared" si="1247"/>
        <v/>
      </c>
      <c r="H1734" s="286">
        <f t="shared" si="1248"/>
        <v>0</v>
      </c>
    </row>
    <row r="1735" ht="15.75" customHeight="1">
      <c r="E1735" s="375" t="str">
        <f t="shared" ref="E1735:F1735" si="1744">UPPER(B1735)</f>
        <v/>
      </c>
      <c r="F1735" s="375" t="str">
        <f t="shared" si="1744"/>
        <v/>
      </c>
      <c r="G1735" s="286" t="str">
        <f t="shared" si="1247"/>
        <v/>
      </c>
      <c r="H1735" s="286">
        <f t="shared" si="1248"/>
        <v>0</v>
      </c>
    </row>
    <row r="1736" ht="15.75" customHeight="1">
      <c r="E1736" s="375" t="str">
        <f t="shared" ref="E1736:F1736" si="1745">UPPER(B1736)</f>
        <v/>
      </c>
      <c r="F1736" s="375" t="str">
        <f t="shared" si="1745"/>
        <v/>
      </c>
      <c r="G1736" s="286" t="str">
        <f t="shared" si="1247"/>
        <v/>
      </c>
      <c r="H1736" s="286">
        <f t="shared" si="1248"/>
        <v>0</v>
      </c>
    </row>
    <row r="1737" ht="15.75" customHeight="1">
      <c r="E1737" s="375" t="str">
        <f t="shared" ref="E1737:F1737" si="1746">UPPER(B1737)</f>
        <v/>
      </c>
      <c r="F1737" s="375" t="str">
        <f t="shared" si="1746"/>
        <v/>
      </c>
      <c r="G1737" s="286" t="str">
        <f t="shared" si="1247"/>
        <v/>
      </c>
      <c r="H1737" s="286">
        <f t="shared" si="1248"/>
        <v>0</v>
      </c>
    </row>
    <row r="1738" ht="15.75" customHeight="1">
      <c r="E1738" s="375" t="str">
        <f t="shared" ref="E1738:F1738" si="1747">UPPER(B1738)</f>
        <v/>
      </c>
      <c r="F1738" s="375" t="str">
        <f t="shared" si="1747"/>
        <v/>
      </c>
      <c r="G1738" s="286" t="str">
        <f t="shared" si="1247"/>
        <v/>
      </c>
      <c r="H1738" s="286">
        <f t="shared" si="1248"/>
        <v>0</v>
      </c>
    </row>
    <row r="1739" ht="15.75" customHeight="1">
      <c r="E1739" s="375" t="str">
        <f t="shared" ref="E1739:F1739" si="1748">UPPER(B1739)</f>
        <v/>
      </c>
      <c r="F1739" s="375" t="str">
        <f t="shared" si="1748"/>
        <v/>
      </c>
      <c r="G1739" s="286" t="str">
        <f t="shared" si="1247"/>
        <v/>
      </c>
      <c r="H1739" s="286">
        <f t="shared" si="1248"/>
        <v>0</v>
      </c>
    </row>
    <row r="1740" ht="15.75" customHeight="1">
      <c r="E1740" s="375" t="str">
        <f t="shared" ref="E1740:F1740" si="1749">UPPER(B1740)</f>
        <v/>
      </c>
      <c r="F1740" s="375" t="str">
        <f t="shared" si="1749"/>
        <v/>
      </c>
      <c r="G1740" s="286" t="str">
        <f t="shared" si="1247"/>
        <v/>
      </c>
      <c r="H1740" s="286">
        <f t="shared" si="1248"/>
        <v>0</v>
      </c>
    </row>
    <row r="1741" ht="15.75" customHeight="1">
      <c r="E1741" s="375" t="str">
        <f t="shared" ref="E1741:F1741" si="1750">UPPER(B1741)</f>
        <v/>
      </c>
      <c r="F1741" s="375" t="str">
        <f t="shared" si="1750"/>
        <v/>
      </c>
      <c r="G1741" s="286" t="str">
        <f t="shared" si="1247"/>
        <v/>
      </c>
      <c r="H1741" s="286">
        <f t="shared" si="1248"/>
        <v>0</v>
      </c>
    </row>
    <row r="1742" ht="15.75" customHeight="1">
      <c r="E1742" s="375" t="str">
        <f t="shared" ref="E1742:F1742" si="1751">UPPER(B1742)</f>
        <v/>
      </c>
      <c r="F1742" s="375" t="str">
        <f t="shared" si="1751"/>
        <v/>
      </c>
      <c r="G1742" s="286" t="str">
        <f t="shared" si="1247"/>
        <v/>
      </c>
      <c r="H1742" s="286">
        <f t="shared" si="1248"/>
        <v>0</v>
      </c>
    </row>
    <row r="1743" ht="15.75" customHeight="1">
      <c r="E1743" s="375" t="str">
        <f t="shared" ref="E1743:F1743" si="1752">UPPER(B1743)</f>
        <v/>
      </c>
      <c r="F1743" s="375" t="str">
        <f t="shared" si="1752"/>
        <v/>
      </c>
      <c r="G1743" s="286" t="str">
        <f t="shared" si="1247"/>
        <v/>
      </c>
      <c r="H1743" s="286">
        <f t="shared" si="1248"/>
        <v>0</v>
      </c>
    </row>
    <row r="1744" ht="15.75" customHeight="1">
      <c r="E1744" s="375" t="str">
        <f t="shared" ref="E1744:F1744" si="1753">UPPER(B1744)</f>
        <v/>
      </c>
      <c r="F1744" s="375" t="str">
        <f t="shared" si="1753"/>
        <v/>
      </c>
      <c r="G1744" s="286" t="str">
        <f t="shared" si="1247"/>
        <v/>
      </c>
      <c r="H1744" s="286">
        <f t="shared" si="1248"/>
        <v>0</v>
      </c>
    </row>
    <row r="1745" ht="15.75" customHeight="1">
      <c r="E1745" s="375" t="str">
        <f t="shared" ref="E1745:F1745" si="1754">UPPER(B1745)</f>
        <v/>
      </c>
      <c r="F1745" s="375" t="str">
        <f t="shared" si="1754"/>
        <v/>
      </c>
      <c r="G1745" s="286" t="str">
        <f t="shared" si="1247"/>
        <v/>
      </c>
      <c r="H1745" s="286">
        <f t="shared" si="1248"/>
        <v>0</v>
      </c>
    </row>
    <row r="1746" ht="15.75" customHeight="1">
      <c r="E1746" s="375" t="str">
        <f t="shared" ref="E1746:F1746" si="1755">UPPER(B1746)</f>
        <v/>
      </c>
      <c r="F1746" s="375" t="str">
        <f t="shared" si="1755"/>
        <v/>
      </c>
      <c r="G1746" s="286" t="str">
        <f t="shared" si="1247"/>
        <v/>
      </c>
      <c r="H1746" s="286">
        <f t="shared" si="1248"/>
        <v>0</v>
      </c>
    </row>
    <row r="1747" ht="15.75" customHeight="1">
      <c r="E1747" s="375" t="str">
        <f t="shared" ref="E1747:F1747" si="1756">UPPER(B1747)</f>
        <v/>
      </c>
      <c r="F1747" s="375" t="str">
        <f t="shared" si="1756"/>
        <v/>
      </c>
      <c r="G1747" s="286" t="str">
        <f t="shared" si="1247"/>
        <v/>
      </c>
      <c r="H1747" s="286">
        <f t="shared" si="1248"/>
        <v>0</v>
      </c>
    </row>
    <row r="1748" ht="15.75" customHeight="1">
      <c r="E1748" s="375" t="str">
        <f t="shared" ref="E1748:F1748" si="1757">UPPER(B1748)</f>
        <v/>
      </c>
      <c r="F1748" s="375" t="str">
        <f t="shared" si="1757"/>
        <v/>
      </c>
      <c r="G1748" s="286" t="str">
        <f t="shared" si="1247"/>
        <v/>
      </c>
      <c r="H1748" s="286">
        <f t="shared" si="1248"/>
        <v>0</v>
      </c>
    </row>
    <row r="1749" ht="15.75" customHeight="1">
      <c r="E1749" s="375" t="str">
        <f t="shared" ref="E1749:F1749" si="1758">UPPER(B1749)</f>
        <v/>
      </c>
      <c r="F1749" s="375" t="str">
        <f t="shared" si="1758"/>
        <v/>
      </c>
      <c r="G1749" s="286" t="str">
        <f t="shared" si="1247"/>
        <v/>
      </c>
      <c r="H1749" s="286">
        <f t="shared" si="1248"/>
        <v>0</v>
      </c>
    </row>
    <row r="1750" ht="15.75" customHeight="1">
      <c r="E1750" s="375" t="str">
        <f t="shared" ref="E1750:F1750" si="1759">UPPER(B1750)</f>
        <v/>
      </c>
      <c r="F1750" s="375" t="str">
        <f t="shared" si="1759"/>
        <v/>
      </c>
      <c r="G1750" s="286" t="str">
        <f t="shared" si="1247"/>
        <v/>
      </c>
      <c r="H1750" s="286">
        <f t="shared" si="1248"/>
        <v>0</v>
      </c>
    </row>
    <row r="1751" ht="15.75" customHeight="1">
      <c r="E1751" s="375" t="str">
        <f t="shared" ref="E1751:F1751" si="1760">UPPER(B1751)</f>
        <v/>
      </c>
      <c r="F1751" s="375" t="str">
        <f t="shared" si="1760"/>
        <v/>
      </c>
      <c r="G1751" s="286" t="str">
        <f t="shared" si="1247"/>
        <v/>
      </c>
      <c r="H1751" s="286">
        <f t="shared" si="1248"/>
        <v>0</v>
      </c>
    </row>
    <row r="1752" ht="15.75" customHeight="1">
      <c r="E1752" s="375" t="str">
        <f t="shared" ref="E1752:F1752" si="1761">UPPER(B1752)</f>
        <v/>
      </c>
      <c r="F1752" s="375" t="str">
        <f t="shared" si="1761"/>
        <v/>
      </c>
      <c r="G1752" s="286" t="str">
        <f t="shared" si="1247"/>
        <v/>
      </c>
      <c r="H1752" s="286">
        <f t="shared" si="1248"/>
        <v>0</v>
      </c>
    </row>
    <row r="1753" ht="15.75" customHeight="1">
      <c r="E1753" s="375" t="str">
        <f t="shared" ref="E1753:F1753" si="1762">UPPER(B1753)</f>
        <v/>
      </c>
      <c r="F1753" s="375" t="str">
        <f t="shared" si="1762"/>
        <v/>
      </c>
      <c r="G1753" s="286" t="str">
        <f t="shared" si="1247"/>
        <v/>
      </c>
      <c r="H1753" s="286">
        <f t="shared" si="1248"/>
        <v>0</v>
      </c>
    </row>
    <row r="1754" ht="15.75" customHeight="1">
      <c r="E1754" s="375" t="str">
        <f t="shared" ref="E1754:F1754" si="1763">UPPER(B1754)</f>
        <v/>
      </c>
      <c r="F1754" s="375" t="str">
        <f t="shared" si="1763"/>
        <v/>
      </c>
      <c r="G1754" s="286" t="str">
        <f t="shared" si="1247"/>
        <v/>
      </c>
      <c r="H1754" s="286">
        <f t="shared" si="1248"/>
        <v>0</v>
      </c>
    </row>
    <row r="1755" ht="15.75" customHeight="1">
      <c r="E1755" s="375" t="str">
        <f t="shared" ref="E1755:F1755" si="1764">UPPER(B1755)</f>
        <v/>
      </c>
      <c r="F1755" s="375" t="str">
        <f t="shared" si="1764"/>
        <v/>
      </c>
      <c r="G1755" s="286" t="str">
        <f t="shared" si="1247"/>
        <v/>
      </c>
      <c r="H1755" s="286">
        <f t="shared" si="1248"/>
        <v>0</v>
      </c>
    </row>
    <row r="1756" ht="15.75" customHeight="1">
      <c r="E1756" s="375" t="str">
        <f t="shared" ref="E1756:F1756" si="1765">UPPER(B1756)</f>
        <v/>
      </c>
      <c r="F1756" s="375" t="str">
        <f t="shared" si="1765"/>
        <v/>
      </c>
      <c r="G1756" s="286" t="str">
        <f t="shared" si="1247"/>
        <v/>
      </c>
      <c r="H1756" s="286">
        <f t="shared" si="1248"/>
        <v>0</v>
      </c>
    </row>
    <row r="1757" ht="15.75" customHeight="1">
      <c r="E1757" s="375" t="str">
        <f t="shared" ref="E1757:F1757" si="1766">UPPER(B1757)</f>
        <v/>
      </c>
      <c r="F1757" s="375" t="str">
        <f t="shared" si="1766"/>
        <v/>
      </c>
      <c r="G1757" s="286" t="str">
        <f t="shared" si="1247"/>
        <v/>
      </c>
      <c r="H1757" s="286">
        <f t="shared" si="1248"/>
        <v>0</v>
      </c>
    </row>
    <row r="1758" ht="15.75" customHeight="1">
      <c r="E1758" s="375" t="str">
        <f t="shared" ref="E1758:F1758" si="1767">UPPER(B1758)</f>
        <v/>
      </c>
      <c r="F1758" s="375" t="str">
        <f t="shared" si="1767"/>
        <v/>
      </c>
      <c r="G1758" s="286" t="str">
        <f t="shared" si="1247"/>
        <v/>
      </c>
      <c r="H1758" s="286">
        <f t="shared" si="1248"/>
        <v>0</v>
      </c>
    </row>
    <row r="1759" ht="15.75" customHeight="1">
      <c r="E1759" s="375" t="str">
        <f t="shared" ref="E1759:F1759" si="1768">UPPER(B1759)</f>
        <v/>
      </c>
      <c r="F1759" s="375" t="str">
        <f t="shared" si="1768"/>
        <v/>
      </c>
      <c r="G1759" s="286" t="str">
        <f t="shared" si="1247"/>
        <v/>
      </c>
      <c r="H1759" s="286">
        <f t="shared" si="1248"/>
        <v>0</v>
      </c>
    </row>
    <row r="1760" ht="15.75" customHeight="1">
      <c r="E1760" s="375" t="str">
        <f t="shared" ref="E1760:F1760" si="1769">UPPER(B1760)</f>
        <v/>
      </c>
      <c r="F1760" s="375" t="str">
        <f t="shared" si="1769"/>
        <v/>
      </c>
      <c r="G1760" s="286" t="str">
        <f t="shared" si="1247"/>
        <v/>
      </c>
      <c r="H1760" s="286">
        <f t="shared" si="1248"/>
        <v>0</v>
      </c>
    </row>
    <row r="1761" ht="15.75" customHeight="1">
      <c r="E1761" s="375" t="str">
        <f t="shared" ref="E1761:F1761" si="1770">UPPER(B1761)</f>
        <v/>
      </c>
      <c r="F1761" s="375" t="str">
        <f t="shared" si="1770"/>
        <v/>
      </c>
      <c r="G1761" s="286" t="str">
        <f t="shared" si="1247"/>
        <v/>
      </c>
      <c r="H1761" s="286">
        <f t="shared" si="1248"/>
        <v>0</v>
      </c>
    </row>
    <row r="1762" ht="15.75" customHeight="1">
      <c r="E1762" s="375" t="str">
        <f t="shared" ref="E1762:F1762" si="1771">UPPER(B1762)</f>
        <v/>
      </c>
      <c r="F1762" s="375" t="str">
        <f t="shared" si="1771"/>
        <v/>
      </c>
      <c r="G1762" s="286" t="str">
        <f t="shared" si="1247"/>
        <v/>
      </c>
      <c r="H1762" s="286">
        <f t="shared" si="1248"/>
        <v>0</v>
      </c>
    </row>
    <row r="1763" ht="15.75" customHeight="1">
      <c r="E1763" s="375" t="str">
        <f t="shared" ref="E1763:F1763" si="1772">UPPER(B1763)</f>
        <v/>
      </c>
      <c r="F1763" s="375" t="str">
        <f t="shared" si="1772"/>
        <v/>
      </c>
      <c r="G1763" s="286" t="str">
        <f t="shared" si="1247"/>
        <v/>
      </c>
      <c r="H1763" s="286">
        <f t="shared" si="1248"/>
        <v>0</v>
      </c>
    </row>
    <row r="1764" ht="15.75" customHeight="1">
      <c r="E1764" s="375" t="str">
        <f t="shared" ref="E1764:F1764" si="1773">UPPER(B1764)</f>
        <v/>
      </c>
      <c r="F1764" s="375" t="str">
        <f t="shared" si="1773"/>
        <v/>
      </c>
      <c r="G1764" s="286" t="str">
        <f t="shared" si="1247"/>
        <v/>
      </c>
      <c r="H1764" s="286">
        <f t="shared" si="1248"/>
        <v>0</v>
      </c>
    </row>
    <row r="1765" ht="15.75" customHeight="1">
      <c r="E1765" s="375" t="str">
        <f t="shared" ref="E1765:F1765" si="1774">UPPER(B1765)</f>
        <v/>
      </c>
      <c r="F1765" s="375" t="str">
        <f t="shared" si="1774"/>
        <v/>
      </c>
      <c r="G1765" s="286" t="str">
        <f t="shared" si="1247"/>
        <v/>
      </c>
      <c r="H1765" s="286">
        <f t="shared" si="1248"/>
        <v>0</v>
      </c>
    </row>
    <row r="1766" ht="15.75" customHeight="1">
      <c r="E1766" s="375" t="str">
        <f t="shared" ref="E1766:F1766" si="1775">UPPER(B1766)</f>
        <v/>
      </c>
      <c r="F1766" s="375" t="str">
        <f t="shared" si="1775"/>
        <v/>
      </c>
      <c r="G1766" s="286" t="str">
        <f t="shared" si="1247"/>
        <v/>
      </c>
      <c r="H1766" s="286">
        <f t="shared" si="1248"/>
        <v>0</v>
      </c>
    </row>
    <row r="1767" ht="15.75" customHeight="1">
      <c r="E1767" s="375" t="str">
        <f t="shared" ref="E1767:F1767" si="1776">UPPER(B1767)</f>
        <v/>
      </c>
      <c r="F1767" s="375" t="str">
        <f t="shared" si="1776"/>
        <v/>
      </c>
      <c r="G1767" s="286" t="str">
        <f t="shared" si="1247"/>
        <v/>
      </c>
      <c r="H1767" s="286">
        <f t="shared" si="1248"/>
        <v>0</v>
      </c>
    </row>
    <row r="1768" ht="15.75" customHeight="1">
      <c r="E1768" s="375" t="str">
        <f t="shared" ref="E1768:F1768" si="1777">UPPER(B1768)</f>
        <v/>
      </c>
      <c r="F1768" s="375" t="str">
        <f t="shared" si="1777"/>
        <v/>
      </c>
      <c r="G1768" s="286" t="str">
        <f t="shared" si="1247"/>
        <v/>
      </c>
      <c r="H1768" s="286">
        <f t="shared" si="1248"/>
        <v>0</v>
      </c>
    </row>
    <row r="1769" ht="15.75" customHeight="1">
      <c r="E1769" s="375" t="str">
        <f t="shared" ref="E1769:F1769" si="1778">UPPER(B1769)</f>
        <v/>
      </c>
      <c r="F1769" s="375" t="str">
        <f t="shared" si="1778"/>
        <v/>
      </c>
      <c r="G1769" s="286" t="str">
        <f t="shared" si="1247"/>
        <v/>
      </c>
      <c r="H1769" s="286">
        <f t="shared" si="1248"/>
        <v>0</v>
      </c>
    </row>
    <row r="1770" ht="15.75" customHeight="1">
      <c r="E1770" s="375" t="str">
        <f t="shared" ref="E1770:F1770" si="1779">UPPER(B1770)</f>
        <v/>
      </c>
      <c r="F1770" s="375" t="str">
        <f t="shared" si="1779"/>
        <v/>
      </c>
      <c r="G1770" s="286" t="str">
        <f t="shared" si="1247"/>
        <v/>
      </c>
      <c r="H1770" s="286">
        <f t="shared" si="1248"/>
        <v>0</v>
      </c>
    </row>
    <row r="1771" ht="15.75" customHeight="1">
      <c r="E1771" s="375" t="str">
        <f t="shared" ref="E1771:F1771" si="1780">UPPER(B1771)</f>
        <v/>
      </c>
      <c r="F1771" s="375" t="str">
        <f t="shared" si="1780"/>
        <v/>
      </c>
      <c r="G1771" s="286" t="str">
        <f t="shared" si="1247"/>
        <v/>
      </c>
      <c r="H1771" s="286">
        <f t="shared" si="1248"/>
        <v>0</v>
      </c>
    </row>
    <row r="1772" ht="15.75" customHeight="1">
      <c r="E1772" s="375" t="str">
        <f t="shared" ref="E1772:F1772" si="1781">UPPER(B1772)</f>
        <v/>
      </c>
      <c r="F1772" s="375" t="str">
        <f t="shared" si="1781"/>
        <v/>
      </c>
      <c r="G1772" s="286" t="str">
        <f t="shared" si="1247"/>
        <v/>
      </c>
      <c r="H1772" s="286">
        <f t="shared" si="1248"/>
        <v>0</v>
      </c>
    </row>
    <row r="1773" ht="15.75" customHeight="1">
      <c r="E1773" s="375" t="str">
        <f t="shared" ref="E1773:F1773" si="1782">UPPER(B1773)</f>
        <v/>
      </c>
      <c r="F1773" s="375" t="str">
        <f t="shared" si="1782"/>
        <v/>
      </c>
      <c r="G1773" s="286" t="str">
        <f t="shared" si="1247"/>
        <v/>
      </c>
      <c r="H1773" s="286">
        <f t="shared" si="1248"/>
        <v>0</v>
      </c>
    </row>
    <row r="1774" ht="15.75" customHeight="1">
      <c r="E1774" s="375" t="str">
        <f t="shared" ref="E1774:F1774" si="1783">UPPER(B1774)</f>
        <v/>
      </c>
      <c r="F1774" s="375" t="str">
        <f t="shared" si="1783"/>
        <v/>
      </c>
      <c r="G1774" s="286" t="str">
        <f t="shared" si="1247"/>
        <v/>
      </c>
      <c r="H1774" s="286">
        <f t="shared" si="1248"/>
        <v>0</v>
      </c>
    </row>
    <row r="1775" ht="15.75" customHeight="1">
      <c r="E1775" s="375" t="str">
        <f t="shared" ref="E1775:F1775" si="1784">UPPER(B1775)</f>
        <v/>
      </c>
      <c r="F1775" s="375" t="str">
        <f t="shared" si="1784"/>
        <v/>
      </c>
      <c r="G1775" s="286" t="str">
        <f t="shared" si="1247"/>
        <v/>
      </c>
      <c r="H1775" s="286">
        <f t="shared" si="1248"/>
        <v>0</v>
      </c>
    </row>
  </sheetData>
  <mergeCells count="1">
    <mergeCell ref="A3:D3"/>
  </mergeCells>
  <printOptions/>
  <pageMargins bottom="0.787401575" footer="0.0" header="0.0" left="0.511811024" right="0.511811024" top="0.7874015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86"/>
    <col customWidth="1" min="2" max="2" width="36.57"/>
    <col customWidth="1" min="3" max="3" width="7.71"/>
    <col customWidth="1" min="4" max="4" width="16.29"/>
    <col customWidth="1" min="5" max="5" width="19.86"/>
    <col customWidth="1" min="6" max="26" width="8.71"/>
  </cols>
  <sheetData>
    <row r="1">
      <c r="A1" s="459"/>
      <c r="B1" s="460" t="s">
        <v>429</v>
      </c>
      <c r="C1" s="461">
        <v>43739.0</v>
      </c>
      <c r="D1" s="459" t="s">
        <v>1606</v>
      </c>
      <c r="E1" s="462">
        <v>0.0</v>
      </c>
    </row>
    <row r="2">
      <c r="A2" s="459"/>
      <c r="B2" s="460"/>
      <c r="C2" s="459"/>
      <c r="D2" s="459"/>
      <c r="E2" s="463"/>
    </row>
    <row r="3">
      <c r="A3" s="464" t="s">
        <v>1608</v>
      </c>
      <c r="B3" s="465" t="s">
        <v>1610</v>
      </c>
      <c r="C3" s="464" t="s">
        <v>472</v>
      </c>
      <c r="D3" s="464" t="s">
        <v>1612</v>
      </c>
      <c r="E3" s="464"/>
    </row>
    <row r="4">
      <c r="A4" s="466">
        <v>10101.0</v>
      </c>
      <c r="B4" s="465" t="s">
        <v>1613</v>
      </c>
      <c r="C4" s="466" t="s">
        <v>1614</v>
      </c>
      <c r="D4" s="466">
        <v>5.67</v>
      </c>
      <c r="E4" s="467"/>
    </row>
    <row r="5">
      <c r="A5" s="466">
        <v>10106.0</v>
      </c>
      <c r="B5" s="465" t="s">
        <v>1616</v>
      </c>
      <c r="C5" s="466" t="s">
        <v>1614</v>
      </c>
      <c r="D5" s="466">
        <v>6.72</v>
      </c>
      <c r="E5" s="467"/>
    </row>
    <row r="6">
      <c r="A6" s="468">
        <v>10108.0</v>
      </c>
      <c r="B6" s="469" t="s">
        <v>1618</v>
      </c>
      <c r="C6" s="468" t="s">
        <v>1614</v>
      </c>
      <c r="D6" s="468">
        <v>6.72</v>
      </c>
      <c r="E6" s="463"/>
    </row>
    <row r="7">
      <c r="A7" s="468">
        <v>10111.0</v>
      </c>
      <c r="B7" s="469" t="s">
        <v>1620</v>
      </c>
      <c r="C7" s="468" t="s">
        <v>1614</v>
      </c>
      <c r="D7" s="468">
        <v>6.72</v>
      </c>
      <c r="E7" s="463"/>
    </row>
    <row r="8">
      <c r="A8" s="468">
        <v>10115.0</v>
      </c>
      <c r="B8" s="469" t="s">
        <v>1621</v>
      </c>
      <c r="C8" s="468" t="s">
        <v>1614</v>
      </c>
      <c r="D8" s="468">
        <v>6.72</v>
      </c>
      <c r="E8" s="463"/>
    </row>
    <row r="9">
      <c r="A9" s="468">
        <v>10117.0</v>
      </c>
      <c r="B9" s="469" t="s">
        <v>1623</v>
      </c>
      <c r="C9" s="468" t="s">
        <v>1614</v>
      </c>
      <c r="D9" s="468">
        <v>12.19</v>
      </c>
      <c r="E9" s="463"/>
    </row>
    <row r="10">
      <c r="A10" s="468">
        <v>10118.0</v>
      </c>
      <c r="B10" s="469" t="s">
        <v>1624</v>
      </c>
      <c r="C10" s="468" t="s">
        <v>1614</v>
      </c>
      <c r="D10" s="468">
        <v>6.72</v>
      </c>
      <c r="E10" s="463"/>
    </row>
    <row r="11">
      <c r="A11" s="468">
        <v>10121.0</v>
      </c>
      <c r="B11" s="469" t="s">
        <v>1626</v>
      </c>
      <c r="C11" s="468" t="s">
        <v>1614</v>
      </c>
      <c r="D11" s="468">
        <v>6.72</v>
      </c>
      <c r="E11" s="463"/>
    </row>
    <row r="12">
      <c r="A12" s="468">
        <v>10124.0</v>
      </c>
      <c r="B12" s="469" t="s">
        <v>1627</v>
      </c>
      <c r="C12" s="468" t="s">
        <v>1614</v>
      </c>
      <c r="D12" s="468">
        <v>6.72</v>
      </c>
      <c r="E12" s="463"/>
    </row>
    <row r="13">
      <c r="A13" s="468">
        <v>10128.0</v>
      </c>
      <c r="B13" s="469" t="s">
        <v>1628</v>
      </c>
      <c r="C13" s="468" t="s">
        <v>1614</v>
      </c>
      <c r="D13" s="468">
        <v>6.72</v>
      </c>
      <c r="E13" s="463"/>
    </row>
    <row r="14">
      <c r="A14" s="468">
        <v>10130.0</v>
      </c>
      <c r="B14" s="469" t="s">
        <v>1630</v>
      </c>
      <c r="C14" s="468" t="s">
        <v>1614</v>
      </c>
      <c r="D14" s="468">
        <v>6.72</v>
      </c>
      <c r="E14" s="463"/>
    </row>
    <row r="15">
      <c r="A15" s="468">
        <v>10138.0</v>
      </c>
      <c r="B15" s="469" t="s">
        <v>1631</v>
      </c>
      <c r="C15" s="468" t="s">
        <v>1614</v>
      </c>
      <c r="D15" s="468">
        <v>6.72</v>
      </c>
      <c r="E15" s="463"/>
    </row>
    <row r="16">
      <c r="A16" s="468">
        <v>10139.0</v>
      </c>
      <c r="B16" s="469" t="s">
        <v>1633</v>
      </c>
      <c r="C16" s="468" t="s">
        <v>1614</v>
      </c>
      <c r="D16" s="468">
        <v>6.72</v>
      </c>
      <c r="E16" s="463"/>
    </row>
    <row r="17">
      <c r="A17" s="468">
        <v>10140.0</v>
      </c>
      <c r="B17" s="469" t="s">
        <v>1634</v>
      </c>
      <c r="C17" s="468" t="s">
        <v>1614</v>
      </c>
      <c r="D17" s="468">
        <v>6.72</v>
      </c>
      <c r="E17" s="463"/>
    </row>
    <row r="18">
      <c r="A18" s="468">
        <v>10146.0</v>
      </c>
      <c r="B18" s="469" t="s">
        <v>1635</v>
      </c>
      <c r="C18" s="468" t="s">
        <v>1614</v>
      </c>
      <c r="D18" s="468">
        <v>4.94</v>
      </c>
      <c r="E18" s="463"/>
    </row>
    <row r="19">
      <c r="A19" s="468">
        <v>10150.0</v>
      </c>
      <c r="B19" s="469" t="s">
        <v>1637</v>
      </c>
      <c r="C19" s="468" t="s">
        <v>1614</v>
      </c>
      <c r="D19" s="468">
        <v>6.72</v>
      </c>
      <c r="E19" s="463"/>
    </row>
    <row r="20">
      <c r="A20" s="468">
        <v>10209.0</v>
      </c>
      <c r="B20" s="469" t="s">
        <v>1638</v>
      </c>
      <c r="C20" s="468" t="s">
        <v>1614</v>
      </c>
      <c r="D20" s="468">
        <v>11.1</v>
      </c>
      <c r="E20" s="463"/>
    </row>
    <row r="21" ht="15.75" customHeight="1">
      <c r="A21" s="468">
        <v>10233.0</v>
      </c>
      <c r="B21" s="469" t="s">
        <v>1640</v>
      </c>
      <c r="C21" s="468" t="s">
        <v>1614</v>
      </c>
      <c r="D21" s="468">
        <v>4.8</v>
      </c>
      <c r="E21" s="463"/>
    </row>
    <row r="22" ht="15.0" customHeight="1">
      <c r="A22" s="466">
        <v>10235.0</v>
      </c>
      <c r="B22" s="465" t="s">
        <v>1641</v>
      </c>
      <c r="C22" s="466"/>
      <c r="D22" s="466">
        <v>4.8</v>
      </c>
      <c r="E22" s="467"/>
    </row>
    <row r="23" ht="15.75" customHeight="1">
      <c r="A23" s="468">
        <v>10260.0</v>
      </c>
      <c r="B23" s="469" t="s">
        <v>1643</v>
      </c>
      <c r="C23" s="468" t="s">
        <v>1614</v>
      </c>
      <c r="D23" s="468">
        <v>4.76</v>
      </c>
      <c r="E23" s="463"/>
    </row>
    <row r="24" ht="15.75" customHeight="1">
      <c r="A24" s="468">
        <v>10278.0</v>
      </c>
      <c r="B24" s="469" t="s">
        <v>1644</v>
      </c>
      <c r="C24" s="468" t="s">
        <v>1614</v>
      </c>
      <c r="D24" s="468">
        <v>9.8</v>
      </c>
      <c r="E24" s="463"/>
    </row>
    <row r="25" ht="15.75" customHeight="1">
      <c r="A25" s="468">
        <v>20356.0</v>
      </c>
      <c r="B25" s="469" t="s">
        <v>1646</v>
      </c>
      <c r="C25" s="468" t="s">
        <v>722</v>
      </c>
      <c r="D25" s="468">
        <v>39.01</v>
      </c>
      <c r="E25" s="463"/>
    </row>
    <row r="26" ht="15.75" customHeight="1">
      <c r="A26" s="468">
        <v>20416.0</v>
      </c>
      <c r="B26" s="469" t="s">
        <v>1647</v>
      </c>
      <c r="C26" s="468" t="s">
        <v>1648</v>
      </c>
      <c r="D26" s="468">
        <v>301.75</v>
      </c>
      <c r="E26" s="463"/>
    </row>
    <row r="27" ht="15.75" customHeight="1">
      <c r="A27" s="468">
        <v>20463.0</v>
      </c>
      <c r="B27" s="469" t="s">
        <v>1650</v>
      </c>
      <c r="C27" s="468" t="s">
        <v>722</v>
      </c>
      <c r="D27" s="468">
        <v>5.46</v>
      </c>
      <c r="E27" s="463"/>
    </row>
    <row r="28" ht="15.75" customHeight="1">
      <c r="A28" s="364">
        <v>20468.0</v>
      </c>
      <c r="B28" s="469" t="s">
        <v>1651</v>
      </c>
      <c r="C28" s="364"/>
      <c r="D28" s="364">
        <v>9.11</v>
      </c>
      <c r="E28" s="470"/>
    </row>
    <row r="29" ht="15.0" customHeight="1">
      <c r="A29" s="466">
        <v>20503.0</v>
      </c>
      <c r="B29" s="465" t="s">
        <v>1654</v>
      </c>
      <c r="C29" s="466"/>
      <c r="D29" s="466">
        <v>65.6</v>
      </c>
      <c r="E29" s="467"/>
    </row>
    <row r="30" ht="15.75" customHeight="1">
      <c r="A30" s="364">
        <v>20505.0</v>
      </c>
      <c r="B30" s="469" t="s">
        <v>1655</v>
      </c>
      <c r="C30" s="364"/>
      <c r="D30" s="364">
        <v>0.68</v>
      </c>
      <c r="E30" s="470"/>
    </row>
    <row r="31" ht="15.75" customHeight="1">
      <c r="A31" s="464">
        <v>20508.0</v>
      </c>
      <c r="B31" s="465" t="s">
        <v>1657</v>
      </c>
      <c r="C31" s="464" t="s">
        <v>472</v>
      </c>
      <c r="D31" s="464">
        <v>0.33</v>
      </c>
      <c r="E31" s="464"/>
    </row>
    <row r="32" ht="15.75" customHeight="1">
      <c r="A32" s="466">
        <v>20509.0</v>
      </c>
      <c r="B32" s="465" t="s">
        <v>1658</v>
      </c>
      <c r="C32" s="466"/>
      <c r="D32" s="466">
        <v>3.02</v>
      </c>
      <c r="E32" s="467"/>
    </row>
    <row r="33" ht="15.0" customHeight="1">
      <c r="A33" s="466">
        <v>20510.0</v>
      </c>
      <c r="B33" s="465" t="s">
        <v>1659</v>
      </c>
      <c r="C33" s="466"/>
      <c r="D33" s="466">
        <v>0.54</v>
      </c>
      <c r="E33" s="467"/>
    </row>
    <row r="34" ht="15.75" customHeight="1">
      <c r="A34" s="468">
        <v>20514.0</v>
      </c>
      <c r="B34" s="469" t="s">
        <v>1661</v>
      </c>
      <c r="C34" s="468" t="s">
        <v>1662</v>
      </c>
      <c r="D34" s="468">
        <v>276.5</v>
      </c>
      <c r="E34" s="463"/>
    </row>
    <row r="35" ht="15.0" customHeight="1">
      <c r="A35" s="466">
        <v>20517.0</v>
      </c>
      <c r="B35" s="465" t="s">
        <v>1663</v>
      </c>
      <c r="C35" s="466"/>
      <c r="D35" s="466">
        <v>81.9</v>
      </c>
      <c r="E35" s="467"/>
    </row>
    <row r="36" ht="15.75" customHeight="1">
      <c r="A36" s="468">
        <v>20518.0</v>
      </c>
      <c r="B36" s="469" t="s">
        <v>1665</v>
      </c>
      <c r="C36" s="468" t="s">
        <v>1666</v>
      </c>
      <c r="D36" s="468">
        <v>81.9</v>
      </c>
      <c r="E36" s="463"/>
    </row>
    <row r="37" ht="15.75" customHeight="1">
      <c r="A37" s="468">
        <v>20519.0</v>
      </c>
      <c r="B37" s="469" t="s">
        <v>1667</v>
      </c>
      <c r="C37" s="468" t="s">
        <v>345</v>
      </c>
      <c r="D37" s="468">
        <v>81.9</v>
      </c>
      <c r="E37" s="463"/>
    </row>
    <row r="38" ht="15.75" customHeight="1">
      <c r="A38" s="468">
        <v>20520.0</v>
      </c>
      <c r="B38" s="469" t="s">
        <v>1669</v>
      </c>
      <c r="C38" s="468" t="s">
        <v>345</v>
      </c>
      <c r="D38" s="468">
        <v>81.9</v>
      </c>
      <c r="E38" s="463"/>
    </row>
    <row r="39" ht="15.0" customHeight="1">
      <c r="A39" s="466">
        <v>20521.0</v>
      </c>
      <c r="B39" s="465" t="s">
        <v>1670</v>
      </c>
      <c r="C39" s="466"/>
      <c r="D39" s="466">
        <v>78.53</v>
      </c>
      <c r="E39" s="467"/>
    </row>
    <row r="40" ht="15.75" customHeight="1">
      <c r="A40" s="468">
        <v>20522.0</v>
      </c>
      <c r="B40" s="469" t="s">
        <v>1672</v>
      </c>
      <c r="C40" s="468" t="s">
        <v>1666</v>
      </c>
      <c r="D40" s="468">
        <v>106.97</v>
      </c>
      <c r="E40" s="463"/>
    </row>
    <row r="41" ht="15.75" customHeight="1">
      <c r="A41" s="468">
        <v>20524.0</v>
      </c>
      <c r="B41" s="469" t="s">
        <v>1673</v>
      </c>
      <c r="C41" s="468" t="s">
        <v>345</v>
      </c>
      <c r="D41" s="468">
        <v>63.83</v>
      </c>
      <c r="E41" s="463"/>
    </row>
    <row r="42" ht="15.75" customHeight="1">
      <c r="A42" s="468">
        <v>20553.0</v>
      </c>
      <c r="B42" s="469" t="s">
        <v>1675</v>
      </c>
      <c r="C42" s="468" t="s">
        <v>345</v>
      </c>
      <c r="D42" s="468">
        <v>81.9</v>
      </c>
      <c r="E42" s="463"/>
    </row>
    <row r="43" ht="15.75" customHeight="1">
      <c r="A43" s="468">
        <v>20554.0</v>
      </c>
      <c r="B43" s="469" t="s">
        <v>1676</v>
      </c>
      <c r="C43" s="468" t="s">
        <v>345</v>
      </c>
      <c r="D43" s="468">
        <v>31.67</v>
      </c>
      <c r="E43" s="463"/>
    </row>
    <row r="44" ht="15.75" customHeight="1">
      <c r="A44" s="468">
        <v>20567.0</v>
      </c>
      <c r="B44" s="469" t="s">
        <v>1677</v>
      </c>
      <c r="C44" s="468" t="s">
        <v>345</v>
      </c>
      <c r="D44" s="468">
        <v>290.25</v>
      </c>
      <c r="E44" s="463"/>
    </row>
    <row r="45" ht="15.75" customHeight="1">
      <c r="A45" s="468">
        <v>20571.0</v>
      </c>
      <c r="B45" s="469" t="s">
        <v>1679</v>
      </c>
      <c r="C45" s="468" t="s">
        <v>1666</v>
      </c>
      <c r="D45" s="468">
        <v>81.9</v>
      </c>
      <c r="E45" s="463"/>
    </row>
    <row r="46" ht="15.75" customHeight="1">
      <c r="A46" s="468">
        <v>20572.0</v>
      </c>
      <c r="B46" s="469" t="s">
        <v>1680</v>
      </c>
      <c r="C46" s="468" t="s">
        <v>1666</v>
      </c>
      <c r="D46" s="468">
        <v>3.39</v>
      </c>
      <c r="E46" s="463"/>
    </row>
    <row r="47" ht="15.75" customHeight="1">
      <c r="A47" s="468">
        <v>20578.0</v>
      </c>
      <c r="B47" s="469" t="s">
        <v>1682</v>
      </c>
      <c r="C47" s="468" t="s">
        <v>1666</v>
      </c>
      <c r="D47" s="468">
        <v>78.0</v>
      </c>
      <c r="E47" s="463"/>
    </row>
    <row r="48" ht="15.75" customHeight="1">
      <c r="A48" s="468">
        <v>20580.0</v>
      </c>
      <c r="B48" s="469" t="s">
        <v>1683</v>
      </c>
      <c r="C48" s="468" t="s">
        <v>1666</v>
      </c>
      <c r="D48" s="468">
        <v>50.4</v>
      </c>
      <c r="E48" s="463"/>
    </row>
    <row r="49" ht="15.75" customHeight="1">
      <c r="A49" s="468">
        <v>20584.0</v>
      </c>
      <c r="B49" s="469" t="s">
        <v>1685</v>
      </c>
      <c r="C49" s="468" t="s">
        <v>1666</v>
      </c>
      <c r="D49" s="468">
        <v>1.48</v>
      </c>
      <c r="E49" s="463"/>
    </row>
    <row r="50" ht="15.75" customHeight="1">
      <c r="A50" s="468">
        <v>20588.0</v>
      </c>
      <c r="B50" s="469" t="s">
        <v>1687</v>
      </c>
      <c r="C50" s="468" t="s">
        <v>1666</v>
      </c>
      <c r="D50" s="468">
        <v>5.46</v>
      </c>
      <c r="E50" s="463"/>
    </row>
    <row r="51" ht="15.75" customHeight="1">
      <c r="A51" s="468">
        <v>20732.0</v>
      </c>
      <c r="B51" s="469" t="s">
        <v>1688</v>
      </c>
      <c r="C51" s="468" t="s">
        <v>1666</v>
      </c>
      <c r="D51" s="468">
        <v>1.53</v>
      </c>
      <c r="E51" s="463"/>
    </row>
    <row r="52" ht="15.75" customHeight="1">
      <c r="A52" s="468">
        <v>20746.0</v>
      </c>
      <c r="B52" s="469" t="s">
        <v>1690</v>
      </c>
      <c r="C52" s="468" t="s">
        <v>1666</v>
      </c>
      <c r="D52" s="468">
        <v>4.43</v>
      </c>
      <c r="E52" s="463"/>
    </row>
    <row r="53" ht="15.75" customHeight="1">
      <c r="A53" s="468">
        <v>20910.0</v>
      </c>
      <c r="B53" s="469" t="s">
        <v>1691</v>
      </c>
      <c r="C53" s="468" t="s">
        <v>1666</v>
      </c>
      <c r="D53" s="468">
        <v>27.55</v>
      </c>
      <c r="E53" s="463"/>
    </row>
    <row r="54" ht="15.75" customHeight="1">
      <c r="A54" s="468">
        <v>20975.0</v>
      </c>
      <c r="B54" s="469" t="s">
        <v>1693</v>
      </c>
      <c r="C54" s="468" t="s">
        <v>1666</v>
      </c>
      <c r="D54" s="468">
        <v>5.1</v>
      </c>
      <c r="E54" s="463"/>
    </row>
    <row r="55" ht="15.75" customHeight="1">
      <c r="A55" s="468">
        <v>20977.0</v>
      </c>
      <c r="B55" s="469" t="s">
        <v>1694</v>
      </c>
      <c r="C55" s="468" t="s">
        <v>1666</v>
      </c>
      <c r="D55" s="468">
        <v>4.33</v>
      </c>
      <c r="E55" s="463"/>
    </row>
    <row r="56" ht="15.75" customHeight="1">
      <c r="A56" s="468">
        <v>20982.0</v>
      </c>
      <c r="B56" s="469" t="s">
        <v>1696</v>
      </c>
      <c r="C56" s="468" t="s">
        <v>1666</v>
      </c>
      <c r="D56" s="468">
        <v>7.34</v>
      </c>
      <c r="E56" s="463"/>
    </row>
    <row r="57" ht="15.75" customHeight="1">
      <c r="A57" s="468">
        <v>20985.0</v>
      </c>
      <c r="B57" s="469" t="s">
        <v>1697</v>
      </c>
      <c r="C57" s="468" t="s">
        <v>345</v>
      </c>
      <c r="D57" s="468">
        <v>5.35</v>
      </c>
      <c r="E57" s="463"/>
    </row>
    <row r="58" ht="15.75" customHeight="1">
      <c r="A58" s="468">
        <v>20987.0</v>
      </c>
      <c r="B58" s="469" t="s">
        <v>1698</v>
      </c>
      <c r="C58" s="468" t="s">
        <v>1666</v>
      </c>
      <c r="D58" s="468">
        <v>24.07</v>
      </c>
      <c r="E58" s="463"/>
    </row>
    <row r="59" ht="15.75" customHeight="1">
      <c r="A59" s="468">
        <v>20988.0</v>
      </c>
      <c r="B59" s="469" t="s">
        <v>1700</v>
      </c>
      <c r="C59" s="468" t="s">
        <v>1666</v>
      </c>
      <c r="D59" s="468">
        <v>6.72</v>
      </c>
      <c r="E59" s="463"/>
    </row>
    <row r="60" ht="15.75" customHeight="1">
      <c r="A60" s="468">
        <v>21004.0</v>
      </c>
      <c r="B60" s="469" t="s">
        <v>1702</v>
      </c>
      <c r="C60" s="468" t="s">
        <v>345</v>
      </c>
      <c r="D60" s="468">
        <v>30.16</v>
      </c>
      <c r="E60" s="463"/>
    </row>
    <row r="61" ht="15.75" customHeight="1">
      <c r="A61" s="468">
        <v>21005.0</v>
      </c>
      <c r="B61" s="469" t="s">
        <v>1703</v>
      </c>
      <c r="C61" s="468" t="s">
        <v>345</v>
      </c>
      <c r="D61" s="468">
        <v>3750.0</v>
      </c>
      <c r="E61" s="463"/>
    </row>
    <row r="62" ht="15.0" customHeight="1">
      <c r="A62" s="466">
        <v>21009.0</v>
      </c>
      <c r="B62" s="465" t="s">
        <v>1705</v>
      </c>
      <c r="C62" s="466"/>
      <c r="D62" s="466">
        <v>4.57</v>
      </c>
      <c r="E62" s="467"/>
    </row>
    <row r="63" ht="15.75" customHeight="1">
      <c r="A63" s="468">
        <v>21018.0</v>
      </c>
      <c r="B63" s="469" t="s">
        <v>1706</v>
      </c>
      <c r="C63" s="468" t="s">
        <v>345</v>
      </c>
      <c r="D63" s="468">
        <v>11.0</v>
      </c>
      <c r="E63" s="463"/>
    </row>
    <row r="64" ht="15.75" customHeight="1">
      <c r="A64" s="468">
        <v>21023.0</v>
      </c>
      <c r="B64" s="469" t="s">
        <v>1708</v>
      </c>
      <c r="C64" s="468" t="s">
        <v>345</v>
      </c>
      <c r="D64" s="468">
        <v>4.83</v>
      </c>
      <c r="E64" s="463"/>
    </row>
    <row r="65" ht="15.75" customHeight="1">
      <c r="A65" s="466">
        <v>21028.0</v>
      </c>
      <c r="B65" s="465" t="s">
        <v>1709</v>
      </c>
      <c r="C65" s="466"/>
      <c r="D65" s="466">
        <v>142.38</v>
      </c>
      <c r="E65" s="467"/>
    </row>
    <row r="66" ht="15.75" customHeight="1">
      <c r="A66" s="468">
        <v>21030.0</v>
      </c>
      <c r="B66" s="469" t="s">
        <v>1710</v>
      </c>
      <c r="C66" s="468" t="s">
        <v>1711</v>
      </c>
      <c r="D66" s="468">
        <v>10.55</v>
      </c>
      <c r="E66" s="463"/>
    </row>
    <row r="67" ht="15.75" customHeight="1">
      <c r="A67" s="466">
        <v>21031.0</v>
      </c>
      <c r="B67" s="465" t="s">
        <v>1713</v>
      </c>
      <c r="C67" s="466"/>
      <c r="D67" s="466">
        <v>16.01</v>
      </c>
      <c r="E67" s="467"/>
    </row>
    <row r="68" ht="15.75" customHeight="1">
      <c r="A68" s="468">
        <v>21032.0</v>
      </c>
      <c r="B68" s="469" t="s">
        <v>1714</v>
      </c>
      <c r="C68" s="468" t="s">
        <v>1711</v>
      </c>
      <c r="D68" s="468">
        <v>19.04</v>
      </c>
      <c r="E68" s="463"/>
    </row>
    <row r="69" ht="15.75" customHeight="1">
      <c r="A69" s="468">
        <v>21033.0</v>
      </c>
      <c r="B69" s="469" t="s">
        <v>1716</v>
      </c>
      <c r="C69" s="468" t="s">
        <v>1666</v>
      </c>
      <c r="D69" s="471">
        <v>26.91</v>
      </c>
      <c r="E69" s="463"/>
    </row>
    <row r="70" ht="15.75" customHeight="1">
      <c r="A70" s="468">
        <v>21040.0</v>
      </c>
      <c r="B70" s="469" t="s">
        <v>1718</v>
      </c>
      <c r="C70" s="468" t="s">
        <v>722</v>
      </c>
      <c r="D70" s="468">
        <v>25.13</v>
      </c>
      <c r="E70" s="463"/>
    </row>
    <row r="71" ht="15.75" customHeight="1">
      <c r="A71" s="468">
        <v>21041.0</v>
      </c>
      <c r="B71" s="469" t="s">
        <v>1720</v>
      </c>
      <c r="C71" s="468" t="s">
        <v>722</v>
      </c>
      <c r="D71" s="468">
        <v>23.86</v>
      </c>
      <c r="E71" s="463"/>
    </row>
    <row r="72" ht="15.75" customHeight="1">
      <c r="A72" s="468">
        <v>21042.0</v>
      </c>
      <c r="B72" s="469" t="s">
        <v>1721</v>
      </c>
      <c r="C72" s="468" t="s">
        <v>722</v>
      </c>
      <c r="D72" s="468">
        <v>34.57</v>
      </c>
      <c r="E72" s="463"/>
    </row>
    <row r="73" ht="15.75" customHeight="1">
      <c r="A73" s="468">
        <v>21043.0</v>
      </c>
      <c r="B73" s="469" t="s">
        <v>1723</v>
      </c>
      <c r="C73" s="468" t="s">
        <v>1711</v>
      </c>
      <c r="D73" s="468">
        <v>201.5</v>
      </c>
      <c r="E73" s="463"/>
    </row>
    <row r="74" ht="15.75" customHeight="1">
      <c r="A74" s="468">
        <v>21060.0</v>
      </c>
      <c r="B74" s="469" t="s">
        <v>1724</v>
      </c>
      <c r="C74" s="468" t="s">
        <v>1662</v>
      </c>
      <c r="D74" s="468">
        <v>5.25</v>
      </c>
      <c r="E74" s="463"/>
    </row>
    <row r="75" ht="15.75" customHeight="1">
      <c r="A75" s="468">
        <v>21061.0</v>
      </c>
      <c r="B75" s="469" t="s">
        <v>1726</v>
      </c>
      <c r="C75" s="468" t="s">
        <v>1727</v>
      </c>
      <c r="D75" s="468">
        <v>3.17</v>
      </c>
      <c r="E75" s="463"/>
    </row>
    <row r="76" ht="15.75" customHeight="1">
      <c r="A76" s="468">
        <v>21085.0</v>
      </c>
      <c r="B76" s="469" t="s">
        <v>1728</v>
      </c>
      <c r="C76" s="468" t="s">
        <v>1711</v>
      </c>
      <c r="D76" s="468">
        <v>3633.33</v>
      </c>
      <c r="E76" s="463"/>
    </row>
    <row r="77" ht="15.75" customHeight="1">
      <c r="A77" s="468">
        <v>21089.0</v>
      </c>
      <c r="B77" s="469" t="s">
        <v>1729</v>
      </c>
      <c r="C77" s="468" t="s">
        <v>1711</v>
      </c>
      <c r="D77" s="468">
        <v>8.0</v>
      </c>
      <c r="E77" s="463"/>
    </row>
    <row r="78" ht="15.75" customHeight="1">
      <c r="A78" s="468">
        <v>21090.0</v>
      </c>
      <c r="B78" s="469" t="s">
        <v>1731</v>
      </c>
      <c r="C78" s="468" t="s">
        <v>1711</v>
      </c>
      <c r="D78" s="468">
        <v>66.81</v>
      </c>
      <c r="E78" s="463"/>
    </row>
    <row r="79" ht="15.75" customHeight="1">
      <c r="A79" s="468">
        <v>21091.0</v>
      </c>
      <c r="B79" s="469" t="s">
        <v>1733</v>
      </c>
      <c r="C79" s="468" t="s">
        <v>1711</v>
      </c>
      <c r="D79" s="468">
        <v>25.77</v>
      </c>
      <c r="E79" s="463"/>
    </row>
    <row r="80" ht="15.75" customHeight="1">
      <c r="A80" s="468">
        <v>21108.0</v>
      </c>
      <c r="B80" s="469" t="s">
        <v>1734</v>
      </c>
      <c r="C80" s="468" t="s">
        <v>722</v>
      </c>
      <c r="D80" s="468">
        <v>42.41</v>
      </c>
      <c r="E80" s="463"/>
    </row>
    <row r="81" ht="15.75" customHeight="1">
      <c r="A81" s="468">
        <v>21109.0</v>
      </c>
      <c r="B81" s="469" t="s">
        <v>1735</v>
      </c>
      <c r="C81" s="468" t="s">
        <v>722</v>
      </c>
      <c r="D81" s="468">
        <v>69.11</v>
      </c>
      <c r="E81" s="463"/>
    </row>
    <row r="82" ht="15.75" customHeight="1">
      <c r="A82" s="468">
        <v>21111.0</v>
      </c>
      <c r="B82" s="469" t="s">
        <v>1737</v>
      </c>
      <c r="C82" s="468" t="s">
        <v>722</v>
      </c>
      <c r="D82" s="468">
        <v>49.47</v>
      </c>
      <c r="E82" s="463"/>
    </row>
    <row r="83" ht="15.75" customHeight="1">
      <c r="A83" s="468">
        <v>21118.0</v>
      </c>
      <c r="B83" s="469" t="s">
        <v>1739</v>
      </c>
      <c r="C83" s="468" t="s">
        <v>722</v>
      </c>
      <c r="D83" s="468">
        <v>30.27</v>
      </c>
      <c r="E83" s="463"/>
    </row>
    <row r="84" ht="15.75" customHeight="1">
      <c r="A84" s="468">
        <v>21144.0</v>
      </c>
      <c r="B84" s="469" t="s">
        <v>1740</v>
      </c>
      <c r="C84" s="468" t="s">
        <v>722</v>
      </c>
      <c r="D84" s="468">
        <v>13.44</v>
      </c>
      <c r="E84" s="463"/>
    </row>
    <row r="85" ht="15.75" customHeight="1">
      <c r="A85" s="468">
        <v>21151.0</v>
      </c>
      <c r="B85" s="469" t="s">
        <v>1743</v>
      </c>
      <c r="C85" s="468" t="s">
        <v>722</v>
      </c>
      <c r="D85" s="468">
        <v>2.86</v>
      </c>
      <c r="E85" s="463"/>
    </row>
    <row r="86" ht="15.75" customHeight="1">
      <c r="A86" s="468">
        <v>21170.0</v>
      </c>
      <c r="B86" s="469" t="s">
        <v>1744</v>
      </c>
      <c r="C86" s="468" t="s">
        <v>1666</v>
      </c>
      <c r="D86" s="471">
        <v>10.02</v>
      </c>
      <c r="E86" s="463"/>
    </row>
    <row r="87" ht="15.75" customHeight="1">
      <c r="A87" s="468">
        <v>21205.0</v>
      </c>
      <c r="B87" s="469" t="s">
        <v>1746</v>
      </c>
      <c r="C87" s="468" t="s">
        <v>722</v>
      </c>
      <c r="D87" s="468">
        <v>6.83</v>
      </c>
      <c r="E87" s="463"/>
    </row>
    <row r="88" ht="15.75" customHeight="1">
      <c r="A88" s="468">
        <v>21211.0</v>
      </c>
      <c r="B88" s="469" t="s">
        <v>1747</v>
      </c>
      <c r="C88" s="468" t="s">
        <v>1711</v>
      </c>
      <c r="D88" s="468">
        <v>6.03</v>
      </c>
      <c r="E88" s="463"/>
    </row>
    <row r="89" ht="15.75" customHeight="1">
      <c r="A89" s="468">
        <v>21305.0</v>
      </c>
      <c r="B89" s="469" t="s">
        <v>1749</v>
      </c>
      <c r="C89" s="468" t="s">
        <v>1711</v>
      </c>
      <c r="D89" s="468">
        <v>17.61</v>
      </c>
      <c r="E89" s="463"/>
    </row>
    <row r="90" ht="15.75" customHeight="1">
      <c r="A90" s="466">
        <v>21368.0</v>
      </c>
      <c r="B90" s="465" t="s">
        <v>1750</v>
      </c>
      <c r="C90" s="466"/>
      <c r="D90" s="466">
        <v>2.28</v>
      </c>
      <c r="E90" s="467"/>
    </row>
    <row r="91" ht="15.75" customHeight="1">
      <c r="A91" s="468">
        <v>21516.0</v>
      </c>
      <c r="B91" s="469" t="s">
        <v>1751</v>
      </c>
      <c r="C91" s="468" t="s">
        <v>722</v>
      </c>
      <c r="D91" s="468">
        <v>3.58</v>
      </c>
      <c r="E91" s="463"/>
    </row>
    <row r="92" ht="15.75" customHeight="1">
      <c r="A92" s="468">
        <v>21517.0</v>
      </c>
      <c r="B92" s="469" t="s">
        <v>1753</v>
      </c>
      <c r="C92" s="468" t="s">
        <v>722</v>
      </c>
      <c r="D92" s="468">
        <v>3.56</v>
      </c>
      <c r="E92" s="463"/>
    </row>
    <row r="93" ht="15.75" customHeight="1">
      <c r="A93" s="468">
        <v>21521.0</v>
      </c>
      <c r="B93" s="469" t="s">
        <v>1755</v>
      </c>
      <c r="C93" s="468" t="s">
        <v>722</v>
      </c>
      <c r="D93" s="468">
        <v>3.25</v>
      </c>
      <c r="E93" s="463"/>
    </row>
    <row r="94" ht="15.75" customHeight="1">
      <c r="A94" s="468">
        <v>21532.0</v>
      </c>
      <c r="B94" s="469" t="s">
        <v>1757</v>
      </c>
      <c r="C94" s="468" t="s">
        <v>1758</v>
      </c>
      <c r="D94" s="468">
        <v>3.92</v>
      </c>
      <c r="E94" s="463"/>
    </row>
    <row r="95" ht="15.75" customHeight="1">
      <c r="A95" s="468">
        <v>21543.0</v>
      </c>
      <c r="B95" s="469" t="s">
        <v>1759</v>
      </c>
      <c r="C95" s="468" t="s">
        <v>722</v>
      </c>
      <c r="D95" s="468">
        <v>12.45</v>
      </c>
      <c r="E95" s="463"/>
    </row>
    <row r="96" ht="15.75" customHeight="1">
      <c r="A96" s="468">
        <v>22001.0</v>
      </c>
      <c r="B96" s="469" t="s">
        <v>1761</v>
      </c>
      <c r="C96" s="468" t="s">
        <v>722</v>
      </c>
      <c r="D96" s="468">
        <v>25.25</v>
      </c>
      <c r="E96" s="463"/>
    </row>
    <row r="97" ht="15.75" customHeight="1">
      <c r="A97" s="468">
        <v>22002.0</v>
      </c>
      <c r="B97" s="469" t="s">
        <v>1763</v>
      </c>
      <c r="C97" s="468" t="s">
        <v>722</v>
      </c>
      <c r="D97" s="468">
        <v>25.25</v>
      </c>
      <c r="E97" s="463"/>
    </row>
    <row r="98" ht="15.75" customHeight="1">
      <c r="A98" s="468">
        <v>22502.0</v>
      </c>
      <c r="B98" s="469" t="s">
        <v>1764</v>
      </c>
      <c r="C98" s="468" t="s">
        <v>722</v>
      </c>
      <c r="D98" s="468">
        <v>1.66</v>
      </c>
      <c r="E98" s="463"/>
    </row>
    <row r="99" ht="15.75" customHeight="1">
      <c r="A99" s="468">
        <v>22504.0</v>
      </c>
      <c r="B99" s="469" t="s">
        <v>1766</v>
      </c>
      <c r="C99" s="468" t="s">
        <v>722</v>
      </c>
      <c r="D99" s="468">
        <v>2.19</v>
      </c>
      <c r="E99" s="463"/>
    </row>
    <row r="100" ht="15.75" customHeight="1">
      <c r="A100" s="468">
        <v>22505.0</v>
      </c>
      <c r="B100" s="469" t="s">
        <v>1767</v>
      </c>
      <c r="C100" s="468" t="s">
        <v>722</v>
      </c>
      <c r="D100" s="468">
        <v>2.92</v>
      </c>
      <c r="E100" s="463"/>
    </row>
    <row r="101" ht="15.75" customHeight="1">
      <c r="A101" s="466">
        <v>22507.0</v>
      </c>
      <c r="B101" s="465" t="s">
        <v>1769</v>
      </c>
      <c r="C101" s="466"/>
      <c r="D101" s="466">
        <v>2.23</v>
      </c>
      <c r="E101" s="467"/>
    </row>
    <row r="102" ht="15.75" customHeight="1">
      <c r="A102" s="468">
        <v>22508.0</v>
      </c>
      <c r="B102" s="469" t="s">
        <v>1770</v>
      </c>
      <c r="C102" s="468" t="s">
        <v>722</v>
      </c>
      <c r="D102" s="468">
        <v>2.64</v>
      </c>
      <c r="E102" s="463"/>
    </row>
    <row r="103" ht="15.75" customHeight="1">
      <c r="A103" s="468">
        <v>22548.0</v>
      </c>
      <c r="B103" s="469" t="s">
        <v>1772</v>
      </c>
      <c r="C103" s="468" t="s">
        <v>1711</v>
      </c>
      <c r="D103" s="468">
        <v>1.64</v>
      </c>
      <c r="E103" s="463"/>
    </row>
    <row r="104" ht="15.75" customHeight="1">
      <c r="A104" s="466">
        <v>22585.0</v>
      </c>
      <c r="B104" s="465" t="s">
        <v>1773</v>
      </c>
      <c r="C104" s="466"/>
      <c r="D104" s="466">
        <v>0.59</v>
      </c>
      <c r="E104" s="467"/>
    </row>
    <row r="105" ht="15.75" customHeight="1">
      <c r="A105" s="468">
        <v>22586.0</v>
      </c>
      <c r="B105" s="469" t="s">
        <v>1774</v>
      </c>
      <c r="C105" s="468" t="s">
        <v>722</v>
      </c>
      <c r="D105" s="468">
        <v>0.44</v>
      </c>
      <c r="E105" s="463"/>
    </row>
    <row r="106" ht="15.75" customHeight="1">
      <c r="A106" s="468">
        <v>23010.0</v>
      </c>
      <c r="B106" s="469" t="s">
        <v>1776</v>
      </c>
      <c r="C106" s="468" t="s">
        <v>722</v>
      </c>
      <c r="D106" s="468">
        <v>2.62</v>
      </c>
      <c r="E106" s="463"/>
    </row>
    <row r="107" ht="15.75" customHeight="1">
      <c r="A107" s="466">
        <v>23015.0</v>
      </c>
      <c r="B107" s="465" t="s">
        <v>1778</v>
      </c>
      <c r="C107" s="466"/>
      <c r="D107" s="466">
        <v>8.81</v>
      </c>
      <c r="E107" s="467"/>
    </row>
    <row r="108" ht="15.75" customHeight="1">
      <c r="A108" s="468">
        <v>23501.0</v>
      </c>
      <c r="B108" s="469" t="s">
        <v>1780</v>
      </c>
      <c r="C108" s="468" t="s">
        <v>345</v>
      </c>
      <c r="D108" s="468">
        <v>71.67</v>
      </c>
      <c r="E108" s="463"/>
    </row>
    <row r="109" ht="15.75" customHeight="1">
      <c r="A109" s="468">
        <v>23503.0</v>
      </c>
      <c r="B109" s="469" t="s">
        <v>1781</v>
      </c>
      <c r="C109" s="468" t="s">
        <v>345</v>
      </c>
      <c r="D109" s="468">
        <v>277.75</v>
      </c>
      <c r="E109" s="463"/>
    </row>
    <row r="110" ht="15.75" customHeight="1">
      <c r="A110" s="468">
        <v>23522.0</v>
      </c>
      <c r="B110" s="469" t="s">
        <v>1784</v>
      </c>
      <c r="C110" s="468" t="s">
        <v>345</v>
      </c>
      <c r="D110" s="468">
        <v>268.33</v>
      </c>
      <c r="E110" s="463"/>
    </row>
    <row r="111" ht="15.75" customHeight="1">
      <c r="A111" s="468">
        <v>24015.0</v>
      </c>
      <c r="B111" s="469" t="s">
        <v>1785</v>
      </c>
      <c r="C111" s="468" t="s">
        <v>345</v>
      </c>
      <c r="D111" s="468">
        <v>5.28</v>
      </c>
      <c r="E111" s="463"/>
    </row>
    <row r="112" ht="15.75" customHeight="1">
      <c r="A112" s="468">
        <v>24020.0</v>
      </c>
      <c r="B112" s="469" t="s">
        <v>1787</v>
      </c>
      <c r="C112" s="468" t="s">
        <v>1711</v>
      </c>
      <c r="D112" s="468">
        <v>7.81</v>
      </c>
      <c r="E112" s="463"/>
    </row>
    <row r="113" ht="15.75" customHeight="1">
      <c r="A113" s="466">
        <v>24029.0</v>
      </c>
      <c r="B113" s="465" t="s">
        <v>1788</v>
      </c>
      <c r="C113" s="466"/>
      <c r="D113" s="466">
        <v>6.38</v>
      </c>
      <c r="E113" s="467"/>
    </row>
    <row r="114" ht="15.75" customHeight="1">
      <c r="A114" s="468">
        <v>24034.0</v>
      </c>
      <c r="B114" s="469" t="s">
        <v>1790</v>
      </c>
      <c r="C114" s="468" t="s">
        <v>1711</v>
      </c>
      <c r="D114" s="468">
        <v>14.02</v>
      </c>
      <c r="E114" s="463"/>
    </row>
    <row r="115" ht="15.75" customHeight="1">
      <c r="A115" s="468">
        <v>24035.0</v>
      </c>
      <c r="B115" s="469" t="s">
        <v>1791</v>
      </c>
      <c r="C115" s="468" t="s">
        <v>1711</v>
      </c>
      <c r="D115" s="468">
        <v>12.87</v>
      </c>
      <c r="E115" s="463"/>
    </row>
    <row r="116" ht="15.75" customHeight="1">
      <c r="A116" s="466">
        <v>24038.0</v>
      </c>
      <c r="B116" s="465" t="s">
        <v>1793</v>
      </c>
      <c r="C116" s="466"/>
      <c r="D116" s="466">
        <v>0.19</v>
      </c>
      <c r="E116" s="467"/>
    </row>
    <row r="117" ht="15.75" customHeight="1">
      <c r="A117" s="468">
        <v>24042.0</v>
      </c>
      <c r="B117" s="469" t="s">
        <v>1794</v>
      </c>
      <c r="C117" s="468" t="s">
        <v>1662</v>
      </c>
      <c r="D117" s="468">
        <v>26.89</v>
      </c>
      <c r="E117" s="463"/>
    </row>
    <row r="118" ht="15.75" customHeight="1">
      <c r="A118" s="468">
        <v>24116.0</v>
      </c>
      <c r="B118" s="469" t="s">
        <v>1796</v>
      </c>
      <c r="C118" s="468" t="s">
        <v>1662</v>
      </c>
      <c r="D118" s="468">
        <v>0.71</v>
      </c>
      <c r="E118" s="463"/>
    </row>
    <row r="119" ht="15.75" customHeight="1">
      <c r="A119" s="468">
        <v>24130.0</v>
      </c>
      <c r="B119" s="469" t="s">
        <v>1798</v>
      </c>
      <c r="C119" s="468" t="s">
        <v>1662</v>
      </c>
      <c r="D119" s="468">
        <v>182.76</v>
      </c>
      <c r="E119" s="463"/>
    </row>
    <row r="120" ht="15.75" customHeight="1">
      <c r="A120" s="468">
        <v>24131.0</v>
      </c>
      <c r="B120" s="469" t="s">
        <v>1800</v>
      </c>
      <c r="C120" s="468" t="s">
        <v>1662</v>
      </c>
      <c r="D120" s="468">
        <v>194.32</v>
      </c>
      <c r="E120" s="463"/>
    </row>
    <row r="121" ht="15.75" customHeight="1">
      <c r="A121" s="468">
        <v>24145.0</v>
      </c>
      <c r="B121" s="469" t="s">
        <v>1802</v>
      </c>
      <c r="C121" s="468" t="s">
        <v>1662</v>
      </c>
      <c r="D121" s="468">
        <v>15.05</v>
      </c>
      <c r="E121" s="463"/>
    </row>
    <row r="122" ht="15.75" customHeight="1">
      <c r="A122" s="468">
        <v>24184.0</v>
      </c>
      <c r="B122" s="469" t="s">
        <v>1804</v>
      </c>
      <c r="C122" s="468" t="s">
        <v>1662</v>
      </c>
      <c r="D122" s="468">
        <v>36.78</v>
      </c>
      <c r="E122" s="463"/>
    </row>
    <row r="123" ht="15.75" customHeight="1">
      <c r="A123" s="468">
        <v>25513.0</v>
      </c>
      <c r="B123" s="469" t="s">
        <v>1805</v>
      </c>
      <c r="C123" s="468" t="s">
        <v>1662</v>
      </c>
      <c r="D123" s="468">
        <v>21.03</v>
      </c>
      <c r="E123" s="463"/>
    </row>
    <row r="124" ht="15.75" customHeight="1">
      <c r="A124" s="468">
        <v>25514.0</v>
      </c>
      <c r="B124" s="469" t="s">
        <v>1807</v>
      </c>
      <c r="C124" s="468" t="s">
        <v>1662</v>
      </c>
      <c r="D124" s="468">
        <v>32.07</v>
      </c>
      <c r="E124" s="463"/>
    </row>
    <row r="125" ht="15.75" customHeight="1">
      <c r="A125" s="466">
        <v>25532.0</v>
      </c>
      <c r="B125" s="465" t="s">
        <v>1809</v>
      </c>
      <c r="C125" s="466"/>
      <c r="D125" s="466">
        <v>44.76</v>
      </c>
      <c r="E125" s="467"/>
    </row>
    <row r="126" ht="15.75" customHeight="1">
      <c r="A126" s="468">
        <v>25568.0</v>
      </c>
      <c r="B126" s="469" t="s">
        <v>1810</v>
      </c>
      <c r="C126" s="468" t="s">
        <v>1662</v>
      </c>
      <c r="D126" s="468">
        <v>19.2</v>
      </c>
      <c r="E126" s="463"/>
    </row>
    <row r="127" ht="15.75" customHeight="1">
      <c r="A127" s="468">
        <v>25569.0</v>
      </c>
      <c r="B127" s="469" t="s">
        <v>1810</v>
      </c>
      <c r="C127" s="468" t="s">
        <v>1662</v>
      </c>
      <c r="D127" s="468">
        <v>39.66</v>
      </c>
      <c r="E127" s="463"/>
    </row>
    <row r="128" ht="15.75" customHeight="1">
      <c r="A128" s="466">
        <v>25570.0</v>
      </c>
      <c r="B128" s="465" t="s">
        <v>1812</v>
      </c>
      <c r="C128" s="466"/>
      <c r="D128" s="466">
        <v>1.55</v>
      </c>
      <c r="E128" s="467"/>
    </row>
    <row r="129" ht="15.75" customHeight="1">
      <c r="A129" s="468">
        <v>25571.0</v>
      </c>
      <c r="B129" s="469" t="s">
        <v>1814</v>
      </c>
      <c r="C129" s="468" t="s">
        <v>1711</v>
      </c>
      <c r="D129" s="468">
        <v>3.69</v>
      </c>
      <c r="E129" s="463"/>
    </row>
    <row r="130" ht="15.75" customHeight="1">
      <c r="A130" s="468">
        <v>25592.0</v>
      </c>
      <c r="B130" s="469" t="s">
        <v>1815</v>
      </c>
      <c r="C130" s="468" t="s">
        <v>1662</v>
      </c>
      <c r="D130" s="468">
        <v>43.99</v>
      </c>
      <c r="E130" s="463"/>
    </row>
    <row r="131" ht="15.75" customHeight="1">
      <c r="A131" s="468">
        <v>25617.0</v>
      </c>
      <c r="B131" s="469" t="s">
        <v>1817</v>
      </c>
      <c r="C131" s="468" t="s">
        <v>1711</v>
      </c>
      <c r="D131" s="468">
        <v>27.01</v>
      </c>
      <c r="E131" s="463"/>
    </row>
    <row r="132" ht="15.75" customHeight="1">
      <c r="A132" s="466">
        <v>25641.0</v>
      </c>
      <c r="B132" s="465" t="s">
        <v>1818</v>
      </c>
      <c r="C132" s="466"/>
      <c r="D132" s="466">
        <v>92.65</v>
      </c>
      <c r="E132" s="467"/>
    </row>
    <row r="133" ht="15.75" customHeight="1">
      <c r="A133" s="468">
        <v>25646.0</v>
      </c>
      <c r="B133" s="469" t="s">
        <v>1820</v>
      </c>
      <c r="C133" s="468" t="s">
        <v>345</v>
      </c>
      <c r="D133" s="468">
        <v>34.49</v>
      </c>
      <c r="E133" s="463"/>
    </row>
    <row r="134" ht="15.75" customHeight="1">
      <c r="A134" s="468">
        <v>25812.0</v>
      </c>
      <c r="B134" s="469" t="s">
        <v>1821</v>
      </c>
      <c r="C134" s="468" t="s">
        <v>345</v>
      </c>
      <c r="D134" s="468">
        <v>80.83</v>
      </c>
      <c r="E134" s="463"/>
    </row>
    <row r="135" ht="15.75" customHeight="1">
      <c r="A135" s="468">
        <v>25814.0</v>
      </c>
      <c r="B135" s="469" t="s">
        <v>1823</v>
      </c>
      <c r="C135" s="468" t="s">
        <v>1711</v>
      </c>
      <c r="D135" s="468">
        <v>42.26</v>
      </c>
      <c r="E135" s="463"/>
    </row>
    <row r="136" ht="15.75" customHeight="1">
      <c r="A136" s="468">
        <v>26008.0</v>
      </c>
      <c r="B136" s="469" t="s">
        <v>1824</v>
      </c>
      <c r="C136" s="468" t="s">
        <v>345</v>
      </c>
      <c r="D136" s="468">
        <v>17.06</v>
      </c>
      <c r="E136" s="463"/>
    </row>
    <row r="137" ht="15.75" customHeight="1">
      <c r="A137" s="468">
        <v>26015.0</v>
      </c>
      <c r="B137" s="469" t="s">
        <v>1826</v>
      </c>
      <c r="C137" s="468" t="s">
        <v>345</v>
      </c>
      <c r="D137" s="468">
        <v>38.6</v>
      </c>
      <c r="E137" s="463"/>
    </row>
    <row r="138" ht="15.75" customHeight="1">
      <c r="A138" s="468">
        <v>26040.0</v>
      </c>
      <c r="B138" s="469" t="s">
        <v>1827</v>
      </c>
      <c r="C138" s="468" t="s">
        <v>1828</v>
      </c>
      <c r="D138" s="468">
        <v>1.73</v>
      </c>
      <c r="E138" s="463"/>
    </row>
    <row r="139" ht="15.75" customHeight="1">
      <c r="A139" s="468">
        <v>26091.0</v>
      </c>
      <c r="B139" s="469" t="s">
        <v>1829</v>
      </c>
      <c r="C139" s="468" t="s">
        <v>345</v>
      </c>
      <c r="D139" s="468">
        <v>2.28</v>
      </c>
      <c r="E139" s="463"/>
    </row>
    <row r="140" ht="15.75" customHeight="1">
      <c r="A140" s="466">
        <v>26503.0</v>
      </c>
      <c r="B140" s="465" t="s">
        <v>1831</v>
      </c>
      <c r="C140" s="466"/>
      <c r="D140" s="466">
        <v>0.7</v>
      </c>
      <c r="E140" s="463"/>
    </row>
    <row r="141" ht="15.0" customHeight="1">
      <c r="A141" s="468">
        <v>26506.0</v>
      </c>
      <c r="B141" s="469" t="s">
        <v>1832</v>
      </c>
      <c r="C141" s="468" t="s">
        <v>1711</v>
      </c>
      <c r="D141" s="468">
        <v>138.88</v>
      </c>
      <c r="E141" s="467"/>
    </row>
    <row r="142" ht="15.75" customHeight="1">
      <c r="A142" s="468">
        <v>26508.0</v>
      </c>
      <c r="B142" s="469" t="s">
        <v>1834</v>
      </c>
      <c r="C142" s="468" t="s">
        <v>1711</v>
      </c>
      <c r="D142" s="468">
        <v>3.62</v>
      </c>
      <c r="E142" s="463"/>
    </row>
    <row r="143" ht="15.75" customHeight="1">
      <c r="A143" s="468">
        <v>26512.0</v>
      </c>
      <c r="B143" s="469" t="s">
        <v>1835</v>
      </c>
      <c r="C143" s="468" t="s">
        <v>1711</v>
      </c>
      <c r="D143" s="468">
        <v>0.61</v>
      </c>
      <c r="E143" s="463"/>
    </row>
    <row r="144" ht="15.75" customHeight="1">
      <c r="A144" s="468">
        <v>26517.0</v>
      </c>
      <c r="B144" s="469" t="s">
        <v>1837</v>
      </c>
      <c r="C144" s="468" t="s">
        <v>345</v>
      </c>
      <c r="D144" s="468">
        <v>0.97</v>
      </c>
      <c r="E144" s="463"/>
    </row>
    <row r="145" ht="15.75" customHeight="1">
      <c r="A145" s="468">
        <v>26546.0</v>
      </c>
      <c r="B145" s="469" t="s">
        <v>1838</v>
      </c>
      <c r="C145" s="468" t="s">
        <v>1662</v>
      </c>
      <c r="D145" s="468">
        <v>0.19</v>
      </c>
      <c r="E145" s="463"/>
    </row>
    <row r="146" ht="15.75" customHeight="1">
      <c r="A146" s="466">
        <v>26548.0</v>
      </c>
      <c r="B146" s="465" t="s">
        <v>1840</v>
      </c>
      <c r="C146" s="466"/>
      <c r="D146" s="466">
        <v>0.27</v>
      </c>
      <c r="E146" s="463"/>
    </row>
    <row r="147" ht="15.75" customHeight="1">
      <c r="A147" s="468">
        <v>26549.0</v>
      </c>
      <c r="B147" s="469" t="s">
        <v>1841</v>
      </c>
      <c r="C147" s="468" t="s">
        <v>1711</v>
      </c>
      <c r="D147" s="468">
        <v>0.09</v>
      </c>
      <c r="E147" s="467"/>
    </row>
    <row r="148" ht="15.75" customHeight="1">
      <c r="A148" s="468">
        <v>26550.0</v>
      </c>
      <c r="B148" s="469" t="s">
        <v>1843</v>
      </c>
      <c r="C148" s="468" t="s">
        <v>1711</v>
      </c>
      <c r="D148" s="468">
        <v>5.87</v>
      </c>
      <c r="E148" s="463"/>
    </row>
    <row r="149" ht="15.75" customHeight="1">
      <c r="A149" s="468">
        <v>26551.0</v>
      </c>
      <c r="B149" s="469" t="s">
        <v>1844</v>
      </c>
      <c r="C149" s="468" t="s">
        <v>1711</v>
      </c>
      <c r="D149" s="468">
        <v>0.51</v>
      </c>
      <c r="E149" s="463"/>
    </row>
    <row r="150" ht="15.75" customHeight="1">
      <c r="A150" s="468">
        <v>26552.0</v>
      </c>
      <c r="B150" s="469" t="s">
        <v>1846</v>
      </c>
      <c r="C150" s="468" t="s">
        <v>1711</v>
      </c>
      <c r="D150" s="468">
        <v>0.08</v>
      </c>
      <c r="E150" s="463"/>
    </row>
    <row r="151" ht="15.75" customHeight="1">
      <c r="A151" s="468">
        <v>26554.0</v>
      </c>
      <c r="B151" s="469" t="s">
        <v>1847</v>
      </c>
      <c r="C151" s="468" t="s">
        <v>1711</v>
      </c>
      <c r="D151" s="468">
        <v>0.09</v>
      </c>
      <c r="E151" s="463"/>
    </row>
    <row r="152" ht="15.75" customHeight="1">
      <c r="A152" s="468">
        <v>26560.0</v>
      </c>
      <c r="B152" s="469" t="s">
        <v>1849</v>
      </c>
      <c r="C152" s="468" t="s">
        <v>1662</v>
      </c>
      <c r="D152" s="468">
        <v>7.88</v>
      </c>
      <c r="E152" s="463"/>
    </row>
    <row r="153" ht="15.75" customHeight="1">
      <c r="A153" s="468">
        <v>26563.0</v>
      </c>
      <c r="B153" s="469" t="s">
        <v>1850</v>
      </c>
      <c r="C153" s="468" t="s">
        <v>1662</v>
      </c>
      <c r="D153" s="468">
        <v>10.04</v>
      </c>
      <c r="E153" s="463"/>
    </row>
    <row r="154" ht="15.75" customHeight="1">
      <c r="A154" s="468">
        <v>26566.0</v>
      </c>
      <c r="B154" s="469" t="s">
        <v>1851</v>
      </c>
      <c r="C154" s="468" t="s">
        <v>1711</v>
      </c>
      <c r="D154" s="468">
        <v>8.44</v>
      </c>
      <c r="E154" s="463"/>
    </row>
    <row r="155" ht="15.75" customHeight="1">
      <c r="A155" s="466">
        <v>26569.0</v>
      </c>
      <c r="B155" s="465" t="s">
        <v>1853</v>
      </c>
      <c r="C155" s="466"/>
      <c r="D155" s="466">
        <v>7.35</v>
      </c>
      <c r="E155" s="463"/>
    </row>
    <row r="156" ht="15.75" customHeight="1">
      <c r="A156" s="468">
        <v>26570.0</v>
      </c>
      <c r="B156" s="469" t="s">
        <v>1854</v>
      </c>
      <c r="C156" s="468" t="s">
        <v>1711</v>
      </c>
      <c r="D156" s="468">
        <v>7.35</v>
      </c>
      <c r="E156" s="467"/>
    </row>
    <row r="157" ht="15.75" customHeight="1">
      <c r="A157" s="468">
        <v>26573.0</v>
      </c>
      <c r="B157" s="469" t="s">
        <v>1856</v>
      </c>
      <c r="C157" s="468" t="s">
        <v>1711</v>
      </c>
      <c r="D157" s="468">
        <v>10.95</v>
      </c>
      <c r="E157" s="463"/>
    </row>
    <row r="158" ht="15.75" customHeight="1">
      <c r="A158" s="468">
        <v>26581.0</v>
      </c>
      <c r="B158" s="469" t="s">
        <v>1857</v>
      </c>
      <c r="C158" s="468" t="s">
        <v>1711</v>
      </c>
      <c r="D158" s="468">
        <v>10.72</v>
      </c>
      <c r="E158" s="463"/>
    </row>
    <row r="159" ht="15.75" customHeight="1">
      <c r="A159" s="466">
        <v>26588.0</v>
      </c>
      <c r="B159" s="465" t="s">
        <v>1859</v>
      </c>
      <c r="C159" s="466"/>
      <c r="D159" s="466">
        <v>0.09</v>
      </c>
      <c r="E159" s="463"/>
    </row>
    <row r="160" ht="15.75" customHeight="1">
      <c r="A160" s="468">
        <v>26589.0</v>
      </c>
      <c r="B160" s="469" t="s">
        <v>1860</v>
      </c>
      <c r="C160" s="468" t="s">
        <v>1711</v>
      </c>
      <c r="D160" s="468">
        <v>0.17</v>
      </c>
      <c r="E160" s="467"/>
    </row>
    <row r="161" ht="15.75" customHeight="1">
      <c r="A161" s="468">
        <v>26591.0</v>
      </c>
      <c r="B161" s="469" t="s">
        <v>1862</v>
      </c>
      <c r="C161" s="468" t="s">
        <v>1711</v>
      </c>
      <c r="D161" s="468">
        <v>0.05</v>
      </c>
      <c r="E161" s="463"/>
    </row>
    <row r="162" ht="15.75" customHeight="1">
      <c r="A162" s="466">
        <v>26592.0</v>
      </c>
      <c r="B162" s="465" t="s">
        <v>1863</v>
      </c>
      <c r="C162" s="466"/>
      <c r="D162" s="466">
        <v>0.09</v>
      </c>
      <c r="E162" s="463"/>
    </row>
    <row r="163" ht="15.75" customHeight="1">
      <c r="A163" s="468">
        <v>26607.0</v>
      </c>
      <c r="B163" s="469" t="s">
        <v>1865</v>
      </c>
      <c r="C163" s="468" t="s">
        <v>722</v>
      </c>
      <c r="D163" s="468">
        <v>0.79</v>
      </c>
      <c r="E163" s="467"/>
    </row>
    <row r="164" ht="15.75" customHeight="1">
      <c r="A164" s="468">
        <v>26610.0</v>
      </c>
      <c r="B164" s="469" t="s">
        <v>1866</v>
      </c>
      <c r="C164" s="468" t="s">
        <v>722</v>
      </c>
      <c r="D164" s="468">
        <v>0.29</v>
      </c>
      <c r="E164" s="463"/>
    </row>
    <row r="165" ht="15.75" customHeight="1">
      <c r="A165" s="468">
        <v>26612.0</v>
      </c>
      <c r="B165" s="469" t="s">
        <v>1868</v>
      </c>
      <c r="C165" s="468" t="s">
        <v>722</v>
      </c>
      <c r="D165" s="468">
        <v>0.6</v>
      </c>
      <c r="E165" s="463"/>
    </row>
    <row r="166" ht="15.75" customHeight="1">
      <c r="A166" s="468">
        <v>26617.0</v>
      </c>
      <c r="B166" s="469" t="s">
        <v>1869</v>
      </c>
      <c r="C166" s="468" t="s">
        <v>722</v>
      </c>
      <c r="D166" s="468">
        <v>10.61</v>
      </c>
      <c r="E166" s="463"/>
    </row>
    <row r="167" ht="15.75" customHeight="1">
      <c r="A167" s="466">
        <v>26618.0</v>
      </c>
      <c r="B167" s="465" t="s">
        <v>1871</v>
      </c>
      <c r="C167" s="466"/>
      <c r="D167" s="466">
        <v>8.86</v>
      </c>
      <c r="E167" s="463"/>
    </row>
    <row r="168" ht="15.0" customHeight="1">
      <c r="A168" s="468">
        <v>26648.0</v>
      </c>
      <c r="B168" s="469" t="s">
        <v>1872</v>
      </c>
      <c r="C168" s="468" t="s">
        <v>1662</v>
      </c>
      <c r="D168" s="468">
        <v>0.19</v>
      </c>
      <c r="E168" s="467"/>
    </row>
    <row r="169" ht="15.75" customHeight="1">
      <c r="A169" s="468">
        <v>26664.0</v>
      </c>
      <c r="B169" s="469" t="s">
        <v>1874</v>
      </c>
      <c r="C169" s="468" t="s">
        <v>1662</v>
      </c>
      <c r="D169" s="468">
        <v>0.21</v>
      </c>
      <c r="E169" s="463"/>
    </row>
    <row r="170" ht="15.75" customHeight="1">
      <c r="A170" s="468">
        <v>26668.0</v>
      </c>
      <c r="B170" s="469" t="s">
        <v>1875</v>
      </c>
      <c r="C170" s="468" t="s">
        <v>722</v>
      </c>
      <c r="D170" s="468">
        <v>33.98</v>
      </c>
      <c r="E170" s="463"/>
    </row>
    <row r="171" ht="15.75" customHeight="1">
      <c r="A171" s="468">
        <v>26669.0</v>
      </c>
      <c r="B171" s="469" t="s">
        <v>1877</v>
      </c>
      <c r="C171" s="468" t="s">
        <v>1662</v>
      </c>
      <c r="D171" s="468">
        <v>5.02</v>
      </c>
      <c r="E171" s="463"/>
    </row>
    <row r="172" ht="15.75" customHeight="1">
      <c r="A172" s="468">
        <v>26670.0</v>
      </c>
      <c r="B172" s="469" t="s">
        <v>1878</v>
      </c>
      <c r="C172" s="468" t="s">
        <v>1662</v>
      </c>
      <c r="D172" s="468">
        <v>72.18</v>
      </c>
      <c r="E172" s="463"/>
    </row>
    <row r="173" ht="15.75" customHeight="1">
      <c r="A173" s="468">
        <v>26671.0</v>
      </c>
      <c r="B173" s="469" t="s">
        <v>1880</v>
      </c>
      <c r="C173" s="468" t="s">
        <v>1662</v>
      </c>
      <c r="D173" s="468">
        <v>36.47</v>
      </c>
      <c r="E173" s="463"/>
    </row>
    <row r="174" ht="15.75" customHeight="1">
      <c r="A174" s="468">
        <v>26675.0</v>
      </c>
      <c r="B174" s="469" t="s">
        <v>1881</v>
      </c>
      <c r="C174" s="468" t="s">
        <v>1662</v>
      </c>
      <c r="D174" s="468">
        <v>0.35</v>
      </c>
      <c r="E174" s="463"/>
    </row>
    <row r="175" ht="15.75" customHeight="1">
      <c r="A175" s="468">
        <v>26678.0</v>
      </c>
      <c r="B175" s="469" t="s">
        <v>1883</v>
      </c>
      <c r="C175" s="468" t="s">
        <v>1662</v>
      </c>
      <c r="D175" s="468">
        <v>0.29</v>
      </c>
      <c r="E175" s="463"/>
    </row>
    <row r="176" ht="15.75" customHeight="1">
      <c r="A176" s="468">
        <v>26714.0</v>
      </c>
      <c r="B176" s="469" t="s">
        <v>1884</v>
      </c>
      <c r="C176" s="468" t="s">
        <v>1662</v>
      </c>
      <c r="D176" s="468">
        <v>3.83</v>
      </c>
      <c r="E176" s="463"/>
    </row>
    <row r="177" ht="15.75" customHeight="1">
      <c r="A177" s="468">
        <v>26877.0</v>
      </c>
      <c r="B177" s="469" t="s">
        <v>1886</v>
      </c>
      <c r="C177" s="468" t="s">
        <v>1662</v>
      </c>
      <c r="D177" s="468">
        <v>0.3</v>
      </c>
      <c r="E177" s="463"/>
    </row>
    <row r="178" ht="15.75" customHeight="1">
      <c r="A178" s="468">
        <v>26879.0</v>
      </c>
      <c r="B178" s="469" t="s">
        <v>1887</v>
      </c>
      <c r="C178" s="468" t="s">
        <v>1662</v>
      </c>
      <c r="D178" s="468">
        <v>0.29</v>
      </c>
      <c r="E178" s="463"/>
    </row>
    <row r="179" ht="15.75" customHeight="1">
      <c r="A179" s="468">
        <v>26894.0</v>
      </c>
      <c r="B179" s="469" t="s">
        <v>1888</v>
      </c>
      <c r="C179" s="468" t="s">
        <v>1662</v>
      </c>
      <c r="D179" s="468">
        <v>0.11</v>
      </c>
      <c r="E179" s="463"/>
    </row>
    <row r="180" ht="15.75" customHeight="1">
      <c r="A180" s="468">
        <v>26972.0</v>
      </c>
      <c r="B180" s="469" t="s">
        <v>1890</v>
      </c>
      <c r="C180" s="468" t="s">
        <v>345</v>
      </c>
      <c r="D180" s="468">
        <v>16.72</v>
      </c>
      <c r="E180" s="463"/>
    </row>
    <row r="181" ht="15.75" customHeight="1">
      <c r="A181" s="468">
        <v>27002.0</v>
      </c>
      <c r="B181" s="469" t="s">
        <v>1891</v>
      </c>
      <c r="C181" s="468" t="s">
        <v>345</v>
      </c>
      <c r="D181" s="468">
        <v>8.21</v>
      </c>
      <c r="E181" s="463"/>
    </row>
    <row r="182" ht="15.75" customHeight="1">
      <c r="A182" s="468">
        <v>27003.0</v>
      </c>
      <c r="B182" s="469" t="s">
        <v>1893</v>
      </c>
      <c r="C182" s="468" t="s">
        <v>345</v>
      </c>
      <c r="D182" s="468">
        <v>8.51</v>
      </c>
      <c r="E182" s="463"/>
    </row>
    <row r="183" ht="15.75" customHeight="1">
      <c r="A183" s="468">
        <v>27004.0</v>
      </c>
      <c r="B183" s="469" t="s">
        <v>1894</v>
      </c>
      <c r="C183" s="468" t="s">
        <v>345</v>
      </c>
      <c r="D183" s="468">
        <v>9.03</v>
      </c>
      <c r="E183" s="463"/>
    </row>
    <row r="184" ht="15.75" customHeight="1">
      <c r="A184" s="468">
        <v>27005.0</v>
      </c>
      <c r="B184" s="469" t="s">
        <v>1896</v>
      </c>
      <c r="C184" s="468" t="s">
        <v>345</v>
      </c>
      <c r="D184" s="468">
        <v>9.66</v>
      </c>
      <c r="E184" s="463"/>
    </row>
    <row r="185" ht="15.75" customHeight="1">
      <c r="A185" s="468">
        <v>27006.0</v>
      </c>
      <c r="B185" s="469" t="s">
        <v>1897</v>
      </c>
      <c r="C185" s="468" t="s">
        <v>345</v>
      </c>
      <c r="D185" s="468">
        <v>12.05</v>
      </c>
      <c r="E185" s="463"/>
    </row>
    <row r="186" ht="15.75" customHeight="1">
      <c r="A186" s="468">
        <v>27010.0</v>
      </c>
      <c r="B186" s="469" t="s">
        <v>1898</v>
      </c>
      <c r="C186" s="468" t="s">
        <v>345</v>
      </c>
      <c r="D186" s="468">
        <v>8.09</v>
      </c>
      <c r="E186" s="463"/>
    </row>
    <row r="187" ht="15.75" customHeight="1">
      <c r="A187" s="468">
        <v>27020.0</v>
      </c>
      <c r="B187" s="469" t="s">
        <v>1900</v>
      </c>
      <c r="C187" s="468" t="s">
        <v>1662</v>
      </c>
      <c r="D187" s="468">
        <v>0.26</v>
      </c>
      <c r="E187" s="463"/>
    </row>
    <row r="188" ht="15.75" customHeight="1">
      <c r="A188" s="468">
        <v>27022.0</v>
      </c>
      <c r="B188" s="469" t="s">
        <v>1901</v>
      </c>
      <c r="C188" s="468" t="s">
        <v>1662</v>
      </c>
      <c r="D188" s="468">
        <v>0.54</v>
      </c>
      <c r="E188" s="463"/>
    </row>
    <row r="189" ht="15.75" customHeight="1">
      <c r="A189" s="468">
        <v>27504.0</v>
      </c>
      <c r="B189" s="469" t="s">
        <v>1903</v>
      </c>
      <c r="C189" s="468" t="s">
        <v>1662</v>
      </c>
      <c r="D189" s="468">
        <v>46.97</v>
      </c>
      <c r="E189" s="463"/>
    </row>
    <row r="190" ht="15.75" customHeight="1">
      <c r="A190" s="468">
        <v>27520.0</v>
      </c>
      <c r="B190" s="469" t="s">
        <v>1904</v>
      </c>
      <c r="C190" s="468" t="s">
        <v>1662</v>
      </c>
      <c r="D190" s="468">
        <v>15.03</v>
      </c>
      <c r="E190" s="463"/>
    </row>
    <row r="191" ht="15.75" customHeight="1">
      <c r="A191" s="466">
        <v>27532.0</v>
      </c>
      <c r="B191" s="465" t="s">
        <v>1906</v>
      </c>
      <c r="C191" s="466"/>
      <c r="D191" s="466">
        <v>57.36</v>
      </c>
      <c r="E191" s="463"/>
    </row>
    <row r="192" ht="15.0" customHeight="1">
      <c r="A192" s="468">
        <v>27546.0</v>
      </c>
      <c r="B192" s="469" t="s">
        <v>1907</v>
      </c>
      <c r="C192" s="468" t="s">
        <v>1662</v>
      </c>
      <c r="D192" s="468">
        <v>30.15</v>
      </c>
      <c r="E192" s="467"/>
    </row>
    <row r="193" ht="15.75" customHeight="1">
      <c r="A193" s="468">
        <v>27602.0</v>
      </c>
      <c r="B193" s="469" t="s">
        <v>1909</v>
      </c>
      <c r="C193" s="468" t="s">
        <v>1662</v>
      </c>
      <c r="D193" s="468">
        <v>22.12</v>
      </c>
      <c r="E193" s="463"/>
    </row>
    <row r="194" ht="15.75" customHeight="1">
      <c r="A194" s="468">
        <v>27666.0</v>
      </c>
      <c r="B194" s="469" t="s">
        <v>1910</v>
      </c>
      <c r="C194" s="468" t="s">
        <v>1662</v>
      </c>
      <c r="D194" s="468">
        <v>40.2</v>
      </c>
      <c r="E194" s="463"/>
    </row>
    <row r="195" ht="15.75" customHeight="1">
      <c r="A195" s="468">
        <v>27676.0</v>
      </c>
      <c r="B195" s="469" t="s">
        <v>1912</v>
      </c>
      <c r="C195" s="468" t="s">
        <v>722</v>
      </c>
      <c r="D195" s="468">
        <v>38.29</v>
      </c>
      <c r="E195" s="463"/>
    </row>
    <row r="196" ht="15.75" customHeight="1">
      <c r="A196" s="468">
        <v>27677.0</v>
      </c>
      <c r="B196" s="469" t="s">
        <v>1913</v>
      </c>
      <c r="C196" s="468" t="s">
        <v>1662</v>
      </c>
      <c r="D196" s="468">
        <v>7.8</v>
      </c>
      <c r="E196" s="463"/>
    </row>
    <row r="197" ht="15.75" customHeight="1">
      <c r="A197" s="468">
        <v>27678.0</v>
      </c>
      <c r="B197" s="469" t="s">
        <v>1915</v>
      </c>
      <c r="C197" s="468" t="s">
        <v>1662</v>
      </c>
      <c r="D197" s="468">
        <v>50.98</v>
      </c>
      <c r="E197" s="463"/>
    </row>
    <row r="198" ht="15.75" customHeight="1">
      <c r="A198" s="468">
        <v>27679.0</v>
      </c>
      <c r="B198" s="469" t="s">
        <v>1916</v>
      </c>
      <c r="C198" s="468" t="s">
        <v>1662</v>
      </c>
      <c r="D198" s="468">
        <v>81.8</v>
      </c>
      <c r="E198" s="463"/>
    </row>
    <row r="199" ht="15.75" customHeight="1">
      <c r="A199" s="468">
        <v>27680.0</v>
      </c>
      <c r="B199" s="469" t="s">
        <v>1918</v>
      </c>
      <c r="C199" s="468" t="s">
        <v>1662</v>
      </c>
      <c r="D199" s="468">
        <v>52.48</v>
      </c>
      <c r="E199" s="463"/>
    </row>
    <row r="200" ht="15.75" customHeight="1">
      <c r="A200" s="468">
        <v>28001.0</v>
      </c>
      <c r="B200" s="469" t="s">
        <v>1919</v>
      </c>
      <c r="C200" s="468" t="s">
        <v>1662</v>
      </c>
      <c r="D200" s="468">
        <v>27.5</v>
      </c>
      <c r="E200" s="463"/>
    </row>
    <row r="201" ht="15.75" customHeight="1">
      <c r="A201" s="468">
        <v>28004.0</v>
      </c>
      <c r="B201" s="469" t="s">
        <v>1921</v>
      </c>
      <c r="C201" s="468" t="s">
        <v>1662</v>
      </c>
      <c r="D201" s="468">
        <v>51.31</v>
      </c>
      <c r="E201" s="463"/>
    </row>
    <row r="202" ht="15.75" customHeight="1">
      <c r="A202" s="468">
        <v>28005.0</v>
      </c>
      <c r="B202" s="469" t="s">
        <v>1922</v>
      </c>
      <c r="C202" s="468" t="s">
        <v>1662</v>
      </c>
      <c r="D202" s="468">
        <v>17.09</v>
      </c>
      <c r="E202" s="463"/>
    </row>
    <row r="203" ht="15.75" customHeight="1">
      <c r="A203" s="468">
        <v>28008.0</v>
      </c>
      <c r="B203" s="469" t="s">
        <v>1924</v>
      </c>
      <c r="C203" s="468" t="s">
        <v>1662</v>
      </c>
      <c r="D203" s="468">
        <v>11.37</v>
      </c>
      <c r="E203" s="463"/>
    </row>
    <row r="204" ht="15.75" customHeight="1">
      <c r="A204" s="468">
        <v>28028.0</v>
      </c>
      <c r="B204" s="469" t="s">
        <v>1925</v>
      </c>
      <c r="C204" s="468" t="s">
        <v>1662</v>
      </c>
      <c r="D204" s="468">
        <v>6.99</v>
      </c>
      <c r="E204" s="463"/>
    </row>
    <row r="205" ht="15.75" customHeight="1">
      <c r="A205" s="466">
        <v>28056.0</v>
      </c>
      <c r="B205" s="465" t="s">
        <v>1926</v>
      </c>
      <c r="C205" s="466"/>
      <c r="D205" s="466">
        <v>1.33</v>
      </c>
      <c r="E205" s="463"/>
    </row>
    <row r="206" ht="15.0" customHeight="1">
      <c r="A206" s="468">
        <v>28067.0</v>
      </c>
      <c r="B206" s="469" t="s">
        <v>1928</v>
      </c>
      <c r="C206" s="468" t="s">
        <v>1662</v>
      </c>
      <c r="D206" s="468">
        <v>6.2</v>
      </c>
      <c r="E206" s="467"/>
    </row>
    <row r="207" ht="15.75" customHeight="1">
      <c r="A207" s="466">
        <v>28068.0</v>
      </c>
      <c r="B207" s="465" t="s">
        <v>1929</v>
      </c>
      <c r="C207" s="466"/>
      <c r="D207" s="466">
        <v>3.94</v>
      </c>
      <c r="E207" s="463"/>
    </row>
    <row r="208" ht="15.0" customHeight="1">
      <c r="A208" s="468">
        <v>28088.0</v>
      </c>
      <c r="B208" s="469" t="s">
        <v>1931</v>
      </c>
      <c r="C208" s="468" t="s">
        <v>1662</v>
      </c>
      <c r="D208" s="468">
        <v>23.73</v>
      </c>
      <c r="E208" s="467"/>
    </row>
    <row r="209" ht="15.75" customHeight="1">
      <c r="A209" s="468">
        <v>28125.0</v>
      </c>
      <c r="B209" s="469" t="s">
        <v>1932</v>
      </c>
      <c r="C209" s="468" t="s">
        <v>1662</v>
      </c>
      <c r="D209" s="468">
        <v>5.28</v>
      </c>
      <c r="E209" s="463"/>
    </row>
    <row r="210" ht="15.75" customHeight="1">
      <c r="A210" s="468">
        <v>28270.0</v>
      </c>
      <c r="B210" s="469" t="s">
        <v>1934</v>
      </c>
      <c r="C210" s="468" t="s">
        <v>1662</v>
      </c>
      <c r="D210" s="468">
        <v>0.11</v>
      </c>
      <c r="E210" s="463"/>
    </row>
    <row r="211" ht="15.75" customHeight="1">
      <c r="A211" s="466">
        <v>29028.0</v>
      </c>
      <c r="B211" s="465" t="s">
        <v>1935</v>
      </c>
      <c r="C211" s="466"/>
      <c r="D211" s="466">
        <v>566.67</v>
      </c>
      <c r="E211" s="463"/>
    </row>
    <row r="212" ht="15.0" customHeight="1">
      <c r="A212" s="468">
        <v>29050.0</v>
      </c>
      <c r="B212" s="469" t="s">
        <v>1937</v>
      </c>
      <c r="C212" s="468" t="s">
        <v>1662</v>
      </c>
      <c r="D212" s="468">
        <v>18.78</v>
      </c>
      <c r="E212" s="467"/>
    </row>
    <row r="213" ht="15.75" customHeight="1">
      <c r="A213" s="466">
        <v>29093.0</v>
      </c>
      <c r="B213" s="465" t="s">
        <v>1938</v>
      </c>
      <c r="C213" s="466"/>
      <c r="D213" s="466">
        <v>1.41</v>
      </c>
      <c r="E213" s="463"/>
    </row>
    <row r="214" ht="15.75" customHeight="1">
      <c r="A214" s="468">
        <v>29094.0</v>
      </c>
      <c r="B214" s="469" t="s">
        <v>1940</v>
      </c>
      <c r="C214" s="468" t="s">
        <v>345</v>
      </c>
      <c r="D214" s="468">
        <v>19.44</v>
      </c>
      <c r="E214" s="467"/>
    </row>
    <row r="215" ht="15.75" customHeight="1">
      <c r="A215" s="468">
        <v>29337.0</v>
      </c>
      <c r="B215" s="469" t="s">
        <v>1941</v>
      </c>
      <c r="C215" s="468" t="s">
        <v>345</v>
      </c>
      <c r="D215" s="468">
        <v>34.81</v>
      </c>
      <c r="E215" s="463"/>
    </row>
    <row r="216" ht="15.75" customHeight="1">
      <c r="A216" s="468">
        <v>30106.0</v>
      </c>
      <c r="B216" s="469" t="s">
        <v>1943</v>
      </c>
      <c r="C216" s="468" t="s">
        <v>345</v>
      </c>
      <c r="D216" s="468">
        <v>8.0</v>
      </c>
      <c r="E216" s="463"/>
    </row>
    <row r="217" ht="15.75" customHeight="1">
      <c r="A217" s="468">
        <v>30152.0</v>
      </c>
      <c r="B217" s="469" t="s">
        <v>1944</v>
      </c>
      <c r="C217" s="468" t="s">
        <v>345</v>
      </c>
      <c r="D217" s="468">
        <v>159.0</v>
      </c>
      <c r="E217" s="463"/>
    </row>
    <row r="218" ht="15.75" customHeight="1">
      <c r="A218" s="468">
        <v>30172.0</v>
      </c>
      <c r="B218" s="469" t="s">
        <v>1946</v>
      </c>
      <c r="C218" s="468" t="s">
        <v>345</v>
      </c>
      <c r="D218" s="468">
        <v>163.5</v>
      </c>
      <c r="E218" s="463"/>
    </row>
    <row r="219" ht="15.75" customHeight="1">
      <c r="A219" s="468">
        <v>30173.0</v>
      </c>
      <c r="B219" s="469" t="s">
        <v>1947</v>
      </c>
      <c r="C219" s="468" t="s">
        <v>345</v>
      </c>
      <c r="D219" s="468">
        <v>142.13</v>
      </c>
      <c r="E219" s="463"/>
    </row>
    <row r="220" ht="15.75" customHeight="1">
      <c r="A220" s="468">
        <v>30174.0</v>
      </c>
      <c r="B220" s="469" t="s">
        <v>1949</v>
      </c>
      <c r="C220" s="468" t="s">
        <v>722</v>
      </c>
      <c r="D220" s="468">
        <v>142.13</v>
      </c>
      <c r="E220" s="463"/>
    </row>
    <row r="221" ht="15.75" customHeight="1">
      <c r="A221" s="468">
        <v>30175.0</v>
      </c>
      <c r="B221" s="469" t="s">
        <v>1950</v>
      </c>
      <c r="C221" s="468" t="s">
        <v>722</v>
      </c>
      <c r="D221" s="468">
        <v>142.13</v>
      </c>
      <c r="E221" s="463"/>
    </row>
    <row r="222" ht="15.75" customHeight="1">
      <c r="A222" s="468">
        <v>30191.0</v>
      </c>
      <c r="B222" s="469" t="s">
        <v>1952</v>
      </c>
      <c r="C222" s="468" t="s">
        <v>722</v>
      </c>
      <c r="D222" s="468">
        <v>36.08</v>
      </c>
      <c r="E222" s="463"/>
    </row>
    <row r="223" ht="15.75" customHeight="1">
      <c r="A223" s="466">
        <v>30202.0</v>
      </c>
      <c r="B223" s="465" t="s">
        <v>1953</v>
      </c>
      <c r="C223" s="466"/>
      <c r="D223" s="466">
        <v>114.67</v>
      </c>
      <c r="E223" s="463"/>
    </row>
    <row r="224" ht="15.75" customHeight="1">
      <c r="A224" s="468">
        <v>30210.0</v>
      </c>
      <c r="B224" s="469" t="s">
        <v>1954</v>
      </c>
      <c r="C224" s="468" t="s">
        <v>1662</v>
      </c>
      <c r="D224" s="468">
        <v>136.4</v>
      </c>
      <c r="E224" s="467"/>
    </row>
    <row r="225" ht="15.75" customHeight="1">
      <c r="A225" s="468">
        <v>30211.0</v>
      </c>
      <c r="B225" s="469" t="s">
        <v>1957</v>
      </c>
      <c r="C225" s="468" t="s">
        <v>1711</v>
      </c>
      <c r="D225" s="468">
        <v>136.4</v>
      </c>
      <c r="E225" s="463"/>
    </row>
    <row r="226" ht="15.75" customHeight="1">
      <c r="A226" s="468">
        <v>30212.0</v>
      </c>
      <c r="B226" s="469" t="s">
        <v>1958</v>
      </c>
      <c r="C226" s="468" t="s">
        <v>1711</v>
      </c>
      <c r="D226" s="468">
        <v>136.4</v>
      </c>
      <c r="E226" s="463"/>
    </row>
    <row r="227" ht="15.75" customHeight="1">
      <c r="A227" s="468">
        <v>30213.0</v>
      </c>
      <c r="B227" s="469" t="s">
        <v>1960</v>
      </c>
      <c r="C227" s="468" t="s">
        <v>1711</v>
      </c>
      <c r="D227" s="468">
        <v>168.8</v>
      </c>
      <c r="E227" s="463"/>
    </row>
    <row r="228" ht="15.75" customHeight="1">
      <c r="A228" s="466">
        <v>30217.0</v>
      </c>
      <c r="B228" s="465" t="s">
        <v>1961</v>
      </c>
      <c r="C228" s="466"/>
      <c r="D228" s="466">
        <v>159.0</v>
      </c>
      <c r="E228" s="463"/>
    </row>
    <row r="229" ht="15.75" customHeight="1">
      <c r="A229" s="468">
        <v>30233.0</v>
      </c>
      <c r="B229" s="469" t="s">
        <v>1963</v>
      </c>
      <c r="C229" s="468" t="s">
        <v>1711</v>
      </c>
      <c r="D229" s="468">
        <v>159.0</v>
      </c>
      <c r="E229" s="467"/>
    </row>
    <row r="230" ht="15.75" customHeight="1">
      <c r="A230" s="468">
        <v>30257.0</v>
      </c>
      <c r="B230" s="469" t="s">
        <v>1964</v>
      </c>
      <c r="C230" s="468" t="s">
        <v>1711</v>
      </c>
      <c r="D230" s="468">
        <v>552.2</v>
      </c>
      <c r="E230" s="463"/>
    </row>
    <row r="231" ht="15.75" customHeight="1">
      <c r="A231" s="468">
        <v>30261.0</v>
      </c>
      <c r="B231" s="469" t="s">
        <v>1965</v>
      </c>
      <c r="C231" s="468" t="s">
        <v>1711</v>
      </c>
      <c r="D231" s="468">
        <v>505.56</v>
      </c>
      <c r="E231" s="463"/>
    </row>
    <row r="232" ht="15.75" customHeight="1">
      <c r="A232" s="468">
        <v>30263.0</v>
      </c>
      <c r="B232" s="469" t="s">
        <v>1967</v>
      </c>
      <c r="C232" s="468" t="s">
        <v>1711</v>
      </c>
      <c r="D232" s="468">
        <v>606.8</v>
      </c>
      <c r="E232" s="463"/>
    </row>
    <row r="233" ht="15.75" customHeight="1">
      <c r="A233" s="468">
        <v>30358.0</v>
      </c>
      <c r="B233" s="469" t="s">
        <v>1968</v>
      </c>
      <c r="C233" s="468" t="s">
        <v>1711</v>
      </c>
      <c r="D233" s="468">
        <v>9.67</v>
      </c>
      <c r="E233" s="463"/>
    </row>
    <row r="234" ht="15.75" customHeight="1">
      <c r="A234" s="468">
        <v>30460.0</v>
      </c>
      <c r="B234" s="469" t="s">
        <v>1970</v>
      </c>
      <c r="C234" s="468" t="s">
        <v>1711</v>
      </c>
      <c r="D234" s="468">
        <v>159.0</v>
      </c>
      <c r="E234" s="463"/>
    </row>
    <row r="235" ht="15.75" customHeight="1">
      <c r="A235" s="468">
        <v>30496.0</v>
      </c>
      <c r="B235" s="469" t="s">
        <v>1971</v>
      </c>
      <c r="C235" s="468" t="s">
        <v>1711</v>
      </c>
      <c r="D235" s="468">
        <v>14.44</v>
      </c>
      <c r="E235" s="463"/>
    </row>
    <row r="236" ht="15.75" customHeight="1">
      <c r="A236" s="466">
        <v>30665.0</v>
      </c>
      <c r="B236" s="465" t="s">
        <v>1973</v>
      </c>
      <c r="C236" s="466"/>
      <c r="D236" s="466">
        <v>21.73</v>
      </c>
      <c r="E236" s="463"/>
    </row>
    <row r="237" ht="15.75" customHeight="1">
      <c r="A237" s="468">
        <v>30675.0</v>
      </c>
      <c r="B237" s="469" t="s">
        <v>1974</v>
      </c>
      <c r="C237" s="468" t="s">
        <v>1666</v>
      </c>
      <c r="D237" s="468">
        <v>259.0</v>
      </c>
      <c r="E237" s="467"/>
    </row>
    <row r="238" ht="15.75" customHeight="1">
      <c r="A238" s="468">
        <v>30676.0</v>
      </c>
      <c r="B238" s="469" t="s">
        <v>1975</v>
      </c>
      <c r="C238" s="468" t="s">
        <v>1662</v>
      </c>
      <c r="D238" s="468">
        <v>259.0</v>
      </c>
      <c r="E238" s="463"/>
    </row>
    <row r="239" ht="15.75" customHeight="1">
      <c r="A239" s="468">
        <v>30677.0</v>
      </c>
      <c r="B239" s="469" t="s">
        <v>1977</v>
      </c>
      <c r="C239" s="468" t="s">
        <v>345</v>
      </c>
      <c r="D239" s="468">
        <v>328.33</v>
      </c>
      <c r="E239" s="463"/>
    </row>
    <row r="240" ht="15.75" customHeight="1">
      <c r="A240" s="468">
        <v>30868.0</v>
      </c>
      <c r="B240" s="469" t="s">
        <v>1978</v>
      </c>
      <c r="C240" s="468" t="s">
        <v>1979</v>
      </c>
      <c r="D240" s="468">
        <v>541.78</v>
      </c>
      <c r="E240" s="463"/>
    </row>
    <row r="241" ht="15.75" customHeight="1">
      <c r="A241" s="468">
        <v>30951.0</v>
      </c>
      <c r="B241" s="469" t="s">
        <v>1981</v>
      </c>
      <c r="C241" s="468" t="s">
        <v>722</v>
      </c>
      <c r="D241" s="468">
        <v>245.47</v>
      </c>
      <c r="E241" s="463"/>
    </row>
    <row r="242" ht="15.75" customHeight="1">
      <c r="A242" s="468">
        <v>31443.0</v>
      </c>
      <c r="B242" s="469" t="s">
        <v>1982</v>
      </c>
      <c r="C242" s="468" t="s">
        <v>722</v>
      </c>
      <c r="D242" s="468">
        <v>321.86</v>
      </c>
      <c r="E242" s="463"/>
    </row>
    <row r="243" ht="15.75" customHeight="1">
      <c r="A243" s="468">
        <v>31507.0</v>
      </c>
      <c r="B243" s="469" t="s">
        <v>1983</v>
      </c>
      <c r="C243" s="468" t="s">
        <v>722</v>
      </c>
      <c r="D243" s="468">
        <v>121.23</v>
      </c>
      <c r="E243" s="463"/>
    </row>
    <row r="244" ht="15.75" customHeight="1">
      <c r="A244" s="468">
        <v>31508.0</v>
      </c>
      <c r="B244" s="469" t="s">
        <v>1985</v>
      </c>
      <c r="C244" s="468" t="s">
        <v>722</v>
      </c>
      <c r="D244" s="468">
        <v>140.83</v>
      </c>
      <c r="E244" s="463"/>
    </row>
    <row r="245" ht="15.75" customHeight="1">
      <c r="A245" s="468">
        <v>31511.0</v>
      </c>
      <c r="B245" s="469" t="s">
        <v>1986</v>
      </c>
      <c r="C245" s="468" t="s">
        <v>1979</v>
      </c>
      <c r="D245" s="468">
        <v>3.48</v>
      </c>
      <c r="E245" s="463"/>
    </row>
    <row r="246" ht="15.75" customHeight="1">
      <c r="A246" s="466">
        <v>31515.0</v>
      </c>
      <c r="B246" s="465" t="s">
        <v>1988</v>
      </c>
      <c r="C246" s="466"/>
      <c r="D246" s="466">
        <v>57.3</v>
      </c>
      <c r="E246" s="463"/>
    </row>
    <row r="247" ht="15.75" customHeight="1">
      <c r="A247" s="468">
        <v>31516.0</v>
      </c>
      <c r="B247" s="469" t="s">
        <v>1989</v>
      </c>
      <c r="C247" s="468" t="s">
        <v>722</v>
      </c>
      <c r="D247" s="468">
        <v>3.14</v>
      </c>
      <c r="E247" s="463"/>
    </row>
    <row r="248" ht="15.75" customHeight="1">
      <c r="A248" s="466">
        <v>31517.0</v>
      </c>
      <c r="B248" s="465" t="s">
        <v>1991</v>
      </c>
      <c r="C248" s="466"/>
      <c r="D248" s="466">
        <v>48.43</v>
      </c>
      <c r="E248" s="467"/>
    </row>
    <row r="249" ht="15.75" customHeight="1">
      <c r="A249" s="468">
        <v>31518.0</v>
      </c>
      <c r="B249" s="469" t="s">
        <v>1992</v>
      </c>
      <c r="C249" s="468" t="s">
        <v>722</v>
      </c>
      <c r="D249" s="468">
        <v>61.0</v>
      </c>
      <c r="E249" s="463"/>
    </row>
    <row r="250" ht="15.75" customHeight="1">
      <c r="A250" s="466">
        <v>31519.0</v>
      </c>
      <c r="B250" s="465" t="s">
        <v>1993</v>
      </c>
      <c r="C250" s="466"/>
      <c r="D250" s="466">
        <v>25.58</v>
      </c>
      <c r="E250" s="467"/>
    </row>
    <row r="251" ht="15.75" customHeight="1">
      <c r="A251" s="468">
        <v>31548.0</v>
      </c>
      <c r="B251" s="469" t="s">
        <v>1995</v>
      </c>
      <c r="C251" s="468" t="s">
        <v>1662</v>
      </c>
      <c r="D251" s="468">
        <v>17.94</v>
      </c>
      <c r="E251" s="463"/>
    </row>
    <row r="252" ht="15.75" customHeight="1">
      <c r="A252" s="468">
        <v>31570.0</v>
      </c>
      <c r="B252" s="469" t="s">
        <v>1996</v>
      </c>
      <c r="C252" s="468" t="s">
        <v>1662</v>
      </c>
      <c r="D252" s="468">
        <v>5.71</v>
      </c>
      <c r="E252" s="467"/>
    </row>
    <row r="253" ht="15.75" customHeight="1">
      <c r="A253" s="468">
        <v>31571.0</v>
      </c>
      <c r="B253" s="469" t="s">
        <v>1998</v>
      </c>
      <c r="C253" s="468" t="s">
        <v>1662</v>
      </c>
      <c r="D253" s="468">
        <v>7.83</v>
      </c>
      <c r="E253" s="463"/>
    </row>
    <row r="254" ht="15.75" customHeight="1">
      <c r="A254" s="468">
        <v>31581.0</v>
      </c>
      <c r="B254" s="469" t="s">
        <v>1999</v>
      </c>
      <c r="C254" s="468" t="s">
        <v>1662</v>
      </c>
      <c r="D254" s="468">
        <v>36.89</v>
      </c>
      <c r="E254" s="463"/>
    </row>
    <row r="255" ht="15.75" customHeight="1">
      <c r="A255" s="466">
        <v>31584.0</v>
      </c>
      <c r="B255" s="465" t="s">
        <v>2001</v>
      </c>
      <c r="C255" s="466"/>
      <c r="D255" s="466">
        <v>7.2</v>
      </c>
      <c r="E255" s="463"/>
    </row>
    <row r="256" ht="15.75" customHeight="1">
      <c r="A256" s="468">
        <v>31601.0</v>
      </c>
      <c r="B256" s="469" t="s">
        <v>2003</v>
      </c>
      <c r="C256" s="468" t="s">
        <v>1662</v>
      </c>
      <c r="D256" s="468">
        <v>24.7</v>
      </c>
      <c r="E256" s="463"/>
    </row>
    <row r="257" ht="15.75" customHeight="1">
      <c r="A257" s="466">
        <v>31647.0</v>
      </c>
      <c r="B257" s="465" t="s">
        <v>2004</v>
      </c>
      <c r="C257" s="466"/>
      <c r="D257" s="466">
        <v>26.68</v>
      </c>
      <c r="E257" s="467"/>
    </row>
    <row r="258" ht="15.75" customHeight="1">
      <c r="A258" s="466">
        <v>31733.0</v>
      </c>
      <c r="B258" s="465" t="s">
        <v>2006</v>
      </c>
      <c r="C258" s="466"/>
      <c r="D258" s="466">
        <v>337.25</v>
      </c>
      <c r="E258" s="463"/>
    </row>
    <row r="259" ht="15.75" customHeight="1">
      <c r="A259" s="468">
        <v>31811.0</v>
      </c>
      <c r="B259" s="469" t="s">
        <v>2008</v>
      </c>
      <c r="C259" s="468" t="s">
        <v>722</v>
      </c>
      <c r="D259" s="468">
        <v>95.53</v>
      </c>
      <c r="E259" s="467"/>
    </row>
    <row r="260" ht="15.0" customHeight="1">
      <c r="A260" s="468">
        <v>31812.0</v>
      </c>
      <c r="B260" s="469" t="s">
        <v>2010</v>
      </c>
      <c r="C260" s="468" t="s">
        <v>1662</v>
      </c>
      <c r="D260" s="468">
        <v>69.06</v>
      </c>
      <c r="E260" s="467"/>
    </row>
    <row r="261" ht="15.75" customHeight="1">
      <c r="A261" s="468">
        <v>31813.0</v>
      </c>
      <c r="B261" s="469" t="s">
        <v>2011</v>
      </c>
      <c r="C261" s="468" t="s">
        <v>1662</v>
      </c>
      <c r="D261" s="468">
        <v>41.68</v>
      </c>
      <c r="E261" s="463"/>
    </row>
    <row r="262" ht="15.75" customHeight="1">
      <c r="A262" s="468">
        <v>32001.0</v>
      </c>
      <c r="B262" s="469" t="s">
        <v>2013</v>
      </c>
      <c r="C262" s="468" t="s">
        <v>1662</v>
      </c>
      <c r="D262" s="468">
        <v>35.32</v>
      </c>
      <c r="E262" s="463"/>
    </row>
    <row r="263" ht="15.75" customHeight="1">
      <c r="A263" s="468">
        <v>32147.0</v>
      </c>
      <c r="B263" s="469" t="s">
        <v>2014</v>
      </c>
      <c r="C263" s="468" t="s">
        <v>1662</v>
      </c>
      <c r="D263" s="468">
        <v>37.38</v>
      </c>
      <c r="E263" s="463"/>
    </row>
    <row r="264" ht="15.75" customHeight="1">
      <c r="A264" s="468">
        <v>32219.0</v>
      </c>
      <c r="B264" s="469" t="s">
        <v>2016</v>
      </c>
      <c r="C264" s="468" t="s">
        <v>1662</v>
      </c>
      <c r="D264" s="468">
        <v>115.38</v>
      </c>
      <c r="E264" s="463"/>
    </row>
    <row r="265" ht="15.75" customHeight="1">
      <c r="A265" s="468">
        <v>32223.0</v>
      </c>
      <c r="B265" s="469" t="s">
        <v>2017</v>
      </c>
      <c r="C265" s="468" t="s">
        <v>722</v>
      </c>
      <c r="D265" s="468">
        <v>37.38</v>
      </c>
      <c r="E265" s="463"/>
    </row>
    <row r="266" ht="15.75" customHeight="1">
      <c r="A266" s="466">
        <v>32502.0</v>
      </c>
      <c r="B266" s="465" t="s">
        <v>2019</v>
      </c>
      <c r="C266" s="466"/>
      <c r="D266" s="466">
        <v>275.36</v>
      </c>
      <c r="E266" s="463"/>
    </row>
    <row r="267" ht="15.75" customHeight="1">
      <c r="A267" s="468">
        <v>32505.0</v>
      </c>
      <c r="B267" s="469" t="s">
        <v>2020</v>
      </c>
      <c r="C267" s="468" t="s">
        <v>1662</v>
      </c>
      <c r="D267" s="468">
        <v>200.08</v>
      </c>
      <c r="E267" s="463"/>
    </row>
    <row r="268" ht="15.75" customHeight="1">
      <c r="A268" s="468">
        <v>33023.0</v>
      </c>
      <c r="B268" s="469" t="s">
        <v>2022</v>
      </c>
      <c r="C268" s="468" t="s">
        <v>1662</v>
      </c>
      <c r="D268" s="468">
        <v>61.33</v>
      </c>
      <c r="E268" s="467"/>
    </row>
    <row r="269" ht="15.75" customHeight="1">
      <c r="A269" s="468">
        <v>33503.0</v>
      </c>
      <c r="B269" s="469" t="s">
        <v>2023</v>
      </c>
      <c r="C269" s="468" t="s">
        <v>1662</v>
      </c>
      <c r="D269" s="468">
        <v>4.8</v>
      </c>
      <c r="E269" s="463"/>
    </row>
    <row r="270" ht="15.75" customHeight="1">
      <c r="A270" s="468">
        <v>33506.0</v>
      </c>
      <c r="B270" s="469" t="s">
        <v>2025</v>
      </c>
      <c r="C270" s="468" t="s">
        <v>1662</v>
      </c>
      <c r="D270" s="468">
        <v>29.2</v>
      </c>
      <c r="E270" s="463"/>
    </row>
    <row r="271" ht="15.75" customHeight="1">
      <c r="A271" s="468">
        <v>33511.0</v>
      </c>
      <c r="B271" s="469" t="s">
        <v>2026</v>
      </c>
      <c r="C271" s="468" t="s">
        <v>1662</v>
      </c>
      <c r="D271" s="468">
        <v>35.52</v>
      </c>
      <c r="E271" s="463"/>
    </row>
    <row r="272" ht="15.75" customHeight="1">
      <c r="A272" s="468">
        <v>33513.0</v>
      </c>
      <c r="B272" s="469" t="s">
        <v>2028</v>
      </c>
      <c r="C272" s="468" t="s">
        <v>1662</v>
      </c>
      <c r="D272" s="468">
        <v>30.0</v>
      </c>
      <c r="E272" s="463"/>
    </row>
    <row r="273" ht="15.75" customHeight="1">
      <c r="A273" s="468">
        <v>33518.0</v>
      </c>
      <c r="B273" s="469" t="s">
        <v>2029</v>
      </c>
      <c r="C273" s="468" t="s">
        <v>1662</v>
      </c>
      <c r="D273" s="468">
        <v>48.87</v>
      </c>
      <c r="E273" s="463"/>
    </row>
    <row r="274" ht="15.75" customHeight="1">
      <c r="A274" s="468">
        <v>33556.0</v>
      </c>
      <c r="B274" s="469" t="s">
        <v>2031</v>
      </c>
      <c r="C274" s="468" t="s">
        <v>1662</v>
      </c>
      <c r="D274" s="468">
        <v>3.62</v>
      </c>
      <c r="E274" s="463"/>
    </row>
    <row r="275" ht="15.75" customHeight="1">
      <c r="A275" s="468">
        <v>33599.0</v>
      </c>
      <c r="B275" s="469" t="s">
        <v>2032</v>
      </c>
      <c r="C275" s="468" t="s">
        <v>1662</v>
      </c>
      <c r="D275" s="468">
        <v>12.01</v>
      </c>
      <c r="E275" s="463"/>
    </row>
    <row r="276" ht="15.75" customHeight="1">
      <c r="A276" s="468">
        <v>34005.0</v>
      </c>
      <c r="B276" s="469" t="s">
        <v>2033</v>
      </c>
      <c r="C276" s="468" t="s">
        <v>1662</v>
      </c>
      <c r="D276" s="468">
        <v>30.0</v>
      </c>
      <c r="E276" s="463"/>
    </row>
    <row r="277" ht="15.75" customHeight="1">
      <c r="A277" s="466">
        <v>34114.0</v>
      </c>
      <c r="B277" s="465" t="s">
        <v>2035</v>
      </c>
      <c r="C277" s="466"/>
      <c r="D277" s="466">
        <v>37.43</v>
      </c>
      <c r="E277" s="463"/>
    </row>
    <row r="278" ht="15.75" customHeight="1">
      <c r="A278" s="468">
        <v>34383.0</v>
      </c>
      <c r="B278" s="469" t="s">
        <v>2036</v>
      </c>
      <c r="C278" s="468" t="s">
        <v>722</v>
      </c>
      <c r="D278" s="468">
        <v>25.67</v>
      </c>
      <c r="E278" s="463"/>
    </row>
    <row r="279" ht="15.75" customHeight="1">
      <c r="A279" s="466">
        <v>34384.0</v>
      </c>
      <c r="B279" s="465" t="s">
        <v>2038</v>
      </c>
      <c r="C279" s="466"/>
      <c r="D279" s="466">
        <v>30.42</v>
      </c>
      <c r="E279" s="467"/>
    </row>
    <row r="280" ht="15.75" customHeight="1">
      <c r="A280" s="468">
        <v>34544.0</v>
      </c>
      <c r="B280" s="469" t="s">
        <v>2039</v>
      </c>
      <c r="C280" s="468" t="s">
        <v>1662</v>
      </c>
      <c r="D280" s="468">
        <v>27.93</v>
      </c>
      <c r="E280" s="463"/>
    </row>
    <row r="281" ht="15.75" customHeight="1">
      <c r="A281" s="468">
        <v>34656.0</v>
      </c>
      <c r="B281" s="469" t="s">
        <v>2040</v>
      </c>
      <c r="C281" s="468" t="s">
        <v>722</v>
      </c>
      <c r="D281" s="468">
        <v>36.93</v>
      </c>
      <c r="E281" s="467"/>
    </row>
    <row r="282" ht="15.75" customHeight="1">
      <c r="A282" s="466">
        <v>34661.0</v>
      </c>
      <c r="B282" s="465" t="s">
        <v>2042</v>
      </c>
      <c r="C282" s="466"/>
      <c r="D282" s="466">
        <v>45.63</v>
      </c>
      <c r="E282" s="463"/>
    </row>
    <row r="283" ht="15.75" customHeight="1">
      <c r="A283" s="468">
        <v>34666.0</v>
      </c>
      <c r="B283" s="469" t="s">
        <v>2043</v>
      </c>
      <c r="C283" s="468" t="s">
        <v>722</v>
      </c>
      <c r="D283" s="468">
        <v>36.93</v>
      </c>
      <c r="E283" s="463"/>
    </row>
    <row r="284" ht="15.75" customHeight="1">
      <c r="A284" s="468">
        <v>34787.0</v>
      </c>
      <c r="B284" s="469" t="s">
        <v>2044</v>
      </c>
      <c r="C284" s="468" t="s">
        <v>1662</v>
      </c>
      <c r="D284" s="468">
        <v>45.63</v>
      </c>
      <c r="E284" s="467"/>
    </row>
    <row r="285" ht="15.75" customHeight="1">
      <c r="A285" s="468">
        <v>34850.0</v>
      </c>
      <c r="B285" s="469" t="s">
        <v>2046</v>
      </c>
      <c r="C285" s="468" t="s">
        <v>1662</v>
      </c>
      <c r="D285" s="468">
        <v>71.51</v>
      </c>
      <c r="E285" s="463"/>
    </row>
    <row r="286" ht="15.75" customHeight="1">
      <c r="A286" s="468">
        <v>35114.0</v>
      </c>
      <c r="B286" s="469" t="s">
        <v>2047</v>
      </c>
      <c r="C286" s="468" t="s">
        <v>1662</v>
      </c>
      <c r="D286" s="468">
        <v>0.8</v>
      </c>
      <c r="E286" s="463"/>
    </row>
    <row r="287" ht="15.75" customHeight="1">
      <c r="A287" s="466">
        <v>35144.0</v>
      </c>
      <c r="B287" s="465" t="s">
        <v>2049</v>
      </c>
      <c r="C287" s="466"/>
      <c r="D287" s="466">
        <v>86.09</v>
      </c>
      <c r="E287" s="463"/>
    </row>
    <row r="288" ht="15.75" customHeight="1">
      <c r="A288" s="468">
        <v>35145.0</v>
      </c>
      <c r="B288" s="469" t="s">
        <v>2050</v>
      </c>
      <c r="C288" s="468" t="s">
        <v>1711</v>
      </c>
      <c r="D288" s="468">
        <v>41.2</v>
      </c>
      <c r="E288" s="463"/>
    </row>
    <row r="289" ht="15.75" customHeight="1">
      <c r="A289" s="466">
        <v>35155.0</v>
      </c>
      <c r="B289" s="465" t="s">
        <v>2051</v>
      </c>
      <c r="C289" s="466"/>
      <c r="D289" s="466">
        <v>102.14</v>
      </c>
      <c r="E289" s="467"/>
    </row>
    <row r="290" ht="15.75" customHeight="1">
      <c r="A290" s="468">
        <v>35211.0</v>
      </c>
      <c r="B290" s="469" t="s">
        <v>2053</v>
      </c>
      <c r="C290" s="468" t="s">
        <v>1711</v>
      </c>
      <c r="D290" s="468">
        <v>10.76</v>
      </c>
      <c r="E290" s="463"/>
    </row>
    <row r="291" ht="15.75" customHeight="1">
      <c r="A291" s="466">
        <v>35504.0</v>
      </c>
      <c r="B291" s="465" t="s">
        <v>2054</v>
      </c>
      <c r="C291" s="466"/>
      <c r="D291" s="466">
        <v>0.65</v>
      </c>
      <c r="E291" s="467"/>
    </row>
    <row r="292" ht="15.75" customHeight="1">
      <c r="A292" s="468">
        <v>35571.0</v>
      </c>
      <c r="B292" s="469" t="s">
        <v>2056</v>
      </c>
      <c r="C292" s="468" t="s">
        <v>1711</v>
      </c>
      <c r="D292" s="468">
        <v>142.0</v>
      </c>
      <c r="E292" s="463"/>
    </row>
    <row r="293" ht="15.75" customHeight="1">
      <c r="A293" s="466">
        <v>35579.0</v>
      </c>
      <c r="B293" s="465" t="s">
        <v>2057</v>
      </c>
      <c r="C293" s="466"/>
      <c r="D293" s="466">
        <v>108.33</v>
      </c>
      <c r="E293" s="467"/>
    </row>
    <row r="294" ht="15.75" customHeight="1">
      <c r="A294" s="468">
        <v>35625.0</v>
      </c>
      <c r="B294" s="469" t="s">
        <v>2059</v>
      </c>
      <c r="C294" s="468" t="s">
        <v>1662</v>
      </c>
      <c r="D294" s="468">
        <v>86.67</v>
      </c>
      <c r="E294" s="463"/>
    </row>
    <row r="295" ht="15.75" customHeight="1">
      <c r="A295" s="468">
        <v>36002.0</v>
      </c>
      <c r="B295" s="469" t="s">
        <v>2060</v>
      </c>
      <c r="C295" s="468" t="s">
        <v>1662</v>
      </c>
      <c r="D295" s="468">
        <v>10.34</v>
      </c>
      <c r="E295" s="467"/>
    </row>
    <row r="296" ht="15.75" customHeight="1">
      <c r="A296" s="468">
        <v>36010.0</v>
      </c>
      <c r="B296" s="469" t="s">
        <v>2062</v>
      </c>
      <c r="C296" s="468" t="s">
        <v>1662</v>
      </c>
      <c r="D296" s="468">
        <v>10.49</v>
      </c>
      <c r="E296" s="463"/>
    </row>
    <row r="297" ht="15.75" customHeight="1">
      <c r="A297" s="468">
        <v>36012.0</v>
      </c>
      <c r="B297" s="469" t="s">
        <v>2063</v>
      </c>
      <c r="C297" s="468" t="s">
        <v>1662</v>
      </c>
      <c r="D297" s="468">
        <v>1.99</v>
      </c>
      <c r="E297" s="463"/>
    </row>
    <row r="298" ht="15.75" customHeight="1">
      <c r="A298" s="468">
        <v>36018.0</v>
      </c>
      <c r="B298" s="469" t="s">
        <v>2065</v>
      </c>
      <c r="C298" s="468" t="s">
        <v>1662</v>
      </c>
      <c r="D298" s="468">
        <v>14.25</v>
      </c>
      <c r="E298" s="463"/>
    </row>
    <row r="299" ht="15.75" customHeight="1">
      <c r="A299" s="468">
        <v>36034.0</v>
      </c>
      <c r="B299" s="469" t="s">
        <v>2066</v>
      </c>
      <c r="C299" s="468" t="s">
        <v>1662</v>
      </c>
      <c r="D299" s="468">
        <v>24.92</v>
      </c>
      <c r="E299" s="463"/>
    </row>
    <row r="300" ht="15.75" customHeight="1">
      <c r="A300" s="468">
        <v>36044.0</v>
      </c>
      <c r="B300" s="469" t="s">
        <v>2068</v>
      </c>
      <c r="C300" s="468" t="s">
        <v>1662</v>
      </c>
      <c r="D300" s="468">
        <v>19.88</v>
      </c>
      <c r="E300" s="463"/>
    </row>
    <row r="301" ht="15.75" customHeight="1">
      <c r="A301" s="468">
        <v>36091.0</v>
      </c>
      <c r="B301" s="469" t="s">
        <v>2069</v>
      </c>
      <c r="C301" s="468" t="s">
        <v>1662</v>
      </c>
      <c r="D301" s="468">
        <v>16.43</v>
      </c>
      <c r="E301" s="463"/>
    </row>
    <row r="302" ht="15.75" customHeight="1">
      <c r="A302" s="468">
        <v>36221.0</v>
      </c>
      <c r="B302" s="469" t="s">
        <v>2070</v>
      </c>
      <c r="C302" s="468" t="s">
        <v>1662</v>
      </c>
      <c r="D302" s="468">
        <v>14.95</v>
      </c>
      <c r="E302" s="463"/>
    </row>
    <row r="303" ht="15.75" customHeight="1">
      <c r="A303" s="468">
        <v>36506.0</v>
      </c>
      <c r="B303" s="469" t="s">
        <v>2072</v>
      </c>
      <c r="C303" s="468" t="s">
        <v>1662</v>
      </c>
      <c r="D303" s="468">
        <v>18.4</v>
      </c>
      <c r="E303" s="463"/>
    </row>
    <row r="304" ht="15.75" customHeight="1">
      <c r="A304" s="468">
        <v>36512.0</v>
      </c>
      <c r="B304" s="469" t="s">
        <v>2073</v>
      </c>
      <c r="C304" s="468" t="s">
        <v>1662</v>
      </c>
      <c r="D304" s="468">
        <v>0.85</v>
      </c>
      <c r="E304" s="463"/>
    </row>
    <row r="305" ht="15.75" customHeight="1">
      <c r="A305" s="468">
        <v>36514.0</v>
      </c>
      <c r="B305" s="469" t="s">
        <v>2075</v>
      </c>
      <c r="C305" s="468" t="s">
        <v>1662</v>
      </c>
      <c r="D305" s="468">
        <v>1.15</v>
      </c>
      <c r="E305" s="463"/>
    </row>
    <row r="306" ht="15.75" customHeight="1">
      <c r="A306" s="468">
        <v>36517.0</v>
      </c>
      <c r="B306" s="469" t="s">
        <v>2076</v>
      </c>
      <c r="C306" s="468" t="s">
        <v>1662</v>
      </c>
      <c r="D306" s="468">
        <v>0.71</v>
      </c>
      <c r="E306" s="463"/>
    </row>
    <row r="307" ht="15.75" customHeight="1">
      <c r="A307" s="466">
        <v>36825.0</v>
      </c>
      <c r="B307" s="465" t="s">
        <v>2077</v>
      </c>
      <c r="C307" s="466"/>
      <c r="D307" s="466">
        <v>80.48</v>
      </c>
      <c r="E307" s="463"/>
    </row>
    <row r="308" ht="15.75" customHeight="1">
      <c r="A308" s="468">
        <v>37009.0</v>
      </c>
      <c r="B308" s="469" t="s">
        <v>2079</v>
      </c>
      <c r="C308" s="468" t="s">
        <v>1662</v>
      </c>
      <c r="D308" s="468">
        <v>96.22</v>
      </c>
      <c r="E308" s="463"/>
    </row>
    <row r="309" ht="15.0" customHeight="1">
      <c r="A309" s="468">
        <v>37013.0</v>
      </c>
      <c r="B309" s="469" t="s">
        <v>2080</v>
      </c>
      <c r="C309" s="468" t="s">
        <v>1662</v>
      </c>
      <c r="D309" s="468">
        <v>126.61</v>
      </c>
      <c r="E309" s="467"/>
    </row>
    <row r="310" ht="15.75" customHeight="1">
      <c r="A310" s="466">
        <v>37043.0</v>
      </c>
      <c r="B310" s="465" t="s">
        <v>2082</v>
      </c>
      <c r="C310" s="466"/>
      <c r="D310" s="466">
        <v>8.28</v>
      </c>
      <c r="E310" s="463"/>
    </row>
    <row r="311" ht="15.75" customHeight="1">
      <c r="A311" s="468">
        <v>37057.0</v>
      </c>
      <c r="B311" s="469" t="s">
        <v>2083</v>
      </c>
      <c r="C311" s="468" t="s">
        <v>1711</v>
      </c>
      <c r="D311" s="468">
        <v>250.0</v>
      </c>
      <c r="E311" s="463"/>
    </row>
    <row r="312" ht="15.75" customHeight="1">
      <c r="A312" s="466">
        <v>37090.0</v>
      </c>
      <c r="B312" s="465" t="s">
        <v>2085</v>
      </c>
      <c r="C312" s="466"/>
      <c r="D312" s="466">
        <v>3.7</v>
      </c>
      <c r="E312" s="467"/>
    </row>
    <row r="313" ht="15.75" customHeight="1">
      <c r="A313" s="468">
        <v>37103.0</v>
      </c>
      <c r="B313" s="469" t="s">
        <v>2086</v>
      </c>
      <c r="C313" s="468" t="s">
        <v>1662</v>
      </c>
      <c r="D313" s="468">
        <v>459.33</v>
      </c>
      <c r="E313" s="463"/>
    </row>
    <row r="314" ht="15.0" customHeight="1">
      <c r="A314" s="468">
        <v>37502.0</v>
      </c>
      <c r="B314" s="469" t="s">
        <v>2088</v>
      </c>
      <c r="C314" s="468" t="s">
        <v>1662</v>
      </c>
      <c r="D314" s="468">
        <v>24.24</v>
      </c>
      <c r="E314" s="467"/>
    </row>
    <row r="315" ht="15.75" customHeight="1">
      <c r="A315" s="468">
        <v>37509.0</v>
      </c>
      <c r="B315" s="469" t="s">
        <v>2089</v>
      </c>
      <c r="C315" s="468" t="s">
        <v>1662</v>
      </c>
      <c r="D315" s="468">
        <v>64.48</v>
      </c>
      <c r="E315" s="463"/>
    </row>
    <row r="316" ht="15.75" customHeight="1">
      <c r="A316" s="466">
        <v>37513.0</v>
      </c>
      <c r="B316" s="465" t="s">
        <v>2091</v>
      </c>
      <c r="C316" s="466"/>
      <c r="D316" s="466">
        <v>12.05</v>
      </c>
      <c r="E316" s="463"/>
    </row>
    <row r="317" ht="15.75" customHeight="1">
      <c r="A317" s="468">
        <v>37514.0</v>
      </c>
      <c r="B317" s="469" t="s">
        <v>2092</v>
      </c>
      <c r="C317" s="468" t="s">
        <v>1711</v>
      </c>
      <c r="D317" s="468">
        <v>16.08</v>
      </c>
      <c r="E317" s="463"/>
    </row>
    <row r="318" ht="15.0" customHeight="1">
      <c r="A318" s="466">
        <v>37517.0</v>
      </c>
      <c r="B318" s="465" t="s">
        <v>2093</v>
      </c>
      <c r="C318" s="466"/>
      <c r="D318" s="466">
        <v>11.7</v>
      </c>
      <c r="E318" s="467"/>
    </row>
    <row r="319" ht="15.75" customHeight="1">
      <c r="A319" s="468">
        <v>37519.0</v>
      </c>
      <c r="B319" s="469" t="s">
        <v>2095</v>
      </c>
      <c r="C319" s="468" t="s">
        <v>1711</v>
      </c>
      <c r="D319" s="468">
        <v>5.24</v>
      </c>
      <c r="E319" s="463"/>
    </row>
    <row r="320" ht="15.0" customHeight="1">
      <c r="A320" s="466">
        <v>37564.0</v>
      </c>
      <c r="B320" s="465" t="s">
        <v>2096</v>
      </c>
      <c r="C320" s="466"/>
      <c r="D320" s="466">
        <v>22.55</v>
      </c>
      <c r="E320" s="467"/>
    </row>
    <row r="321" ht="15.75" customHeight="1">
      <c r="A321" s="468">
        <v>37566.0</v>
      </c>
      <c r="B321" s="469" t="s">
        <v>2098</v>
      </c>
      <c r="C321" s="468" t="s">
        <v>1711</v>
      </c>
      <c r="D321" s="468">
        <v>10.69</v>
      </c>
      <c r="E321" s="463"/>
    </row>
    <row r="322" ht="15.0" customHeight="1">
      <c r="A322" s="468">
        <v>37733.0</v>
      </c>
      <c r="B322" s="469" t="s">
        <v>2099</v>
      </c>
      <c r="C322" s="468" t="s">
        <v>1711</v>
      </c>
      <c r="D322" s="468">
        <v>22.93</v>
      </c>
      <c r="E322" s="467"/>
    </row>
    <row r="323" ht="15.75" customHeight="1">
      <c r="A323" s="466">
        <v>38001.0</v>
      </c>
      <c r="B323" s="465" t="s">
        <v>2101</v>
      </c>
      <c r="C323" s="466"/>
      <c r="D323" s="466">
        <v>11.77</v>
      </c>
      <c r="E323" s="463"/>
    </row>
    <row r="324" ht="15.75" customHeight="1">
      <c r="A324" s="468">
        <v>38003.0</v>
      </c>
      <c r="B324" s="469" t="s">
        <v>2102</v>
      </c>
      <c r="C324" s="468" t="s">
        <v>1711</v>
      </c>
      <c r="D324" s="468">
        <v>1.11</v>
      </c>
      <c r="E324" s="463"/>
    </row>
    <row r="325" ht="15.75" customHeight="1">
      <c r="A325" s="468">
        <v>38006.0</v>
      </c>
      <c r="B325" s="469" t="s">
        <v>2103</v>
      </c>
      <c r="C325" s="468" t="s">
        <v>1711</v>
      </c>
      <c r="D325" s="468">
        <v>21.62</v>
      </c>
      <c r="E325" s="467"/>
    </row>
    <row r="326" ht="15.75" customHeight="1">
      <c r="A326" s="468">
        <v>38009.0</v>
      </c>
      <c r="B326" s="469" t="s">
        <v>2105</v>
      </c>
      <c r="C326" s="468" t="s">
        <v>1711</v>
      </c>
      <c r="D326" s="468">
        <v>5.24</v>
      </c>
      <c r="E326" s="463"/>
    </row>
    <row r="327" ht="15.75" customHeight="1">
      <c r="A327" s="466">
        <v>38012.0</v>
      </c>
      <c r="B327" s="465" t="s">
        <v>2107</v>
      </c>
      <c r="C327" s="466"/>
      <c r="D327" s="466">
        <v>2.21</v>
      </c>
      <c r="E327" s="463"/>
    </row>
    <row r="328" ht="15.75" customHeight="1">
      <c r="A328" s="468">
        <v>38013.0</v>
      </c>
      <c r="B328" s="469" t="s">
        <v>2108</v>
      </c>
      <c r="C328" s="468" t="s">
        <v>1711</v>
      </c>
      <c r="D328" s="468">
        <v>0.64</v>
      </c>
      <c r="E328" s="463"/>
    </row>
    <row r="329" ht="15.0" customHeight="1">
      <c r="A329" s="466">
        <v>38014.0</v>
      </c>
      <c r="B329" s="465" t="s">
        <v>2109</v>
      </c>
      <c r="C329" s="466"/>
      <c r="D329" s="466">
        <v>4.17</v>
      </c>
      <c r="E329" s="467"/>
    </row>
    <row r="330" ht="15.75" customHeight="1">
      <c r="A330" s="468">
        <v>38016.0</v>
      </c>
      <c r="B330" s="469" t="s">
        <v>2111</v>
      </c>
      <c r="C330" s="468" t="s">
        <v>722</v>
      </c>
      <c r="D330" s="468">
        <v>11.3</v>
      </c>
      <c r="E330" s="463"/>
    </row>
    <row r="331" ht="15.0" customHeight="1">
      <c r="A331" s="468">
        <v>38017.0</v>
      </c>
      <c r="B331" s="469" t="s">
        <v>2112</v>
      </c>
      <c r="C331" s="468" t="s">
        <v>722</v>
      </c>
      <c r="D331" s="468">
        <v>2.52</v>
      </c>
      <c r="E331" s="467"/>
    </row>
    <row r="332" ht="15.75" customHeight="1">
      <c r="A332" s="468">
        <v>38018.0</v>
      </c>
      <c r="B332" s="469" t="s">
        <v>2114</v>
      </c>
      <c r="C332" s="468" t="s">
        <v>722</v>
      </c>
      <c r="D332" s="468">
        <v>18.79</v>
      </c>
      <c r="E332" s="463"/>
    </row>
    <row r="333" ht="15.75" customHeight="1">
      <c r="A333" s="468">
        <v>38021.0</v>
      </c>
      <c r="B333" s="469" t="s">
        <v>2115</v>
      </c>
      <c r="C333" s="468" t="s">
        <v>722</v>
      </c>
      <c r="D333" s="468">
        <v>53.11</v>
      </c>
      <c r="E333" s="463"/>
    </row>
    <row r="334" ht="15.75" customHeight="1">
      <c r="A334" s="468">
        <v>38022.0</v>
      </c>
      <c r="B334" s="469" t="s">
        <v>2117</v>
      </c>
      <c r="C334" s="468" t="s">
        <v>722</v>
      </c>
      <c r="D334" s="468">
        <v>50.27</v>
      </c>
      <c r="E334" s="463"/>
    </row>
    <row r="335" ht="15.75" customHeight="1">
      <c r="A335" s="468">
        <v>38024.0</v>
      </c>
      <c r="B335" s="469" t="s">
        <v>2118</v>
      </c>
      <c r="C335" s="468" t="s">
        <v>722</v>
      </c>
      <c r="D335" s="468">
        <v>4.81</v>
      </c>
      <c r="E335" s="463"/>
    </row>
    <row r="336" ht="15.75" customHeight="1">
      <c r="A336" s="468">
        <v>38025.0</v>
      </c>
      <c r="B336" s="469" t="s">
        <v>2120</v>
      </c>
      <c r="C336" s="468" t="s">
        <v>722</v>
      </c>
      <c r="D336" s="468">
        <v>14.25</v>
      </c>
      <c r="E336" s="463"/>
    </row>
    <row r="337" ht="15.75" customHeight="1">
      <c r="A337" s="466">
        <v>38028.0</v>
      </c>
      <c r="B337" s="465" t="s">
        <v>2121</v>
      </c>
      <c r="C337" s="466"/>
      <c r="D337" s="466">
        <v>14.96</v>
      </c>
      <c r="E337" s="463"/>
    </row>
    <row r="338" ht="15.75" customHeight="1">
      <c r="A338" s="468">
        <v>38029.0</v>
      </c>
      <c r="B338" s="469" t="s">
        <v>2122</v>
      </c>
      <c r="C338" s="468" t="s">
        <v>1711</v>
      </c>
      <c r="D338" s="468">
        <v>31.57</v>
      </c>
      <c r="E338" s="463"/>
    </row>
    <row r="339" ht="15.75" customHeight="1">
      <c r="A339" s="466">
        <v>38030.0</v>
      </c>
      <c r="B339" s="465" t="s">
        <v>2123</v>
      </c>
      <c r="C339" s="466"/>
      <c r="D339" s="466">
        <v>26.5</v>
      </c>
      <c r="E339" s="467"/>
    </row>
    <row r="340" ht="15.75" customHeight="1">
      <c r="A340" s="468">
        <v>38051.0</v>
      </c>
      <c r="B340" s="469" t="s">
        <v>2125</v>
      </c>
      <c r="C340" s="468" t="s">
        <v>1711</v>
      </c>
      <c r="D340" s="468">
        <v>24.33</v>
      </c>
      <c r="E340" s="463"/>
    </row>
    <row r="341" ht="15.75" customHeight="1">
      <c r="A341" s="466">
        <v>38088.0</v>
      </c>
      <c r="B341" s="465" t="s">
        <v>2126</v>
      </c>
      <c r="C341" s="466"/>
      <c r="D341" s="466">
        <v>27.61</v>
      </c>
      <c r="E341" s="467"/>
    </row>
    <row r="342" ht="15.75" customHeight="1">
      <c r="A342" s="468">
        <v>38509.0</v>
      </c>
      <c r="B342" s="469" t="s">
        <v>2127</v>
      </c>
      <c r="C342" s="468" t="s">
        <v>1662</v>
      </c>
      <c r="D342" s="468">
        <v>6.8</v>
      </c>
      <c r="E342" s="463"/>
    </row>
    <row r="343" ht="15.75" customHeight="1">
      <c r="A343" s="468">
        <v>38511.0</v>
      </c>
      <c r="B343" s="469" t="s">
        <v>2129</v>
      </c>
      <c r="C343" s="468" t="s">
        <v>1662</v>
      </c>
      <c r="D343" s="468">
        <v>61.0</v>
      </c>
      <c r="E343" s="467"/>
    </row>
    <row r="344" ht="15.75" customHeight="1">
      <c r="A344" s="466">
        <v>39002.0</v>
      </c>
      <c r="B344" s="465" t="s">
        <v>2130</v>
      </c>
      <c r="C344" s="466"/>
      <c r="D344" s="466">
        <v>165.5</v>
      </c>
      <c r="E344" s="463"/>
    </row>
    <row r="345" ht="15.75" customHeight="1">
      <c r="A345" s="468">
        <v>39013.0</v>
      </c>
      <c r="B345" s="469" t="s">
        <v>2131</v>
      </c>
      <c r="C345" s="468" t="s">
        <v>345</v>
      </c>
      <c r="D345" s="468">
        <v>7.83</v>
      </c>
      <c r="E345" s="463"/>
    </row>
    <row r="346" ht="15.75" customHeight="1">
      <c r="A346" s="466">
        <v>39021.0</v>
      </c>
      <c r="B346" s="465" t="s">
        <v>2133</v>
      </c>
      <c r="C346" s="466"/>
      <c r="D346" s="466">
        <v>14.48</v>
      </c>
      <c r="E346" s="467"/>
    </row>
    <row r="347" ht="15.75" customHeight="1">
      <c r="A347" s="468">
        <v>39044.0</v>
      </c>
      <c r="B347" s="469" t="s">
        <v>2134</v>
      </c>
      <c r="C347" s="468" t="s">
        <v>1711</v>
      </c>
      <c r="D347" s="468">
        <v>3253.75</v>
      </c>
      <c r="E347" s="463"/>
    </row>
    <row r="348" ht="15.75" customHeight="1">
      <c r="A348" s="468">
        <v>39072.0</v>
      </c>
      <c r="B348" s="469" t="s">
        <v>2135</v>
      </c>
      <c r="C348" s="468" t="s">
        <v>1711</v>
      </c>
      <c r="D348" s="468">
        <v>23.0</v>
      </c>
      <c r="E348" s="467"/>
    </row>
    <row r="349" ht="15.75" customHeight="1">
      <c r="A349" s="468">
        <v>39075.0</v>
      </c>
      <c r="B349" s="469" t="s">
        <v>2137</v>
      </c>
      <c r="C349" s="468" t="s">
        <v>1711</v>
      </c>
      <c r="D349" s="468">
        <v>491.93</v>
      </c>
      <c r="E349" s="463"/>
    </row>
    <row r="350" ht="15.75" customHeight="1">
      <c r="A350" s="466">
        <v>39089.0</v>
      </c>
      <c r="B350" s="465" t="s">
        <v>2138</v>
      </c>
      <c r="C350" s="466"/>
      <c r="D350" s="466">
        <v>924.87</v>
      </c>
      <c r="E350" s="463"/>
    </row>
    <row r="351" ht="15.75" customHeight="1">
      <c r="A351" s="468">
        <v>39090.0</v>
      </c>
      <c r="B351" s="469" t="s">
        <v>2139</v>
      </c>
      <c r="C351" s="468" t="s">
        <v>1711</v>
      </c>
      <c r="D351" s="468">
        <v>857.63</v>
      </c>
      <c r="E351" s="463"/>
    </row>
    <row r="352" ht="15.75" customHeight="1">
      <c r="A352" s="466">
        <v>39113.0</v>
      </c>
      <c r="B352" s="465" t="s">
        <v>2141</v>
      </c>
      <c r="C352" s="466"/>
      <c r="D352" s="466">
        <v>141.68</v>
      </c>
      <c r="E352" s="467"/>
    </row>
    <row r="353" ht="15.75" customHeight="1">
      <c r="A353" s="468">
        <v>39114.0</v>
      </c>
      <c r="B353" s="469" t="s">
        <v>2142</v>
      </c>
      <c r="C353" s="468" t="s">
        <v>722</v>
      </c>
      <c r="D353" s="468">
        <v>30.84</v>
      </c>
      <c r="E353" s="463"/>
    </row>
    <row r="354" ht="15.75" customHeight="1">
      <c r="A354" s="468">
        <v>39115.0</v>
      </c>
      <c r="B354" s="469" t="s">
        <v>2144</v>
      </c>
      <c r="C354" s="468" t="s">
        <v>1711</v>
      </c>
      <c r="D354" s="468">
        <v>223.0</v>
      </c>
      <c r="E354" s="467"/>
    </row>
    <row r="355" ht="15.75" customHeight="1">
      <c r="A355" s="468">
        <v>39123.0</v>
      </c>
      <c r="B355" s="469" t="s">
        <v>2145</v>
      </c>
      <c r="C355" s="468" t="s">
        <v>1711</v>
      </c>
      <c r="D355" s="468">
        <v>4.91</v>
      </c>
      <c r="E355" s="463"/>
    </row>
    <row r="356" ht="15.75" customHeight="1">
      <c r="A356" s="468">
        <v>39125.0</v>
      </c>
      <c r="B356" s="469" t="s">
        <v>2146</v>
      </c>
      <c r="C356" s="468" t="s">
        <v>1711</v>
      </c>
      <c r="D356" s="468">
        <v>18.41</v>
      </c>
      <c r="E356" s="463"/>
    </row>
    <row r="357" ht="15.75" customHeight="1">
      <c r="A357" s="466">
        <v>39165.0</v>
      </c>
      <c r="B357" s="465" t="s">
        <v>2147</v>
      </c>
      <c r="C357" s="466"/>
      <c r="D357" s="466">
        <v>151.85</v>
      </c>
      <c r="E357" s="463"/>
    </row>
    <row r="358" ht="15.75" customHeight="1">
      <c r="A358" s="468">
        <v>39402.0</v>
      </c>
      <c r="B358" s="469" t="s">
        <v>2148</v>
      </c>
      <c r="C358" s="468" t="s">
        <v>2149</v>
      </c>
      <c r="D358" s="468">
        <v>2775.0</v>
      </c>
      <c r="E358" s="463"/>
    </row>
    <row r="359" ht="15.0" customHeight="1">
      <c r="A359" s="466">
        <v>39515.0</v>
      </c>
      <c r="B359" s="465" t="s">
        <v>2150</v>
      </c>
      <c r="C359" s="466"/>
      <c r="D359" s="466">
        <v>8.21</v>
      </c>
      <c r="E359" s="467"/>
    </row>
    <row r="360" ht="15.75" customHeight="1">
      <c r="A360" s="468">
        <v>39841.0</v>
      </c>
      <c r="B360" s="469" t="s">
        <v>2151</v>
      </c>
      <c r="C360" s="468" t="s">
        <v>345</v>
      </c>
      <c r="D360" s="468">
        <v>235.54</v>
      </c>
      <c r="E360" s="463"/>
    </row>
    <row r="361" ht="15.75" customHeight="1">
      <c r="A361" s="468">
        <v>40102.0</v>
      </c>
      <c r="B361" s="469" t="s">
        <v>2152</v>
      </c>
      <c r="C361" s="468" t="s">
        <v>1711</v>
      </c>
      <c r="D361" s="468">
        <v>1033.07</v>
      </c>
      <c r="E361" s="467"/>
    </row>
    <row r="362" ht="15.75" customHeight="1">
      <c r="A362" s="468">
        <v>40140.0</v>
      </c>
      <c r="B362" s="469" t="s">
        <v>2153</v>
      </c>
      <c r="C362" s="468" t="s">
        <v>1711</v>
      </c>
      <c r="D362" s="468">
        <v>1556.23</v>
      </c>
      <c r="E362" s="463"/>
    </row>
    <row r="363" ht="15.75" customHeight="1">
      <c r="A363" s="466">
        <v>40144.0</v>
      </c>
      <c r="B363" s="465" t="s">
        <v>2154</v>
      </c>
      <c r="C363" s="466"/>
      <c r="D363" s="466">
        <v>1490.5</v>
      </c>
      <c r="E363" s="463"/>
    </row>
    <row r="364" ht="15.75" customHeight="1">
      <c r="A364" s="468">
        <v>40211.0</v>
      </c>
      <c r="B364" s="469" t="s">
        <v>2155</v>
      </c>
      <c r="C364" s="468" t="s">
        <v>1711</v>
      </c>
      <c r="D364" s="468">
        <v>15.13</v>
      </c>
      <c r="E364" s="463"/>
    </row>
    <row r="365" ht="15.0" customHeight="1">
      <c r="A365" s="466">
        <v>40303.0</v>
      </c>
      <c r="B365" s="465" t="s">
        <v>2156</v>
      </c>
      <c r="C365" s="466"/>
      <c r="D365" s="466">
        <v>34.86</v>
      </c>
      <c r="E365" s="467"/>
    </row>
    <row r="366" ht="15.75" customHeight="1">
      <c r="A366" s="468">
        <v>40304.0</v>
      </c>
      <c r="B366" s="469" t="s">
        <v>2157</v>
      </c>
      <c r="C366" s="468" t="s">
        <v>722</v>
      </c>
      <c r="D366" s="468">
        <v>43.75</v>
      </c>
      <c r="E366" s="463"/>
    </row>
    <row r="367" ht="15.75" customHeight="1">
      <c r="A367" s="468">
        <v>40305.0</v>
      </c>
      <c r="B367" s="469" t="s">
        <v>2158</v>
      </c>
      <c r="C367" s="468" t="s">
        <v>722</v>
      </c>
      <c r="D367" s="468">
        <v>53.74</v>
      </c>
      <c r="E367" s="467"/>
    </row>
    <row r="368" ht="15.75" customHeight="1">
      <c r="A368" s="468">
        <v>40306.0</v>
      </c>
      <c r="B368" s="469" t="s">
        <v>2159</v>
      </c>
      <c r="C368" s="468" t="s">
        <v>722</v>
      </c>
      <c r="D368" s="468">
        <v>9.71</v>
      </c>
      <c r="E368" s="463"/>
    </row>
    <row r="369" ht="15.75" customHeight="1">
      <c r="A369" s="468">
        <v>40401.0</v>
      </c>
      <c r="B369" s="469" t="s">
        <v>2160</v>
      </c>
      <c r="C369" s="468" t="s">
        <v>722</v>
      </c>
      <c r="D369" s="468">
        <v>6.45</v>
      </c>
      <c r="E369" s="463"/>
    </row>
    <row r="370" ht="15.75" customHeight="1">
      <c r="A370" s="468">
        <v>40504.0</v>
      </c>
      <c r="B370" s="469" t="s">
        <v>2161</v>
      </c>
      <c r="C370" s="468" t="s">
        <v>722</v>
      </c>
      <c r="D370" s="468">
        <v>38.6</v>
      </c>
      <c r="E370" s="463"/>
    </row>
    <row r="371" ht="15.75" customHeight="1">
      <c r="A371" s="468">
        <v>40522.0</v>
      </c>
      <c r="B371" s="469" t="s">
        <v>2162</v>
      </c>
      <c r="C371" s="468" t="s">
        <v>722</v>
      </c>
      <c r="D371" s="468">
        <v>7.42</v>
      </c>
      <c r="E371" s="463"/>
    </row>
    <row r="372" ht="15.75" customHeight="1">
      <c r="A372" s="468">
        <v>40523.0</v>
      </c>
      <c r="B372" s="469" t="s">
        <v>2163</v>
      </c>
      <c r="C372" s="468" t="s">
        <v>722</v>
      </c>
      <c r="D372" s="468">
        <v>5.91</v>
      </c>
      <c r="E372" s="463"/>
    </row>
    <row r="373" ht="15.75" customHeight="1">
      <c r="A373" s="466">
        <v>40524.0</v>
      </c>
      <c r="B373" s="465" t="s">
        <v>2164</v>
      </c>
      <c r="C373" s="466"/>
      <c r="D373" s="466">
        <v>5.84</v>
      </c>
      <c r="E373" s="463"/>
    </row>
    <row r="374" ht="15.75" customHeight="1">
      <c r="A374" s="468">
        <v>40761.0</v>
      </c>
      <c r="B374" s="469" t="s">
        <v>2165</v>
      </c>
      <c r="C374" s="468" t="s">
        <v>722</v>
      </c>
      <c r="D374" s="468">
        <v>396.26</v>
      </c>
      <c r="E374" s="463"/>
    </row>
    <row r="375" ht="15.0" customHeight="1">
      <c r="A375" s="466">
        <v>40974.0</v>
      </c>
      <c r="B375" s="465" t="s">
        <v>2166</v>
      </c>
      <c r="C375" s="466"/>
      <c r="D375" s="466">
        <v>31.6</v>
      </c>
      <c r="E375" s="467"/>
    </row>
    <row r="376" ht="15.75" customHeight="1">
      <c r="A376" s="468">
        <v>41054.0</v>
      </c>
      <c r="B376" s="469" t="s">
        <v>2167</v>
      </c>
      <c r="C376" s="468" t="s">
        <v>1711</v>
      </c>
      <c r="D376" s="468">
        <v>13902.0</v>
      </c>
      <c r="E376" s="463"/>
    </row>
    <row r="377" ht="15.0" customHeight="1">
      <c r="A377" s="466">
        <v>41055.0</v>
      </c>
      <c r="B377" s="465" t="s">
        <v>2168</v>
      </c>
      <c r="C377" s="466"/>
      <c r="D377" s="466">
        <v>7370.55</v>
      </c>
      <c r="E377" s="467"/>
    </row>
    <row r="378" ht="15.75" customHeight="1">
      <c r="A378" s="468">
        <v>41056.0</v>
      </c>
      <c r="B378" s="469" t="s">
        <v>2169</v>
      </c>
      <c r="C378" s="468" t="s">
        <v>722</v>
      </c>
      <c r="D378" s="468">
        <v>11044.43</v>
      </c>
      <c r="E378" s="463"/>
    </row>
    <row r="379" ht="15.75" customHeight="1">
      <c r="A379" s="468">
        <v>41058.0</v>
      </c>
      <c r="B379" s="469" t="s">
        <v>2170</v>
      </c>
      <c r="C379" s="468" t="s">
        <v>1662</v>
      </c>
      <c r="D379" s="468">
        <v>8847.9</v>
      </c>
      <c r="E379" s="467"/>
    </row>
    <row r="380" ht="15.75" customHeight="1">
      <c r="A380" s="468">
        <v>41106.0</v>
      </c>
      <c r="B380" s="469" t="s">
        <v>2171</v>
      </c>
      <c r="C380" s="468" t="s">
        <v>1662</v>
      </c>
      <c r="D380" s="468">
        <v>28.5</v>
      </c>
      <c r="E380" s="463"/>
    </row>
    <row r="381" ht="15.75" customHeight="1">
      <c r="A381" s="468">
        <v>41520.0</v>
      </c>
      <c r="B381" s="469" t="s">
        <v>2172</v>
      </c>
      <c r="C381" s="468" t="s">
        <v>1662</v>
      </c>
      <c r="D381" s="468">
        <v>773.71</v>
      </c>
      <c r="E381" s="463"/>
    </row>
    <row r="382" ht="15.75" customHeight="1">
      <c r="A382" s="466">
        <v>41526.0</v>
      </c>
      <c r="B382" s="465" t="s">
        <v>2173</v>
      </c>
      <c r="C382" s="466"/>
      <c r="D382" s="466">
        <v>81.63</v>
      </c>
      <c r="E382" s="463"/>
    </row>
    <row r="383" ht="15.75" customHeight="1">
      <c r="A383" s="468">
        <v>41527.0</v>
      </c>
      <c r="B383" s="469" t="s">
        <v>2174</v>
      </c>
      <c r="C383" s="468" t="s">
        <v>1979</v>
      </c>
      <c r="D383" s="468">
        <v>262.48</v>
      </c>
      <c r="E383" s="463"/>
    </row>
    <row r="384" ht="15.75" customHeight="1">
      <c r="A384" s="466">
        <v>41528.0</v>
      </c>
      <c r="B384" s="465" t="s">
        <v>2175</v>
      </c>
      <c r="C384" s="466"/>
      <c r="D384" s="466">
        <v>289.15</v>
      </c>
      <c r="E384" s="467"/>
    </row>
    <row r="385" ht="15.75" customHeight="1">
      <c r="A385" s="468">
        <v>41530.0</v>
      </c>
      <c r="B385" s="469" t="s">
        <v>2176</v>
      </c>
      <c r="C385" s="468" t="s">
        <v>1711</v>
      </c>
      <c r="D385" s="468">
        <v>476.72</v>
      </c>
      <c r="E385" s="463"/>
    </row>
    <row r="386" ht="15.75" customHeight="1">
      <c r="A386" s="468">
        <v>41533.0</v>
      </c>
      <c r="B386" s="469" t="s">
        <v>2177</v>
      </c>
      <c r="C386" s="468" t="s">
        <v>1711</v>
      </c>
      <c r="D386" s="468">
        <v>334.63</v>
      </c>
      <c r="E386" s="467"/>
    </row>
    <row r="387" ht="15.75" customHeight="1">
      <c r="A387" s="468">
        <v>41536.0</v>
      </c>
      <c r="B387" s="469" t="s">
        <v>2178</v>
      </c>
      <c r="C387" s="468" t="s">
        <v>345</v>
      </c>
      <c r="D387" s="468">
        <v>387.27</v>
      </c>
      <c r="E387" s="463"/>
    </row>
    <row r="388" ht="15.75" customHeight="1">
      <c r="A388" s="468">
        <v>41537.0</v>
      </c>
      <c r="B388" s="469" t="s">
        <v>2179</v>
      </c>
      <c r="C388" s="468" t="s">
        <v>1711</v>
      </c>
      <c r="D388" s="468">
        <v>24.51</v>
      </c>
      <c r="E388" s="463"/>
    </row>
    <row r="389" ht="15.75" customHeight="1">
      <c r="A389" s="468">
        <v>41542.0</v>
      </c>
      <c r="B389" s="469" t="s">
        <v>2180</v>
      </c>
      <c r="C389" s="468" t="s">
        <v>1662</v>
      </c>
      <c r="D389" s="468">
        <v>422.67</v>
      </c>
      <c r="E389" s="463"/>
    </row>
    <row r="390" ht="15.75" customHeight="1">
      <c r="A390" s="466">
        <v>41543.0</v>
      </c>
      <c r="B390" s="465" t="s">
        <v>2181</v>
      </c>
      <c r="C390" s="466"/>
      <c r="D390" s="466">
        <v>2035.95</v>
      </c>
      <c r="E390" s="463"/>
    </row>
    <row r="391" ht="15.75" customHeight="1">
      <c r="A391" s="468">
        <v>41569.0</v>
      </c>
      <c r="B391" s="469" t="s">
        <v>2182</v>
      </c>
      <c r="C391" s="468" t="s">
        <v>1711</v>
      </c>
      <c r="D391" s="468">
        <v>82.18</v>
      </c>
      <c r="E391" s="463"/>
    </row>
    <row r="392" ht="15.0" customHeight="1">
      <c r="A392" s="466">
        <v>41579.0</v>
      </c>
      <c r="B392" s="465" t="s">
        <v>2183</v>
      </c>
      <c r="C392" s="466"/>
      <c r="D392" s="466">
        <v>679.0</v>
      </c>
      <c r="E392" s="467"/>
    </row>
    <row r="393" ht="15.75" customHeight="1">
      <c r="A393" s="468">
        <v>41588.0</v>
      </c>
      <c r="B393" s="469" t="s">
        <v>2184</v>
      </c>
      <c r="C393" s="468" t="s">
        <v>1979</v>
      </c>
      <c r="D393" s="468">
        <v>3.08</v>
      </c>
      <c r="E393" s="463"/>
    </row>
    <row r="394" ht="15.75" customHeight="1">
      <c r="A394" s="468">
        <v>41667.0</v>
      </c>
      <c r="B394" s="469" t="s">
        <v>2185</v>
      </c>
      <c r="C394" s="468" t="s">
        <v>1979</v>
      </c>
      <c r="D394" s="468">
        <v>3.3</v>
      </c>
      <c r="E394" s="467"/>
    </row>
    <row r="395" ht="15.75" customHeight="1">
      <c r="A395" s="468">
        <v>41670.0</v>
      </c>
      <c r="B395" s="469" t="s">
        <v>2186</v>
      </c>
      <c r="C395" s="468" t="s">
        <v>1979</v>
      </c>
      <c r="D395" s="468">
        <v>47.82</v>
      </c>
      <c r="E395" s="463"/>
    </row>
    <row r="396" ht="15.75" customHeight="1">
      <c r="A396" s="468">
        <v>41724.0</v>
      </c>
      <c r="B396" s="469" t="s">
        <v>2187</v>
      </c>
      <c r="C396" s="468" t="s">
        <v>1979</v>
      </c>
      <c r="D396" s="468">
        <v>285.07</v>
      </c>
      <c r="E396" s="463"/>
    </row>
    <row r="397" ht="15.75" customHeight="1">
      <c r="A397" s="468">
        <v>41726.0</v>
      </c>
      <c r="B397" s="469" t="s">
        <v>2188</v>
      </c>
      <c r="C397" s="468" t="s">
        <v>1979</v>
      </c>
      <c r="D397" s="468">
        <v>352.92</v>
      </c>
      <c r="E397" s="463"/>
    </row>
    <row r="398" ht="15.75" customHeight="1">
      <c r="A398" s="468">
        <v>41815.0</v>
      </c>
      <c r="B398" s="469" t="s">
        <v>2189</v>
      </c>
      <c r="C398" s="468" t="s">
        <v>1979</v>
      </c>
      <c r="D398" s="468">
        <v>705.0</v>
      </c>
      <c r="E398" s="463"/>
    </row>
    <row r="399" ht="15.75" customHeight="1">
      <c r="A399" s="468">
        <v>41817.0</v>
      </c>
      <c r="B399" s="469" t="s">
        <v>2190</v>
      </c>
      <c r="C399" s="468" t="s">
        <v>1979</v>
      </c>
      <c r="D399" s="468">
        <v>1085.6</v>
      </c>
      <c r="E399" s="463"/>
    </row>
    <row r="400" ht="15.75" customHeight="1">
      <c r="A400" s="468">
        <v>41821.0</v>
      </c>
      <c r="B400" s="469" t="s">
        <v>2191</v>
      </c>
      <c r="C400" s="468" t="s">
        <v>1979</v>
      </c>
      <c r="D400" s="468">
        <v>506.41</v>
      </c>
      <c r="E400" s="463"/>
    </row>
    <row r="401" ht="15.75" customHeight="1">
      <c r="A401" s="466">
        <v>41860.0</v>
      </c>
      <c r="B401" s="465" t="s">
        <v>2192</v>
      </c>
      <c r="C401" s="466"/>
      <c r="D401" s="466">
        <v>932.32</v>
      </c>
      <c r="E401" s="463"/>
    </row>
    <row r="402" ht="15.75" customHeight="1">
      <c r="A402" s="468">
        <v>41861.0</v>
      </c>
      <c r="B402" s="469" t="s">
        <v>2193</v>
      </c>
      <c r="C402" s="468" t="s">
        <v>1979</v>
      </c>
      <c r="D402" s="468">
        <v>64.86</v>
      </c>
      <c r="E402" s="463"/>
    </row>
    <row r="403" ht="15.75" customHeight="1">
      <c r="A403" s="466">
        <v>41962.0</v>
      </c>
      <c r="B403" s="465" t="s">
        <v>2194</v>
      </c>
      <c r="C403" s="466"/>
      <c r="D403" s="466">
        <v>390.12</v>
      </c>
      <c r="E403" s="467"/>
    </row>
    <row r="404" ht="15.75" customHeight="1">
      <c r="A404" s="468">
        <v>42047.0</v>
      </c>
      <c r="B404" s="469" t="s">
        <v>2195</v>
      </c>
      <c r="C404" s="468" t="s">
        <v>1979</v>
      </c>
      <c r="D404" s="468">
        <v>247.33</v>
      </c>
      <c r="E404" s="463"/>
    </row>
    <row r="405" ht="15.0" customHeight="1">
      <c r="A405" s="468">
        <v>42051.0</v>
      </c>
      <c r="B405" s="469" t="s">
        <v>2196</v>
      </c>
      <c r="C405" s="468" t="s">
        <v>345</v>
      </c>
      <c r="D405" s="468">
        <v>32.42</v>
      </c>
      <c r="E405" s="467"/>
    </row>
    <row r="406" ht="15.75" customHeight="1">
      <c r="A406" s="468">
        <v>42052.0</v>
      </c>
      <c r="B406" s="469" t="s">
        <v>2197</v>
      </c>
      <c r="C406" s="468" t="s">
        <v>1979</v>
      </c>
      <c r="D406" s="468">
        <v>59.58</v>
      </c>
      <c r="E406" s="463"/>
    </row>
    <row r="407" ht="15.75" customHeight="1">
      <c r="A407" s="468">
        <v>42087.0</v>
      </c>
      <c r="B407" s="469" t="s">
        <v>2198</v>
      </c>
      <c r="C407" s="468" t="s">
        <v>1979</v>
      </c>
      <c r="D407" s="468">
        <v>66.17</v>
      </c>
      <c r="E407" s="463"/>
    </row>
    <row r="408" ht="15.75" customHeight="1">
      <c r="A408" s="468">
        <v>42090.0</v>
      </c>
      <c r="B408" s="469" t="s">
        <v>2199</v>
      </c>
      <c r="C408" s="468" t="s">
        <v>1662</v>
      </c>
      <c r="D408" s="468">
        <v>40.61</v>
      </c>
      <c r="E408" s="463"/>
    </row>
    <row r="409" ht="15.75" customHeight="1">
      <c r="A409" s="468">
        <v>42091.0</v>
      </c>
      <c r="B409" s="469" t="s">
        <v>2200</v>
      </c>
      <c r="C409" s="468" t="s">
        <v>1662</v>
      </c>
      <c r="D409" s="468">
        <v>15.12</v>
      </c>
      <c r="E409" s="463"/>
    </row>
    <row r="410" ht="15.75" customHeight="1">
      <c r="A410" s="468">
        <v>42301.0</v>
      </c>
      <c r="B410" s="469" t="s">
        <v>2201</v>
      </c>
      <c r="C410" s="468" t="s">
        <v>345</v>
      </c>
      <c r="D410" s="468">
        <v>10.76</v>
      </c>
      <c r="E410" s="463"/>
    </row>
    <row r="411" ht="15.75" customHeight="1">
      <c r="A411" s="468">
        <v>42302.0</v>
      </c>
      <c r="B411" s="469" t="s">
        <v>2202</v>
      </c>
      <c r="C411" s="468" t="s">
        <v>345</v>
      </c>
      <c r="D411" s="468">
        <v>11.24</v>
      </c>
      <c r="E411" s="463"/>
    </row>
    <row r="412" ht="15.75" customHeight="1">
      <c r="A412" s="468">
        <v>42303.0</v>
      </c>
      <c r="B412" s="469" t="s">
        <v>2203</v>
      </c>
      <c r="C412" s="468" t="s">
        <v>345</v>
      </c>
      <c r="D412" s="468">
        <v>12.41</v>
      </c>
      <c r="E412" s="463"/>
    </row>
    <row r="413" ht="15.75" customHeight="1">
      <c r="A413" s="468">
        <v>42501.0</v>
      </c>
      <c r="B413" s="469" t="s">
        <v>2204</v>
      </c>
      <c r="C413" s="468" t="s">
        <v>345</v>
      </c>
      <c r="D413" s="468">
        <v>1.94</v>
      </c>
      <c r="E413" s="463"/>
    </row>
    <row r="414" ht="15.75" customHeight="1">
      <c r="A414" s="468">
        <v>42502.0</v>
      </c>
      <c r="B414" s="469" t="s">
        <v>2205</v>
      </c>
      <c r="C414" s="468" t="s">
        <v>1979</v>
      </c>
      <c r="D414" s="468">
        <v>2.42</v>
      </c>
      <c r="E414" s="463"/>
    </row>
    <row r="415" ht="15.75" customHeight="1">
      <c r="A415" s="468">
        <v>42503.0</v>
      </c>
      <c r="B415" s="469" t="s">
        <v>2206</v>
      </c>
      <c r="C415" s="468" t="s">
        <v>1979</v>
      </c>
      <c r="D415" s="468">
        <v>3.56</v>
      </c>
      <c r="E415" s="463"/>
    </row>
    <row r="416" ht="15.75" customHeight="1">
      <c r="A416" s="468">
        <v>42504.0</v>
      </c>
      <c r="B416" s="469" t="s">
        <v>2207</v>
      </c>
      <c r="C416" s="468" t="s">
        <v>1662</v>
      </c>
      <c r="D416" s="468">
        <v>5.25</v>
      </c>
      <c r="E416" s="463"/>
    </row>
    <row r="417" ht="15.75" customHeight="1">
      <c r="A417" s="468">
        <v>42505.0</v>
      </c>
      <c r="B417" s="469" t="s">
        <v>2208</v>
      </c>
      <c r="C417" s="468" t="s">
        <v>1979</v>
      </c>
      <c r="D417" s="468">
        <v>6.52</v>
      </c>
      <c r="E417" s="463"/>
    </row>
    <row r="418" ht="15.75" customHeight="1">
      <c r="A418" s="468">
        <v>42506.0</v>
      </c>
      <c r="B418" s="469" t="s">
        <v>2209</v>
      </c>
      <c r="C418" s="468" t="s">
        <v>1979</v>
      </c>
      <c r="D418" s="468">
        <v>8.43</v>
      </c>
      <c r="E418" s="463"/>
    </row>
    <row r="419" ht="15.75" customHeight="1">
      <c r="A419" s="468">
        <v>42508.0</v>
      </c>
      <c r="B419" s="469" t="s">
        <v>2210</v>
      </c>
      <c r="C419" s="468" t="s">
        <v>1979</v>
      </c>
      <c r="D419" s="468">
        <v>23.33</v>
      </c>
      <c r="E419" s="463"/>
    </row>
    <row r="420" ht="15.75" customHeight="1">
      <c r="A420" s="468">
        <v>42509.0</v>
      </c>
      <c r="B420" s="469" t="s">
        <v>2211</v>
      </c>
      <c r="C420" s="468" t="s">
        <v>1979</v>
      </c>
      <c r="D420" s="468">
        <v>36.9</v>
      </c>
      <c r="E420" s="463"/>
    </row>
    <row r="421" ht="15.75" customHeight="1">
      <c r="A421" s="468">
        <v>42511.0</v>
      </c>
      <c r="B421" s="469" t="s">
        <v>2212</v>
      </c>
      <c r="C421" s="468" t="s">
        <v>1979</v>
      </c>
      <c r="D421" s="468">
        <v>2.76</v>
      </c>
      <c r="E421" s="463"/>
    </row>
    <row r="422" ht="15.75" customHeight="1">
      <c r="A422" s="468">
        <v>42521.0</v>
      </c>
      <c r="B422" s="469" t="s">
        <v>2213</v>
      </c>
      <c r="C422" s="468" t="s">
        <v>1979</v>
      </c>
      <c r="D422" s="468">
        <v>1.05</v>
      </c>
      <c r="E422" s="463"/>
    </row>
    <row r="423" ht="15.75" customHeight="1">
      <c r="A423" s="468">
        <v>42529.0</v>
      </c>
      <c r="B423" s="469" t="s">
        <v>2214</v>
      </c>
      <c r="C423" s="468" t="s">
        <v>1979</v>
      </c>
      <c r="D423" s="468">
        <v>3.9</v>
      </c>
      <c r="E423" s="463"/>
    </row>
    <row r="424" ht="15.75" customHeight="1">
      <c r="A424" s="466">
        <v>42530.0</v>
      </c>
      <c r="B424" s="465" t="s">
        <v>2215</v>
      </c>
      <c r="C424" s="466"/>
      <c r="D424" s="466">
        <v>29.77</v>
      </c>
      <c r="E424" s="463"/>
    </row>
    <row r="425" ht="15.75" customHeight="1">
      <c r="A425" s="468">
        <v>42535.0</v>
      </c>
      <c r="B425" s="469" t="s">
        <v>2216</v>
      </c>
      <c r="C425" s="468" t="s">
        <v>1711</v>
      </c>
      <c r="D425" s="468">
        <v>2.46</v>
      </c>
      <c r="E425" s="463"/>
    </row>
    <row r="426" ht="15.75" customHeight="1">
      <c r="A426" s="468">
        <v>42546.0</v>
      </c>
      <c r="B426" s="469" t="s">
        <v>2217</v>
      </c>
      <c r="C426" s="468" t="s">
        <v>1666</v>
      </c>
      <c r="D426" s="468">
        <v>5.5</v>
      </c>
      <c r="E426" s="467"/>
    </row>
    <row r="427" ht="15.75" customHeight="1">
      <c r="A427" s="466">
        <v>42548.0</v>
      </c>
      <c r="B427" s="465" t="s">
        <v>2218</v>
      </c>
      <c r="C427" s="466"/>
      <c r="D427" s="466">
        <v>99.86</v>
      </c>
      <c r="E427" s="463"/>
    </row>
    <row r="428" ht="15.75" customHeight="1">
      <c r="A428" s="468">
        <v>42552.0</v>
      </c>
      <c r="B428" s="469" t="s">
        <v>2219</v>
      </c>
      <c r="C428" s="468" t="s">
        <v>1711</v>
      </c>
      <c r="D428" s="468">
        <v>2.77</v>
      </c>
      <c r="E428" s="463"/>
    </row>
    <row r="429" ht="15.75" customHeight="1">
      <c r="A429" s="468">
        <v>42558.0</v>
      </c>
      <c r="B429" s="469" t="s">
        <v>2220</v>
      </c>
      <c r="C429" s="468" t="s">
        <v>1979</v>
      </c>
      <c r="D429" s="468">
        <v>5.16</v>
      </c>
      <c r="E429" s="467"/>
    </row>
    <row r="430" ht="15.75" customHeight="1">
      <c r="A430" s="468">
        <v>42565.0</v>
      </c>
      <c r="B430" s="469" t="s">
        <v>2221</v>
      </c>
      <c r="C430" s="468" t="s">
        <v>345</v>
      </c>
      <c r="D430" s="468">
        <v>1.45</v>
      </c>
      <c r="E430" s="463"/>
    </row>
    <row r="431" ht="15.75" customHeight="1">
      <c r="A431" s="468">
        <v>42588.0</v>
      </c>
      <c r="B431" s="469" t="s">
        <v>2222</v>
      </c>
      <c r="C431" s="468" t="s">
        <v>1662</v>
      </c>
      <c r="D431" s="468">
        <v>2.51</v>
      </c>
      <c r="E431" s="463"/>
    </row>
    <row r="432" ht="15.75" customHeight="1">
      <c r="A432" s="468">
        <v>42636.0</v>
      </c>
      <c r="B432" s="469" t="s">
        <v>2223</v>
      </c>
      <c r="C432" s="468" t="s">
        <v>1662</v>
      </c>
      <c r="D432" s="471">
        <v>16.98</v>
      </c>
      <c r="E432" s="463"/>
    </row>
    <row r="433" ht="15.75" customHeight="1">
      <c r="A433" s="468">
        <v>42673.0</v>
      </c>
      <c r="B433" s="469" t="s">
        <v>2224</v>
      </c>
      <c r="C433" s="468" t="s">
        <v>1711</v>
      </c>
      <c r="D433" s="468">
        <v>2.98</v>
      </c>
      <c r="E433" s="463"/>
    </row>
    <row r="434" ht="15.75" customHeight="1">
      <c r="A434" s="468">
        <v>42674.0</v>
      </c>
      <c r="B434" s="469" t="s">
        <v>2225</v>
      </c>
      <c r="C434" s="468" t="s">
        <v>1662</v>
      </c>
      <c r="D434" s="468">
        <v>4.13</v>
      </c>
      <c r="E434" s="463"/>
    </row>
    <row r="435" ht="15.75" customHeight="1">
      <c r="A435" s="468">
        <v>42690.0</v>
      </c>
      <c r="B435" s="469" t="s">
        <v>2226</v>
      </c>
      <c r="C435" s="468" t="s">
        <v>1020</v>
      </c>
      <c r="D435" s="468">
        <v>8.07</v>
      </c>
      <c r="E435" s="463"/>
    </row>
    <row r="436" ht="15.75" customHeight="1">
      <c r="A436" s="468">
        <v>42701.0</v>
      </c>
      <c r="B436" s="469" t="s">
        <v>2227</v>
      </c>
      <c r="C436" s="468"/>
      <c r="D436" s="471">
        <v>6.36</v>
      </c>
      <c r="E436" s="463"/>
    </row>
    <row r="437" ht="15.75" customHeight="1">
      <c r="A437" s="466">
        <v>42717.0</v>
      </c>
      <c r="B437" s="465" t="s">
        <v>2228</v>
      </c>
      <c r="C437" s="466" t="s">
        <v>1662</v>
      </c>
      <c r="D437" s="466">
        <v>2.47</v>
      </c>
      <c r="E437" s="463"/>
    </row>
    <row r="438" ht="15.75" customHeight="1">
      <c r="A438" s="468">
        <v>43004.0</v>
      </c>
      <c r="B438" s="469" t="s">
        <v>2229</v>
      </c>
      <c r="C438" s="468" t="s">
        <v>1662</v>
      </c>
      <c r="D438" s="468">
        <v>0.65</v>
      </c>
      <c r="E438" s="463"/>
    </row>
    <row r="439" ht="15.75" customHeight="1">
      <c r="A439" s="468">
        <v>43005.0</v>
      </c>
      <c r="B439" s="469" t="s">
        <v>2230</v>
      </c>
      <c r="C439" s="468" t="s">
        <v>1662</v>
      </c>
      <c r="D439" s="468">
        <v>0.99</v>
      </c>
      <c r="E439" s="467"/>
    </row>
    <row r="440" ht="15.75" customHeight="1">
      <c r="A440" s="468">
        <v>43006.0</v>
      </c>
      <c r="B440" s="469" t="s">
        <v>2231</v>
      </c>
      <c r="C440" s="468" t="s">
        <v>722</v>
      </c>
      <c r="D440" s="468">
        <v>1.65</v>
      </c>
      <c r="E440" s="463"/>
    </row>
    <row r="441" ht="15.75" customHeight="1">
      <c r="A441" s="468">
        <v>43007.0</v>
      </c>
      <c r="B441" s="469" t="s">
        <v>2232</v>
      </c>
      <c r="C441" s="468" t="s">
        <v>722</v>
      </c>
      <c r="D441" s="468">
        <v>2.46</v>
      </c>
      <c r="E441" s="463"/>
    </row>
    <row r="442" ht="15.75" customHeight="1">
      <c r="A442" s="468">
        <v>43009.0</v>
      </c>
      <c r="B442" s="469" t="s">
        <v>2233</v>
      </c>
      <c r="C442" s="468" t="s">
        <v>1662</v>
      </c>
      <c r="D442" s="468">
        <v>40.19</v>
      </c>
      <c r="E442" s="463"/>
    </row>
    <row r="443" ht="15.75" customHeight="1">
      <c r="A443" s="468">
        <v>43015.0</v>
      </c>
      <c r="B443" s="469" t="s">
        <v>2234</v>
      </c>
      <c r="C443" s="468"/>
      <c r="D443" s="468">
        <v>6.6</v>
      </c>
      <c r="E443" s="463"/>
    </row>
    <row r="444" ht="15.75" customHeight="1">
      <c r="A444" s="466">
        <v>43016.0</v>
      </c>
      <c r="B444" s="465" t="s">
        <v>2235</v>
      </c>
      <c r="C444" s="466" t="s">
        <v>1662</v>
      </c>
      <c r="D444" s="466">
        <v>10.15</v>
      </c>
      <c r="E444" s="463"/>
    </row>
    <row r="445" ht="15.75" customHeight="1">
      <c r="A445" s="468">
        <v>43023.0</v>
      </c>
      <c r="B445" s="469" t="s">
        <v>2236</v>
      </c>
      <c r="C445" s="468"/>
      <c r="D445" s="471">
        <v>76.63</v>
      </c>
      <c r="E445" s="463"/>
    </row>
    <row r="446" ht="15.75" customHeight="1">
      <c r="A446" s="466">
        <v>43030.0</v>
      </c>
      <c r="B446" s="465" t="s">
        <v>2237</v>
      </c>
      <c r="C446" s="466" t="s">
        <v>1662</v>
      </c>
      <c r="D446" s="466">
        <v>2.75</v>
      </c>
      <c r="E446" s="467"/>
    </row>
    <row r="447" ht="15.75" customHeight="1">
      <c r="A447" s="468">
        <v>43036.0</v>
      </c>
      <c r="B447" s="469" t="s">
        <v>2238</v>
      </c>
      <c r="C447" s="468"/>
      <c r="D447" s="468">
        <v>3.39</v>
      </c>
      <c r="E447" s="463"/>
    </row>
    <row r="448" ht="15.75" customHeight="1">
      <c r="A448" s="466">
        <v>43038.0</v>
      </c>
      <c r="B448" s="465" t="s">
        <v>2239</v>
      </c>
      <c r="C448" s="466"/>
      <c r="D448" s="466">
        <v>6.87</v>
      </c>
      <c r="E448" s="467"/>
    </row>
    <row r="449" ht="15.75" customHeight="1">
      <c r="A449" s="466">
        <v>43039.0</v>
      </c>
      <c r="B449" s="465" t="s">
        <v>2240</v>
      </c>
      <c r="C449" s="466" t="s">
        <v>1662</v>
      </c>
      <c r="D449" s="466">
        <v>5.41</v>
      </c>
      <c r="E449" s="463"/>
    </row>
    <row r="450" ht="15.75" customHeight="1">
      <c r="A450" s="468">
        <v>43040.0</v>
      </c>
      <c r="B450" s="469" t="s">
        <v>2241</v>
      </c>
      <c r="C450" s="468" t="s">
        <v>1662</v>
      </c>
      <c r="D450" s="468">
        <v>9.67</v>
      </c>
      <c r="E450" s="467"/>
    </row>
    <row r="451" ht="15.75" customHeight="1">
      <c r="A451" s="468">
        <v>43041.0</v>
      </c>
      <c r="B451" s="469" t="s">
        <v>2242</v>
      </c>
      <c r="C451" s="468" t="s">
        <v>1662</v>
      </c>
      <c r="D451" s="468">
        <v>14.37</v>
      </c>
      <c r="E451" s="467"/>
    </row>
    <row r="452" ht="15.75" customHeight="1">
      <c r="A452" s="468">
        <v>43044.0</v>
      </c>
      <c r="B452" s="469" t="s">
        <v>2243</v>
      </c>
      <c r="C452" s="468" t="s">
        <v>1662</v>
      </c>
      <c r="D452" s="471">
        <v>18.14</v>
      </c>
      <c r="E452" s="463"/>
    </row>
    <row r="453" ht="15.75" customHeight="1">
      <c r="A453" s="468">
        <v>43055.0</v>
      </c>
      <c r="B453" s="469" t="s">
        <v>2244</v>
      </c>
      <c r="C453" s="468" t="s">
        <v>1662</v>
      </c>
      <c r="D453" s="471">
        <v>9.38</v>
      </c>
      <c r="E453" s="463"/>
    </row>
    <row r="454" ht="15.75" customHeight="1">
      <c r="A454" s="468">
        <v>43059.0</v>
      </c>
      <c r="B454" s="469" t="s">
        <v>2245</v>
      </c>
      <c r="C454" s="468"/>
      <c r="D454" s="468">
        <v>6.81</v>
      </c>
      <c r="E454" s="463"/>
    </row>
    <row r="455" ht="15.75" customHeight="1">
      <c r="A455" s="466">
        <v>43113.0</v>
      </c>
      <c r="B455" s="465" t="s">
        <v>2246</v>
      </c>
      <c r="C455" s="466" t="s">
        <v>1662</v>
      </c>
      <c r="D455" s="466">
        <v>26.94</v>
      </c>
      <c r="E455" s="463"/>
    </row>
    <row r="456" ht="15.75" customHeight="1">
      <c r="A456" s="468">
        <v>43127.0</v>
      </c>
      <c r="B456" s="469" t="s">
        <v>2247</v>
      </c>
      <c r="C456" s="468"/>
      <c r="D456" s="468">
        <v>1.71</v>
      </c>
      <c r="E456" s="463"/>
    </row>
    <row r="457" ht="15.75" customHeight="1">
      <c r="A457" s="466">
        <v>43137.0</v>
      </c>
      <c r="B457" s="465" t="s">
        <v>2248</v>
      </c>
      <c r="C457" s="466" t="s">
        <v>1662</v>
      </c>
      <c r="D457" s="466">
        <v>31.68</v>
      </c>
      <c r="E457" s="467"/>
    </row>
    <row r="458" ht="15.75" customHeight="1">
      <c r="A458" s="468">
        <v>43149.0</v>
      </c>
      <c r="B458" s="469" t="s">
        <v>2249</v>
      </c>
      <c r="C458" s="468" t="s">
        <v>1662</v>
      </c>
      <c r="D458" s="468">
        <v>8.56</v>
      </c>
      <c r="E458" s="463"/>
    </row>
    <row r="459" ht="15.75" customHeight="1">
      <c r="A459" s="468">
        <v>43150.0</v>
      </c>
      <c r="B459" s="469" t="s">
        <v>2250</v>
      </c>
      <c r="C459" s="468" t="s">
        <v>1662</v>
      </c>
      <c r="D459" s="468">
        <v>30.29</v>
      </c>
      <c r="E459" s="467"/>
    </row>
    <row r="460" ht="15.75" customHeight="1">
      <c r="A460" s="468">
        <v>43160.0</v>
      </c>
      <c r="B460" s="469" t="s">
        <v>2251</v>
      </c>
      <c r="C460" s="468" t="s">
        <v>1662</v>
      </c>
      <c r="D460" s="468">
        <v>11.12</v>
      </c>
      <c r="E460" s="463"/>
    </row>
    <row r="461" ht="15.75" customHeight="1">
      <c r="A461" s="468">
        <v>43174.0</v>
      </c>
      <c r="B461" s="469" t="s">
        <v>2252</v>
      </c>
      <c r="C461" s="468"/>
      <c r="D461" s="468">
        <v>14.61</v>
      </c>
      <c r="E461" s="463"/>
    </row>
    <row r="462" ht="15.75" customHeight="1">
      <c r="A462" s="466">
        <v>43175.0</v>
      </c>
      <c r="B462" s="465" t="s">
        <v>2253</v>
      </c>
      <c r="C462" s="466" t="s">
        <v>1662</v>
      </c>
      <c r="D462" s="466">
        <v>2.77</v>
      </c>
      <c r="E462" s="463"/>
    </row>
    <row r="463" ht="15.75" customHeight="1">
      <c r="A463" s="468">
        <v>43180.0</v>
      </c>
      <c r="B463" s="469" t="s">
        <v>2254</v>
      </c>
      <c r="C463" s="468"/>
      <c r="D463" s="468">
        <v>4.49</v>
      </c>
      <c r="E463" s="463"/>
    </row>
    <row r="464" ht="15.75" customHeight="1">
      <c r="A464" s="466">
        <v>43190.0</v>
      </c>
      <c r="B464" s="465" t="s">
        <v>2255</v>
      </c>
      <c r="C464" s="466" t="s">
        <v>1662</v>
      </c>
      <c r="D464" s="466">
        <v>21.62</v>
      </c>
      <c r="E464" s="467"/>
    </row>
    <row r="465" ht="15.75" customHeight="1">
      <c r="A465" s="468">
        <v>43193.0</v>
      </c>
      <c r="B465" s="469" t="s">
        <v>2256</v>
      </c>
      <c r="C465" s="468" t="s">
        <v>1662</v>
      </c>
      <c r="D465" s="468">
        <v>4.26</v>
      </c>
      <c r="E465" s="463"/>
    </row>
    <row r="466" ht="15.75" customHeight="1">
      <c r="A466" s="468">
        <v>43194.0</v>
      </c>
      <c r="B466" s="469" t="s">
        <v>2257</v>
      </c>
      <c r="C466" s="468" t="s">
        <v>1662</v>
      </c>
      <c r="D466" s="468">
        <v>99.39</v>
      </c>
      <c r="E466" s="467"/>
    </row>
    <row r="467" ht="15.75" customHeight="1">
      <c r="A467" s="468">
        <v>43199.0</v>
      </c>
      <c r="B467" s="469" t="s">
        <v>2258</v>
      </c>
      <c r="C467" s="468" t="s">
        <v>1662</v>
      </c>
      <c r="D467" s="468">
        <v>66.77</v>
      </c>
      <c r="E467" s="463"/>
    </row>
    <row r="468" ht="15.75" customHeight="1">
      <c r="A468" s="468">
        <v>43204.0</v>
      </c>
      <c r="B468" s="469" t="s">
        <v>2259</v>
      </c>
      <c r="C468" s="468"/>
      <c r="D468" s="468">
        <v>36.8</v>
      </c>
      <c r="E468" s="463"/>
    </row>
    <row r="469" ht="15.75" customHeight="1">
      <c r="A469" s="466">
        <v>43205.0</v>
      </c>
      <c r="B469" s="465" t="s">
        <v>2260</v>
      </c>
      <c r="C469" s="466" t="s">
        <v>1662</v>
      </c>
      <c r="D469" s="466">
        <v>1.44</v>
      </c>
      <c r="E469" s="463"/>
    </row>
    <row r="470" ht="15.75" customHeight="1">
      <c r="A470" s="468">
        <v>43206.0</v>
      </c>
      <c r="B470" s="469" t="s">
        <v>2261</v>
      </c>
      <c r="C470" s="468"/>
      <c r="D470" s="468">
        <v>1.87</v>
      </c>
      <c r="E470" s="463"/>
    </row>
    <row r="471" ht="15.75" customHeight="1">
      <c r="A471" s="466">
        <v>43236.0</v>
      </c>
      <c r="B471" s="465" t="s">
        <v>2262</v>
      </c>
      <c r="C471" s="466" t="s">
        <v>1662</v>
      </c>
      <c r="D471" s="466">
        <v>53.73</v>
      </c>
      <c r="E471" s="467"/>
    </row>
    <row r="472" ht="15.75" customHeight="1">
      <c r="A472" s="468">
        <v>43243.0</v>
      </c>
      <c r="B472" s="469" t="s">
        <v>2263</v>
      </c>
      <c r="C472" s="468" t="s">
        <v>1662</v>
      </c>
      <c r="D472" s="471">
        <v>45.93</v>
      </c>
      <c r="E472" s="463"/>
    </row>
    <row r="473" ht="15.75" customHeight="1">
      <c r="A473" s="468">
        <v>43253.0</v>
      </c>
      <c r="B473" s="469" t="s">
        <v>2264</v>
      </c>
      <c r="C473" s="468" t="s">
        <v>1662</v>
      </c>
      <c r="D473" s="471">
        <v>145.32</v>
      </c>
      <c r="E473" s="467"/>
    </row>
    <row r="474" ht="15.75" customHeight="1">
      <c r="A474" s="468">
        <v>43262.0</v>
      </c>
      <c r="B474" s="469" t="s">
        <v>2265</v>
      </c>
      <c r="C474" s="468" t="s">
        <v>1662</v>
      </c>
      <c r="D474" s="471">
        <v>4.23</v>
      </c>
      <c r="E474" s="463"/>
    </row>
    <row r="475" ht="15.75" customHeight="1">
      <c r="A475" s="468">
        <v>43337.0</v>
      </c>
      <c r="B475" s="469" t="s">
        <v>2266</v>
      </c>
      <c r="C475" s="468"/>
      <c r="D475" s="471">
        <v>6.08</v>
      </c>
      <c r="E475" s="463"/>
    </row>
    <row r="476" ht="15.75" customHeight="1">
      <c r="A476" s="466">
        <v>43441.0</v>
      </c>
      <c r="B476" s="465" t="s">
        <v>2267</v>
      </c>
      <c r="C476" s="466" t="s">
        <v>722</v>
      </c>
      <c r="D476" s="466">
        <v>0.96</v>
      </c>
      <c r="E476" s="463"/>
    </row>
    <row r="477" ht="15.75" customHeight="1">
      <c r="A477" s="468">
        <v>43540.0</v>
      </c>
      <c r="B477" s="469" t="s">
        <v>2268</v>
      </c>
      <c r="C477" s="468"/>
      <c r="D477" s="468">
        <v>1937.15</v>
      </c>
      <c r="E477" s="463"/>
    </row>
    <row r="478" ht="15.75" customHeight="1">
      <c r="A478" s="466">
        <v>43585.0</v>
      </c>
      <c r="B478" s="465" t="s">
        <v>2269</v>
      </c>
      <c r="C478" s="466" t="s">
        <v>1662</v>
      </c>
      <c r="D478" s="466">
        <v>2027.26</v>
      </c>
      <c r="E478" s="467"/>
    </row>
    <row r="479" ht="15.75" customHeight="1">
      <c r="A479" s="468">
        <v>43587.0</v>
      </c>
      <c r="B479" s="469" t="s">
        <v>2270</v>
      </c>
      <c r="C479" s="468" t="s">
        <v>1662</v>
      </c>
      <c r="D479" s="468">
        <v>2645.5</v>
      </c>
      <c r="E479" s="463"/>
    </row>
    <row r="480" ht="15.0" customHeight="1">
      <c r="A480" s="468">
        <v>43591.0</v>
      </c>
      <c r="B480" s="469" t="s">
        <v>2271</v>
      </c>
      <c r="C480" s="468" t="s">
        <v>1662</v>
      </c>
      <c r="D480" s="468">
        <v>2693.42</v>
      </c>
      <c r="E480" s="467"/>
    </row>
    <row r="481" ht="15.75" customHeight="1">
      <c r="A481" s="468">
        <v>43593.0</v>
      </c>
      <c r="B481" s="469" t="s">
        <v>2272</v>
      </c>
      <c r="C481" s="468" t="s">
        <v>1662</v>
      </c>
      <c r="D481" s="468">
        <v>2437.67</v>
      </c>
      <c r="E481" s="463"/>
    </row>
    <row r="482" ht="15.75" customHeight="1">
      <c r="A482" s="468">
        <v>43620.0</v>
      </c>
      <c r="B482" s="469" t="s">
        <v>2273</v>
      </c>
      <c r="C482" s="468" t="s">
        <v>1662</v>
      </c>
      <c r="D482" s="468">
        <v>194.99</v>
      </c>
      <c r="E482" s="463"/>
    </row>
    <row r="483" ht="15.75" customHeight="1">
      <c r="A483" s="468">
        <v>43627.0</v>
      </c>
      <c r="B483" s="469" t="s">
        <v>2274</v>
      </c>
      <c r="C483" s="468" t="s">
        <v>1662</v>
      </c>
      <c r="D483" s="468">
        <v>761.81</v>
      </c>
      <c r="E483" s="463"/>
    </row>
    <row r="484" ht="15.75" customHeight="1">
      <c r="A484" s="468">
        <v>43648.0</v>
      </c>
      <c r="B484" s="469" t="s">
        <v>2275</v>
      </c>
      <c r="C484" s="468" t="s">
        <v>1662</v>
      </c>
      <c r="D484" s="468">
        <v>6213.95</v>
      </c>
      <c r="E484" s="463"/>
    </row>
    <row r="485" ht="15.75" customHeight="1">
      <c r="A485" s="468">
        <v>43657.0</v>
      </c>
      <c r="B485" s="469" t="s">
        <v>2276</v>
      </c>
      <c r="C485" s="468" t="s">
        <v>1662</v>
      </c>
      <c r="D485" s="468">
        <v>6115.73</v>
      </c>
      <c r="E485" s="463"/>
    </row>
    <row r="486" ht="15.75" customHeight="1">
      <c r="A486" s="468">
        <v>43702.0</v>
      </c>
      <c r="B486" s="469" t="s">
        <v>2277</v>
      </c>
      <c r="C486" s="468" t="s">
        <v>1662</v>
      </c>
      <c r="D486" s="468">
        <v>5.55</v>
      </c>
      <c r="E486" s="463"/>
    </row>
    <row r="487" ht="15.75" customHeight="1">
      <c r="A487" s="468">
        <v>43792.0</v>
      </c>
      <c r="B487" s="469" t="s">
        <v>2278</v>
      </c>
      <c r="C487" s="468" t="s">
        <v>1662</v>
      </c>
      <c r="D487" s="468">
        <v>3.37</v>
      </c>
      <c r="E487" s="463"/>
    </row>
    <row r="488" ht="15.75" customHeight="1">
      <c r="A488" s="468">
        <v>43795.0</v>
      </c>
      <c r="B488" s="469" t="s">
        <v>2279</v>
      </c>
      <c r="C488" s="468" t="s">
        <v>1662</v>
      </c>
      <c r="D488" s="468">
        <v>2.75</v>
      </c>
      <c r="E488" s="463"/>
    </row>
    <row r="489" ht="15.75" customHeight="1">
      <c r="A489" s="468">
        <v>43807.0</v>
      </c>
      <c r="B489" s="469" t="s">
        <v>2280</v>
      </c>
      <c r="C489" s="468" t="s">
        <v>1662</v>
      </c>
      <c r="D489" s="471">
        <v>592.28</v>
      </c>
      <c r="E489" s="463"/>
    </row>
    <row r="490" ht="15.75" customHeight="1">
      <c r="A490" s="468">
        <v>43835.0</v>
      </c>
      <c r="B490" s="469" t="s">
        <v>2281</v>
      </c>
      <c r="C490" s="468" t="s">
        <v>1662</v>
      </c>
      <c r="D490" s="468">
        <v>33.9</v>
      </c>
      <c r="E490" s="463"/>
    </row>
    <row r="491" ht="15.75" customHeight="1">
      <c r="A491" s="468">
        <v>43836.0</v>
      </c>
      <c r="B491" s="469" t="s">
        <v>2282</v>
      </c>
      <c r="C491" s="468" t="s">
        <v>1662</v>
      </c>
      <c r="D491" s="468">
        <v>82.17</v>
      </c>
      <c r="E491" s="463"/>
    </row>
    <row r="492" ht="15.75" customHeight="1">
      <c r="A492" s="468">
        <v>43837.0</v>
      </c>
      <c r="B492" s="469" t="s">
        <v>2283</v>
      </c>
      <c r="C492" s="468"/>
      <c r="D492" s="468">
        <v>399.37</v>
      </c>
      <c r="E492" s="463"/>
    </row>
    <row r="493" ht="15.75" customHeight="1">
      <c r="A493" s="466">
        <v>43838.0</v>
      </c>
      <c r="B493" s="465" t="s">
        <v>2284</v>
      </c>
      <c r="C493" s="466" t="s">
        <v>1662</v>
      </c>
      <c r="D493" s="466">
        <v>559.33</v>
      </c>
      <c r="E493" s="463"/>
    </row>
    <row r="494" ht="15.75" customHeight="1">
      <c r="A494" s="468">
        <v>44014.0</v>
      </c>
      <c r="B494" s="469" t="s">
        <v>2285</v>
      </c>
      <c r="C494" s="468" t="s">
        <v>1662</v>
      </c>
      <c r="D494" s="468">
        <v>35.99</v>
      </c>
      <c r="E494" s="463"/>
    </row>
    <row r="495" ht="15.75" customHeight="1">
      <c r="A495" s="468">
        <v>44034.0</v>
      </c>
      <c r="B495" s="469" t="s">
        <v>2286</v>
      </c>
      <c r="C495" s="468"/>
      <c r="D495" s="468">
        <v>35.99</v>
      </c>
      <c r="E495" s="467"/>
    </row>
    <row r="496" ht="15.75" customHeight="1">
      <c r="A496" s="466">
        <v>44059.0</v>
      </c>
      <c r="B496" s="465" t="s">
        <v>2287</v>
      </c>
      <c r="C496" s="466" t="s">
        <v>1662</v>
      </c>
      <c r="D496" s="466">
        <v>35.99</v>
      </c>
      <c r="E496" s="463"/>
    </row>
    <row r="497" ht="15.75" customHeight="1">
      <c r="A497" s="468">
        <v>44097.0</v>
      </c>
      <c r="B497" s="469" t="s">
        <v>2288</v>
      </c>
      <c r="C497" s="468" t="s">
        <v>1662</v>
      </c>
      <c r="D497" s="468">
        <v>58.2</v>
      </c>
      <c r="E497" s="463"/>
    </row>
    <row r="498" ht="15.75" customHeight="1">
      <c r="A498" s="468">
        <v>44112.0</v>
      </c>
      <c r="B498" s="469" t="s">
        <v>2289</v>
      </c>
      <c r="C498" s="468"/>
      <c r="D498" s="468">
        <v>58.2</v>
      </c>
      <c r="E498" s="467"/>
    </row>
    <row r="499" ht="15.75" customHeight="1">
      <c r="A499" s="466">
        <v>44128.0</v>
      </c>
      <c r="B499" s="465" t="s">
        <v>2290</v>
      </c>
      <c r="C499" s="466" t="s">
        <v>1662</v>
      </c>
      <c r="D499" s="466">
        <v>58.2</v>
      </c>
      <c r="E499" s="463"/>
    </row>
    <row r="500" ht="15.75" customHeight="1">
      <c r="A500" s="468">
        <v>44481.0</v>
      </c>
      <c r="B500" s="469" t="s">
        <v>2291</v>
      </c>
      <c r="C500" s="468" t="s">
        <v>1662</v>
      </c>
      <c r="D500" s="468">
        <v>2219.82</v>
      </c>
      <c r="E500" s="463"/>
    </row>
    <row r="501" ht="15.75" customHeight="1">
      <c r="A501" s="468">
        <v>44505.0</v>
      </c>
      <c r="B501" s="469" t="s">
        <v>2292</v>
      </c>
      <c r="C501" s="468" t="s">
        <v>1662</v>
      </c>
      <c r="D501" s="471">
        <v>13.6</v>
      </c>
      <c r="E501" s="467"/>
    </row>
    <row r="502" ht="15.75" customHeight="1">
      <c r="A502" s="468">
        <v>44508.0</v>
      </c>
      <c r="B502" s="469" t="s">
        <v>2293</v>
      </c>
      <c r="C502" s="468" t="s">
        <v>1662</v>
      </c>
      <c r="D502" s="468">
        <v>13.6</v>
      </c>
      <c r="E502" s="463"/>
    </row>
    <row r="503" ht="15.75" customHeight="1">
      <c r="A503" s="468">
        <v>44530.0</v>
      </c>
      <c r="B503" s="469" t="s">
        <v>2294</v>
      </c>
      <c r="C503" s="468" t="s">
        <v>1662</v>
      </c>
      <c r="D503" s="471">
        <v>87.77</v>
      </c>
      <c r="E503" s="463"/>
    </row>
    <row r="504" ht="15.75" customHeight="1">
      <c r="A504" s="468">
        <v>44552.0</v>
      </c>
      <c r="B504" s="469" t="s">
        <v>2295</v>
      </c>
      <c r="C504" s="468"/>
      <c r="D504" s="468">
        <v>13.6</v>
      </c>
      <c r="E504" s="463"/>
    </row>
    <row r="505" ht="15.75" customHeight="1">
      <c r="A505" s="466">
        <v>44561.0</v>
      </c>
      <c r="B505" s="465" t="s">
        <v>2296</v>
      </c>
      <c r="C505" s="466" t="s">
        <v>1662</v>
      </c>
      <c r="D505" s="466">
        <v>213.15</v>
      </c>
      <c r="E505" s="463"/>
    </row>
    <row r="506" ht="15.75" customHeight="1">
      <c r="A506" s="468">
        <v>44562.0</v>
      </c>
      <c r="B506" s="469" t="s">
        <v>2297</v>
      </c>
      <c r="C506" s="468"/>
      <c r="D506" s="468">
        <v>111.24</v>
      </c>
      <c r="E506" s="463"/>
    </row>
    <row r="507" ht="15.75" customHeight="1">
      <c r="A507" s="466">
        <v>44575.0</v>
      </c>
      <c r="B507" s="465" t="s">
        <v>2298</v>
      </c>
      <c r="C507" s="466" t="s">
        <v>1662</v>
      </c>
      <c r="D507" s="466">
        <v>87.77</v>
      </c>
      <c r="E507" s="467"/>
    </row>
    <row r="508" ht="15.75" customHeight="1">
      <c r="A508" s="468">
        <v>44582.0</v>
      </c>
      <c r="B508" s="469" t="s">
        <v>2299</v>
      </c>
      <c r="C508" s="468" t="s">
        <v>1662</v>
      </c>
      <c r="D508" s="468">
        <v>247.24</v>
      </c>
      <c r="E508" s="463"/>
    </row>
    <row r="509" ht="15.0" customHeight="1">
      <c r="A509" s="468">
        <v>44618.0</v>
      </c>
      <c r="B509" s="469" t="s">
        <v>2300</v>
      </c>
      <c r="C509" s="468" t="s">
        <v>722</v>
      </c>
      <c r="D509" s="468">
        <v>90.02</v>
      </c>
      <c r="E509" s="467"/>
    </row>
    <row r="510" ht="15.75" customHeight="1">
      <c r="A510" s="468">
        <v>44659.0</v>
      </c>
      <c r="B510" s="469" t="s">
        <v>2301</v>
      </c>
      <c r="C510" s="468" t="s">
        <v>722</v>
      </c>
      <c r="D510" s="468">
        <v>5.87</v>
      </c>
      <c r="E510" s="463"/>
    </row>
    <row r="511" ht="15.75" customHeight="1">
      <c r="A511" s="468">
        <v>44660.0</v>
      </c>
      <c r="B511" s="469" t="s">
        <v>2302</v>
      </c>
      <c r="C511" s="468" t="s">
        <v>722</v>
      </c>
      <c r="D511" s="468">
        <v>5.87</v>
      </c>
      <c r="E511" s="463"/>
    </row>
    <row r="512" ht="15.75" customHeight="1">
      <c r="A512" s="468">
        <v>44661.0</v>
      </c>
      <c r="B512" s="469" t="s">
        <v>2303</v>
      </c>
      <c r="C512" s="468" t="s">
        <v>1662</v>
      </c>
      <c r="D512" s="468">
        <v>5.87</v>
      </c>
      <c r="E512" s="463"/>
    </row>
    <row r="513" ht="15.75" customHeight="1">
      <c r="A513" s="468">
        <v>44662.0</v>
      </c>
      <c r="B513" s="469" t="s">
        <v>2304</v>
      </c>
      <c r="C513" s="468" t="s">
        <v>1662</v>
      </c>
      <c r="D513" s="468">
        <v>5.87</v>
      </c>
      <c r="E513" s="463"/>
    </row>
    <row r="514" ht="15.75" customHeight="1">
      <c r="A514" s="468">
        <v>44663.0</v>
      </c>
      <c r="B514" s="469" t="s">
        <v>2305</v>
      </c>
      <c r="C514" s="468" t="s">
        <v>722</v>
      </c>
      <c r="D514" s="468">
        <v>9.37</v>
      </c>
      <c r="E514" s="463"/>
    </row>
    <row r="515" ht="15.75" customHeight="1">
      <c r="A515" s="468">
        <v>44664.0</v>
      </c>
      <c r="B515" s="469" t="s">
        <v>2306</v>
      </c>
      <c r="C515" s="468" t="s">
        <v>1662</v>
      </c>
      <c r="D515" s="468">
        <v>23.33</v>
      </c>
      <c r="E515" s="463"/>
    </row>
    <row r="516" ht="15.75" customHeight="1">
      <c r="A516" s="468">
        <v>44665.0</v>
      </c>
      <c r="B516" s="469" t="s">
        <v>2307</v>
      </c>
      <c r="C516" s="468"/>
      <c r="D516" s="468">
        <v>23.33</v>
      </c>
      <c r="E516" s="463"/>
    </row>
    <row r="517" ht="15.75" customHeight="1">
      <c r="A517" s="466">
        <v>44666.0</v>
      </c>
      <c r="B517" s="465" t="s">
        <v>2308</v>
      </c>
      <c r="C517" s="466" t="s">
        <v>1662</v>
      </c>
      <c r="D517" s="466">
        <v>23.33</v>
      </c>
      <c r="E517" s="463"/>
    </row>
    <row r="518" ht="15.75" customHeight="1">
      <c r="A518" s="468">
        <v>44667.0</v>
      </c>
      <c r="B518" s="469" t="s">
        <v>2309</v>
      </c>
      <c r="C518" s="468"/>
      <c r="D518" s="468">
        <v>23.33</v>
      </c>
      <c r="E518" s="463"/>
    </row>
    <row r="519" ht="15.0" customHeight="1">
      <c r="A519" s="466">
        <v>44668.0</v>
      </c>
      <c r="B519" s="465" t="s">
        <v>2310</v>
      </c>
      <c r="C519" s="466" t="s">
        <v>1662</v>
      </c>
      <c r="D519" s="466">
        <v>24.79</v>
      </c>
      <c r="E519" s="467"/>
    </row>
    <row r="520" ht="15.75" customHeight="1">
      <c r="A520" s="468">
        <v>44669.0</v>
      </c>
      <c r="B520" s="469" t="s">
        <v>2311</v>
      </c>
      <c r="C520" s="468" t="s">
        <v>1662</v>
      </c>
      <c r="D520" s="468">
        <v>24.79</v>
      </c>
      <c r="E520" s="463"/>
    </row>
    <row r="521" ht="15.0" customHeight="1">
      <c r="A521" s="468">
        <v>44670.0</v>
      </c>
      <c r="B521" s="469" t="s">
        <v>2312</v>
      </c>
      <c r="C521" s="468" t="s">
        <v>1662</v>
      </c>
      <c r="D521" s="468">
        <v>31.41</v>
      </c>
      <c r="E521" s="467"/>
    </row>
    <row r="522" ht="15.75" customHeight="1">
      <c r="A522" s="468">
        <v>44671.0</v>
      </c>
      <c r="B522" s="469" t="s">
        <v>2313</v>
      </c>
      <c r="C522" s="468"/>
      <c r="D522" s="468">
        <v>31.41</v>
      </c>
      <c r="E522" s="463"/>
    </row>
    <row r="523" ht="15.75" customHeight="1">
      <c r="A523" s="466">
        <v>44672.0</v>
      </c>
      <c r="B523" s="465" t="s">
        <v>2314</v>
      </c>
      <c r="C523" s="466" t="s">
        <v>722</v>
      </c>
      <c r="D523" s="466">
        <v>31.41</v>
      </c>
      <c r="E523" s="463"/>
    </row>
    <row r="524" ht="15.75" customHeight="1">
      <c r="A524" s="468">
        <v>44673.0</v>
      </c>
      <c r="B524" s="469" t="s">
        <v>2315</v>
      </c>
      <c r="C524" s="468" t="s">
        <v>722</v>
      </c>
      <c r="D524" s="468">
        <v>31.41</v>
      </c>
      <c r="E524" s="463"/>
    </row>
    <row r="525" ht="15.0" customHeight="1">
      <c r="A525" s="468">
        <v>44674.0</v>
      </c>
      <c r="B525" s="469" t="s">
        <v>2316</v>
      </c>
      <c r="C525" s="468" t="s">
        <v>722</v>
      </c>
      <c r="D525" s="468">
        <v>45.37</v>
      </c>
      <c r="E525" s="467"/>
    </row>
    <row r="526" ht="15.75" customHeight="1">
      <c r="A526" s="468">
        <v>44675.0</v>
      </c>
      <c r="B526" s="469" t="s">
        <v>2317</v>
      </c>
      <c r="C526" s="468" t="s">
        <v>722</v>
      </c>
      <c r="D526" s="468">
        <v>45.37</v>
      </c>
      <c r="E526" s="463"/>
    </row>
    <row r="527" ht="15.75" customHeight="1">
      <c r="A527" s="468">
        <v>44676.0</v>
      </c>
      <c r="B527" s="469" t="s">
        <v>2318</v>
      </c>
      <c r="C527" s="468" t="s">
        <v>722</v>
      </c>
      <c r="D527" s="468">
        <v>111.24</v>
      </c>
      <c r="E527" s="463"/>
    </row>
    <row r="528" ht="15.75" customHeight="1">
      <c r="A528" s="468">
        <v>44711.0</v>
      </c>
      <c r="B528" s="469" t="s">
        <v>2319</v>
      </c>
      <c r="C528" s="468" t="s">
        <v>722</v>
      </c>
      <c r="D528" s="468">
        <v>111.24</v>
      </c>
      <c r="E528" s="463"/>
    </row>
    <row r="529" ht="15.75" customHeight="1">
      <c r="A529" s="468">
        <v>44712.0</v>
      </c>
      <c r="B529" s="469" t="s">
        <v>2320</v>
      </c>
      <c r="C529" s="468" t="s">
        <v>722</v>
      </c>
      <c r="D529" s="468">
        <v>55.91</v>
      </c>
      <c r="E529" s="463"/>
    </row>
    <row r="530" ht="15.75" customHeight="1">
      <c r="A530" s="468">
        <v>44715.0</v>
      </c>
      <c r="B530" s="469" t="s">
        <v>2321</v>
      </c>
      <c r="C530" s="468" t="s">
        <v>722</v>
      </c>
      <c r="D530" s="468">
        <v>5.87</v>
      </c>
      <c r="E530" s="463"/>
    </row>
    <row r="531" ht="15.75" customHeight="1">
      <c r="A531" s="468">
        <v>44735.0</v>
      </c>
      <c r="B531" s="469" t="s">
        <v>2322</v>
      </c>
      <c r="C531" s="468" t="s">
        <v>1662</v>
      </c>
      <c r="D531" s="468">
        <v>94.01</v>
      </c>
      <c r="E531" s="463"/>
    </row>
    <row r="532" ht="15.75" customHeight="1">
      <c r="A532" s="468">
        <v>44736.0</v>
      </c>
      <c r="B532" s="469" t="s">
        <v>2323</v>
      </c>
      <c r="C532" s="468" t="s">
        <v>1662</v>
      </c>
      <c r="D532" s="468">
        <v>94.01</v>
      </c>
      <c r="E532" s="463"/>
    </row>
    <row r="533" ht="15.75" customHeight="1">
      <c r="A533" s="468">
        <v>44740.0</v>
      </c>
      <c r="B533" s="469" t="s">
        <v>2324</v>
      </c>
      <c r="C533" s="468" t="s">
        <v>1662</v>
      </c>
      <c r="D533" s="468">
        <v>9.69</v>
      </c>
      <c r="E533" s="463"/>
    </row>
    <row r="534" ht="15.75" customHeight="1">
      <c r="A534" s="468">
        <v>44760.0</v>
      </c>
      <c r="B534" s="469" t="s">
        <v>2325</v>
      </c>
      <c r="C534" s="468" t="s">
        <v>1662</v>
      </c>
      <c r="D534" s="468">
        <v>30.32</v>
      </c>
      <c r="E534" s="463"/>
    </row>
    <row r="535" ht="15.75" customHeight="1">
      <c r="A535" s="468">
        <v>44781.0</v>
      </c>
      <c r="B535" s="469" t="s">
        <v>2326</v>
      </c>
      <c r="C535" s="468" t="s">
        <v>1662</v>
      </c>
      <c r="D535" s="468">
        <v>9.37</v>
      </c>
      <c r="E535" s="463"/>
    </row>
    <row r="536" ht="15.75" customHeight="1">
      <c r="A536" s="468">
        <v>44783.0</v>
      </c>
      <c r="B536" s="469" t="s">
        <v>2327</v>
      </c>
      <c r="C536" s="468" t="s">
        <v>1662</v>
      </c>
      <c r="D536" s="468">
        <v>237.83</v>
      </c>
      <c r="E536" s="463"/>
    </row>
    <row r="537" ht="15.75" customHeight="1">
      <c r="A537" s="468">
        <v>44793.0</v>
      </c>
      <c r="B537" s="469" t="s">
        <v>2328</v>
      </c>
      <c r="C537" s="468" t="s">
        <v>1662</v>
      </c>
      <c r="D537" s="468">
        <v>1093.03</v>
      </c>
      <c r="E537" s="463"/>
    </row>
    <row r="538" ht="15.75" customHeight="1">
      <c r="A538" s="468">
        <v>44805.0</v>
      </c>
      <c r="B538" s="469" t="s">
        <v>2329</v>
      </c>
      <c r="C538" s="468" t="s">
        <v>722</v>
      </c>
      <c r="D538" s="468">
        <v>416.15</v>
      </c>
      <c r="E538" s="463"/>
    </row>
    <row r="539" ht="15.75" customHeight="1">
      <c r="A539" s="468">
        <v>44808.0</v>
      </c>
      <c r="B539" s="469" t="s">
        <v>2330</v>
      </c>
      <c r="C539" s="468" t="s">
        <v>1662</v>
      </c>
      <c r="D539" s="468">
        <v>35.96</v>
      </c>
      <c r="E539" s="463"/>
    </row>
    <row r="540" ht="15.75" customHeight="1">
      <c r="A540" s="468">
        <v>44833.0</v>
      </c>
      <c r="B540" s="469" t="s">
        <v>2331</v>
      </c>
      <c r="C540" s="468" t="s">
        <v>722</v>
      </c>
      <c r="D540" s="468">
        <v>10.35</v>
      </c>
      <c r="E540" s="463"/>
    </row>
    <row r="541" ht="15.75" customHeight="1">
      <c r="A541" s="468">
        <v>44851.0</v>
      </c>
      <c r="B541" s="469" t="s">
        <v>2332</v>
      </c>
      <c r="C541" s="468" t="s">
        <v>722</v>
      </c>
      <c r="D541" s="468">
        <v>12.65</v>
      </c>
      <c r="E541" s="463"/>
    </row>
    <row r="542" ht="15.75" customHeight="1">
      <c r="A542" s="468">
        <v>44852.0</v>
      </c>
      <c r="B542" s="469" t="s">
        <v>2333</v>
      </c>
      <c r="C542" s="468" t="s">
        <v>722</v>
      </c>
      <c r="D542" s="468">
        <v>49.2</v>
      </c>
      <c r="E542" s="463"/>
    </row>
    <row r="543" ht="15.75" customHeight="1">
      <c r="A543" s="468">
        <v>44871.0</v>
      </c>
      <c r="B543" s="469" t="s">
        <v>2334</v>
      </c>
      <c r="C543" s="468" t="s">
        <v>1662</v>
      </c>
      <c r="D543" s="468">
        <v>71.95</v>
      </c>
      <c r="E543" s="463"/>
    </row>
    <row r="544" ht="15.75" customHeight="1">
      <c r="A544" s="468">
        <v>44905.0</v>
      </c>
      <c r="B544" s="469" t="s">
        <v>2335</v>
      </c>
      <c r="C544" s="468" t="s">
        <v>1662</v>
      </c>
      <c r="D544" s="468">
        <v>75.45</v>
      </c>
      <c r="E544" s="463"/>
    </row>
    <row r="545" ht="15.75" customHeight="1">
      <c r="A545" s="468">
        <v>44951.0</v>
      </c>
      <c r="B545" s="469" t="s">
        <v>2336</v>
      </c>
      <c r="C545" s="468" t="s">
        <v>722</v>
      </c>
      <c r="D545" s="468">
        <v>35.96</v>
      </c>
      <c r="E545" s="463"/>
    </row>
    <row r="546" ht="15.75" customHeight="1">
      <c r="A546" s="468">
        <v>45001.0</v>
      </c>
      <c r="B546" s="469" t="s">
        <v>2337</v>
      </c>
      <c r="C546" s="468" t="s">
        <v>722</v>
      </c>
      <c r="D546" s="468">
        <v>14.92</v>
      </c>
      <c r="E546" s="463"/>
    </row>
    <row r="547" ht="15.75" customHeight="1">
      <c r="A547" s="468">
        <v>45002.0</v>
      </c>
      <c r="B547" s="469" t="s">
        <v>2338</v>
      </c>
      <c r="C547" s="468"/>
      <c r="D547" s="468">
        <v>25.33</v>
      </c>
      <c r="E547" s="463"/>
    </row>
    <row r="548" ht="15.75" customHeight="1">
      <c r="A548" s="466">
        <v>45003.0</v>
      </c>
      <c r="B548" s="465" t="s">
        <v>2339</v>
      </c>
      <c r="C548" s="466" t="s">
        <v>722</v>
      </c>
      <c r="D548" s="466">
        <v>29.26</v>
      </c>
      <c r="E548" s="463"/>
    </row>
    <row r="549" ht="15.75" customHeight="1">
      <c r="A549" s="468">
        <v>45005.0</v>
      </c>
      <c r="B549" s="469" t="s">
        <v>2340</v>
      </c>
      <c r="C549" s="468" t="s">
        <v>722</v>
      </c>
      <c r="D549" s="468">
        <v>46.94</v>
      </c>
      <c r="E549" s="463"/>
    </row>
    <row r="550" ht="15.0" customHeight="1">
      <c r="A550" s="468">
        <v>45017.0</v>
      </c>
      <c r="B550" s="469" t="s">
        <v>2341</v>
      </c>
      <c r="C550" s="468" t="s">
        <v>722</v>
      </c>
      <c r="D550" s="468">
        <v>1.83</v>
      </c>
      <c r="E550" s="467"/>
    </row>
    <row r="551" ht="15.75" customHeight="1">
      <c r="A551" s="468">
        <v>45020.0</v>
      </c>
      <c r="B551" s="469" t="s">
        <v>2342</v>
      </c>
      <c r="C551" s="468" t="s">
        <v>722</v>
      </c>
      <c r="D551" s="468">
        <v>2.95</v>
      </c>
      <c r="E551" s="463"/>
    </row>
    <row r="552" ht="15.75" customHeight="1">
      <c r="A552" s="468">
        <v>45021.0</v>
      </c>
      <c r="B552" s="469" t="s">
        <v>2343</v>
      </c>
      <c r="C552" s="468"/>
      <c r="D552" s="468">
        <v>2.95</v>
      </c>
      <c r="E552" s="463"/>
    </row>
    <row r="553" ht="15.75" customHeight="1">
      <c r="A553" s="466">
        <v>45035.0</v>
      </c>
      <c r="B553" s="465" t="s">
        <v>2344</v>
      </c>
      <c r="C553" s="466" t="s">
        <v>722</v>
      </c>
      <c r="D553" s="466">
        <v>52.2</v>
      </c>
      <c r="E553" s="463"/>
    </row>
    <row r="554" ht="15.75" customHeight="1">
      <c r="A554" s="468">
        <v>45037.0</v>
      </c>
      <c r="B554" s="469" t="s">
        <v>2345</v>
      </c>
      <c r="C554" s="468" t="s">
        <v>1662</v>
      </c>
      <c r="D554" s="468">
        <v>205.08</v>
      </c>
      <c r="E554" s="463"/>
    </row>
    <row r="555" ht="15.0" customHeight="1">
      <c r="A555" s="468">
        <v>45044.0</v>
      </c>
      <c r="B555" s="469" t="s">
        <v>2346</v>
      </c>
      <c r="C555" s="468" t="s">
        <v>722</v>
      </c>
      <c r="D555" s="468">
        <v>27.0</v>
      </c>
      <c r="E555" s="467"/>
    </row>
    <row r="556" ht="15.75" customHeight="1">
      <c r="A556" s="468">
        <v>45067.0</v>
      </c>
      <c r="B556" s="469" t="s">
        <v>2347</v>
      </c>
      <c r="C556" s="468"/>
      <c r="D556" s="468">
        <v>17.76</v>
      </c>
      <c r="E556" s="463"/>
    </row>
    <row r="557" ht="15.75" customHeight="1">
      <c r="A557" s="466">
        <v>45104.0</v>
      </c>
      <c r="B557" s="465" t="s">
        <v>2348</v>
      </c>
      <c r="C557" s="466" t="s">
        <v>722</v>
      </c>
      <c r="D557" s="466">
        <v>1.57</v>
      </c>
      <c r="E557" s="463"/>
    </row>
    <row r="558" ht="15.75" customHeight="1">
      <c r="A558" s="468">
        <v>45270.0</v>
      </c>
      <c r="B558" s="469" t="s">
        <v>2349</v>
      </c>
      <c r="C558" s="468" t="s">
        <v>722</v>
      </c>
      <c r="D558" s="468">
        <v>11.99</v>
      </c>
      <c r="E558" s="463"/>
    </row>
    <row r="559" ht="15.75" customHeight="1">
      <c r="A559" s="468">
        <v>45363.0</v>
      </c>
      <c r="B559" s="469" t="s">
        <v>2350</v>
      </c>
      <c r="C559" s="468" t="s">
        <v>722</v>
      </c>
      <c r="D559" s="468">
        <v>215.4</v>
      </c>
      <c r="E559" s="467"/>
    </row>
    <row r="560" ht="15.75" customHeight="1">
      <c r="A560" s="468">
        <v>45364.0</v>
      </c>
      <c r="B560" s="469" t="s">
        <v>2351</v>
      </c>
      <c r="C560" s="468" t="s">
        <v>722</v>
      </c>
      <c r="D560" s="468">
        <v>243.8</v>
      </c>
      <c r="E560" s="463"/>
    </row>
    <row r="561" ht="15.75" customHeight="1">
      <c r="A561" s="468">
        <v>45373.0</v>
      </c>
      <c r="B561" s="469" t="s">
        <v>2352</v>
      </c>
      <c r="C561" s="468" t="s">
        <v>722</v>
      </c>
      <c r="D561" s="468">
        <v>167.19</v>
      </c>
      <c r="E561" s="463"/>
    </row>
    <row r="562" ht="15.75" customHeight="1">
      <c r="A562" s="468">
        <v>45442.0</v>
      </c>
      <c r="B562" s="469" t="s">
        <v>2353</v>
      </c>
      <c r="C562" s="468" t="s">
        <v>722</v>
      </c>
      <c r="D562" s="468">
        <v>2351.39</v>
      </c>
      <c r="E562" s="463"/>
    </row>
    <row r="563" ht="15.75" customHeight="1">
      <c r="A563" s="468">
        <v>45501.0</v>
      </c>
      <c r="B563" s="469" t="s">
        <v>2354</v>
      </c>
      <c r="C563" s="468" t="s">
        <v>722</v>
      </c>
      <c r="D563" s="468">
        <v>8.07</v>
      </c>
      <c r="E563" s="463"/>
    </row>
    <row r="564" ht="15.75" customHeight="1">
      <c r="A564" s="468">
        <v>45502.0</v>
      </c>
      <c r="B564" s="469" t="s">
        <v>2355</v>
      </c>
      <c r="C564" s="468" t="s">
        <v>722</v>
      </c>
      <c r="D564" s="468">
        <v>9.46</v>
      </c>
      <c r="E564" s="463"/>
    </row>
    <row r="565" ht="15.75" customHeight="1">
      <c r="A565" s="468">
        <v>45505.0</v>
      </c>
      <c r="B565" s="469" t="s">
        <v>2356</v>
      </c>
      <c r="C565" s="468" t="s">
        <v>722</v>
      </c>
      <c r="D565" s="468">
        <v>8.58</v>
      </c>
      <c r="E565" s="463"/>
    </row>
    <row r="566" ht="15.75" customHeight="1">
      <c r="A566" s="468">
        <v>45519.0</v>
      </c>
      <c r="B566" s="469" t="s">
        <v>2357</v>
      </c>
      <c r="C566" s="468" t="s">
        <v>722</v>
      </c>
      <c r="D566" s="468">
        <v>13.23</v>
      </c>
      <c r="E566" s="463"/>
    </row>
    <row r="567" ht="15.75" customHeight="1">
      <c r="A567" s="468">
        <v>45520.0</v>
      </c>
      <c r="B567" s="469" t="s">
        <v>2358</v>
      </c>
      <c r="C567" s="468" t="s">
        <v>722</v>
      </c>
      <c r="D567" s="468">
        <v>10.8</v>
      </c>
      <c r="E567" s="463"/>
    </row>
    <row r="568" ht="15.75" customHeight="1">
      <c r="A568" s="468">
        <v>45523.0</v>
      </c>
      <c r="B568" s="469" t="s">
        <v>2359</v>
      </c>
      <c r="C568" s="468" t="s">
        <v>722</v>
      </c>
      <c r="D568" s="468">
        <v>11.67</v>
      </c>
      <c r="E568" s="463"/>
    </row>
    <row r="569" ht="15.75" customHeight="1">
      <c r="A569" s="468">
        <v>45525.0</v>
      </c>
      <c r="B569" s="469" t="s">
        <v>2360</v>
      </c>
      <c r="C569" s="468" t="s">
        <v>722</v>
      </c>
      <c r="D569" s="468">
        <v>5.75</v>
      </c>
      <c r="E569" s="463"/>
    </row>
    <row r="570" ht="15.75" customHeight="1">
      <c r="A570" s="468">
        <v>45526.0</v>
      </c>
      <c r="B570" s="469" t="s">
        <v>2361</v>
      </c>
      <c r="C570" s="468" t="s">
        <v>722</v>
      </c>
      <c r="D570" s="468">
        <v>9.07</v>
      </c>
      <c r="E570" s="463"/>
    </row>
    <row r="571" ht="15.75" customHeight="1">
      <c r="A571" s="468">
        <v>46001.0</v>
      </c>
      <c r="B571" s="469" t="s">
        <v>2362</v>
      </c>
      <c r="C571" s="468" t="s">
        <v>722</v>
      </c>
      <c r="D571" s="468">
        <v>52.61</v>
      </c>
      <c r="E571" s="463"/>
    </row>
    <row r="572" ht="15.75" customHeight="1">
      <c r="A572" s="468">
        <v>46002.0</v>
      </c>
      <c r="B572" s="469" t="s">
        <v>2363</v>
      </c>
      <c r="C572" s="468" t="s">
        <v>722</v>
      </c>
      <c r="D572" s="468">
        <v>71.07</v>
      </c>
      <c r="E572" s="463"/>
    </row>
    <row r="573" ht="15.75" customHeight="1">
      <c r="A573" s="468">
        <v>46003.0</v>
      </c>
      <c r="B573" s="469" t="s">
        <v>2364</v>
      </c>
      <c r="C573" s="468" t="s">
        <v>722</v>
      </c>
      <c r="D573" s="468">
        <v>127.02</v>
      </c>
      <c r="E573" s="463"/>
    </row>
    <row r="574" ht="15.75" customHeight="1">
      <c r="A574" s="468">
        <v>46004.0</v>
      </c>
      <c r="B574" s="469" t="s">
        <v>2365</v>
      </c>
      <c r="C574" s="468" t="s">
        <v>722</v>
      </c>
      <c r="D574" s="468">
        <v>160.22</v>
      </c>
      <c r="E574" s="463"/>
    </row>
    <row r="575" ht="15.75" customHeight="1">
      <c r="A575" s="468">
        <v>46009.0</v>
      </c>
      <c r="B575" s="469" t="s">
        <v>2366</v>
      </c>
      <c r="C575" s="468" t="s">
        <v>722</v>
      </c>
      <c r="D575" s="468">
        <v>40.65</v>
      </c>
      <c r="E575" s="463"/>
    </row>
    <row r="576" ht="15.75" customHeight="1">
      <c r="A576" s="468">
        <v>46027.0</v>
      </c>
      <c r="B576" s="469" t="s">
        <v>2367</v>
      </c>
      <c r="C576" s="468"/>
      <c r="D576" s="468">
        <v>24.33</v>
      </c>
      <c r="E576" s="463"/>
    </row>
    <row r="577" ht="15.75" customHeight="1">
      <c r="A577" s="466">
        <v>46028.0</v>
      </c>
      <c r="B577" s="465" t="s">
        <v>2368</v>
      </c>
      <c r="C577" s="466" t="s">
        <v>722</v>
      </c>
      <c r="D577" s="466">
        <v>58.47</v>
      </c>
      <c r="E577" s="463"/>
    </row>
    <row r="578" ht="15.75" customHeight="1">
      <c r="A578" s="468">
        <v>46036.0</v>
      </c>
      <c r="B578" s="469" t="s">
        <v>2369</v>
      </c>
      <c r="C578" s="468" t="s">
        <v>722</v>
      </c>
      <c r="D578" s="468">
        <v>48.15</v>
      </c>
      <c r="E578" s="463"/>
    </row>
    <row r="579" ht="15.75" customHeight="1">
      <c r="A579" s="468">
        <v>46038.0</v>
      </c>
      <c r="B579" s="469" t="s">
        <v>2370</v>
      </c>
      <c r="C579" s="468" t="s">
        <v>722</v>
      </c>
      <c r="D579" s="468">
        <v>168.26</v>
      </c>
      <c r="E579" s="467"/>
    </row>
    <row r="580" ht="15.75" customHeight="1">
      <c r="A580" s="468">
        <v>46058.0</v>
      </c>
      <c r="B580" s="469" t="s">
        <v>2371</v>
      </c>
      <c r="C580" s="468" t="s">
        <v>722</v>
      </c>
      <c r="D580" s="468">
        <v>133.86</v>
      </c>
      <c r="E580" s="463"/>
    </row>
    <row r="581" ht="15.75" customHeight="1">
      <c r="A581" s="468">
        <v>46078.0</v>
      </c>
      <c r="B581" s="469" t="s">
        <v>2372</v>
      </c>
      <c r="C581" s="468" t="s">
        <v>722</v>
      </c>
      <c r="D581" s="468">
        <v>117.01</v>
      </c>
      <c r="E581" s="463"/>
    </row>
    <row r="582" ht="15.75" customHeight="1">
      <c r="A582" s="468">
        <v>46501.0</v>
      </c>
      <c r="B582" s="469" t="s">
        <v>2373</v>
      </c>
      <c r="C582" s="468" t="s">
        <v>722</v>
      </c>
      <c r="D582" s="468">
        <v>52.21</v>
      </c>
      <c r="E582" s="463"/>
    </row>
    <row r="583" ht="15.75" customHeight="1">
      <c r="A583" s="468">
        <v>46504.0</v>
      </c>
      <c r="B583" s="469" t="s">
        <v>2374</v>
      </c>
      <c r="C583" s="468" t="s">
        <v>722</v>
      </c>
      <c r="D583" s="468">
        <v>5.8</v>
      </c>
      <c r="E583" s="463"/>
    </row>
    <row r="584" ht="15.75" customHeight="1">
      <c r="A584" s="468">
        <v>46506.0</v>
      </c>
      <c r="B584" s="469" t="s">
        <v>2375</v>
      </c>
      <c r="C584" s="468" t="s">
        <v>722</v>
      </c>
      <c r="D584" s="468">
        <v>22.67</v>
      </c>
      <c r="E584" s="463"/>
    </row>
    <row r="585" ht="15.75" customHeight="1">
      <c r="A585" s="468">
        <v>46509.0</v>
      </c>
      <c r="B585" s="469" t="s">
        <v>2376</v>
      </c>
      <c r="C585" s="468" t="s">
        <v>722</v>
      </c>
      <c r="D585" s="468">
        <v>6.31</v>
      </c>
      <c r="E585" s="463"/>
    </row>
    <row r="586" ht="15.75" customHeight="1">
      <c r="A586" s="468">
        <v>46513.0</v>
      </c>
      <c r="B586" s="469" t="s">
        <v>2377</v>
      </c>
      <c r="C586" s="468" t="s">
        <v>722</v>
      </c>
      <c r="D586" s="468">
        <v>49.71</v>
      </c>
      <c r="E586" s="463"/>
    </row>
    <row r="587" ht="15.75" customHeight="1">
      <c r="A587" s="468">
        <v>46524.0</v>
      </c>
      <c r="B587" s="469" t="s">
        <v>2378</v>
      </c>
      <c r="C587" s="468" t="s">
        <v>722</v>
      </c>
      <c r="D587" s="468">
        <v>8.38</v>
      </c>
      <c r="E587" s="463"/>
    </row>
    <row r="588" ht="15.75" customHeight="1">
      <c r="A588" s="468">
        <v>46525.0</v>
      </c>
      <c r="B588" s="469" t="s">
        <v>2379</v>
      </c>
      <c r="C588" s="468" t="s">
        <v>722</v>
      </c>
      <c r="D588" s="468">
        <v>8.38</v>
      </c>
      <c r="E588" s="463"/>
    </row>
    <row r="589" ht="15.75" customHeight="1">
      <c r="A589" s="468">
        <v>46636.0</v>
      </c>
      <c r="B589" s="469" t="s">
        <v>2380</v>
      </c>
      <c r="C589" s="468" t="s">
        <v>722</v>
      </c>
      <c r="D589" s="468">
        <v>27.0</v>
      </c>
      <c r="E589" s="463"/>
    </row>
    <row r="590" ht="15.75" customHeight="1">
      <c r="A590" s="468">
        <v>46656.0</v>
      </c>
      <c r="B590" s="469" t="s">
        <v>2381</v>
      </c>
      <c r="C590" s="468"/>
      <c r="D590" s="468">
        <v>23.83</v>
      </c>
      <c r="E590" s="463"/>
    </row>
    <row r="591" ht="15.75" customHeight="1">
      <c r="A591" s="466">
        <v>46689.0</v>
      </c>
      <c r="B591" s="465" t="s">
        <v>2382</v>
      </c>
      <c r="C591" s="466" t="s">
        <v>722</v>
      </c>
      <c r="D591" s="466">
        <v>140.48</v>
      </c>
      <c r="E591" s="463"/>
    </row>
    <row r="592" ht="15.75" customHeight="1">
      <c r="A592" s="468">
        <v>46998.0</v>
      </c>
      <c r="B592" s="469" t="s">
        <v>2383</v>
      </c>
      <c r="C592" s="468" t="s">
        <v>722</v>
      </c>
      <c r="D592" s="468">
        <v>138.92</v>
      </c>
      <c r="E592" s="463"/>
    </row>
    <row r="593" ht="15.75" customHeight="1">
      <c r="A593" s="468">
        <v>47206.0</v>
      </c>
      <c r="B593" s="469" t="s">
        <v>2384</v>
      </c>
      <c r="C593" s="468" t="s">
        <v>722</v>
      </c>
      <c r="D593" s="468">
        <v>188.67</v>
      </c>
      <c r="E593" s="467"/>
    </row>
    <row r="594" ht="15.75" customHeight="1">
      <c r="A594" s="468">
        <v>47239.0</v>
      </c>
      <c r="B594" s="469" t="s">
        <v>2385</v>
      </c>
      <c r="C594" s="468" t="s">
        <v>722</v>
      </c>
      <c r="D594" s="468">
        <v>318.17</v>
      </c>
      <c r="E594" s="463"/>
    </row>
    <row r="595" ht="15.75" customHeight="1">
      <c r="A595" s="468">
        <v>47467.0</v>
      </c>
      <c r="B595" s="469" t="s">
        <v>2386</v>
      </c>
      <c r="C595" s="468" t="s">
        <v>345</v>
      </c>
      <c r="D595" s="468">
        <v>120.76</v>
      </c>
      <c r="E595" s="463"/>
    </row>
    <row r="596" ht="15.75" customHeight="1">
      <c r="A596" s="468">
        <v>47526.0</v>
      </c>
      <c r="B596" s="469" t="s">
        <v>2387</v>
      </c>
      <c r="C596" s="468" t="s">
        <v>722</v>
      </c>
      <c r="D596" s="468">
        <v>119.87</v>
      </c>
      <c r="E596" s="463"/>
    </row>
    <row r="597" ht="15.75" customHeight="1">
      <c r="A597" s="468">
        <v>47527.0</v>
      </c>
      <c r="B597" s="469" t="s">
        <v>2388</v>
      </c>
      <c r="C597" s="468" t="s">
        <v>722</v>
      </c>
      <c r="D597" s="468">
        <v>627.55</v>
      </c>
      <c r="E597" s="463"/>
    </row>
    <row r="598" ht="15.75" customHeight="1">
      <c r="A598" s="468">
        <v>47530.0</v>
      </c>
      <c r="B598" s="469" t="s">
        <v>2389</v>
      </c>
      <c r="C598" s="468"/>
      <c r="D598" s="468">
        <v>661.63</v>
      </c>
      <c r="E598" s="463"/>
    </row>
    <row r="599" ht="15.75" customHeight="1">
      <c r="A599" s="466">
        <v>47561.0</v>
      </c>
      <c r="B599" s="465" t="s">
        <v>2390</v>
      </c>
      <c r="C599" s="466" t="s">
        <v>722</v>
      </c>
      <c r="D599" s="466">
        <v>60.91</v>
      </c>
      <c r="E599" s="463"/>
    </row>
    <row r="600" ht="15.75" customHeight="1">
      <c r="A600" s="468">
        <v>47566.0</v>
      </c>
      <c r="B600" s="469" t="s">
        <v>2391</v>
      </c>
      <c r="C600" s="468"/>
      <c r="D600" s="468">
        <v>1178.43</v>
      </c>
      <c r="E600" s="463"/>
    </row>
    <row r="601" ht="15.75" customHeight="1">
      <c r="A601" s="466">
        <v>47574.0</v>
      </c>
      <c r="B601" s="465" t="s">
        <v>2392</v>
      </c>
      <c r="C601" s="466" t="s">
        <v>722</v>
      </c>
      <c r="D601" s="466">
        <v>2740.19</v>
      </c>
      <c r="E601" s="467"/>
    </row>
    <row r="602" ht="15.75" customHeight="1">
      <c r="A602" s="468">
        <v>47633.0</v>
      </c>
      <c r="B602" s="469" t="s">
        <v>2393</v>
      </c>
      <c r="C602" s="468"/>
      <c r="D602" s="468">
        <v>1046.04</v>
      </c>
      <c r="E602" s="463"/>
    </row>
    <row r="603" ht="15.75" customHeight="1">
      <c r="A603" s="466">
        <v>47634.0</v>
      </c>
      <c r="B603" s="465" t="s">
        <v>2394</v>
      </c>
      <c r="C603" s="466" t="s">
        <v>1662</v>
      </c>
      <c r="D603" s="466">
        <v>996.75</v>
      </c>
      <c r="E603" s="467"/>
    </row>
    <row r="604" ht="15.75" customHeight="1">
      <c r="A604" s="468">
        <v>47795.0</v>
      </c>
      <c r="B604" s="469" t="s">
        <v>2395</v>
      </c>
      <c r="C604" s="468" t="s">
        <v>1662</v>
      </c>
      <c r="D604" s="471">
        <v>600.05</v>
      </c>
      <c r="E604" s="463"/>
    </row>
    <row r="605" ht="15.75" customHeight="1">
      <c r="A605" s="468">
        <v>47855.0</v>
      </c>
      <c r="B605" s="469" t="s">
        <v>2396</v>
      </c>
      <c r="C605" s="468" t="s">
        <v>1662</v>
      </c>
      <c r="D605" s="471">
        <v>68.14</v>
      </c>
      <c r="E605" s="467"/>
    </row>
    <row r="606" ht="15.75" customHeight="1">
      <c r="A606" s="468">
        <v>47862.0</v>
      </c>
      <c r="B606" s="469" t="s">
        <v>2397</v>
      </c>
      <c r="C606" s="468" t="s">
        <v>1662</v>
      </c>
      <c r="D606" s="471">
        <v>147.69</v>
      </c>
      <c r="E606" s="463"/>
    </row>
    <row r="607" ht="15.75" customHeight="1">
      <c r="A607" s="468">
        <v>48002.0</v>
      </c>
      <c r="B607" s="469" t="s">
        <v>2398</v>
      </c>
      <c r="C607" s="468" t="s">
        <v>1662</v>
      </c>
      <c r="D607" s="471">
        <v>68.12</v>
      </c>
      <c r="E607" s="463"/>
    </row>
    <row r="608" ht="15.75" customHeight="1">
      <c r="A608" s="468">
        <v>48004.0</v>
      </c>
      <c r="B608" s="469" t="s">
        <v>2399</v>
      </c>
      <c r="C608" s="468" t="s">
        <v>1662</v>
      </c>
      <c r="D608" s="471">
        <v>119.79</v>
      </c>
      <c r="E608" s="463"/>
    </row>
    <row r="609" ht="15.75" customHeight="1">
      <c r="A609" s="468">
        <v>48015.0</v>
      </c>
      <c r="B609" s="469" t="s">
        <v>2400</v>
      </c>
      <c r="C609" s="468" t="s">
        <v>1662</v>
      </c>
      <c r="D609" s="471">
        <v>94.05</v>
      </c>
      <c r="E609" s="463"/>
    </row>
    <row r="610" ht="15.75" customHeight="1">
      <c r="A610" s="468">
        <v>48020.0</v>
      </c>
      <c r="B610" s="469" t="s">
        <v>2401</v>
      </c>
      <c r="C610" s="468"/>
      <c r="D610" s="468">
        <v>8.4</v>
      </c>
      <c r="E610" s="463"/>
    </row>
    <row r="611" ht="15.75" customHeight="1">
      <c r="A611" s="466">
        <v>48035.0</v>
      </c>
      <c r="B611" s="465" t="s">
        <v>2402</v>
      </c>
      <c r="C611" s="466" t="s">
        <v>1662</v>
      </c>
      <c r="D611" s="466">
        <v>28.54</v>
      </c>
      <c r="E611" s="463"/>
    </row>
    <row r="612" ht="15.75" customHeight="1">
      <c r="A612" s="468">
        <v>48036.0</v>
      </c>
      <c r="B612" s="469" t="s">
        <v>2403</v>
      </c>
      <c r="C612" s="468" t="s">
        <v>1662</v>
      </c>
      <c r="D612" s="468">
        <v>112.86</v>
      </c>
      <c r="E612" s="463"/>
    </row>
    <row r="613" ht="15.75" customHeight="1">
      <c r="A613" s="468">
        <v>48038.0</v>
      </c>
      <c r="B613" s="469" t="s">
        <v>2404</v>
      </c>
      <c r="C613" s="468" t="s">
        <v>1662</v>
      </c>
      <c r="D613" s="468">
        <v>11.14</v>
      </c>
      <c r="E613" s="467"/>
    </row>
    <row r="614" ht="15.75" customHeight="1">
      <c r="A614" s="468">
        <v>48041.0</v>
      </c>
      <c r="B614" s="469" t="s">
        <v>2405</v>
      </c>
      <c r="C614" s="468" t="s">
        <v>1662</v>
      </c>
      <c r="D614" s="471">
        <v>140.18</v>
      </c>
      <c r="E614" s="463"/>
    </row>
    <row r="615" ht="15.75" customHeight="1">
      <c r="A615" s="468">
        <v>48050.0</v>
      </c>
      <c r="B615" s="469" t="s">
        <v>2406</v>
      </c>
      <c r="C615" s="468"/>
      <c r="D615" s="471">
        <v>12.46</v>
      </c>
      <c r="E615" s="463"/>
    </row>
    <row r="616" ht="15.75" customHeight="1">
      <c r="A616" s="466">
        <v>48051.0</v>
      </c>
      <c r="B616" s="465" t="s">
        <v>2407</v>
      </c>
      <c r="C616" s="466" t="s">
        <v>1662</v>
      </c>
      <c r="D616" s="466">
        <v>8.32</v>
      </c>
      <c r="E616" s="463"/>
    </row>
    <row r="617" ht="15.75" customHeight="1">
      <c r="A617" s="468">
        <v>48052.0</v>
      </c>
      <c r="B617" s="469" t="s">
        <v>2408</v>
      </c>
      <c r="C617" s="468" t="s">
        <v>1662</v>
      </c>
      <c r="D617" s="468">
        <v>6.28</v>
      </c>
      <c r="E617" s="463"/>
    </row>
    <row r="618" ht="15.75" customHeight="1">
      <c r="A618" s="468">
        <v>48053.0</v>
      </c>
      <c r="B618" s="469" t="s">
        <v>2409</v>
      </c>
      <c r="C618" s="468" t="s">
        <v>1662</v>
      </c>
      <c r="D618" s="468">
        <v>18.41</v>
      </c>
      <c r="E618" s="467"/>
    </row>
    <row r="619" ht="15.75" customHeight="1">
      <c r="A619" s="468">
        <v>48054.0</v>
      </c>
      <c r="B619" s="469" t="s">
        <v>2410</v>
      </c>
      <c r="C619" s="468"/>
      <c r="D619" s="468">
        <v>5.58</v>
      </c>
      <c r="E619" s="463"/>
    </row>
    <row r="620" ht="15.75" customHeight="1">
      <c r="A620" s="466">
        <v>48055.0</v>
      </c>
      <c r="B620" s="465" t="s">
        <v>2411</v>
      </c>
      <c r="C620" s="466" t="s">
        <v>1662</v>
      </c>
      <c r="D620" s="466">
        <v>20.64</v>
      </c>
      <c r="E620" s="463"/>
    </row>
    <row r="621" ht="15.75" customHeight="1">
      <c r="A621" s="468">
        <v>48056.0</v>
      </c>
      <c r="B621" s="469" t="s">
        <v>2412</v>
      </c>
      <c r="C621" s="468" t="s">
        <v>1662</v>
      </c>
      <c r="D621" s="468">
        <v>8.5</v>
      </c>
      <c r="E621" s="463"/>
    </row>
    <row r="622" ht="15.75" customHeight="1">
      <c r="A622" s="468">
        <v>48057.0</v>
      </c>
      <c r="B622" s="469" t="s">
        <v>2413</v>
      </c>
      <c r="C622" s="468" t="s">
        <v>1662</v>
      </c>
      <c r="D622" s="468">
        <v>9.64</v>
      </c>
      <c r="E622" s="467"/>
    </row>
    <row r="623" ht="15.75" customHeight="1">
      <c r="A623" s="468">
        <v>48064.0</v>
      </c>
      <c r="B623" s="469" t="s">
        <v>2414</v>
      </c>
      <c r="C623" s="468" t="s">
        <v>1662</v>
      </c>
      <c r="D623" s="468">
        <v>12.46</v>
      </c>
      <c r="E623" s="463"/>
    </row>
    <row r="624" ht="15.75" customHeight="1">
      <c r="A624" s="468">
        <v>48067.0</v>
      </c>
      <c r="B624" s="469" t="s">
        <v>2415</v>
      </c>
      <c r="C624" s="468" t="s">
        <v>1662</v>
      </c>
      <c r="D624" s="468">
        <v>1.53</v>
      </c>
      <c r="E624" s="463"/>
    </row>
    <row r="625" ht="15.75" customHeight="1">
      <c r="A625" s="468">
        <v>48070.0</v>
      </c>
      <c r="B625" s="469" t="s">
        <v>2416</v>
      </c>
      <c r="C625" s="468"/>
      <c r="D625" s="468">
        <v>1.12</v>
      </c>
      <c r="E625" s="463"/>
    </row>
    <row r="626" ht="15.75" customHeight="1">
      <c r="A626" s="466">
        <v>48085.0</v>
      </c>
      <c r="B626" s="465" t="s">
        <v>2417</v>
      </c>
      <c r="C626" s="466" t="s">
        <v>1662</v>
      </c>
      <c r="D626" s="466">
        <v>57.85</v>
      </c>
      <c r="E626" s="463"/>
    </row>
    <row r="627" ht="15.75" customHeight="1">
      <c r="A627" s="468">
        <v>48120.0</v>
      </c>
      <c r="B627" s="469" t="s">
        <v>2418</v>
      </c>
      <c r="C627" s="468" t="s">
        <v>1662</v>
      </c>
      <c r="D627" s="468">
        <v>8.32</v>
      </c>
      <c r="E627" s="463"/>
    </row>
    <row r="628" ht="15.75" customHeight="1">
      <c r="A628" s="468">
        <v>48145.0</v>
      </c>
      <c r="B628" s="469" t="s">
        <v>2419</v>
      </c>
      <c r="C628" s="468" t="s">
        <v>1662</v>
      </c>
      <c r="D628" s="468">
        <v>5.33</v>
      </c>
      <c r="E628" s="467"/>
    </row>
    <row r="629" ht="15.75" customHeight="1">
      <c r="A629" s="468">
        <v>48146.0</v>
      </c>
      <c r="B629" s="469" t="s">
        <v>2420</v>
      </c>
      <c r="C629" s="468" t="s">
        <v>1662</v>
      </c>
      <c r="D629" s="468">
        <v>4.36</v>
      </c>
      <c r="E629" s="463"/>
    </row>
    <row r="630" ht="15.75" customHeight="1">
      <c r="A630" s="468">
        <v>48149.0</v>
      </c>
      <c r="B630" s="469" t="s">
        <v>2421</v>
      </c>
      <c r="C630" s="468" t="s">
        <v>1662</v>
      </c>
      <c r="D630" s="468">
        <v>29.96</v>
      </c>
      <c r="E630" s="463"/>
    </row>
    <row r="631" ht="15.75" customHeight="1">
      <c r="A631" s="468">
        <v>48150.0</v>
      </c>
      <c r="B631" s="469" t="s">
        <v>2422</v>
      </c>
      <c r="C631" s="468"/>
      <c r="D631" s="468">
        <v>36.79</v>
      </c>
      <c r="E631" s="463"/>
    </row>
    <row r="632" ht="15.75" customHeight="1">
      <c r="A632" s="466">
        <v>48151.0</v>
      </c>
      <c r="B632" s="465" t="s">
        <v>2423</v>
      </c>
      <c r="C632" s="466" t="s">
        <v>1662</v>
      </c>
      <c r="D632" s="466">
        <v>29.49</v>
      </c>
      <c r="E632" s="463"/>
    </row>
    <row r="633" ht="15.75" customHeight="1">
      <c r="A633" s="468">
        <v>48152.0</v>
      </c>
      <c r="B633" s="469" t="s">
        <v>2424</v>
      </c>
      <c r="C633" s="468" t="s">
        <v>1662</v>
      </c>
      <c r="D633" s="468">
        <v>19.76</v>
      </c>
      <c r="E633" s="463"/>
    </row>
    <row r="634" ht="15.75" customHeight="1">
      <c r="A634" s="468">
        <v>48316.0</v>
      </c>
      <c r="B634" s="469" t="s">
        <v>2425</v>
      </c>
      <c r="C634" s="468"/>
      <c r="D634" s="468">
        <v>443.9</v>
      </c>
      <c r="E634" s="467"/>
    </row>
    <row r="635" ht="15.75" customHeight="1">
      <c r="A635" s="466">
        <v>48340.0</v>
      </c>
      <c r="B635" s="465" t="s">
        <v>2426</v>
      </c>
      <c r="C635" s="466" t="s">
        <v>1662</v>
      </c>
      <c r="D635" s="466">
        <v>33.63</v>
      </c>
      <c r="E635" s="463"/>
    </row>
    <row r="636" ht="15.75" customHeight="1">
      <c r="A636" s="468">
        <v>48341.0</v>
      </c>
      <c r="B636" s="469" t="s">
        <v>2427</v>
      </c>
      <c r="C636" s="468"/>
      <c r="D636" s="471">
        <v>72.84</v>
      </c>
      <c r="E636" s="463"/>
    </row>
    <row r="637" ht="15.75" customHeight="1">
      <c r="A637" s="466">
        <v>48342.0</v>
      </c>
      <c r="B637" s="465" t="s">
        <v>2428</v>
      </c>
      <c r="C637" s="466" t="s">
        <v>1662</v>
      </c>
      <c r="D637" s="466">
        <v>6.36</v>
      </c>
      <c r="E637" s="467"/>
    </row>
    <row r="638" ht="15.75" customHeight="1">
      <c r="A638" s="468">
        <v>48365.0</v>
      </c>
      <c r="B638" s="469" t="s">
        <v>2429</v>
      </c>
      <c r="C638" s="468" t="s">
        <v>1662</v>
      </c>
      <c r="D638" s="468">
        <v>3.93</v>
      </c>
      <c r="E638" s="463"/>
    </row>
    <row r="639" ht="15.75" customHeight="1">
      <c r="A639" s="468">
        <v>48390.0</v>
      </c>
      <c r="B639" s="469" t="s">
        <v>2430</v>
      </c>
      <c r="C639" s="468" t="s">
        <v>1662</v>
      </c>
      <c r="D639" s="468">
        <v>37.04</v>
      </c>
      <c r="E639" s="467"/>
    </row>
    <row r="640" ht="15.75" customHeight="1">
      <c r="A640" s="468">
        <v>48444.0</v>
      </c>
      <c r="B640" s="469" t="s">
        <v>2431</v>
      </c>
      <c r="C640" s="468" t="s">
        <v>1662</v>
      </c>
      <c r="D640" s="468">
        <v>17.9</v>
      </c>
      <c r="E640" s="463"/>
    </row>
    <row r="641" ht="15.75" customHeight="1">
      <c r="A641" s="468">
        <v>48458.0</v>
      </c>
      <c r="B641" s="469" t="s">
        <v>2432</v>
      </c>
      <c r="C641" s="468" t="s">
        <v>1662</v>
      </c>
      <c r="D641" s="468">
        <v>2.39</v>
      </c>
      <c r="E641" s="463"/>
    </row>
    <row r="642" ht="15.75" customHeight="1">
      <c r="A642" s="468">
        <v>48474.0</v>
      </c>
      <c r="B642" s="469" t="s">
        <v>2433</v>
      </c>
      <c r="C642" s="468" t="s">
        <v>1662</v>
      </c>
      <c r="D642" s="468">
        <v>140.23</v>
      </c>
      <c r="E642" s="463"/>
    </row>
    <row r="643" ht="15.75" customHeight="1">
      <c r="A643" s="468">
        <v>48502.0</v>
      </c>
      <c r="B643" s="469" t="s">
        <v>2434</v>
      </c>
      <c r="C643" s="468" t="s">
        <v>1662</v>
      </c>
      <c r="D643" s="468">
        <v>0.75</v>
      </c>
      <c r="E643" s="463"/>
    </row>
    <row r="644" ht="15.75" customHeight="1">
      <c r="A644" s="468">
        <v>48503.0</v>
      </c>
      <c r="B644" s="469" t="s">
        <v>2435</v>
      </c>
      <c r="C644" s="468" t="s">
        <v>1662</v>
      </c>
      <c r="D644" s="468">
        <v>0.96</v>
      </c>
      <c r="E644" s="463"/>
    </row>
    <row r="645" ht="15.75" customHeight="1">
      <c r="A645" s="468">
        <v>48505.0</v>
      </c>
      <c r="B645" s="469" t="s">
        <v>2436</v>
      </c>
      <c r="C645" s="468" t="s">
        <v>1662</v>
      </c>
      <c r="D645" s="468">
        <v>1.84</v>
      </c>
      <c r="E645" s="463"/>
    </row>
    <row r="646" ht="15.75" customHeight="1">
      <c r="A646" s="468">
        <v>48506.0</v>
      </c>
      <c r="B646" s="469" t="s">
        <v>2437</v>
      </c>
      <c r="C646" s="468" t="s">
        <v>1662</v>
      </c>
      <c r="D646" s="468">
        <v>3.43</v>
      </c>
      <c r="E646" s="463"/>
    </row>
    <row r="647" ht="15.75" customHeight="1">
      <c r="A647" s="468">
        <v>48508.0</v>
      </c>
      <c r="B647" s="469" t="s">
        <v>2438</v>
      </c>
      <c r="C647" s="468" t="s">
        <v>1662</v>
      </c>
      <c r="D647" s="468">
        <v>5.09</v>
      </c>
      <c r="E647" s="463"/>
    </row>
    <row r="648" ht="15.75" customHeight="1">
      <c r="A648" s="468">
        <v>48510.0</v>
      </c>
      <c r="B648" s="469" t="s">
        <v>2439</v>
      </c>
      <c r="C648" s="468"/>
      <c r="D648" s="468">
        <v>7.46</v>
      </c>
      <c r="E648" s="463"/>
    </row>
    <row r="649" ht="15.75" customHeight="1">
      <c r="A649" s="466">
        <v>48512.0</v>
      </c>
      <c r="B649" s="465" t="s">
        <v>2440</v>
      </c>
      <c r="C649" s="466" t="s">
        <v>1662</v>
      </c>
      <c r="D649" s="466">
        <v>45.0</v>
      </c>
      <c r="E649" s="463"/>
    </row>
    <row r="650" ht="15.75" customHeight="1">
      <c r="A650" s="468">
        <v>48516.0</v>
      </c>
      <c r="B650" s="469" t="s">
        <v>2441</v>
      </c>
      <c r="C650" s="468" t="s">
        <v>1662</v>
      </c>
      <c r="D650" s="468">
        <v>0.45</v>
      </c>
      <c r="E650" s="463"/>
    </row>
    <row r="651" ht="15.75" customHeight="1">
      <c r="A651" s="468">
        <v>48517.0</v>
      </c>
      <c r="B651" s="469" t="s">
        <v>2442</v>
      </c>
      <c r="C651" s="468" t="s">
        <v>1662</v>
      </c>
      <c r="D651" s="468">
        <v>0.75</v>
      </c>
      <c r="E651" s="467"/>
    </row>
    <row r="652" ht="15.75" customHeight="1">
      <c r="A652" s="468">
        <v>48519.0</v>
      </c>
      <c r="B652" s="469" t="s">
        <v>2443</v>
      </c>
      <c r="C652" s="468" t="s">
        <v>1662</v>
      </c>
      <c r="D652" s="468">
        <v>1.39</v>
      </c>
      <c r="E652" s="463"/>
    </row>
    <row r="653" ht="15.75" customHeight="1">
      <c r="A653" s="468">
        <v>48520.0</v>
      </c>
      <c r="B653" s="469" t="s">
        <v>2444</v>
      </c>
      <c r="C653" s="468" t="s">
        <v>1662</v>
      </c>
      <c r="D653" s="468">
        <v>2.11</v>
      </c>
      <c r="E653" s="463"/>
    </row>
    <row r="654" ht="15.75" customHeight="1">
      <c r="A654" s="468">
        <v>48522.0</v>
      </c>
      <c r="B654" s="469" t="s">
        <v>2445</v>
      </c>
      <c r="C654" s="468" t="s">
        <v>1662</v>
      </c>
      <c r="D654" s="468">
        <v>4.71</v>
      </c>
      <c r="E654" s="463"/>
    </row>
    <row r="655" ht="15.75" customHeight="1">
      <c r="A655" s="468">
        <v>48524.0</v>
      </c>
      <c r="B655" s="469" t="s">
        <v>2446</v>
      </c>
      <c r="C655" s="468" t="s">
        <v>1662</v>
      </c>
      <c r="D655" s="468">
        <v>7.17</v>
      </c>
      <c r="E655" s="463"/>
    </row>
    <row r="656" ht="15.75" customHeight="1">
      <c r="A656" s="468">
        <v>48525.0</v>
      </c>
      <c r="B656" s="469" t="s">
        <v>2447</v>
      </c>
      <c r="C656" s="468" t="s">
        <v>1662</v>
      </c>
      <c r="D656" s="468">
        <v>24.03</v>
      </c>
      <c r="E656" s="463"/>
    </row>
    <row r="657" ht="15.75" customHeight="1">
      <c r="A657" s="468">
        <v>48534.0</v>
      </c>
      <c r="B657" s="469" t="s">
        <v>2448</v>
      </c>
      <c r="C657" s="468" t="s">
        <v>1662</v>
      </c>
      <c r="D657" s="468">
        <v>0.31</v>
      </c>
      <c r="E657" s="463"/>
    </row>
    <row r="658" ht="15.75" customHeight="1">
      <c r="A658" s="468">
        <v>48538.0</v>
      </c>
      <c r="B658" s="469" t="s">
        <v>2449</v>
      </c>
      <c r="C658" s="468" t="s">
        <v>1662</v>
      </c>
      <c r="D658" s="468">
        <v>0.71</v>
      </c>
      <c r="E658" s="463"/>
    </row>
    <row r="659" ht="15.75" customHeight="1">
      <c r="A659" s="468">
        <v>48546.0</v>
      </c>
      <c r="B659" s="469" t="s">
        <v>2450</v>
      </c>
      <c r="C659" s="468" t="s">
        <v>1662</v>
      </c>
      <c r="D659" s="468">
        <v>14.68</v>
      </c>
      <c r="E659" s="463"/>
    </row>
    <row r="660" ht="15.75" customHeight="1">
      <c r="A660" s="468">
        <v>48553.0</v>
      </c>
      <c r="B660" s="469" t="s">
        <v>2451</v>
      </c>
      <c r="C660" s="468" t="s">
        <v>1662</v>
      </c>
      <c r="D660" s="468">
        <v>2.78</v>
      </c>
      <c r="E660" s="463"/>
    </row>
    <row r="661" ht="15.75" customHeight="1">
      <c r="A661" s="468">
        <v>48556.0</v>
      </c>
      <c r="B661" s="469" t="s">
        <v>2452</v>
      </c>
      <c r="C661" s="468" t="s">
        <v>1662</v>
      </c>
      <c r="D661" s="468">
        <v>1.53</v>
      </c>
      <c r="E661" s="463"/>
    </row>
    <row r="662" ht="15.75" customHeight="1">
      <c r="A662" s="468">
        <v>48589.0</v>
      </c>
      <c r="B662" s="469" t="s">
        <v>2453</v>
      </c>
      <c r="C662" s="468" t="s">
        <v>1662</v>
      </c>
      <c r="D662" s="468">
        <v>24.44</v>
      </c>
      <c r="E662" s="463"/>
    </row>
    <row r="663" ht="15.75" customHeight="1">
      <c r="A663" s="468">
        <v>48604.0</v>
      </c>
      <c r="B663" s="469" t="s">
        <v>2454</v>
      </c>
      <c r="C663" s="468" t="s">
        <v>1662</v>
      </c>
      <c r="D663" s="468">
        <v>1.69</v>
      </c>
      <c r="E663" s="463"/>
    </row>
    <row r="664" ht="15.75" customHeight="1">
      <c r="A664" s="468">
        <v>48605.0</v>
      </c>
      <c r="B664" s="469" t="s">
        <v>2455</v>
      </c>
      <c r="C664" s="468" t="s">
        <v>1662</v>
      </c>
      <c r="D664" s="468">
        <v>2.88</v>
      </c>
      <c r="E664" s="463"/>
    </row>
    <row r="665" ht="15.75" customHeight="1">
      <c r="A665" s="468">
        <v>48606.0</v>
      </c>
      <c r="B665" s="469" t="s">
        <v>2456</v>
      </c>
      <c r="C665" s="468" t="s">
        <v>1662</v>
      </c>
      <c r="D665" s="468">
        <v>4.81</v>
      </c>
      <c r="E665" s="463"/>
    </row>
    <row r="666" ht="15.75" customHeight="1">
      <c r="A666" s="468">
        <v>48607.0</v>
      </c>
      <c r="B666" s="469" t="s">
        <v>2457</v>
      </c>
      <c r="C666" s="468" t="s">
        <v>1662</v>
      </c>
      <c r="D666" s="468">
        <v>8.11</v>
      </c>
      <c r="E666" s="463"/>
    </row>
    <row r="667" ht="15.75" customHeight="1">
      <c r="A667" s="468">
        <v>48634.0</v>
      </c>
      <c r="B667" s="469" t="s">
        <v>2458</v>
      </c>
      <c r="C667" s="468" t="s">
        <v>1662</v>
      </c>
      <c r="D667" s="468">
        <v>22.82</v>
      </c>
      <c r="E667" s="463"/>
    </row>
    <row r="668" ht="15.75" customHeight="1">
      <c r="A668" s="468">
        <v>48701.0</v>
      </c>
      <c r="B668" s="469" t="s">
        <v>2459</v>
      </c>
      <c r="C668" s="468"/>
      <c r="D668" s="468">
        <v>8.05</v>
      </c>
      <c r="E668" s="463"/>
    </row>
    <row r="669" ht="15.75" customHeight="1">
      <c r="A669" s="466">
        <v>48730.0</v>
      </c>
      <c r="B669" s="465" t="s">
        <v>2460</v>
      </c>
      <c r="C669" s="466" t="s">
        <v>1662</v>
      </c>
      <c r="D669" s="466">
        <v>80.03</v>
      </c>
      <c r="E669" s="463"/>
    </row>
    <row r="670" ht="15.75" customHeight="1">
      <c r="A670" s="468">
        <v>48744.0</v>
      </c>
      <c r="B670" s="469" t="s">
        <v>2461</v>
      </c>
      <c r="C670" s="468" t="s">
        <v>1662</v>
      </c>
      <c r="D670" s="468">
        <v>58.65</v>
      </c>
      <c r="E670" s="463"/>
    </row>
    <row r="671" ht="15.75" customHeight="1">
      <c r="A671" s="468">
        <v>48747.0</v>
      </c>
      <c r="B671" s="469" t="s">
        <v>2462</v>
      </c>
      <c r="C671" s="468" t="s">
        <v>1662</v>
      </c>
      <c r="D671" s="468">
        <v>1.41</v>
      </c>
      <c r="E671" s="467"/>
    </row>
    <row r="672" ht="15.75" customHeight="1">
      <c r="A672" s="468">
        <v>48763.0</v>
      </c>
      <c r="B672" s="469" t="s">
        <v>2463</v>
      </c>
      <c r="C672" s="468" t="s">
        <v>1662</v>
      </c>
      <c r="D672" s="468">
        <v>18.62</v>
      </c>
      <c r="E672" s="463"/>
    </row>
    <row r="673" ht="15.75" customHeight="1">
      <c r="A673" s="468">
        <v>48772.0</v>
      </c>
      <c r="B673" s="469" t="s">
        <v>2464</v>
      </c>
      <c r="C673" s="468" t="s">
        <v>1662</v>
      </c>
      <c r="D673" s="468">
        <v>131.28</v>
      </c>
      <c r="E673" s="463"/>
    </row>
    <row r="674" ht="15.75" customHeight="1">
      <c r="A674" s="468">
        <v>48782.0</v>
      </c>
      <c r="B674" s="469" t="s">
        <v>2465</v>
      </c>
      <c r="C674" s="468" t="s">
        <v>1662</v>
      </c>
      <c r="D674" s="468">
        <v>20.82</v>
      </c>
      <c r="E674" s="463"/>
    </row>
    <row r="675" ht="15.75" customHeight="1">
      <c r="A675" s="468">
        <v>48784.0</v>
      </c>
      <c r="B675" s="469" t="s">
        <v>2466</v>
      </c>
      <c r="C675" s="468" t="s">
        <v>1662</v>
      </c>
      <c r="D675" s="468">
        <v>147.66</v>
      </c>
      <c r="E675" s="463"/>
    </row>
    <row r="676" ht="15.75" customHeight="1">
      <c r="A676" s="468">
        <v>48790.0</v>
      </c>
      <c r="B676" s="469" t="s">
        <v>2467</v>
      </c>
      <c r="C676" s="468" t="s">
        <v>1662</v>
      </c>
      <c r="D676" s="468">
        <v>349.62</v>
      </c>
      <c r="E676" s="463"/>
    </row>
    <row r="677" ht="15.75" customHeight="1">
      <c r="A677" s="468">
        <v>48794.0</v>
      </c>
      <c r="B677" s="469" t="s">
        <v>2468</v>
      </c>
      <c r="C677" s="468" t="s">
        <v>1662</v>
      </c>
      <c r="D677" s="468">
        <v>27.52</v>
      </c>
      <c r="E677" s="463"/>
    </row>
    <row r="678" ht="15.75" customHeight="1">
      <c r="A678" s="468">
        <v>48860.0</v>
      </c>
      <c r="B678" s="469" t="s">
        <v>2469</v>
      </c>
      <c r="C678" s="468" t="s">
        <v>1662</v>
      </c>
      <c r="D678" s="468">
        <v>14.26</v>
      </c>
      <c r="E678" s="463"/>
    </row>
    <row r="679" ht="15.75" customHeight="1">
      <c r="A679" s="468">
        <v>48917.0</v>
      </c>
      <c r="B679" s="469" t="s">
        <v>2470</v>
      </c>
      <c r="C679" s="468"/>
      <c r="D679" s="468">
        <v>2.46</v>
      </c>
      <c r="E679" s="463"/>
    </row>
    <row r="680" ht="15.75" customHeight="1">
      <c r="A680" s="466">
        <v>48986.0</v>
      </c>
      <c r="B680" s="465" t="s">
        <v>2471</v>
      </c>
      <c r="C680" s="466" t="s">
        <v>1662</v>
      </c>
      <c r="D680" s="466">
        <v>53.71</v>
      </c>
      <c r="E680" s="463"/>
    </row>
    <row r="681" ht="15.75" customHeight="1">
      <c r="A681" s="468">
        <v>48987.0</v>
      </c>
      <c r="B681" s="469" t="s">
        <v>2472</v>
      </c>
      <c r="C681" s="468" t="s">
        <v>1662</v>
      </c>
      <c r="D681" s="468">
        <v>24.7</v>
      </c>
      <c r="E681" s="463"/>
    </row>
    <row r="682" ht="15.75" customHeight="1">
      <c r="A682" s="468">
        <v>48988.0</v>
      </c>
      <c r="B682" s="469" t="s">
        <v>2473</v>
      </c>
      <c r="C682" s="468" t="s">
        <v>1662</v>
      </c>
      <c r="D682" s="468">
        <v>90.2</v>
      </c>
      <c r="E682" s="463"/>
    </row>
    <row r="683" ht="15.75" customHeight="1">
      <c r="A683" s="468">
        <v>49002.0</v>
      </c>
      <c r="B683" s="469" t="s">
        <v>2474</v>
      </c>
      <c r="C683" s="468" t="s">
        <v>1662</v>
      </c>
      <c r="D683" s="468">
        <v>12.16</v>
      </c>
      <c r="E683" s="467"/>
    </row>
    <row r="684" ht="15.75" customHeight="1">
      <c r="A684" s="468">
        <v>49064.0</v>
      </c>
      <c r="B684" s="469" t="s">
        <v>2475</v>
      </c>
      <c r="C684" s="468" t="s">
        <v>1662</v>
      </c>
      <c r="D684" s="468">
        <v>1.84</v>
      </c>
      <c r="E684" s="463"/>
    </row>
    <row r="685" ht="15.75" customHeight="1">
      <c r="A685" s="468">
        <v>49072.0</v>
      </c>
      <c r="B685" s="469" t="s">
        <v>2476</v>
      </c>
      <c r="C685" s="468" t="s">
        <v>1662</v>
      </c>
      <c r="D685" s="468">
        <v>21.44</v>
      </c>
      <c r="E685" s="463"/>
    </row>
    <row r="686" ht="15.75" customHeight="1">
      <c r="A686" s="468">
        <v>49101.0</v>
      </c>
      <c r="B686" s="469" t="s">
        <v>2477</v>
      </c>
      <c r="C686" s="468"/>
      <c r="D686" s="468">
        <v>340.67</v>
      </c>
      <c r="E686" s="463"/>
    </row>
    <row r="687" ht="15.75" customHeight="1">
      <c r="A687" s="466">
        <v>49104.0</v>
      </c>
      <c r="B687" s="465" t="s">
        <v>2478</v>
      </c>
      <c r="C687" s="466" t="s">
        <v>1662</v>
      </c>
      <c r="D687" s="466">
        <v>1.66</v>
      </c>
      <c r="E687" s="463"/>
    </row>
    <row r="688" ht="15.75" customHeight="1">
      <c r="A688" s="468">
        <v>49112.0</v>
      </c>
      <c r="B688" s="469" t="s">
        <v>2479</v>
      </c>
      <c r="C688" s="468" t="s">
        <v>1662</v>
      </c>
      <c r="D688" s="468">
        <v>23.96</v>
      </c>
      <c r="E688" s="463"/>
    </row>
    <row r="689" ht="15.75" customHeight="1">
      <c r="A689" s="468">
        <v>49123.0</v>
      </c>
      <c r="B689" s="469" t="s">
        <v>2480</v>
      </c>
      <c r="C689" s="468"/>
      <c r="D689" s="468">
        <v>1.97</v>
      </c>
      <c r="E689" s="463"/>
    </row>
    <row r="690" ht="15.75" customHeight="1">
      <c r="A690" s="466">
        <v>49143.0</v>
      </c>
      <c r="B690" s="465" t="s">
        <v>2481</v>
      </c>
      <c r="C690" s="466" t="s">
        <v>1662</v>
      </c>
      <c r="D690" s="466">
        <v>98.94</v>
      </c>
      <c r="E690" s="467"/>
    </row>
    <row r="691" ht="15.75" customHeight="1">
      <c r="A691" s="468">
        <v>49165.0</v>
      </c>
      <c r="B691" s="469" t="s">
        <v>2482</v>
      </c>
      <c r="C691" s="468" t="s">
        <v>1662</v>
      </c>
      <c r="D691" s="468">
        <v>131.41</v>
      </c>
      <c r="E691" s="463"/>
    </row>
    <row r="692" ht="15.75" customHeight="1">
      <c r="A692" s="468">
        <v>49170.0</v>
      </c>
      <c r="B692" s="469" t="s">
        <v>2483</v>
      </c>
      <c r="C692" s="468" t="s">
        <v>1662</v>
      </c>
      <c r="D692" s="468">
        <v>1915.72</v>
      </c>
      <c r="E692" s="463"/>
    </row>
    <row r="693" ht="15.75" customHeight="1">
      <c r="A693" s="468">
        <v>49227.0</v>
      </c>
      <c r="B693" s="469" t="s">
        <v>2484</v>
      </c>
      <c r="C693" s="468" t="s">
        <v>1662</v>
      </c>
      <c r="D693" s="468">
        <v>2.66</v>
      </c>
      <c r="E693" s="467"/>
    </row>
    <row r="694" ht="15.75" customHeight="1">
      <c r="A694" s="468">
        <v>49228.0</v>
      </c>
      <c r="B694" s="469" t="s">
        <v>2485</v>
      </c>
      <c r="C694" s="468" t="s">
        <v>1662</v>
      </c>
      <c r="D694" s="468">
        <v>3.25</v>
      </c>
      <c r="E694" s="463"/>
    </row>
    <row r="695" ht="15.75" customHeight="1">
      <c r="A695" s="468">
        <v>49241.0</v>
      </c>
      <c r="B695" s="469" t="s">
        <v>2486</v>
      </c>
      <c r="C695" s="468" t="s">
        <v>1662</v>
      </c>
      <c r="D695" s="468">
        <v>3.74</v>
      </c>
      <c r="E695" s="463"/>
    </row>
    <row r="696" ht="15.75" customHeight="1">
      <c r="A696" s="468">
        <v>49242.0</v>
      </c>
      <c r="B696" s="469" t="s">
        <v>2487</v>
      </c>
      <c r="C696" s="468" t="s">
        <v>1662</v>
      </c>
      <c r="D696" s="468">
        <v>2.04</v>
      </c>
      <c r="E696" s="463"/>
    </row>
    <row r="697" ht="15.75" customHeight="1">
      <c r="A697" s="468">
        <v>49243.0</v>
      </c>
      <c r="B697" s="469" t="s">
        <v>2488</v>
      </c>
      <c r="C697" s="468" t="s">
        <v>1662</v>
      </c>
      <c r="D697" s="468">
        <v>3.11</v>
      </c>
      <c r="E697" s="463"/>
    </row>
    <row r="698" ht="15.75" customHeight="1">
      <c r="A698" s="468">
        <v>49249.0</v>
      </c>
      <c r="B698" s="469" t="s">
        <v>2489</v>
      </c>
      <c r="C698" s="468" t="s">
        <v>1662</v>
      </c>
      <c r="D698" s="468">
        <v>5.71</v>
      </c>
      <c r="E698" s="463"/>
    </row>
    <row r="699" ht="15.75" customHeight="1">
      <c r="A699" s="468">
        <v>49274.0</v>
      </c>
      <c r="B699" s="469" t="s">
        <v>2490</v>
      </c>
      <c r="C699" s="468" t="s">
        <v>1662</v>
      </c>
      <c r="D699" s="468">
        <v>77.18</v>
      </c>
      <c r="E699" s="463"/>
    </row>
    <row r="700" ht="15.75" customHeight="1">
      <c r="A700" s="468">
        <v>49275.0</v>
      </c>
      <c r="B700" s="469" t="s">
        <v>2491</v>
      </c>
      <c r="C700" s="468" t="s">
        <v>1662</v>
      </c>
      <c r="D700" s="468">
        <v>99.16</v>
      </c>
      <c r="E700" s="463"/>
    </row>
    <row r="701" ht="15.75" customHeight="1">
      <c r="A701" s="468">
        <v>49289.0</v>
      </c>
      <c r="B701" s="469" t="s">
        <v>2492</v>
      </c>
      <c r="C701" s="468"/>
      <c r="D701" s="468">
        <v>7.3</v>
      </c>
      <c r="E701" s="463"/>
    </row>
    <row r="702" ht="15.75" customHeight="1">
      <c r="A702" s="466">
        <v>49424.0</v>
      </c>
      <c r="B702" s="465" t="s">
        <v>2493</v>
      </c>
      <c r="C702" s="466" t="s">
        <v>1662</v>
      </c>
      <c r="D702" s="466">
        <v>5.78</v>
      </c>
      <c r="E702" s="463"/>
    </row>
    <row r="703" ht="15.75" customHeight="1">
      <c r="A703" s="468">
        <v>49428.0</v>
      </c>
      <c r="B703" s="469" t="s">
        <v>2494</v>
      </c>
      <c r="C703" s="468"/>
      <c r="D703" s="468">
        <v>1.84</v>
      </c>
      <c r="E703" s="463"/>
    </row>
    <row r="704" ht="15.75" customHeight="1">
      <c r="A704" s="466">
        <v>49459.0</v>
      </c>
      <c r="B704" s="465" t="s">
        <v>2495</v>
      </c>
      <c r="C704" s="466" t="s">
        <v>1662</v>
      </c>
      <c r="D704" s="466">
        <v>399.36</v>
      </c>
      <c r="E704" s="463"/>
    </row>
    <row r="705" ht="15.0" customHeight="1">
      <c r="A705" s="468">
        <v>49463.0</v>
      </c>
      <c r="B705" s="469" t="s">
        <v>2496</v>
      </c>
      <c r="C705" s="468"/>
      <c r="D705" s="468">
        <v>56.04</v>
      </c>
      <c r="E705" s="467"/>
    </row>
    <row r="706" ht="15.75" customHeight="1">
      <c r="A706" s="466">
        <v>49464.0</v>
      </c>
      <c r="B706" s="465" t="s">
        <v>2497</v>
      </c>
      <c r="C706" s="466" t="s">
        <v>1662</v>
      </c>
      <c r="D706" s="466">
        <v>75.54</v>
      </c>
      <c r="E706" s="463"/>
    </row>
    <row r="707" ht="15.0" customHeight="1">
      <c r="A707" s="468">
        <v>49488.0</v>
      </c>
      <c r="B707" s="469" t="s">
        <v>2498</v>
      </c>
      <c r="C707" s="468" t="s">
        <v>1662</v>
      </c>
      <c r="D707" s="468">
        <v>1.18</v>
      </c>
      <c r="E707" s="467"/>
    </row>
    <row r="708" ht="15.75" customHeight="1">
      <c r="A708" s="468">
        <v>49492.0</v>
      </c>
      <c r="B708" s="469" t="s">
        <v>2499</v>
      </c>
      <c r="C708" s="468" t="s">
        <v>1662</v>
      </c>
      <c r="D708" s="468">
        <v>3.92</v>
      </c>
      <c r="E708" s="463"/>
    </row>
    <row r="709" ht="15.75" customHeight="1">
      <c r="A709" s="468">
        <v>49493.0</v>
      </c>
      <c r="B709" s="469" t="s">
        <v>2500</v>
      </c>
      <c r="C709" s="468" t="s">
        <v>1662</v>
      </c>
      <c r="D709" s="468">
        <v>5.02</v>
      </c>
      <c r="E709" s="467"/>
    </row>
    <row r="710" ht="15.75" customHeight="1">
      <c r="A710" s="468">
        <v>49502.0</v>
      </c>
      <c r="B710" s="469" t="s">
        <v>2501</v>
      </c>
      <c r="C710" s="468"/>
      <c r="D710" s="468">
        <v>1.66</v>
      </c>
      <c r="E710" s="463"/>
    </row>
    <row r="711" ht="15.75" customHeight="1">
      <c r="A711" s="466">
        <v>49503.0</v>
      </c>
      <c r="B711" s="465" t="s">
        <v>2502</v>
      </c>
      <c r="C711" s="466" t="s">
        <v>1662</v>
      </c>
      <c r="D711" s="466">
        <v>21.14</v>
      </c>
      <c r="E711" s="463"/>
    </row>
    <row r="712" ht="15.75" customHeight="1">
      <c r="A712" s="468">
        <v>49505.0</v>
      </c>
      <c r="B712" s="469" t="s">
        <v>2503</v>
      </c>
      <c r="C712" s="468"/>
      <c r="D712" s="471">
        <v>2.97</v>
      </c>
      <c r="E712" s="463"/>
    </row>
    <row r="713" ht="15.75" customHeight="1">
      <c r="A713" s="466">
        <v>49507.0</v>
      </c>
      <c r="B713" s="465" t="s">
        <v>2504</v>
      </c>
      <c r="C713" s="466" t="s">
        <v>1662</v>
      </c>
      <c r="D713" s="466">
        <v>2.81</v>
      </c>
      <c r="E713" s="463"/>
    </row>
    <row r="714" ht="15.75" customHeight="1">
      <c r="A714" s="468">
        <v>49510.0</v>
      </c>
      <c r="B714" s="469" t="s">
        <v>2505</v>
      </c>
      <c r="C714" s="468" t="s">
        <v>1662</v>
      </c>
      <c r="D714" s="468">
        <v>589.67</v>
      </c>
      <c r="E714" s="467"/>
    </row>
    <row r="715" ht="15.75" customHeight="1">
      <c r="A715" s="468">
        <v>49512.0</v>
      </c>
      <c r="B715" s="469" t="s">
        <v>2506</v>
      </c>
      <c r="C715" s="468" t="s">
        <v>1662</v>
      </c>
      <c r="D715" s="468">
        <v>15.13</v>
      </c>
      <c r="E715" s="463"/>
    </row>
    <row r="716" ht="15.0" customHeight="1">
      <c r="A716" s="468">
        <v>49514.0</v>
      </c>
      <c r="B716" s="469" t="s">
        <v>2507</v>
      </c>
      <c r="C716" s="468" t="s">
        <v>1662</v>
      </c>
      <c r="D716" s="468">
        <v>12.14</v>
      </c>
      <c r="E716" s="467"/>
    </row>
    <row r="717" ht="15.75" customHeight="1">
      <c r="A717" s="468">
        <v>49521.0</v>
      </c>
      <c r="B717" s="469" t="s">
        <v>2508</v>
      </c>
      <c r="C717" s="468" t="s">
        <v>1662</v>
      </c>
      <c r="D717" s="468">
        <v>5.49</v>
      </c>
      <c r="E717" s="463"/>
    </row>
    <row r="718" ht="15.75" customHeight="1">
      <c r="A718" s="468">
        <v>49524.0</v>
      </c>
      <c r="B718" s="469" t="s">
        <v>2509</v>
      </c>
      <c r="C718" s="468" t="s">
        <v>1662</v>
      </c>
      <c r="D718" s="468">
        <v>11.04</v>
      </c>
      <c r="E718" s="463"/>
    </row>
    <row r="719" ht="15.75" customHeight="1">
      <c r="A719" s="468">
        <v>49537.0</v>
      </c>
      <c r="B719" s="469" t="s">
        <v>2510</v>
      </c>
      <c r="C719" s="468" t="s">
        <v>1662</v>
      </c>
      <c r="D719" s="468">
        <v>4.85</v>
      </c>
      <c r="E719" s="463"/>
    </row>
    <row r="720" ht="15.75" customHeight="1">
      <c r="A720" s="468">
        <v>49566.0</v>
      </c>
      <c r="B720" s="469" t="s">
        <v>2511</v>
      </c>
      <c r="C720" s="468" t="s">
        <v>1662</v>
      </c>
      <c r="D720" s="468">
        <v>2.76</v>
      </c>
      <c r="E720" s="463"/>
    </row>
    <row r="721" ht="15.75" customHeight="1">
      <c r="A721" s="468">
        <v>49567.0</v>
      </c>
      <c r="B721" s="469" t="s">
        <v>2512</v>
      </c>
      <c r="C721" s="468"/>
      <c r="D721" s="468">
        <v>41.45</v>
      </c>
      <c r="E721" s="463"/>
    </row>
    <row r="722" ht="15.75" customHeight="1">
      <c r="A722" s="466">
        <v>49568.0</v>
      </c>
      <c r="B722" s="465" t="s">
        <v>2513</v>
      </c>
      <c r="C722" s="466" t="s">
        <v>1662</v>
      </c>
      <c r="D722" s="466">
        <v>6.2</v>
      </c>
      <c r="E722" s="463"/>
    </row>
    <row r="723" ht="15.75" customHeight="1">
      <c r="A723" s="468">
        <v>49570.0</v>
      </c>
      <c r="B723" s="469" t="s">
        <v>2514</v>
      </c>
      <c r="C723" s="468" t="s">
        <v>1662</v>
      </c>
      <c r="D723" s="468">
        <v>5.72</v>
      </c>
      <c r="E723" s="463"/>
    </row>
    <row r="724" ht="15.75" customHeight="1">
      <c r="A724" s="468">
        <v>49582.0</v>
      </c>
      <c r="B724" s="469" t="s">
        <v>2515</v>
      </c>
      <c r="C724" s="468" t="s">
        <v>1662</v>
      </c>
      <c r="D724" s="468">
        <v>100.27</v>
      </c>
      <c r="E724" s="463"/>
    </row>
    <row r="725" ht="15.0" customHeight="1">
      <c r="A725" s="468">
        <v>49606.0</v>
      </c>
      <c r="B725" s="469" t="s">
        <v>2516</v>
      </c>
      <c r="C725" s="468" t="s">
        <v>1662</v>
      </c>
      <c r="D725" s="468">
        <v>7.07</v>
      </c>
      <c r="E725" s="467"/>
    </row>
    <row r="726" ht="15.75" customHeight="1">
      <c r="A726" s="468">
        <v>49626.0</v>
      </c>
      <c r="B726" s="469" t="s">
        <v>2517</v>
      </c>
      <c r="C726" s="468" t="s">
        <v>1662</v>
      </c>
      <c r="D726" s="468">
        <v>2.55</v>
      </c>
      <c r="E726" s="463"/>
    </row>
    <row r="727" ht="15.75" customHeight="1">
      <c r="A727" s="468">
        <v>49633.0</v>
      </c>
      <c r="B727" s="469" t="s">
        <v>2518</v>
      </c>
      <c r="C727" s="468" t="s">
        <v>1662</v>
      </c>
      <c r="D727" s="468">
        <v>1.23</v>
      </c>
      <c r="E727" s="463"/>
    </row>
    <row r="728" ht="15.75" customHeight="1">
      <c r="A728" s="468">
        <v>49645.0</v>
      </c>
      <c r="B728" s="469" t="s">
        <v>2519</v>
      </c>
      <c r="C728" s="468" t="s">
        <v>1662</v>
      </c>
      <c r="D728" s="468">
        <v>223.67</v>
      </c>
      <c r="E728" s="463"/>
    </row>
    <row r="729" ht="15.75" customHeight="1">
      <c r="A729" s="468">
        <v>49654.0</v>
      </c>
      <c r="B729" s="469" t="s">
        <v>2520</v>
      </c>
      <c r="C729" s="468" t="s">
        <v>1662</v>
      </c>
      <c r="D729" s="468">
        <v>22.84</v>
      </c>
      <c r="E729" s="463"/>
    </row>
    <row r="730" ht="15.75" customHeight="1">
      <c r="A730" s="468">
        <v>49666.0</v>
      </c>
      <c r="B730" s="469" t="s">
        <v>2521</v>
      </c>
      <c r="C730" s="468" t="s">
        <v>1662</v>
      </c>
      <c r="D730" s="468">
        <v>9.15</v>
      </c>
      <c r="E730" s="463"/>
    </row>
    <row r="731" ht="15.75" customHeight="1">
      <c r="A731" s="468">
        <v>49681.0</v>
      </c>
      <c r="B731" s="469" t="s">
        <v>2522</v>
      </c>
      <c r="C731" s="468" t="s">
        <v>1662</v>
      </c>
      <c r="D731" s="468">
        <v>2.7</v>
      </c>
      <c r="E731" s="463"/>
    </row>
    <row r="732" ht="15.75" customHeight="1">
      <c r="A732" s="468">
        <v>49686.0</v>
      </c>
      <c r="B732" s="469" t="s">
        <v>2523</v>
      </c>
      <c r="C732" s="468" t="s">
        <v>1662</v>
      </c>
      <c r="D732" s="468">
        <v>50.33</v>
      </c>
      <c r="E732" s="463"/>
    </row>
    <row r="733" ht="15.75" customHeight="1">
      <c r="A733" s="468">
        <v>49694.0</v>
      </c>
      <c r="B733" s="469" t="s">
        <v>2524</v>
      </c>
      <c r="C733" s="468" t="s">
        <v>1662</v>
      </c>
      <c r="D733" s="468">
        <v>16.62</v>
      </c>
      <c r="E733" s="463"/>
    </row>
    <row r="734" ht="15.75" customHeight="1">
      <c r="A734" s="468">
        <v>49695.0</v>
      </c>
      <c r="B734" s="469" t="s">
        <v>2525</v>
      </c>
      <c r="C734" s="468"/>
      <c r="D734" s="468">
        <v>57.65</v>
      </c>
      <c r="E734" s="463"/>
    </row>
    <row r="735" ht="15.75" customHeight="1">
      <c r="A735" s="466">
        <v>49696.0</v>
      </c>
      <c r="B735" s="465" t="s">
        <v>2526</v>
      </c>
      <c r="C735" s="466" t="s">
        <v>1662</v>
      </c>
      <c r="D735" s="466">
        <v>54.67</v>
      </c>
      <c r="E735" s="463"/>
    </row>
    <row r="736" ht="15.75" customHeight="1">
      <c r="A736" s="468">
        <v>49709.0</v>
      </c>
      <c r="B736" s="469" t="s">
        <v>2527</v>
      </c>
      <c r="C736" s="468" t="s">
        <v>1662</v>
      </c>
      <c r="D736" s="468">
        <v>3.89</v>
      </c>
      <c r="E736" s="463"/>
    </row>
    <row r="737" ht="15.75" customHeight="1">
      <c r="A737" s="468">
        <v>49729.0</v>
      </c>
      <c r="B737" s="469" t="s">
        <v>2528</v>
      </c>
      <c r="C737" s="468" t="s">
        <v>1662</v>
      </c>
      <c r="D737" s="468">
        <v>70.33</v>
      </c>
      <c r="E737" s="463"/>
    </row>
    <row r="738" ht="15.75" customHeight="1">
      <c r="A738" s="468">
        <v>49772.0</v>
      </c>
      <c r="B738" s="469" t="s">
        <v>2529</v>
      </c>
      <c r="C738" s="468" t="s">
        <v>1662</v>
      </c>
      <c r="D738" s="468">
        <v>13.98</v>
      </c>
      <c r="E738" s="467"/>
    </row>
    <row r="739" ht="15.75" customHeight="1">
      <c r="A739" s="468">
        <v>49774.0</v>
      </c>
      <c r="B739" s="469" t="s">
        <v>2530</v>
      </c>
      <c r="C739" s="468" t="s">
        <v>1662</v>
      </c>
      <c r="D739" s="468">
        <v>14.99</v>
      </c>
      <c r="E739" s="463"/>
    </row>
    <row r="740" ht="15.75" customHeight="1">
      <c r="A740" s="468">
        <v>49791.0</v>
      </c>
      <c r="B740" s="469" t="s">
        <v>2531</v>
      </c>
      <c r="C740" s="468" t="s">
        <v>1662</v>
      </c>
      <c r="D740" s="468">
        <v>7.13</v>
      </c>
      <c r="E740" s="463"/>
    </row>
    <row r="741" ht="15.75" customHeight="1">
      <c r="A741" s="468">
        <v>49803.0</v>
      </c>
      <c r="B741" s="469" t="s">
        <v>2532</v>
      </c>
      <c r="C741" s="468" t="s">
        <v>1662</v>
      </c>
      <c r="D741" s="468">
        <v>2.4</v>
      </c>
      <c r="E741" s="463"/>
    </row>
    <row r="742" ht="15.75" customHeight="1">
      <c r="A742" s="468">
        <v>49804.0</v>
      </c>
      <c r="B742" s="469" t="s">
        <v>2533</v>
      </c>
      <c r="C742" s="468"/>
      <c r="D742" s="468">
        <v>3.04</v>
      </c>
      <c r="E742" s="463"/>
    </row>
    <row r="743" ht="15.75" customHeight="1">
      <c r="A743" s="466">
        <v>49805.0</v>
      </c>
      <c r="B743" s="465" t="s">
        <v>2534</v>
      </c>
      <c r="C743" s="466" t="s">
        <v>1662</v>
      </c>
      <c r="D743" s="466">
        <v>4.87</v>
      </c>
      <c r="E743" s="463"/>
    </row>
    <row r="744" ht="15.75" customHeight="1">
      <c r="A744" s="468">
        <v>49806.0</v>
      </c>
      <c r="B744" s="469" t="s">
        <v>2535</v>
      </c>
      <c r="C744" s="468" t="s">
        <v>1662</v>
      </c>
      <c r="D744" s="468">
        <v>4.91</v>
      </c>
      <c r="E744" s="463"/>
    </row>
    <row r="745" ht="15.75" customHeight="1">
      <c r="A745" s="468">
        <v>49807.0</v>
      </c>
      <c r="B745" s="469" t="s">
        <v>2536</v>
      </c>
      <c r="C745" s="468" t="s">
        <v>1662</v>
      </c>
      <c r="D745" s="468">
        <v>8.55</v>
      </c>
      <c r="E745" s="463"/>
    </row>
    <row r="746" ht="15.75" customHeight="1">
      <c r="A746" s="468">
        <v>49809.0</v>
      </c>
      <c r="B746" s="469" t="s">
        <v>2537</v>
      </c>
      <c r="C746" s="468"/>
      <c r="D746" s="468">
        <v>13.61</v>
      </c>
      <c r="E746" s="467"/>
    </row>
    <row r="747" ht="15.75" customHeight="1">
      <c r="A747" s="466">
        <v>49811.0</v>
      </c>
      <c r="B747" s="465" t="s">
        <v>2538</v>
      </c>
      <c r="C747" s="466" t="s">
        <v>1662</v>
      </c>
      <c r="D747" s="466">
        <v>17.98</v>
      </c>
      <c r="E747" s="463"/>
    </row>
    <row r="748" ht="15.75" customHeight="1">
      <c r="A748" s="468">
        <v>49812.0</v>
      </c>
      <c r="B748" s="469" t="s">
        <v>2539</v>
      </c>
      <c r="C748" s="468"/>
      <c r="D748" s="468">
        <v>133.9</v>
      </c>
      <c r="E748" s="463"/>
    </row>
    <row r="749" ht="15.75" customHeight="1">
      <c r="A749" s="466">
        <v>49818.0</v>
      </c>
      <c r="B749" s="465" t="s">
        <v>2540</v>
      </c>
      <c r="C749" s="466" t="s">
        <v>1662</v>
      </c>
      <c r="D749" s="466">
        <v>0.67</v>
      </c>
      <c r="E749" s="463"/>
    </row>
    <row r="750" ht="15.75" customHeight="1">
      <c r="A750" s="468">
        <v>49860.0</v>
      </c>
      <c r="B750" s="469" t="s">
        <v>2541</v>
      </c>
      <c r="C750" s="468" t="s">
        <v>1662</v>
      </c>
      <c r="D750" s="468">
        <v>115.57</v>
      </c>
      <c r="E750" s="467"/>
    </row>
    <row r="751" ht="15.75" customHeight="1">
      <c r="A751" s="468">
        <v>49861.0</v>
      </c>
      <c r="B751" s="469" t="s">
        <v>2542</v>
      </c>
      <c r="C751" s="468"/>
      <c r="D751" s="468">
        <v>3.14</v>
      </c>
      <c r="E751" s="463"/>
    </row>
    <row r="752" ht="15.75" customHeight="1">
      <c r="A752" s="466">
        <v>49897.0</v>
      </c>
      <c r="B752" s="465" t="s">
        <v>2543</v>
      </c>
      <c r="C752" s="466" t="s">
        <v>1662</v>
      </c>
      <c r="D752" s="466">
        <v>30.56</v>
      </c>
      <c r="E752" s="467"/>
    </row>
    <row r="753" ht="15.75" customHeight="1">
      <c r="A753" s="468">
        <v>49905.0</v>
      </c>
      <c r="B753" s="469" t="s">
        <v>2544</v>
      </c>
      <c r="C753" s="468"/>
      <c r="D753" s="468">
        <v>149.33</v>
      </c>
      <c r="E753" s="463"/>
    </row>
    <row r="754" ht="15.75" customHeight="1">
      <c r="A754" s="466">
        <v>49959.0</v>
      </c>
      <c r="B754" s="465" t="s">
        <v>2545</v>
      </c>
      <c r="C754" s="466" t="s">
        <v>1662</v>
      </c>
      <c r="D754" s="466">
        <v>189.93</v>
      </c>
      <c r="E754" s="463"/>
    </row>
    <row r="755" ht="15.75" customHeight="1">
      <c r="A755" s="468">
        <v>50128.0</v>
      </c>
      <c r="B755" s="469" t="s">
        <v>2546</v>
      </c>
      <c r="C755" s="468" t="s">
        <v>1662</v>
      </c>
      <c r="D755" s="468">
        <v>1.25</v>
      </c>
      <c r="E755" s="467"/>
    </row>
    <row r="756" ht="15.75" customHeight="1">
      <c r="A756" s="468">
        <v>50163.0</v>
      </c>
      <c r="B756" s="469" t="s">
        <v>2547</v>
      </c>
      <c r="C756" s="468" t="s">
        <v>1662</v>
      </c>
      <c r="D756" s="468">
        <v>3.91</v>
      </c>
      <c r="E756" s="463"/>
    </row>
    <row r="757" ht="15.75" customHeight="1">
      <c r="A757" s="468">
        <v>50164.0</v>
      </c>
      <c r="B757" s="469" t="s">
        <v>2548</v>
      </c>
      <c r="C757" s="468" t="s">
        <v>1662</v>
      </c>
      <c r="D757" s="468">
        <v>9.21</v>
      </c>
      <c r="E757" s="467"/>
    </row>
    <row r="758" ht="15.75" customHeight="1">
      <c r="A758" s="468">
        <v>51008.0</v>
      </c>
      <c r="B758" s="469" t="s">
        <v>2549</v>
      </c>
      <c r="C758" s="468" t="s">
        <v>1662</v>
      </c>
      <c r="D758" s="468">
        <v>14.01</v>
      </c>
      <c r="E758" s="463"/>
    </row>
    <row r="759" ht="15.75" customHeight="1">
      <c r="A759" s="468">
        <v>51015.0</v>
      </c>
      <c r="B759" s="469" t="s">
        <v>2550</v>
      </c>
      <c r="C759" s="468" t="s">
        <v>1662</v>
      </c>
      <c r="D759" s="471">
        <v>14.37</v>
      </c>
      <c r="E759" s="463"/>
    </row>
    <row r="760" ht="15.75" customHeight="1">
      <c r="A760" s="468">
        <v>51016.0</v>
      </c>
      <c r="B760" s="469" t="s">
        <v>2551</v>
      </c>
      <c r="C760" s="468"/>
      <c r="D760" s="471">
        <v>12.81</v>
      </c>
      <c r="E760" s="463"/>
    </row>
    <row r="761" ht="15.75" customHeight="1">
      <c r="A761" s="466">
        <v>54003.0</v>
      </c>
      <c r="B761" s="465" t="s">
        <v>2552</v>
      </c>
      <c r="C761" s="466" t="s">
        <v>1662</v>
      </c>
      <c r="D761" s="466">
        <v>3.11</v>
      </c>
      <c r="E761" s="463"/>
    </row>
    <row r="762" ht="15.75" customHeight="1">
      <c r="A762" s="468">
        <v>54010.0</v>
      </c>
      <c r="B762" s="469" t="s">
        <v>2553</v>
      </c>
      <c r="C762" s="468" t="s">
        <v>1662</v>
      </c>
      <c r="D762" s="471">
        <v>19.53</v>
      </c>
      <c r="E762" s="463"/>
    </row>
    <row r="763" ht="15.75" customHeight="1">
      <c r="A763" s="468">
        <v>60101.0</v>
      </c>
      <c r="B763" s="469" t="s">
        <v>2554</v>
      </c>
      <c r="C763" s="468"/>
      <c r="D763" s="468">
        <v>35.91</v>
      </c>
      <c r="E763" s="463"/>
    </row>
    <row r="764" ht="15.0" customHeight="1">
      <c r="A764" s="466">
        <v>60104.0</v>
      </c>
      <c r="B764" s="465" t="s">
        <v>2555</v>
      </c>
      <c r="C764" s="466" t="s">
        <v>1662</v>
      </c>
      <c r="D764" s="466">
        <v>27.11</v>
      </c>
      <c r="E764" s="467"/>
    </row>
    <row r="765" ht="15.75" customHeight="1">
      <c r="A765" s="468">
        <v>60241.0</v>
      </c>
      <c r="B765" s="469" t="s">
        <v>2556</v>
      </c>
      <c r="C765" s="468"/>
      <c r="D765" s="468">
        <v>10.3</v>
      </c>
      <c r="E765" s="463"/>
    </row>
    <row r="766" ht="15.75" customHeight="1">
      <c r="A766" s="466">
        <v>60242.0</v>
      </c>
      <c r="B766" s="465" t="s">
        <v>2557</v>
      </c>
      <c r="C766" s="466" t="s">
        <v>1662</v>
      </c>
      <c r="D766" s="466">
        <v>34.49</v>
      </c>
      <c r="E766" s="463"/>
    </row>
    <row r="767" ht="15.0" customHeight="1">
      <c r="A767" s="468">
        <v>60243.0</v>
      </c>
      <c r="B767" s="469" t="s">
        <v>2558</v>
      </c>
      <c r="C767" s="468" t="s">
        <v>1662</v>
      </c>
      <c r="D767" s="468">
        <v>66.92</v>
      </c>
      <c r="E767" s="467"/>
    </row>
    <row r="768" ht="15.75" customHeight="1">
      <c r="A768" s="468">
        <v>60406.0</v>
      </c>
      <c r="B768" s="469" t="s">
        <v>2559</v>
      </c>
      <c r="C768" s="468"/>
      <c r="D768" s="468">
        <v>98.21</v>
      </c>
      <c r="E768" s="463"/>
    </row>
    <row r="769" ht="15.0" customHeight="1">
      <c r="A769" s="466">
        <v>60443.0</v>
      </c>
      <c r="B769" s="465" t="s">
        <v>2560</v>
      </c>
      <c r="C769" s="466" t="s">
        <v>1662</v>
      </c>
      <c r="D769" s="466">
        <v>25.51</v>
      </c>
      <c r="E769" s="467"/>
    </row>
    <row r="770" ht="15.75" customHeight="1">
      <c r="A770" s="468">
        <v>60501.0</v>
      </c>
      <c r="B770" s="469" t="s">
        <v>2561</v>
      </c>
      <c r="C770" s="468" t="s">
        <v>1662</v>
      </c>
      <c r="D770" s="468">
        <v>9.13</v>
      </c>
      <c r="E770" s="463"/>
    </row>
    <row r="771" ht="15.75" customHeight="1">
      <c r="A771" s="468">
        <v>60502.0</v>
      </c>
      <c r="B771" s="469" t="s">
        <v>2562</v>
      </c>
      <c r="C771" s="468" t="s">
        <v>1662</v>
      </c>
      <c r="D771" s="468">
        <v>11.44</v>
      </c>
      <c r="E771" s="463"/>
    </row>
    <row r="772" ht="15.75" customHeight="1">
      <c r="A772" s="468">
        <v>60503.0</v>
      </c>
      <c r="B772" s="469" t="s">
        <v>2563</v>
      </c>
      <c r="C772" s="468" t="s">
        <v>1662</v>
      </c>
      <c r="D772" s="468">
        <v>16.59</v>
      </c>
      <c r="E772" s="467"/>
    </row>
    <row r="773" ht="15.75" customHeight="1">
      <c r="A773" s="468">
        <v>60504.0</v>
      </c>
      <c r="B773" s="469" t="s">
        <v>2564</v>
      </c>
      <c r="C773" s="468" t="s">
        <v>1662</v>
      </c>
      <c r="D773" s="468">
        <v>21.56</v>
      </c>
      <c r="E773" s="463"/>
    </row>
    <row r="774" ht="15.75" customHeight="1">
      <c r="A774" s="468">
        <v>60505.0</v>
      </c>
      <c r="B774" s="469" t="s">
        <v>2565</v>
      </c>
      <c r="C774" s="468" t="s">
        <v>1662</v>
      </c>
      <c r="D774" s="468">
        <v>27.89</v>
      </c>
      <c r="E774" s="463"/>
    </row>
    <row r="775" ht="15.75" customHeight="1">
      <c r="A775" s="468">
        <v>60506.0</v>
      </c>
      <c r="B775" s="469" t="s">
        <v>2566</v>
      </c>
      <c r="C775" s="468" t="s">
        <v>1662</v>
      </c>
      <c r="D775" s="468">
        <v>35.21</v>
      </c>
      <c r="E775" s="463"/>
    </row>
    <row r="776" ht="15.75" customHeight="1">
      <c r="A776" s="468">
        <v>60507.0</v>
      </c>
      <c r="B776" s="469" t="s">
        <v>2567</v>
      </c>
      <c r="C776" s="468" t="s">
        <v>1662</v>
      </c>
      <c r="D776" s="468">
        <v>49.4</v>
      </c>
      <c r="E776" s="463"/>
    </row>
    <row r="777" ht="15.75" customHeight="1">
      <c r="A777" s="468">
        <v>60508.0</v>
      </c>
      <c r="B777" s="469" t="s">
        <v>2568</v>
      </c>
      <c r="C777" s="468" t="s">
        <v>1662</v>
      </c>
      <c r="D777" s="468">
        <v>59.13</v>
      </c>
      <c r="E777" s="463"/>
    </row>
    <row r="778" ht="15.75" customHeight="1">
      <c r="A778" s="468">
        <v>60509.0</v>
      </c>
      <c r="B778" s="469" t="s">
        <v>2569</v>
      </c>
      <c r="C778" s="468" t="s">
        <v>1662</v>
      </c>
      <c r="D778" s="468">
        <v>83.45</v>
      </c>
      <c r="E778" s="463"/>
    </row>
    <row r="779" ht="15.75" customHeight="1">
      <c r="A779" s="468">
        <v>61004.0</v>
      </c>
      <c r="B779" s="469" t="s">
        <v>2570</v>
      </c>
      <c r="C779" s="468" t="s">
        <v>1662</v>
      </c>
      <c r="D779" s="468">
        <v>325.84</v>
      </c>
      <c r="E779" s="463"/>
    </row>
    <row r="780" ht="15.75" customHeight="1">
      <c r="A780" s="468">
        <v>62101.0</v>
      </c>
      <c r="B780" s="469" t="s">
        <v>2571</v>
      </c>
      <c r="C780" s="468" t="s">
        <v>1662</v>
      </c>
      <c r="D780" s="468">
        <v>8.71</v>
      </c>
      <c r="E780" s="463"/>
    </row>
    <row r="781" ht="15.75" customHeight="1">
      <c r="A781" s="468">
        <v>62102.0</v>
      </c>
      <c r="B781" s="469" t="s">
        <v>2572</v>
      </c>
      <c r="C781" s="468" t="s">
        <v>1662</v>
      </c>
      <c r="D781" s="468">
        <v>10.43</v>
      </c>
      <c r="E781" s="463"/>
    </row>
    <row r="782" ht="15.75" customHeight="1">
      <c r="A782" s="468">
        <v>62103.0</v>
      </c>
      <c r="B782" s="469" t="s">
        <v>2573</v>
      </c>
      <c r="C782" s="468" t="s">
        <v>1662</v>
      </c>
      <c r="D782" s="468">
        <v>13.94</v>
      </c>
      <c r="E782" s="463"/>
    </row>
    <row r="783" ht="15.75" customHeight="1">
      <c r="A783" s="468">
        <v>62104.0</v>
      </c>
      <c r="B783" s="469" t="s">
        <v>2574</v>
      </c>
      <c r="C783" s="468" t="s">
        <v>1662</v>
      </c>
      <c r="D783" s="468">
        <v>22.11</v>
      </c>
      <c r="E783" s="463"/>
    </row>
    <row r="784" ht="15.75" customHeight="1">
      <c r="A784" s="468">
        <v>62105.0</v>
      </c>
      <c r="B784" s="469" t="s">
        <v>2575</v>
      </c>
      <c r="C784" s="468" t="s">
        <v>1662</v>
      </c>
      <c r="D784" s="468">
        <v>23.2</v>
      </c>
      <c r="E784" s="463"/>
    </row>
    <row r="785" ht="15.75" customHeight="1">
      <c r="A785" s="468">
        <v>62106.0</v>
      </c>
      <c r="B785" s="469" t="s">
        <v>2576</v>
      </c>
      <c r="C785" s="468" t="s">
        <v>1662</v>
      </c>
      <c r="D785" s="468">
        <v>33.52</v>
      </c>
      <c r="E785" s="463"/>
    </row>
    <row r="786" ht="15.75" customHeight="1">
      <c r="A786" s="468">
        <v>62107.0</v>
      </c>
      <c r="B786" s="469" t="s">
        <v>2577</v>
      </c>
      <c r="C786" s="468" t="s">
        <v>1662</v>
      </c>
      <c r="D786" s="468">
        <v>162.53</v>
      </c>
      <c r="E786" s="463"/>
    </row>
    <row r="787" ht="15.75" customHeight="1">
      <c r="A787" s="468">
        <v>62111.0</v>
      </c>
      <c r="B787" s="469" t="s">
        <v>2578</v>
      </c>
      <c r="C787" s="468" t="s">
        <v>1662</v>
      </c>
      <c r="D787" s="468">
        <v>0.76</v>
      </c>
      <c r="E787" s="463"/>
    </row>
    <row r="788" ht="15.75" customHeight="1">
      <c r="A788" s="468">
        <v>62112.0</v>
      </c>
      <c r="B788" s="469" t="s">
        <v>2579</v>
      </c>
      <c r="C788" s="468" t="s">
        <v>1662</v>
      </c>
      <c r="D788" s="468">
        <v>1.3</v>
      </c>
      <c r="E788" s="463"/>
    </row>
    <row r="789" ht="15.75" customHeight="1">
      <c r="A789" s="468">
        <v>62116.0</v>
      </c>
      <c r="B789" s="469" t="s">
        <v>2580</v>
      </c>
      <c r="C789" s="468" t="s">
        <v>1662</v>
      </c>
      <c r="D789" s="468">
        <v>3.2</v>
      </c>
      <c r="E789" s="463"/>
    </row>
    <row r="790" ht="15.75" customHeight="1">
      <c r="A790" s="468">
        <v>62122.0</v>
      </c>
      <c r="B790" s="469" t="s">
        <v>2581</v>
      </c>
      <c r="C790" s="468"/>
      <c r="D790" s="468">
        <v>0.63</v>
      </c>
      <c r="E790" s="463"/>
    </row>
    <row r="791" ht="15.75" customHeight="1">
      <c r="A791" s="466">
        <v>62129.0</v>
      </c>
      <c r="B791" s="465" t="s">
        <v>2582</v>
      </c>
      <c r="C791" s="466" t="s">
        <v>1662</v>
      </c>
      <c r="D791" s="466">
        <v>3.79</v>
      </c>
      <c r="E791" s="463"/>
    </row>
    <row r="792" ht="15.75" customHeight="1">
      <c r="A792" s="468">
        <v>62187.0</v>
      </c>
      <c r="B792" s="469" t="s">
        <v>2583</v>
      </c>
      <c r="C792" s="468" t="s">
        <v>1662</v>
      </c>
      <c r="D792" s="468">
        <v>2.85</v>
      </c>
      <c r="E792" s="463"/>
    </row>
    <row r="793" ht="15.75" customHeight="1">
      <c r="A793" s="468">
        <v>62319.0</v>
      </c>
      <c r="B793" s="469" t="s">
        <v>2584</v>
      </c>
      <c r="C793" s="468" t="s">
        <v>1662</v>
      </c>
      <c r="D793" s="468">
        <v>2.78</v>
      </c>
      <c r="E793" s="463"/>
    </row>
    <row r="794" ht="15.75" customHeight="1">
      <c r="A794" s="468">
        <v>62321.0</v>
      </c>
      <c r="B794" s="469" t="s">
        <v>2585</v>
      </c>
      <c r="C794" s="468" t="s">
        <v>1662</v>
      </c>
      <c r="D794" s="468">
        <v>2.56</v>
      </c>
      <c r="E794" s="467"/>
    </row>
    <row r="795" ht="15.75" customHeight="1">
      <c r="A795" s="468">
        <v>62324.0</v>
      </c>
      <c r="B795" s="469" t="s">
        <v>2586</v>
      </c>
      <c r="C795" s="468" t="s">
        <v>722</v>
      </c>
      <c r="D795" s="468">
        <v>1.47</v>
      </c>
      <c r="E795" s="463"/>
    </row>
    <row r="796" ht="15.75" customHeight="1">
      <c r="A796" s="468">
        <v>62375.0</v>
      </c>
      <c r="B796" s="469" t="s">
        <v>2587</v>
      </c>
      <c r="C796" s="468" t="s">
        <v>722</v>
      </c>
      <c r="D796" s="468">
        <v>53.28</v>
      </c>
      <c r="E796" s="463"/>
    </row>
    <row r="797" ht="15.75" customHeight="1">
      <c r="A797" s="468">
        <v>62419.0</v>
      </c>
      <c r="B797" s="469" t="s">
        <v>2588</v>
      </c>
      <c r="C797" s="468" t="s">
        <v>722</v>
      </c>
      <c r="D797" s="468">
        <v>28.64</v>
      </c>
      <c r="E797" s="463"/>
    </row>
    <row r="798" ht="15.75" customHeight="1">
      <c r="A798" s="468">
        <v>62420.0</v>
      </c>
      <c r="B798" s="469" t="s">
        <v>2589</v>
      </c>
      <c r="C798" s="468"/>
      <c r="D798" s="468">
        <v>2.79</v>
      </c>
      <c r="E798" s="463"/>
    </row>
    <row r="799" ht="15.75" customHeight="1">
      <c r="A799" s="466">
        <v>62423.0</v>
      </c>
      <c r="B799" s="465" t="s">
        <v>2590</v>
      </c>
      <c r="C799" s="466" t="s">
        <v>1662</v>
      </c>
      <c r="D799" s="466">
        <v>16.74</v>
      </c>
      <c r="E799" s="463"/>
    </row>
    <row r="800" ht="15.75" customHeight="1">
      <c r="A800" s="468">
        <v>62430.0</v>
      </c>
      <c r="B800" s="469" t="s">
        <v>2591</v>
      </c>
      <c r="C800" s="468" t="s">
        <v>1662</v>
      </c>
      <c r="D800" s="468">
        <v>33.09</v>
      </c>
      <c r="E800" s="463"/>
    </row>
    <row r="801" ht="15.75" customHeight="1">
      <c r="A801" s="468">
        <v>62440.0</v>
      </c>
      <c r="B801" s="469" t="s">
        <v>2592</v>
      </c>
      <c r="C801" s="468" t="s">
        <v>1662</v>
      </c>
      <c r="D801" s="468">
        <v>14.58</v>
      </c>
      <c r="E801" s="463"/>
    </row>
    <row r="802" ht="15.75" customHeight="1">
      <c r="A802" s="468">
        <v>62472.0</v>
      </c>
      <c r="B802" s="469" t="s">
        <v>2593</v>
      </c>
      <c r="C802" s="468" t="s">
        <v>1662</v>
      </c>
      <c r="D802" s="468">
        <v>5.1</v>
      </c>
      <c r="E802" s="467"/>
    </row>
    <row r="803" ht="15.75" customHeight="1">
      <c r="A803" s="468">
        <v>62482.0</v>
      </c>
      <c r="B803" s="469" t="s">
        <v>2594</v>
      </c>
      <c r="C803" s="468" t="s">
        <v>722</v>
      </c>
      <c r="D803" s="468">
        <v>45.78</v>
      </c>
      <c r="E803" s="463"/>
    </row>
    <row r="804" ht="15.75" customHeight="1">
      <c r="A804" s="468">
        <v>62501.0</v>
      </c>
      <c r="B804" s="469" t="s">
        <v>2595</v>
      </c>
      <c r="C804" s="468"/>
      <c r="D804" s="468">
        <v>2.02</v>
      </c>
      <c r="E804" s="463"/>
    </row>
    <row r="805" ht="15.75" customHeight="1">
      <c r="A805" s="466">
        <v>62502.0</v>
      </c>
      <c r="B805" s="465" t="s">
        <v>2596</v>
      </c>
      <c r="C805" s="466" t="s">
        <v>1662</v>
      </c>
      <c r="D805" s="466">
        <v>2.8</v>
      </c>
      <c r="E805" s="463"/>
    </row>
    <row r="806" ht="15.75" customHeight="1">
      <c r="A806" s="468">
        <v>62503.0</v>
      </c>
      <c r="B806" s="469" t="s">
        <v>2597</v>
      </c>
      <c r="C806" s="468" t="s">
        <v>1662</v>
      </c>
      <c r="D806" s="468">
        <v>6.47</v>
      </c>
      <c r="E806" s="463"/>
    </row>
    <row r="807" ht="15.75" customHeight="1">
      <c r="A807" s="468">
        <v>62504.0</v>
      </c>
      <c r="B807" s="469" t="s">
        <v>2598</v>
      </c>
      <c r="C807" s="468" t="s">
        <v>1662</v>
      </c>
      <c r="D807" s="468">
        <v>8.9</v>
      </c>
      <c r="E807" s="463"/>
    </row>
    <row r="808" ht="15.0" customHeight="1">
      <c r="A808" s="468">
        <v>62505.0</v>
      </c>
      <c r="B808" s="469" t="s">
        <v>2599</v>
      </c>
      <c r="C808" s="468"/>
      <c r="D808" s="468">
        <v>10.13</v>
      </c>
      <c r="E808" s="467"/>
    </row>
    <row r="809" ht="15.75" customHeight="1">
      <c r="A809" s="466">
        <v>62506.0</v>
      </c>
      <c r="B809" s="465" t="s">
        <v>2600</v>
      </c>
      <c r="C809" s="466" t="s">
        <v>1662</v>
      </c>
      <c r="D809" s="466">
        <v>18.92</v>
      </c>
      <c r="E809" s="463"/>
    </row>
    <row r="810" ht="15.75" customHeight="1">
      <c r="A810" s="468">
        <v>62507.0</v>
      </c>
      <c r="B810" s="469" t="s">
        <v>2601</v>
      </c>
      <c r="C810" s="468" t="s">
        <v>1662</v>
      </c>
      <c r="D810" s="468">
        <v>29.94</v>
      </c>
      <c r="E810" s="463"/>
    </row>
    <row r="811" ht="15.75" customHeight="1">
      <c r="A811" s="468">
        <v>62508.0</v>
      </c>
      <c r="B811" s="469" t="s">
        <v>2602</v>
      </c>
      <c r="C811" s="468" t="s">
        <v>1662</v>
      </c>
      <c r="D811" s="468">
        <v>31.75</v>
      </c>
      <c r="E811" s="463"/>
    </row>
    <row r="812" ht="15.0" customHeight="1">
      <c r="A812" s="468">
        <v>62511.0</v>
      </c>
      <c r="B812" s="469" t="s">
        <v>2603</v>
      </c>
      <c r="C812" s="468" t="s">
        <v>1662</v>
      </c>
      <c r="D812" s="468">
        <v>0.68</v>
      </c>
      <c r="E812" s="467"/>
    </row>
    <row r="813" ht="15.75" customHeight="1">
      <c r="A813" s="468">
        <v>62512.0</v>
      </c>
      <c r="B813" s="469" t="s">
        <v>2604</v>
      </c>
      <c r="C813" s="468" t="s">
        <v>1662</v>
      </c>
      <c r="D813" s="468">
        <v>1.81</v>
      </c>
      <c r="E813" s="463"/>
    </row>
    <row r="814" ht="15.75" customHeight="1">
      <c r="A814" s="468">
        <v>62514.0</v>
      </c>
      <c r="B814" s="469" t="s">
        <v>2605</v>
      </c>
      <c r="C814" s="468" t="s">
        <v>1662</v>
      </c>
      <c r="D814" s="468">
        <v>4.91</v>
      </c>
      <c r="E814" s="463"/>
    </row>
    <row r="815" ht="15.75" customHeight="1">
      <c r="A815" s="468">
        <v>62520.0</v>
      </c>
      <c r="B815" s="469" t="s">
        <v>2606</v>
      </c>
      <c r="C815" s="468" t="s">
        <v>1662</v>
      </c>
      <c r="D815" s="468">
        <v>1.02</v>
      </c>
      <c r="E815" s="463"/>
    </row>
    <row r="816" ht="15.75" customHeight="1">
      <c r="A816" s="468">
        <v>62521.0</v>
      </c>
      <c r="B816" s="469" t="s">
        <v>2607</v>
      </c>
      <c r="C816" s="468" t="s">
        <v>1662</v>
      </c>
      <c r="D816" s="468">
        <v>2.88</v>
      </c>
      <c r="E816" s="463"/>
    </row>
    <row r="817" ht="15.75" customHeight="1">
      <c r="A817" s="468">
        <v>62530.0</v>
      </c>
      <c r="B817" s="469" t="s">
        <v>2608</v>
      </c>
      <c r="C817" s="468" t="s">
        <v>1662</v>
      </c>
      <c r="D817" s="468">
        <v>3.99</v>
      </c>
      <c r="E817" s="463"/>
    </row>
    <row r="818" ht="15.75" customHeight="1">
      <c r="A818" s="468">
        <v>62531.0</v>
      </c>
      <c r="B818" s="469" t="s">
        <v>2609</v>
      </c>
      <c r="C818" s="468" t="s">
        <v>1662</v>
      </c>
      <c r="D818" s="468">
        <v>6.69</v>
      </c>
      <c r="E818" s="463"/>
    </row>
    <row r="819" ht="15.75" customHeight="1">
      <c r="A819" s="468">
        <v>62532.0</v>
      </c>
      <c r="B819" s="469" t="s">
        <v>2610</v>
      </c>
      <c r="C819" s="468" t="s">
        <v>1662</v>
      </c>
      <c r="D819" s="468">
        <v>9.38</v>
      </c>
      <c r="E819" s="463"/>
    </row>
    <row r="820" ht="15.75" customHeight="1">
      <c r="A820" s="468">
        <v>62533.0</v>
      </c>
      <c r="B820" s="469" t="s">
        <v>2611</v>
      </c>
      <c r="C820" s="468" t="s">
        <v>1662</v>
      </c>
      <c r="D820" s="468">
        <v>10.91</v>
      </c>
      <c r="E820" s="463"/>
    </row>
    <row r="821" ht="15.75" customHeight="1">
      <c r="A821" s="468">
        <v>62534.0</v>
      </c>
      <c r="B821" s="469" t="s">
        <v>2612</v>
      </c>
      <c r="C821" s="468" t="s">
        <v>1662</v>
      </c>
      <c r="D821" s="468">
        <v>26.73</v>
      </c>
      <c r="E821" s="463"/>
    </row>
    <row r="822" ht="15.75" customHeight="1">
      <c r="A822" s="468">
        <v>62535.0</v>
      </c>
      <c r="B822" s="469" t="s">
        <v>2613</v>
      </c>
      <c r="C822" s="468" t="s">
        <v>1662</v>
      </c>
      <c r="D822" s="468">
        <v>49.49</v>
      </c>
      <c r="E822" s="463"/>
    </row>
    <row r="823" ht="15.75" customHeight="1">
      <c r="A823" s="468">
        <v>62536.0</v>
      </c>
      <c r="B823" s="469" t="s">
        <v>2614</v>
      </c>
      <c r="C823" s="468" t="s">
        <v>1662</v>
      </c>
      <c r="D823" s="468">
        <v>1.65</v>
      </c>
      <c r="E823" s="463"/>
    </row>
    <row r="824" ht="15.75" customHeight="1">
      <c r="A824" s="468">
        <v>62540.0</v>
      </c>
      <c r="B824" s="469" t="s">
        <v>2615</v>
      </c>
      <c r="C824" s="468" t="s">
        <v>1662</v>
      </c>
      <c r="D824" s="468">
        <v>1.22</v>
      </c>
      <c r="E824" s="463"/>
    </row>
    <row r="825" ht="15.75" customHeight="1">
      <c r="A825" s="468">
        <v>62542.0</v>
      </c>
      <c r="B825" s="469" t="s">
        <v>2616</v>
      </c>
      <c r="C825" s="468" t="s">
        <v>1662</v>
      </c>
      <c r="D825" s="468">
        <v>4.66</v>
      </c>
      <c r="E825" s="463"/>
    </row>
    <row r="826" ht="15.75" customHeight="1">
      <c r="A826" s="468">
        <v>62543.0</v>
      </c>
      <c r="B826" s="469" t="s">
        <v>2617</v>
      </c>
      <c r="C826" s="468" t="s">
        <v>1662</v>
      </c>
      <c r="D826" s="468">
        <v>6.21</v>
      </c>
      <c r="E826" s="463"/>
    </row>
    <row r="827" ht="15.75" customHeight="1">
      <c r="A827" s="468">
        <v>62544.0</v>
      </c>
      <c r="B827" s="469" t="s">
        <v>2618</v>
      </c>
      <c r="C827" s="468" t="s">
        <v>1662</v>
      </c>
      <c r="D827" s="468">
        <v>2.59</v>
      </c>
      <c r="E827" s="463"/>
    </row>
    <row r="828" ht="15.75" customHeight="1">
      <c r="A828" s="468">
        <v>62547.0</v>
      </c>
      <c r="B828" s="469" t="s">
        <v>2619</v>
      </c>
      <c r="C828" s="468"/>
      <c r="D828" s="468">
        <v>12.6</v>
      </c>
      <c r="E828" s="463"/>
    </row>
    <row r="829" ht="15.75" customHeight="1">
      <c r="A829" s="466">
        <v>62549.0</v>
      </c>
      <c r="B829" s="465" t="s">
        <v>2620</v>
      </c>
      <c r="C829" s="466" t="s">
        <v>1662</v>
      </c>
      <c r="D829" s="466">
        <v>7.45</v>
      </c>
      <c r="E829" s="463"/>
    </row>
    <row r="830" ht="15.75" customHeight="1">
      <c r="A830" s="468">
        <v>62570.0</v>
      </c>
      <c r="B830" s="469" t="s">
        <v>2621</v>
      </c>
      <c r="C830" s="468" t="s">
        <v>1662</v>
      </c>
      <c r="D830" s="468">
        <v>0.65</v>
      </c>
      <c r="E830" s="463"/>
    </row>
    <row r="831" ht="15.75" customHeight="1">
      <c r="A831" s="468">
        <v>62577.0</v>
      </c>
      <c r="B831" s="469" t="s">
        <v>2622</v>
      </c>
      <c r="C831" s="468" t="s">
        <v>1662</v>
      </c>
      <c r="D831" s="468">
        <v>40.12</v>
      </c>
      <c r="E831" s="463"/>
    </row>
    <row r="832" ht="15.0" customHeight="1">
      <c r="A832" s="468">
        <v>62588.0</v>
      </c>
      <c r="B832" s="469" t="s">
        <v>2623</v>
      </c>
      <c r="C832" s="468" t="s">
        <v>1662</v>
      </c>
      <c r="D832" s="468">
        <v>5.57</v>
      </c>
      <c r="E832" s="467"/>
    </row>
    <row r="833" ht="15.75" customHeight="1">
      <c r="A833" s="468">
        <v>62594.0</v>
      </c>
      <c r="B833" s="469" t="s">
        <v>2624</v>
      </c>
      <c r="C833" s="468" t="s">
        <v>722</v>
      </c>
      <c r="D833" s="468">
        <v>1.09</v>
      </c>
      <c r="E833" s="463"/>
    </row>
    <row r="834" ht="15.75" customHeight="1">
      <c r="A834" s="468">
        <v>62674.0</v>
      </c>
      <c r="B834" s="469" t="s">
        <v>2625</v>
      </c>
      <c r="C834" s="468" t="s">
        <v>1662</v>
      </c>
      <c r="D834" s="468">
        <v>7.02</v>
      </c>
      <c r="E834" s="463"/>
    </row>
    <row r="835" ht="15.75" customHeight="1">
      <c r="A835" s="468">
        <v>62702.0</v>
      </c>
      <c r="B835" s="469" t="s">
        <v>2626</v>
      </c>
      <c r="C835" s="468" t="s">
        <v>1662</v>
      </c>
      <c r="D835" s="468">
        <v>7.63</v>
      </c>
      <c r="E835" s="463"/>
    </row>
    <row r="836" ht="15.75" customHeight="1">
      <c r="A836" s="468">
        <v>62703.0</v>
      </c>
      <c r="B836" s="469" t="s">
        <v>2627</v>
      </c>
      <c r="C836" s="468" t="s">
        <v>1662</v>
      </c>
      <c r="D836" s="468">
        <v>15.64</v>
      </c>
      <c r="E836" s="463"/>
    </row>
    <row r="837" ht="15.75" customHeight="1">
      <c r="A837" s="468">
        <v>62813.0</v>
      </c>
      <c r="B837" s="469" t="s">
        <v>2629</v>
      </c>
      <c r="C837" s="468"/>
      <c r="D837" s="468">
        <v>1.65</v>
      </c>
      <c r="E837" s="463"/>
    </row>
    <row r="838" ht="15.75" customHeight="1">
      <c r="A838" s="466">
        <v>62814.0</v>
      </c>
      <c r="B838" s="465" t="s">
        <v>2630</v>
      </c>
      <c r="C838" s="466" t="s">
        <v>722</v>
      </c>
      <c r="D838" s="466">
        <v>2.51</v>
      </c>
      <c r="E838" s="463"/>
    </row>
    <row r="839" ht="15.75" customHeight="1">
      <c r="A839" s="468">
        <v>62890.0</v>
      </c>
      <c r="B839" s="469" t="s">
        <v>2631</v>
      </c>
      <c r="C839" s="468" t="s">
        <v>1662</v>
      </c>
      <c r="D839" s="468">
        <v>5.12</v>
      </c>
      <c r="E839" s="463"/>
    </row>
    <row r="840" ht="15.75" customHeight="1">
      <c r="A840" s="468">
        <v>63480.0</v>
      </c>
      <c r="B840" s="469" t="s">
        <v>2632</v>
      </c>
      <c r="C840" s="468" t="s">
        <v>1662</v>
      </c>
      <c r="D840" s="468">
        <v>216.11</v>
      </c>
      <c r="E840" s="463"/>
    </row>
    <row r="841" ht="15.75" customHeight="1">
      <c r="A841" s="468">
        <v>63501.0</v>
      </c>
      <c r="B841" s="469" t="s">
        <v>2635</v>
      </c>
      <c r="C841" s="468" t="s">
        <v>1662</v>
      </c>
      <c r="D841" s="468">
        <v>19.12</v>
      </c>
      <c r="E841" s="467"/>
    </row>
    <row r="842" ht="15.75" customHeight="1">
      <c r="A842" s="468">
        <v>63502.0</v>
      </c>
      <c r="B842" s="469" t="s">
        <v>2636</v>
      </c>
      <c r="C842" s="468" t="s">
        <v>1662</v>
      </c>
      <c r="D842" s="468">
        <v>23.43</v>
      </c>
      <c r="E842" s="463"/>
    </row>
    <row r="843" ht="15.75" customHeight="1">
      <c r="A843" s="468">
        <v>63503.0</v>
      </c>
      <c r="B843" s="469" t="s">
        <v>2638</v>
      </c>
      <c r="C843" s="468" t="s">
        <v>1662</v>
      </c>
      <c r="D843" s="468">
        <v>30.52</v>
      </c>
      <c r="E843" s="463"/>
    </row>
    <row r="844" ht="15.75" customHeight="1">
      <c r="A844" s="468">
        <v>63504.0</v>
      </c>
      <c r="B844" s="469" t="s">
        <v>2640</v>
      </c>
      <c r="C844" s="468" t="s">
        <v>1662</v>
      </c>
      <c r="D844" s="468">
        <v>38.72</v>
      </c>
      <c r="E844" s="463"/>
    </row>
    <row r="845" ht="15.75" customHeight="1">
      <c r="A845" s="468">
        <v>63505.0</v>
      </c>
      <c r="B845" s="469" t="s">
        <v>2643</v>
      </c>
      <c r="C845" s="468" t="s">
        <v>1662</v>
      </c>
      <c r="D845" s="468">
        <v>53.96</v>
      </c>
      <c r="E845" s="463"/>
    </row>
    <row r="846" ht="15.75" customHeight="1">
      <c r="A846" s="468">
        <v>63506.0</v>
      </c>
      <c r="B846" s="469" t="s">
        <v>2644</v>
      </c>
      <c r="C846" s="468" t="s">
        <v>1662</v>
      </c>
      <c r="D846" s="468">
        <v>89.51</v>
      </c>
      <c r="E846" s="463"/>
    </row>
    <row r="847" ht="15.75" customHeight="1">
      <c r="A847" s="468">
        <v>63507.0</v>
      </c>
      <c r="B847" s="469" t="s">
        <v>2645</v>
      </c>
      <c r="C847" s="468" t="s">
        <v>1662</v>
      </c>
      <c r="D847" s="468">
        <v>218.01</v>
      </c>
      <c r="E847" s="463"/>
    </row>
    <row r="848" ht="15.75" customHeight="1">
      <c r="A848" s="468">
        <v>63508.0</v>
      </c>
      <c r="B848" s="469" t="s">
        <v>2646</v>
      </c>
      <c r="C848" s="468"/>
      <c r="D848" s="468">
        <v>349.72</v>
      </c>
      <c r="E848" s="463"/>
    </row>
    <row r="849" ht="15.75" customHeight="1">
      <c r="A849" s="466">
        <v>63515.0</v>
      </c>
      <c r="B849" s="465" t="s">
        <v>2651</v>
      </c>
      <c r="C849" s="466" t="s">
        <v>1662</v>
      </c>
      <c r="D849" s="466">
        <v>60.23</v>
      </c>
      <c r="E849" s="463"/>
    </row>
    <row r="850" ht="15.75" customHeight="1">
      <c r="A850" s="468">
        <v>63516.0</v>
      </c>
      <c r="B850" s="469" t="s">
        <v>2656</v>
      </c>
      <c r="C850" s="468"/>
      <c r="D850" s="468">
        <v>72.95</v>
      </c>
      <c r="E850" s="463"/>
    </row>
    <row r="851" ht="15.75" customHeight="1">
      <c r="A851" s="466">
        <v>63517.0</v>
      </c>
      <c r="B851" s="465" t="s">
        <v>2661</v>
      </c>
      <c r="C851" s="466" t="s">
        <v>722</v>
      </c>
      <c r="D851" s="466">
        <v>90.53</v>
      </c>
      <c r="E851" s="463"/>
    </row>
    <row r="852" ht="15.75" customHeight="1">
      <c r="A852" s="468">
        <v>63518.0</v>
      </c>
      <c r="B852" s="469" t="s">
        <v>2665</v>
      </c>
      <c r="C852" s="468" t="s">
        <v>1662</v>
      </c>
      <c r="D852" s="468">
        <v>132.09</v>
      </c>
      <c r="E852" s="467"/>
    </row>
    <row r="853" ht="15.75" customHeight="1">
      <c r="A853" s="468">
        <v>63520.0</v>
      </c>
      <c r="B853" s="469" t="s">
        <v>2669</v>
      </c>
      <c r="C853" s="468" t="s">
        <v>722</v>
      </c>
      <c r="D853" s="468">
        <v>40.79</v>
      </c>
      <c r="E853" s="463"/>
    </row>
    <row r="854" ht="15.75" customHeight="1">
      <c r="A854" s="468">
        <v>63521.0</v>
      </c>
      <c r="B854" s="469" t="s">
        <v>2676</v>
      </c>
      <c r="C854" s="468" t="s">
        <v>1662</v>
      </c>
      <c r="D854" s="468">
        <v>48.55</v>
      </c>
      <c r="E854" s="467"/>
    </row>
    <row r="855" ht="15.75" customHeight="1">
      <c r="A855" s="468">
        <v>63523.0</v>
      </c>
      <c r="B855" s="469" t="s">
        <v>2683</v>
      </c>
      <c r="C855" s="468" t="s">
        <v>722</v>
      </c>
      <c r="D855" s="468">
        <v>125.13</v>
      </c>
      <c r="E855" s="463"/>
    </row>
    <row r="856" ht="15.75" customHeight="1">
      <c r="A856" s="468">
        <v>63530.0</v>
      </c>
      <c r="B856" s="469" t="s">
        <v>2690</v>
      </c>
      <c r="C856" s="468"/>
      <c r="D856" s="468">
        <v>36.55</v>
      </c>
      <c r="E856" s="463"/>
    </row>
    <row r="857" ht="15.75" customHeight="1">
      <c r="A857" s="466">
        <v>63533.0</v>
      </c>
      <c r="B857" s="465" t="s">
        <v>2695</v>
      </c>
      <c r="C857" s="466" t="s">
        <v>1662</v>
      </c>
      <c r="D857" s="466">
        <v>23.71</v>
      </c>
      <c r="E857" s="463"/>
    </row>
    <row r="858" ht="15.75" customHeight="1">
      <c r="A858" s="468">
        <v>63536.0</v>
      </c>
      <c r="B858" s="469" t="s">
        <v>2701</v>
      </c>
      <c r="C858" s="468" t="s">
        <v>1662</v>
      </c>
      <c r="D858" s="468">
        <v>33.39</v>
      </c>
      <c r="E858" s="463"/>
    </row>
    <row r="859" ht="15.75" customHeight="1">
      <c r="A859" s="468">
        <v>64001.0</v>
      </c>
      <c r="B859" s="469" t="s">
        <v>2705</v>
      </c>
      <c r="C859" s="468" t="s">
        <v>1662</v>
      </c>
      <c r="D859" s="468">
        <v>57.11</v>
      </c>
      <c r="E859" s="463"/>
    </row>
    <row r="860" ht="15.75" customHeight="1">
      <c r="A860" s="468">
        <v>64002.0</v>
      </c>
      <c r="B860" s="469" t="s">
        <v>2710</v>
      </c>
      <c r="C860" s="468"/>
      <c r="D860" s="468">
        <v>29.19</v>
      </c>
      <c r="E860" s="467"/>
    </row>
    <row r="861" ht="15.75" customHeight="1">
      <c r="A861" s="466">
        <v>64003.0</v>
      </c>
      <c r="B861" s="465" t="s">
        <v>2716</v>
      </c>
      <c r="C861" s="466" t="s">
        <v>1662</v>
      </c>
      <c r="D861" s="466">
        <v>41.12</v>
      </c>
      <c r="E861" s="463"/>
    </row>
    <row r="862" ht="15.75" customHeight="1">
      <c r="A862" s="468">
        <v>64004.0</v>
      </c>
      <c r="B862" s="469" t="s">
        <v>2721</v>
      </c>
      <c r="C862" s="468" t="s">
        <v>1662</v>
      </c>
      <c r="D862" s="468">
        <v>264.74</v>
      </c>
      <c r="E862" s="463"/>
    </row>
    <row r="863" ht="15.75" customHeight="1">
      <c r="A863" s="468">
        <v>64005.0</v>
      </c>
      <c r="B863" s="469" t="s">
        <v>2727</v>
      </c>
      <c r="C863" s="468" t="s">
        <v>1662</v>
      </c>
      <c r="D863" s="468">
        <v>5.19</v>
      </c>
      <c r="E863" s="463"/>
    </row>
    <row r="864" ht="15.75" customHeight="1">
      <c r="A864" s="468">
        <v>64006.0</v>
      </c>
      <c r="B864" s="469" t="s">
        <v>2731</v>
      </c>
      <c r="C864" s="468" t="s">
        <v>1662</v>
      </c>
      <c r="D864" s="468">
        <v>4.77</v>
      </c>
      <c r="E864" s="467"/>
    </row>
    <row r="865" ht="15.75" customHeight="1">
      <c r="A865" s="468">
        <v>64010.0</v>
      </c>
      <c r="B865" s="469" t="s">
        <v>2736</v>
      </c>
      <c r="C865" s="468" t="s">
        <v>1662</v>
      </c>
      <c r="D865" s="468">
        <v>194.73</v>
      </c>
      <c r="E865" s="463"/>
    </row>
    <row r="866" ht="15.75" customHeight="1">
      <c r="A866" s="468">
        <v>64011.0</v>
      </c>
      <c r="B866" s="469" t="s">
        <v>2742</v>
      </c>
      <c r="C866" s="468" t="s">
        <v>1662</v>
      </c>
      <c r="D866" s="468">
        <v>94.41</v>
      </c>
      <c r="E866" s="463"/>
    </row>
    <row r="867" ht="15.75" customHeight="1">
      <c r="A867" s="468">
        <v>64015.0</v>
      </c>
      <c r="B867" s="469" t="s">
        <v>2747</v>
      </c>
      <c r="C867" s="468" t="s">
        <v>1662</v>
      </c>
      <c r="D867" s="468">
        <v>51.9</v>
      </c>
      <c r="E867" s="463"/>
    </row>
    <row r="868" ht="15.75" customHeight="1">
      <c r="A868" s="468">
        <v>64016.0</v>
      </c>
      <c r="B868" s="469" t="s">
        <v>2752</v>
      </c>
      <c r="C868" s="468"/>
      <c r="D868" s="471">
        <v>58.83</v>
      </c>
      <c r="E868" s="463"/>
    </row>
    <row r="869" ht="15.75" customHeight="1">
      <c r="A869" s="466">
        <v>64017.0</v>
      </c>
      <c r="B869" s="465" t="s">
        <v>2757</v>
      </c>
      <c r="C869" s="466" t="s">
        <v>1662</v>
      </c>
      <c r="D869" s="466">
        <v>77.01</v>
      </c>
      <c r="E869" s="463"/>
    </row>
    <row r="870" ht="15.75" customHeight="1">
      <c r="A870" s="468">
        <v>64018.0</v>
      </c>
      <c r="B870" s="469" t="s">
        <v>2762</v>
      </c>
      <c r="C870" s="468" t="s">
        <v>1662</v>
      </c>
      <c r="D870" s="468">
        <v>130.03</v>
      </c>
      <c r="E870" s="463"/>
    </row>
    <row r="871" ht="15.75" customHeight="1">
      <c r="A871" s="468">
        <v>64019.0</v>
      </c>
      <c r="B871" s="469" t="s">
        <v>2765</v>
      </c>
      <c r="C871" s="468" t="s">
        <v>1662</v>
      </c>
      <c r="D871" s="468">
        <v>132.6</v>
      </c>
      <c r="E871" s="463"/>
    </row>
    <row r="872" ht="15.75" customHeight="1">
      <c r="A872" s="468">
        <v>64020.0</v>
      </c>
      <c r="B872" s="469" t="s">
        <v>2769</v>
      </c>
      <c r="C872" s="468" t="s">
        <v>1662</v>
      </c>
      <c r="D872" s="468">
        <v>181.81</v>
      </c>
      <c r="E872" s="467"/>
    </row>
    <row r="873" ht="15.75" customHeight="1">
      <c r="A873" s="468">
        <v>64021.0</v>
      </c>
      <c r="B873" s="469" t="s">
        <v>2773</v>
      </c>
      <c r="C873" s="468" t="s">
        <v>1662</v>
      </c>
      <c r="D873" s="468">
        <v>342.56</v>
      </c>
      <c r="E873" s="463"/>
    </row>
    <row r="874" ht="15.75" customHeight="1">
      <c r="A874" s="468">
        <v>64022.0</v>
      </c>
      <c r="B874" s="469" t="s">
        <v>2777</v>
      </c>
      <c r="C874" s="468" t="s">
        <v>1662</v>
      </c>
      <c r="D874" s="468">
        <v>416.99</v>
      </c>
      <c r="E874" s="463"/>
    </row>
    <row r="875" ht="15.75" customHeight="1">
      <c r="A875" s="468">
        <v>64034.0</v>
      </c>
      <c r="B875" s="469" t="s">
        <v>2781</v>
      </c>
      <c r="C875" s="468" t="s">
        <v>1662</v>
      </c>
      <c r="D875" s="468">
        <v>71.78</v>
      </c>
      <c r="E875" s="463"/>
    </row>
    <row r="876" ht="15.75" customHeight="1">
      <c r="A876" s="468">
        <v>64035.0</v>
      </c>
      <c r="B876" s="469" t="s">
        <v>2787</v>
      </c>
      <c r="C876" s="468" t="s">
        <v>1662</v>
      </c>
      <c r="D876" s="468">
        <v>36.28</v>
      </c>
      <c r="E876" s="463"/>
    </row>
    <row r="877" ht="15.75" customHeight="1">
      <c r="A877" s="468">
        <v>64040.0</v>
      </c>
      <c r="B877" s="469" t="s">
        <v>2792</v>
      </c>
      <c r="C877" s="468" t="s">
        <v>1662</v>
      </c>
      <c r="D877" s="468">
        <v>33.44</v>
      </c>
      <c r="E877" s="463"/>
    </row>
    <row r="878" ht="15.75" customHeight="1">
      <c r="A878" s="468">
        <v>64041.0</v>
      </c>
      <c r="B878" s="469" t="s">
        <v>2796</v>
      </c>
      <c r="C878" s="468" t="s">
        <v>1662</v>
      </c>
      <c r="D878" s="468">
        <v>81.37</v>
      </c>
      <c r="E878" s="463"/>
    </row>
    <row r="879" ht="15.75" customHeight="1">
      <c r="A879" s="468">
        <v>64042.0</v>
      </c>
      <c r="B879" s="469" t="s">
        <v>2800</v>
      </c>
      <c r="C879" s="468"/>
      <c r="D879" s="468">
        <v>117.16</v>
      </c>
      <c r="E879" s="463"/>
    </row>
    <row r="880" ht="15.75" customHeight="1">
      <c r="A880" s="466">
        <v>64043.0</v>
      </c>
      <c r="B880" s="465" t="s">
        <v>2805</v>
      </c>
      <c r="C880" s="466" t="s">
        <v>1662</v>
      </c>
      <c r="D880" s="466">
        <v>199.17</v>
      </c>
      <c r="E880" s="463"/>
    </row>
    <row r="881" ht="15.75" customHeight="1">
      <c r="A881" s="468">
        <v>64044.0</v>
      </c>
      <c r="B881" s="469" t="s">
        <v>2810</v>
      </c>
      <c r="C881" s="468" t="s">
        <v>1662</v>
      </c>
      <c r="D881" s="468">
        <v>283.3</v>
      </c>
      <c r="E881" s="463"/>
    </row>
    <row r="882" ht="15.75" customHeight="1">
      <c r="A882" s="468">
        <v>64045.0</v>
      </c>
      <c r="B882" s="469" t="s">
        <v>2815</v>
      </c>
      <c r="C882" s="468" t="s">
        <v>1662</v>
      </c>
      <c r="D882" s="468">
        <v>57.11</v>
      </c>
      <c r="E882" s="463"/>
    </row>
    <row r="883" ht="15.75" customHeight="1">
      <c r="A883" s="468">
        <v>64066.0</v>
      </c>
      <c r="B883" s="469" t="s">
        <v>2820</v>
      </c>
      <c r="C883" s="468" t="s">
        <v>1662</v>
      </c>
      <c r="D883" s="468">
        <v>47.2</v>
      </c>
      <c r="E883" s="467"/>
    </row>
    <row r="884" ht="15.75" customHeight="1">
      <c r="A884" s="468">
        <v>64077.0</v>
      </c>
      <c r="B884" s="469" t="s">
        <v>2826</v>
      </c>
      <c r="C884" s="468" t="s">
        <v>1662</v>
      </c>
      <c r="D884" s="468">
        <v>3.56</v>
      </c>
      <c r="E884" s="463"/>
    </row>
    <row r="885" ht="15.75" customHeight="1">
      <c r="A885" s="468">
        <v>64094.0</v>
      </c>
      <c r="B885" s="469" t="s">
        <v>2830</v>
      </c>
      <c r="C885" s="468" t="s">
        <v>1662</v>
      </c>
      <c r="D885" s="468">
        <v>200.4</v>
      </c>
      <c r="E885" s="463"/>
    </row>
    <row r="886" ht="15.75" customHeight="1">
      <c r="A886" s="468">
        <v>64097.0</v>
      </c>
      <c r="B886" s="469" t="s">
        <v>2834</v>
      </c>
      <c r="C886" s="468" t="s">
        <v>1662</v>
      </c>
      <c r="D886" s="468">
        <v>247.6</v>
      </c>
      <c r="E886" s="463"/>
    </row>
    <row r="887" ht="15.75" customHeight="1">
      <c r="A887" s="468">
        <v>64149.0</v>
      </c>
      <c r="B887" s="469" t="s">
        <v>2838</v>
      </c>
      <c r="C887" s="468" t="s">
        <v>1662</v>
      </c>
      <c r="D887" s="468">
        <v>57.46</v>
      </c>
      <c r="E887" s="463"/>
    </row>
    <row r="888" ht="15.75" customHeight="1">
      <c r="A888" s="468">
        <v>64503.0</v>
      </c>
      <c r="B888" s="469" t="s">
        <v>2845</v>
      </c>
      <c r="C888" s="468" t="s">
        <v>1662</v>
      </c>
      <c r="D888" s="468">
        <v>122.45</v>
      </c>
      <c r="E888" s="463"/>
    </row>
    <row r="889" ht="15.75" customHeight="1">
      <c r="A889" s="468">
        <v>64504.0</v>
      </c>
      <c r="B889" s="469" t="s">
        <v>2849</v>
      </c>
      <c r="C889" s="468" t="s">
        <v>1662</v>
      </c>
      <c r="D889" s="468">
        <v>151.78</v>
      </c>
      <c r="E889" s="463"/>
    </row>
    <row r="890" ht="15.75" customHeight="1">
      <c r="A890" s="468">
        <v>64506.0</v>
      </c>
      <c r="B890" s="469" t="s">
        <v>2853</v>
      </c>
      <c r="C890" s="468"/>
      <c r="D890" s="468">
        <v>116.39</v>
      </c>
      <c r="E890" s="463"/>
    </row>
    <row r="891" ht="15.75" customHeight="1">
      <c r="A891" s="466">
        <v>64507.0</v>
      </c>
      <c r="B891" s="465" t="s">
        <v>2858</v>
      </c>
      <c r="C891" s="466" t="s">
        <v>1662</v>
      </c>
      <c r="D891" s="466">
        <v>18.14</v>
      </c>
      <c r="E891" s="463"/>
    </row>
    <row r="892" ht="15.75" customHeight="1">
      <c r="A892" s="468">
        <v>64511.0</v>
      </c>
      <c r="B892" s="469" t="s">
        <v>2864</v>
      </c>
      <c r="C892" s="468" t="s">
        <v>1662</v>
      </c>
      <c r="D892" s="468">
        <v>118.49</v>
      </c>
      <c r="E892" s="463"/>
    </row>
    <row r="893" ht="15.75" customHeight="1">
      <c r="A893" s="468">
        <v>64515.0</v>
      </c>
      <c r="B893" s="469" t="s">
        <v>2872</v>
      </c>
      <c r="C893" s="468" t="s">
        <v>1662</v>
      </c>
      <c r="D893" s="468">
        <v>14.24</v>
      </c>
      <c r="E893" s="463"/>
    </row>
    <row r="894" ht="15.75" customHeight="1">
      <c r="A894" s="468">
        <v>64519.0</v>
      </c>
      <c r="B894" s="469" t="s">
        <v>2878</v>
      </c>
      <c r="C894" s="468" t="s">
        <v>1662</v>
      </c>
      <c r="D894" s="468">
        <v>10.61</v>
      </c>
      <c r="E894" s="467"/>
    </row>
    <row r="895" ht="15.75" customHeight="1">
      <c r="A895" s="468">
        <v>64527.0</v>
      </c>
      <c r="B895" s="469" t="s">
        <v>2883</v>
      </c>
      <c r="C895" s="468" t="s">
        <v>1662</v>
      </c>
      <c r="D895" s="468">
        <v>20.66</v>
      </c>
      <c r="E895" s="463"/>
    </row>
    <row r="896" ht="15.75" customHeight="1">
      <c r="A896" s="468">
        <v>64701.0</v>
      </c>
      <c r="B896" s="469" t="s">
        <v>2888</v>
      </c>
      <c r="C896" s="468" t="s">
        <v>1662</v>
      </c>
      <c r="D896" s="468">
        <v>17.83</v>
      </c>
      <c r="E896" s="463"/>
    </row>
    <row r="897" ht="15.75" customHeight="1">
      <c r="A897" s="468">
        <v>64702.0</v>
      </c>
      <c r="B897" s="469" t="s">
        <v>2893</v>
      </c>
      <c r="C897" s="468" t="s">
        <v>1662</v>
      </c>
      <c r="D897" s="468">
        <v>18.75</v>
      </c>
      <c r="E897" s="463"/>
    </row>
    <row r="898" ht="15.75" customHeight="1">
      <c r="A898" s="468">
        <v>64703.0</v>
      </c>
      <c r="B898" s="469" t="s">
        <v>2901</v>
      </c>
      <c r="C898" s="468" t="s">
        <v>1662</v>
      </c>
      <c r="D898" s="468">
        <v>12.0</v>
      </c>
      <c r="E898" s="463"/>
    </row>
    <row r="899" ht="15.75" customHeight="1">
      <c r="A899" s="468">
        <v>64704.0</v>
      </c>
      <c r="B899" s="469" t="s">
        <v>2905</v>
      </c>
      <c r="C899" s="468" t="s">
        <v>1662</v>
      </c>
      <c r="D899" s="468">
        <v>20.3</v>
      </c>
      <c r="E899" s="463"/>
    </row>
    <row r="900" ht="15.75" customHeight="1">
      <c r="A900" s="468">
        <v>64706.0</v>
      </c>
      <c r="B900" s="469" t="s">
        <v>2909</v>
      </c>
      <c r="C900" s="468" t="s">
        <v>722</v>
      </c>
      <c r="D900" s="468">
        <v>36.15</v>
      </c>
      <c r="E900" s="463"/>
    </row>
    <row r="901" ht="15.75" customHeight="1">
      <c r="A901" s="468">
        <v>64707.0</v>
      </c>
      <c r="B901" s="469" t="s">
        <v>2911</v>
      </c>
      <c r="C901" s="468" t="s">
        <v>1662</v>
      </c>
      <c r="D901" s="468">
        <v>542.29</v>
      </c>
      <c r="E901" s="463"/>
    </row>
    <row r="902" ht="15.75" customHeight="1">
      <c r="A902" s="468">
        <v>64709.0</v>
      </c>
      <c r="B902" s="469" t="s">
        <v>2915</v>
      </c>
      <c r="C902" s="468" t="s">
        <v>1662</v>
      </c>
      <c r="D902" s="468">
        <v>13.62</v>
      </c>
      <c r="E902" s="463"/>
    </row>
    <row r="903" ht="15.75" customHeight="1">
      <c r="A903" s="468">
        <v>65002.0</v>
      </c>
      <c r="B903" s="469" t="s">
        <v>2919</v>
      </c>
      <c r="C903" s="468" t="s">
        <v>1662</v>
      </c>
      <c r="D903" s="468">
        <v>29.17</v>
      </c>
      <c r="E903" s="463"/>
    </row>
    <row r="904" ht="15.75" customHeight="1">
      <c r="A904" s="468">
        <v>65004.0</v>
      </c>
      <c r="B904" s="469" t="s">
        <v>2925</v>
      </c>
      <c r="C904" s="468" t="s">
        <v>1662</v>
      </c>
      <c r="D904" s="468">
        <v>270.46</v>
      </c>
      <c r="E904" s="463"/>
    </row>
    <row r="905" ht="15.75" customHeight="1">
      <c r="A905" s="468">
        <v>65005.0</v>
      </c>
      <c r="B905" s="469" t="s">
        <v>2932</v>
      </c>
      <c r="C905" s="468" t="s">
        <v>1662</v>
      </c>
      <c r="D905" s="468">
        <v>2237.9</v>
      </c>
      <c r="E905" s="463"/>
    </row>
    <row r="906" ht="15.75" customHeight="1">
      <c r="A906" s="468">
        <v>65023.0</v>
      </c>
      <c r="B906" s="469" t="s">
        <v>2937</v>
      </c>
      <c r="C906" s="468" t="s">
        <v>1662</v>
      </c>
      <c r="D906" s="468">
        <v>682.51</v>
      </c>
      <c r="E906" s="463"/>
    </row>
    <row r="907" ht="15.75" customHeight="1">
      <c r="A907" s="468">
        <v>65024.0</v>
      </c>
      <c r="B907" s="469" t="s">
        <v>2941</v>
      </c>
      <c r="C907" s="468" t="s">
        <v>1662</v>
      </c>
      <c r="D907" s="468">
        <v>195.82</v>
      </c>
      <c r="E907" s="463"/>
    </row>
    <row r="908" ht="15.75" customHeight="1">
      <c r="A908" s="468">
        <v>65031.0</v>
      </c>
      <c r="B908" s="469" t="s">
        <v>2946</v>
      </c>
      <c r="C908" s="468" t="s">
        <v>1662</v>
      </c>
      <c r="D908" s="468">
        <v>165.83</v>
      </c>
      <c r="E908" s="463"/>
    </row>
    <row r="909" ht="15.75" customHeight="1">
      <c r="A909" s="468">
        <v>65032.0</v>
      </c>
      <c r="B909" s="469" t="s">
        <v>2950</v>
      </c>
      <c r="C909" s="468" t="s">
        <v>1662</v>
      </c>
      <c r="D909" s="468">
        <v>1416.34</v>
      </c>
      <c r="E909" s="463"/>
    </row>
    <row r="910" ht="15.75" customHeight="1">
      <c r="A910" s="468">
        <v>65033.0</v>
      </c>
      <c r="B910" s="469" t="s">
        <v>2955</v>
      </c>
      <c r="C910" s="468"/>
      <c r="D910" s="468">
        <v>994.57</v>
      </c>
      <c r="E910" s="463"/>
    </row>
    <row r="911" ht="15.75" customHeight="1">
      <c r="A911" s="466">
        <v>65076.0</v>
      </c>
      <c r="B911" s="465" t="s">
        <v>2960</v>
      </c>
      <c r="C911" s="466" t="s">
        <v>722</v>
      </c>
      <c r="D911" s="466">
        <v>8463.05</v>
      </c>
      <c r="E911" s="463"/>
    </row>
    <row r="912" ht="15.75" customHeight="1">
      <c r="A912" s="468">
        <v>65204.0</v>
      </c>
      <c r="B912" s="469" t="s">
        <v>2970</v>
      </c>
      <c r="C912" s="468" t="s">
        <v>1662</v>
      </c>
      <c r="D912" s="468">
        <v>553.49</v>
      </c>
      <c r="E912" s="463"/>
    </row>
    <row r="913" ht="15.75" customHeight="1">
      <c r="A913" s="468">
        <v>65256.0</v>
      </c>
      <c r="B913" s="469" t="s">
        <v>2977</v>
      </c>
      <c r="C913" s="468" t="s">
        <v>1662</v>
      </c>
      <c r="D913" s="468">
        <v>152.32</v>
      </c>
      <c r="E913" s="463"/>
    </row>
    <row r="914" ht="15.75" customHeight="1">
      <c r="A914" s="468">
        <v>65257.0</v>
      </c>
      <c r="B914" s="469" t="s">
        <v>2985</v>
      </c>
      <c r="C914" s="468" t="s">
        <v>1662</v>
      </c>
      <c r="D914" s="468">
        <v>387.22</v>
      </c>
      <c r="E914" s="463"/>
    </row>
    <row r="915" ht="15.75" customHeight="1">
      <c r="A915" s="468">
        <v>65502.0</v>
      </c>
      <c r="B915" s="469" t="s">
        <v>2988</v>
      </c>
      <c r="C915" s="468" t="s">
        <v>1662</v>
      </c>
      <c r="D915" s="468">
        <v>124.89</v>
      </c>
      <c r="E915" s="463"/>
    </row>
    <row r="916" ht="15.75" customHeight="1">
      <c r="A916" s="468">
        <v>65503.0</v>
      </c>
      <c r="B916" s="469" t="s">
        <v>2992</v>
      </c>
      <c r="C916" s="468" t="s">
        <v>722</v>
      </c>
      <c r="D916" s="468">
        <v>256.91</v>
      </c>
      <c r="E916" s="463"/>
    </row>
    <row r="917" ht="15.75" customHeight="1">
      <c r="A917" s="468">
        <v>65507.0</v>
      </c>
      <c r="B917" s="469" t="s">
        <v>2997</v>
      </c>
      <c r="C917" s="468" t="s">
        <v>1662</v>
      </c>
      <c r="D917" s="468">
        <v>21.46</v>
      </c>
      <c r="E917" s="467"/>
    </row>
    <row r="918" ht="15.75" customHeight="1">
      <c r="A918" s="468">
        <v>65508.0</v>
      </c>
      <c r="B918" s="469" t="s">
        <v>3003</v>
      </c>
      <c r="C918" s="468" t="s">
        <v>1662</v>
      </c>
      <c r="D918" s="468">
        <v>186.97</v>
      </c>
      <c r="E918" s="463"/>
    </row>
    <row r="919" ht="15.75" customHeight="1">
      <c r="A919" s="468">
        <v>65509.0</v>
      </c>
      <c r="B919" s="469" t="s">
        <v>3007</v>
      </c>
      <c r="C919" s="468" t="s">
        <v>1662</v>
      </c>
      <c r="D919" s="468">
        <v>94.8</v>
      </c>
      <c r="E919" s="463"/>
    </row>
    <row r="920" ht="15.75" customHeight="1">
      <c r="A920" s="468">
        <v>65510.0</v>
      </c>
      <c r="B920" s="469" t="s">
        <v>3011</v>
      </c>
      <c r="C920" s="468" t="s">
        <v>1662</v>
      </c>
      <c r="D920" s="468">
        <v>912.85</v>
      </c>
      <c r="E920" s="463"/>
    </row>
    <row r="921" ht="15.75" customHeight="1">
      <c r="A921" s="468">
        <v>65511.0</v>
      </c>
      <c r="B921" s="469" t="s">
        <v>3016</v>
      </c>
      <c r="C921" s="468" t="s">
        <v>1662</v>
      </c>
      <c r="D921" s="468">
        <v>278.91</v>
      </c>
      <c r="E921" s="463"/>
    </row>
    <row r="922" ht="15.75" customHeight="1">
      <c r="A922" s="468">
        <v>65513.0</v>
      </c>
      <c r="B922" s="469" t="s">
        <v>3020</v>
      </c>
      <c r="C922" s="468" t="s">
        <v>1662</v>
      </c>
      <c r="D922" s="468">
        <v>1372.5</v>
      </c>
      <c r="E922" s="463"/>
    </row>
    <row r="923" ht="15.75" customHeight="1">
      <c r="A923" s="468">
        <v>65514.0</v>
      </c>
      <c r="B923" s="469" t="s">
        <v>3026</v>
      </c>
      <c r="C923" s="468"/>
      <c r="D923" s="468">
        <v>36.38</v>
      </c>
      <c r="E923" s="463"/>
    </row>
    <row r="924" ht="15.75" customHeight="1">
      <c r="A924" s="466">
        <v>65516.0</v>
      </c>
      <c r="B924" s="465" t="s">
        <v>3033</v>
      </c>
      <c r="C924" s="466" t="s">
        <v>1662</v>
      </c>
      <c r="D924" s="466">
        <v>20.95</v>
      </c>
      <c r="E924" s="463"/>
    </row>
    <row r="925" ht="15.75" customHeight="1">
      <c r="A925" s="468">
        <v>65518.0</v>
      </c>
      <c r="B925" s="469" t="s">
        <v>3041</v>
      </c>
      <c r="C925" s="468" t="s">
        <v>722</v>
      </c>
      <c r="D925" s="468">
        <v>33.35</v>
      </c>
      <c r="E925" s="463"/>
    </row>
    <row r="926" ht="15.75" customHeight="1">
      <c r="A926" s="468">
        <v>65521.0</v>
      </c>
      <c r="B926" s="469" t="s">
        <v>3050</v>
      </c>
      <c r="C926" s="468" t="s">
        <v>1662</v>
      </c>
      <c r="D926" s="468">
        <v>990.5</v>
      </c>
      <c r="E926" s="463"/>
    </row>
    <row r="927" ht="15.75" customHeight="1">
      <c r="A927" s="468">
        <v>65523.0</v>
      </c>
      <c r="B927" s="469" t="s">
        <v>3056</v>
      </c>
      <c r="C927" s="468" t="s">
        <v>1662</v>
      </c>
      <c r="D927" s="468">
        <v>884.01</v>
      </c>
      <c r="E927" s="463"/>
    </row>
    <row r="928" ht="15.75" customHeight="1">
      <c r="A928" s="468">
        <v>65524.0</v>
      </c>
      <c r="B928" s="469" t="s">
        <v>3061</v>
      </c>
      <c r="C928" s="468" t="s">
        <v>1662</v>
      </c>
      <c r="D928" s="468">
        <v>13.64</v>
      </c>
      <c r="E928" s="463"/>
    </row>
    <row r="929" ht="15.75" customHeight="1">
      <c r="A929" s="468">
        <v>65526.0</v>
      </c>
      <c r="B929" s="469" t="s">
        <v>3065</v>
      </c>
      <c r="C929" s="468"/>
      <c r="D929" s="468">
        <v>11.53</v>
      </c>
      <c r="E929" s="463"/>
    </row>
    <row r="930" ht="15.75" customHeight="1">
      <c r="A930" s="466">
        <v>65528.0</v>
      </c>
      <c r="B930" s="465" t="s">
        <v>3071</v>
      </c>
      <c r="C930" s="466" t="s">
        <v>1662</v>
      </c>
      <c r="D930" s="466">
        <v>266.63</v>
      </c>
      <c r="E930" s="467"/>
    </row>
    <row r="931" ht="15.75" customHeight="1">
      <c r="A931" s="468">
        <v>65544.0</v>
      </c>
      <c r="B931" s="469" t="s">
        <v>3076</v>
      </c>
      <c r="C931" s="468" t="s">
        <v>1662</v>
      </c>
      <c r="D931" s="468">
        <v>66.78</v>
      </c>
      <c r="E931" s="463"/>
    </row>
    <row r="932" ht="15.75" customHeight="1">
      <c r="A932" s="468">
        <v>65555.0</v>
      </c>
      <c r="B932" s="469" t="s">
        <v>3080</v>
      </c>
      <c r="C932" s="468" t="s">
        <v>1662</v>
      </c>
      <c r="D932" s="468">
        <v>912.85</v>
      </c>
      <c r="E932" s="463"/>
    </row>
    <row r="933" ht="15.75" customHeight="1">
      <c r="A933" s="468">
        <v>65556.0</v>
      </c>
      <c r="B933" s="469" t="s">
        <v>3085</v>
      </c>
      <c r="C933" s="468" t="s">
        <v>1662</v>
      </c>
      <c r="D933" s="468">
        <v>912.85</v>
      </c>
      <c r="E933" s="463"/>
    </row>
    <row r="934" ht="15.75" customHeight="1">
      <c r="A934" s="468">
        <v>65563.0</v>
      </c>
      <c r="B934" s="469" t="s">
        <v>3090</v>
      </c>
      <c r="C934" s="468" t="s">
        <v>1662</v>
      </c>
      <c r="D934" s="468">
        <v>912.85</v>
      </c>
      <c r="E934" s="463"/>
    </row>
    <row r="935" ht="15.75" customHeight="1">
      <c r="A935" s="468">
        <v>65565.0</v>
      </c>
      <c r="B935" s="469" t="s">
        <v>3095</v>
      </c>
      <c r="C935" s="468" t="s">
        <v>1662</v>
      </c>
      <c r="D935" s="468">
        <v>1303.75</v>
      </c>
      <c r="E935" s="463"/>
    </row>
    <row r="936" ht="15.75" customHeight="1">
      <c r="A936" s="468">
        <v>65566.0</v>
      </c>
      <c r="B936" s="469" t="s">
        <v>3101</v>
      </c>
      <c r="C936" s="468" t="s">
        <v>1662</v>
      </c>
      <c r="D936" s="468">
        <v>2288.33</v>
      </c>
      <c r="E936" s="463"/>
    </row>
    <row r="937" ht="15.75" customHeight="1">
      <c r="A937" s="468">
        <v>65567.0</v>
      </c>
      <c r="B937" s="469" t="s">
        <v>3106</v>
      </c>
      <c r="C937" s="468" t="s">
        <v>1662</v>
      </c>
      <c r="D937" s="468">
        <v>1207.02</v>
      </c>
      <c r="E937" s="467"/>
    </row>
    <row r="938" ht="15.75" customHeight="1">
      <c r="A938" s="468">
        <v>65572.0</v>
      </c>
      <c r="B938" s="469" t="s">
        <v>3113</v>
      </c>
      <c r="C938" s="468" t="s">
        <v>1662</v>
      </c>
      <c r="D938" s="468">
        <v>2273.33</v>
      </c>
      <c r="E938" s="463"/>
    </row>
    <row r="939" ht="15.75" customHeight="1">
      <c r="A939" s="468">
        <v>65594.0</v>
      </c>
      <c r="B939" s="469" t="s">
        <v>3120</v>
      </c>
      <c r="C939" s="468" t="s">
        <v>1662</v>
      </c>
      <c r="D939" s="468">
        <v>904.85</v>
      </c>
      <c r="E939" s="463"/>
    </row>
    <row r="940" ht="15.75" customHeight="1">
      <c r="A940" s="468">
        <v>65596.0</v>
      </c>
      <c r="B940" s="469" t="s">
        <v>3124</v>
      </c>
      <c r="C940" s="468" t="s">
        <v>1662</v>
      </c>
      <c r="D940" s="468">
        <v>191.88</v>
      </c>
      <c r="E940" s="463"/>
    </row>
    <row r="941" ht="15.75" customHeight="1">
      <c r="A941" s="468">
        <v>65598.0</v>
      </c>
      <c r="B941" s="469" t="s">
        <v>3129</v>
      </c>
      <c r="C941" s="468" t="s">
        <v>1662</v>
      </c>
      <c r="D941" s="468">
        <v>189.13</v>
      </c>
      <c r="E941" s="463"/>
    </row>
    <row r="942" ht="15.75" customHeight="1">
      <c r="A942" s="468">
        <v>65604.0</v>
      </c>
      <c r="B942" s="469" t="s">
        <v>3132</v>
      </c>
      <c r="C942" s="468"/>
      <c r="D942" s="468">
        <v>23.04</v>
      </c>
      <c r="E942" s="463"/>
    </row>
    <row r="943" ht="15.75" customHeight="1">
      <c r="A943" s="466">
        <v>65611.0</v>
      </c>
      <c r="B943" s="465" t="s">
        <v>3136</v>
      </c>
      <c r="C943" s="466" t="s">
        <v>1662</v>
      </c>
      <c r="D943" s="466">
        <v>48.23</v>
      </c>
      <c r="E943" s="463"/>
    </row>
    <row r="944" ht="15.75" customHeight="1">
      <c r="A944" s="468">
        <v>65670.0</v>
      </c>
      <c r="B944" s="469" t="s">
        <v>3143</v>
      </c>
      <c r="C944" s="468" t="s">
        <v>1662</v>
      </c>
      <c r="D944" s="468">
        <v>73.9</v>
      </c>
      <c r="E944" s="463"/>
    </row>
    <row r="945" ht="15.75" customHeight="1">
      <c r="A945" s="468">
        <v>65697.0</v>
      </c>
      <c r="B945" s="469" t="s">
        <v>3147</v>
      </c>
      <c r="C945" s="468"/>
      <c r="D945" s="468">
        <v>122.97</v>
      </c>
      <c r="E945" s="463"/>
    </row>
    <row r="946" ht="15.75" customHeight="1">
      <c r="A946" s="466">
        <v>65698.0</v>
      </c>
      <c r="B946" s="465" t="s">
        <v>3153</v>
      </c>
      <c r="C946" s="466"/>
      <c r="D946" s="466">
        <v>55.55</v>
      </c>
      <c r="E946" s="463"/>
    </row>
    <row r="947" ht="15.75" customHeight="1">
      <c r="A947" s="466">
        <v>65717.0</v>
      </c>
      <c r="B947" s="465" t="s">
        <v>3158</v>
      </c>
      <c r="C947" s="466" t="s">
        <v>1662</v>
      </c>
      <c r="D947" s="466">
        <v>126.57</v>
      </c>
      <c r="E947" s="463"/>
    </row>
    <row r="948" ht="15.75" customHeight="1">
      <c r="A948" s="468">
        <v>65812.0</v>
      </c>
      <c r="B948" s="469" t="s">
        <v>3165</v>
      </c>
      <c r="C948" s="468" t="s">
        <v>1662</v>
      </c>
      <c r="D948" s="468">
        <v>187.58</v>
      </c>
      <c r="E948" s="463"/>
    </row>
    <row r="949" ht="15.75" customHeight="1">
      <c r="A949" s="468">
        <v>65829.0</v>
      </c>
      <c r="B949" s="469" t="s">
        <v>3170</v>
      </c>
      <c r="C949" s="468" t="s">
        <v>1662</v>
      </c>
      <c r="D949" s="468">
        <v>1530.0</v>
      </c>
      <c r="E949" s="463"/>
    </row>
    <row r="950" ht="15.75" customHeight="1">
      <c r="A950" s="468">
        <v>65830.0</v>
      </c>
      <c r="B950" s="469" t="s">
        <v>3176</v>
      </c>
      <c r="C950" s="468"/>
      <c r="D950" s="468">
        <v>2093.14</v>
      </c>
      <c r="E950" s="467"/>
    </row>
    <row r="951" ht="15.75" customHeight="1">
      <c r="A951" s="466">
        <v>65831.0</v>
      </c>
      <c r="B951" s="465" t="s">
        <v>3181</v>
      </c>
      <c r="C951" s="466" t="s">
        <v>1662</v>
      </c>
      <c r="D951" s="466">
        <v>122.34</v>
      </c>
      <c r="E951" s="463"/>
    </row>
    <row r="952" ht="15.75" customHeight="1">
      <c r="A952" s="468">
        <v>65847.0</v>
      </c>
      <c r="B952" s="469" t="s">
        <v>3186</v>
      </c>
      <c r="C952" s="468" t="s">
        <v>1662</v>
      </c>
      <c r="D952" s="468">
        <v>128.82</v>
      </c>
      <c r="E952" s="463"/>
    </row>
    <row r="953" ht="15.75" customHeight="1">
      <c r="A953" s="468">
        <v>65861.0</v>
      </c>
      <c r="B953" s="469" t="s">
        <v>3190</v>
      </c>
      <c r="C953" s="468" t="s">
        <v>1662</v>
      </c>
      <c r="D953" s="468">
        <v>170.89</v>
      </c>
      <c r="E953" s="463"/>
    </row>
    <row r="954" ht="15.0" customHeight="1">
      <c r="A954" s="468">
        <v>65881.0</v>
      </c>
      <c r="B954" s="469" t="s">
        <v>3195</v>
      </c>
      <c r="C954" s="468"/>
      <c r="D954" s="468">
        <v>861.93</v>
      </c>
      <c r="E954" s="467"/>
    </row>
    <row r="955" ht="15.75" customHeight="1">
      <c r="A955" s="466">
        <v>65943.0</v>
      </c>
      <c r="B955" s="465" t="s">
        <v>3200</v>
      </c>
      <c r="C955" s="466" t="s">
        <v>1662</v>
      </c>
      <c r="D955" s="466">
        <v>204.25</v>
      </c>
      <c r="E955" s="467"/>
    </row>
    <row r="956" ht="15.75" customHeight="1">
      <c r="A956" s="468">
        <v>65973.0</v>
      </c>
      <c r="B956" s="469" t="s">
        <v>3205</v>
      </c>
      <c r="C956" s="468" t="s">
        <v>1662</v>
      </c>
      <c r="D956" s="468">
        <v>599.04</v>
      </c>
      <c r="E956" s="463"/>
    </row>
    <row r="957" ht="15.75" customHeight="1">
      <c r="A957" s="468">
        <v>66008.0</v>
      </c>
      <c r="B957" s="469" t="s">
        <v>3212</v>
      </c>
      <c r="C957" s="468"/>
      <c r="D957" s="468">
        <v>52.83</v>
      </c>
      <c r="E957" s="463"/>
    </row>
    <row r="958" ht="15.75" customHeight="1">
      <c r="A958" s="466">
        <v>66009.0</v>
      </c>
      <c r="B958" s="465" t="s">
        <v>3216</v>
      </c>
      <c r="C958" s="466"/>
      <c r="D958" s="466">
        <v>71.93</v>
      </c>
      <c r="E958" s="463"/>
    </row>
    <row r="959" ht="15.75" customHeight="1">
      <c r="A959" s="466">
        <v>66012.0</v>
      </c>
      <c r="B959" s="465" t="s">
        <v>3220</v>
      </c>
      <c r="C959" s="466" t="s">
        <v>722</v>
      </c>
      <c r="D959" s="466">
        <v>83.4</v>
      </c>
      <c r="E959" s="467"/>
    </row>
    <row r="960" ht="15.75" customHeight="1">
      <c r="A960" s="468">
        <v>66013.0</v>
      </c>
      <c r="B960" s="469" t="s">
        <v>3226</v>
      </c>
      <c r="C960" s="468" t="s">
        <v>722</v>
      </c>
      <c r="D960" s="468">
        <v>32.35</v>
      </c>
      <c r="E960" s="463"/>
    </row>
    <row r="961" ht="15.75" customHeight="1">
      <c r="A961" s="468">
        <v>66022.0</v>
      </c>
      <c r="B961" s="469" t="s">
        <v>3231</v>
      </c>
      <c r="C961" s="468"/>
      <c r="D961" s="468">
        <v>50.28</v>
      </c>
      <c r="E961" s="463"/>
    </row>
    <row r="962" ht="15.75" customHeight="1">
      <c r="A962" s="466">
        <v>66024.0</v>
      </c>
      <c r="B962" s="465" t="s">
        <v>3237</v>
      </c>
      <c r="C962" s="466" t="s">
        <v>1662</v>
      </c>
      <c r="D962" s="466">
        <v>8.4</v>
      </c>
      <c r="E962" s="463"/>
    </row>
    <row r="963" ht="15.75" customHeight="1">
      <c r="A963" s="468">
        <v>66027.0</v>
      </c>
      <c r="B963" s="469" t="s">
        <v>3244</v>
      </c>
      <c r="C963" s="468" t="s">
        <v>1662</v>
      </c>
      <c r="D963" s="468">
        <v>191.5</v>
      </c>
      <c r="E963" s="467"/>
    </row>
    <row r="964" ht="15.75" customHeight="1">
      <c r="A964" s="468">
        <v>66045.0</v>
      </c>
      <c r="B964" s="469" t="s">
        <v>3249</v>
      </c>
      <c r="C964" s="468"/>
      <c r="D964" s="468">
        <v>70.25</v>
      </c>
      <c r="E964" s="463"/>
    </row>
    <row r="965" ht="15.75" customHeight="1">
      <c r="A965" s="466">
        <v>66048.0</v>
      </c>
      <c r="B965" s="465" t="s">
        <v>3256</v>
      </c>
      <c r="C965" s="466" t="s">
        <v>1662</v>
      </c>
      <c r="D965" s="466">
        <v>56.88</v>
      </c>
      <c r="E965" s="463"/>
    </row>
    <row r="966" ht="15.75" customHeight="1">
      <c r="A966" s="468">
        <v>66049.0</v>
      </c>
      <c r="B966" s="469" t="s">
        <v>3262</v>
      </c>
      <c r="C966" s="468" t="s">
        <v>1662</v>
      </c>
      <c r="D966" s="468">
        <v>12.88</v>
      </c>
      <c r="E966" s="467"/>
    </row>
    <row r="967" ht="15.75" customHeight="1">
      <c r="A967" s="468">
        <v>66058.0</v>
      </c>
      <c r="B967" s="469" t="s">
        <v>3270</v>
      </c>
      <c r="C967" s="468" t="s">
        <v>1662</v>
      </c>
      <c r="D967" s="468">
        <v>51.17</v>
      </c>
      <c r="E967" s="467"/>
    </row>
    <row r="968" ht="15.75" customHeight="1">
      <c r="A968" s="468">
        <v>66074.0</v>
      </c>
      <c r="B968" s="469" t="s">
        <v>3277</v>
      </c>
      <c r="C968" s="468"/>
      <c r="D968" s="468">
        <v>206.74</v>
      </c>
      <c r="E968" s="463"/>
    </row>
    <row r="969" ht="15.75" customHeight="1">
      <c r="A969" s="466">
        <v>66124.0</v>
      </c>
      <c r="B969" s="465" t="s">
        <v>3281</v>
      </c>
      <c r="C969" s="466" t="s">
        <v>722</v>
      </c>
      <c r="D969" s="466">
        <v>71.93</v>
      </c>
      <c r="E969" s="463"/>
    </row>
    <row r="970" ht="15.75" customHeight="1">
      <c r="A970" s="468">
        <v>66125.0</v>
      </c>
      <c r="B970" s="469" t="s">
        <v>3285</v>
      </c>
      <c r="C970" s="468" t="s">
        <v>722</v>
      </c>
      <c r="D970" s="468">
        <v>124.48</v>
      </c>
      <c r="E970" s="467"/>
    </row>
    <row r="971" ht="15.75" customHeight="1">
      <c r="A971" s="468">
        <v>66178.0</v>
      </c>
      <c r="B971" s="469" t="s">
        <v>3290</v>
      </c>
      <c r="C971" s="468" t="s">
        <v>722</v>
      </c>
      <c r="D971" s="468">
        <v>390.64</v>
      </c>
      <c r="E971" s="463"/>
    </row>
    <row r="972" ht="15.75" customHeight="1">
      <c r="A972" s="468">
        <v>66207.0</v>
      </c>
      <c r="B972" s="469" t="s">
        <v>3295</v>
      </c>
      <c r="C972" s="468" t="s">
        <v>722</v>
      </c>
      <c r="D972" s="468">
        <v>497.05</v>
      </c>
      <c r="E972" s="463"/>
    </row>
    <row r="973" ht="15.0" customHeight="1">
      <c r="A973" s="468">
        <v>66301.0</v>
      </c>
      <c r="B973" s="469" t="s">
        <v>3301</v>
      </c>
      <c r="C973" s="468" t="s">
        <v>722</v>
      </c>
      <c r="D973" s="468">
        <v>298.28</v>
      </c>
      <c r="E973" s="467"/>
    </row>
    <row r="974" ht="15.75" customHeight="1">
      <c r="A974" s="468">
        <v>66315.0</v>
      </c>
      <c r="B974" s="469" t="s">
        <v>3305</v>
      </c>
      <c r="C974" s="468" t="s">
        <v>722</v>
      </c>
      <c r="D974" s="468">
        <v>58.28</v>
      </c>
      <c r="E974" s="463"/>
    </row>
    <row r="975" ht="15.75" customHeight="1">
      <c r="A975" s="468">
        <v>66335.0</v>
      </c>
      <c r="B975" s="469" t="s">
        <v>3310</v>
      </c>
      <c r="C975" s="468" t="s">
        <v>722</v>
      </c>
      <c r="D975" s="468">
        <v>80.12</v>
      </c>
      <c r="E975" s="463"/>
    </row>
    <row r="976" ht="15.75" customHeight="1">
      <c r="A976" s="468">
        <v>66368.0</v>
      </c>
      <c r="B976" s="469" t="s">
        <v>3313</v>
      </c>
      <c r="C976" s="468" t="s">
        <v>722</v>
      </c>
      <c r="D976" s="468">
        <v>437.39</v>
      </c>
      <c r="E976" s="463"/>
    </row>
    <row r="977" ht="15.0" customHeight="1">
      <c r="A977" s="468">
        <v>66608.0</v>
      </c>
      <c r="B977" s="469" t="s">
        <v>3316</v>
      </c>
      <c r="C977" s="468" t="s">
        <v>722</v>
      </c>
      <c r="D977" s="468">
        <v>564.93</v>
      </c>
      <c r="E977" s="467"/>
    </row>
    <row r="978" ht="15.75" customHeight="1">
      <c r="A978" s="468">
        <v>66618.0</v>
      </c>
      <c r="B978" s="469" t="s">
        <v>3324</v>
      </c>
      <c r="C978" s="468"/>
      <c r="D978" s="468">
        <v>635.73</v>
      </c>
      <c r="E978" s="463"/>
    </row>
    <row r="979" ht="15.75" customHeight="1">
      <c r="A979" s="466">
        <v>67001.0</v>
      </c>
      <c r="B979" s="465" t="s">
        <v>3330</v>
      </c>
      <c r="C979" s="466" t="s">
        <v>1662</v>
      </c>
      <c r="D979" s="466">
        <v>207.93</v>
      </c>
      <c r="E979" s="463"/>
    </row>
    <row r="980" ht="15.75" customHeight="1">
      <c r="A980" s="468">
        <v>67004.0</v>
      </c>
      <c r="B980" s="469" t="s">
        <v>3336</v>
      </c>
      <c r="C980" s="468"/>
      <c r="D980" s="468">
        <v>410.97</v>
      </c>
      <c r="E980" s="463"/>
    </row>
    <row r="981" ht="15.75" customHeight="1">
      <c r="A981" s="466">
        <v>67007.0</v>
      </c>
      <c r="B981" s="465" t="s">
        <v>3341</v>
      </c>
      <c r="C981" s="466" t="s">
        <v>722</v>
      </c>
      <c r="D981" s="466">
        <v>187.65</v>
      </c>
      <c r="E981" s="463"/>
    </row>
    <row r="982" ht="15.75" customHeight="1">
      <c r="A982" s="468">
        <v>67008.0</v>
      </c>
      <c r="B982" s="469" t="s">
        <v>3345</v>
      </c>
      <c r="C982" s="468"/>
      <c r="D982" s="468">
        <v>52.5</v>
      </c>
      <c r="E982" s="463"/>
    </row>
    <row r="983" ht="15.75" customHeight="1">
      <c r="A983" s="466">
        <v>67035.0</v>
      </c>
      <c r="B983" s="465" t="s">
        <v>3350</v>
      </c>
      <c r="C983" s="466" t="s">
        <v>1662</v>
      </c>
      <c r="D983" s="466">
        <v>5.27</v>
      </c>
      <c r="E983" s="463"/>
    </row>
    <row r="984" ht="15.75" customHeight="1">
      <c r="A984" s="468">
        <v>67040.0</v>
      </c>
      <c r="B984" s="469" t="s">
        <v>3356</v>
      </c>
      <c r="C984" s="468" t="s">
        <v>1662</v>
      </c>
      <c r="D984" s="468">
        <v>103.2</v>
      </c>
      <c r="E984" s="463"/>
    </row>
    <row r="985" ht="15.75" customHeight="1">
      <c r="A985" s="468">
        <v>67042.0</v>
      </c>
      <c r="B985" s="469" t="s">
        <v>3360</v>
      </c>
      <c r="C985" s="468" t="s">
        <v>1662</v>
      </c>
      <c r="D985" s="468">
        <v>133.98</v>
      </c>
      <c r="E985" s="463"/>
    </row>
    <row r="986" ht="15.75" customHeight="1">
      <c r="A986" s="468">
        <v>67043.0</v>
      </c>
      <c r="B986" s="469" t="s">
        <v>3367</v>
      </c>
      <c r="C986" s="468" t="s">
        <v>1662</v>
      </c>
      <c r="D986" s="468">
        <v>156.09</v>
      </c>
      <c r="E986" s="463"/>
    </row>
    <row r="987" ht="15.0" customHeight="1">
      <c r="A987" s="468">
        <v>67046.0</v>
      </c>
      <c r="B987" s="469" t="s">
        <v>3372</v>
      </c>
      <c r="C987" s="468" t="s">
        <v>1662</v>
      </c>
      <c r="D987" s="468">
        <v>105.97</v>
      </c>
      <c r="E987" s="467"/>
    </row>
    <row r="988" ht="15.75" customHeight="1">
      <c r="A988" s="468">
        <v>67047.0</v>
      </c>
      <c r="B988" s="469" t="s">
        <v>3378</v>
      </c>
      <c r="C988" s="468" t="s">
        <v>1662</v>
      </c>
      <c r="D988" s="468">
        <v>529.03</v>
      </c>
      <c r="E988" s="463"/>
    </row>
    <row r="989" ht="15.75" customHeight="1">
      <c r="A989" s="468">
        <v>67050.0</v>
      </c>
      <c r="B989" s="469" t="s">
        <v>3385</v>
      </c>
      <c r="C989" s="468" t="s">
        <v>1662</v>
      </c>
      <c r="D989" s="468">
        <v>205.28</v>
      </c>
      <c r="E989" s="467"/>
    </row>
    <row r="990" ht="15.75" customHeight="1">
      <c r="A990" s="468">
        <v>67051.0</v>
      </c>
      <c r="B990" s="469" t="s">
        <v>3394</v>
      </c>
      <c r="C990" s="468" t="s">
        <v>1662</v>
      </c>
      <c r="D990" s="468">
        <v>62.01</v>
      </c>
      <c r="E990" s="463"/>
    </row>
    <row r="991" ht="15.75" customHeight="1">
      <c r="A991" s="468">
        <v>67054.0</v>
      </c>
      <c r="B991" s="469" t="s">
        <v>3402</v>
      </c>
      <c r="C991" s="468" t="s">
        <v>1662</v>
      </c>
      <c r="D991" s="468">
        <v>337.54</v>
      </c>
      <c r="E991" s="467"/>
    </row>
    <row r="992" ht="15.75" customHeight="1">
      <c r="A992" s="468">
        <v>67061.0</v>
      </c>
      <c r="B992" s="469" t="s">
        <v>3406</v>
      </c>
      <c r="C992" s="468" t="s">
        <v>1662</v>
      </c>
      <c r="D992" s="468">
        <v>15.55</v>
      </c>
      <c r="E992" s="463"/>
    </row>
    <row r="993" ht="15.75" customHeight="1">
      <c r="A993" s="468">
        <v>67066.0</v>
      </c>
      <c r="B993" s="469" t="s">
        <v>3413</v>
      </c>
      <c r="C993" s="468" t="s">
        <v>1662</v>
      </c>
      <c r="D993" s="468">
        <v>435.05</v>
      </c>
      <c r="E993" s="463"/>
    </row>
    <row r="994" ht="15.75" customHeight="1">
      <c r="A994" s="468">
        <v>67067.0</v>
      </c>
      <c r="B994" s="469" t="s">
        <v>3418</v>
      </c>
      <c r="C994" s="468" t="s">
        <v>1662</v>
      </c>
      <c r="D994" s="468">
        <v>131.73</v>
      </c>
      <c r="E994" s="463"/>
    </row>
    <row r="995" ht="15.75" customHeight="1">
      <c r="A995" s="468">
        <v>67090.0</v>
      </c>
      <c r="B995" s="469" t="s">
        <v>3424</v>
      </c>
      <c r="C995" s="468" t="s">
        <v>1662</v>
      </c>
      <c r="D995" s="468">
        <v>15.5</v>
      </c>
      <c r="E995" s="463"/>
    </row>
    <row r="996" ht="15.75" customHeight="1">
      <c r="A996" s="468">
        <v>67094.0</v>
      </c>
      <c r="B996" s="469" t="s">
        <v>3431</v>
      </c>
      <c r="C996" s="468"/>
      <c r="D996" s="468">
        <v>128.78</v>
      </c>
      <c r="E996" s="463"/>
    </row>
    <row r="997" ht="15.75" customHeight="1">
      <c r="A997" s="466">
        <v>67507.0</v>
      </c>
      <c r="B997" s="465" t="s">
        <v>3438</v>
      </c>
      <c r="C997" s="466" t="s">
        <v>1662</v>
      </c>
      <c r="D997" s="466">
        <v>8.71</v>
      </c>
      <c r="E997" s="463"/>
    </row>
    <row r="998" ht="15.75" customHeight="1">
      <c r="A998" s="468">
        <v>67510.0</v>
      </c>
      <c r="B998" s="469" t="s">
        <v>3445</v>
      </c>
      <c r="C998" s="468" t="s">
        <v>1662</v>
      </c>
      <c r="D998" s="468">
        <v>8.76</v>
      </c>
      <c r="E998" s="463"/>
    </row>
    <row r="999" ht="15.75" customHeight="1">
      <c r="A999" s="468">
        <v>67512.0</v>
      </c>
      <c r="B999" s="469" t="s">
        <v>3451</v>
      </c>
      <c r="C999" s="468" t="s">
        <v>1662</v>
      </c>
      <c r="D999" s="468">
        <v>30.37</v>
      </c>
      <c r="E999" s="463"/>
    </row>
    <row r="1000" ht="15.75" customHeight="1">
      <c r="A1000" s="468">
        <v>67522.0</v>
      </c>
      <c r="B1000" s="469" t="s">
        <v>3456</v>
      </c>
      <c r="C1000" s="468" t="s">
        <v>722</v>
      </c>
      <c r="D1000" s="468">
        <v>5.74</v>
      </c>
      <c r="E1000" s="463"/>
    </row>
    <row r="1001" ht="15.75" customHeight="1">
      <c r="A1001" s="468">
        <v>67552.0</v>
      </c>
      <c r="B1001" s="469" t="s">
        <v>3466</v>
      </c>
      <c r="C1001" s="468"/>
      <c r="D1001" s="468">
        <v>9.05</v>
      </c>
      <c r="E1001" s="463"/>
    </row>
    <row r="1002" ht="15.75" customHeight="1">
      <c r="A1002" s="466">
        <v>67560.0</v>
      </c>
      <c r="B1002" s="465" t="s">
        <v>3471</v>
      </c>
      <c r="C1002" s="466" t="s">
        <v>722</v>
      </c>
      <c r="D1002" s="466">
        <v>18.3</v>
      </c>
      <c r="E1002" s="463"/>
    </row>
    <row r="1003" ht="15.75" customHeight="1">
      <c r="A1003" s="468">
        <v>67561.0</v>
      </c>
      <c r="B1003" s="469" t="s">
        <v>3474</v>
      </c>
      <c r="C1003" s="468" t="s">
        <v>1662</v>
      </c>
      <c r="D1003" s="468">
        <v>14.23</v>
      </c>
      <c r="E1003" s="463"/>
    </row>
    <row r="1004" ht="15.75" customHeight="1">
      <c r="A1004" s="468">
        <v>67578.0</v>
      </c>
      <c r="B1004" s="469" t="s">
        <v>3478</v>
      </c>
      <c r="C1004" s="468" t="s">
        <v>1662</v>
      </c>
      <c r="D1004" s="468">
        <v>8.71</v>
      </c>
      <c r="E1004" s="463"/>
    </row>
    <row r="1005" ht="15.0" customHeight="1">
      <c r="A1005" s="468">
        <v>67650.0</v>
      </c>
      <c r="B1005" s="469" t="s">
        <v>3481</v>
      </c>
      <c r="C1005" s="468" t="s">
        <v>1662</v>
      </c>
      <c r="D1005" s="468">
        <v>25.17</v>
      </c>
      <c r="E1005" s="467"/>
    </row>
    <row r="1006" ht="15.75" customHeight="1">
      <c r="A1006" s="468">
        <v>67651.0</v>
      </c>
      <c r="B1006" s="469" t="s">
        <v>3484</v>
      </c>
      <c r="C1006" s="468" t="s">
        <v>1662</v>
      </c>
      <c r="D1006" s="468">
        <v>17.64</v>
      </c>
      <c r="E1006" s="463"/>
    </row>
    <row r="1007" ht="15.75" customHeight="1">
      <c r="A1007" s="468">
        <v>67652.0</v>
      </c>
      <c r="B1007" s="469" t="s">
        <v>3487</v>
      </c>
      <c r="C1007" s="468" t="s">
        <v>1662</v>
      </c>
      <c r="D1007" s="468">
        <v>2.74</v>
      </c>
      <c r="E1007" s="463"/>
    </row>
    <row r="1008" ht="15.75" customHeight="1">
      <c r="A1008" s="468">
        <v>68001.0</v>
      </c>
      <c r="B1008" s="469" t="s">
        <v>3491</v>
      </c>
      <c r="C1008" s="468" t="s">
        <v>1662</v>
      </c>
      <c r="D1008" s="468">
        <v>9.86</v>
      </c>
      <c r="E1008" s="463"/>
    </row>
    <row r="1009" ht="15.75" customHeight="1">
      <c r="A1009" s="468">
        <v>68017.0</v>
      </c>
      <c r="B1009" s="469" t="s">
        <v>3494</v>
      </c>
      <c r="C1009" s="468"/>
      <c r="D1009" s="468">
        <v>22.57</v>
      </c>
      <c r="E1009" s="463"/>
    </row>
    <row r="1010" ht="15.75" customHeight="1">
      <c r="A1010" s="466">
        <v>68020.0</v>
      </c>
      <c r="B1010" s="465" t="s">
        <v>3498</v>
      </c>
      <c r="C1010" s="466" t="s">
        <v>722</v>
      </c>
      <c r="D1010" s="466">
        <v>69.73</v>
      </c>
      <c r="E1010" s="467"/>
    </row>
    <row r="1011" ht="15.75" customHeight="1">
      <c r="A1011" s="468">
        <v>68023.0</v>
      </c>
      <c r="B1011" s="469" t="s">
        <v>3504</v>
      </c>
      <c r="C1011" s="468" t="s">
        <v>722</v>
      </c>
      <c r="D1011" s="468">
        <v>89.77</v>
      </c>
      <c r="E1011" s="463"/>
    </row>
    <row r="1012" ht="15.75" customHeight="1">
      <c r="A1012" s="468">
        <v>68047.0</v>
      </c>
      <c r="B1012" s="469" t="s">
        <v>3507</v>
      </c>
      <c r="C1012" s="468" t="s">
        <v>722</v>
      </c>
      <c r="D1012" s="468">
        <v>95.12</v>
      </c>
      <c r="E1012" s="463"/>
    </row>
    <row r="1013" ht="15.75" customHeight="1">
      <c r="A1013" s="468">
        <v>68138.0</v>
      </c>
      <c r="B1013" s="469" t="s">
        <v>3510</v>
      </c>
      <c r="C1013" s="468" t="s">
        <v>722</v>
      </c>
      <c r="D1013" s="468">
        <v>207.0</v>
      </c>
      <c r="E1013" s="463"/>
    </row>
    <row r="1014" ht="15.75" customHeight="1">
      <c r="A1014" s="468">
        <v>69172.0</v>
      </c>
      <c r="B1014" s="469" t="s">
        <v>3514</v>
      </c>
      <c r="C1014" s="468" t="s">
        <v>722</v>
      </c>
      <c r="D1014" s="468">
        <v>32.04</v>
      </c>
      <c r="E1014" s="463"/>
    </row>
    <row r="1015" ht="15.75" customHeight="1">
      <c r="A1015" s="468">
        <v>69191.0</v>
      </c>
      <c r="B1015" s="469" t="s">
        <v>3518</v>
      </c>
      <c r="C1015" s="468" t="s">
        <v>722</v>
      </c>
      <c r="D1015" s="468">
        <v>150.7</v>
      </c>
      <c r="E1015" s="463"/>
    </row>
    <row r="1016" ht="15.75" customHeight="1">
      <c r="A1016" s="468">
        <v>69291.0</v>
      </c>
      <c r="B1016" s="469" t="s">
        <v>3521</v>
      </c>
      <c r="C1016" s="468" t="s">
        <v>722</v>
      </c>
      <c r="D1016" s="468">
        <v>712.83</v>
      </c>
      <c r="E1016" s="463"/>
    </row>
    <row r="1017" ht="15.75" customHeight="1">
      <c r="A1017" s="468">
        <v>69404.0</v>
      </c>
      <c r="B1017" s="469" t="s">
        <v>3526</v>
      </c>
      <c r="C1017" s="468" t="s">
        <v>722</v>
      </c>
      <c r="D1017" s="468">
        <v>1078.33</v>
      </c>
      <c r="E1017" s="463"/>
    </row>
    <row r="1018" ht="15.0" customHeight="1">
      <c r="A1018" s="468">
        <v>69409.0</v>
      </c>
      <c r="B1018" s="469" t="s">
        <v>3528</v>
      </c>
      <c r="C1018" s="468" t="s">
        <v>1662</v>
      </c>
      <c r="D1018" s="468">
        <v>54.17</v>
      </c>
      <c r="E1018" s="467"/>
    </row>
    <row r="1019" ht="15.75" customHeight="1">
      <c r="A1019" s="468">
        <v>69421.0</v>
      </c>
      <c r="B1019" s="469" t="s">
        <v>3532</v>
      </c>
      <c r="C1019" s="468" t="s">
        <v>1662</v>
      </c>
      <c r="D1019" s="468">
        <v>209.8</v>
      </c>
      <c r="E1019" s="463"/>
    </row>
    <row r="1020" ht="15.75" customHeight="1">
      <c r="A1020" s="468">
        <v>69445.0</v>
      </c>
      <c r="B1020" s="469" t="s">
        <v>3536</v>
      </c>
      <c r="C1020" s="468" t="s">
        <v>1662</v>
      </c>
      <c r="D1020" s="468">
        <v>699.38</v>
      </c>
      <c r="E1020" s="463"/>
    </row>
    <row r="1021" ht="15.75" customHeight="1">
      <c r="A1021" s="468">
        <v>69503.0</v>
      </c>
      <c r="B1021" s="469" t="s">
        <v>3539</v>
      </c>
      <c r="C1021" s="468" t="s">
        <v>1662</v>
      </c>
      <c r="D1021" s="468">
        <v>3.73</v>
      </c>
      <c r="E1021" s="463"/>
    </row>
    <row r="1022" ht="15.75" customHeight="1">
      <c r="A1022" s="468">
        <v>69505.0</v>
      </c>
      <c r="B1022" s="469" t="s">
        <v>3543</v>
      </c>
      <c r="C1022" s="468" t="s">
        <v>1662</v>
      </c>
      <c r="D1022" s="468">
        <v>3.5</v>
      </c>
      <c r="E1022" s="463"/>
    </row>
    <row r="1023" ht="15.75" customHeight="1">
      <c r="A1023" s="468">
        <v>69506.0</v>
      </c>
      <c r="B1023" s="469" t="s">
        <v>3548</v>
      </c>
      <c r="C1023" s="468" t="s">
        <v>722</v>
      </c>
      <c r="D1023" s="468">
        <v>18.92</v>
      </c>
      <c r="E1023" s="463"/>
    </row>
    <row r="1024" ht="15.75" customHeight="1">
      <c r="A1024" s="468">
        <v>69509.0</v>
      </c>
      <c r="B1024" s="469" t="s">
        <v>3552</v>
      </c>
      <c r="C1024" s="468" t="s">
        <v>722</v>
      </c>
      <c r="D1024" s="468">
        <v>47.77</v>
      </c>
      <c r="E1024" s="463"/>
    </row>
    <row r="1025" ht="15.75" customHeight="1">
      <c r="A1025" s="468">
        <v>69512.0</v>
      </c>
      <c r="B1025" s="469" t="s">
        <v>3559</v>
      </c>
      <c r="C1025" s="468" t="s">
        <v>722</v>
      </c>
      <c r="D1025" s="468">
        <v>0.19</v>
      </c>
      <c r="E1025" s="463"/>
    </row>
    <row r="1026" ht="15.75" customHeight="1">
      <c r="A1026" s="468">
        <v>69513.0</v>
      </c>
      <c r="B1026" s="469" t="s">
        <v>3566</v>
      </c>
      <c r="C1026" s="468" t="s">
        <v>722</v>
      </c>
      <c r="D1026" s="468">
        <v>42.35</v>
      </c>
      <c r="E1026" s="463"/>
    </row>
    <row r="1027" ht="15.75" customHeight="1">
      <c r="A1027" s="468">
        <v>69514.0</v>
      </c>
      <c r="B1027" s="469" t="s">
        <v>3570</v>
      </c>
      <c r="C1027" s="468" t="s">
        <v>722</v>
      </c>
      <c r="D1027" s="468">
        <v>33.93</v>
      </c>
      <c r="E1027" s="463"/>
    </row>
    <row r="1028" ht="15.75" customHeight="1">
      <c r="A1028" s="468">
        <v>69515.0</v>
      </c>
      <c r="B1028" s="469" t="s">
        <v>3573</v>
      </c>
      <c r="C1028" s="468" t="s">
        <v>722</v>
      </c>
      <c r="D1028" s="468">
        <v>66.29</v>
      </c>
      <c r="E1028" s="463"/>
    </row>
    <row r="1029" ht="15.75" customHeight="1">
      <c r="A1029" s="468">
        <v>69516.0</v>
      </c>
      <c r="B1029" s="469" t="s">
        <v>3579</v>
      </c>
      <c r="C1029" s="468" t="s">
        <v>1662</v>
      </c>
      <c r="D1029" s="468">
        <v>80.78</v>
      </c>
      <c r="E1029" s="463"/>
    </row>
    <row r="1030" ht="15.75" customHeight="1">
      <c r="A1030" s="468">
        <v>69521.0</v>
      </c>
      <c r="B1030" s="469" t="s">
        <v>3587</v>
      </c>
      <c r="C1030" s="468" t="s">
        <v>1662</v>
      </c>
      <c r="D1030" s="468">
        <v>66.29</v>
      </c>
      <c r="E1030" s="463"/>
    </row>
    <row r="1031" ht="15.75" customHeight="1">
      <c r="A1031" s="468">
        <v>69522.0</v>
      </c>
      <c r="B1031" s="469" t="s">
        <v>3592</v>
      </c>
      <c r="C1031" s="468" t="s">
        <v>1662</v>
      </c>
      <c r="D1031" s="468">
        <v>159.09</v>
      </c>
      <c r="E1031" s="463"/>
    </row>
    <row r="1032" ht="15.75" customHeight="1">
      <c r="A1032" s="468">
        <v>69525.0</v>
      </c>
      <c r="B1032" s="469" t="s">
        <v>3599</v>
      </c>
      <c r="C1032" s="468" t="s">
        <v>1662</v>
      </c>
      <c r="D1032" s="468">
        <v>1318.75</v>
      </c>
      <c r="E1032" s="463"/>
    </row>
    <row r="1033" ht="15.75" customHeight="1">
      <c r="A1033" s="468">
        <v>69526.0</v>
      </c>
      <c r="B1033" s="469" t="s">
        <v>3607</v>
      </c>
      <c r="C1033" s="468" t="s">
        <v>1662</v>
      </c>
      <c r="D1033" s="468">
        <v>2219.67</v>
      </c>
      <c r="E1033" s="463"/>
    </row>
    <row r="1034" ht="15.75" customHeight="1">
      <c r="A1034" s="468">
        <v>69527.0</v>
      </c>
      <c r="B1034" s="469" t="s">
        <v>3613</v>
      </c>
      <c r="C1034" s="468" t="s">
        <v>1662</v>
      </c>
      <c r="D1034" s="468">
        <v>2577.67</v>
      </c>
      <c r="E1034" s="463"/>
    </row>
    <row r="1035" ht="15.75" customHeight="1">
      <c r="A1035" s="468">
        <v>69545.0</v>
      </c>
      <c r="B1035" s="469" t="s">
        <v>3620</v>
      </c>
      <c r="C1035" s="468" t="s">
        <v>1662</v>
      </c>
      <c r="D1035" s="468">
        <v>61.79</v>
      </c>
      <c r="E1035" s="463"/>
    </row>
    <row r="1036" ht="15.75" customHeight="1">
      <c r="A1036" s="468">
        <v>69547.0</v>
      </c>
      <c r="B1036" s="469" t="s">
        <v>3633</v>
      </c>
      <c r="C1036" s="468" t="s">
        <v>1662</v>
      </c>
      <c r="D1036" s="468">
        <v>3.5</v>
      </c>
      <c r="E1036" s="463"/>
    </row>
    <row r="1037" ht="15.75" customHeight="1">
      <c r="A1037" s="468">
        <v>69567.0</v>
      </c>
      <c r="B1037" s="469" t="s">
        <v>3645</v>
      </c>
      <c r="C1037" s="468" t="s">
        <v>1662</v>
      </c>
      <c r="D1037" s="468">
        <v>3.5</v>
      </c>
      <c r="E1037" s="463"/>
    </row>
    <row r="1038" ht="15.75" customHeight="1">
      <c r="A1038" s="468">
        <v>69572.0</v>
      </c>
      <c r="B1038" s="469" t="s">
        <v>3655</v>
      </c>
      <c r="C1038" s="468" t="s">
        <v>1662</v>
      </c>
      <c r="D1038" s="468">
        <v>41.53</v>
      </c>
      <c r="E1038" s="463"/>
    </row>
    <row r="1039" ht="15.75" customHeight="1">
      <c r="A1039" s="468">
        <v>69606.0</v>
      </c>
      <c r="B1039" s="469" t="s">
        <v>3664</v>
      </c>
      <c r="C1039" s="468" t="s">
        <v>1662</v>
      </c>
      <c r="D1039" s="468">
        <v>1190.0</v>
      </c>
      <c r="E1039" s="463"/>
    </row>
    <row r="1040" ht="15.75" customHeight="1">
      <c r="A1040" s="468">
        <v>69616.0</v>
      </c>
      <c r="B1040" s="469" t="s">
        <v>3672</v>
      </c>
      <c r="C1040" s="468"/>
      <c r="D1040" s="468">
        <v>37.22</v>
      </c>
      <c r="E1040" s="463"/>
    </row>
    <row r="1041" ht="15.75" customHeight="1">
      <c r="A1041" s="466">
        <v>69626.0</v>
      </c>
      <c r="B1041" s="465" t="s">
        <v>3677</v>
      </c>
      <c r="C1041" s="466" t="s">
        <v>1662</v>
      </c>
      <c r="D1041" s="466">
        <v>45.41</v>
      </c>
      <c r="E1041" s="463"/>
    </row>
    <row r="1042" ht="15.75" customHeight="1">
      <c r="A1042" s="468">
        <v>69681.0</v>
      </c>
      <c r="B1042" s="469" t="s">
        <v>3687</v>
      </c>
      <c r="C1042" s="468"/>
      <c r="D1042" s="468">
        <v>299.75</v>
      </c>
      <c r="E1042" s="463"/>
    </row>
    <row r="1043" ht="15.75" customHeight="1">
      <c r="A1043" s="466">
        <v>69682.0</v>
      </c>
      <c r="B1043" s="465" t="s">
        <v>3701</v>
      </c>
      <c r="C1043" s="466" t="s">
        <v>722</v>
      </c>
      <c r="D1043" s="466">
        <v>287.17</v>
      </c>
      <c r="E1043" s="463"/>
    </row>
    <row r="1044" ht="15.75" customHeight="1">
      <c r="A1044" s="468">
        <v>69753.0</v>
      </c>
      <c r="B1044" s="469" t="s">
        <v>3716</v>
      </c>
      <c r="C1044" s="468" t="s">
        <v>722</v>
      </c>
      <c r="D1044" s="468">
        <v>40.67</v>
      </c>
      <c r="E1044" s="463"/>
    </row>
    <row r="1045" ht="15.75" customHeight="1">
      <c r="A1045" s="468">
        <v>70114.0</v>
      </c>
      <c r="B1045" s="469" t="s">
        <v>3726</v>
      </c>
      <c r="C1045" s="468"/>
      <c r="D1045" s="468">
        <v>40.0</v>
      </c>
      <c r="E1045" s="463"/>
    </row>
    <row r="1046" ht="15.75" customHeight="1">
      <c r="A1046" s="466">
        <v>70276.0</v>
      </c>
      <c r="B1046" s="465" t="s">
        <v>3735</v>
      </c>
      <c r="C1046" s="466" t="s">
        <v>1662</v>
      </c>
      <c r="D1046" s="466">
        <v>6.41</v>
      </c>
      <c r="E1046" s="463"/>
    </row>
    <row r="1047" ht="15.75" customHeight="1">
      <c r="A1047" s="468">
        <v>70328.0</v>
      </c>
      <c r="B1047" s="469" t="s">
        <v>3741</v>
      </c>
      <c r="C1047" s="468" t="s">
        <v>1662</v>
      </c>
      <c r="D1047" s="468">
        <v>42.88</v>
      </c>
      <c r="E1047" s="463"/>
    </row>
    <row r="1048" ht="15.75" customHeight="1">
      <c r="A1048" s="468">
        <v>70350.0</v>
      </c>
      <c r="B1048" s="469" t="s">
        <v>3750</v>
      </c>
      <c r="C1048" s="468" t="s">
        <v>1662</v>
      </c>
      <c r="D1048" s="468">
        <v>18.98</v>
      </c>
      <c r="E1048" s="463"/>
    </row>
    <row r="1049" ht="15.0" customHeight="1">
      <c r="A1049" s="468">
        <v>70385.0</v>
      </c>
      <c r="B1049" s="469" t="s">
        <v>3759</v>
      </c>
      <c r="C1049" s="468"/>
      <c r="D1049" s="468">
        <v>11.33</v>
      </c>
      <c r="E1049" s="467"/>
    </row>
    <row r="1050" ht="15.75" customHeight="1">
      <c r="A1050" s="466">
        <v>70660.0</v>
      </c>
      <c r="B1050" s="465" t="s">
        <v>3766</v>
      </c>
      <c r="C1050" s="466" t="s">
        <v>1662</v>
      </c>
      <c r="D1050" s="466">
        <v>133.33</v>
      </c>
      <c r="E1050" s="463"/>
    </row>
    <row r="1051" ht="15.0" customHeight="1">
      <c r="A1051" s="468">
        <v>70674.0</v>
      </c>
      <c r="B1051" s="469" t="s">
        <v>3776</v>
      </c>
      <c r="C1051" s="468"/>
      <c r="D1051" s="468">
        <v>291.67</v>
      </c>
      <c r="E1051" s="467"/>
    </row>
    <row r="1052" ht="15.75" customHeight="1">
      <c r="A1052" s="466">
        <v>71096.0</v>
      </c>
      <c r="B1052" s="465" t="s">
        <v>3780</v>
      </c>
      <c r="C1052" s="466" t="s">
        <v>1662</v>
      </c>
      <c r="D1052" s="466">
        <v>24.11</v>
      </c>
      <c r="E1052" s="463"/>
    </row>
    <row r="1053" ht="15.75" customHeight="1">
      <c r="A1053" s="468">
        <v>71268.0</v>
      </c>
      <c r="B1053" s="469" t="s">
        <v>3791</v>
      </c>
      <c r="C1053" s="468" t="s">
        <v>1662</v>
      </c>
      <c r="D1053" s="468">
        <v>13.37</v>
      </c>
      <c r="E1053" s="463"/>
    </row>
    <row r="1054" ht="15.0" customHeight="1">
      <c r="A1054" s="468">
        <v>71270.0</v>
      </c>
      <c r="B1054" s="469" t="s">
        <v>3800</v>
      </c>
      <c r="C1054" s="468" t="s">
        <v>1662</v>
      </c>
      <c r="D1054" s="468">
        <v>54.83</v>
      </c>
      <c r="E1054" s="467"/>
    </row>
    <row r="1055" ht="15.75" customHeight="1">
      <c r="A1055" s="468">
        <v>71707.0</v>
      </c>
      <c r="B1055" s="469" t="s">
        <v>3810</v>
      </c>
      <c r="C1055" s="468" t="s">
        <v>1662</v>
      </c>
      <c r="D1055" s="468">
        <v>416.67</v>
      </c>
      <c r="E1055" s="463"/>
    </row>
    <row r="1056" ht="15.75" customHeight="1">
      <c r="A1056" s="468">
        <v>71711.0</v>
      </c>
      <c r="B1056" s="469" t="s">
        <v>3817</v>
      </c>
      <c r="C1056" s="468" t="s">
        <v>1662</v>
      </c>
      <c r="D1056" s="468">
        <v>7.32</v>
      </c>
      <c r="E1056" s="463"/>
    </row>
    <row r="1057" ht="15.75" customHeight="1">
      <c r="A1057" s="468">
        <v>71820.0</v>
      </c>
      <c r="B1057" s="469" t="s">
        <v>3829</v>
      </c>
      <c r="C1057" s="468" t="s">
        <v>1662</v>
      </c>
      <c r="D1057" s="468">
        <v>875.0</v>
      </c>
      <c r="E1057" s="463"/>
    </row>
    <row r="1058" ht="15.75" customHeight="1">
      <c r="A1058" s="468">
        <v>71874.0</v>
      </c>
      <c r="B1058" s="469" t="s">
        <v>3841</v>
      </c>
      <c r="C1058" s="468" t="s">
        <v>1662</v>
      </c>
      <c r="D1058" s="468">
        <v>30.59</v>
      </c>
      <c r="E1058" s="467"/>
    </row>
    <row r="1059" ht="15.75" customHeight="1">
      <c r="A1059" s="468">
        <v>71894.0</v>
      </c>
      <c r="B1059" s="469" t="s">
        <v>3847</v>
      </c>
      <c r="C1059" s="468" t="s">
        <v>1662</v>
      </c>
      <c r="D1059" s="468">
        <v>144.34</v>
      </c>
      <c r="E1059" s="463"/>
    </row>
    <row r="1060" ht="15.75" customHeight="1">
      <c r="A1060" s="468">
        <v>71911.0</v>
      </c>
      <c r="B1060" s="469" t="s">
        <v>3856</v>
      </c>
      <c r="C1060" s="468" t="s">
        <v>1662</v>
      </c>
      <c r="D1060" s="468">
        <v>202.58</v>
      </c>
      <c r="E1060" s="467"/>
    </row>
    <row r="1061" ht="15.75" customHeight="1">
      <c r="A1061" s="468">
        <v>71963.0</v>
      </c>
      <c r="B1061" s="469" t="s">
        <v>3866</v>
      </c>
      <c r="C1061" s="468" t="s">
        <v>1662</v>
      </c>
      <c r="D1061" s="468">
        <v>20.47</v>
      </c>
      <c r="E1061" s="463"/>
    </row>
    <row r="1062" ht="15.75" customHeight="1">
      <c r="A1062" s="468">
        <v>72054.0</v>
      </c>
      <c r="B1062" s="469" t="s">
        <v>3872</v>
      </c>
      <c r="C1062" s="468" t="s">
        <v>1662</v>
      </c>
      <c r="D1062" s="468">
        <v>408.0</v>
      </c>
      <c r="E1062" s="463"/>
    </row>
    <row r="1063" ht="15.75" customHeight="1">
      <c r="A1063" s="468">
        <v>72280.0</v>
      </c>
      <c r="B1063" s="469" t="s">
        <v>3878</v>
      </c>
      <c r="C1063" s="468" t="s">
        <v>1662</v>
      </c>
      <c r="D1063" s="468">
        <v>700.0</v>
      </c>
      <c r="E1063" s="463"/>
    </row>
    <row r="1064" ht="15.75" customHeight="1">
      <c r="A1064" s="468">
        <v>72282.0</v>
      </c>
      <c r="B1064" s="469" t="s">
        <v>3885</v>
      </c>
      <c r="C1064" s="468" t="s">
        <v>1662</v>
      </c>
      <c r="D1064" s="468">
        <v>716.0</v>
      </c>
      <c r="E1064" s="463"/>
    </row>
    <row r="1065" ht="15.75" customHeight="1">
      <c r="A1065" s="468">
        <v>72455.0</v>
      </c>
      <c r="B1065" s="469" t="s">
        <v>3890</v>
      </c>
      <c r="C1065" s="468" t="s">
        <v>1662</v>
      </c>
      <c r="D1065" s="468">
        <v>56.9</v>
      </c>
      <c r="E1065" s="463"/>
    </row>
    <row r="1066" ht="15.75" customHeight="1">
      <c r="A1066" s="468">
        <v>72708.0</v>
      </c>
      <c r="B1066" s="469" t="s">
        <v>3895</v>
      </c>
      <c r="C1066" s="468" t="s">
        <v>1662</v>
      </c>
      <c r="D1066" s="468">
        <v>14.15</v>
      </c>
      <c r="E1066" s="463"/>
    </row>
    <row r="1067" ht="15.75" customHeight="1">
      <c r="A1067" s="468">
        <v>78133.0</v>
      </c>
      <c r="B1067" s="469" t="s">
        <v>3902</v>
      </c>
      <c r="C1067" s="468" t="s">
        <v>1662</v>
      </c>
      <c r="D1067" s="468">
        <v>706.67</v>
      </c>
      <c r="E1067" s="463"/>
    </row>
    <row r="1068" ht="15.75" customHeight="1">
      <c r="A1068" s="468">
        <v>78203.0</v>
      </c>
      <c r="B1068" s="469" t="s">
        <v>3912</v>
      </c>
      <c r="C1068" s="468" t="s">
        <v>1662</v>
      </c>
      <c r="D1068" s="468">
        <v>569.67</v>
      </c>
      <c r="E1068" s="463"/>
    </row>
    <row r="1069" ht="15.75" customHeight="1">
      <c r="A1069" s="468">
        <v>78226.0</v>
      </c>
      <c r="B1069" s="469" t="s">
        <v>3920</v>
      </c>
      <c r="C1069" s="468" t="s">
        <v>1662</v>
      </c>
      <c r="D1069" s="468">
        <v>1.88</v>
      </c>
      <c r="E1069" s="463"/>
    </row>
    <row r="1070" ht="15.75" customHeight="1">
      <c r="A1070" s="468">
        <v>78373.0</v>
      </c>
      <c r="B1070" s="469" t="s">
        <v>3926</v>
      </c>
      <c r="C1070" s="468"/>
      <c r="D1070" s="468">
        <v>666.67</v>
      </c>
      <c r="E1070" s="463"/>
    </row>
    <row r="1071" ht="15.75" customHeight="1">
      <c r="A1071" s="466">
        <v>78627.0</v>
      </c>
      <c r="B1071" s="465" t="s">
        <v>3932</v>
      </c>
      <c r="C1071" s="466" t="s">
        <v>1662</v>
      </c>
      <c r="D1071" s="466">
        <v>126.03</v>
      </c>
      <c r="E1071" s="463"/>
    </row>
    <row r="1072" ht="15.75" customHeight="1">
      <c r="A1072" s="468">
        <v>78735.0</v>
      </c>
      <c r="B1072" s="469" t="s">
        <v>3938</v>
      </c>
      <c r="C1072" s="468" t="s">
        <v>1662</v>
      </c>
      <c r="D1072" s="468">
        <v>23.73</v>
      </c>
      <c r="E1072" s="463"/>
    </row>
    <row r="1073" ht="15.75" customHeight="1">
      <c r="A1073" s="468">
        <v>78749.0</v>
      </c>
      <c r="B1073" s="469" t="s">
        <v>3944</v>
      </c>
      <c r="C1073" s="468" t="s">
        <v>1662</v>
      </c>
      <c r="D1073" s="468">
        <v>65.47</v>
      </c>
      <c r="E1073" s="463"/>
    </row>
    <row r="1074" ht="15.75" customHeight="1">
      <c r="A1074" s="468">
        <v>79372.0</v>
      </c>
      <c r="B1074" s="469" t="s">
        <v>3951</v>
      </c>
      <c r="C1074" s="468" t="s">
        <v>1662</v>
      </c>
      <c r="D1074" s="468">
        <v>90.71</v>
      </c>
      <c r="E1074" s="463"/>
    </row>
    <row r="1075" ht="15.75" customHeight="1">
      <c r="A1075" s="468">
        <v>79374.0</v>
      </c>
      <c r="B1075" s="469" t="s">
        <v>3961</v>
      </c>
      <c r="C1075" s="468" t="s">
        <v>1662</v>
      </c>
      <c r="D1075" s="468">
        <v>31.51</v>
      </c>
      <c r="E1075" s="463"/>
    </row>
    <row r="1076" ht="15.75" customHeight="1">
      <c r="A1076" s="468">
        <v>79375.0</v>
      </c>
      <c r="B1076" s="469" t="s">
        <v>3969</v>
      </c>
      <c r="C1076" s="468" t="s">
        <v>1662</v>
      </c>
      <c r="D1076" s="468">
        <v>1.53</v>
      </c>
      <c r="E1076" s="463"/>
    </row>
    <row r="1077" ht="15.75" customHeight="1">
      <c r="A1077" s="468">
        <v>80124.0</v>
      </c>
      <c r="B1077" s="469" t="s">
        <v>3976</v>
      </c>
      <c r="C1077" s="468" t="s">
        <v>1662</v>
      </c>
      <c r="D1077" s="468">
        <v>62.7</v>
      </c>
      <c r="E1077" s="463"/>
    </row>
    <row r="1078" ht="15.75" customHeight="1">
      <c r="A1078" s="468">
        <v>80125.0</v>
      </c>
      <c r="B1078" s="469" t="s">
        <v>3985</v>
      </c>
      <c r="C1078" s="468" t="s">
        <v>1662</v>
      </c>
      <c r="D1078" s="468">
        <v>29.01</v>
      </c>
      <c r="E1078" s="463"/>
    </row>
    <row r="1079" ht="15.75" customHeight="1">
      <c r="A1079" s="468">
        <v>80144.0</v>
      </c>
      <c r="B1079" s="469" t="s">
        <v>3995</v>
      </c>
      <c r="C1079" s="468" t="s">
        <v>1662</v>
      </c>
      <c r="D1079" s="468">
        <v>19.32</v>
      </c>
      <c r="E1079" s="467"/>
    </row>
    <row r="1080" ht="15.75" customHeight="1">
      <c r="A1080" s="468">
        <v>80170.0</v>
      </c>
      <c r="B1080" s="469" t="s">
        <v>4003</v>
      </c>
      <c r="C1080" s="468" t="s">
        <v>1662</v>
      </c>
      <c r="D1080" s="468">
        <v>132.9</v>
      </c>
      <c r="E1080" s="463"/>
    </row>
    <row r="1081" ht="15.75" customHeight="1">
      <c r="A1081" s="468">
        <v>80178.0</v>
      </c>
      <c r="B1081" s="469" t="s">
        <v>4011</v>
      </c>
      <c r="C1081" s="468" t="s">
        <v>1662</v>
      </c>
      <c r="D1081" s="468">
        <v>91.84</v>
      </c>
      <c r="E1081" s="463"/>
    </row>
    <row r="1082" ht="15.75" customHeight="1">
      <c r="A1082" s="468">
        <v>80201.0</v>
      </c>
      <c r="B1082" s="469" t="s">
        <v>4020</v>
      </c>
      <c r="C1082" s="468" t="s">
        <v>1662</v>
      </c>
      <c r="D1082" s="468">
        <v>2.25</v>
      </c>
      <c r="E1082" s="463"/>
    </row>
    <row r="1083" ht="15.75" customHeight="1">
      <c r="A1083" s="468">
        <v>80202.0</v>
      </c>
      <c r="B1083" s="469" t="s">
        <v>4027</v>
      </c>
      <c r="C1083" s="468" t="s">
        <v>1662</v>
      </c>
      <c r="D1083" s="468">
        <v>2.25</v>
      </c>
      <c r="E1083" s="463"/>
    </row>
    <row r="1084" ht="15.75" customHeight="1">
      <c r="A1084" s="468">
        <v>80276.0</v>
      </c>
      <c r="B1084" s="469" t="s">
        <v>4034</v>
      </c>
      <c r="C1084" s="468" t="s">
        <v>1662</v>
      </c>
      <c r="D1084" s="468">
        <v>35015.0</v>
      </c>
      <c r="E1084" s="463"/>
    </row>
    <row r="1085" ht="15.75" customHeight="1">
      <c r="A1085" s="468">
        <v>80716.0</v>
      </c>
      <c r="B1085" s="469" t="s">
        <v>4042</v>
      </c>
      <c r="C1085" s="468" t="s">
        <v>1662</v>
      </c>
      <c r="D1085" s="468">
        <v>27350.0</v>
      </c>
      <c r="E1085" s="463"/>
    </row>
    <row r="1086" ht="15.75" customHeight="1">
      <c r="A1086" s="468">
        <v>86030.0</v>
      </c>
      <c r="B1086" s="469" t="s">
        <v>4050</v>
      </c>
      <c r="C1086" s="468" t="s">
        <v>1662</v>
      </c>
      <c r="D1086" s="468">
        <v>76.72</v>
      </c>
      <c r="E1086" s="463"/>
    </row>
    <row r="1087" ht="15.75" customHeight="1">
      <c r="A1087" s="468">
        <v>86049.0</v>
      </c>
      <c r="B1087" s="469" t="s">
        <v>4057</v>
      </c>
      <c r="C1087" s="468" t="s">
        <v>1662</v>
      </c>
      <c r="D1087" s="468">
        <v>90.84</v>
      </c>
      <c r="E1087" s="463"/>
    </row>
    <row r="1088" ht="15.75" customHeight="1">
      <c r="A1088" s="468">
        <v>86096.0</v>
      </c>
      <c r="B1088" s="469" t="s">
        <v>4063</v>
      </c>
      <c r="C1088" s="468" t="s">
        <v>1662</v>
      </c>
      <c r="D1088" s="468">
        <v>15.19</v>
      </c>
      <c r="E1088" s="463"/>
    </row>
    <row r="1089" ht="15.75" customHeight="1">
      <c r="A1089" s="468">
        <v>100189.0</v>
      </c>
      <c r="B1089" s="469" t="s">
        <v>4070</v>
      </c>
      <c r="C1089" s="468" t="s">
        <v>1662</v>
      </c>
      <c r="D1089" s="468">
        <v>1.91</v>
      </c>
      <c r="E1089" s="463"/>
    </row>
    <row r="1090" ht="15.75" customHeight="1">
      <c r="A1090" s="468">
        <v>100190.0</v>
      </c>
      <c r="B1090" s="469" t="s">
        <v>4080</v>
      </c>
      <c r="C1090" s="468" t="s">
        <v>1662</v>
      </c>
      <c r="D1090" s="468">
        <v>7.91</v>
      </c>
      <c r="E1090" s="463"/>
    </row>
    <row r="1091" ht="15.75" customHeight="1">
      <c r="A1091" s="468">
        <v>100192.0</v>
      </c>
      <c r="B1091" s="469" t="s">
        <v>4090</v>
      </c>
      <c r="C1091" s="468" t="s">
        <v>1662</v>
      </c>
      <c r="D1091" s="468">
        <v>11.93</v>
      </c>
      <c r="E1091" s="463"/>
    </row>
    <row r="1092" ht="15.75" customHeight="1">
      <c r="A1092" s="468">
        <v>100194.0</v>
      </c>
      <c r="B1092" s="469" t="s">
        <v>4099</v>
      </c>
      <c r="C1092" s="468" t="s">
        <v>1662</v>
      </c>
      <c r="D1092" s="468">
        <v>4.05</v>
      </c>
      <c r="E1092" s="463"/>
    </row>
    <row r="1093" ht="15.75" customHeight="1">
      <c r="A1093" s="468">
        <v>100195.0</v>
      </c>
      <c r="B1093" s="469" t="s">
        <v>4109</v>
      </c>
      <c r="C1093" s="468" t="s">
        <v>1662</v>
      </c>
      <c r="D1093" s="468">
        <v>4.07</v>
      </c>
      <c r="E1093" s="463"/>
    </row>
    <row r="1094" ht="15.75" customHeight="1">
      <c r="A1094" s="468">
        <v>100196.0</v>
      </c>
      <c r="B1094" s="469" t="s">
        <v>4124</v>
      </c>
      <c r="C1094" s="468" t="s">
        <v>1662</v>
      </c>
      <c r="D1094" s="468">
        <v>4.07</v>
      </c>
      <c r="E1094" s="463"/>
    </row>
    <row r="1095" ht="15.75" customHeight="1">
      <c r="A1095" s="468">
        <v>100197.0</v>
      </c>
      <c r="B1095" s="469" t="s">
        <v>4130</v>
      </c>
      <c r="C1095" s="468" t="s">
        <v>1662</v>
      </c>
      <c r="D1095" s="468">
        <v>4.17</v>
      </c>
      <c r="E1095" s="463"/>
    </row>
    <row r="1096" ht="15.75" customHeight="1">
      <c r="A1096" s="468">
        <v>100198.0</v>
      </c>
      <c r="B1096" s="469" t="s">
        <v>4138</v>
      </c>
      <c r="C1096" s="468" t="s">
        <v>1662</v>
      </c>
      <c r="D1096" s="468">
        <v>4.54</v>
      </c>
      <c r="E1096" s="463"/>
    </row>
    <row r="1097" ht="15.75" customHeight="1">
      <c r="A1097" s="468">
        <v>100202.0</v>
      </c>
      <c r="B1097" s="469" t="s">
        <v>4146</v>
      </c>
      <c r="C1097" s="468" t="s">
        <v>1662</v>
      </c>
      <c r="D1097" s="468">
        <v>6.01</v>
      </c>
      <c r="E1097" s="463"/>
    </row>
    <row r="1098" ht="15.75" customHeight="1">
      <c r="A1098" s="468">
        <v>100203.0</v>
      </c>
      <c r="B1098" s="469" t="s">
        <v>4151</v>
      </c>
      <c r="C1098" s="468" t="s">
        <v>1662</v>
      </c>
      <c r="D1098" s="468">
        <v>6.52</v>
      </c>
      <c r="E1098" s="463"/>
    </row>
    <row r="1099" ht="15.75" customHeight="1">
      <c r="A1099" s="468">
        <v>100208.0</v>
      </c>
      <c r="B1099" s="469" t="s">
        <v>4158</v>
      </c>
      <c r="C1099" s="468"/>
      <c r="D1099" s="468">
        <v>68.06</v>
      </c>
      <c r="E1099" s="463"/>
    </row>
    <row r="1100" ht="15.75" customHeight="1">
      <c r="A1100" s="466">
        <v>100209.0</v>
      </c>
      <c r="B1100" s="465" t="s">
        <v>4169</v>
      </c>
      <c r="C1100" s="466" t="s">
        <v>1662</v>
      </c>
      <c r="D1100" s="466">
        <v>6.02</v>
      </c>
      <c r="E1100" s="463"/>
    </row>
    <row r="1101" ht="15.75" customHeight="1">
      <c r="A1101" s="468">
        <v>130401.0</v>
      </c>
      <c r="B1101" s="469" t="s">
        <v>4181</v>
      </c>
      <c r="C1101" s="468"/>
      <c r="D1101" s="468">
        <v>98.56</v>
      </c>
      <c r="E1101" s="463"/>
    </row>
    <row r="1102" ht="15.75" customHeight="1">
      <c r="A1102" s="466">
        <v>150266.0</v>
      </c>
      <c r="B1102" s="465" t="s">
        <v>4190</v>
      </c>
      <c r="C1102" s="466" t="s">
        <v>1662</v>
      </c>
      <c r="D1102" s="466">
        <v>27.22</v>
      </c>
      <c r="E1102" s="463"/>
    </row>
    <row r="1103" ht="15.75" customHeight="1">
      <c r="A1103" s="468">
        <v>150706.0</v>
      </c>
      <c r="B1103" s="469" t="s">
        <v>4199</v>
      </c>
      <c r="C1103" s="468" t="s">
        <v>1662</v>
      </c>
      <c r="D1103" s="468">
        <v>1778.56</v>
      </c>
      <c r="E1103" s="463"/>
    </row>
    <row r="1104" ht="15.75" customHeight="1">
      <c r="A1104" s="468">
        <v>600327.0</v>
      </c>
      <c r="B1104" s="469" t="s">
        <v>4208</v>
      </c>
      <c r="C1104" s="468" t="s">
        <v>1662</v>
      </c>
      <c r="D1104" s="468">
        <v>70.82</v>
      </c>
      <c r="E1104" s="463"/>
    </row>
    <row r="1105" ht="15.75" customHeight="1">
      <c r="A1105" s="468">
        <v>800102.0</v>
      </c>
      <c r="B1105" s="469" t="s">
        <v>4215</v>
      </c>
      <c r="C1105" s="468" t="s">
        <v>1662</v>
      </c>
      <c r="D1105" s="468">
        <v>4.73</v>
      </c>
      <c r="E1105" s="463"/>
    </row>
    <row r="1106" ht="15.75" customHeight="1">
      <c r="A1106" s="468">
        <v>800502.0</v>
      </c>
      <c r="B1106" s="469" t="s">
        <v>4223</v>
      </c>
      <c r="C1106" s="468" t="s">
        <v>1662</v>
      </c>
      <c r="D1106" s="468">
        <v>11.87</v>
      </c>
      <c r="E1106" s="463"/>
    </row>
    <row r="1107" ht="15.75" customHeight="1">
      <c r="A1107" s="468">
        <v>820101.0</v>
      </c>
      <c r="B1107" s="469" t="s">
        <v>4230</v>
      </c>
      <c r="C1107" s="468" t="s">
        <v>1662</v>
      </c>
      <c r="D1107" s="468">
        <v>56.33</v>
      </c>
      <c r="E1107" s="463"/>
    </row>
    <row r="1108" ht="15.75" customHeight="1">
      <c r="A1108" s="468">
        <v>820104.0</v>
      </c>
      <c r="B1108" s="469" t="s">
        <v>4237</v>
      </c>
      <c r="C1108" s="468" t="s">
        <v>1662</v>
      </c>
      <c r="D1108" s="468">
        <v>83.62</v>
      </c>
      <c r="E1108" s="467"/>
    </row>
    <row r="1109" ht="15.75" customHeight="1">
      <c r="A1109" s="468">
        <v>820106.0</v>
      </c>
      <c r="B1109" s="469" t="s">
        <v>4248</v>
      </c>
      <c r="C1109" s="468" t="s">
        <v>1662</v>
      </c>
      <c r="D1109" s="468">
        <v>12.09</v>
      </c>
      <c r="E1109" s="463"/>
    </row>
    <row r="1110" ht="15.75" customHeight="1">
      <c r="A1110" s="468">
        <v>820113.0</v>
      </c>
      <c r="B1110" s="469" t="s">
        <v>4257</v>
      </c>
      <c r="C1110" s="468"/>
      <c r="D1110" s="468">
        <v>19.72</v>
      </c>
      <c r="E1110" s="467"/>
    </row>
    <row r="1111" ht="15.75" customHeight="1">
      <c r="A1111" s="466">
        <v>820114.0</v>
      </c>
      <c r="B1111" s="465" t="s">
        <v>4267</v>
      </c>
      <c r="C1111" s="466" t="s">
        <v>722</v>
      </c>
      <c r="D1111" s="466">
        <v>8.34</v>
      </c>
      <c r="E1111" s="463"/>
    </row>
    <row r="1112" ht="15.75" customHeight="1">
      <c r="A1112" s="468">
        <v>820115.0</v>
      </c>
      <c r="B1112" s="469" t="s">
        <v>4279</v>
      </c>
      <c r="C1112" s="468" t="s">
        <v>1662</v>
      </c>
      <c r="D1112" s="468">
        <v>39.16</v>
      </c>
      <c r="E1112" s="463"/>
    </row>
    <row r="1113" ht="15.75" customHeight="1">
      <c r="A1113" s="468">
        <v>820116.0</v>
      </c>
      <c r="B1113" s="469" t="s">
        <v>4288</v>
      </c>
      <c r="C1113" s="468" t="s">
        <v>1662</v>
      </c>
      <c r="D1113" s="468">
        <v>3.04</v>
      </c>
      <c r="E1113" s="463"/>
    </row>
    <row r="1114" ht="15.75" customHeight="1">
      <c r="A1114" s="468">
        <v>820117.0</v>
      </c>
      <c r="B1114" s="469" t="s">
        <v>4295</v>
      </c>
      <c r="C1114" s="468" t="s">
        <v>1662</v>
      </c>
      <c r="D1114" s="468">
        <v>8.03</v>
      </c>
      <c r="E1114" s="463"/>
    </row>
    <row r="1115" ht="15.75" customHeight="1">
      <c r="A1115" s="468">
        <v>820118.0</v>
      </c>
      <c r="B1115" s="469" t="s">
        <v>4304</v>
      </c>
      <c r="C1115" s="468" t="s">
        <v>1662</v>
      </c>
      <c r="D1115" s="468">
        <v>1.18</v>
      </c>
      <c r="E1115" s="463"/>
    </row>
    <row r="1116" ht="15.75" customHeight="1">
      <c r="A1116" s="468">
        <v>830101.0</v>
      </c>
      <c r="B1116" s="469" t="s">
        <v>4315</v>
      </c>
      <c r="C1116" s="468" t="s">
        <v>1662</v>
      </c>
      <c r="D1116" s="468">
        <v>58.06</v>
      </c>
      <c r="E1116" s="463"/>
    </row>
    <row r="1117" ht="15.75" customHeight="1">
      <c r="A1117" s="468">
        <v>830102.0</v>
      </c>
      <c r="B1117" s="469" t="s">
        <v>4325</v>
      </c>
      <c r="C1117" s="468" t="s">
        <v>1662</v>
      </c>
      <c r="D1117" s="468">
        <v>21.93</v>
      </c>
      <c r="E1117" s="463"/>
    </row>
    <row r="1118" ht="15.75" customHeight="1">
      <c r="A1118" s="468">
        <v>830103.0</v>
      </c>
      <c r="B1118" s="469" t="s">
        <v>4337</v>
      </c>
      <c r="C1118" s="468"/>
      <c r="D1118" s="468">
        <v>38.12</v>
      </c>
      <c r="E1118" s="463"/>
    </row>
    <row r="1119" ht="15.75" customHeight="1">
      <c r="A1119" s="466">
        <v>830104.0</v>
      </c>
      <c r="B1119" s="465" t="s">
        <v>4345</v>
      </c>
      <c r="C1119" s="466" t="s">
        <v>1662</v>
      </c>
      <c r="D1119" s="466">
        <v>52.04</v>
      </c>
      <c r="E1119" s="467"/>
    </row>
    <row r="1120" ht="15.75" customHeight="1">
      <c r="A1120" s="468">
        <v>830105.0</v>
      </c>
      <c r="B1120" s="469" t="s">
        <v>4353</v>
      </c>
      <c r="C1120" s="468" t="s">
        <v>1662</v>
      </c>
      <c r="D1120" s="468">
        <v>24.0</v>
      </c>
      <c r="E1120" s="463"/>
    </row>
    <row r="1121" ht="15.75" customHeight="1">
      <c r="A1121" s="468">
        <v>830106.0</v>
      </c>
      <c r="B1121" s="469" t="s">
        <v>4363</v>
      </c>
      <c r="C1121" s="468" t="s">
        <v>1662</v>
      </c>
      <c r="D1121" s="468">
        <v>27.55</v>
      </c>
      <c r="E1121" s="463"/>
    </row>
    <row r="1122" ht="15.75" customHeight="1">
      <c r="A1122" s="468">
        <v>830107.0</v>
      </c>
      <c r="B1122" s="469" t="s">
        <v>4375</v>
      </c>
      <c r="C1122" s="468" t="s">
        <v>1662</v>
      </c>
      <c r="D1122" s="471">
        <v>28.63</v>
      </c>
      <c r="E1122" s="463"/>
    </row>
    <row r="1123" ht="15.75" customHeight="1">
      <c r="A1123" s="468">
        <v>830108.0</v>
      </c>
      <c r="B1123" s="469" t="s">
        <v>4386</v>
      </c>
      <c r="C1123" s="468" t="s">
        <v>1662</v>
      </c>
      <c r="D1123" s="468">
        <v>88.79</v>
      </c>
      <c r="E1123" s="463"/>
    </row>
    <row r="1124" ht="15.75" customHeight="1">
      <c r="A1124" s="468">
        <v>830109.0</v>
      </c>
      <c r="B1124" s="469" t="s">
        <v>4393</v>
      </c>
      <c r="C1124" s="468" t="s">
        <v>1662</v>
      </c>
      <c r="D1124" s="468">
        <v>46.99</v>
      </c>
      <c r="E1124" s="463"/>
    </row>
    <row r="1125" ht="15.75" customHeight="1">
      <c r="A1125" s="468">
        <v>830110.0</v>
      </c>
      <c r="B1125" s="469" t="s">
        <v>4402</v>
      </c>
      <c r="C1125" s="468" t="s">
        <v>1662</v>
      </c>
      <c r="D1125" s="468">
        <v>38.99</v>
      </c>
      <c r="E1125" s="463"/>
    </row>
    <row r="1126" ht="15.75" customHeight="1">
      <c r="A1126" s="468">
        <v>830111.0</v>
      </c>
      <c r="B1126" s="469" t="s">
        <v>4417</v>
      </c>
      <c r="C1126" s="468" t="s">
        <v>1662</v>
      </c>
      <c r="D1126" s="471">
        <v>37.26</v>
      </c>
      <c r="E1126" s="463"/>
    </row>
    <row r="1127" ht="15.75" customHeight="1">
      <c r="A1127" s="468">
        <v>830112.0</v>
      </c>
      <c r="B1127" s="469" t="s">
        <v>4428</v>
      </c>
      <c r="C1127" s="468" t="s">
        <v>1662</v>
      </c>
      <c r="D1127" s="468">
        <v>360.93</v>
      </c>
      <c r="E1127" s="463"/>
    </row>
    <row r="1128" ht="15.0" customHeight="1">
      <c r="A1128" s="468">
        <v>830113.0</v>
      </c>
      <c r="B1128" s="469" t="s">
        <v>4439</v>
      </c>
      <c r="C1128" s="468"/>
      <c r="D1128" s="471">
        <v>612.67</v>
      </c>
      <c r="E1128" s="467"/>
    </row>
    <row r="1129" ht="15.75" customHeight="1">
      <c r="A1129" s="466">
        <v>830114.0</v>
      </c>
      <c r="B1129" s="465" t="s">
        <v>4452</v>
      </c>
      <c r="C1129" s="466" t="s">
        <v>1662</v>
      </c>
      <c r="D1129" s="466">
        <v>134.45</v>
      </c>
      <c r="E1129" s="463"/>
    </row>
    <row r="1130" ht="15.75" customHeight="1">
      <c r="A1130" s="468">
        <v>920110.0</v>
      </c>
      <c r="B1130" s="469" t="s">
        <v>4462</v>
      </c>
      <c r="C1130" s="468" t="s">
        <v>1662</v>
      </c>
      <c r="D1130" s="468">
        <v>1047.9</v>
      </c>
      <c r="E1130" s="463"/>
    </row>
    <row r="1131" ht="15.75" customHeight="1">
      <c r="A1131" s="468">
        <v>920307.0</v>
      </c>
      <c r="B1131" s="469" t="s">
        <v>4472</v>
      </c>
      <c r="C1131" s="468" t="s">
        <v>1662</v>
      </c>
      <c r="D1131" s="468">
        <v>13447.85</v>
      </c>
      <c r="E1131" s="463"/>
    </row>
    <row r="1132" ht="15.75" customHeight="1">
      <c r="A1132" s="468">
        <v>920308.0</v>
      </c>
      <c r="B1132" s="469" t="s">
        <v>4480</v>
      </c>
      <c r="C1132" s="468"/>
      <c r="D1132" s="468">
        <v>5026.1</v>
      </c>
      <c r="E1132" s="463"/>
    </row>
    <row r="1133" ht="15.75" customHeight="1">
      <c r="A1133" s="466">
        <v>920309.0</v>
      </c>
      <c r="B1133" s="465" t="s">
        <v>4489</v>
      </c>
      <c r="C1133" s="466" t="s">
        <v>1662</v>
      </c>
      <c r="D1133" s="466">
        <v>17831.65</v>
      </c>
      <c r="E1133" s="463"/>
    </row>
    <row r="1134" ht="15.75" customHeight="1">
      <c r="A1134" s="468">
        <v>920310.0</v>
      </c>
      <c r="B1134" s="469" t="s">
        <v>4496</v>
      </c>
      <c r="C1134" s="468" t="s">
        <v>1662</v>
      </c>
      <c r="D1134" s="468">
        <v>7941.15</v>
      </c>
      <c r="E1134" s="463"/>
    </row>
    <row r="1135" ht="15.75" customHeight="1">
      <c r="A1135" s="468">
        <v>920311.0</v>
      </c>
      <c r="B1135" s="469" t="s">
        <v>4503</v>
      </c>
      <c r="C1135" s="468" t="s">
        <v>1662</v>
      </c>
      <c r="D1135" s="468">
        <v>2440.44</v>
      </c>
      <c r="E1135" s="463"/>
    </row>
    <row r="1136" ht="15.75" customHeight="1">
      <c r="A1136" s="468">
        <v>920312.0</v>
      </c>
      <c r="B1136" s="469" t="s">
        <v>4511</v>
      </c>
      <c r="C1136" s="468" t="s">
        <v>1662</v>
      </c>
      <c r="D1136" s="468">
        <v>4004.17</v>
      </c>
      <c r="E1136" s="463"/>
    </row>
    <row r="1137" ht="15.75" customHeight="1">
      <c r="A1137" s="468">
        <v>920313.0</v>
      </c>
      <c r="B1137" s="469" t="s">
        <v>4519</v>
      </c>
      <c r="C1137" s="468" t="s">
        <v>1662</v>
      </c>
      <c r="D1137" s="468">
        <v>3656.16</v>
      </c>
      <c r="E1137" s="463"/>
    </row>
    <row r="1138" ht="15.75" customHeight="1">
      <c r="A1138" s="468">
        <v>920314.0</v>
      </c>
      <c r="B1138" s="469" t="s">
        <v>4527</v>
      </c>
      <c r="C1138" s="468" t="s">
        <v>722</v>
      </c>
      <c r="D1138" s="468">
        <v>11229.0</v>
      </c>
      <c r="E1138" s="467"/>
    </row>
    <row r="1139" ht="15.75" customHeight="1">
      <c r="A1139" s="468">
        <v>920315.0</v>
      </c>
      <c r="B1139" s="469" t="s">
        <v>4534</v>
      </c>
      <c r="C1139" s="468" t="s">
        <v>1662</v>
      </c>
      <c r="D1139" s="468">
        <v>8999.97</v>
      </c>
      <c r="E1139" s="463"/>
    </row>
    <row r="1140" ht="15.75" customHeight="1">
      <c r="A1140" s="468">
        <v>920316.0</v>
      </c>
      <c r="B1140" s="469" t="s">
        <v>4543</v>
      </c>
      <c r="C1140" s="468" t="s">
        <v>1662</v>
      </c>
      <c r="D1140" s="468">
        <v>8999.82</v>
      </c>
      <c r="E1140" s="463"/>
    </row>
    <row r="1141" ht="15.75" customHeight="1">
      <c r="A1141" s="468">
        <v>920317.0</v>
      </c>
      <c r="B1141" s="469" t="s">
        <v>4549</v>
      </c>
      <c r="C1141" s="468" t="s">
        <v>1662</v>
      </c>
      <c r="D1141" s="471">
        <v>9537.16</v>
      </c>
      <c r="E1141" s="463"/>
    </row>
    <row r="1142" ht="15.75" customHeight="1">
      <c r="A1142" s="468">
        <v>920318.0</v>
      </c>
      <c r="B1142" s="469" t="s">
        <v>4555</v>
      </c>
      <c r="C1142" s="468" t="s">
        <v>1662</v>
      </c>
      <c r="D1142" s="468">
        <v>8391.81</v>
      </c>
      <c r="E1142" s="467"/>
    </row>
    <row r="1143" ht="15.75" customHeight="1">
      <c r="A1143" s="468">
        <v>920319.0</v>
      </c>
      <c r="B1143" s="469" t="s">
        <v>4560</v>
      </c>
      <c r="C1143" s="468" t="s">
        <v>1662</v>
      </c>
      <c r="D1143" s="468">
        <v>9007.75</v>
      </c>
      <c r="E1143" s="463"/>
    </row>
    <row r="1144" ht="15.75" customHeight="1">
      <c r="A1144" s="468">
        <v>920320.0</v>
      </c>
      <c r="B1144" s="469" t="s">
        <v>4571</v>
      </c>
      <c r="C1144" s="468" t="s">
        <v>1662</v>
      </c>
      <c r="D1144" s="468">
        <v>19590.86</v>
      </c>
      <c r="E1144" s="463"/>
    </row>
    <row r="1145" ht="15.75" customHeight="1">
      <c r="A1145" s="468">
        <v>920321.0</v>
      </c>
      <c r="B1145" s="469" t="s">
        <v>4583</v>
      </c>
      <c r="C1145" s="468" t="s">
        <v>1662</v>
      </c>
      <c r="D1145" s="471">
        <v>4611.38</v>
      </c>
      <c r="E1145" s="463"/>
    </row>
    <row r="1146" ht="15.75" customHeight="1">
      <c r="A1146" s="468">
        <v>920322.0</v>
      </c>
      <c r="B1146" s="469" t="s">
        <v>4590</v>
      </c>
      <c r="C1146" s="468" t="s">
        <v>1662</v>
      </c>
      <c r="D1146" s="468">
        <v>10959.5</v>
      </c>
      <c r="E1146" s="463"/>
    </row>
    <row r="1147" ht="15.75" customHeight="1">
      <c r="A1147" s="468">
        <v>920323.0</v>
      </c>
      <c r="B1147" s="469" t="s">
        <v>4600</v>
      </c>
      <c r="C1147" s="468" t="s">
        <v>1662</v>
      </c>
      <c r="D1147" s="468">
        <v>14674.06</v>
      </c>
      <c r="E1147" s="463"/>
    </row>
    <row r="1148" ht="15.75" customHeight="1">
      <c r="A1148" s="468">
        <v>920324.0</v>
      </c>
      <c r="B1148" s="469" t="s">
        <v>4606</v>
      </c>
      <c r="C1148" s="468" t="s">
        <v>1662</v>
      </c>
      <c r="D1148" s="468">
        <v>2213.46</v>
      </c>
      <c r="E1148" s="463"/>
    </row>
    <row r="1149" ht="15.75" customHeight="1">
      <c r="A1149" s="468">
        <v>920325.0</v>
      </c>
      <c r="B1149" s="469" t="s">
        <v>4613</v>
      </c>
      <c r="C1149" s="468" t="s">
        <v>1662</v>
      </c>
      <c r="D1149" s="468">
        <v>4007.94</v>
      </c>
      <c r="E1149" s="463"/>
    </row>
    <row r="1150" ht="15.75" customHeight="1">
      <c r="A1150" s="468">
        <v>920326.0</v>
      </c>
      <c r="B1150" s="469" t="s">
        <v>4623</v>
      </c>
      <c r="C1150" s="468" t="s">
        <v>722</v>
      </c>
      <c r="D1150" s="468">
        <v>1627.16</v>
      </c>
      <c r="E1150" s="463"/>
    </row>
    <row r="1151" ht="15.75" customHeight="1">
      <c r="A1151" s="468">
        <v>920327.0</v>
      </c>
      <c r="B1151" s="469" t="s">
        <v>4629</v>
      </c>
      <c r="C1151" s="468" t="s">
        <v>722</v>
      </c>
      <c r="D1151" s="468">
        <v>1627.16</v>
      </c>
      <c r="E1151" s="463"/>
    </row>
    <row r="1152" ht="15.75" customHeight="1">
      <c r="A1152" s="468">
        <v>920328.0</v>
      </c>
      <c r="B1152" s="469" t="s">
        <v>4636</v>
      </c>
      <c r="C1152" s="468" t="s">
        <v>722</v>
      </c>
      <c r="D1152" s="468">
        <v>3083.03</v>
      </c>
      <c r="E1152" s="463"/>
    </row>
    <row r="1153" ht="15.75" customHeight="1">
      <c r="A1153" s="468">
        <v>930213.0</v>
      </c>
      <c r="B1153" s="469" t="s">
        <v>4642</v>
      </c>
      <c r="C1153" s="468" t="s">
        <v>1662</v>
      </c>
      <c r="D1153" s="468">
        <v>768.0</v>
      </c>
      <c r="E1153" s="463"/>
    </row>
    <row r="1154" ht="15.75" customHeight="1">
      <c r="A1154" s="468">
        <v>930214.0</v>
      </c>
      <c r="B1154" s="469" t="s">
        <v>4652</v>
      </c>
      <c r="C1154" s="468" t="s">
        <v>1662</v>
      </c>
      <c r="D1154" s="471">
        <v>1615.76</v>
      </c>
      <c r="E1154" s="463"/>
    </row>
    <row r="1155" ht="15.75" customHeight="1">
      <c r="A1155" s="468">
        <v>930218.0</v>
      </c>
      <c r="B1155" s="469" t="s">
        <v>4662</v>
      </c>
      <c r="C1155" s="468" t="s">
        <v>1662</v>
      </c>
      <c r="D1155" s="471">
        <v>646.33</v>
      </c>
      <c r="E1155" s="463"/>
    </row>
    <row r="1156" ht="15.75" customHeight="1">
      <c r="A1156" s="468">
        <v>930219.0</v>
      </c>
      <c r="B1156" s="469" t="s">
        <v>4673</v>
      </c>
      <c r="C1156" s="468" t="s">
        <v>1662</v>
      </c>
      <c r="D1156" s="471">
        <v>682.63</v>
      </c>
      <c r="E1156" s="463"/>
    </row>
    <row r="1157" ht="15.75" customHeight="1">
      <c r="A1157" s="468">
        <v>930220.0</v>
      </c>
      <c r="B1157" s="469" t="s">
        <v>4683</v>
      </c>
      <c r="C1157" s="468" t="s">
        <v>722</v>
      </c>
      <c r="D1157" s="471">
        <v>930.54</v>
      </c>
      <c r="E1157" s="463"/>
    </row>
    <row r="1158" ht="15.75" customHeight="1">
      <c r="A1158" s="468">
        <v>950101.0</v>
      </c>
      <c r="B1158" s="469" t="s">
        <v>4691</v>
      </c>
      <c r="C1158" s="468" t="s">
        <v>1662</v>
      </c>
      <c r="D1158" s="468">
        <v>2.46</v>
      </c>
      <c r="E1158" s="463"/>
    </row>
    <row r="1159" ht="15.75" customHeight="1">
      <c r="A1159" s="468">
        <v>950102.0</v>
      </c>
      <c r="B1159" s="469" t="s">
        <v>4697</v>
      </c>
      <c r="C1159" s="468" t="s">
        <v>1662</v>
      </c>
      <c r="D1159" s="468">
        <v>16.85</v>
      </c>
      <c r="E1159" s="463"/>
    </row>
    <row r="1160" ht="15.75" customHeight="1">
      <c r="A1160" s="468">
        <v>656.0</v>
      </c>
      <c r="B1160" s="469" t="s">
        <v>4705</v>
      </c>
      <c r="C1160" s="468"/>
      <c r="D1160" s="468"/>
      <c r="E1160" s="463"/>
    </row>
    <row r="1161" ht="15.75" customHeight="1">
      <c r="A1161" s="466">
        <v>65604.0</v>
      </c>
      <c r="B1161" s="465" t="s">
        <v>3132</v>
      </c>
      <c r="C1161" s="466" t="s">
        <v>1662</v>
      </c>
      <c r="D1161" s="466">
        <v>24.77</v>
      </c>
      <c r="E1161" s="463"/>
    </row>
    <row r="1162" ht="15.75" customHeight="1">
      <c r="A1162" s="468">
        <v>65611.0</v>
      </c>
      <c r="B1162" s="469" t="s">
        <v>3136</v>
      </c>
      <c r="C1162" s="468" t="s">
        <v>1662</v>
      </c>
      <c r="D1162" s="468">
        <v>46.13</v>
      </c>
      <c r="E1162" s="463"/>
    </row>
    <row r="1163" ht="15.75" customHeight="1">
      <c r="A1163" s="468">
        <v>65670.0</v>
      </c>
      <c r="B1163" s="469" t="s">
        <v>3143</v>
      </c>
      <c r="C1163" s="468" t="s">
        <v>1662</v>
      </c>
      <c r="D1163" s="468">
        <v>66.46</v>
      </c>
      <c r="E1163" s="463"/>
    </row>
    <row r="1164" ht="15.75" customHeight="1">
      <c r="A1164" s="468">
        <v>65697.0</v>
      </c>
      <c r="B1164" s="469" t="s">
        <v>3147</v>
      </c>
      <c r="C1164" s="468" t="s">
        <v>1662</v>
      </c>
      <c r="D1164" s="468">
        <v>130.07</v>
      </c>
      <c r="E1164" s="463"/>
    </row>
    <row r="1165" ht="15.75" customHeight="1">
      <c r="A1165" s="468">
        <v>65698.0</v>
      </c>
      <c r="B1165" s="469" t="s">
        <v>3153</v>
      </c>
      <c r="C1165" s="468" t="s">
        <v>1662</v>
      </c>
      <c r="D1165" s="468">
        <v>56.11</v>
      </c>
      <c r="E1165" s="463"/>
    </row>
    <row r="1166" ht="15.75" customHeight="1">
      <c r="A1166" s="468">
        <v>657.0</v>
      </c>
      <c r="B1166" s="469" t="s">
        <v>4705</v>
      </c>
      <c r="C1166" s="468"/>
      <c r="D1166" s="468"/>
      <c r="E1166" s="463"/>
    </row>
    <row r="1167" ht="15.75" customHeight="1">
      <c r="A1167" s="466">
        <v>65717.0</v>
      </c>
      <c r="B1167" s="465" t="s">
        <v>3158</v>
      </c>
      <c r="C1167" s="466" t="s">
        <v>1662</v>
      </c>
      <c r="D1167" s="466">
        <v>114.6</v>
      </c>
      <c r="E1167" s="463"/>
    </row>
    <row r="1168" ht="15.75" customHeight="1">
      <c r="A1168" s="468">
        <v>658.0</v>
      </c>
      <c r="B1168" s="469" t="s">
        <v>4705</v>
      </c>
      <c r="C1168" s="468"/>
      <c r="D1168" s="468"/>
      <c r="E1168" s="463"/>
    </row>
    <row r="1169" ht="15.75" customHeight="1">
      <c r="A1169" s="466">
        <v>65812.0</v>
      </c>
      <c r="B1169" s="465" t="s">
        <v>3165</v>
      </c>
      <c r="C1169" s="466" t="s">
        <v>1662</v>
      </c>
      <c r="D1169" s="466">
        <v>222.2</v>
      </c>
      <c r="E1169" s="463"/>
    </row>
    <row r="1170" ht="15.75" customHeight="1">
      <c r="A1170" s="468">
        <v>65829.0</v>
      </c>
      <c r="B1170" s="469" t="s">
        <v>3170</v>
      </c>
      <c r="C1170" s="468" t="s">
        <v>1662</v>
      </c>
      <c r="D1170" s="468">
        <v>1429.42</v>
      </c>
      <c r="E1170" s="467"/>
    </row>
    <row r="1171" ht="15.75" customHeight="1">
      <c r="A1171" s="468">
        <v>65830.0</v>
      </c>
      <c r="B1171" s="469" t="s">
        <v>3176</v>
      </c>
      <c r="C1171" s="468" t="s">
        <v>1662</v>
      </c>
      <c r="D1171" s="471">
        <v>1530.06</v>
      </c>
      <c r="E1171" s="463"/>
    </row>
    <row r="1172" ht="15.75" customHeight="1">
      <c r="A1172" s="468">
        <v>65831.0</v>
      </c>
      <c r="B1172" s="469" t="s">
        <v>3181</v>
      </c>
      <c r="C1172" s="468" t="s">
        <v>1662</v>
      </c>
      <c r="D1172" s="471">
        <v>136.63</v>
      </c>
      <c r="E1172" s="463"/>
    </row>
    <row r="1173" ht="15.75" customHeight="1">
      <c r="A1173" s="468">
        <v>65847.0</v>
      </c>
      <c r="B1173" s="469" t="s">
        <v>3186</v>
      </c>
      <c r="C1173" s="468" t="s">
        <v>1662</v>
      </c>
      <c r="D1173" s="468">
        <v>118.34</v>
      </c>
      <c r="E1173" s="463"/>
    </row>
    <row r="1174" ht="15.75" customHeight="1">
      <c r="A1174" s="468">
        <v>65861.0</v>
      </c>
      <c r="B1174" s="469" t="s">
        <v>3190</v>
      </c>
      <c r="C1174" s="468" t="s">
        <v>1662</v>
      </c>
      <c r="D1174" s="468">
        <v>188.0</v>
      </c>
      <c r="E1174" s="463"/>
    </row>
    <row r="1175" ht="15.75" customHeight="1">
      <c r="A1175" s="468">
        <v>65881.0</v>
      </c>
      <c r="B1175" s="469" t="s">
        <v>3195</v>
      </c>
      <c r="C1175" s="468" t="s">
        <v>1662</v>
      </c>
      <c r="D1175" s="468">
        <v>757.96</v>
      </c>
      <c r="E1175" s="463"/>
    </row>
    <row r="1176" ht="15.75" customHeight="1">
      <c r="A1176" s="468">
        <v>659.0</v>
      </c>
      <c r="B1176" s="469" t="s">
        <v>4705</v>
      </c>
      <c r="C1176" s="468"/>
      <c r="D1176" s="468"/>
      <c r="E1176" s="467"/>
    </row>
    <row r="1177" ht="15.75" customHeight="1">
      <c r="A1177" s="466">
        <v>65943.0</v>
      </c>
      <c r="B1177" s="465" t="s">
        <v>3200</v>
      </c>
      <c r="C1177" s="466" t="s">
        <v>1662</v>
      </c>
      <c r="D1177" s="466">
        <v>207.49</v>
      </c>
      <c r="E1177" s="463"/>
    </row>
    <row r="1178" ht="15.75" customHeight="1">
      <c r="A1178" s="468">
        <v>65973.0</v>
      </c>
      <c r="B1178" s="469" t="s">
        <v>3205</v>
      </c>
      <c r="C1178" s="468" t="s">
        <v>1662</v>
      </c>
      <c r="D1178" s="468">
        <v>595.98</v>
      </c>
      <c r="E1178" s="467"/>
    </row>
    <row r="1179" ht="15.75" customHeight="1">
      <c r="A1179" s="468">
        <v>660.0</v>
      </c>
      <c r="B1179" s="469" t="s">
        <v>4854</v>
      </c>
      <c r="C1179" s="468"/>
      <c r="D1179" s="468"/>
      <c r="E1179" s="463"/>
    </row>
    <row r="1180" ht="15.75" customHeight="1">
      <c r="A1180" s="466">
        <v>66008.0</v>
      </c>
      <c r="B1180" s="465" t="s">
        <v>3212</v>
      </c>
      <c r="C1180" s="466" t="s">
        <v>1662</v>
      </c>
      <c r="D1180" s="466">
        <v>65.75</v>
      </c>
      <c r="E1180" s="463"/>
    </row>
    <row r="1181" ht="15.75" customHeight="1">
      <c r="A1181" s="468">
        <v>66009.0</v>
      </c>
      <c r="B1181" s="469" t="s">
        <v>3216</v>
      </c>
      <c r="C1181" s="468" t="s">
        <v>1662</v>
      </c>
      <c r="D1181" s="468">
        <v>65.75</v>
      </c>
      <c r="E1181" s="463"/>
    </row>
    <row r="1182" ht="15.75" customHeight="1">
      <c r="A1182" s="468">
        <v>66012.0</v>
      </c>
      <c r="B1182" s="469" t="s">
        <v>3220</v>
      </c>
      <c r="C1182" s="468" t="s">
        <v>1662</v>
      </c>
      <c r="D1182" s="468">
        <v>65.75</v>
      </c>
      <c r="E1182" s="463"/>
    </row>
    <row r="1183" ht="15.75" customHeight="1">
      <c r="A1183" s="468">
        <v>66013.0</v>
      </c>
      <c r="B1183" s="469" t="s">
        <v>3226</v>
      </c>
      <c r="C1183" s="468" t="s">
        <v>1662</v>
      </c>
      <c r="D1183" s="468">
        <v>48.58</v>
      </c>
      <c r="E1183" s="463"/>
    </row>
    <row r="1184" ht="15.75" customHeight="1">
      <c r="A1184" s="468">
        <v>66022.0</v>
      </c>
      <c r="B1184" s="469" t="s">
        <v>3231</v>
      </c>
      <c r="C1184" s="468" t="s">
        <v>1662</v>
      </c>
      <c r="D1184" s="468">
        <v>62.22</v>
      </c>
      <c r="E1184" s="463"/>
    </row>
    <row r="1185" ht="15.75" customHeight="1">
      <c r="A1185" s="468">
        <v>66024.0</v>
      </c>
      <c r="B1185" s="469" t="s">
        <v>3237</v>
      </c>
      <c r="C1185" s="468" t="s">
        <v>1662</v>
      </c>
      <c r="D1185" s="468">
        <v>9.78</v>
      </c>
      <c r="E1185" s="463"/>
    </row>
    <row r="1186" ht="15.75" customHeight="1">
      <c r="A1186" s="468">
        <v>66027.0</v>
      </c>
      <c r="B1186" s="469" t="s">
        <v>3244</v>
      </c>
      <c r="C1186" s="468" t="s">
        <v>1662</v>
      </c>
      <c r="D1186" s="468">
        <v>201.4</v>
      </c>
      <c r="E1186" s="467"/>
    </row>
    <row r="1187" ht="15.75" customHeight="1">
      <c r="A1187" s="468">
        <v>66045.0</v>
      </c>
      <c r="B1187" s="469" t="s">
        <v>3249</v>
      </c>
      <c r="C1187" s="468" t="s">
        <v>1662</v>
      </c>
      <c r="D1187" s="468">
        <v>75.22</v>
      </c>
      <c r="E1187" s="463"/>
    </row>
    <row r="1188" ht="15.75" customHeight="1">
      <c r="A1188" s="468">
        <v>66048.0</v>
      </c>
      <c r="B1188" s="469" t="s">
        <v>3256</v>
      </c>
      <c r="C1188" s="468" t="s">
        <v>1662</v>
      </c>
      <c r="D1188" s="468">
        <v>43.4</v>
      </c>
      <c r="E1188" s="463"/>
    </row>
    <row r="1189" ht="15.75" customHeight="1">
      <c r="A1189" s="468">
        <v>66049.0</v>
      </c>
      <c r="B1189" s="469" t="s">
        <v>3262</v>
      </c>
      <c r="C1189" s="468" t="s">
        <v>1662</v>
      </c>
      <c r="D1189" s="468">
        <v>14.77</v>
      </c>
      <c r="E1189" s="467"/>
    </row>
    <row r="1190" ht="15.75" customHeight="1">
      <c r="A1190" s="468">
        <v>66058.0</v>
      </c>
      <c r="B1190" s="469" t="s">
        <v>3270</v>
      </c>
      <c r="C1190" s="468" t="s">
        <v>1662</v>
      </c>
      <c r="D1190" s="468">
        <v>65.75</v>
      </c>
      <c r="E1190" s="463"/>
    </row>
    <row r="1191" ht="15.75" customHeight="1">
      <c r="A1191" s="468">
        <v>66074.0</v>
      </c>
      <c r="B1191" s="469" t="s">
        <v>3277</v>
      </c>
      <c r="C1191" s="468" t="s">
        <v>1662</v>
      </c>
      <c r="D1191" s="468">
        <v>199.95</v>
      </c>
      <c r="E1191" s="463"/>
    </row>
    <row r="1192" ht="15.75" customHeight="1">
      <c r="A1192" s="468">
        <v>661.0</v>
      </c>
      <c r="B1192" s="469" t="s">
        <v>4854</v>
      </c>
      <c r="C1192" s="468"/>
      <c r="D1192" s="468"/>
      <c r="E1192" s="463"/>
    </row>
    <row r="1193" ht="15.75" customHeight="1">
      <c r="A1193" s="466">
        <v>66124.0</v>
      </c>
      <c r="B1193" s="465" t="s">
        <v>3281</v>
      </c>
      <c r="C1193" s="466" t="s">
        <v>1662</v>
      </c>
      <c r="D1193" s="466">
        <v>79.89</v>
      </c>
      <c r="E1193" s="463"/>
    </row>
    <row r="1194" ht="15.75" customHeight="1">
      <c r="A1194" s="468">
        <v>66125.0</v>
      </c>
      <c r="B1194" s="469" t="s">
        <v>3285</v>
      </c>
      <c r="C1194" s="468" t="s">
        <v>1662</v>
      </c>
      <c r="D1194" s="468">
        <v>121.01</v>
      </c>
      <c r="E1194" s="463"/>
    </row>
    <row r="1195" ht="15.75" customHeight="1">
      <c r="A1195" s="468">
        <v>66156.0</v>
      </c>
      <c r="B1195" s="469" t="s">
        <v>4961</v>
      </c>
      <c r="C1195" s="468" t="s">
        <v>1662</v>
      </c>
      <c r="D1195" s="468">
        <v>243.07</v>
      </c>
      <c r="E1195" s="463"/>
    </row>
    <row r="1196" ht="15.75" customHeight="1">
      <c r="A1196" s="468">
        <v>66178.0</v>
      </c>
      <c r="B1196" s="469" t="s">
        <v>3290</v>
      </c>
      <c r="C1196" s="468" t="s">
        <v>1662</v>
      </c>
      <c r="D1196" s="468">
        <v>272.85</v>
      </c>
      <c r="E1196" s="463"/>
    </row>
    <row r="1197" ht="15.75" customHeight="1">
      <c r="A1197" s="468">
        <v>662.0</v>
      </c>
      <c r="B1197" s="469" t="s">
        <v>4705</v>
      </c>
      <c r="C1197" s="468"/>
      <c r="D1197" s="468"/>
      <c r="E1197" s="463"/>
    </row>
    <row r="1198" ht="15.75" customHeight="1">
      <c r="A1198" s="466">
        <v>66207.0</v>
      </c>
      <c r="B1198" s="465" t="s">
        <v>3295</v>
      </c>
      <c r="C1198" s="466" t="s">
        <v>1662</v>
      </c>
      <c r="D1198" s="466">
        <v>309.01</v>
      </c>
      <c r="E1198" s="463"/>
    </row>
    <row r="1199" ht="15.75" customHeight="1">
      <c r="A1199" s="468">
        <v>663.0</v>
      </c>
      <c r="B1199" s="469" t="s">
        <v>4854</v>
      </c>
      <c r="C1199" s="468"/>
      <c r="D1199" s="468"/>
      <c r="E1199" s="463"/>
    </row>
    <row r="1200" ht="15.75" customHeight="1">
      <c r="A1200" s="466">
        <v>66301.0</v>
      </c>
      <c r="B1200" s="465" t="s">
        <v>3301</v>
      </c>
      <c r="C1200" s="466" t="s">
        <v>1662</v>
      </c>
      <c r="D1200" s="466">
        <v>288.77</v>
      </c>
      <c r="E1200" s="463"/>
    </row>
    <row r="1201" ht="15.75" customHeight="1">
      <c r="A1201" s="468">
        <v>66315.0</v>
      </c>
      <c r="B1201" s="469" t="s">
        <v>3305</v>
      </c>
      <c r="C1201" s="468" t="s">
        <v>1662</v>
      </c>
      <c r="D1201" s="468">
        <v>68.89</v>
      </c>
      <c r="E1201" s="463"/>
    </row>
    <row r="1202" ht="15.75" customHeight="1">
      <c r="A1202" s="468">
        <v>66335.0</v>
      </c>
      <c r="B1202" s="469" t="s">
        <v>3310</v>
      </c>
      <c r="C1202" s="468" t="s">
        <v>1662</v>
      </c>
      <c r="D1202" s="468">
        <v>83.89</v>
      </c>
      <c r="E1202" s="467"/>
    </row>
    <row r="1203" ht="15.75" customHeight="1">
      <c r="A1203" s="468">
        <v>66368.0</v>
      </c>
      <c r="B1203" s="469" t="s">
        <v>3313</v>
      </c>
      <c r="C1203" s="468" t="s">
        <v>1662</v>
      </c>
      <c r="D1203" s="468">
        <v>423.16</v>
      </c>
      <c r="E1203" s="463"/>
    </row>
    <row r="1204" ht="15.75" customHeight="1">
      <c r="A1204" s="468">
        <v>666.0</v>
      </c>
      <c r="B1204" s="469" t="s">
        <v>5019</v>
      </c>
      <c r="C1204" s="468"/>
      <c r="D1204" s="468"/>
      <c r="E1204" s="463"/>
    </row>
    <row r="1205" ht="15.75" customHeight="1">
      <c r="A1205" s="466">
        <v>66608.0</v>
      </c>
      <c r="B1205" s="465" t="s">
        <v>3316</v>
      </c>
      <c r="C1205" s="466" t="s">
        <v>1662</v>
      </c>
      <c r="D1205" s="466">
        <v>475.54</v>
      </c>
      <c r="E1205" s="463"/>
    </row>
    <row r="1206" ht="15.75" customHeight="1">
      <c r="A1206" s="468">
        <v>66618.0</v>
      </c>
      <c r="B1206" s="469" t="s">
        <v>3324</v>
      </c>
      <c r="C1206" s="468" t="s">
        <v>1662</v>
      </c>
      <c r="D1206" s="468">
        <v>556.0</v>
      </c>
      <c r="E1206" s="463"/>
    </row>
    <row r="1207" ht="15.75" customHeight="1">
      <c r="A1207" s="468">
        <v>670.0</v>
      </c>
      <c r="B1207" s="469" t="s">
        <v>5040</v>
      </c>
      <c r="C1207" s="468"/>
      <c r="D1207" s="468"/>
      <c r="E1207" s="467"/>
    </row>
    <row r="1208" ht="15.75" customHeight="1">
      <c r="A1208" s="466">
        <v>67001.0</v>
      </c>
      <c r="B1208" s="465" t="s">
        <v>3330</v>
      </c>
      <c r="C1208" s="466" t="s">
        <v>1662</v>
      </c>
      <c r="D1208" s="466">
        <v>237.33</v>
      </c>
      <c r="E1208" s="463"/>
    </row>
    <row r="1209" ht="15.75" customHeight="1">
      <c r="A1209" s="468">
        <v>67004.0</v>
      </c>
      <c r="B1209" s="469" t="s">
        <v>3336</v>
      </c>
      <c r="C1209" s="468" t="s">
        <v>1662</v>
      </c>
      <c r="D1209" s="468">
        <v>379.72</v>
      </c>
      <c r="E1209" s="467"/>
    </row>
    <row r="1210" ht="15.75" customHeight="1">
      <c r="A1210" s="468">
        <v>67007.0</v>
      </c>
      <c r="B1210" s="469" t="s">
        <v>3341</v>
      </c>
      <c r="C1210" s="468" t="s">
        <v>1662</v>
      </c>
      <c r="D1210" s="468">
        <v>165.0</v>
      </c>
      <c r="E1210" s="463"/>
    </row>
    <row r="1211" ht="15.75" customHeight="1">
      <c r="A1211" s="468">
        <v>67008.0</v>
      </c>
      <c r="B1211" s="469" t="s">
        <v>3345</v>
      </c>
      <c r="C1211" s="468" t="s">
        <v>1662</v>
      </c>
      <c r="D1211" s="468">
        <v>49.04</v>
      </c>
      <c r="E1211" s="463"/>
    </row>
    <row r="1212" ht="15.75" customHeight="1">
      <c r="A1212" s="468">
        <v>67035.0</v>
      </c>
      <c r="B1212" s="469" t="s">
        <v>3350</v>
      </c>
      <c r="C1212" s="468" t="s">
        <v>1662</v>
      </c>
      <c r="D1212" s="468">
        <v>5.27</v>
      </c>
      <c r="E1212" s="463"/>
    </row>
    <row r="1213" ht="15.75" customHeight="1">
      <c r="A1213" s="468">
        <v>67040.0</v>
      </c>
      <c r="B1213" s="469" t="s">
        <v>3356</v>
      </c>
      <c r="C1213" s="468" t="s">
        <v>1662</v>
      </c>
      <c r="D1213" s="468">
        <v>106.07</v>
      </c>
      <c r="E1213" s="463"/>
    </row>
    <row r="1214" ht="15.75" customHeight="1">
      <c r="A1214" s="468">
        <v>67042.0</v>
      </c>
      <c r="B1214" s="469" t="s">
        <v>3360</v>
      </c>
      <c r="C1214" s="468" t="s">
        <v>1662</v>
      </c>
      <c r="D1214" s="468">
        <v>133.4</v>
      </c>
      <c r="E1214" s="467"/>
    </row>
    <row r="1215" ht="15.75" customHeight="1">
      <c r="A1215" s="468">
        <v>67043.0</v>
      </c>
      <c r="B1215" s="469" t="s">
        <v>3367</v>
      </c>
      <c r="C1215" s="468" t="s">
        <v>1662</v>
      </c>
      <c r="D1215" s="468">
        <v>156.13</v>
      </c>
      <c r="E1215" s="463"/>
    </row>
    <row r="1216" ht="15.75" customHeight="1">
      <c r="A1216" s="468">
        <v>67046.0</v>
      </c>
      <c r="B1216" s="469" t="s">
        <v>3372</v>
      </c>
      <c r="C1216" s="468" t="s">
        <v>1662</v>
      </c>
      <c r="D1216" s="468">
        <v>92.74</v>
      </c>
      <c r="E1216" s="463"/>
    </row>
    <row r="1217" ht="15.0" customHeight="1">
      <c r="A1217" s="468">
        <v>67047.0</v>
      </c>
      <c r="B1217" s="469" t="s">
        <v>3378</v>
      </c>
      <c r="C1217" s="468" t="s">
        <v>1662</v>
      </c>
      <c r="D1217" s="468">
        <v>494.32</v>
      </c>
      <c r="E1217" s="467"/>
    </row>
    <row r="1218" ht="15.75" customHeight="1">
      <c r="A1218" s="468">
        <v>67050.0</v>
      </c>
      <c r="B1218" s="469" t="s">
        <v>3385</v>
      </c>
      <c r="C1218" s="468" t="s">
        <v>1662</v>
      </c>
      <c r="D1218" s="468">
        <v>182.94</v>
      </c>
      <c r="E1218" s="463"/>
    </row>
    <row r="1219" ht="15.75" customHeight="1">
      <c r="A1219" s="468">
        <v>67051.0</v>
      </c>
      <c r="B1219" s="469" t="s">
        <v>3394</v>
      </c>
      <c r="C1219" s="468" t="s">
        <v>1662</v>
      </c>
      <c r="D1219" s="468">
        <v>55.2</v>
      </c>
      <c r="E1219" s="463"/>
    </row>
    <row r="1220" ht="15.75" customHeight="1">
      <c r="A1220" s="468">
        <v>67054.0</v>
      </c>
      <c r="B1220" s="469" t="s">
        <v>3402</v>
      </c>
      <c r="C1220" s="468" t="s">
        <v>1662</v>
      </c>
      <c r="D1220" s="468">
        <v>306.14</v>
      </c>
      <c r="E1220" s="463"/>
    </row>
    <row r="1221" ht="15.75" customHeight="1">
      <c r="A1221" s="468">
        <v>67061.0</v>
      </c>
      <c r="B1221" s="469" t="s">
        <v>3406</v>
      </c>
      <c r="C1221" s="468" t="s">
        <v>1662</v>
      </c>
      <c r="D1221" s="468">
        <v>12.2</v>
      </c>
      <c r="E1221" s="463"/>
    </row>
    <row r="1222" ht="15.75" customHeight="1">
      <c r="A1222" s="468">
        <v>67066.0</v>
      </c>
      <c r="B1222" s="469" t="s">
        <v>3413</v>
      </c>
      <c r="C1222" s="468" t="s">
        <v>1662</v>
      </c>
      <c r="D1222" s="468">
        <v>377.95</v>
      </c>
      <c r="E1222" s="463"/>
    </row>
    <row r="1223" ht="15.75" customHeight="1">
      <c r="A1223" s="468">
        <v>67067.0</v>
      </c>
      <c r="B1223" s="469" t="s">
        <v>3418</v>
      </c>
      <c r="C1223" s="468" t="s">
        <v>1662</v>
      </c>
      <c r="D1223" s="468">
        <v>119.93</v>
      </c>
      <c r="E1223" s="463"/>
    </row>
    <row r="1224" ht="15.75" customHeight="1">
      <c r="A1224" s="468">
        <v>67090.0</v>
      </c>
      <c r="B1224" s="469" t="s">
        <v>3424</v>
      </c>
      <c r="C1224" s="468" t="s">
        <v>1662</v>
      </c>
      <c r="D1224" s="468">
        <v>14.75</v>
      </c>
      <c r="E1224" s="463"/>
    </row>
    <row r="1225" ht="15.75" customHeight="1">
      <c r="A1225" s="468">
        <v>67094.0</v>
      </c>
      <c r="B1225" s="469" t="s">
        <v>3431</v>
      </c>
      <c r="C1225" s="468" t="s">
        <v>1662</v>
      </c>
      <c r="D1225" s="468">
        <v>129.8</v>
      </c>
      <c r="E1225" s="463"/>
    </row>
    <row r="1226" ht="15.75" customHeight="1">
      <c r="A1226" s="468">
        <v>675.0</v>
      </c>
      <c r="B1226" s="469" t="s">
        <v>5163</v>
      </c>
      <c r="C1226" s="468"/>
      <c r="D1226" s="468"/>
      <c r="E1226" s="463"/>
    </row>
    <row r="1227" ht="15.75" customHeight="1">
      <c r="A1227" s="466">
        <v>67507.0</v>
      </c>
      <c r="B1227" s="465" t="s">
        <v>3438</v>
      </c>
      <c r="C1227" s="466" t="s">
        <v>1662</v>
      </c>
      <c r="D1227" s="466">
        <v>8.55</v>
      </c>
      <c r="E1227" s="463"/>
    </row>
    <row r="1228" ht="15.75" customHeight="1">
      <c r="A1228" s="468">
        <v>67510.0</v>
      </c>
      <c r="B1228" s="469" t="s">
        <v>3445</v>
      </c>
      <c r="C1228" s="468" t="s">
        <v>1662</v>
      </c>
      <c r="D1228" s="468">
        <v>5.76</v>
      </c>
      <c r="E1228" s="463"/>
    </row>
    <row r="1229" ht="15.75" customHeight="1">
      <c r="A1229" s="468">
        <v>67512.0</v>
      </c>
      <c r="B1229" s="469" t="s">
        <v>3451</v>
      </c>
      <c r="C1229" s="468" t="s">
        <v>1662</v>
      </c>
      <c r="D1229" s="468">
        <v>25.28</v>
      </c>
      <c r="E1229" s="463"/>
    </row>
    <row r="1230" ht="15.75" customHeight="1">
      <c r="A1230" s="468">
        <v>67522.0</v>
      </c>
      <c r="B1230" s="469" t="s">
        <v>3456</v>
      </c>
      <c r="C1230" s="468" t="s">
        <v>1662</v>
      </c>
      <c r="D1230" s="468">
        <v>4.59</v>
      </c>
      <c r="E1230" s="463"/>
    </row>
    <row r="1231" ht="15.75" customHeight="1">
      <c r="A1231" s="468">
        <v>67552.0</v>
      </c>
      <c r="B1231" s="469" t="s">
        <v>3466</v>
      </c>
      <c r="C1231" s="468" t="s">
        <v>1662</v>
      </c>
      <c r="D1231" s="468">
        <v>9.1</v>
      </c>
      <c r="E1231" s="463"/>
    </row>
    <row r="1232" ht="15.75" customHeight="1">
      <c r="A1232" s="468">
        <v>67560.0</v>
      </c>
      <c r="B1232" s="469" t="s">
        <v>3471</v>
      </c>
      <c r="C1232" s="468" t="s">
        <v>1662</v>
      </c>
      <c r="D1232" s="468">
        <v>18.29</v>
      </c>
      <c r="E1232" s="463"/>
    </row>
    <row r="1233" ht="15.75" customHeight="1">
      <c r="A1233" s="468">
        <v>67561.0</v>
      </c>
      <c r="B1233" s="469" t="s">
        <v>3474</v>
      </c>
      <c r="C1233" s="468" t="s">
        <v>1662</v>
      </c>
      <c r="D1233" s="468">
        <v>17.19</v>
      </c>
      <c r="E1233" s="463"/>
    </row>
    <row r="1234" ht="15.75" customHeight="1">
      <c r="A1234" s="468">
        <v>67578.0</v>
      </c>
      <c r="B1234" s="469" t="s">
        <v>3478</v>
      </c>
      <c r="C1234" s="468" t="s">
        <v>1662</v>
      </c>
      <c r="D1234" s="468">
        <v>8.09</v>
      </c>
      <c r="E1234" s="463"/>
    </row>
    <row r="1235" ht="15.75" customHeight="1">
      <c r="A1235" s="468">
        <v>676.0</v>
      </c>
      <c r="B1235" s="469" t="s">
        <v>5245</v>
      </c>
      <c r="C1235" s="468"/>
      <c r="D1235" s="468"/>
      <c r="E1235" s="463"/>
    </row>
    <row r="1236" ht="15.75" customHeight="1">
      <c r="A1236" s="466">
        <v>67650.0</v>
      </c>
      <c r="B1236" s="465" t="s">
        <v>3481</v>
      </c>
      <c r="C1236" s="466" t="s">
        <v>1662</v>
      </c>
      <c r="D1236" s="466">
        <v>22.6</v>
      </c>
      <c r="E1236" s="467"/>
    </row>
    <row r="1237" ht="15.75" customHeight="1">
      <c r="A1237" s="468">
        <v>67651.0</v>
      </c>
      <c r="B1237" s="469" t="s">
        <v>3484</v>
      </c>
      <c r="C1237" s="468" t="s">
        <v>1662</v>
      </c>
      <c r="D1237" s="468">
        <v>13.15</v>
      </c>
      <c r="E1237" s="463"/>
    </row>
    <row r="1238" ht="15.75" customHeight="1">
      <c r="A1238" s="468">
        <v>67652.0</v>
      </c>
      <c r="B1238" s="469" t="s">
        <v>3487</v>
      </c>
      <c r="C1238" s="468" t="s">
        <v>1662</v>
      </c>
      <c r="D1238" s="468">
        <v>2.93</v>
      </c>
      <c r="E1238" s="463"/>
    </row>
    <row r="1239" ht="15.75" customHeight="1">
      <c r="A1239" s="468">
        <v>67653.0</v>
      </c>
      <c r="B1239" s="469" t="s">
        <v>5277</v>
      </c>
      <c r="C1239" s="468" t="s">
        <v>1662</v>
      </c>
      <c r="D1239" s="468">
        <v>27.67</v>
      </c>
      <c r="E1239" s="463"/>
    </row>
    <row r="1240" ht="15.75" customHeight="1">
      <c r="A1240" s="468">
        <v>680.0</v>
      </c>
      <c r="B1240" s="469" t="s">
        <v>5285</v>
      </c>
      <c r="C1240" s="468"/>
      <c r="D1240" s="468"/>
      <c r="E1240" s="463"/>
    </row>
    <row r="1241" ht="15.75" customHeight="1">
      <c r="A1241" s="466">
        <v>68001.0</v>
      </c>
      <c r="B1241" s="465" t="s">
        <v>3491</v>
      </c>
      <c r="C1241" s="466" t="s">
        <v>722</v>
      </c>
      <c r="D1241" s="466">
        <v>7.63</v>
      </c>
      <c r="E1241" s="463"/>
    </row>
    <row r="1242" ht="15.75" customHeight="1">
      <c r="A1242" s="468">
        <v>68017.0</v>
      </c>
      <c r="B1242" s="469" t="s">
        <v>3494</v>
      </c>
      <c r="C1242" s="468" t="s">
        <v>1662</v>
      </c>
      <c r="D1242" s="468">
        <v>12.25</v>
      </c>
      <c r="E1242" s="463"/>
    </row>
    <row r="1243" ht="15.75" customHeight="1">
      <c r="A1243" s="468">
        <v>68020.0</v>
      </c>
      <c r="B1243" s="469" t="s">
        <v>3498</v>
      </c>
      <c r="C1243" s="468" t="s">
        <v>1711</v>
      </c>
      <c r="D1243" s="468">
        <v>66.8</v>
      </c>
      <c r="E1243" s="463"/>
    </row>
    <row r="1244" ht="15.75" customHeight="1">
      <c r="A1244" s="468">
        <v>68023.0</v>
      </c>
      <c r="B1244" s="469" t="s">
        <v>3504</v>
      </c>
      <c r="C1244" s="468" t="s">
        <v>722</v>
      </c>
      <c r="D1244" s="468">
        <v>58.18</v>
      </c>
      <c r="E1244" s="463"/>
    </row>
    <row r="1245" ht="15.75" customHeight="1">
      <c r="A1245" s="468">
        <v>68047.0</v>
      </c>
      <c r="B1245" s="469" t="s">
        <v>3507</v>
      </c>
      <c r="C1245" s="468" t="s">
        <v>1711</v>
      </c>
      <c r="D1245" s="468">
        <v>85.12</v>
      </c>
      <c r="E1245" s="467"/>
    </row>
    <row r="1246" ht="15.75" customHeight="1">
      <c r="A1246" s="468">
        <v>681.0</v>
      </c>
      <c r="B1246" s="469" t="s">
        <v>5322</v>
      </c>
      <c r="C1246" s="468"/>
      <c r="D1246" s="468"/>
      <c r="E1246" s="463"/>
    </row>
    <row r="1247" ht="15.75" customHeight="1">
      <c r="A1247" s="466">
        <v>68138.0</v>
      </c>
      <c r="B1247" s="465" t="s">
        <v>3510</v>
      </c>
      <c r="C1247" s="466" t="s">
        <v>1662</v>
      </c>
      <c r="D1247" s="466">
        <v>184.0</v>
      </c>
      <c r="E1247" s="463"/>
    </row>
    <row r="1248" ht="15.75" customHeight="1">
      <c r="A1248" s="468">
        <v>691.0</v>
      </c>
      <c r="B1248" s="469" t="s">
        <v>5343</v>
      </c>
      <c r="C1248" s="468"/>
      <c r="D1248" s="468"/>
      <c r="E1248" s="463"/>
    </row>
    <row r="1249" ht="15.75" customHeight="1">
      <c r="A1249" s="466">
        <v>69172.0</v>
      </c>
      <c r="B1249" s="465" t="s">
        <v>3514</v>
      </c>
      <c r="C1249" s="466" t="s">
        <v>1662</v>
      </c>
      <c r="D1249" s="466">
        <v>30.7</v>
      </c>
      <c r="E1249" s="463"/>
    </row>
    <row r="1250" ht="15.75" customHeight="1">
      <c r="A1250" s="468">
        <v>69191.0</v>
      </c>
      <c r="B1250" s="469" t="s">
        <v>3518</v>
      </c>
      <c r="C1250" s="468" t="s">
        <v>1662</v>
      </c>
      <c r="D1250" s="468">
        <v>154.0</v>
      </c>
      <c r="E1250" s="467"/>
    </row>
    <row r="1251" ht="15.75" customHeight="1">
      <c r="A1251" s="468">
        <v>692.0</v>
      </c>
      <c r="B1251" s="469" t="s">
        <v>5370</v>
      </c>
      <c r="C1251" s="468"/>
      <c r="D1251" s="468"/>
      <c r="E1251" s="463"/>
    </row>
    <row r="1252" ht="15.75" customHeight="1">
      <c r="A1252" s="466">
        <v>69291.0</v>
      </c>
      <c r="B1252" s="465" t="s">
        <v>3521</v>
      </c>
      <c r="C1252" s="466" t="s">
        <v>1662</v>
      </c>
      <c r="D1252" s="466">
        <v>608.96</v>
      </c>
      <c r="E1252" s="463"/>
    </row>
    <row r="1253" ht="15.75" customHeight="1">
      <c r="A1253" s="468">
        <v>694.0</v>
      </c>
      <c r="B1253" s="469" t="s">
        <v>5389</v>
      </c>
      <c r="C1253" s="468"/>
      <c r="D1253" s="468"/>
      <c r="E1253" s="463"/>
    </row>
    <row r="1254" ht="15.75" customHeight="1">
      <c r="A1254" s="466">
        <v>69404.0</v>
      </c>
      <c r="B1254" s="465" t="s">
        <v>3526</v>
      </c>
      <c r="C1254" s="466" t="s">
        <v>1662</v>
      </c>
      <c r="D1254" s="466">
        <v>743.67</v>
      </c>
      <c r="E1254" s="463"/>
    </row>
    <row r="1255" ht="15.75" customHeight="1">
      <c r="A1255" s="468">
        <v>69409.0</v>
      </c>
      <c r="B1255" s="469" t="s">
        <v>3528</v>
      </c>
      <c r="C1255" s="468" t="s">
        <v>1662</v>
      </c>
      <c r="D1255" s="468">
        <v>42.67</v>
      </c>
      <c r="E1255" s="463"/>
    </row>
    <row r="1256" ht="15.0" customHeight="1">
      <c r="A1256" s="468">
        <v>69421.0</v>
      </c>
      <c r="B1256" s="469" t="s">
        <v>3532</v>
      </c>
      <c r="C1256" s="468" t="s">
        <v>1662</v>
      </c>
      <c r="D1256" s="468">
        <v>149.68</v>
      </c>
      <c r="E1256" s="467"/>
    </row>
    <row r="1257" ht="15.75" customHeight="1">
      <c r="A1257" s="468">
        <v>69445.0</v>
      </c>
      <c r="B1257" s="469" t="s">
        <v>3536</v>
      </c>
      <c r="C1257" s="468" t="s">
        <v>1662</v>
      </c>
      <c r="D1257" s="468">
        <v>612.94</v>
      </c>
      <c r="E1257" s="463"/>
    </row>
    <row r="1258" ht="15.75" customHeight="1">
      <c r="A1258" s="468">
        <v>695.0</v>
      </c>
      <c r="B1258" s="469" t="s">
        <v>659</v>
      </c>
      <c r="C1258" s="468"/>
      <c r="D1258" s="468"/>
      <c r="E1258" s="467"/>
    </row>
    <row r="1259" ht="15.75" customHeight="1">
      <c r="A1259" s="466">
        <v>69503.0</v>
      </c>
      <c r="B1259" s="465" t="s">
        <v>3539</v>
      </c>
      <c r="C1259" s="466" t="s">
        <v>1662</v>
      </c>
      <c r="D1259" s="466">
        <v>4.14</v>
      </c>
      <c r="E1259" s="463"/>
    </row>
    <row r="1260" ht="15.75" customHeight="1">
      <c r="A1260" s="468">
        <v>69505.0</v>
      </c>
      <c r="B1260" s="469" t="s">
        <v>3543</v>
      </c>
      <c r="C1260" s="468" t="s">
        <v>1662</v>
      </c>
      <c r="D1260" s="468">
        <v>3.88</v>
      </c>
      <c r="E1260" s="463"/>
    </row>
    <row r="1261" ht="15.75" customHeight="1">
      <c r="A1261" s="468">
        <v>69506.0</v>
      </c>
      <c r="B1261" s="469" t="s">
        <v>3548</v>
      </c>
      <c r="C1261" s="468" t="s">
        <v>1662</v>
      </c>
      <c r="D1261" s="468">
        <v>13.75</v>
      </c>
      <c r="E1261" s="467"/>
    </row>
    <row r="1262" ht="15.75" customHeight="1">
      <c r="A1262" s="468">
        <v>69509.0</v>
      </c>
      <c r="B1262" s="469" t="s">
        <v>3552</v>
      </c>
      <c r="C1262" s="468" t="s">
        <v>1662</v>
      </c>
      <c r="D1262" s="468">
        <v>27.43</v>
      </c>
      <c r="E1262" s="463"/>
    </row>
    <row r="1263" ht="15.75" customHeight="1">
      <c r="A1263" s="468">
        <v>69512.0</v>
      </c>
      <c r="B1263" s="469" t="s">
        <v>3559</v>
      </c>
      <c r="C1263" s="468" t="s">
        <v>722</v>
      </c>
      <c r="D1263" s="468">
        <v>0.17</v>
      </c>
      <c r="E1263" s="467"/>
    </row>
    <row r="1264" ht="15.75" customHeight="1">
      <c r="A1264" s="468">
        <v>69513.0</v>
      </c>
      <c r="B1264" s="469" t="s">
        <v>3566</v>
      </c>
      <c r="C1264" s="468" t="s">
        <v>345</v>
      </c>
      <c r="D1264" s="468">
        <v>41.9</v>
      </c>
      <c r="E1264" s="463"/>
    </row>
    <row r="1265" ht="15.75" customHeight="1">
      <c r="A1265" s="468">
        <v>69514.0</v>
      </c>
      <c r="B1265" s="469" t="s">
        <v>3570</v>
      </c>
      <c r="C1265" s="468" t="s">
        <v>1979</v>
      </c>
      <c r="D1265" s="468">
        <v>27.01</v>
      </c>
      <c r="E1265" s="463"/>
    </row>
    <row r="1266" ht="15.75" customHeight="1">
      <c r="A1266" s="468">
        <v>69515.0</v>
      </c>
      <c r="B1266" s="469" t="s">
        <v>3573</v>
      </c>
      <c r="C1266" s="468" t="s">
        <v>1662</v>
      </c>
      <c r="D1266" s="468">
        <v>52.27</v>
      </c>
      <c r="E1266" s="463"/>
    </row>
    <row r="1267" ht="15.75" customHeight="1">
      <c r="A1267" s="468">
        <v>69516.0</v>
      </c>
      <c r="B1267" s="469" t="s">
        <v>3579</v>
      </c>
      <c r="C1267" s="468" t="s">
        <v>1662</v>
      </c>
      <c r="D1267" s="468">
        <v>66.1</v>
      </c>
      <c r="E1267" s="463"/>
    </row>
    <row r="1268" ht="15.75" customHeight="1">
      <c r="A1268" s="468">
        <v>69521.0</v>
      </c>
      <c r="B1268" s="469" t="s">
        <v>3587</v>
      </c>
      <c r="C1268" s="468" t="s">
        <v>1662</v>
      </c>
      <c r="D1268" s="468">
        <v>52.27</v>
      </c>
      <c r="E1268" s="467"/>
    </row>
    <row r="1269" ht="15.75" customHeight="1">
      <c r="A1269" s="468">
        <v>69522.0</v>
      </c>
      <c r="B1269" s="469" t="s">
        <v>3592</v>
      </c>
      <c r="C1269" s="468" t="s">
        <v>1662</v>
      </c>
      <c r="D1269" s="468">
        <v>115.26</v>
      </c>
      <c r="E1269" s="463"/>
    </row>
    <row r="1270" ht="15.75" customHeight="1">
      <c r="A1270" s="468">
        <v>69525.0</v>
      </c>
      <c r="B1270" s="469" t="s">
        <v>3599</v>
      </c>
      <c r="C1270" s="468" t="s">
        <v>1662</v>
      </c>
      <c r="D1270" s="468">
        <v>1210.33</v>
      </c>
      <c r="E1270" s="463"/>
    </row>
    <row r="1271" ht="15.75" customHeight="1">
      <c r="A1271" s="468">
        <v>69526.0</v>
      </c>
      <c r="B1271" s="469" t="s">
        <v>3607</v>
      </c>
      <c r="C1271" s="468" t="s">
        <v>1662</v>
      </c>
      <c r="D1271" s="471">
        <v>1991.33</v>
      </c>
      <c r="E1271" s="463"/>
    </row>
    <row r="1272" ht="15.75" customHeight="1">
      <c r="A1272" s="468">
        <v>69527.0</v>
      </c>
      <c r="B1272" s="469" t="s">
        <v>3613</v>
      </c>
      <c r="C1272" s="468" t="s">
        <v>1662</v>
      </c>
      <c r="D1272" s="471">
        <v>2586.8</v>
      </c>
      <c r="E1272" s="463"/>
    </row>
    <row r="1273" ht="15.75" customHeight="1">
      <c r="A1273" s="468">
        <v>69545.0</v>
      </c>
      <c r="B1273" s="469" t="s">
        <v>3620</v>
      </c>
      <c r="C1273" s="468" t="s">
        <v>1662</v>
      </c>
      <c r="D1273" s="471">
        <v>53.23</v>
      </c>
      <c r="E1273" s="463"/>
    </row>
    <row r="1274" ht="15.75" customHeight="1">
      <c r="A1274" s="468">
        <v>69547.0</v>
      </c>
      <c r="B1274" s="469" t="s">
        <v>3633</v>
      </c>
      <c r="C1274" s="468" t="s">
        <v>1662</v>
      </c>
      <c r="D1274" s="468">
        <v>3.88</v>
      </c>
      <c r="E1274" s="463"/>
    </row>
    <row r="1275" ht="15.75" customHeight="1">
      <c r="A1275" s="468">
        <v>69567.0</v>
      </c>
      <c r="B1275" s="469" t="s">
        <v>3645</v>
      </c>
      <c r="C1275" s="468" t="s">
        <v>1662</v>
      </c>
      <c r="D1275" s="468">
        <v>3.88</v>
      </c>
      <c r="E1275" s="463"/>
    </row>
    <row r="1276" ht="15.75" customHeight="1">
      <c r="A1276" s="468">
        <v>69572.0</v>
      </c>
      <c r="B1276" s="469" t="s">
        <v>3655</v>
      </c>
      <c r="C1276" s="468" t="s">
        <v>345</v>
      </c>
      <c r="D1276" s="468">
        <v>31.84</v>
      </c>
      <c r="E1276" s="463"/>
    </row>
    <row r="1277" ht="15.75" customHeight="1">
      <c r="A1277" s="468">
        <v>696.0</v>
      </c>
      <c r="B1277" s="469" t="s">
        <v>5572</v>
      </c>
      <c r="C1277" s="468"/>
      <c r="D1277" s="468"/>
      <c r="E1277" s="463"/>
    </row>
    <row r="1278" ht="15.75" customHeight="1">
      <c r="A1278" s="466">
        <v>69606.0</v>
      </c>
      <c r="B1278" s="465" t="s">
        <v>3664</v>
      </c>
      <c r="C1278" s="466" t="s">
        <v>1662</v>
      </c>
      <c r="D1278" s="466">
        <v>939.0</v>
      </c>
      <c r="E1278" s="463"/>
    </row>
    <row r="1279" ht="15.75" customHeight="1">
      <c r="A1279" s="468">
        <v>69616.0</v>
      </c>
      <c r="B1279" s="469" t="s">
        <v>3672</v>
      </c>
      <c r="C1279" s="468" t="s">
        <v>1662</v>
      </c>
      <c r="D1279" s="468">
        <v>34.89</v>
      </c>
      <c r="E1279" s="463"/>
    </row>
    <row r="1280" ht="15.75" customHeight="1">
      <c r="A1280" s="468">
        <v>69619.0</v>
      </c>
      <c r="B1280" s="469" t="s">
        <v>5597</v>
      </c>
      <c r="C1280" s="468" t="s">
        <v>1662</v>
      </c>
      <c r="D1280" s="468">
        <v>5.74</v>
      </c>
      <c r="E1280" s="463"/>
    </row>
    <row r="1281" ht="15.75" customHeight="1">
      <c r="A1281" s="468">
        <v>69626.0</v>
      </c>
      <c r="B1281" s="469" t="s">
        <v>3677</v>
      </c>
      <c r="C1281" s="468" t="s">
        <v>1662</v>
      </c>
      <c r="D1281" s="468">
        <v>54.48</v>
      </c>
      <c r="E1281" s="463"/>
    </row>
    <row r="1282" ht="15.75" customHeight="1">
      <c r="A1282" s="468">
        <v>69681.0</v>
      </c>
      <c r="B1282" s="469" t="s">
        <v>3687</v>
      </c>
      <c r="C1282" s="468" t="s">
        <v>1662</v>
      </c>
      <c r="D1282" s="468">
        <v>284.56</v>
      </c>
      <c r="E1282" s="463"/>
    </row>
    <row r="1283" ht="15.75" customHeight="1">
      <c r="A1283" s="468">
        <v>69682.0</v>
      </c>
      <c r="B1283" s="469" t="s">
        <v>3701</v>
      </c>
      <c r="C1283" s="468" t="s">
        <v>1662</v>
      </c>
      <c r="D1283" s="468">
        <v>262.86</v>
      </c>
      <c r="E1283" s="463"/>
    </row>
    <row r="1284" ht="15.75" customHeight="1">
      <c r="A1284" s="468">
        <v>697.0</v>
      </c>
      <c r="B1284" s="469" t="s">
        <v>5628</v>
      </c>
      <c r="C1284" s="468"/>
      <c r="D1284" s="468"/>
      <c r="E1284" s="463"/>
    </row>
    <row r="1285" ht="15.75" customHeight="1">
      <c r="A1285" s="466">
        <v>69753.0</v>
      </c>
      <c r="B1285" s="465" t="s">
        <v>3716</v>
      </c>
      <c r="C1285" s="466" t="s">
        <v>1662</v>
      </c>
      <c r="D1285" s="466">
        <v>38.5</v>
      </c>
      <c r="E1285" s="463"/>
    </row>
    <row r="1286" ht="15.75" customHeight="1">
      <c r="A1286" s="468">
        <v>7.0</v>
      </c>
      <c r="B1286" s="469" t="s">
        <v>659</v>
      </c>
      <c r="C1286" s="468"/>
      <c r="D1286" s="468"/>
      <c r="E1286" s="463"/>
    </row>
    <row r="1287" ht="15.75" customHeight="1">
      <c r="A1287" s="466">
        <v>701.0</v>
      </c>
      <c r="B1287" s="465" t="s">
        <v>659</v>
      </c>
      <c r="C1287" s="466"/>
      <c r="D1287" s="466"/>
      <c r="E1287" s="467"/>
    </row>
    <row r="1288" ht="15.75" customHeight="1">
      <c r="A1288" s="466">
        <v>70114.0</v>
      </c>
      <c r="B1288" s="465" t="s">
        <v>5666</v>
      </c>
      <c r="C1288" s="466" t="s">
        <v>1666</v>
      </c>
      <c r="D1288" s="466">
        <v>38.8</v>
      </c>
      <c r="E1288" s="463"/>
    </row>
    <row r="1289" ht="15.75" customHeight="1">
      <c r="A1289" s="468">
        <v>702.0</v>
      </c>
      <c r="B1289" s="469" t="s">
        <v>5673</v>
      </c>
      <c r="C1289" s="468"/>
      <c r="D1289" s="468"/>
      <c r="E1289" s="463"/>
    </row>
    <row r="1290" ht="15.75" customHeight="1">
      <c r="A1290" s="466">
        <v>70276.0</v>
      </c>
      <c r="B1290" s="465" t="s">
        <v>3735</v>
      </c>
      <c r="C1290" s="466" t="s">
        <v>722</v>
      </c>
      <c r="D1290" s="466">
        <v>6.14</v>
      </c>
      <c r="E1290" s="463"/>
    </row>
    <row r="1291" ht="15.75" customHeight="1">
      <c r="A1291" s="468">
        <v>703.0</v>
      </c>
      <c r="B1291" s="469" t="s">
        <v>5673</v>
      </c>
      <c r="C1291" s="468"/>
      <c r="D1291" s="468"/>
      <c r="E1291" s="463"/>
    </row>
    <row r="1292" ht="15.75" customHeight="1">
      <c r="A1292" s="466">
        <v>70328.0</v>
      </c>
      <c r="B1292" s="465" t="s">
        <v>5698</v>
      </c>
      <c r="C1292" s="466" t="s">
        <v>722</v>
      </c>
      <c r="D1292" s="466">
        <v>39.29</v>
      </c>
      <c r="E1292" s="463"/>
    </row>
    <row r="1293" ht="15.75" customHeight="1">
      <c r="A1293" s="468">
        <v>70350.0</v>
      </c>
      <c r="B1293" s="469" t="s">
        <v>5707</v>
      </c>
      <c r="C1293" s="468" t="s">
        <v>722</v>
      </c>
      <c r="D1293" s="468">
        <v>18.71</v>
      </c>
      <c r="E1293" s="463"/>
    </row>
    <row r="1294" ht="15.0" customHeight="1">
      <c r="A1294" s="468">
        <v>70385.0</v>
      </c>
      <c r="B1294" s="469" t="s">
        <v>3759</v>
      </c>
      <c r="C1294" s="468" t="s">
        <v>1662</v>
      </c>
      <c r="D1294" s="468">
        <v>10.0</v>
      </c>
      <c r="E1294" s="467"/>
    </row>
    <row r="1295" ht="15.75" customHeight="1">
      <c r="A1295" s="468">
        <v>706.0</v>
      </c>
      <c r="B1295" s="469" t="s">
        <v>5673</v>
      </c>
      <c r="C1295" s="468"/>
      <c r="D1295" s="468"/>
      <c r="E1295" s="463"/>
    </row>
    <row r="1296" ht="15.75" customHeight="1">
      <c r="A1296" s="466">
        <v>70660.0</v>
      </c>
      <c r="B1296" s="465" t="s">
        <v>3766</v>
      </c>
      <c r="C1296" s="466" t="s">
        <v>722</v>
      </c>
      <c r="D1296" s="466">
        <v>109.5</v>
      </c>
      <c r="E1296" s="467"/>
    </row>
    <row r="1297" ht="15.75" customHeight="1">
      <c r="A1297" s="468">
        <v>70674.0</v>
      </c>
      <c r="B1297" s="469" t="s">
        <v>3776</v>
      </c>
      <c r="C1297" s="468" t="s">
        <v>1662</v>
      </c>
      <c r="D1297" s="468">
        <v>267.33</v>
      </c>
      <c r="E1297" s="467"/>
    </row>
    <row r="1298" ht="15.75" customHeight="1">
      <c r="A1298" s="468">
        <v>710.0</v>
      </c>
      <c r="B1298" s="469" t="s">
        <v>5673</v>
      </c>
      <c r="C1298" s="468"/>
      <c r="D1298" s="468"/>
      <c r="E1298" s="463"/>
    </row>
    <row r="1299" ht="15.75" customHeight="1">
      <c r="A1299" s="466">
        <v>71096.0</v>
      </c>
      <c r="B1299" s="465" t="s">
        <v>3780</v>
      </c>
      <c r="C1299" s="466" t="s">
        <v>1711</v>
      </c>
      <c r="D1299" s="466">
        <v>28.27</v>
      </c>
      <c r="E1299" s="467"/>
    </row>
    <row r="1300" ht="15.75" customHeight="1">
      <c r="A1300" s="468">
        <v>712.0</v>
      </c>
      <c r="B1300" s="469" t="s">
        <v>5673</v>
      </c>
      <c r="C1300" s="468"/>
      <c r="D1300" s="468"/>
      <c r="E1300" s="463"/>
    </row>
    <row r="1301" ht="15.75" customHeight="1">
      <c r="A1301" s="466">
        <v>71268.0</v>
      </c>
      <c r="B1301" s="465" t="s">
        <v>5755</v>
      </c>
      <c r="C1301" s="466" t="s">
        <v>722</v>
      </c>
      <c r="D1301" s="466">
        <v>12.47</v>
      </c>
      <c r="E1301" s="467"/>
    </row>
    <row r="1302" ht="15.75" customHeight="1">
      <c r="A1302" s="468">
        <v>71270.0</v>
      </c>
      <c r="B1302" s="469" t="s">
        <v>5763</v>
      </c>
      <c r="C1302" s="468" t="s">
        <v>722</v>
      </c>
      <c r="D1302" s="468">
        <v>57.33</v>
      </c>
      <c r="E1302" s="463"/>
    </row>
    <row r="1303" ht="15.75" customHeight="1">
      <c r="A1303" s="468">
        <v>717.0</v>
      </c>
      <c r="B1303" s="469" t="s">
        <v>5673</v>
      </c>
      <c r="C1303" s="468"/>
      <c r="D1303" s="468"/>
      <c r="E1303" s="463"/>
    </row>
    <row r="1304" ht="15.75" customHeight="1">
      <c r="A1304" s="466">
        <v>71707.0</v>
      </c>
      <c r="B1304" s="465" t="s">
        <v>3810</v>
      </c>
      <c r="C1304" s="466" t="s">
        <v>1956</v>
      </c>
      <c r="D1304" s="466">
        <v>333.33</v>
      </c>
      <c r="E1304" s="463"/>
    </row>
    <row r="1305" ht="15.75" customHeight="1">
      <c r="A1305" s="468">
        <v>71711.0</v>
      </c>
      <c r="B1305" s="469" t="s">
        <v>3817</v>
      </c>
      <c r="C1305" s="468" t="s">
        <v>1711</v>
      </c>
      <c r="D1305" s="468">
        <v>5.8</v>
      </c>
      <c r="E1305" s="467"/>
    </row>
    <row r="1306" ht="15.75" customHeight="1">
      <c r="A1306" s="468">
        <v>718.0</v>
      </c>
      <c r="B1306" s="469" t="s">
        <v>5673</v>
      </c>
      <c r="C1306" s="468"/>
      <c r="D1306" s="468"/>
      <c r="E1306" s="463"/>
    </row>
    <row r="1307" ht="15.75" customHeight="1">
      <c r="A1307" s="466">
        <v>71820.0</v>
      </c>
      <c r="B1307" s="465" t="s">
        <v>3829</v>
      </c>
      <c r="C1307" s="466" t="s">
        <v>1662</v>
      </c>
      <c r="D1307" s="466">
        <v>790.0</v>
      </c>
      <c r="E1307" s="463"/>
    </row>
    <row r="1308" ht="15.75" customHeight="1">
      <c r="A1308" s="468">
        <v>71874.0</v>
      </c>
      <c r="B1308" s="469" t="s">
        <v>5812</v>
      </c>
      <c r="C1308" s="468" t="s">
        <v>722</v>
      </c>
      <c r="D1308" s="468">
        <v>33.43</v>
      </c>
      <c r="E1308" s="467"/>
    </row>
    <row r="1309" ht="15.75" customHeight="1">
      <c r="A1309" s="468">
        <v>71894.0</v>
      </c>
      <c r="B1309" s="469" t="s">
        <v>3847</v>
      </c>
      <c r="C1309" s="468" t="s">
        <v>1662</v>
      </c>
      <c r="D1309" s="468">
        <v>127.06</v>
      </c>
      <c r="E1309" s="463"/>
    </row>
    <row r="1310" ht="15.75" customHeight="1">
      <c r="A1310" s="468">
        <v>719.0</v>
      </c>
      <c r="B1310" s="469" t="s">
        <v>5673</v>
      </c>
      <c r="C1310" s="468"/>
      <c r="D1310" s="468"/>
      <c r="E1310" s="467"/>
    </row>
    <row r="1311" ht="15.75" customHeight="1">
      <c r="A1311" s="466">
        <v>71911.0</v>
      </c>
      <c r="B1311" s="465" t="s">
        <v>3856</v>
      </c>
      <c r="C1311" s="466" t="s">
        <v>5836</v>
      </c>
      <c r="D1311" s="466">
        <v>205.78</v>
      </c>
      <c r="E1311" s="463"/>
    </row>
    <row r="1312" ht="15.75" customHeight="1">
      <c r="A1312" s="468">
        <v>71963.0</v>
      </c>
      <c r="B1312" s="469" t="s">
        <v>3866</v>
      </c>
      <c r="C1312" s="468" t="s">
        <v>1662</v>
      </c>
      <c r="D1312" s="468">
        <v>20.98</v>
      </c>
      <c r="E1312" s="463"/>
    </row>
    <row r="1313" ht="15.75" customHeight="1">
      <c r="A1313" s="468">
        <v>720.0</v>
      </c>
      <c r="B1313" s="469" t="s">
        <v>5673</v>
      </c>
      <c r="C1313" s="468"/>
      <c r="D1313" s="468"/>
      <c r="E1313" s="467"/>
    </row>
    <row r="1314" ht="15.75" customHeight="1">
      <c r="A1314" s="466">
        <v>72054.0</v>
      </c>
      <c r="B1314" s="465" t="s">
        <v>3872</v>
      </c>
      <c r="C1314" s="466" t="s">
        <v>1956</v>
      </c>
      <c r="D1314" s="466">
        <v>340.0</v>
      </c>
      <c r="E1314" s="463"/>
    </row>
    <row r="1315" ht="15.75" customHeight="1">
      <c r="A1315" s="468">
        <v>722.0</v>
      </c>
      <c r="B1315" s="469" t="s">
        <v>5673</v>
      </c>
      <c r="C1315" s="468"/>
      <c r="D1315" s="468"/>
      <c r="E1315" s="463"/>
    </row>
    <row r="1316" ht="15.75" customHeight="1">
      <c r="A1316" s="466">
        <v>72280.0</v>
      </c>
      <c r="B1316" s="465" t="s">
        <v>3878</v>
      </c>
      <c r="C1316" s="466" t="s">
        <v>1956</v>
      </c>
      <c r="D1316" s="466">
        <v>436.0</v>
      </c>
      <c r="E1316" s="467"/>
    </row>
    <row r="1317" ht="15.75" customHeight="1">
      <c r="A1317" s="468">
        <v>72282.0</v>
      </c>
      <c r="B1317" s="469" t="s">
        <v>3885</v>
      </c>
      <c r="C1317" s="468" t="s">
        <v>1956</v>
      </c>
      <c r="D1317" s="468">
        <v>550.0</v>
      </c>
      <c r="E1317" s="463"/>
    </row>
    <row r="1318" ht="15.75" customHeight="1">
      <c r="A1318" s="468">
        <v>724.0</v>
      </c>
      <c r="B1318" s="469" t="s">
        <v>5673</v>
      </c>
      <c r="C1318" s="468"/>
      <c r="D1318" s="468"/>
      <c r="E1318" s="463"/>
    </row>
    <row r="1319" ht="15.75" customHeight="1">
      <c r="A1319" s="466">
        <v>72455.0</v>
      </c>
      <c r="B1319" s="465" t="s">
        <v>3890</v>
      </c>
      <c r="C1319" s="466" t="s">
        <v>1662</v>
      </c>
      <c r="D1319" s="466">
        <v>43.35</v>
      </c>
      <c r="E1319" s="463"/>
    </row>
    <row r="1320" ht="15.75" customHeight="1">
      <c r="A1320" s="468">
        <v>727.0</v>
      </c>
      <c r="B1320" s="469" t="s">
        <v>5673</v>
      </c>
      <c r="C1320" s="468"/>
      <c r="D1320" s="468"/>
      <c r="E1320" s="467"/>
    </row>
    <row r="1321" ht="15.75" customHeight="1">
      <c r="A1321" s="466">
        <v>72708.0</v>
      </c>
      <c r="B1321" s="465" t="s">
        <v>3895</v>
      </c>
      <c r="C1321" s="466" t="s">
        <v>1662</v>
      </c>
      <c r="D1321" s="466">
        <v>16.21</v>
      </c>
      <c r="E1321" s="463"/>
    </row>
    <row r="1322" ht="15.75" customHeight="1">
      <c r="A1322" s="468">
        <v>781.0</v>
      </c>
      <c r="B1322" s="469" t="s">
        <v>5343</v>
      </c>
      <c r="C1322" s="468"/>
      <c r="D1322" s="468"/>
      <c r="E1322" s="463"/>
    </row>
    <row r="1323" ht="15.75" customHeight="1">
      <c r="A1323" s="466">
        <v>78133.0</v>
      </c>
      <c r="B1323" s="465" t="s">
        <v>3902</v>
      </c>
      <c r="C1323" s="466" t="s">
        <v>1956</v>
      </c>
      <c r="D1323" s="466">
        <v>556.0</v>
      </c>
      <c r="E1323" s="467"/>
    </row>
    <row r="1324" ht="15.75" customHeight="1">
      <c r="A1324" s="468">
        <v>782.0</v>
      </c>
      <c r="B1324" s="469" t="s">
        <v>659</v>
      </c>
      <c r="C1324" s="468"/>
      <c r="D1324" s="468"/>
      <c r="E1324" s="463"/>
    </row>
    <row r="1325" ht="15.75" customHeight="1">
      <c r="A1325" s="466">
        <v>78203.0</v>
      </c>
      <c r="B1325" s="465" t="s">
        <v>3912</v>
      </c>
      <c r="C1325" s="466" t="s">
        <v>1662</v>
      </c>
      <c r="D1325" s="466">
        <v>577.5</v>
      </c>
      <c r="E1325" s="467"/>
    </row>
    <row r="1326" ht="15.75" customHeight="1">
      <c r="A1326" s="468">
        <v>78226.0</v>
      </c>
      <c r="B1326" s="469" t="s">
        <v>3920</v>
      </c>
      <c r="C1326" s="468" t="s">
        <v>1662</v>
      </c>
      <c r="D1326" s="468">
        <v>1.85</v>
      </c>
      <c r="E1326" s="463"/>
    </row>
    <row r="1327" ht="15.75" customHeight="1">
      <c r="A1327" s="468">
        <v>783.0</v>
      </c>
      <c r="B1327" s="469" t="s">
        <v>5934</v>
      </c>
      <c r="C1327" s="468"/>
      <c r="D1327" s="468"/>
      <c r="E1327" s="463"/>
    </row>
    <row r="1328" ht="15.75" customHeight="1">
      <c r="A1328" s="466">
        <v>78373.0</v>
      </c>
      <c r="B1328" s="465" t="s">
        <v>3926</v>
      </c>
      <c r="C1328" s="466" t="s">
        <v>1956</v>
      </c>
      <c r="D1328" s="466">
        <v>425.0</v>
      </c>
      <c r="E1328" s="467"/>
    </row>
    <row r="1329" ht="15.75" customHeight="1">
      <c r="A1329" s="468">
        <v>786.0</v>
      </c>
      <c r="B1329" s="469" t="s">
        <v>5389</v>
      </c>
      <c r="C1329" s="468"/>
      <c r="D1329" s="468"/>
      <c r="E1329" s="463"/>
    </row>
    <row r="1330" ht="15.75" customHeight="1">
      <c r="A1330" s="466">
        <v>78627.0</v>
      </c>
      <c r="B1330" s="465" t="s">
        <v>3932</v>
      </c>
      <c r="C1330" s="466" t="s">
        <v>1662</v>
      </c>
      <c r="D1330" s="466">
        <v>126.14</v>
      </c>
      <c r="E1330" s="467"/>
    </row>
    <row r="1331" ht="15.75" customHeight="1">
      <c r="A1331" s="468">
        <v>787.0</v>
      </c>
      <c r="B1331" s="469" t="s">
        <v>5934</v>
      </c>
      <c r="C1331" s="468"/>
      <c r="D1331" s="468"/>
      <c r="E1331" s="463"/>
    </row>
    <row r="1332" ht="15.75" customHeight="1">
      <c r="A1332" s="466">
        <v>78735.0</v>
      </c>
      <c r="B1332" s="465" t="s">
        <v>3938</v>
      </c>
      <c r="C1332" s="466" t="s">
        <v>1662</v>
      </c>
      <c r="D1332" s="466">
        <v>20.51</v>
      </c>
      <c r="E1332" s="467"/>
    </row>
    <row r="1333" ht="15.75" customHeight="1">
      <c r="A1333" s="468">
        <v>78749.0</v>
      </c>
      <c r="B1333" s="469" t="s">
        <v>3944</v>
      </c>
      <c r="C1333" s="468" t="s">
        <v>1662</v>
      </c>
      <c r="D1333" s="468">
        <v>39.16</v>
      </c>
      <c r="E1333" s="463"/>
    </row>
    <row r="1334" ht="15.75" customHeight="1">
      <c r="A1334" s="468">
        <v>793.0</v>
      </c>
      <c r="B1334" s="469" t="s">
        <v>5673</v>
      </c>
      <c r="C1334" s="468"/>
      <c r="D1334" s="468"/>
      <c r="E1334" s="467"/>
    </row>
    <row r="1335" ht="15.75" customHeight="1">
      <c r="A1335" s="466">
        <v>79372.0</v>
      </c>
      <c r="B1335" s="465" t="s">
        <v>5988</v>
      </c>
      <c r="C1335" s="466" t="s">
        <v>722</v>
      </c>
      <c r="D1335" s="466">
        <v>102.81</v>
      </c>
      <c r="E1335" s="463"/>
    </row>
    <row r="1336" ht="15.75" customHeight="1">
      <c r="A1336" s="468">
        <v>79374.0</v>
      </c>
      <c r="B1336" s="469" t="s">
        <v>3961</v>
      </c>
      <c r="C1336" s="468" t="s">
        <v>1662</v>
      </c>
      <c r="D1336" s="468">
        <v>30.62</v>
      </c>
      <c r="E1336" s="463"/>
    </row>
    <row r="1337" ht="15.75" customHeight="1">
      <c r="A1337" s="468">
        <v>79375.0</v>
      </c>
      <c r="B1337" s="469" t="s">
        <v>3969</v>
      </c>
      <c r="C1337" s="468" t="s">
        <v>345</v>
      </c>
      <c r="D1337" s="468">
        <v>2.33</v>
      </c>
      <c r="E1337" s="467"/>
    </row>
    <row r="1338" ht="15.75" customHeight="1">
      <c r="A1338" s="468">
        <v>10.0</v>
      </c>
      <c r="B1338" s="469" t="s">
        <v>6008</v>
      </c>
      <c r="C1338" s="468"/>
      <c r="D1338" s="468"/>
      <c r="E1338" s="463"/>
    </row>
    <row r="1339" ht="15.75" customHeight="1">
      <c r="A1339" s="466">
        <v>1001.0</v>
      </c>
      <c r="B1339" s="465" t="s">
        <v>6008</v>
      </c>
      <c r="C1339" s="466"/>
      <c r="D1339" s="466"/>
      <c r="E1339" s="467"/>
    </row>
    <row r="1340" ht="15.75" customHeight="1">
      <c r="A1340" s="466">
        <v>100189.0</v>
      </c>
      <c r="B1340" s="465" t="s">
        <v>4070</v>
      </c>
      <c r="C1340" s="466" t="s">
        <v>722</v>
      </c>
      <c r="D1340" s="466">
        <v>1.9</v>
      </c>
      <c r="E1340" s="463"/>
    </row>
    <row r="1341" ht="15.75" customHeight="1">
      <c r="A1341" s="468">
        <v>100190.0</v>
      </c>
      <c r="B1341" s="469" t="s">
        <v>4080</v>
      </c>
      <c r="C1341" s="468" t="s">
        <v>722</v>
      </c>
      <c r="D1341" s="468">
        <v>7.6</v>
      </c>
      <c r="E1341" s="467"/>
    </row>
    <row r="1342" ht="15.75" customHeight="1">
      <c r="A1342" s="468">
        <v>100192.0</v>
      </c>
      <c r="B1342" s="469" t="s">
        <v>4090</v>
      </c>
      <c r="C1342" s="468" t="s">
        <v>722</v>
      </c>
      <c r="D1342" s="468">
        <v>11.21</v>
      </c>
      <c r="E1342" s="463"/>
    </row>
    <row r="1343" ht="15.75" customHeight="1">
      <c r="A1343" s="468">
        <v>100194.0</v>
      </c>
      <c r="B1343" s="469" t="s">
        <v>4099</v>
      </c>
      <c r="C1343" s="468" t="s">
        <v>722</v>
      </c>
      <c r="D1343" s="468">
        <v>3.9</v>
      </c>
      <c r="E1343" s="463"/>
    </row>
    <row r="1344" ht="15.75" customHeight="1">
      <c r="A1344" s="468">
        <v>100195.0</v>
      </c>
      <c r="B1344" s="469" t="s">
        <v>4109</v>
      </c>
      <c r="C1344" s="468" t="s">
        <v>345</v>
      </c>
      <c r="D1344" s="468">
        <v>3.98</v>
      </c>
      <c r="E1344" s="467"/>
    </row>
    <row r="1345" ht="15.75" customHeight="1">
      <c r="A1345" s="468">
        <v>100196.0</v>
      </c>
      <c r="B1345" s="469" t="s">
        <v>4124</v>
      </c>
      <c r="C1345" s="468" t="s">
        <v>345</v>
      </c>
      <c r="D1345" s="468">
        <v>4.09</v>
      </c>
      <c r="E1345" s="463"/>
    </row>
    <row r="1346" ht="15.75" customHeight="1">
      <c r="A1346" s="468">
        <v>100197.0</v>
      </c>
      <c r="B1346" s="469" t="s">
        <v>4130</v>
      </c>
      <c r="C1346" s="468" t="s">
        <v>345</v>
      </c>
      <c r="D1346" s="468">
        <v>4.15</v>
      </c>
      <c r="E1346" s="463"/>
    </row>
    <row r="1347" ht="15.75" customHeight="1">
      <c r="A1347" s="468">
        <v>100198.0</v>
      </c>
      <c r="B1347" s="469" t="s">
        <v>4138</v>
      </c>
      <c r="C1347" s="468" t="s">
        <v>722</v>
      </c>
      <c r="D1347" s="468">
        <v>4.18</v>
      </c>
      <c r="E1347" s="463"/>
    </row>
    <row r="1348" ht="15.0" customHeight="1">
      <c r="A1348" s="468">
        <v>1002.0</v>
      </c>
      <c r="B1348" s="469" t="s">
        <v>6077</v>
      </c>
      <c r="C1348" s="468"/>
      <c r="D1348" s="468"/>
      <c r="E1348" s="467"/>
    </row>
    <row r="1349" ht="15.0" customHeight="1">
      <c r="A1349" s="466">
        <v>100202.0</v>
      </c>
      <c r="B1349" s="465" t="s">
        <v>4146</v>
      </c>
      <c r="C1349" s="466" t="s">
        <v>345</v>
      </c>
      <c r="D1349" s="466">
        <v>4.76</v>
      </c>
      <c r="E1349" s="467"/>
    </row>
    <row r="1350" ht="15.75" customHeight="1">
      <c r="A1350" s="468">
        <v>100203.0</v>
      </c>
      <c r="B1350" s="469" t="s">
        <v>4151</v>
      </c>
      <c r="C1350" s="468" t="s">
        <v>345</v>
      </c>
      <c r="D1350" s="468">
        <v>4.91</v>
      </c>
      <c r="E1350" s="463"/>
    </row>
    <row r="1351" ht="15.75" customHeight="1">
      <c r="A1351" s="468">
        <v>100208.0</v>
      </c>
      <c r="B1351" s="469" t="s">
        <v>6097</v>
      </c>
      <c r="C1351" s="468" t="s">
        <v>722</v>
      </c>
      <c r="D1351" s="468">
        <v>68.09</v>
      </c>
      <c r="E1351" s="463"/>
    </row>
    <row r="1352" ht="15.75" customHeight="1">
      <c r="A1352" s="468">
        <v>100209.0</v>
      </c>
      <c r="B1352" s="469" t="s">
        <v>4169</v>
      </c>
      <c r="C1352" s="468" t="s">
        <v>345</v>
      </c>
      <c r="D1352" s="468">
        <v>4.76</v>
      </c>
      <c r="E1352" s="463"/>
    </row>
    <row r="1353" ht="15.75" customHeight="1">
      <c r="A1353" s="468">
        <v>13.0</v>
      </c>
      <c r="B1353" s="469" t="s">
        <v>6107</v>
      </c>
      <c r="C1353" s="468"/>
      <c r="D1353" s="468"/>
      <c r="E1353" s="463"/>
    </row>
    <row r="1354" ht="15.75" customHeight="1">
      <c r="A1354" s="466">
        <v>1304.0</v>
      </c>
      <c r="B1354" s="465" t="s">
        <v>6114</v>
      </c>
      <c r="C1354" s="466"/>
      <c r="D1354" s="466"/>
      <c r="E1354" s="463"/>
    </row>
    <row r="1355" ht="15.75" customHeight="1">
      <c r="A1355" s="466">
        <v>130401.0</v>
      </c>
      <c r="B1355" s="465" t="s">
        <v>4181</v>
      </c>
      <c r="C1355" s="466" t="s">
        <v>1662</v>
      </c>
      <c r="D1355" s="466">
        <v>95.02</v>
      </c>
      <c r="E1355" s="463"/>
    </row>
    <row r="1356" ht="15.75" customHeight="1">
      <c r="A1356" s="468">
        <v>15.0</v>
      </c>
      <c r="B1356" s="469" t="s">
        <v>6123</v>
      </c>
      <c r="C1356" s="468"/>
      <c r="D1356" s="468"/>
      <c r="E1356" s="463"/>
    </row>
    <row r="1357" ht="15.75" customHeight="1">
      <c r="A1357" s="466">
        <v>1502.0</v>
      </c>
      <c r="B1357" s="465" t="s">
        <v>6128</v>
      </c>
      <c r="C1357" s="466"/>
      <c r="D1357" s="466"/>
      <c r="E1357" s="463"/>
    </row>
    <row r="1358" ht="15.0" customHeight="1">
      <c r="A1358" s="466">
        <v>150217.0</v>
      </c>
      <c r="B1358" s="465" t="s">
        <v>6134</v>
      </c>
      <c r="C1358" s="466" t="s">
        <v>1711</v>
      </c>
      <c r="D1358" s="466">
        <v>28.42</v>
      </c>
      <c r="E1358" s="467"/>
    </row>
    <row r="1359" ht="15.75" customHeight="1">
      <c r="A1359" s="468">
        <v>150243.0</v>
      </c>
      <c r="B1359" s="469" t="s">
        <v>6143</v>
      </c>
      <c r="C1359" s="468" t="s">
        <v>1711</v>
      </c>
      <c r="D1359" s="468">
        <v>19.22</v>
      </c>
      <c r="E1359" s="463"/>
    </row>
    <row r="1360" ht="15.75" customHeight="1">
      <c r="A1360" s="468">
        <v>1507.0</v>
      </c>
      <c r="B1360" s="469" t="s">
        <v>6154</v>
      </c>
      <c r="C1360" s="468"/>
      <c r="D1360" s="468"/>
      <c r="E1360" s="463"/>
    </row>
    <row r="1361" ht="15.75" customHeight="1">
      <c r="A1361" s="466">
        <v>150706.0</v>
      </c>
      <c r="B1361" s="465" t="s">
        <v>4199</v>
      </c>
      <c r="C1361" s="466" t="s">
        <v>1662</v>
      </c>
      <c r="D1361" s="466">
        <v>1624.28</v>
      </c>
      <c r="E1361" s="463"/>
    </row>
    <row r="1362" ht="15.75" customHeight="1">
      <c r="A1362" s="468">
        <v>60.0</v>
      </c>
      <c r="B1362" s="469" t="s">
        <v>6170</v>
      </c>
      <c r="C1362" s="468"/>
      <c r="D1362" s="471"/>
      <c r="E1362" s="463"/>
    </row>
    <row r="1363" ht="15.75" customHeight="1">
      <c r="A1363" s="466">
        <v>6003.0</v>
      </c>
      <c r="B1363" s="465" t="s">
        <v>6181</v>
      </c>
      <c r="C1363" s="466"/>
      <c r="D1363" s="466"/>
      <c r="E1363" s="467"/>
    </row>
    <row r="1364" ht="15.75" customHeight="1">
      <c r="A1364" s="466">
        <v>600327.0</v>
      </c>
      <c r="B1364" s="465" t="s">
        <v>4208</v>
      </c>
      <c r="C1364" s="466" t="s">
        <v>1666</v>
      </c>
      <c r="D1364" s="466">
        <v>56.45</v>
      </c>
      <c r="E1364" s="467"/>
    </row>
    <row r="1365" ht="15.75" customHeight="1">
      <c r="A1365" s="468">
        <v>80.0</v>
      </c>
      <c r="B1365" s="469" t="s">
        <v>6198</v>
      </c>
      <c r="C1365" s="468"/>
      <c r="D1365" s="468"/>
      <c r="E1365" s="463"/>
    </row>
    <row r="1366" ht="15.75" customHeight="1">
      <c r="A1366" s="466">
        <v>8001.0</v>
      </c>
      <c r="B1366" s="465" t="s">
        <v>6206</v>
      </c>
      <c r="C1366" s="466"/>
      <c r="D1366" s="466"/>
      <c r="E1366" s="467"/>
    </row>
    <row r="1367" ht="15.0" customHeight="1">
      <c r="A1367" s="466">
        <v>800102.0</v>
      </c>
      <c r="B1367" s="465" t="s">
        <v>4215</v>
      </c>
      <c r="C1367" s="466" t="s">
        <v>1979</v>
      </c>
      <c r="D1367" s="466">
        <v>4.86</v>
      </c>
      <c r="E1367" s="467"/>
    </row>
    <row r="1368" ht="15.75" customHeight="1">
      <c r="A1368" s="468">
        <v>8005.0</v>
      </c>
      <c r="B1368" s="469" t="s">
        <v>6220</v>
      </c>
      <c r="C1368" s="468"/>
      <c r="D1368" s="468"/>
      <c r="E1368" s="463"/>
    </row>
    <row r="1369" ht="15.75" customHeight="1">
      <c r="A1369" s="466">
        <v>800502.0</v>
      </c>
      <c r="B1369" s="465" t="s">
        <v>6228</v>
      </c>
      <c r="C1369" s="466" t="s">
        <v>345</v>
      </c>
      <c r="D1369" s="466">
        <v>11.06</v>
      </c>
      <c r="E1369" s="463"/>
    </row>
    <row r="1370" ht="15.75" customHeight="1">
      <c r="A1370" s="466">
        <v>82.0</v>
      </c>
      <c r="B1370" s="465" t="s">
        <v>6233</v>
      </c>
      <c r="C1370" s="466"/>
      <c r="D1370" s="466"/>
      <c r="E1370" s="467"/>
    </row>
    <row r="1371" ht="15.75" customHeight="1">
      <c r="A1371" s="468">
        <v>8201.0</v>
      </c>
      <c r="B1371" s="469" t="s">
        <v>6241</v>
      </c>
      <c r="C1371" s="468"/>
      <c r="D1371" s="468"/>
      <c r="E1371" s="463"/>
    </row>
    <row r="1372" ht="15.75" customHeight="1">
      <c r="A1372" s="468">
        <v>820101.0</v>
      </c>
      <c r="B1372" s="469" t="s">
        <v>4230</v>
      </c>
      <c r="C1372" s="468" t="s">
        <v>1662</v>
      </c>
      <c r="D1372" s="468">
        <v>58.23</v>
      </c>
      <c r="E1372" s="467"/>
    </row>
    <row r="1373" ht="15.0" customHeight="1">
      <c r="A1373" s="468">
        <v>820104.0</v>
      </c>
      <c r="B1373" s="469" t="s">
        <v>4237</v>
      </c>
      <c r="C1373" s="468" t="s">
        <v>1662</v>
      </c>
      <c r="D1373" s="468">
        <v>83.06</v>
      </c>
      <c r="E1373" s="467"/>
    </row>
    <row r="1374" ht="15.75" customHeight="1">
      <c r="A1374" s="468">
        <v>820106.0</v>
      </c>
      <c r="B1374" s="469" t="s">
        <v>4248</v>
      </c>
      <c r="C1374" s="468" t="s">
        <v>1662</v>
      </c>
      <c r="D1374" s="468">
        <v>11.32</v>
      </c>
      <c r="E1374" s="463"/>
    </row>
    <row r="1375" ht="15.75" customHeight="1">
      <c r="A1375" s="468">
        <v>820113.0</v>
      </c>
      <c r="B1375" s="469" t="s">
        <v>4257</v>
      </c>
      <c r="C1375" s="468" t="s">
        <v>1662</v>
      </c>
      <c r="D1375" s="468">
        <v>18.48</v>
      </c>
      <c r="E1375" s="467"/>
    </row>
    <row r="1376" ht="15.75" customHeight="1">
      <c r="A1376" s="468">
        <v>820114.0</v>
      </c>
      <c r="B1376" s="469" t="s">
        <v>4267</v>
      </c>
      <c r="C1376" s="468" t="s">
        <v>1662</v>
      </c>
      <c r="D1376" s="468">
        <v>8.68</v>
      </c>
      <c r="E1376" s="467"/>
    </row>
    <row r="1377" ht="15.75" customHeight="1">
      <c r="A1377" s="468">
        <v>820115.0</v>
      </c>
      <c r="B1377" s="469" t="s">
        <v>4279</v>
      </c>
      <c r="C1377" s="468" t="s">
        <v>1662</v>
      </c>
      <c r="D1377" s="468">
        <v>39.34</v>
      </c>
      <c r="E1377" s="463"/>
    </row>
    <row r="1378" ht="15.75" customHeight="1">
      <c r="A1378" s="468">
        <v>820116.0</v>
      </c>
      <c r="B1378" s="469" t="s">
        <v>4288</v>
      </c>
      <c r="C1378" s="468" t="s">
        <v>1662</v>
      </c>
      <c r="D1378" s="468">
        <v>3.79</v>
      </c>
      <c r="E1378" s="467"/>
    </row>
    <row r="1379" ht="15.75" customHeight="1">
      <c r="A1379" s="468">
        <v>820117.0</v>
      </c>
      <c r="B1379" s="469" t="s">
        <v>4295</v>
      </c>
      <c r="C1379" s="468" t="s">
        <v>1662</v>
      </c>
      <c r="D1379" s="468">
        <v>6.71</v>
      </c>
      <c r="E1379" s="467"/>
    </row>
    <row r="1380" ht="15.75" customHeight="1">
      <c r="A1380" s="466">
        <v>820118.0</v>
      </c>
      <c r="B1380" s="465" t="s">
        <v>4304</v>
      </c>
      <c r="C1380" s="466" t="s">
        <v>1662</v>
      </c>
      <c r="D1380" s="466">
        <v>1.15</v>
      </c>
      <c r="E1380" s="463"/>
    </row>
    <row r="1381" ht="15.75" customHeight="1">
      <c r="A1381" s="466">
        <v>83.0</v>
      </c>
      <c r="B1381" s="465" t="s">
        <v>6303</v>
      </c>
      <c r="C1381" s="466"/>
      <c r="D1381" s="466"/>
      <c r="E1381" s="463"/>
    </row>
    <row r="1382" ht="15.75" customHeight="1">
      <c r="A1382" s="468">
        <v>8301.0</v>
      </c>
      <c r="B1382" s="469" t="s">
        <v>6306</v>
      </c>
      <c r="C1382" s="468"/>
      <c r="D1382" s="468"/>
      <c r="E1382" s="463"/>
    </row>
    <row r="1383" ht="15.75" customHeight="1">
      <c r="A1383" s="468">
        <v>830101.0</v>
      </c>
      <c r="B1383" s="469" t="s">
        <v>4315</v>
      </c>
      <c r="C1383" s="468" t="s">
        <v>1662</v>
      </c>
      <c r="D1383" s="468">
        <v>45.5</v>
      </c>
      <c r="E1383" s="463"/>
    </row>
    <row r="1384" ht="15.75" customHeight="1">
      <c r="A1384" s="468">
        <v>830102.0</v>
      </c>
      <c r="B1384" s="469" t="s">
        <v>4325</v>
      </c>
      <c r="C1384" s="468" t="s">
        <v>1662</v>
      </c>
      <c r="D1384" s="468">
        <v>27.36</v>
      </c>
      <c r="E1384" s="463"/>
    </row>
    <row r="1385" ht="15.75" customHeight="1">
      <c r="A1385" s="468">
        <v>830103.0</v>
      </c>
      <c r="B1385" s="469" t="s">
        <v>4337</v>
      </c>
      <c r="C1385" s="468" t="s">
        <v>1662</v>
      </c>
      <c r="D1385" s="468">
        <v>37.47</v>
      </c>
      <c r="E1385" s="463"/>
    </row>
    <row r="1386" ht="15.75" customHeight="1">
      <c r="A1386" s="468">
        <v>830104.0</v>
      </c>
      <c r="B1386" s="469" t="s">
        <v>4345</v>
      </c>
      <c r="C1386" s="468" t="s">
        <v>1662</v>
      </c>
      <c r="D1386" s="468">
        <v>47.12</v>
      </c>
      <c r="E1386" s="463"/>
    </row>
    <row r="1387" ht="15.75" customHeight="1">
      <c r="A1387" s="468">
        <v>830105.0</v>
      </c>
      <c r="B1387" s="469" t="s">
        <v>4353</v>
      </c>
      <c r="C1387" s="468" t="s">
        <v>1662</v>
      </c>
      <c r="D1387" s="468">
        <v>18.08</v>
      </c>
      <c r="E1387" s="463"/>
    </row>
    <row r="1388" ht="15.75" customHeight="1">
      <c r="A1388" s="468">
        <v>830106.0</v>
      </c>
      <c r="B1388" s="469" t="s">
        <v>4363</v>
      </c>
      <c r="C1388" s="468" t="s">
        <v>1662</v>
      </c>
      <c r="D1388" s="468">
        <v>26.71</v>
      </c>
      <c r="E1388" s="463"/>
    </row>
    <row r="1389" ht="15.75" customHeight="1">
      <c r="A1389" s="468">
        <v>830107.0</v>
      </c>
      <c r="B1389" s="469" t="s">
        <v>4375</v>
      </c>
      <c r="C1389" s="468" t="s">
        <v>1662</v>
      </c>
      <c r="D1389" s="468">
        <v>20.5</v>
      </c>
      <c r="E1389" s="467"/>
    </row>
    <row r="1390" ht="15.0" customHeight="1">
      <c r="A1390" s="468">
        <v>830108.0</v>
      </c>
      <c r="B1390" s="469" t="s">
        <v>4386</v>
      </c>
      <c r="C1390" s="468" t="s">
        <v>1662</v>
      </c>
      <c r="D1390" s="468">
        <v>87.6</v>
      </c>
      <c r="E1390" s="467"/>
    </row>
    <row r="1391" ht="15.75" customHeight="1">
      <c r="A1391" s="468">
        <v>830109.0</v>
      </c>
      <c r="B1391" s="469" t="s">
        <v>4393</v>
      </c>
      <c r="C1391" s="468" t="s">
        <v>1662</v>
      </c>
      <c r="D1391" s="468">
        <v>42.46</v>
      </c>
      <c r="E1391" s="463"/>
    </row>
    <row r="1392" ht="15.75" customHeight="1">
      <c r="A1392" s="468">
        <v>830110.0</v>
      </c>
      <c r="B1392" s="469" t="s">
        <v>4402</v>
      </c>
      <c r="C1392" s="468" t="s">
        <v>1662</v>
      </c>
      <c r="D1392" s="468">
        <v>31.92</v>
      </c>
      <c r="E1392" s="463"/>
    </row>
    <row r="1393" ht="15.75" customHeight="1">
      <c r="A1393" s="468">
        <v>830111.0</v>
      </c>
      <c r="B1393" s="469" t="s">
        <v>4417</v>
      </c>
      <c r="C1393" s="468" t="s">
        <v>1662</v>
      </c>
      <c r="D1393" s="468">
        <v>31.21</v>
      </c>
      <c r="E1393" s="463"/>
    </row>
    <row r="1394" ht="15.75" customHeight="1">
      <c r="A1394" s="468">
        <v>830112.0</v>
      </c>
      <c r="B1394" s="469" t="s">
        <v>4428</v>
      </c>
      <c r="C1394" s="468" t="s">
        <v>1662</v>
      </c>
      <c r="D1394" s="468">
        <v>412.98</v>
      </c>
      <c r="E1394" s="463"/>
    </row>
    <row r="1395" ht="15.75" customHeight="1">
      <c r="A1395" s="468">
        <v>830113.0</v>
      </c>
      <c r="B1395" s="469" t="s">
        <v>4439</v>
      </c>
      <c r="C1395" s="468" t="s">
        <v>1662</v>
      </c>
      <c r="D1395" s="468">
        <v>541.0</v>
      </c>
      <c r="E1395" s="463"/>
    </row>
    <row r="1396" ht="15.75" customHeight="1">
      <c r="A1396" s="466">
        <v>830114.0</v>
      </c>
      <c r="B1396" s="465" t="s">
        <v>4452</v>
      </c>
      <c r="C1396" s="466" t="s">
        <v>1662</v>
      </c>
      <c r="D1396" s="466">
        <v>114.64</v>
      </c>
      <c r="E1396" s="463"/>
    </row>
    <row r="1397" ht="15.75" customHeight="1">
      <c r="A1397" s="466">
        <v>92.0</v>
      </c>
      <c r="B1397" s="465" t="s">
        <v>6408</v>
      </c>
      <c r="C1397" s="466"/>
      <c r="D1397" s="466"/>
      <c r="E1397" s="463"/>
    </row>
    <row r="1398" ht="15.75" customHeight="1">
      <c r="A1398" s="468">
        <v>9201.0</v>
      </c>
      <c r="B1398" s="469" t="s">
        <v>6416</v>
      </c>
      <c r="C1398" s="468"/>
      <c r="D1398" s="471"/>
      <c r="E1398" s="463"/>
    </row>
    <row r="1399" ht="15.75" customHeight="1">
      <c r="A1399" s="466">
        <v>920110.0</v>
      </c>
      <c r="B1399" s="465" t="s">
        <v>4462</v>
      </c>
      <c r="C1399" s="466" t="s">
        <v>1956</v>
      </c>
      <c r="D1399" s="466">
        <v>1001.7</v>
      </c>
      <c r="E1399" s="463"/>
    </row>
    <row r="1400" ht="15.75" customHeight="1">
      <c r="A1400" s="468">
        <v>9202.0</v>
      </c>
      <c r="B1400" s="469" t="s">
        <v>6416</v>
      </c>
      <c r="C1400" s="468"/>
      <c r="D1400" s="471"/>
      <c r="E1400" s="463"/>
    </row>
    <row r="1401" ht="15.75" customHeight="1">
      <c r="A1401" s="468">
        <v>920284.0</v>
      </c>
      <c r="B1401" s="469" t="s">
        <v>6437</v>
      </c>
      <c r="C1401" s="468" t="s">
        <v>1956</v>
      </c>
      <c r="D1401" s="471">
        <v>4899.74</v>
      </c>
      <c r="E1401" s="463"/>
    </row>
    <row r="1402" ht="15.75" customHeight="1">
      <c r="A1402" s="468">
        <v>920285.0</v>
      </c>
      <c r="B1402" s="469" t="s">
        <v>6443</v>
      </c>
      <c r="C1402" s="468" t="s">
        <v>1956</v>
      </c>
      <c r="D1402" s="471">
        <v>17929.96</v>
      </c>
      <c r="E1402" s="463"/>
    </row>
    <row r="1403" ht="15.75" customHeight="1">
      <c r="A1403" s="468">
        <v>920286.0</v>
      </c>
      <c r="B1403" s="469" t="s">
        <v>6447</v>
      </c>
      <c r="C1403" s="468" t="s">
        <v>1956</v>
      </c>
      <c r="D1403" s="471">
        <v>7703.04</v>
      </c>
      <c r="E1403" s="463"/>
    </row>
    <row r="1404" ht="15.75" customHeight="1">
      <c r="A1404" s="468">
        <v>920287.0</v>
      </c>
      <c r="B1404" s="469" t="s">
        <v>6452</v>
      </c>
      <c r="C1404" s="468" t="s">
        <v>1956</v>
      </c>
      <c r="D1404" s="471">
        <v>2461.95</v>
      </c>
      <c r="E1404" s="463"/>
    </row>
    <row r="1405" ht="15.75" customHeight="1">
      <c r="A1405" s="468">
        <v>920288.0</v>
      </c>
      <c r="B1405" s="469" t="s">
        <v>6456</v>
      </c>
      <c r="C1405" s="468" t="s">
        <v>1956</v>
      </c>
      <c r="D1405" s="471">
        <v>12968.29</v>
      </c>
      <c r="E1405" s="467"/>
    </row>
    <row r="1406" ht="15.75" customHeight="1">
      <c r="A1406" s="468">
        <v>920289.0</v>
      </c>
      <c r="B1406" s="469" t="s">
        <v>6460</v>
      </c>
      <c r="C1406" s="468" t="s">
        <v>1956</v>
      </c>
      <c r="D1406" s="471">
        <v>3902.87</v>
      </c>
      <c r="E1406" s="467"/>
    </row>
    <row r="1407" ht="15.75" customHeight="1">
      <c r="A1407" s="468">
        <v>920290.0</v>
      </c>
      <c r="B1407" s="469" t="s">
        <v>6465</v>
      </c>
      <c r="C1407" s="468" t="s">
        <v>1956</v>
      </c>
      <c r="D1407" s="471">
        <v>3443.71</v>
      </c>
      <c r="E1407" s="463"/>
    </row>
    <row r="1408" ht="15.75" customHeight="1">
      <c r="A1408" s="468">
        <v>920291.0</v>
      </c>
      <c r="B1408" s="469" t="s">
        <v>6470</v>
      </c>
      <c r="C1408" s="468" t="s">
        <v>1956</v>
      </c>
      <c r="D1408" s="471">
        <v>11056.13</v>
      </c>
      <c r="E1408" s="467"/>
    </row>
    <row r="1409" ht="15.75" customHeight="1">
      <c r="A1409" s="468">
        <v>920292.0</v>
      </c>
      <c r="B1409" s="469" t="s">
        <v>6478</v>
      </c>
      <c r="C1409" s="468" t="s">
        <v>1956</v>
      </c>
      <c r="D1409" s="471">
        <v>8730.11</v>
      </c>
      <c r="E1409" s="463"/>
    </row>
    <row r="1410" ht="15.75" customHeight="1">
      <c r="A1410" s="468">
        <v>920293.0</v>
      </c>
      <c r="B1410" s="469" t="s">
        <v>6484</v>
      </c>
      <c r="C1410" s="468" t="s">
        <v>1956</v>
      </c>
      <c r="D1410" s="471">
        <v>8730.11</v>
      </c>
      <c r="E1410" s="463"/>
    </row>
    <row r="1411" ht="15.75" customHeight="1">
      <c r="A1411" s="468">
        <v>920294.0</v>
      </c>
      <c r="B1411" s="469" t="s">
        <v>6491</v>
      </c>
      <c r="C1411" s="468" t="s">
        <v>1956</v>
      </c>
      <c r="D1411" s="471">
        <v>9296.51</v>
      </c>
      <c r="E1411" s="463"/>
    </row>
    <row r="1412" ht="15.75" customHeight="1">
      <c r="A1412" s="468">
        <v>920295.0</v>
      </c>
      <c r="B1412" s="469" t="s">
        <v>6498</v>
      </c>
      <c r="C1412" s="468" t="s">
        <v>1956</v>
      </c>
      <c r="D1412" s="471">
        <v>8443.14</v>
      </c>
      <c r="E1412" s="463"/>
    </row>
    <row r="1413" ht="15.75" customHeight="1">
      <c r="A1413" s="468">
        <v>920296.0</v>
      </c>
      <c r="B1413" s="469" t="s">
        <v>6509</v>
      </c>
      <c r="C1413" s="468" t="s">
        <v>1956</v>
      </c>
      <c r="D1413" s="471">
        <v>8737.66</v>
      </c>
      <c r="E1413" s="463"/>
    </row>
    <row r="1414" ht="15.75" customHeight="1">
      <c r="A1414" s="468">
        <v>920297.0</v>
      </c>
      <c r="B1414" s="469" t="s">
        <v>6517</v>
      </c>
      <c r="C1414" s="468" t="s">
        <v>1956</v>
      </c>
      <c r="D1414" s="471">
        <v>19763.58</v>
      </c>
      <c r="E1414" s="463"/>
    </row>
    <row r="1415" ht="15.75" customHeight="1">
      <c r="A1415" s="468">
        <v>920298.0</v>
      </c>
      <c r="B1415" s="469" t="s">
        <v>6525</v>
      </c>
      <c r="C1415" s="468" t="s">
        <v>1956</v>
      </c>
      <c r="D1415" s="471">
        <v>4494.95</v>
      </c>
      <c r="E1415" s="463"/>
    </row>
    <row r="1416" ht="15.75" customHeight="1">
      <c r="A1416" s="466">
        <v>920299.0</v>
      </c>
      <c r="B1416" s="465" t="s">
        <v>6535</v>
      </c>
      <c r="C1416" s="466" t="s">
        <v>1956</v>
      </c>
      <c r="D1416" s="466">
        <v>11056.13</v>
      </c>
      <c r="E1416" s="463"/>
    </row>
    <row r="1417" ht="15.75" customHeight="1">
      <c r="A1417" s="468">
        <v>9203.0</v>
      </c>
      <c r="B1417" s="469" t="s">
        <v>6541</v>
      </c>
      <c r="C1417" s="468"/>
      <c r="D1417" s="471"/>
      <c r="E1417" s="463"/>
    </row>
    <row r="1418" ht="15.75" customHeight="1">
      <c r="A1418" s="468">
        <v>920301.0</v>
      </c>
      <c r="B1418" s="469" t="s">
        <v>6547</v>
      </c>
      <c r="C1418" s="468" t="s">
        <v>1956</v>
      </c>
      <c r="D1418" s="471">
        <v>14803.43</v>
      </c>
      <c r="E1418" s="463"/>
    </row>
    <row r="1419" ht="15.75" customHeight="1">
      <c r="A1419" s="468">
        <v>920302.0</v>
      </c>
      <c r="B1419" s="469" t="s">
        <v>6555</v>
      </c>
      <c r="C1419" s="468" t="s">
        <v>1956</v>
      </c>
      <c r="D1419" s="471">
        <v>2103.38</v>
      </c>
      <c r="E1419" s="463"/>
    </row>
    <row r="1420" ht="15.75" customHeight="1">
      <c r="A1420" s="468">
        <v>920303.0</v>
      </c>
      <c r="B1420" s="469" t="s">
        <v>6562</v>
      </c>
      <c r="C1420" s="468" t="s">
        <v>1956</v>
      </c>
      <c r="D1420" s="471">
        <v>3805.69</v>
      </c>
      <c r="E1420" s="463"/>
    </row>
    <row r="1421" ht="15.75" customHeight="1">
      <c r="A1421" s="468">
        <v>920304.0</v>
      </c>
      <c r="B1421" s="469" t="s">
        <v>6570</v>
      </c>
      <c r="C1421" s="468" t="s">
        <v>1956</v>
      </c>
      <c r="D1421" s="471">
        <v>1568.4</v>
      </c>
      <c r="E1421" s="463"/>
    </row>
    <row r="1422" ht="15.75" customHeight="1">
      <c r="A1422" s="468">
        <v>920305.0</v>
      </c>
      <c r="B1422" s="469" t="s">
        <v>6578</v>
      </c>
      <c r="C1422" s="468" t="s">
        <v>1956</v>
      </c>
      <c r="D1422" s="471">
        <v>1545.14</v>
      </c>
      <c r="E1422" s="463"/>
    </row>
    <row r="1423" ht="15.75" customHeight="1">
      <c r="A1423" s="466">
        <v>920306.0</v>
      </c>
      <c r="B1423" s="465" t="s">
        <v>6584</v>
      </c>
      <c r="C1423" s="466" t="s">
        <v>1956</v>
      </c>
      <c r="D1423" s="466">
        <v>2927.46</v>
      </c>
      <c r="E1423" s="463"/>
    </row>
    <row r="1424" ht="15.75" customHeight="1">
      <c r="A1424" s="466">
        <v>93.0</v>
      </c>
      <c r="B1424" s="465" t="s">
        <v>6592</v>
      </c>
      <c r="C1424" s="466"/>
      <c r="D1424" s="466"/>
      <c r="E1424" s="463"/>
    </row>
    <row r="1425" ht="15.75" customHeight="1">
      <c r="A1425" s="468">
        <v>9302.0</v>
      </c>
      <c r="B1425" s="469" t="s">
        <v>6597</v>
      </c>
      <c r="C1425" s="468"/>
      <c r="D1425" s="468"/>
      <c r="E1425" s="467"/>
    </row>
    <row r="1426" ht="15.75" customHeight="1">
      <c r="A1426" s="468">
        <v>930213.0</v>
      </c>
      <c r="B1426" s="469" t="s">
        <v>4642</v>
      </c>
      <c r="C1426" s="468" t="s">
        <v>1662</v>
      </c>
      <c r="D1426" s="471">
        <v>740.0</v>
      </c>
      <c r="E1426" s="463"/>
    </row>
    <row r="1427" ht="15.75" customHeight="1">
      <c r="A1427" s="468">
        <v>930214.0</v>
      </c>
      <c r="B1427" s="469" t="s">
        <v>4652</v>
      </c>
      <c r="C1427" s="468" t="s">
        <v>1662</v>
      </c>
      <c r="D1427" s="468">
        <v>1668.0</v>
      </c>
      <c r="E1427" s="463"/>
    </row>
    <row r="1428" ht="15.75" customHeight="1">
      <c r="A1428" s="468">
        <v>930218.0</v>
      </c>
      <c r="B1428" s="469" t="s">
        <v>4662</v>
      </c>
      <c r="C1428" s="468" t="s">
        <v>1662</v>
      </c>
      <c r="D1428" s="468">
        <v>730.0</v>
      </c>
      <c r="E1428" s="463"/>
    </row>
    <row r="1429" ht="15.75" customHeight="1">
      <c r="A1429" s="468">
        <v>930219.0</v>
      </c>
      <c r="B1429" s="469" t="s">
        <v>4673</v>
      </c>
      <c r="C1429" s="468" t="s">
        <v>1662</v>
      </c>
      <c r="D1429" s="468">
        <v>747.0</v>
      </c>
      <c r="E1429" s="463"/>
    </row>
    <row r="1430" ht="15.75" customHeight="1">
      <c r="A1430" s="466">
        <v>930220.0</v>
      </c>
      <c r="B1430" s="465" t="s">
        <v>4683</v>
      </c>
      <c r="C1430" s="466" t="s">
        <v>1662</v>
      </c>
      <c r="D1430" s="466">
        <v>872.0</v>
      </c>
      <c r="E1430" s="463"/>
    </row>
    <row r="1431" ht="15.75" customHeight="1">
      <c r="A1431" s="466">
        <v>95.0</v>
      </c>
      <c r="B1431" s="465" t="s">
        <v>6642</v>
      </c>
      <c r="C1431" s="466"/>
      <c r="D1431" s="466"/>
      <c r="E1431" s="463"/>
    </row>
    <row r="1432" ht="15.75" customHeight="1">
      <c r="A1432" s="468">
        <v>9501.0</v>
      </c>
      <c r="B1432" s="469" t="s">
        <v>6649</v>
      </c>
      <c r="C1432" s="468"/>
      <c r="D1432" s="468"/>
      <c r="E1432" s="467"/>
    </row>
    <row r="1433" ht="15.75" customHeight="1">
      <c r="A1433" s="468">
        <v>950101.0</v>
      </c>
      <c r="B1433" s="469" t="s">
        <v>4691</v>
      </c>
      <c r="C1433" s="468" t="s">
        <v>1614</v>
      </c>
      <c r="D1433" s="468">
        <v>2.1</v>
      </c>
      <c r="E1433" s="467"/>
    </row>
    <row r="1434" ht="15.75" customHeight="1">
      <c r="A1434" s="364">
        <v>950102.0</v>
      </c>
      <c r="B1434" s="469" t="s">
        <v>4697</v>
      </c>
      <c r="C1434" s="364" t="s">
        <v>1614</v>
      </c>
      <c r="D1434" s="364">
        <v>10.37</v>
      </c>
      <c r="E1434" s="463"/>
    </row>
  </sheetData>
  <printOptions/>
  <pageMargins bottom="0.787401575" footer="0.0" header="0.0" left="0.511811024" right="0.511811024" top="0.787401575"/>
  <pageSetup paperSize="9"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57"/>
    <col customWidth="1" min="2" max="2" width="59.71"/>
    <col customWidth="1" min="3" max="3" width="9.43"/>
    <col customWidth="1" min="4" max="4" width="11.71"/>
    <col customWidth="1" min="5" max="5" width="8.14"/>
    <col customWidth="1" min="6" max="8" width="8.71"/>
  </cols>
  <sheetData>
    <row r="1" ht="15.0" customHeight="1">
      <c r="A1" s="472"/>
      <c r="B1" s="380" t="s">
        <v>429</v>
      </c>
      <c r="C1" s="473">
        <v>43800.0</v>
      </c>
      <c r="D1" s="376" t="s">
        <v>1606</v>
      </c>
      <c r="E1" s="474">
        <v>0.8954</v>
      </c>
      <c r="G1" s="286" t="s">
        <v>2628</v>
      </c>
      <c r="H1" s="474">
        <v>0.2764</v>
      </c>
    </row>
    <row r="2">
      <c r="A2" s="472"/>
      <c r="B2" s="375"/>
      <c r="C2" s="472"/>
      <c r="D2" s="472"/>
      <c r="E2" s="475"/>
      <c r="H2" s="474"/>
    </row>
    <row r="3" ht="60.75" customHeight="1">
      <c r="A3" s="476" t="s">
        <v>1608</v>
      </c>
      <c r="B3" s="477" t="s">
        <v>1610</v>
      </c>
      <c r="C3" s="477" t="s">
        <v>2633</v>
      </c>
      <c r="D3" s="478" t="s">
        <v>2634</v>
      </c>
      <c r="H3" s="479" t="s">
        <v>2637</v>
      </c>
    </row>
    <row r="4">
      <c r="A4" s="323" t="s">
        <v>2639</v>
      </c>
      <c r="B4" s="480" t="s">
        <v>2641</v>
      </c>
      <c r="C4" s="323" t="s">
        <v>722</v>
      </c>
      <c r="D4" s="323" t="s">
        <v>2642</v>
      </c>
      <c r="F4" s="286" t="str">
        <f t="shared" ref="F4:F5925" si="1">TRIM(A4)</f>
        <v>97141</v>
      </c>
      <c r="H4" s="388">
        <f t="shared" ref="H4:H6420" si="2">ROUND(D4*(1+$H$1),2)</f>
        <v>7.85</v>
      </c>
    </row>
    <row r="5">
      <c r="A5" s="323" t="s">
        <v>2647</v>
      </c>
      <c r="B5" s="480" t="s">
        <v>2648</v>
      </c>
      <c r="C5" s="323" t="s">
        <v>722</v>
      </c>
      <c r="D5" s="323" t="s">
        <v>2649</v>
      </c>
      <c r="F5" s="286" t="str">
        <f t="shared" si="1"/>
        <v>97142</v>
      </c>
      <c r="H5" s="388">
        <f t="shared" si="2"/>
        <v>8.77</v>
      </c>
    </row>
    <row r="6">
      <c r="A6" s="323" t="s">
        <v>2650</v>
      </c>
      <c r="B6" s="480" t="s">
        <v>2652</v>
      </c>
      <c r="C6" s="323" t="s">
        <v>722</v>
      </c>
      <c r="D6" s="323" t="s">
        <v>2653</v>
      </c>
      <c r="F6" s="286" t="str">
        <f t="shared" si="1"/>
        <v>97143</v>
      </c>
      <c r="H6" s="388">
        <f t="shared" si="2"/>
        <v>11.09</v>
      </c>
    </row>
    <row r="7">
      <c r="A7" s="323" t="s">
        <v>2654</v>
      </c>
      <c r="B7" s="480" t="s">
        <v>2655</v>
      </c>
      <c r="C7" s="323" t="s">
        <v>722</v>
      </c>
      <c r="D7" s="323" t="s">
        <v>2657</v>
      </c>
      <c r="E7" s="388"/>
      <c r="F7" s="286" t="str">
        <f t="shared" si="1"/>
        <v>97144</v>
      </c>
      <c r="H7" s="388">
        <f t="shared" si="2"/>
        <v>13.39</v>
      </c>
    </row>
    <row r="8">
      <c r="A8" s="323" t="s">
        <v>2658</v>
      </c>
      <c r="B8" s="480" t="s">
        <v>2659</v>
      </c>
      <c r="C8" s="323" t="s">
        <v>722</v>
      </c>
      <c r="D8" s="323" t="s">
        <v>2660</v>
      </c>
      <c r="E8" s="388"/>
      <c r="F8" s="286" t="str">
        <f t="shared" si="1"/>
        <v>97145</v>
      </c>
      <c r="H8" s="388">
        <f t="shared" si="2"/>
        <v>15.71</v>
      </c>
    </row>
    <row r="9">
      <c r="A9" s="323" t="s">
        <v>2662</v>
      </c>
      <c r="B9" s="480" t="s">
        <v>2663</v>
      </c>
      <c r="C9" s="323" t="s">
        <v>722</v>
      </c>
      <c r="D9" s="323" t="s">
        <v>2664</v>
      </c>
      <c r="E9" s="388"/>
      <c r="F9" s="286" t="str">
        <f t="shared" si="1"/>
        <v>97146</v>
      </c>
      <c r="H9" s="388">
        <f t="shared" si="2"/>
        <v>18.05</v>
      </c>
    </row>
    <row r="10">
      <c r="A10" s="323" t="s">
        <v>2666</v>
      </c>
      <c r="B10" s="480" t="s">
        <v>2667</v>
      </c>
      <c r="C10" s="323" t="s">
        <v>722</v>
      </c>
      <c r="D10" s="323" t="s">
        <v>2668</v>
      </c>
      <c r="E10" s="388"/>
      <c r="F10" s="286" t="str">
        <f t="shared" si="1"/>
        <v>97147</v>
      </c>
      <c r="H10" s="388">
        <f t="shared" si="2"/>
        <v>20.37</v>
      </c>
    </row>
    <row r="11">
      <c r="A11" s="323" t="s">
        <v>2670</v>
      </c>
      <c r="B11" s="480" t="s">
        <v>2671</v>
      </c>
      <c r="C11" s="323" t="s">
        <v>722</v>
      </c>
      <c r="D11" s="323" t="s">
        <v>2672</v>
      </c>
      <c r="F11" s="286" t="str">
        <f t="shared" si="1"/>
        <v>97148</v>
      </c>
      <c r="H11" s="388">
        <f t="shared" si="2"/>
        <v>22.71</v>
      </c>
    </row>
    <row r="12">
      <c r="A12" s="323" t="s">
        <v>2673</v>
      </c>
      <c r="B12" s="480" t="s">
        <v>2674</v>
      </c>
      <c r="C12" s="323" t="s">
        <v>722</v>
      </c>
      <c r="D12" s="323" t="s">
        <v>2675</v>
      </c>
      <c r="F12" s="286" t="str">
        <f t="shared" si="1"/>
        <v>97149</v>
      </c>
      <c r="H12" s="388">
        <f t="shared" si="2"/>
        <v>25.04</v>
      </c>
    </row>
    <row r="13">
      <c r="A13" s="323" t="s">
        <v>2677</v>
      </c>
      <c r="B13" s="480" t="s">
        <v>2678</v>
      </c>
      <c r="C13" s="323" t="s">
        <v>722</v>
      </c>
      <c r="D13" s="323" t="s">
        <v>2679</v>
      </c>
      <c r="F13" s="286" t="str">
        <f t="shared" si="1"/>
        <v>97150</v>
      </c>
      <c r="H13" s="388">
        <f t="shared" si="2"/>
        <v>29.92</v>
      </c>
    </row>
    <row r="14">
      <c r="A14" s="323" t="s">
        <v>2680</v>
      </c>
      <c r="B14" s="480" t="s">
        <v>2681</v>
      </c>
      <c r="C14" s="323" t="s">
        <v>722</v>
      </c>
      <c r="D14" s="323" t="s">
        <v>2682</v>
      </c>
      <c r="F14" s="286" t="str">
        <f t="shared" si="1"/>
        <v>97151</v>
      </c>
      <c r="H14" s="388">
        <f t="shared" si="2"/>
        <v>34.99</v>
      </c>
    </row>
    <row r="15">
      <c r="A15" s="323" t="s">
        <v>2684</v>
      </c>
      <c r="B15" s="480" t="s">
        <v>2685</v>
      </c>
      <c r="C15" s="323" t="s">
        <v>722</v>
      </c>
      <c r="D15" s="323" t="s">
        <v>2686</v>
      </c>
      <c r="F15" s="286" t="str">
        <f t="shared" si="1"/>
        <v>97152</v>
      </c>
      <c r="H15" s="388">
        <f t="shared" si="2"/>
        <v>39.81</v>
      </c>
    </row>
    <row r="16">
      <c r="A16" s="323" t="s">
        <v>2687</v>
      </c>
      <c r="B16" s="480" t="s">
        <v>2688</v>
      </c>
      <c r="C16" s="323" t="s">
        <v>722</v>
      </c>
      <c r="D16" s="323" t="s">
        <v>2689</v>
      </c>
      <c r="F16" s="286" t="str">
        <f t="shared" si="1"/>
        <v>97153</v>
      </c>
      <c r="H16" s="388">
        <f t="shared" si="2"/>
        <v>44.78</v>
      </c>
    </row>
    <row r="17">
      <c r="A17" s="323" t="s">
        <v>2691</v>
      </c>
      <c r="B17" s="480" t="s">
        <v>2692</v>
      </c>
      <c r="C17" s="323" t="s">
        <v>722</v>
      </c>
      <c r="D17" s="323" t="s">
        <v>2693</v>
      </c>
      <c r="F17" s="286" t="str">
        <f t="shared" si="1"/>
        <v>97154</v>
      </c>
      <c r="H17" s="388">
        <f t="shared" si="2"/>
        <v>49.77</v>
      </c>
    </row>
    <row r="18">
      <c r="A18" s="323" t="s">
        <v>2694</v>
      </c>
      <c r="B18" s="480" t="s">
        <v>2696</v>
      </c>
      <c r="C18" s="323" t="s">
        <v>722</v>
      </c>
      <c r="D18" s="323" t="s">
        <v>2697</v>
      </c>
      <c r="F18" s="286" t="str">
        <f t="shared" si="1"/>
        <v>97155</v>
      </c>
      <c r="H18" s="388">
        <f t="shared" si="2"/>
        <v>54.76</v>
      </c>
    </row>
    <row r="19">
      <c r="A19" s="323" t="s">
        <v>2698</v>
      </c>
      <c r="B19" s="480" t="s">
        <v>2699</v>
      </c>
      <c r="C19" s="323" t="s">
        <v>722</v>
      </c>
      <c r="D19" s="323" t="s">
        <v>2700</v>
      </c>
      <c r="F19" s="286" t="str">
        <f t="shared" si="1"/>
        <v>97156</v>
      </c>
      <c r="H19" s="388">
        <f t="shared" si="2"/>
        <v>65.17</v>
      </c>
    </row>
    <row r="20">
      <c r="A20" s="323" t="s">
        <v>2702</v>
      </c>
      <c r="B20" s="480" t="s">
        <v>2703</v>
      </c>
      <c r="C20" s="323" t="s">
        <v>722</v>
      </c>
      <c r="D20" s="323" t="s">
        <v>2704</v>
      </c>
      <c r="F20" s="286" t="str">
        <f t="shared" si="1"/>
        <v>97157</v>
      </c>
      <c r="H20" s="388">
        <f t="shared" si="2"/>
        <v>4.74</v>
      </c>
    </row>
    <row r="21" ht="15.75" customHeight="1">
      <c r="A21" s="323" t="s">
        <v>2706</v>
      </c>
      <c r="B21" s="480" t="s">
        <v>2707</v>
      </c>
      <c r="C21" s="323" t="s">
        <v>722</v>
      </c>
      <c r="D21" s="323" t="s">
        <v>2708</v>
      </c>
      <c r="F21" s="286" t="str">
        <f t="shared" si="1"/>
        <v>97158</v>
      </c>
      <c r="H21" s="388">
        <f t="shared" si="2"/>
        <v>5.31</v>
      </c>
    </row>
    <row r="22" ht="15.75" customHeight="1">
      <c r="A22" s="323" t="s">
        <v>2709</v>
      </c>
      <c r="B22" s="480" t="s">
        <v>2711</v>
      </c>
      <c r="C22" s="323" t="s">
        <v>722</v>
      </c>
      <c r="D22" s="323" t="s">
        <v>2712</v>
      </c>
      <c r="F22" s="286" t="str">
        <f t="shared" si="1"/>
        <v>97159</v>
      </c>
      <c r="H22" s="388">
        <f t="shared" si="2"/>
        <v>6.73</v>
      </c>
    </row>
    <row r="23" ht="15.75" customHeight="1">
      <c r="A23" s="323" t="s">
        <v>2713</v>
      </c>
      <c r="B23" s="480" t="s">
        <v>2714</v>
      </c>
      <c r="C23" s="323" t="s">
        <v>722</v>
      </c>
      <c r="D23" s="323" t="s">
        <v>2715</v>
      </c>
      <c r="F23" s="286" t="str">
        <f t="shared" si="1"/>
        <v>97160</v>
      </c>
      <c r="H23" s="388">
        <f t="shared" si="2"/>
        <v>8.12</v>
      </c>
    </row>
    <row r="24" ht="15.75" customHeight="1">
      <c r="A24" s="323" t="s">
        <v>2717</v>
      </c>
      <c r="B24" s="480" t="s">
        <v>2718</v>
      </c>
      <c r="C24" s="323" t="s">
        <v>722</v>
      </c>
      <c r="D24" s="323" t="s">
        <v>2719</v>
      </c>
      <c r="F24" s="286" t="str">
        <f t="shared" si="1"/>
        <v>97161</v>
      </c>
      <c r="H24" s="388">
        <f t="shared" si="2"/>
        <v>9.53</v>
      </c>
    </row>
    <row r="25" ht="15.75" customHeight="1">
      <c r="A25" s="323" t="s">
        <v>2720</v>
      </c>
      <c r="B25" s="480" t="s">
        <v>2722</v>
      </c>
      <c r="C25" s="323" t="s">
        <v>722</v>
      </c>
      <c r="D25" s="323" t="s">
        <v>2723</v>
      </c>
      <c r="F25" s="286" t="str">
        <f t="shared" si="1"/>
        <v>97162</v>
      </c>
      <c r="H25" s="388">
        <f t="shared" si="2"/>
        <v>10.98</v>
      </c>
    </row>
    <row r="26" ht="15.75" customHeight="1">
      <c r="A26" s="323" t="s">
        <v>2724</v>
      </c>
      <c r="B26" s="480" t="s">
        <v>2725</v>
      </c>
      <c r="C26" s="323" t="s">
        <v>722</v>
      </c>
      <c r="D26" s="323" t="s">
        <v>2726</v>
      </c>
      <c r="F26" s="286" t="str">
        <f t="shared" si="1"/>
        <v>97163</v>
      </c>
      <c r="H26" s="388">
        <f t="shared" si="2"/>
        <v>12.39</v>
      </c>
    </row>
    <row r="27" ht="15.75" customHeight="1">
      <c r="A27" s="323" t="s">
        <v>2728</v>
      </c>
      <c r="B27" s="480" t="s">
        <v>2729</v>
      </c>
      <c r="C27" s="323" t="s">
        <v>722</v>
      </c>
      <c r="D27" s="323" t="s">
        <v>2730</v>
      </c>
      <c r="F27" s="286" t="str">
        <f t="shared" si="1"/>
        <v>97164</v>
      </c>
      <c r="H27" s="388">
        <f t="shared" si="2"/>
        <v>13.82</v>
      </c>
    </row>
    <row r="28" ht="15.75" customHeight="1">
      <c r="A28" s="323" t="s">
        <v>2732</v>
      </c>
      <c r="B28" s="480" t="s">
        <v>2733</v>
      </c>
      <c r="C28" s="323" t="s">
        <v>722</v>
      </c>
      <c r="D28" s="323" t="s">
        <v>2734</v>
      </c>
      <c r="F28" s="286" t="str">
        <f t="shared" si="1"/>
        <v>97165</v>
      </c>
      <c r="H28" s="388">
        <f t="shared" si="2"/>
        <v>15.27</v>
      </c>
    </row>
    <row r="29" ht="15.75" customHeight="1">
      <c r="A29" s="323" t="s">
        <v>2735</v>
      </c>
      <c r="B29" s="480" t="s">
        <v>2737</v>
      </c>
      <c r="C29" s="323" t="s">
        <v>722</v>
      </c>
      <c r="D29" s="323" t="s">
        <v>2738</v>
      </c>
      <c r="F29" s="286" t="str">
        <f t="shared" si="1"/>
        <v>97166</v>
      </c>
      <c r="H29" s="388">
        <f t="shared" si="2"/>
        <v>18.25</v>
      </c>
    </row>
    <row r="30" ht="15.75" customHeight="1">
      <c r="A30" s="323" t="s">
        <v>2739</v>
      </c>
      <c r="B30" s="480" t="s">
        <v>2740</v>
      </c>
      <c r="C30" s="323" t="s">
        <v>722</v>
      </c>
      <c r="D30" s="323" t="s">
        <v>2741</v>
      </c>
      <c r="F30" s="286" t="str">
        <f t="shared" si="1"/>
        <v>97167</v>
      </c>
      <c r="H30" s="388">
        <f t="shared" si="2"/>
        <v>21.38</v>
      </c>
    </row>
    <row r="31" ht="15.75" customHeight="1">
      <c r="A31" s="323" t="s">
        <v>2743</v>
      </c>
      <c r="B31" s="480" t="s">
        <v>2744</v>
      </c>
      <c r="C31" s="323" t="s">
        <v>722</v>
      </c>
      <c r="D31" s="323" t="s">
        <v>2745</v>
      </c>
      <c r="F31" s="286" t="str">
        <f t="shared" si="1"/>
        <v>97168</v>
      </c>
      <c r="H31" s="388">
        <f t="shared" si="2"/>
        <v>24.25</v>
      </c>
    </row>
    <row r="32" ht="15.75" customHeight="1">
      <c r="A32" s="323" t="s">
        <v>2746</v>
      </c>
      <c r="B32" s="480" t="s">
        <v>2748</v>
      </c>
      <c r="C32" s="323" t="s">
        <v>722</v>
      </c>
      <c r="D32" s="323" t="s">
        <v>2749</v>
      </c>
      <c r="F32" s="286" t="str">
        <f t="shared" si="1"/>
        <v>97169</v>
      </c>
      <c r="H32" s="388">
        <f t="shared" si="2"/>
        <v>27.29</v>
      </c>
    </row>
    <row r="33" ht="15.75" customHeight="1">
      <c r="A33" s="323" t="s">
        <v>2750</v>
      </c>
      <c r="B33" s="480" t="s">
        <v>2751</v>
      </c>
      <c r="C33" s="323" t="s">
        <v>722</v>
      </c>
      <c r="D33" s="323" t="s">
        <v>2753</v>
      </c>
      <c r="F33" s="286" t="str">
        <f t="shared" si="1"/>
        <v>97170</v>
      </c>
      <c r="H33" s="388">
        <f t="shared" si="2"/>
        <v>30.34</v>
      </c>
    </row>
    <row r="34" ht="15.75" customHeight="1">
      <c r="A34" s="323" t="s">
        <v>2754</v>
      </c>
      <c r="B34" s="480" t="s">
        <v>2755</v>
      </c>
      <c r="C34" s="323" t="s">
        <v>722</v>
      </c>
      <c r="D34" s="323" t="s">
        <v>2756</v>
      </c>
      <c r="F34" s="286" t="str">
        <f t="shared" si="1"/>
        <v>97171</v>
      </c>
      <c r="H34" s="388">
        <f t="shared" si="2"/>
        <v>33.39</v>
      </c>
    </row>
    <row r="35" ht="15.75" customHeight="1">
      <c r="A35" s="323" t="s">
        <v>2758</v>
      </c>
      <c r="B35" s="480" t="s">
        <v>2759</v>
      </c>
      <c r="C35" s="323" t="s">
        <v>722</v>
      </c>
      <c r="D35" s="323" t="s">
        <v>2760</v>
      </c>
      <c r="F35" s="286" t="str">
        <f t="shared" si="1"/>
        <v>97172</v>
      </c>
      <c r="H35" s="388">
        <f t="shared" si="2"/>
        <v>39.93</v>
      </c>
    </row>
    <row r="36" ht="15.75" customHeight="1">
      <c r="A36" s="323" t="s">
        <v>2761</v>
      </c>
      <c r="B36" s="480" t="s">
        <v>2763</v>
      </c>
      <c r="C36" s="323" t="s">
        <v>722</v>
      </c>
      <c r="D36" s="323" t="s">
        <v>2764</v>
      </c>
      <c r="F36" s="286" t="str">
        <f t="shared" si="1"/>
        <v>97173</v>
      </c>
      <c r="H36" s="388">
        <f t="shared" si="2"/>
        <v>32.87</v>
      </c>
    </row>
    <row r="37" ht="15.75" customHeight="1">
      <c r="A37" s="323" t="s">
        <v>2766</v>
      </c>
      <c r="B37" s="480" t="s">
        <v>2767</v>
      </c>
      <c r="C37" s="323" t="s">
        <v>722</v>
      </c>
      <c r="D37" s="323" t="s">
        <v>2768</v>
      </c>
      <c r="F37" s="286" t="str">
        <f t="shared" si="1"/>
        <v>97174</v>
      </c>
      <c r="H37" s="388">
        <f t="shared" si="2"/>
        <v>37.99</v>
      </c>
    </row>
    <row r="38" ht="15.75" customHeight="1">
      <c r="A38" s="323" t="s">
        <v>2770</v>
      </c>
      <c r="B38" s="480" t="s">
        <v>2771</v>
      </c>
      <c r="C38" s="323" t="s">
        <v>722</v>
      </c>
      <c r="D38" s="323" t="s">
        <v>2772</v>
      </c>
      <c r="F38" s="286" t="str">
        <f t="shared" si="1"/>
        <v>97175</v>
      </c>
      <c r="H38" s="388">
        <f t="shared" si="2"/>
        <v>43.1</v>
      </c>
    </row>
    <row r="39" ht="15.75" customHeight="1">
      <c r="A39" s="323" t="s">
        <v>2774</v>
      </c>
      <c r="B39" s="480" t="s">
        <v>2775</v>
      </c>
      <c r="C39" s="323" t="s">
        <v>722</v>
      </c>
      <c r="D39" s="323" t="s">
        <v>2776</v>
      </c>
      <c r="F39" s="286" t="str">
        <f t="shared" si="1"/>
        <v>97176</v>
      </c>
      <c r="H39" s="388">
        <f t="shared" si="2"/>
        <v>48.25</v>
      </c>
    </row>
    <row r="40" ht="15.75" customHeight="1">
      <c r="A40" s="323" t="s">
        <v>2778</v>
      </c>
      <c r="B40" s="480" t="s">
        <v>2779</v>
      </c>
      <c r="C40" s="323" t="s">
        <v>722</v>
      </c>
      <c r="D40" s="323" t="s">
        <v>2780</v>
      </c>
      <c r="F40" s="286" t="str">
        <f t="shared" si="1"/>
        <v>97177</v>
      </c>
      <c r="H40" s="388">
        <f t="shared" si="2"/>
        <v>58.48</v>
      </c>
    </row>
    <row r="41" ht="15.75" customHeight="1">
      <c r="A41" s="323" t="s">
        <v>2782</v>
      </c>
      <c r="B41" s="480" t="s">
        <v>2783</v>
      </c>
      <c r="C41" s="323" t="s">
        <v>722</v>
      </c>
      <c r="D41" s="323" t="s">
        <v>2784</v>
      </c>
      <c r="F41" s="286" t="str">
        <f t="shared" si="1"/>
        <v>97178</v>
      </c>
      <c r="H41" s="388">
        <f t="shared" si="2"/>
        <v>68.73</v>
      </c>
    </row>
    <row r="42" ht="15.75" customHeight="1">
      <c r="A42" s="323" t="s">
        <v>2785</v>
      </c>
      <c r="B42" s="480" t="s">
        <v>2786</v>
      </c>
      <c r="C42" s="323" t="s">
        <v>722</v>
      </c>
      <c r="D42" s="323" t="s">
        <v>2788</v>
      </c>
      <c r="F42" s="286" t="str">
        <f t="shared" si="1"/>
        <v>97179</v>
      </c>
      <c r="H42" s="388">
        <f t="shared" si="2"/>
        <v>79.02</v>
      </c>
    </row>
    <row r="43" ht="15.75" customHeight="1">
      <c r="A43" s="323" t="s">
        <v>2789</v>
      </c>
      <c r="B43" s="480" t="s">
        <v>2790</v>
      </c>
      <c r="C43" s="323" t="s">
        <v>722</v>
      </c>
      <c r="D43" s="323" t="s">
        <v>2791</v>
      </c>
      <c r="F43" s="286" t="str">
        <f t="shared" si="1"/>
        <v>97180</v>
      </c>
      <c r="H43" s="388">
        <f t="shared" si="2"/>
        <v>89.26</v>
      </c>
    </row>
    <row r="44" ht="15.75" customHeight="1">
      <c r="A44" s="323" t="s">
        <v>2793</v>
      </c>
      <c r="B44" s="480" t="s">
        <v>2794</v>
      </c>
      <c r="C44" s="323" t="s">
        <v>722</v>
      </c>
      <c r="D44" s="323" t="s">
        <v>2795</v>
      </c>
      <c r="F44" s="286" t="str">
        <f t="shared" si="1"/>
        <v>97181</v>
      </c>
      <c r="H44" s="388">
        <f t="shared" si="2"/>
        <v>102.6</v>
      </c>
    </row>
    <row r="45" ht="15.75" customHeight="1">
      <c r="A45" s="323" t="s">
        <v>2797</v>
      </c>
      <c r="B45" s="480" t="s">
        <v>2798</v>
      </c>
      <c r="C45" s="323" t="s">
        <v>722</v>
      </c>
      <c r="D45" s="323" t="s">
        <v>2799</v>
      </c>
      <c r="F45" s="286" t="str">
        <f t="shared" si="1"/>
        <v>97182</v>
      </c>
      <c r="H45" s="388">
        <f t="shared" si="2"/>
        <v>113.19</v>
      </c>
    </row>
    <row r="46" ht="15.75" customHeight="1">
      <c r="A46" s="323" t="s">
        <v>2801</v>
      </c>
      <c r="B46" s="480" t="s">
        <v>2802</v>
      </c>
      <c r="C46" s="323" t="s">
        <v>722</v>
      </c>
      <c r="D46" s="323" t="s">
        <v>2803</v>
      </c>
      <c r="F46" s="286" t="str">
        <f t="shared" si="1"/>
        <v>97183</v>
      </c>
      <c r="H46" s="388">
        <f t="shared" si="2"/>
        <v>26.96</v>
      </c>
    </row>
    <row r="47" ht="15.75" customHeight="1">
      <c r="A47" s="323" t="s">
        <v>2804</v>
      </c>
      <c r="B47" s="480" t="s">
        <v>2806</v>
      </c>
      <c r="C47" s="323" t="s">
        <v>722</v>
      </c>
      <c r="D47" s="323" t="s">
        <v>2807</v>
      </c>
      <c r="F47" s="286" t="str">
        <f t="shared" si="1"/>
        <v>97184</v>
      </c>
      <c r="H47" s="388">
        <f t="shared" si="2"/>
        <v>31.26</v>
      </c>
    </row>
    <row r="48" ht="15.75" customHeight="1">
      <c r="A48" s="323" t="s">
        <v>2808</v>
      </c>
      <c r="B48" s="480" t="s">
        <v>2809</v>
      </c>
      <c r="C48" s="323" t="s">
        <v>722</v>
      </c>
      <c r="D48" s="323" t="s">
        <v>2811</v>
      </c>
      <c r="F48" s="286" t="str">
        <f t="shared" si="1"/>
        <v>97185</v>
      </c>
      <c r="H48" s="388">
        <f t="shared" si="2"/>
        <v>35.53</v>
      </c>
    </row>
    <row r="49" ht="15.75" customHeight="1">
      <c r="A49" s="323" t="s">
        <v>2812</v>
      </c>
      <c r="B49" s="480" t="s">
        <v>2813</v>
      </c>
      <c r="C49" s="323" t="s">
        <v>722</v>
      </c>
      <c r="D49" s="323" t="s">
        <v>2814</v>
      </c>
      <c r="F49" s="286" t="str">
        <f t="shared" si="1"/>
        <v>97186</v>
      </c>
      <c r="H49" s="388">
        <f t="shared" si="2"/>
        <v>39.84</v>
      </c>
    </row>
    <row r="50" ht="15.75" customHeight="1">
      <c r="A50" s="323" t="s">
        <v>2816</v>
      </c>
      <c r="B50" s="480" t="s">
        <v>2817</v>
      </c>
      <c r="C50" s="323" t="s">
        <v>722</v>
      </c>
      <c r="D50" s="323" t="s">
        <v>2818</v>
      </c>
      <c r="F50" s="286" t="str">
        <f t="shared" si="1"/>
        <v>97187</v>
      </c>
      <c r="H50" s="388">
        <f t="shared" si="2"/>
        <v>48.4</v>
      </c>
    </row>
    <row r="51" ht="15.75" customHeight="1">
      <c r="A51" s="323" t="s">
        <v>2819</v>
      </c>
      <c r="B51" s="480" t="s">
        <v>2821</v>
      </c>
      <c r="C51" s="323" t="s">
        <v>722</v>
      </c>
      <c r="D51" s="323" t="s">
        <v>2822</v>
      </c>
      <c r="F51" s="286" t="str">
        <f t="shared" si="1"/>
        <v>97188</v>
      </c>
      <c r="H51" s="388">
        <f t="shared" si="2"/>
        <v>56.97</v>
      </c>
    </row>
    <row r="52" ht="15.75" customHeight="1">
      <c r="A52" s="323" t="s">
        <v>2823</v>
      </c>
      <c r="B52" s="480" t="s">
        <v>2824</v>
      </c>
      <c r="C52" s="323" t="s">
        <v>722</v>
      </c>
      <c r="D52" s="323" t="s">
        <v>2825</v>
      </c>
      <c r="F52" s="286" t="str">
        <f t="shared" si="1"/>
        <v>97189</v>
      </c>
      <c r="H52" s="388">
        <f t="shared" si="2"/>
        <v>65.56</v>
      </c>
    </row>
    <row r="53" ht="15.75" customHeight="1">
      <c r="A53" s="323" t="s">
        <v>2827</v>
      </c>
      <c r="B53" s="480" t="s">
        <v>2828</v>
      </c>
      <c r="C53" s="323" t="s">
        <v>722</v>
      </c>
      <c r="D53" s="323" t="s">
        <v>2829</v>
      </c>
      <c r="F53" s="286" t="str">
        <f t="shared" si="1"/>
        <v>97190</v>
      </c>
      <c r="H53" s="388">
        <f t="shared" si="2"/>
        <v>74.12</v>
      </c>
    </row>
    <row r="54" ht="15.75" customHeight="1">
      <c r="A54" s="323" t="s">
        <v>2831</v>
      </c>
      <c r="B54" s="480" t="s">
        <v>2832</v>
      </c>
      <c r="C54" s="323" t="s">
        <v>722</v>
      </c>
      <c r="D54" s="323" t="s">
        <v>2833</v>
      </c>
      <c r="F54" s="286" t="str">
        <f t="shared" si="1"/>
        <v>97191</v>
      </c>
      <c r="H54" s="388">
        <f t="shared" si="2"/>
        <v>85.05</v>
      </c>
    </row>
    <row r="55" ht="15.75" customHeight="1">
      <c r="A55" s="323" t="s">
        <v>2835</v>
      </c>
      <c r="B55" s="480" t="s">
        <v>2836</v>
      </c>
      <c r="C55" s="323" t="s">
        <v>722</v>
      </c>
      <c r="D55" s="323" t="s">
        <v>2837</v>
      </c>
      <c r="F55" s="286" t="str">
        <f t="shared" si="1"/>
        <v>97192</v>
      </c>
      <c r="H55" s="388">
        <f t="shared" si="2"/>
        <v>93.87</v>
      </c>
    </row>
    <row r="56" ht="15.75" customHeight="1">
      <c r="A56" s="323" t="s">
        <v>2839</v>
      </c>
      <c r="B56" s="480" t="s">
        <v>2840</v>
      </c>
      <c r="C56" s="323" t="s">
        <v>722</v>
      </c>
      <c r="D56" s="323" t="s">
        <v>2841</v>
      </c>
      <c r="F56" s="286" t="str">
        <f t="shared" si="1"/>
        <v>90694</v>
      </c>
      <c r="H56" s="388">
        <f t="shared" si="2"/>
        <v>27.39</v>
      </c>
    </row>
    <row r="57" ht="15.75" customHeight="1">
      <c r="A57" s="323" t="s">
        <v>2842</v>
      </c>
      <c r="B57" s="480" t="s">
        <v>2843</v>
      </c>
      <c r="C57" s="323" t="s">
        <v>722</v>
      </c>
      <c r="D57" s="323" t="s">
        <v>2844</v>
      </c>
      <c r="F57" s="286" t="str">
        <f t="shared" si="1"/>
        <v>90695</v>
      </c>
      <c r="H57" s="388">
        <f t="shared" si="2"/>
        <v>56.26</v>
      </c>
    </row>
    <row r="58" ht="15.75" customHeight="1">
      <c r="A58" s="323" t="s">
        <v>2846</v>
      </c>
      <c r="B58" s="480" t="s">
        <v>2847</v>
      </c>
      <c r="C58" s="323" t="s">
        <v>722</v>
      </c>
      <c r="D58" s="323" t="s">
        <v>2848</v>
      </c>
      <c r="F58" s="286" t="str">
        <f t="shared" si="1"/>
        <v>90696</v>
      </c>
      <c r="H58" s="388">
        <f t="shared" si="2"/>
        <v>83.3</v>
      </c>
    </row>
    <row r="59" ht="15.75" customHeight="1">
      <c r="A59" s="323" t="s">
        <v>2850</v>
      </c>
      <c r="B59" s="480" t="s">
        <v>2851</v>
      </c>
      <c r="C59" s="323" t="s">
        <v>722</v>
      </c>
      <c r="D59" s="323" t="s">
        <v>2852</v>
      </c>
      <c r="F59" s="286" t="str">
        <f t="shared" si="1"/>
        <v>90697</v>
      </c>
      <c r="H59" s="388">
        <f t="shared" si="2"/>
        <v>139.61</v>
      </c>
    </row>
    <row r="60" ht="15.75" customHeight="1">
      <c r="A60" s="323" t="s">
        <v>2854</v>
      </c>
      <c r="B60" s="480" t="s">
        <v>2855</v>
      </c>
      <c r="C60" s="323" t="s">
        <v>722</v>
      </c>
      <c r="D60" s="323" t="s">
        <v>2856</v>
      </c>
      <c r="F60" s="286" t="str">
        <f t="shared" si="1"/>
        <v>90698</v>
      </c>
      <c r="H60" s="388">
        <f t="shared" si="2"/>
        <v>223.04</v>
      </c>
    </row>
    <row r="61" ht="15.75" customHeight="1">
      <c r="A61" s="323" t="s">
        <v>2857</v>
      </c>
      <c r="B61" s="480" t="s">
        <v>2859</v>
      </c>
      <c r="C61" s="323" t="s">
        <v>722</v>
      </c>
      <c r="D61" s="323" t="s">
        <v>2860</v>
      </c>
      <c r="F61" s="286" t="str">
        <f t="shared" si="1"/>
        <v>90699</v>
      </c>
      <c r="H61" s="388">
        <f t="shared" si="2"/>
        <v>275.55</v>
      </c>
    </row>
    <row r="62" ht="15.75" customHeight="1">
      <c r="A62" s="323" t="s">
        <v>2861</v>
      </c>
      <c r="B62" s="480" t="s">
        <v>2862</v>
      </c>
      <c r="C62" s="323" t="s">
        <v>722</v>
      </c>
      <c r="D62" s="323" t="s">
        <v>2863</v>
      </c>
      <c r="F62" s="286" t="str">
        <f t="shared" si="1"/>
        <v>90700</v>
      </c>
      <c r="H62" s="388">
        <f t="shared" si="2"/>
        <v>362.28</v>
      </c>
    </row>
    <row r="63" ht="15.75" customHeight="1">
      <c r="A63" s="323" t="s">
        <v>2865</v>
      </c>
      <c r="B63" s="480" t="s">
        <v>2866</v>
      </c>
      <c r="C63" s="323" t="s">
        <v>722</v>
      </c>
      <c r="D63" s="323" t="s">
        <v>2867</v>
      </c>
      <c r="F63" s="286" t="str">
        <f t="shared" si="1"/>
        <v>90701</v>
      </c>
      <c r="H63" s="388">
        <f t="shared" si="2"/>
        <v>49.05</v>
      </c>
    </row>
    <row r="64" ht="15.75" customHeight="1">
      <c r="A64" s="323" t="s">
        <v>2868</v>
      </c>
      <c r="B64" s="480" t="s">
        <v>2869</v>
      </c>
      <c r="C64" s="323" t="s">
        <v>722</v>
      </c>
      <c r="D64" s="323" t="s">
        <v>2870</v>
      </c>
      <c r="F64" s="286" t="str">
        <f t="shared" si="1"/>
        <v>90702</v>
      </c>
      <c r="H64" s="388">
        <f t="shared" si="2"/>
        <v>76.01</v>
      </c>
    </row>
    <row r="65" ht="15.75" customHeight="1">
      <c r="A65" s="323" t="s">
        <v>2871</v>
      </c>
      <c r="B65" s="480" t="s">
        <v>2873</v>
      </c>
      <c r="C65" s="323" t="s">
        <v>722</v>
      </c>
      <c r="D65" s="323" t="s">
        <v>2874</v>
      </c>
      <c r="F65" s="286" t="str">
        <f t="shared" si="1"/>
        <v>90703</v>
      </c>
      <c r="H65" s="388">
        <f t="shared" si="2"/>
        <v>122.34</v>
      </c>
    </row>
    <row r="66" ht="15.75" customHeight="1">
      <c r="A66" s="323" t="s">
        <v>2875</v>
      </c>
      <c r="B66" s="480" t="s">
        <v>2876</v>
      </c>
      <c r="C66" s="323" t="s">
        <v>722</v>
      </c>
      <c r="D66" s="323" t="s">
        <v>2877</v>
      </c>
      <c r="F66" s="286" t="str">
        <f t="shared" si="1"/>
        <v>90704</v>
      </c>
      <c r="H66" s="388">
        <f t="shared" si="2"/>
        <v>167.77</v>
      </c>
    </row>
    <row r="67" ht="15.75" customHeight="1">
      <c r="A67" s="323" t="s">
        <v>2879</v>
      </c>
      <c r="B67" s="480" t="s">
        <v>2880</v>
      </c>
      <c r="C67" s="323" t="s">
        <v>722</v>
      </c>
      <c r="D67" s="323" t="s">
        <v>2881</v>
      </c>
      <c r="F67" s="286" t="str">
        <f t="shared" si="1"/>
        <v>90705</v>
      </c>
      <c r="H67" s="388">
        <f t="shared" si="2"/>
        <v>234.54</v>
      </c>
    </row>
    <row r="68" ht="15.75" customHeight="1">
      <c r="A68" s="323" t="s">
        <v>2882</v>
      </c>
      <c r="B68" s="480" t="s">
        <v>2884</v>
      </c>
      <c r="C68" s="323" t="s">
        <v>722</v>
      </c>
      <c r="D68" s="323" t="s">
        <v>2885</v>
      </c>
      <c r="F68" s="286" t="str">
        <f t="shared" si="1"/>
        <v>90706</v>
      </c>
      <c r="H68" s="388">
        <f t="shared" si="2"/>
        <v>281.52</v>
      </c>
    </row>
    <row r="69" ht="15.75" customHeight="1">
      <c r="A69" s="323" t="s">
        <v>2886</v>
      </c>
      <c r="B69" s="480" t="s">
        <v>2887</v>
      </c>
      <c r="C69" s="323" t="s">
        <v>722</v>
      </c>
      <c r="D69" s="323" t="s">
        <v>2889</v>
      </c>
      <c r="F69" s="286" t="str">
        <f t="shared" si="1"/>
        <v>90708</v>
      </c>
      <c r="H69" s="388">
        <f t="shared" si="2"/>
        <v>756.1</v>
      </c>
    </row>
    <row r="70" ht="15.75" customHeight="1">
      <c r="A70" s="323" t="s">
        <v>2890</v>
      </c>
      <c r="B70" s="480" t="s">
        <v>2891</v>
      </c>
      <c r="C70" s="323" t="s">
        <v>722</v>
      </c>
      <c r="D70" s="323" t="s">
        <v>2892</v>
      </c>
      <c r="F70" s="286" t="str">
        <f t="shared" si="1"/>
        <v>90709</v>
      </c>
      <c r="H70" s="388">
        <f t="shared" si="2"/>
        <v>29.61</v>
      </c>
    </row>
    <row r="71" ht="15.75" customHeight="1">
      <c r="A71" s="323" t="s">
        <v>2894</v>
      </c>
      <c r="B71" s="480" t="s">
        <v>2895</v>
      </c>
      <c r="C71" s="323" t="s">
        <v>722</v>
      </c>
      <c r="D71" s="323" t="s">
        <v>2780</v>
      </c>
      <c r="F71" s="286" t="str">
        <f t="shared" si="1"/>
        <v>90710</v>
      </c>
      <c r="H71" s="388">
        <f t="shared" si="2"/>
        <v>58.48</v>
      </c>
    </row>
    <row r="72" ht="15.75" customHeight="1">
      <c r="A72" s="323" t="s">
        <v>2896</v>
      </c>
      <c r="B72" s="480" t="s">
        <v>2897</v>
      </c>
      <c r="C72" s="323" t="s">
        <v>722</v>
      </c>
      <c r="D72" s="323" t="s">
        <v>2898</v>
      </c>
      <c r="F72" s="286" t="str">
        <f t="shared" si="1"/>
        <v>90711</v>
      </c>
      <c r="H72" s="388">
        <f t="shared" si="2"/>
        <v>85.51</v>
      </c>
    </row>
    <row r="73" ht="15.75" customHeight="1">
      <c r="A73" s="323" t="s">
        <v>2899</v>
      </c>
      <c r="B73" s="480" t="s">
        <v>2900</v>
      </c>
      <c r="C73" s="323" t="s">
        <v>722</v>
      </c>
      <c r="D73" s="323" t="s">
        <v>2902</v>
      </c>
      <c r="F73" s="286" t="str">
        <f t="shared" si="1"/>
        <v>90712</v>
      </c>
      <c r="H73" s="388">
        <f t="shared" si="2"/>
        <v>141.83</v>
      </c>
    </row>
    <row r="74" ht="15.75" customHeight="1">
      <c r="A74" s="323" t="s">
        <v>2903</v>
      </c>
      <c r="B74" s="480" t="s">
        <v>2904</v>
      </c>
      <c r="C74" s="323" t="s">
        <v>722</v>
      </c>
      <c r="D74" s="323" t="s">
        <v>2906</v>
      </c>
      <c r="F74" s="286" t="str">
        <f t="shared" si="1"/>
        <v>90713</v>
      </c>
      <c r="H74" s="388">
        <f t="shared" si="2"/>
        <v>225.26</v>
      </c>
    </row>
    <row r="75" ht="15.75" customHeight="1">
      <c r="A75" s="323" t="s">
        <v>2907</v>
      </c>
      <c r="B75" s="480" t="s">
        <v>2908</v>
      </c>
      <c r="C75" s="323" t="s">
        <v>722</v>
      </c>
      <c r="D75" s="323" t="s">
        <v>2910</v>
      </c>
      <c r="F75" s="286" t="str">
        <f t="shared" si="1"/>
        <v>90714</v>
      </c>
      <c r="H75" s="388">
        <f t="shared" si="2"/>
        <v>277.77</v>
      </c>
    </row>
    <row r="76" ht="15.75" customHeight="1">
      <c r="A76" s="323" t="s">
        <v>2912</v>
      </c>
      <c r="B76" s="480" t="s">
        <v>2913</v>
      </c>
      <c r="C76" s="323" t="s">
        <v>722</v>
      </c>
      <c r="D76" s="323" t="s">
        <v>2914</v>
      </c>
      <c r="F76" s="286" t="str">
        <f t="shared" si="1"/>
        <v>90715</v>
      </c>
      <c r="H76" s="388">
        <f t="shared" si="2"/>
        <v>366.74</v>
      </c>
    </row>
    <row r="77" ht="15.75" customHeight="1">
      <c r="A77" s="323" t="s">
        <v>2916</v>
      </c>
      <c r="B77" s="480" t="s">
        <v>2917</v>
      </c>
      <c r="C77" s="323" t="s">
        <v>722</v>
      </c>
      <c r="D77" s="323" t="s">
        <v>2918</v>
      </c>
      <c r="F77" s="286" t="str">
        <f t="shared" si="1"/>
        <v>90716</v>
      </c>
      <c r="H77" s="388">
        <f t="shared" si="2"/>
        <v>51.27</v>
      </c>
    </row>
    <row r="78" ht="15.75" customHeight="1">
      <c r="A78" s="323" t="s">
        <v>2920</v>
      </c>
      <c r="B78" s="480" t="s">
        <v>2921</v>
      </c>
      <c r="C78" s="323" t="s">
        <v>722</v>
      </c>
      <c r="D78" s="323" t="s">
        <v>2922</v>
      </c>
      <c r="F78" s="286" t="str">
        <f t="shared" si="1"/>
        <v>90717</v>
      </c>
      <c r="H78" s="388">
        <f t="shared" si="2"/>
        <v>78.23</v>
      </c>
    </row>
    <row r="79" ht="15.75" customHeight="1">
      <c r="A79" s="323" t="s">
        <v>2923</v>
      </c>
      <c r="B79" s="480" t="s">
        <v>2924</v>
      </c>
      <c r="C79" s="323" t="s">
        <v>722</v>
      </c>
      <c r="D79" s="323" t="s">
        <v>2926</v>
      </c>
      <c r="F79" s="286" t="str">
        <f t="shared" si="1"/>
        <v>90718</v>
      </c>
      <c r="H79" s="388">
        <f t="shared" si="2"/>
        <v>124.55</v>
      </c>
    </row>
    <row r="80" ht="15.75" customHeight="1">
      <c r="A80" s="323" t="s">
        <v>2927</v>
      </c>
      <c r="B80" s="480" t="s">
        <v>2928</v>
      </c>
      <c r="C80" s="323" t="s">
        <v>722</v>
      </c>
      <c r="D80" s="323" t="s">
        <v>2929</v>
      </c>
      <c r="F80" s="286" t="str">
        <f t="shared" si="1"/>
        <v>90719</v>
      </c>
      <c r="H80" s="388">
        <f t="shared" si="2"/>
        <v>169.99</v>
      </c>
    </row>
    <row r="81" ht="15.75" customHeight="1">
      <c r="A81" s="323" t="s">
        <v>2930</v>
      </c>
      <c r="B81" s="480" t="s">
        <v>2931</v>
      </c>
      <c r="C81" s="323" t="s">
        <v>722</v>
      </c>
      <c r="D81" s="323" t="s">
        <v>2933</v>
      </c>
      <c r="F81" s="286" t="str">
        <f t="shared" si="1"/>
        <v>90720</v>
      </c>
      <c r="H81" s="388">
        <f t="shared" si="2"/>
        <v>236.76</v>
      </c>
    </row>
    <row r="82" ht="15.75" customHeight="1">
      <c r="A82" s="323" t="s">
        <v>2934</v>
      </c>
      <c r="B82" s="480" t="s">
        <v>2935</v>
      </c>
      <c r="C82" s="323" t="s">
        <v>722</v>
      </c>
      <c r="D82" s="323" t="s">
        <v>2936</v>
      </c>
      <c r="F82" s="286" t="str">
        <f t="shared" si="1"/>
        <v>90721</v>
      </c>
      <c r="H82" s="388">
        <f t="shared" si="2"/>
        <v>285.99</v>
      </c>
    </row>
    <row r="83" ht="15.75" customHeight="1">
      <c r="A83" s="323" t="s">
        <v>2938</v>
      </c>
      <c r="B83" s="480" t="s">
        <v>2939</v>
      </c>
      <c r="C83" s="323" t="s">
        <v>722</v>
      </c>
      <c r="D83" s="323" t="s">
        <v>2940</v>
      </c>
      <c r="F83" s="286" t="str">
        <f t="shared" si="1"/>
        <v>90723</v>
      </c>
      <c r="H83" s="388">
        <f t="shared" si="2"/>
        <v>758.81</v>
      </c>
    </row>
    <row r="84" ht="15.75" customHeight="1">
      <c r="A84" s="323" t="s">
        <v>2942</v>
      </c>
      <c r="B84" s="480" t="s">
        <v>2943</v>
      </c>
      <c r="C84" s="323" t="s">
        <v>1662</v>
      </c>
      <c r="D84" s="323" t="s">
        <v>2944</v>
      </c>
      <c r="F84" s="286" t="str">
        <f t="shared" si="1"/>
        <v>90724</v>
      </c>
      <c r="H84" s="388">
        <f t="shared" si="2"/>
        <v>25.45</v>
      </c>
    </row>
    <row r="85" ht="15.75" customHeight="1">
      <c r="A85" s="323" t="s">
        <v>2945</v>
      </c>
      <c r="B85" s="480" t="s">
        <v>2947</v>
      </c>
      <c r="C85" s="323" t="s">
        <v>1662</v>
      </c>
      <c r="D85" s="323" t="s">
        <v>2948</v>
      </c>
      <c r="F85" s="286" t="str">
        <f t="shared" si="1"/>
        <v>90725</v>
      </c>
      <c r="H85" s="388">
        <f t="shared" si="2"/>
        <v>31.39</v>
      </c>
    </row>
    <row r="86" ht="15.75" customHeight="1">
      <c r="A86" s="323" t="s">
        <v>2949</v>
      </c>
      <c r="B86" s="480" t="s">
        <v>2951</v>
      </c>
      <c r="C86" s="323" t="s">
        <v>1662</v>
      </c>
      <c r="D86" s="323" t="s">
        <v>2952</v>
      </c>
      <c r="F86" s="286" t="str">
        <f t="shared" si="1"/>
        <v>90726</v>
      </c>
      <c r="H86" s="388">
        <f t="shared" si="2"/>
        <v>37.31</v>
      </c>
    </row>
    <row r="87" ht="15.75" customHeight="1">
      <c r="A87" s="323" t="s">
        <v>2953</v>
      </c>
      <c r="B87" s="480" t="s">
        <v>2954</v>
      </c>
      <c r="C87" s="323" t="s">
        <v>1662</v>
      </c>
      <c r="D87" s="323" t="s">
        <v>2956</v>
      </c>
      <c r="F87" s="286" t="str">
        <f t="shared" si="1"/>
        <v>90727</v>
      </c>
      <c r="H87" s="388">
        <f t="shared" si="2"/>
        <v>43.23</v>
      </c>
    </row>
    <row r="88" ht="15.75" customHeight="1">
      <c r="A88" s="323" t="s">
        <v>2957</v>
      </c>
      <c r="B88" s="480" t="s">
        <v>2958</v>
      </c>
      <c r="C88" s="323" t="s">
        <v>1662</v>
      </c>
      <c r="D88" s="323" t="s">
        <v>2959</v>
      </c>
      <c r="F88" s="286" t="str">
        <f t="shared" si="1"/>
        <v>90728</v>
      </c>
      <c r="H88" s="388">
        <f t="shared" si="2"/>
        <v>49.15</v>
      </c>
    </row>
    <row r="89" ht="15.75" customHeight="1">
      <c r="A89" s="323" t="s">
        <v>2961</v>
      </c>
      <c r="B89" s="480" t="s">
        <v>2962</v>
      </c>
      <c r="C89" s="323" t="s">
        <v>1662</v>
      </c>
      <c r="D89" s="323" t="s">
        <v>2963</v>
      </c>
      <c r="F89" s="286" t="str">
        <f t="shared" si="1"/>
        <v>90729</v>
      </c>
      <c r="H89" s="388">
        <f t="shared" si="2"/>
        <v>55.08</v>
      </c>
    </row>
    <row r="90" ht="15.75" customHeight="1">
      <c r="A90" s="323" t="s">
        <v>2964</v>
      </c>
      <c r="B90" s="480" t="s">
        <v>2965</v>
      </c>
      <c r="C90" s="323" t="s">
        <v>1662</v>
      </c>
      <c r="D90" s="323" t="s">
        <v>2966</v>
      </c>
      <c r="F90" s="286" t="str">
        <f t="shared" si="1"/>
        <v>90730</v>
      </c>
      <c r="H90" s="388">
        <f t="shared" si="2"/>
        <v>61.05</v>
      </c>
    </row>
    <row r="91" ht="15.75" customHeight="1">
      <c r="A91" s="323" t="s">
        <v>2967</v>
      </c>
      <c r="B91" s="480" t="s">
        <v>2968</v>
      </c>
      <c r="C91" s="323" t="s">
        <v>1662</v>
      </c>
      <c r="D91" s="323" t="s">
        <v>2969</v>
      </c>
      <c r="F91" s="286" t="str">
        <f t="shared" si="1"/>
        <v>90731</v>
      </c>
      <c r="H91" s="388">
        <f t="shared" si="2"/>
        <v>66.99</v>
      </c>
    </row>
    <row r="92" ht="15.75" customHeight="1">
      <c r="A92" s="323" t="s">
        <v>2971</v>
      </c>
      <c r="B92" s="480" t="s">
        <v>2972</v>
      </c>
      <c r="C92" s="323" t="s">
        <v>1662</v>
      </c>
      <c r="D92" s="323" t="s">
        <v>2973</v>
      </c>
      <c r="F92" s="286" t="str">
        <f t="shared" si="1"/>
        <v>90732</v>
      </c>
      <c r="H92" s="388">
        <f t="shared" si="2"/>
        <v>84.74</v>
      </c>
    </row>
    <row r="93" ht="15.75" customHeight="1">
      <c r="A93" s="323" t="s">
        <v>2974</v>
      </c>
      <c r="B93" s="480" t="s">
        <v>2975</v>
      </c>
      <c r="C93" s="323" t="s">
        <v>722</v>
      </c>
      <c r="D93" s="323" t="s">
        <v>2976</v>
      </c>
      <c r="F93" s="286" t="str">
        <f t="shared" si="1"/>
        <v>90733</v>
      </c>
      <c r="H93" s="388">
        <f t="shared" si="2"/>
        <v>2.8</v>
      </c>
    </row>
    <row r="94" ht="15.75" customHeight="1">
      <c r="A94" s="323" t="s">
        <v>2978</v>
      </c>
      <c r="B94" s="480" t="s">
        <v>2979</v>
      </c>
      <c r="C94" s="323" t="s">
        <v>722</v>
      </c>
      <c r="D94" s="323" t="s">
        <v>2980</v>
      </c>
      <c r="F94" s="286" t="str">
        <f t="shared" si="1"/>
        <v>90734</v>
      </c>
      <c r="H94" s="388">
        <f t="shared" si="2"/>
        <v>3.41</v>
      </c>
    </row>
    <row r="95" ht="15.75" customHeight="1">
      <c r="A95" s="323" t="s">
        <v>2981</v>
      </c>
      <c r="B95" s="480" t="s">
        <v>2982</v>
      </c>
      <c r="C95" s="323" t="s">
        <v>722</v>
      </c>
      <c r="D95" s="323" t="s">
        <v>2983</v>
      </c>
      <c r="F95" s="286" t="str">
        <f t="shared" si="1"/>
        <v>90735</v>
      </c>
      <c r="H95" s="388">
        <f t="shared" si="2"/>
        <v>4.05</v>
      </c>
    </row>
    <row r="96" ht="15.75" customHeight="1">
      <c r="A96" s="323" t="s">
        <v>2984</v>
      </c>
      <c r="B96" s="480" t="s">
        <v>2986</v>
      </c>
      <c r="C96" s="323" t="s">
        <v>722</v>
      </c>
      <c r="D96" s="323" t="s">
        <v>2987</v>
      </c>
      <c r="F96" s="286" t="str">
        <f t="shared" si="1"/>
        <v>90736</v>
      </c>
      <c r="H96" s="388">
        <f t="shared" si="2"/>
        <v>4.67</v>
      </c>
    </row>
    <row r="97" ht="15.75" customHeight="1">
      <c r="A97" s="323" t="s">
        <v>2989</v>
      </c>
      <c r="B97" s="480" t="s">
        <v>2990</v>
      </c>
      <c r="C97" s="323" t="s">
        <v>722</v>
      </c>
      <c r="D97" s="323" t="s">
        <v>2991</v>
      </c>
      <c r="F97" s="286" t="str">
        <f t="shared" si="1"/>
        <v>90737</v>
      </c>
      <c r="H97" s="388">
        <f t="shared" si="2"/>
        <v>5.3</v>
      </c>
    </row>
    <row r="98" ht="15.75" customHeight="1">
      <c r="A98" s="323" t="s">
        <v>2993</v>
      </c>
      <c r="B98" s="480" t="s">
        <v>2994</v>
      </c>
      <c r="C98" s="323" t="s">
        <v>722</v>
      </c>
      <c r="D98" s="323" t="s">
        <v>2995</v>
      </c>
      <c r="F98" s="286" t="str">
        <f t="shared" si="1"/>
        <v>90738</v>
      </c>
      <c r="H98" s="388">
        <f t="shared" si="2"/>
        <v>5.92</v>
      </c>
    </row>
    <row r="99" ht="15.75" customHeight="1">
      <c r="A99" s="323" t="s">
        <v>2996</v>
      </c>
      <c r="B99" s="480" t="s">
        <v>2998</v>
      </c>
      <c r="C99" s="323" t="s">
        <v>722</v>
      </c>
      <c r="D99" s="323" t="s">
        <v>2999</v>
      </c>
      <c r="F99" s="286" t="str">
        <f t="shared" si="1"/>
        <v>90739</v>
      </c>
      <c r="H99" s="388">
        <f t="shared" si="2"/>
        <v>13.16</v>
      </c>
    </row>
    <row r="100" ht="15.75" customHeight="1">
      <c r="A100" s="323" t="s">
        <v>3000</v>
      </c>
      <c r="B100" s="480" t="s">
        <v>3001</v>
      </c>
      <c r="C100" s="323" t="s">
        <v>722</v>
      </c>
      <c r="D100" s="323" t="s">
        <v>3002</v>
      </c>
      <c r="F100" s="286" t="str">
        <f t="shared" si="1"/>
        <v>90740</v>
      </c>
      <c r="H100" s="388">
        <f t="shared" si="2"/>
        <v>6.24</v>
      </c>
    </row>
    <row r="101" ht="15.75" customHeight="1">
      <c r="A101" s="323" t="s">
        <v>3004</v>
      </c>
      <c r="B101" s="480" t="s">
        <v>3005</v>
      </c>
      <c r="C101" s="323" t="s">
        <v>722</v>
      </c>
      <c r="D101" s="323" t="s">
        <v>3006</v>
      </c>
      <c r="F101" s="286" t="str">
        <f t="shared" si="1"/>
        <v>90741</v>
      </c>
      <c r="H101" s="388">
        <f t="shared" si="2"/>
        <v>6.87</v>
      </c>
    </row>
    <row r="102" ht="15.75" customHeight="1">
      <c r="A102" s="323" t="s">
        <v>3008</v>
      </c>
      <c r="B102" s="480" t="s">
        <v>3009</v>
      </c>
      <c r="C102" s="323" t="s">
        <v>722</v>
      </c>
      <c r="D102" s="323" t="s">
        <v>3010</v>
      </c>
      <c r="F102" s="286" t="str">
        <f t="shared" si="1"/>
        <v>90742</v>
      </c>
      <c r="H102" s="388">
        <f t="shared" si="2"/>
        <v>7.49</v>
      </c>
    </row>
    <row r="103" ht="15.75" customHeight="1">
      <c r="A103" s="323" t="s">
        <v>3012</v>
      </c>
      <c r="B103" s="480" t="s">
        <v>3013</v>
      </c>
      <c r="C103" s="323" t="s">
        <v>722</v>
      </c>
      <c r="D103" s="323" t="s">
        <v>3014</v>
      </c>
      <c r="F103" s="286" t="str">
        <f t="shared" si="1"/>
        <v>90743</v>
      </c>
      <c r="H103" s="388">
        <f t="shared" si="2"/>
        <v>8.11</v>
      </c>
    </row>
    <row r="104" ht="15.75" customHeight="1">
      <c r="A104" s="323" t="s">
        <v>3015</v>
      </c>
      <c r="B104" s="480" t="s">
        <v>3017</v>
      </c>
      <c r="C104" s="323" t="s">
        <v>722</v>
      </c>
      <c r="D104" s="323" t="s">
        <v>3018</v>
      </c>
      <c r="F104" s="286" t="str">
        <f t="shared" si="1"/>
        <v>90744</v>
      </c>
      <c r="H104" s="388">
        <f t="shared" si="2"/>
        <v>8.73</v>
      </c>
    </row>
    <row r="105" ht="15.75" customHeight="1">
      <c r="A105" s="323" t="s">
        <v>3019</v>
      </c>
      <c r="B105" s="480" t="s">
        <v>3021</v>
      </c>
      <c r="C105" s="323" t="s">
        <v>722</v>
      </c>
      <c r="D105" s="323" t="s">
        <v>3022</v>
      </c>
      <c r="F105" s="286" t="str">
        <f t="shared" si="1"/>
        <v>90745</v>
      </c>
      <c r="H105" s="388">
        <f t="shared" si="2"/>
        <v>18.81</v>
      </c>
    </row>
    <row r="106" ht="15.75" customHeight="1">
      <c r="A106" s="323" t="s">
        <v>3023</v>
      </c>
      <c r="B106" s="480" t="s">
        <v>3024</v>
      </c>
      <c r="C106" s="323" t="s">
        <v>722</v>
      </c>
      <c r="D106" s="323" t="s">
        <v>3025</v>
      </c>
      <c r="F106" s="286" t="str">
        <f t="shared" si="1"/>
        <v>90746</v>
      </c>
      <c r="H106" s="388">
        <f t="shared" si="2"/>
        <v>3.79</v>
      </c>
    </row>
    <row r="107" ht="15.75" customHeight="1">
      <c r="A107" s="323" t="s">
        <v>3027</v>
      </c>
      <c r="B107" s="480" t="s">
        <v>3028</v>
      </c>
      <c r="C107" s="323" t="s">
        <v>722</v>
      </c>
      <c r="D107" s="323" t="s">
        <v>3029</v>
      </c>
      <c r="F107" s="286" t="str">
        <f t="shared" si="1"/>
        <v>90747</v>
      </c>
      <c r="H107" s="388">
        <f t="shared" si="2"/>
        <v>14.17</v>
      </c>
    </row>
    <row r="108" ht="15.75" customHeight="1">
      <c r="A108" s="323" t="s">
        <v>3030</v>
      </c>
      <c r="B108" s="480" t="s">
        <v>3031</v>
      </c>
      <c r="C108" s="323" t="s">
        <v>722</v>
      </c>
      <c r="D108" s="323" t="s">
        <v>3032</v>
      </c>
      <c r="F108" s="286" t="str">
        <f t="shared" si="1"/>
        <v>90748</v>
      </c>
      <c r="H108" s="388">
        <f t="shared" si="2"/>
        <v>5.02</v>
      </c>
    </row>
    <row r="109" ht="15.75" customHeight="1">
      <c r="A109" s="323" t="s">
        <v>3034</v>
      </c>
      <c r="B109" s="480" t="s">
        <v>3035</v>
      </c>
      <c r="C109" s="323" t="s">
        <v>722</v>
      </c>
      <c r="D109" s="323" t="s">
        <v>3036</v>
      </c>
      <c r="F109" s="286" t="str">
        <f t="shared" si="1"/>
        <v>90749</v>
      </c>
      <c r="H109" s="388">
        <f t="shared" si="2"/>
        <v>5.63</v>
      </c>
    </row>
    <row r="110" ht="15.75" customHeight="1">
      <c r="A110" s="323" t="s">
        <v>3037</v>
      </c>
      <c r="B110" s="480" t="s">
        <v>3038</v>
      </c>
      <c r="C110" s="323" t="s">
        <v>722</v>
      </c>
      <c r="D110" s="323" t="s">
        <v>3039</v>
      </c>
      <c r="F110" s="286" t="str">
        <f t="shared" si="1"/>
        <v>90750</v>
      </c>
      <c r="H110" s="388">
        <f t="shared" si="2"/>
        <v>6.25</v>
      </c>
    </row>
    <row r="111" ht="15.75" customHeight="1">
      <c r="A111" s="323" t="s">
        <v>3040</v>
      </c>
      <c r="B111" s="480" t="s">
        <v>3042</v>
      </c>
      <c r="C111" s="323" t="s">
        <v>722</v>
      </c>
      <c r="D111" s="323" t="s">
        <v>3043</v>
      </c>
      <c r="F111" s="286" t="str">
        <f t="shared" si="1"/>
        <v>90751</v>
      </c>
      <c r="H111" s="388">
        <f t="shared" si="2"/>
        <v>6.89</v>
      </c>
    </row>
    <row r="112" ht="15.75" customHeight="1">
      <c r="A112" s="323" t="s">
        <v>3044</v>
      </c>
      <c r="B112" s="480" t="s">
        <v>3045</v>
      </c>
      <c r="C112" s="323" t="s">
        <v>722</v>
      </c>
      <c r="D112" s="323" t="s">
        <v>3046</v>
      </c>
      <c r="F112" s="286" t="str">
        <f t="shared" si="1"/>
        <v>90752</v>
      </c>
      <c r="H112" s="388">
        <f t="shared" si="2"/>
        <v>7.52</v>
      </c>
    </row>
    <row r="113" ht="15.75" customHeight="1">
      <c r="A113" s="323" t="s">
        <v>3047</v>
      </c>
      <c r="B113" s="480" t="s">
        <v>3048</v>
      </c>
      <c r="C113" s="323" t="s">
        <v>722</v>
      </c>
      <c r="D113" s="323" t="s">
        <v>3049</v>
      </c>
      <c r="F113" s="286" t="str">
        <f t="shared" si="1"/>
        <v>90753</v>
      </c>
      <c r="H113" s="388">
        <f t="shared" si="2"/>
        <v>8.14</v>
      </c>
    </row>
    <row r="114" ht="15.75" customHeight="1">
      <c r="A114" s="323" t="s">
        <v>3051</v>
      </c>
      <c r="B114" s="480" t="s">
        <v>3052</v>
      </c>
      <c r="C114" s="323" t="s">
        <v>722</v>
      </c>
      <c r="D114" s="323" t="s">
        <v>3053</v>
      </c>
      <c r="F114" s="286" t="str">
        <f t="shared" si="1"/>
        <v>90754</v>
      </c>
      <c r="H114" s="388">
        <f t="shared" si="2"/>
        <v>17.61</v>
      </c>
    </row>
    <row r="115" ht="15.75" customHeight="1">
      <c r="A115" s="323" t="s">
        <v>3054</v>
      </c>
      <c r="B115" s="480" t="s">
        <v>3055</v>
      </c>
      <c r="C115" s="323" t="s">
        <v>722</v>
      </c>
      <c r="D115" s="323" t="s">
        <v>3057</v>
      </c>
      <c r="F115" s="286" t="str">
        <f t="shared" si="1"/>
        <v>90755</v>
      </c>
      <c r="H115" s="388">
        <f t="shared" si="2"/>
        <v>8.46</v>
      </c>
    </row>
    <row r="116" ht="15.75" customHeight="1">
      <c r="A116" s="323" t="s">
        <v>3058</v>
      </c>
      <c r="B116" s="480" t="s">
        <v>3059</v>
      </c>
      <c r="C116" s="323" t="s">
        <v>722</v>
      </c>
      <c r="D116" s="323" t="s">
        <v>3060</v>
      </c>
      <c r="F116" s="286" t="str">
        <f t="shared" si="1"/>
        <v>90756</v>
      </c>
      <c r="H116" s="388">
        <f t="shared" si="2"/>
        <v>9.09</v>
      </c>
    </row>
    <row r="117" ht="15.75" customHeight="1">
      <c r="A117" s="323" t="s">
        <v>3062</v>
      </c>
      <c r="B117" s="480" t="s">
        <v>3063</v>
      </c>
      <c r="C117" s="323" t="s">
        <v>722</v>
      </c>
      <c r="D117" s="323" t="s">
        <v>3064</v>
      </c>
      <c r="F117" s="286" t="str">
        <f t="shared" si="1"/>
        <v>90757</v>
      </c>
      <c r="H117" s="388">
        <f t="shared" si="2"/>
        <v>9.7</v>
      </c>
    </row>
    <row r="118" ht="15.75" customHeight="1">
      <c r="A118" s="323" t="s">
        <v>3066</v>
      </c>
      <c r="B118" s="480" t="s">
        <v>3067</v>
      </c>
      <c r="C118" s="323" t="s">
        <v>722</v>
      </c>
      <c r="D118" s="323" t="s">
        <v>3068</v>
      </c>
      <c r="F118" s="286" t="str">
        <f t="shared" si="1"/>
        <v>90758</v>
      </c>
      <c r="H118" s="388">
        <f t="shared" si="2"/>
        <v>10.33</v>
      </c>
    </row>
    <row r="119" ht="15.75" customHeight="1">
      <c r="A119" s="323" t="s">
        <v>3069</v>
      </c>
      <c r="B119" s="480" t="s">
        <v>3070</v>
      </c>
      <c r="C119" s="323" t="s">
        <v>722</v>
      </c>
      <c r="D119" s="323" t="s">
        <v>3072</v>
      </c>
      <c r="F119" s="286" t="str">
        <f t="shared" si="1"/>
        <v>90759</v>
      </c>
      <c r="H119" s="388">
        <f t="shared" si="2"/>
        <v>10.95</v>
      </c>
    </row>
    <row r="120" ht="15.75" customHeight="1">
      <c r="A120" s="323" t="s">
        <v>3073</v>
      </c>
      <c r="B120" s="480" t="s">
        <v>3074</v>
      </c>
      <c r="C120" s="323" t="s">
        <v>722</v>
      </c>
      <c r="D120" s="323" t="s">
        <v>3075</v>
      </c>
      <c r="F120" s="286" t="str">
        <f t="shared" si="1"/>
        <v>90760</v>
      </c>
      <c r="H120" s="388">
        <f t="shared" si="2"/>
        <v>23.28</v>
      </c>
    </row>
    <row r="121" ht="15.75" customHeight="1">
      <c r="A121" s="323" t="s">
        <v>3077</v>
      </c>
      <c r="B121" s="480" t="s">
        <v>3078</v>
      </c>
      <c r="C121" s="323" t="s">
        <v>722</v>
      </c>
      <c r="D121" s="323" t="s">
        <v>3079</v>
      </c>
      <c r="F121" s="286" t="str">
        <f t="shared" si="1"/>
        <v>90761</v>
      </c>
      <c r="H121" s="388">
        <f t="shared" si="2"/>
        <v>4.65</v>
      </c>
    </row>
    <row r="122" ht="15.75" customHeight="1">
      <c r="A122" s="323" t="s">
        <v>3081</v>
      </c>
      <c r="B122" s="480" t="s">
        <v>3082</v>
      </c>
      <c r="C122" s="323" t="s">
        <v>722</v>
      </c>
      <c r="D122" s="323" t="s">
        <v>3083</v>
      </c>
      <c r="F122" s="286" t="str">
        <f t="shared" si="1"/>
        <v>90762</v>
      </c>
      <c r="H122" s="388">
        <f t="shared" si="2"/>
        <v>16.87</v>
      </c>
    </row>
    <row r="123" ht="15.75" customHeight="1">
      <c r="A123" s="323" t="s">
        <v>3084</v>
      </c>
      <c r="B123" s="480" t="s">
        <v>3086</v>
      </c>
      <c r="C123" s="323" t="s">
        <v>722</v>
      </c>
      <c r="D123" s="323" t="s">
        <v>3087</v>
      </c>
      <c r="F123" s="286" t="str">
        <f t="shared" si="1"/>
        <v>94869</v>
      </c>
      <c r="H123" s="388">
        <f t="shared" si="2"/>
        <v>153.69</v>
      </c>
    </row>
    <row r="124" ht="15.75" customHeight="1">
      <c r="A124" s="323" t="s">
        <v>3088</v>
      </c>
      <c r="B124" s="480" t="s">
        <v>3089</v>
      </c>
      <c r="C124" s="323" t="s">
        <v>722</v>
      </c>
      <c r="D124" s="323" t="s">
        <v>3091</v>
      </c>
      <c r="F124" s="286" t="str">
        <f t="shared" si="1"/>
        <v>94870</v>
      </c>
      <c r="H124" s="388">
        <f t="shared" si="2"/>
        <v>0.92</v>
      </c>
    </row>
    <row r="125" ht="15.75" customHeight="1">
      <c r="A125" s="323" t="s">
        <v>3092</v>
      </c>
      <c r="B125" s="480" t="s">
        <v>3093</v>
      </c>
      <c r="C125" s="323" t="s">
        <v>722</v>
      </c>
      <c r="D125" s="323" t="s">
        <v>3094</v>
      </c>
      <c r="F125" s="286" t="str">
        <f t="shared" si="1"/>
        <v>94871</v>
      </c>
      <c r="H125" s="388">
        <f t="shared" si="2"/>
        <v>182.21</v>
      </c>
    </row>
    <row r="126" ht="15.75" customHeight="1">
      <c r="A126" s="323" t="s">
        <v>3096</v>
      </c>
      <c r="B126" s="480" t="s">
        <v>3097</v>
      </c>
      <c r="C126" s="323" t="s">
        <v>722</v>
      </c>
      <c r="D126" s="323" t="s">
        <v>3098</v>
      </c>
      <c r="F126" s="286" t="str">
        <f t="shared" si="1"/>
        <v>94872</v>
      </c>
      <c r="H126" s="388">
        <f t="shared" si="2"/>
        <v>1.62</v>
      </c>
    </row>
    <row r="127" ht="15.75" customHeight="1">
      <c r="A127" s="323" t="s">
        <v>3099</v>
      </c>
      <c r="B127" s="480" t="s">
        <v>3100</v>
      </c>
      <c r="C127" s="323" t="s">
        <v>722</v>
      </c>
      <c r="D127" s="323" t="s">
        <v>3102</v>
      </c>
      <c r="F127" s="286" t="str">
        <f t="shared" si="1"/>
        <v>94875</v>
      </c>
      <c r="H127" s="388">
        <f t="shared" si="2"/>
        <v>1068.63</v>
      </c>
    </row>
    <row r="128" ht="15.75" customHeight="1">
      <c r="A128" s="323" t="s">
        <v>3103</v>
      </c>
      <c r="B128" s="480" t="s">
        <v>3104</v>
      </c>
      <c r="C128" s="323" t="s">
        <v>722</v>
      </c>
      <c r="D128" s="323" t="s">
        <v>3105</v>
      </c>
      <c r="F128" s="286" t="str">
        <f t="shared" si="1"/>
        <v>94876</v>
      </c>
      <c r="H128" s="388">
        <f t="shared" si="2"/>
        <v>21.46</v>
      </c>
    </row>
    <row r="129" ht="15.75" customHeight="1">
      <c r="A129" s="323" t="s">
        <v>3107</v>
      </c>
      <c r="B129" s="480" t="s">
        <v>3108</v>
      </c>
      <c r="C129" s="323" t="s">
        <v>722</v>
      </c>
      <c r="D129" s="323" t="s">
        <v>3109</v>
      </c>
      <c r="F129" s="286" t="str">
        <f t="shared" si="1"/>
        <v>94878</v>
      </c>
      <c r="H129" s="388">
        <f t="shared" si="2"/>
        <v>25.18</v>
      </c>
    </row>
    <row r="130" ht="15.75" customHeight="1">
      <c r="A130" s="323" t="s">
        <v>3110</v>
      </c>
      <c r="B130" s="480" t="s">
        <v>3111</v>
      </c>
      <c r="C130" s="323" t="s">
        <v>722</v>
      </c>
      <c r="D130" s="323" t="s">
        <v>3112</v>
      </c>
      <c r="F130" s="286" t="str">
        <f t="shared" si="1"/>
        <v>94879</v>
      </c>
      <c r="H130" s="388">
        <f t="shared" si="2"/>
        <v>1424.5</v>
      </c>
    </row>
    <row r="131" ht="15.75" customHeight="1">
      <c r="A131" s="323" t="s">
        <v>3114</v>
      </c>
      <c r="B131" s="480" t="s">
        <v>3115</v>
      </c>
      <c r="C131" s="323" t="s">
        <v>722</v>
      </c>
      <c r="D131" s="323" t="s">
        <v>3116</v>
      </c>
      <c r="F131" s="286" t="str">
        <f t="shared" si="1"/>
        <v>94880</v>
      </c>
      <c r="H131" s="388">
        <f t="shared" si="2"/>
        <v>30.85</v>
      </c>
    </row>
    <row r="132" ht="15.75" customHeight="1">
      <c r="A132" s="323" t="s">
        <v>3117</v>
      </c>
      <c r="B132" s="480" t="s">
        <v>3118</v>
      </c>
      <c r="C132" s="323" t="s">
        <v>722</v>
      </c>
      <c r="D132" s="323" t="s">
        <v>3119</v>
      </c>
      <c r="F132" s="286" t="str">
        <f t="shared" si="1"/>
        <v>94881</v>
      </c>
      <c r="H132" s="388">
        <f t="shared" si="2"/>
        <v>2220.91</v>
      </c>
    </row>
    <row r="133" ht="15.75" customHeight="1">
      <c r="A133" s="323" t="s">
        <v>3121</v>
      </c>
      <c r="B133" s="480" t="s">
        <v>3122</v>
      </c>
      <c r="C133" s="323" t="s">
        <v>722</v>
      </c>
      <c r="D133" s="323" t="s">
        <v>3123</v>
      </c>
      <c r="F133" s="286" t="str">
        <f t="shared" si="1"/>
        <v>94882</v>
      </c>
      <c r="H133" s="388">
        <f t="shared" si="2"/>
        <v>36.58</v>
      </c>
    </row>
    <row r="134" ht="15.75" customHeight="1">
      <c r="A134" s="323" t="s">
        <v>3125</v>
      </c>
      <c r="B134" s="480" t="s">
        <v>3126</v>
      </c>
      <c r="C134" s="323" t="s">
        <v>722</v>
      </c>
      <c r="D134" s="323" t="s">
        <v>3127</v>
      </c>
      <c r="F134" s="286" t="str">
        <f t="shared" si="1"/>
        <v>94884</v>
      </c>
      <c r="H134" s="388">
        <f t="shared" si="2"/>
        <v>48.24</v>
      </c>
    </row>
    <row r="135" ht="15.75" customHeight="1">
      <c r="A135" s="323" t="s">
        <v>3128</v>
      </c>
      <c r="B135" s="480" t="s">
        <v>3130</v>
      </c>
      <c r="C135" s="323" t="s">
        <v>722</v>
      </c>
      <c r="D135" s="323" t="s">
        <v>3131</v>
      </c>
      <c r="F135" s="286" t="str">
        <f t="shared" si="1"/>
        <v>94885</v>
      </c>
      <c r="H135" s="388">
        <f t="shared" si="2"/>
        <v>153.96</v>
      </c>
    </row>
    <row r="136" ht="15.75" customHeight="1">
      <c r="A136" s="323" t="s">
        <v>3133</v>
      </c>
      <c r="B136" s="480" t="s">
        <v>3134</v>
      </c>
      <c r="C136" s="323" t="s">
        <v>722</v>
      </c>
      <c r="D136" s="323" t="s">
        <v>3135</v>
      </c>
      <c r="F136" s="286" t="str">
        <f t="shared" si="1"/>
        <v>94886</v>
      </c>
      <c r="H136" s="388">
        <f t="shared" si="2"/>
        <v>1.19</v>
      </c>
    </row>
    <row r="137" ht="15.75" customHeight="1">
      <c r="A137" s="323" t="s">
        <v>3137</v>
      </c>
      <c r="B137" s="480" t="s">
        <v>3138</v>
      </c>
      <c r="C137" s="323" t="s">
        <v>722</v>
      </c>
      <c r="D137" s="323" t="s">
        <v>3139</v>
      </c>
      <c r="F137" s="286" t="str">
        <f t="shared" si="1"/>
        <v>94887</v>
      </c>
      <c r="H137" s="388">
        <f t="shared" si="2"/>
        <v>182.65</v>
      </c>
    </row>
    <row r="138" ht="15.75" customHeight="1">
      <c r="A138" s="323" t="s">
        <v>3140</v>
      </c>
      <c r="B138" s="480" t="s">
        <v>3141</v>
      </c>
      <c r="C138" s="323" t="s">
        <v>722</v>
      </c>
      <c r="D138" s="323" t="s">
        <v>3142</v>
      </c>
      <c r="F138" s="286" t="str">
        <f t="shared" si="1"/>
        <v>94888</v>
      </c>
      <c r="H138" s="388">
        <f t="shared" si="2"/>
        <v>2.07</v>
      </c>
    </row>
    <row r="139" ht="15.75" customHeight="1">
      <c r="A139" s="323" t="s">
        <v>3144</v>
      </c>
      <c r="B139" s="480" t="s">
        <v>3145</v>
      </c>
      <c r="C139" s="323" t="s">
        <v>722</v>
      </c>
      <c r="D139" s="323" t="s">
        <v>3146</v>
      </c>
      <c r="F139" s="286" t="str">
        <f t="shared" si="1"/>
        <v>94891</v>
      </c>
      <c r="H139" s="388">
        <f t="shared" si="2"/>
        <v>1072.07</v>
      </c>
    </row>
    <row r="140" ht="15.75" customHeight="1">
      <c r="A140" s="323" t="s">
        <v>3148</v>
      </c>
      <c r="B140" s="480" t="s">
        <v>3149</v>
      </c>
      <c r="C140" s="323" t="s">
        <v>722</v>
      </c>
      <c r="D140" s="323" t="s">
        <v>3150</v>
      </c>
      <c r="F140" s="286" t="str">
        <f t="shared" si="1"/>
        <v>94892</v>
      </c>
      <c r="H140" s="388">
        <f t="shared" si="2"/>
        <v>24.9</v>
      </c>
    </row>
    <row r="141" ht="15.75" customHeight="1">
      <c r="A141" s="323" t="s">
        <v>3151</v>
      </c>
      <c r="B141" s="480" t="s">
        <v>3152</v>
      </c>
      <c r="C141" s="323" t="s">
        <v>722</v>
      </c>
      <c r="D141" s="323" t="s">
        <v>3154</v>
      </c>
      <c r="F141" s="286" t="str">
        <f t="shared" si="1"/>
        <v>94894</v>
      </c>
      <c r="H141" s="388">
        <f t="shared" si="2"/>
        <v>28.95</v>
      </c>
    </row>
    <row r="142" ht="15.75" customHeight="1">
      <c r="A142" s="323" t="s">
        <v>3155</v>
      </c>
      <c r="B142" s="480" t="s">
        <v>3156</v>
      </c>
      <c r="C142" s="323" t="s">
        <v>722</v>
      </c>
      <c r="D142" s="323" t="s">
        <v>3157</v>
      </c>
      <c r="F142" s="286" t="str">
        <f t="shared" si="1"/>
        <v>94895</v>
      </c>
      <c r="H142" s="388">
        <f t="shared" si="2"/>
        <v>1428.62</v>
      </c>
    </row>
    <row r="143" ht="15.75" customHeight="1">
      <c r="A143" s="323" t="s">
        <v>3159</v>
      </c>
      <c r="B143" s="480" t="s">
        <v>3160</v>
      </c>
      <c r="C143" s="323" t="s">
        <v>722</v>
      </c>
      <c r="D143" s="323" t="s">
        <v>3161</v>
      </c>
      <c r="F143" s="286" t="str">
        <f t="shared" si="1"/>
        <v>94896</v>
      </c>
      <c r="H143" s="388">
        <f t="shared" si="2"/>
        <v>34.97</v>
      </c>
    </row>
    <row r="144" ht="15.75" customHeight="1">
      <c r="A144" s="323" t="s">
        <v>3162</v>
      </c>
      <c r="B144" s="480" t="s">
        <v>3163</v>
      </c>
      <c r="C144" s="323" t="s">
        <v>722</v>
      </c>
      <c r="D144" s="323" t="s">
        <v>3164</v>
      </c>
      <c r="F144" s="286" t="str">
        <f t="shared" si="1"/>
        <v>94897</v>
      </c>
      <c r="H144" s="388">
        <f t="shared" si="2"/>
        <v>2225.33</v>
      </c>
    </row>
    <row r="145" ht="15.75" customHeight="1">
      <c r="A145" s="323" t="s">
        <v>3166</v>
      </c>
      <c r="B145" s="480" t="s">
        <v>3167</v>
      </c>
      <c r="C145" s="323" t="s">
        <v>722</v>
      </c>
      <c r="D145" s="323" t="s">
        <v>3168</v>
      </c>
      <c r="F145" s="286" t="str">
        <f t="shared" si="1"/>
        <v>94898</v>
      </c>
      <c r="H145" s="388">
        <f t="shared" si="2"/>
        <v>41</v>
      </c>
    </row>
    <row r="146" ht="15.75" customHeight="1">
      <c r="A146" s="323" t="s">
        <v>3169</v>
      </c>
      <c r="B146" s="480" t="s">
        <v>3171</v>
      </c>
      <c r="C146" s="323" t="s">
        <v>722</v>
      </c>
      <c r="D146" s="323" t="s">
        <v>3172</v>
      </c>
      <c r="F146" s="286" t="str">
        <f t="shared" si="1"/>
        <v>94900</v>
      </c>
      <c r="H146" s="388">
        <f t="shared" si="2"/>
        <v>53.07</v>
      </c>
    </row>
    <row r="147" ht="15.75" customHeight="1">
      <c r="A147" s="323" t="s">
        <v>3173</v>
      </c>
      <c r="B147" s="480" t="s">
        <v>3174</v>
      </c>
      <c r="C147" s="323" t="s">
        <v>722</v>
      </c>
      <c r="D147" s="323" t="s">
        <v>3175</v>
      </c>
      <c r="F147" s="286" t="str">
        <f t="shared" si="1"/>
        <v>97121</v>
      </c>
      <c r="H147" s="388">
        <f t="shared" si="2"/>
        <v>2.09</v>
      </c>
    </row>
    <row r="148" ht="15.75" customHeight="1">
      <c r="A148" s="323" t="s">
        <v>3177</v>
      </c>
      <c r="B148" s="480" t="s">
        <v>3178</v>
      </c>
      <c r="C148" s="323" t="s">
        <v>722</v>
      </c>
      <c r="D148" s="323" t="s">
        <v>3179</v>
      </c>
      <c r="F148" s="286" t="str">
        <f t="shared" si="1"/>
        <v>97122</v>
      </c>
      <c r="H148" s="388">
        <f t="shared" si="2"/>
        <v>2.9</v>
      </c>
    </row>
    <row r="149" ht="15.75" customHeight="1">
      <c r="A149" s="323" t="s">
        <v>3180</v>
      </c>
      <c r="B149" s="480" t="s">
        <v>3182</v>
      </c>
      <c r="C149" s="323" t="s">
        <v>722</v>
      </c>
      <c r="D149" s="323" t="s">
        <v>3183</v>
      </c>
      <c r="F149" s="286" t="str">
        <f t="shared" si="1"/>
        <v>97123</v>
      </c>
      <c r="H149" s="388">
        <f t="shared" si="2"/>
        <v>3.68</v>
      </c>
    </row>
    <row r="150" ht="15.75" customHeight="1">
      <c r="A150" s="323" t="s">
        <v>3184</v>
      </c>
      <c r="B150" s="480" t="s">
        <v>3185</v>
      </c>
      <c r="C150" s="323" t="s">
        <v>722</v>
      </c>
      <c r="D150" s="323" t="s">
        <v>3091</v>
      </c>
      <c r="F150" s="286" t="str">
        <f t="shared" si="1"/>
        <v>97124</v>
      </c>
      <c r="H150" s="388">
        <f t="shared" si="2"/>
        <v>0.92</v>
      </c>
    </row>
    <row r="151" ht="15.75" customHeight="1">
      <c r="A151" s="323" t="s">
        <v>3187</v>
      </c>
      <c r="B151" s="480" t="s">
        <v>3188</v>
      </c>
      <c r="C151" s="323" t="s">
        <v>722</v>
      </c>
      <c r="D151" s="323" t="s">
        <v>3189</v>
      </c>
      <c r="F151" s="286" t="str">
        <f t="shared" si="1"/>
        <v>97125</v>
      </c>
      <c r="H151" s="388">
        <f t="shared" si="2"/>
        <v>1.29</v>
      </c>
    </row>
    <row r="152" ht="15.75" customHeight="1">
      <c r="A152" s="323" t="s">
        <v>3191</v>
      </c>
      <c r="B152" s="480" t="s">
        <v>3192</v>
      </c>
      <c r="C152" s="323" t="s">
        <v>722</v>
      </c>
      <c r="D152" s="323" t="s">
        <v>3193</v>
      </c>
      <c r="F152" s="286" t="str">
        <f t="shared" si="1"/>
        <v>97126</v>
      </c>
      <c r="H152" s="388">
        <f t="shared" si="2"/>
        <v>1.66</v>
      </c>
    </row>
    <row r="153" ht="15.75" customHeight="1">
      <c r="A153" s="323" t="s">
        <v>3194</v>
      </c>
      <c r="B153" s="480" t="s">
        <v>3196</v>
      </c>
      <c r="C153" s="323" t="s">
        <v>722</v>
      </c>
      <c r="D153" s="323" t="s">
        <v>3197</v>
      </c>
      <c r="F153" s="286" t="str">
        <f t="shared" si="1"/>
        <v>92833</v>
      </c>
      <c r="H153" s="388">
        <f t="shared" si="2"/>
        <v>141.77</v>
      </c>
    </row>
    <row r="154" ht="15.75" customHeight="1">
      <c r="A154" s="323" t="s">
        <v>3198</v>
      </c>
      <c r="B154" s="480" t="s">
        <v>3199</v>
      </c>
      <c r="C154" s="323" t="s">
        <v>722</v>
      </c>
      <c r="D154" s="323" t="s">
        <v>3201</v>
      </c>
      <c r="F154" s="286" t="str">
        <f t="shared" si="1"/>
        <v>92834</v>
      </c>
      <c r="H154" s="388">
        <f t="shared" si="2"/>
        <v>7.75</v>
      </c>
    </row>
    <row r="155" ht="15.75" customHeight="1">
      <c r="A155" s="323" t="s">
        <v>3202</v>
      </c>
      <c r="B155" s="480" t="s">
        <v>3203</v>
      </c>
      <c r="C155" s="323" t="s">
        <v>722</v>
      </c>
      <c r="D155" s="323" t="s">
        <v>3204</v>
      </c>
      <c r="F155" s="286" t="str">
        <f t="shared" si="1"/>
        <v>92835</v>
      </c>
      <c r="H155" s="388">
        <f t="shared" si="2"/>
        <v>185.68</v>
      </c>
    </row>
    <row r="156" ht="15.75" customHeight="1">
      <c r="A156" s="323" t="s">
        <v>3206</v>
      </c>
      <c r="B156" s="480" t="s">
        <v>3207</v>
      </c>
      <c r="C156" s="323" t="s">
        <v>722</v>
      </c>
      <c r="D156" s="323" t="s">
        <v>3208</v>
      </c>
      <c r="F156" s="286" t="str">
        <f t="shared" si="1"/>
        <v>92836</v>
      </c>
      <c r="H156" s="388">
        <f t="shared" si="2"/>
        <v>9.89</v>
      </c>
    </row>
    <row r="157" ht="15.75" customHeight="1">
      <c r="A157" s="323" t="s">
        <v>3209</v>
      </c>
      <c r="B157" s="480" t="s">
        <v>3210</v>
      </c>
      <c r="C157" s="323" t="s">
        <v>722</v>
      </c>
      <c r="D157" s="323" t="s">
        <v>3211</v>
      </c>
      <c r="F157" s="286" t="str">
        <f t="shared" si="1"/>
        <v>92837</v>
      </c>
      <c r="H157" s="388">
        <f t="shared" si="2"/>
        <v>234.02</v>
      </c>
    </row>
    <row r="158" ht="15.75" customHeight="1">
      <c r="A158" s="323" t="s">
        <v>3213</v>
      </c>
      <c r="B158" s="480" t="s">
        <v>3214</v>
      </c>
      <c r="C158" s="323" t="s">
        <v>722</v>
      </c>
      <c r="D158" s="323" t="s">
        <v>3215</v>
      </c>
      <c r="F158" s="286" t="str">
        <f t="shared" si="1"/>
        <v>92838</v>
      </c>
      <c r="H158" s="388">
        <f t="shared" si="2"/>
        <v>11.87</v>
      </c>
    </row>
    <row r="159" ht="15.75" customHeight="1">
      <c r="A159" s="323" t="s">
        <v>3217</v>
      </c>
      <c r="B159" s="480" t="s">
        <v>3218</v>
      </c>
      <c r="C159" s="323" t="s">
        <v>722</v>
      </c>
      <c r="D159" s="323" t="s">
        <v>3219</v>
      </c>
      <c r="F159" s="286" t="str">
        <f t="shared" si="1"/>
        <v>92839</v>
      </c>
      <c r="H159" s="388">
        <f t="shared" si="2"/>
        <v>306.12</v>
      </c>
    </row>
    <row r="160" ht="15.75" customHeight="1">
      <c r="A160" s="323" t="s">
        <v>3221</v>
      </c>
      <c r="B160" s="480" t="s">
        <v>3222</v>
      </c>
      <c r="C160" s="323" t="s">
        <v>722</v>
      </c>
      <c r="D160" s="323" t="s">
        <v>3223</v>
      </c>
      <c r="F160" s="286" t="str">
        <f t="shared" si="1"/>
        <v>92840</v>
      </c>
      <c r="H160" s="388">
        <f t="shared" si="2"/>
        <v>14.05</v>
      </c>
    </row>
    <row r="161" ht="15.75" customHeight="1">
      <c r="A161" s="323" t="s">
        <v>3224</v>
      </c>
      <c r="B161" s="480" t="s">
        <v>3225</v>
      </c>
      <c r="C161" s="323" t="s">
        <v>722</v>
      </c>
      <c r="D161" s="323" t="s">
        <v>3227</v>
      </c>
      <c r="F161" s="286" t="str">
        <f t="shared" si="1"/>
        <v>92841</v>
      </c>
      <c r="H161" s="388">
        <f t="shared" si="2"/>
        <v>345.85</v>
      </c>
    </row>
    <row r="162" ht="15.75" customHeight="1">
      <c r="A162" s="323" t="s">
        <v>3228</v>
      </c>
      <c r="B162" s="480" t="s">
        <v>3229</v>
      </c>
      <c r="C162" s="323" t="s">
        <v>722</v>
      </c>
      <c r="D162" s="323" t="s">
        <v>3230</v>
      </c>
      <c r="F162" s="286" t="str">
        <f t="shared" si="1"/>
        <v>92842</v>
      </c>
      <c r="H162" s="388">
        <f t="shared" si="2"/>
        <v>16.07</v>
      </c>
    </row>
    <row r="163" ht="15.75" customHeight="1">
      <c r="A163" s="323" t="s">
        <v>3232</v>
      </c>
      <c r="B163" s="480" t="s">
        <v>3233</v>
      </c>
      <c r="C163" s="323" t="s">
        <v>722</v>
      </c>
      <c r="D163" s="323" t="s">
        <v>3234</v>
      </c>
      <c r="F163" s="286" t="str">
        <f t="shared" si="1"/>
        <v>92844</v>
      </c>
      <c r="H163" s="388">
        <f t="shared" si="2"/>
        <v>18.24</v>
      </c>
    </row>
    <row r="164" ht="15.75" customHeight="1">
      <c r="A164" s="323" t="s">
        <v>3235</v>
      </c>
      <c r="B164" s="480" t="s">
        <v>3236</v>
      </c>
      <c r="C164" s="323" t="s">
        <v>722</v>
      </c>
      <c r="D164" s="323" t="s">
        <v>3238</v>
      </c>
      <c r="F164" s="286" t="str">
        <f t="shared" si="1"/>
        <v>92846</v>
      </c>
      <c r="H164" s="388">
        <f t="shared" si="2"/>
        <v>20.24</v>
      </c>
    </row>
    <row r="165" ht="15.75" customHeight="1">
      <c r="A165" s="323" t="s">
        <v>3239</v>
      </c>
      <c r="B165" s="480" t="s">
        <v>3240</v>
      </c>
      <c r="C165" s="323" t="s">
        <v>722</v>
      </c>
      <c r="D165" s="323" t="s">
        <v>3241</v>
      </c>
      <c r="F165" s="286" t="str">
        <f t="shared" si="1"/>
        <v>92847</v>
      </c>
      <c r="H165" s="388">
        <f t="shared" si="2"/>
        <v>599.18</v>
      </c>
    </row>
    <row r="166" ht="15.75" customHeight="1">
      <c r="A166" s="323" t="s">
        <v>3242</v>
      </c>
      <c r="B166" s="480" t="s">
        <v>3243</v>
      </c>
      <c r="C166" s="323" t="s">
        <v>722</v>
      </c>
      <c r="D166" s="323" t="s">
        <v>3245</v>
      </c>
      <c r="F166" s="286" t="str">
        <f t="shared" si="1"/>
        <v>92848</v>
      </c>
      <c r="H166" s="388">
        <f t="shared" si="2"/>
        <v>22.44</v>
      </c>
    </row>
    <row r="167" ht="15.75" customHeight="1">
      <c r="A167" s="323" t="s">
        <v>3246</v>
      </c>
      <c r="B167" s="480" t="s">
        <v>3247</v>
      </c>
      <c r="C167" s="323" t="s">
        <v>722</v>
      </c>
      <c r="D167" s="323" t="s">
        <v>3248</v>
      </c>
      <c r="F167" s="286" t="str">
        <f t="shared" si="1"/>
        <v>92849</v>
      </c>
      <c r="H167" s="388">
        <f t="shared" si="2"/>
        <v>148.51</v>
      </c>
    </row>
    <row r="168" ht="15.75" customHeight="1">
      <c r="A168" s="323" t="s">
        <v>3250</v>
      </c>
      <c r="B168" s="480" t="s">
        <v>3251</v>
      </c>
      <c r="C168" s="323" t="s">
        <v>722</v>
      </c>
      <c r="D168" s="323" t="s">
        <v>3252</v>
      </c>
      <c r="F168" s="286" t="str">
        <f t="shared" si="1"/>
        <v>92850</v>
      </c>
      <c r="H168" s="388">
        <f t="shared" si="2"/>
        <v>14.64</v>
      </c>
    </row>
    <row r="169" ht="15.75" customHeight="1">
      <c r="A169" s="323" t="s">
        <v>3253</v>
      </c>
      <c r="B169" s="480" t="s">
        <v>3254</v>
      </c>
      <c r="C169" s="323" t="s">
        <v>722</v>
      </c>
      <c r="D169" s="323" t="s">
        <v>3255</v>
      </c>
      <c r="F169" s="286" t="str">
        <f t="shared" si="1"/>
        <v>92851</v>
      </c>
      <c r="H169" s="388">
        <f t="shared" si="2"/>
        <v>194.11</v>
      </c>
    </row>
    <row r="170" ht="15.75" customHeight="1">
      <c r="A170" s="323" t="s">
        <v>3257</v>
      </c>
      <c r="B170" s="480" t="s">
        <v>3258</v>
      </c>
      <c r="C170" s="323" t="s">
        <v>722</v>
      </c>
      <c r="D170" s="323" t="s">
        <v>3259</v>
      </c>
      <c r="F170" s="286" t="str">
        <f t="shared" si="1"/>
        <v>92852</v>
      </c>
      <c r="H170" s="388">
        <f t="shared" si="2"/>
        <v>18.51</v>
      </c>
    </row>
    <row r="171" ht="15.75" customHeight="1">
      <c r="A171" s="323" t="s">
        <v>3260</v>
      </c>
      <c r="B171" s="480" t="s">
        <v>3261</v>
      </c>
      <c r="C171" s="323" t="s">
        <v>722</v>
      </c>
      <c r="D171" s="323" t="s">
        <v>3263</v>
      </c>
      <c r="F171" s="286" t="str">
        <f t="shared" si="1"/>
        <v>92853</v>
      </c>
      <c r="H171" s="388">
        <f t="shared" si="2"/>
        <v>244.44</v>
      </c>
    </row>
    <row r="172" ht="15.75" customHeight="1">
      <c r="A172" s="323" t="s">
        <v>3264</v>
      </c>
      <c r="B172" s="480" t="s">
        <v>3265</v>
      </c>
      <c r="C172" s="323" t="s">
        <v>722</v>
      </c>
      <c r="D172" s="323" t="s">
        <v>3266</v>
      </c>
      <c r="F172" s="286" t="str">
        <f t="shared" si="1"/>
        <v>92854</v>
      </c>
      <c r="H172" s="388">
        <f t="shared" si="2"/>
        <v>22.53</v>
      </c>
    </row>
    <row r="173" ht="15.75" customHeight="1">
      <c r="A173" s="323" t="s">
        <v>3267</v>
      </c>
      <c r="B173" s="480" t="s">
        <v>3268</v>
      </c>
      <c r="C173" s="323" t="s">
        <v>722</v>
      </c>
      <c r="D173" s="323" t="s">
        <v>3269</v>
      </c>
      <c r="F173" s="286" t="str">
        <f t="shared" si="1"/>
        <v>92855</v>
      </c>
      <c r="H173" s="388">
        <f t="shared" si="2"/>
        <v>318.35</v>
      </c>
    </row>
    <row r="174" ht="15.75" customHeight="1">
      <c r="A174" s="323" t="s">
        <v>3271</v>
      </c>
      <c r="B174" s="480" t="s">
        <v>3272</v>
      </c>
      <c r="C174" s="323" t="s">
        <v>722</v>
      </c>
      <c r="D174" s="323" t="s">
        <v>3273</v>
      </c>
      <c r="F174" s="286" t="str">
        <f t="shared" si="1"/>
        <v>92856</v>
      </c>
      <c r="H174" s="388">
        <f t="shared" si="2"/>
        <v>26.55</v>
      </c>
    </row>
    <row r="175" ht="15.75" customHeight="1">
      <c r="A175" s="323" t="s">
        <v>3274</v>
      </c>
      <c r="B175" s="480" t="s">
        <v>3275</v>
      </c>
      <c r="C175" s="323" t="s">
        <v>722</v>
      </c>
      <c r="D175" s="323" t="s">
        <v>3276</v>
      </c>
      <c r="F175" s="286" t="str">
        <f t="shared" si="1"/>
        <v>92857</v>
      </c>
      <c r="H175" s="388">
        <f t="shared" si="2"/>
        <v>359.89</v>
      </c>
    </row>
    <row r="176" ht="15.75" customHeight="1">
      <c r="A176" s="323" t="s">
        <v>3278</v>
      </c>
      <c r="B176" s="480" t="s">
        <v>3279</v>
      </c>
      <c r="C176" s="323" t="s">
        <v>722</v>
      </c>
      <c r="D176" s="323" t="s">
        <v>3280</v>
      </c>
      <c r="F176" s="286" t="str">
        <f t="shared" si="1"/>
        <v>92858</v>
      </c>
      <c r="H176" s="388">
        <f t="shared" si="2"/>
        <v>30.4</v>
      </c>
    </row>
    <row r="177" ht="15.75" customHeight="1">
      <c r="A177" s="323" t="s">
        <v>3282</v>
      </c>
      <c r="B177" s="480" t="s">
        <v>3283</v>
      </c>
      <c r="C177" s="323" t="s">
        <v>722</v>
      </c>
      <c r="D177" s="323" t="s">
        <v>3284</v>
      </c>
      <c r="F177" s="286" t="str">
        <f t="shared" si="1"/>
        <v>92860</v>
      </c>
      <c r="H177" s="388">
        <f t="shared" si="2"/>
        <v>34.5</v>
      </c>
    </row>
    <row r="178" ht="15.75" customHeight="1">
      <c r="A178" s="323" t="s">
        <v>3286</v>
      </c>
      <c r="B178" s="480" t="s">
        <v>3287</v>
      </c>
      <c r="C178" s="323" t="s">
        <v>722</v>
      </c>
      <c r="D178" s="323" t="s">
        <v>3288</v>
      </c>
      <c r="F178" s="286" t="str">
        <f t="shared" si="1"/>
        <v>92862</v>
      </c>
      <c r="H178" s="388">
        <f t="shared" si="2"/>
        <v>38.51</v>
      </c>
    </row>
    <row r="179" ht="15.75" customHeight="1">
      <c r="A179" s="323" t="s">
        <v>3289</v>
      </c>
      <c r="B179" s="480" t="s">
        <v>3291</v>
      </c>
      <c r="C179" s="323" t="s">
        <v>722</v>
      </c>
      <c r="D179" s="323" t="s">
        <v>3292</v>
      </c>
      <c r="F179" s="286" t="str">
        <f t="shared" si="1"/>
        <v>92863</v>
      </c>
      <c r="H179" s="388">
        <f t="shared" si="2"/>
        <v>618.84</v>
      </c>
    </row>
    <row r="180" ht="15.75" customHeight="1">
      <c r="A180" s="323" t="s">
        <v>3293</v>
      </c>
      <c r="B180" s="480" t="s">
        <v>3294</v>
      </c>
      <c r="C180" s="323" t="s">
        <v>722</v>
      </c>
      <c r="D180" s="323" t="s">
        <v>3296</v>
      </c>
      <c r="F180" s="286" t="str">
        <f t="shared" si="1"/>
        <v>92864</v>
      </c>
      <c r="H180" s="388">
        <f t="shared" si="2"/>
        <v>42.54</v>
      </c>
    </row>
    <row r="181" ht="15.75" customHeight="1">
      <c r="A181" s="323" t="s">
        <v>3297</v>
      </c>
      <c r="B181" s="480" t="s">
        <v>3298</v>
      </c>
      <c r="C181" s="323" t="s">
        <v>722</v>
      </c>
      <c r="D181" s="323" t="s">
        <v>3299</v>
      </c>
      <c r="F181" s="286" t="str">
        <f t="shared" si="1"/>
        <v>92210</v>
      </c>
      <c r="H181" s="388">
        <f t="shared" si="2"/>
        <v>116.06</v>
      </c>
    </row>
    <row r="182" ht="15.75" customHeight="1">
      <c r="A182" s="323" t="s">
        <v>3300</v>
      </c>
      <c r="B182" s="480" t="s">
        <v>3302</v>
      </c>
      <c r="C182" s="323" t="s">
        <v>722</v>
      </c>
      <c r="D182" s="323" t="s">
        <v>3303</v>
      </c>
      <c r="F182" s="286" t="str">
        <f t="shared" si="1"/>
        <v>92211</v>
      </c>
      <c r="H182" s="388">
        <f t="shared" si="2"/>
        <v>148.61</v>
      </c>
    </row>
    <row r="183" ht="15.75" customHeight="1">
      <c r="A183" s="323" t="s">
        <v>3304</v>
      </c>
      <c r="B183" s="480" t="s">
        <v>3306</v>
      </c>
      <c r="C183" s="323" t="s">
        <v>722</v>
      </c>
      <c r="D183" s="323" t="s">
        <v>3307</v>
      </c>
      <c r="F183" s="286" t="str">
        <f t="shared" si="1"/>
        <v>92212</v>
      </c>
      <c r="H183" s="388">
        <f t="shared" si="2"/>
        <v>189.33</v>
      </c>
    </row>
    <row r="184" ht="15.75" customHeight="1">
      <c r="A184" s="323" t="s">
        <v>3308</v>
      </c>
      <c r="B184" s="480" t="s">
        <v>3309</v>
      </c>
      <c r="C184" s="323" t="s">
        <v>722</v>
      </c>
      <c r="D184" s="323" t="s">
        <v>3311</v>
      </c>
      <c r="F184" s="286" t="str">
        <f t="shared" si="1"/>
        <v>92213</v>
      </c>
      <c r="H184" s="388">
        <f t="shared" si="2"/>
        <v>249.86</v>
      </c>
    </row>
    <row r="185" ht="15.75" customHeight="1">
      <c r="A185" s="323" t="s">
        <v>3312</v>
      </c>
      <c r="B185" s="480" t="s">
        <v>3314</v>
      </c>
      <c r="C185" s="323" t="s">
        <v>722</v>
      </c>
      <c r="D185" s="323" t="s">
        <v>3315</v>
      </c>
      <c r="F185" s="286" t="str">
        <f t="shared" si="1"/>
        <v>92214</v>
      </c>
      <c r="H185" s="388">
        <f t="shared" si="2"/>
        <v>284.89</v>
      </c>
    </row>
    <row r="186" ht="15.75" customHeight="1">
      <c r="A186" s="323" t="s">
        <v>3317</v>
      </c>
      <c r="B186" s="480" t="s">
        <v>3318</v>
      </c>
      <c r="C186" s="323" t="s">
        <v>722</v>
      </c>
      <c r="D186" s="323" t="s">
        <v>3319</v>
      </c>
      <c r="F186" s="286" t="str">
        <f t="shared" si="1"/>
        <v>92215</v>
      </c>
      <c r="H186" s="388">
        <f t="shared" si="2"/>
        <v>343.58</v>
      </c>
    </row>
    <row r="187" ht="15.75" customHeight="1">
      <c r="A187" s="323" t="s">
        <v>3320</v>
      </c>
      <c r="B187" s="480" t="s">
        <v>3321</v>
      </c>
      <c r="C187" s="323" t="s">
        <v>722</v>
      </c>
      <c r="D187" s="323" t="s">
        <v>3322</v>
      </c>
      <c r="F187" s="286" t="str">
        <f t="shared" si="1"/>
        <v>92216</v>
      </c>
      <c r="H187" s="388">
        <f t="shared" si="2"/>
        <v>384.62</v>
      </c>
    </row>
    <row r="188" ht="15.75" customHeight="1">
      <c r="A188" s="323" t="s">
        <v>3323</v>
      </c>
      <c r="B188" s="480" t="s">
        <v>3325</v>
      </c>
      <c r="C188" s="323" t="s">
        <v>722</v>
      </c>
      <c r="D188" s="323" t="s">
        <v>3326</v>
      </c>
      <c r="F188" s="286" t="str">
        <f t="shared" si="1"/>
        <v>92219</v>
      </c>
      <c r="H188" s="388">
        <f t="shared" si="2"/>
        <v>124.68</v>
      </c>
    </row>
    <row r="189" ht="15.75" customHeight="1">
      <c r="A189" s="323" t="s">
        <v>3327</v>
      </c>
      <c r="B189" s="480" t="s">
        <v>3328</v>
      </c>
      <c r="C189" s="323" t="s">
        <v>722</v>
      </c>
      <c r="D189" s="323" t="s">
        <v>3329</v>
      </c>
      <c r="F189" s="286" t="str">
        <f t="shared" si="1"/>
        <v>92220</v>
      </c>
      <c r="H189" s="388">
        <f t="shared" si="2"/>
        <v>159.27</v>
      </c>
    </row>
    <row r="190" ht="15.75" customHeight="1">
      <c r="A190" s="323" t="s">
        <v>3331</v>
      </c>
      <c r="B190" s="480" t="s">
        <v>3332</v>
      </c>
      <c r="C190" s="323" t="s">
        <v>722</v>
      </c>
      <c r="D190" s="323" t="s">
        <v>3333</v>
      </c>
      <c r="F190" s="286" t="str">
        <f t="shared" si="1"/>
        <v>92221</v>
      </c>
      <c r="H190" s="388">
        <f t="shared" si="2"/>
        <v>201.84</v>
      </c>
    </row>
    <row r="191" ht="15.75" customHeight="1">
      <c r="A191" s="323" t="s">
        <v>3334</v>
      </c>
      <c r="B191" s="480" t="s">
        <v>3335</v>
      </c>
      <c r="C191" s="323" t="s">
        <v>722</v>
      </c>
      <c r="D191" s="323" t="s">
        <v>3337</v>
      </c>
      <c r="F191" s="286" t="str">
        <f t="shared" si="1"/>
        <v>92222</v>
      </c>
      <c r="H191" s="388">
        <f t="shared" si="2"/>
        <v>264.36</v>
      </c>
    </row>
    <row r="192" ht="15.75" customHeight="1">
      <c r="A192" s="323" t="s">
        <v>3338</v>
      </c>
      <c r="B192" s="480" t="s">
        <v>3339</v>
      </c>
      <c r="C192" s="323" t="s">
        <v>722</v>
      </c>
      <c r="D192" s="323" t="s">
        <v>3340</v>
      </c>
      <c r="F192" s="286" t="str">
        <f t="shared" si="1"/>
        <v>92223</v>
      </c>
      <c r="H192" s="388">
        <f t="shared" si="2"/>
        <v>301.14</v>
      </c>
    </row>
    <row r="193" ht="15.75" customHeight="1">
      <c r="A193" s="323" t="s">
        <v>3342</v>
      </c>
      <c r="B193" s="480" t="s">
        <v>3343</v>
      </c>
      <c r="C193" s="323" t="s">
        <v>722</v>
      </c>
      <c r="D193" s="323" t="s">
        <v>3344</v>
      </c>
      <c r="F193" s="286" t="str">
        <f t="shared" si="1"/>
        <v>92224</v>
      </c>
      <c r="H193" s="388">
        <f t="shared" si="2"/>
        <v>361.64</v>
      </c>
    </row>
    <row r="194" ht="15.75" customHeight="1">
      <c r="A194" s="323" t="s">
        <v>3346</v>
      </c>
      <c r="B194" s="480" t="s">
        <v>3347</v>
      </c>
      <c r="C194" s="323" t="s">
        <v>722</v>
      </c>
      <c r="D194" s="323" t="s">
        <v>3348</v>
      </c>
      <c r="F194" s="286" t="str">
        <f t="shared" si="1"/>
        <v>92226</v>
      </c>
      <c r="H194" s="388">
        <f t="shared" si="2"/>
        <v>404.81</v>
      </c>
    </row>
    <row r="195" ht="15.75" customHeight="1">
      <c r="A195" s="323" t="s">
        <v>3349</v>
      </c>
      <c r="B195" s="480" t="s">
        <v>3351</v>
      </c>
      <c r="C195" s="323" t="s">
        <v>722</v>
      </c>
      <c r="D195" s="323" t="s">
        <v>3352</v>
      </c>
      <c r="F195" s="286" t="str">
        <f t="shared" si="1"/>
        <v>92808</v>
      </c>
      <c r="H195" s="388">
        <f t="shared" si="2"/>
        <v>34.81</v>
      </c>
    </row>
    <row r="196" ht="15.75" customHeight="1">
      <c r="A196" s="323" t="s">
        <v>3353</v>
      </c>
      <c r="B196" s="480" t="s">
        <v>3354</v>
      </c>
      <c r="C196" s="323" t="s">
        <v>722</v>
      </c>
      <c r="D196" s="323" t="s">
        <v>3355</v>
      </c>
      <c r="F196" s="286" t="str">
        <f t="shared" si="1"/>
        <v>92809</v>
      </c>
      <c r="H196" s="388">
        <f t="shared" si="2"/>
        <v>44.57</v>
      </c>
    </row>
    <row r="197" ht="15.75" customHeight="1">
      <c r="A197" s="323" t="s">
        <v>3357</v>
      </c>
      <c r="B197" s="480" t="s">
        <v>3358</v>
      </c>
      <c r="C197" s="323" t="s">
        <v>722</v>
      </c>
      <c r="D197" s="323" t="s">
        <v>3359</v>
      </c>
      <c r="F197" s="286" t="str">
        <f t="shared" si="1"/>
        <v>92810</v>
      </c>
      <c r="H197" s="388">
        <f t="shared" si="2"/>
        <v>54.21</v>
      </c>
    </row>
    <row r="198" ht="15.75" customHeight="1">
      <c r="A198" s="323" t="s">
        <v>3361</v>
      </c>
      <c r="B198" s="480" t="s">
        <v>3362</v>
      </c>
      <c r="C198" s="323" t="s">
        <v>722</v>
      </c>
      <c r="D198" s="323" t="s">
        <v>3363</v>
      </c>
      <c r="F198" s="286" t="str">
        <f t="shared" si="1"/>
        <v>92811</v>
      </c>
      <c r="H198" s="388">
        <f t="shared" si="2"/>
        <v>64.43</v>
      </c>
    </row>
    <row r="199" ht="15.75" customHeight="1">
      <c r="A199" s="323" t="s">
        <v>3364</v>
      </c>
      <c r="B199" s="480" t="s">
        <v>3365</v>
      </c>
      <c r="C199" s="323" t="s">
        <v>722</v>
      </c>
      <c r="D199" s="323" t="s">
        <v>3366</v>
      </c>
      <c r="F199" s="286" t="str">
        <f t="shared" si="1"/>
        <v>92812</v>
      </c>
      <c r="H199" s="388">
        <f t="shared" si="2"/>
        <v>74.55</v>
      </c>
    </row>
    <row r="200" ht="15.75" customHeight="1">
      <c r="A200" s="323" t="s">
        <v>3368</v>
      </c>
      <c r="B200" s="480" t="s">
        <v>3369</v>
      </c>
      <c r="C200" s="323" t="s">
        <v>722</v>
      </c>
      <c r="D200" s="323" t="s">
        <v>3370</v>
      </c>
      <c r="F200" s="286" t="str">
        <f t="shared" si="1"/>
        <v>92813</v>
      </c>
      <c r="H200" s="388">
        <f t="shared" si="2"/>
        <v>86.11</v>
      </c>
    </row>
    <row r="201" ht="15.75" customHeight="1">
      <c r="A201" s="323" t="s">
        <v>3371</v>
      </c>
      <c r="B201" s="480" t="s">
        <v>3373</v>
      </c>
      <c r="C201" s="323" t="s">
        <v>722</v>
      </c>
      <c r="D201" s="323" t="s">
        <v>3374</v>
      </c>
      <c r="F201" s="286" t="str">
        <f t="shared" si="1"/>
        <v>92814</v>
      </c>
      <c r="H201" s="388">
        <f t="shared" si="2"/>
        <v>98.16</v>
      </c>
    </row>
    <row r="202" ht="15.75" customHeight="1">
      <c r="A202" s="323" t="s">
        <v>3375</v>
      </c>
      <c r="B202" s="480" t="s">
        <v>3376</v>
      </c>
      <c r="C202" s="323" t="s">
        <v>722</v>
      </c>
      <c r="D202" s="323" t="s">
        <v>3377</v>
      </c>
      <c r="F202" s="286" t="str">
        <f t="shared" si="1"/>
        <v>92815</v>
      </c>
      <c r="H202" s="388">
        <f t="shared" si="2"/>
        <v>111.75</v>
      </c>
    </row>
    <row r="203" ht="15.75" customHeight="1">
      <c r="A203" s="323" t="s">
        <v>3379</v>
      </c>
      <c r="B203" s="480" t="s">
        <v>3380</v>
      </c>
      <c r="C203" s="323" t="s">
        <v>722</v>
      </c>
      <c r="D203" s="323" t="s">
        <v>3381</v>
      </c>
      <c r="F203" s="286" t="str">
        <f t="shared" si="1"/>
        <v>92816</v>
      </c>
      <c r="H203" s="388">
        <f t="shared" si="2"/>
        <v>526.58</v>
      </c>
    </row>
    <row r="204" ht="15.75" customHeight="1">
      <c r="A204" s="323" t="s">
        <v>3382</v>
      </c>
      <c r="B204" s="480" t="s">
        <v>3383</v>
      </c>
      <c r="C204" s="323" t="s">
        <v>722</v>
      </c>
      <c r="D204" s="323" t="s">
        <v>3384</v>
      </c>
      <c r="F204" s="286" t="str">
        <f t="shared" si="1"/>
        <v>92817</v>
      </c>
      <c r="H204" s="388">
        <f t="shared" si="2"/>
        <v>139.87</v>
      </c>
    </row>
    <row r="205" ht="15.75" customHeight="1">
      <c r="A205" s="323" t="s">
        <v>3386</v>
      </c>
      <c r="B205" s="480" t="s">
        <v>3387</v>
      </c>
      <c r="C205" s="323" t="s">
        <v>722</v>
      </c>
      <c r="D205" s="323" t="s">
        <v>3388</v>
      </c>
      <c r="F205" s="286" t="str">
        <f t="shared" si="1"/>
        <v>92818</v>
      </c>
      <c r="H205" s="388">
        <f t="shared" si="2"/>
        <v>763.45</v>
      </c>
    </row>
    <row r="206" ht="15.75" customHeight="1">
      <c r="A206" s="323" t="s">
        <v>3389</v>
      </c>
      <c r="B206" s="480" t="s">
        <v>3390</v>
      </c>
      <c r="C206" s="323" t="s">
        <v>722</v>
      </c>
      <c r="D206" s="323" t="s">
        <v>3391</v>
      </c>
      <c r="F206" s="286" t="str">
        <f t="shared" si="1"/>
        <v>92819</v>
      </c>
      <c r="H206" s="388">
        <f t="shared" si="2"/>
        <v>188.26</v>
      </c>
    </row>
    <row r="207" ht="15.75" customHeight="1">
      <c r="A207" s="323" t="s">
        <v>3392</v>
      </c>
      <c r="B207" s="480" t="s">
        <v>3393</v>
      </c>
      <c r="C207" s="323" t="s">
        <v>722</v>
      </c>
      <c r="D207" s="323" t="s">
        <v>3395</v>
      </c>
      <c r="F207" s="286" t="str">
        <f t="shared" si="1"/>
        <v>92820</v>
      </c>
      <c r="H207" s="388">
        <f t="shared" si="2"/>
        <v>41.56</v>
      </c>
    </row>
    <row r="208" ht="15.75" customHeight="1">
      <c r="A208" s="323" t="s">
        <v>3396</v>
      </c>
      <c r="B208" s="480" t="s">
        <v>3397</v>
      </c>
      <c r="C208" s="323" t="s">
        <v>722</v>
      </c>
      <c r="D208" s="323" t="s">
        <v>3398</v>
      </c>
      <c r="F208" s="286" t="str">
        <f t="shared" si="1"/>
        <v>92821</v>
      </c>
      <c r="H208" s="388">
        <f t="shared" si="2"/>
        <v>53.19</v>
      </c>
    </row>
    <row r="209" ht="15.75" customHeight="1">
      <c r="A209" s="323" t="s">
        <v>3399</v>
      </c>
      <c r="B209" s="480" t="s">
        <v>3400</v>
      </c>
      <c r="C209" s="323" t="s">
        <v>722</v>
      </c>
      <c r="D209" s="323" t="s">
        <v>3401</v>
      </c>
      <c r="F209" s="286" t="str">
        <f t="shared" si="1"/>
        <v>92822</v>
      </c>
      <c r="H209" s="388">
        <f t="shared" si="2"/>
        <v>64.87</v>
      </c>
    </row>
    <row r="210" ht="15.75" customHeight="1">
      <c r="A210" s="323" t="s">
        <v>3403</v>
      </c>
      <c r="B210" s="480" t="s">
        <v>3404</v>
      </c>
      <c r="C210" s="323" t="s">
        <v>722</v>
      </c>
      <c r="D210" s="323" t="s">
        <v>3405</v>
      </c>
      <c r="F210" s="286" t="str">
        <f t="shared" si="1"/>
        <v>92824</v>
      </c>
      <c r="H210" s="388">
        <f t="shared" si="2"/>
        <v>76.94</v>
      </c>
    </row>
    <row r="211" ht="15.75" customHeight="1">
      <c r="A211" s="323" t="s">
        <v>3407</v>
      </c>
      <c r="B211" s="480" t="s">
        <v>3408</v>
      </c>
      <c r="C211" s="323" t="s">
        <v>722</v>
      </c>
      <c r="D211" s="323" t="s">
        <v>3409</v>
      </c>
      <c r="F211" s="286" t="str">
        <f t="shared" si="1"/>
        <v>92825</v>
      </c>
      <c r="H211" s="388">
        <f t="shared" si="2"/>
        <v>89.05</v>
      </c>
    </row>
    <row r="212" ht="15.75" customHeight="1">
      <c r="A212" s="323" t="s">
        <v>3410</v>
      </c>
      <c r="B212" s="480" t="s">
        <v>3411</v>
      </c>
      <c r="C212" s="323" t="s">
        <v>722</v>
      </c>
      <c r="D212" s="323" t="s">
        <v>3412</v>
      </c>
      <c r="F212" s="286" t="str">
        <f t="shared" si="1"/>
        <v>92826</v>
      </c>
      <c r="H212" s="388">
        <f t="shared" si="2"/>
        <v>102.35</v>
      </c>
    </row>
    <row r="213" ht="15.75" customHeight="1">
      <c r="A213" s="323" t="s">
        <v>3414</v>
      </c>
      <c r="B213" s="480" t="s">
        <v>3415</v>
      </c>
      <c r="C213" s="323" t="s">
        <v>722</v>
      </c>
      <c r="D213" s="323" t="s">
        <v>3416</v>
      </c>
      <c r="F213" s="286" t="str">
        <f t="shared" si="1"/>
        <v>92827</v>
      </c>
      <c r="H213" s="388">
        <f t="shared" si="2"/>
        <v>116.22</v>
      </c>
    </row>
    <row r="214" ht="15.75" customHeight="1">
      <c r="A214" s="323" t="s">
        <v>3417</v>
      </c>
      <c r="B214" s="480" t="s">
        <v>3419</v>
      </c>
      <c r="C214" s="323" t="s">
        <v>722</v>
      </c>
      <c r="D214" s="323" t="s">
        <v>3420</v>
      </c>
      <c r="F214" s="286" t="str">
        <f t="shared" si="1"/>
        <v>92828</v>
      </c>
      <c r="H214" s="388">
        <f t="shared" si="2"/>
        <v>131.94</v>
      </c>
    </row>
    <row r="215" ht="15.75" customHeight="1">
      <c r="A215" s="323" t="s">
        <v>3421</v>
      </c>
      <c r="B215" s="480" t="s">
        <v>3422</v>
      </c>
      <c r="C215" s="323" t="s">
        <v>722</v>
      </c>
      <c r="D215" s="323" t="s">
        <v>3423</v>
      </c>
      <c r="F215" s="286" t="str">
        <f t="shared" si="1"/>
        <v>92829</v>
      </c>
      <c r="H215" s="388">
        <f t="shared" si="2"/>
        <v>550.38</v>
      </c>
    </row>
    <row r="216" ht="15.75" customHeight="1">
      <c r="A216" s="323" t="s">
        <v>3425</v>
      </c>
      <c r="B216" s="480" t="s">
        <v>3426</v>
      </c>
      <c r="C216" s="323" t="s">
        <v>722</v>
      </c>
      <c r="D216" s="323" t="s">
        <v>3427</v>
      </c>
      <c r="F216" s="286" t="str">
        <f t="shared" si="1"/>
        <v>92830</v>
      </c>
      <c r="H216" s="388">
        <f t="shared" si="2"/>
        <v>163.67</v>
      </c>
    </row>
    <row r="217" ht="15.75" customHeight="1">
      <c r="A217" s="323" t="s">
        <v>3428</v>
      </c>
      <c r="B217" s="480" t="s">
        <v>3429</v>
      </c>
      <c r="C217" s="323" t="s">
        <v>722</v>
      </c>
      <c r="D217" s="323" t="s">
        <v>3430</v>
      </c>
      <c r="F217" s="286" t="str">
        <f t="shared" si="1"/>
        <v>92831</v>
      </c>
      <c r="H217" s="388">
        <f t="shared" si="2"/>
        <v>792.77</v>
      </c>
    </row>
    <row r="218" ht="15.75" customHeight="1">
      <c r="A218" s="323" t="s">
        <v>3432</v>
      </c>
      <c r="B218" s="480" t="s">
        <v>3433</v>
      </c>
      <c r="C218" s="323" t="s">
        <v>722</v>
      </c>
      <c r="D218" s="323" t="s">
        <v>3434</v>
      </c>
      <c r="F218" s="286" t="str">
        <f t="shared" si="1"/>
        <v>92832</v>
      </c>
      <c r="H218" s="388">
        <f t="shared" si="2"/>
        <v>217.58</v>
      </c>
    </row>
    <row r="219" ht="15.75" customHeight="1">
      <c r="A219" s="323" t="s">
        <v>3435</v>
      </c>
      <c r="B219" s="480" t="s">
        <v>3436</v>
      </c>
      <c r="C219" s="323" t="s">
        <v>722</v>
      </c>
      <c r="D219" s="323" t="s">
        <v>3437</v>
      </c>
      <c r="F219" s="286" t="str">
        <f t="shared" si="1"/>
        <v>95565</v>
      </c>
      <c r="H219" s="388">
        <f t="shared" si="2"/>
        <v>101.72</v>
      </c>
    </row>
    <row r="220" ht="15.75" customHeight="1">
      <c r="A220" s="323" t="s">
        <v>3439</v>
      </c>
      <c r="B220" s="480" t="s">
        <v>3440</v>
      </c>
      <c r="C220" s="323" t="s">
        <v>722</v>
      </c>
      <c r="D220" s="323" t="s">
        <v>3441</v>
      </c>
      <c r="F220" s="286" t="str">
        <f t="shared" si="1"/>
        <v>95566</v>
      </c>
      <c r="H220" s="388">
        <f t="shared" si="2"/>
        <v>108.33</v>
      </c>
    </row>
    <row r="221" ht="15.75" customHeight="1">
      <c r="A221" s="323" t="s">
        <v>3442</v>
      </c>
      <c r="B221" s="480" t="s">
        <v>3443</v>
      </c>
      <c r="C221" s="323" t="s">
        <v>722</v>
      </c>
      <c r="D221" s="323" t="s">
        <v>3444</v>
      </c>
      <c r="F221" s="286" t="str">
        <f t="shared" si="1"/>
        <v>95567</v>
      </c>
      <c r="H221" s="388">
        <f t="shared" si="2"/>
        <v>78.29</v>
      </c>
    </row>
    <row r="222" ht="15.75" customHeight="1">
      <c r="A222" s="323" t="s">
        <v>3446</v>
      </c>
      <c r="B222" s="480" t="s">
        <v>3447</v>
      </c>
      <c r="C222" s="323" t="s">
        <v>722</v>
      </c>
      <c r="D222" s="323" t="s">
        <v>3448</v>
      </c>
      <c r="F222" s="286" t="str">
        <f t="shared" si="1"/>
        <v>95568</v>
      </c>
      <c r="H222" s="388">
        <f t="shared" si="2"/>
        <v>102.1</v>
      </c>
    </row>
    <row r="223" ht="15.75" customHeight="1">
      <c r="A223" s="323" t="s">
        <v>3449</v>
      </c>
      <c r="B223" s="480" t="s">
        <v>3450</v>
      </c>
      <c r="C223" s="323" t="s">
        <v>722</v>
      </c>
      <c r="D223" s="323" t="s">
        <v>3452</v>
      </c>
      <c r="F223" s="286" t="str">
        <f t="shared" si="1"/>
        <v>95569</v>
      </c>
      <c r="H223" s="388">
        <f t="shared" si="2"/>
        <v>137.79</v>
      </c>
    </row>
    <row r="224" ht="15.75" customHeight="1">
      <c r="A224" s="323" t="s">
        <v>3453</v>
      </c>
      <c r="B224" s="480" t="s">
        <v>3454</v>
      </c>
      <c r="C224" s="323" t="s">
        <v>722</v>
      </c>
      <c r="D224" s="323" t="s">
        <v>3455</v>
      </c>
      <c r="F224" s="286" t="str">
        <f t="shared" si="1"/>
        <v>95570</v>
      </c>
      <c r="H224" s="388">
        <f t="shared" si="2"/>
        <v>84.91</v>
      </c>
    </row>
    <row r="225" ht="15.75" customHeight="1">
      <c r="A225" s="323" t="s">
        <v>3457</v>
      </c>
      <c r="B225" s="480" t="s">
        <v>3458</v>
      </c>
      <c r="C225" s="323" t="s">
        <v>722</v>
      </c>
      <c r="D225" s="323" t="s">
        <v>3459</v>
      </c>
      <c r="F225" s="286" t="str">
        <f t="shared" si="1"/>
        <v>95571</v>
      </c>
      <c r="H225" s="388">
        <f t="shared" si="2"/>
        <v>110.54</v>
      </c>
    </row>
    <row r="226" ht="15.75" customHeight="1">
      <c r="A226" s="323" t="s">
        <v>3460</v>
      </c>
      <c r="B226" s="480" t="s">
        <v>3461</v>
      </c>
      <c r="C226" s="323" t="s">
        <v>722</v>
      </c>
      <c r="D226" s="323" t="s">
        <v>3462</v>
      </c>
      <c r="F226" s="286" t="str">
        <f t="shared" si="1"/>
        <v>95572</v>
      </c>
      <c r="H226" s="388">
        <f t="shared" si="2"/>
        <v>148.22</v>
      </c>
    </row>
    <row r="227" ht="15.75" customHeight="1">
      <c r="A227" s="323" t="s">
        <v>3463</v>
      </c>
      <c r="B227" s="480" t="s">
        <v>3464</v>
      </c>
      <c r="C227" s="323" t="s">
        <v>1662</v>
      </c>
      <c r="D227" s="323" t="s">
        <v>3465</v>
      </c>
      <c r="F227" s="286" t="str">
        <f t="shared" si="1"/>
        <v>73606</v>
      </c>
      <c r="H227" s="388">
        <f t="shared" si="2"/>
        <v>144.87</v>
      </c>
    </row>
    <row r="228" ht="15.75" customHeight="1">
      <c r="A228" s="323" t="s">
        <v>3467</v>
      </c>
      <c r="B228" s="480" t="s">
        <v>3468</v>
      </c>
      <c r="C228" s="323" t="s">
        <v>1662</v>
      </c>
      <c r="D228" s="323" t="s">
        <v>3469</v>
      </c>
      <c r="F228" s="286" t="str">
        <f t="shared" si="1"/>
        <v>73607</v>
      </c>
      <c r="H228" s="388">
        <f t="shared" si="2"/>
        <v>96.57</v>
      </c>
    </row>
    <row r="229" ht="15.75" customHeight="1">
      <c r="A229" s="323" t="s">
        <v>3470</v>
      </c>
      <c r="B229" s="480" t="s">
        <v>3472</v>
      </c>
      <c r="C229" s="323" t="s">
        <v>722</v>
      </c>
      <c r="D229" s="323" t="s">
        <v>3473</v>
      </c>
      <c r="F229" s="286" t="str">
        <f t="shared" si="1"/>
        <v>83623</v>
      </c>
      <c r="H229" s="388">
        <f t="shared" si="2"/>
        <v>251.09</v>
      </c>
    </row>
    <row r="230" ht="15.75" customHeight="1">
      <c r="A230" s="323" t="s">
        <v>3475</v>
      </c>
      <c r="B230" s="480" t="s">
        <v>3476</v>
      </c>
      <c r="C230" s="323" t="s">
        <v>722</v>
      </c>
      <c r="D230" s="323" t="s">
        <v>3477</v>
      </c>
      <c r="F230" s="286" t="str">
        <f t="shared" si="1"/>
        <v>83624</v>
      </c>
      <c r="H230" s="388">
        <f t="shared" si="2"/>
        <v>176.92</v>
      </c>
    </row>
    <row r="231" ht="15.75" customHeight="1">
      <c r="A231" s="323" t="s">
        <v>3479</v>
      </c>
      <c r="B231" s="480" t="s">
        <v>3480</v>
      </c>
      <c r="C231" s="323" t="s">
        <v>722</v>
      </c>
      <c r="D231" s="323" t="s">
        <v>3482</v>
      </c>
      <c r="F231" s="286" t="str">
        <f t="shared" si="1"/>
        <v>83626</v>
      </c>
      <c r="H231" s="388">
        <f t="shared" si="2"/>
        <v>139.84</v>
      </c>
    </row>
    <row r="232" ht="15.75" customHeight="1">
      <c r="A232" s="323" t="s">
        <v>3483</v>
      </c>
      <c r="B232" s="480" t="s">
        <v>3485</v>
      </c>
      <c r="C232" s="323" t="s">
        <v>1662</v>
      </c>
      <c r="D232" s="323" t="s">
        <v>3486</v>
      </c>
      <c r="F232" s="286" t="str">
        <f t="shared" si="1"/>
        <v>83627</v>
      </c>
      <c r="H232" s="388">
        <f t="shared" si="2"/>
        <v>494.4</v>
      </c>
    </row>
    <row r="233" ht="15.75" customHeight="1">
      <c r="A233" s="323" t="s">
        <v>3488</v>
      </c>
      <c r="B233" s="480" t="s">
        <v>3489</v>
      </c>
      <c r="C233" s="323" t="s">
        <v>345</v>
      </c>
      <c r="D233" s="323" t="s">
        <v>3490</v>
      </c>
      <c r="F233" s="286" t="str">
        <f t="shared" si="1"/>
        <v>83724</v>
      </c>
      <c r="H233" s="388">
        <f t="shared" si="2"/>
        <v>1.85</v>
      </c>
    </row>
    <row r="234" ht="15.75" customHeight="1">
      <c r="A234" s="323" t="s">
        <v>3492</v>
      </c>
      <c r="B234" s="480" t="s">
        <v>3493</v>
      </c>
      <c r="C234" s="323" t="s">
        <v>345</v>
      </c>
      <c r="D234" s="323" t="s">
        <v>3495</v>
      </c>
      <c r="F234" s="286" t="str">
        <f t="shared" si="1"/>
        <v>83725</v>
      </c>
      <c r="H234" s="388">
        <f t="shared" si="2"/>
        <v>1.23</v>
      </c>
    </row>
    <row r="235" ht="15.75" customHeight="1">
      <c r="A235" s="323" t="s">
        <v>3496</v>
      </c>
      <c r="B235" s="480" t="s">
        <v>3497</v>
      </c>
      <c r="C235" s="323" t="s">
        <v>345</v>
      </c>
      <c r="D235" s="323" t="s">
        <v>3499</v>
      </c>
      <c r="F235" s="286" t="str">
        <f t="shared" si="1"/>
        <v>83726</v>
      </c>
      <c r="H235" s="388">
        <f t="shared" si="2"/>
        <v>0.88</v>
      </c>
    </row>
    <row r="236" ht="15.75" customHeight="1">
      <c r="A236" s="323" t="s">
        <v>3500</v>
      </c>
      <c r="B236" s="480" t="s">
        <v>3501</v>
      </c>
      <c r="C236" s="323" t="s">
        <v>722</v>
      </c>
      <c r="D236" s="323" t="s">
        <v>3502</v>
      </c>
      <c r="F236" s="286" t="str">
        <f t="shared" si="1"/>
        <v>97127</v>
      </c>
      <c r="H236" s="388">
        <f t="shared" si="2"/>
        <v>5.27</v>
      </c>
    </row>
    <row r="237" ht="15.75" customHeight="1">
      <c r="A237" s="323" t="s">
        <v>3503</v>
      </c>
      <c r="B237" s="480" t="s">
        <v>3505</v>
      </c>
      <c r="C237" s="323" t="s">
        <v>722</v>
      </c>
      <c r="D237" s="323" t="s">
        <v>3506</v>
      </c>
      <c r="F237" s="286" t="str">
        <f t="shared" si="1"/>
        <v>97128</v>
      </c>
      <c r="H237" s="388">
        <f t="shared" si="2"/>
        <v>9.88</v>
      </c>
    </row>
    <row r="238" ht="15.75" customHeight="1">
      <c r="A238" s="323" t="s">
        <v>3508</v>
      </c>
      <c r="B238" s="480" t="s">
        <v>3509</v>
      </c>
      <c r="C238" s="323" t="s">
        <v>722</v>
      </c>
      <c r="D238" s="323" t="s">
        <v>3511</v>
      </c>
      <c r="F238" s="286" t="str">
        <f t="shared" si="1"/>
        <v>97129</v>
      </c>
      <c r="H238" s="388">
        <f t="shared" si="2"/>
        <v>12.16</v>
      </c>
    </row>
    <row r="239" ht="15.75" customHeight="1">
      <c r="A239" s="323" t="s">
        <v>3512</v>
      </c>
      <c r="B239" s="480" t="s">
        <v>3513</v>
      </c>
      <c r="C239" s="323" t="s">
        <v>722</v>
      </c>
      <c r="D239" s="323" t="s">
        <v>3515</v>
      </c>
      <c r="F239" s="286" t="str">
        <f t="shared" si="1"/>
        <v>97130</v>
      </c>
      <c r="H239" s="388">
        <f t="shared" si="2"/>
        <v>14.44</v>
      </c>
    </row>
    <row r="240" ht="15.75" customHeight="1">
      <c r="A240" s="323" t="s">
        <v>3516</v>
      </c>
      <c r="B240" s="480" t="s">
        <v>3517</v>
      </c>
      <c r="C240" s="323" t="s">
        <v>722</v>
      </c>
      <c r="D240" s="323" t="s">
        <v>3519</v>
      </c>
      <c r="F240" s="286" t="str">
        <f t="shared" si="1"/>
        <v>97131</v>
      </c>
      <c r="H240" s="388">
        <f t="shared" si="2"/>
        <v>16.72</v>
      </c>
    </row>
    <row r="241" ht="15.75" customHeight="1">
      <c r="A241" s="323" t="s">
        <v>3520</v>
      </c>
      <c r="B241" s="480" t="s">
        <v>3522</v>
      </c>
      <c r="C241" s="323" t="s">
        <v>722</v>
      </c>
      <c r="D241" s="323" t="s">
        <v>3523</v>
      </c>
      <c r="F241" s="286" t="str">
        <f t="shared" si="1"/>
        <v>97132</v>
      </c>
      <c r="H241" s="388">
        <f t="shared" si="2"/>
        <v>18.97</v>
      </c>
    </row>
    <row r="242" ht="15.75" customHeight="1">
      <c r="A242" s="323" t="s">
        <v>3524</v>
      </c>
      <c r="B242" s="480" t="s">
        <v>3525</v>
      </c>
      <c r="C242" s="323" t="s">
        <v>722</v>
      </c>
      <c r="D242" s="323" t="s">
        <v>3527</v>
      </c>
      <c r="F242" s="286" t="str">
        <f t="shared" si="1"/>
        <v>97133</v>
      </c>
      <c r="H242" s="388">
        <f t="shared" si="2"/>
        <v>23.51</v>
      </c>
    </row>
    <row r="243" ht="15.75" customHeight="1">
      <c r="A243" s="323" t="s">
        <v>3529</v>
      </c>
      <c r="B243" s="480" t="s">
        <v>3530</v>
      </c>
      <c r="C243" s="323" t="s">
        <v>722</v>
      </c>
      <c r="D243" s="323" t="s">
        <v>3531</v>
      </c>
      <c r="F243" s="286" t="str">
        <f t="shared" si="1"/>
        <v>97134</v>
      </c>
      <c r="H243" s="388">
        <f t="shared" si="2"/>
        <v>2.39</v>
      </c>
    </row>
    <row r="244" ht="15.75" customHeight="1">
      <c r="A244" s="323" t="s">
        <v>3533</v>
      </c>
      <c r="B244" s="480" t="s">
        <v>3534</v>
      </c>
      <c r="C244" s="323" t="s">
        <v>722</v>
      </c>
      <c r="D244" s="323" t="s">
        <v>3535</v>
      </c>
      <c r="F244" s="286" t="str">
        <f t="shared" si="1"/>
        <v>97135</v>
      </c>
      <c r="H244" s="388">
        <f t="shared" si="2"/>
        <v>4.9</v>
      </c>
    </row>
    <row r="245" ht="15.75" customHeight="1">
      <c r="A245" s="323" t="s">
        <v>3537</v>
      </c>
      <c r="B245" s="480" t="s">
        <v>3538</v>
      </c>
      <c r="C245" s="323" t="s">
        <v>722</v>
      </c>
      <c r="D245" s="323" t="s">
        <v>3540</v>
      </c>
      <c r="F245" s="286" t="str">
        <f t="shared" si="1"/>
        <v>97136</v>
      </c>
      <c r="H245" s="388">
        <f t="shared" si="2"/>
        <v>6.04</v>
      </c>
    </row>
    <row r="246" ht="15.75" customHeight="1">
      <c r="A246" s="323" t="s">
        <v>3541</v>
      </c>
      <c r="B246" s="480" t="s">
        <v>3542</v>
      </c>
      <c r="C246" s="323" t="s">
        <v>722</v>
      </c>
      <c r="D246" s="323" t="s">
        <v>3544</v>
      </c>
      <c r="F246" s="286" t="str">
        <f t="shared" si="1"/>
        <v>97137</v>
      </c>
      <c r="H246" s="388">
        <f t="shared" si="2"/>
        <v>7.19</v>
      </c>
    </row>
    <row r="247" ht="15.75" customHeight="1">
      <c r="A247" s="323" t="s">
        <v>3545</v>
      </c>
      <c r="B247" s="480" t="s">
        <v>3546</v>
      </c>
      <c r="C247" s="323" t="s">
        <v>722</v>
      </c>
      <c r="D247" s="323" t="s">
        <v>3547</v>
      </c>
      <c r="F247" s="286" t="str">
        <f t="shared" si="1"/>
        <v>97138</v>
      </c>
      <c r="H247" s="388">
        <f t="shared" si="2"/>
        <v>8.31</v>
      </c>
    </row>
    <row r="248" ht="15.75" customHeight="1">
      <c r="A248" s="323" t="s">
        <v>3549</v>
      </c>
      <c r="B248" s="480" t="s">
        <v>3550</v>
      </c>
      <c r="C248" s="323" t="s">
        <v>722</v>
      </c>
      <c r="D248" s="323" t="s">
        <v>3551</v>
      </c>
      <c r="F248" s="286" t="str">
        <f t="shared" si="1"/>
        <v>97139</v>
      </c>
      <c r="H248" s="388">
        <f t="shared" si="2"/>
        <v>9.45</v>
      </c>
    </row>
    <row r="249" ht="15.75" customHeight="1">
      <c r="A249" s="323" t="s">
        <v>3553</v>
      </c>
      <c r="B249" s="480" t="s">
        <v>3554</v>
      </c>
      <c r="C249" s="323" t="s">
        <v>722</v>
      </c>
      <c r="D249" s="323" t="s">
        <v>3555</v>
      </c>
      <c r="F249" s="286" t="str">
        <f t="shared" si="1"/>
        <v>97140</v>
      </c>
      <c r="H249" s="388">
        <f t="shared" si="2"/>
        <v>11.68</v>
      </c>
    </row>
    <row r="250" ht="15.75" customHeight="1">
      <c r="A250" s="323" t="s">
        <v>3556</v>
      </c>
      <c r="B250" s="480" t="s">
        <v>3558</v>
      </c>
      <c r="C250" s="323" t="s">
        <v>1662</v>
      </c>
      <c r="D250" s="323" t="s">
        <v>3560</v>
      </c>
      <c r="F250" s="286" t="str">
        <f t="shared" si="1"/>
        <v>83520</v>
      </c>
      <c r="H250" s="388">
        <f t="shared" si="2"/>
        <v>97.17</v>
      </c>
    </row>
    <row r="251" ht="15.75" customHeight="1">
      <c r="A251" s="323" t="s">
        <v>3561</v>
      </c>
      <c r="B251" s="480" t="s">
        <v>3562</v>
      </c>
      <c r="C251" s="323" t="s">
        <v>1662</v>
      </c>
      <c r="D251" s="323" t="s">
        <v>3563</v>
      </c>
      <c r="F251" s="286" t="str">
        <f t="shared" si="1"/>
        <v>83531</v>
      </c>
      <c r="H251" s="388">
        <f t="shared" si="2"/>
        <v>438.32</v>
      </c>
    </row>
    <row r="252" ht="15.75" customHeight="1">
      <c r="A252" s="323" t="s">
        <v>3564</v>
      </c>
      <c r="B252" s="480" t="s">
        <v>3565</v>
      </c>
      <c r="C252" s="323" t="s">
        <v>1662</v>
      </c>
      <c r="D252" s="323" t="s">
        <v>3567</v>
      </c>
      <c r="F252" s="286" t="str">
        <f t="shared" si="1"/>
        <v>83535</v>
      </c>
      <c r="H252" s="388">
        <f t="shared" si="2"/>
        <v>361.67</v>
      </c>
    </row>
    <row r="253" ht="15.75" customHeight="1">
      <c r="A253" s="323" t="s">
        <v>3568</v>
      </c>
      <c r="B253" s="480" t="s">
        <v>3569</v>
      </c>
      <c r="C253" s="323" t="s">
        <v>1711</v>
      </c>
      <c r="D253" s="323" t="s">
        <v>3571</v>
      </c>
      <c r="F253" s="286" t="str">
        <f t="shared" si="1"/>
        <v>92235</v>
      </c>
      <c r="H253" s="388">
        <f t="shared" si="2"/>
        <v>66.31</v>
      </c>
    </row>
    <row r="254" ht="15.75" customHeight="1">
      <c r="A254" s="323" t="s">
        <v>3572</v>
      </c>
      <c r="B254" s="480" t="s">
        <v>3574</v>
      </c>
      <c r="C254" s="323" t="s">
        <v>1711</v>
      </c>
      <c r="D254" s="323" t="s">
        <v>3575</v>
      </c>
      <c r="F254" s="286" t="str">
        <f t="shared" si="1"/>
        <v>93206</v>
      </c>
      <c r="H254" s="388">
        <f t="shared" si="2"/>
        <v>978.79</v>
      </c>
    </row>
    <row r="255" ht="15.75" customHeight="1">
      <c r="A255" s="323" t="s">
        <v>3576</v>
      </c>
      <c r="B255" s="480" t="s">
        <v>3577</v>
      </c>
      <c r="C255" s="323" t="s">
        <v>1711</v>
      </c>
      <c r="D255" s="323" t="s">
        <v>3578</v>
      </c>
      <c r="F255" s="286" t="str">
        <f t="shared" si="1"/>
        <v>93207</v>
      </c>
      <c r="H255" s="388">
        <f t="shared" si="2"/>
        <v>913.29</v>
      </c>
    </row>
    <row r="256" ht="15.75" customHeight="1">
      <c r="A256" s="323" t="s">
        <v>3580</v>
      </c>
      <c r="B256" s="480" t="s">
        <v>3581</v>
      </c>
      <c r="C256" s="323" t="s">
        <v>1711</v>
      </c>
      <c r="D256" s="323" t="s">
        <v>3582</v>
      </c>
      <c r="F256" s="286" t="str">
        <f t="shared" si="1"/>
        <v>93208</v>
      </c>
      <c r="H256" s="388">
        <f t="shared" si="2"/>
        <v>699.58</v>
      </c>
    </row>
    <row r="257" ht="15.75" customHeight="1">
      <c r="A257" s="323" t="s">
        <v>3584</v>
      </c>
      <c r="B257" s="480" t="s">
        <v>3585</v>
      </c>
      <c r="C257" s="323" t="s">
        <v>1711</v>
      </c>
      <c r="D257" s="323" t="s">
        <v>3586</v>
      </c>
      <c r="F257" s="286" t="str">
        <f t="shared" si="1"/>
        <v>93209</v>
      </c>
      <c r="H257" s="388">
        <f t="shared" si="2"/>
        <v>773.75</v>
      </c>
    </row>
    <row r="258" ht="15.75" customHeight="1">
      <c r="A258" s="323" t="s">
        <v>3588</v>
      </c>
      <c r="B258" s="480" t="s">
        <v>3589</v>
      </c>
      <c r="C258" s="323" t="s">
        <v>1711</v>
      </c>
      <c r="D258" s="323" t="s">
        <v>3590</v>
      </c>
      <c r="F258" s="286" t="str">
        <f t="shared" si="1"/>
        <v>93210</v>
      </c>
      <c r="H258" s="388">
        <f t="shared" si="2"/>
        <v>457.92</v>
      </c>
    </row>
    <row r="259" ht="15.75" customHeight="1">
      <c r="A259" s="323" t="s">
        <v>3591</v>
      </c>
      <c r="B259" s="480" t="s">
        <v>3593</v>
      </c>
      <c r="C259" s="323" t="s">
        <v>1711</v>
      </c>
      <c r="D259" s="323" t="s">
        <v>3594</v>
      </c>
      <c r="F259" s="286" t="str">
        <f t="shared" si="1"/>
        <v>93211</v>
      </c>
      <c r="H259" s="388">
        <f t="shared" si="2"/>
        <v>469.08</v>
      </c>
    </row>
    <row r="260" ht="15.75" customHeight="1">
      <c r="A260" s="323" t="s">
        <v>3596</v>
      </c>
      <c r="B260" s="480" t="s">
        <v>3597</v>
      </c>
      <c r="C260" s="323" t="s">
        <v>1711</v>
      </c>
      <c r="D260" s="323" t="s">
        <v>3600</v>
      </c>
      <c r="F260" s="286" t="str">
        <f t="shared" si="1"/>
        <v>93212</v>
      </c>
      <c r="H260" s="388">
        <f t="shared" si="2"/>
        <v>813.21</v>
      </c>
    </row>
    <row r="261" ht="15.75" customHeight="1">
      <c r="A261" s="323" t="s">
        <v>3605</v>
      </c>
      <c r="B261" s="480" t="s">
        <v>3606</v>
      </c>
      <c r="C261" s="323" t="s">
        <v>1711</v>
      </c>
      <c r="D261" s="323" t="s">
        <v>3608</v>
      </c>
      <c r="F261" s="286" t="str">
        <f t="shared" si="1"/>
        <v>93213</v>
      </c>
      <c r="H261" s="388">
        <f t="shared" si="2"/>
        <v>841.44</v>
      </c>
    </row>
    <row r="262" ht="15.75" customHeight="1">
      <c r="A262" s="323" t="s">
        <v>3609</v>
      </c>
      <c r="B262" s="480" t="s">
        <v>3610</v>
      </c>
      <c r="C262" s="323" t="s">
        <v>1662</v>
      </c>
      <c r="D262" s="323" t="s">
        <v>3611</v>
      </c>
      <c r="F262" s="286" t="str">
        <f t="shared" si="1"/>
        <v>93214</v>
      </c>
      <c r="H262" s="388">
        <f t="shared" si="2"/>
        <v>5250.51</v>
      </c>
    </row>
    <row r="263" ht="15.75" customHeight="1">
      <c r="A263" s="323" t="s">
        <v>3615</v>
      </c>
      <c r="B263" s="480" t="s">
        <v>3616</v>
      </c>
      <c r="C263" s="323" t="s">
        <v>1662</v>
      </c>
      <c r="D263" s="323" t="s">
        <v>3617</v>
      </c>
      <c r="F263" s="286" t="str">
        <f t="shared" si="1"/>
        <v>93243</v>
      </c>
      <c r="H263" s="388">
        <f t="shared" si="2"/>
        <v>7903.35</v>
      </c>
    </row>
    <row r="264" ht="15.75" customHeight="1">
      <c r="A264" s="323" t="s">
        <v>3618</v>
      </c>
      <c r="B264" s="480" t="s">
        <v>3619</v>
      </c>
      <c r="C264" s="323" t="s">
        <v>1711</v>
      </c>
      <c r="D264" s="323" t="s">
        <v>3621</v>
      </c>
      <c r="F264" s="286" t="str">
        <f t="shared" si="1"/>
        <v>93582</v>
      </c>
      <c r="H264" s="388">
        <f t="shared" si="2"/>
        <v>226.11</v>
      </c>
    </row>
    <row r="265" ht="15.75" customHeight="1">
      <c r="A265" s="323" t="s">
        <v>3622</v>
      </c>
      <c r="B265" s="480" t="s">
        <v>3623</v>
      </c>
      <c r="C265" s="323" t="s">
        <v>1711</v>
      </c>
      <c r="D265" s="323" t="s">
        <v>3624</v>
      </c>
      <c r="F265" s="286" t="str">
        <f t="shared" si="1"/>
        <v>93583</v>
      </c>
      <c r="H265" s="388">
        <f t="shared" si="2"/>
        <v>374.33</v>
      </c>
    </row>
    <row r="266" ht="15.75" customHeight="1">
      <c r="A266" s="323" t="s">
        <v>3626</v>
      </c>
      <c r="B266" s="480" t="s">
        <v>3628</v>
      </c>
      <c r="C266" s="323" t="s">
        <v>1711</v>
      </c>
      <c r="D266" s="323" t="s">
        <v>3630</v>
      </c>
      <c r="F266" s="286" t="str">
        <f t="shared" si="1"/>
        <v>93584</v>
      </c>
      <c r="H266" s="388">
        <f t="shared" si="2"/>
        <v>715.29</v>
      </c>
    </row>
    <row r="267" ht="15.75" customHeight="1">
      <c r="A267" s="323" t="s">
        <v>3632</v>
      </c>
      <c r="B267" s="480" t="s">
        <v>3634</v>
      </c>
      <c r="C267" s="323" t="s">
        <v>1711</v>
      </c>
      <c r="D267" s="323" t="s">
        <v>3636</v>
      </c>
      <c r="F267" s="286" t="str">
        <f t="shared" si="1"/>
        <v>93585</v>
      </c>
      <c r="H267" s="388">
        <f t="shared" si="2"/>
        <v>1005.34</v>
      </c>
    </row>
    <row r="268" ht="15.75" customHeight="1">
      <c r="A268" s="323" t="s">
        <v>3639</v>
      </c>
      <c r="B268" s="480" t="s">
        <v>3640</v>
      </c>
      <c r="C268" s="323" t="s">
        <v>1711</v>
      </c>
      <c r="D268" s="323" t="s">
        <v>3641</v>
      </c>
      <c r="F268" s="286" t="str">
        <f t="shared" si="1"/>
        <v>98441</v>
      </c>
      <c r="H268" s="388">
        <f t="shared" si="2"/>
        <v>114.77</v>
      </c>
    </row>
    <row r="269" ht="15.75" customHeight="1">
      <c r="A269" s="323" t="s">
        <v>3644</v>
      </c>
      <c r="B269" s="480" t="s">
        <v>3646</v>
      </c>
      <c r="C269" s="323" t="s">
        <v>1711</v>
      </c>
      <c r="D269" s="323" t="s">
        <v>3648</v>
      </c>
      <c r="F269" s="286" t="str">
        <f t="shared" si="1"/>
        <v>98442</v>
      </c>
      <c r="H269" s="388">
        <f t="shared" si="2"/>
        <v>117.91</v>
      </c>
    </row>
    <row r="270" ht="15.75" customHeight="1">
      <c r="A270" s="323" t="s">
        <v>3650</v>
      </c>
      <c r="B270" s="480" t="s">
        <v>3652</v>
      </c>
      <c r="C270" s="323" t="s">
        <v>1711</v>
      </c>
      <c r="D270" s="323" t="s">
        <v>3654</v>
      </c>
      <c r="F270" s="286" t="str">
        <f t="shared" si="1"/>
        <v>98443</v>
      </c>
      <c r="H270" s="388">
        <f t="shared" si="2"/>
        <v>99.37</v>
      </c>
    </row>
    <row r="271" ht="15.75" customHeight="1">
      <c r="A271" s="323" t="s">
        <v>3657</v>
      </c>
      <c r="B271" s="480" t="s">
        <v>3658</v>
      </c>
      <c r="C271" s="323" t="s">
        <v>1711</v>
      </c>
      <c r="D271" s="323" t="s">
        <v>3660</v>
      </c>
      <c r="F271" s="286" t="str">
        <f t="shared" si="1"/>
        <v>98444</v>
      </c>
      <c r="H271" s="388">
        <f t="shared" si="2"/>
        <v>101.6</v>
      </c>
    </row>
    <row r="272" ht="15.75" customHeight="1">
      <c r="A272" s="323" t="s">
        <v>3662</v>
      </c>
      <c r="B272" s="480" t="s">
        <v>3663</v>
      </c>
      <c r="C272" s="323" t="s">
        <v>1711</v>
      </c>
      <c r="D272" s="323" t="s">
        <v>3665</v>
      </c>
      <c r="F272" s="286" t="str">
        <f t="shared" si="1"/>
        <v>98445</v>
      </c>
      <c r="H272" s="388">
        <f t="shared" si="2"/>
        <v>137.89</v>
      </c>
    </row>
    <row r="273" ht="15.75" customHeight="1">
      <c r="A273" s="323" t="s">
        <v>3669</v>
      </c>
      <c r="B273" s="480" t="s">
        <v>3670</v>
      </c>
      <c r="C273" s="323" t="s">
        <v>1711</v>
      </c>
      <c r="D273" s="323" t="s">
        <v>3673</v>
      </c>
      <c r="F273" s="286" t="str">
        <f t="shared" si="1"/>
        <v>98446</v>
      </c>
      <c r="H273" s="388">
        <f t="shared" si="2"/>
        <v>178.11</v>
      </c>
    </row>
    <row r="274" ht="15.75" customHeight="1">
      <c r="A274" s="323" t="s">
        <v>3676</v>
      </c>
      <c r="B274" s="480" t="s">
        <v>3679</v>
      </c>
      <c r="C274" s="323" t="s">
        <v>1711</v>
      </c>
      <c r="D274" s="323" t="s">
        <v>3680</v>
      </c>
      <c r="F274" s="286" t="str">
        <f t="shared" si="1"/>
        <v>98447</v>
      </c>
      <c r="H274" s="388">
        <f t="shared" si="2"/>
        <v>116.61</v>
      </c>
    </row>
    <row r="275" ht="15.75" customHeight="1">
      <c r="A275" s="323" t="s">
        <v>3682</v>
      </c>
      <c r="B275" s="480" t="s">
        <v>3683</v>
      </c>
      <c r="C275" s="323" t="s">
        <v>1711</v>
      </c>
      <c r="D275" s="323" t="s">
        <v>3684</v>
      </c>
      <c r="F275" s="286" t="str">
        <f t="shared" si="1"/>
        <v>98448</v>
      </c>
      <c r="H275" s="388">
        <f t="shared" si="2"/>
        <v>147.55</v>
      </c>
    </row>
    <row r="276" ht="15.75" customHeight="1">
      <c r="A276" s="323" t="s">
        <v>3686</v>
      </c>
      <c r="B276" s="480" t="s">
        <v>3689</v>
      </c>
      <c r="C276" s="323" t="s">
        <v>1711</v>
      </c>
      <c r="D276" s="323" t="s">
        <v>3690</v>
      </c>
      <c r="F276" s="286" t="str">
        <f t="shared" si="1"/>
        <v>98449</v>
      </c>
      <c r="H276" s="388">
        <f t="shared" si="2"/>
        <v>140.43</v>
      </c>
    </row>
    <row r="277" ht="15.75" customHeight="1">
      <c r="A277" s="323" t="s">
        <v>3691</v>
      </c>
      <c r="B277" s="480" t="s">
        <v>3692</v>
      </c>
      <c r="C277" s="323" t="s">
        <v>1711</v>
      </c>
      <c r="D277" s="323" t="s">
        <v>3694</v>
      </c>
      <c r="F277" s="286" t="str">
        <f t="shared" si="1"/>
        <v>98450</v>
      </c>
      <c r="H277" s="388">
        <f t="shared" si="2"/>
        <v>145.02</v>
      </c>
    </row>
    <row r="278" ht="15.75" customHeight="1">
      <c r="A278" s="323" t="s">
        <v>3696</v>
      </c>
      <c r="B278" s="480" t="s">
        <v>3697</v>
      </c>
      <c r="C278" s="323" t="s">
        <v>1711</v>
      </c>
      <c r="D278" s="323" t="s">
        <v>3698</v>
      </c>
      <c r="F278" s="286" t="str">
        <f t="shared" si="1"/>
        <v>98451</v>
      </c>
      <c r="H278" s="388">
        <f t="shared" si="2"/>
        <v>122.32</v>
      </c>
    </row>
    <row r="279" ht="15.75" customHeight="1">
      <c r="A279" s="323" t="s">
        <v>3700</v>
      </c>
      <c r="B279" s="480" t="s">
        <v>3702</v>
      </c>
      <c r="C279" s="323" t="s">
        <v>1711</v>
      </c>
      <c r="D279" s="323" t="s">
        <v>3703</v>
      </c>
      <c r="F279" s="286" t="str">
        <f t="shared" si="1"/>
        <v>98452</v>
      </c>
      <c r="H279" s="388">
        <f t="shared" si="2"/>
        <v>125.1</v>
      </c>
    </row>
    <row r="280" ht="15.75" customHeight="1">
      <c r="A280" s="323" t="s">
        <v>3705</v>
      </c>
      <c r="B280" s="480" t="s">
        <v>3706</v>
      </c>
      <c r="C280" s="323" t="s">
        <v>1711</v>
      </c>
      <c r="D280" s="323" t="s">
        <v>3707</v>
      </c>
      <c r="F280" s="286" t="str">
        <f t="shared" si="1"/>
        <v>98453</v>
      </c>
      <c r="H280" s="388">
        <f t="shared" si="2"/>
        <v>168.97</v>
      </c>
    </row>
    <row r="281" ht="15.75" customHeight="1">
      <c r="A281" s="323" t="s">
        <v>3710</v>
      </c>
      <c r="B281" s="480" t="s">
        <v>3711</v>
      </c>
      <c r="C281" s="323" t="s">
        <v>1711</v>
      </c>
      <c r="D281" s="323" t="s">
        <v>3712</v>
      </c>
      <c r="F281" s="286" t="str">
        <f t="shared" si="1"/>
        <v>98454</v>
      </c>
      <c r="H281" s="388">
        <f t="shared" si="2"/>
        <v>222.34</v>
      </c>
    </row>
    <row r="282" ht="15.75" customHeight="1">
      <c r="A282" s="323" t="s">
        <v>3714</v>
      </c>
      <c r="B282" s="480" t="s">
        <v>3717</v>
      </c>
      <c r="C282" s="323" t="s">
        <v>1711</v>
      </c>
      <c r="D282" s="323" t="s">
        <v>3718</v>
      </c>
      <c r="F282" s="286" t="str">
        <f t="shared" si="1"/>
        <v>98455</v>
      </c>
      <c r="H282" s="388">
        <f t="shared" si="2"/>
        <v>144.97</v>
      </c>
    </row>
    <row r="283" ht="15.75" customHeight="1">
      <c r="A283" s="323" t="s">
        <v>3722</v>
      </c>
      <c r="B283" s="480" t="s">
        <v>3723</v>
      </c>
      <c r="C283" s="323" t="s">
        <v>1711</v>
      </c>
      <c r="D283" s="323" t="s">
        <v>3724</v>
      </c>
      <c r="F283" s="286" t="str">
        <f t="shared" si="1"/>
        <v>98456</v>
      </c>
      <c r="H283" s="388">
        <f t="shared" si="2"/>
        <v>188.17</v>
      </c>
    </row>
    <row r="284" ht="15.75" customHeight="1">
      <c r="A284" s="323" t="s">
        <v>3727</v>
      </c>
      <c r="B284" s="480" t="s">
        <v>3729</v>
      </c>
      <c r="C284" s="323" t="s">
        <v>1711</v>
      </c>
      <c r="D284" s="323" t="s">
        <v>3731</v>
      </c>
      <c r="F284" s="286" t="str">
        <f t="shared" si="1"/>
        <v>98458</v>
      </c>
      <c r="H284" s="388">
        <f t="shared" si="2"/>
        <v>109.41</v>
      </c>
    </row>
    <row r="285" ht="15.75" customHeight="1">
      <c r="A285" s="489" t="s">
        <v>3733</v>
      </c>
      <c r="B285" s="480" t="s">
        <v>3740</v>
      </c>
      <c r="C285" s="323" t="s">
        <v>1711</v>
      </c>
      <c r="D285" s="323" t="s">
        <v>3743</v>
      </c>
      <c r="F285" s="286" t="str">
        <f t="shared" si="1"/>
        <v>98459</v>
      </c>
      <c r="H285" s="388">
        <f t="shared" si="2"/>
        <v>87.89</v>
      </c>
    </row>
    <row r="286" ht="15.75" customHeight="1">
      <c r="A286" s="323" t="s">
        <v>3746</v>
      </c>
      <c r="B286" s="480" t="s">
        <v>3747</v>
      </c>
      <c r="C286" s="323" t="s">
        <v>1711</v>
      </c>
      <c r="D286" s="323" t="s">
        <v>3749</v>
      </c>
      <c r="F286" s="286" t="str">
        <f t="shared" si="1"/>
        <v>98460</v>
      </c>
      <c r="H286" s="388">
        <f t="shared" si="2"/>
        <v>103.54</v>
      </c>
    </row>
    <row r="287" ht="15.75" customHeight="1">
      <c r="A287" s="323" t="s">
        <v>3752</v>
      </c>
      <c r="B287" s="480" t="s">
        <v>3753</v>
      </c>
      <c r="C287" s="323" t="s">
        <v>1662</v>
      </c>
      <c r="D287" s="323" t="s">
        <v>3754</v>
      </c>
      <c r="F287" s="286" t="str">
        <f t="shared" si="1"/>
        <v>98461</v>
      </c>
      <c r="H287" s="388">
        <f t="shared" si="2"/>
        <v>4536.44</v>
      </c>
    </row>
    <row r="288" ht="15.75" customHeight="1">
      <c r="A288" s="323" t="s">
        <v>3755</v>
      </c>
      <c r="B288" s="480" t="s">
        <v>3757</v>
      </c>
      <c r="C288" s="323" t="s">
        <v>1662</v>
      </c>
      <c r="D288" s="323" t="s">
        <v>3758</v>
      </c>
      <c r="F288" s="286" t="str">
        <f t="shared" si="1"/>
        <v>98462</v>
      </c>
      <c r="H288" s="388">
        <f t="shared" si="2"/>
        <v>6664.71</v>
      </c>
    </row>
    <row r="289" ht="15.75" customHeight="1">
      <c r="A289" s="323" t="s">
        <v>3762</v>
      </c>
      <c r="B289" s="480" t="s">
        <v>3763</v>
      </c>
      <c r="C289" s="323" t="s">
        <v>1711</v>
      </c>
      <c r="D289" s="323" t="s">
        <v>3764</v>
      </c>
      <c r="F289" s="286" t="str">
        <f t="shared" si="1"/>
        <v>74209/1</v>
      </c>
      <c r="H289" s="388">
        <f t="shared" si="2"/>
        <v>344.31</v>
      </c>
    </row>
    <row r="290" ht="15.75" customHeight="1">
      <c r="A290" s="323" t="s">
        <v>3765</v>
      </c>
      <c r="B290" s="480" t="s">
        <v>3767</v>
      </c>
      <c r="C290" s="323" t="s">
        <v>3769</v>
      </c>
      <c r="D290" s="323" t="s">
        <v>3770</v>
      </c>
      <c r="F290" s="286" t="str">
        <f t="shared" si="1"/>
        <v>5631</v>
      </c>
      <c r="H290" s="388">
        <f t="shared" si="2"/>
        <v>152.44</v>
      </c>
    </row>
    <row r="291" ht="15.75" customHeight="1">
      <c r="A291" s="323" t="s">
        <v>3771</v>
      </c>
      <c r="B291" s="480" t="s">
        <v>3773</v>
      </c>
      <c r="C291" s="323" t="s">
        <v>3769</v>
      </c>
      <c r="D291" s="323" t="s">
        <v>3775</v>
      </c>
      <c r="F291" s="286" t="str">
        <f t="shared" si="1"/>
        <v>5678</v>
      </c>
      <c r="H291" s="388">
        <f t="shared" si="2"/>
        <v>114.74</v>
      </c>
    </row>
    <row r="292" ht="15.75" customHeight="1">
      <c r="A292" s="323" t="s">
        <v>3781</v>
      </c>
      <c r="B292" s="480" t="s">
        <v>3783</v>
      </c>
      <c r="C292" s="323" t="s">
        <v>3769</v>
      </c>
      <c r="D292" s="323" t="s">
        <v>3784</v>
      </c>
      <c r="F292" s="286" t="str">
        <f t="shared" si="1"/>
        <v>5680</v>
      </c>
      <c r="H292" s="388">
        <f t="shared" si="2"/>
        <v>106.8</v>
      </c>
    </row>
    <row r="293" ht="15.75" customHeight="1">
      <c r="A293" s="323" t="s">
        <v>3786</v>
      </c>
      <c r="B293" s="480" t="s">
        <v>3787</v>
      </c>
      <c r="C293" s="323" t="s">
        <v>3769</v>
      </c>
      <c r="D293" s="323" t="s">
        <v>3788</v>
      </c>
      <c r="F293" s="286" t="str">
        <f t="shared" si="1"/>
        <v>5684</v>
      </c>
      <c r="H293" s="388">
        <f t="shared" si="2"/>
        <v>115.14</v>
      </c>
    </row>
    <row r="294" ht="15.75" customHeight="1">
      <c r="A294" s="323" t="s">
        <v>3789</v>
      </c>
      <c r="B294" s="480" t="s">
        <v>3790</v>
      </c>
      <c r="C294" s="323" t="s">
        <v>3769</v>
      </c>
      <c r="D294" s="323" t="s">
        <v>3793</v>
      </c>
      <c r="F294" s="286" t="str">
        <f t="shared" si="1"/>
        <v>5689</v>
      </c>
      <c r="H294" s="388">
        <f t="shared" si="2"/>
        <v>4.01</v>
      </c>
    </row>
    <row r="295" ht="15.75" customHeight="1">
      <c r="A295" s="323" t="s">
        <v>3796</v>
      </c>
      <c r="B295" s="480" t="s">
        <v>3797</v>
      </c>
      <c r="C295" s="323" t="s">
        <v>3769</v>
      </c>
      <c r="D295" s="323" t="s">
        <v>3799</v>
      </c>
      <c r="F295" s="286" t="str">
        <f t="shared" si="1"/>
        <v>5795</v>
      </c>
      <c r="H295" s="388">
        <f t="shared" si="2"/>
        <v>19.41</v>
      </c>
    </row>
    <row r="296" ht="15.75" customHeight="1">
      <c r="A296" s="323" t="s">
        <v>3802</v>
      </c>
      <c r="B296" s="480" t="s">
        <v>3803</v>
      </c>
      <c r="C296" s="323" t="s">
        <v>3769</v>
      </c>
      <c r="D296" s="323" t="s">
        <v>3805</v>
      </c>
      <c r="F296" s="286" t="str">
        <f t="shared" si="1"/>
        <v>5811</v>
      </c>
      <c r="H296" s="388">
        <f t="shared" si="2"/>
        <v>153.09</v>
      </c>
    </row>
    <row r="297" ht="15.75" customHeight="1">
      <c r="A297" s="323" t="s">
        <v>3807</v>
      </c>
      <c r="B297" s="480" t="s">
        <v>3808</v>
      </c>
      <c r="C297" s="323" t="s">
        <v>3769</v>
      </c>
      <c r="D297" s="323" t="s">
        <v>3811</v>
      </c>
      <c r="F297" s="286" t="str">
        <f t="shared" si="1"/>
        <v>5823</v>
      </c>
      <c r="H297" s="388">
        <f t="shared" si="2"/>
        <v>212.38</v>
      </c>
    </row>
    <row r="298" ht="15.75" customHeight="1">
      <c r="A298" s="323" t="s">
        <v>3814</v>
      </c>
      <c r="B298" s="480" t="s">
        <v>3816</v>
      </c>
      <c r="C298" s="323" t="s">
        <v>3769</v>
      </c>
      <c r="D298" s="323" t="s">
        <v>3248</v>
      </c>
      <c r="F298" s="286" t="str">
        <f t="shared" si="1"/>
        <v>5824</v>
      </c>
      <c r="H298" s="388">
        <f t="shared" si="2"/>
        <v>148.51</v>
      </c>
    </row>
    <row r="299" ht="15.75" customHeight="1">
      <c r="A299" s="323" t="s">
        <v>3820</v>
      </c>
      <c r="B299" s="480" t="s">
        <v>3821</v>
      </c>
      <c r="C299" s="323" t="s">
        <v>3769</v>
      </c>
      <c r="D299" s="323" t="s">
        <v>3822</v>
      </c>
      <c r="F299" s="286" t="str">
        <f t="shared" si="1"/>
        <v>5835</v>
      </c>
      <c r="H299" s="388">
        <f t="shared" si="2"/>
        <v>330.18</v>
      </c>
    </row>
    <row r="300" ht="15.75" customHeight="1">
      <c r="A300" s="323" t="s">
        <v>3824</v>
      </c>
      <c r="B300" s="480" t="s">
        <v>3825</v>
      </c>
      <c r="C300" s="323" t="s">
        <v>3769</v>
      </c>
      <c r="D300" s="323" t="s">
        <v>3827</v>
      </c>
      <c r="F300" s="286" t="str">
        <f t="shared" si="1"/>
        <v>5839</v>
      </c>
      <c r="H300" s="388">
        <f t="shared" si="2"/>
        <v>6.01</v>
      </c>
    </row>
    <row r="301" ht="15.75" customHeight="1">
      <c r="A301" s="323" t="s">
        <v>3830</v>
      </c>
      <c r="B301" s="480" t="s">
        <v>3831</v>
      </c>
      <c r="C301" s="323" t="s">
        <v>3769</v>
      </c>
      <c r="D301" s="323" t="s">
        <v>3832</v>
      </c>
      <c r="F301" s="286" t="str">
        <f t="shared" si="1"/>
        <v>5843</v>
      </c>
      <c r="H301" s="388">
        <f t="shared" si="2"/>
        <v>194.91</v>
      </c>
    </row>
    <row r="302" ht="15.75" customHeight="1">
      <c r="A302" s="323" t="s">
        <v>3835</v>
      </c>
      <c r="B302" s="480" t="s">
        <v>3836</v>
      </c>
      <c r="C302" s="323" t="s">
        <v>3769</v>
      </c>
      <c r="D302" s="323" t="s">
        <v>3837</v>
      </c>
      <c r="F302" s="286" t="str">
        <f t="shared" si="1"/>
        <v>5847</v>
      </c>
      <c r="H302" s="388">
        <f t="shared" si="2"/>
        <v>200.56</v>
      </c>
    </row>
    <row r="303" ht="15.75" customHeight="1">
      <c r="A303" s="323" t="s">
        <v>3840</v>
      </c>
      <c r="B303" s="480" t="s">
        <v>3842</v>
      </c>
      <c r="C303" s="323" t="s">
        <v>3769</v>
      </c>
      <c r="D303" s="323" t="s">
        <v>3844</v>
      </c>
      <c r="F303" s="286" t="str">
        <f t="shared" si="1"/>
        <v>5851</v>
      </c>
      <c r="H303" s="388">
        <f t="shared" si="2"/>
        <v>191.22</v>
      </c>
    </row>
    <row r="304" ht="15.75" customHeight="1">
      <c r="A304" s="323" t="s">
        <v>3848</v>
      </c>
      <c r="B304" s="480" t="s">
        <v>3849</v>
      </c>
      <c r="C304" s="323" t="s">
        <v>3769</v>
      </c>
      <c r="D304" s="323" t="s">
        <v>3850</v>
      </c>
      <c r="F304" s="286" t="str">
        <f t="shared" si="1"/>
        <v>5855</v>
      </c>
      <c r="H304" s="388">
        <f t="shared" si="2"/>
        <v>484.56</v>
      </c>
    </row>
    <row r="305" ht="15.75" customHeight="1">
      <c r="A305" s="323" t="s">
        <v>3852</v>
      </c>
      <c r="B305" s="480" t="s">
        <v>3853</v>
      </c>
      <c r="C305" s="323" t="s">
        <v>3769</v>
      </c>
      <c r="D305" s="323" t="s">
        <v>3855</v>
      </c>
      <c r="F305" s="286" t="str">
        <f t="shared" si="1"/>
        <v>5863</v>
      </c>
      <c r="H305" s="388">
        <f t="shared" si="2"/>
        <v>14.16</v>
      </c>
    </row>
    <row r="306" ht="15.75" customHeight="1">
      <c r="A306" s="323" t="s">
        <v>3858</v>
      </c>
      <c r="B306" s="480" t="s">
        <v>3859</v>
      </c>
      <c r="C306" s="323" t="s">
        <v>3769</v>
      </c>
      <c r="D306" s="323" t="s">
        <v>3861</v>
      </c>
      <c r="F306" s="286" t="str">
        <f t="shared" si="1"/>
        <v>5867</v>
      </c>
      <c r="H306" s="388">
        <f t="shared" si="2"/>
        <v>113.37</v>
      </c>
    </row>
    <row r="307" ht="15.75" customHeight="1">
      <c r="A307" s="323" t="s">
        <v>3863</v>
      </c>
      <c r="B307" s="480" t="s">
        <v>3865</v>
      </c>
      <c r="C307" s="323" t="s">
        <v>3769</v>
      </c>
      <c r="D307" s="323" t="s">
        <v>3867</v>
      </c>
      <c r="F307" s="286" t="str">
        <f t="shared" si="1"/>
        <v>5875</v>
      </c>
      <c r="H307" s="388">
        <f t="shared" si="2"/>
        <v>106.78</v>
      </c>
    </row>
    <row r="308" ht="15.75" customHeight="1">
      <c r="A308" s="323" t="s">
        <v>3869</v>
      </c>
      <c r="B308" s="480" t="s">
        <v>3870</v>
      </c>
      <c r="C308" s="323" t="s">
        <v>3769</v>
      </c>
      <c r="D308" s="323" t="s">
        <v>3469</v>
      </c>
      <c r="F308" s="286" t="str">
        <f t="shared" si="1"/>
        <v>5879</v>
      </c>
      <c r="H308" s="388">
        <f t="shared" si="2"/>
        <v>96.57</v>
      </c>
    </row>
    <row r="309" ht="15.75" customHeight="1">
      <c r="A309" s="323" t="s">
        <v>3874</v>
      </c>
      <c r="B309" s="480" t="s">
        <v>3875</v>
      </c>
      <c r="C309" s="323" t="s">
        <v>3769</v>
      </c>
      <c r="D309" s="323" t="s">
        <v>3877</v>
      </c>
      <c r="F309" s="286" t="str">
        <f t="shared" si="1"/>
        <v>5882</v>
      </c>
      <c r="H309" s="388">
        <f t="shared" si="2"/>
        <v>97.4</v>
      </c>
    </row>
    <row r="310" ht="15.75" customHeight="1">
      <c r="A310" s="323" t="s">
        <v>3880</v>
      </c>
      <c r="B310" s="480" t="s">
        <v>3881</v>
      </c>
      <c r="C310" s="323" t="s">
        <v>3769</v>
      </c>
      <c r="D310" s="323" t="s">
        <v>3882</v>
      </c>
      <c r="F310" s="286" t="str">
        <f t="shared" si="1"/>
        <v>5890</v>
      </c>
      <c r="H310" s="388">
        <f t="shared" si="2"/>
        <v>150.53</v>
      </c>
    </row>
    <row r="311" ht="15.75" customHeight="1">
      <c r="A311" s="323" t="s">
        <v>3884</v>
      </c>
      <c r="B311" s="480" t="s">
        <v>3886</v>
      </c>
      <c r="C311" s="323" t="s">
        <v>3769</v>
      </c>
      <c r="D311" s="323" t="s">
        <v>3888</v>
      </c>
      <c r="F311" s="286" t="str">
        <f t="shared" si="1"/>
        <v>5894</v>
      </c>
      <c r="H311" s="388">
        <f t="shared" si="2"/>
        <v>146.96</v>
      </c>
    </row>
    <row r="312" ht="15.75" customHeight="1">
      <c r="A312" s="323" t="s">
        <v>3891</v>
      </c>
      <c r="B312" s="480" t="s">
        <v>3893</v>
      </c>
      <c r="C312" s="323" t="s">
        <v>3769</v>
      </c>
      <c r="D312" s="323" t="s">
        <v>3894</v>
      </c>
      <c r="F312" s="286" t="str">
        <f t="shared" si="1"/>
        <v>5901</v>
      </c>
      <c r="H312" s="388">
        <f t="shared" si="2"/>
        <v>227.66</v>
      </c>
    </row>
    <row r="313" ht="15.75" customHeight="1">
      <c r="A313" s="323" t="s">
        <v>3898</v>
      </c>
      <c r="B313" s="480" t="s">
        <v>3899</v>
      </c>
      <c r="C313" s="323" t="s">
        <v>3769</v>
      </c>
      <c r="D313" s="323" t="s">
        <v>3900</v>
      </c>
      <c r="F313" s="286" t="str">
        <f t="shared" si="1"/>
        <v>5909</v>
      </c>
      <c r="H313" s="388">
        <f t="shared" si="2"/>
        <v>28.73</v>
      </c>
    </row>
    <row r="314" ht="15.75" customHeight="1">
      <c r="A314" s="323" t="s">
        <v>3904</v>
      </c>
      <c r="B314" s="480" t="s">
        <v>3905</v>
      </c>
      <c r="C314" s="323" t="s">
        <v>3769</v>
      </c>
      <c r="D314" s="323" t="s">
        <v>3906</v>
      </c>
      <c r="F314" s="286" t="str">
        <f t="shared" si="1"/>
        <v>5921</v>
      </c>
      <c r="H314" s="388">
        <f t="shared" si="2"/>
        <v>3.13</v>
      </c>
    </row>
    <row r="315" ht="15.75" customHeight="1">
      <c r="A315" s="323" t="s">
        <v>3909</v>
      </c>
      <c r="B315" s="480" t="s">
        <v>3910</v>
      </c>
      <c r="C315" s="323" t="s">
        <v>3769</v>
      </c>
      <c r="D315" s="323" t="s">
        <v>3913</v>
      </c>
      <c r="F315" s="286" t="str">
        <f t="shared" si="1"/>
        <v>5928</v>
      </c>
      <c r="H315" s="388">
        <f t="shared" si="2"/>
        <v>193.43</v>
      </c>
    </row>
    <row r="316" ht="15.75" customHeight="1">
      <c r="A316" s="323" t="s">
        <v>3915</v>
      </c>
      <c r="B316" s="480" t="s">
        <v>3917</v>
      </c>
      <c r="C316" s="323" t="s">
        <v>3769</v>
      </c>
      <c r="D316" s="323" t="s">
        <v>3918</v>
      </c>
      <c r="F316" s="286" t="str">
        <f t="shared" si="1"/>
        <v>5932</v>
      </c>
      <c r="H316" s="388">
        <f t="shared" si="2"/>
        <v>177.23</v>
      </c>
    </row>
    <row r="317" ht="15.75" customHeight="1">
      <c r="A317" s="323" t="s">
        <v>3922</v>
      </c>
      <c r="B317" s="480" t="s">
        <v>3923</v>
      </c>
      <c r="C317" s="323" t="s">
        <v>3769</v>
      </c>
      <c r="D317" s="323" t="s">
        <v>3925</v>
      </c>
      <c r="F317" s="286" t="str">
        <f t="shared" si="1"/>
        <v>5940</v>
      </c>
      <c r="H317" s="388">
        <f t="shared" si="2"/>
        <v>151.92</v>
      </c>
    </row>
    <row r="318" ht="15.75" customHeight="1">
      <c r="A318" s="323" t="s">
        <v>3928</v>
      </c>
      <c r="B318" s="480" t="s">
        <v>3930</v>
      </c>
      <c r="C318" s="323" t="s">
        <v>3769</v>
      </c>
      <c r="D318" s="323" t="s">
        <v>3934</v>
      </c>
      <c r="F318" s="286" t="str">
        <f t="shared" si="1"/>
        <v>5944</v>
      </c>
      <c r="H318" s="388">
        <f t="shared" si="2"/>
        <v>168.01</v>
      </c>
    </row>
    <row r="319" ht="15.75" customHeight="1">
      <c r="A319" s="323" t="s">
        <v>3939</v>
      </c>
      <c r="B319" s="480" t="s">
        <v>3940</v>
      </c>
      <c r="C319" s="323" t="s">
        <v>3769</v>
      </c>
      <c r="D319" s="323" t="s">
        <v>3941</v>
      </c>
      <c r="F319" s="286" t="str">
        <f t="shared" si="1"/>
        <v>5953</v>
      </c>
      <c r="H319" s="388">
        <f t="shared" si="2"/>
        <v>44.42</v>
      </c>
    </row>
    <row r="320" ht="15.75" customHeight="1">
      <c r="A320" s="323" t="s">
        <v>3945</v>
      </c>
      <c r="B320" s="480" t="s">
        <v>3947</v>
      </c>
      <c r="C320" s="323" t="s">
        <v>3769</v>
      </c>
      <c r="D320" s="323" t="s">
        <v>3948</v>
      </c>
      <c r="F320" s="286" t="str">
        <f t="shared" si="1"/>
        <v>6259</v>
      </c>
      <c r="H320" s="388">
        <f t="shared" si="2"/>
        <v>189.47</v>
      </c>
    </row>
    <row r="321" ht="15.75" customHeight="1">
      <c r="A321" s="323" t="s">
        <v>3952</v>
      </c>
      <c r="B321" s="480" t="s">
        <v>3954</v>
      </c>
      <c r="C321" s="323" t="s">
        <v>3769</v>
      </c>
      <c r="D321" s="323" t="s">
        <v>3955</v>
      </c>
      <c r="F321" s="286" t="str">
        <f t="shared" si="1"/>
        <v>6879</v>
      </c>
      <c r="H321" s="388">
        <f t="shared" si="2"/>
        <v>147.32</v>
      </c>
    </row>
    <row r="322" ht="15.75" customHeight="1">
      <c r="A322" s="323" t="s">
        <v>3958</v>
      </c>
      <c r="B322" s="480" t="s">
        <v>3959</v>
      </c>
      <c r="C322" s="323" t="s">
        <v>3769</v>
      </c>
      <c r="D322" s="323" t="s">
        <v>3962</v>
      </c>
      <c r="F322" s="286" t="str">
        <f t="shared" si="1"/>
        <v>7030</v>
      </c>
      <c r="H322" s="388">
        <f t="shared" si="2"/>
        <v>180.02</v>
      </c>
    </row>
    <row r="323" ht="15.75" customHeight="1">
      <c r="A323" s="323" t="s">
        <v>3964</v>
      </c>
      <c r="B323" s="480" t="s">
        <v>3966</v>
      </c>
      <c r="C323" s="323" t="s">
        <v>3769</v>
      </c>
      <c r="D323" s="323" t="s">
        <v>3968</v>
      </c>
      <c r="F323" s="286" t="str">
        <f t="shared" si="1"/>
        <v>7042</v>
      </c>
      <c r="H323" s="388">
        <f t="shared" si="2"/>
        <v>10.39</v>
      </c>
    </row>
    <row r="324" ht="15.75" customHeight="1">
      <c r="A324" s="323" t="s">
        <v>3971</v>
      </c>
      <c r="B324" s="480" t="s">
        <v>3973</v>
      </c>
      <c r="C324" s="323" t="s">
        <v>3769</v>
      </c>
      <c r="D324" s="323" t="s">
        <v>3974</v>
      </c>
      <c r="F324" s="286" t="str">
        <f t="shared" si="1"/>
        <v>7049</v>
      </c>
      <c r="H324" s="388">
        <f t="shared" si="2"/>
        <v>158.69</v>
      </c>
    </row>
    <row r="325" ht="15.75" customHeight="1">
      <c r="A325" s="323" t="s">
        <v>3978</v>
      </c>
      <c r="B325" s="480" t="s">
        <v>3979</v>
      </c>
      <c r="C325" s="323" t="s">
        <v>3769</v>
      </c>
      <c r="D325" s="323" t="s">
        <v>3980</v>
      </c>
      <c r="F325" s="286" t="str">
        <f t="shared" si="1"/>
        <v>67826</v>
      </c>
      <c r="H325" s="388">
        <f t="shared" si="2"/>
        <v>135.13</v>
      </c>
    </row>
    <row r="326" ht="15.75" customHeight="1">
      <c r="A326" s="323" t="s">
        <v>3983</v>
      </c>
      <c r="B326" s="480" t="s">
        <v>3984</v>
      </c>
      <c r="C326" s="323" t="s">
        <v>3769</v>
      </c>
      <c r="D326" s="323" t="s">
        <v>3986</v>
      </c>
      <c r="F326" s="286" t="str">
        <f t="shared" si="1"/>
        <v>73417</v>
      </c>
      <c r="H326" s="388">
        <f t="shared" si="2"/>
        <v>151.05</v>
      </c>
    </row>
    <row r="327" ht="15.75" customHeight="1">
      <c r="A327" s="323" t="s">
        <v>3989</v>
      </c>
      <c r="B327" s="480" t="s">
        <v>3990</v>
      </c>
      <c r="C327" s="323" t="s">
        <v>3769</v>
      </c>
      <c r="D327" s="323" t="s">
        <v>3992</v>
      </c>
      <c r="F327" s="286" t="str">
        <f t="shared" si="1"/>
        <v>73436</v>
      </c>
      <c r="H327" s="388">
        <f t="shared" si="2"/>
        <v>163.01</v>
      </c>
    </row>
    <row r="328" ht="15.75" customHeight="1">
      <c r="A328" s="323" t="s">
        <v>3996</v>
      </c>
      <c r="B328" s="480" t="s">
        <v>3998</v>
      </c>
      <c r="C328" s="323" t="s">
        <v>3769</v>
      </c>
      <c r="D328" s="323" t="s">
        <v>3999</v>
      </c>
      <c r="F328" s="286" t="str">
        <f t="shared" si="1"/>
        <v>73467</v>
      </c>
      <c r="H328" s="388">
        <f t="shared" si="2"/>
        <v>126.84</v>
      </c>
    </row>
    <row r="329" ht="15.75" customHeight="1">
      <c r="A329" s="323" t="s">
        <v>4004</v>
      </c>
      <c r="B329" s="480" t="s">
        <v>4005</v>
      </c>
      <c r="C329" s="323" t="s">
        <v>3769</v>
      </c>
      <c r="D329" s="323" t="s">
        <v>4007</v>
      </c>
      <c r="F329" s="286" t="str">
        <f t="shared" si="1"/>
        <v>73536</v>
      </c>
      <c r="H329" s="388">
        <f t="shared" si="2"/>
        <v>8.79</v>
      </c>
    </row>
    <row r="330" ht="15.75" customHeight="1">
      <c r="A330" s="323" t="s">
        <v>4009</v>
      </c>
      <c r="B330" s="480" t="s">
        <v>4010</v>
      </c>
      <c r="C330" s="323" t="s">
        <v>3769</v>
      </c>
      <c r="D330" s="323" t="s">
        <v>4012</v>
      </c>
      <c r="F330" s="286" t="str">
        <f t="shared" si="1"/>
        <v>83362</v>
      </c>
      <c r="H330" s="388">
        <f t="shared" si="2"/>
        <v>231.13</v>
      </c>
    </row>
    <row r="331" ht="15.75" customHeight="1">
      <c r="A331" s="323" t="s">
        <v>4013</v>
      </c>
      <c r="B331" s="480" t="s">
        <v>4014</v>
      </c>
      <c r="C331" s="323" t="s">
        <v>3769</v>
      </c>
      <c r="D331" s="323" t="s">
        <v>4016</v>
      </c>
      <c r="F331" s="286" t="str">
        <f t="shared" si="1"/>
        <v>83765</v>
      </c>
      <c r="H331" s="388">
        <f t="shared" si="2"/>
        <v>94.96</v>
      </c>
    </row>
    <row r="332" ht="15.75" customHeight="1">
      <c r="A332" s="323" t="s">
        <v>4019</v>
      </c>
      <c r="B332" s="480" t="s">
        <v>4021</v>
      </c>
      <c r="C332" s="323" t="s">
        <v>3769</v>
      </c>
      <c r="D332" s="323" t="s">
        <v>2983</v>
      </c>
      <c r="F332" s="286" t="str">
        <f t="shared" si="1"/>
        <v>87445</v>
      </c>
      <c r="H332" s="388">
        <f t="shared" si="2"/>
        <v>4.05</v>
      </c>
    </row>
    <row r="333" ht="15.75" customHeight="1">
      <c r="A333" s="323" t="s">
        <v>4023</v>
      </c>
      <c r="B333" s="480" t="s">
        <v>4024</v>
      </c>
      <c r="C333" s="323" t="s">
        <v>3769</v>
      </c>
      <c r="D333" s="323" t="s">
        <v>4026</v>
      </c>
      <c r="F333" s="286" t="str">
        <f t="shared" si="1"/>
        <v>88386</v>
      </c>
      <c r="H333" s="388">
        <f t="shared" si="2"/>
        <v>4.44</v>
      </c>
    </row>
    <row r="334" ht="15.75" customHeight="1">
      <c r="A334" s="323" t="s">
        <v>4029</v>
      </c>
      <c r="B334" s="480" t="s">
        <v>4030</v>
      </c>
      <c r="C334" s="323" t="s">
        <v>3769</v>
      </c>
      <c r="D334" s="323" t="s">
        <v>4032</v>
      </c>
      <c r="F334" s="286" t="str">
        <f t="shared" si="1"/>
        <v>88393</v>
      </c>
      <c r="H334" s="388">
        <f t="shared" si="2"/>
        <v>6.17</v>
      </c>
    </row>
    <row r="335" ht="15.75" customHeight="1">
      <c r="A335" s="323" t="s">
        <v>4037</v>
      </c>
      <c r="B335" s="480" t="s">
        <v>4038</v>
      </c>
      <c r="C335" s="323" t="s">
        <v>3769</v>
      </c>
      <c r="D335" s="323" t="s">
        <v>4039</v>
      </c>
      <c r="F335" s="286" t="str">
        <f t="shared" si="1"/>
        <v>88399</v>
      </c>
      <c r="H335" s="388">
        <f t="shared" si="2"/>
        <v>3.19</v>
      </c>
    </row>
    <row r="336" ht="15.75" customHeight="1">
      <c r="A336" s="323" t="s">
        <v>4043</v>
      </c>
      <c r="B336" s="480" t="s">
        <v>4046</v>
      </c>
      <c r="C336" s="323" t="s">
        <v>3769</v>
      </c>
      <c r="D336" s="323" t="s">
        <v>4048</v>
      </c>
      <c r="F336" s="286" t="str">
        <f t="shared" si="1"/>
        <v>88418</v>
      </c>
      <c r="H336" s="388">
        <f t="shared" si="2"/>
        <v>13.43</v>
      </c>
    </row>
    <row r="337" ht="15.75" customHeight="1">
      <c r="A337" s="323" t="s">
        <v>4053</v>
      </c>
      <c r="B337" s="480" t="s">
        <v>4054</v>
      </c>
      <c r="C337" s="323" t="s">
        <v>3769</v>
      </c>
      <c r="D337" s="323" t="s">
        <v>4056</v>
      </c>
      <c r="F337" s="286" t="str">
        <f t="shared" si="1"/>
        <v>88433</v>
      </c>
      <c r="H337" s="388">
        <f t="shared" si="2"/>
        <v>16.36</v>
      </c>
    </row>
    <row r="338" ht="15.75" customHeight="1">
      <c r="A338" s="323" t="s">
        <v>4059</v>
      </c>
      <c r="B338" s="480" t="s">
        <v>4060</v>
      </c>
      <c r="C338" s="323" t="s">
        <v>3769</v>
      </c>
      <c r="D338" s="323" t="s">
        <v>3924</v>
      </c>
      <c r="F338" s="286" t="str">
        <f t="shared" si="1"/>
        <v>88830</v>
      </c>
      <c r="H338" s="388">
        <f t="shared" si="2"/>
        <v>1.65</v>
      </c>
    </row>
    <row r="339" ht="15.75" customHeight="1">
      <c r="A339" s="323" t="s">
        <v>4064</v>
      </c>
      <c r="B339" s="480" t="s">
        <v>4066</v>
      </c>
      <c r="C339" s="323" t="s">
        <v>3769</v>
      </c>
      <c r="D339" s="323" t="s">
        <v>4067</v>
      </c>
      <c r="F339" s="286" t="str">
        <f t="shared" si="1"/>
        <v>88843</v>
      </c>
      <c r="H339" s="388">
        <f t="shared" si="2"/>
        <v>162.24</v>
      </c>
    </row>
    <row r="340" ht="15.75" customHeight="1">
      <c r="A340" s="323" t="s">
        <v>4071</v>
      </c>
      <c r="B340" s="480" t="s">
        <v>4072</v>
      </c>
      <c r="C340" s="323" t="s">
        <v>3769</v>
      </c>
      <c r="D340" s="323" t="s">
        <v>4073</v>
      </c>
      <c r="F340" s="286" t="str">
        <f t="shared" si="1"/>
        <v>88907</v>
      </c>
      <c r="H340" s="388">
        <f t="shared" si="2"/>
        <v>180.66</v>
      </c>
    </row>
    <row r="341" ht="15.75" customHeight="1">
      <c r="A341" s="323" t="s">
        <v>4076</v>
      </c>
      <c r="B341" s="480" t="s">
        <v>4077</v>
      </c>
      <c r="C341" s="323" t="s">
        <v>3769</v>
      </c>
      <c r="D341" s="323" t="s">
        <v>4079</v>
      </c>
      <c r="F341" s="286" t="str">
        <f t="shared" si="1"/>
        <v>89021</v>
      </c>
      <c r="H341" s="388">
        <f t="shared" si="2"/>
        <v>2.3</v>
      </c>
    </row>
    <row r="342" ht="15.75" customHeight="1">
      <c r="A342" s="323" t="s">
        <v>4082</v>
      </c>
      <c r="B342" s="480" t="s">
        <v>4083</v>
      </c>
      <c r="C342" s="323" t="s">
        <v>3769</v>
      </c>
      <c r="D342" s="323" t="s">
        <v>4084</v>
      </c>
      <c r="F342" s="286" t="str">
        <f t="shared" si="1"/>
        <v>89028</v>
      </c>
      <c r="H342" s="388">
        <f t="shared" si="2"/>
        <v>166.46</v>
      </c>
    </row>
    <row r="343" ht="15.75" customHeight="1">
      <c r="A343" s="323" t="s">
        <v>4086</v>
      </c>
      <c r="B343" s="480" t="s">
        <v>4088</v>
      </c>
      <c r="C343" s="323" t="s">
        <v>3769</v>
      </c>
      <c r="D343" s="323" t="s">
        <v>4089</v>
      </c>
      <c r="F343" s="286" t="str">
        <f t="shared" si="1"/>
        <v>89032</v>
      </c>
      <c r="H343" s="388">
        <f t="shared" si="2"/>
        <v>146.75</v>
      </c>
    </row>
    <row r="344" ht="15.75" customHeight="1">
      <c r="A344" s="323" t="s">
        <v>4092</v>
      </c>
      <c r="B344" s="480" t="s">
        <v>4094</v>
      </c>
      <c r="C344" s="323" t="s">
        <v>3769</v>
      </c>
      <c r="D344" s="323" t="s">
        <v>4095</v>
      </c>
      <c r="F344" s="286" t="str">
        <f t="shared" si="1"/>
        <v>89035</v>
      </c>
      <c r="H344" s="388">
        <f t="shared" si="2"/>
        <v>146.2</v>
      </c>
    </row>
    <row r="345" ht="15.75" customHeight="1">
      <c r="A345" s="323" t="s">
        <v>4100</v>
      </c>
      <c r="B345" s="480" t="s">
        <v>4101</v>
      </c>
      <c r="C345" s="323" t="s">
        <v>3769</v>
      </c>
      <c r="D345" s="323" t="s">
        <v>4102</v>
      </c>
      <c r="F345" s="286" t="str">
        <f t="shared" si="1"/>
        <v>89225</v>
      </c>
      <c r="H345" s="388">
        <f t="shared" si="2"/>
        <v>4.39</v>
      </c>
    </row>
    <row r="346" ht="15.75" customHeight="1">
      <c r="A346" s="323" t="s">
        <v>4104</v>
      </c>
      <c r="B346" s="480" t="s">
        <v>4106</v>
      </c>
      <c r="C346" s="323" t="s">
        <v>3769</v>
      </c>
      <c r="D346" s="323" t="s">
        <v>4107</v>
      </c>
      <c r="F346" s="286" t="str">
        <f t="shared" si="1"/>
        <v>89234</v>
      </c>
      <c r="H346" s="388">
        <f t="shared" si="2"/>
        <v>501.06</v>
      </c>
    </row>
    <row r="347" ht="15.75" customHeight="1">
      <c r="A347" s="323" t="s">
        <v>4110</v>
      </c>
      <c r="B347" s="480" t="s">
        <v>4112</v>
      </c>
      <c r="C347" s="323" t="s">
        <v>3769</v>
      </c>
      <c r="D347" s="323" t="s">
        <v>4113</v>
      </c>
      <c r="F347" s="286" t="str">
        <f t="shared" si="1"/>
        <v>89242</v>
      </c>
      <c r="H347" s="388">
        <f t="shared" si="2"/>
        <v>1172.92</v>
      </c>
    </row>
    <row r="348" ht="15.75" customHeight="1">
      <c r="A348" s="323" t="s">
        <v>4116</v>
      </c>
      <c r="B348" s="480" t="s">
        <v>4117</v>
      </c>
      <c r="C348" s="323" t="s">
        <v>3769</v>
      </c>
      <c r="D348" s="323" t="s">
        <v>4118</v>
      </c>
      <c r="F348" s="286" t="str">
        <f t="shared" si="1"/>
        <v>89250</v>
      </c>
      <c r="H348" s="388">
        <f t="shared" si="2"/>
        <v>1017.18</v>
      </c>
    </row>
    <row r="349" ht="15.75" customHeight="1">
      <c r="A349" s="323" t="s">
        <v>4120</v>
      </c>
      <c r="B349" s="480" t="s">
        <v>4121</v>
      </c>
      <c r="C349" s="323" t="s">
        <v>3769</v>
      </c>
      <c r="D349" s="323" t="s">
        <v>4123</v>
      </c>
      <c r="F349" s="286" t="str">
        <f t="shared" si="1"/>
        <v>89257</v>
      </c>
      <c r="H349" s="388">
        <f t="shared" si="2"/>
        <v>285.13</v>
      </c>
    </row>
    <row r="350" ht="15.75" customHeight="1">
      <c r="A350" s="323" t="s">
        <v>4126</v>
      </c>
      <c r="B350" s="480" t="s">
        <v>4127</v>
      </c>
      <c r="C350" s="323" t="s">
        <v>3769</v>
      </c>
      <c r="D350" s="323" t="s">
        <v>4129</v>
      </c>
      <c r="F350" s="286" t="str">
        <f t="shared" si="1"/>
        <v>89272</v>
      </c>
      <c r="H350" s="388">
        <f t="shared" si="2"/>
        <v>160.97</v>
      </c>
    </row>
    <row r="351" ht="15.75" customHeight="1">
      <c r="A351" s="323" t="s">
        <v>4133</v>
      </c>
      <c r="B351" s="480" t="s">
        <v>4134</v>
      </c>
      <c r="C351" s="323" t="s">
        <v>3769</v>
      </c>
      <c r="D351" s="323" t="s">
        <v>4135</v>
      </c>
      <c r="F351" s="286" t="str">
        <f t="shared" si="1"/>
        <v>89278</v>
      </c>
      <c r="H351" s="388">
        <f t="shared" si="2"/>
        <v>9.25</v>
      </c>
    </row>
    <row r="352" ht="15.75" customHeight="1">
      <c r="A352" s="323" t="s">
        <v>4137</v>
      </c>
      <c r="B352" s="480" t="s">
        <v>4139</v>
      </c>
      <c r="C352" s="323" t="s">
        <v>3769</v>
      </c>
      <c r="D352" s="323" t="s">
        <v>4140</v>
      </c>
      <c r="F352" s="286" t="str">
        <f t="shared" si="1"/>
        <v>89843</v>
      </c>
      <c r="H352" s="388">
        <f t="shared" si="2"/>
        <v>173.94</v>
      </c>
    </row>
    <row r="353" ht="15.75" customHeight="1">
      <c r="A353" s="323" t="s">
        <v>4143</v>
      </c>
      <c r="B353" s="480" t="s">
        <v>4144</v>
      </c>
      <c r="C353" s="323" t="s">
        <v>3769</v>
      </c>
      <c r="D353" s="323" t="s">
        <v>4145</v>
      </c>
      <c r="F353" s="286" t="str">
        <f t="shared" si="1"/>
        <v>89876</v>
      </c>
      <c r="H353" s="388">
        <f t="shared" si="2"/>
        <v>250.01</v>
      </c>
    </row>
    <row r="354" ht="15.75" customHeight="1">
      <c r="A354" s="323" t="s">
        <v>4149</v>
      </c>
      <c r="B354" s="480" t="s">
        <v>4152</v>
      </c>
      <c r="C354" s="323" t="s">
        <v>3769</v>
      </c>
      <c r="D354" s="323" t="s">
        <v>4154</v>
      </c>
      <c r="F354" s="286" t="str">
        <f t="shared" si="1"/>
        <v>89883</v>
      </c>
      <c r="H354" s="388">
        <f t="shared" si="2"/>
        <v>274.69</v>
      </c>
    </row>
    <row r="355" ht="15.75" customHeight="1">
      <c r="A355" s="323" t="s">
        <v>4159</v>
      </c>
      <c r="B355" s="480" t="s">
        <v>4160</v>
      </c>
      <c r="C355" s="323" t="s">
        <v>3769</v>
      </c>
      <c r="D355" s="323" t="s">
        <v>4162</v>
      </c>
      <c r="F355" s="286" t="str">
        <f t="shared" si="1"/>
        <v>90586</v>
      </c>
      <c r="H355" s="388">
        <f t="shared" si="2"/>
        <v>1.58</v>
      </c>
    </row>
    <row r="356" ht="15.75" customHeight="1">
      <c r="A356" s="323" t="s">
        <v>4164</v>
      </c>
      <c r="B356" s="480" t="s">
        <v>4166</v>
      </c>
      <c r="C356" s="323" t="s">
        <v>3769</v>
      </c>
      <c r="D356" s="323" t="s">
        <v>4167</v>
      </c>
      <c r="F356" s="286" t="str">
        <f t="shared" si="1"/>
        <v>90625</v>
      </c>
      <c r="H356" s="388">
        <f t="shared" si="2"/>
        <v>6.34</v>
      </c>
    </row>
    <row r="357" ht="15.75" customHeight="1">
      <c r="A357" s="323" t="s">
        <v>4172</v>
      </c>
      <c r="B357" s="480" t="s">
        <v>4173</v>
      </c>
      <c r="C357" s="323" t="s">
        <v>3769</v>
      </c>
      <c r="D357" s="323" t="s">
        <v>4175</v>
      </c>
      <c r="F357" s="286" t="str">
        <f t="shared" si="1"/>
        <v>90631</v>
      </c>
      <c r="H357" s="388">
        <f t="shared" si="2"/>
        <v>113.31</v>
      </c>
    </row>
    <row r="358" ht="15.75" customHeight="1">
      <c r="A358" s="323" t="s">
        <v>4177</v>
      </c>
      <c r="B358" s="480" t="s">
        <v>4178</v>
      </c>
      <c r="C358" s="323" t="s">
        <v>3769</v>
      </c>
      <c r="D358" s="323" t="s">
        <v>4179</v>
      </c>
      <c r="F358" s="286" t="str">
        <f t="shared" si="1"/>
        <v>90637</v>
      </c>
      <c r="H358" s="388">
        <f t="shared" si="2"/>
        <v>12.71</v>
      </c>
    </row>
    <row r="359" ht="15.75" customHeight="1">
      <c r="A359" s="323" t="s">
        <v>4182</v>
      </c>
      <c r="B359" s="480" t="s">
        <v>4183</v>
      </c>
      <c r="C359" s="323" t="s">
        <v>3769</v>
      </c>
      <c r="D359" s="323" t="s">
        <v>4185</v>
      </c>
      <c r="F359" s="286" t="str">
        <f t="shared" si="1"/>
        <v>90643</v>
      </c>
      <c r="H359" s="388">
        <f t="shared" si="2"/>
        <v>17.68</v>
      </c>
    </row>
    <row r="360" ht="15.75" customHeight="1">
      <c r="A360" s="323" t="s">
        <v>4186</v>
      </c>
      <c r="B360" s="480" t="s">
        <v>4187</v>
      </c>
      <c r="C360" s="323" t="s">
        <v>3769</v>
      </c>
      <c r="D360" s="323" t="s">
        <v>4188</v>
      </c>
      <c r="F360" s="286" t="str">
        <f t="shared" si="1"/>
        <v>90650</v>
      </c>
      <c r="H360" s="388">
        <f t="shared" si="2"/>
        <v>10.49</v>
      </c>
    </row>
    <row r="361" ht="15.75" customHeight="1">
      <c r="A361" s="323" t="s">
        <v>4192</v>
      </c>
      <c r="B361" s="480" t="s">
        <v>4193</v>
      </c>
      <c r="C361" s="323" t="s">
        <v>3769</v>
      </c>
      <c r="D361" s="323" t="s">
        <v>4195</v>
      </c>
      <c r="F361" s="286" t="str">
        <f t="shared" si="1"/>
        <v>90656</v>
      </c>
      <c r="H361" s="388">
        <f t="shared" si="2"/>
        <v>12.67</v>
      </c>
    </row>
    <row r="362" ht="15.75" customHeight="1">
      <c r="A362" s="323" t="s">
        <v>4198</v>
      </c>
      <c r="B362" s="480" t="s">
        <v>4201</v>
      </c>
      <c r="C362" s="323" t="s">
        <v>3769</v>
      </c>
      <c r="D362" s="323" t="s">
        <v>2999</v>
      </c>
      <c r="F362" s="286" t="str">
        <f t="shared" si="1"/>
        <v>90662</v>
      </c>
      <c r="H362" s="388">
        <f t="shared" si="2"/>
        <v>13.16</v>
      </c>
    </row>
    <row r="363" ht="15.75" customHeight="1">
      <c r="A363" s="323" t="s">
        <v>4204</v>
      </c>
      <c r="B363" s="480" t="s">
        <v>4205</v>
      </c>
      <c r="C363" s="323" t="s">
        <v>3769</v>
      </c>
      <c r="D363" s="323" t="s">
        <v>4207</v>
      </c>
      <c r="F363" s="286" t="str">
        <f t="shared" si="1"/>
        <v>90668</v>
      </c>
      <c r="H363" s="388">
        <f t="shared" si="2"/>
        <v>22.43</v>
      </c>
    </row>
    <row r="364" ht="15.75" customHeight="1">
      <c r="A364" s="323" t="s">
        <v>4211</v>
      </c>
      <c r="B364" s="480" t="s">
        <v>4212</v>
      </c>
      <c r="C364" s="323" t="s">
        <v>3769</v>
      </c>
      <c r="D364" s="323" t="s">
        <v>4213</v>
      </c>
      <c r="F364" s="286" t="str">
        <f t="shared" si="1"/>
        <v>90674</v>
      </c>
      <c r="H364" s="388">
        <f t="shared" si="2"/>
        <v>458.41</v>
      </c>
    </row>
    <row r="365" ht="15.75" customHeight="1">
      <c r="A365" s="323" t="s">
        <v>4216</v>
      </c>
      <c r="B365" s="480" t="s">
        <v>4218</v>
      </c>
      <c r="C365" s="323" t="s">
        <v>3769</v>
      </c>
      <c r="D365" s="323" t="s">
        <v>4219</v>
      </c>
      <c r="F365" s="286" t="str">
        <f t="shared" si="1"/>
        <v>90680</v>
      </c>
      <c r="H365" s="388">
        <f t="shared" si="2"/>
        <v>282.8</v>
      </c>
    </row>
    <row r="366" ht="15.75" customHeight="1">
      <c r="A366" s="323" t="s">
        <v>4222</v>
      </c>
      <c r="B366" s="480" t="s">
        <v>4224</v>
      </c>
      <c r="C366" s="323" t="s">
        <v>3769</v>
      </c>
      <c r="D366" s="323" t="s">
        <v>4226</v>
      </c>
      <c r="F366" s="286" t="str">
        <f t="shared" si="1"/>
        <v>90686</v>
      </c>
      <c r="H366" s="388">
        <f t="shared" si="2"/>
        <v>131.25</v>
      </c>
    </row>
    <row r="367" ht="15.75" customHeight="1">
      <c r="A367" s="323" t="s">
        <v>4229</v>
      </c>
      <c r="B367" s="480" t="s">
        <v>4231</v>
      </c>
      <c r="C367" s="323" t="s">
        <v>3769</v>
      </c>
      <c r="D367" s="323" t="s">
        <v>4233</v>
      </c>
      <c r="F367" s="286" t="str">
        <f t="shared" si="1"/>
        <v>90692</v>
      </c>
      <c r="H367" s="388">
        <f t="shared" si="2"/>
        <v>103.46</v>
      </c>
    </row>
    <row r="368" ht="15.75" customHeight="1">
      <c r="A368" s="323" t="s">
        <v>4236</v>
      </c>
      <c r="B368" s="480" t="s">
        <v>4239</v>
      </c>
      <c r="C368" s="323" t="s">
        <v>3769</v>
      </c>
      <c r="D368" s="323" t="s">
        <v>4241</v>
      </c>
      <c r="F368" s="286" t="str">
        <f t="shared" si="1"/>
        <v>90964</v>
      </c>
      <c r="H368" s="388">
        <f t="shared" si="2"/>
        <v>21.32</v>
      </c>
    </row>
    <row r="369" ht="15.75" customHeight="1">
      <c r="A369" s="323" t="s">
        <v>4244</v>
      </c>
      <c r="B369" s="480" t="s">
        <v>4245</v>
      </c>
      <c r="C369" s="323" t="s">
        <v>3769</v>
      </c>
      <c r="D369" s="323" t="s">
        <v>4246</v>
      </c>
      <c r="F369" s="286" t="str">
        <f t="shared" si="1"/>
        <v>90972</v>
      </c>
      <c r="H369" s="388">
        <f t="shared" si="2"/>
        <v>57.49</v>
      </c>
    </row>
    <row r="370" ht="15.75" customHeight="1">
      <c r="A370" s="323" t="s">
        <v>4249</v>
      </c>
      <c r="B370" s="480" t="s">
        <v>4250</v>
      </c>
      <c r="C370" s="323" t="s">
        <v>3769</v>
      </c>
      <c r="D370" s="323" t="s">
        <v>4256</v>
      </c>
      <c r="F370" s="286" t="str">
        <f t="shared" si="1"/>
        <v>90979</v>
      </c>
      <c r="H370" s="388">
        <f t="shared" si="2"/>
        <v>148.62</v>
      </c>
    </row>
    <row r="371" ht="15.75" customHeight="1">
      <c r="A371" s="323" t="s">
        <v>4260</v>
      </c>
      <c r="B371" s="480" t="s">
        <v>4262</v>
      </c>
      <c r="C371" s="323" t="s">
        <v>3769</v>
      </c>
      <c r="D371" s="323" t="s">
        <v>4263</v>
      </c>
      <c r="F371" s="286" t="str">
        <f t="shared" si="1"/>
        <v>90991</v>
      </c>
      <c r="H371" s="388">
        <f t="shared" si="2"/>
        <v>148.68</v>
      </c>
    </row>
    <row r="372" ht="15.75" customHeight="1">
      <c r="A372" s="323" t="s">
        <v>4266</v>
      </c>
      <c r="B372" s="480" t="s">
        <v>4268</v>
      </c>
      <c r="C372" s="323" t="s">
        <v>3769</v>
      </c>
      <c r="D372" s="323" t="s">
        <v>4270</v>
      </c>
      <c r="F372" s="286" t="str">
        <f t="shared" si="1"/>
        <v>90999</v>
      </c>
      <c r="H372" s="388">
        <f t="shared" si="2"/>
        <v>76.43</v>
      </c>
    </row>
    <row r="373" ht="15.75" customHeight="1">
      <c r="A373" s="323" t="s">
        <v>4272</v>
      </c>
      <c r="B373" s="480" t="s">
        <v>4274</v>
      </c>
      <c r="C373" s="323" t="s">
        <v>3769</v>
      </c>
      <c r="D373" s="323" t="s">
        <v>4275</v>
      </c>
      <c r="F373" s="286" t="str">
        <f t="shared" si="1"/>
        <v>91031</v>
      </c>
      <c r="H373" s="388">
        <f t="shared" si="2"/>
        <v>182.23</v>
      </c>
    </row>
    <row r="374" ht="15.75" customHeight="1">
      <c r="A374" s="323" t="s">
        <v>4278</v>
      </c>
      <c r="B374" s="480" t="s">
        <v>4280</v>
      </c>
      <c r="C374" s="323" t="s">
        <v>3769</v>
      </c>
      <c r="D374" s="323" t="s">
        <v>4282</v>
      </c>
      <c r="F374" s="286" t="str">
        <f t="shared" si="1"/>
        <v>91277</v>
      </c>
      <c r="H374" s="388">
        <f t="shared" si="2"/>
        <v>9.69</v>
      </c>
    </row>
    <row r="375" ht="15.75" customHeight="1">
      <c r="A375" s="323" t="s">
        <v>4284</v>
      </c>
      <c r="B375" s="480" t="s">
        <v>4285</v>
      </c>
      <c r="C375" s="323" t="s">
        <v>3769</v>
      </c>
      <c r="D375" s="323" t="s">
        <v>4287</v>
      </c>
      <c r="F375" s="286" t="str">
        <f t="shared" si="1"/>
        <v>91283</v>
      </c>
      <c r="H375" s="388">
        <f t="shared" si="2"/>
        <v>22.09</v>
      </c>
    </row>
    <row r="376" ht="15.75" customHeight="1">
      <c r="A376" s="323" t="s">
        <v>4290</v>
      </c>
      <c r="B376" s="480" t="s">
        <v>4291</v>
      </c>
      <c r="C376" s="323" t="s">
        <v>3769</v>
      </c>
      <c r="D376" s="323" t="s">
        <v>4293</v>
      </c>
      <c r="F376" s="286" t="str">
        <f t="shared" si="1"/>
        <v>91386</v>
      </c>
      <c r="H376" s="388">
        <f t="shared" si="2"/>
        <v>191.08</v>
      </c>
    </row>
    <row r="377" ht="15.75" customHeight="1">
      <c r="A377" s="323" t="s">
        <v>4296</v>
      </c>
      <c r="B377" s="480" t="s">
        <v>4297</v>
      </c>
      <c r="C377" s="323" t="s">
        <v>3769</v>
      </c>
      <c r="D377" s="323" t="s">
        <v>4298</v>
      </c>
      <c r="F377" s="286" t="str">
        <f t="shared" si="1"/>
        <v>91533</v>
      </c>
      <c r="H377" s="388">
        <f t="shared" si="2"/>
        <v>36.52</v>
      </c>
    </row>
    <row r="378" ht="15.75" customHeight="1">
      <c r="A378" s="323" t="s">
        <v>4300</v>
      </c>
      <c r="B378" s="480" t="s">
        <v>4302</v>
      </c>
      <c r="C378" s="323" t="s">
        <v>3769</v>
      </c>
      <c r="D378" s="323" t="s">
        <v>4303</v>
      </c>
      <c r="F378" s="286" t="str">
        <f t="shared" si="1"/>
        <v>91634</v>
      </c>
      <c r="H378" s="388">
        <f t="shared" si="2"/>
        <v>171.27</v>
      </c>
    </row>
    <row r="379" ht="15.75" customHeight="1">
      <c r="A379" s="323" t="s">
        <v>4307</v>
      </c>
      <c r="B379" s="480" t="s">
        <v>4308</v>
      </c>
      <c r="C379" s="323" t="s">
        <v>3769</v>
      </c>
      <c r="D379" s="323" t="s">
        <v>4309</v>
      </c>
      <c r="F379" s="286" t="str">
        <f t="shared" si="1"/>
        <v>91645</v>
      </c>
      <c r="H379" s="388">
        <f t="shared" si="2"/>
        <v>370.9</v>
      </c>
    </row>
    <row r="380" ht="15.75" customHeight="1">
      <c r="A380" s="323" t="s">
        <v>4311</v>
      </c>
      <c r="B380" s="480" t="s">
        <v>4312</v>
      </c>
      <c r="C380" s="323" t="s">
        <v>3769</v>
      </c>
      <c r="D380" s="323" t="s">
        <v>4314</v>
      </c>
      <c r="F380" s="286" t="str">
        <f t="shared" si="1"/>
        <v>91692</v>
      </c>
      <c r="H380" s="388">
        <f t="shared" si="2"/>
        <v>31.62</v>
      </c>
    </row>
    <row r="381" ht="15.75" customHeight="1">
      <c r="A381" s="323" t="s">
        <v>4317</v>
      </c>
      <c r="B381" s="480" t="s">
        <v>4318</v>
      </c>
      <c r="C381" s="323" t="s">
        <v>3769</v>
      </c>
      <c r="D381" s="323" t="s">
        <v>4319</v>
      </c>
      <c r="F381" s="286" t="str">
        <f t="shared" si="1"/>
        <v>92043</v>
      </c>
      <c r="H381" s="388">
        <f t="shared" si="2"/>
        <v>10.21</v>
      </c>
    </row>
    <row r="382" ht="15.75" customHeight="1">
      <c r="A382" s="323" t="s">
        <v>4321</v>
      </c>
      <c r="B382" s="480" t="s">
        <v>4322</v>
      </c>
      <c r="C382" s="323" t="s">
        <v>3769</v>
      </c>
      <c r="D382" s="323" t="s">
        <v>4323</v>
      </c>
      <c r="F382" s="286" t="str">
        <f t="shared" si="1"/>
        <v>92106</v>
      </c>
      <c r="H382" s="388">
        <f t="shared" si="2"/>
        <v>234.65</v>
      </c>
    </row>
    <row r="383" ht="15.75" customHeight="1">
      <c r="A383" s="323" t="s">
        <v>4327</v>
      </c>
      <c r="B383" s="480" t="s">
        <v>4328</v>
      </c>
      <c r="C383" s="323" t="s">
        <v>3769</v>
      </c>
      <c r="D383" s="323" t="s">
        <v>4329</v>
      </c>
      <c r="F383" s="286" t="str">
        <f t="shared" si="1"/>
        <v>92112</v>
      </c>
      <c r="H383" s="388">
        <f t="shared" si="2"/>
        <v>2.53</v>
      </c>
    </row>
    <row r="384" ht="15.75" customHeight="1">
      <c r="A384" s="323" t="s">
        <v>4332</v>
      </c>
      <c r="B384" s="480" t="s">
        <v>4333</v>
      </c>
      <c r="C384" s="323" t="s">
        <v>3769</v>
      </c>
      <c r="D384" s="323" t="s">
        <v>3782</v>
      </c>
      <c r="F384" s="286" t="str">
        <f t="shared" si="1"/>
        <v>92118</v>
      </c>
      <c r="H384" s="388">
        <f t="shared" si="2"/>
        <v>0.18</v>
      </c>
    </row>
    <row r="385" ht="15.75" customHeight="1">
      <c r="A385" s="323" t="s">
        <v>4338</v>
      </c>
      <c r="B385" s="480" t="s">
        <v>4339</v>
      </c>
      <c r="C385" s="323" t="s">
        <v>3769</v>
      </c>
      <c r="D385" s="323" t="s">
        <v>4340</v>
      </c>
      <c r="F385" s="286" t="str">
        <f t="shared" si="1"/>
        <v>92138</v>
      </c>
      <c r="H385" s="388">
        <f t="shared" si="2"/>
        <v>79.88</v>
      </c>
    </row>
    <row r="386" ht="15.75" customHeight="1">
      <c r="A386" s="323" t="s">
        <v>4342</v>
      </c>
      <c r="B386" s="480" t="s">
        <v>4344</v>
      </c>
      <c r="C386" s="323" t="s">
        <v>3769</v>
      </c>
      <c r="D386" s="323" t="s">
        <v>4346</v>
      </c>
      <c r="F386" s="286" t="str">
        <f t="shared" si="1"/>
        <v>92145</v>
      </c>
      <c r="H386" s="388">
        <f t="shared" si="2"/>
        <v>71.47</v>
      </c>
    </row>
    <row r="387" ht="15.75" customHeight="1">
      <c r="A387" s="323" t="s">
        <v>4349</v>
      </c>
      <c r="B387" s="480" t="s">
        <v>4350</v>
      </c>
      <c r="C387" s="323" t="s">
        <v>3769</v>
      </c>
      <c r="D387" s="323" t="s">
        <v>4351</v>
      </c>
      <c r="F387" s="286" t="str">
        <f t="shared" si="1"/>
        <v>92242</v>
      </c>
      <c r="H387" s="388">
        <f t="shared" si="2"/>
        <v>323.76</v>
      </c>
    </row>
    <row r="388" ht="15.75" customHeight="1">
      <c r="A388" s="323" t="s">
        <v>4355</v>
      </c>
      <c r="B388" s="480" t="s">
        <v>4356</v>
      </c>
      <c r="C388" s="323" t="s">
        <v>3769</v>
      </c>
      <c r="D388" s="323" t="s">
        <v>4357</v>
      </c>
      <c r="F388" s="286" t="str">
        <f t="shared" si="1"/>
        <v>92716</v>
      </c>
      <c r="H388" s="388">
        <f t="shared" si="2"/>
        <v>22.38</v>
      </c>
    </row>
    <row r="389" ht="15.75" customHeight="1">
      <c r="A389" s="323" t="s">
        <v>4359</v>
      </c>
      <c r="B389" s="480" t="s">
        <v>4360</v>
      </c>
      <c r="C389" s="323" t="s">
        <v>3769</v>
      </c>
      <c r="D389" s="323" t="s">
        <v>4361</v>
      </c>
      <c r="F389" s="286" t="str">
        <f t="shared" si="1"/>
        <v>92960</v>
      </c>
      <c r="H389" s="388">
        <f t="shared" si="2"/>
        <v>21.48</v>
      </c>
    </row>
    <row r="390" ht="15.75" customHeight="1">
      <c r="A390" s="323" t="s">
        <v>4364</v>
      </c>
      <c r="B390" s="480" t="s">
        <v>4365</v>
      </c>
      <c r="C390" s="323" t="s">
        <v>3769</v>
      </c>
      <c r="D390" s="323" t="s">
        <v>4367</v>
      </c>
      <c r="F390" s="286" t="str">
        <f t="shared" si="1"/>
        <v>92966</v>
      </c>
      <c r="H390" s="388">
        <f t="shared" si="2"/>
        <v>19.49</v>
      </c>
    </row>
    <row r="391" ht="15.75" customHeight="1">
      <c r="A391" s="323" t="s">
        <v>4368</v>
      </c>
      <c r="B391" s="480" t="s">
        <v>4370</v>
      </c>
      <c r="C391" s="323" t="s">
        <v>3769</v>
      </c>
      <c r="D391" s="323" t="s">
        <v>4371</v>
      </c>
      <c r="F391" s="286" t="str">
        <f t="shared" si="1"/>
        <v>93224</v>
      </c>
      <c r="H391" s="388">
        <f t="shared" si="2"/>
        <v>673.42</v>
      </c>
    </row>
    <row r="392" ht="15.75" customHeight="1">
      <c r="A392" s="323" t="s">
        <v>4373</v>
      </c>
      <c r="B392" s="480" t="s">
        <v>4374</v>
      </c>
      <c r="C392" s="323" t="s">
        <v>3769</v>
      </c>
      <c r="D392" s="323" t="s">
        <v>4376</v>
      </c>
      <c r="F392" s="286" t="str">
        <f t="shared" si="1"/>
        <v>93233</v>
      </c>
      <c r="H392" s="388">
        <f t="shared" si="2"/>
        <v>9.13</v>
      </c>
    </row>
    <row r="393" ht="15.75" customHeight="1">
      <c r="A393" s="323" t="s">
        <v>4379</v>
      </c>
      <c r="B393" s="480" t="s">
        <v>4380</v>
      </c>
      <c r="C393" s="323" t="s">
        <v>3769</v>
      </c>
      <c r="D393" s="323" t="s">
        <v>4381</v>
      </c>
      <c r="F393" s="286" t="str">
        <f t="shared" si="1"/>
        <v>93272</v>
      </c>
      <c r="H393" s="388">
        <f t="shared" si="2"/>
        <v>118.5</v>
      </c>
    </row>
    <row r="394" ht="15.75" customHeight="1">
      <c r="A394" s="323" t="s">
        <v>4384</v>
      </c>
      <c r="B394" s="480" t="s">
        <v>4385</v>
      </c>
      <c r="C394" s="323" t="s">
        <v>3769</v>
      </c>
      <c r="D394" s="323" t="s">
        <v>4387</v>
      </c>
      <c r="F394" s="286" t="str">
        <f t="shared" si="1"/>
        <v>93281</v>
      </c>
      <c r="H394" s="388">
        <f t="shared" si="2"/>
        <v>26.26</v>
      </c>
    </row>
    <row r="395" ht="15.75" customHeight="1">
      <c r="A395" s="323" t="s">
        <v>4389</v>
      </c>
      <c r="B395" s="480" t="s">
        <v>4391</v>
      </c>
      <c r="C395" s="323" t="s">
        <v>3769</v>
      </c>
      <c r="D395" s="323" t="s">
        <v>4394</v>
      </c>
      <c r="F395" s="286" t="str">
        <f t="shared" si="1"/>
        <v>93287</v>
      </c>
      <c r="H395" s="388">
        <f t="shared" si="2"/>
        <v>430.72</v>
      </c>
    </row>
    <row r="396" ht="15.75" customHeight="1">
      <c r="A396" s="323" t="s">
        <v>4397</v>
      </c>
      <c r="B396" s="480" t="s">
        <v>4399</v>
      </c>
      <c r="C396" s="323" t="s">
        <v>3769</v>
      </c>
      <c r="D396" s="323" t="s">
        <v>4400</v>
      </c>
      <c r="F396" s="286" t="str">
        <f t="shared" si="1"/>
        <v>93402</v>
      </c>
      <c r="H396" s="388">
        <f t="shared" si="2"/>
        <v>190.49</v>
      </c>
    </row>
    <row r="397" ht="15.75" customHeight="1">
      <c r="A397" s="323" t="s">
        <v>4403</v>
      </c>
      <c r="B397" s="480" t="s">
        <v>4405</v>
      </c>
      <c r="C397" s="323" t="s">
        <v>3769</v>
      </c>
      <c r="D397" s="323" t="s">
        <v>4406</v>
      </c>
      <c r="F397" s="286" t="str">
        <f t="shared" si="1"/>
        <v>93408</v>
      </c>
      <c r="H397" s="388">
        <f t="shared" si="2"/>
        <v>83.54</v>
      </c>
    </row>
    <row r="398" ht="15.75" customHeight="1">
      <c r="A398" s="323" t="s">
        <v>4408</v>
      </c>
      <c r="B398" s="480" t="s">
        <v>4410</v>
      </c>
      <c r="C398" s="323" t="s">
        <v>3769</v>
      </c>
      <c r="D398" s="323" t="s">
        <v>4411</v>
      </c>
      <c r="F398" s="286" t="str">
        <f t="shared" si="1"/>
        <v>93415</v>
      </c>
      <c r="H398" s="388">
        <f t="shared" si="2"/>
        <v>15.18</v>
      </c>
    </row>
    <row r="399" ht="15.75" customHeight="1">
      <c r="A399" s="323" t="s">
        <v>4414</v>
      </c>
      <c r="B399" s="480" t="s">
        <v>4415</v>
      </c>
      <c r="C399" s="323" t="s">
        <v>3769</v>
      </c>
      <c r="D399" s="323" t="s">
        <v>4418</v>
      </c>
      <c r="F399" s="286" t="str">
        <f t="shared" si="1"/>
        <v>93421</v>
      </c>
      <c r="H399" s="388">
        <f t="shared" si="2"/>
        <v>60</v>
      </c>
    </row>
    <row r="400" ht="15.75" customHeight="1">
      <c r="A400" s="323" t="s">
        <v>4421</v>
      </c>
      <c r="B400" s="480" t="s">
        <v>4423</v>
      </c>
      <c r="C400" s="323" t="s">
        <v>3769</v>
      </c>
      <c r="D400" s="323" t="s">
        <v>4425</v>
      </c>
      <c r="F400" s="286" t="str">
        <f t="shared" si="1"/>
        <v>93427</v>
      </c>
      <c r="H400" s="388">
        <f t="shared" si="2"/>
        <v>136.69</v>
      </c>
    </row>
    <row r="401" ht="15.75" customHeight="1">
      <c r="A401" s="323" t="s">
        <v>4430</v>
      </c>
      <c r="B401" s="480" t="s">
        <v>4432</v>
      </c>
      <c r="C401" s="323" t="s">
        <v>3769</v>
      </c>
      <c r="D401" s="323" t="s">
        <v>4434</v>
      </c>
      <c r="F401" s="286" t="str">
        <f t="shared" si="1"/>
        <v>93433</v>
      </c>
      <c r="H401" s="388">
        <f t="shared" si="2"/>
        <v>2595.74</v>
      </c>
    </row>
    <row r="402" ht="15.75" customHeight="1">
      <c r="A402" s="323" t="s">
        <v>4438</v>
      </c>
      <c r="B402" s="480" t="s">
        <v>4441</v>
      </c>
      <c r="C402" s="323" t="s">
        <v>3769</v>
      </c>
      <c r="D402" s="323" t="s">
        <v>4443</v>
      </c>
      <c r="F402" s="286" t="str">
        <f t="shared" si="1"/>
        <v>93439</v>
      </c>
      <c r="H402" s="388">
        <f t="shared" si="2"/>
        <v>135.48</v>
      </c>
    </row>
    <row r="403" ht="15.75" customHeight="1">
      <c r="A403" s="323" t="s">
        <v>4447</v>
      </c>
      <c r="B403" s="480" t="s">
        <v>4448</v>
      </c>
      <c r="C403" s="323" t="s">
        <v>3769</v>
      </c>
      <c r="D403" s="323" t="s">
        <v>4450</v>
      </c>
      <c r="F403" s="286" t="str">
        <f t="shared" si="1"/>
        <v>95121</v>
      </c>
      <c r="H403" s="388">
        <f t="shared" si="2"/>
        <v>257.93</v>
      </c>
    </row>
    <row r="404" ht="15.75" customHeight="1">
      <c r="A404" s="323" t="s">
        <v>4455</v>
      </c>
      <c r="B404" s="480" t="s">
        <v>4457</v>
      </c>
      <c r="C404" s="323" t="s">
        <v>3769</v>
      </c>
      <c r="D404" s="323" t="s">
        <v>4459</v>
      </c>
      <c r="F404" s="286" t="str">
        <f t="shared" si="1"/>
        <v>95127</v>
      </c>
      <c r="H404" s="388">
        <f t="shared" si="2"/>
        <v>177.82</v>
      </c>
    </row>
    <row r="405" ht="15.75" customHeight="1">
      <c r="A405" s="323" t="s">
        <v>4465</v>
      </c>
      <c r="B405" s="480" t="s">
        <v>4467</v>
      </c>
      <c r="C405" s="323" t="s">
        <v>3769</v>
      </c>
      <c r="D405" s="323" t="s">
        <v>4469</v>
      </c>
      <c r="F405" s="286" t="str">
        <f t="shared" si="1"/>
        <v>95133</v>
      </c>
      <c r="H405" s="388">
        <f t="shared" si="2"/>
        <v>132.07</v>
      </c>
    </row>
    <row r="406" ht="15.75" customHeight="1">
      <c r="A406" s="323" t="s">
        <v>4474</v>
      </c>
      <c r="B406" s="480" t="s">
        <v>4476</v>
      </c>
      <c r="C406" s="323" t="s">
        <v>3769</v>
      </c>
      <c r="D406" s="323" t="s">
        <v>4478</v>
      </c>
      <c r="F406" s="286" t="str">
        <f t="shared" si="1"/>
        <v>95139</v>
      </c>
      <c r="H406" s="388">
        <f t="shared" si="2"/>
        <v>0.08</v>
      </c>
    </row>
    <row r="407" ht="15.75" customHeight="1">
      <c r="A407" s="323" t="s">
        <v>4483</v>
      </c>
      <c r="B407" s="480" t="s">
        <v>4484</v>
      </c>
      <c r="C407" s="323" t="s">
        <v>3769</v>
      </c>
      <c r="D407" s="323" t="s">
        <v>4485</v>
      </c>
      <c r="F407" s="286" t="str">
        <f t="shared" si="1"/>
        <v>95212</v>
      </c>
      <c r="H407" s="388">
        <f t="shared" si="2"/>
        <v>127.59</v>
      </c>
    </row>
    <row r="408" ht="15.75" customHeight="1">
      <c r="A408" s="323" t="s">
        <v>4490</v>
      </c>
      <c r="B408" s="480" t="s">
        <v>4492</v>
      </c>
      <c r="C408" s="323" t="s">
        <v>3769</v>
      </c>
      <c r="D408" s="323" t="s">
        <v>4493</v>
      </c>
      <c r="F408" s="286" t="str">
        <f t="shared" si="1"/>
        <v>95218</v>
      </c>
      <c r="H408" s="388">
        <f t="shared" si="2"/>
        <v>28.04</v>
      </c>
    </row>
    <row r="409" ht="15.75" customHeight="1">
      <c r="A409" s="323" t="s">
        <v>4498</v>
      </c>
      <c r="B409" s="480" t="s">
        <v>4499</v>
      </c>
      <c r="C409" s="323" t="s">
        <v>3769</v>
      </c>
      <c r="D409" s="323" t="s">
        <v>4501</v>
      </c>
      <c r="F409" s="286" t="str">
        <f t="shared" si="1"/>
        <v>95258</v>
      </c>
      <c r="H409" s="388">
        <f t="shared" si="2"/>
        <v>19.12</v>
      </c>
    </row>
    <row r="410" ht="15.75" customHeight="1">
      <c r="A410" s="323" t="s">
        <v>4505</v>
      </c>
      <c r="B410" s="480" t="s">
        <v>4507</v>
      </c>
      <c r="C410" s="323" t="s">
        <v>3769</v>
      </c>
      <c r="D410" s="323" t="s">
        <v>4508</v>
      </c>
      <c r="F410" s="286" t="str">
        <f t="shared" si="1"/>
        <v>95264</v>
      </c>
      <c r="H410" s="388">
        <f t="shared" si="2"/>
        <v>6.32</v>
      </c>
    </row>
    <row r="411" ht="15.75" customHeight="1">
      <c r="A411" s="323" t="s">
        <v>4513</v>
      </c>
      <c r="B411" s="480" t="s">
        <v>4514</v>
      </c>
      <c r="C411" s="323" t="s">
        <v>3769</v>
      </c>
      <c r="D411" s="323" t="s">
        <v>3551</v>
      </c>
      <c r="F411" s="286" t="str">
        <f t="shared" si="1"/>
        <v>95270</v>
      </c>
      <c r="H411" s="388">
        <f t="shared" si="2"/>
        <v>9.45</v>
      </c>
    </row>
    <row r="412" ht="15.75" customHeight="1">
      <c r="A412" s="323" t="s">
        <v>4517</v>
      </c>
      <c r="B412" s="480" t="s">
        <v>4518</v>
      </c>
      <c r="C412" s="323" t="s">
        <v>3769</v>
      </c>
      <c r="D412" s="323" t="s">
        <v>3879</v>
      </c>
      <c r="F412" s="286" t="str">
        <f t="shared" si="1"/>
        <v>95276</v>
      </c>
      <c r="H412" s="388">
        <f t="shared" si="2"/>
        <v>3.18</v>
      </c>
    </row>
    <row r="413" ht="15.75" customHeight="1">
      <c r="A413" s="323" t="s">
        <v>4522</v>
      </c>
      <c r="B413" s="480" t="s">
        <v>4523</v>
      </c>
      <c r="C413" s="323" t="s">
        <v>3769</v>
      </c>
      <c r="D413" s="323" t="s">
        <v>4524</v>
      </c>
      <c r="F413" s="286" t="str">
        <f t="shared" si="1"/>
        <v>95282</v>
      </c>
      <c r="H413" s="388">
        <f t="shared" si="2"/>
        <v>9.43</v>
      </c>
    </row>
    <row r="414" ht="15.75" customHeight="1">
      <c r="A414" s="323" t="s">
        <v>4528</v>
      </c>
      <c r="B414" s="480" t="s">
        <v>4529</v>
      </c>
      <c r="C414" s="323" t="s">
        <v>3769</v>
      </c>
      <c r="D414" s="323" t="s">
        <v>4531</v>
      </c>
      <c r="F414" s="286" t="str">
        <f t="shared" si="1"/>
        <v>95620</v>
      </c>
      <c r="H414" s="388">
        <f t="shared" si="2"/>
        <v>18.7</v>
      </c>
    </row>
    <row r="415" ht="15.75" customHeight="1">
      <c r="A415" s="323" t="s">
        <v>4535</v>
      </c>
      <c r="B415" s="480" t="s">
        <v>4536</v>
      </c>
      <c r="C415" s="323" t="s">
        <v>3769</v>
      </c>
      <c r="D415" s="323" t="s">
        <v>4538</v>
      </c>
      <c r="F415" s="286" t="str">
        <f t="shared" si="1"/>
        <v>95631</v>
      </c>
      <c r="H415" s="388">
        <f t="shared" si="2"/>
        <v>163.84</v>
      </c>
    </row>
    <row r="416" ht="15.75" customHeight="1">
      <c r="A416" s="323" t="s">
        <v>4540</v>
      </c>
      <c r="B416" s="480" t="s">
        <v>4542</v>
      </c>
      <c r="C416" s="323" t="s">
        <v>3769</v>
      </c>
      <c r="D416" s="323" t="s">
        <v>4544</v>
      </c>
      <c r="F416" s="286" t="str">
        <f t="shared" si="1"/>
        <v>95702</v>
      </c>
      <c r="H416" s="388">
        <f t="shared" si="2"/>
        <v>39.11</v>
      </c>
    </row>
    <row r="417" ht="15.75" customHeight="1">
      <c r="A417" s="323" t="s">
        <v>4547</v>
      </c>
      <c r="B417" s="480" t="s">
        <v>4551</v>
      </c>
      <c r="C417" s="323" t="s">
        <v>3769</v>
      </c>
      <c r="D417" s="323" t="s">
        <v>4553</v>
      </c>
      <c r="F417" s="286" t="str">
        <f t="shared" si="1"/>
        <v>95708</v>
      </c>
      <c r="H417" s="388">
        <f t="shared" si="2"/>
        <v>130.68</v>
      </c>
    </row>
    <row r="418" ht="15.75" customHeight="1">
      <c r="A418" s="323" t="s">
        <v>4559</v>
      </c>
      <c r="B418" s="480" t="s">
        <v>4561</v>
      </c>
      <c r="C418" s="323" t="s">
        <v>3769</v>
      </c>
      <c r="D418" s="323" t="s">
        <v>4562</v>
      </c>
      <c r="F418" s="286" t="str">
        <f t="shared" si="1"/>
        <v>95714</v>
      </c>
      <c r="H418" s="388">
        <f t="shared" si="2"/>
        <v>184.96</v>
      </c>
    </row>
    <row r="419" ht="15.75" customHeight="1">
      <c r="A419" s="323" t="s">
        <v>4566</v>
      </c>
      <c r="B419" s="480" t="s">
        <v>4568</v>
      </c>
      <c r="C419" s="323" t="s">
        <v>3769</v>
      </c>
      <c r="D419" s="323" t="s">
        <v>4569</v>
      </c>
      <c r="F419" s="286" t="str">
        <f t="shared" si="1"/>
        <v>95720</v>
      </c>
      <c r="H419" s="388">
        <f t="shared" si="2"/>
        <v>181.82</v>
      </c>
    </row>
    <row r="420" ht="15.75" customHeight="1">
      <c r="A420" s="323" t="s">
        <v>4572</v>
      </c>
      <c r="B420" s="480" t="s">
        <v>4573</v>
      </c>
      <c r="C420" s="323" t="s">
        <v>3769</v>
      </c>
      <c r="D420" s="323" t="s">
        <v>4574</v>
      </c>
      <c r="F420" s="286" t="str">
        <f t="shared" si="1"/>
        <v>95872</v>
      </c>
      <c r="H420" s="388">
        <f t="shared" si="2"/>
        <v>231.83</v>
      </c>
    </row>
    <row r="421" ht="15.75" customHeight="1">
      <c r="A421" s="323" t="s">
        <v>4576</v>
      </c>
      <c r="B421" s="480" t="s">
        <v>4577</v>
      </c>
      <c r="C421" s="323" t="s">
        <v>3769</v>
      </c>
      <c r="D421" s="323" t="s">
        <v>4579</v>
      </c>
      <c r="F421" s="286" t="str">
        <f t="shared" si="1"/>
        <v>96013</v>
      </c>
      <c r="H421" s="388">
        <f t="shared" si="2"/>
        <v>200.27</v>
      </c>
    </row>
    <row r="422" ht="15.75" customHeight="1">
      <c r="A422" s="323" t="s">
        <v>4580</v>
      </c>
      <c r="B422" s="480" t="s">
        <v>4582</v>
      </c>
      <c r="C422" s="323" t="s">
        <v>3769</v>
      </c>
      <c r="D422" s="323" t="s">
        <v>4584</v>
      </c>
      <c r="F422" s="286" t="str">
        <f t="shared" si="1"/>
        <v>96020</v>
      </c>
      <c r="H422" s="388">
        <f t="shared" si="2"/>
        <v>199.96</v>
      </c>
    </row>
    <row r="423" ht="15.75" customHeight="1">
      <c r="A423" s="323" t="s">
        <v>4586</v>
      </c>
      <c r="B423" s="480" t="s">
        <v>4587</v>
      </c>
      <c r="C423" s="323" t="s">
        <v>3769</v>
      </c>
      <c r="D423" s="323" t="s">
        <v>4589</v>
      </c>
      <c r="F423" s="286" t="str">
        <f t="shared" si="1"/>
        <v>96028</v>
      </c>
      <c r="H423" s="388">
        <f t="shared" si="2"/>
        <v>151.25</v>
      </c>
    </row>
    <row r="424" ht="15.75" customHeight="1">
      <c r="A424" s="323" t="s">
        <v>4591</v>
      </c>
      <c r="B424" s="480" t="s">
        <v>4593</v>
      </c>
      <c r="C424" s="323" t="s">
        <v>3769</v>
      </c>
      <c r="D424" s="323" t="s">
        <v>4594</v>
      </c>
      <c r="F424" s="286" t="str">
        <f t="shared" si="1"/>
        <v>96035</v>
      </c>
      <c r="H424" s="388">
        <f t="shared" si="2"/>
        <v>200.23</v>
      </c>
    </row>
    <row r="425" ht="15.75" customHeight="1">
      <c r="A425" s="323" t="s">
        <v>4596</v>
      </c>
      <c r="B425" s="480" t="s">
        <v>4597</v>
      </c>
      <c r="C425" s="323" t="s">
        <v>3769</v>
      </c>
      <c r="D425" s="323" t="s">
        <v>4599</v>
      </c>
      <c r="F425" s="286" t="str">
        <f t="shared" si="1"/>
        <v>96157</v>
      </c>
      <c r="H425" s="388">
        <f t="shared" si="2"/>
        <v>151.56</v>
      </c>
    </row>
    <row r="426" ht="15.75" customHeight="1">
      <c r="A426" s="323" t="s">
        <v>4603</v>
      </c>
      <c r="B426" s="480" t="s">
        <v>4604</v>
      </c>
      <c r="C426" s="323" t="s">
        <v>3769</v>
      </c>
      <c r="D426" s="323" t="s">
        <v>4605</v>
      </c>
      <c r="F426" s="286" t="str">
        <f t="shared" si="1"/>
        <v>96158</v>
      </c>
      <c r="H426" s="388">
        <f t="shared" si="2"/>
        <v>111.95</v>
      </c>
    </row>
    <row r="427" ht="15.75" customHeight="1">
      <c r="A427" s="323" t="s">
        <v>4608</v>
      </c>
      <c r="B427" s="480" t="s">
        <v>4609</v>
      </c>
      <c r="C427" s="323" t="s">
        <v>3769</v>
      </c>
      <c r="D427" s="323" t="s">
        <v>4611</v>
      </c>
      <c r="F427" s="286" t="str">
        <f t="shared" si="1"/>
        <v>96245</v>
      </c>
      <c r="H427" s="388">
        <f t="shared" si="2"/>
        <v>81.09</v>
      </c>
    </row>
    <row r="428" ht="15.75" customHeight="1">
      <c r="A428" s="323" t="s">
        <v>4614</v>
      </c>
      <c r="B428" s="480" t="s">
        <v>4616</v>
      </c>
      <c r="C428" s="323" t="s">
        <v>3769</v>
      </c>
      <c r="D428" s="323" t="s">
        <v>4617</v>
      </c>
      <c r="F428" s="286" t="str">
        <f t="shared" si="1"/>
        <v>96303</v>
      </c>
      <c r="H428" s="388">
        <f t="shared" si="2"/>
        <v>176.67</v>
      </c>
    </row>
    <row r="429" ht="15.75" customHeight="1">
      <c r="A429" s="323" t="s">
        <v>4621</v>
      </c>
      <c r="B429" s="480" t="s">
        <v>4622</v>
      </c>
      <c r="C429" s="323" t="s">
        <v>3769</v>
      </c>
      <c r="D429" s="323" t="s">
        <v>4625</v>
      </c>
      <c r="F429" s="286" t="str">
        <f t="shared" si="1"/>
        <v>96309</v>
      </c>
      <c r="H429" s="388">
        <f t="shared" si="2"/>
        <v>1.49</v>
      </c>
    </row>
    <row r="430" ht="15.75" customHeight="1">
      <c r="A430" s="323" t="s">
        <v>4630</v>
      </c>
      <c r="B430" s="480" t="s">
        <v>4632</v>
      </c>
      <c r="C430" s="323" t="s">
        <v>3769</v>
      </c>
      <c r="D430" s="323" t="s">
        <v>4634</v>
      </c>
      <c r="F430" s="286" t="str">
        <f t="shared" si="1"/>
        <v>96463</v>
      </c>
      <c r="H430" s="388">
        <f t="shared" si="2"/>
        <v>151.36</v>
      </c>
    </row>
    <row r="431" ht="15.75" customHeight="1">
      <c r="A431" s="323" t="s">
        <v>4638</v>
      </c>
      <c r="B431" s="480" t="s">
        <v>4639</v>
      </c>
      <c r="C431" s="323" t="s">
        <v>3769</v>
      </c>
      <c r="D431" s="323" t="s">
        <v>4640</v>
      </c>
      <c r="F431" s="286" t="str">
        <f t="shared" si="1"/>
        <v>98764</v>
      </c>
      <c r="H431" s="388">
        <f t="shared" si="2"/>
        <v>4.4</v>
      </c>
    </row>
    <row r="432" ht="15.75" customHeight="1">
      <c r="A432" s="323" t="s">
        <v>4644</v>
      </c>
      <c r="B432" s="480" t="s">
        <v>4645</v>
      </c>
      <c r="C432" s="323" t="s">
        <v>3769</v>
      </c>
      <c r="D432" s="323" t="s">
        <v>4541</v>
      </c>
      <c r="F432" s="286" t="str">
        <f t="shared" si="1"/>
        <v>99833</v>
      </c>
      <c r="H432" s="388">
        <f t="shared" si="2"/>
        <v>1.47</v>
      </c>
    </row>
    <row r="433" ht="15.75" customHeight="1">
      <c r="A433" s="323" t="s">
        <v>4648</v>
      </c>
      <c r="B433" s="480" t="s">
        <v>4649</v>
      </c>
      <c r="C433" s="323" t="s">
        <v>3769</v>
      </c>
      <c r="D433" s="323" t="s">
        <v>4650</v>
      </c>
      <c r="F433" s="286" t="str">
        <f t="shared" si="1"/>
        <v>100641</v>
      </c>
      <c r="H433" s="388">
        <f t="shared" si="2"/>
        <v>519.49</v>
      </c>
    </row>
    <row r="434" ht="15.75" customHeight="1">
      <c r="A434" s="323" t="s">
        <v>4653</v>
      </c>
      <c r="B434" s="480" t="s">
        <v>4654</v>
      </c>
      <c r="C434" s="323" t="s">
        <v>3769</v>
      </c>
      <c r="D434" s="323" t="s">
        <v>4656</v>
      </c>
      <c r="F434" s="286" t="str">
        <f t="shared" si="1"/>
        <v>100647</v>
      </c>
      <c r="H434" s="388">
        <f t="shared" si="2"/>
        <v>1062.86</v>
      </c>
    </row>
    <row r="435" ht="15.75" customHeight="1">
      <c r="A435" s="323" t="s">
        <v>4658</v>
      </c>
      <c r="B435" s="480" t="s">
        <v>4659</v>
      </c>
      <c r="C435" s="323" t="s">
        <v>4661</v>
      </c>
      <c r="D435" s="323" t="s">
        <v>4663</v>
      </c>
      <c r="F435" s="286" t="str">
        <f t="shared" si="1"/>
        <v>5632</v>
      </c>
      <c r="H435" s="388">
        <f t="shared" si="2"/>
        <v>63.92</v>
      </c>
    </row>
    <row r="436" ht="15.75" customHeight="1">
      <c r="A436" s="323" t="s">
        <v>4665</v>
      </c>
      <c r="B436" s="480" t="s">
        <v>4666</v>
      </c>
      <c r="C436" s="323" t="s">
        <v>4661</v>
      </c>
      <c r="D436" s="323" t="s">
        <v>4667</v>
      </c>
      <c r="F436" s="286" t="str">
        <f t="shared" si="1"/>
        <v>5679</v>
      </c>
      <c r="H436" s="388">
        <f t="shared" si="2"/>
        <v>50.14</v>
      </c>
    </row>
    <row r="437" ht="15.75" customHeight="1">
      <c r="A437" s="323" t="s">
        <v>4669</v>
      </c>
      <c r="B437" s="480" t="s">
        <v>4671</v>
      </c>
      <c r="C437" s="323" t="s">
        <v>4661</v>
      </c>
      <c r="D437" s="323" t="s">
        <v>4672</v>
      </c>
      <c r="F437" s="286" t="str">
        <f t="shared" si="1"/>
        <v>5681</v>
      </c>
      <c r="H437" s="388">
        <f t="shared" si="2"/>
        <v>47.89</v>
      </c>
    </row>
    <row r="438" ht="15.75" customHeight="1">
      <c r="A438" s="323" t="s">
        <v>4675</v>
      </c>
      <c r="B438" s="480" t="s">
        <v>4676</v>
      </c>
      <c r="C438" s="323" t="s">
        <v>4661</v>
      </c>
      <c r="D438" s="323" t="s">
        <v>4678</v>
      </c>
      <c r="F438" s="286" t="str">
        <f t="shared" si="1"/>
        <v>5685</v>
      </c>
      <c r="H438" s="388">
        <f t="shared" si="2"/>
        <v>45.35</v>
      </c>
    </row>
    <row r="439" ht="15.75" customHeight="1">
      <c r="A439" s="323" t="s">
        <v>4680</v>
      </c>
      <c r="B439" s="480" t="s">
        <v>4681</v>
      </c>
      <c r="C439" s="323" t="s">
        <v>4661</v>
      </c>
      <c r="D439" s="323" t="s">
        <v>4684</v>
      </c>
      <c r="F439" s="286" t="str">
        <f t="shared" si="1"/>
        <v>5690</v>
      </c>
      <c r="H439" s="388">
        <f t="shared" si="2"/>
        <v>2.49</v>
      </c>
    </row>
    <row r="440" ht="15.75" customHeight="1">
      <c r="A440" s="323" t="s">
        <v>4687</v>
      </c>
      <c r="B440" s="480" t="s">
        <v>4688</v>
      </c>
      <c r="C440" s="323" t="s">
        <v>4661</v>
      </c>
      <c r="D440" s="323" t="s">
        <v>4690</v>
      </c>
      <c r="F440" s="286" t="str">
        <f t="shared" si="1"/>
        <v>5806</v>
      </c>
      <c r="H440" s="388">
        <f t="shared" si="2"/>
        <v>0.2</v>
      </c>
    </row>
    <row r="441" ht="15.75" customHeight="1">
      <c r="A441" s="323" t="s">
        <v>4694</v>
      </c>
      <c r="B441" s="480" t="s">
        <v>4695</v>
      </c>
      <c r="C441" s="323" t="s">
        <v>4661</v>
      </c>
      <c r="D441" s="323" t="s">
        <v>4698</v>
      </c>
      <c r="F441" s="286" t="str">
        <f t="shared" si="1"/>
        <v>5826</v>
      </c>
      <c r="H441" s="388">
        <f t="shared" si="2"/>
        <v>38.01</v>
      </c>
    </row>
    <row r="442" ht="15.75" customHeight="1">
      <c r="A442" s="323" t="s">
        <v>4701</v>
      </c>
      <c r="B442" s="480" t="s">
        <v>4702</v>
      </c>
      <c r="C442" s="323" t="s">
        <v>4661</v>
      </c>
      <c r="D442" s="323" t="s">
        <v>4703</v>
      </c>
      <c r="F442" s="286" t="str">
        <f t="shared" si="1"/>
        <v>5829</v>
      </c>
      <c r="H442" s="388">
        <f t="shared" si="2"/>
        <v>145.84</v>
      </c>
    </row>
    <row r="443" ht="15.75" customHeight="1">
      <c r="A443" s="323" t="s">
        <v>4707</v>
      </c>
      <c r="B443" s="480" t="s">
        <v>4709</v>
      </c>
      <c r="C443" s="323" t="s">
        <v>4661</v>
      </c>
      <c r="D443" s="323" t="s">
        <v>4710</v>
      </c>
      <c r="F443" s="286" t="str">
        <f t="shared" si="1"/>
        <v>5837</v>
      </c>
      <c r="H443" s="388">
        <f t="shared" si="2"/>
        <v>126.53</v>
      </c>
    </row>
    <row r="444" ht="15.75" customHeight="1">
      <c r="A444" s="323" t="s">
        <v>4713</v>
      </c>
      <c r="B444" s="480" t="s">
        <v>4714</v>
      </c>
      <c r="C444" s="323" t="s">
        <v>4661</v>
      </c>
      <c r="D444" s="323" t="s">
        <v>3839</v>
      </c>
      <c r="F444" s="286" t="str">
        <f t="shared" si="1"/>
        <v>5841</v>
      </c>
      <c r="H444" s="388">
        <f t="shared" si="2"/>
        <v>2.86</v>
      </c>
    </row>
    <row r="445" ht="15.75" customHeight="1">
      <c r="A445" s="323" t="s">
        <v>4717</v>
      </c>
      <c r="B445" s="480" t="s">
        <v>4718</v>
      </c>
      <c r="C445" s="323" t="s">
        <v>4661</v>
      </c>
      <c r="D445" s="323" t="s">
        <v>4720</v>
      </c>
      <c r="F445" s="286" t="str">
        <f t="shared" si="1"/>
        <v>5845</v>
      </c>
      <c r="H445" s="388">
        <f t="shared" si="2"/>
        <v>45.17</v>
      </c>
    </row>
    <row r="446" ht="15.75" customHeight="1">
      <c r="A446" s="323" t="s">
        <v>4722</v>
      </c>
      <c r="B446" s="480" t="s">
        <v>4723</v>
      </c>
      <c r="C446" s="323" t="s">
        <v>4661</v>
      </c>
      <c r="D446" s="323" t="s">
        <v>4726</v>
      </c>
      <c r="F446" s="286" t="str">
        <f t="shared" si="1"/>
        <v>5849</v>
      </c>
      <c r="H446" s="388">
        <f t="shared" si="2"/>
        <v>65.7</v>
      </c>
    </row>
    <row r="447" ht="15.75" customHeight="1">
      <c r="A447" s="323" t="s">
        <v>4728</v>
      </c>
      <c r="B447" s="480" t="s">
        <v>4730</v>
      </c>
      <c r="C447" s="323" t="s">
        <v>4661</v>
      </c>
      <c r="D447" s="323" t="s">
        <v>4732</v>
      </c>
      <c r="F447" s="286" t="str">
        <f t="shared" si="1"/>
        <v>5853</v>
      </c>
      <c r="H447" s="388">
        <f t="shared" si="2"/>
        <v>65.93</v>
      </c>
    </row>
    <row r="448" ht="15.75" customHeight="1">
      <c r="A448" s="323" t="s">
        <v>4734</v>
      </c>
      <c r="B448" s="480" t="s">
        <v>4735</v>
      </c>
      <c r="C448" s="323" t="s">
        <v>4661</v>
      </c>
      <c r="D448" s="323" t="s">
        <v>4737</v>
      </c>
      <c r="F448" s="286" t="str">
        <f t="shared" si="1"/>
        <v>5857</v>
      </c>
      <c r="H448" s="388">
        <f t="shared" si="2"/>
        <v>145.59</v>
      </c>
    </row>
    <row r="449" ht="15.75" customHeight="1">
      <c r="A449" s="323" t="s">
        <v>4739</v>
      </c>
      <c r="B449" s="480" t="s">
        <v>4740</v>
      </c>
      <c r="C449" s="323" t="s">
        <v>4661</v>
      </c>
      <c r="D449" s="323" t="s">
        <v>4742</v>
      </c>
      <c r="F449" s="286" t="str">
        <f t="shared" si="1"/>
        <v>5865</v>
      </c>
      <c r="H449" s="388">
        <f t="shared" si="2"/>
        <v>6.74</v>
      </c>
    </row>
    <row r="450" ht="15.75" customHeight="1">
      <c r="A450" s="323" t="s">
        <v>4743</v>
      </c>
      <c r="B450" s="480" t="s">
        <v>4745</v>
      </c>
      <c r="C450" s="323" t="s">
        <v>4661</v>
      </c>
      <c r="D450" s="323" t="s">
        <v>4746</v>
      </c>
      <c r="F450" s="286" t="str">
        <f t="shared" si="1"/>
        <v>5869</v>
      </c>
      <c r="H450" s="388">
        <f t="shared" si="2"/>
        <v>50.44</v>
      </c>
    </row>
    <row r="451" ht="15.75" customHeight="1">
      <c r="A451" s="323" t="s">
        <v>4748</v>
      </c>
      <c r="B451" s="480" t="s">
        <v>4750</v>
      </c>
      <c r="C451" s="323" t="s">
        <v>4661</v>
      </c>
      <c r="D451" s="323" t="s">
        <v>4751</v>
      </c>
      <c r="F451" s="286" t="str">
        <f t="shared" si="1"/>
        <v>5877</v>
      </c>
      <c r="H451" s="388">
        <f t="shared" si="2"/>
        <v>49.42</v>
      </c>
    </row>
    <row r="452" ht="15.75" customHeight="1">
      <c r="A452" s="323" t="s">
        <v>4754</v>
      </c>
      <c r="B452" s="480" t="s">
        <v>4755</v>
      </c>
      <c r="C452" s="323" t="s">
        <v>4661</v>
      </c>
      <c r="D452" s="323" t="s">
        <v>4756</v>
      </c>
      <c r="F452" s="286" t="str">
        <f t="shared" si="1"/>
        <v>5881</v>
      </c>
      <c r="H452" s="388">
        <f t="shared" si="2"/>
        <v>53.53</v>
      </c>
    </row>
    <row r="453" ht="15.75" customHeight="1">
      <c r="A453" s="323" t="s">
        <v>4758</v>
      </c>
      <c r="B453" s="480" t="s">
        <v>4759</v>
      </c>
      <c r="C453" s="323" t="s">
        <v>4661</v>
      </c>
      <c r="D453" s="323" t="s">
        <v>4760</v>
      </c>
      <c r="F453" s="286" t="str">
        <f t="shared" si="1"/>
        <v>5884</v>
      </c>
      <c r="H453" s="388">
        <f t="shared" si="2"/>
        <v>40.74</v>
      </c>
    </row>
    <row r="454" ht="15.75" customHeight="1">
      <c r="A454" s="323" t="s">
        <v>4763</v>
      </c>
      <c r="B454" s="480" t="s">
        <v>4764</v>
      </c>
      <c r="C454" s="323" t="s">
        <v>4661</v>
      </c>
      <c r="D454" s="323" t="s">
        <v>4766</v>
      </c>
      <c r="F454" s="286" t="str">
        <f t="shared" si="1"/>
        <v>5892</v>
      </c>
      <c r="H454" s="388">
        <f t="shared" si="2"/>
        <v>39.63</v>
      </c>
    </row>
    <row r="455" ht="15.75" customHeight="1">
      <c r="A455" s="323" t="s">
        <v>4768</v>
      </c>
      <c r="B455" s="480" t="s">
        <v>4769</v>
      </c>
      <c r="C455" s="323" t="s">
        <v>4661</v>
      </c>
      <c r="D455" s="323" t="s">
        <v>4771</v>
      </c>
      <c r="F455" s="286" t="str">
        <f t="shared" si="1"/>
        <v>5896</v>
      </c>
      <c r="H455" s="388">
        <f t="shared" si="2"/>
        <v>37.39</v>
      </c>
    </row>
    <row r="456" ht="15.75" customHeight="1">
      <c r="A456" s="323" t="s">
        <v>4773</v>
      </c>
      <c r="B456" s="480" t="s">
        <v>4775</v>
      </c>
      <c r="C456" s="323" t="s">
        <v>4661</v>
      </c>
      <c r="D456" s="323" t="s">
        <v>4776</v>
      </c>
      <c r="F456" s="286" t="str">
        <f t="shared" si="1"/>
        <v>5903</v>
      </c>
      <c r="H456" s="388">
        <f t="shared" si="2"/>
        <v>45.78</v>
      </c>
    </row>
    <row r="457" ht="15.75" customHeight="1">
      <c r="A457" s="323" t="s">
        <v>4778</v>
      </c>
      <c r="B457" s="480" t="s">
        <v>4780</v>
      </c>
      <c r="C457" s="323" t="s">
        <v>4661</v>
      </c>
      <c r="D457" s="323" t="s">
        <v>4287</v>
      </c>
      <c r="F457" s="286" t="str">
        <f t="shared" si="1"/>
        <v>5911</v>
      </c>
      <c r="H457" s="388">
        <f t="shared" si="2"/>
        <v>22.09</v>
      </c>
    </row>
    <row r="458" ht="15.75" customHeight="1">
      <c r="A458" s="323" t="s">
        <v>4782</v>
      </c>
      <c r="B458" s="480" t="s">
        <v>4784</v>
      </c>
      <c r="C458" s="323" t="s">
        <v>4661</v>
      </c>
      <c r="D458" s="323" t="s">
        <v>4786</v>
      </c>
      <c r="F458" s="286" t="str">
        <f t="shared" si="1"/>
        <v>5923</v>
      </c>
      <c r="H458" s="388">
        <f t="shared" si="2"/>
        <v>1.94</v>
      </c>
    </row>
    <row r="459" ht="15.75" customHeight="1">
      <c r="A459" s="323" t="s">
        <v>4788</v>
      </c>
      <c r="B459" s="480" t="s">
        <v>4789</v>
      </c>
      <c r="C459" s="323" t="s">
        <v>4661</v>
      </c>
      <c r="D459" s="323" t="s">
        <v>4791</v>
      </c>
      <c r="F459" s="286" t="str">
        <f t="shared" si="1"/>
        <v>5930</v>
      </c>
      <c r="H459" s="388">
        <f t="shared" si="2"/>
        <v>44.88</v>
      </c>
    </row>
    <row r="460" ht="15.75" customHeight="1">
      <c r="A460" s="323" t="s">
        <v>4793</v>
      </c>
      <c r="B460" s="480" t="s">
        <v>4794</v>
      </c>
      <c r="C460" s="323" t="s">
        <v>4661</v>
      </c>
      <c r="D460" s="323" t="s">
        <v>4796</v>
      </c>
      <c r="F460" s="286" t="str">
        <f t="shared" si="1"/>
        <v>5934</v>
      </c>
      <c r="H460" s="388">
        <f t="shared" si="2"/>
        <v>66.09</v>
      </c>
    </row>
    <row r="461" ht="15.75" customHeight="1">
      <c r="A461" s="323" t="s">
        <v>4797</v>
      </c>
      <c r="B461" s="480" t="s">
        <v>4799</v>
      </c>
      <c r="C461" s="323" t="s">
        <v>4661</v>
      </c>
      <c r="D461" s="323" t="s">
        <v>4800</v>
      </c>
      <c r="F461" s="286" t="str">
        <f t="shared" si="1"/>
        <v>5942</v>
      </c>
      <c r="H461" s="388">
        <f t="shared" si="2"/>
        <v>56.44</v>
      </c>
    </row>
    <row r="462" ht="15.75" customHeight="1">
      <c r="A462" s="323" t="s">
        <v>4802</v>
      </c>
      <c r="B462" s="480" t="s">
        <v>4804</v>
      </c>
      <c r="C462" s="323" t="s">
        <v>4661</v>
      </c>
      <c r="D462" s="323" t="s">
        <v>4805</v>
      </c>
      <c r="F462" s="286" t="str">
        <f t="shared" si="1"/>
        <v>5946</v>
      </c>
      <c r="H462" s="388">
        <f t="shared" si="2"/>
        <v>67.74</v>
      </c>
    </row>
    <row r="463" ht="15.75" customHeight="1">
      <c r="A463" s="323" t="s">
        <v>4807</v>
      </c>
      <c r="B463" s="480" t="s">
        <v>4808</v>
      </c>
      <c r="C463" s="323" t="s">
        <v>4661</v>
      </c>
      <c r="D463" s="323" t="s">
        <v>4810</v>
      </c>
      <c r="F463" s="286" t="str">
        <f t="shared" si="1"/>
        <v>5952</v>
      </c>
      <c r="H463" s="388">
        <f t="shared" si="2"/>
        <v>18.04</v>
      </c>
    </row>
    <row r="464" ht="15.75" customHeight="1">
      <c r="A464" s="323" t="s">
        <v>4812</v>
      </c>
      <c r="B464" s="480" t="s">
        <v>4813</v>
      </c>
      <c r="C464" s="323" t="s">
        <v>4661</v>
      </c>
      <c r="D464" s="323" t="s">
        <v>4814</v>
      </c>
      <c r="F464" s="286" t="str">
        <f t="shared" si="1"/>
        <v>5954</v>
      </c>
      <c r="H464" s="388">
        <f t="shared" si="2"/>
        <v>3.38</v>
      </c>
    </row>
    <row r="465" ht="15.75" customHeight="1">
      <c r="A465" s="323" t="s">
        <v>4816</v>
      </c>
      <c r="B465" s="480" t="s">
        <v>4817</v>
      </c>
      <c r="C465" s="323" t="s">
        <v>4661</v>
      </c>
      <c r="D465" s="323" t="s">
        <v>4819</v>
      </c>
      <c r="F465" s="286" t="str">
        <f t="shared" si="1"/>
        <v>5961</v>
      </c>
      <c r="H465" s="388">
        <f t="shared" si="2"/>
        <v>43.81</v>
      </c>
    </row>
    <row r="466" ht="15.75" customHeight="1">
      <c r="A466" s="323" t="s">
        <v>4820</v>
      </c>
      <c r="B466" s="480" t="s">
        <v>4822</v>
      </c>
      <c r="C466" s="323" t="s">
        <v>4661</v>
      </c>
      <c r="D466" s="323" t="s">
        <v>4823</v>
      </c>
      <c r="F466" s="286" t="str">
        <f t="shared" si="1"/>
        <v>6260</v>
      </c>
      <c r="H466" s="388">
        <f t="shared" si="2"/>
        <v>41.28</v>
      </c>
    </row>
    <row r="467" ht="15.75" customHeight="1">
      <c r="A467" s="323" t="s">
        <v>4825</v>
      </c>
      <c r="B467" s="480" t="s">
        <v>4826</v>
      </c>
      <c r="C467" s="323" t="s">
        <v>4661</v>
      </c>
      <c r="D467" s="323" t="s">
        <v>4827</v>
      </c>
      <c r="F467" s="286" t="str">
        <f t="shared" si="1"/>
        <v>6880</v>
      </c>
      <c r="H467" s="388">
        <f t="shared" si="2"/>
        <v>57.94</v>
      </c>
    </row>
    <row r="468" ht="15.75" customHeight="1">
      <c r="A468" s="323" t="s">
        <v>4829</v>
      </c>
      <c r="B468" s="480" t="s">
        <v>4831</v>
      </c>
      <c r="C468" s="323" t="s">
        <v>4661</v>
      </c>
      <c r="D468" s="323" t="s">
        <v>4832</v>
      </c>
      <c r="F468" s="286" t="str">
        <f t="shared" si="1"/>
        <v>7031</v>
      </c>
      <c r="H468" s="388">
        <f t="shared" si="2"/>
        <v>4.17</v>
      </c>
    </row>
    <row r="469" ht="15.75" customHeight="1">
      <c r="A469" s="323" t="s">
        <v>4834</v>
      </c>
      <c r="B469" s="480" t="s">
        <v>4835</v>
      </c>
      <c r="C469" s="323" t="s">
        <v>4661</v>
      </c>
      <c r="D469" s="323" t="s">
        <v>4836</v>
      </c>
      <c r="F469" s="286" t="str">
        <f t="shared" si="1"/>
        <v>7043</v>
      </c>
      <c r="H469" s="388">
        <f t="shared" si="2"/>
        <v>0.27</v>
      </c>
    </row>
    <row r="470" ht="15.75" customHeight="1">
      <c r="A470" s="323" t="s">
        <v>4838</v>
      </c>
      <c r="B470" s="480" t="s">
        <v>4839</v>
      </c>
      <c r="C470" s="323" t="s">
        <v>4661</v>
      </c>
      <c r="D470" s="323" t="s">
        <v>4841</v>
      </c>
      <c r="F470" s="286" t="str">
        <f t="shared" si="1"/>
        <v>7050</v>
      </c>
      <c r="H470" s="388">
        <f t="shared" si="2"/>
        <v>53.99</v>
      </c>
    </row>
    <row r="471" ht="15.75" customHeight="1">
      <c r="A471" s="323" t="s">
        <v>4843</v>
      </c>
      <c r="B471" s="480" t="s">
        <v>4844</v>
      </c>
      <c r="C471" s="323" t="s">
        <v>4661</v>
      </c>
      <c r="D471" s="323" t="s">
        <v>4845</v>
      </c>
      <c r="F471" s="286" t="str">
        <f t="shared" si="1"/>
        <v>67827</v>
      </c>
      <c r="H471" s="388">
        <f t="shared" si="2"/>
        <v>42.87</v>
      </c>
    </row>
    <row r="472" ht="15.75" customHeight="1">
      <c r="A472" s="323" t="s">
        <v>4847</v>
      </c>
      <c r="B472" s="480" t="s">
        <v>4848</v>
      </c>
      <c r="C472" s="323" t="s">
        <v>4661</v>
      </c>
      <c r="D472" s="323" t="s">
        <v>4105</v>
      </c>
      <c r="F472" s="286" t="str">
        <f t="shared" si="1"/>
        <v>73395</v>
      </c>
      <c r="H472" s="388">
        <f t="shared" si="2"/>
        <v>6.28</v>
      </c>
    </row>
    <row r="473" ht="15.75" customHeight="1">
      <c r="A473" s="323" t="s">
        <v>4850</v>
      </c>
      <c r="B473" s="480" t="s">
        <v>4852</v>
      </c>
      <c r="C473" s="323" t="s">
        <v>4661</v>
      </c>
      <c r="D473" s="323" t="s">
        <v>4853</v>
      </c>
      <c r="F473" s="286" t="str">
        <f t="shared" si="1"/>
        <v>83766</v>
      </c>
      <c r="H473" s="388">
        <f t="shared" si="2"/>
        <v>41.04</v>
      </c>
    </row>
    <row r="474" ht="15.75" customHeight="1">
      <c r="A474" s="323" t="s">
        <v>4856</v>
      </c>
      <c r="B474" s="480" t="s">
        <v>4857</v>
      </c>
      <c r="C474" s="323" t="s">
        <v>4661</v>
      </c>
      <c r="D474" s="323" t="s">
        <v>4859</v>
      </c>
      <c r="F474" s="286" t="str">
        <f t="shared" si="1"/>
        <v>84013</v>
      </c>
      <c r="H474" s="388">
        <f t="shared" si="2"/>
        <v>62.35</v>
      </c>
    </row>
    <row r="475" ht="15.75" customHeight="1">
      <c r="A475" s="323" t="s">
        <v>4861</v>
      </c>
      <c r="B475" s="480" t="s">
        <v>4862</v>
      </c>
      <c r="C475" s="323" t="s">
        <v>4661</v>
      </c>
      <c r="D475" s="323" t="s">
        <v>4864</v>
      </c>
      <c r="F475" s="286" t="str">
        <f t="shared" si="1"/>
        <v>87446</v>
      </c>
      <c r="H475" s="388">
        <f t="shared" si="2"/>
        <v>0.37</v>
      </c>
    </row>
    <row r="476" ht="15.75" customHeight="1">
      <c r="A476" s="323" t="s">
        <v>4867</v>
      </c>
      <c r="B476" s="480" t="s">
        <v>4868</v>
      </c>
      <c r="C476" s="323" t="s">
        <v>4661</v>
      </c>
      <c r="D476" s="323" t="s">
        <v>4869</v>
      </c>
      <c r="F476" s="286" t="str">
        <f t="shared" si="1"/>
        <v>88392</v>
      </c>
      <c r="H476" s="388">
        <f t="shared" si="2"/>
        <v>0.74</v>
      </c>
    </row>
    <row r="477" ht="15.75" customHeight="1">
      <c r="A477" s="323" t="s">
        <v>4874</v>
      </c>
      <c r="B477" s="480" t="s">
        <v>4875</v>
      </c>
      <c r="C477" s="323" t="s">
        <v>4661</v>
      </c>
      <c r="D477" s="323" t="s">
        <v>3499</v>
      </c>
      <c r="F477" s="286" t="str">
        <f t="shared" si="1"/>
        <v>88398</v>
      </c>
      <c r="H477" s="388">
        <f t="shared" si="2"/>
        <v>0.88</v>
      </c>
    </row>
    <row r="478" ht="15.75" customHeight="1">
      <c r="A478" s="323" t="s">
        <v>4878</v>
      </c>
      <c r="B478" s="480" t="s">
        <v>4879</v>
      </c>
      <c r="C478" s="323" t="s">
        <v>4661</v>
      </c>
      <c r="D478" s="323" t="s">
        <v>4880</v>
      </c>
      <c r="F478" s="286" t="str">
        <f t="shared" si="1"/>
        <v>88404</v>
      </c>
      <c r="H478" s="388">
        <f t="shared" si="2"/>
        <v>0.69</v>
      </c>
    </row>
    <row r="479" ht="15.75" customHeight="1">
      <c r="A479" s="323" t="s">
        <v>4881</v>
      </c>
      <c r="B479" s="480" t="s">
        <v>4883</v>
      </c>
      <c r="C479" s="323" t="s">
        <v>4661</v>
      </c>
      <c r="D479" s="323" t="s">
        <v>4885</v>
      </c>
      <c r="F479" s="286" t="str">
        <f t="shared" si="1"/>
        <v>88430</v>
      </c>
      <c r="H479" s="388">
        <f t="shared" si="2"/>
        <v>4.58</v>
      </c>
    </row>
    <row r="480" ht="15.75" customHeight="1">
      <c r="A480" s="323" t="s">
        <v>4887</v>
      </c>
      <c r="B480" s="480" t="s">
        <v>4889</v>
      </c>
      <c r="C480" s="323" t="s">
        <v>4661</v>
      </c>
      <c r="D480" s="323" t="s">
        <v>4890</v>
      </c>
      <c r="F480" s="286" t="str">
        <f t="shared" si="1"/>
        <v>88438</v>
      </c>
      <c r="H480" s="388">
        <f t="shared" si="2"/>
        <v>6.06</v>
      </c>
    </row>
    <row r="481" ht="15.75" customHeight="1">
      <c r="A481" s="323" t="s">
        <v>4893</v>
      </c>
      <c r="B481" s="480" t="s">
        <v>4894</v>
      </c>
      <c r="C481" s="323" t="s">
        <v>4661</v>
      </c>
      <c r="D481" s="323" t="s">
        <v>4836</v>
      </c>
      <c r="F481" s="286" t="str">
        <f t="shared" si="1"/>
        <v>88831</v>
      </c>
      <c r="H481" s="388">
        <f t="shared" si="2"/>
        <v>0.27</v>
      </c>
    </row>
    <row r="482" ht="15.75" customHeight="1">
      <c r="A482" s="323" t="s">
        <v>4896</v>
      </c>
      <c r="B482" s="480" t="s">
        <v>4897</v>
      </c>
      <c r="C482" s="323" t="s">
        <v>4661</v>
      </c>
      <c r="D482" s="323" t="s">
        <v>4899</v>
      </c>
      <c r="F482" s="286" t="str">
        <f t="shared" si="1"/>
        <v>88844</v>
      </c>
      <c r="H482" s="388">
        <f t="shared" si="2"/>
        <v>59.16</v>
      </c>
    </row>
    <row r="483" ht="15.75" customHeight="1">
      <c r="A483" s="323" t="s">
        <v>4902</v>
      </c>
      <c r="B483" s="480" t="s">
        <v>4903</v>
      </c>
      <c r="C483" s="323" t="s">
        <v>4661</v>
      </c>
      <c r="D483" s="323" t="s">
        <v>4905</v>
      </c>
      <c r="F483" s="286" t="str">
        <f t="shared" si="1"/>
        <v>88908</v>
      </c>
      <c r="H483" s="388">
        <f t="shared" si="2"/>
        <v>67.75</v>
      </c>
    </row>
    <row r="484" ht="15.75" customHeight="1">
      <c r="A484" s="323" t="s">
        <v>4907</v>
      </c>
      <c r="B484" s="480" t="s">
        <v>4909</v>
      </c>
      <c r="C484" s="323" t="s">
        <v>4661</v>
      </c>
      <c r="D484" s="323" t="s">
        <v>4836</v>
      </c>
      <c r="F484" s="286" t="str">
        <f t="shared" si="1"/>
        <v>89022</v>
      </c>
      <c r="H484" s="388">
        <f t="shared" si="2"/>
        <v>0.27</v>
      </c>
    </row>
    <row r="485" ht="15.75" customHeight="1">
      <c r="A485" s="323" t="s">
        <v>4912</v>
      </c>
      <c r="B485" s="480" t="s">
        <v>4914</v>
      </c>
      <c r="C485" s="323" t="s">
        <v>4661</v>
      </c>
      <c r="D485" s="323" t="s">
        <v>4915</v>
      </c>
      <c r="F485" s="286" t="str">
        <f t="shared" si="1"/>
        <v>89027</v>
      </c>
      <c r="H485" s="388">
        <f t="shared" si="2"/>
        <v>3.4</v>
      </c>
    </row>
    <row r="486" ht="15.75" customHeight="1">
      <c r="A486" s="323" t="s">
        <v>4918</v>
      </c>
      <c r="B486" s="480" t="s">
        <v>4920</v>
      </c>
      <c r="C486" s="323" t="s">
        <v>4661</v>
      </c>
      <c r="D486" s="323" t="s">
        <v>4922</v>
      </c>
      <c r="F486" s="286" t="str">
        <f t="shared" si="1"/>
        <v>89031</v>
      </c>
      <c r="H486" s="388">
        <f t="shared" si="2"/>
        <v>57.91</v>
      </c>
    </row>
    <row r="487" ht="15.75" customHeight="1">
      <c r="A487" s="323" t="s">
        <v>4924</v>
      </c>
      <c r="B487" s="480" t="s">
        <v>4925</v>
      </c>
      <c r="C487" s="323" t="s">
        <v>4661</v>
      </c>
      <c r="D487" s="323" t="s">
        <v>4926</v>
      </c>
      <c r="F487" s="286" t="str">
        <f t="shared" si="1"/>
        <v>89036</v>
      </c>
      <c r="H487" s="388">
        <f t="shared" si="2"/>
        <v>41.36</v>
      </c>
    </row>
    <row r="488" ht="15.75" customHeight="1">
      <c r="A488" s="323" t="s">
        <v>4928</v>
      </c>
      <c r="B488" s="480" t="s">
        <v>4929</v>
      </c>
      <c r="C488" s="323" t="s">
        <v>4661</v>
      </c>
      <c r="D488" s="323" t="s">
        <v>4931</v>
      </c>
      <c r="F488" s="286" t="str">
        <f t="shared" si="1"/>
        <v>89218</v>
      </c>
      <c r="H488" s="388">
        <f t="shared" si="2"/>
        <v>82.26</v>
      </c>
    </row>
    <row r="489" ht="15.75" customHeight="1">
      <c r="A489" s="323" t="s">
        <v>4933</v>
      </c>
      <c r="B489" s="480" t="s">
        <v>4934</v>
      </c>
      <c r="C489" s="323" t="s">
        <v>4661</v>
      </c>
      <c r="D489" s="323" t="s">
        <v>4180</v>
      </c>
      <c r="F489" s="286" t="str">
        <f t="shared" si="1"/>
        <v>89226</v>
      </c>
      <c r="H489" s="388">
        <f t="shared" si="2"/>
        <v>1.14</v>
      </c>
    </row>
    <row r="490" ht="15.75" customHeight="1">
      <c r="A490" s="323" t="s">
        <v>4937</v>
      </c>
      <c r="B490" s="480" t="s">
        <v>4939</v>
      </c>
      <c r="C490" s="323" t="s">
        <v>4661</v>
      </c>
      <c r="D490" s="323" t="s">
        <v>4940</v>
      </c>
      <c r="F490" s="286" t="str">
        <f t="shared" si="1"/>
        <v>89235</v>
      </c>
      <c r="H490" s="388">
        <f t="shared" si="2"/>
        <v>162.64</v>
      </c>
    </row>
    <row r="491" ht="15.75" customHeight="1">
      <c r="A491" s="323" t="s">
        <v>4942</v>
      </c>
      <c r="B491" s="480" t="s">
        <v>4943</v>
      </c>
      <c r="C491" s="323" t="s">
        <v>4661</v>
      </c>
      <c r="D491" s="323" t="s">
        <v>4945</v>
      </c>
      <c r="F491" s="286" t="str">
        <f t="shared" si="1"/>
        <v>89243</v>
      </c>
      <c r="H491" s="388">
        <f t="shared" si="2"/>
        <v>341.55</v>
      </c>
    </row>
    <row r="492" ht="15.75" customHeight="1">
      <c r="A492" s="323" t="s">
        <v>4947</v>
      </c>
      <c r="B492" s="480" t="s">
        <v>4948</v>
      </c>
      <c r="C492" s="323" t="s">
        <v>4661</v>
      </c>
      <c r="D492" s="323" t="s">
        <v>4950</v>
      </c>
      <c r="F492" s="286" t="str">
        <f t="shared" si="1"/>
        <v>89251</v>
      </c>
      <c r="H492" s="388">
        <f t="shared" si="2"/>
        <v>300.54</v>
      </c>
    </row>
    <row r="493" ht="15.75" customHeight="1">
      <c r="A493" s="323" t="s">
        <v>4953</v>
      </c>
      <c r="B493" s="480" t="s">
        <v>4954</v>
      </c>
      <c r="C493" s="323" t="s">
        <v>4661</v>
      </c>
      <c r="D493" s="323" t="s">
        <v>4956</v>
      </c>
      <c r="F493" s="286" t="str">
        <f t="shared" si="1"/>
        <v>89258</v>
      </c>
      <c r="H493" s="388">
        <f t="shared" si="2"/>
        <v>108.88</v>
      </c>
    </row>
    <row r="494" ht="15.75" customHeight="1">
      <c r="A494" s="323" t="s">
        <v>4964</v>
      </c>
      <c r="B494" s="480" t="s">
        <v>4965</v>
      </c>
      <c r="C494" s="323" t="s">
        <v>4661</v>
      </c>
      <c r="D494" s="323" t="s">
        <v>4966</v>
      </c>
      <c r="F494" s="286" t="str">
        <f t="shared" si="1"/>
        <v>89273</v>
      </c>
      <c r="H494" s="388">
        <f t="shared" si="2"/>
        <v>83.78</v>
      </c>
    </row>
    <row r="495" ht="15.75" customHeight="1">
      <c r="A495" s="323" t="s">
        <v>4969</v>
      </c>
      <c r="B495" s="480" t="s">
        <v>4970</v>
      </c>
      <c r="C495" s="323" t="s">
        <v>4661</v>
      </c>
      <c r="D495" s="323" t="s">
        <v>4972</v>
      </c>
      <c r="F495" s="286" t="str">
        <f t="shared" si="1"/>
        <v>89279</v>
      </c>
      <c r="H495" s="388">
        <f t="shared" si="2"/>
        <v>1.38</v>
      </c>
    </row>
    <row r="496" ht="15.75" customHeight="1">
      <c r="A496" s="323" t="s">
        <v>4975</v>
      </c>
      <c r="B496" s="480" t="s">
        <v>4977</v>
      </c>
      <c r="C496" s="323" t="s">
        <v>4661</v>
      </c>
      <c r="D496" s="323" t="s">
        <v>4978</v>
      </c>
      <c r="F496" s="286" t="str">
        <f t="shared" si="1"/>
        <v>89877</v>
      </c>
      <c r="H496" s="388">
        <f t="shared" si="2"/>
        <v>58.87</v>
      </c>
    </row>
    <row r="497" ht="15.75" customHeight="1">
      <c r="A497" s="323" t="s">
        <v>4981</v>
      </c>
      <c r="B497" s="480" t="s">
        <v>4982</v>
      </c>
      <c r="C497" s="323" t="s">
        <v>4661</v>
      </c>
      <c r="D497" s="323" t="s">
        <v>4984</v>
      </c>
      <c r="F497" s="286" t="str">
        <f t="shared" si="1"/>
        <v>89884</v>
      </c>
      <c r="H497" s="388">
        <f t="shared" si="2"/>
        <v>60.16</v>
      </c>
    </row>
    <row r="498" ht="15.75" customHeight="1">
      <c r="A498" s="323" t="s">
        <v>4987</v>
      </c>
      <c r="B498" s="480" t="s">
        <v>4988</v>
      </c>
      <c r="C498" s="323" t="s">
        <v>4661</v>
      </c>
      <c r="D498" s="323" t="s">
        <v>4989</v>
      </c>
      <c r="F498" s="286" t="str">
        <f t="shared" si="1"/>
        <v>90587</v>
      </c>
      <c r="H498" s="388">
        <f t="shared" si="2"/>
        <v>0.26</v>
      </c>
    </row>
    <row r="499" ht="15.75" customHeight="1">
      <c r="A499" s="323" t="s">
        <v>4991</v>
      </c>
      <c r="B499" s="480" t="s">
        <v>4992</v>
      </c>
      <c r="C499" s="323" t="s">
        <v>4661</v>
      </c>
      <c r="D499" s="323" t="s">
        <v>4996</v>
      </c>
      <c r="F499" s="286" t="str">
        <f t="shared" si="1"/>
        <v>90626</v>
      </c>
      <c r="H499" s="388">
        <f t="shared" si="2"/>
        <v>1.63</v>
      </c>
    </row>
    <row r="500" ht="15.75" customHeight="1">
      <c r="A500" s="323" t="s">
        <v>4999</v>
      </c>
      <c r="B500" s="480" t="s">
        <v>5001</v>
      </c>
      <c r="C500" s="323" t="s">
        <v>4661</v>
      </c>
      <c r="D500" s="323" t="s">
        <v>5003</v>
      </c>
      <c r="F500" s="286" t="str">
        <f t="shared" si="1"/>
        <v>90632</v>
      </c>
      <c r="H500" s="388">
        <f t="shared" si="2"/>
        <v>63.44</v>
      </c>
    </row>
    <row r="501" ht="15.75" customHeight="1">
      <c r="A501" s="323" t="s">
        <v>5006</v>
      </c>
      <c r="B501" s="480" t="s">
        <v>5007</v>
      </c>
      <c r="C501" s="323" t="s">
        <v>4661</v>
      </c>
      <c r="D501" s="323" t="s">
        <v>5009</v>
      </c>
      <c r="F501" s="286" t="str">
        <f t="shared" si="1"/>
        <v>90638</v>
      </c>
      <c r="H501" s="388">
        <f t="shared" si="2"/>
        <v>3.52</v>
      </c>
    </row>
    <row r="502" ht="15.75" customHeight="1">
      <c r="A502" s="323" t="s">
        <v>5012</v>
      </c>
      <c r="B502" s="480" t="s">
        <v>5013</v>
      </c>
      <c r="C502" s="323" t="s">
        <v>4661</v>
      </c>
      <c r="D502" s="323" t="s">
        <v>5015</v>
      </c>
      <c r="F502" s="286" t="str">
        <f t="shared" si="1"/>
        <v>90644</v>
      </c>
      <c r="H502" s="388">
        <f t="shared" si="2"/>
        <v>5.25</v>
      </c>
    </row>
    <row r="503" ht="15.75" customHeight="1">
      <c r="A503" s="323" t="s">
        <v>5018</v>
      </c>
      <c r="B503" s="480" t="s">
        <v>5021</v>
      </c>
      <c r="C503" s="323" t="s">
        <v>4661</v>
      </c>
      <c r="D503" s="323" t="s">
        <v>5023</v>
      </c>
      <c r="F503" s="286" t="str">
        <f t="shared" si="1"/>
        <v>90651</v>
      </c>
      <c r="H503" s="388">
        <f t="shared" si="2"/>
        <v>0.77</v>
      </c>
    </row>
    <row r="504" ht="15.75" customHeight="1">
      <c r="A504" s="323" t="s">
        <v>5025</v>
      </c>
      <c r="B504" s="480" t="s">
        <v>5027</v>
      </c>
      <c r="C504" s="323" t="s">
        <v>4661</v>
      </c>
      <c r="D504" s="323" t="s">
        <v>5028</v>
      </c>
      <c r="F504" s="286" t="str">
        <f t="shared" si="1"/>
        <v>90657</v>
      </c>
      <c r="H504" s="388">
        <f t="shared" si="2"/>
        <v>3.42</v>
      </c>
    </row>
    <row r="505" ht="15.75" customHeight="1">
      <c r="A505" s="323" t="s">
        <v>5031</v>
      </c>
      <c r="B505" s="480" t="s">
        <v>5032</v>
      </c>
      <c r="C505" s="323" t="s">
        <v>4661</v>
      </c>
      <c r="D505" s="323" t="s">
        <v>5033</v>
      </c>
      <c r="F505" s="286" t="str">
        <f t="shared" si="1"/>
        <v>90663</v>
      </c>
      <c r="H505" s="388">
        <f t="shared" si="2"/>
        <v>3.66</v>
      </c>
    </row>
    <row r="506" ht="15.75" customHeight="1">
      <c r="A506" s="323" t="s">
        <v>5036</v>
      </c>
      <c r="B506" s="480" t="s">
        <v>5037</v>
      </c>
      <c r="C506" s="323" t="s">
        <v>4661</v>
      </c>
      <c r="D506" s="323" t="s">
        <v>4122</v>
      </c>
      <c r="F506" s="286" t="str">
        <f t="shared" si="1"/>
        <v>90669</v>
      </c>
      <c r="H506" s="388">
        <f t="shared" si="2"/>
        <v>5.35</v>
      </c>
    </row>
    <row r="507" ht="15.75" customHeight="1">
      <c r="A507" s="323" t="s">
        <v>5042</v>
      </c>
      <c r="B507" s="480" t="s">
        <v>5043</v>
      </c>
      <c r="C507" s="323" t="s">
        <v>4661</v>
      </c>
      <c r="D507" s="323" t="s">
        <v>5044</v>
      </c>
      <c r="F507" s="286" t="str">
        <f t="shared" si="1"/>
        <v>90675</v>
      </c>
      <c r="H507" s="388">
        <f t="shared" si="2"/>
        <v>188.22</v>
      </c>
    </row>
    <row r="508" ht="15.75" customHeight="1">
      <c r="A508" s="323" t="s">
        <v>5046</v>
      </c>
      <c r="B508" s="480" t="s">
        <v>5047</v>
      </c>
      <c r="C508" s="323" t="s">
        <v>4661</v>
      </c>
      <c r="D508" s="323" t="s">
        <v>5049</v>
      </c>
      <c r="F508" s="286" t="str">
        <f t="shared" si="1"/>
        <v>90681</v>
      </c>
      <c r="H508" s="388">
        <f t="shared" si="2"/>
        <v>117.19</v>
      </c>
    </row>
    <row r="509" ht="15.75" customHeight="1">
      <c r="A509" s="323" t="s">
        <v>5054</v>
      </c>
      <c r="B509" s="480" t="s">
        <v>5055</v>
      </c>
      <c r="C509" s="323" t="s">
        <v>4661</v>
      </c>
      <c r="D509" s="323" t="s">
        <v>5057</v>
      </c>
      <c r="F509" s="286" t="str">
        <f t="shared" si="1"/>
        <v>90687</v>
      </c>
      <c r="H509" s="388">
        <f t="shared" si="2"/>
        <v>57.06</v>
      </c>
    </row>
    <row r="510" ht="15.75" customHeight="1">
      <c r="A510" s="323" t="s">
        <v>5061</v>
      </c>
      <c r="B510" s="480" t="s">
        <v>5063</v>
      </c>
      <c r="C510" s="323" t="s">
        <v>4661</v>
      </c>
      <c r="D510" s="323" t="s">
        <v>5064</v>
      </c>
      <c r="F510" s="286" t="str">
        <f t="shared" si="1"/>
        <v>90693</v>
      </c>
      <c r="H510" s="388">
        <f t="shared" si="2"/>
        <v>43.51</v>
      </c>
    </row>
    <row r="511" ht="15.75" customHeight="1">
      <c r="A511" s="323" t="s">
        <v>5067</v>
      </c>
      <c r="B511" s="480" t="s">
        <v>5068</v>
      </c>
      <c r="C511" s="323" t="s">
        <v>4661</v>
      </c>
      <c r="D511" s="323" t="s">
        <v>5070</v>
      </c>
      <c r="F511" s="286" t="str">
        <f t="shared" si="1"/>
        <v>90965</v>
      </c>
      <c r="H511" s="388">
        <f t="shared" si="2"/>
        <v>4.52</v>
      </c>
    </row>
    <row r="512" ht="15.75" customHeight="1">
      <c r="A512" s="323" t="s">
        <v>5072</v>
      </c>
      <c r="B512" s="480" t="s">
        <v>5074</v>
      </c>
      <c r="C512" s="323" t="s">
        <v>4661</v>
      </c>
      <c r="D512" s="323" t="s">
        <v>5076</v>
      </c>
      <c r="F512" s="286" t="str">
        <f t="shared" si="1"/>
        <v>90973</v>
      </c>
      <c r="H512" s="388">
        <f t="shared" si="2"/>
        <v>4.53</v>
      </c>
    </row>
    <row r="513" ht="15.75" customHeight="1">
      <c r="A513" s="323" t="s">
        <v>5078</v>
      </c>
      <c r="B513" s="480" t="s">
        <v>5080</v>
      </c>
      <c r="C513" s="323" t="s">
        <v>4661</v>
      </c>
      <c r="D513" s="323" t="s">
        <v>5081</v>
      </c>
      <c r="F513" s="286" t="str">
        <f t="shared" si="1"/>
        <v>90982</v>
      </c>
      <c r="H513" s="388">
        <f t="shared" si="2"/>
        <v>11.53</v>
      </c>
    </row>
    <row r="514" ht="15.75" customHeight="1">
      <c r="A514" s="323" t="s">
        <v>5084</v>
      </c>
      <c r="B514" s="480" t="s">
        <v>5086</v>
      </c>
      <c r="C514" s="323" t="s">
        <v>4661</v>
      </c>
      <c r="D514" s="323" t="s">
        <v>5087</v>
      </c>
      <c r="F514" s="286" t="str">
        <f t="shared" si="1"/>
        <v>91001</v>
      </c>
      <c r="H514" s="388">
        <f t="shared" si="2"/>
        <v>5.37</v>
      </c>
    </row>
    <row r="515" ht="15.75" customHeight="1">
      <c r="A515" s="323" t="s">
        <v>5091</v>
      </c>
      <c r="B515" s="480" t="s">
        <v>5092</v>
      </c>
      <c r="C515" s="323" t="s">
        <v>4661</v>
      </c>
      <c r="D515" s="323" t="s">
        <v>5094</v>
      </c>
      <c r="F515" s="286" t="str">
        <f t="shared" si="1"/>
        <v>91032</v>
      </c>
      <c r="H515" s="388">
        <f t="shared" si="2"/>
        <v>43.4</v>
      </c>
    </row>
    <row r="516" ht="15.75" customHeight="1">
      <c r="A516" s="323" t="s">
        <v>5097</v>
      </c>
      <c r="B516" s="480" t="s">
        <v>5098</v>
      </c>
      <c r="C516" s="323" t="s">
        <v>4661</v>
      </c>
      <c r="D516" s="323" t="s">
        <v>5100</v>
      </c>
      <c r="F516" s="286" t="str">
        <f t="shared" si="1"/>
        <v>91278</v>
      </c>
      <c r="H516" s="388">
        <f t="shared" si="2"/>
        <v>0.61</v>
      </c>
    </row>
    <row r="517" ht="15.75" customHeight="1">
      <c r="A517" s="323" t="s">
        <v>5103</v>
      </c>
      <c r="B517" s="480" t="s">
        <v>5104</v>
      </c>
      <c r="C517" s="323" t="s">
        <v>4661</v>
      </c>
      <c r="D517" s="323" t="s">
        <v>5106</v>
      </c>
      <c r="F517" s="286" t="str">
        <f t="shared" si="1"/>
        <v>91285</v>
      </c>
      <c r="H517" s="388">
        <f t="shared" si="2"/>
        <v>0.96</v>
      </c>
    </row>
    <row r="518" ht="15.75" customHeight="1">
      <c r="A518" s="323" t="s">
        <v>5108</v>
      </c>
      <c r="B518" s="480" t="s">
        <v>5110</v>
      </c>
      <c r="C518" s="323" t="s">
        <v>4661</v>
      </c>
      <c r="D518" s="323" t="s">
        <v>5111</v>
      </c>
      <c r="F518" s="286" t="str">
        <f t="shared" si="1"/>
        <v>91387</v>
      </c>
      <c r="H518" s="388">
        <f t="shared" si="2"/>
        <v>46.18</v>
      </c>
    </row>
    <row r="519" ht="15.75" customHeight="1">
      <c r="A519" s="323" t="s">
        <v>5114</v>
      </c>
      <c r="B519" s="480" t="s">
        <v>5115</v>
      </c>
      <c r="C519" s="323" t="s">
        <v>4661</v>
      </c>
      <c r="D519" s="323" t="s">
        <v>5117</v>
      </c>
      <c r="F519" s="286" t="str">
        <f t="shared" si="1"/>
        <v>91395</v>
      </c>
      <c r="H519" s="388">
        <f t="shared" si="2"/>
        <v>40.46</v>
      </c>
    </row>
    <row r="520" ht="15.75" customHeight="1">
      <c r="A520" s="323" t="s">
        <v>5121</v>
      </c>
      <c r="B520" s="480" t="s">
        <v>5123</v>
      </c>
      <c r="C520" s="323" t="s">
        <v>4661</v>
      </c>
      <c r="D520" s="323" t="s">
        <v>5125</v>
      </c>
      <c r="F520" s="286" t="str">
        <f t="shared" si="1"/>
        <v>91486</v>
      </c>
      <c r="H520" s="388">
        <f t="shared" si="2"/>
        <v>47.72</v>
      </c>
    </row>
    <row r="521" ht="15.75" customHeight="1">
      <c r="A521" s="323" t="s">
        <v>5127</v>
      </c>
      <c r="B521" s="480" t="s">
        <v>5129</v>
      </c>
      <c r="C521" s="323" t="s">
        <v>4661</v>
      </c>
      <c r="D521" s="323" t="s">
        <v>5130</v>
      </c>
      <c r="F521" s="286" t="str">
        <f t="shared" si="1"/>
        <v>91534</v>
      </c>
      <c r="H521" s="388">
        <f t="shared" si="2"/>
        <v>29.43</v>
      </c>
    </row>
    <row r="522" ht="15.75" customHeight="1">
      <c r="A522" s="323" t="s">
        <v>5133</v>
      </c>
      <c r="B522" s="480" t="s">
        <v>5135</v>
      </c>
      <c r="C522" s="323" t="s">
        <v>4661</v>
      </c>
      <c r="D522" s="323" t="s">
        <v>5136</v>
      </c>
      <c r="F522" s="286" t="str">
        <f t="shared" si="1"/>
        <v>91635</v>
      </c>
      <c r="H522" s="388">
        <f t="shared" si="2"/>
        <v>43.68</v>
      </c>
    </row>
    <row r="523" ht="15.75" customHeight="1">
      <c r="A523" s="323" t="s">
        <v>5139</v>
      </c>
      <c r="B523" s="480" t="s">
        <v>5141</v>
      </c>
      <c r="C523" s="323" t="s">
        <v>4661</v>
      </c>
      <c r="D523" s="323" t="s">
        <v>5142</v>
      </c>
      <c r="F523" s="286" t="str">
        <f t="shared" si="1"/>
        <v>91646</v>
      </c>
      <c r="H523" s="388">
        <f t="shared" si="2"/>
        <v>73.05</v>
      </c>
    </row>
    <row r="524" ht="15.75" customHeight="1">
      <c r="A524" s="323" t="s">
        <v>5145</v>
      </c>
      <c r="B524" s="480" t="s">
        <v>5146</v>
      </c>
      <c r="C524" s="323" t="s">
        <v>4661</v>
      </c>
      <c r="D524" s="323" t="s">
        <v>5148</v>
      </c>
      <c r="F524" s="286" t="str">
        <f t="shared" si="1"/>
        <v>91693</v>
      </c>
      <c r="H524" s="388">
        <f t="shared" si="2"/>
        <v>28.64</v>
      </c>
    </row>
    <row r="525" ht="15.75" customHeight="1">
      <c r="A525" s="323" t="s">
        <v>5151</v>
      </c>
      <c r="B525" s="480" t="s">
        <v>5153</v>
      </c>
      <c r="C525" s="323" t="s">
        <v>4661</v>
      </c>
      <c r="D525" s="323" t="s">
        <v>5154</v>
      </c>
      <c r="F525" s="286" t="str">
        <f t="shared" si="1"/>
        <v>92044</v>
      </c>
      <c r="H525" s="388">
        <f t="shared" si="2"/>
        <v>5.82</v>
      </c>
    </row>
    <row r="526" ht="15.75" customHeight="1">
      <c r="A526" s="323" t="s">
        <v>5158</v>
      </c>
      <c r="B526" s="480" t="s">
        <v>5159</v>
      </c>
      <c r="C526" s="323" t="s">
        <v>4661</v>
      </c>
      <c r="D526" s="323" t="s">
        <v>5161</v>
      </c>
      <c r="F526" s="286" t="str">
        <f t="shared" si="1"/>
        <v>92107</v>
      </c>
      <c r="H526" s="388">
        <f t="shared" si="2"/>
        <v>48.63</v>
      </c>
    </row>
    <row r="527" ht="15.75" customHeight="1">
      <c r="A527" s="323" t="s">
        <v>5165</v>
      </c>
      <c r="B527" s="480" t="s">
        <v>5166</v>
      </c>
      <c r="C527" s="323" t="s">
        <v>4661</v>
      </c>
      <c r="D527" s="323" t="s">
        <v>4941</v>
      </c>
      <c r="F527" s="286" t="str">
        <f t="shared" si="1"/>
        <v>92113</v>
      </c>
      <c r="H527" s="388">
        <f t="shared" si="2"/>
        <v>0.8</v>
      </c>
    </row>
    <row r="528" ht="15.75" customHeight="1">
      <c r="A528" s="323" t="s">
        <v>5169</v>
      </c>
      <c r="B528" s="480" t="s">
        <v>5171</v>
      </c>
      <c r="C528" s="323" t="s">
        <v>4661</v>
      </c>
      <c r="D528" s="323" t="s">
        <v>4478</v>
      </c>
      <c r="F528" s="286" t="str">
        <f t="shared" si="1"/>
        <v>92119</v>
      </c>
      <c r="H528" s="388">
        <f t="shared" si="2"/>
        <v>0.08</v>
      </c>
    </row>
    <row r="529" ht="15.75" customHeight="1">
      <c r="A529" s="323" t="s">
        <v>5173</v>
      </c>
      <c r="B529" s="480" t="s">
        <v>5175</v>
      </c>
      <c r="C529" s="323" t="s">
        <v>4661</v>
      </c>
      <c r="D529" s="323" t="s">
        <v>5176</v>
      </c>
      <c r="F529" s="286" t="str">
        <f t="shared" si="1"/>
        <v>92139</v>
      </c>
      <c r="H529" s="388">
        <f t="shared" si="2"/>
        <v>36.45</v>
      </c>
    </row>
    <row r="530" ht="15.75" customHeight="1">
      <c r="A530" s="323" t="s">
        <v>5178</v>
      </c>
      <c r="B530" s="480" t="s">
        <v>5179</v>
      </c>
      <c r="C530" s="323" t="s">
        <v>4661</v>
      </c>
      <c r="D530" s="323" t="s">
        <v>5181</v>
      </c>
      <c r="F530" s="286" t="str">
        <f t="shared" si="1"/>
        <v>92146</v>
      </c>
      <c r="H530" s="388">
        <f t="shared" si="2"/>
        <v>28.26</v>
      </c>
    </row>
    <row r="531" ht="15.75" customHeight="1">
      <c r="A531" s="323" t="s">
        <v>5183</v>
      </c>
      <c r="B531" s="480" t="s">
        <v>5185</v>
      </c>
      <c r="C531" s="323" t="s">
        <v>4661</v>
      </c>
      <c r="D531" s="323" t="s">
        <v>5186</v>
      </c>
      <c r="F531" s="286" t="str">
        <f t="shared" si="1"/>
        <v>92243</v>
      </c>
      <c r="H531" s="388">
        <f t="shared" si="2"/>
        <v>61.92</v>
      </c>
    </row>
    <row r="532" ht="15.75" customHeight="1">
      <c r="A532" s="323" t="s">
        <v>5190</v>
      </c>
      <c r="B532" s="480" t="s">
        <v>5191</v>
      </c>
      <c r="C532" s="323" t="s">
        <v>4661</v>
      </c>
      <c r="D532" s="323" t="s">
        <v>5192</v>
      </c>
      <c r="F532" s="286" t="str">
        <f t="shared" si="1"/>
        <v>92717</v>
      </c>
      <c r="H532" s="388">
        <f t="shared" si="2"/>
        <v>0.24</v>
      </c>
    </row>
    <row r="533" ht="15.75" customHeight="1">
      <c r="A533" s="323" t="s">
        <v>5194</v>
      </c>
      <c r="B533" s="480" t="s">
        <v>5196</v>
      </c>
      <c r="C533" s="323" t="s">
        <v>4661</v>
      </c>
      <c r="D533" s="323" t="s">
        <v>5197</v>
      </c>
      <c r="F533" s="286" t="str">
        <f t="shared" si="1"/>
        <v>92961</v>
      </c>
      <c r="H533" s="388">
        <f t="shared" si="2"/>
        <v>7.15</v>
      </c>
    </row>
    <row r="534" ht="15.75" customHeight="1">
      <c r="A534" s="323" t="s">
        <v>5200</v>
      </c>
      <c r="B534" s="480" t="s">
        <v>5201</v>
      </c>
      <c r="C534" s="323" t="s">
        <v>4661</v>
      </c>
      <c r="D534" s="323" t="s">
        <v>5203</v>
      </c>
      <c r="F534" s="286" t="str">
        <f t="shared" si="1"/>
        <v>92967</v>
      </c>
      <c r="H534" s="388">
        <f t="shared" si="2"/>
        <v>18.07</v>
      </c>
    </row>
    <row r="535" ht="15.75" customHeight="1">
      <c r="A535" s="323" t="s">
        <v>5204</v>
      </c>
      <c r="B535" s="480" t="s">
        <v>5206</v>
      </c>
      <c r="C535" s="323" t="s">
        <v>4661</v>
      </c>
      <c r="D535" s="323" t="s">
        <v>5207</v>
      </c>
      <c r="F535" s="286" t="str">
        <f t="shared" si="1"/>
        <v>93225</v>
      </c>
      <c r="H535" s="388">
        <f t="shared" si="2"/>
        <v>276.85</v>
      </c>
    </row>
    <row r="536" ht="15.75" customHeight="1">
      <c r="A536" s="323" t="s">
        <v>5210</v>
      </c>
      <c r="B536" s="480" t="s">
        <v>5211</v>
      </c>
      <c r="C536" s="323" t="s">
        <v>4661</v>
      </c>
      <c r="D536" s="323" t="s">
        <v>5213</v>
      </c>
      <c r="F536" s="286" t="str">
        <f t="shared" si="1"/>
        <v>93234</v>
      </c>
      <c r="H536" s="388">
        <f t="shared" si="2"/>
        <v>0.33</v>
      </c>
    </row>
    <row r="537" ht="15.75" customHeight="1">
      <c r="A537" s="323" t="s">
        <v>5216</v>
      </c>
      <c r="B537" s="480" t="s">
        <v>5217</v>
      </c>
      <c r="C537" s="323" t="s">
        <v>4661</v>
      </c>
      <c r="D537" s="323" t="s">
        <v>5218</v>
      </c>
      <c r="F537" s="286" t="str">
        <f t="shared" si="1"/>
        <v>93244</v>
      </c>
      <c r="H537" s="388">
        <f t="shared" si="2"/>
        <v>46.24</v>
      </c>
    </row>
    <row r="538" ht="15.75" customHeight="1">
      <c r="A538" s="323" t="s">
        <v>5220</v>
      </c>
      <c r="B538" s="480" t="s">
        <v>5221</v>
      </c>
      <c r="C538" s="323" t="s">
        <v>4661</v>
      </c>
      <c r="D538" s="323" t="s">
        <v>5223</v>
      </c>
      <c r="F538" s="286" t="str">
        <f t="shared" si="1"/>
        <v>93274</v>
      </c>
      <c r="H538" s="388">
        <f t="shared" si="2"/>
        <v>76.16</v>
      </c>
    </row>
    <row r="539" ht="15.75" customHeight="1">
      <c r="A539" s="323" t="s">
        <v>5224</v>
      </c>
      <c r="B539" s="480" t="s">
        <v>5225</v>
      </c>
      <c r="C539" s="323" t="s">
        <v>4661</v>
      </c>
      <c r="D539" s="323" t="s">
        <v>5227</v>
      </c>
      <c r="F539" s="286" t="str">
        <f t="shared" si="1"/>
        <v>93282</v>
      </c>
      <c r="H539" s="388">
        <f t="shared" si="2"/>
        <v>25.21</v>
      </c>
    </row>
    <row r="540" ht="15.75" customHeight="1">
      <c r="A540" s="323" t="s">
        <v>5228</v>
      </c>
      <c r="B540" s="480" t="s">
        <v>5230</v>
      </c>
      <c r="C540" s="323" t="s">
        <v>4661</v>
      </c>
      <c r="D540" s="323" t="s">
        <v>5231</v>
      </c>
      <c r="F540" s="286" t="str">
        <f t="shared" si="1"/>
        <v>93288</v>
      </c>
      <c r="H540" s="388">
        <f t="shared" si="2"/>
        <v>123.35</v>
      </c>
    </row>
    <row r="541" ht="15.75" customHeight="1">
      <c r="A541" s="323" t="s">
        <v>5233</v>
      </c>
      <c r="B541" s="480" t="s">
        <v>5234</v>
      </c>
      <c r="C541" s="323" t="s">
        <v>4661</v>
      </c>
      <c r="D541" s="323" t="s">
        <v>5136</v>
      </c>
      <c r="F541" s="286" t="str">
        <f t="shared" si="1"/>
        <v>93403</v>
      </c>
      <c r="H541" s="388">
        <f t="shared" si="2"/>
        <v>43.68</v>
      </c>
    </row>
    <row r="542" ht="15.75" customHeight="1">
      <c r="A542" s="323" t="s">
        <v>5236</v>
      </c>
      <c r="B542" s="480" t="s">
        <v>5238</v>
      </c>
      <c r="C542" s="323" t="s">
        <v>4661</v>
      </c>
      <c r="D542" s="323" t="s">
        <v>5239</v>
      </c>
      <c r="F542" s="286" t="str">
        <f t="shared" si="1"/>
        <v>93409</v>
      </c>
      <c r="H542" s="388">
        <f t="shared" si="2"/>
        <v>39.22</v>
      </c>
    </row>
    <row r="543" ht="15.75" customHeight="1">
      <c r="A543" s="323" t="s">
        <v>5242</v>
      </c>
      <c r="B543" s="480" t="s">
        <v>5243</v>
      </c>
      <c r="C543" s="323" t="s">
        <v>4661</v>
      </c>
      <c r="D543" s="323" t="s">
        <v>3936</v>
      </c>
      <c r="F543" s="286" t="str">
        <f t="shared" si="1"/>
        <v>93416</v>
      </c>
      <c r="H543" s="388">
        <f t="shared" si="2"/>
        <v>0.29</v>
      </c>
    </row>
    <row r="544" ht="15.75" customHeight="1">
      <c r="A544" s="323" t="s">
        <v>5248</v>
      </c>
      <c r="B544" s="480" t="s">
        <v>5249</v>
      </c>
      <c r="C544" s="323" t="s">
        <v>4661</v>
      </c>
      <c r="D544" s="323" t="s">
        <v>5250</v>
      </c>
      <c r="F544" s="286" t="str">
        <f t="shared" si="1"/>
        <v>93422</v>
      </c>
      <c r="H544" s="388">
        <f t="shared" si="2"/>
        <v>3.94</v>
      </c>
    </row>
    <row r="545" ht="15.75" customHeight="1">
      <c r="A545" s="323" t="s">
        <v>5253</v>
      </c>
      <c r="B545" s="480" t="s">
        <v>5254</v>
      </c>
      <c r="C545" s="323" t="s">
        <v>4661</v>
      </c>
      <c r="D545" s="323" t="s">
        <v>5255</v>
      </c>
      <c r="F545" s="286" t="str">
        <f t="shared" si="1"/>
        <v>93428</v>
      </c>
      <c r="H545" s="388">
        <f t="shared" si="2"/>
        <v>5.59</v>
      </c>
    </row>
    <row r="546" ht="15.75" customHeight="1">
      <c r="A546" s="323" t="s">
        <v>5257</v>
      </c>
      <c r="B546" s="480" t="s">
        <v>5259</v>
      </c>
      <c r="C546" s="323" t="s">
        <v>4661</v>
      </c>
      <c r="D546" s="323" t="s">
        <v>5260</v>
      </c>
      <c r="F546" s="286" t="str">
        <f t="shared" si="1"/>
        <v>93434</v>
      </c>
      <c r="H546" s="388">
        <f t="shared" si="2"/>
        <v>193.46</v>
      </c>
    </row>
    <row r="547" ht="15.75" customHeight="1">
      <c r="A547" s="323" t="s">
        <v>5262</v>
      </c>
      <c r="B547" s="480" t="s">
        <v>5263</v>
      </c>
      <c r="C547" s="323" t="s">
        <v>4661</v>
      </c>
      <c r="D547" s="323" t="s">
        <v>5265</v>
      </c>
      <c r="F547" s="286" t="str">
        <f t="shared" si="1"/>
        <v>93440</v>
      </c>
      <c r="H547" s="388">
        <f t="shared" si="2"/>
        <v>103.84</v>
      </c>
    </row>
    <row r="548" ht="15.75" customHeight="1">
      <c r="A548" s="323" t="s">
        <v>5267</v>
      </c>
      <c r="B548" s="480" t="s">
        <v>5268</v>
      </c>
      <c r="C548" s="323" t="s">
        <v>4661</v>
      </c>
      <c r="D548" s="323" t="s">
        <v>5269</v>
      </c>
      <c r="F548" s="286" t="str">
        <f t="shared" si="1"/>
        <v>95122</v>
      </c>
      <c r="H548" s="388">
        <f t="shared" si="2"/>
        <v>147.5</v>
      </c>
    </row>
    <row r="549" ht="15.75" customHeight="1">
      <c r="A549" s="323" t="s">
        <v>5271</v>
      </c>
      <c r="B549" s="480" t="s">
        <v>5273</v>
      </c>
      <c r="C549" s="323" t="s">
        <v>4661</v>
      </c>
      <c r="D549" s="323" t="s">
        <v>5274</v>
      </c>
      <c r="F549" s="286" t="str">
        <f t="shared" si="1"/>
        <v>95128</v>
      </c>
      <c r="H549" s="388">
        <f t="shared" si="2"/>
        <v>45.36</v>
      </c>
    </row>
    <row r="550" ht="15.75" customHeight="1">
      <c r="A550" s="323" t="s">
        <v>5275</v>
      </c>
      <c r="B550" s="480" t="s">
        <v>5276</v>
      </c>
      <c r="C550" s="323" t="s">
        <v>4661</v>
      </c>
      <c r="D550" s="323" t="s">
        <v>3774</v>
      </c>
      <c r="F550" s="286" t="str">
        <f t="shared" si="1"/>
        <v>95140</v>
      </c>
      <c r="H550" s="388">
        <f t="shared" si="2"/>
        <v>0.05</v>
      </c>
    </row>
    <row r="551" ht="15.75" customHeight="1">
      <c r="A551" s="323" t="s">
        <v>5280</v>
      </c>
      <c r="B551" s="480" t="s">
        <v>5281</v>
      </c>
      <c r="C551" s="323" t="s">
        <v>4661</v>
      </c>
      <c r="D551" s="323" t="s">
        <v>5282</v>
      </c>
      <c r="F551" s="286" t="str">
        <f t="shared" si="1"/>
        <v>95213</v>
      </c>
      <c r="H551" s="388">
        <f t="shared" si="2"/>
        <v>80.76</v>
      </c>
    </row>
    <row r="552" ht="15.75" customHeight="1">
      <c r="A552" s="323" t="s">
        <v>5286</v>
      </c>
      <c r="B552" s="480" t="s">
        <v>5287</v>
      </c>
      <c r="C552" s="323" t="s">
        <v>4661</v>
      </c>
      <c r="D552" s="323" t="s">
        <v>5289</v>
      </c>
      <c r="F552" s="286" t="str">
        <f t="shared" si="1"/>
        <v>95219</v>
      </c>
      <c r="H552" s="388">
        <f t="shared" si="2"/>
        <v>27.26</v>
      </c>
    </row>
    <row r="553" ht="15.75" customHeight="1">
      <c r="A553" s="323" t="s">
        <v>5291</v>
      </c>
      <c r="B553" s="480" t="s">
        <v>5292</v>
      </c>
      <c r="C553" s="323" t="s">
        <v>4661</v>
      </c>
      <c r="D553" s="323" t="s">
        <v>5294</v>
      </c>
      <c r="F553" s="286" t="str">
        <f t="shared" si="1"/>
        <v>95259</v>
      </c>
      <c r="H553" s="388">
        <f t="shared" si="2"/>
        <v>17.9</v>
      </c>
    </row>
    <row r="554" ht="15.75" customHeight="1">
      <c r="A554" s="323" t="s">
        <v>5296</v>
      </c>
      <c r="B554" s="480" t="s">
        <v>5297</v>
      </c>
      <c r="C554" s="323" t="s">
        <v>4661</v>
      </c>
      <c r="D554" s="323" t="s">
        <v>5299</v>
      </c>
      <c r="F554" s="286" t="str">
        <f t="shared" si="1"/>
        <v>95265</v>
      </c>
      <c r="H554" s="388">
        <f t="shared" si="2"/>
        <v>0.75</v>
      </c>
    </row>
    <row r="555" ht="15.75" customHeight="1">
      <c r="A555" s="323" t="s">
        <v>5301</v>
      </c>
      <c r="B555" s="480" t="s">
        <v>5302</v>
      </c>
      <c r="C555" s="323" t="s">
        <v>4661</v>
      </c>
      <c r="D555" s="323" t="s">
        <v>5304</v>
      </c>
      <c r="F555" s="286" t="str">
        <f t="shared" si="1"/>
        <v>95271</v>
      </c>
      <c r="H555" s="388">
        <f t="shared" si="2"/>
        <v>0.5</v>
      </c>
    </row>
    <row r="556" ht="15.75" customHeight="1">
      <c r="A556" s="323" t="s">
        <v>5311</v>
      </c>
      <c r="B556" s="480" t="s">
        <v>5314</v>
      </c>
      <c r="C556" s="323" t="s">
        <v>4661</v>
      </c>
      <c r="D556" s="323" t="s">
        <v>5304</v>
      </c>
      <c r="F556" s="286" t="str">
        <f t="shared" si="1"/>
        <v>95277</v>
      </c>
      <c r="H556" s="388">
        <f t="shared" si="2"/>
        <v>0.5</v>
      </c>
    </row>
    <row r="557" ht="15.75" customHeight="1">
      <c r="A557" s="323" t="s">
        <v>5324</v>
      </c>
      <c r="B557" s="480" t="s">
        <v>5325</v>
      </c>
      <c r="C557" s="323" t="s">
        <v>4661</v>
      </c>
      <c r="D557" s="323" t="s">
        <v>5327</v>
      </c>
      <c r="F557" s="286" t="str">
        <f t="shared" si="1"/>
        <v>95283</v>
      </c>
      <c r="H557" s="388">
        <f t="shared" si="2"/>
        <v>0.55</v>
      </c>
    </row>
    <row r="558" ht="15.75" customHeight="1">
      <c r="A558" s="323" t="s">
        <v>5329</v>
      </c>
      <c r="B558" s="480" t="s">
        <v>5330</v>
      </c>
      <c r="C558" s="323" t="s">
        <v>4661</v>
      </c>
      <c r="D558" s="323" t="s">
        <v>5331</v>
      </c>
      <c r="F558" s="286" t="str">
        <f t="shared" si="1"/>
        <v>95621</v>
      </c>
      <c r="H558" s="388">
        <f t="shared" si="2"/>
        <v>17.7</v>
      </c>
    </row>
    <row r="559" ht="15.75" customHeight="1">
      <c r="A559" s="323" t="s">
        <v>5333</v>
      </c>
      <c r="B559" s="480" t="s">
        <v>5334</v>
      </c>
      <c r="C559" s="323" t="s">
        <v>4661</v>
      </c>
      <c r="D559" s="323" t="s">
        <v>4800</v>
      </c>
      <c r="F559" s="286" t="str">
        <f t="shared" si="1"/>
        <v>95632</v>
      </c>
      <c r="H559" s="388">
        <f t="shared" si="2"/>
        <v>56.44</v>
      </c>
    </row>
    <row r="560" ht="15.75" customHeight="1">
      <c r="A560" s="323" t="s">
        <v>5336</v>
      </c>
      <c r="B560" s="480" t="s">
        <v>5338</v>
      </c>
      <c r="C560" s="323" t="s">
        <v>4661</v>
      </c>
      <c r="D560" s="323" t="s">
        <v>5339</v>
      </c>
      <c r="F560" s="286" t="str">
        <f t="shared" si="1"/>
        <v>95703</v>
      </c>
      <c r="H560" s="388">
        <f t="shared" si="2"/>
        <v>32.17</v>
      </c>
    </row>
    <row r="561" ht="15.75" customHeight="1">
      <c r="A561" s="323" t="s">
        <v>5342</v>
      </c>
      <c r="B561" s="480" t="s">
        <v>5344</v>
      </c>
      <c r="C561" s="323" t="s">
        <v>4661</v>
      </c>
      <c r="D561" s="323" t="s">
        <v>5345</v>
      </c>
      <c r="F561" s="286" t="str">
        <f t="shared" si="1"/>
        <v>95709</v>
      </c>
      <c r="H561" s="388">
        <f t="shared" si="2"/>
        <v>61.98</v>
      </c>
    </row>
    <row r="562" ht="15.75" customHeight="1">
      <c r="A562" s="323" t="s">
        <v>5347</v>
      </c>
      <c r="B562" s="480" t="s">
        <v>5349</v>
      </c>
      <c r="C562" s="323" t="s">
        <v>4661</v>
      </c>
      <c r="D562" s="323" t="s">
        <v>5350</v>
      </c>
      <c r="F562" s="286" t="str">
        <f t="shared" si="1"/>
        <v>95715</v>
      </c>
      <c r="H562" s="388">
        <f t="shared" si="2"/>
        <v>69.79</v>
      </c>
    </row>
    <row r="563" ht="15.75" customHeight="1">
      <c r="A563" s="323" t="s">
        <v>5352</v>
      </c>
      <c r="B563" s="480" t="s">
        <v>5354</v>
      </c>
      <c r="C563" s="323" t="s">
        <v>4661</v>
      </c>
      <c r="D563" s="323" t="s">
        <v>5355</v>
      </c>
      <c r="F563" s="286" t="str">
        <f t="shared" si="1"/>
        <v>95721</v>
      </c>
      <c r="H563" s="388">
        <f t="shared" si="2"/>
        <v>68.3</v>
      </c>
    </row>
    <row r="564" ht="15.75" customHeight="1">
      <c r="A564" s="323" t="s">
        <v>5357</v>
      </c>
      <c r="B564" s="480" t="s">
        <v>5358</v>
      </c>
      <c r="C564" s="323" t="s">
        <v>4661</v>
      </c>
      <c r="D564" s="323" t="s">
        <v>5360</v>
      </c>
      <c r="F564" s="286" t="str">
        <f t="shared" si="1"/>
        <v>95873</v>
      </c>
      <c r="H564" s="388">
        <f t="shared" si="2"/>
        <v>8.95</v>
      </c>
    </row>
    <row r="565" ht="15.75" customHeight="1">
      <c r="A565" s="323" t="s">
        <v>5362</v>
      </c>
      <c r="B565" s="480" t="s">
        <v>5363</v>
      </c>
      <c r="C565" s="323" t="s">
        <v>4661</v>
      </c>
      <c r="D565" s="323" t="s">
        <v>5364</v>
      </c>
      <c r="F565" s="286" t="str">
        <f t="shared" si="1"/>
        <v>96014</v>
      </c>
      <c r="H565" s="388">
        <f t="shared" si="2"/>
        <v>47.9</v>
      </c>
    </row>
    <row r="566" ht="15.75" customHeight="1">
      <c r="A566" s="323" t="s">
        <v>5366</v>
      </c>
      <c r="B566" s="480" t="s">
        <v>5367</v>
      </c>
      <c r="C566" s="323" t="s">
        <v>4661</v>
      </c>
      <c r="D566" s="323" t="s">
        <v>5368</v>
      </c>
      <c r="F566" s="286" t="str">
        <f t="shared" si="1"/>
        <v>96021</v>
      </c>
      <c r="H566" s="388">
        <f t="shared" si="2"/>
        <v>47.75</v>
      </c>
    </row>
    <row r="567" ht="15.75" customHeight="1">
      <c r="A567" s="323" t="s">
        <v>5371</v>
      </c>
      <c r="B567" s="480" t="s">
        <v>5372</v>
      </c>
      <c r="C567" s="323" t="s">
        <v>4661</v>
      </c>
      <c r="D567" s="323" t="s">
        <v>5374</v>
      </c>
      <c r="F567" s="286" t="str">
        <f t="shared" si="1"/>
        <v>96029</v>
      </c>
      <c r="H567" s="388">
        <f t="shared" si="2"/>
        <v>43.93</v>
      </c>
    </row>
    <row r="568" ht="15.75" customHeight="1">
      <c r="A568" s="323" t="s">
        <v>5375</v>
      </c>
      <c r="B568" s="480" t="s">
        <v>5376</v>
      </c>
      <c r="C568" s="323" t="s">
        <v>4661</v>
      </c>
      <c r="D568" s="323" t="s">
        <v>5378</v>
      </c>
      <c r="F568" s="286" t="str">
        <f t="shared" si="1"/>
        <v>96036</v>
      </c>
      <c r="H568" s="388">
        <f t="shared" si="2"/>
        <v>49.84</v>
      </c>
    </row>
    <row r="569" ht="15.75" customHeight="1">
      <c r="A569" s="323" t="s">
        <v>5380</v>
      </c>
      <c r="B569" s="480" t="s">
        <v>5382</v>
      </c>
      <c r="C569" s="323" t="s">
        <v>4661</v>
      </c>
      <c r="D569" s="323" t="s">
        <v>5383</v>
      </c>
      <c r="F569" s="286" t="str">
        <f t="shared" si="1"/>
        <v>96155</v>
      </c>
      <c r="H569" s="388">
        <f t="shared" si="2"/>
        <v>44.09</v>
      </c>
    </row>
    <row r="570" ht="15.75" customHeight="1">
      <c r="A570" s="323" t="s">
        <v>5385</v>
      </c>
      <c r="B570" s="480" t="s">
        <v>5386</v>
      </c>
      <c r="C570" s="323" t="s">
        <v>4661</v>
      </c>
      <c r="D570" s="323" t="s">
        <v>5387</v>
      </c>
      <c r="F570" s="286" t="str">
        <f t="shared" si="1"/>
        <v>96156</v>
      </c>
      <c r="H570" s="388">
        <f t="shared" si="2"/>
        <v>47.48</v>
      </c>
    </row>
    <row r="571" ht="15.75" customHeight="1">
      <c r="A571" s="323" t="s">
        <v>5390</v>
      </c>
      <c r="B571" s="480" t="s">
        <v>5391</v>
      </c>
      <c r="C571" s="323" t="s">
        <v>4661</v>
      </c>
      <c r="D571" s="323" t="s">
        <v>5392</v>
      </c>
      <c r="F571" s="286" t="str">
        <f t="shared" si="1"/>
        <v>96159</v>
      </c>
      <c r="H571" s="388">
        <f t="shared" si="2"/>
        <v>58.13</v>
      </c>
    </row>
    <row r="572" ht="15.75" customHeight="1">
      <c r="A572" s="323" t="s">
        <v>5395</v>
      </c>
      <c r="B572" s="480" t="s">
        <v>5397</v>
      </c>
      <c r="C572" s="323" t="s">
        <v>4661</v>
      </c>
      <c r="D572" s="323" t="s">
        <v>5399</v>
      </c>
      <c r="F572" s="286" t="str">
        <f t="shared" si="1"/>
        <v>96246</v>
      </c>
      <c r="H572" s="388">
        <f t="shared" si="2"/>
        <v>47.67</v>
      </c>
    </row>
    <row r="573" ht="15.75" customHeight="1">
      <c r="A573" s="323" t="s">
        <v>5401</v>
      </c>
      <c r="B573" s="480" t="s">
        <v>5402</v>
      </c>
      <c r="C573" s="323" t="s">
        <v>4661</v>
      </c>
      <c r="D573" s="323" t="s">
        <v>5403</v>
      </c>
      <c r="F573" s="286" t="str">
        <f t="shared" si="1"/>
        <v>96302</v>
      </c>
      <c r="H573" s="388">
        <f t="shared" si="2"/>
        <v>80.59</v>
      </c>
    </row>
    <row r="574" ht="15.75" customHeight="1">
      <c r="A574" s="323" t="s">
        <v>5405</v>
      </c>
      <c r="B574" s="480" t="s">
        <v>5406</v>
      </c>
      <c r="C574" s="323" t="s">
        <v>4661</v>
      </c>
      <c r="D574" s="323" t="s">
        <v>5408</v>
      </c>
      <c r="F574" s="286" t="str">
        <f t="shared" si="1"/>
        <v>96308</v>
      </c>
      <c r="H574" s="388">
        <f t="shared" si="2"/>
        <v>0.15</v>
      </c>
    </row>
    <row r="575" ht="15.75" customHeight="1">
      <c r="A575" s="323" t="s">
        <v>5412</v>
      </c>
      <c r="B575" s="480" t="s">
        <v>5414</v>
      </c>
      <c r="C575" s="323" t="s">
        <v>4661</v>
      </c>
      <c r="D575" s="323" t="s">
        <v>5416</v>
      </c>
      <c r="F575" s="286" t="str">
        <f t="shared" si="1"/>
        <v>96464</v>
      </c>
      <c r="H575" s="388">
        <f t="shared" si="2"/>
        <v>60.08</v>
      </c>
    </row>
    <row r="576" ht="15.75" customHeight="1">
      <c r="A576" s="323" t="s">
        <v>5418</v>
      </c>
      <c r="B576" s="480" t="s">
        <v>5419</v>
      </c>
      <c r="C576" s="323" t="s">
        <v>4661</v>
      </c>
      <c r="D576" s="323" t="s">
        <v>5420</v>
      </c>
      <c r="F576" s="286" t="str">
        <f t="shared" si="1"/>
        <v>98765</v>
      </c>
      <c r="H576" s="388">
        <f t="shared" si="2"/>
        <v>0.09</v>
      </c>
    </row>
    <row r="577" ht="15.75" customHeight="1">
      <c r="A577" s="323" t="s">
        <v>5424</v>
      </c>
      <c r="B577" s="480" t="s">
        <v>5425</v>
      </c>
      <c r="C577" s="323" t="s">
        <v>4661</v>
      </c>
      <c r="D577" s="323" t="s">
        <v>5427</v>
      </c>
      <c r="F577" s="286" t="str">
        <f t="shared" si="1"/>
        <v>99834</v>
      </c>
      <c r="H577" s="388">
        <f t="shared" si="2"/>
        <v>0.17</v>
      </c>
    </row>
    <row r="578" ht="15.75" customHeight="1">
      <c r="A578" s="323" t="s">
        <v>5429</v>
      </c>
      <c r="B578" s="480" t="s">
        <v>5430</v>
      </c>
      <c r="C578" s="323" t="s">
        <v>4661</v>
      </c>
      <c r="D578" s="323" t="s">
        <v>5432</v>
      </c>
      <c r="F578" s="286" t="str">
        <f t="shared" si="1"/>
        <v>100642</v>
      </c>
      <c r="H578" s="388">
        <f t="shared" si="2"/>
        <v>142</v>
      </c>
    </row>
    <row r="579" ht="15.75" customHeight="1">
      <c r="A579" s="323" t="s">
        <v>5435</v>
      </c>
      <c r="B579" s="480" t="s">
        <v>5436</v>
      </c>
      <c r="C579" s="323" t="s">
        <v>4661</v>
      </c>
      <c r="D579" s="323" t="s">
        <v>5437</v>
      </c>
      <c r="F579" s="286" t="str">
        <f t="shared" si="1"/>
        <v>100648</v>
      </c>
      <c r="H579" s="388">
        <f t="shared" si="2"/>
        <v>332.34</v>
      </c>
    </row>
    <row r="580" ht="15.75" customHeight="1">
      <c r="A580" s="323" t="s">
        <v>5439</v>
      </c>
      <c r="B580" s="480" t="s">
        <v>5441</v>
      </c>
      <c r="C580" s="323" t="s">
        <v>1614</v>
      </c>
      <c r="D580" s="323" t="s">
        <v>5443</v>
      </c>
      <c r="F580" s="286" t="str">
        <f t="shared" si="1"/>
        <v>5089</v>
      </c>
      <c r="H580" s="388">
        <f t="shared" si="2"/>
        <v>25.54</v>
      </c>
    </row>
    <row r="581" ht="15.75" customHeight="1">
      <c r="A581" s="323" t="s">
        <v>5445</v>
      </c>
      <c r="B581" s="480" t="s">
        <v>5446</v>
      </c>
      <c r="C581" s="323" t="s">
        <v>1614</v>
      </c>
      <c r="D581" s="323" t="s">
        <v>5447</v>
      </c>
      <c r="F581" s="286" t="str">
        <f t="shared" si="1"/>
        <v>5627</v>
      </c>
      <c r="H581" s="388">
        <f t="shared" si="2"/>
        <v>30.02</v>
      </c>
    </row>
    <row r="582" ht="15.75" customHeight="1">
      <c r="A582" s="323" t="s">
        <v>5450</v>
      </c>
      <c r="B582" s="480" t="s">
        <v>5452</v>
      </c>
      <c r="C582" s="323" t="s">
        <v>1614</v>
      </c>
      <c r="D582" s="323" t="s">
        <v>5453</v>
      </c>
      <c r="F582" s="286" t="str">
        <f t="shared" si="1"/>
        <v>5628</v>
      </c>
      <c r="H582" s="388">
        <f t="shared" si="2"/>
        <v>4.07</v>
      </c>
    </row>
    <row r="583" ht="15.75" customHeight="1">
      <c r="A583" s="323" t="s">
        <v>5456</v>
      </c>
      <c r="B583" s="480" t="s">
        <v>5457</v>
      </c>
      <c r="C583" s="323" t="s">
        <v>1614</v>
      </c>
      <c r="D583" s="323" t="s">
        <v>5459</v>
      </c>
      <c r="F583" s="286" t="str">
        <f t="shared" si="1"/>
        <v>5629</v>
      </c>
      <c r="H583" s="388">
        <f t="shared" si="2"/>
        <v>37.53</v>
      </c>
    </row>
    <row r="584" ht="15.75" customHeight="1">
      <c r="A584" s="323" t="s">
        <v>5461</v>
      </c>
      <c r="B584" s="480" t="s">
        <v>5463</v>
      </c>
      <c r="C584" s="323" t="s">
        <v>1614</v>
      </c>
      <c r="D584" s="323" t="s">
        <v>5464</v>
      </c>
      <c r="F584" s="286" t="str">
        <f t="shared" si="1"/>
        <v>5630</v>
      </c>
      <c r="H584" s="388">
        <f t="shared" si="2"/>
        <v>50.99</v>
      </c>
    </row>
    <row r="585" ht="15.75" customHeight="1">
      <c r="A585" s="323" t="s">
        <v>5467</v>
      </c>
      <c r="B585" s="480" t="s">
        <v>5468</v>
      </c>
      <c r="C585" s="323" t="s">
        <v>1614</v>
      </c>
      <c r="D585" s="323" t="s">
        <v>5470</v>
      </c>
      <c r="F585" s="286" t="str">
        <f t="shared" si="1"/>
        <v>5658</v>
      </c>
      <c r="H585" s="388">
        <f t="shared" si="2"/>
        <v>1.52</v>
      </c>
    </row>
    <row r="586" ht="15.75" customHeight="1">
      <c r="A586" s="323" t="s">
        <v>5472</v>
      </c>
      <c r="B586" s="480" t="s">
        <v>5473</v>
      </c>
      <c r="C586" s="323" t="s">
        <v>1614</v>
      </c>
      <c r="D586" s="323" t="s">
        <v>5474</v>
      </c>
      <c r="F586" s="286" t="str">
        <f t="shared" si="1"/>
        <v>5664</v>
      </c>
      <c r="H586" s="388">
        <f t="shared" si="2"/>
        <v>22.36</v>
      </c>
    </row>
    <row r="587" ht="15.75" customHeight="1">
      <c r="A587" s="323" t="s">
        <v>5476</v>
      </c>
      <c r="B587" s="480" t="s">
        <v>5477</v>
      </c>
      <c r="C587" s="323" t="s">
        <v>1614</v>
      </c>
      <c r="D587" s="323" t="s">
        <v>5479</v>
      </c>
      <c r="F587" s="286" t="str">
        <f t="shared" si="1"/>
        <v>5667</v>
      </c>
      <c r="H587" s="388">
        <f t="shared" si="2"/>
        <v>19.89</v>
      </c>
    </row>
    <row r="588" ht="15.75" customHeight="1">
      <c r="A588" s="323" t="s">
        <v>5481</v>
      </c>
      <c r="B588" s="480" t="s">
        <v>5482</v>
      </c>
      <c r="C588" s="323" t="s">
        <v>1614</v>
      </c>
      <c r="D588" s="323" t="s">
        <v>5484</v>
      </c>
      <c r="F588" s="286" t="str">
        <f t="shared" si="1"/>
        <v>5668</v>
      </c>
      <c r="H588" s="388">
        <f t="shared" si="2"/>
        <v>39.02</v>
      </c>
    </row>
    <row r="589" ht="15.75" customHeight="1">
      <c r="A589" s="323" t="s">
        <v>5486</v>
      </c>
      <c r="B589" s="480" t="s">
        <v>5487</v>
      </c>
      <c r="C589" s="323" t="s">
        <v>1614</v>
      </c>
      <c r="D589" s="323" t="s">
        <v>5489</v>
      </c>
      <c r="F589" s="286" t="str">
        <f t="shared" si="1"/>
        <v>5674</v>
      </c>
      <c r="H589" s="388">
        <f t="shared" si="2"/>
        <v>24.57</v>
      </c>
    </row>
    <row r="590" ht="15.75" customHeight="1">
      <c r="A590" s="323" t="s">
        <v>5491</v>
      </c>
      <c r="B590" s="480" t="s">
        <v>5492</v>
      </c>
      <c r="C590" s="323" t="s">
        <v>1614</v>
      </c>
      <c r="D590" s="323" t="s">
        <v>4690</v>
      </c>
      <c r="F590" s="286" t="str">
        <f t="shared" si="1"/>
        <v>5692</v>
      </c>
      <c r="H590" s="388">
        <f t="shared" si="2"/>
        <v>0.2</v>
      </c>
    </row>
    <row r="591" ht="15.75" customHeight="1">
      <c r="A591" s="323" t="s">
        <v>5495</v>
      </c>
      <c r="B591" s="480" t="s">
        <v>5496</v>
      </c>
      <c r="C591" s="323" t="s">
        <v>1614</v>
      </c>
      <c r="D591" s="323" t="s">
        <v>5498</v>
      </c>
      <c r="F591" s="286" t="str">
        <f t="shared" si="1"/>
        <v>5693</v>
      </c>
      <c r="H591" s="388">
        <f t="shared" si="2"/>
        <v>8.39</v>
      </c>
    </row>
    <row r="592" ht="15.75" customHeight="1">
      <c r="A592" s="323" t="s">
        <v>5500</v>
      </c>
      <c r="B592" s="480" t="s">
        <v>5501</v>
      </c>
      <c r="C592" s="323" t="s">
        <v>1614</v>
      </c>
      <c r="D592" s="323" t="s">
        <v>5503</v>
      </c>
      <c r="F592" s="286" t="str">
        <f t="shared" si="1"/>
        <v>5695</v>
      </c>
      <c r="H592" s="388">
        <f t="shared" si="2"/>
        <v>29.11</v>
      </c>
    </row>
    <row r="593" ht="15.75" customHeight="1">
      <c r="A593" s="323" t="s">
        <v>5505</v>
      </c>
      <c r="B593" s="480" t="s">
        <v>5507</v>
      </c>
      <c r="C593" s="323" t="s">
        <v>1614</v>
      </c>
      <c r="D593" s="323" t="s">
        <v>5508</v>
      </c>
      <c r="F593" s="286" t="str">
        <f t="shared" si="1"/>
        <v>5703</v>
      </c>
      <c r="H593" s="388">
        <f t="shared" si="2"/>
        <v>21.86</v>
      </c>
    </row>
    <row r="594" ht="15.75" customHeight="1">
      <c r="A594" s="323" t="s">
        <v>5511</v>
      </c>
      <c r="B594" s="480" t="s">
        <v>5512</v>
      </c>
      <c r="C594" s="323" t="s">
        <v>1614</v>
      </c>
      <c r="D594" s="323" t="s">
        <v>5514</v>
      </c>
      <c r="F594" s="286" t="str">
        <f t="shared" si="1"/>
        <v>5705</v>
      </c>
      <c r="H594" s="388">
        <f t="shared" si="2"/>
        <v>18.3</v>
      </c>
    </row>
    <row r="595" ht="15.75" customHeight="1">
      <c r="A595" s="323" t="s">
        <v>5516</v>
      </c>
      <c r="B595" s="480" t="s">
        <v>5518</v>
      </c>
      <c r="C595" s="323" t="s">
        <v>1614</v>
      </c>
      <c r="D595" s="323" t="s">
        <v>5519</v>
      </c>
      <c r="F595" s="286" t="str">
        <f t="shared" si="1"/>
        <v>5707</v>
      </c>
      <c r="H595" s="388">
        <f t="shared" si="2"/>
        <v>51.85</v>
      </c>
    </row>
    <row r="596" ht="15.75" customHeight="1">
      <c r="A596" s="323" t="s">
        <v>5521</v>
      </c>
      <c r="B596" s="480" t="s">
        <v>5522</v>
      </c>
      <c r="C596" s="323" t="s">
        <v>1614</v>
      </c>
      <c r="D596" s="323" t="s">
        <v>5524</v>
      </c>
      <c r="F596" s="286" t="str">
        <f t="shared" si="1"/>
        <v>5710</v>
      </c>
      <c r="H596" s="388">
        <f t="shared" si="2"/>
        <v>133.19</v>
      </c>
    </row>
    <row r="597" ht="15.75" customHeight="1">
      <c r="A597" s="323" t="s">
        <v>5526</v>
      </c>
      <c r="B597" s="480" t="s">
        <v>5528</v>
      </c>
      <c r="C597" s="323" t="s">
        <v>1614</v>
      </c>
      <c r="D597" s="323" t="s">
        <v>5529</v>
      </c>
      <c r="F597" s="286" t="str">
        <f t="shared" si="1"/>
        <v>5711</v>
      </c>
      <c r="H597" s="388">
        <f t="shared" si="2"/>
        <v>70.46</v>
      </c>
    </row>
    <row r="598" ht="15.75" customHeight="1">
      <c r="A598" s="323" t="s">
        <v>5532</v>
      </c>
      <c r="B598" s="480" t="s">
        <v>5533</v>
      </c>
      <c r="C598" s="323" t="s">
        <v>1614</v>
      </c>
      <c r="D598" s="323" t="s">
        <v>5535</v>
      </c>
      <c r="F598" s="286" t="str">
        <f t="shared" si="1"/>
        <v>5714</v>
      </c>
      <c r="H598" s="388">
        <f t="shared" si="2"/>
        <v>10.05</v>
      </c>
    </row>
    <row r="599" ht="15.75" customHeight="1">
      <c r="A599" s="323" t="s">
        <v>5538</v>
      </c>
      <c r="B599" s="480" t="s">
        <v>5539</v>
      </c>
      <c r="C599" s="323" t="s">
        <v>1614</v>
      </c>
      <c r="D599" s="323" t="s">
        <v>5540</v>
      </c>
      <c r="F599" s="286" t="str">
        <f t="shared" si="1"/>
        <v>5715</v>
      </c>
      <c r="H599" s="388">
        <f t="shared" si="2"/>
        <v>94.8</v>
      </c>
    </row>
    <row r="600" ht="15.75" customHeight="1">
      <c r="A600" s="323" t="s">
        <v>5543</v>
      </c>
      <c r="B600" s="480" t="s">
        <v>5545</v>
      </c>
      <c r="C600" s="323" t="s">
        <v>1614</v>
      </c>
      <c r="D600" s="323" t="s">
        <v>5547</v>
      </c>
      <c r="F600" s="286" t="str">
        <f t="shared" si="1"/>
        <v>5718</v>
      </c>
      <c r="H600" s="388">
        <f t="shared" si="2"/>
        <v>84.09</v>
      </c>
    </row>
    <row r="601" ht="15.75" customHeight="1">
      <c r="A601" s="323" t="s">
        <v>5550</v>
      </c>
      <c r="B601" s="480" t="s">
        <v>5551</v>
      </c>
      <c r="C601" s="323" t="s">
        <v>1614</v>
      </c>
      <c r="D601" s="323" t="s">
        <v>5553</v>
      </c>
      <c r="F601" s="286" t="str">
        <f t="shared" si="1"/>
        <v>5721</v>
      </c>
      <c r="H601" s="388">
        <f t="shared" si="2"/>
        <v>74.2</v>
      </c>
    </row>
    <row r="602" ht="15.75" customHeight="1">
      <c r="A602" s="323" t="s">
        <v>5555</v>
      </c>
      <c r="B602" s="480" t="s">
        <v>5556</v>
      </c>
      <c r="C602" s="323" t="s">
        <v>1614</v>
      </c>
      <c r="D602" s="323" t="s">
        <v>5557</v>
      </c>
      <c r="F602" s="286" t="str">
        <f t="shared" si="1"/>
        <v>5722</v>
      </c>
      <c r="H602" s="388">
        <f t="shared" si="2"/>
        <v>171.61</v>
      </c>
    </row>
    <row r="603" ht="15.75" customHeight="1">
      <c r="A603" s="323" t="s">
        <v>5560</v>
      </c>
      <c r="B603" s="480" t="s">
        <v>5561</v>
      </c>
      <c r="C603" s="323" t="s">
        <v>1614</v>
      </c>
      <c r="D603" s="323" t="s">
        <v>5563</v>
      </c>
      <c r="F603" s="286" t="str">
        <f t="shared" si="1"/>
        <v>5724</v>
      </c>
      <c r="H603" s="388">
        <f t="shared" si="2"/>
        <v>39.4</v>
      </c>
    </row>
    <row r="604" ht="15.75" customHeight="1">
      <c r="A604" s="323" t="s">
        <v>5565</v>
      </c>
      <c r="B604" s="480" t="s">
        <v>5567</v>
      </c>
      <c r="C604" s="323" t="s">
        <v>1614</v>
      </c>
      <c r="D604" s="323" t="s">
        <v>5569</v>
      </c>
      <c r="F604" s="286" t="str">
        <f t="shared" si="1"/>
        <v>5727</v>
      </c>
      <c r="H604" s="388">
        <f t="shared" si="2"/>
        <v>7.42</v>
      </c>
    </row>
    <row r="605" ht="15.75" customHeight="1">
      <c r="A605" s="323" t="s">
        <v>5573</v>
      </c>
      <c r="B605" s="480" t="s">
        <v>5574</v>
      </c>
      <c r="C605" s="323" t="s">
        <v>1614</v>
      </c>
      <c r="D605" s="323" t="s">
        <v>5576</v>
      </c>
      <c r="F605" s="286" t="str">
        <f t="shared" si="1"/>
        <v>5729</v>
      </c>
      <c r="H605" s="388">
        <f t="shared" si="2"/>
        <v>30.16</v>
      </c>
    </row>
    <row r="606" ht="15.75" customHeight="1">
      <c r="A606" s="323" t="s">
        <v>5578</v>
      </c>
      <c r="B606" s="480" t="s">
        <v>5579</v>
      </c>
      <c r="C606" s="323" t="s">
        <v>1614</v>
      </c>
      <c r="D606" s="323" t="s">
        <v>5580</v>
      </c>
      <c r="F606" s="286" t="str">
        <f t="shared" si="1"/>
        <v>5730</v>
      </c>
      <c r="H606" s="388">
        <f t="shared" si="2"/>
        <v>32.77</v>
      </c>
    </row>
    <row r="607" ht="15.75" customHeight="1">
      <c r="A607" s="323" t="s">
        <v>5583</v>
      </c>
      <c r="B607" s="480" t="s">
        <v>5584</v>
      </c>
      <c r="C607" s="323" t="s">
        <v>1614</v>
      </c>
      <c r="D607" s="323" t="s">
        <v>5586</v>
      </c>
      <c r="F607" s="286" t="str">
        <f t="shared" si="1"/>
        <v>5735</v>
      </c>
      <c r="H607" s="388">
        <f t="shared" si="2"/>
        <v>21.57</v>
      </c>
    </row>
    <row r="608" ht="15.75" customHeight="1">
      <c r="A608" s="323" t="s">
        <v>5587</v>
      </c>
      <c r="B608" s="480" t="s">
        <v>5589</v>
      </c>
      <c r="C608" s="323" t="s">
        <v>1614</v>
      </c>
      <c r="D608" s="323" t="s">
        <v>5590</v>
      </c>
      <c r="F608" s="286" t="str">
        <f t="shared" si="1"/>
        <v>5736</v>
      </c>
      <c r="H608" s="388">
        <f t="shared" si="2"/>
        <v>35.79</v>
      </c>
    </row>
    <row r="609" ht="15.75" customHeight="1">
      <c r="A609" s="323" t="s">
        <v>5592</v>
      </c>
      <c r="B609" s="480" t="s">
        <v>5594</v>
      </c>
      <c r="C609" s="323" t="s">
        <v>1614</v>
      </c>
      <c r="D609" s="323" t="s">
        <v>5596</v>
      </c>
      <c r="F609" s="286" t="str">
        <f t="shared" si="1"/>
        <v>5738</v>
      </c>
      <c r="H609" s="388">
        <f t="shared" si="2"/>
        <v>26.82</v>
      </c>
    </row>
    <row r="610" ht="15.75" customHeight="1">
      <c r="A610" s="323" t="s">
        <v>5600</v>
      </c>
      <c r="B610" s="480" t="s">
        <v>5601</v>
      </c>
      <c r="C610" s="323" t="s">
        <v>1614</v>
      </c>
      <c r="D610" s="323" t="s">
        <v>5603</v>
      </c>
      <c r="F610" s="286" t="str">
        <f t="shared" si="1"/>
        <v>5739</v>
      </c>
      <c r="H610" s="388">
        <f t="shared" si="2"/>
        <v>33.57</v>
      </c>
    </row>
    <row r="611" ht="15.75" customHeight="1">
      <c r="A611" s="323" t="s">
        <v>5606</v>
      </c>
      <c r="B611" s="480" t="s">
        <v>5608</v>
      </c>
      <c r="C611" s="323" t="s">
        <v>1614</v>
      </c>
      <c r="D611" s="323" t="s">
        <v>5609</v>
      </c>
      <c r="F611" s="286" t="str">
        <f t="shared" si="1"/>
        <v>5741</v>
      </c>
      <c r="H611" s="388">
        <f t="shared" si="2"/>
        <v>34.83</v>
      </c>
    </row>
    <row r="612" ht="15.75" customHeight="1">
      <c r="A612" s="323" t="s">
        <v>5612</v>
      </c>
      <c r="B612" s="480" t="s">
        <v>5613</v>
      </c>
      <c r="C612" s="323" t="s">
        <v>1614</v>
      </c>
      <c r="D612" s="323" t="s">
        <v>5615</v>
      </c>
      <c r="F612" s="286" t="str">
        <f t="shared" si="1"/>
        <v>5742</v>
      </c>
      <c r="H612" s="388">
        <f t="shared" si="2"/>
        <v>21.83</v>
      </c>
    </row>
    <row r="613" ht="15.75" customHeight="1">
      <c r="A613" s="323" t="s">
        <v>5619</v>
      </c>
      <c r="B613" s="480" t="s">
        <v>5620</v>
      </c>
      <c r="C613" s="323" t="s">
        <v>1614</v>
      </c>
      <c r="D613" s="323" t="s">
        <v>5621</v>
      </c>
      <c r="F613" s="286" t="str">
        <f t="shared" si="1"/>
        <v>5747</v>
      </c>
      <c r="H613" s="388">
        <f t="shared" si="2"/>
        <v>125.15</v>
      </c>
    </row>
    <row r="614" ht="15.75" customHeight="1">
      <c r="A614" s="323" t="s">
        <v>5624</v>
      </c>
      <c r="B614" s="480" t="s">
        <v>5625</v>
      </c>
      <c r="C614" s="323" t="s">
        <v>1614</v>
      </c>
      <c r="D614" s="323" t="s">
        <v>5627</v>
      </c>
      <c r="F614" s="286" t="str">
        <f t="shared" si="1"/>
        <v>5751</v>
      </c>
      <c r="H614" s="388">
        <f t="shared" si="2"/>
        <v>20.64</v>
      </c>
    </row>
    <row r="615" ht="15.75" customHeight="1">
      <c r="A615" s="323" t="s">
        <v>5630</v>
      </c>
      <c r="B615" s="480" t="s">
        <v>5631</v>
      </c>
      <c r="C615" s="323" t="s">
        <v>1614</v>
      </c>
      <c r="D615" s="323" t="s">
        <v>5632</v>
      </c>
      <c r="F615" s="286" t="str">
        <f t="shared" si="1"/>
        <v>5754</v>
      </c>
      <c r="H615" s="388">
        <f t="shared" si="2"/>
        <v>17.38</v>
      </c>
    </row>
    <row r="616" ht="15.75" customHeight="1">
      <c r="A616" s="323" t="s">
        <v>5634</v>
      </c>
      <c r="B616" s="480" t="s">
        <v>5635</v>
      </c>
      <c r="C616" s="323" t="s">
        <v>1614</v>
      </c>
      <c r="D616" s="323" t="s">
        <v>5637</v>
      </c>
      <c r="F616" s="286" t="str">
        <f t="shared" si="1"/>
        <v>5763</v>
      </c>
      <c r="H616" s="388">
        <f t="shared" si="2"/>
        <v>29.59</v>
      </c>
    </row>
    <row r="617" ht="15.75" customHeight="1">
      <c r="A617" s="323" t="s">
        <v>5638</v>
      </c>
      <c r="B617" s="480" t="s">
        <v>5640</v>
      </c>
      <c r="C617" s="323" t="s">
        <v>1614</v>
      </c>
      <c r="D617" s="323" t="s">
        <v>5641</v>
      </c>
      <c r="F617" s="286" t="str">
        <f t="shared" si="1"/>
        <v>5765</v>
      </c>
      <c r="H617" s="388">
        <f t="shared" si="2"/>
        <v>2.45</v>
      </c>
    </row>
    <row r="618" ht="15.75" customHeight="1">
      <c r="A618" s="323" t="s">
        <v>5644</v>
      </c>
      <c r="B618" s="480" t="s">
        <v>5645</v>
      </c>
      <c r="C618" s="323" t="s">
        <v>1614</v>
      </c>
      <c r="D618" s="323" t="s">
        <v>5647</v>
      </c>
      <c r="F618" s="286" t="str">
        <f t="shared" si="1"/>
        <v>5766</v>
      </c>
      <c r="H618" s="388">
        <f t="shared" si="2"/>
        <v>4.19</v>
      </c>
    </row>
    <row r="619" ht="15.75" customHeight="1">
      <c r="A619" s="323" t="s">
        <v>5649</v>
      </c>
      <c r="B619" s="480" t="s">
        <v>5650</v>
      </c>
      <c r="C619" s="323" t="s">
        <v>1614</v>
      </c>
      <c r="D619" s="323" t="s">
        <v>5651</v>
      </c>
      <c r="F619" s="286" t="str">
        <f t="shared" si="1"/>
        <v>5779</v>
      </c>
      <c r="H619" s="388">
        <f t="shared" si="2"/>
        <v>44.89</v>
      </c>
    </row>
    <row r="620" ht="15.75" customHeight="1">
      <c r="A620" s="323" t="s">
        <v>5653</v>
      </c>
      <c r="B620" s="480" t="s">
        <v>5654</v>
      </c>
      <c r="C620" s="323" t="s">
        <v>1614</v>
      </c>
      <c r="D620" s="323" t="s">
        <v>5656</v>
      </c>
      <c r="F620" s="286" t="str">
        <f t="shared" si="1"/>
        <v>5787</v>
      </c>
      <c r="H620" s="388">
        <f t="shared" si="2"/>
        <v>55.68</v>
      </c>
    </row>
    <row r="621" ht="15.75" customHeight="1">
      <c r="A621" s="323" t="s">
        <v>5658</v>
      </c>
      <c r="B621" s="480" t="s">
        <v>5659</v>
      </c>
      <c r="C621" s="323" t="s">
        <v>1614</v>
      </c>
      <c r="D621" s="323" t="s">
        <v>5660</v>
      </c>
      <c r="F621" s="286" t="str">
        <f t="shared" si="1"/>
        <v>5797</v>
      </c>
      <c r="H621" s="388">
        <f t="shared" si="2"/>
        <v>3.73</v>
      </c>
    </row>
    <row r="622" ht="15.75" customHeight="1">
      <c r="A622" s="323" t="s">
        <v>5663</v>
      </c>
      <c r="B622" s="480" t="s">
        <v>5664</v>
      </c>
      <c r="C622" s="323" t="s">
        <v>1614</v>
      </c>
      <c r="D622" s="323" t="s">
        <v>4989</v>
      </c>
      <c r="F622" s="286" t="str">
        <f t="shared" si="1"/>
        <v>5800</v>
      </c>
      <c r="H622" s="388">
        <f t="shared" si="2"/>
        <v>0.26</v>
      </c>
    </row>
    <row r="623" ht="15.75" customHeight="1">
      <c r="A623" s="323" t="s">
        <v>5668</v>
      </c>
      <c r="B623" s="480" t="s">
        <v>5669</v>
      </c>
      <c r="C623" s="323" t="s">
        <v>1614</v>
      </c>
      <c r="D623" s="323" t="s">
        <v>5671</v>
      </c>
      <c r="F623" s="286" t="str">
        <f t="shared" si="1"/>
        <v>7032</v>
      </c>
      <c r="H623" s="388">
        <f t="shared" si="2"/>
        <v>3.59</v>
      </c>
    </row>
    <row r="624" ht="15.75" customHeight="1">
      <c r="A624" s="323" t="s">
        <v>5674</v>
      </c>
      <c r="B624" s="480" t="s">
        <v>5676</v>
      </c>
      <c r="C624" s="323" t="s">
        <v>1614</v>
      </c>
      <c r="D624" s="323" t="s">
        <v>5677</v>
      </c>
      <c r="F624" s="286" t="str">
        <f t="shared" si="1"/>
        <v>7033</v>
      </c>
      <c r="H624" s="388">
        <f t="shared" si="2"/>
        <v>0.59</v>
      </c>
    </row>
    <row r="625" ht="15.75" customHeight="1">
      <c r="A625" s="323" t="s">
        <v>5680</v>
      </c>
      <c r="B625" s="480" t="s">
        <v>5681</v>
      </c>
      <c r="C625" s="323" t="s">
        <v>1614</v>
      </c>
      <c r="D625" s="323" t="s">
        <v>2712</v>
      </c>
      <c r="F625" s="286" t="str">
        <f t="shared" si="1"/>
        <v>7034</v>
      </c>
      <c r="H625" s="388">
        <f t="shared" si="2"/>
        <v>6.73</v>
      </c>
    </row>
    <row r="626" ht="15.75" customHeight="1">
      <c r="A626" s="323" t="s">
        <v>5683</v>
      </c>
      <c r="B626" s="480" t="s">
        <v>5685</v>
      </c>
      <c r="C626" s="323" t="s">
        <v>1614</v>
      </c>
      <c r="D626" s="323" t="s">
        <v>5686</v>
      </c>
      <c r="F626" s="286" t="str">
        <f t="shared" si="1"/>
        <v>7035</v>
      </c>
      <c r="H626" s="388">
        <f t="shared" si="2"/>
        <v>169.12</v>
      </c>
    </row>
    <row r="627" ht="15.75" customHeight="1">
      <c r="A627" s="323" t="s">
        <v>5688</v>
      </c>
      <c r="B627" s="480" t="s">
        <v>5689</v>
      </c>
      <c r="C627" s="323" t="s">
        <v>1614</v>
      </c>
      <c r="D627" s="323" t="s">
        <v>5690</v>
      </c>
      <c r="F627" s="286" t="str">
        <f t="shared" si="1"/>
        <v>7038</v>
      </c>
      <c r="H627" s="388">
        <f t="shared" si="2"/>
        <v>30.68</v>
      </c>
    </row>
    <row r="628" ht="15.75" customHeight="1">
      <c r="A628" s="323" t="s">
        <v>5692</v>
      </c>
      <c r="B628" s="480" t="s">
        <v>5693</v>
      </c>
      <c r="C628" s="323" t="s">
        <v>1614</v>
      </c>
      <c r="D628" s="323" t="s">
        <v>5694</v>
      </c>
      <c r="F628" s="286" t="str">
        <f t="shared" si="1"/>
        <v>7039</v>
      </c>
      <c r="H628" s="388">
        <f t="shared" si="2"/>
        <v>4.25</v>
      </c>
    </row>
    <row r="629" ht="15.75" customHeight="1">
      <c r="A629" s="323" t="s">
        <v>5699</v>
      </c>
      <c r="B629" s="480" t="s">
        <v>5700</v>
      </c>
      <c r="C629" s="323" t="s">
        <v>1614</v>
      </c>
      <c r="D629" s="323" t="s">
        <v>5702</v>
      </c>
      <c r="F629" s="286" t="str">
        <f t="shared" si="1"/>
        <v>7040</v>
      </c>
      <c r="H629" s="388">
        <f t="shared" si="2"/>
        <v>38.39</v>
      </c>
    </row>
    <row r="630" ht="15.75" customHeight="1">
      <c r="A630" s="323" t="s">
        <v>5704</v>
      </c>
      <c r="B630" s="480" t="s">
        <v>5706</v>
      </c>
      <c r="C630" s="323" t="s">
        <v>1614</v>
      </c>
      <c r="D630" s="323" t="s">
        <v>5192</v>
      </c>
      <c r="F630" s="286" t="str">
        <f t="shared" si="1"/>
        <v>7044</v>
      </c>
      <c r="H630" s="388">
        <f t="shared" si="2"/>
        <v>0.24</v>
      </c>
    </row>
    <row r="631" ht="15.75" customHeight="1">
      <c r="A631" s="323" t="s">
        <v>5710</v>
      </c>
      <c r="B631" s="480" t="s">
        <v>5711</v>
      </c>
      <c r="C631" s="323" t="s">
        <v>1614</v>
      </c>
      <c r="D631" s="323" t="s">
        <v>5712</v>
      </c>
      <c r="F631" s="286" t="str">
        <f t="shared" si="1"/>
        <v>7045</v>
      </c>
      <c r="H631" s="388">
        <f t="shared" si="2"/>
        <v>0.03</v>
      </c>
    </row>
    <row r="632" ht="15.75" customHeight="1">
      <c r="A632" s="323" t="s">
        <v>5714</v>
      </c>
      <c r="B632" s="480" t="s">
        <v>5716</v>
      </c>
      <c r="C632" s="323" t="s">
        <v>1614</v>
      </c>
      <c r="D632" s="323" t="s">
        <v>4989</v>
      </c>
      <c r="F632" s="286" t="str">
        <f t="shared" si="1"/>
        <v>7046</v>
      </c>
      <c r="H632" s="388">
        <f t="shared" si="2"/>
        <v>0.26</v>
      </c>
    </row>
    <row r="633" ht="15.75" customHeight="1">
      <c r="A633" s="323" t="s">
        <v>5719</v>
      </c>
      <c r="B633" s="480" t="s">
        <v>5720</v>
      </c>
      <c r="C633" s="323" t="s">
        <v>1614</v>
      </c>
      <c r="D633" s="323" t="s">
        <v>5722</v>
      </c>
      <c r="F633" s="286" t="str">
        <f t="shared" si="1"/>
        <v>7047</v>
      </c>
      <c r="H633" s="388">
        <f t="shared" si="2"/>
        <v>9.87</v>
      </c>
    </row>
    <row r="634" ht="15.75" customHeight="1">
      <c r="A634" s="323" t="s">
        <v>5725</v>
      </c>
      <c r="B634" s="480" t="s">
        <v>5726</v>
      </c>
      <c r="C634" s="323" t="s">
        <v>1614</v>
      </c>
      <c r="D634" s="323" t="s">
        <v>5727</v>
      </c>
      <c r="F634" s="286" t="str">
        <f t="shared" si="1"/>
        <v>7051</v>
      </c>
      <c r="H634" s="388">
        <f t="shared" si="2"/>
        <v>27.21</v>
      </c>
    </row>
    <row r="635" ht="15.75" customHeight="1">
      <c r="A635" s="323" t="s">
        <v>5729</v>
      </c>
      <c r="B635" s="480" t="s">
        <v>5731</v>
      </c>
      <c r="C635" s="323" t="s">
        <v>1614</v>
      </c>
      <c r="D635" s="323" t="s">
        <v>5732</v>
      </c>
      <c r="F635" s="286" t="str">
        <f t="shared" si="1"/>
        <v>7052</v>
      </c>
      <c r="H635" s="388">
        <f t="shared" si="2"/>
        <v>3.78</v>
      </c>
    </row>
    <row r="636" ht="15.75" customHeight="1">
      <c r="A636" s="323" t="s">
        <v>5735</v>
      </c>
      <c r="B636" s="480" t="s">
        <v>5736</v>
      </c>
      <c r="C636" s="323" t="s">
        <v>1614</v>
      </c>
      <c r="D636" s="323" t="s">
        <v>5737</v>
      </c>
      <c r="F636" s="286" t="str">
        <f t="shared" si="1"/>
        <v>7053</v>
      </c>
      <c r="H636" s="388">
        <f t="shared" si="2"/>
        <v>34.05</v>
      </c>
    </row>
    <row r="637" ht="15.75" customHeight="1">
      <c r="A637" s="323" t="s">
        <v>5740</v>
      </c>
      <c r="B637" s="480" t="s">
        <v>5742</v>
      </c>
      <c r="C637" s="323" t="s">
        <v>1614</v>
      </c>
      <c r="D637" s="323" t="s">
        <v>5744</v>
      </c>
      <c r="F637" s="286" t="str">
        <f t="shared" si="1"/>
        <v>7054</v>
      </c>
      <c r="H637" s="388">
        <f t="shared" si="2"/>
        <v>70.65</v>
      </c>
    </row>
    <row r="638" ht="15.75" customHeight="1">
      <c r="A638" s="323" t="s">
        <v>5745</v>
      </c>
      <c r="B638" s="480" t="s">
        <v>5746</v>
      </c>
      <c r="C638" s="323" t="s">
        <v>1614</v>
      </c>
      <c r="D638" s="323" t="s">
        <v>5747</v>
      </c>
      <c r="F638" s="286" t="str">
        <f t="shared" si="1"/>
        <v>7058</v>
      </c>
      <c r="H638" s="388">
        <f t="shared" si="2"/>
        <v>14.81</v>
      </c>
    </row>
    <row r="639" ht="15.75" customHeight="1">
      <c r="A639" s="323" t="s">
        <v>5748</v>
      </c>
      <c r="B639" s="480" t="s">
        <v>5749</v>
      </c>
      <c r="C639" s="323" t="s">
        <v>1614</v>
      </c>
      <c r="D639" s="323" t="s">
        <v>5379</v>
      </c>
      <c r="F639" s="286" t="str">
        <f t="shared" si="1"/>
        <v>7059</v>
      </c>
      <c r="H639" s="388">
        <f t="shared" si="2"/>
        <v>2.72</v>
      </c>
    </row>
    <row r="640" ht="15.75" customHeight="1">
      <c r="A640" s="323" t="s">
        <v>5752</v>
      </c>
      <c r="B640" s="480" t="s">
        <v>5754</v>
      </c>
      <c r="C640" s="323" t="s">
        <v>1614</v>
      </c>
      <c r="D640" s="323" t="s">
        <v>5756</v>
      </c>
      <c r="F640" s="286" t="str">
        <f t="shared" si="1"/>
        <v>7060</v>
      </c>
      <c r="H640" s="388">
        <f t="shared" si="2"/>
        <v>27.76</v>
      </c>
    </row>
    <row r="641" ht="15.75" customHeight="1">
      <c r="A641" s="323" t="s">
        <v>5759</v>
      </c>
      <c r="B641" s="480" t="s">
        <v>5760</v>
      </c>
      <c r="C641" s="323" t="s">
        <v>1614</v>
      </c>
      <c r="D641" s="323" t="s">
        <v>5762</v>
      </c>
      <c r="F641" s="286" t="str">
        <f t="shared" si="1"/>
        <v>7061</v>
      </c>
      <c r="H641" s="388">
        <f t="shared" si="2"/>
        <v>64.5</v>
      </c>
    </row>
    <row r="642" ht="15.75" customHeight="1">
      <c r="A642" s="323" t="s">
        <v>5766</v>
      </c>
      <c r="B642" s="480" t="s">
        <v>5767</v>
      </c>
      <c r="C642" s="323" t="s">
        <v>1614</v>
      </c>
      <c r="D642" s="323" t="s">
        <v>5768</v>
      </c>
      <c r="F642" s="286" t="str">
        <f t="shared" si="1"/>
        <v>7063</v>
      </c>
      <c r="H642" s="388">
        <f t="shared" si="2"/>
        <v>12.52</v>
      </c>
    </row>
    <row r="643" ht="15.75" customHeight="1">
      <c r="A643" s="323" t="s">
        <v>5771</v>
      </c>
      <c r="B643" s="480" t="s">
        <v>5772</v>
      </c>
      <c r="C643" s="323" t="s">
        <v>1614</v>
      </c>
      <c r="D643" s="323" t="s">
        <v>5369</v>
      </c>
      <c r="F643" s="286" t="str">
        <f t="shared" si="1"/>
        <v>7064</v>
      </c>
      <c r="H643" s="388">
        <f t="shared" si="2"/>
        <v>1.74</v>
      </c>
    </row>
    <row r="644" ht="15.75" customHeight="1">
      <c r="A644" s="323" t="s">
        <v>5775</v>
      </c>
      <c r="B644" s="480" t="s">
        <v>5776</v>
      </c>
      <c r="C644" s="323" t="s">
        <v>1614</v>
      </c>
      <c r="D644" s="323" t="s">
        <v>5778</v>
      </c>
      <c r="F644" s="286" t="str">
        <f t="shared" si="1"/>
        <v>7065</v>
      </c>
      <c r="H644" s="388">
        <f t="shared" si="2"/>
        <v>13.7</v>
      </c>
    </row>
    <row r="645" ht="15.75" customHeight="1">
      <c r="A645" s="323" t="s">
        <v>5780</v>
      </c>
      <c r="B645" s="480" t="s">
        <v>5782</v>
      </c>
      <c r="C645" s="323" t="s">
        <v>1614</v>
      </c>
      <c r="D645" s="323" t="s">
        <v>5783</v>
      </c>
      <c r="F645" s="286" t="str">
        <f t="shared" si="1"/>
        <v>7066</v>
      </c>
      <c r="H645" s="388">
        <f t="shared" si="2"/>
        <v>136.04</v>
      </c>
    </row>
    <row r="646" ht="15.75" customHeight="1">
      <c r="A646" s="323" t="s">
        <v>5786</v>
      </c>
      <c r="B646" s="480" t="s">
        <v>5787</v>
      </c>
      <c r="C646" s="323" t="s">
        <v>1614</v>
      </c>
      <c r="D646" s="323" t="s">
        <v>5789</v>
      </c>
      <c r="F646" s="286" t="str">
        <f t="shared" si="1"/>
        <v>53786</v>
      </c>
      <c r="H646" s="388">
        <f t="shared" si="2"/>
        <v>42.24</v>
      </c>
    </row>
    <row r="647" ht="15.75" customHeight="1">
      <c r="A647" s="323" t="s">
        <v>5791</v>
      </c>
      <c r="B647" s="480" t="s">
        <v>5792</v>
      </c>
      <c r="C647" s="323" t="s">
        <v>1614</v>
      </c>
      <c r="D647" s="323" t="s">
        <v>5794</v>
      </c>
      <c r="F647" s="286" t="str">
        <f t="shared" si="1"/>
        <v>53788</v>
      </c>
      <c r="H647" s="388">
        <f t="shared" si="2"/>
        <v>45.22</v>
      </c>
    </row>
    <row r="648" ht="15.75" customHeight="1">
      <c r="A648" s="323" t="s">
        <v>5796</v>
      </c>
      <c r="B648" s="480" t="s">
        <v>5798</v>
      </c>
      <c r="C648" s="323" t="s">
        <v>1614</v>
      </c>
      <c r="D648" s="323" t="s">
        <v>5799</v>
      </c>
      <c r="F648" s="286" t="str">
        <f t="shared" si="1"/>
        <v>53792</v>
      </c>
      <c r="H648" s="388">
        <f t="shared" si="2"/>
        <v>80.17</v>
      </c>
    </row>
    <row r="649" ht="15.75" customHeight="1">
      <c r="A649" s="323" t="s">
        <v>5802</v>
      </c>
      <c r="B649" s="480" t="s">
        <v>5803</v>
      </c>
      <c r="C649" s="323" t="s">
        <v>1614</v>
      </c>
      <c r="D649" s="323" t="s">
        <v>4552</v>
      </c>
      <c r="F649" s="286" t="str">
        <f t="shared" si="1"/>
        <v>53794</v>
      </c>
      <c r="H649" s="388">
        <f t="shared" si="2"/>
        <v>44.67</v>
      </c>
    </row>
    <row r="650" ht="15.75" customHeight="1">
      <c r="A650" s="323" t="s">
        <v>5805</v>
      </c>
      <c r="B650" s="480" t="s">
        <v>5807</v>
      </c>
      <c r="C650" s="323" t="s">
        <v>1614</v>
      </c>
      <c r="D650" s="323" t="s">
        <v>5808</v>
      </c>
      <c r="F650" s="286" t="str">
        <f t="shared" si="1"/>
        <v>53797</v>
      </c>
      <c r="H650" s="388">
        <f t="shared" si="2"/>
        <v>92.19</v>
      </c>
    </row>
    <row r="651" ht="15.75" customHeight="1">
      <c r="A651" s="323" t="s">
        <v>5811</v>
      </c>
      <c r="B651" s="480" t="s">
        <v>5813</v>
      </c>
      <c r="C651" s="323" t="s">
        <v>1614</v>
      </c>
      <c r="D651" s="323" t="s">
        <v>5815</v>
      </c>
      <c r="F651" s="286" t="str">
        <f t="shared" si="1"/>
        <v>53804</v>
      </c>
      <c r="H651" s="388">
        <f t="shared" si="2"/>
        <v>3.15</v>
      </c>
    </row>
    <row r="652" ht="15.75" customHeight="1">
      <c r="A652" s="323" t="s">
        <v>5818</v>
      </c>
      <c r="B652" s="480" t="s">
        <v>5819</v>
      </c>
      <c r="C652" s="323" t="s">
        <v>1614</v>
      </c>
      <c r="D652" s="323" t="s">
        <v>5820</v>
      </c>
      <c r="F652" s="286" t="str">
        <f t="shared" si="1"/>
        <v>53806</v>
      </c>
      <c r="H652" s="388">
        <f t="shared" si="2"/>
        <v>50.78</v>
      </c>
    </row>
    <row r="653" ht="15.75" customHeight="1">
      <c r="A653" s="323" t="s">
        <v>5823</v>
      </c>
      <c r="B653" s="480" t="s">
        <v>5824</v>
      </c>
      <c r="C653" s="323" t="s">
        <v>1614</v>
      </c>
      <c r="D653" s="323" t="s">
        <v>5826</v>
      </c>
      <c r="F653" s="286" t="str">
        <f t="shared" si="1"/>
        <v>53810</v>
      </c>
      <c r="H653" s="388">
        <f t="shared" si="2"/>
        <v>51.09</v>
      </c>
    </row>
    <row r="654" ht="15.75" customHeight="1">
      <c r="A654" s="323" t="s">
        <v>5829</v>
      </c>
      <c r="B654" s="480" t="s">
        <v>5830</v>
      </c>
      <c r="C654" s="323" t="s">
        <v>1614</v>
      </c>
      <c r="D654" s="323" t="s">
        <v>5832</v>
      </c>
      <c r="F654" s="286" t="str">
        <f t="shared" si="1"/>
        <v>53814</v>
      </c>
      <c r="H654" s="388">
        <f t="shared" si="2"/>
        <v>167.36</v>
      </c>
    </row>
    <row r="655" ht="15.75" customHeight="1">
      <c r="A655" s="323" t="s">
        <v>5835</v>
      </c>
      <c r="B655" s="480" t="s">
        <v>5837</v>
      </c>
      <c r="C655" s="323" t="s">
        <v>1614</v>
      </c>
      <c r="D655" s="323" t="s">
        <v>5839</v>
      </c>
      <c r="F655" s="286" t="str">
        <f t="shared" si="1"/>
        <v>53817</v>
      </c>
      <c r="H655" s="388">
        <f t="shared" si="2"/>
        <v>49.43</v>
      </c>
    </row>
    <row r="656" ht="15.75" customHeight="1">
      <c r="A656" s="323" t="s">
        <v>5842</v>
      </c>
      <c r="B656" s="480" t="s">
        <v>5844</v>
      </c>
      <c r="C656" s="323" t="s">
        <v>1614</v>
      </c>
      <c r="D656" s="323" t="s">
        <v>2995</v>
      </c>
      <c r="F656" s="286" t="str">
        <f t="shared" si="1"/>
        <v>53818</v>
      </c>
      <c r="H656" s="388">
        <f t="shared" si="2"/>
        <v>5.92</v>
      </c>
    </row>
    <row r="657" ht="15.75" customHeight="1">
      <c r="A657" s="323" t="s">
        <v>5847</v>
      </c>
      <c r="B657" s="480" t="s">
        <v>5848</v>
      </c>
      <c r="C657" s="323" t="s">
        <v>1614</v>
      </c>
      <c r="D657" s="323" t="s">
        <v>5849</v>
      </c>
      <c r="F657" s="286" t="str">
        <f t="shared" si="1"/>
        <v>53827</v>
      </c>
      <c r="H657" s="388">
        <f t="shared" si="2"/>
        <v>90.25</v>
      </c>
    </row>
    <row r="658" ht="15.75" customHeight="1">
      <c r="A658" s="323" t="s">
        <v>5852</v>
      </c>
      <c r="B658" s="480" t="s">
        <v>5853</v>
      </c>
      <c r="C658" s="323" t="s">
        <v>1614</v>
      </c>
      <c r="D658" s="323" t="s">
        <v>5808</v>
      </c>
      <c r="F658" s="286" t="str">
        <f t="shared" si="1"/>
        <v>53829</v>
      </c>
      <c r="H658" s="388">
        <f t="shared" si="2"/>
        <v>92.19</v>
      </c>
    </row>
    <row r="659" ht="15.75" customHeight="1">
      <c r="A659" s="323" t="s">
        <v>5857</v>
      </c>
      <c r="B659" s="480" t="s">
        <v>5859</v>
      </c>
      <c r="C659" s="323" t="s">
        <v>1614</v>
      </c>
      <c r="D659" s="323" t="s">
        <v>5860</v>
      </c>
      <c r="F659" s="286" t="str">
        <f t="shared" si="1"/>
        <v>53831</v>
      </c>
      <c r="H659" s="388">
        <f t="shared" si="2"/>
        <v>152.29</v>
      </c>
    </row>
    <row r="660" ht="15.75" customHeight="1">
      <c r="A660" s="323" t="s">
        <v>5863</v>
      </c>
      <c r="B660" s="480" t="s">
        <v>5864</v>
      </c>
      <c r="C660" s="323" t="s">
        <v>1614</v>
      </c>
      <c r="D660" s="323" t="s">
        <v>5866</v>
      </c>
      <c r="F660" s="286" t="str">
        <f t="shared" si="1"/>
        <v>53840</v>
      </c>
      <c r="H660" s="388">
        <f t="shared" si="2"/>
        <v>1.71</v>
      </c>
    </row>
    <row r="661" ht="15.75" customHeight="1">
      <c r="A661" s="323" t="s">
        <v>5869</v>
      </c>
      <c r="B661" s="480" t="s">
        <v>5870</v>
      </c>
      <c r="C661" s="323" t="s">
        <v>1614</v>
      </c>
      <c r="D661" s="323" t="s">
        <v>3135</v>
      </c>
      <c r="F661" s="286" t="str">
        <f t="shared" si="1"/>
        <v>53841</v>
      </c>
      <c r="H661" s="388">
        <f t="shared" si="2"/>
        <v>1.19</v>
      </c>
    </row>
    <row r="662" ht="15.75" customHeight="1">
      <c r="A662" s="323" t="s">
        <v>5872</v>
      </c>
      <c r="B662" s="480" t="s">
        <v>5874</v>
      </c>
      <c r="C662" s="323" t="s">
        <v>1614</v>
      </c>
      <c r="D662" s="323" t="s">
        <v>5875</v>
      </c>
      <c r="F662" s="286" t="str">
        <f t="shared" si="1"/>
        <v>53849</v>
      </c>
      <c r="H662" s="388">
        <f t="shared" si="2"/>
        <v>66.25</v>
      </c>
    </row>
    <row r="663" ht="15.75" customHeight="1">
      <c r="A663" s="323" t="s">
        <v>5877</v>
      </c>
      <c r="B663" s="480" t="s">
        <v>5878</v>
      </c>
      <c r="C663" s="323" t="s">
        <v>1614</v>
      </c>
      <c r="D663" s="323" t="s">
        <v>5339</v>
      </c>
      <c r="F663" s="286" t="str">
        <f t="shared" si="1"/>
        <v>53857</v>
      </c>
      <c r="H663" s="388">
        <f t="shared" si="2"/>
        <v>32.17</v>
      </c>
    </row>
    <row r="664" ht="15.75" customHeight="1">
      <c r="A664" s="323" t="s">
        <v>5881</v>
      </c>
      <c r="B664" s="480" t="s">
        <v>5882</v>
      </c>
      <c r="C664" s="323" t="s">
        <v>1614</v>
      </c>
      <c r="D664" s="323" t="s">
        <v>5883</v>
      </c>
      <c r="F664" s="286" t="str">
        <f t="shared" si="1"/>
        <v>53858</v>
      </c>
      <c r="H664" s="388">
        <f t="shared" si="2"/>
        <v>63.31</v>
      </c>
    </row>
    <row r="665" ht="15.75" customHeight="1">
      <c r="A665" s="323" t="s">
        <v>5886</v>
      </c>
      <c r="B665" s="480" t="s">
        <v>5887</v>
      </c>
      <c r="C665" s="323" t="s">
        <v>1614</v>
      </c>
      <c r="D665" s="323" t="s">
        <v>5889</v>
      </c>
      <c r="F665" s="286" t="str">
        <f t="shared" si="1"/>
        <v>53861</v>
      </c>
      <c r="H665" s="388">
        <f t="shared" si="2"/>
        <v>44.6</v>
      </c>
    </row>
    <row r="666" ht="15.75" customHeight="1">
      <c r="A666" s="323" t="s">
        <v>5892</v>
      </c>
      <c r="B666" s="480" t="s">
        <v>5893</v>
      </c>
      <c r="C666" s="323" t="s">
        <v>1614</v>
      </c>
      <c r="D666" s="323" t="s">
        <v>4972</v>
      </c>
      <c r="F666" s="286" t="str">
        <f t="shared" si="1"/>
        <v>53863</v>
      </c>
      <c r="H666" s="388">
        <f t="shared" si="2"/>
        <v>1.38</v>
      </c>
    </row>
    <row r="667" ht="15.75" customHeight="1">
      <c r="A667" s="323" t="s">
        <v>5897</v>
      </c>
      <c r="B667" s="480" t="s">
        <v>5898</v>
      </c>
      <c r="C667" s="323" t="s">
        <v>1614</v>
      </c>
      <c r="D667" s="323" t="s">
        <v>2952</v>
      </c>
      <c r="F667" s="286" t="str">
        <f t="shared" si="1"/>
        <v>53865</v>
      </c>
      <c r="H667" s="388">
        <f t="shared" si="2"/>
        <v>37.31</v>
      </c>
    </row>
    <row r="668" ht="15.75" customHeight="1">
      <c r="A668" s="323" t="s">
        <v>5899</v>
      </c>
      <c r="B668" s="480" t="s">
        <v>5900</v>
      </c>
      <c r="C668" s="323" t="s">
        <v>1614</v>
      </c>
      <c r="D668" s="323" t="s">
        <v>5901</v>
      </c>
      <c r="F668" s="286" t="str">
        <f t="shared" si="1"/>
        <v>53866</v>
      </c>
      <c r="H668" s="388">
        <f t="shared" si="2"/>
        <v>1.77</v>
      </c>
    </row>
    <row r="669" ht="15.75" customHeight="1">
      <c r="A669" s="323" t="s">
        <v>5902</v>
      </c>
      <c r="B669" s="480" t="s">
        <v>5903</v>
      </c>
      <c r="C669" s="323" t="s">
        <v>1614</v>
      </c>
      <c r="D669" s="323" t="s">
        <v>5904</v>
      </c>
      <c r="F669" s="286" t="str">
        <f t="shared" si="1"/>
        <v>53882</v>
      </c>
      <c r="H669" s="388">
        <f t="shared" si="2"/>
        <v>23.04</v>
      </c>
    </row>
    <row r="670" ht="15.75" customHeight="1">
      <c r="A670" s="323" t="s">
        <v>5906</v>
      </c>
      <c r="B670" s="480" t="s">
        <v>5907</v>
      </c>
      <c r="C670" s="323" t="s">
        <v>1614</v>
      </c>
      <c r="D670" s="323" t="s">
        <v>5464</v>
      </c>
      <c r="F670" s="286" t="str">
        <f t="shared" si="1"/>
        <v>55263</v>
      </c>
      <c r="H670" s="388">
        <f t="shared" si="2"/>
        <v>50.99</v>
      </c>
    </row>
    <row r="671" ht="15.75" customHeight="1">
      <c r="A671" s="323" t="s">
        <v>5908</v>
      </c>
      <c r="B671" s="480" t="s">
        <v>5909</v>
      </c>
      <c r="C671" s="323" t="s">
        <v>1614</v>
      </c>
      <c r="D671" s="323" t="s">
        <v>5910</v>
      </c>
      <c r="F671" s="286" t="str">
        <f t="shared" si="1"/>
        <v>73303</v>
      </c>
      <c r="H671" s="388">
        <f t="shared" si="2"/>
        <v>5.32</v>
      </c>
    </row>
    <row r="672" ht="15.75" customHeight="1">
      <c r="A672" s="323" t="s">
        <v>5914</v>
      </c>
      <c r="B672" s="480" t="s">
        <v>5915</v>
      </c>
      <c r="C672" s="323" t="s">
        <v>1614</v>
      </c>
      <c r="D672" s="323" t="s">
        <v>5917</v>
      </c>
      <c r="F672" s="286" t="str">
        <f t="shared" si="1"/>
        <v>73307</v>
      </c>
      <c r="H672" s="388">
        <f t="shared" si="2"/>
        <v>4.76</v>
      </c>
    </row>
    <row r="673" ht="15.75" customHeight="1">
      <c r="A673" s="323" t="s">
        <v>5918</v>
      </c>
      <c r="B673" s="480" t="s">
        <v>5920</v>
      </c>
      <c r="C673" s="323" t="s">
        <v>1614</v>
      </c>
      <c r="D673" s="323" t="s">
        <v>5922</v>
      </c>
      <c r="F673" s="286" t="str">
        <f t="shared" si="1"/>
        <v>73309</v>
      </c>
      <c r="H673" s="388">
        <f t="shared" si="2"/>
        <v>20.41</v>
      </c>
    </row>
    <row r="674" ht="15.75" customHeight="1">
      <c r="A674" s="323" t="s">
        <v>5925</v>
      </c>
      <c r="B674" s="480" t="s">
        <v>5927</v>
      </c>
      <c r="C674" s="323" t="s">
        <v>1614</v>
      </c>
      <c r="D674" s="323" t="s">
        <v>5928</v>
      </c>
      <c r="F674" s="286" t="str">
        <f t="shared" si="1"/>
        <v>73311</v>
      </c>
      <c r="H674" s="388">
        <f t="shared" si="2"/>
        <v>140.97</v>
      </c>
    </row>
    <row r="675" ht="15.75" customHeight="1">
      <c r="A675" s="323" t="s">
        <v>5931</v>
      </c>
      <c r="B675" s="480" t="s">
        <v>5933</v>
      </c>
      <c r="C675" s="323" t="s">
        <v>1614</v>
      </c>
      <c r="D675" s="323" t="s">
        <v>5341</v>
      </c>
      <c r="F675" s="286" t="str">
        <f t="shared" si="1"/>
        <v>73313</v>
      </c>
      <c r="H675" s="388">
        <f t="shared" si="2"/>
        <v>2.83</v>
      </c>
    </row>
    <row r="676" ht="15.75" customHeight="1">
      <c r="A676" s="323" t="s">
        <v>5938</v>
      </c>
      <c r="B676" s="480" t="s">
        <v>5939</v>
      </c>
      <c r="C676" s="323" t="s">
        <v>1614</v>
      </c>
      <c r="D676" s="323" t="s">
        <v>5794</v>
      </c>
      <c r="F676" s="286" t="str">
        <f t="shared" si="1"/>
        <v>73315</v>
      </c>
      <c r="H676" s="388">
        <f t="shared" si="2"/>
        <v>45.22</v>
      </c>
    </row>
    <row r="677" ht="15.75" customHeight="1">
      <c r="A677" s="323" t="s">
        <v>5941</v>
      </c>
      <c r="B677" s="480" t="s">
        <v>5942</v>
      </c>
      <c r="C677" s="323" t="s">
        <v>1614</v>
      </c>
      <c r="D677" s="323" t="s">
        <v>5944</v>
      </c>
      <c r="F677" s="286" t="str">
        <f t="shared" si="1"/>
        <v>73335</v>
      </c>
      <c r="H677" s="388">
        <f t="shared" si="2"/>
        <v>21.88</v>
      </c>
    </row>
    <row r="678" ht="15.75" customHeight="1">
      <c r="A678" s="323" t="s">
        <v>5946</v>
      </c>
      <c r="B678" s="480" t="s">
        <v>5947</v>
      </c>
      <c r="C678" s="323" t="s">
        <v>1614</v>
      </c>
      <c r="D678" s="323" t="s">
        <v>5762</v>
      </c>
      <c r="F678" s="286" t="str">
        <f t="shared" si="1"/>
        <v>73340</v>
      </c>
      <c r="H678" s="388">
        <f t="shared" si="2"/>
        <v>64.5</v>
      </c>
    </row>
    <row r="679" ht="15.75" customHeight="1">
      <c r="A679" s="323" t="s">
        <v>5951</v>
      </c>
      <c r="B679" s="480" t="s">
        <v>5953</v>
      </c>
      <c r="C679" s="323" t="s">
        <v>1614</v>
      </c>
      <c r="D679" s="323" t="s">
        <v>5954</v>
      </c>
      <c r="F679" s="286" t="str">
        <f t="shared" si="1"/>
        <v>83361</v>
      </c>
      <c r="H679" s="388">
        <f t="shared" si="2"/>
        <v>13.56</v>
      </c>
    </row>
    <row r="680" ht="15.75" customHeight="1">
      <c r="A680" s="323" t="s">
        <v>5957</v>
      </c>
      <c r="B680" s="480" t="s">
        <v>5960</v>
      </c>
      <c r="C680" s="323" t="s">
        <v>1614</v>
      </c>
      <c r="D680" s="323" t="s">
        <v>5961</v>
      </c>
      <c r="F680" s="286" t="str">
        <f t="shared" si="1"/>
        <v>83761</v>
      </c>
      <c r="H680" s="388">
        <f t="shared" si="2"/>
        <v>11.37</v>
      </c>
    </row>
    <row r="681" ht="15.75" customHeight="1">
      <c r="A681" s="323" t="s">
        <v>5964</v>
      </c>
      <c r="B681" s="480" t="s">
        <v>5965</v>
      </c>
      <c r="C681" s="323" t="s">
        <v>1614</v>
      </c>
      <c r="D681" s="323" t="s">
        <v>5967</v>
      </c>
      <c r="F681" s="286" t="str">
        <f t="shared" si="1"/>
        <v>83762</v>
      </c>
      <c r="H681" s="388">
        <f t="shared" si="2"/>
        <v>14.21</v>
      </c>
    </row>
    <row r="682" ht="15.75" customHeight="1">
      <c r="A682" s="323" t="s">
        <v>5969</v>
      </c>
      <c r="B682" s="480" t="s">
        <v>5971</v>
      </c>
      <c r="C682" s="323" t="s">
        <v>1614</v>
      </c>
      <c r="D682" s="323" t="s">
        <v>5972</v>
      </c>
      <c r="F682" s="286" t="str">
        <f t="shared" si="1"/>
        <v>83763</v>
      </c>
      <c r="H682" s="388">
        <f t="shared" si="2"/>
        <v>39.72</v>
      </c>
    </row>
    <row r="683" ht="15.75" customHeight="1">
      <c r="A683" s="323" t="s">
        <v>5975</v>
      </c>
      <c r="B683" s="480" t="s">
        <v>5976</v>
      </c>
      <c r="C683" s="323" t="s">
        <v>1614</v>
      </c>
      <c r="D683" s="323" t="s">
        <v>5977</v>
      </c>
      <c r="F683" s="286" t="str">
        <f t="shared" si="1"/>
        <v>83764</v>
      </c>
      <c r="H683" s="388">
        <f t="shared" si="2"/>
        <v>1.28</v>
      </c>
    </row>
    <row r="684" ht="15.75" customHeight="1">
      <c r="A684" s="323" t="s">
        <v>5979</v>
      </c>
      <c r="B684" s="480" t="s">
        <v>5980</v>
      </c>
      <c r="C684" s="323" t="s">
        <v>1614</v>
      </c>
      <c r="D684" s="323" t="s">
        <v>5982</v>
      </c>
      <c r="F684" s="286" t="str">
        <f t="shared" si="1"/>
        <v>87026</v>
      </c>
      <c r="H684" s="388">
        <f t="shared" si="2"/>
        <v>0.23</v>
      </c>
    </row>
    <row r="685" ht="15.75" customHeight="1">
      <c r="A685" s="323" t="s">
        <v>5985</v>
      </c>
      <c r="B685" s="480" t="s">
        <v>5987</v>
      </c>
      <c r="C685" s="323" t="s">
        <v>1614</v>
      </c>
      <c r="D685" s="323" t="s">
        <v>5213</v>
      </c>
      <c r="F685" s="286" t="str">
        <f t="shared" si="1"/>
        <v>87441</v>
      </c>
      <c r="H685" s="388">
        <f t="shared" si="2"/>
        <v>0.33</v>
      </c>
    </row>
    <row r="686" ht="15.75" customHeight="1">
      <c r="A686" s="323" t="s">
        <v>5991</v>
      </c>
      <c r="B686" s="480" t="s">
        <v>5992</v>
      </c>
      <c r="C686" s="323" t="s">
        <v>1614</v>
      </c>
      <c r="D686" s="323" t="s">
        <v>5994</v>
      </c>
      <c r="F686" s="286" t="str">
        <f t="shared" si="1"/>
        <v>87442</v>
      </c>
      <c r="H686" s="388">
        <f t="shared" si="2"/>
        <v>0.04</v>
      </c>
    </row>
    <row r="687" ht="15.75" customHeight="1">
      <c r="A687" s="323" t="s">
        <v>5997</v>
      </c>
      <c r="B687" s="480" t="s">
        <v>5998</v>
      </c>
      <c r="C687" s="323" t="s">
        <v>1614</v>
      </c>
      <c r="D687" s="323" t="s">
        <v>6000</v>
      </c>
      <c r="F687" s="286" t="str">
        <f t="shared" si="1"/>
        <v>87443</v>
      </c>
      <c r="H687" s="388">
        <f t="shared" si="2"/>
        <v>0.32</v>
      </c>
    </row>
    <row r="688" ht="15.75" customHeight="1">
      <c r="A688" s="323" t="s">
        <v>6003</v>
      </c>
      <c r="B688" s="480" t="s">
        <v>6004</v>
      </c>
      <c r="C688" s="323" t="s">
        <v>1614</v>
      </c>
      <c r="D688" s="323" t="s">
        <v>6006</v>
      </c>
      <c r="F688" s="286" t="str">
        <f t="shared" si="1"/>
        <v>87444</v>
      </c>
      <c r="H688" s="388">
        <f t="shared" si="2"/>
        <v>3.36</v>
      </c>
    </row>
    <row r="689" ht="15.75" customHeight="1">
      <c r="A689" s="323" t="s">
        <v>6009</v>
      </c>
      <c r="B689" s="480" t="s">
        <v>6011</v>
      </c>
      <c r="C689" s="323" t="s">
        <v>1614</v>
      </c>
      <c r="D689" s="323" t="s">
        <v>5384</v>
      </c>
      <c r="F689" s="286" t="str">
        <f t="shared" si="1"/>
        <v>88387</v>
      </c>
      <c r="H689" s="388">
        <f t="shared" si="2"/>
        <v>0.66</v>
      </c>
    </row>
    <row r="690" ht="15.75" customHeight="1">
      <c r="A690" s="323" t="s">
        <v>6014</v>
      </c>
      <c r="B690" s="480" t="s">
        <v>6015</v>
      </c>
      <c r="C690" s="323" t="s">
        <v>1614</v>
      </c>
      <c r="D690" s="323" t="s">
        <v>4478</v>
      </c>
      <c r="F690" s="286" t="str">
        <f t="shared" si="1"/>
        <v>88389</v>
      </c>
      <c r="H690" s="388">
        <f t="shared" si="2"/>
        <v>0.08</v>
      </c>
    </row>
    <row r="691" ht="15.75" customHeight="1">
      <c r="A691" s="323" t="s">
        <v>6019</v>
      </c>
      <c r="B691" s="480" t="s">
        <v>6021</v>
      </c>
      <c r="C691" s="323" t="s">
        <v>1614</v>
      </c>
      <c r="D691" s="323" t="s">
        <v>6022</v>
      </c>
      <c r="F691" s="286" t="str">
        <f t="shared" si="1"/>
        <v>88390</v>
      </c>
      <c r="H691" s="388">
        <f t="shared" si="2"/>
        <v>0.83</v>
      </c>
    </row>
    <row r="692" ht="15.75" customHeight="1">
      <c r="A692" s="323" t="s">
        <v>6024</v>
      </c>
      <c r="B692" s="480" t="s">
        <v>6026</v>
      </c>
      <c r="C692" s="323" t="s">
        <v>1614</v>
      </c>
      <c r="D692" s="323" t="s">
        <v>4633</v>
      </c>
      <c r="F692" s="286" t="str">
        <f t="shared" si="1"/>
        <v>88391</v>
      </c>
      <c r="H692" s="388">
        <f t="shared" si="2"/>
        <v>2.87</v>
      </c>
    </row>
    <row r="693" ht="15.75" customHeight="1">
      <c r="A693" s="323" t="s">
        <v>6028</v>
      </c>
      <c r="B693" s="480" t="s">
        <v>6029</v>
      </c>
      <c r="C693" s="323" t="s">
        <v>1614</v>
      </c>
      <c r="D693" s="323" t="s">
        <v>3903</v>
      </c>
      <c r="F693" s="286" t="str">
        <f t="shared" si="1"/>
        <v>88394</v>
      </c>
      <c r="H693" s="388">
        <f t="shared" si="2"/>
        <v>0.79</v>
      </c>
    </row>
    <row r="694" ht="15.75" customHeight="1">
      <c r="A694" s="323" t="s">
        <v>6032</v>
      </c>
      <c r="B694" s="480" t="s">
        <v>6034</v>
      </c>
      <c r="C694" s="323" t="s">
        <v>1614</v>
      </c>
      <c r="D694" s="323" t="s">
        <v>5420</v>
      </c>
      <c r="F694" s="286" t="str">
        <f t="shared" si="1"/>
        <v>88395</v>
      </c>
      <c r="H694" s="388">
        <f t="shared" si="2"/>
        <v>0.09</v>
      </c>
    </row>
    <row r="695" ht="15.75" customHeight="1">
      <c r="A695" s="323" t="s">
        <v>6036</v>
      </c>
      <c r="B695" s="480" t="s">
        <v>6037</v>
      </c>
      <c r="C695" s="323" t="s">
        <v>1614</v>
      </c>
      <c r="D695" s="323" t="s">
        <v>6039</v>
      </c>
      <c r="F695" s="286" t="str">
        <f t="shared" si="1"/>
        <v>88396</v>
      </c>
      <c r="H695" s="388">
        <f t="shared" si="2"/>
        <v>0.98</v>
      </c>
    </row>
    <row r="696" ht="15.75" customHeight="1">
      <c r="A696" s="323" t="s">
        <v>6040</v>
      </c>
      <c r="B696" s="480" t="s">
        <v>6042</v>
      </c>
      <c r="C696" s="323" t="s">
        <v>1614</v>
      </c>
      <c r="D696" s="323" t="s">
        <v>6044</v>
      </c>
      <c r="F696" s="286" t="str">
        <f t="shared" si="1"/>
        <v>88397</v>
      </c>
      <c r="H696" s="388">
        <f t="shared" si="2"/>
        <v>4.3</v>
      </c>
    </row>
    <row r="697" ht="15.75" customHeight="1">
      <c r="A697" s="323" t="s">
        <v>6047</v>
      </c>
      <c r="B697" s="480" t="s">
        <v>6048</v>
      </c>
      <c r="C697" s="323" t="s">
        <v>1614</v>
      </c>
      <c r="D697" s="323" t="s">
        <v>5326</v>
      </c>
      <c r="F697" s="286" t="str">
        <f t="shared" si="1"/>
        <v>88400</v>
      </c>
      <c r="H697" s="388">
        <f t="shared" si="2"/>
        <v>0.63</v>
      </c>
    </row>
    <row r="698" ht="15.75" customHeight="1">
      <c r="A698" s="323" t="s">
        <v>6051</v>
      </c>
      <c r="B698" s="480" t="s">
        <v>6052</v>
      </c>
      <c r="C698" s="323" t="s">
        <v>1614</v>
      </c>
      <c r="D698" s="323" t="s">
        <v>6054</v>
      </c>
      <c r="F698" s="286" t="str">
        <f t="shared" si="1"/>
        <v>88401</v>
      </c>
      <c r="H698" s="388">
        <f t="shared" si="2"/>
        <v>0.06</v>
      </c>
    </row>
    <row r="699" ht="15.75" customHeight="1">
      <c r="A699" s="323" t="s">
        <v>6056</v>
      </c>
      <c r="B699" s="480" t="s">
        <v>6057</v>
      </c>
      <c r="C699" s="323" t="s">
        <v>1614</v>
      </c>
      <c r="D699" s="323" t="s">
        <v>6059</v>
      </c>
      <c r="F699" s="286" t="str">
        <f t="shared" si="1"/>
        <v>88402</v>
      </c>
      <c r="H699" s="388">
        <f t="shared" si="2"/>
        <v>0.78</v>
      </c>
    </row>
    <row r="700" ht="15.75" customHeight="1">
      <c r="A700" s="323" t="s">
        <v>6061</v>
      </c>
      <c r="B700" s="480" t="s">
        <v>6063</v>
      </c>
      <c r="C700" s="323" t="s">
        <v>1614</v>
      </c>
      <c r="D700" s="323" t="s">
        <v>6064</v>
      </c>
      <c r="F700" s="286" t="str">
        <f t="shared" si="1"/>
        <v>88403</v>
      </c>
      <c r="H700" s="388">
        <f t="shared" si="2"/>
        <v>1.72</v>
      </c>
    </row>
    <row r="701" ht="15.75" customHeight="1">
      <c r="A701" s="323" t="s">
        <v>6067</v>
      </c>
      <c r="B701" s="480" t="s">
        <v>6068</v>
      </c>
      <c r="C701" s="323" t="s">
        <v>1614</v>
      </c>
      <c r="D701" s="323" t="s">
        <v>6070</v>
      </c>
      <c r="F701" s="286" t="str">
        <f t="shared" si="1"/>
        <v>88419</v>
      </c>
      <c r="H701" s="388">
        <f t="shared" si="2"/>
        <v>4.1</v>
      </c>
    </row>
    <row r="702" ht="15.75" customHeight="1">
      <c r="A702" s="323" t="s">
        <v>6072</v>
      </c>
      <c r="B702" s="480" t="s">
        <v>6074</v>
      </c>
      <c r="C702" s="323" t="s">
        <v>1614</v>
      </c>
      <c r="D702" s="323" t="s">
        <v>4383</v>
      </c>
      <c r="F702" s="286" t="str">
        <f t="shared" si="1"/>
        <v>88422</v>
      </c>
      <c r="H702" s="388">
        <f t="shared" si="2"/>
        <v>0.49</v>
      </c>
    </row>
    <row r="703" ht="15.75" customHeight="1">
      <c r="A703" s="323" t="s">
        <v>6079</v>
      </c>
      <c r="B703" s="480" t="s">
        <v>6080</v>
      </c>
      <c r="C703" s="323" t="s">
        <v>1614</v>
      </c>
      <c r="D703" s="323" t="s">
        <v>6081</v>
      </c>
      <c r="F703" s="286" t="str">
        <f t="shared" si="1"/>
        <v>88425</v>
      </c>
      <c r="H703" s="388">
        <f t="shared" si="2"/>
        <v>4.48</v>
      </c>
    </row>
    <row r="704" ht="15.75" customHeight="1">
      <c r="A704" s="323" t="s">
        <v>6084</v>
      </c>
      <c r="B704" s="480" t="s">
        <v>6086</v>
      </c>
      <c r="C704" s="323" t="s">
        <v>1614</v>
      </c>
      <c r="D704" s="323" t="s">
        <v>6088</v>
      </c>
      <c r="F704" s="286" t="str">
        <f t="shared" si="1"/>
        <v>88427</v>
      </c>
      <c r="H704" s="388">
        <f t="shared" si="2"/>
        <v>4.37</v>
      </c>
    </row>
    <row r="705" ht="15.75" customHeight="1">
      <c r="A705" s="323" t="s">
        <v>6090</v>
      </c>
      <c r="B705" s="480" t="s">
        <v>6091</v>
      </c>
      <c r="C705" s="323" t="s">
        <v>1614</v>
      </c>
      <c r="D705" s="323" t="s">
        <v>6092</v>
      </c>
      <c r="F705" s="286" t="str">
        <f t="shared" si="1"/>
        <v>88434</v>
      </c>
      <c r="H705" s="388">
        <f t="shared" si="2"/>
        <v>5.42</v>
      </c>
    </row>
    <row r="706" ht="15.75" customHeight="1">
      <c r="A706" s="323" t="s">
        <v>6094</v>
      </c>
      <c r="B706" s="480" t="s">
        <v>6095</v>
      </c>
      <c r="C706" s="323" t="s">
        <v>1614</v>
      </c>
      <c r="D706" s="323" t="s">
        <v>6030</v>
      </c>
      <c r="F706" s="286" t="str">
        <f t="shared" si="1"/>
        <v>88435</v>
      </c>
      <c r="H706" s="388">
        <f t="shared" si="2"/>
        <v>0.64</v>
      </c>
    </row>
    <row r="707" ht="15.75" customHeight="1">
      <c r="A707" s="323" t="s">
        <v>6099</v>
      </c>
      <c r="B707" s="480" t="s">
        <v>6100</v>
      </c>
      <c r="C707" s="323" t="s">
        <v>1614</v>
      </c>
      <c r="D707" s="323" t="s">
        <v>4481</v>
      </c>
      <c r="F707" s="286" t="str">
        <f t="shared" si="1"/>
        <v>88436</v>
      </c>
      <c r="H707" s="388">
        <f t="shared" si="2"/>
        <v>5.94</v>
      </c>
    </row>
    <row r="708" ht="15.75" customHeight="1">
      <c r="A708" s="323" t="s">
        <v>6104</v>
      </c>
      <c r="B708" s="480" t="s">
        <v>6106</v>
      </c>
      <c r="C708" s="323" t="s">
        <v>1614</v>
      </c>
      <c r="D708" s="323" t="s">
        <v>6088</v>
      </c>
      <c r="F708" s="286" t="str">
        <f t="shared" si="1"/>
        <v>88437</v>
      </c>
      <c r="H708" s="388">
        <f t="shared" si="2"/>
        <v>4.37</v>
      </c>
    </row>
    <row r="709" ht="15.75" customHeight="1">
      <c r="A709" s="323" t="s">
        <v>6110</v>
      </c>
      <c r="B709" s="480" t="s">
        <v>6111</v>
      </c>
      <c r="C709" s="323" t="s">
        <v>1614</v>
      </c>
      <c r="D709" s="323" t="s">
        <v>6113</v>
      </c>
      <c r="F709" s="286" t="str">
        <f t="shared" si="1"/>
        <v>88569</v>
      </c>
      <c r="H709" s="388">
        <f t="shared" si="2"/>
        <v>3.14</v>
      </c>
    </row>
    <row r="710" ht="15.75" customHeight="1">
      <c r="A710" s="323" t="s">
        <v>6116</v>
      </c>
      <c r="B710" s="480" t="s">
        <v>6118</v>
      </c>
      <c r="C710" s="323" t="s">
        <v>1614</v>
      </c>
      <c r="D710" s="323" t="s">
        <v>6119</v>
      </c>
      <c r="F710" s="286" t="str">
        <f t="shared" si="1"/>
        <v>88570</v>
      </c>
      <c r="H710" s="388">
        <f t="shared" si="2"/>
        <v>0.68</v>
      </c>
    </row>
    <row r="711" ht="15.75" customHeight="1">
      <c r="A711" s="323" t="s">
        <v>6121</v>
      </c>
      <c r="B711" s="480" t="s">
        <v>6122</v>
      </c>
      <c r="C711" s="323" t="s">
        <v>1614</v>
      </c>
      <c r="D711" s="323" t="s">
        <v>5192</v>
      </c>
      <c r="F711" s="286" t="str">
        <f t="shared" si="1"/>
        <v>88826</v>
      </c>
      <c r="H711" s="388">
        <f t="shared" si="2"/>
        <v>0.24</v>
      </c>
    </row>
    <row r="712" ht="15.75" customHeight="1">
      <c r="A712" s="323" t="s">
        <v>6125</v>
      </c>
      <c r="B712" s="480" t="s">
        <v>6126</v>
      </c>
      <c r="C712" s="323" t="s">
        <v>1614</v>
      </c>
      <c r="D712" s="323" t="s">
        <v>5712</v>
      </c>
      <c r="F712" s="286" t="str">
        <f t="shared" si="1"/>
        <v>88827</v>
      </c>
      <c r="H712" s="388">
        <f t="shared" si="2"/>
        <v>0.03</v>
      </c>
    </row>
    <row r="713" ht="15.75" customHeight="1">
      <c r="A713" s="323" t="s">
        <v>6130</v>
      </c>
      <c r="B713" s="480" t="s">
        <v>6131</v>
      </c>
      <c r="C713" s="323" t="s">
        <v>1614</v>
      </c>
      <c r="D713" s="323" t="s">
        <v>5982</v>
      </c>
      <c r="F713" s="286" t="str">
        <f t="shared" si="1"/>
        <v>88828</v>
      </c>
      <c r="H713" s="388">
        <f t="shared" si="2"/>
        <v>0.23</v>
      </c>
    </row>
    <row r="714" ht="15.75" customHeight="1">
      <c r="A714" s="323" t="s">
        <v>6136</v>
      </c>
      <c r="B714" s="480" t="s">
        <v>6137</v>
      </c>
      <c r="C714" s="323" t="s">
        <v>1614</v>
      </c>
      <c r="D714" s="323" t="s">
        <v>6138</v>
      </c>
      <c r="F714" s="286" t="str">
        <f t="shared" si="1"/>
        <v>88829</v>
      </c>
      <c r="H714" s="388">
        <f t="shared" si="2"/>
        <v>1.15</v>
      </c>
    </row>
    <row r="715" ht="15.75" customHeight="1">
      <c r="A715" s="323" t="s">
        <v>6140</v>
      </c>
      <c r="B715" s="480" t="s">
        <v>6142</v>
      </c>
      <c r="C715" s="323" t="s">
        <v>1614</v>
      </c>
      <c r="D715" s="323" t="s">
        <v>5148</v>
      </c>
      <c r="F715" s="286" t="str">
        <f t="shared" si="1"/>
        <v>88832</v>
      </c>
      <c r="H715" s="388">
        <f t="shared" si="2"/>
        <v>28.64</v>
      </c>
    </row>
    <row r="716" ht="15.75" customHeight="1">
      <c r="A716" s="323" t="s">
        <v>6146</v>
      </c>
      <c r="B716" s="480" t="s">
        <v>6148</v>
      </c>
      <c r="C716" s="323" t="s">
        <v>1614</v>
      </c>
      <c r="D716" s="323" t="s">
        <v>6149</v>
      </c>
      <c r="F716" s="286" t="str">
        <f t="shared" si="1"/>
        <v>88834</v>
      </c>
      <c r="H716" s="388">
        <f t="shared" si="2"/>
        <v>3.88</v>
      </c>
    </row>
    <row r="717" ht="15.75" customHeight="1">
      <c r="A717" s="323" t="s">
        <v>6152</v>
      </c>
      <c r="B717" s="480" t="s">
        <v>6153</v>
      </c>
      <c r="C717" s="323" t="s">
        <v>1614</v>
      </c>
      <c r="D717" s="323" t="s">
        <v>6155</v>
      </c>
      <c r="F717" s="286" t="str">
        <f t="shared" si="1"/>
        <v>88835</v>
      </c>
      <c r="H717" s="388">
        <f t="shared" si="2"/>
        <v>35.8</v>
      </c>
    </row>
    <row r="718" ht="15.75" customHeight="1">
      <c r="A718" s="323" t="s">
        <v>6157</v>
      </c>
      <c r="B718" s="480" t="s">
        <v>6159</v>
      </c>
      <c r="C718" s="323" t="s">
        <v>1614</v>
      </c>
      <c r="D718" s="323" t="s">
        <v>6160</v>
      </c>
      <c r="F718" s="286" t="str">
        <f t="shared" si="1"/>
        <v>88836</v>
      </c>
      <c r="H718" s="388">
        <f t="shared" si="2"/>
        <v>50.52</v>
      </c>
    </row>
    <row r="719" ht="15.75" customHeight="1">
      <c r="A719" s="323" t="s">
        <v>6163</v>
      </c>
      <c r="B719" s="480" t="s">
        <v>6164</v>
      </c>
      <c r="C719" s="323" t="s">
        <v>1614</v>
      </c>
      <c r="D719" s="323" t="s">
        <v>6166</v>
      </c>
      <c r="F719" s="286" t="str">
        <f t="shared" si="1"/>
        <v>88839</v>
      </c>
      <c r="H719" s="388">
        <f t="shared" si="2"/>
        <v>23.06</v>
      </c>
    </row>
    <row r="720" ht="15.75" customHeight="1">
      <c r="A720" s="323" t="s">
        <v>6168</v>
      </c>
      <c r="B720" s="480" t="s">
        <v>6171</v>
      </c>
      <c r="C720" s="323" t="s">
        <v>1614</v>
      </c>
      <c r="D720" s="323" t="s">
        <v>6172</v>
      </c>
      <c r="F720" s="286" t="str">
        <f t="shared" si="1"/>
        <v>88840</v>
      </c>
      <c r="H720" s="388">
        <f t="shared" si="2"/>
        <v>5.18</v>
      </c>
    </row>
    <row r="721" ht="15.75" customHeight="1">
      <c r="A721" s="323" t="s">
        <v>6174</v>
      </c>
      <c r="B721" s="480" t="s">
        <v>6176</v>
      </c>
      <c r="C721" s="323" t="s">
        <v>1614</v>
      </c>
      <c r="D721" s="323" t="s">
        <v>6177</v>
      </c>
      <c r="F721" s="286" t="str">
        <f t="shared" si="1"/>
        <v>88841</v>
      </c>
      <c r="H721" s="388">
        <f t="shared" si="2"/>
        <v>41.24</v>
      </c>
    </row>
    <row r="722" ht="15.75" customHeight="1">
      <c r="A722" s="323" t="s">
        <v>6179</v>
      </c>
      <c r="B722" s="480" t="s">
        <v>6180</v>
      </c>
      <c r="C722" s="323" t="s">
        <v>1614</v>
      </c>
      <c r="D722" s="323" t="s">
        <v>6182</v>
      </c>
      <c r="F722" s="286" t="str">
        <f t="shared" si="1"/>
        <v>88842</v>
      </c>
      <c r="H722" s="388">
        <f t="shared" si="2"/>
        <v>61.84</v>
      </c>
    </row>
    <row r="723" ht="15.75" customHeight="1">
      <c r="A723" s="323" t="s">
        <v>6184</v>
      </c>
      <c r="B723" s="480" t="s">
        <v>6186</v>
      </c>
      <c r="C723" s="323" t="s">
        <v>1614</v>
      </c>
      <c r="D723" s="323" t="s">
        <v>6187</v>
      </c>
      <c r="F723" s="286" t="str">
        <f t="shared" si="1"/>
        <v>88847</v>
      </c>
      <c r="H723" s="388">
        <f t="shared" si="2"/>
        <v>18.57</v>
      </c>
    </row>
    <row r="724" ht="15.75" customHeight="1">
      <c r="A724" s="323" t="s">
        <v>6189</v>
      </c>
      <c r="B724" s="480" t="s">
        <v>6191</v>
      </c>
      <c r="C724" s="323" t="s">
        <v>1614</v>
      </c>
      <c r="D724" s="323" t="s">
        <v>6193</v>
      </c>
      <c r="F724" s="286" t="str">
        <f t="shared" si="1"/>
        <v>88848</v>
      </c>
      <c r="H724" s="388">
        <f t="shared" si="2"/>
        <v>3.89</v>
      </c>
    </row>
    <row r="725" ht="15.75" customHeight="1">
      <c r="A725" s="323" t="s">
        <v>6196</v>
      </c>
      <c r="B725" s="480" t="s">
        <v>6197</v>
      </c>
      <c r="C725" s="323" t="s">
        <v>1614</v>
      </c>
      <c r="D725" s="323" t="s">
        <v>6199</v>
      </c>
      <c r="F725" s="286" t="str">
        <f t="shared" si="1"/>
        <v>88853</v>
      </c>
      <c r="H725" s="388">
        <f t="shared" si="2"/>
        <v>0.19</v>
      </c>
    </row>
    <row r="726" ht="15.75" customHeight="1">
      <c r="A726" s="323" t="s">
        <v>6201</v>
      </c>
      <c r="B726" s="480" t="s">
        <v>6203</v>
      </c>
      <c r="C726" s="323" t="s">
        <v>1614</v>
      </c>
      <c r="D726" s="323" t="s">
        <v>6204</v>
      </c>
      <c r="F726" s="286" t="str">
        <f t="shared" si="1"/>
        <v>88854</v>
      </c>
      <c r="H726" s="388">
        <f t="shared" si="2"/>
        <v>0.01</v>
      </c>
    </row>
    <row r="727" ht="15.75" customHeight="1">
      <c r="A727" s="323" t="s">
        <v>6208</v>
      </c>
      <c r="B727" s="480" t="s">
        <v>6209</v>
      </c>
      <c r="C727" s="323" t="s">
        <v>1614</v>
      </c>
      <c r="D727" s="323" t="s">
        <v>6211</v>
      </c>
      <c r="F727" s="286" t="str">
        <f t="shared" si="1"/>
        <v>88855</v>
      </c>
      <c r="H727" s="388">
        <f t="shared" si="2"/>
        <v>2.18</v>
      </c>
    </row>
    <row r="728" ht="15.75" customHeight="1">
      <c r="A728" s="323" t="s">
        <v>6213</v>
      </c>
      <c r="B728" s="480" t="s">
        <v>6215</v>
      </c>
      <c r="C728" s="323" t="s">
        <v>1614</v>
      </c>
      <c r="D728" s="323" t="s">
        <v>6216</v>
      </c>
      <c r="F728" s="286" t="str">
        <f t="shared" si="1"/>
        <v>88856</v>
      </c>
      <c r="H728" s="388">
        <f t="shared" si="2"/>
        <v>0.31</v>
      </c>
    </row>
    <row r="729" ht="15.75" customHeight="1">
      <c r="A729" s="323" t="s">
        <v>6219</v>
      </c>
      <c r="B729" s="480" t="s">
        <v>6221</v>
      </c>
      <c r="C729" s="323" t="s">
        <v>1614</v>
      </c>
      <c r="D729" s="323" t="s">
        <v>6223</v>
      </c>
      <c r="F729" s="286" t="str">
        <f t="shared" si="1"/>
        <v>88857</v>
      </c>
      <c r="H729" s="388">
        <f t="shared" si="2"/>
        <v>17.88</v>
      </c>
    </row>
    <row r="730" ht="15.75" customHeight="1">
      <c r="A730" s="323" t="s">
        <v>6226</v>
      </c>
      <c r="B730" s="480" t="s">
        <v>6229</v>
      </c>
      <c r="C730" s="323" t="s">
        <v>1614</v>
      </c>
      <c r="D730" s="323" t="s">
        <v>4985</v>
      </c>
      <c r="F730" s="286" t="str">
        <f t="shared" si="1"/>
        <v>88858</v>
      </c>
      <c r="H730" s="388">
        <f t="shared" si="2"/>
        <v>2.43</v>
      </c>
    </row>
    <row r="731" ht="15.75" customHeight="1">
      <c r="A731" s="323" t="s">
        <v>6234</v>
      </c>
      <c r="B731" s="480" t="s">
        <v>6236</v>
      </c>
      <c r="C731" s="323" t="s">
        <v>1614</v>
      </c>
      <c r="D731" s="323" t="s">
        <v>6237</v>
      </c>
      <c r="F731" s="286" t="str">
        <f t="shared" si="1"/>
        <v>88859</v>
      </c>
      <c r="H731" s="388">
        <f t="shared" si="2"/>
        <v>15.9</v>
      </c>
    </row>
    <row r="732" ht="15.75" customHeight="1">
      <c r="A732" s="323" t="s">
        <v>6239</v>
      </c>
      <c r="B732" s="480" t="s">
        <v>6240</v>
      </c>
      <c r="C732" s="323" t="s">
        <v>1614</v>
      </c>
      <c r="D732" s="323" t="s">
        <v>4647</v>
      </c>
      <c r="F732" s="286" t="str">
        <f t="shared" si="1"/>
        <v>88860</v>
      </c>
      <c r="H732" s="388">
        <f t="shared" si="2"/>
        <v>2.16</v>
      </c>
    </row>
    <row r="733" ht="15.75" customHeight="1">
      <c r="A733" s="323" t="s">
        <v>6244</v>
      </c>
      <c r="B733" s="480" t="s">
        <v>6246</v>
      </c>
      <c r="C733" s="323" t="s">
        <v>1614</v>
      </c>
      <c r="D733" s="323" t="s">
        <v>2756</v>
      </c>
      <c r="F733" s="286" t="str">
        <f t="shared" si="1"/>
        <v>88900</v>
      </c>
      <c r="H733" s="388">
        <f t="shared" si="2"/>
        <v>33.39</v>
      </c>
    </row>
    <row r="734" ht="15.75" customHeight="1">
      <c r="A734" s="323" t="s">
        <v>6250</v>
      </c>
      <c r="B734" s="480" t="s">
        <v>6251</v>
      </c>
      <c r="C734" s="323" t="s">
        <v>1614</v>
      </c>
      <c r="D734" s="323" t="s">
        <v>5076</v>
      </c>
      <c r="F734" s="286" t="str">
        <f t="shared" si="1"/>
        <v>88902</v>
      </c>
      <c r="H734" s="388">
        <f t="shared" si="2"/>
        <v>4.53</v>
      </c>
    </row>
    <row r="735" ht="15.75" customHeight="1">
      <c r="A735" s="323" t="s">
        <v>6256</v>
      </c>
      <c r="B735" s="480" t="s">
        <v>6257</v>
      </c>
      <c r="C735" s="323" t="s">
        <v>1614</v>
      </c>
      <c r="D735" s="323" t="s">
        <v>6259</v>
      </c>
      <c r="F735" s="286" t="str">
        <f t="shared" si="1"/>
        <v>88903</v>
      </c>
      <c r="H735" s="388">
        <f t="shared" si="2"/>
        <v>41.74</v>
      </c>
    </row>
    <row r="736" ht="15.75" customHeight="1">
      <c r="A736" s="323" t="s">
        <v>6261</v>
      </c>
      <c r="B736" s="480" t="s">
        <v>6263</v>
      </c>
      <c r="C736" s="323" t="s">
        <v>1614</v>
      </c>
      <c r="D736" s="323" t="s">
        <v>6265</v>
      </c>
      <c r="F736" s="286" t="str">
        <f t="shared" si="1"/>
        <v>88904</v>
      </c>
      <c r="H736" s="388">
        <f t="shared" si="2"/>
        <v>71.17</v>
      </c>
    </row>
    <row r="737" ht="15.75" customHeight="1">
      <c r="A737" s="323" t="s">
        <v>6267</v>
      </c>
      <c r="B737" s="480" t="s">
        <v>6268</v>
      </c>
      <c r="C737" s="323" t="s">
        <v>1614</v>
      </c>
      <c r="D737" s="323" t="s">
        <v>6270</v>
      </c>
      <c r="F737" s="286" t="str">
        <f t="shared" si="1"/>
        <v>89009</v>
      </c>
      <c r="H737" s="388">
        <f t="shared" si="2"/>
        <v>28.58</v>
      </c>
    </row>
    <row r="738" ht="15.75" customHeight="1">
      <c r="A738" s="323" t="s">
        <v>6271</v>
      </c>
      <c r="B738" s="480" t="s">
        <v>6272</v>
      </c>
      <c r="C738" s="323" t="s">
        <v>1614</v>
      </c>
      <c r="D738" s="323" t="s">
        <v>6274</v>
      </c>
      <c r="F738" s="286" t="str">
        <f t="shared" si="1"/>
        <v>89010</v>
      </c>
      <c r="H738" s="388">
        <f t="shared" si="2"/>
        <v>6.43</v>
      </c>
    </row>
    <row r="739" ht="15.75" customHeight="1">
      <c r="A739" s="323" t="s">
        <v>6277</v>
      </c>
      <c r="B739" s="480" t="s">
        <v>6278</v>
      </c>
      <c r="C739" s="323" t="s">
        <v>1614</v>
      </c>
      <c r="D739" s="323" t="s">
        <v>6280</v>
      </c>
      <c r="F739" s="286" t="str">
        <f t="shared" si="1"/>
        <v>89011</v>
      </c>
      <c r="H739" s="388">
        <f t="shared" si="2"/>
        <v>17.26</v>
      </c>
    </row>
    <row r="740" ht="15.75" customHeight="1">
      <c r="A740" s="323" t="s">
        <v>6282</v>
      </c>
      <c r="B740" s="480" t="s">
        <v>6284</v>
      </c>
      <c r="C740" s="323" t="s">
        <v>1614</v>
      </c>
      <c r="D740" s="323" t="s">
        <v>6285</v>
      </c>
      <c r="F740" s="286" t="str">
        <f t="shared" si="1"/>
        <v>89012</v>
      </c>
      <c r="H740" s="388">
        <f t="shared" si="2"/>
        <v>2.34</v>
      </c>
    </row>
    <row r="741" ht="15.75" customHeight="1">
      <c r="A741" s="323" t="s">
        <v>6288</v>
      </c>
      <c r="B741" s="480" t="s">
        <v>6289</v>
      </c>
      <c r="C741" s="323" t="s">
        <v>1614</v>
      </c>
      <c r="D741" s="323" t="s">
        <v>6291</v>
      </c>
      <c r="F741" s="286" t="str">
        <f t="shared" si="1"/>
        <v>89013</v>
      </c>
      <c r="H741" s="388">
        <f t="shared" si="2"/>
        <v>93.61</v>
      </c>
    </row>
    <row r="742" ht="15.75" customHeight="1">
      <c r="A742" s="323" t="s">
        <v>6293</v>
      </c>
      <c r="B742" s="480" t="s">
        <v>6294</v>
      </c>
      <c r="C742" s="323" t="s">
        <v>1614</v>
      </c>
      <c r="D742" s="323" t="s">
        <v>6295</v>
      </c>
      <c r="F742" s="286" t="str">
        <f t="shared" si="1"/>
        <v>89014</v>
      </c>
      <c r="H742" s="388">
        <f t="shared" si="2"/>
        <v>21.06</v>
      </c>
    </row>
    <row r="743" ht="15.75" customHeight="1">
      <c r="A743" s="323" t="s">
        <v>6297</v>
      </c>
      <c r="B743" s="480" t="s">
        <v>6298</v>
      </c>
      <c r="C743" s="323" t="s">
        <v>1614</v>
      </c>
      <c r="D743" s="323" t="s">
        <v>4329</v>
      </c>
      <c r="F743" s="286" t="str">
        <f t="shared" si="1"/>
        <v>89015</v>
      </c>
      <c r="H743" s="388">
        <f t="shared" si="2"/>
        <v>2.53</v>
      </c>
    </row>
    <row r="744" ht="15.75" customHeight="1">
      <c r="A744" s="323" t="s">
        <v>6301</v>
      </c>
      <c r="B744" s="480" t="s">
        <v>6302</v>
      </c>
      <c r="C744" s="323" t="s">
        <v>1614</v>
      </c>
      <c r="D744" s="323" t="s">
        <v>5213</v>
      </c>
      <c r="F744" s="286" t="str">
        <f t="shared" si="1"/>
        <v>89016</v>
      </c>
      <c r="H744" s="388">
        <f t="shared" si="2"/>
        <v>0.33</v>
      </c>
    </row>
    <row r="745" ht="15.75" customHeight="1">
      <c r="A745" s="323" t="s">
        <v>6307</v>
      </c>
      <c r="B745" s="480" t="s">
        <v>6309</v>
      </c>
      <c r="C745" s="323" t="s">
        <v>1614</v>
      </c>
      <c r="D745" s="323" t="s">
        <v>6311</v>
      </c>
      <c r="F745" s="286" t="str">
        <f t="shared" si="1"/>
        <v>89017</v>
      </c>
      <c r="H745" s="388">
        <f t="shared" si="2"/>
        <v>28.4</v>
      </c>
    </row>
    <row r="746" ht="15.75" customHeight="1">
      <c r="A746" s="323" t="s">
        <v>6313</v>
      </c>
      <c r="B746" s="480" t="s">
        <v>6315</v>
      </c>
      <c r="C746" s="323" t="s">
        <v>1614</v>
      </c>
      <c r="D746" s="323" t="s">
        <v>6316</v>
      </c>
      <c r="F746" s="286" t="str">
        <f t="shared" si="1"/>
        <v>89018</v>
      </c>
      <c r="H746" s="388">
        <f t="shared" si="2"/>
        <v>6.38</v>
      </c>
    </row>
    <row r="747" ht="15.75" customHeight="1">
      <c r="A747" s="323" t="s">
        <v>6319</v>
      </c>
      <c r="B747" s="480" t="s">
        <v>6321</v>
      </c>
      <c r="C747" s="323" t="s">
        <v>1614</v>
      </c>
      <c r="D747" s="323" t="s">
        <v>5192</v>
      </c>
      <c r="F747" s="286" t="str">
        <f t="shared" si="1"/>
        <v>89019</v>
      </c>
      <c r="H747" s="388">
        <f t="shared" si="2"/>
        <v>0.24</v>
      </c>
    </row>
    <row r="748" ht="15.75" customHeight="1">
      <c r="A748" s="323" t="s">
        <v>6324</v>
      </c>
      <c r="B748" s="480" t="s">
        <v>6326</v>
      </c>
      <c r="C748" s="323" t="s">
        <v>1614</v>
      </c>
      <c r="D748" s="323" t="s">
        <v>5712</v>
      </c>
      <c r="F748" s="286" t="str">
        <f t="shared" si="1"/>
        <v>89020</v>
      </c>
      <c r="H748" s="388">
        <f t="shared" si="2"/>
        <v>0.03</v>
      </c>
    </row>
    <row r="749" ht="15.75" customHeight="1">
      <c r="A749" s="323" t="s">
        <v>6330</v>
      </c>
      <c r="B749" s="480" t="s">
        <v>6331</v>
      </c>
      <c r="C749" s="323" t="s">
        <v>1614</v>
      </c>
      <c r="D749" s="323" t="s">
        <v>6332</v>
      </c>
      <c r="F749" s="286" t="str">
        <f t="shared" si="1"/>
        <v>89023</v>
      </c>
      <c r="H749" s="388">
        <f t="shared" si="2"/>
        <v>2.91</v>
      </c>
    </row>
    <row r="750" ht="15.75" customHeight="1">
      <c r="A750" s="323" t="s">
        <v>6335</v>
      </c>
      <c r="B750" s="480" t="s">
        <v>6337</v>
      </c>
      <c r="C750" s="323" t="s">
        <v>1614</v>
      </c>
      <c r="D750" s="323" t="s">
        <v>4383</v>
      </c>
      <c r="F750" s="286" t="str">
        <f t="shared" si="1"/>
        <v>89024</v>
      </c>
      <c r="H750" s="388">
        <f t="shared" si="2"/>
        <v>0.49</v>
      </c>
    </row>
    <row r="751" ht="15.75" customHeight="1">
      <c r="A751" s="323" t="s">
        <v>6340</v>
      </c>
      <c r="B751" s="480" t="s">
        <v>6342</v>
      </c>
      <c r="C751" s="323" t="s">
        <v>1614</v>
      </c>
      <c r="D751" s="323" t="s">
        <v>6343</v>
      </c>
      <c r="F751" s="286" t="str">
        <f t="shared" si="1"/>
        <v>89025</v>
      </c>
      <c r="H751" s="388">
        <f t="shared" si="2"/>
        <v>5.48</v>
      </c>
    </row>
    <row r="752" ht="15.75" customHeight="1">
      <c r="A752" s="323" t="s">
        <v>6346</v>
      </c>
      <c r="B752" s="480" t="s">
        <v>6347</v>
      </c>
      <c r="C752" s="323" t="s">
        <v>1614</v>
      </c>
      <c r="D752" s="323" t="s">
        <v>6349</v>
      </c>
      <c r="F752" s="286" t="str">
        <f t="shared" si="1"/>
        <v>89026</v>
      </c>
      <c r="H752" s="388">
        <f t="shared" si="2"/>
        <v>157.58</v>
      </c>
    </row>
    <row r="753" ht="15.75" customHeight="1">
      <c r="A753" s="323" t="s">
        <v>6351</v>
      </c>
      <c r="B753" s="480" t="s">
        <v>6353</v>
      </c>
      <c r="C753" s="323" t="s">
        <v>1614</v>
      </c>
      <c r="D753" s="323" t="s">
        <v>6354</v>
      </c>
      <c r="F753" s="286" t="str">
        <f t="shared" si="1"/>
        <v>89029</v>
      </c>
      <c r="H753" s="388">
        <f t="shared" si="2"/>
        <v>22.04</v>
      </c>
    </row>
    <row r="754" ht="15.75" customHeight="1">
      <c r="A754" s="323" t="s">
        <v>6357</v>
      </c>
      <c r="B754" s="480" t="s">
        <v>6358</v>
      </c>
      <c r="C754" s="323" t="s">
        <v>1614</v>
      </c>
      <c r="D754" s="323" t="s">
        <v>6360</v>
      </c>
      <c r="F754" s="286" t="str">
        <f t="shared" si="1"/>
        <v>89030</v>
      </c>
      <c r="H754" s="388">
        <f t="shared" si="2"/>
        <v>4.95</v>
      </c>
    </row>
    <row r="755" ht="15.75" customHeight="1">
      <c r="A755" s="323" t="s">
        <v>6362</v>
      </c>
      <c r="B755" s="480" t="s">
        <v>6363</v>
      </c>
      <c r="C755" s="323" t="s">
        <v>1614</v>
      </c>
      <c r="D755" s="323" t="s">
        <v>6365</v>
      </c>
      <c r="F755" s="286" t="str">
        <f t="shared" si="1"/>
        <v>89033</v>
      </c>
      <c r="H755" s="388">
        <f t="shared" si="2"/>
        <v>9.18</v>
      </c>
    </row>
    <row r="756" ht="15.75" customHeight="1">
      <c r="A756" s="323" t="s">
        <v>6367</v>
      </c>
      <c r="B756" s="480" t="s">
        <v>6369</v>
      </c>
      <c r="C756" s="323" t="s">
        <v>1614</v>
      </c>
      <c r="D756" s="323" t="s">
        <v>6370</v>
      </c>
      <c r="F756" s="286" t="str">
        <f t="shared" si="1"/>
        <v>89034</v>
      </c>
      <c r="H756" s="388">
        <f t="shared" si="2"/>
        <v>1.26</v>
      </c>
    </row>
    <row r="757" ht="15.75" customHeight="1">
      <c r="A757" s="323" t="s">
        <v>6376</v>
      </c>
      <c r="B757" s="480" t="s">
        <v>6378</v>
      </c>
      <c r="C757" s="323" t="s">
        <v>1614</v>
      </c>
      <c r="D757" s="323" t="s">
        <v>6379</v>
      </c>
      <c r="F757" s="286" t="str">
        <f t="shared" si="1"/>
        <v>89128</v>
      </c>
      <c r="H757" s="388">
        <f t="shared" si="2"/>
        <v>25.73</v>
      </c>
    </row>
    <row r="758" ht="15.75" customHeight="1">
      <c r="A758" s="323" t="s">
        <v>6382</v>
      </c>
      <c r="B758" s="480" t="s">
        <v>6383</v>
      </c>
      <c r="C758" s="323" t="s">
        <v>1614</v>
      </c>
      <c r="D758" s="323" t="s">
        <v>4227</v>
      </c>
      <c r="F758" s="286" t="str">
        <f t="shared" si="1"/>
        <v>89129</v>
      </c>
      <c r="H758" s="388">
        <f t="shared" si="2"/>
        <v>3.48</v>
      </c>
    </row>
    <row r="759" ht="15.75" customHeight="1">
      <c r="A759" s="323" t="s">
        <v>6386</v>
      </c>
      <c r="B759" s="480" t="s">
        <v>6387</v>
      </c>
      <c r="C759" s="323" t="s">
        <v>1614</v>
      </c>
      <c r="D759" s="323" t="s">
        <v>6389</v>
      </c>
      <c r="F759" s="286" t="str">
        <f t="shared" si="1"/>
        <v>89130</v>
      </c>
      <c r="H759" s="388">
        <f t="shared" si="2"/>
        <v>35.68</v>
      </c>
    </row>
    <row r="760" ht="15.75" customHeight="1">
      <c r="A760" s="323" t="s">
        <v>6391</v>
      </c>
      <c r="B760" s="480" t="s">
        <v>6392</v>
      </c>
      <c r="C760" s="323" t="s">
        <v>1614</v>
      </c>
      <c r="D760" s="323" t="s">
        <v>6394</v>
      </c>
      <c r="F760" s="286" t="str">
        <f t="shared" si="1"/>
        <v>89131</v>
      </c>
      <c r="H760" s="388">
        <f t="shared" si="2"/>
        <v>4.84</v>
      </c>
    </row>
    <row r="761" ht="15.75" customHeight="1">
      <c r="A761" s="323" t="s">
        <v>6396</v>
      </c>
      <c r="B761" s="480" t="s">
        <v>6398</v>
      </c>
      <c r="C761" s="323" t="s">
        <v>1614</v>
      </c>
      <c r="D761" s="323" t="s">
        <v>6400</v>
      </c>
      <c r="F761" s="286" t="str">
        <f t="shared" si="1"/>
        <v>89210</v>
      </c>
      <c r="H761" s="388">
        <f t="shared" si="2"/>
        <v>19.63</v>
      </c>
    </row>
    <row r="762" ht="15.75" customHeight="1">
      <c r="A762" s="323" t="s">
        <v>6402</v>
      </c>
      <c r="B762" s="480" t="s">
        <v>6404</v>
      </c>
      <c r="C762" s="323" t="s">
        <v>1614</v>
      </c>
      <c r="D762" s="323" t="s">
        <v>5379</v>
      </c>
      <c r="F762" s="286" t="str">
        <f t="shared" si="1"/>
        <v>89211</v>
      </c>
      <c r="H762" s="388">
        <f t="shared" si="2"/>
        <v>2.72</v>
      </c>
    </row>
    <row r="763" ht="15.75" customHeight="1">
      <c r="A763" s="323" t="s">
        <v>6407</v>
      </c>
      <c r="B763" s="480" t="s">
        <v>6409</v>
      </c>
      <c r="C763" s="323" t="s">
        <v>1614</v>
      </c>
      <c r="D763" s="323" t="s">
        <v>6410</v>
      </c>
      <c r="F763" s="286" t="str">
        <f t="shared" si="1"/>
        <v>89212</v>
      </c>
      <c r="H763" s="388">
        <f t="shared" si="2"/>
        <v>19.38</v>
      </c>
    </row>
    <row r="764" ht="15.75" customHeight="1">
      <c r="A764" s="323" t="s">
        <v>6413</v>
      </c>
      <c r="B764" s="480" t="s">
        <v>6415</v>
      </c>
      <c r="C764" s="323" t="s">
        <v>1614</v>
      </c>
      <c r="D764" s="323" t="s">
        <v>4556</v>
      </c>
      <c r="F764" s="286" t="str">
        <f t="shared" si="1"/>
        <v>89213</v>
      </c>
      <c r="H764" s="388">
        <f t="shared" si="2"/>
        <v>3.05</v>
      </c>
    </row>
    <row r="765" ht="15.75" customHeight="1">
      <c r="A765" s="323" t="s">
        <v>6419</v>
      </c>
      <c r="B765" s="480" t="s">
        <v>6421</v>
      </c>
      <c r="C765" s="323" t="s">
        <v>1614</v>
      </c>
      <c r="D765" s="323" t="s">
        <v>6422</v>
      </c>
      <c r="F765" s="286" t="str">
        <f t="shared" si="1"/>
        <v>89214</v>
      </c>
      <c r="H765" s="388">
        <f t="shared" si="2"/>
        <v>18.19</v>
      </c>
    </row>
    <row r="766" ht="15.75" customHeight="1">
      <c r="A766" s="323" t="s">
        <v>6425</v>
      </c>
      <c r="B766" s="480" t="s">
        <v>6426</v>
      </c>
      <c r="C766" s="323" t="s">
        <v>1614</v>
      </c>
      <c r="D766" s="323" t="s">
        <v>6428</v>
      </c>
      <c r="F766" s="286" t="str">
        <f t="shared" si="1"/>
        <v>89215</v>
      </c>
      <c r="H766" s="388">
        <f t="shared" si="2"/>
        <v>73.48</v>
      </c>
    </row>
    <row r="767" ht="15.75" customHeight="1">
      <c r="A767" s="323" t="s">
        <v>6432</v>
      </c>
      <c r="B767" s="480" t="s">
        <v>6433</v>
      </c>
      <c r="C767" s="323" t="s">
        <v>1614</v>
      </c>
      <c r="D767" s="323" t="s">
        <v>5246</v>
      </c>
      <c r="F767" s="286" t="str">
        <f t="shared" si="1"/>
        <v>89221</v>
      </c>
      <c r="H767" s="388">
        <f t="shared" si="2"/>
        <v>1.02</v>
      </c>
    </row>
    <row r="768" ht="15.75" customHeight="1">
      <c r="A768" s="323" t="s">
        <v>6436</v>
      </c>
      <c r="B768" s="480" t="s">
        <v>6439</v>
      </c>
      <c r="C768" s="323" t="s">
        <v>1614</v>
      </c>
      <c r="D768" s="323" t="s">
        <v>6440</v>
      </c>
      <c r="F768" s="286" t="str">
        <f t="shared" si="1"/>
        <v>89222</v>
      </c>
      <c r="H768" s="388">
        <f t="shared" si="2"/>
        <v>0.11</v>
      </c>
    </row>
    <row r="769" ht="15.75" customHeight="1">
      <c r="A769" s="323" t="s">
        <v>6444</v>
      </c>
      <c r="B769" s="480" t="s">
        <v>6445</v>
      </c>
      <c r="C769" s="323" t="s">
        <v>1614</v>
      </c>
      <c r="D769" s="323" t="s">
        <v>5106</v>
      </c>
      <c r="F769" s="286" t="str">
        <f t="shared" si="1"/>
        <v>89223</v>
      </c>
      <c r="H769" s="388">
        <f t="shared" si="2"/>
        <v>0.96</v>
      </c>
    </row>
    <row r="770" ht="15.75" customHeight="1">
      <c r="A770" s="323" t="s">
        <v>6449</v>
      </c>
      <c r="B770" s="480" t="s">
        <v>6450</v>
      </c>
      <c r="C770" s="323" t="s">
        <v>1614</v>
      </c>
      <c r="D770" s="323" t="s">
        <v>4079</v>
      </c>
      <c r="F770" s="286" t="str">
        <f t="shared" si="1"/>
        <v>89224</v>
      </c>
      <c r="H770" s="388">
        <f t="shared" si="2"/>
        <v>2.3</v>
      </c>
    </row>
    <row r="771" ht="15.75" customHeight="1">
      <c r="A771" s="323" t="s">
        <v>6454</v>
      </c>
      <c r="B771" s="480" t="s">
        <v>6455</v>
      </c>
      <c r="C771" s="323" t="s">
        <v>1614</v>
      </c>
      <c r="D771" s="323" t="s">
        <v>6457</v>
      </c>
      <c r="F771" s="286" t="str">
        <f t="shared" si="1"/>
        <v>89228</v>
      </c>
      <c r="H771" s="388">
        <f t="shared" si="2"/>
        <v>27.93</v>
      </c>
    </row>
    <row r="772" ht="15.75" customHeight="1">
      <c r="A772" s="323" t="s">
        <v>6461</v>
      </c>
      <c r="B772" s="480" t="s">
        <v>6462</v>
      </c>
      <c r="C772" s="323" t="s">
        <v>1614</v>
      </c>
      <c r="D772" s="323" t="s">
        <v>3032</v>
      </c>
      <c r="F772" s="286" t="str">
        <f t="shared" si="1"/>
        <v>89229</v>
      </c>
      <c r="H772" s="388">
        <f t="shared" si="2"/>
        <v>5.02</v>
      </c>
    </row>
    <row r="773" ht="15.75" customHeight="1">
      <c r="A773" s="323" t="s">
        <v>6467</v>
      </c>
      <c r="B773" s="480" t="s">
        <v>6468</v>
      </c>
      <c r="C773" s="323" t="s">
        <v>1614</v>
      </c>
      <c r="D773" s="323" t="s">
        <v>6469</v>
      </c>
      <c r="F773" s="286" t="str">
        <f t="shared" si="1"/>
        <v>89230</v>
      </c>
      <c r="H773" s="388">
        <f t="shared" si="2"/>
        <v>115.58</v>
      </c>
    </row>
    <row r="774" ht="15.75" customHeight="1">
      <c r="A774" s="323" t="s">
        <v>6472</v>
      </c>
      <c r="B774" s="480" t="s">
        <v>6473</v>
      </c>
      <c r="C774" s="323" t="s">
        <v>1614</v>
      </c>
      <c r="D774" s="323" t="s">
        <v>5514</v>
      </c>
      <c r="F774" s="286" t="str">
        <f t="shared" si="1"/>
        <v>89231</v>
      </c>
      <c r="H774" s="388">
        <f t="shared" si="2"/>
        <v>18.3</v>
      </c>
    </row>
    <row r="775" ht="15.75" customHeight="1">
      <c r="A775" s="323" t="s">
        <v>6475</v>
      </c>
      <c r="B775" s="480" t="s">
        <v>6476</v>
      </c>
      <c r="C775" s="323" t="s">
        <v>1614</v>
      </c>
      <c r="D775" s="323" t="s">
        <v>6477</v>
      </c>
      <c r="F775" s="286" t="str">
        <f t="shared" si="1"/>
        <v>89232</v>
      </c>
      <c r="H775" s="388">
        <f t="shared" si="2"/>
        <v>206.16</v>
      </c>
    </row>
    <row r="776" ht="15.75" customHeight="1">
      <c r="A776" s="323" t="s">
        <v>6480</v>
      </c>
      <c r="B776" s="480" t="s">
        <v>6482</v>
      </c>
      <c r="C776" s="323" t="s">
        <v>1614</v>
      </c>
      <c r="D776" s="323" t="s">
        <v>6483</v>
      </c>
      <c r="F776" s="286" t="str">
        <f t="shared" si="1"/>
        <v>89233</v>
      </c>
      <c r="H776" s="388">
        <f t="shared" si="2"/>
        <v>132.26</v>
      </c>
    </row>
    <row r="777" ht="15.75" customHeight="1">
      <c r="A777" s="323" t="s">
        <v>6486</v>
      </c>
      <c r="B777" s="480" t="s">
        <v>6487</v>
      </c>
      <c r="C777" s="323" t="s">
        <v>1614</v>
      </c>
      <c r="D777" s="323" t="s">
        <v>6488</v>
      </c>
      <c r="F777" s="286" t="str">
        <f t="shared" si="1"/>
        <v>89236</v>
      </c>
      <c r="H777" s="388">
        <f t="shared" si="2"/>
        <v>270.01</v>
      </c>
    </row>
    <row r="778" ht="15.75" customHeight="1">
      <c r="A778" s="323" t="s">
        <v>6489</v>
      </c>
      <c r="B778" s="480" t="s">
        <v>6490</v>
      </c>
      <c r="C778" s="323" t="s">
        <v>1614</v>
      </c>
      <c r="D778" s="323" t="s">
        <v>6493</v>
      </c>
      <c r="F778" s="286" t="str">
        <f t="shared" si="1"/>
        <v>89237</v>
      </c>
      <c r="H778" s="388">
        <f t="shared" si="2"/>
        <v>42.78</v>
      </c>
    </row>
    <row r="779" ht="15.75" customHeight="1">
      <c r="A779" s="323" t="s">
        <v>6495</v>
      </c>
      <c r="B779" s="480" t="s">
        <v>6496</v>
      </c>
      <c r="C779" s="323" t="s">
        <v>1614</v>
      </c>
      <c r="D779" s="323" t="s">
        <v>6497</v>
      </c>
      <c r="F779" s="286" t="str">
        <f t="shared" si="1"/>
        <v>89238</v>
      </c>
      <c r="H779" s="388">
        <f t="shared" si="2"/>
        <v>481.61</v>
      </c>
    </row>
    <row r="780" ht="15.75" customHeight="1">
      <c r="A780" s="323" t="s">
        <v>6500</v>
      </c>
      <c r="B780" s="480" t="s">
        <v>6502</v>
      </c>
      <c r="C780" s="323" t="s">
        <v>1614</v>
      </c>
      <c r="D780" s="323" t="s">
        <v>6503</v>
      </c>
      <c r="F780" s="286" t="str">
        <f t="shared" si="1"/>
        <v>89239</v>
      </c>
      <c r="H780" s="388">
        <f t="shared" si="2"/>
        <v>349.76</v>
      </c>
    </row>
    <row r="781" ht="15.75" customHeight="1">
      <c r="A781" s="323" t="s">
        <v>6506</v>
      </c>
      <c r="B781" s="480" t="s">
        <v>6508</v>
      </c>
      <c r="C781" s="323" t="s">
        <v>1614</v>
      </c>
      <c r="D781" s="323" t="s">
        <v>6510</v>
      </c>
      <c r="F781" s="286" t="str">
        <f t="shared" si="1"/>
        <v>89240</v>
      </c>
      <c r="H781" s="388">
        <f t="shared" si="2"/>
        <v>82.86</v>
      </c>
    </row>
    <row r="782" ht="15.75" customHeight="1">
      <c r="A782" s="323" t="s">
        <v>6512</v>
      </c>
      <c r="B782" s="480" t="s">
        <v>6514</v>
      </c>
      <c r="C782" s="323" t="s">
        <v>1614</v>
      </c>
      <c r="D782" s="323" t="s">
        <v>6515</v>
      </c>
      <c r="F782" s="286" t="str">
        <f t="shared" si="1"/>
        <v>89241</v>
      </c>
      <c r="H782" s="388">
        <f t="shared" si="2"/>
        <v>14.91</v>
      </c>
    </row>
    <row r="783" ht="15.75" customHeight="1">
      <c r="A783" s="323" t="s">
        <v>6519</v>
      </c>
      <c r="B783" s="480" t="s">
        <v>6520</v>
      </c>
      <c r="C783" s="323" t="s">
        <v>1614</v>
      </c>
      <c r="D783" s="323" t="s">
        <v>6522</v>
      </c>
      <c r="F783" s="286" t="str">
        <f t="shared" si="1"/>
        <v>89246</v>
      </c>
      <c r="H783" s="388">
        <f t="shared" si="2"/>
        <v>234.62</v>
      </c>
    </row>
    <row r="784" ht="15.75" customHeight="1">
      <c r="A784" s="323" t="s">
        <v>6526</v>
      </c>
      <c r="B784" s="480" t="s">
        <v>6528</v>
      </c>
      <c r="C784" s="323" t="s">
        <v>1614</v>
      </c>
      <c r="D784" s="323" t="s">
        <v>6529</v>
      </c>
      <c r="F784" s="286" t="str">
        <f t="shared" si="1"/>
        <v>89247</v>
      </c>
      <c r="H784" s="388">
        <f t="shared" si="2"/>
        <v>37.17</v>
      </c>
    </row>
    <row r="785" ht="15.75" customHeight="1">
      <c r="A785" s="323" t="s">
        <v>6532</v>
      </c>
      <c r="B785" s="480" t="s">
        <v>6533</v>
      </c>
      <c r="C785" s="323" t="s">
        <v>1614</v>
      </c>
      <c r="D785" s="323" t="s">
        <v>6536</v>
      </c>
      <c r="F785" s="286" t="str">
        <f t="shared" si="1"/>
        <v>89248</v>
      </c>
      <c r="H785" s="388">
        <f t="shared" si="2"/>
        <v>418.49</v>
      </c>
    </row>
    <row r="786" ht="15.75" customHeight="1">
      <c r="A786" s="323" t="s">
        <v>6538</v>
      </c>
      <c r="B786" s="480" t="s">
        <v>6539</v>
      </c>
      <c r="C786" s="323" t="s">
        <v>1614</v>
      </c>
      <c r="D786" s="323" t="s">
        <v>6542</v>
      </c>
      <c r="F786" s="286" t="str">
        <f t="shared" si="1"/>
        <v>89249</v>
      </c>
      <c r="H786" s="388">
        <f t="shared" si="2"/>
        <v>298.14</v>
      </c>
    </row>
    <row r="787" ht="15.75" customHeight="1">
      <c r="A787" s="323" t="s">
        <v>6545</v>
      </c>
      <c r="B787" s="480" t="s">
        <v>6546</v>
      </c>
      <c r="C787" s="323" t="s">
        <v>1614</v>
      </c>
      <c r="D787" s="323" t="s">
        <v>6549</v>
      </c>
      <c r="F787" s="286" t="str">
        <f t="shared" si="1"/>
        <v>89253</v>
      </c>
      <c r="H787" s="388">
        <f t="shared" si="2"/>
        <v>67.9</v>
      </c>
    </row>
    <row r="788" ht="15.75" customHeight="1">
      <c r="A788" s="323" t="s">
        <v>6552</v>
      </c>
      <c r="B788" s="480" t="s">
        <v>6553</v>
      </c>
      <c r="C788" s="323" t="s">
        <v>1614</v>
      </c>
      <c r="D788" s="323" t="s">
        <v>6554</v>
      </c>
      <c r="F788" s="286" t="str">
        <f t="shared" si="1"/>
        <v>89254</v>
      </c>
      <c r="H788" s="388">
        <f t="shared" si="2"/>
        <v>12.22</v>
      </c>
    </row>
    <row r="789" ht="15.75" customHeight="1">
      <c r="A789" s="323" t="s">
        <v>6558</v>
      </c>
      <c r="B789" s="480" t="s">
        <v>6559</v>
      </c>
      <c r="C789" s="323" t="s">
        <v>1614</v>
      </c>
      <c r="D789" s="323" t="s">
        <v>6561</v>
      </c>
      <c r="F789" s="286" t="str">
        <f t="shared" si="1"/>
        <v>89255</v>
      </c>
      <c r="H789" s="388">
        <f t="shared" si="2"/>
        <v>109.16</v>
      </c>
    </row>
    <row r="790" ht="15.75" customHeight="1">
      <c r="A790" s="323" t="s">
        <v>6563</v>
      </c>
      <c r="B790" s="480" t="s">
        <v>6565</v>
      </c>
      <c r="C790" s="323" t="s">
        <v>1614</v>
      </c>
      <c r="D790" s="323" t="s">
        <v>6567</v>
      </c>
      <c r="F790" s="286" t="str">
        <f t="shared" si="1"/>
        <v>89256</v>
      </c>
      <c r="H790" s="388">
        <f t="shared" si="2"/>
        <v>67.1</v>
      </c>
    </row>
    <row r="791" ht="15.75" customHeight="1">
      <c r="A791" s="323" t="s">
        <v>6569</v>
      </c>
      <c r="B791" s="480" t="s">
        <v>6571</v>
      </c>
      <c r="C791" s="323" t="s">
        <v>1614</v>
      </c>
      <c r="D791" s="323" t="s">
        <v>6572</v>
      </c>
      <c r="F791" s="286" t="str">
        <f t="shared" si="1"/>
        <v>89259</v>
      </c>
      <c r="H791" s="388">
        <f t="shared" si="2"/>
        <v>12.47</v>
      </c>
    </row>
    <row r="792" ht="15.75" customHeight="1">
      <c r="A792" s="323" t="s">
        <v>6575</v>
      </c>
      <c r="B792" s="480" t="s">
        <v>6577</v>
      </c>
      <c r="C792" s="323" t="s">
        <v>1614</v>
      </c>
      <c r="D792" s="323" t="s">
        <v>3972</v>
      </c>
      <c r="F792" s="286" t="str">
        <f t="shared" si="1"/>
        <v>89260</v>
      </c>
      <c r="H792" s="388">
        <f t="shared" si="2"/>
        <v>2.6</v>
      </c>
    </row>
    <row r="793" ht="15.75" customHeight="1">
      <c r="A793" s="323" t="s">
        <v>6580</v>
      </c>
      <c r="B793" s="480" t="s">
        <v>6581</v>
      </c>
      <c r="C793" s="323" t="s">
        <v>1614</v>
      </c>
      <c r="D793" s="323" t="s">
        <v>6582</v>
      </c>
      <c r="F793" s="286" t="str">
        <f t="shared" si="1"/>
        <v>89262</v>
      </c>
      <c r="H793" s="388">
        <f t="shared" si="2"/>
        <v>23.4</v>
      </c>
    </row>
    <row r="794" ht="15.75" customHeight="1">
      <c r="A794" s="323" t="s">
        <v>6585</v>
      </c>
      <c r="B794" s="480" t="s">
        <v>6587</v>
      </c>
      <c r="C794" s="323" t="s">
        <v>1614</v>
      </c>
      <c r="D794" s="323" t="s">
        <v>6588</v>
      </c>
      <c r="F794" s="286" t="str">
        <f t="shared" si="1"/>
        <v>89264</v>
      </c>
      <c r="H794" s="388">
        <f t="shared" si="2"/>
        <v>9.75</v>
      </c>
    </row>
    <row r="795" ht="15.75" customHeight="1">
      <c r="A795" s="323" t="s">
        <v>6590</v>
      </c>
      <c r="B795" s="480" t="s">
        <v>6593</v>
      </c>
      <c r="C795" s="323" t="s">
        <v>1614</v>
      </c>
      <c r="D795" s="323" t="s">
        <v>6185</v>
      </c>
      <c r="F795" s="286" t="str">
        <f t="shared" si="1"/>
        <v>89265</v>
      </c>
      <c r="H795" s="388">
        <f t="shared" si="2"/>
        <v>2.04</v>
      </c>
    </row>
    <row r="796" ht="15.75" customHeight="1">
      <c r="A796" s="323" t="s">
        <v>6594</v>
      </c>
      <c r="B796" s="480" t="s">
        <v>6596</v>
      </c>
      <c r="C796" s="323" t="s">
        <v>1614</v>
      </c>
      <c r="D796" s="323" t="s">
        <v>3903</v>
      </c>
      <c r="F796" s="286" t="str">
        <f t="shared" si="1"/>
        <v>89266</v>
      </c>
      <c r="H796" s="388">
        <f t="shared" si="2"/>
        <v>0.79</v>
      </c>
    </row>
    <row r="797" ht="15.75" customHeight="1">
      <c r="A797" s="323" t="s">
        <v>6600</v>
      </c>
      <c r="B797" s="480" t="s">
        <v>6601</v>
      </c>
      <c r="C797" s="323" t="s">
        <v>1614</v>
      </c>
      <c r="D797" s="323" t="s">
        <v>6603</v>
      </c>
      <c r="F797" s="286" t="str">
        <f t="shared" si="1"/>
        <v>89267</v>
      </c>
      <c r="H797" s="388">
        <f t="shared" si="2"/>
        <v>33.72</v>
      </c>
    </row>
    <row r="798" ht="15.75" customHeight="1">
      <c r="A798" s="323" t="s">
        <v>6605</v>
      </c>
      <c r="B798" s="480" t="s">
        <v>6606</v>
      </c>
      <c r="C798" s="323" t="s">
        <v>1614</v>
      </c>
      <c r="D798" s="323" t="s">
        <v>4890</v>
      </c>
      <c r="F798" s="286" t="str">
        <f t="shared" si="1"/>
        <v>89268</v>
      </c>
      <c r="H798" s="388">
        <f t="shared" si="2"/>
        <v>6.06</v>
      </c>
    </row>
    <row r="799" ht="15.75" customHeight="1">
      <c r="A799" s="323" t="s">
        <v>6610</v>
      </c>
      <c r="B799" s="480" t="s">
        <v>6611</v>
      </c>
      <c r="C799" s="323" t="s">
        <v>1614</v>
      </c>
      <c r="D799" s="323" t="s">
        <v>6613</v>
      </c>
      <c r="F799" s="286" t="str">
        <f t="shared" si="1"/>
        <v>89269</v>
      </c>
      <c r="H799" s="388">
        <f t="shared" si="2"/>
        <v>2.35</v>
      </c>
    </row>
    <row r="800" ht="15.75" customHeight="1">
      <c r="A800" s="323" t="s">
        <v>6615</v>
      </c>
      <c r="B800" s="480" t="s">
        <v>6616</v>
      </c>
      <c r="C800" s="323" t="s">
        <v>1614</v>
      </c>
      <c r="D800" s="323" t="s">
        <v>6618</v>
      </c>
      <c r="F800" s="286" t="str">
        <f t="shared" si="1"/>
        <v>89270</v>
      </c>
      <c r="H800" s="388">
        <f t="shared" si="2"/>
        <v>54.22</v>
      </c>
    </row>
    <row r="801" ht="15.75" customHeight="1">
      <c r="A801" s="323" t="s">
        <v>6620</v>
      </c>
      <c r="B801" s="480" t="s">
        <v>6622</v>
      </c>
      <c r="C801" s="323" t="s">
        <v>1614</v>
      </c>
      <c r="D801" s="323" t="s">
        <v>6623</v>
      </c>
      <c r="F801" s="286" t="str">
        <f t="shared" si="1"/>
        <v>89271</v>
      </c>
      <c r="H801" s="388">
        <f t="shared" si="2"/>
        <v>22.96</v>
      </c>
    </row>
    <row r="802" ht="15.75" customHeight="1">
      <c r="A802" s="323" t="s">
        <v>6624</v>
      </c>
      <c r="B802" s="480" t="s">
        <v>6625</v>
      </c>
      <c r="C802" s="323" t="s">
        <v>1614</v>
      </c>
      <c r="D802" s="323" t="s">
        <v>6627</v>
      </c>
      <c r="F802" s="286" t="str">
        <f t="shared" si="1"/>
        <v>89274</v>
      </c>
      <c r="H802" s="388">
        <f t="shared" si="2"/>
        <v>1.24</v>
      </c>
    </row>
    <row r="803" ht="15.75" customHeight="1">
      <c r="A803" s="323" t="s">
        <v>6628</v>
      </c>
      <c r="B803" s="480" t="s">
        <v>6629</v>
      </c>
      <c r="C803" s="323" t="s">
        <v>1614</v>
      </c>
      <c r="D803" s="323" t="s">
        <v>3778</v>
      </c>
      <c r="F803" s="286" t="str">
        <f t="shared" si="1"/>
        <v>89275</v>
      </c>
      <c r="H803" s="388">
        <f t="shared" si="2"/>
        <v>0.14</v>
      </c>
    </row>
    <row r="804" ht="15.75" customHeight="1">
      <c r="A804" s="323" t="s">
        <v>6632</v>
      </c>
      <c r="B804" s="480" t="s">
        <v>6633</v>
      </c>
      <c r="C804" s="323" t="s">
        <v>1614</v>
      </c>
      <c r="D804" s="323" t="s">
        <v>3828</v>
      </c>
      <c r="F804" s="286" t="str">
        <f t="shared" si="1"/>
        <v>89276</v>
      </c>
      <c r="H804" s="388">
        <f t="shared" si="2"/>
        <v>1.16</v>
      </c>
    </row>
    <row r="805" ht="15.75" customHeight="1">
      <c r="A805" s="323" t="s">
        <v>6635</v>
      </c>
      <c r="B805" s="480" t="s">
        <v>6636</v>
      </c>
      <c r="C805" s="323" t="s">
        <v>1614</v>
      </c>
      <c r="D805" s="323" t="s">
        <v>6637</v>
      </c>
      <c r="F805" s="286" t="str">
        <f t="shared" si="1"/>
        <v>89277</v>
      </c>
      <c r="H805" s="388">
        <f t="shared" si="2"/>
        <v>6.71</v>
      </c>
    </row>
    <row r="806" ht="15.75" customHeight="1">
      <c r="A806" s="323" t="s">
        <v>6639</v>
      </c>
      <c r="B806" s="480" t="s">
        <v>6640</v>
      </c>
      <c r="C806" s="323" t="s">
        <v>1614</v>
      </c>
      <c r="D806" s="323" t="s">
        <v>6643</v>
      </c>
      <c r="F806" s="286" t="str">
        <f t="shared" si="1"/>
        <v>89280</v>
      </c>
      <c r="H806" s="388">
        <f t="shared" si="2"/>
        <v>24.1</v>
      </c>
    </row>
    <row r="807" ht="15.75" customHeight="1">
      <c r="A807" s="323" t="s">
        <v>6645</v>
      </c>
      <c r="B807" s="480" t="s">
        <v>6647</v>
      </c>
      <c r="C807" s="323" t="s">
        <v>1614</v>
      </c>
      <c r="D807" s="323" t="s">
        <v>6087</v>
      </c>
      <c r="F807" s="286" t="str">
        <f t="shared" si="1"/>
        <v>89281</v>
      </c>
      <c r="H807" s="388">
        <f t="shared" si="2"/>
        <v>3.34</v>
      </c>
    </row>
    <row r="808" ht="15.75" customHeight="1">
      <c r="A808" s="323" t="s">
        <v>6652</v>
      </c>
      <c r="B808" s="480" t="s">
        <v>6653</v>
      </c>
      <c r="C808" s="323" t="s">
        <v>1614</v>
      </c>
      <c r="D808" s="323" t="s">
        <v>6654</v>
      </c>
      <c r="F808" s="286" t="str">
        <f t="shared" si="1"/>
        <v>89870</v>
      </c>
      <c r="H808" s="388">
        <f t="shared" si="2"/>
        <v>27.51</v>
      </c>
    </row>
    <row r="809" ht="15.75" customHeight="1">
      <c r="A809" s="323" t="s">
        <v>6656</v>
      </c>
      <c r="B809" s="480" t="s">
        <v>6657</v>
      </c>
      <c r="C809" s="323" t="s">
        <v>1614</v>
      </c>
      <c r="D809" s="323" t="s">
        <v>6658</v>
      </c>
      <c r="F809" s="286" t="str">
        <f t="shared" si="1"/>
        <v>89871</v>
      </c>
      <c r="H809" s="388">
        <f t="shared" si="2"/>
        <v>5.08</v>
      </c>
    </row>
    <row r="810" ht="15.75" customHeight="1">
      <c r="A810" s="323" t="s">
        <v>6660</v>
      </c>
      <c r="B810" s="480" t="s">
        <v>6661</v>
      </c>
      <c r="C810" s="323" t="s">
        <v>1614</v>
      </c>
      <c r="D810" s="323" t="s">
        <v>3798</v>
      </c>
      <c r="F810" s="286" t="str">
        <f t="shared" si="1"/>
        <v>89872</v>
      </c>
      <c r="H810" s="388">
        <f t="shared" si="2"/>
        <v>1.99</v>
      </c>
    </row>
    <row r="811" ht="15.75" customHeight="1">
      <c r="A811" s="323" t="s">
        <v>6663</v>
      </c>
      <c r="B811" s="480" t="s">
        <v>6664</v>
      </c>
      <c r="C811" s="323" t="s">
        <v>1614</v>
      </c>
      <c r="D811" s="323" t="s">
        <v>6665</v>
      </c>
      <c r="F811" s="286" t="str">
        <f t="shared" si="1"/>
        <v>89873</v>
      </c>
      <c r="H811" s="388">
        <f t="shared" si="2"/>
        <v>51.59</v>
      </c>
    </row>
    <row r="812" ht="15.75" customHeight="1">
      <c r="A812" s="323" t="s">
        <v>6667</v>
      </c>
      <c r="B812" s="480" t="s">
        <v>6668</v>
      </c>
      <c r="C812" s="323" t="s">
        <v>1614</v>
      </c>
      <c r="D812" s="323" t="s">
        <v>6670</v>
      </c>
      <c r="F812" s="286" t="str">
        <f t="shared" si="1"/>
        <v>89874</v>
      </c>
      <c r="H812" s="388">
        <f t="shared" si="2"/>
        <v>139.55</v>
      </c>
    </row>
    <row r="813" ht="15.75" customHeight="1">
      <c r="A813" s="323" t="s">
        <v>6672</v>
      </c>
      <c r="B813" s="480" t="s">
        <v>6673</v>
      </c>
      <c r="C813" s="323" t="s">
        <v>1614</v>
      </c>
      <c r="D813" s="323" t="s">
        <v>6674</v>
      </c>
      <c r="F813" s="286" t="str">
        <f t="shared" si="1"/>
        <v>89878</v>
      </c>
      <c r="H813" s="388">
        <f t="shared" si="2"/>
        <v>28.54</v>
      </c>
    </row>
    <row r="814" ht="15.75" customHeight="1">
      <c r="A814" s="323" t="s">
        <v>6676</v>
      </c>
      <c r="B814" s="480" t="s">
        <v>6678</v>
      </c>
      <c r="C814" s="323" t="s">
        <v>1614</v>
      </c>
      <c r="D814" s="323" t="s">
        <v>3502</v>
      </c>
      <c r="F814" s="286" t="str">
        <f t="shared" si="1"/>
        <v>89879</v>
      </c>
      <c r="H814" s="388">
        <f t="shared" si="2"/>
        <v>5.27</v>
      </c>
    </row>
    <row r="815" ht="15.75" customHeight="1">
      <c r="A815" s="323" t="s">
        <v>6680</v>
      </c>
      <c r="B815" s="480" t="s">
        <v>6681</v>
      </c>
      <c r="C815" s="323" t="s">
        <v>1614</v>
      </c>
      <c r="D815" s="323" t="s">
        <v>6683</v>
      </c>
      <c r="F815" s="286" t="str">
        <f t="shared" si="1"/>
        <v>89880</v>
      </c>
      <c r="H815" s="388">
        <f t="shared" si="2"/>
        <v>2.06</v>
      </c>
    </row>
    <row r="816" ht="15.75" customHeight="1">
      <c r="A816" s="323" t="s">
        <v>6685</v>
      </c>
      <c r="B816" s="480" t="s">
        <v>6687</v>
      </c>
      <c r="C816" s="323" t="s">
        <v>1614</v>
      </c>
      <c r="D816" s="323" t="s">
        <v>4756</v>
      </c>
      <c r="F816" s="286" t="str">
        <f t="shared" si="1"/>
        <v>89881</v>
      </c>
      <c r="H816" s="388">
        <f t="shared" si="2"/>
        <v>53.53</v>
      </c>
    </row>
    <row r="817" ht="15.75" customHeight="1">
      <c r="A817" s="323" t="s">
        <v>6690</v>
      </c>
      <c r="B817" s="480" t="s">
        <v>6691</v>
      </c>
      <c r="C817" s="323" t="s">
        <v>1614</v>
      </c>
      <c r="D817" s="323" t="s">
        <v>6693</v>
      </c>
      <c r="F817" s="286" t="str">
        <f t="shared" si="1"/>
        <v>89882</v>
      </c>
      <c r="H817" s="388">
        <f t="shared" si="2"/>
        <v>161.01</v>
      </c>
    </row>
    <row r="818" ht="15.75" customHeight="1">
      <c r="A818" s="323" t="s">
        <v>6695</v>
      </c>
      <c r="B818" s="480" t="s">
        <v>6696</v>
      </c>
      <c r="C818" s="323" t="s">
        <v>1614</v>
      </c>
      <c r="D818" s="323" t="s">
        <v>5982</v>
      </c>
      <c r="F818" s="286" t="str">
        <f t="shared" si="1"/>
        <v>90582</v>
      </c>
      <c r="H818" s="388">
        <f t="shared" si="2"/>
        <v>0.23</v>
      </c>
    </row>
    <row r="819" ht="15.75" customHeight="1">
      <c r="A819" s="323" t="s">
        <v>6699</v>
      </c>
      <c r="B819" s="480" t="s">
        <v>6701</v>
      </c>
      <c r="C819" s="323" t="s">
        <v>1614</v>
      </c>
      <c r="D819" s="323" t="s">
        <v>5712</v>
      </c>
      <c r="F819" s="286" t="str">
        <f t="shared" si="1"/>
        <v>90583</v>
      </c>
      <c r="H819" s="388">
        <f t="shared" si="2"/>
        <v>0.03</v>
      </c>
    </row>
    <row r="820" ht="15.75" customHeight="1">
      <c r="A820" s="323" t="s">
        <v>6704</v>
      </c>
      <c r="B820" s="480" t="s">
        <v>6706</v>
      </c>
      <c r="C820" s="323" t="s">
        <v>1614</v>
      </c>
      <c r="D820" s="323" t="s">
        <v>3782</v>
      </c>
      <c r="F820" s="286" t="str">
        <f t="shared" si="1"/>
        <v>90584</v>
      </c>
      <c r="H820" s="388">
        <f t="shared" si="2"/>
        <v>0.18</v>
      </c>
    </row>
    <row r="821" ht="15.75" customHeight="1">
      <c r="A821" s="323" t="s">
        <v>6708</v>
      </c>
      <c r="B821" s="480" t="s">
        <v>6709</v>
      </c>
      <c r="C821" s="323" t="s">
        <v>1614</v>
      </c>
      <c r="D821" s="323" t="s">
        <v>6138</v>
      </c>
      <c r="F821" s="286" t="str">
        <f t="shared" si="1"/>
        <v>90585</v>
      </c>
      <c r="H821" s="388">
        <f t="shared" si="2"/>
        <v>1.15</v>
      </c>
    </row>
    <row r="822" ht="15.75" customHeight="1">
      <c r="A822" s="323" t="s">
        <v>6712</v>
      </c>
      <c r="B822" s="480" t="s">
        <v>6714</v>
      </c>
      <c r="C822" s="323" t="s">
        <v>1614</v>
      </c>
      <c r="D822" s="323" t="s">
        <v>4541</v>
      </c>
      <c r="F822" s="286" t="str">
        <f t="shared" si="1"/>
        <v>90621</v>
      </c>
      <c r="H822" s="388">
        <f t="shared" si="2"/>
        <v>1.47</v>
      </c>
    </row>
    <row r="823" ht="15.75" customHeight="1">
      <c r="A823" s="323" t="s">
        <v>6717</v>
      </c>
      <c r="B823" s="480" t="s">
        <v>6718</v>
      </c>
      <c r="C823" s="323" t="s">
        <v>1614</v>
      </c>
      <c r="D823" s="323" t="s">
        <v>5427</v>
      </c>
      <c r="F823" s="286" t="str">
        <f t="shared" si="1"/>
        <v>90622</v>
      </c>
      <c r="H823" s="388">
        <f t="shared" si="2"/>
        <v>0.17</v>
      </c>
    </row>
    <row r="824" ht="15.75" customHeight="1">
      <c r="A824" s="323" t="s">
        <v>6721</v>
      </c>
      <c r="B824" s="480" t="s">
        <v>6722</v>
      </c>
      <c r="C824" s="323" t="s">
        <v>1614</v>
      </c>
      <c r="D824" s="323" t="s">
        <v>6723</v>
      </c>
      <c r="F824" s="286" t="str">
        <f t="shared" si="1"/>
        <v>90623</v>
      </c>
      <c r="H824" s="388">
        <f t="shared" si="2"/>
        <v>1.84</v>
      </c>
    </row>
    <row r="825" ht="15.75" customHeight="1">
      <c r="A825" s="323" t="s">
        <v>6727</v>
      </c>
      <c r="B825" s="480" t="s">
        <v>6728</v>
      </c>
      <c r="C825" s="323" t="s">
        <v>1614</v>
      </c>
      <c r="D825" s="323" t="s">
        <v>4633</v>
      </c>
      <c r="F825" s="286" t="str">
        <f t="shared" si="1"/>
        <v>90624</v>
      </c>
      <c r="H825" s="388">
        <f t="shared" si="2"/>
        <v>2.87</v>
      </c>
    </row>
    <row r="826" ht="15.75" customHeight="1">
      <c r="A826" s="323" t="s">
        <v>6731</v>
      </c>
      <c r="B826" s="480" t="s">
        <v>6733</v>
      </c>
      <c r="C826" s="323" t="s">
        <v>1614</v>
      </c>
      <c r="D826" s="323" t="s">
        <v>5577</v>
      </c>
      <c r="F826" s="286" t="str">
        <f t="shared" si="1"/>
        <v>90627</v>
      </c>
      <c r="H826" s="388">
        <f t="shared" si="2"/>
        <v>30.56</v>
      </c>
    </row>
    <row r="827" ht="15.75" customHeight="1">
      <c r="A827" s="323" t="s">
        <v>6736</v>
      </c>
      <c r="B827" s="480" t="s">
        <v>6737</v>
      </c>
      <c r="C827" s="323" t="s">
        <v>1614</v>
      </c>
      <c r="D827" s="323" t="s">
        <v>6740</v>
      </c>
      <c r="F827" s="286" t="str">
        <f t="shared" si="1"/>
        <v>90628</v>
      </c>
      <c r="H827" s="388">
        <f t="shared" si="2"/>
        <v>4.35</v>
      </c>
    </row>
    <row r="828" ht="15.75" customHeight="1">
      <c r="A828" s="323" t="s">
        <v>6743</v>
      </c>
      <c r="B828" s="480" t="s">
        <v>6744</v>
      </c>
      <c r="C828" s="323" t="s">
        <v>1614</v>
      </c>
      <c r="D828" s="323" t="s">
        <v>6745</v>
      </c>
      <c r="F828" s="286" t="str">
        <f t="shared" si="1"/>
        <v>90629</v>
      </c>
      <c r="H828" s="388">
        <f t="shared" si="2"/>
        <v>38.23</v>
      </c>
    </row>
    <row r="829" ht="15.75" customHeight="1">
      <c r="A829" s="323" t="s">
        <v>6748</v>
      </c>
      <c r="B829" s="480" t="s">
        <v>6749</v>
      </c>
      <c r="C829" s="323" t="s">
        <v>1614</v>
      </c>
      <c r="D829" s="323" t="s">
        <v>6750</v>
      </c>
      <c r="F829" s="286" t="str">
        <f t="shared" si="1"/>
        <v>90630</v>
      </c>
      <c r="H829" s="388">
        <f t="shared" si="2"/>
        <v>11.64</v>
      </c>
    </row>
    <row r="830" ht="15.75" customHeight="1">
      <c r="A830" s="323" t="s">
        <v>6752</v>
      </c>
      <c r="B830" s="480" t="s">
        <v>6754</v>
      </c>
      <c r="C830" s="323" t="s">
        <v>1614</v>
      </c>
      <c r="D830" s="323" t="s">
        <v>5815</v>
      </c>
      <c r="F830" s="286" t="str">
        <f t="shared" si="1"/>
        <v>90633</v>
      </c>
      <c r="H830" s="388">
        <f t="shared" si="2"/>
        <v>3.15</v>
      </c>
    </row>
    <row r="831" ht="15.75" customHeight="1">
      <c r="A831" s="323" t="s">
        <v>6756</v>
      </c>
      <c r="B831" s="480" t="s">
        <v>6757</v>
      </c>
      <c r="C831" s="323" t="s">
        <v>1614</v>
      </c>
      <c r="D831" s="323" t="s">
        <v>4864</v>
      </c>
      <c r="F831" s="286" t="str">
        <f t="shared" si="1"/>
        <v>90634</v>
      </c>
      <c r="H831" s="388">
        <f t="shared" si="2"/>
        <v>0.37</v>
      </c>
    </row>
    <row r="832" ht="15.75" customHeight="1">
      <c r="A832" s="323" t="s">
        <v>6759</v>
      </c>
      <c r="B832" s="480" t="s">
        <v>6760</v>
      </c>
      <c r="C832" s="323" t="s">
        <v>1614</v>
      </c>
      <c r="D832" s="323" t="s">
        <v>6762</v>
      </c>
      <c r="F832" s="286" t="str">
        <f t="shared" si="1"/>
        <v>90635</v>
      </c>
      <c r="H832" s="388">
        <f t="shared" si="2"/>
        <v>3.45</v>
      </c>
    </row>
    <row r="833" ht="15.75" customHeight="1">
      <c r="A833" s="323" t="s">
        <v>6763</v>
      </c>
      <c r="B833" s="480" t="s">
        <v>6764</v>
      </c>
      <c r="C833" s="323" t="s">
        <v>1614</v>
      </c>
      <c r="D833" s="323" t="s">
        <v>4068</v>
      </c>
      <c r="F833" s="286" t="str">
        <f t="shared" si="1"/>
        <v>90636</v>
      </c>
      <c r="H833" s="388">
        <f t="shared" si="2"/>
        <v>5.74</v>
      </c>
    </row>
    <row r="834" ht="15.75" customHeight="1">
      <c r="A834" s="323" t="s">
        <v>6767</v>
      </c>
      <c r="B834" s="480" t="s">
        <v>6768</v>
      </c>
      <c r="C834" s="323" t="s">
        <v>1614</v>
      </c>
      <c r="D834" s="323" t="s">
        <v>6770</v>
      </c>
      <c r="F834" s="286" t="str">
        <f t="shared" si="1"/>
        <v>90639</v>
      </c>
      <c r="H834" s="388">
        <f t="shared" si="2"/>
        <v>4.7</v>
      </c>
    </row>
    <row r="835" ht="15.75" customHeight="1">
      <c r="A835" s="323" t="s">
        <v>6772</v>
      </c>
      <c r="B835" s="480" t="s">
        <v>6773</v>
      </c>
      <c r="C835" s="323" t="s">
        <v>1614</v>
      </c>
      <c r="D835" s="323" t="s">
        <v>5327</v>
      </c>
      <c r="F835" s="286" t="str">
        <f t="shared" si="1"/>
        <v>90640</v>
      </c>
      <c r="H835" s="388">
        <f t="shared" si="2"/>
        <v>0.55</v>
      </c>
    </row>
    <row r="836" ht="15.75" customHeight="1">
      <c r="A836" s="323" t="s">
        <v>6775</v>
      </c>
      <c r="B836" s="480" t="s">
        <v>6776</v>
      </c>
      <c r="C836" s="323" t="s">
        <v>1614</v>
      </c>
      <c r="D836" s="323" t="s">
        <v>6778</v>
      </c>
      <c r="F836" s="286" t="str">
        <f t="shared" si="1"/>
        <v>90641</v>
      </c>
      <c r="H836" s="388">
        <f t="shared" si="2"/>
        <v>5.14</v>
      </c>
    </row>
    <row r="837" ht="15.75" customHeight="1">
      <c r="A837" s="323" t="s">
        <v>6779</v>
      </c>
      <c r="B837" s="480" t="s">
        <v>6781</v>
      </c>
      <c r="C837" s="323" t="s">
        <v>1614</v>
      </c>
      <c r="D837" s="323" t="s">
        <v>6782</v>
      </c>
      <c r="F837" s="286" t="str">
        <f t="shared" si="1"/>
        <v>90642</v>
      </c>
      <c r="H837" s="388">
        <f t="shared" si="2"/>
        <v>7.29</v>
      </c>
    </row>
    <row r="838" ht="15.75" customHeight="1">
      <c r="A838" s="323" t="s">
        <v>6784</v>
      </c>
      <c r="B838" s="480" t="s">
        <v>6785</v>
      </c>
      <c r="C838" s="323" t="s">
        <v>1614</v>
      </c>
      <c r="D838" s="323" t="s">
        <v>4880</v>
      </c>
      <c r="F838" s="286" t="str">
        <f t="shared" si="1"/>
        <v>90646</v>
      </c>
      <c r="H838" s="388">
        <f t="shared" si="2"/>
        <v>0.69</v>
      </c>
    </row>
    <row r="839" ht="15.75" customHeight="1">
      <c r="A839" s="323" t="s">
        <v>6787</v>
      </c>
      <c r="B839" s="480" t="s">
        <v>6788</v>
      </c>
      <c r="C839" s="323" t="s">
        <v>1614</v>
      </c>
      <c r="D839" s="323" t="s">
        <v>4478</v>
      </c>
      <c r="F839" s="286" t="str">
        <f t="shared" si="1"/>
        <v>90647</v>
      </c>
      <c r="H839" s="388">
        <f t="shared" si="2"/>
        <v>0.08</v>
      </c>
    </row>
    <row r="840" ht="15.75" customHeight="1">
      <c r="A840" s="323" t="s">
        <v>6791</v>
      </c>
      <c r="B840" s="480" t="s">
        <v>6792</v>
      </c>
      <c r="C840" s="323" t="s">
        <v>1614</v>
      </c>
      <c r="D840" s="323" t="s">
        <v>5299</v>
      </c>
      <c r="F840" s="286" t="str">
        <f t="shared" si="1"/>
        <v>90648</v>
      </c>
      <c r="H840" s="388">
        <f t="shared" si="2"/>
        <v>0.75</v>
      </c>
    </row>
    <row r="841" ht="15.75" customHeight="1">
      <c r="A841" s="323" t="s">
        <v>6796</v>
      </c>
      <c r="B841" s="480" t="s">
        <v>6797</v>
      </c>
      <c r="C841" s="323" t="s">
        <v>1614</v>
      </c>
      <c r="D841" s="323" t="s">
        <v>5797</v>
      </c>
      <c r="F841" s="286" t="str">
        <f t="shared" si="1"/>
        <v>90649</v>
      </c>
      <c r="H841" s="388">
        <f t="shared" si="2"/>
        <v>8.97</v>
      </c>
    </row>
    <row r="842" ht="15.75" customHeight="1">
      <c r="A842" s="323" t="s">
        <v>6800</v>
      </c>
      <c r="B842" s="480" t="s">
        <v>6801</v>
      </c>
      <c r="C842" s="323" t="s">
        <v>1614</v>
      </c>
      <c r="D842" s="323" t="s">
        <v>6195</v>
      </c>
      <c r="F842" s="286" t="str">
        <f t="shared" si="1"/>
        <v>90652</v>
      </c>
      <c r="H842" s="388">
        <f t="shared" si="2"/>
        <v>3.06</v>
      </c>
    </row>
    <row r="843" ht="15.75" customHeight="1">
      <c r="A843" s="323" t="s">
        <v>6804</v>
      </c>
      <c r="B843" s="480" t="s">
        <v>6806</v>
      </c>
      <c r="C843" s="323" t="s">
        <v>1614</v>
      </c>
      <c r="D843" s="323" t="s">
        <v>6808</v>
      </c>
      <c r="F843" s="286" t="str">
        <f t="shared" si="1"/>
        <v>90653</v>
      </c>
      <c r="H843" s="388">
        <f t="shared" si="2"/>
        <v>0.36</v>
      </c>
    </row>
    <row r="844" ht="15.75" customHeight="1">
      <c r="A844" s="323" t="s">
        <v>6810</v>
      </c>
      <c r="B844" s="480" t="s">
        <v>6811</v>
      </c>
      <c r="C844" s="323" t="s">
        <v>1614</v>
      </c>
      <c r="D844" s="323" t="s">
        <v>6087</v>
      </c>
      <c r="F844" s="286" t="str">
        <f t="shared" si="1"/>
        <v>90654</v>
      </c>
      <c r="H844" s="388">
        <f t="shared" si="2"/>
        <v>3.34</v>
      </c>
    </row>
    <row r="845" ht="15.75" customHeight="1">
      <c r="A845" s="323" t="s">
        <v>6814</v>
      </c>
      <c r="B845" s="480" t="s">
        <v>6815</v>
      </c>
      <c r="C845" s="323" t="s">
        <v>1614</v>
      </c>
      <c r="D845" s="323" t="s">
        <v>4075</v>
      </c>
      <c r="F845" s="286" t="str">
        <f t="shared" si="1"/>
        <v>90655</v>
      </c>
      <c r="H845" s="388">
        <f t="shared" si="2"/>
        <v>5.91</v>
      </c>
    </row>
    <row r="846" ht="15.75" customHeight="1">
      <c r="A846" s="323" t="s">
        <v>6819</v>
      </c>
      <c r="B846" s="480" t="s">
        <v>6820</v>
      </c>
      <c r="C846" s="323" t="s">
        <v>1614</v>
      </c>
      <c r="D846" s="323" t="s">
        <v>6821</v>
      </c>
      <c r="F846" s="286" t="str">
        <f t="shared" si="1"/>
        <v>90658</v>
      </c>
      <c r="H846" s="388">
        <f t="shared" si="2"/>
        <v>3.28</v>
      </c>
    </row>
    <row r="847" ht="15.75" customHeight="1">
      <c r="A847" s="323" t="s">
        <v>6823</v>
      </c>
      <c r="B847" s="480" t="s">
        <v>6824</v>
      </c>
      <c r="C847" s="323" t="s">
        <v>1614</v>
      </c>
      <c r="D847" s="323" t="s">
        <v>6826</v>
      </c>
      <c r="F847" s="286" t="str">
        <f t="shared" si="1"/>
        <v>90659</v>
      </c>
      <c r="H847" s="388">
        <f t="shared" si="2"/>
        <v>0.38</v>
      </c>
    </row>
    <row r="848" ht="15.75" customHeight="1">
      <c r="A848" s="323" t="s">
        <v>6828</v>
      </c>
      <c r="B848" s="480" t="s">
        <v>6829</v>
      </c>
      <c r="C848" s="323" t="s">
        <v>1614</v>
      </c>
      <c r="D848" s="323" t="s">
        <v>5671</v>
      </c>
      <c r="F848" s="286" t="str">
        <f t="shared" si="1"/>
        <v>90660</v>
      </c>
      <c r="H848" s="388">
        <f t="shared" si="2"/>
        <v>3.59</v>
      </c>
    </row>
    <row r="849" ht="15.75" customHeight="1">
      <c r="A849" s="323" t="s">
        <v>6832</v>
      </c>
      <c r="B849" s="480" t="s">
        <v>6834</v>
      </c>
      <c r="C849" s="323" t="s">
        <v>1614</v>
      </c>
      <c r="D849" s="323" t="s">
        <v>4075</v>
      </c>
      <c r="F849" s="286" t="str">
        <f t="shared" si="1"/>
        <v>90661</v>
      </c>
      <c r="H849" s="388">
        <f t="shared" si="2"/>
        <v>5.91</v>
      </c>
    </row>
    <row r="850" ht="15.75" customHeight="1">
      <c r="A850" s="323" t="s">
        <v>6838</v>
      </c>
      <c r="B850" s="480" t="s">
        <v>6839</v>
      </c>
      <c r="C850" s="323" t="s">
        <v>1614</v>
      </c>
      <c r="D850" s="323" t="s">
        <v>4081</v>
      </c>
      <c r="F850" s="286" t="str">
        <f t="shared" si="1"/>
        <v>90664</v>
      </c>
      <c r="H850" s="388">
        <f t="shared" si="2"/>
        <v>4.8</v>
      </c>
    </row>
    <row r="851" ht="15.75" customHeight="1">
      <c r="A851" s="323" t="s">
        <v>6844</v>
      </c>
      <c r="B851" s="480" t="s">
        <v>6845</v>
      </c>
      <c r="C851" s="323" t="s">
        <v>1614</v>
      </c>
      <c r="D851" s="323" t="s">
        <v>5327</v>
      </c>
      <c r="F851" s="286" t="str">
        <f t="shared" si="1"/>
        <v>90665</v>
      </c>
      <c r="H851" s="388">
        <f t="shared" si="2"/>
        <v>0.55</v>
      </c>
    </row>
    <row r="852" ht="15.75" customHeight="1">
      <c r="A852" s="323" t="s">
        <v>6848</v>
      </c>
      <c r="B852" s="480" t="s">
        <v>6850</v>
      </c>
      <c r="C852" s="323" t="s">
        <v>1614</v>
      </c>
      <c r="D852" s="323" t="s">
        <v>5015</v>
      </c>
      <c r="F852" s="286" t="str">
        <f t="shared" si="1"/>
        <v>90666</v>
      </c>
      <c r="H852" s="388">
        <f t="shared" si="2"/>
        <v>5.25</v>
      </c>
    </row>
    <row r="853" ht="15.75" customHeight="1">
      <c r="A853" s="323" t="s">
        <v>6854</v>
      </c>
      <c r="B853" s="480" t="s">
        <v>6856</v>
      </c>
      <c r="C853" s="323" t="s">
        <v>1614</v>
      </c>
      <c r="D853" s="323" t="s">
        <v>6857</v>
      </c>
      <c r="F853" s="286" t="str">
        <f t="shared" si="1"/>
        <v>90667</v>
      </c>
      <c r="H853" s="388">
        <f t="shared" si="2"/>
        <v>11.83</v>
      </c>
    </row>
    <row r="854" ht="15.75" customHeight="1">
      <c r="A854" s="323" t="s">
        <v>6863</v>
      </c>
      <c r="B854" s="480" t="s">
        <v>6864</v>
      </c>
      <c r="C854" s="323" t="s">
        <v>1614</v>
      </c>
      <c r="D854" s="323" t="s">
        <v>6865</v>
      </c>
      <c r="F854" s="286" t="str">
        <f t="shared" si="1"/>
        <v>90670</v>
      </c>
      <c r="H854" s="388">
        <f t="shared" si="2"/>
        <v>140.23</v>
      </c>
    </row>
    <row r="855" ht="15.75" customHeight="1">
      <c r="A855" s="323" t="s">
        <v>6867</v>
      </c>
      <c r="B855" s="480" t="s">
        <v>6868</v>
      </c>
      <c r="C855" s="323" t="s">
        <v>1614</v>
      </c>
      <c r="D855" s="323" t="s">
        <v>6870</v>
      </c>
      <c r="F855" s="286" t="str">
        <f t="shared" si="1"/>
        <v>90671</v>
      </c>
      <c r="H855" s="388">
        <f t="shared" si="2"/>
        <v>19.47</v>
      </c>
    </row>
    <row r="856" ht="15.75" customHeight="1">
      <c r="A856" s="323" t="s">
        <v>6871</v>
      </c>
      <c r="B856" s="480" t="s">
        <v>6873</v>
      </c>
      <c r="C856" s="323" t="s">
        <v>1614</v>
      </c>
      <c r="D856" s="323" t="s">
        <v>6874</v>
      </c>
      <c r="F856" s="286" t="str">
        <f t="shared" si="1"/>
        <v>90672</v>
      </c>
      <c r="H856" s="388">
        <f t="shared" si="2"/>
        <v>175.48</v>
      </c>
    </row>
    <row r="857" ht="15.75" customHeight="1">
      <c r="A857" s="323" t="s">
        <v>6876</v>
      </c>
      <c r="B857" s="480" t="s">
        <v>6877</v>
      </c>
      <c r="C857" s="323" t="s">
        <v>1614</v>
      </c>
      <c r="D857" s="323" t="s">
        <v>6878</v>
      </c>
      <c r="F857" s="286" t="str">
        <f t="shared" si="1"/>
        <v>90673</v>
      </c>
      <c r="H857" s="388">
        <f t="shared" si="2"/>
        <v>94.71</v>
      </c>
    </row>
    <row r="858" ht="15.75" customHeight="1">
      <c r="A858" s="323" t="s">
        <v>6880</v>
      </c>
      <c r="B858" s="480" t="s">
        <v>6881</v>
      </c>
      <c r="C858" s="323" t="s">
        <v>1614</v>
      </c>
      <c r="D858" s="323" t="s">
        <v>6882</v>
      </c>
      <c r="F858" s="286" t="str">
        <f t="shared" si="1"/>
        <v>90676</v>
      </c>
      <c r="H858" s="388">
        <f t="shared" si="2"/>
        <v>74.32</v>
      </c>
    </row>
    <row r="859" ht="15.75" customHeight="1">
      <c r="A859" s="323" t="s">
        <v>6884</v>
      </c>
      <c r="B859" s="480" t="s">
        <v>6885</v>
      </c>
      <c r="C859" s="323" t="s">
        <v>1614</v>
      </c>
      <c r="D859" s="323" t="s">
        <v>6887</v>
      </c>
      <c r="F859" s="286" t="str">
        <f t="shared" si="1"/>
        <v>90677</v>
      </c>
      <c r="H859" s="388">
        <f t="shared" si="2"/>
        <v>10.3</v>
      </c>
    </row>
    <row r="860" ht="15.75" customHeight="1">
      <c r="A860" s="323" t="s">
        <v>6889</v>
      </c>
      <c r="B860" s="480" t="s">
        <v>6890</v>
      </c>
      <c r="C860" s="323" t="s">
        <v>1614</v>
      </c>
      <c r="D860" s="323" t="s">
        <v>6891</v>
      </c>
      <c r="F860" s="286" t="str">
        <f t="shared" si="1"/>
        <v>90678</v>
      </c>
      <c r="H860" s="388">
        <f t="shared" si="2"/>
        <v>93.02</v>
      </c>
    </row>
    <row r="861" ht="15.75" customHeight="1">
      <c r="A861" s="323" t="s">
        <v>6893</v>
      </c>
      <c r="B861" s="480" t="s">
        <v>6895</v>
      </c>
      <c r="C861" s="323" t="s">
        <v>1614</v>
      </c>
      <c r="D861" s="323" t="s">
        <v>6896</v>
      </c>
      <c r="F861" s="286" t="str">
        <f t="shared" si="1"/>
        <v>90679</v>
      </c>
      <c r="H861" s="388">
        <f t="shared" si="2"/>
        <v>72.59</v>
      </c>
    </row>
    <row r="862" ht="15.75" customHeight="1">
      <c r="A862" s="323" t="s">
        <v>6898</v>
      </c>
      <c r="B862" s="480" t="s">
        <v>6899</v>
      </c>
      <c r="C862" s="323" t="s">
        <v>1614</v>
      </c>
      <c r="D862" s="323" t="s">
        <v>6900</v>
      </c>
      <c r="F862" s="286" t="str">
        <f t="shared" si="1"/>
        <v>90682</v>
      </c>
      <c r="H862" s="388">
        <f t="shared" si="2"/>
        <v>26.66</v>
      </c>
    </row>
    <row r="863" ht="15.75" customHeight="1">
      <c r="A863" s="323" t="s">
        <v>6902</v>
      </c>
      <c r="B863" s="480" t="s">
        <v>6903</v>
      </c>
      <c r="C863" s="323" t="s">
        <v>1614</v>
      </c>
      <c r="D863" s="323" t="s">
        <v>3943</v>
      </c>
      <c r="F863" s="286" t="str">
        <f t="shared" si="1"/>
        <v>90683</v>
      </c>
      <c r="H863" s="388">
        <f t="shared" si="2"/>
        <v>3.17</v>
      </c>
    </row>
    <row r="864" ht="15.75" customHeight="1">
      <c r="A864" s="323" t="s">
        <v>6905</v>
      </c>
      <c r="B864" s="480" t="s">
        <v>6906</v>
      </c>
      <c r="C864" s="323" t="s">
        <v>1614</v>
      </c>
      <c r="D864" s="323" t="s">
        <v>6908</v>
      </c>
      <c r="F864" s="286" t="str">
        <f t="shared" si="1"/>
        <v>90684</v>
      </c>
      <c r="H864" s="388">
        <f t="shared" si="2"/>
        <v>29.17</v>
      </c>
    </row>
    <row r="865" ht="15.75" customHeight="1">
      <c r="A865" s="323" t="s">
        <v>6910</v>
      </c>
      <c r="B865" s="480" t="s">
        <v>6911</v>
      </c>
      <c r="C865" s="323" t="s">
        <v>1614</v>
      </c>
      <c r="D865" s="323" t="s">
        <v>6913</v>
      </c>
      <c r="F865" s="286" t="str">
        <f t="shared" si="1"/>
        <v>90685</v>
      </c>
      <c r="H865" s="388">
        <f t="shared" si="2"/>
        <v>45.03</v>
      </c>
    </row>
    <row r="866" ht="15.75" customHeight="1">
      <c r="A866" s="323" t="s">
        <v>6915</v>
      </c>
      <c r="B866" s="480" t="s">
        <v>6917</v>
      </c>
      <c r="C866" s="323" t="s">
        <v>1614</v>
      </c>
      <c r="D866" s="323" t="s">
        <v>6918</v>
      </c>
      <c r="F866" s="286" t="str">
        <f t="shared" si="1"/>
        <v>90688</v>
      </c>
      <c r="H866" s="388">
        <f t="shared" si="2"/>
        <v>14.79</v>
      </c>
    </row>
    <row r="867" ht="15.75" customHeight="1">
      <c r="A867" s="323" t="s">
        <v>6920</v>
      </c>
      <c r="B867" s="480" t="s">
        <v>6921</v>
      </c>
      <c r="C867" s="323" t="s">
        <v>1614</v>
      </c>
      <c r="D867" s="323" t="s">
        <v>4625</v>
      </c>
      <c r="F867" s="286" t="str">
        <f t="shared" si="1"/>
        <v>90689</v>
      </c>
      <c r="H867" s="388">
        <f t="shared" si="2"/>
        <v>1.49</v>
      </c>
    </row>
    <row r="868" ht="15.75" customHeight="1">
      <c r="A868" s="323" t="s">
        <v>6923</v>
      </c>
      <c r="B868" s="480" t="s">
        <v>6924</v>
      </c>
      <c r="C868" s="323" t="s">
        <v>1614</v>
      </c>
      <c r="D868" s="323" t="s">
        <v>6926</v>
      </c>
      <c r="F868" s="286" t="str">
        <f t="shared" si="1"/>
        <v>90690</v>
      </c>
      <c r="H868" s="388">
        <f t="shared" si="2"/>
        <v>18.48</v>
      </c>
    </row>
    <row r="869" ht="15.75" customHeight="1">
      <c r="A869" s="323" t="s">
        <v>6928</v>
      </c>
      <c r="B869" s="480" t="s">
        <v>6929</v>
      </c>
      <c r="C869" s="323" t="s">
        <v>1614</v>
      </c>
      <c r="D869" s="323" t="s">
        <v>6930</v>
      </c>
      <c r="F869" s="286" t="str">
        <f t="shared" si="1"/>
        <v>90691</v>
      </c>
      <c r="H869" s="388">
        <f t="shared" si="2"/>
        <v>41.47</v>
      </c>
    </row>
    <row r="870" ht="15.75" customHeight="1">
      <c r="A870" s="323" t="s">
        <v>6934</v>
      </c>
      <c r="B870" s="480" t="s">
        <v>6935</v>
      </c>
      <c r="C870" s="323" t="s">
        <v>1614</v>
      </c>
      <c r="D870" s="323" t="s">
        <v>6937</v>
      </c>
      <c r="F870" s="286" t="str">
        <f t="shared" si="1"/>
        <v>90957</v>
      </c>
      <c r="H870" s="388">
        <f t="shared" si="2"/>
        <v>2.97</v>
      </c>
    </row>
    <row r="871" ht="15.75" customHeight="1">
      <c r="A871" s="323" t="s">
        <v>6940</v>
      </c>
      <c r="B871" s="480" t="s">
        <v>6941</v>
      </c>
      <c r="C871" s="323" t="s">
        <v>1614</v>
      </c>
      <c r="D871" s="323" t="s">
        <v>3914</v>
      </c>
      <c r="F871" s="286" t="str">
        <f t="shared" si="1"/>
        <v>90958</v>
      </c>
      <c r="H871" s="388">
        <f t="shared" si="2"/>
        <v>0.41</v>
      </c>
    </row>
    <row r="872" ht="15.75" customHeight="1">
      <c r="A872" s="323" t="s">
        <v>6944</v>
      </c>
      <c r="B872" s="480" t="s">
        <v>6946</v>
      </c>
      <c r="C872" s="323" t="s">
        <v>1614</v>
      </c>
      <c r="D872" s="323" t="s">
        <v>6129</v>
      </c>
      <c r="F872" s="286" t="str">
        <f t="shared" si="1"/>
        <v>90960</v>
      </c>
      <c r="H872" s="388">
        <f t="shared" si="2"/>
        <v>3.97</v>
      </c>
    </row>
    <row r="873" ht="15.75" customHeight="1">
      <c r="A873" s="323" t="s">
        <v>6947</v>
      </c>
      <c r="B873" s="480" t="s">
        <v>6949</v>
      </c>
      <c r="C873" s="323" t="s">
        <v>1614</v>
      </c>
      <c r="D873" s="323" t="s">
        <v>5327</v>
      </c>
      <c r="F873" s="286" t="str">
        <f t="shared" si="1"/>
        <v>90961</v>
      </c>
      <c r="H873" s="388">
        <f t="shared" si="2"/>
        <v>0.55</v>
      </c>
    </row>
    <row r="874" ht="15.75" customHeight="1">
      <c r="A874" s="323" t="s">
        <v>6950</v>
      </c>
      <c r="B874" s="480" t="s">
        <v>6951</v>
      </c>
      <c r="C874" s="323" t="s">
        <v>1614</v>
      </c>
      <c r="D874" s="323" t="s">
        <v>6953</v>
      </c>
      <c r="F874" s="286" t="str">
        <f t="shared" si="1"/>
        <v>90962</v>
      </c>
      <c r="H874" s="388">
        <f t="shared" si="2"/>
        <v>4.97</v>
      </c>
    </row>
    <row r="875" ht="15.75" customHeight="1">
      <c r="A875" s="323" t="s">
        <v>6955</v>
      </c>
      <c r="B875" s="480" t="s">
        <v>6957</v>
      </c>
      <c r="C875" s="323" t="s">
        <v>1614</v>
      </c>
      <c r="D875" s="323" t="s">
        <v>6857</v>
      </c>
      <c r="F875" s="286" t="str">
        <f t="shared" si="1"/>
        <v>90963</v>
      </c>
      <c r="H875" s="388">
        <f t="shared" si="2"/>
        <v>11.83</v>
      </c>
    </row>
    <row r="876" ht="15.75" customHeight="1">
      <c r="A876" s="323" t="s">
        <v>6959</v>
      </c>
      <c r="B876" s="480" t="s">
        <v>6960</v>
      </c>
      <c r="C876" s="323" t="s">
        <v>1614</v>
      </c>
      <c r="D876" s="323" t="s">
        <v>6961</v>
      </c>
      <c r="F876" s="286" t="str">
        <f t="shared" si="1"/>
        <v>90968</v>
      </c>
      <c r="H876" s="388">
        <f t="shared" si="2"/>
        <v>3.98</v>
      </c>
    </row>
    <row r="877" ht="15.75" customHeight="1">
      <c r="A877" s="323" t="s">
        <v>6963</v>
      </c>
      <c r="B877" s="480" t="s">
        <v>6964</v>
      </c>
      <c r="C877" s="323" t="s">
        <v>1614</v>
      </c>
      <c r="D877" s="323" t="s">
        <v>5327</v>
      </c>
      <c r="F877" s="286" t="str">
        <f t="shared" si="1"/>
        <v>90969</v>
      </c>
      <c r="H877" s="388">
        <f t="shared" si="2"/>
        <v>0.55</v>
      </c>
    </row>
    <row r="878" ht="15.75" customHeight="1">
      <c r="A878" s="323" t="s">
        <v>6967</v>
      </c>
      <c r="B878" s="480" t="s">
        <v>6969</v>
      </c>
      <c r="C878" s="323" t="s">
        <v>1614</v>
      </c>
      <c r="D878" s="323" t="s">
        <v>6971</v>
      </c>
      <c r="F878" s="286" t="str">
        <f t="shared" si="1"/>
        <v>90970</v>
      </c>
      <c r="H878" s="388">
        <f t="shared" si="2"/>
        <v>4.99</v>
      </c>
    </row>
    <row r="879" ht="15.75" customHeight="1">
      <c r="A879" s="323" t="s">
        <v>6974</v>
      </c>
      <c r="B879" s="480" t="s">
        <v>6975</v>
      </c>
      <c r="C879" s="323" t="s">
        <v>1614</v>
      </c>
      <c r="D879" s="323" t="s">
        <v>6977</v>
      </c>
      <c r="F879" s="286" t="str">
        <f t="shared" si="1"/>
        <v>90971</v>
      </c>
      <c r="H879" s="388">
        <f t="shared" si="2"/>
        <v>47.97</v>
      </c>
    </row>
    <row r="880" ht="15.75" customHeight="1">
      <c r="A880" s="323" t="s">
        <v>6978</v>
      </c>
      <c r="B880" s="480" t="s">
        <v>6980</v>
      </c>
      <c r="C880" s="323" t="s">
        <v>1614</v>
      </c>
      <c r="D880" s="323" t="s">
        <v>6981</v>
      </c>
      <c r="F880" s="286" t="str">
        <f t="shared" si="1"/>
        <v>90975</v>
      </c>
      <c r="H880" s="388">
        <f t="shared" si="2"/>
        <v>10.12</v>
      </c>
    </row>
    <row r="881" ht="15.75" customHeight="1">
      <c r="A881" s="323" t="s">
        <v>6984</v>
      </c>
      <c r="B881" s="480" t="s">
        <v>6986</v>
      </c>
      <c r="C881" s="323" t="s">
        <v>1614</v>
      </c>
      <c r="D881" s="323" t="s">
        <v>4858</v>
      </c>
      <c r="F881" s="286" t="str">
        <f t="shared" si="1"/>
        <v>90976</v>
      </c>
      <c r="H881" s="388">
        <f t="shared" si="2"/>
        <v>1.4</v>
      </c>
    </row>
    <row r="882" ht="15.75" customHeight="1">
      <c r="A882" s="323" t="s">
        <v>6989</v>
      </c>
      <c r="B882" s="480" t="s">
        <v>6991</v>
      </c>
      <c r="C882" s="323" t="s">
        <v>1614</v>
      </c>
      <c r="D882" s="323" t="s">
        <v>6994</v>
      </c>
      <c r="F882" s="286" t="str">
        <f t="shared" si="1"/>
        <v>90977</v>
      </c>
      <c r="H882" s="388">
        <f t="shared" si="2"/>
        <v>12.66</v>
      </c>
    </row>
    <row r="883" ht="15.75" customHeight="1">
      <c r="A883" s="323" t="s">
        <v>6997</v>
      </c>
      <c r="B883" s="480" t="s">
        <v>6998</v>
      </c>
      <c r="C883" s="323" t="s">
        <v>1614</v>
      </c>
      <c r="D883" s="323" t="s">
        <v>7000</v>
      </c>
      <c r="F883" s="286" t="str">
        <f t="shared" si="1"/>
        <v>90978</v>
      </c>
      <c r="H883" s="388">
        <f t="shared" si="2"/>
        <v>124.44</v>
      </c>
    </row>
    <row r="884" ht="15.75" customHeight="1">
      <c r="A884" s="323" t="s">
        <v>7003</v>
      </c>
      <c r="B884" s="480" t="s">
        <v>7004</v>
      </c>
      <c r="C884" s="323" t="s">
        <v>1614</v>
      </c>
      <c r="D884" s="323" t="s">
        <v>7006</v>
      </c>
      <c r="F884" s="286" t="str">
        <f t="shared" si="1"/>
        <v>90992</v>
      </c>
      <c r="H884" s="388">
        <f t="shared" si="2"/>
        <v>4.72</v>
      </c>
    </row>
    <row r="885" ht="15.75" customHeight="1">
      <c r="A885" s="323" t="s">
        <v>7008</v>
      </c>
      <c r="B885" s="480" t="s">
        <v>7010</v>
      </c>
      <c r="C885" s="323" t="s">
        <v>1614</v>
      </c>
      <c r="D885" s="323" t="s">
        <v>7011</v>
      </c>
      <c r="F885" s="286" t="str">
        <f t="shared" si="1"/>
        <v>90993</v>
      </c>
      <c r="H885" s="388">
        <f t="shared" si="2"/>
        <v>0.65</v>
      </c>
    </row>
    <row r="886" ht="15.75" customHeight="1">
      <c r="A886" s="323" t="s">
        <v>7014</v>
      </c>
      <c r="B886" s="480" t="s">
        <v>7015</v>
      </c>
      <c r="C886" s="323" t="s">
        <v>1614</v>
      </c>
      <c r="D886" s="323" t="s">
        <v>4075</v>
      </c>
      <c r="F886" s="286" t="str">
        <f t="shared" si="1"/>
        <v>90994</v>
      </c>
      <c r="H886" s="388">
        <f t="shared" si="2"/>
        <v>5.91</v>
      </c>
    </row>
    <row r="887" ht="15.75" customHeight="1">
      <c r="A887" s="323" t="s">
        <v>7018</v>
      </c>
      <c r="B887" s="480" t="s">
        <v>7020</v>
      </c>
      <c r="C887" s="323" t="s">
        <v>1614</v>
      </c>
      <c r="D887" s="323" t="s">
        <v>7022</v>
      </c>
      <c r="F887" s="286" t="str">
        <f t="shared" si="1"/>
        <v>90995</v>
      </c>
      <c r="H887" s="388">
        <f t="shared" si="2"/>
        <v>65.15</v>
      </c>
    </row>
    <row r="888" ht="15.75" customHeight="1">
      <c r="A888" s="323" t="s">
        <v>7024</v>
      </c>
      <c r="B888" s="480" t="s">
        <v>7026</v>
      </c>
      <c r="C888" s="323" t="s">
        <v>1614</v>
      </c>
      <c r="D888" s="323" t="s">
        <v>4785</v>
      </c>
      <c r="F888" s="286" t="str">
        <f t="shared" si="1"/>
        <v>91021</v>
      </c>
      <c r="H888" s="388">
        <f t="shared" si="2"/>
        <v>4.03</v>
      </c>
    </row>
    <row r="889" ht="15.75" customHeight="1">
      <c r="A889" s="323" t="s">
        <v>7030</v>
      </c>
      <c r="B889" s="480" t="s">
        <v>7032</v>
      </c>
      <c r="C889" s="323" t="s">
        <v>1614</v>
      </c>
      <c r="D889" s="323" t="s">
        <v>7034</v>
      </c>
      <c r="F889" s="286" t="str">
        <f t="shared" si="1"/>
        <v>91026</v>
      </c>
      <c r="H889" s="388">
        <f t="shared" si="2"/>
        <v>13.94</v>
      </c>
    </row>
    <row r="890" ht="15.75" customHeight="1">
      <c r="A890" s="323" t="s">
        <v>7036</v>
      </c>
      <c r="B890" s="480" t="s">
        <v>7038</v>
      </c>
      <c r="C890" s="323" t="s">
        <v>1614</v>
      </c>
      <c r="D890" s="323" t="s">
        <v>6332</v>
      </c>
      <c r="F890" s="286" t="str">
        <f t="shared" si="1"/>
        <v>91027</v>
      </c>
      <c r="H890" s="388">
        <f t="shared" si="2"/>
        <v>2.91</v>
      </c>
    </row>
    <row r="891" ht="15.75" customHeight="1">
      <c r="A891" s="323" t="s">
        <v>7042</v>
      </c>
      <c r="B891" s="480" t="s">
        <v>7043</v>
      </c>
      <c r="C891" s="323" t="s">
        <v>1614</v>
      </c>
      <c r="D891" s="323" t="s">
        <v>6942</v>
      </c>
      <c r="F891" s="286" t="str">
        <f t="shared" si="1"/>
        <v>91028</v>
      </c>
      <c r="H891" s="388">
        <f t="shared" si="2"/>
        <v>1.12</v>
      </c>
    </row>
    <row r="892" ht="15.75" customHeight="1">
      <c r="A892" s="323" t="s">
        <v>7047</v>
      </c>
      <c r="B892" s="480" t="s">
        <v>7048</v>
      </c>
      <c r="C892" s="323" t="s">
        <v>1614</v>
      </c>
      <c r="D892" s="323" t="s">
        <v>7050</v>
      </c>
      <c r="F892" s="286" t="str">
        <f t="shared" si="1"/>
        <v>91029</v>
      </c>
      <c r="H892" s="388">
        <f t="shared" si="2"/>
        <v>26.14</v>
      </c>
    </row>
    <row r="893" ht="15.75" customHeight="1">
      <c r="A893" s="323" t="s">
        <v>7053</v>
      </c>
      <c r="B893" s="480" t="s">
        <v>7054</v>
      </c>
      <c r="C893" s="323" t="s">
        <v>1614</v>
      </c>
      <c r="D893" s="323" t="s">
        <v>7055</v>
      </c>
      <c r="F893" s="286" t="str">
        <f t="shared" si="1"/>
        <v>91030</v>
      </c>
      <c r="H893" s="388">
        <f t="shared" si="2"/>
        <v>112.69</v>
      </c>
    </row>
    <row r="894" ht="15.75" customHeight="1">
      <c r="A894" s="323" t="s">
        <v>7059</v>
      </c>
      <c r="B894" s="480" t="s">
        <v>7060</v>
      </c>
      <c r="C894" s="323" t="s">
        <v>1614</v>
      </c>
      <c r="D894" s="323" t="s">
        <v>5327</v>
      </c>
      <c r="F894" s="286" t="str">
        <f t="shared" si="1"/>
        <v>91273</v>
      </c>
      <c r="H894" s="388">
        <f t="shared" si="2"/>
        <v>0.55</v>
      </c>
    </row>
    <row r="895" ht="15.75" customHeight="1">
      <c r="A895" s="323" t="s">
        <v>7063</v>
      </c>
      <c r="B895" s="480" t="s">
        <v>7065</v>
      </c>
      <c r="C895" s="323" t="s">
        <v>1614</v>
      </c>
      <c r="D895" s="323" t="s">
        <v>6054</v>
      </c>
      <c r="F895" s="286" t="str">
        <f t="shared" si="1"/>
        <v>91274</v>
      </c>
      <c r="H895" s="388">
        <f t="shared" si="2"/>
        <v>0.06</v>
      </c>
    </row>
    <row r="896" ht="15.75" customHeight="1">
      <c r="A896" s="323" t="s">
        <v>7068</v>
      </c>
      <c r="B896" s="480" t="s">
        <v>7069</v>
      </c>
      <c r="C896" s="323" t="s">
        <v>1614</v>
      </c>
      <c r="D896" s="323" t="s">
        <v>4880</v>
      </c>
      <c r="F896" s="286" t="str">
        <f t="shared" si="1"/>
        <v>91275</v>
      </c>
      <c r="H896" s="388">
        <f t="shared" si="2"/>
        <v>0.69</v>
      </c>
    </row>
    <row r="897" ht="15.75" customHeight="1">
      <c r="A897" s="323" t="s">
        <v>7073</v>
      </c>
      <c r="B897" s="480" t="s">
        <v>7074</v>
      </c>
      <c r="C897" s="323" t="s">
        <v>1614</v>
      </c>
      <c r="D897" s="323" t="s">
        <v>5498</v>
      </c>
      <c r="F897" s="286" t="str">
        <f t="shared" si="1"/>
        <v>91276</v>
      </c>
      <c r="H897" s="388">
        <f t="shared" si="2"/>
        <v>8.39</v>
      </c>
    </row>
    <row r="898" ht="15.75" customHeight="1">
      <c r="A898" s="323" t="s">
        <v>7078</v>
      </c>
      <c r="B898" s="480" t="s">
        <v>7080</v>
      </c>
      <c r="C898" s="323" t="s">
        <v>1614</v>
      </c>
      <c r="D898" s="323" t="s">
        <v>7081</v>
      </c>
      <c r="F898" s="286" t="str">
        <f t="shared" si="1"/>
        <v>91279</v>
      </c>
      <c r="H898" s="388">
        <f t="shared" si="2"/>
        <v>0.87</v>
      </c>
    </row>
    <row r="899" ht="15.75" customHeight="1">
      <c r="A899" s="323" t="s">
        <v>7085</v>
      </c>
      <c r="B899" s="480" t="s">
        <v>7086</v>
      </c>
      <c r="C899" s="323" t="s">
        <v>1614</v>
      </c>
      <c r="D899" s="323" t="s">
        <v>5420</v>
      </c>
      <c r="F899" s="286" t="str">
        <f t="shared" si="1"/>
        <v>91280</v>
      </c>
      <c r="H899" s="388">
        <f t="shared" si="2"/>
        <v>0.09</v>
      </c>
    </row>
    <row r="900" ht="15.75" customHeight="1">
      <c r="A900" s="323" t="s">
        <v>7090</v>
      </c>
      <c r="B900" s="480" t="s">
        <v>7092</v>
      </c>
      <c r="C900" s="323" t="s">
        <v>1614</v>
      </c>
      <c r="D900" s="323" t="s">
        <v>7093</v>
      </c>
      <c r="F900" s="286" t="str">
        <f t="shared" si="1"/>
        <v>91281</v>
      </c>
      <c r="H900" s="388">
        <f t="shared" si="2"/>
        <v>1.08</v>
      </c>
    </row>
    <row r="901" ht="15.75" customHeight="1">
      <c r="A901" s="323" t="s">
        <v>7096</v>
      </c>
      <c r="B901" s="480" t="s">
        <v>7097</v>
      </c>
      <c r="C901" s="323" t="s">
        <v>1614</v>
      </c>
      <c r="D901" s="323" t="s">
        <v>7099</v>
      </c>
      <c r="F901" s="286" t="str">
        <f t="shared" si="1"/>
        <v>91282</v>
      </c>
      <c r="H901" s="388">
        <f t="shared" si="2"/>
        <v>20.05</v>
      </c>
    </row>
    <row r="902" ht="15.75" customHeight="1">
      <c r="A902" s="323" t="s">
        <v>7101</v>
      </c>
      <c r="B902" s="480" t="s">
        <v>7104</v>
      </c>
      <c r="C902" s="323" t="s">
        <v>1614</v>
      </c>
      <c r="D902" s="323" t="s">
        <v>7105</v>
      </c>
      <c r="F902" s="286" t="str">
        <f t="shared" si="1"/>
        <v>91354</v>
      </c>
      <c r="H902" s="388">
        <f t="shared" si="2"/>
        <v>11</v>
      </c>
    </row>
    <row r="903" ht="15.75" customHeight="1">
      <c r="A903" s="323" t="s">
        <v>7108</v>
      </c>
      <c r="B903" s="480" t="s">
        <v>7110</v>
      </c>
      <c r="C903" s="323" t="s">
        <v>1614</v>
      </c>
      <c r="D903" s="323" t="s">
        <v>7111</v>
      </c>
      <c r="F903" s="286" t="str">
        <f t="shared" si="1"/>
        <v>91355</v>
      </c>
      <c r="H903" s="388">
        <f t="shared" si="2"/>
        <v>2.31</v>
      </c>
    </row>
    <row r="904" ht="15.75" customHeight="1">
      <c r="A904" s="323" t="s">
        <v>7115</v>
      </c>
      <c r="B904" s="480" t="s">
        <v>7117</v>
      </c>
      <c r="C904" s="323" t="s">
        <v>1614</v>
      </c>
      <c r="D904" s="323" t="s">
        <v>7118</v>
      </c>
      <c r="F904" s="286" t="str">
        <f t="shared" si="1"/>
        <v>91356</v>
      </c>
      <c r="H904" s="388">
        <f t="shared" si="2"/>
        <v>0.89</v>
      </c>
    </row>
    <row r="905" ht="15.75" customHeight="1">
      <c r="A905" s="323" t="s">
        <v>7122</v>
      </c>
      <c r="B905" s="480" t="s">
        <v>7123</v>
      </c>
      <c r="C905" s="323" t="s">
        <v>1614</v>
      </c>
      <c r="D905" s="323" t="s">
        <v>7124</v>
      </c>
      <c r="F905" s="286" t="str">
        <f t="shared" si="1"/>
        <v>91359</v>
      </c>
      <c r="H905" s="388">
        <f t="shared" si="2"/>
        <v>12.29</v>
      </c>
    </row>
    <row r="906" ht="15.75" customHeight="1">
      <c r="A906" s="323" t="s">
        <v>7127</v>
      </c>
      <c r="B906" s="480" t="s">
        <v>7128</v>
      </c>
      <c r="C906" s="323" t="s">
        <v>1614</v>
      </c>
      <c r="D906" s="323" t="s">
        <v>6078</v>
      </c>
      <c r="F906" s="286" t="str">
        <f t="shared" si="1"/>
        <v>91360</v>
      </c>
      <c r="H906" s="388">
        <f t="shared" si="2"/>
        <v>2.57</v>
      </c>
    </row>
    <row r="907" ht="15.75" customHeight="1">
      <c r="A907" s="323" t="s">
        <v>7132</v>
      </c>
      <c r="B907" s="480" t="s">
        <v>7133</v>
      </c>
      <c r="C907" s="323" t="s">
        <v>1614</v>
      </c>
      <c r="D907" s="323" t="s">
        <v>5537</v>
      </c>
      <c r="F907" s="286" t="str">
        <f t="shared" si="1"/>
        <v>91361</v>
      </c>
      <c r="H907" s="388">
        <f t="shared" si="2"/>
        <v>1</v>
      </c>
    </row>
    <row r="908" ht="15.75" customHeight="1">
      <c r="A908" s="323" t="s">
        <v>7136</v>
      </c>
      <c r="B908" s="480" t="s">
        <v>7137</v>
      </c>
      <c r="C908" s="323" t="s">
        <v>1614</v>
      </c>
      <c r="D908" s="323" t="s">
        <v>7140</v>
      </c>
      <c r="F908" s="286" t="str">
        <f t="shared" si="1"/>
        <v>91367</v>
      </c>
      <c r="H908" s="388">
        <f t="shared" si="2"/>
        <v>15.53</v>
      </c>
    </row>
    <row r="909" ht="15.75" customHeight="1">
      <c r="A909" s="323" t="s">
        <v>7143</v>
      </c>
      <c r="B909" s="480" t="s">
        <v>7144</v>
      </c>
      <c r="C909" s="323" t="s">
        <v>1614</v>
      </c>
      <c r="D909" s="323" t="s">
        <v>3839</v>
      </c>
      <c r="F909" s="286" t="str">
        <f t="shared" si="1"/>
        <v>91368</v>
      </c>
      <c r="H909" s="388">
        <f t="shared" si="2"/>
        <v>2.86</v>
      </c>
    </row>
    <row r="910" ht="15.75" customHeight="1">
      <c r="A910" s="323" t="s">
        <v>7148</v>
      </c>
      <c r="B910" s="480" t="s">
        <v>7150</v>
      </c>
      <c r="C910" s="323" t="s">
        <v>1614</v>
      </c>
      <c r="D910" s="323" t="s">
        <v>6942</v>
      </c>
      <c r="F910" s="286" t="str">
        <f t="shared" si="1"/>
        <v>91369</v>
      </c>
      <c r="H910" s="388">
        <f t="shared" si="2"/>
        <v>1.12</v>
      </c>
    </row>
    <row r="911" ht="15.75" customHeight="1">
      <c r="A911" s="323" t="s">
        <v>7154</v>
      </c>
      <c r="B911" s="480" t="s">
        <v>7156</v>
      </c>
      <c r="C911" s="323" t="s">
        <v>1614</v>
      </c>
      <c r="D911" s="323" t="s">
        <v>7159</v>
      </c>
      <c r="F911" s="286" t="str">
        <f t="shared" si="1"/>
        <v>91375</v>
      </c>
      <c r="H911" s="388">
        <f t="shared" si="2"/>
        <v>9.27</v>
      </c>
    </row>
    <row r="912" ht="15.75" customHeight="1">
      <c r="A912" s="323" t="s">
        <v>7162</v>
      </c>
      <c r="B912" s="480" t="s">
        <v>7163</v>
      </c>
      <c r="C912" s="323" t="s">
        <v>1614</v>
      </c>
      <c r="D912" s="323" t="s">
        <v>4786</v>
      </c>
      <c r="F912" s="286" t="str">
        <f t="shared" si="1"/>
        <v>91376</v>
      </c>
      <c r="H912" s="388">
        <f t="shared" si="2"/>
        <v>1.94</v>
      </c>
    </row>
    <row r="913" ht="15.75" customHeight="1">
      <c r="A913" s="323" t="s">
        <v>7166</v>
      </c>
      <c r="B913" s="480" t="s">
        <v>7168</v>
      </c>
      <c r="C913" s="323" t="s">
        <v>1614</v>
      </c>
      <c r="D913" s="323" t="s">
        <v>5299</v>
      </c>
      <c r="F913" s="286" t="str">
        <f t="shared" si="1"/>
        <v>91377</v>
      </c>
      <c r="H913" s="388">
        <f t="shared" si="2"/>
        <v>0.75</v>
      </c>
    </row>
    <row r="914" ht="15.75" customHeight="1">
      <c r="A914" s="323" t="s">
        <v>7172</v>
      </c>
      <c r="B914" s="480" t="s">
        <v>7174</v>
      </c>
      <c r="C914" s="323" t="s">
        <v>1614</v>
      </c>
      <c r="D914" s="323" t="s">
        <v>4142</v>
      </c>
      <c r="F914" s="286" t="str">
        <f t="shared" si="1"/>
        <v>91380</v>
      </c>
      <c r="H914" s="388">
        <f t="shared" si="2"/>
        <v>17.42</v>
      </c>
    </row>
    <row r="915" ht="15.75" customHeight="1">
      <c r="A915" s="323" t="s">
        <v>7177</v>
      </c>
      <c r="B915" s="480" t="s">
        <v>7179</v>
      </c>
      <c r="C915" s="323" t="s">
        <v>1614</v>
      </c>
      <c r="D915" s="323" t="s">
        <v>7180</v>
      </c>
      <c r="F915" s="286" t="str">
        <f t="shared" si="1"/>
        <v>91381</v>
      </c>
      <c r="H915" s="388">
        <f t="shared" si="2"/>
        <v>3.22</v>
      </c>
    </row>
    <row r="916" ht="15.75" customHeight="1">
      <c r="A916" s="323" t="s">
        <v>7183</v>
      </c>
      <c r="B916" s="480" t="s">
        <v>7184</v>
      </c>
      <c r="C916" s="323" t="s">
        <v>1614</v>
      </c>
      <c r="D916" s="323" t="s">
        <v>5332</v>
      </c>
      <c r="F916" s="286" t="str">
        <f t="shared" si="1"/>
        <v>91382</v>
      </c>
      <c r="H916" s="388">
        <f t="shared" si="2"/>
        <v>1.25</v>
      </c>
    </row>
    <row r="917" ht="15.75" customHeight="1">
      <c r="A917" s="323" t="s">
        <v>7187</v>
      </c>
      <c r="B917" s="480" t="s">
        <v>7189</v>
      </c>
      <c r="C917" s="323" t="s">
        <v>1614</v>
      </c>
      <c r="D917" s="323" t="s">
        <v>4437</v>
      </c>
      <c r="F917" s="286" t="str">
        <f t="shared" si="1"/>
        <v>91383</v>
      </c>
      <c r="H917" s="388">
        <f t="shared" si="2"/>
        <v>32.68</v>
      </c>
    </row>
    <row r="918" ht="15.75" customHeight="1">
      <c r="A918" s="323" t="s">
        <v>7192</v>
      </c>
      <c r="B918" s="480" t="s">
        <v>7195</v>
      </c>
      <c r="C918" s="323" t="s">
        <v>1614</v>
      </c>
      <c r="D918" s="323" t="s">
        <v>7197</v>
      </c>
      <c r="F918" s="286" t="str">
        <f t="shared" si="1"/>
        <v>91384</v>
      </c>
      <c r="H918" s="388">
        <f t="shared" si="2"/>
        <v>112.22</v>
      </c>
    </row>
    <row r="919" ht="15.75" customHeight="1">
      <c r="A919" s="323" t="s">
        <v>7201</v>
      </c>
      <c r="B919" s="480" t="s">
        <v>7202</v>
      </c>
      <c r="C919" s="323" t="s">
        <v>1614</v>
      </c>
      <c r="D919" s="323" t="s">
        <v>7203</v>
      </c>
      <c r="F919" s="286" t="str">
        <f t="shared" si="1"/>
        <v>91390</v>
      </c>
      <c r="H919" s="388">
        <f t="shared" si="2"/>
        <v>11.67</v>
      </c>
    </row>
    <row r="920" ht="15.75" customHeight="1">
      <c r="A920" s="323" t="s">
        <v>7204</v>
      </c>
      <c r="B920" s="480" t="s">
        <v>7206</v>
      </c>
      <c r="C920" s="323" t="s">
        <v>1614</v>
      </c>
      <c r="D920" s="323" t="s">
        <v>6071</v>
      </c>
      <c r="F920" s="286" t="str">
        <f t="shared" si="1"/>
        <v>91391</v>
      </c>
      <c r="H920" s="388">
        <f t="shared" si="2"/>
        <v>2.44</v>
      </c>
    </row>
    <row r="921" ht="15.75" customHeight="1">
      <c r="A921" s="323" t="s">
        <v>7209</v>
      </c>
      <c r="B921" s="480" t="s">
        <v>7210</v>
      </c>
      <c r="C921" s="323" t="s">
        <v>1614</v>
      </c>
      <c r="D921" s="323" t="s">
        <v>7211</v>
      </c>
      <c r="F921" s="286" t="str">
        <f t="shared" si="1"/>
        <v>91392</v>
      </c>
      <c r="H921" s="388">
        <f t="shared" si="2"/>
        <v>0.93</v>
      </c>
    </row>
    <row r="922" ht="15.75" customHeight="1">
      <c r="A922" s="323" t="s">
        <v>7214</v>
      </c>
      <c r="B922" s="480" t="s">
        <v>7215</v>
      </c>
      <c r="C922" s="323" t="s">
        <v>1614</v>
      </c>
      <c r="D922" s="323" t="s">
        <v>7216</v>
      </c>
      <c r="F922" s="286" t="str">
        <f t="shared" si="1"/>
        <v>91396</v>
      </c>
      <c r="H922" s="388">
        <f t="shared" si="2"/>
        <v>15.78</v>
      </c>
    </row>
    <row r="923" ht="15.75" customHeight="1">
      <c r="A923" s="323" t="s">
        <v>7220</v>
      </c>
      <c r="B923" s="480" t="s">
        <v>7222</v>
      </c>
      <c r="C923" s="323" t="s">
        <v>1614</v>
      </c>
      <c r="D923" s="323" t="s">
        <v>4692</v>
      </c>
      <c r="F923" s="286" t="str">
        <f t="shared" si="1"/>
        <v>91397</v>
      </c>
      <c r="H923" s="388">
        <f t="shared" si="2"/>
        <v>3.31</v>
      </c>
    </row>
    <row r="924" ht="15.75" customHeight="1">
      <c r="A924" s="323" t="s">
        <v>7227</v>
      </c>
      <c r="B924" s="480" t="s">
        <v>7229</v>
      </c>
      <c r="C924" s="323" t="s">
        <v>1614</v>
      </c>
      <c r="D924" s="323" t="s">
        <v>5977</v>
      </c>
      <c r="F924" s="286" t="str">
        <f t="shared" si="1"/>
        <v>91398</v>
      </c>
      <c r="H924" s="388">
        <f t="shared" si="2"/>
        <v>1.28</v>
      </c>
    </row>
    <row r="925" ht="15.75" customHeight="1">
      <c r="A925" s="323" t="s">
        <v>7232</v>
      </c>
      <c r="B925" s="480" t="s">
        <v>7234</v>
      </c>
      <c r="C925" s="323" t="s">
        <v>1614</v>
      </c>
      <c r="D925" s="323" t="s">
        <v>7237</v>
      </c>
      <c r="F925" s="286" t="str">
        <f t="shared" si="1"/>
        <v>91402</v>
      </c>
      <c r="H925" s="388">
        <f t="shared" si="2"/>
        <v>1.06</v>
      </c>
    </row>
    <row r="926" ht="15.75" customHeight="1">
      <c r="A926" s="323" t="s">
        <v>7239</v>
      </c>
      <c r="B926" s="480" t="s">
        <v>7241</v>
      </c>
      <c r="C926" s="323" t="s">
        <v>1614</v>
      </c>
      <c r="D926" s="323" t="s">
        <v>3864</v>
      </c>
      <c r="F926" s="286" t="str">
        <f t="shared" si="1"/>
        <v>91466</v>
      </c>
      <c r="H926" s="388">
        <f t="shared" si="2"/>
        <v>1.01</v>
      </c>
    </row>
    <row r="927" ht="15.75" customHeight="1">
      <c r="A927" s="323" t="s">
        <v>7245</v>
      </c>
      <c r="B927" s="480" t="s">
        <v>7246</v>
      </c>
      <c r="C927" s="323" t="s">
        <v>1614</v>
      </c>
      <c r="D927" s="323" t="s">
        <v>5621</v>
      </c>
      <c r="F927" s="286" t="str">
        <f t="shared" si="1"/>
        <v>91467</v>
      </c>
      <c r="H927" s="388">
        <f t="shared" si="2"/>
        <v>125.15</v>
      </c>
    </row>
    <row r="928" ht="15.75" customHeight="1">
      <c r="A928" s="323" t="s">
        <v>7249</v>
      </c>
      <c r="B928" s="480" t="s">
        <v>7251</v>
      </c>
      <c r="C928" s="323" t="s">
        <v>1614</v>
      </c>
      <c r="D928" s="323" t="s">
        <v>7252</v>
      </c>
      <c r="F928" s="286" t="str">
        <f t="shared" si="1"/>
        <v>91468</v>
      </c>
      <c r="H928" s="388">
        <f t="shared" si="2"/>
        <v>17.36</v>
      </c>
    </row>
    <row r="929" ht="15.75" customHeight="1">
      <c r="A929" s="323" t="s">
        <v>7255</v>
      </c>
      <c r="B929" s="480" t="s">
        <v>7257</v>
      </c>
      <c r="C929" s="323" t="s">
        <v>1614</v>
      </c>
      <c r="D929" s="323" t="s">
        <v>7258</v>
      </c>
      <c r="F929" s="286" t="str">
        <f t="shared" si="1"/>
        <v>91469</v>
      </c>
      <c r="H929" s="388">
        <f t="shared" si="2"/>
        <v>3.75</v>
      </c>
    </row>
    <row r="930" ht="15.75" customHeight="1">
      <c r="A930" s="323" t="s">
        <v>7260</v>
      </c>
      <c r="B930" s="480" t="s">
        <v>7261</v>
      </c>
      <c r="C930" s="323" t="s">
        <v>1614</v>
      </c>
      <c r="D930" s="323" t="s">
        <v>3135</v>
      </c>
      <c r="F930" s="286" t="str">
        <f t="shared" si="1"/>
        <v>91484</v>
      </c>
      <c r="H930" s="388">
        <f t="shared" si="2"/>
        <v>1.19</v>
      </c>
    </row>
    <row r="931" ht="15.75" customHeight="1">
      <c r="A931" s="323" t="s">
        <v>7263</v>
      </c>
      <c r="B931" s="480" t="s">
        <v>7265</v>
      </c>
      <c r="C931" s="323" t="s">
        <v>1614</v>
      </c>
      <c r="D931" s="323" t="s">
        <v>7266</v>
      </c>
      <c r="F931" s="286" t="str">
        <f t="shared" si="1"/>
        <v>91485</v>
      </c>
      <c r="H931" s="388">
        <f t="shared" si="2"/>
        <v>169.85</v>
      </c>
    </row>
    <row r="932" ht="15.75" customHeight="1">
      <c r="A932" s="323" t="s">
        <v>7268</v>
      </c>
      <c r="B932" s="480" t="s">
        <v>7270</v>
      </c>
      <c r="C932" s="323" t="s">
        <v>1614</v>
      </c>
      <c r="D932" s="323" t="s">
        <v>4941</v>
      </c>
      <c r="F932" s="286" t="str">
        <f t="shared" si="1"/>
        <v>91529</v>
      </c>
      <c r="H932" s="388">
        <f t="shared" si="2"/>
        <v>0.8</v>
      </c>
    </row>
    <row r="933" ht="15.75" customHeight="1">
      <c r="A933" s="323" t="s">
        <v>7272</v>
      </c>
      <c r="B933" s="480" t="s">
        <v>7273</v>
      </c>
      <c r="C933" s="323" t="s">
        <v>1614</v>
      </c>
      <c r="D933" s="323" t="s">
        <v>7274</v>
      </c>
      <c r="F933" s="286" t="str">
        <f t="shared" si="1"/>
        <v>91530</v>
      </c>
      <c r="H933" s="388">
        <f t="shared" si="2"/>
        <v>0.1</v>
      </c>
    </row>
    <row r="934" ht="15.75" customHeight="1">
      <c r="A934" s="323" t="s">
        <v>7277</v>
      </c>
      <c r="B934" s="480" t="s">
        <v>7278</v>
      </c>
      <c r="C934" s="323" t="s">
        <v>1614</v>
      </c>
      <c r="D934" s="323" t="s">
        <v>3864</v>
      </c>
      <c r="F934" s="286" t="str">
        <f t="shared" si="1"/>
        <v>91531</v>
      </c>
      <c r="H934" s="388">
        <f t="shared" si="2"/>
        <v>1.01</v>
      </c>
    </row>
    <row r="935" ht="15.75" customHeight="1">
      <c r="A935" s="323" t="s">
        <v>7281</v>
      </c>
      <c r="B935" s="480" t="s">
        <v>7282</v>
      </c>
      <c r="C935" s="323" t="s">
        <v>1614</v>
      </c>
      <c r="D935" s="323" t="s">
        <v>3748</v>
      </c>
      <c r="F935" s="286" t="str">
        <f t="shared" si="1"/>
        <v>91532</v>
      </c>
      <c r="H935" s="388">
        <f t="shared" si="2"/>
        <v>6.08</v>
      </c>
    </row>
    <row r="936" ht="15.75" customHeight="1">
      <c r="A936" s="323" t="s">
        <v>7285</v>
      </c>
      <c r="B936" s="480" t="s">
        <v>7286</v>
      </c>
      <c r="C936" s="323" t="s">
        <v>1614</v>
      </c>
      <c r="D936" s="323" t="s">
        <v>7288</v>
      </c>
      <c r="F936" s="286" t="str">
        <f t="shared" si="1"/>
        <v>91629</v>
      </c>
      <c r="H936" s="388">
        <f t="shared" si="2"/>
        <v>11.54</v>
      </c>
    </row>
    <row r="937" ht="15.75" customHeight="1">
      <c r="A937" s="323" t="s">
        <v>7289</v>
      </c>
      <c r="B937" s="480" t="s">
        <v>7290</v>
      </c>
      <c r="C937" s="323" t="s">
        <v>1614</v>
      </c>
      <c r="D937" s="323" t="s">
        <v>7292</v>
      </c>
      <c r="F937" s="286" t="str">
        <f t="shared" si="1"/>
        <v>91630</v>
      </c>
      <c r="H937" s="388">
        <f t="shared" si="2"/>
        <v>2.41</v>
      </c>
    </row>
    <row r="938" ht="15.75" customHeight="1">
      <c r="A938" s="323" t="s">
        <v>7294</v>
      </c>
      <c r="B938" s="480" t="s">
        <v>7296</v>
      </c>
      <c r="C938" s="323" t="s">
        <v>1614</v>
      </c>
      <c r="D938" s="323" t="s">
        <v>7211</v>
      </c>
      <c r="F938" s="286" t="str">
        <f t="shared" si="1"/>
        <v>91631</v>
      </c>
      <c r="H938" s="388">
        <f t="shared" si="2"/>
        <v>0.93</v>
      </c>
    </row>
    <row r="939" ht="15.75" customHeight="1">
      <c r="A939" s="323" t="s">
        <v>7299</v>
      </c>
      <c r="B939" s="480" t="s">
        <v>7300</v>
      </c>
      <c r="C939" s="323" t="s">
        <v>1614</v>
      </c>
      <c r="D939" s="323" t="s">
        <v>7301</v>
      </c>
      <c r="F939" s="286" t="str">
        <f t="shared" si="1"/>
        <v>91632</v>
      </c>
      <c r="H939" s="388">
        <f t="shared" si="2"/>
        <v>21.66</v>
      </c>
    </row>
    <row r="940" ht="15.75" customHeight="1">
      <c r="A940" s="323" t="s">
        <v>7303</v>
      </c>
      <c r="B940" s="480" t="s">
        <v>7304</v>
      </c>
      <c r="C940" s="323" t="s">
        <v>1614</v>
      </c>
      <c r="D940" s="323" t="s">
        <v>7305</v>
      </c>
      <c r="F940" s="286" t="str">
        <f t="shared" si="1"/>
        <v>91633</v>
      </c>
      <c r="H940" s="388">
        <f t="shared" si="2"/>
        <v>105.93</v>
      </c>
    </row>
    <row r="941" ht="15.75" customHeight="1">
      <c r="A941" s="323" t="s">
        <v>7308</v>
      </c>
      <c r="B941" s="480" t="s">
        <v>7310</v>
      </c>
      <c r="C941" s="323" t="s">
        <v>1614</v>
      </c>
      <c r="D941" s="323" t="s">
        <v>7311</v>
      </c>
      <c r="F941" s="286" t="str">
        <f t="shared" si="1"/>
        <v>91640</v>
      </c>
      <c r="H941" s="388">
        <f t="shared" si="2"/>
        <v>31.72</v>
      </c>
    </row>
    <row r="942" ht="15.75" customHeight="1">
      <c r="A942" s="323" t="s">
        <v>7313</v>
      </c>
      <c r="B942" s="480" t="s">
        <v>7314</v>
      </c>
      <c r="C942" s="323" t="s">
        <v>1614</v>
      </c>
      <c r="D942" s="323" t="s">
        <v>7316</v>
      </c>
      <c r="F942" s="286" t="str">
        <f t="shared" si="1"/>
        <v>91641</v>
      </c>
      <c r="H942" s="388">
        <f t="shared" si="2"/>
        <v>6.65</v>
      </c>
    </row>
    <row r="943" ht="15.75" customHeight="1">
      <c r="A943" s="323" t="s">
        <v>7319</v>
      </c>
      <c r="B943" s="480" t="s">
        <v>7320</v>
      </c>
      <c r="C943" s="323" t="s">
        <v>1614</v>
      </c>
      <c r="D943" s="323" t="s">
        <v>6078</v>
      </c>
      <c r="F943" s="286" t="str">
        <f t="shared" si="1"/>
        <v>91642</v>
      </c>
      <c r="H943" s="388">
        <f t="shared" si="2"/>
        <v>2.57</v>
      </c>
    </row>
    <row r="944" ht="15.75" customHeight="1">
      <c r="A944" s="323" t="s">
        <v>7323</v>
      </c>
      <c r="B944" s="480" t="s">
        <v>7325</v>
      </c>
      <c r="C944" s="323" t="s">
        <v>1614</v>
      </c>
      <c r="D944" s="323" t="s">
        <v>7326</v>
      </c>
      <c r="F944" s="286" t="str">
        <f t="shared" si="1"/>
        <v>91643</v>
      </c>
      <c r="H944" s="388">
        <f t="shared" si="2"/>
        <v>59.47</v>
      </c>
    </row>
    <row r="945" ht="15.75" customHeight="1">
      <c r="A945" s="323" t="s">
        <v>7328</v>
      </c>
      <c r="B945" s="480" t="s">
        <v>7330</v>
      </c>
      <c r="C945" s="323" t="s">
        <v>1614</v>
      </c>
      <c r="D945" s="323" t="s">
        <v>7332</v>
      </c>
      <c r="F945" s="286" t="str">
        <f t="shared" si="1"/>
        <v>91644</v>
      </c>
      <c r="H945" s="388">
        <f t="shared" si="2"/>
        <v>238.38</v>
      </c>
    </row>
    <row r="946" ht="15.75" customHeight="1">
      <c r="A946" s="323" t="s">
        <v>7335</v>
      </c>
      <c r="B946" s="480" t="s">
        <v>7336</v>
      </c>
      <c r="C946" s="323" t="s">
        <v>1614</v>
      </c>
      <c r="D946" s="323" t="s">
        <v>7274</v>
      </c>
      <c r="F946" s="286" t="str">
        <f t="shared" si="1"/>
        <v>91688</v>
      </c>
      <c r="H946" s="388">
        <f t="shared" si="2"/>
        <v>0.1</v>
      </c>
    </row>
    <row r="947" ht="15.75" customHeight="1">
      <c r="A947" s="323" t="s">
        <v>7339</v>
      </c>
      <c r="B947" s="480" t="s">
        <v>7341</v>
      </c>
      <c r="C947" s="323" t="s">
        <v>1614</v>
      </c>
      <c r="D947" s="323" t="s">
        <v>6204</v>
      </c>
      <c r="F947" s="286" t="str">
        <f t="shared" si="1"/>
        <v>91689</v>
      </c>
      <c r="H947" s="388">
        <f t="shared" si="2"/>
        <v>0.01</v>
      </c>
    </row>
    <row r="948" ht="15.75" customHeight="1">
      <c r="A948" s="323" t="s">
        <v>7343</v>
      </c>
      <c r="B948" s="480" t="s">
        <v>7345</v>
      </c>
      <c r="C948" s="323" t="s">
        <v>1614</v>
      </c>
      <c r="D948" s="323" t="s">
        <v>6054</v>
      </c>
      <c r="F948" s="286" t="str">
        <f t="shared" si="1"/>
        <v>91690</v>
      </c>
      <c r="H948" s="388">
        <f t="shared" si="2"/>
        <v>0.06</v>
      </c>
    </row>
    <row r="949" ht="15.75" customHeight="1">
      <c r="A949" s="323" t="s">
        <v>7347</v>
      </c>
      <c r="B949" s="480" t="s">
        <v>7348</v>
      </c>
      <c r="C949" s="323" t="s">
        <v>1614</v>
      </c>
      <c r="D949" s="323" t="s">
        <v>6332</v>
      </c>
      <c r="F949" s="286" t="str">
        <f t="shared" si="1"/>
        <v>91691</v>
      </c>
      <c r="H949" s="388">
        <f t="shared" si="2"/>
        <v>2.91</v>
      </c>
    </row>
    <row r="950" ht="15.75" customHeight="1">
      <c r="A950" s="323" t="s">
        <v>7351</v>
      </c>
      <c r="B950" s="480" t="s">
        <v>7353</v>
      </c>
      <c r="C950" s="323" t="s">
        <v>1614</v>
      </c>
      <c r="D950" s="323" t="s">
        <v>3502</v>
      </c>
      <c r="F950" s="286" t="str">
        <f t="shared" si="1"/>
        <v>92040</v>
      </c>
      <c r="H950" s="388">
        <f t="shared" si="2"/>
        <v>5.27</v>
      </c>
    </row>
    <row r="951" ht="15.75" customHeight="1">
      <c r="A951" s="323" t="s">
        <v>7356</v>
      </c>
      <c r="B951" s="480" t="s">
        <v>7357</v>
      </c>
      <c r="C951" s="323" t="s">
        <v>1614</v>
      </c>
      <c r="D951" s="323" t="s">
        <v>5327</v>
      </c>
      <c r="F951" s="286" t="str">
        <f t="shared" si="1"/>
        <v>92041</v>
      </c>
      <c r="H951" s="388">
        <f t="shared" si="2"/>
        <v>0.55</v>
      </c>
    </row>
    <row r="952" ht="15.75" customHeight="1">
      <c r="A952" s="323" t="s">
        <v>7361</v>
      </c>
      <c r="B952" s="480" t="s">
        <v>7362</v>
      </c>
      <c r="C952" s="323" t="s">
        <v>1614</v>
      </c>
      <c r="D952" s="323" t="s">
        <v>4102</v>
      </c>
      <c r="F952" s="286" t="str">
        <f t="shared" si="1"/>
        <v>92042</v>
      </c>
      <c r="H952" s="388">
        <f t="shared" si="2"/>
        <v>4.39</v>
      </c>
    </row>
    <row r="953" ht="15.75" customHeight="1">
      <c r="A953" s="323" t="s">
        <v>7365</v>
      </c>
      <c r="B953" s="480" t="s">
        <v>7366</v>
      </c>
      <c r="C953" s="323" t="s">
        <v>1614</v>
      </c>
      <c r="D953" s="323" t="s">
        <v>7368</v>
      </c>
      <c r="F953" s="286" t="str">
        <f t="shared" si="1"/>
        <v>92101</v>
      </c>
      <c r="H953" s="388">
        <f t="shared" si="2"/>
        <v>17.98</v>
      </c>
    </row>
    <row r="954" ht="15.75" customHeight="1">
      <c r="A954" s="323" t="s">
        <v>7372</v>
      </c>
      <c r="B954" s="480" t="s">
        <v>7374</v>
      </c>
      <c r="C954" s="323" t="s">
        <v>1614</v>
      </c>
      <c r="D954" s="323" t="s">
        <v>7376</v>
      </c>
      <c r="F954" s="286" t="str">
        <f t="shared" si="1"/>
        <v>92102</v>
      </c>
      <c r="H954" s="388">
        <f t="shared" si="2"/>
        <v>3.77</v>
      </c>
    </row>
    <row r="955" ht="15.75" customHeight="1">
      <c r="A955" s="323" t="s">
        <v>7378</v>
      </c>
      <c r="B955" s="480" t="s">
        <v>7379</v>
      </c>
      <c r="C955" s="323" t="s">
        <v>1614</v>
      </c>
      <c r="D955" s="323" t="s">
        <v>7381</v>
      </c>
      <c r="F955" s="286" t="str">
        <f t="shared" si="1"/>
        <v>92103</v>
      </c>
      <c r="H955" s="388">
        <f t="shared" si="2"/>
        <v>1.46</v>
      </c>
    </row>
    <row r="956" ht="15.75" customHeight="1">
      <c r="A956" s="323" t="s">
        <v>7383</v>
      </c>
      <c r="B956" s="480" t="s">
        <v>7385</v>
      </c>
      <c r="C956" s="323" t="s">
        <v>1614</v>
      </c>
      <c r="D956" s="323" t="s">
        <v>7389</v>
      </c>
      <c r="F956" s="286" t="str">
        <f t="shared" si="1"/>
        <v>92104</v>
      </c>
      <c r="H956" s="388">
        <f t="shared" si="2"/>
        <v>33.74</v>
      </c>
    </row>
    <row r="957" ht="15.75" customHeight="1">
      <c r="A957" s="323" t="s">
        <v>7391</v>
      </c>
      <c r="B957" s="480" t="s">
        <v>7392</v>
      </c>
      <c r="C957" s="323" t="s">
        <v>1614</v>
      </c>
      <c r="D957" s="323" t="s">
        <v>5860</v>
      </c>
      <c r="F957" s="286" t="str">
        <f t="shared" si="1"/>
        <v>92105</v>
      </c>
      <c r="H957" s="388">
        <f t="shared" si="2"/>
        <v>152.29</v>
      </c>
    </row>
    <row r="958" ht="15.75" customHeight="1">
      <c r="A958" s="323" t="s">
        <v>7395</v>
      </c>
      <c r="B958" s="480" t="s">
        <v>7396</v>
      </c>
      <c r="C958" s="323" t="s">
        <v>1614</v>
      </c>
      <c r="D958" s="323" t="s">
        <v>3908</v>
      </c>
      <c r="F958" s="286" t="str">
        <f t="shared" si="1"/>
        <v>92108</v>
      </c>
      <c r="H958" s="388">
        <f t="shared" si="2"/>
        <v>0.73</v>
      </c>
    </row>
    <row r="959" ht="15.75" customHeight="1">
      <c r="A959" s="323" t="s">
        <v>7399</v>
      </c>
      <c r="B959" s="480" t="s">
        <v>7401</v>
      </c>
      <c r="C959" s="323" t="s">
        <v>1614</v>
      </c>
      <c r="D959" s="323" t="s">
        <v>4478</v>
      </c>
      <c r="F959" s="286" t="str">
        <f t="shared" si="1"/>
        <v>92109</v>
      </c>
      <c r="H959" s="388">
        <f t="shared" si="2"/>
        <v>0.08</v>
      </c>
    </row>
    <row r="960" ht="15.75" customHeight="1">
      <c r="A960" s="323" t="s">
        <v>7404</v>
      </c>
      <c r="B960" s="480" t="s">
        <v>7406</v>
      </c>
      <c r="C960" s="323" t="s">
        <v>1614</v>
      </c>
      <c r="D960" s="323" t="s">
        <v>7407</v>
      </c>
      <c r="F960" s="286" t="str">
        <f t="shared" si="1"/>
        <v>92110</v>
      </c>
      <c r="H960" s="388">
        <f t="shared" si="2"/>
        <v>0.57</v>
      </c>
    </row>
    <row r="961" ht="15.75" customHeight="1">
      <c r="A961" s="323" t="s">
        <v>7409</v>
      </c>
      <c r="B961" s="480" t="s">
        <v>7410</v>
      </c>
      <c r="C961" s="323" t="s">
        <v>1614</v>
      </c>
      <c r="D961" s="323" t="s">
        <v>6138</v>
      </c>
      <c r="F961" s="286" t="str">
        <f t="shared" si="1"/>
        <v>92111</v>
      </c>
      <c r="H961" s="388">
        <f t="shared" si="2"/>
        <v>1.15</v>
      </c>
    </row>
    <row r="962" ht="15.75" customHeight="1">
      <c r="A962" s="323" t="s">
        <v>7414</v>
      </c>
      <c r="B962" s="480" t="s">
        <v>7415</v>
      </c>
      <c r="C962" s="323" t="s">
        <v>1614</v>
      </c>
      <c r="D962" s="323" t="s">
        <v>4478</v>
      </c>
      <c r="F962" s="286" t="str">
        <f t="shared" si="1"/>
        <v>92114</v>
      </c>
      <c r="H962" s="388">
        <f t="shared" si="2"/>
        <v>0.08</v>
      </c>
    </row>
    <row r="963" ht="15.75" customHeight="1">
      <c r="A963" s="323" t="s">
        <v>7418</v>
      </c>
      <c r="B963" s="480" t="s">
        <v>7419</v>
      </c>
      <c r="C963" s="323" t="s">
        <v>1614</v>
      </c>
      <c r="D963" s="323" t="s">
        <v>7420</v>
      </c>
      <c r="F963" s="286" t="str">
        <f t="shared" si="1"/>
        <v>92115</v>
      </c>
      <c r="H963" s="388">
        <f t="shared" si="2"/>
        <v>0</v>
      </c>
    </row>
    <row r="964" ht="15.75" customHeight="1">
      <c r="A964" s="323" t="s">
        <v>7423</v>
      </c>
      <c r="B964" s="480" t="s">
        <v>7424</v>
      </c>
      <c r="C964" s="323" t="s">
        <v>1614</v>
      </c>
      <c r="D964" s="323" t="s">
        <v>7274</v>
      </c>
      <c r="F964" s="286" t="str">
        <f t="shared" si="1"/>
        <v>92116</v>
      </c>
      <c r="H964" s="388">
        <f t="shared" si="2"/>
        <v>0.1</v>
      </c>
    </row>
    <row r="965" ht="15.75" customHeight="1">
      <c r="A965" s="323" t="s">
        <v>7427</v>
      </c>
      <c r="B965" s="480" t="s">
        <v>7429</v>
      </c>
      <c r="C965" s="323" t="s">
        <v>1614</v>
      </c>
      <c r="D965" s="323" t="s">
        <v>7430</v>
      </c>
      <c r="F965" s="286" t="str">
        <f t="shared" si="1"/>
        <v>92133</v>
      </c>
      <c r="H965" s="388">
        <f t="shared" si="2"/>
        <v>9.65</v>
      </c>
    </row>
    <row r="966" ht="15.75" customHeight="1">
      <c r="A966" s="323" t="s">
        <v>7432</v>
      </c>
      <c r="B966" s="480" t="s">
        <v>7433</v>
      </c>
      <c r="C966" s="323" t="s">
        <v>1614</v>
      </c>
      <c r="D966" s="323" t="s">
        <v>5470</v>
      </c>
      <c r="F966" s="286" t="str">
        <f t="shared" si="1"/>
        <v>92134</v>
      </c>
      <c r="H966" s="388">
        <f t="shared" si="2"/>
        <v>1.52</v>
      </c>
    </row>
    <row r="967" ht="15.75" customHeight="1">
      <c r="A967" s="323" t="s">
        <v>7436</v>
      </c>
      <c r="B967" s="480" t="s">
        <v>7437</v>
      </c>
      <c r="C967" s="323" t="s">
        <v>1614</v>
      </c>
      <c r="D967" s="323" t="s">
        <v>3919</v>
      </c>
      <c r="F967" s="286" t="str">
        <f t="shared" si="1"/>
        <v>92135</v>
      </c>
      <c r="H967" s="388">
        <f t="shared" si="2"/>
        <v>0.6</v>
      </c>
    </row>
    <row r="968" ht="15.75" customHeight="1">
      <c r="A968" s="323" t="s">
        <v>7440</v>
      </c>
      <c r="B968" s="480" t="s">
        <v>7442</v>
      </c>
      <c r="C968" s="323" t="s">
        <v>1614</v>
      </c>
      <c r="D968" s="323" t="s">
        <v>7443</v>
      </c>
      <c r="F968" s="286" t="str">
        <f t="shared" si="1"/>
        <v>92136</v>
      </c>
      <c r="H968" s="388">
        <f t="shared" si="2"/>
        <v>12.07</v>
      </c>
    </row>
    <row r="969" ht="15.75" customHeight="1">
      <c r="A969" s="323" t="s">
        <v>7446</v>
      </c>
      <c r="B969" s="480" t="s">
        <v>7447</v>
      </c>
      <c r="C969" s="323" t="s">
        <v>1614</v>
      </c>
      <c r="D969" s="323" t="s">
        <v>7449</v>
      </c>
      <c r="F969" s="286" t="str">
        <f t="shared" si="1"/>
        <v>92137</v>
      </c>
      <c r="H969" s="388">
        <f t="shared" si="2"/>
        <v>31.35</v>
      </c>
    </row>
    <row r="970" ht="15.75" customHeight="1">
      <c r="A970" s="323" t="s">
        <v>7451</v>
      </c>
      <c r="B970" s="480" t="s">
        <v>7452</v>
      </c>
      <c r="C970" s="323" t="s">
        <v>1614</v>
      </c>
      <c r="D970" s="323" t="s">
        <v>7453</v>
      </c>
      <c r="F970" s="286" t="str">
        <f t="shared" si="1"/>
        <v>92140</v>
      </c>
      <c r="H970" s="388">
        <f t="shared" si="2"/>
        <v>2.94</v>
      </c>
    </row>
    <row r="971" ht="15.75" customHeight="1">
      <c r="A971" s="323" t="s">
        <v>7456</v>
      </c>
      <c r="B971" s="480" t="s">
        <v>7457</v>
      </c>
      <c r="C971" s="323" t="s">
        <v>1614</v>
      </c>
      <c r="D971" s="323" t="s">
        <v>5504</v>
      </c>
      <c r="F971" s="286" t="str">
        <f t="shared" si="1"/>
        <v>92141</v>
      </c>
      <c r="H971" s="388">
        <f t="shared" si="2"/>
        <v>0.46</v>
      </c>
    </row>
    <row r="972" ht="15.75" customHeight="1">
      <c r="A972" s="323" t="s">
        <v>7460</v>
      </c>
      <c r="B972" s="480" t="s">
        <v>7462</v>
      </c>
      <c r="C972" s="323" t="s">
        <v>1614</v>
      </c>
      <c r="D972" s="323" t="s">
        <v>3782</v>
      </c>
      <c r="F972" s="286" t="str">
        <f t="shared" si="1"/>
        <v>92142</v>
      </c>
      <c r="H972" s="388">
        <f t="shared" si="2"/>
        <v>0.18</v>
      </c>
    </row>
    <row r="973" ht="15.75" customHeight="1">
      <c r="A973" s="323" t="s">
        <v>7465</v>
      </c>
      <c r="B973" s="480" t="s">
        <v>7467</v>
      </c>
      <c r="C973" s="323" t="s">
        <v>1614</v>
      </c>
      <c r="D973" s="323" t="s">
        <v>3183</v>
      </c>
      <c r="F973" s="286" t="str">
        <f t="shared" si="1"/>
        <v>92143</v>
      </c>
      <c r="H973" s="388">
        <f t="shared" si="2"/>
        <v>3.68</v>
      </c>
    </row>
    <row r="974" ht="15.75" customHeight="1">
      <c r="A974" s="323" t="s">
        <v>7470</v>
      </c>
      <c r="B974" s="480" t="s">
        <v>7471</v>
      </c>
      <c r="C974" s="323" t="s">
        <v>1614</v>
      </c>
      <c r="D974" s="323" t="s">
        <v>7473</v>
      </c>
      <c r="F974" s="286" t="str">
        <f t="shared" si="1"/>
        <v>92144</v>
      </c>
      <c r="H974" s="388">
        <f t="shared" si="2"/>
        <v>39.53</v>
      </c>
    </row>
    <row r="975" ht="15.75" customHeight="1">
      <c r="A975" s="323" t="s">
        <v>7478</v>
      </c>
      <c r="B975" s="480" t="s">
        <v>7479</v>
      </c>
      <c r="C975" s="323" t="s">
        <v>1614</v>
      </c>
      <c r="D975" s="323" t="s">
        <v>7481</v>
      </c>
      <c r="F975" s="286" t="str">
        <f t="shared" si="1"/>
        <v>92237</v>
      </c>
      <c r="H975" s="388">
        <f t="shared" si="2"/>
        <v>23.09</v>
      </c>
    </row>
    <row r="976" ht="15.75" customHeight="1">
      <c r="A976" s="323" t="s">
        <v>7484</v>
      </c>
      <c r="B976" s="480" t="s">
        <v>7485</v>
      </c>
      <c r="C976" s="323" t="s">
        <v>1614</v>
      </c>
      <c r="D976" s="323" t="s">
        <v>6394</v>
      </c>
      <c r="F976" s="286" t="str">
        <f t="shared" si="1"/>
        <v>92238</v>
      </c>
      <c r="H976" s="388">
        <f t="shared" si="2"/>
        <v>4.84</v>
      </c>
    </row>
    <row r="977" ht="15.75" customHeight="1">
      <c r="A977" s="323" t="s">
        <v>7487</v>
      </c>
      <c r="B977" s="480" t="s">
        <v>7489</v>
      </c>
      <c r="C977" s="323" t="s">
        <v>1614</v>
      </c>
      <c r="D977" s="323" t="s">
        <v>7490</v>
      </c>
      <c r="F977" s="286" t="str">
        <f t="shared" si="1"/>
        <v>92239</v>
      </c>
      <c r="H977" s="388">
        <f t="shared" si="2"/>
        <v>1.88</v>
      </c>
    </row>
    <row r="978" ht="15.75" customHeight="1">
      <c r="A978" s="323" t="s">
        <v>7493</v>
      </c>
      <c r="B978" s="480" t="s">
        <v>7494</v>
      </c>
      <c r="C978" s="323" t="s">
        <v>1614</v>
      </c>
      <c r="D978" s="323" t="s">
        <v>7496</v>
      </c>
      <c r="F978" s="286" t="str">
        <f t="shared" si="1"/>
        <v>92240</v>
      </c>
      <c r="H978" s="388">
        <f t="shared" si="2"/>
        <v>43.31</v>
      </c>
    </row>
    <row r="979" ht="15.75" customHeight="1">
      <c r="A979" s="323" t="s">
        <v>7499</v>
      </c>
      <c r="B979" s="480" t="s">
        <v>7500</v>
      </c>
      <c r="C979" s="323" t="s">
        <v>1614</v>
      </c>
      <c r="D979" s="323" t="s">
        <v>7397</v>
      </c>
      <c r="F979" s="286" t="str">
        <f t="shared" si="1"/>
        <v>92241</v>
      </c>
      <c r="H979" s="388">
        <f t="shared" si="2"/>
        <v>218.53</v>
      </c>
    </row>
    <row r="980" ht="15.75" customHeight="1">
      <c r="A980" s="323" t="s">
        <v>7507</v>
      </c>
      <c r="B980" s="480" t="s">
        <v>7508</v>
      </c>
      <c r="C980" s="323" t="s">
        <v>1614</v>
      </c>
      <c r="D980" s="323" t="s">
        <v>7509</v>
      </c>
      <c r="F980" s="286" t="str">
        <f t="shared" si="1"/>
        <v>92712</v>
      </c>
      <c r="H980" s="388">
        <f t="shared" si="2"/>
        <v>0.22</v>
      </c>
    </row>
    <row r="981" ht="15.75" customHeight="1">
      <c r="A981" s="323" t="s">
        <v>7513</v>
      </c>
      <c r="B981" s="480" t="s">
        <v>7515</v>
      </c>
      <c r="C981" s="323" t="s">
        <v>1614</v>
      </c>
      <c r="D981" s="323" t="s">
        <v>5712</v>
      </c>
      <c r="F981" s="286" t="str">
        <f t="shared" si="1"/>
        <v>92713</v>
      </c>
      <c r="H981" s="388">
        <f t="shared" si="2"/>
        <v>0.03</v>
      </c>
    </row>
    <row r="982" ht="15.75" customHeight="1">
      <c r="A982" s="323" t="s">
        <v>7517</v>
      </c>
      <c r="B982" s="480" t="s">
        <v>7518</v>
      </c>
      <c r="C982" s="323" t="s">
        <v>1614</v>
      </c>
      <c r="D982" s="323" t="s">
        <v>6464</v>
      </c>
      <c r="F982" s="286" t="str">
        <f t="shared" si="1"/>
        <v>92714</v>
      </c>
      <c r="H982" s="388">
        <f t="shared" si="2"/>
        <v>0.28</v>
      </c>
    </row>
    <row r="983" ht="15.75" customHeight="1">
      <c r="A983" s="323" t="s">
        <v>7521</v>
      </c>
      <c r="B983" s="480" t="s">
        <v>7523</v>
      </c>
      <c r="C983" s="323" t="s">
        <v>1614</v>
      </c>
      <c r="D983" s="323" t="s">
        <v>7524</v>
      </c>
      <c r="F983" s="286" t="str">
        <f t="shared" si="1"/>
        <v>92715</v>
      </c>
      <c r="H983" s="388">
        <f t="shared" si="2"/>
        <v>21.85</v>
      </c>
    </row>
    <row r="984" ht="15.75" customHeight="1">
      <c r="A984" s="323" t="s">
        <v>7527</v>
      </c>
      <c r="B984" s="480" t="s">
        <v>7528</v>
      </c>
      <c r="C984" s="323" t="s">
        <v>1614</v>
      </c>
      <c r="D984" s="323" t="s">
        <v>7529</v>
      </c>
      <c r="F984" s="286" t="str">
        <f t="shared" si="1"/>
        <v>92956</v>
      </c>
      <c r="H984" s="388">
        <f t="shared" si="2"/>
        <v>6.39</v>
      </c>
    </row>
    <row r="985" ht="15.75" customHeight="1">
      <c r="A985" s="323" t="s">
        <v>7531</v>
      </c>
      <c r="B985" s="480" t="s">
        <v>7532</v>
      </c>
      <c r="C985" s="323" t="s">
        <v>1614</v>
      </c>
      <c r="D985" s="323" t="s">
        <v>5299</v>
      </c>
      <c r="F985" s="286" t="str">
        <f t="shared" si="1"/>
        <v>92957</v>
      </c>
      <c r="H985" s="388">
        <f t="shared" si="2"/>
        <v>0.75</v>
      </c>
    </row>
    <row r="986" ht="15.75" customHeight="1">
      <c r="A986" s="323" t="s">
        <v>7534</v>
      </c>
      <c r="B986" s="480" t="s">
        <v>7536</v>
      </c>
      <c r="C986" s="323" t="s">
        <v>1614</v>
      </c>
      <c r="D986" s="323" t="s">
        <v>7537</v>
      </c>
      <c r="F986" s="286" t="str">
        <f t="shared" si="1"/>
        <v>92958</v>
      </c>
      <c r="H986" s="388">
        <f t="shared" si="2"/>
        <v>6.99</v>
      </c>
    </row>
    <row r="987" ht="15.75" customHeight="1">
      <c r="A987" s="323" t="s">
        <v>7539</v>
      </c>
      <c r="B987" s="480" t="s">
        <v>7541</v>
      </c>
      <c r="C987" s="323" t="s">
        <v>1614</v>
      </c>
      <c r="D987" s="323" t="s">
        <v>7542</v>
      </c>
      <c r="F987" s="286" t="str">
        <f t="shared" si="1"/>
        <v>92959</v>
      </c>
      <c r="H987" s="388">
        <f t="shared" si="2"/>
        <v>7.34</v>
      </c>
    </row>
    <row r="988" ht="15.75" customHeight="1">
      <c r="A988" s="323" t="s">
        <v>7545</v>
      </c>
      <c r="B988" s="480" t="s">
        <v>7546</v>
      </c>
      <c r="C988" s="323" t="s">
        <v>1614</v>
      </c>
      <c r="D988" s="323" t="s">
        <v>4180</v>
      </c>
      <c r="F988" s="286" t="str">
        <f t="shared" si="1"/>
        <v>92963</v>
      </c>
      <c r="H988" s="388">
        <f t="shared" si="2"/>
        <v>1.14</v>
      </c>
    </row>
    <row r="989" ht="15.75" customHeight="1">
      <c r="A989" s="323" t="s">
        <v>7551</v>
      </c>
      <c r="B989" s="480" t="s">
        <v>7552</v>
      </c>
      <c r="C989" s="323" t="s">
        <v>1614</v>
      </c>
      <c r="D989" s="323" t="s">
        <v>7554</v>
      </c>
      <c r="F989" s="286" t="str">
        <f t="shared" si="1"/>
        <v>92964</v>
      </c>
      <c r="H989" s="388">
        <f t="shared" si="2"/>
        <v>0.13</v>
      </c>
    </row>
    <row r="990" ht="15.75" customHeight="1">
      <c r="A990" s="323" t="s">
        <v>7556</v>
      </c>
      <c r="B990" s="480" t="s">
        <v>7558</v>
      </c>
      <c r="C990" s="323" t="s">
        <v>1614</v>
      </c>
      <c r="D990" s="323" t="s">
        <v>7559</v>
      </c>
      <c r="F990" s="286" t="str">
        <f t="shared" si="1"/>
        <v>92965</v>
      </c>
      <c r="H990" s="388">
        <f t="shared" si="2"/>
        <v>1.42</v>
      </c>
    </row>
    <row r="991" ht="15.75" customHeight="1">
      <c r="A991" s="323" t="s">
        <v>7561</v>
      </c>
      <c r="B991" s="480" t="s">
        <v>7562</v>
      </c>
      <c r="C991" s="323" t="s">
        <v>1614</v>
      </c>
      <c r="D991" s="323" t="s">
        <v>7564</v>
      </c>
      <c r="F991" s="286" t="str">
        <f t="shared" si="1"/>
        <v>93220</v>
      </c>
      <c r="H991" s="388">
        <f t="shared" si="2"/>
        <v>218.06</v>
      </c>
    </row>
    <row r="992" ht="15.75" customHeight="1">
      <c r="A992" s="323" t="s">
        <v>7566</v>
      </c>
      <c r="B992" s="480" t="s">
        <v>7568</v>
      </c>
      <c r="C992" s="323" t="s">
        <v>1614</v>
      </c>
      <c r="D992" s="323" t="s">
        <v>7570</v>
      </c>
      <c r="F992" s="286" t="str">
        <f t="shared" si="1"/>
        <v>93221</v>
      </c>
      <c r="H992" s="388">
        <f t="shared" si="2"/>
        <v>30.26</v>
      </c>
    </row>
    <row r="993" ht="15.75" customHeight="1">
      <c r="A993" s="323" t="s">
        <v>7572</v>
      </c>
      <c r="B993" s="480" t="s">
        <v>7574</v>
      </c>
      <c r="C993" s="323" t="s">
        <v>1614</v>
      </c>
      <c r="D993" s="323" t="s">
        <v>7575</v>
      </c>
      <c r="F993" s="286" t="str">
        <f t="shared" si="1"/>
        <v>93222</v>
      </c>
      <c r="H993" s="388">
        <f t="shared" si="2"/>
        <v>272.88</v>
      </c>
    </row>
    <row r="994" ht="15.75" customHeight="1">
      <c r="A994" s="323" t="s">
        <v>7578</v>
      </c>
      <c r="B994" s="480" t="s">
        <v>7580</v>
      </c>
      <c r="C994" s="323" t="s">
        <v>1614</v>
      </c>
      <c r="D994" s="323" t="s">
        <v>7581</v>
      </c>
      <c r="F994" s="286" t="str">
        <f t="shared" si="1"/>
        <v>93223</v>
      </c>
      <c r="H994" s="388">
        <f t="shared" si="2"/>
        <v>123.68</v>
      </c>
    </row>
    <row r="995" ht="15.75" customHeight="1">
      <c r="A995" s="323" t="s">
        <v>7584</v>
      </c>
      <c r="B995" s="480" t="s">
        <v>7586</v>
      </c>
      <c r="C995" s="323" t="s">
        <v>1614</v>
      </c>
      <c r="D995" s="323" t="s">
        <v>6216</v>
      </c>
      <c r="F995" s="286" t="str">
        <f t="shared" si="1"/>
        <v>93229</v>
      </c>
      <c r="H995" s="388">
        <f t="shared" si="2"/>
        <v>0.31</v>
      </c>
    </row>
    <row r="996" ht="15.75" customHeight="1">
      <c r="A996" s="323" t="s">
        <v>7589</v>
      </c>
      <c r="B996" s="480" t="s">
        <v>7590</v>
      </c>
      <c r="C996" s="323" t="s">
        <v>1614</v>
      </c>
      <c r="D996" s="323" t="s">
        <v>5712</v>
      </c>
      <c r="F996" s="286" t="str">
        <f t="shared" si="1"/>
        <v>93230</v>
      </c>
      <c r="H996" s="388">
        <f t="shared" si="2"/>
        <v>0.03</v>
      </c>
    </row>
    <row r="997" ht="15.75" customHeight="1">
      <c r="A997" s="323" t="s">
        <v>7595</v>
      </c>
      <c r="B997" s="480" t="s">
        <v>7597</v>
      </c>
      <c r="C997" s="323" t="s">
        <v>1614</v>
      </c>
      <c r="D997" s="323" t="s">
        <v>3936</v>
      </c>
      <c r="F997" s="286" t="str">
        <f t="shared" si="1"/>
        <v>93231</v>
      </c>
      <c r="H997" s="388">
        <f t="shared" si="2"/>
        <v>0.29</v>
      </c>
    </row>
    <row r="998" ht="15.75" customHeight="1">
      <c r="A998" s="323" t="s">
        <v>7600</v>
      </c>
      <c r="B998" s="480" t="s">
        <v>7602</v>
      </c>
      <c r="C998" s="323" t="s">
        <v>1614</v>
      </c>
      <c r="D998" s="323" t="s">
        <v>7603</v>
      </c>
      <c r="F998" s="286" t="str">
        <f t="shared" si="1"/>
        <v>93232</v>
      </c>
      <c r="H998" s="388">
        <f t="shared" si="2"/>
        <v>8.5</v>
      </c>
    </row>
    <row r="999" ht="15.75" customHeight="1">
      <c r="A999" s="323" t="s">
        <v>7605</v>
      </c>
      <c r="B999" s="480" t="s">
        <v>7606</v>
      </c>
      <c r="C999" s="323" t="s">
        <v>1614</v>
      </c>
      <c r="D999" s="323" t="s">
        <v>5106</v>
      </c>
      <c r="F999" s="286" t="str">
        <f t="shared" si="1"/>
        <v>93235</v>
      </c>
      <c r="H999" s="388">
        <f t="shared" si="2"/>
        <v>0.96</v>
      </c>
    </row>
    <row r="1000" ht="15.75" customHeight="1">
      <c r="A1000" s="323" t="s">
        <v>7609</v>
      </c>
      <c r="B1000" s="480" t="s">
        <v>7611</v>
      </c>
      <c r="C1000" s="323" t="s">
        <v>1614</v>
      </c>
      <c r="D1000" s="323" t="s">
        <v>7360</v>
      </c>
      <c r="F1000" s="286" t="str">
        <f t="shared" si="1"/>
        <v>93238</v>
      </c>
      <c r="H1000" s="388">
        <f t="shared" si="2"/>
        <v>0.82</v>
      </c>
    </row>
    <row r="1001" ht="15.75" customHeight="1">
      <c r="A1001" s="323" t="s">
        <v>7614</v>
      </c>
      <c r="B1001" s="480" t="s">
        <v>7615</v>
      </c>
      <c r="C1001" s="323" t="s">
        <v>1614</v>
      </c>
      <c r="D1001" s="323" t="s">
        <v>7616</v>
      </c>
      <c r="F1001" s="286" t="str">
        <f t="shared" si="1"/>
        <v>93239</v>
      </c>
      <c r="H1001" s="388">
        <f t="shared" si="2"/>
        <v>3.71</v>
      </c>
    </row>
    <row r="1002" ht="15.75" customHeight="1">
      <c r="A1002" s="323" t="s">
        <v>7618</v>
      </c>
      <c r="B1002" s="480" t="s">
        <v>7619</v>
      </c>
      <c r="C1002" s="323" t="s">
        <v>1614</v>
      </c>
      <c r="D1002" s="323" t="s">
        <v>7621</v>
      </c>
      <c r="F1002" s="286" t="str">
        <f t="shared" si="1"/>
        <v>93240</v>
      </c>
      <c r="H1002" s="388">
        <f t="shared" si="2"/>
        <v>9.47</v>
      </c>
    </row>
    <row r="1003" ht="15.75" customHeight="1">
      <c r="A1003" s="323" t="s">
        <v>7623</v>
      </c>
      <c r="B1003" s="480" t="s">
        <v>7625</v>
      </c>
      <c r="C1003" s="323" t="s">
        <v>1614</v>
      </c>
      <c r="D1003" s="323" t="s">
        <v>3116</v>
      </c>
      <c r="F1003" s="286" t="str">
        <f t="shared" si="1"/>
        <v>93267</v>
      </c>
      <c r="H1003" s="388">
        <f t="shared" si="2"/>
        <v>30.85</v>
      </c>
    </row>
    <row r="1004" ht="15.75" customHeight="1">
      <c r="A1004" s="323" t="s">
        <v>7628</v>
      </c>
      <c r="B1004" s="480" t="s">
        <v>7629</v>
      </c>
      <c r="C1004" s="323" t="s">
        <v>1614</v>
      </c>
      <c r="D1004" s="323" t="s">
        <v>5033</v>
      </c>
      <c r="F1004" s="286" t="str">
        <f t="shared" si="1"/>
        <v>93269</v>
      </c>
      <c r="H1004" s="388">
        <f t="shared" si="2"/>
        <v>3.66</v>
      </c>
    </row>
    <row r="1005" ht="15.75" customHeight="1">
      <c r="A1005" s="323" t="s">
        <v>7632</v>
      </c>
      <c r="B1005" s="480" t="s">
        <v>7633</v>
      </c>
      <c r="C1005" s="323" t="s">
        <v>1614</v>
      </c>
      <c r="D1005" s="323" t="s">
        <v>7635</v>
      </c>
      <c r="F1005" s="286" t="str">
        <f t="shared" si="1"/>
        <v>93270</v>
      </c>
      <c r="H1005" s="388">
        <f t="shared" si="2"/>
        <v>33.75</v>
      </c>
    </row>
    <row r="1006" ht="15.75" customHeight="1">
      <c r="A1006" s="323" t="s">
        <v>7638</v>
      </c>
      <c r="B1006" s="480" t="s">
        <v>7639</v>
      </c>
      <c r="C1006" s="323" t="s">
        <v>1614</v>
      </c>
      <c r="D1006" s="323" t="s">
        <v>7641</v>
      </c>
      <c r="F1006" s="286" t="str">
        <f t="shared" si="1"/>
        <v>93271</v>
      </c>
      <c r="H1006" s="388">
        <f t="shared" si="2"/>
        <v>8.59</v>
      </c>
    </row>
    <row r="1007" ht="15.75" customHeight="1">
      <c r="A1007" s="323" t="s">
        <v>7643</v>
      </c>
      <c r="B1007" s="480" t="s">
        <v>7644</v>
      </c>
      <c r="C1007" s="323" t="s">
        <v>1614</v>
      </c>
      <c r="D1007" s="323" t="s">
        <v>7646</v>
      </c>
      <c r="F1007" s="286" t="str">
        <f t="shared" si="1"/>
        <v>93277</v>
      </c>
      <c r="H1007" s="388">
        <f t="shared" si="2"/>
        <v>0.34</v>
      </c>
    </row>
    <row r="1008" ht="15.75" customHeight="1">
      <c r="A1008" s="323" t="s">
        <v>7648</v>
      </c>
      <c r="B1008" s="480" t="s">
        <v>7650</v>
      </c>
      <c r="C1008" s="323" t="s">
        <v>1614</v>
      </c>
      <c r="D1008" s="323" t="s">
        <v>5994</v>
      </c>
      <c r="F1008" s="286" t="str">
        <f t="shared" si="1"/>
        <v>93278</v>
      </c>
      <c r="H1008" s="388">
        <f t="shared" si="2"/>
        <v>0.04</v>
      </c>
    </row>
    <row r="1009" ht="15.75" customHeight="1">
      <c r="A1009" s="323" t="s">
        <v>7653</v>
      </c>
      <c r="B1009" s="480" t="s">
        <v>7654</v>
      </c>
      <c r="C1009" s="323" t="s">
        <v>1614</v>
      </c>
      <c r="D1009" s="323" t="s">
        <v>5213</v>
      </c>
      <c r="F1009" s="286" t="str">
        <f t="shared" si="1"/>
        <v>93279</v>
      </c>
      <c r="H1009" s="388">
        <f t="shared" si="2"/>
        <v>0.33</v>
      </c>
    </row>
    <row r="1010" ht="15.75" customHeight="1">
      <c r="A1010" s="323" t="s">
        <v>7657</v>
      </c>
      <c r="B1010" s="480" t="s">
        <v>7659</v>
      </c>
      <c r="C1010" s="323" t="s">
        <v>1614</v>
      </c>
      <c r="D1010" s="323" t="s">
        <v>4209</v>
      </c>
      <c r="F1010" s="286" t="str">
        <f t="shared" si="1"/>
        <v>93280</v>
      </c>
      <c r="H1010" s="388">
        <f t="shared" si="2"/>
        <v>0.71</v>
      </c>
    </row>
    <row r="1011" ht="15.75" customHeight="1">
      <c r="A1011" s="323" t="s">
        <v>7662</v>
      </c>
      <c r="B1011" s="480" t="s">
        <v>7663</v>
      </c>
      <c r="C1011" s="323" t="s">
        <v>1614</v>
      </c>
      <c r="D1011" s="323" t="s">
        <v>7665</v>
      </c>
      <c r="F1011" s="286" t="str">
        <f t="shared" si="1"/>
        <v>93283</v>
      </c>
      <c r="H1011" s="388">
        <f t="shared" si="2"/>
        <v>64.85</v>
      </c>
    </row>
    <row r="1012" ht="15.75" customHeight="1">
      <c r="A1012" s="323" t="s">
        <v>7668</v>
      </c>
      <c r="B1012" s="480" t="s">
        <v>7669</v>
      </c>
      <c r="C1012" s="323" t="s">
        <v>1614</v>
      </c>
      <c r="D1012" s="323" t="s">
        <v>7671</v>
      </c>
      <c r="F1012" s="286" t="str">
        <f t="shared" si="1"/>
        <v>93284</v>
      </c>
      <c r="H1012" s="388">
        <f t="shared" si="2"/>
        <v>12.32</v>
      </c>
    </row>
    <row r="1013" ht="15.75" customHeight="1">
      <c r="A1013" s="323" t="s">
        <v>7675</v>
      </c>
      <c r="B1013" s="480" t="s">
        <v>7676</v>
      </c>
      <c r="C1013" s="323" t="s">
        <v>1614</v>
      </c>
      <c r="D1013" s="323" t="s">
        <v>7677</v>
      </c>
      <c r="F1013" s="286" t="str">
        <f t="shared" si="1"/>
        <v>93285</v>
      </c>
      <c r="H1013" s="388">
        <f t="shared" si="2"/>
        <v>104.27</v>
      </c>
    </row>
    <row r="1014" ht="15.75" customHeight="1">
      <c r="A1014" s="323" t="s">
        <v>7680</v>
      </c>
      <c r="B1014" s="480" t="s">
        <v>7681</v>
      </c>
      <c r="C1014" s="323" t="s">
        <v>1614</v>
      </c>
      <c r="D1014" s="323" t="s">
        <v>7683</v>
      </c>
      <c r="F1014" s="286" t="str">
        <f t="shared" si="1"/>
        <v>93286</v>
      </c>
      <c r="H1014" s="388">
        <f t="shared" si="2"/>
        <v>203.1</v>
      </c>
    </row>
    <row r="1015" ht="15.75" customHeight="1">
      <c r="A1015" s="323" t="s">
        <v>7686</v>
      </c>
      <c r="B1015" s="480" t="s">
        <v>7688</v>
      </c>
      <c r="C1015" s="323" t="s">
        <v>1614</v>
      </c>
      <c r="D1015" s="323" t="s">
        <v>5076</v>
      </c>
      <c r="F1015" s="286" t="str">
        <f t="shared" si="1"/>
        <v>93296</v>
      </c>
      <c r="H1015" s="388">
        <f t="shared" si="2"/>
        <v>4.53</v>
      </c>
    </row>
    <row r="1016" ht="15.75" customHeight="1">
      <c r="A1016" s="323" t="s">
        <v>7692</v>
      </c>
      <c r="B1016" s="480" t="s">
        <v>7693</v>
      </c>
      <c r="C1016" s="323" t="s">
        <v>1614</v>
      </c>
      <c r="D1016" s="323" t="s">
        <v>7288</v>
      </c>
      <c r="F1016" s="286" t="str">
        <f t="shared" si="1"/>
        <v>93397</v>
      </c>
      <c r="H1016" s="388">
        <f t="shared" si="2"/>
        <v>11.54</v>
      </c>
    </row>
    <row r="1017" ht="15.75" customHeight="1">
      <c r="A1017" s="323" t="s">
        <v>7696</v>
      </c>
      <c r="B1017" s="480" t="s">
        <v>7697</v>
      </c>
      <c r="C1017" s="323" t="s">
        <v>1614</v>
      </c>
      <c r="D1017" s="323" t="s">
        <v>7292</v>
      </c>
      <c r="F1017" s="286" t="str">
        <f t="shared" si="1"/>
        <v>93398</v>
      </c>
      <c r="H1017" s="388">
        <f t="shared" si="2"/>
        <v>2.41</v>
      </c>
    </row>
    <row r="1018" ht="15.75" customHeight="1">
      <c r="A1018" s="323" t="s">
        <v>7700</v>
      </c>
      <c r="B1018" s="480" t="s">
        <v>7702</v>
      </c>
      <c r="C1018" s="323" t="s">
        <v>1614</v>
      </c>
      <c r="D1018" s="323" t="s">
        <v>7211</v>
      </c>
      <c r="F1018" s="286" t="str">
        <f t="shared" si="1"/>
        <v>93399</v>
      </c>
      <c r="H1018" s="388">
        <f t="shared" si="2"/>
        <v>0.93</v>
      </c>
    </row>
    <row r="1019" ht="15.75" customHeight="1">
      <c r="A1019" s="323" t="s">
        <v>7705</v>
      </c>
      <c r="B1019" s="480" t="s">
        <v>7706</v>
      </c>
      <c r="C1019" s="323" t="s">
        <v>1614</v>
      </c>
      <c r="D1019" s="323" t="s">
        <v>7301</v>
      </c>
      <c r="F1019" s="286" t="str">
        <f t="shared" si="1"/>
        <v>93400</v>
      </c>
      <c r="H1019" s="388">
        <f t="shared" si="2"/>
        <v>21.66</v>
      </c>
    </row>
    <row r="1020" ht="15.75" customHeight="1">
      <c r="A1020" s="323" t="s">
        <v>7709</v>
      </c>
      <c r="B1020" s="480" t="s">
        <v>7710</v>
      </c>
      <c r="C1020" s="323" t="s">
        <v>1614</v>
      </c>
      <c r="D1020" s="323" t="s">
        <v>5621</v>
      </c>
      <c r="F1020" s="286" t="str">
        <f t="shared" si="1"/>
        <v>93401</v>
      </c>
      <c r="H1020" s="388">
        <f t="shared" si="2"/>
        <v>125.15</v>
      </c>
    </row>
    <row r="1021" ht="15.75" customHeight="1">
      <c r="A1021" s="323" t="s">
        <v>7712</v>
      </c>
      <c r="B1021" s="480" t="s">
        <v>7714</v>
      </c>
      <c r="C1021" s="323" t="s">
        <v>1614</v>
      </c>
      <c r="D1021" s="323" t="s">
        <v>4115</v>
      </c>
      <c r="F1021" s="286" t="str">
        <f t="shared" si="1"/>
        <v>93404</v>
      </c>
      <c r="H1021" s="388">
        <f t="shared" si="2"/>
        <v>5.6</v>
      </c>
    </row>
    <row r="1022" ht="15.75" customHeight="1">
      <c r="A1022" s="323" t="s">
        <v>7717</v>
      </c>
      <c r="B1022" s="480" t="s">
        <v>7718</v>
      </c>
      <c r="C1022" s="323" t="s">
        <v>1614</v>
      </c>
      <c r="D1022" s="323" t="s">
        <v>5348</v>
      </c>
      <c r="F1022" s="286" t="str">
        <f t="shared" si="1"/>
        <v>93405</v>
      </c>
      <c r="H1022" s="388">
        <f t="shared" si="2"/>
        <v>0.56</v>
      </c>
    </row>
    <row r="1023" ht="15.75" customHeight="1">
      <c r="A1023" s="323" t="s">
        <v>7723</v>
      </c>
      <c r="B1023" s="480" t="s">
        <v>7725</v>
      </c>
      <c r="C1023" s="323" t="s">
        <v>1614</v>
      </c>
      <c r="D1023" s="323" t="s">
        <v>7726</v>
      </c>
      <c r="F1023" s="286" t="str">
        <f t="shared" si="1"/>
        <v>93406</v>
      </c>
      <c r="H1023" s="388">
        <f t="shared" si="2"/>
        <v>7.01</v>
      </c>
    </row>
    <row r="1024" ht="15.75" customHeight="1">
      <c r="A1024" s="323" t="s">
        <v>7729</v>
      </c>
      <c r="B1024" s="480" t="s">
        <v>7730</v>
      </c>
      <c r="C1024" s="323" t="s">
        <v>1614</v>
      </c>
      <c r="D1024" s="323" t="s">
        <v>2952</v>
      </c>
      <c r="F1024" s="286" t="str">
        <f t="shared" si="1"/>
        <v>93407</v>
      </c>
      <c r="H1024" s="388">
        <f t="shared" si="2"/>
        <v>37.31</v>
      </c>
    </row>
    <row r="1025" ht="15.75" customHeight="1">
      <c r="A1025" s="323" t="s">
        <v>7733</v>
      </c>
      <c r="B1025" s="480" t="s">
        <v>7734</v>
      </c>
      <c r="C1025" s="323" t="s">
        <v>1614</v>
      </c>
      <c r="D1025" s="323" t="s">
        <v>4989</v>
      </c>
      <c r="F1025" s="286" t="str">
        <f t="shared" si="1"/>
        <v>93411</v>
      </c>
      <c r="H1025" s="388">
        <f t="shared" si="2"/>
        <v>0.26</v>
      </c>
    </row>
    <row r="1026" ht="15.75" customHeight="1">
      <c r="A1026" s="323" t="s">
        <v>7737</v>
      </c>
      <c r="B1026" s="480" t="s">
        <v>7739</v>
      </c>
      <c r="C1026" s="323" t="s">
        <v>1614</v>
      </c>
      <c r="D1026" s="323" t="s">
        <v>5994</v>
      </c>
      <c r="F1026" s="286" t="str">
        <f t="shared" si="1"/>
        <v>93412</v>
      </c>
      <c r="H1026" s="388">
        <f t="shared" si="2"/>
        <v>0.04</v>
      </c>
    </row>
    <row r="1027" ht="15.75" customHeight="1">
      <c r="A1027" s="323" t="s">
        <v>7741</v>
      </c>
      <c r="B1027" s="480" t="s">
        <v>7743</v>
      </c>
      <c r="C1027" s="323" t="s">
        <v>1614</v>
      </c>
      <c r="D1027" s="323" t="s">
        <v>7509</v>
      </c>
      <c r="F1027" s="286" t="str">
        <f t="shared" si="1"/>
        <v>93413</v>
      </c>
      <c r="H1027" s="388">
        <f t="shared" si="2"/>
        <v>0.22</v>
      </c>
    </row>
    <row r="1028" ht="15.75" customHeight="1">
      <c r="A1028" s="323" t="s">
        <v>7746</v>
      </c>
      <c r="B1028" s="480" t="s">
        <v>7747</v>
      </c>
      <c r="C1028" s="323" t="s">
        <v>1614</v>
      </c>
      <c r="D1028" s="323" t="s">
        <v>7749</v>
      </c>
      <c r="F1028" s="286" t="str">
        <f t="shared" si="1"/>
        <v>93414</v>
      </c>
      <c r="H1028" s="388">
        <f t="shared" si="2"/>
        <v>14.67</v>
      </c>
    </row>
    <row r="1029" ht="15.75" customHeight="1">
      <c r="A1029" s="323" t="s">
        <v>7751</v>
      </c>
      <c r="B1029" s="480" t="s">
        <v>7752</v>
      </c>
      <c r="C1029" s="323" t="s">
        <v>1614</v>
      </c>
      <c r="D1029" s="323" t="s">
        <v>6087</v>
      </c>
      <c r="F1029" s="286" t="str">
        <f t="shared" si="1"/>
        <v>93417</v>
      </c>
      <c r="H1029" s="388">
        <f t="shared" si="2"/>
        <v>3.34</v>
      </c>
    </row>
    <row r="1030" ht="15.75" customHeight="1">
      <c r="A1030" s="323" t="s">
        <v>7755</v>
      </c>
      <c r="B1030" s="480" t="s">
        <v>7757</v>
      </c>
      <c r="C1030" s="323" t="s">
        <v>1614</v>
      </c>
      <c r="D1030" s="323" t="s">
        <v>3919</v>
      </c>
      <c r="F1030" s="286" t="str">
        <f t="shared" si="1"/>
        <v>93418</v>
      </c>
      <c r="H1030" s="388">
        <f t="shared" si="2"/>
        <v>0.6</v>
      </c>
    </row>
    <row r="1031" ht="15.75" customHeight="1">
      <c r="A1031" s="323" t="s">
        <v>7760</v>
      </c>
      <c r="B1031" s="480" t="s">
        <v>7761</v>
      </c>
      <c r="C1031" s="323" t="s">
        <v>1614</v>
      </c>
      <c r="D1031" s="323" t="s">
        <v>6205</v>
      </c>
      <c r="F1031" s="286" t="str">
        <f t="shared" si="1"/>
        <v>93419</v>
      </c>
      <c r="H1031" s="388">
        <f t="shared" si="2"/>
        <v>2.99</v>
      </c>
    </row>
    <row r="1032" ht="15.75" customHeight="1">
      <c r="A1032" s="323" t="s">
        <v>7765</v>
      </c>
      <c r="B1032" s="480" t="s">
        <v>7767</v>
      </c>
      <c r="C1032" s="323" t="s">
        <v>1614</v>
      </c>
      <c r="D1032" s="323" t="s">
        <v>3172</v>
      </c>
      <c r="F1032" s="286" t="str">
        <f t="shared" si="1"/>
        <v>93420</v>
      </c>
      <c r="H1032" s="388">
        <f t="shared" si="2"/>
        <v>53.07</v>
      </c>
    </row>
    <row r="1033" ht="15.75" customHeight="1">
      <c r="A1033" s="323" t="s">
        <v>7773</v>
      </c>
      <c r="B1033" s="480" t="s">
        <v>7775</v>
      </c>
      <c r="C1033" s="323" t="s">
        <v>1614</v>
      </c>
      <c r="D1033" s="323" t="s">
        <v>6805</v>
      </c>
      <c r="F1033" s="286" t="str">
        <f t="shared" si="1"/>
        <v>93423</v>
      </c>
      <c r="H1033" s="388">
        <f t="shared" si="2"/>
        <v>4.75</v>
      </c>
    </row>
    <row r="1034" ht="15.75" customHeight="1">
      <c r="A1034" s="323" t="s">
        <v>7778</v>
      </c>
      <c r="B1034" s="480" t="s">
        <v>7779</v>
      </c>
      <c r="C1034" s="323" t="s">
        <v>1614</v>
      </c>
      <c r="D1034" s="323" t="s">
        <v>5509</v>
      </c>
      <c r="F1034" s="286" t="str">
        <f t="shared" si="1"/>
        <v>93424</v>
      </c>
      <c r="H1034" s="388">
        <f t="shared" si="2"/>
        <v>0.84</v>
      </c>
    </row>
    <row r="1035" ht="15.75" customHeight="1">
      <c r="A1035" s="323" t="s">
        <v>7786</v>
      </c>
      <c r="B1035" s="480" t="s">
        <v>7787</v>
      </c>
      <c r="C1035" s="323" t="s">
        <v>1614</v>
      </c>
      <c r="D1035" s="323" t="s">
        <v>7789</v>
      </c>
      <c r="F1035" s="286" t="str">
        <f t="shared" si="1"/>
        <v>93425</v>
      </c>
      <c r="H1035" s="388">
        <f t="shared" si="2"/>
        <v>4.24</v>
      </c>
    </row>
    <row r="1036" ht="15.75" customHeight="1">
      <c r="A1036" s="323" t="s">
        <v>7792</v>
      </c>
      <c r="B1036" s="480" t="s">
        <v>7794</v>
      </c>
      <c r="C1036" s="323" t="s">
        <v>1614</v>
      </c>
      <c r="D1036" s="323" t="s">
        <v>7796</v>
      </c>
      <c r="F1036" s="286" t="str">
        <f t="shared" si="1"/>
        <v>93426</v>
      </c>
      <c r="H1036" s="388">
        <f t="shared" si="2"/>
        <v>126.86</v>
      </c>
    </row>
    <row r="1037" ht="15.75" customHeight="1">
      <c r="A1037" s="323" t="s">
        <v>7804</v>
      </c>
      <c r="B1037" s="480" t="s">
        <v>7806</v>
      </c>
      <c r="C1037" s="323" t="s">
        <v>1614</v>
      </c>
      <c r="D1037" s="323" t="s">
        <v>7808</v>
      </c>
      <c r="F1037" s="286" t="str">
        <f t="shared" si="1"/>
        <v>93429</v>
      </c>
      <c r="H1037" s="388">
        <f t="shared" si="2"/>
        <v>80.41</v>
      </c>
    </row>
    <row r="1038" ht="15.75" customHeight="1">
      <c r="A1038" s="323" t="s">
        <v>7814</v>
      </c>
      <c r="B1038" s="480" t="s">
        <v>7816</v>
      </c>
      <c r="C1038" s="323" t="s">
        <v>1614</v>
      </c>
      <c r="D1038" s="323" t="s">
        <v>7818</v>
      </c>
      <c r="F1038" s="286" t="str">
        <f t="shared" si="1"/>
        <v>93430</v>
      </c>
      <c r="H1038" s="388">
        <f t="shared" si="2"/>
        <v>14.47</v>
      </c>
    </row>
    <row r="1039" ht="15.75" customHeight="1">
      <c r="A1039" s="323" t="s">
        <v>7819</v>
      </c>
      <c r="B1039" s="480" t="s">
        <v>7820</v>
      </c>
      <c r="C1039" s="323" t="s">
        <v>1614</v>
      </c>
      <c r="D1039" s="323" t="s">
        <v>7822</v>
      </c>
      <c r="F1039" s="286" t="str">
        <f t="shared" si="1"/>
        <v>93431</v>
      </c>
      <c r="H1039" s="388">
        <f t="shared" si="2"/>
        <v>129.26</v>
      </c>
    </row>
    <row r="1040" ht="15.75" customHeight="1">
      <c r="A1040" s="323" t="s">
        <v>7825</v>
      </c>
      <c r="B1040" s="480" t="s">
        <v>7827</v>
      </c>
      <c r="C1040" s="323" t="s">
        <v>1614</v>
      </c>
      <c r="D1040" s="323" t="s">
        <v>7828</v>
      </c>
      <c r="F1040" s="286" t="str">
        <f t="shared" si="1"/>
        <v>93432</v>
      </c>
      <c r="H1040" s="388">
        <f t="shared" si="2"/>
        <v>2273.01</v>
      </c>
    </row>
    <row r="1041" ht="15.75" customHeight="1">
      <c r="A1041" s="323" t="s">
        <v>7831</v>
      </c>
      <c r="B1041" s="480" t="s">
        <v>7832</v>
      </c>
      <c r="C1041" s="323" t="s">
        <v>1614</v>
      </c>
      <c r="D1041" s="323" t="s">
        <v>6740</v>
      </c>
      <c r="F1041" s="286" t="str">
        <f t="shared" si="1"/>
        <v>93435</v>
      </c>
      <c r="H1041" s="388">
        <f t="shared" si="2"/>
        <v>4.35</v>
      </c>
    </row>
    <row r="1042" ht="15.75" customHeight="1">
      <c r="A1042" s="323" t="s">
        <v>7836</v>
      </c>
      <c r="B1042" s="480" t="s">
        <v>7838</v>
      </c>
      <c r="C1042" s="323" t="s">
        <v>1614</v>
      </c>
      <c r="D1042" s="323" t="s">
        <v>6033</v>
      </c>
      <c r="F1042" s="286" t="str">
        <f t="shared" si="1"/>
        <v>93436</v>
      </c>
      <c r="H1042" s="388">
        <f t="shared" si="2"/>
        <v>0.91</v>
      </c>
    </row>
    <row r="1043" ht="15.75" customHeight="1">
      <c r="A1043" s="323" t="s">
        <v>7841</v>
      </c>
      <c r="B1043" s="480" t="s">
        <v>7842</v>
      </c>
      <c r="C1043" s="323" t="s">
        <v>1614</v>
      </c>
      <c r="D1043" s="323" t="s">
        <v>7843</v>
      </c>
      <c r="F1043" s="286" t="str">
        <f t="shared" si="1"/>
        <v>93437</v>
      </c>
      <c r="H1043" s="388">
        <f t="shared" si="2"/>
        <v>8.16</v>
      </c>
    </row>
    <row r="1044" ht="15.75" customHeight="1">
      <c r="A1044" s="323" t="s">
        <v>7847</v>
      </c>
      <c r="B1044" s="480" t="s">
        <v>7849</v>
      </c>
      <c r="C1044" s="323" t="s">
        <v>1614</v>
      </c>
      <c r="D1044" s="323" t="s">
        <v>7850</v>
      </c>
      <c r="F1044" s="286" t="str">
        <f t="shared" si="1"/>
        <v>93438</v>
      </c>
      <c r="H1044" s="388">
        <f t="shared" si="2"/>
        <v>23.49</v>
      </c>
    </row>
    <row r="1045" ht="15.75" customHeight="1">
      <c r="A1045" s="323" t="s">
        <v>7855</v>
      </c>
      <c r="B1045" s="480" t="s">
        <v>7856</v>
      </c>
      <c r="C1045" s="323" t="s">
        <v>1614</v>
      </c>
      <c r="D1045" s="323" t="s">
        <v>7708</v>
      </c>
      <c r="F1045" s="286" t="str">
        <f t="shared" si="1"/>
        <v>95114</v>
      </c>
      <c r="H1045" s="388">
        <f t="shared" si="2"/>
        <v>1.1</v>
      </c>
    </row>
    <row r="1046" ht="15.75" customHeight="1">
      <c r="A1046" s="323" t="s">
        <v>7859</v>
      </c>
      <c r="B1046" s="480" t="s">
        <v>7861</v>
      </c>
      <c r="C1046" s="323" t="s">
        <v>1614</v>
      </c>
      <c r="D1046" s="323" t="s">
        <v>7554</v>
      </c>
      <c r="F1046" s="286" t="str">
        <f t="shared" si="1"/>
        <v>95115</v>
      </c>
      <c r="H1046" s="388">
        <f t="shared" si="2"/>
        <v>0.13</v>
      </c>
    </row>
    <row r="1047" ht="15.75" customHeight="1">
      <c r="A1047" s="323" t="s">
        <v>7862</v>
      </c>
      <c r="B1047" s="480" t="s">
        <v>7864</v>
      </c>
      <c r="C1047" s="323" t="s">
        <v>1614</v>
      </c>
      <c r="D1047" s="323" t="s">
        <v>7865</v>
      </c>
      <c r="F1047" s="286" t="str">
        <f t="shared" si="1"/>
        <v>95116</v>
      </c>
      <c r="H1047" s="388">
        <f t="shared" si="2"/>
        <v>40.83</v>
      </c>
    </row>
    <row r="1048" ht="15.75" customHeight="1">
      <c r="A1048" s="323" t="s">
        <v>7867</v>
      </c>
      <c r="B1048" s="480" t="s">
        <v>7869</v>
      </c>
      <c r="C1048" s="323" t="s">
        <v>1614</v>
      </c>
      <c r="D1048" s="323" t="s">
        <v>6274</v>
      </c>
      <c r="F1048" s="286" t="str">
        <f t="shared" si="1"/>
        <v>95117</v>
      </c>
      <c r="H1048" s="388">
        <f t="shared" si="2"/>
        <v>6.43</v>
      </c>
    </row>
    <row r="1049" ht="15.75" customHeight="1">
      <c r="A1049" s="323" t="s">
        <v>7873</v>
      </c>
      <c r="B1049" s="480" t="s">
        <v>7875</v>
      </c>
      <c r="C1049" s="323" t="s">
        <v>1614</v>
      </c>
      <c r="D1049" s="323" t="s">
        <v>6930</v>
      </c>
      <c r="F1049" s="286" t="str">
        <f t="shared" si="1"/>
        <v>95118</v>
      </c>
      <c r="H1049" s="388">
        <f t="shared" si="2"/>
        <v>41.47</v>
      </c>
    </row>
    <row r="1050" ht="15.75" customHeight="1">
      <c r="A1050" s="323" t="s">
        <v>7879</v>
      </c>
      <c r="B1050" s="480" t="s">
        <v>7881</v>
      </c>
      <c r="C1050" s="323" t="s">
        <v>1614</v>
      </c>
      <c r="D1050" s="323" t="s">
        <v>7882</v>
      </c>
      <c r="F1050" s="286" t="str">
        <f t="shared" si="1"/>
        <v>95119</v>
      </c>
      <c r="H1050" s="388">
        <f t="shared" si="2"/>
        <v>7.45</v>
      </c>
    </row>
    <row r="1051" ht="15.75" customHeight="1">
      <c r="A1051" s="323" t="s">
        <v>7884</v>
      </c>
      <c r="B1051" s="480" t="s">
        <v>7885</v>
      </c>
      <c r="C1051" s="323" t="s">
        <v>1614</v>
      </c>
      <c r="D1051" s="323" t="s">
        <v>7886</v>
      </c>
      <c r="F1051" s="286" t="str">
        <f t="shared" si="1"/>
        <v>95120</v>
      </c>
      <c r="H1051" s="388">
        <f t="shared" si="2"/>
        <v>58.59</v>
      </c>
    </row>
    <row r="1052" ht="15.75" customHeight="1">
      <c r="A1052" s="323" t="s">
        <v>7889</v>
      </c>
      <c r="B1052" s="480" t="s">
        <v>7891</v>
      </c>
      <c r="C1052" s="323" t="s">
        <v>1614</v>
      </c>
      <c r="D1052" s="323" t="s">
        <v>7892</v>
      </c>
      <c r="F1052" s="286" t="str">
        <f t="shared" si="1"/>
        <v>95123</v>
      </c>
      <c r="H1052" s="388">
        <f t="shared" si="2"/>
        <v>14.55</v>
      </c>
    </row>
    <row r="1053" ht="15.75" customHeight="1">
      <c r="A1053" s="323" t="s">
        <v>7893</v>
      </c>
      <c r="B1053" s="480" t="s">
        <v>7895</v>
      </c>
      <c r="C1053" s="323" t="s">
        <v>1614</v>
      </c>
      <c r="D1053" s="323" t="s">
        <v>6075</v>
      </c>
      <c r="F1053" s="286" t="str">
        <f t="shared" si="1"/>
        <v>95124</v>
      </c>
      <c r="H1053" s="388">
        <f t="shared" si="2"/>
        <v>2.28</v>
      </c>
    </row>
    <row r="1054" ht="15.75" customHeight="1">
      <c r="A1054" s="323" t="s">
        <v>7899</v>
      </c>
      <c r="B1054" s="480" t="s">
        <v>7900</v>
      </c>
      <c r="C1054" s="323" t="s">
        <v>1614</v>
      </c>
      <c r="D1054" s="323" t="s">
        <v>7902</v>
      </c>
      <c r="F1054" s="286" t="str">
        <f t="shared" si="1"/>
        <v>95125</v>
      </c>
      <c r="H1054" s="388">
        <f t="shared" si="2"/>
        <v>15.92</v>
      </c>
    </row>
    <row r="1055" ht="15.75" customHeight="1">
      <c r="A1055" s="323" t="s">
        <v>7905</v>
      </c>
      <c r="B1055" s="480" t="s">
        <v>7908</v>
      </c>
      <c r="C1055" s="323" t="s">
        <v>1614</v>
      </c>
      <c r="D1055" s="323" t="s">
        <v>7910</v>
      </c>
      <c r="F1055" s="286" t="str">
        <f t="shared" si="1"/>
        <v>95126</v>
      </c>
      <c r="H1055" s="388">
        <f t="shared" si="2"/>
        <v>116.54</v>
      </c>
    </row>
    <row r="1056" ht="15.75" customHeight="1">
      <c r="A1056" s="323" t="s">
        <v>7912</v>
      </c>
      <c r="B1056" s="480" t="s">
        <v>7914</v>
      </c>
      <c r="C1056" s="323" t="s">
        <v>1614</v>
      </c>
      <c r="D1056" s="323" t="s">
        <v>7915</v>
      </c>
      <c r="F1056" s="286" t="str">
        <f t="shared" si="1"/>
        <v>95129</v>
      </c>
      <c r="H1056" s="388">
        <f t="shared" si="2"/>
        <v>25.82</v>
      </c>
    </row>
    <row r="1057" ht="15.75" customHeight="1">
      <c r="A1057" s="323" t="s">
        <v>7919</v>
      </c>
      <c r="B1057" s="480" t="s">
        <v>7922</v>
      </c>
      <c r="C1057" s="323" t="s">
        <v>1614</v>
      </c>
      <c r="D1057" s="323" t="s">
        <v>3079</v>
      </c>
      <c r="F1057" s="286" t="str">
        <f t="shared" si="1"/>
        <v>95130</v>
      </c>
      <c r="H1057" s="388">
        <f t="shared" si="2"/>
        <v>4.65</v>
      </c>
    </row>
    <row r="1058" ht="15.75" customHeight="1">
      <c r="A1058" s="323" t="s">
        <v>7924</v>
      </c>
      <c r="B1058" s="480" t="s">
        <v>7925</v>
      </c>
      <c r="C1058" s="323" t="s">
        <v>1614</v>
      </c>
      <c r="D1058" s="323" t="s">
        <v>7927</v>
      </c>
      <c r="F1058" s="286" t="str">
        <f t="shared" si="1"/>
        <v>95131</v>
      </c>
      <c r="H1058" s="388">
        <f t="shared" si="2"/>
        <v>48.43</v>
      </c>
    </row>
    <row r="1059" ht="15.75" customHeight="1">
      <c r="A1059" s="323" t="s">
        <v>7928</v>
      </c>
      <c r="B1059" s="480" t="s">
        <v>7930</v>
      </c>
      <c r="C1059" s="323" t="s">
        <v>1614</v>
      </c>
      <c r="D1059" s="323" t="s">
        <v>7931</v>
      </c>
      <c r="F1059" s="286" t="str">
        <f t="shared" si="1"/>
        <v>95132</v>
      </c>
      <c r="H1059" s="388">
        <f t="shared" si="2"/>
        <v>25.52</v>
      </c>
    </row>
    <row r="1060" ht="15.75" customHeight="1">
      <c r="A1060" s="323" t="s">
        <v>7933</v>
      </c>
      <c r="B1060" s="480" t="s">
        <v>7934</v>
      </c>
      <c r="C1060" s="323" t="s">
        <v>1614</v>
      </c>
      <c r="D1060" s="323" t="s">
        <v>5994</v>
      </c>
      <c r="F1060" s="286" t="str">
        <f t="shared" si="1"/>
        <v>95136</v>
      </c>
      <c r="H1060" s="388">
        <f t="shared" si="2"/>
        <v>0.04</v>
      </c>
    </row>
    <row r="1061" ht="15.75" customHeight="1">
      <c r="A1061" s="323" t="s">
        <v>7939</v>
      </c>
      <c r="B1061" s="480" t="s">
        <v>7940</v>
      </c>
      <c r="C1061" s="323" t="s">
        <v>1614</v>
      </c>
      <c r="D1061" s="323" t="s">
        <v>6204</v>
      </c>
      <c r="F1061" s="286" t="str">
        <f t="shared" si="1"/>
        <v>95137</v>
      </c>
      <c r="H1061" s="388">
        <f t="shared" si="2"/>
        <v>0.01</v>
      </c>
    </row>
    <row r="1062" ht="15.75" customHeight="1">
      <c r="A1062" s="323" t="s">
        <v>7942</v>
      </c>
      <c r="B1062" s="480" t="s">
        <v>7943</v>
      </c>
      <c r="C1062" s="323" t="s">
        <v>1614</v>
      </c>
      <c r="D1062" s="323" t="s">
        <v>5712</v>
      </c>
      <c r="F1062" s="286" t="str">
        <f t="shared" si="1"/>
        <v>95138</v>
      </c>
      <c r="H1062" s="388">
        <f t="shared" si="2"/>
        <v>0.03</v>
      </c>
    </row>
    <row r="1063" ht="15.75" customHeight="1">
      <c r="A1063" s="323" t="s">
        <v>7948</v>
      </c>
      <c r="B1063" s="480" t="s">
        <v>7950</v>
      </c>
      <c r="C1063" s="323" t="s">
        <v>1614</v>
      </c>
      <c r="D1063" s="323" t="s">
        <v>7045</v>
      </c>
      <c r="F1063" s="286" t="str">
        <f t="shared" si="1"/>
        <v>95208</v>
      </c>
      <c r="H1063" s="388">
        <f t="shared" si="2"/>
        <v>34.96</v>
      </c>
    </row>
    <row r="1064" ht="15.75" customHeight="1">
      <c r="A1064" s="323" t="s">
        <v>7953</v>
      </c>
      <c r="B1064" s="480" t="s">
        <v>7955</v>
      </c>
      <c r="C1064" s="323" t="s">
        <v>1614</v>
      </c>
      <c r="D1064" s="323" t="s">
        <v>3854</v>
      </c>
      <c r="F1064" s="286" t="str">
        <f t="shared" si="1"/>
        <v>95209</v>
      </c>
      <c r="H1064" s="388">
        <f t="shared" si="2"/>
        <v>4.15</v>
      </c>
    </row>
    <row r="1065" ht="15.75" customHeight="1">
      <c r="A1065" s="323" t="s">
        <v>7958</v>
      </c>
      <c r="B1065" s="480" t="s">
        <v>7959</v>
      </c>
      <c r="C1065" s="323" t="s">
        <v>1614</v>
      </c>
      <c r="D1065" s="323" t="s">
        <v>7960</v>
      </c>
      <c r="F1065" s="286" t="str">
        <f t="shared" si="1"/>
        <v>95210</v>
      </c>
      <c r="H1065" s="388">
        <f t="shared" si="2"/>
        <v>38.24</v>
      </c>
    </row>
    <row r="1066" ht="15.75" customHeight="1">
      <c r="A1066" s="323" t="s">
        <v>7963</v>
      </c>
      <c r="B1066" s="480" t="s">
        <v>7964</v>
      </c>
      <c r="C1066" s="323" t="s">
        <v>1614</v>
      </c>
      <c r="D1066" s="323" t="s">
        <v>7641</v>
      </c>
      <c r="F1066" s="286" t="str">
        <f t="shared" si="1"/>
        <v>95211</v>
      </c>
      <c r="H1066" s="388">
        <f t="shared" si="2"/>
        <v>8.59</v>
      </c>
    </row>
    <row r="1067" ht="15.75" customHeight="1">
      <c r="A1067" s="323" t="s">
        <v>7969</v>
      </c>
      <c r="B1067" s="480" t="s">
        <v>7972</v>
      </c>
      <c r="C1067" s="323" t="s">
        <v>1614</v>
      </c>
      <c r="D1067" s="323" t="s">
        <v>3936</v>
      </c>
      <c r="F1067" s="286" t="str">
        <f t="shared" si="1"/>
        <v>95214</v>
      </c>
      <c r="H1067" s="388">
        <f t="shared" si="2"/>
        <v>0.29</v>
      </c>
    </row>
    <row r="1068" ht="15.75" customHeight="1">
      <c r="A1068" s="323" t="s">
        <v>7975</v>
      </c>
      <c r="B1068" s="480" t="s">
        <v>7977</v>
      </c>
      <c r="C1068" s="323" t="s">
        <v>1614</v>
      </c>
      <c r="D1068" s="323" t="s">
        <v>5712</v>
      </c>
      <c r="F1068" s="286" t="str">
        <f t="shared" si="1"/>
        <v>95215</v>
      </c>
      <c r="H1068" s="388">
        <f t="shared" si="2"/>
        <v>0.03</v>
      </c>
    </row>
    <row r="1069" ht="15.75" customHeight="1">
      <c r="A1069" s="323" t="s">
        <v>7980</v>
      </c>
      <c r="B1069" s="480" t="s">
        <v>7982</v>
      </c>
      <c r="C1069" s="323" t="s">
        <v>1614</v>
      </c>
      <c r="D1069" s="323" t="s">
        <v>4690</v>
      </c>
      <c r="F1069" s="286" t="str">
        <f t="shared" si="1"/>
        <v>95216</v>
      </c>
      <c r="H1069" s="388">
        <f t="shared" si="2"/>
        <v>0.2</v>
      </c>
    </row>
    <row r="1070" ht="15.75" customHeight="1">
      <c r="A1070" s="323" t="s">
        <v>7985</v>
      </c>
      <c r="B1070" s="480" t="s">
        <v>7986</v>
      </c>
      <c r="C1070" s="323" t="s">
        <v>1614</v>
      </c>
      <c r="D1070" s="323" t="s">
        <v>7407</v>
      </c>
      <c r="F1070" s="286" t="str">
        <f t="shared" si="1"/>
        <v>95217</v>
      </c>
      <c r="H1070" s="388">
        <f t="shared" si="2"/>
        <v>0.57</v>
      </c>
    </row>
    <row r="1071" ht="15.75" customHeight="1">
      <c r="A1071" s="323" t="s">
        <v>7991</v>
      </c>
      <c r="B1071" s="480" t="s">
        <v>7992</v>
      </c>
      <c r="C1071" s="323" t="s">
        <v>1614</v>
      </c>
      <c r="D1071" s="323" t="s">
        <v>3818</v>
      </c>
      <c r="F1071" s="286" t="str">
        <f t="shared" si="1"/>
        <v>95255</v>
      </c>
      <c r="H1071" s="388">
        <f t="shared" si="2"/>
        <v>0.97</v>
      </c>
    </row>
    <row r="1072" ht="15.75" customHeight="1">
      <c r="A1072" s="323" t="s">
        <v>7995</v>
      </c>
      <c r="B1072" s="480" t="s">
        <v>7996</v>
      </c>
      <c r="C1072" s="323" t="s">
        <v>1614</v>
      </c>
      <c r="D1072" s="323" t="s">
        <v>6440</v>
      </c>
      <c r="F1072" s="286" t="str">
        <f t="shared" si="1"/>
        <v>95256</v>
      </c>
      <c r="H1072" s="388">
        <f t="shared" si="2"/>
        <v>0.11</v>
      </c>
    </row>
    <row r="1073" ht="15.75" customHeight="1">
      <c r="A1073" s="323" t="s">
        <v>8000</v>
      </c>
      <c r="B1073" s="480" t="s">
        <v>8001</v>
      </c>
      <c r="C1073" s="323" t="s">
        <v>1614</v>
      </c>
      <c r="D1073" s="323" t="s">
        <v>3495</v>
      </c>
      <c r="F1073" s="286" t="str">
        <f t="shared" si="1"/>
        <v>95257</v>
      </c>
      <c r="H1073" s="388">
        <f t="shared" si="2"/>
        <v>1.23</v>
      </c>
    </row>
    <row r="1074" ht="15.75" customHeight="1">
      <c r="A1074" s="323" t="s">
        <v>8003</v>
      </c>
      <c r="B1074" s="480" t="s">
        <v>8004</v>
      </c>
      <c r="C1074" s="323" t="s">
        <v>1614</v>
      </c>
      <c r="D1074" s="323" t="s">
        <v>7011</v>
      </c>
      <c r="F1074" s="286" t="str">
        <f t="shared" si="1"/>
        <v>95260</v>
      </c>
      <c r="H1074" s="388">
        <f t="shared" si="2"/>
        <v>0.65</v>
      </c>
    </row>
    <row r="1075" ht="15.75" customHeight="1">
      <c r="A1075" s="323" t="s">
        <v>8007</v>
      </c>
      <c r="B1075" s="480" t="s">
        <v>8008</v>
      </c>
      <c r="C1075" s="323" t="s">
        <v>1614</v>
      </c>
      <c r="D1075" s="323" t="s">
        <v>7274</v>
      </c>
      <c r="F1075" s="286" t="str">
        <f t="shared" si="1"/>
        <v>95261</v>
      </c>
      <c r="H1075" s="388">
        <f t="shared" si="2"/>
        <v>0.1</v>
      </c>
    </row>
    <row r="1076" ht="15.75" customHeight="1">
      <c r="A1076" s="323" t="s">
        <v>8011</v>
      </c>
      <c r="B1076" s="480" t="s">
        <v>8013</v>
      </c>
      <c r="C1076" s="323" t="s">
        <v>1614</v>
      </c>
      <c r="D1076" s="323" t="s">
        <v>5246</v>
      </c>
      <c r="F1076" s="286" t="str">
        <f t="shared" si="1"/>
        <v>95262</v>
      </c>
      <c r="H1076" s="388">
        <f t="shared" si="2"/>
        <v>1.02</v>
      </c>
    </row>
    <row r="1077" ht="15.75" customHeight="1">
      <c r="A1077" s="323" t="s">
        <v>8015</v>
      </c>
      <c r="B1077" s="480" t="s">
        <v>8016</v>
      </c>
      <c r="C1077" s="323" t="s">
        <v>1614</v>
      </c>
      <c r="D1077" s="323" t="s">
        <v>8018</v>
      </c>
      <c r="F1077" s="286" t="str">
        <f t="shared" si="1"/>
        <v>95263</v>
      </c>
      <c r="H1077" s="388">
        <f t="shared" si="2"/>
        <v>4.54</v>
      </c>
    </row>
    <row r="1078" ht="15.75" customHeight="1">
      <c r="A1078" s="323" t="s">
        <v>8022</v>
      </c>
      <c r="B1078" s="480" t="s">
        <v>8024</v>
      </c>
      <c r="C1078" s="323" t="s">
        <v>1614</v>
      </c>
      <c r="D1078" s="323" t="s">
        <v>5504</v>
      </c>
      <c r="F1078" s="286" t="str">
        <f t="shared" si="1"/>
        <v>95266</v>
      </c>
      <c r="H1078" s="388">
        <f t="shared" si="2"/>
        <v>0.46</v>
      </c>
    </row>
    <row r="1079" ht="15.75" customHeight="1">
      <c r="A1079" s="323" t="s">
        <v>8028</v>
      </c>
      <c r="B1079" s="480" t="s">
        <v>8030</v>
      </c>
      <c r="C1079" s="323" t="s">
        <v>1614</v>
      </c>
      <c r="D1079" s="323" t="s">
        <v>5994</v>
      </c>
      <c r="F1079" s="286" t="str">
        <f t="shared" si="1"/>
        <v>95267</v>
      </c>
      <c r="H1079" s="388">
        <f t="shared" si="2"/>
        <v>0.04</v>
      </c>
    </row>
    <row r="1080" ht="15.75" customHeight="1">
      <c r="A1080" s="323" t="s">
        <v>8033</v>
      </c>
      <c r="B1080" s="480" t="s">
        <v>8034</v>
      </c>
      <c r="C1080" s="323" t="s">
        <v>1614</v>
      </c>
      <c r="D1080" s="323" t="s">
        <v>8036</v>
      </c>
      <c r="F1080" s="286" t="str">
        <f t="shared" si="1"/>
        <v>95268</v>
      </c>
      <c r="H1080" s="388">
        <f t="shared" si="2"/>
        <v>0.45</v>
      </c>
    </row>
    <row r="1081" ht="15.75" customHeight="1">
      <c r="A1081" s="323" t="s">
        <v>8038</v>
      </c>
      <c r="B1081" s="480" t="s">
        <v>8039</v>
      </c>
      <c r="C1081" s="323" t="s">
        <v>1614</v>
      </c>
      <c r="D1081" s="323" t="s">
        <v>7603</v>
      </c>
      <c r="F1081" s="286" t="str">
        <f t="shared" si="1"/>
        <v>95269</v>
      </c>
      <c r="H1081" s="388">
        <f t="shared" si="2"/>
        <v>8.5</v>
      </c>
    </row>
    <row r="1082" ht="15.75" customHeight="1">
      <c r="A1082" s="323" t="s">
        <v>8041</v>
      </c>
      <c r="B1082" s="480" t="s">
        <v>8043</v>
      </c>
      <c r="C1082" s="323" t="s">
        <v>1614</v>
      </c>
      <c r="D1082" s="323" t="s">
        <v>8036</v>
      </c>
      <c r="F1082" s="286" t="str">
        <f t="shared" si="1"/>
        <v>95272</v>
      </c>
      <c r="H1082" s="388">
        <f t="shared" si="2"/>
        <v>0.45</v>
      </c>
    </row>
    <row r="1083" ht="15.75" customHeight="1">
      <c r="A1083" s="323" t="s">
        <v>8046</v>
      </c>
      <c r="B1083" s="480" t="s">
        <v>8047</v>
      </c>
      <c r="C1083" s="323" t="s">
        <v>1614</v>
      </c>
      <c r="D1083" s="323" t="s">
        <v>3774</v>
      </c>
      <c r="F1083" s="286" t="str">
        <f t="shared" si="1"/>
        <v>95273</v>
      </c>
      <c r="H1083" s="388">
        <f t="shared" si="2"/>
        <v>0.05</v>
      </c>
    </row>
    <row r="1084" ht="15.75" customHeight="1">
      <c r="A1084" s="323" t="s">
        <v>8051</v>
      </c>
      <c r="B1084" s="480" t="s">
        <v>8052</v>
      </c>
      <c r="C1084" s="323" t="s">
        <v>1614</v>
      </c>
      <c r="D1084" s="323" t="s">
        <v>6808</v>
      </c>
      <c r="F1084" s="286" t="str">
        <f t="shared" si="1"/>
        <v>95274</v>
      </c>
      <c r="H1084" s="388">
        <f t="shared" si="2"/>
        <v>0.36</v>
      </c>
    </row>
    <row r="1085" ht="15.75" customHeight="1">
      <c r="A1085" s="323" t="s">
        <v>8056</v>
      </c>
      <c r="B1085" s="480" t="s">
        <v>8057</v>
      </c>
      <c r="C1085" s="323" t="s">
        <v>1614</v>
      </c>
      <c r="D1085" s="323" t="s">
        <v>6231</v>
      </c>
      <c r="F1085" s="286" t="str">
        <f t="shared" si="1"/>
        <v>95275</v>
      </c>
      <c r="H1085" s="388">
        <f t="shared" si="2"/>
        <v>2.32</v>
      </c>
    </row>
    <row r="1086" ht="15.75" customHeight="1">
      <c r="A1086" s="323" t="s">
        <v>8059</v>
      </c>
      <c r="B1086" s="480" t="s">
        <v>8060</v>
      </c>
      <c r="C1086" s="323" t="s">
        <v>1614</v>
      </c>
      <c r="D1086" s="323" t="s">
        <v>5304</v>
      </c>
      <c r="F1086" s="286" t="str">
        <f t="shared" si="1"/>
        <v>95278</v>
      </c>
      <c r="H1086" s="388">
        <f t="shared" si="2"/>
        <v>0.5</v>
      </c>
    </row>
    <row r="1087" ht="15.75" customHeight="1">
      <c r="A1087" s="323" t="s">
        <v>8064</v>
      </c>
      <c r="B1087" s="480" t="s">
        <v>8065</v>
      </c>
      <c r="C1087" s="323" t="s">
        <v>1614</v>
      </c>
      <c r="D1087" s="323" t="s">
        <v>3774</v>
      </c>
      <c r="F1087" s="286" t="str">
        <f t="shared" si="1"/>
        <v>95279</v>
      </c>
      <c r="H1087" s="388">
        <f t="shared" si="2"/>
        <v>0.05</v>
      </c>
    </row>
    <row r="1088" ht="15.75" customHeight="1">
      <c r="A1088" s="323" t="s">
        <v>8069</v>
      </c>
      <c r="B1088" s="480" t="s">
        <v>8070</v>
      </c>
      <c r="C1088" s="323" t="s">
        <v>1614</v>
      </c>
      <c r="D1088" s="323" t="s">
        <v>6826</v>
      </c>
      <c r="F1088" s="286" t="str">
        <f t="shared" si="1"/>
        <v>95280</v>
      </c>
      <c r="H1088" s="388">
        <f t="shared" si="2"/>
        <v>0.38</v>
      </c>
    </row>
    <row r="1089" ht="15.75" customHeight="1">
      <c r="A1089" s="323" t="s">
        <v>8074</v>
      </c>
      <c r="B1089" s="480" t="s">
        <v>8076</v>
      </c>
      <c r="C1089" s="323" t="s">
        <v>1614</v>
      </c>
      <c r="D1089" s="323" t="s">
        <v>7603</v>
      </c>
      <c r="F1089" s="286" t="str">
        <f t="shared" si="1"/>
        <v>95281</v>
      </c>
      <c r="H1089" s="388">
        <f t="shared" si="2"/>
        <v>8.5</v>
      </c>
    </row>
    <row r="1090" ht="15.75" customHeight="1">
      <c r="A1090" s="323" t="s">
        <v>8079</v>
      </c>
      <c r="B1090" s="480" t="s">
        <v>8080</v>
      </c>
      <c r="C1090" s="323" t="s">
        <v>1614</v>
      </c>
      <c r="D1090" s="323" t="s">
        <v>4941</v>
      </c>
      <c r="F1090" s="286" t="str">
        <f t="shared" si="1"/>
        <v>95617</v>
      </c>
      <c r="H1090" s="388">
        <f t="shared" si="2"/>
        <v>0.8</v>
      </c>
    </row>
    <row r="1091" ht="15.75" customHeight="1">
      <c r="A1091" s="323" t="s">
        <v>8083</v>
      </c>
      <c r="B1091" s="480" t="s">
        <v>8085</v>
      </c>
      <c r="C1091" s="323" t="s">
        <v>1614</v>
      </c>
      <c r="D1091" s="323" t="s">
        <v>5420</v>
      </c>
      <c r="F1091" s="286" t="str">
        <f t="shared" si="1"/>
        <v>95618</v>
      </c>
      <c r="H1091" s="388">
        <f t="shared" si="2"/>
        <v>0.09</v>
      </c>
    </row>
    <row r="1092" ht="15.75" customHeight="1">
      <c r="A1092" s="323" t="s">
        <v>8087</v>
      </c>
      <c r="B1092" s="480" t="s">
        <v>8089</v>
      </c>
      <c r="C1092" s="323" t="s">
        <v>1614</v>
      </c>
      <c r="D1092" s="323" t="s">
        <v>5537</v>
      </c>
      <c r="F1092" s="286" t="str">
        <f t="shared" si="1"/>
        <v>95619</v>
      </c>
      <c r="H1092" s="388">
        <f t="shared" si="2"/>
        <v>1</v>
      </c>
    </row>
    <row r="1093" ht="15.75" customHeight="1">
      <c r="A1093" s="323" t="s">
        <v>8092</v>
      </c>
      <c r="B1093" s="480" t="s">
        <v>8093</v>
      </c>
      <c r="C1093" s="323" t="s">
        <v>1614</v>
      </c>
      <c r="D1093" s="323" t="s">
        <v>8095</v>
      </c>
      <c r="F1093" s="286" t="str">
        <f t="shared" si="1"/>
        <v>95627</v>
      </c>
      <c r="H1093" s="388">
        <f t="shared" si="2"/>
        <v>29.37</v>
      </c>
    </row>
    <row r="1094" ht="15.75" customHeight="1">
      <c r="A1094" s="323" t="s">
        <v>8099</v>
      </c>
      <c r="B1094" s="480" t="s">
        <v>8101</v>
      </c>
      <c r="C1094" s="323" t="s">
        <v>1614</v>
      </c>
      <c r="D1094" s="323" t="s">
        <v>5453</v>
      </c>
      <c r="F1094" s="286" t="str">
        <f t="shared" si="1"/>
        <v>95628</v>
      </c>
      <c r="H1094" s="388">
        <f t="shared" si="2"/>
        <v>4.07</v>
      </c>
    </row>
    <row r="1095" ht="15.75" customHeight="1">
      <c r="A1095" s="323" t="s">
        <v>8102</v>
      </c>
      <c r="B1095" s="480" t="s">
        <v>8104</v>
      </c>
      <c r="C1095" s="323" t="s">
        <v>1614</v>
      </c>
      <c r="D1095" s="323" t="s">
        <v>8106</v>
      </c>
      <c r="F1095" s="286" t="str">
        <f t="shared" si="1"/>
        <v>95629</v>
      </c>
      <c r="H1095" s="388">
        <f t="shared" si="2"/>
        <v>36.75</v>
      </c>
    </row>
    <row r="1096" ht="15.75" customHeight="1">
      <c r="A1096" s="323" t="s">
        <v>8109</v>
      </c>
      <c r="B1096" s="480" t="s">
        <v>8111</v>
      </c>
      <c r="C1096" s="323" t="s">
        <v>1614</v>
      </c>
      <c r="D1096" s="323" t="s">
        <v>5744</v>
      </c>
      <c r="F1096" s="286" t="str">
        <f t="shared" si="1"/>
        <v>95630</v>
      </c>
      <c r="H1096" s="388">
        <f t="shared" si="2"/>
        <v>70.65</v>
      </c>
    </row>
    <row r="1097" ht="15.75" customHeight="1">
      <c r="A1097" s="323" t="s">
        <v>8115</v>
      </c>
      <c r="B1097" s="480" t="s">
        <v>8117</v>
      </c>
      <c r="C1097" s="323" t="s">
        <v>1614</v>
      </c>
      <c r="D1097" s="323" t="s">
        <v>8118</v>
      </c>
      <c r="F1097" s="286" t="str">
        <f t="shared" si="1"/>
        <v>95698</v>
      </c>
      <c r="H1097" s="388">
        <f t="shared" si="2"/>
        <v>3.25</v>
      </c>
    </row>
    <row r="1098" ht="15.75" customHeight="1">
      <c r="A1098" s="323" t="s">
        <v>8121</v>
      </c>
      <c r="B1098" s="480" t="s">
        <v>8122</v>
      </c>
      <c r="C1098" s="323" t="s">
        <v>1614</v>
      </c>
      <c r="D1098" s="323" t="s">
        <v>6826</v>
      </c>
      <c r="F1098" s="286" t="str">
        <f t="shared" si="1"/>
        <v>95699</v>
      </c>
      <c r="H1098" s="388">
        <f t="shared" si="2"/>
        <v>0.38</v>
      </c>
    </row>
    <row r="1099" ht="15.75" customHeight="1">
      <c r="A1099" s="323" t="s">
        <v>8126</v>
      </c>
      <c r="B1099" s="480" t="s">
        <v>8127</v>
      </c>
      <c r="C1099" s="323" t="s">
        <v>1614</v>
      </c>
      <c r="D1099" s="323" t="s">
        <v>5453</v>
      </c>
      <c r="F1099" s="286" t="str">
        <f t="shared" si="1"/>
        <v>95700</v>
      </c>
      <c r="H1099" s="388">
        <f t="shared" si="2"/>
        <v>4.07</v>
      </c>
    </row>
    <row r="1100" ht="15.75" customHeight="1">
      <c r="A1100" s="323" t="s">
        <v>8131</v>
      </c>
      <c r="B1100" s="480" t="s">
        <v>8132</v>
      </c>
      <c r="C1100" s="323" t="s">
        <v>1614</v>
      </c>
      <c r="D1100" s="323" t="s">
        <v>4633</v>
      </c>
      <c r="F1100" s="286" t="str">
        <f t="shared" si="1"/>
        <v>95701</v>
      </c>
      <c r="H1100" s="388">
        <f t="shared" si="2"/>
        <v>2.87</v>
      </c>
    </row>
    <row r="1101" ht="15.75" customHeight="1">
      <c r="A1101" s="323" t="s">
        <v>8134</v>
      </c>
      <c r="B1101" s="480" t="s">
        <v>8135</v>
      </c>
      <c r="C1101" s="323" t="s">
        <v>1614</v>
      </c>
      <c r="D1101" s="323" t="s">
        <v>8136</v>
      </c>
      <c r="F1101" s="286" t="str">
        <f t="shared" si="1"/>
        <v>95704</v>
      </c>
      <c r="H1101" s="388">
        <f t="shared" si="2"/>
        <v>29.28</v>
      </c>
    </row>
    <row r="1102" ht="15.75" customHeight="1">
      <c r="A1102" s="323" t="s">
        <v>8139</v>
      </c>
      <c r="B1102" s="480" t="s">
        <v>8140</v>
      </c>
      <c r="C1102" s="323" t="s">
        <v>1614</v>
      </c>
      <c r="D1102" s="323" t="s">
        <v>4832</v>
      </c>
      <c r="F1102" s="286" t="str">
        <f t="shared" si="1"/>
        <v>95705</v>
      </c>
      <c r="H1102" s="388">
        <f t="shared" si="2"/>
        <v>4.17</v>
      </c>
    </row>
    <row r="1103" ht="15.75" customHeight="1">
      <c r="A1103" s="323" t="s">
        <v>8142</v>
      </c>
      <c r="B1103" s="480" t="s">
        <v>8143</v>
      </c>
      <c r="C1103" s="323" t="s">
        <v>1614</v>
      </c>
      <c r="D1103" s="323" t="s">
        <v>8145</v>
      </c>
      <c r="F1103" s="286" t="str">
        <f t="shared" si="1"/>
        <v>95706</v>
      </c>
      <c r="H1103" s="388">
        <f t="shared" si="2"/>
        <v>36.65</v>
      </c>
    </row>
    <row r="1104" ht="15.75" customHeight="1">
      <c r="A1104" s="323" t="s">
        <v>8147</v>
      </c>
      <c r="B1104" s="480" t="s">
        <v>8148</v>
      </c>
      <c r="C1104" s="323" t="s">
        <v>1614</v>
      </c>
      <c r="D1104" s="323" t="s">
        <v>8151</v>
      </c>
      <c r="F1104" s="286" t="str">
        <f t="shared" si="1"/>
        <v>95707</v>
      </c>
      <c r="H1104" s="388">
        <f t="shared" si="2"/>
        <v>32.05</v>
      </c>
    </row>
    <row r="1105" ht="15.75" customHeight="1">
      <c r="A1105" s="323" t="s">
        <v>8153</v>
      </c>
      <c r="B1105" s="480" t="s">
        <v>8155</v>
      </c>
      <c r="C1105" s="323" t="s">
        <v>1614</v>
      </c>
      <c r="D1105" s="323" t="s">
        <v>8156</v>
      </c>
      <c r="F1105" s="286" t="str">
        <f t="shared" si="1"/>
        <v>95710</v>
      </c>
      <c r="H1105" s="388">
        <f t="shared" si="2"/>
        <v>35.19</v>
      </c>
    </row>
    <row r="1106" ht="15.75" customHeight="1">
      <c r="A1106" s="323" t="s">
        <v>8158</v>
      </c>
      <c r="B1106" s="480" t="s">
        <v>8160</v>
      </c>
      <c r="C1106" s="323" t="s">
        <v>1614</v>
      </c>
      <c r="D1106" s="323" t="s">
        <v>8161</v>
      </c>
      <c r="F1106" s="286" t="str">
        <f t="shared" si="1"/>
        <v>95711</v>
      </c>
      <c r="H1106" s="388">
        <f t="shared" si="2"/>
        <v>4.77</v>
      </c>
    </row>
    <row r="1107" ht="15.75" customHeight="1">
      <c r="A1107" s="323" t="s">
        <v>8163</v>
      </c>
      <c r="B1107" s="480" t="s">
        <v>8164</v>
      </c>
      <c r="C1107" s="323" t="s">
        <v>1614</v>
      </c>
      <c r="D1107" s="323" t="s">
        <v>8166</v>
      </c>
      <c r="F1107" s="286" t="str">
        <f t="shared" si="1"/>
        <v>95712</v>
      </c>
      <c r="H1107" s="388">
        <f t="shared" si="2"/>
        <v>44</v>
      </c>
    </row>
    <row r="1108" ht="15.75" customHeight="1">
      <c r="A1108" s="323" t="s">
        <v>8168</v>
      </c>
      <c r="B1108" s="480" t="s">
        <v>8170</v>
      </c>
      <c r="C1108" s="323" t="s">
        <v>1614</v>
      </c>
      <c r="D1108" s="323" t="s">
        <v>6265</v>
      </c>
      <c r="F1108" s="286" t="str">
        <f t="shared" si="1"/>
        <v>95713</v>
      </c>
      <c r="H1108" s="388">
        <f t="shared" si="2"/>
        <v>71.17</v>
      </c>
    </row>
    <row r="1109" ht="15.75" customHeight="1">
      <c r="A1109" s="323" t="s">
        <v>8173</v>
      </c>
      <c r="B1109" s="480" t="s">
        <v>8174</v>
      </c>
      <c r="C1109" s="323" t="s">
        <v>1614</v>
      </c>
      <c r="D1109" s="323" t="s">
        <v>8175</v>
      </c>
      <c r="F1109" s="286" t="str">
        <f t="shared" si="1"/>
        <v>95716</v>
      </c>
      <c r="H1109" s="388">
        <f t="shared" si="2"/>
        <v>33.88</v>
      </c>
    </row>
    <row r="1110" ht="15.75" customHeight="1">
      <c r="A1110" s="323" t="s">
        <v>8178</v>
      </c>
      <c r="B1110" s="480" t="s">
        <v>8179</v>
      </c>
      <c r="C1110" s="323" t="s">
        <v>1614</v>
      </c>
      <c r="D1110" s="323" t="s">
        <v>4392</v>
      </c>
      <c r="F1110" s="286" t="str">
        <f t="shared" si="1"/>
        <v>95717</v>
      </c>
      <c r="H1110" s="388">
        <f t="shared" si="2"/>
        <v>4.6</v>
      </c>
    </row>
    <row r="1111" ht="15.75" customHeight="1">
      <c r="A1111" s="323" t="s">
        <v>8181</v>
      </c>
      <c r="B1111" s="480" t="s">
        <v>8182</v>
      </c>
      <c r="C1111" s="323" t="s">
        <v>1614</v>
      </c>
      <c r="D1111" s="323" t="s">
        <v>8183</v>
      </c>
      <c r="F1111" s="286" t="str">
        <f t="shared" si="1"/>
        <v>95718</v>
      </c>
      <c r="H1111" s="388">
        <f t="shared" si="2"/>
        <v>42.35</v>
      </c>
    </row>
    <row r="1112" ht="15.75" customHeight="1">
      <c r="A1112" s="323" t="s">
        <v>8185</v>
      </c>
      <c r="B1112" s="480" t="s">
        <v>8188</v>
      </c>
      <c r="C1112" s="323" t="s">
        <v>1614</v>
      </c>
      <c r="D1112" s="323" t="s">
        <v>6265</v>
      </c>
      <c r="F1112" s="286" t="str">
        <f t="shared" si="1"/>
        <v>95719</v>
      </c>
      <c r="H1112" s="388">
        <f t="shared" si="2"/>
        <v>71.17</v>
      </c>
    </row>
    <row r="1113" ht="15.75" customHeight="1">
      <c r="A1113" s="323" t="s">
        <v>8190</v>
      </c>
      <c r="B1113" s="480" t="s">
        <v>8191</v>
      </c>
      <c r="C1113" s="323" t="s">
        <v>1614</v>
      </c>
      <c r="D1113" s="323" t="s">
        <v>8194</v>
      </c>
      <c r="F1113" s="286" t="str">
        <f t="shared" si="1"/>
        <v>95869</v>
      </c>
      <c r="H1113" s="388">
        <f t="shared" si="2"/>
        <v>1.37</v>
      </c>
    </row>
    <row r="1114" ht="15.75" customHeight="1">
      <c r="A1114" s="323" t="s">
        <v>8195</v>
      </c>
      <c r="B1114" s="480" t="s">
        <v>8196</v>
      </c>
      <c r="C1114" s="323" t="s">
        <v>1614</v>
      </c>
      <c r="D1114" s="323" t="s">
        <v>8197</v>
      </c>
      <c r="F1114" s="286" t="str">
        <f t="shared" si="1"/>
        <v>95870</v>
      </c>
      <c r="H1114" s="388">
        <f t="shared" si="2"/>
        <v>6.76</v>
      </c>
    </row>
    <row r="1115" ht="15.75" customHeight="1">
      <c r="A1115" s="323" t="s">
        <v>8199</v>
      </c>
      <c r="B1115" s="480" t="s">
        <v>8201</v>
      </c>
      <c r="C1115" s="323" t="s">
        <v>1614</v>
      </c>
      <c r="D1115" s="323" t="s">
        <v>8202</v>
      </c>
      <c r="F1115" s="286" t="str">
        <f t="shared" si="1"/>
        <v>95871</v>
      </c>
      <c r="H1115" s="388">
        <f t="shared" si="2"/>
        <v>216.12</v>
      </c>
    </row>
    <row r="1116" ht="15.75" customHeight="1">
      <c r="A1116" s="323" t="s">
        <v>8205</v>
      </c>
      <c r="B1116" s="480" t="s">
        <v>8206</v>
      </c>
      <c r="C1116" s="323" t="s">
        <v>1614</v>
      </c>
      <c r="D1116" s="323" t="s">
        <v>7622</v>
      </c>
      <c r="F1116" s="286" t="str">
        <f t="shared" si="1"/>
        <v>95874</v>
      </c>
      <c r="H1116" s="388">
        <f t="shared" si="2"/>
        <v>7.58</v>
      </c>
    </row>
    <row r="1117" ht="15.75" customHeight="1">
      <c r="A1117" s="323" t="s">
        <v>8208</v>
      </c>
      <c r="B1117" s="480" t="s">
        <v>8209</v>
      </c>
      <c r="C1117" s="323" t="s">
        <v>1614</v>
      </c>
      <c r="D1117" s="323" t="s">
        <v>8211</v>
      </c>
      <c r="F1117" s="286" t="str">
        <f t="shared" si="1"/>
        <v>96008</v>
      </c>
      <c r="H1117" s="388">
        <f t="shared" si="2"/>
        <v>14.92</v>
      </c>
    </row>
    <row r="1118" ht="15.75" customHeight="1">
      <c r="A1118" s="323" t="s">
        <v>8213</v>
      </c>
      <c r="B1118" s="480" t="s">
        <v>8216</v>
      </c>
      <c r="C1118" s="323" t="s">
        <v>1614</v>
      </c>
      <c r="D1118" s="323" t="s">
        <v>3142</v>
      </c>
      <c r="F1118" s="286" t="str">
        <f t="shared" si="1"/>
        <v>96009</v>
      </c>
      <c r="H1118" s="388">
        <f t="shared" si="2"/>
        <v>2.07</v>
      </c>
    </row>
    <row r="1119" ht="15.75" customHeight="1">
      <c r="A1119" s="323" t="s">
        <v>8219</v>
      </c>
      <c r="B1119" s="480" t="s">
        <v>8221</v>
      </c>
      <c r="C1119" s="323" t="s">
        <v>1614</v>
      </c>
      <c r="D1119" s="323" t="s">
        <v>8222</v>
      </c>
      <c r="F1119" s="286" t="str">
        <f t="shared" si="1"/>
        <v>96011</v>
      </c>
      <c r="H1119" s="388">
        <f t="shared" si="2"/>
        <v>16.33</v>
      </c>
    </row>
    <row r="1120" ht="15.75" customHeight="1">
      <c r="A1120" s="323" t="s">
        <v>8224</v>
      </c>
      <c r="B1120" s="480" t="s">
        <v>8225</v>
      </c>
      <c r="C1120" s="323" t="s">
        <v>1614</v>
      </c>
      <c r="D1120" s="323" t="s">
        <v>5783</v>
      </c>
      <c r="F1120" s="286" t="str">
        <f t="shared" si="1"/>
        <v>96012</v>
      </c>
      <c r="H1120" s="388">
        <f t="shared" si="2"/>
        <v>136.04</v>
      </c>
    </row>
    <row r="1121" ht="15.75" customHeight="1">
      <c r="A1121" s="323" t="s">
        <v>8227</v>
      </c>
      <c r="B1121" s="480" t="s">
        <v>8228</v>
      </c>
      <c r="C1121" s="323" t="s">
        <v>1614</v>
      </c>
      <c r="D1121" s="323" t="s">
        <v>6918</v>
      </c>
      <c r="F1121" s="286" t="str">
        <f t="shared" si="1"/>
        <v>96015</v>
      </c>
      <c r="H1121" s="388">
        <f t="shared" si="2"/>
        <v>14.79</v>
      </c>
    </row>
    <row r="1122" ht="15.75" customHeight="1">
      <c r="A1122" s="323" t="s">
        <v>8231</v>
      </c>
      <c r="B1122" s="480" t="s">
        <v>8232</v>
      </c>
      <c r="C1122" s="323" t="s">
        <v>1614</v>
      </c>
      <c r="D1122" s="323" t="s">
        <v>6185</v>
      </c>
      <c r="F1122" s="286" t="str">
        <f t="shared" si="1"/>
        <v>96016</v>
      </c>
      <c r="H1122" s="388">
        <f t="shared" si="2"/>
        <v>2.04</v>
      </c>
    </row>
    <row r="1123" ht="15.75" customHeight="1">
      <c r="A1123" s="323" t="s">
        <v>8235</v>
      </c>
      <c r="B1123" s="480" t="s">
        <v>8236</v>
      </c>
      <c r="C1123" s="323" t="s">
        <v>1614</v>
      </c>
      <c r="D1123" s="323" t="s">
        <v>8238</v>
      </c>
      <c r="F1123" s="286" t="str">
        <f t="shared" si="1"/>
        <v>96018</v>
      </c>
      <c r="H1123" s="388">
        <f t="shared" si="2"/>
        <v>16.17</v>
      </c>
    </row>
    <row r="1124" ht="15.75" customHeight="1">
      <c r="A1124" s="323" t="s">
        <v>8240</v>
      </c>
      <c r="B1124" s="480" t="s">
        <v>8241</v>
      </c>
      <c r="C1124" s="323" t="s">
        <v>1614</v>
      </c>
      <c r="D1124" s="323" t="s">
        <v>5783</v>
      </c>
      <c r="F1124" s="286" t="str">
        <f t="shared" si="1"/>
        <v>96019</v>
      </c>
      <c r="H1124" s="388">
        <f t="shared" si="2"/>
        <v>136.04</v>
      </c>
    </row>
    <row r="1125" ht="15.75" customHeight="1">
      <c r="A1125" s="323" t="s">
        <v>8243</v>
      </c>
      <c r="B1125" s="480" t="s">
        <v>8244</v>
      </c>
      <c r="C1125" s="323" t="s">
        <v>1614</v>
      </c>
      <c r="D1125" s="323" t="s">
        <v>8245</v>
      </c>
      <c r="F1125" s="286" t="str">
        <f t="shared" si="1"/>
        <v>96023</v>
      </c>
      <c r="H1125" s="388">
        <f t="shared" si="2"/>
        <v>11.45</v>
      </c>
    </row>
    <row r="1126" ht="15.75" customHeight="1">
      <c r="A1126" s="323" t="s">
        <v>8247</v>
      </c>
      <c r="B1126" s="480" t="s">
        <v>8248</v>
      </c>
      <c r="C1126" s="323" t="s">
        <v>1614</v>
      </c>
      <c r="D1126" s="323" t="s">
        <v>8249</v>
      </c>
      <c r="F1126" s="286" t="str">
        <f t="shared" si="1"/>
        <v>96024</v>
      </c>
      <c r="H1126" s="388">
        <f t="shared" si="2"/>
        <v>1.57</v>
      </c>
    </row>
    <row r="1127" ht="15.75" customHeight="1">
      <c r="A1127" s="323" t="s">
        <v>8250</v>
      </c>
      <c r="B1127" s="480" t="s">
        <v>8252</v>
      </c>
      <c r="C1127" s="323" t="s">
        <v>1614</v>
      </c>
      <c r="D1127" s="323" t="s">
        <v>5768</v>
      </c>
      <c r="F1127" s="286" t="str">
        <f t="shared" si="1"/>
        <v>96026</v>
      </c>
      <c r="H1127" s="388">
        <f t="shared" si="2"/>
        <v>12.52</v>
      </c>
    </row>
    <row r="1128" ht="15.75" customHeight="1">
      <c r="A1128" s="323" t="s">
        <v>8255</v>
      </c>
      <c r="B1128" s="480" t="s">
        <v>8256</v>
      </c>
      <c r="C1128" s="323" t="s">
        <v>1614</v>
      </c>
      <c r="D1128" s="323" t="s">
        <v>5540</v>
      </c>
      <c r="F1128" s="286" t="str">
        <f t="shared" si="1"/>
        <v>96027</v>
      </c>
      <c r="H1128" s="388">
        <f t="shared" si="2"/>
        <v>94.8</v>
      </c>
    </row>
    <row r="1129" ht="15.75" customHeight="1">
      <c r="A1129" s="323" t="s">
        <v>8260</v>
      </c>
      <c r="B1129" s="480" t="s">
        <v>8261</v>
      </c>
      <c r="C1129" s="323" t="s">
        <v>1614</v>
      </c>
      <c r="D1129" s="323" t="s">
        <v>7226</v>
      </c>
      <c r="F1129" s="286" t="str">
        <f t="shared" si="1"/>
        <v>96030</v>
      </c>
      <c r="H1129" s="388">
        <f t="shared" si="2"/>
        <v>20.35</v>
      </c>
    </row>
    <row r="1130" ht="15.75" customHeight="1">
      <c r="A1130" s="323" t="s">
        <v>8264</v>
      </c>
      <c r="B1130" s="480" t="s">
        <v>8265</v>
      </c>
      <c r="C1130" s="323" t="s">
        <v>1614</v>
      </c>
      <c r="D1130" s="323" t="s">
        <v>7258</v>
      </c>
      <c r="F1130" s="286" t="str">
        <f t="shared" si="1"/>
        <v>96031</v>
      </c>
      <c r="H1130" s="388">
        <f t="shared" si="2"/>
        <v>3.75</v>
      </c>
    </row>
    <row r="1131" ht="15.75" customHeight="1">
      <c r="A1131" s="323" t="s">
        <v>8268</v>
      </c>
      <c r="B1131" s="480" t="s">
        <v>8269</v>
      </c>
      <c r="C1131" s="323" t="s">
        <v>1614</v>
      </c>
      <c r="D1131" s="323" t="s">
        <v>7381</v>
      </c>
      <c r="F1131" s="286" t="str">
        <f t="shared" si="1"/>
        <v>96032</v>
      </c>
      <c r="H1131" s="388">
        <f t="shared" si="2"/>
        <v>1.46</v>
      </c>
    </row>
    <row r="1132" ht="15.75" customHeight="1">
      <c r="A1132" s="323" t="s">
        <v>8271</v>
      </c>
      <c r="B1132" s="480" t="s">
        <v>8272</v>
      </c>
      <c r="C1132" s="323" t="s">
        <v>1614</v>
      </c>
      <c r="D1132" s="323" t="s">
        <v>8274</v>
      </c>
      <c r="F1132" s="286" t="str">
        <f t="shared" si="1"/>
        <v>96033</v>
      </c>
      <c r="H1132" s="388">
        <f t="shared" si="2"/>
        <v>38.16</v>
      </c>
    </row>
    <row r="1133" ht="15.75" customHeight="1">
      <c r="A1133" s="323" t="s">
        <v>8275</v>
      </c>
      <c r="B1133" s="480" t="s">
        <v>8276</v>
      </c>
      <c r="C1133" s="323" t="s">
        <v>1614</v>
      </c>
      <c r="D1133" s="323" t="s">
        <v>7197</v>
      </c>
      <c r="F1133" s="286" t="str">
        <f t="shared" si="1"/>
        <v>96034</v>
      </c>
      <c r="H1133" s="388">
        <f t="shared" si="2"/>
        <v>112.22</v>
      </c>
    </row>
    <row r="1134" ht="15.75" customHeight="1">
      <c r="A1134" s="323" t="s">
        <v>8278</v>
      </c>
      <c r="B1134" s="480" t="s">
        <v>8279</v>
      </c>
      <c r="C1134" s="323" t="s">
        <v>1614</v>
      </c>
      <c r="D1134" s="323" t="s">
        <v>8280</v>
      </c>
      <c r="F1134" s="286" t="str">
        <f t="shared" si="1"/>
        <v>96053</v>
      </c>
      <c r="H1134" s="388">
        <f t="shared" si="2"/>
        <v>11.58</v>
      </c>
    </row>
    <row r="1135" ht="15.75" customHeight="1">
      <c r="A1135" s="323" t="s">
        <v>8282</v>
      </c>
      <c r="B1135" s="480" t="s">
        <v>8284</v>
      </c>
      <c r="C1135" s="323" t="s">
        <v>1614</v>
      </c>
      <c r="D1135" s="323" t="s">
        <v>8285</v>
      </c>
      <c r="F1135" s="286" t="str">
        <f t="shared" si="1"/>
        <v>96054</v>
      </c>
      <c r="H1135" s="388">
        <f t="shared" si="2"/>
        <v>18.41</v>
      </c>
    </row>
    <row r="1136" ht="15.75" customHeight="1">
      <c r="A1136" s="323" t="s">
        <v>8288</v>
      </c>
      <c r="B1136" s="480" t="s">
        <v>8289</v>
      </c>
      <c r="C1136" s="323" t="s">
        <v>1614</v>
      </c>
      <c r="D1136" s="323" t="s">
        <v>8290</v>
      </c>
      <c r="F1136" s="286" t="str">
        <f t="shared" si="1"/>
        <v>96055</v>
      </c>
      <c r="H1136" s="388">
        <f t="shared" si="2"/>
        <v>1.6</v>
      </c>
    </row>
    <row r="1137" ht="15.75" customHeight="1">
      <c r="A1137" s="323" t="s">
        <v>8292</v>
      </c>
      <c r="B1137" s="480" t="s">
        <v>8293</v>
      </c>
      <c r="C1137" s="323" t="s">
        <v>1614</v>
      </c>
      <c r="D1137" s="323" t="s">
        <v>4195</v>
      </c>
      <c r="F1137" s="286" t="str">
        <f t="shared" si="1"/>
        <v>96056</v>
      </c>
      <c r="H1137" s="388">
        <f t="shared" si="2"/>
        <v>12.67</v>
      </c>
    </row>
    <row r="1138" ht="15.75" customHeight="1">
      <c r="A1138" s="323" t="s">
        <v>8296</v>
      </c>
      <c r="B1138" s="480" t="s">
        <v>8297</v>
      </c>
      <c r="C1138" s="323" t="s">
        <v>1614</v>
      </c>
      <c r="D1138" s="323" t="s">
        <v>5540</v>
      </c>
      <c r="F1138" s="286" t="str">
        <f t="shared" si="1"/>
        <v>96057</v>
      </c>
      <c r="H1138" s="388">
        <f t="shared" si="2"/>
        <v>94.8</v>
      </c>
    </row>
    <row r="1139" ht="15.75" customHeight="1">
      <c r="A1139" s="323" t="s">
        <v>8299</v>
      </c>
      <c r="B1139" s="480" t="s">
        <v>8300</v>
      </c>
      <c r="C1139" s="323" t="s">
        <v>1614</v>
      </c>
      <c r="D1139" s="323" t="s">
        <v>3490</v>
      </c>
      <c r="F1139" s="286" t="str">
        <f t="shared" si="1"/>
        <v>96060</v>
      </c>
      <c r="H1139" s="388">
        <f t="shared" si="2"/>
        <v>1.85</v>
      </c>
    </row>
    <row r="1140" ht="15.75" customHeight="1">
      <c r="A1140" s="323" t="s">
        <v>8305</v>
      </c>
      <c r="B1140" s="480" t="s">
        <v>8306</v>
      </c>
      <c r="C1140" s="323" t="s">
        <v>1614</v>
      </c>
      <c r="D1140" s="323" t="s">
        <v>8307</v>
      </c>
      <c r="F1140" s="286" t="str">
        <f t="shared" si="1"/>
        <v>96061</v>
      </c>
      <c r="H1140" s="388">
        <f t="shared" si="2"/>
        <v>23</v>
      </c>
    </row>
    <row r="1141" ht="15.75" customHeight="1">
      <c r="A1141" s="323" t="s">
        <v>8309</v>
      </c>
      <c r="B1141" s="480" t="s">
        <v>8310</v>
      </c>
      <c r="C1141" s="323" t="s">
        <v>1614</v>
      </c>
      <c r="D1141" s="323" t="s">
        <v>6930</v>
      </c>
      <c r="F1141" s="286" t="str">
        <f t="shared" si="1"/>
        <v>96062</v>
      </c>
      <c r="H1141" s="388">
        <f t="shared" si="2"/>
        <v>41.47</v>
      </c>
    </row>
    <row r="1142" ht="15.75" customHeight="1">
      <c r="A1142" s="323" t="s">
        <v>8313</v>
      </c>
      <c r="B1142" s="480" t="s">
        <v>8314</v>
      </c>
      <c r="C1142" s="323" t="s">
        <v>1614</v>
      </c>
      <c r="D1142" s="323" t="s">
        <v>2660</v>
      </c>
      <c r="F1142" s="286" t="str">
        <f t="shared" si="1"/>
        <v>96241</v>
      </c>
      <c r="H1142" s="388">
        <f t="shared" si="2"/>
        <v>15.71</v>
      </c>
    </row>
    <row r="1143" ht="15.75" customHeight="1">
      <c r="A1143" s="323" t="s">
        <v>8316</v>
      </c>
      <c r="B1143" s="480" t="s">
        <v>8317</v>
      </c>
      <c r="C1143" s="323" t="s">
        <v>1614</v>
      </c>
      <c r="D1143" s="323" t="s">
        <v>6210</v>
      </c>
      <c r="F1143" s="286" t="str">
        <f t="shared" si="1"/>
        <v>96242</v>
      </c>
      <c r="H1143" s="388">
        <f t="shared" si="2"/>
        <v>2.13</v>
      </c>
    </row>
    <row r="1144" ht="15.75" customHeight="1">
      <c r="A1144" s="323" t="s">
        <v>8319</v>
      </c>
      <c r="B1144" s="480" t="s">
        <v>8321</v>
      </c>
      <c r="C1144" s="323" t="s">
        <v>1614</v>
      </c>
      <c r="D1144" s="323" t="s">
        <v>8322</v>
      </c>
      <c r="F1144" s="286" t="str">
        <f t="shared" si="1"/>
        <v>96243</v>
      </c>
      <c r="H1144" s="388">
        <f t="shared" si="2"/>
        <v>19.64</v>
      </c>
    </row>
    <row r="1145" ht="15.75" customHeight="1">
      <c r="A1145" s="323" t="s">
        <v>8324</v>
      </c>
      <c r="B1145" s="480" t="s">
        <v>8325</v>
      </c>
      <c r="C1145" s="323" t="s">
        <v>1614</v>
      </c>
      <c r="D1145" s="323" t="s">
        <v>8326</v>
      </c>
      <c r="F1145" s="286" t="str">
        <f t="shared" si="1"/>
        <v>96244</v>
      </c>
      <c r="H1145" s="388">
        <f t="shared" si="2"/>
        <v>13.77</v>
      </c>
    </row>
    <row r="1146" ht="15.75" customHeight="1">
      <c r="A1146" s="323" t="s">
        <v>8328</v>
      </c>
      <c r="B1146" s="480" t="s">
        <v>8329</v>
      </c>
      <c r="C1146" s="323" t="s">
        <v>1614</v>
      </c>
      <c r="D1146" s="323" t="s">
        <v>8331</v>
      </c>
      <c r="F1146" s="286" t="str">
        <f t="shared" si="1"/>
        <v>96298</v>
      </c>
      <c r="H1146" s="388">
        <f t="shared" si="2"/>
        <v>45.72</v>
      </c>
    </row>
    <row r="1147" ht="15.75" customHeight="1">
      <c r="A1147" s="323" t="s">
        <v>8333</v>
      </c>
      <c r="B1147" s="480" t="s">
        <v>8334</v>
      </c>
      <c r="C1147" s="323" t="s">
        <v>1614</v>
      </c>
      <c r="D1147" s="323" t="s">
        <v>4167</v>
      </c>
      <c r="F1147" s="286" t="str">
        <f t="shared" si="1"/>
        <v>96299</v>
      </c>
      <c r="H1147" s="388">
        <f t="shared" si="2"/>
        <v>6.34</v>
      </c>
    </row>
    <row r="1148" ht="15.75" customHeight="1">
      <c r="A1148" s="323" t="s">
        <v>8336</v>
      </c>
      <c r="B1148" s="480" t="s">
        <v>8337</v>
      </c>
      <c r="C1148" s="323" t="s">
        <v>1614</v>
      </c>
      <c r="D1148" s="323" t="s">
        <v>8338</v>
      </c>
      <c r="F1148" s="286" t="str">
        <f t="shared" si="1"/>
        <v>96300</v>
      </c>
      <c r="H1148" s="388">
        <f t="shared" si="2"/>
        <v>57.21</v>
      </c>
    </row>
    <row r="1149" ht="15.75" customHeight="1">
      <c r="A1149" s="323" t="s">
        <v>8340</v>
      </c>
      <c r="B1149" s="480" t="s">
        <v>8341</v>
      </c>
      <c r="C1149" s="323" t="s">
        <v>1614</v>
      </c>
      <c r="D1149" s="323" t="s">
        <v>8342</v>
      </c>
      <c r="F1149" s="286" t="str">
        <f t="shared" si="1"/>
        <v>96301</v>
      </c>
      <c r="H1149" s="388">
        <f t="shared" si="2"/>
        <v>38.87</v>
      </c>
    </row>
    <row r="1150" ht="15.75" customHeight="1">
      <c r="A1150" s="323" t="s">
        <v>8344</v>
      </c>
      <c r="B1150" s="480" t="s">
        <v>8345</v>
      </c>
      <c r="C1150" s="323" t="s">
        <v>1614</v>
      </c>
      <c r="D1150" s="323" t="s">
        <v>3778</v>
      </c>
      <c r="F1150" s="286" t="str">
        <f t="shared" si="1"/>
        <v>96304</v>
      </c>
      <c r="H1150" s="388">
        <f t="shared" si="2"/>
        <v>0.14</v>
      </c>
    </row>
    <row r="1151" ht="15.75" customHeight="1">
      <c r="A1151" s="323" t="s">
        <v>8346</v>
      </c>
      <c r="B1151" s="480" t="s">
        <v>8348</v>
      </c>
      <c r="C1151" s="323" t="s">
        <v>1614</v>
      </c>
      <c r="D1151" s="323" t="s">
        <v>6204</v>
      </c>
      <c r="F1151" s="286" t="str">
        <f t="shared" si="1"/>
        <v>96305</v>
      </c>
      <c r="H1151" s="388">
        <f t="shared" si="2"/>
        <v>0.01</v>
      </c>
    </row>
    <row r="1152" ht="15.75" customHeight="1">
      <c r="A1152" s="323" t="s">
        <v>8350</v>
      </c>
      <c r="B1152" s="480" t="s">
        <v>8351</v>
      </c>
      <c r="C1152" s="323" t="s">
        <v>1614</v>
      </c>
      <c r="D1152" s="323" t="s">
        <v>3782</v>
      </c>
      <c r="F1152" s="286" t="str">
        <f t="shared" si="1"/>
        <v>96306</v>
      </c>
      <c r="H1152" s="388">
        <f t="shared" si="2"/>
        <v>0.18</v>
      </c>
    </row>
    <row r="1153" ht="15.75" customHeight="1">
      <c r="A1153" s="323" t="s">
        <v>8354</v>
      </c>
      <c r="B1153" s="480" t="s">
        <v>8355</v>
      </c>
      <c r="C1153" s="323" t="s">
        <v>1614</v>
      </c>
      <c r="D1153" s="323" t="s">
        <v>3828</v>
      </c>
      <c r="F1153" s="286" t="str">
        <f t="shared" si="1"/>
        <v>96307</v>
      </c>
      <c r="H1153" s="388">
        <f t="shared" si="2"/>
        <v>1.16</v>
      </c>
    </row>
    <row r="1154" ht="15.75" customHeight="1">
      <c r="A1154" s="323" t="s">
        <v>8358</v>
      </c>
      <c r="B1154" s="480" t="s">
        <v>8359</v>
      </c>
      <c r="C1154" s="323" t="s">
        <v>1614</v>
      </c>
      <c r="D1154" s="323" t="s">
        <v>6160</v>
      </c>
      <c r="F1154" s="286" t="str">
        <f t="shared" si="1"/>
        <v>96457</v>
      </c>
      <c r="H1154" s="388">
        <f t="shared" si="2"/>
        <v>50.52</v>
      </c>
    </row>
    <row r="1155" ht="15.75" customHeight="1">
      <c r="A1155" s="323" t="s">
        <v>8362</v>
      </c>
      <c r="B1155" s="480" t="s">
        <v>8363</v>
      </c>
      <c r="C1155" s="323" t="s">
        <v>1614</v>
      </c>
      <c r="D1155" s="323" t="s">
        <v>8364</v>
      </c>
      <c r="F1155" s="286" t="str">
        <f t="shared" si="1"/>
        <v>96458</v>
      </c>
      <c r="H1155" s="388">
        <f t="shared" si="2"/>
        <v>40.76</v>
      </c>
    </row>
    <row r="1156" ht="15.75" customHeight="1">
      <c r="A1156" s="323" t="s">
        <v>8367</v>
      </c>
      <c r="B1156" s="480" t="s">
        <v>8368</v>
      </c>
      <c r="C1156" s="323" t="s">
        <v>1614</v>
      </c>
      <c r="D1156" s="323" t="s">
        <v>5070</v>
      </c>
      <c r="F1156" s="286" t="str">
        <f t="shared" si="1"/>
        <v>96459</v>
      </c>
      <c r="H1156" s="388">
        <f t="shared" si="2"/>
        <v>4.52</v>
      </c>
    </row>
    <row r="1157" ht="15.75" customHeight="1">
      <c r="A1157" s="323" t="s">
        <v>8370</v>
      </c>
      <c r="B1157" s="480" t="s">
        <v>8372</v>
      </c>
      <c r="C1157" s="323" t="s">
        <v>1614</v>
      </c>
      <c r="D1157" s="323" t="s">
        <v>8373</v>
      </c>
      <c r="F1157" s="286" t="str">
        <f t="shared" si="1"/>
        <v>96460</v>
      </c>
      <c r="H1157" s="388">
        <f t="shared" si="2"/>
        <v>32.56</v>
      </c>
    </row>
    <row r="1158" ht="15.75" customHeight="1">
      <c r="A1158" s="323" t="s">
        <v>8376</v>
      </c>
      <c r="B1158" s="480" t="s">
        <v>8377</v>
      </c>
      <c r="C1158" s="323" t="s">
        <v>1614</v>
      </c>
      <c r="D1158" s="323" t="s">
        <v>4478</v>
      </c>
      <c r="F1158" s="286" t="str">
        <f t="shared" si="1"/>
        <v>98760</v>
      </c>
      <c r="H1158" s="388">
        <f t="shared" si="2"/>
        <v>0.08</v>
      </c>
    </row>
    <row r="1159" ht="15.75" customHeight="1">
      <c r="A1159" s="323" t="s">
        <v>8381</v>
      </c>
      <c r="B1159" s="480" t="s">
        <v>8382</v>
      </c>
      <c r="C1159" s="323" t="s">
        <v>1614</v>
      </c>
      <c r="D1159" s="323" t="s">
        <v>6204</v>
      </c>
      <c r="F1159" s="286" t="str">
        <f t="shared" si="1"/>
        <v>98761</v>
      </c>
      <c r="H1159" s="388">
        <f t="shared" si="2"/>
        <v>0.01</v>
      </c>
    </row>
    <row r="1160" ht="15.75" customHeight="1">
      <c r="A1160" s="323" t="s">
        <v>8384</v>
      </c>
      <c r="B1160" s="480" t="s">
        <v>8385</v>
      </c>
      <c r="C1160" s="323" t="s">
        <v>1614</v>
      </c>
      <c r="D1160" s="323" t="s">
        <v>7274</v>
      </c>
      <c r="F1160" s="286" t="str">
        <f t="shared" si="1"/>
        <v>98762</v>
      </c>
      <c r="H1160" s="388">
        <f t="shared" si="2"/>
        <v>0.1</v>
      </c>
    </row>
    <row r="1161" ht="15.75" customHeight="1">
      <c r="A1161" s="323" t="s">
        <v>8388</v>
      </c>
      <c r="B1161" s="480" t="s">
        <v>8389</v>
      </c>
      <c r="C1161" s="323" t="s">
        <v>1614</v>
      </c>
      <c r="D1161" s="323" t="s">
        <v>6066</v>
      </c>
      <c r="F1161" s="286" t="str">
        <f t="shared" si="1"/>
        <v>98763</v>
      </c>
      <c r="H1161" s="388">
        <f t="shared" si="2"/>
        <v>4.21</v>
      </c>
    </row>
    <row r="1162" ht="15.75" customHeight="1">
      <c r="A1162" s="323" t="s">
        <v>8393</v>
      </c>
      <c r="B1162" s="480" t="s">
        <v>8394</v>
      </c>
      <c r="C1162" s="323" t="s">
        <v>1614</v>
      </c>
      <c r="D1162" s="323" t="s">
        <v>5408</v>
      </c>
      <c r="F1162" s="286" t="str">
        <f t="shared" si="1"/>
        <v>99829</v>
      </c>
      <c r="H1162" s="388">
        <f t="shared" si="2"/>
        <v>0.15</v>
      </c>
    </row>
    <row r="1163" ht="15.75" customHeight="1">
      <c r="A1163" s="323" t="s">
        <v>8397</v>
      </c>
      <c r="B1163" s="480" t="s">
        <v>8398</v>
      </c>
      <c r="C1163" s="323" t="s">
        <v>1614</v>
      </c>
      <c r="D1163" s="323" t="s">
        <v>6204</v>
      </c>
      <c r="F1163" s="286" t="str">
        <f t="shared" si="1"/>
        <v>99830</v>
      </c>
      <c r="H1163" s="388">
        <f t="shared" si="2"/>
        <v>0.01</v>
      </c>
    </row>
    <row r="1164" ht="15.75" customHeight="1">
      <c r="A1164" s="323" t="s">
        <v>8401</v>
      </c>
      <c r="B1164" s="480" t="s">
        <v>8402</v>
      </c>
      <c r="C1164" s="323" t="s">
        <v>1614</v>
      </c>
      <c r="D1164" s="323" t="s">
        <v>7509</v>
      </c>
      <c r="F1164" s="286" t="str">
        <f t="shared" si="1"/>
        <v>99831</v>
      </c>
      <c r="H1164" s="388">
        <f t="shared" si="2"/>
        <v>0.22</v>
      </c>
    </row>
    <row r="1165" ht="15.75" customHeight="1">
      <c r="A1165" s="323" t="s">
        <v>8405</v>
      </c>
      <c r="B1165" s="480" t="s">
        <v>8407</v>
      </c>
      <c r="C1165" s="323" t="s">
        <v>1614</v>
      </c>
      <c r="D1165" s="323" t="s">
        <v>7093</v>
      </c>
      <c r="F1165" s="286" t="str">
        <f t="shared" si="1"/>
        <v>99832</v>
      </c>
      <c r="H1165" s="388">
        <f t="shared" si="2"/>
        <v>1.08</v>
      </c>
    </row>
    <row r="1166" ht="15.75" customHeight="1">
      <c r="A1166" s="323" t="s">
        <v>8410</v>
      </c>
      <c r="B1166" s="480" t="s">
        <v>8412</v>
      </c>
      <c r="C1166" s="323" t="s">
        <v>1614</v>
      </c>
      <c r="D1166" s="323" t="s">
        <v>8413</v>
      </c>
      <c r="F1166" s="286" t="str">
        <f t="shared" si="1"/>
        <v>100637</v>
      </c>
      <c r="H1166" s="388">
        <f t="shared" si="2"/>
        <v>98.77</v>
      </c>
    </row>
    <row r="1167" ht="15.75" customHeight="1">
      <c r="A1167" s="323" t="s">
        <v>8416</v>
      </c>
      <c r="B1167" s="480" t="s">
        <v>8417</v>
      </c>
      <c r="C1167" s="323" t="s">
        <v>1614</v>
      </c>
      <c r="D1167" s="323" t="s">
        <v>8418</v>
      </c>
      <c r="F1167" s="286" t="str">
        <f t="shared" si="1"/>
        <v>100638</v>
      </c>
      <c r="H1167" s="388">
        <f t="shared" si="2"/>
        <v>17.77</v>
      </c>
    </row>
    <row r="1168" ht="15.75" customHeight="1">
      <c r="A1168" s="323" t="s">
        <v>8420</v>
      </c>
      <c r="B1168" s="480" t="s">
        <v>8421</v>
      </c>
      <c r="C1168" s="323" t="s">
        <v>1614</v>
      </c>
      <c r="D1168" s="323" t="s">
        <v>8423</v>
      </c>
      <c r="F1168" s="286" t="str">
        <f t="shared" si="1"/>
        <v>100639</v>
      </c>
      <c r="H1168" s="388">
        <f t="shared" si="2"/>
        <v>158.77</v>
      </c>
    </row>
    <row r="1169" ht="15.75" customHeight="1">
      <c r="A1169" s="323" t="s">
        <v>8425</v>
      </c>
      <c r="B1169" s="480" t="s">
        <v>8426</v>
      </c>
      <c r="C1169" s="323" t="s">
        <v>1614</v>
      </c>
      <c r="D1169" s="323" t="s">
        <v>8428</v>
      </c>
      <c r="F1169" s="286" t="str">
        <f t="shared" si="1"/>
        <v>100640</v>
      </c>
      <c r="H1169" s="388">
        <f t="shared" si="2"/>
        <v>218.72</v>
      </c>
    </row>
    <row r="1170" ht="15.75" customHeight="1">
      <c r="A1170" s="323" t="s">
        <v>8432</v>
      </c>
      <c r="B1170" s="480" t="s">
        <v>8433</v>
      </c>
      <c r="C1170" s="323" t="s">
        <v>1614</v>
      </c>
      <c r="D1170" s="323" t="s">
        <v>8434</v>
      </c>
      <c r="F1170" s="286" t="str">
        <f t="shared" si="1"/>
        <v>100643</v>
      </c>
      <c r="H1170" s="388">
        <f t="shared" si="2"/>
        <v>260.07</v>
      </c>
    </row>
    <row r="1171" ht="15.75" customHeight="1">
      <c r="A1171" s="323" t="s">
        <v>8439</v>
      </c>
      <c r="B1171" s="480" t="s">
        <v>8440</v>
      </c>
      <c r="C1171" s="323" t="s">
        <v>1614</v>
      </c>
      <c r="D1171" s="323" t="s">
        <v>8442</v>
      </c>
      <c r="F1171" s="286" t="str">
        <f t="shared" si="1"/>
        <v>100644</v>
      </c>
      <c r="H1171" s="388">
        <f t="shared" si="2"/>
        <v>46.81</v>
      </c>
    </row>
    <row r="1172" ht="15.75" customHeight="1">
      <c r="A1172" s="323" t="s">
        <v>8444</v>
      </c>
      <c r="B1172" s="480" t="s">
        <v>8445</v>
      </c>
      <c r="C1172" s="323" t="s">
        <v>1614</v>
      </c>
      <c r="D1172" s="323" t="s">
        <v>8446</v>
      </c>
      <c r="F1172" s="286" t="str">
        <f t="shared" si="1"/>
        <v>100645</v>
      </c>
      <c r="H1172" s="388">
        <f t="shared" si="2"/>
        <v>418.06</v>
      </c>
    </row>
    <row r="1173" ht="15.75" customHeight="1">
      <c r="A1173" s="323" t="s">
        <v>8449</v>
      </c>
      <c r="B1173" s="480" t="s">
        <v>8450</v>
      </c>
      <c r="C1173" s="323" t="s">
        <v>1614</v>
      </c>
      <c r="D1173" s="323" t="s">
        <v>8452</v>
      </c>
      <c r="F1173" s="286" t="str">
        <f t="shared" si="1"/>
        <v>100646</v>
      </c>
      <c r="H1173" s="388">
        <f t="shared" si="2"/>
        <v>312.46</v>
      </c>
    </row>
    <row r="1174" ht="15.75" customHeight="1">
      <c r="A1174" s="323" t="s">
        <v>8453</v>
      </c>
      <c r="B1174" s="480" t="s">
        <v>8455</v>
      </c>
      <c r="C1174" s="323" t="s">
        <v>1711</v>
      </c>
      <c r="D1174" s="323" t="s">
        <v>4041</v>
      </c>
      <c r="F1174" s="286" t="str">
        <f t="shared" si="1"/>
        <v>55960</v>
      </c>
      <c r="H1174" s="388">
        <f t="shared" si="2"/>
        <v>5.68</v>
      </c>
    </row>
    <row r="1175" ht="15.75" customHeight="1">
      <c r="A1175" s="323" t="s">
        <v>8457</v>
      </c>
      <c r="B1175" s="480" t="s">
        <v>8458</v>
      </c>
      <c r="C1175" s="323" t="s">
        <v>1662</v>
      </c>
      <c r="D1175" s="323" t="s">
        <v>8459</v>
      </c>
      <c r="F1175" s="286" t="str">
        <f t="shared" si="1"/>
        <v>92259</v>
      </c>
      <c r="H1175" s="388">
        <f t="shared" si="2"/>
        <v>400.52</v>
      </c>
    </row>
    <row r="1176" ht="15.75" customHeight="1">
      <c r="A1176" s="323" t="s">
        <v>8461</v>
      </c>
      <c r="B1176" s="480" t="s">
        <v>8462</v>
      </c>
      <c r="C1176" s="323" t="s">
        <v>1662</v>
      </c>
      <c r="D1176" s="323" t="s">
        <v>8464</v>
      </c>
      <c r="F1176" s="286" t="str">
        <f t="shared" si="1"/>
        <v>92260</v>
      </c>
      <c r="H1176" s="388">
        <f t="shared" si="2"/>
        <v>461.02</v>
      </c>
    </row>
    <row r="1177" ht="15.75" customHeight="1">
      <c r="A1177" s="323" t="s">
        <v>8465</v>
      </c>
      <c r="B1177" s="480" t="s">
        <v>8467</v>
      </c>
      <c r="C1177" s="323" t="s">
        <v>1662</v>
      </c>
      <c r="D1177" s="323" t="s">
        <v>8468</v>
      </c>
      <c r="F1177" s="286" t="str">
        <f t="shared" si="1"/>
        <v>92261</v>
      </c>
      <c r="H1177" s="388">
        <f t="shared" si="2"/>
        <v>519.69</v>
      </c>
    </row>
    <row r="1178" ht="15.75" customHeight="1">
      <c r="A1178" s="323" t="s">
        <v>8470</v>
      </c>
      <c r="B1178" s="480" t="s">
        <v>8471</v>
      </c>
      <c r="C1178" s="323" t="s">
        <v>1662</v>
      </c>
      <c r="D1178" s="323" t="s">
        <v>8472</v>
      </c>
      <c r="F1178" s="286" t="str">
        <f t="shared" si="1"/>
        <v>92262</v>
      </c>
      <c r="H1178" s="388">
        <f t="shared" si="2"/>
        <v>614.13</v>
      </c>
    </row>
    <row r="1179" ht="15.75" customHeight="1">
      <c r="A1179" s="323" t="s">
        <v>8474</v>
      </c>
      <c r="B1179" s="480" t="s">
        <v>8476</v>
      </c>
      <c r="C1179" s="323" t="s">
        <v>1711</v>
      </c>
      <c r="D1179" s="323" t="s">
        <v>8478</v>
      </c>
      <c r="F1179" s="286" t="str">
        <f t="shared" si="1"/>
        <v>92539</v>
      </c>
      <c r="H1179" s="388">
        <f t="shared" si="2"/>
        <v>67.27</v>
      </c>
    </row>
    <row r="1180" ht="15.75" customHeight="1">
      <c r="A1180" s="323" t="s">
        <v>8480</v>
      </c>
      <c r="B1180" s="480" t="s">
        <v>8481</v>
      </c>
      <c r="C1180" s="323" t="s">
        <v>1711</v>
      </c>
      <c r="D1180" s="323" t="s">
        <v>8482</v>
      </c>
      <c r="F1180" s="286" t="str">
        <f t="shared" si="1"/>
        <v>92540</v>
      </c>
      <c r="H1180" s="388">
        <f t="shared" si="2"/>
        <v>76.24</v>
      </c>
    </row>
    <row r="1181" ht="15.75" customHeight="1">
      <c r="A1181" s="323" t="s">
        <v>8484</v>
      </c>
      <c r="B1181" s="480" t="s">
        <v>8485</v>
      </c>
      <c r="C1181" s="323" t="s">
        <v>1711</v>
      </c>
      <c r="D1181" s="323" t="s">
        <v>8486</v>
      </c>
      <c r="F1181" s="286" t="str">
        <f t="shared" si="1"/>
        <v>92541</v>
      </c>
      <c r="H1181" s="388">
        <f t="shared" si="2"/>
        <v>72.01</v>
      </c>
    </row>
    <row r="1182" ht="15.75" customHeight="1">
      <c r="A1182" s="323" t="s">
        <v>8488</v>
      </c>
      <c r="B1182" s="480" t="s">
        <v>8490</v>
      </c>
      <c r="C1182" s="323" t="s">
        <v>1711</v>
      </c>
      <c r="D1182" s="323" t="s">
        <v>8494</v>
      </c>
      <c r="F1182" s="286" t="str">
        <f t="shared" si="1"/>
        <v>92542</v>
      </c>
      <c r="H1182" s="388">
        <f t="shared" si="2"/>
        <v>87.54</v>
      </c>
    </row>
    <row r="1183" ht="15.75" customHeight="1">
      <c r="A1183" s="323" t="s">
        <v>8495</v>
      </c>
      <c r="B1183" s="480" t="s">
        <v>8497</v>
      </c>
      <c r="C1183" s="323" t="s">
        <v>1711</v>
      </c>
      <c r="D1183" s="323" t="s">
        <v>8498</v>
      </c>
      <c r="F1183" s="286" t="str">
        <f t="shared" si="1"/>
        <v>92543</v>
      </c>
      <c r="H1183" s="388">
        <f t="shared" si="2"/>
        <v>18.83</v>
      </c>
    </row>
    <row r="1184" ht="15.75" customHeight="1">
      <c r="A1184" s="323" t="s">
        <v>8501</v>
      </c>
      <c r="B1184" s="480" t="s">
        <v>8502</v>
      </c>
      <c r="C1184" s="323" t="s">
        <v>1711</v>
      </c>
      <c r="D1184" s="323" t="s">
        <v>8504</v>
      </c>
      <c r="F1184" s="286" t="str">
        <f t="shared" si="1"/>
        <v>92544</v>
      </c>
      <c r="H1184" s="388">
        <f t="shared" si="2"/>
        <v>15.98</v>
      </c>
    </row>
    <row r="1185" ht="15.75" customHeight="1">
      <c r="A1185" s="323" t="s">
        <v>8506</v>
      </c>
      <c r="B1185" s="480" t="s">
        <v>8508</v>
      </c>
      <c r="C1185" s="323" t="s">
        <v>1662</v>
      </c>
      <c r="D1185" s="323" t="s">
        <v>8510</v>
      </c>
      <c r="F1185" s="286" t="str">
        <f t="shared" si="1"/>
        <v>92545</v>
      </c>
      <c r="H1185" s="388">
        <f t="shared" si="2"/>
        <v>864.67</v>
      </c>
    </row>
    <row r="1186" ht="15.75" customHeight="1">
      <c r="A1186" s="323" t="s">
        <v>8512</v>
      </c>
      <c r="B1186" s="480" t="s">
        <v>8513</v>
      </c>
      <c r="C1186" s="323" t="s">
        <v>1662</v>
      </c>
      <c r="D1186" s="323" t="s">
        <v>8514</v>
      </c>
      <c r="F1186" s="286" t="str">
        <f t="shared" si="1"/>
        <v>92546</v>
      </c>
      <c r="H1186" s="388">
        <f t="shared" si="2"/>
        <v>1060.99</v>
      </c>
    </row>
    <row r="1187" ht="15.75" customHeight="1">
      <c r="A1187" s="323" t="s">
        <v>8517</v>
      </c>
      <c r="B1187" s="480" t="s">
        <v>8518</v>
      </c>
      <c r="C1187" s="323" t="s">
        <v>1662</v>
      </c>
      <c r="D1187" s="323" t="s">
        <v>8519</v>
      </c>
      <c r="F1187" s="286" t="str">
        <f t="shared" si="1"/>
        <v>92547</v>
      </c>
      <c r="H1187" s="388">
        <f t="shared" si="2"/>
        <v>1115.66</v>
      </c>
    </row>
    <row r="1188" ht="15.75" customHeight="1">
      <c r="A1188" s="323" t="s">
        <v>8522</v>
      </c>
      <c r="B1188" s="480" t="s">
        <v>8523</v>
      </c>
      <c r="C1188" s="323" t="s">
        <v>1662</v>
      </c>
      <c r="D1188" s="323" t="s">
        <v>8525</v>
      </c>
      <c r="F1188" s="286" t="str">
        <f t="shared" si="1"/>
        <v>92548</v>
      </c>
      <c r="H1188" s="388">
        <f t="shared" si="2"/>
        <v>1241.64</v>
      </c>
    </row>
    <row r="1189" ht="15.75" customHeight="1">
      <c r="A1189" s="323" t="s">
        <v>8528</v>
      </c>
      <c r="B1189" s="480" t="s">
        <v>8529</v>
      </c>
      <c r="C1189" s="323" t="s">
        <v>1662</v>
      </c>
      <c r="D1189" s="323" t="s">
        <v>8531</v>
      </c>
      <c r="F1189" s="286" t="str">
        <f t="shared" si="1"/>
        <v>92549</v>
      </c>
      <c r="H1189" s="388">
        <f t="shared" si="2"/>
        <v>1568.7</v>
      </c>
    </row>
    <row r="1190" ht="15.75" customHeight="1">
      <c r="A1190" s="323" t="s">
        <v>8533</v>
      </c>
      <c r="B1190" s="480" t="s">
        <v>8535</v>
      </c>
      <c r="C1190" s="323" t="s">
        <v>1662</v>
      </c>
      <c r="D1190" s="323" t="s">
        <v>8536</v>
      </c>
      <c r="F1190" s="286" t="str">
        <f t="shared" si="1"/>
        <v>92550</v>
      </c>
      <c r="H1190" s="388">
        <f t="shared" si="2"/>
        <v>1907.07</v>
      </c>
    </row>
    <row r="1191" ht="15.75" customHeight="1">
      <c r="A1191" s="323" t="s">
        <v>8538</v>
      </c>
      <c r="B1191" s="480" t="s">
        <v>8540</v>
      </c>
      <c r="C1191" s="323" t="s">
        <v>1662</v>
      </c>
      <c r="D1191" s="323" t="s">
        <v>8541</v>
      </c>
      <c r="F1191" s="286" t="str">
        <f t="shared" si="1"/>
        <v>92551</v>
      </c>
      <c r="H1191" s="388">
        <f t="shared" si="2"/>
        <v>1979.48</v>
      </c>
    </row>
    <row r="1192" ht="15.75" customHeight="1">
      <c r="A1192" s="323" t="s">
        <v>8544</v>
      </c>
      <c r="B1192" s="480" t="s">
        <v>8546</v>
      </c>
      <c r="C1192" s="323" t="s">
        <v>1662</v>
      </c>
      <c r="D1192" s="323" t="s">
        <v>8547</v>
      </c>
      <c r="F1192" s="286" t="str">
        <f t="shared" si="1"/>
        <v>92552</v>
      </c>
      <c r="H1192" s="388">
        <f t="shared" si="2"/>
        <v>2157.18</v>
      </c>
    </row>
    <row r="1193" ht="15.75" customHeight="1">
      <c r="A1193" s="323" t="s">
        <v>8549</v>
      </c>
      <c r="B1193" s="480" t="s">
        <v>8551</v>
      </c>
      <c r="C1193" s="323" t="s">
        <v>1662</v>
      </c>
      <c r="D1193" s="323" t="s">
        <v>8552</v>
      </c>
      <c r="F1193" s="286" t="str">
        <f t="shared" si="1"/>
        <v>92553</v>
      </c>
      <c r="H1193" s="388">
        <f t="shared" si="2"/>
        <v>2497.06</v>
      </c>
    </row>
    <row r="1194" ht="15.75" customHeight="1">
      <c r="A1194" s="323" t="s">
        <v>8555</v>
      </c>
      <c r="B1194" s="480" t="s">
        <v>8557</v>
      </c>
      <c r="C1194" s="323" t="s">
        <v>1662</v>
      </c>
      <c r="D1194" s="323" t="s">
        <v>8558</v>
      </c>
      <c r="F1194" s="286" t="str">
        <f t="shared" si="1"/>
        <v>92554</v>
      </c>
      <c r="H1194" s="388">
        <f t="shared" si="2"/>
        <v>2579.39</v>
      </c>
    </row>
    <row r="1195" ht="15.75" customHeight="1">
      <c r="A1195" s="323" t="s">
        <v>8561</v>
      </c>
      <c r="B1195" s="480" t="s">
        <v>8563</v>
      </c>
      <c r="C1195" s="323" t="s">
        <v>1662</v>
      </c>
      <c r="D1195" s="323" t="s">
        <v>8564</v>
      </c>
      <c r="F1195" s="286" t="str">
        <f t="shared" si="1"/>
        <v>92555</v>
      </c>
      <c r="H1195" s="388">
        <f t="shared" si="2"/>
        <v>853.84</v>
      </c>
    </row>
    <row r="1196" ht="15.75" customHeight="1">
      <c r="A1196" s="323" t="s">
        <v>8566</v>
      </c>
      <c r="B1196" s="480" t="s">
        <v>8569</v>
      </c>
      <c r="C1196" s="323" t="s">
        <v>1662</v>
      </c>
      <c r="D1196" s="323" t="s">
        <v>8570</v>
      </c>
      <c r="F1196" s="286" t="str">
        <f t="shared" si="1"/>
        <v>92556</v>
      </c>
      <c r="H1196" s="388">
        <f t="shared" si="2"/>
        <v>1043.1</v>
      </c>
    </row>
    <row r="1197" ht="15.75" customHeight="1">
      <c r="A1197" s="323" t="s">
        <v>8574</v>
      </c>
      <c r="B1197" s="480" t="s">
        <v>8575</v>
      </c>
      <c r="C1197" s="323" t="s">
        <v>1662</v>
      </c>
      <c r="D1197" s="323" t="s">
        <v>8578</v>
      </c>
      <c r="F1197" s="286" t="str">
        <f t="shared" si="1"/>
        <v>92557</v>
      </c>
      <c r="H1197" s="388">
        <f t="shared" si="2"/>
        <v>1097.76</v>
      </c>
    </row>
    <row r="1198" ht="15.75" customHeight="1">
      <c r="A1198" s="323" t="s">
        <v>8581</v>
      </c>
      <c r="B1198" s="480" t="s">
        <v>8582</v>
      </c>
      <c r="C1198" s="323" t="s">
        <v>1662</v>
      </c>
      <c r="D1198" s="323" t="s">
        <v>8583</v>
      </c>
      <c r="F1198" s="286" t="str">
        <f t="shared" si="1"/>
        <v>92558</v>
      </c>
      <c r="H1198" s="388">
        <f t="shared" si="2"/>
        <v>1230.81</v>
      </c>
    </row>
    <row r="1199" ht="15.75" customHeight="1">
      <c r="A1199" s="323" t="s">
        <v>8586</v>
      </c>
      <c r="B1199" s="480" t="s">
        <v>8587</v>
      </c>
      <c r="C1199" s="323" t="s">
        <v>1662</v>
      </c>
      <c r="D1199" s="323" t="s">
        <v>8589</v>
      </c>
      <c r="F1199" s="286" t="str">
        <f t="shared" si="1"/>
        <v>92559</v>
      </c>
      <c r="H1199" s="388">
        <f t="shared" si="2"/>
        <v>1549.63</v>
      </c>
    </row>
    <row r="1200" ht="15.75" customHeight="1">
      <c r="A1200" s="323" t="s">
        <v>8591</v>
      </c>
      <c r="B1200" s="480" t="s">
        <v>8593</v>
      </c>
      <c r="C1200" s="323" t="s">
        <v>1662</v>
      </c>
      <c r="D1200" s="323" t="s">
        <v>8594</v>
      </c>
      <c r="F1200" s="286" t="str">
        <f t="shared" si="1"/>
        <v>92560</v>
      </c>
      <c r="H1200" s="388">
        <f t="shared" si="2"/>
        <v>1877.98</v>
      </c>
    </row>
    <row r="1201" ht="15.75" customHeight="1">
      <c r="A1201" s="323" t="s">
        <v>8597</v>
      </c>
      <c r="B1201" s="480" t="s">
        <v>8598</v>
      </c>
      <c r="C1201" s="323" t="s">
        <v>1662</v>
      </c>
      <c r="D1201" s="323" t="s">
        <v>8599</v>
      </c>
      <c r="F1201" s="286" t="str">
        <f t="shared" si="1"/>
        <v>92561</v>
      </c>
      <c r="H1201" s="388">
        <f t="shared" si="2"/>
        <v>1951.69</v>
      </c>
    </row>
    <row r="1202" ht="15.75" customHeight="1">
      <c r="A1202" s="323" t="s">
        <v>8602</v>
      </c>
      <c r="B1202" s="480" t="s">
        <v>8603</v>
      </c>
      <c r="C1202" s="323" t="s">
        <v>1662</v>
      </c>
      <c r="D1202" s="323" t="s">
        <v>8604</v>
      </c>
      <c r="F1202" s="286" t="str">
        <f t="shared" si="1"/>
        <v>92562</v>
      </c>
      <c r="H1202" s="388">
        <f t="shared" si="2"/>
        <v>2111.5</v>
      </c>
    </row>
    <row r="1203" ht="15.75" customHeight="1">
      <c r="A1203" s="323" t="s">
        <v>8606</v>
      </c>
      <c r="B1203" s="480" t="s">
        <v>8607</v>
      </c>
      <c r="C1203" s="323" t="s">
        <v>1662</v>
      </c>
      <c r="D1203" s="323" t="s">
        <v>8608</v>
      </c>
      <c r="F1203" s="286" t="str">
        <f t="shared" si="1"/>
        <v>92563</v>
      </c>
      <c r="H1203" s="388">
        <f t="shared" si="2"/>
        <v>2441.5</v>
      </c>
    </row>
    <row r="1204" ht="15.75" customHeight="1">
      <c r="A1204" s="323" t="s">
        <v>8609</v>
      </c>
      <c r="B1204" s="480" t="s">
        <v>8610</v>
      </c>
      <c r="C1204" s="323" t="s">
        <v>1662</v>
      </c>
      <c r="D1204" s="323" t="s">
        <v>8612</v>
      </c>
      <c r="F1204" s="286" t="str">
        <f t="shared" si="1"/>
        <v>92564</v>
      </c>
      <c r="H1204" s="388">
        <f t="shared" si="2"/>
        <v>2511.83</v>
      </c>
    </row>
    <row r="1205" ht="15.75" customHeight="1">
      <c r="A1205" s="323" t="s">
        <v>8613</v>
      </c>
      <c r="B1205" s="480" t="s">
        <v>8614</v>
      </c>
      <c r="C1205" s="323" t="s">
        <v>1711</v>
      </c>
      <c r="D1205" s="323" t="s">
        <v>8615</v>
      </c>
      <c r="F1205" s="286" t="str">
        <f t="shared" si="1"/>
        <v>92565</v>
      </c>
      <c r="H1205" s="388">
        <f t="shared" si="2"/>
        <v>32.98</v>
      </c>
    </row>
    <row r="1206" ht="15.75" customHeight="1">
      <c r="A1206" s="323" t="s">
        <v>8617</v>
      </c>
      <c r="B1206" s="480" t="s">
        <v>8619</v>
      </c>
      <c r="C1206" s="323" t="s">
        <v>1711</v>
      </c>
      <c r="D1206" s="323" t="s">
        <v>8620</v>
      </c>
      <c r="F1206" s="286" t="str">
        <f t="shared" si="1"/>
        <v>92566</v>
      </c>
      <c r="H1206" s="388">
        <f t="shared" si="2"/>
        <v>19.9</v>
      </c>
    </row>
    <row r="1207" ht="15.75" customHeight="1">
      <c r="A1207" s="323" t="s">
        <v>8622</v>
      </c>
      <c r="B1207" s="480" t="s">
        <v>8623</v>
      </c>
      <c r="C1207" s="323" t="s">
        <v>1711</v>
      </c>
      <c r="D1207" s="323" t="s">
        <v>8625</v>
      </c>
      <c r="F1207" s="286" t="str">
        <f t="shared" si="1"/>
        <v>92567</v>
      </c>
      <c r="H1207" s="388">
        <f t="shared" si="2"/>
        <v>29.41</v>
      </c>
    </row>
    <row r="1208" ht="15.75" customHeight="1">
      <c r="A1208" s="323" t="s">
        <v>8627</v>
      </c>
      <c r="B1208" s="480" t="s">
        <v>8629</v>
      </c>
      <c r="C1208" s="323" t="s">
        <v>1711</v>
      </c>
      <c r="D1208" s="323" t="s">
        <v>8615</v>
      </c>
      <c r="F1208" s="286" t="str">
        <f t="shared" si="1"/>
        <v>100379</v>
      </c>
      <c r="H1208" s="388">
        <f t="shared" si="2"/>
        <v>32.98</v>
      </c>
    </row>
    <row r="1209" ht="15.75" customHeight="1">
      <c r="A1209" s="323" t="s">
        <v>8632</v>
      </c>
      <c r="B1209" s="480" t="s">
        <v>8633</v>
      </c>
      <c r="C1209" s="323" t="s">
        <v>1711</v>
      </c>
      <c r="D1209" s="323" t="s">
        <v>8635</v>
      </c>
      <c r="F1209" s="286" t="str">
        <f t="shared" si="1"/>
        <v>100380</v>
      </c>
      <c r="H1209" s="388">
        <f t="shared" si="2"/>
        <v>44.25</v>
      </c>
    </row>
    <row r="1210" ht="15.75" customHeight="1">
      <c r="A1210" s="323" t="s">
        <v>8638</v>
      </c>
      <c r="B1210" s="480" t="s">
        <v>8639</v>
      </c>
      <c r="C1210" s="323" t="s">
        <v>1711</v>
      </c>
      <c r="D1210" s="323" t="s">
        <v>8641</v>
      </c>
      <c r="F1210" s="286" t="str">
        <f t="shared" si="1"/>
        <v>100381</v>
      </c>
      <c r="H1210" s="388">
        <f t="shared" si="2"/>
        <v>49.88</v>
      </c>
    </row>
    <row r="1211" ht="15.75" customHeight="1">
      <c r="A1211" s="323" t="s">
        <v>8642</v>
      </c>
      <c r="B1211" s="480" t="s">
        <v>8644</v>
      </c>
      <c r="C1211" s="323" t="s">
        <v>1711</v>
      </c>
      <c r="D1211" s="323" t="s">
        <v>8646</v>
      </c>
      <c r="F1211" s="286" t="str">
        <f t="shared" si="1"/>
        <v>100383</v>
      </c>
      <c r="H1211" s="388">
        <f t="shared" si="2"/>
        <v>21.74</v>
      </c>
    </row>
    <row r="1212" ht="15.75" customHeight="1">
      <c r="A1212" s="323" t="s">
        <v>8648</v>
      </c>
      <c r="B1212" s="480" t="s">
        <v>8650</v>
      </c>
      <c r="C1212" s="323" t="s">
        <v>1711</v>
      </c>
      <c r="D1212" s="323" t="s">
        <v>6623</v>
      </c>
      <c r="F1212" s="286" t="str">
        <f t="shared" si="1"/>
        <v>100384</v>
      </c>
      <c r="H1212" s="388">
        <f t="shared" si="2"/>
        <v>22.96</v>
      </c>
    </row>
    <row r="1213" ht="15.75" customHeight="1">
      <c r="A1213" s="323" t="s">
        <v>8653</v>
      </c>
      <c r="B1213" s="480" t="s">
        <v>8654</v>
      </c>
      <c r="C1213" s="323" t="s">
        <v>1711</v>
      </c>
      <c r="D1213" s="323" t="s">
        <v>8625</v>
      </c>
      <c r="F1213" s="286" t="str">
        <f t="shared" si="1"/>
        <v>100385</v>
      </c>
      <c r="H1213" s="388">
        <f t="shared" si="2"/>
        <v>29.41</v>
      </c>
    </row>
    <row r="1214" ht="15.75" customHeight="1">
      <c r="A1214" s="323" t="s">
        <v>8658</v>
      </c>
      <c r="B1214" s="480" t="s">
        <v>8659</v>
      </c>
      <c r="C1214" s="323" t="s">
        <v>1711</v>
      </c>
      <c r="D1214" s="323" t="s">
        <v>8661</v>
      </c>
      <c r="F1214" s="286" t="str">
        <f t="shared" si="1"/>
        <v>100386</v>
      </c>
      <c r="H1214" s="388">
        <f t="shared" si="2"/>
        <v>38.19</v>
      </c>
    </row>
    <row r="1215" ht="15.75" customHeight="1">
      <c r="A1215" s="323" t="s">
        <v>8664</v>
      </c>
      <c r="B1215" s="480" t="s">
        <v>8665</v>
      </c>
      <c r="C1215" s="323" t="s">
        <v>1711</v>
      </c>
      <c r="D1215" s="323" t="s">
        <v>4884</v>
      </c>
      <c r="F1215" s="286" t="str">
        <f t="shared" si="1"/>
        <v>100387</v>
      </c>
      <c r="H1215" s="388">
        <f t="shared" si="2"/>
        <v>46.72</v>
      </c>
    </row>
    <row r="1216" ht="15.75" customHeight="1">
      <c r="A1216" s="323" t="s">
        <v>8667</v>
      </c>
      <c r="B1216" s="480" t="s">
        <v>8668</v>
      </c>
      <c r="C1216" s="323" t="s">
        <v>1711</v>
      </c>
      <c r="D1216" s="323" t="s">
        <v>4531</v>
      </c>
      <c r="F1216" s="286" t="str">
        <f t="shared" si="1"/>
        <v>100388</v>
      </c>
      <c r="H1216" s="388">
        <f t="shared" si="2"/>
        <v>18.7</v>
      </c>
    </row>
    <row r="1217" ht="15.75" customHeight="1">
      <c r="A1217" s="323" t="s">
        <v>8672</v>
      </c>
      <c r="B1217" s="480" t="s">
        <v>8673</v>
      </c>
      <c r="C1217" s="323" t="s">
        <v>1711</v>
      </c>
      <c r="D1217" s="323" t="s">
        <v>8675</v>
      </c>
      <c r="F1217" s="286" t="str">
        <f t="shared" si="1"/>
        <v>100389</v>
      </c>
      <c r="H1217" s="388">
        <f t="shared" si="2"/>
        <v>15.83</v>
      </c>
    </row>
    <row r="1218" ht="15.75" customHeight="1">
      <c r="A1218" s="323" t="s">
        <v>8676</v>
      </c>
      <c r="B1218" s="480" t="s">
        <v>8677</v>
      </c>
      <c r="C1218" s="323" t="s">
        <v>1711</v>
      </c>
      <c r="D1218" s="323" t="s">
        <v>8678</v>
      </c>
      <c r="F1218" s="286" t="str">
        <f t="shared" si="1"/>
        <v>100390</v>
      </c>
      <c r="H1218" s="388">
        <f t="shared" si="2"/>
        <v>22.27</v>
      </c>
    </row>
    <row r="1219" ht="15.75" customHeight="1">
      <c r="A1219" s="323" t="s">
        <v>8681</v>
      </c>
      <c r="B1219" s="480" t="s">
        <v>8682</v>
      </c>
      <c r="C1219" s="323" t="s">
        <v>1711</v>
      </c>
      <c r="D1219" s="323" t="s">
        <v>8684</v>
      </c>
      <c r="F1219" s="286" t="str">
        <f t="shared" si="1"/>
        <v>100391</v>
      </c>
      <c r="H1219" s="388">
        <f t="shared" si="2"/>
        <v>18.15</v>
      </c>
    </row>
    <row r="1220" ht="15.75" customHeight="1">
      <c r="A1220" s="323" t="s">
        <v>8685</v>
      </c>
      <c r="B1220" s="480" t="s">
        <v>8687</v>
      </c>
      <c r="C1220" s="323" t="s">
        <v>1711</v>
      </c>
      <c r="D1220" s="323" t="s">
        <v>7386</v>
      </c>
      <c r="F1220" s="286" t="str">
        <f t="shared" si="1"/>
        <v>100392</v>
      </c>
      <c r="H1220" s="388">
        <f t="shared" si="2"/>
        <v>14.7</v>
      </c>
    </row>
    <row r="1221" ht="15.75" customHeight="1">
      <c r="A1221" s="323" t="s">
        <v>8689</v>
      </c>
      <c r="B1221" s="480" t="s">
        <v>8690</v>
      </c>
      <c r="C1221" s="323" t="s">
        <v>1711</v>
      </c>
      <c r="D1221" s="323" t="s">
        <v>8692</v>
      </c>
      <c r="F1221" s="286" t="str">
        <f t="shared" si="1"/>
        <v>100393</v>
      </c>
      <c r="H1221" s="388">
        <f t="shared" si="2"/>
        <v>18.1</v>
      </c>
    </row>
    <row r="1222" ht="15.75" customHeight="1">
      <c r="A1222" s="323" t="s">
        <v>8694</v>
      </c>
      <c r="B1222" s="480" t="s">
        <v>8695</v>
      </c>
      <c r="C1222" s="323" t="s">
        <v>1711</v>
      </c>
      <c r="D1222" s="323" t="s">
        <v>8697</v>
      </c>
      <c r="F1222" s="286" t="str">
        <f t="shared" si="1"/>
        <v>100394</v>
      </c>
      <c r="H1222" s="388">
        <f t="shared" si="2"/>
        <v>17.51</v>
      </c>
    </row>
    <row r="1223" ht="15.75" customHeight="1">
      <c r="A1223" s="323" t="s">
        <v>8699</v>
      </c>
      <c r="B1223" s="480" t="s">
        <v>8700</v>
      </c>
      <c r="C1223" s="323" t="s">
        <v>1711</v>
      </c>
      <c r="D1223" s="323" t="s">
        <v>7301</v>
      </c>
      <c r="F1223" s="286" t="str">
        <f t="shared" si="1"/>
        <v>100395</v>
      </c>
      <c r="H1223" s="388">
        <f t="shared" si="2"/>
        <v>21.66</v>
      </c>
    </row>
    <row r="1224" ht="15.75" customHeight="1">
      <c r="A1224" s="323" t="s">
        <v>8702</v>
      </c>
      <c r="B1224" s="480" t="s">
        <v>8703</v>
      </c>
      <c r="C1224" s="323" t="s">
        <v>1711</v>
      </c>
      <c r="D1224" s="323" t="s">
        <v>8704</v>
      </c>
      <c r="F1224" s="286" t="str">
        <f t="shared" si="1"/>
        <v>94189</v>
      </c>
      <c r="H1224" s="388">
        <f t="shared" si="2"/>
        <v>29.03</v>
      </c>
    </row>
    <row r="1225" ht="15.75" customHeight="1">
      <c r="A1225" s="323" t="s">
        <v>8706</v>
      </c>
      <c r="B1225" s="480" t="s">
        <v>8707</v>
      </c>
      <c r="C1225" s="323" t="s">
        <v>1711</v>
      </c>
      <c r="D1225" s="323" t="s">
        <v>8708</v>
      </c>
      <c r="F1225" s="286" t="str">
        <f t="shared" si="1"/>
        <v>94192</v>
      </c>
      <c r="H1225" s="388">
        <f t="shared" si="2"/>
        <v>31.25</v>
      </c>
    </row>
    <row r="1226" ht="15.75" customHeight="1">
      <c r="A1226" s="323" t="s">
        <v>8710</v>
      </c>
      <c r="B1226" s="480" t="s">
        <v>8711</v>
      </c>
      <c r="C1226" s="323" t="s">
        <v>1711</v>
      </c>
      <c r="D1226" s="323" t="s">
        <v>8712</v>
      </c>
      <c r="F1226" s="286" t="str">
        <f t="shared" si="1"/>
        <v>94195</v>
      </c>
      <c r="H1226" s="388">
        <f t="shared" si="2"/>
        <v>27.44</v>
      </c>
    </row>
    <row r="1227" ht="15.75" customHeight="1">
      <c r="A1227" s="323" t="s">
        <v>8714</v>
      </c>
      <c r="B1227" s="480" t="s">
        <v>8716</v>
      </c>
      <c r="C1227" s="323" t="s">
        <v>1711</v>
      </c>
      <c r="D1227" s="323" t="s">
        <v>8718</v>
      </c>
      <c r="F1227" s="286" t="str">
        <f t="shared" si="1"/>
        <v>94198</v>
      </c>
      <c r="H1227" s="388">
        <f t="shared" si="2"/>
        <v>30.39</v>
      </c>
    </row>
    <row r="1228" ht="15.75" customHeight="1">
      <c r="A1228" s="323" t="s">
        <v>8719</v>
      </c>
      <c r="B1228" s="480" t="s">
        <v>8720</v>
      </c>
      <c r="C1228" s="323" t="s">
        <v>1711</v>
      </c>
      <c r="D1228" s="323" t="s">
        <v>8722</v>
      </c>
      <c r="F1228" s="286" t="str">
        <f t="shared" si="1"/>
        <v>94201</v>
      </c>
      <c r="H1228" s="388">
        <f t="shared" si="2"/>
        <v>39.57</v>
      </c>
    </row>
    <row r="1229" ht="15.75" customHeight="1">
      <c r="A1229" s="323" t="s">
        <v>8724</v>
      </c>
      <c r="B1229" s="480" t="s">
        <v>8726</v>
      </c>
      <c r="C1229" s="323" t="s">
        <v>1711</v>
      </c>
      <c r="D1229" s="323" t="s">
        <v>5889</v>
      </c>
      <c r="F1229" s="286" t="str">
        <f t="shared" si="1"/>
        <v>94204</v>
      </c>
      <c r="H1229" s="388">
        <f t="shared" si="2"/>
        <v>44.6</v>
      </c>
    </row>
    <row r="1230" ht="15.75" customHeight="1">
      <c r="A1230" s="323" t="s">
        <v>8730</v>
      </c>
      <c r="B1230" s="480" t="s">
        <v>8732</v>
      </c>
      <c r="C1230" s="323" t="s">
        <v>722</v>
      </c>
      <c r="D1230" s="323" t="s">
        <v>8733</v>
      </c>
      <c r="F1230" s="286" t="str">
        <f t="shared" si="1"/>
        <v>94224</v>
      </c>
      <c r="H1230" s="388">
        <f t="shared" si="2"/>
        <v>21.9</v>
      </c>
    </row>
    <row r="1231" ht="15.75" customHeight="1">
      <c r="A1231" s="323" t="s">
        <v>8735</v>
      </c>
      <c r="B1231" s="480" t="s">
        <v>8736</v>
      </c>
      <c r="C1231" s="323" t="s">
        <v>1711</v>
      </c>
      <c r="D1231" s="323" t="s">
        <v>4153</v>
      </c>
      <c r="F1231" s="286" t="str">
        <f t="shared" si="1"/>
        <v>94225</v>
      </c>
      <c r="H1231" s="388">
        <f t="shared" si="2"/>
        <v>21.21</v>
      </c>
    </row>
    <row r="1232" ht="15.75" customHeight="1">
      <c r="A1232" s="323" t="s">
        <v>8739</v>
      </c>
      <c r="B1232" s="480" t="s">
        <v>8742</v>
      </c>
      <c r="C1232" s="323" t="s">
        <v>1711</v>
      </c>
      <c r="D1232" s="323" t="s">
        <v>8211</v>
      </c>
      <c r="F1232" s="286" t="str">
        <f t="shared" si="1"/>
        <v>94226</v>
      </c>
      <c r="H1232" s="388">
        <f t="shared" si="2"/>
        <v>14.92</v>
      </c>
    </row>
    <row r="1233" ht="15.75" customHeight="1">
      <c r="A1233" s="323" t="s">
        <v>8747</v>
      </c>
      <c r="B1233" s="480" t="s">
        <v>8748</v>
      </c>
      <c r="C1233" s="323" t="s">
        <v>1662</v>
      </c>
      <c r="D1233" s="323" t="s">
        <v>6192</v>
      </c>
      <c r="F1233" s="286" t="str">
        <f t="shared" si="1"/>
        <v>94232</v>
      </c>
      <c r="H1233" s="388">
        <f t="shared" si="2"/>
        <v>2.46</v>
      </c>
    </row>
    <row r="1234" ht="15.75" customHeight="1">
      <c r="A1234" s="323" t="s">
        <v>8752</v>
      </c>
      <c r="B1234" s="480" t="s">
        <v>8754</v>
      </c>
      <c r="C1234" s="323" t="s">
        <v>1711</v>
      </c>
      <c r="D1234" s="323" t="s">
        <v>8712</v>
      </c>
      <c r="F1234" s="286" t="str">
        <f t="shared" si="1"/>
        <v>94440</v>
      </c>
      <c r="H1234" s="388">
        <f t="shared" si="2"/>
        <v>27.44</v>
      </c>
    </row>
    <row r="1235" ht="15.75" customHeight="1">
      <c r="A1235" s="323" t="s">
        <v>8757</v>
      </c>
      <c r="B1235" s="480" t="s">
        <v>8759</v>
      </c>
      <c r="C1235" s="323" t="s">
        <v>1711</v>
      </c>
      <c r="D1235" s="323" t="s">
        <v>8718</v>
      </c>
      <c r="F1235" s="286" t="str">
        <f t="shared" si="1"/>
        <v>94441</v>
      </c>
      <c r="H1235" s="388">
        <f t="shared" si="2"/>
        <v>30.39</v>
      </c>
    </row>
    <row r="1236" ht="15.75" customHeight="1">
      <c r="A1236" s="323" t="s">
        <v>8764</v>
      </c>
      <c r="B1236" s="480" t="s">
        <v>8765</v>
      </c>
      <c r="C1236" s="323" t="s">
        <v>1711</v>
      </c>
      <c r="D1236" s="323" t="s">
        <v>8712</v>
      </c>
      <c r="F1236" s="286" t="str">
        <f t="shared" si="1"/>
        <v>94442</v>
      </c>
      <c r="H1236" s="388">
        <f t="shared" si="2"/>
        <v>27.44</v>
      </c>
    </row>
    <row r="1237" ht="15.75" customHeight="1">
      <c r="A1237" s="323" t="s">
        <v>8767</v>
      </c>
      <c r="B1237" s="480" t="s">
        <v>8769</v>
      </c>
      <c r="C1237" s="323" t="s">
        <v>1711</v>
      </c>
      <c r="D1237" s="323" t="s">
        <v>8718</v>
      </c>
      <c r="F1237" s="286" t="str">
        <f t="shared" si="1"/>
        <v>94443</v>
      </c>
      <c r="H1237" s="388">
        <f t="shared" si="2"/>
        <v>30.39</v>
      </c>
    </row>
    <row r="1238" ht="15.75" customHeight="1">
      <c r="A1238" s="323" t="s">
        <v>8773</v>
      </c>
      <c r="B1238" s="480" t="s">
        <v>8774</v>
      </c>
      <c r="C1238" s="323" t="s">
        <v>1711</v>
      </c>
      <c r="D1238" s="323" t="s">
        <v>8722</v>
      </c>
      <c r="F1238" s="286" t="str">
        <f t="shared" si="1"/>
        <v>94445</v>
      </c>
      <c r="H1238" s="388">
        <f t="shared" si="2"/>
        <v>39.57</v>
      </c>
    </row>
    <row r="1239" ht="15.75" customHeight="1">
      <c r="A1239" s="323" t="s">
        <v>8778</v>
      </c>
      <c r="B1239" s="480" t="s">
        <v>8779</v>
      </c>
      <c r="C1239" s="323" t="s">
        <v>1711</v>
      </c>
      <c r="D1239" s="323" t="s">
        <v>5889</v>
      </c>
      <c r="F1239" s="286" t="str">
        <f t="shared" si="1"/>
        <v>94446</v>
      </c>
      <c r="H1239" s="388">
        <f t="shared" si="2"/>
        <v>44.6</v>
      </c>
    </row>
    <row r="1240" ht="15.75" customHeight="1">
      <c r="A1240" s="323" t="s">
        <v>8785</v>
      </c>
      <c r="B1240" s="480" t="s">
        <v>8786</v>
      </c>
      <c r="C1240" s="323" t="s">
        <v>1711</v>
      </c>
      <c r="D1240" s="323" t="s">
        <v>8722</v>
      </c>
      <c r="F1240" s="286" t="str">
        <f t="shared" si="1"/>
        <v>94447</v>
      </c>
      <c r="H1240" s="388">
        <f t="shared" si="2"/>
        <v>39.57</v>
      </c>
    </row>
    <row r="1241" ht="15.75" customHeight="1">
      <c r="A1241" s="323" t="s">
        <v>8788</v>
      </c>
      <c r="B1241" s="480" t="s">
        <v>8790</v>
      </c>
      <c r="C1241" s="323" t="s">
        <v>1711</v>
      </c>
      <c r="D1241" s="323" t="s">
        <v>5889</v>
      </c>
      <c r="F1241" s="286" t="str">
        <f t="shared" si="1"/>
        <v>94448</v>
      </c>
      <c r="H1241" s="388">
        <f t="shared" si="2"/>
        <v>44.6</v>
      </c>
    </row>
    <row r="1242" ht="15.75" customHeight="1">
      <c r="A1242" s="323" t="s">
        <v>8792</v>
      </c>
      <c r="B1242" s="480" t="s">
        <v>8793</v>
      </c>
      <c r="C1242" s="323" t="s">
        <v>1711</v>
      </c>
      <c r="D1242" s="323" t="s">
        <v>8795</v>
      </c>
      <c r="F1242" s="286" t="str">
        <f t="shared" si="1"/>
        <v>94207</v>
      </c>
      <c r="H1242" s="388">
        <f t="shared" si="2"/>
        <v>41.96</v>
      </c>
    </row>
    <row r="1243" ht="15.75" customHeight="1">
      <c r="A1243" s="323" t="s">
        <v>8796</v>
      </c>
      <c r="B1243" s="480" t="s">
        <v>8798</v>
      </c>
      <c r="C1243" s="323" t="s">
        <v>1711</v>
      </c>
      <c r="D1243" s="323" t="s">
        <v>8799</v>
      </c>
      <c r="F1243" s="286" t="str">
        <f t="shared" si="1"/>
        <v>94210</v>
      </c>
      <c r="H1243" s="388">
        <f t="shared" si="2"/>
        <v>44.56</v>
      </c>
    </row>
    <row r="1244" ht="15.75" customHeight="1">
      <c r="A1244" s="323" t="s">
        <v>8802</v>
      </c>
      <c r="B1244" s="480" t="s">
        <v>8803</v>
      </c>
      <c r="C1244" s="323" t="s">
        <v>1711</v>
      </c>
      <c r="D1244" s="323" t="s">
        <v>8805</v>
      </c>
      <c r="F1244" s="286" t="str">
        <f t="shared" si="1"/>
        <v>94218</v>
      </c>
      <c r="H1244" s="388">
        <f t="shared" si="2"/>
        <v>91.65</v>
      </c>
    </row>
    <row r="1245" ht="15.75" customHeight="1">
      <c r="A1245" s="323" t="s">
        <v>8808</v>
      </c>
      <c r="B1245" s="480" t="s">
        <v>8809</v>
      </c>
      <c r="C1245" s="323" t="s">
        <v>1711</v>
      </c>
      <c r="D1245" s="323" t="s">
        <v>8811</v>
      </c>
      <c r="F1245" s="286" t="str">
        <f t="shared" si="1"/>
        <v>94213</v>
      </c>
      <c r="H1245" s="388">
        <f t="shared" si="2"/>
        <v>52.47</v>
      </c>
    </row>
    <row r="1246" ht="15.75" customHeight="1">
      <c r="A1246" s="323" t="s">
        <v>8813</v>
      </c>
      <c r="B1246" s="480" t="s">
        <v>8814</v>
      </c>
      <c r="C1246" s="323" t="s">
        <v>1711</v>
      </c>
      <c r="D1246" s="323" t="s">
        <v>8815</v>
      </c>
      <c r="F1246" s="286" t="str">
        <f t="shared" si="1"/>
        <v>94216</v>
      </c>
      <c r="H1246" s="388">
        <f t="shared" si="2"/>
        <v>366.57</v>
      </c>
    </row>
    <row r="1247" ht="15.75" customHeight="1">
      <c r="A1247" s="323" t="s">
        <v>8818</v>
      </c>
      <c r="B1247" s="480" t="s">
        <v>8819</v>
      </c>
      <c r="C1247" s="323" t="s">
        <v>722</v>
      </c>
      <c r="D1247" s="323" t="s">
        <v>8821</v>
      </c>
      <c r="F1247" s="286" t="str">
        <f t="shared" si="1"/>
        <v>94219</v>
      </c>
      <c r="H1247" s="388">
        <f t="shared" si="2"/>
        <v>26.32</v>
      </c>
    </row>
    <row r="1248" ht="15.75" customHeight="1">
      <c r="A1248" s="323" t="s">
        <v>8823</v>
      </c>
      <c r="B1248" s="480" t="s">
        <v>8824</v>
      </c>
      <c r="C1248" s="323" t="s">
        <v>722</v>
      </c>
      <c r="D1248" s="323" t="s">
        <v>8825</v>
      </c>
      <c r="F1248" s="286" t="str">
        <f t="shared" si="1"/>
        <v>94220</v>
      </c>
      <c r="H1248" s="388">
        <f t="shared" si="2"/>
        <v>42.17</v>
      </c>
    </row>
    <row r="1249" ht="15.75" customHeight="1">
      <c r="A1249" s="323" t="s">
        <v>8826</v>
      </c>
      <c r="B1249" s="480" t="s">
        <v>8827</v>
      </c>
      <c r="C1249" s="323" t="s">
        <v>722</v>
      </c>
      <c r="D1249" s="323" t="s">
        <v>8828</v>
      </c>
      <c r="F1249" s="286" t="str">
        <f t="shared" si="1"/>
        <v>94221</v>
      </c>
      <c r="H1249" s="388">
        <f t="shared" si="2"/>
        <v>20.47</v>
      </c>
    </row>
    <row r="1250" ht="15.75" customHeight="1">
      <c r="A1250" s="323" t="s">
        <v>8830</v>
      </c>
      <c r="B1250" s="480" t="s">
        <v>8832</v>
      </c>
      <c r="C1250" s="323" t="s">
        <v>722</v>
      </c>
      <c r="D1250" s="323" t="s">
        <v>8833</v>
      </c>
      <c r="F1250" s="286" t="str">
        <f t="shared" si="1"/>
        <v>94222</v>
      </c>
      <c r="H1250" s="388">
        <f t="shared" si="2"/>
        <v>36.33</v>
      </c>
    </row>
    <row r="1251" ht="15.75" customHeight="1">
      <c r="A1251" s="323" t="s">
        <v>8835</v>
      </c>
      <c r="B1251" s="480" t="s">
        <v>8836</v>
      </c>
      <c r="C1251" s="323" t="s">
        <v>722</v>
      </c>
      <c r="D1251" s="323" t="s">
        <v>4841</v>
      </c>
      <c r="F1251" s="286" t="str">
        <f t="shared" si="1"/>
        <v>94223</v>
      </c>
      <c r="H1251" s="388">
        <f t="shared" si="2"/>
        <v>53.99</v>
      </c>
    </row>
    <row r="1252" ht="15.75" customHeight="1">
      <c r="A1252" s="323" t="s">
        <v>8838</v>
      </c>
      <c r="B1252" s="480" t="s">
        <v>8840</v>
      </c>
      <c r="C1252" s="323" t="s">
        <v>722</v>
      </c>
      <c r="D1252" s="323" t="s">
        <v>8841</v>
      </c>
      <c r="F1252" s="286" t="str">
        <f t="shared" si="1"/>
        <v>94451</v>
      </c>
      <c r="H1252" s="388">
        <f t="shared" si="2"/>
        <v>120.5</v>
      </c>
    </row>
    <row r="1253" ht="15.75" customHeight="1">
      <c r="A1253" s="323" t="s">
        <v>8844</v>
      </c>
      <c r="B1253" s="480" t="s">
        <v>8845</v>
      </c>
      <c r="C1253" s="323" t="s">
        <v>722</v>
      </c>
      <c r="D1253" s="323" t="s">
        <v>8847</v>
      </c>
      <c r="F1253" s="286" t="str">
        <f t="shared" si="1"/>
        <v>100325</v>
      </c>
      <c r="H1253" s="388">
        <f t="shared" si="2"/>
        <v>51.98</v>
      </c>
    </row>
    <row r="1254" ht="15.75" customHeight="1">
      <c r="A1254" s="323" t="s">
        <v>8850</v>
      </c>
      <c r="B1254" s="480" t="s">
        <v>8851</v>
      </c>
      <c r="C1254" s="323" t="s">
        <v>722</v>
      </c>
      <c r="D1254" s="323" t="s">
        <v>8853</v>
      </c>
      <c r="F1254" s="286" t="str">
        <f t="shared" si="1"/>
        <v>100327</v>
      </c>
      <c r="H1254" s="388">
        <f t="shared" si="2"/>
        <v>42.63</v>
      </c>
    </row>
    <row r="1255" ht="15.75" customHeight="1">
      <c r="A1255" s="323" t="s">
        <v>8855</v>
      </c>
      <c r="B1255" s="480" t="s">
        <v>8856</v>
      </c>
      <c r="C1255" s="323" t="s">
        <v>1711</v>
      </c>
      <c r="D1255" s="323" t="s">
        <v>8857</v>
      </c>
      <c r="F1255" s="286" t="str">
        <f t="shared" si="1"/>
        <v>100328</v>
      </c>
      <c r="H1255" s="388">
        <f t="shared" si="2"/>
        <v>11.22</v>
      </c>
    </row>
    <row r="1256" ht="15.75" customHeight="1">
      <c r="A1256" s="323" t="s">
        <v>8860</v>
      </c>
      <c r="B1256" s="480" t="s">
        <v>8862</v>
      </c>
      <c r="C1256" s="323" t="s">
        <v>1711</v>
      </c>
      <c r="D1256" s="323" t="s">
        <v>8863</v>
      </c>
      <c r="F1256" s="286" t="str">
        <f t="shared" si="1"/>
        <v>100329</v>
      </c>
      <c r="H1256" s="388">
        <f t="shared" si="2"/>
        <v>14.18</v>
      </c>
    </row>
    <row r="1257" ht="15.75" customHeight="1">
      <c r="A1257" s="323" t="s">
        <v>8866</v>
      </c>
      <c r="B1257" s="480" t="s">
        <v>8868</v>
      </c>
      <c r="C1257" s="323" t="s">
        <v>1711</v>
      </c>
      <c r="D1257" s="323" t="s">
        <v>2734</v>
      </c>
      <c r="F1257" s="286" t="str">
        <f t="shared" si="1"/>
        <v>100330</v>
      </c>
      <c r="H1257" s="388">
        <f t="shared" si="2"/>
        <v>15.27</v>
      </c>
    </row>
    <row r="1258" ht="15.75" customHeight="1">
      <c r="A1258" s="323" t="s">
        <v>8871</v>
      </c>
      <c r="B1258" s="480" t="s">
        <v>8872</v>
      </c>
      <c r="C1258" s="323" t="s">
        <v>1711</v>
      </c>
      <c r="D1258" s="323" t="s">
        <v>8873</v>
      </c>
      <c r="F1258" s="286" t="str">
        <f t="shared" si="1"/>
        <v>100331</v>
      </c>
      <c r="H1258" s="388">
        <f t="shared" si="2"/>
        <v>20.31</v>
      </c>
    </row>
    <row r="1259" ht="15.75" customHeight="1">
      <c r="A1259" s="323" t="s">
        <v>8875</v>
      </c>
      <c r="B1259" s="480" t="s">
        <v>8876</v>
      </c>
      <c r="C1259" s="323" t="s">
        <v>722</v>
      </c>
      <c r="D1259" s="323" t="s">
        <v>8877</v>
      </c>
      <c r="F1259" s="286" t="str">
        <f t="shared" si="1"/>
        <v>100434</v>
      </c>
      <c r="H1259" s="388">
        <f t="shared" si="2"/>
        <v>59.86</v>
      </c>
    </row>
    <row r="1260" ht="15.75" customHeight="1">
      <c r="A1260" s="323" t="s">
        <v>8879</v>
      </c>
      <c r="B1260" s="480" t="s">
        <v>8880</v>
      </c>
      <c r="C1260" s="323" t="s">
        <v>722</v>
      </c>
      <c r="D1260" s="323" t="s">
        <v>8882</v>
      </c>
      <c r="F1260" s="286" t="str">
        <f t="shared" si="1"/>
        <v>100435</v>
      </c>
      <c r="H1260" s="388">
        <f t="shared" si="2"/>
        <v>27.99</v>
      </c>
    </row>
    <row r="1261" ht="15.75" customHeight="1">
      <c r="A1261" s="323" t="s">
        <v>8884</v>
      </c>
      <c r="B1261" s="480" t="s">
        <v>8885</v>
      </c>
      <c r="C1261" s="323" t="s">
        <v>722</v>
      </c>
      <c r="D1261" s="323" t="s">
        <v>8886</v>
      </c>
      <c r="F1261" s="286" t="str">
        <f t="shared" si="1"/>
        <v>94227</v>
      </c>
      <c r="H1261" s="388">
        <f t="shared" si="2"/>
        <v>45.98</v>
      </c>
    </row>
    <row r="1262" ht="15.75" customHeight="1">
      <c r="A1262" s="323" t="s">
        <v>8888</v>
      </c>
      <c r="B1262" s="480" t="s">
        <v>8889</v>
      </c>
      <c r="C1262" s="323" t="s">
        <v>722</v>
      </c>
      <c r="D1262" s="323" t="s">
        <v>8890</v>
      </c>
      <c r="F1262" s="286" t="str">
        <f t="shared" si="1"/>
        <v>94228</v>
      </c>
      <c r="H1262" s="388">
        <f t="shared" si="2"/>
        <v>62.42</v>
      </c>
    </row>
    <row r="1263" ht="15.75" customHeight="1">
      <c r="A1263" s="323" t="s">
        <v>8892</v>
      </c>
      <c r="B1263" s="480" t="s">
        <v>8893</v>
      </c>
      <c r="C1263" s="323" t="s">
        <v>722</v>
      </c>
      <c r="D1263" s="323" t="s">
        <v>8895</v>
      </c>
      <c r="F1263" s="286" t="str">
        <f t="shared" si="1"/>
        <v>94229</v>
      </c>
      <c r="H1263" s="388">
        <f t="shared" si="2"/>
        <v>120.17</v>
      </c>
    </row>
    <row r="1264" ht="15.75" customHeight="1">
      <c r="A1264" s="323" t="s">
        <v>8897</v>
      </c>
      <c r="B1264" s="480" t="s">
        <v>8898</v>
      </c>
      <c r="C1264" s="323" t="s">
        <v>722</v>
      </c>
      <c r="D1264" s="323" t="s">
        <v>8900</v>
      </c>
      <c r="F1264" s="286" t="str">
        <f t="shared" si="1"/>
        <v>94231</v>
      </c>
      <c r="H1264" s="388">
        <f t="shared" si="2"/>
        <v>37.78</v>
      </c>
    </row>
    <row r="1265" ht="15.75" customHeight="1">
      <c r="A1265" s="323" t="s">
        <v>8901</v>
      </c>
      <c r="B1265" s="480" t="s">
        <v>8903</v>
      </c>
      <c r="C1265" s="323" t="s">
        <v>1711</v>
      </c>
      <c r="D1265" s="323" t="s">
        <v>8904</v>
      </c>
      <c r="F1265" s="286" t="str">
        <f t="shared" si="1"/>
        <v>94449</v>
      </c>
      <c r="H1265" s="388">
        <f t="shared" si="2"/>
        <v>73.87</v>
      </c>
    </row>
    <row r="1266" ht="15.75" customHeight="1">
      <c r="A1266" s="323" t="s">
        <v>8905</v>
      </c>
      <c r="B1266" s="480" t="s">
        <v>8907</v>
      </c>
      <c r="C1266" s="323" t="s">
        <v>345</v>
      </c>
      <c r="D1266" s="323" t="s">
        <v>8909</v>
      </c>
      <c r="F1266" s="286" t="str">
        <f t="shared" si="1"/>
        <v>73970/1</v>
      </c>
      <c r="H1266" s="388">
        <f t="shared" si="2"/>
        <v>13.26</v>
      </c>
    </row>
    <row r="1267" ht="15.75" customHeight="1">
      <c r="A1267" s="323" t="s">
        <v>8912</v>
      </c>
      <c r="B1267" s="480" t="s">
        <v>8913</v>
      </c>
      <c r="C1267" s="323" t="s">
        <v>345</v>
      </c>
      <c r="D1267" s="323" t="s">
        <v>8915</v>
      </c>
      <c r="F1267" s="286" t="str">
        <f t="shared" si="1"/>
        <v>73970/2</v>
      </c>
      <c r="H1267" s="388">
        <f t="shared" si="2"/>
        <v>8.69</v>
      </c>
    </row>
    <row r="1268" ht="15.75" customHeight="1">
      <c r="A1268" s="323" t="s">
        <v>8917</v>
      </c>
      <c r="B1268" s="480" t="s">
        <v>8919</v>
      </c>
      <c r="C1268" s="323" t="s">
        <v>1662</v>
      </c>
      <c r="D1268" s="323" t="s">
        <v>8920</v>
      </c>
      <c r="F1268" s="286" t="str">
        <f t="shared" si="1"/>
        <v>92255</v>
      </c>
      <c r="H1268" s="388">
        <f t="shared" si="2"/>
        <v>183.56</v>
      </c>
    </row>
    <row r="1269" ht="15.75" customHeight="1">
      <c r="A1269" s="323" t="s">
        <v>8922</v>
      </c>
      <c r="B1269" s="480" t="s">
        <v>8924</v>
      </c>
      <c r="C1269" s="323" t="s">
        <v>1662</v>
      </c>
      <c r="D1269" s="323" t="s">
        <v>8925</v>
      </c>
      <c r="F1269" s="286" t="str">
        <f t="shared" si="1"/>
        <v>92256</v>
      </c>
      <c r="H1269" s="388">
        <f t="shared" si="2"/>
        <v>229.59</v>
      </c>
    </row>
    <row r="1270" ht="15.75" customHeight="1">
      <c r="A1270" s="323" t="s">
        <v>8927</v>
      </c>
      <c r="B1270" s="480" t="s">
        <v>8928</v>
      </c>
      <c r="C1270" s="323" t="s">
        <v>1662</v>
      </c>
      <c r="D1270" s="323" t="s">
        <v>8929</v>
      </c>
      <c r="F1270" s="286" t="str">
        <f t="shared" si="1"/>
        <v>92257</v>
      </c>
      <c r="H1270" s="388">
        <f t="shared" si="2"/>
        <v>274.96</v>
      </c>
    </row>
    <row r="1271" ht="15.75" customHeight="1">
      <c r="A1271" s="323" t="s">
        <v>8931</v>
      </c>
      <c r="B1271" s="480" t="s">
        <v>8932</v>
      </c>
      <c r="C1271" s="323" t="s">
        <v>1662</v>
      </c>
      <c r="D1271" s="323" t="s">
        <v>8933</v>
      </c>
      <c r="F1271" s="286" t="str">
        <f t="shared" si="1"/>
        <v>92258</v>
      </c>
      <c r="H1271" s="388">
        <f t="shared" si="2"/>
        <v>347.93</v>
      </c>
    </row>
    <row r="1272" ht="15.75" customHeight="1">
      <c r="A1272" s="323" t="s">
        <v>8935</v>
      </c>
      <c r="B1272" s="480" t="s">
        <v>8936</v>
      </c>
      <c r="C1272" s="323" t="s">
        <v>1711</v>
      </c>
      <c r="D1272" s="323" t="s">
        <v>8937</v>
      </c>
      <c r="F1272" s="286" t="str">
        <f t="shared" si="1"/>
        <v>92568</v>
      </c>
      <c r="H1272" s="388">
        <f t="shared" si="2"/>
        <v>94.13</v>
      </c>
    </row>
    <row r="1273" ht="15.75" customHeight="1">
      <c r="A1273" s="323" t="s">
        <v>8940</v>
      </c>
      <c r="B1273" s="480" t="s">
        <v>8941</v>
      </c>
      <c r="C1273" s="323" t="s">
        <v>1711</v>
      </c>
      <c r="D1273" s="323" t="s">
        <v>8847</v>
      </c>
      <c r="F1273" s="286" t="str">
        <f t="shared" si="1"/>
        <v>92569</v>
      </c>
      <c r="H1273" s="388">
        <f t="shared" si="2"/>
        <v>51.98</v>
      </c>
    </row>
    <row r="1274" ht="15.75" customHeight="1">
      <c r="A1274" s="323" t="s">
        <v>8943</v>
      </c>
      <c r="B1274" s="480" t="s">
        <v>8945</v>
      </c>
      <c r="C1274" s="323" t="s">
        <v>1711</v>
      </c>
      <c r="D1274" s="323" t="s">
        <v>4437</v>
      </c>
      <c r="F1274" s="286" t="str">
        <f t="shared" si="1"/>
        <v>92570</v>
      </c>
      <c r="H1274" s="388">
        <f t="shared" si="2"/>
        <v>32.68</v>
      </c>
    </row>
    <row r="1275" ht="15.75" customHeight="1">
      <c r="A1275" s="323" t="s">
        <v>8948</v>
      </c>
      <c r="B1275" s="480" t="s">
        <v>8949</v>
      </c>
      <c r="C1275" s="323" t="s">
        <v>1711</v>
      </c>
      <c r="D1275" s="323" t="s">
        <v>8950</v>
      </c>
      <c r="F1275" s="286" t="str">
        <f t="shared" si="1"/>
        <v>92571</v>
      </c>
      <c r="H1275" s="388">
        <f t="shared" si="2"/>
        <v>102.65</v>
      </c>
    </row>
    <row r="1276" ht="15.75" customHeight="1">
      <c r="A1276" s="323" t="s">
        <v>8953</v>
      </c>
      <c r="B1276" s="480" t="s">
        <v>8954</v>
      </c>
      <c r="C1276" s="323" t="s">
        <v>1711</v>
      </c>
      <c r="D1276" s="323" t="s">
        <v>8955</v>
      </c>
      <c r="F1276" s="286" t="str">
        <f t="shared" si="1"/>
        <v>92572</v>
      </c>
      <c r="H1276" s="388">
        <f t="shared" si="2"/>
        <v>61.02</v>
      </c>
    </row>
    <row r="1277" ht="15.75" customHeight="1">
      <c r="A1277" s="323" t="s">
        <v>8957</v>
      </c>
      <c r="B1277" s="480" t="s">
        <v>8959</v>
      </c>
      <c r="C1277" s="323" t="s">
        <v>1711</v>
      </c>
      <c r="D1277" s="323" t="s">
        <v>8960</v>
      </c>
      <c r="F1277" s="286" t="str">
        <f t="shared" si="1"/>
        <v>92573</v>
      </c>
      <c r="H1277" s="388">
        <f t="shared" si="2"/>
        <v>36.36</v>
      </c>
    </row>
    <row r="1278" ht="15.75" customHeight="1">
      <c r="A1278" s="323" t="s">
        <v>8962</v>
      </c>
      <c r="B1278" s="480" t="s">
        <v>8964</v>
      </c>
      <c r="C1278" s="323" t="s">
        <v>1711</v>
      </c>
      <c r="D1278" s="323" t="s">
        <v>8965</v>
      </c>
      <c r="F1278" s="286" t="str">
        <f t="shared" si="1"/>
        <v>92574</v>
      </c>
      <c r="H1278" s="388">
        <f t="shared" si="2"/>
        <v>95.99</v>
      </c>
    </row>
    <row r="1279" ht="15.75" customHeight="1">
      <c r="A1279" s="323" t="s">
        <v>8968</v>
      </c>
      <c r="B1279" s="480" t="s">
        <v>8969</v>
      </c>
      <c r="C1279" s="323" t="s">
        <v>1711</v>
      </c>
      <c r="D1279" s="323" t="s">
        <v>8970</v>
      </c>
      <c r="F1279" s="286" t="str">
        <f t="shared" si="1"/>
        <v>92575</v>
      </c>
      <c r="H1279" s="388">
        <f t="shared" si="2"/>
        <v>47.69</v>
      </c>
    </row>
    <row r="1280" ht="15.75" customHeight="1">
      <c r="A1280" s="323" t="s">
        <v>8971</v>
      </c>
      <c r="B1280" s="480" t="s">
        <v>8973</v>
      </c>
      <c r="C1280" s="323" t="s">
        <v>1711</v>
      </c>
      <c r="D1280" s="323" t="s">
        <v>7915</v>
      </c>
      <c r="F1280" s="286" t="str">
        <f t="shared" si="1"/>
        <v>92576</v>
      </c>
      <c r="H1280" s="388">
        <f t="shared" si="2"/>
        <v>25.82</v>
      </c>
    </row>
    <row r="1281" ht="15.75" customHeight="1">
      <c r="A1281" s="323" t="s">
        <v>8975</v>
      </c>
      <c r="B1281" s="480" t="s">
        <v>8976</v>
      </c>
      <c r="C1281" s="323" t="s">
        <v>1711</v>
      </c>
      <c r="D1281" s="323" t="s">
        <v>8977</v>
      </c>
      <c r="F1281" s="286" t="str">
        <f t="shared" si="1"/>
        <v>92577</v>
      </c>
      <c r="H1281" s="388">
        <f t="shared" si="2"/>
        <v>104.81</v>
      </c>
    </row>
    <row r="1282" ht="15.75" customHeight="1">
      <c r="A1282" s="323" t="s">
        <v>8979</v>
      </c>
      <c r="B1282" s="480" t="s">
        <v>8980</v>
      </c>
      <c r="C1282" s="323" t="s">
        <v>1711</v>
      </c>
      <c r="D1282" s="323" t="s">
        <v>8981</v>
      </c>
      <c r="F1282" s="286" t="str">
        <f t="shared" si="1"/>
        <v>92578</v>
      </c>
      <c r="H1282" s="388">
        <f t="shared" si="2"/>
        <v>52.65</v>
      </c>
    </row>
    <row r="1283" ht="15.75" customHeight="1">
      <c r="A1283" s="323" t="s">
        <v>8983</v>
      </c>
      <c r="B1283" s="480" t="s">
        <v>8984</v>
      </c>
      <c r="C1283" s="323" t="s">
        <v>1711</v>
      </c>
      <c r="D1283" s="323" t="s">
        <v>8986</v>
      </c>
      <c r="F1283" s="286" t="str">
        <f t="shared" si="1"/>
        <v>92579</v>
      </c>
      <c r="H1283" s="388">
        <f t="shared" si="2"/>
        <v>28.8</v>
      </c>
    </row>
    <row r="1284" ht="15.75" customHeight="1">
      <c r="A1284" s="323" t="s">
        <v>8988</v>
      </c>
      <c r="B1284" s="480" t="s">
        <v>8989</v>
      </c>
      <c r="C1284" s="323" t="s">
        <v>1711</v>
      </c>
      <c r="D1284" s="323" t="s">
        <v>5176</v>
      </c>
      <c r="F1284" s="286" t="str">
        <f t="shared" si="1"/>
        <v>92580</v>
      </c>
      <c r="H1284" s="388">
        <f t="shared" si="2"/>
        <v>36.45</v>
      </c>
    </row>
    <row r="1285" ht="15.75" customHeight="1">
      <c r="A1285" s="323" t="s">
        <v>8991</v>
      </c>
      <c r="B1285" s="480" t="s">
        <v>8993</v>
      </c>
      <c r="C1285" s="323" t="s">
        <v>1711</v>
      </c>
      <c r="D1285" s="323" t="s">
        <v>8994</v>
      </c>
      <c r="F1285" s="286" t="str">
        <f t="shared" si="1"/>
        <v>92581</v>
      </c>
      <c r="H1285" s="388">
        <f t="shared" si="2"/>
        <v>37.67</v>
      </c>
    </row>
    <row r="1286" ht="15.75" customHeight="1">
      <c r="A1286" s="323" t="s">
        <v>8997</v>
      </c>
      <c r="B1286" s="480" t="s">
        <v>8998</v>
      </c>
      <c r="C1286" s="323" t="s">
        <v>1662</v>
      </c>
      <c r="D1286" s="323" t="s">
        <v>9000</v>
      </c>
      <c r="F1286" s="286" t="str">
        <f t="shared" si="1"/>
        <v>92582</v>
      </c>
      <c r="H1286" s="388">
        <f t="shared" si="2"/>
        <v>563.73</v>
      </c>
    </row>
    <row r="1287" ht="15.75" customHeight="1">
      <c r="A1287" s="323" t="s">
        <v>9002</v>
      </c>
      <c r="B1287" s="480" t="s">
        <v>9003</v>
      </c>
      <c r="C1287" s="323" t="s">
        <v>1662</v>
      </c>
      <c r="D1287" s="323" t="s">
        <v>9005</v>
      </c>
      <c r="F1287" s="286" t="str">
        <f t="shared" si="1"/>
        <v>92584</v>
      </c>
      <c r="H1287" s="388">
        <f t="shared" si="2"/>
        <v>648.92</v>
      </c>
    </row>
    <row r="1288" ht="15.75" customHeight="1">
      <c r="A1288" s="323" t="s">
        <v>9008</v>
      </c>
      <c r="B1288" s="480" t="s">
        <v>9009</v>
      </c>
      <c r="C1288" s="323" t="s">
        <v>1662</v>
      </c>
      <c r="D1288" s="323" t="s">
        <v>9010</v>
      </c>
      <c r="F1288" s="286" t="str">
        <f t="shared" si="1"/>
        <v>92586</v>
      </c>
      <c r="H1288" s="388">
        <f t="shared" si="2"/>
        <v>734.11</v>
      </c>
    </row>
    <row r="1289" ht="15.75" customHeight="1">
      <c r="A1289" s="323" t="s">
        <v>9012</v>
      </c>
      <c r="B1289" s="480" t="s">
        <v>9013</v>
      </c>
      <c r="C1289" s="323" t="s">
        <v>1662</v>
      </c>
      <c r="D1289" s="323" t="s">
        <v>9015</v>
      </c>
      <c r="F1289" s="286" t="str">
        <f t="shared" si="1"/>
        <v>92588</v>
      </c>
      <c r="H1289" s="388">
        <f t="shared" si="2"/>
        <v>933.69</v>
      </c>
    </row>
    <row r="1290" ht="15.75" customHeight="1">
      <c r="A1290" s="323" t="s">
        <v>9016</v>
      </c>
      <c r="B1290" s="480" t="s">
        <v>9018</v>
      </c>
      <c r="C1290" s="323" t="s">
        <v>1662</v>
      </c>
      <c r="D1290" s="323" t="s">
        <v>9019</v>
      </c>
      <c r="F1290" s="286" t="str">
        <f t="shared" si="1"/>
        <v>92590</v>
      </c>
      <c r="H1290" s="388">
        <f t="shared" si="2"/>
        <v>1018.86</v>
      </c>
    </row>
    <row r="1291" ht="15.75" customHeight="1">
      <c r="A1291" s="323" t="s">
        <v>9021</v>
      </c>
      <c r="B1291" s="480" t="s">
        <v>9022</v>
      </c>
      <c r="C1291" s="323" t="s">
        <v>1662</v>
      </c>
      <c r="D1291" s="323" t="s">
        <v>9023</v>
      </c>
      <c r="F1291" s="286" t="str">
        <f t="shared" si="1"/>
        <v>92592</v>
      </c>
      <c r="H1291" s="388">
        <f t="shared" si="2"/>
        <v>1149.42</v>
      </c>
    </row>
    <row r="1292" ht="15.75" customHeight="1">
      <c r="A1292" s="323" t="s">
        <v>9025</v>
      </c>
      <c r="B1292" s="480" t="s">
        <v>9026</v>
      </c>
      <c r="C1292" s="323" t="s">
        <v>345</v>
      </c>
      <c r="D1292" s="323" t="s">
        <v>9028</v>
      </c>
      <c r="F1292" s="286" t="str">
        <f t="shared" si="1"/>
        <v>92593</v>
      </c>
      <c r="H1292" s="388">
        <f t="shared" si="2"/>
        <v>8.67</v>
      </c>
    </row>
    <row r="1293" ht="15.75" customHeight="1">
      <c r="A1293" s="323" t="s">
        <v>9029</v>
      </c>
      <c r="B1293" s="480" t="s">
        <v>9031</v>
      </c>
      <c r="C1293" s="323" t="s">
        <v>1662</v>
      </c>
      <c r="D1293" s="323" t="s">
        <v>9032</v>
      </c>
      <c r="F1293" s="286" t="str">
        <f t="shared" si="1"/>
        <v>92594</v>
      </c>
      <c r="H1293" s="388">
        <f t="shared" si="2"/>
        <v>1324.48</v>
      </c>
    </row>
    <row r="1294" ht="15.75" customHeight="1">
      <c r="A1294" s="323" t="s">
        <v>9034</v>
      </c>
      <c r="B1294" s="480" t="s">
        <v>9036</v>
      </c>
      <c r="C1294" s="323" t="s">
        <v>1662</v>
      </c>
      <c r="D1294" s="323" t="s">
        <v>9037</v>
      </c>
      <c r="F1294" s="286" t="str">
        <f t="shared" si="1"/>
        <v>92596</v>
      </c>
      <c r="H1294" s="388">
        <f t="shared" si="2"/>
        <v>1486.28</v>
      </c>
    </row>
    <row r="1295" ht="15.75" customHeight="1">
      <c r="A1295" s="323" t="s">
        <v>9040</v>
      </c>
      <c r="B1295" s="480" t="s">
        <v>9041</v>
      </c>
      <c r="C1295" s="323" t="s">
        <v>1662</v>
      </c>
      <c r="D1295" s="323" t="s">
        <v>9043</v>
      </c>
      <c r="F1295" s="286" t="str">
        <f t="shared" si="1"/>
        <v>92598</v>
      </c>
      <c r="H1295" s="388">
        <f t="shared" si="2"/>
        <v>1571.47</v>
      </c>
    </row>
    <row r="1296" ht="15.75" customHeight="1">
      <c r="A1296" s="323" t="s">
        <v>9044</v>
      </c>
      <c r="B1296" s="480" t="s">
        <v>9046</v>
      </c>
      <c r="C1296" s="323" t="s">
        <v>1662</v>
      </c>
      <c r="D1296" s="323" t="s">
        <v>9047</v>
      </c>
      <c r="F1296" s="286" t="str">
        <f t="shared" si="1"/>
        <v>92600</v>
      </c>
      <c r="H1296" s="388">
        <f t="shared" si="2"/>
        <v>1678.19</v>
      </c>
    </row>
    <row r="1297" ht="15.75" customHeight="1">
      <c r="A1297" s="323" t="s">
        <v>9049</v>
      </c>
      <c r="B1297" s="480" t="s">
        <v>9050</v>
      </c>
      <c r="C1297" s="323" t="s">
        <v>1662</v>
      </c>
      <c r="D1297" s="323" t="s">
        <v>9000</v>
      </c>
      <c r="F1297" s="286" t="str">
        <f t="shared" si="1"/>
        <v>92602</v>
      </c>
      <c r="H1297" s="388">
        <f t="shared" si="2"/>
        <v>563.73</v>
      </c>
    </row>
    <row r="1298" ht="15.75" customHeight="1">
      <c r="A1298" s="323" t="s">
        <v>9053</v>
      </c>
      <c r="B1298" s="480" t="s">
        <v>9054</v>
      </c>
      <c r="C1298" s="323" t="s">
        <v>1662</v>
      </c>
      <c r="D1298" s="323" t="s">
        <v>9055</v>
      </c>
      <c r="F1298" s="286" t="str">
        <f t="shared" si="1"/>
        <v>92604</v>
      </c>
      <c r="H1298" s="388">
        <f t="shared" si="2"/>
        <v>627.38</v>
      </c>
    </row>
    <row r="1299" ht="15.75" customHeight="1">
      <c r="A1299" s="323" t="s">
        <v>9057</v>
      </c>
      <c r="B1299" s="480" t="s">
        <v>9059</v>
      </c>
      <c r="C1299" s="323" t="s">
        <v>1662</v>
      </c>
      <c r="D1299" s="323" t="s">
        <v>9060</v>
      </c>
      <c r="F1299" s="286" t="str">
        <f t="shared" si="1"/>
        <v>92606</v>
      </c>
      <c r="H1299" s="388">
        <f t="shared" si="2"/>
        <v>712.58</v>
      </c>
    </row>
    <row r="1300" ht="15.75" customHeight="1">
      <c r="A1300" s="323" t="s">
        <v>9062</v>
      </c>
      <c r="B1300" s="480" t="s">
        <v>9063</v>
      </c>
      <c r="C1300" s="323" t="s">
        <v>1662</v>
      </c>
      <c r="D1300" s="323" t="s">
        <v>9064</v>
      </c>
      <c r="F1300" s="286" t="str">
        <f t="shared" si="1"/>
        <v>92608</v>
      </c>
      <c r="H1300" s="388">
        <f t="shared" si="2"/>
        <v>890.61</v>
      </c>
    </row>
    <row r="1301" ht="15.75" customHeight="1">
      <c r="A1301" s="323" t="s">
        <v>9065</v>
      </c>
      <c r="B1301" s="480" t="s">
        <v>9066</v>
      </c>
      <c r="C1301" s="323" t="s">
        <v>1662</v>
      </c>
      <c r="D1301" s="323" t="s">
        <v>9067</v>
      </c>
      <c r="F1301" s="286" t="str">
        <f t="shared" si="1"/>
        <v>92610</v>
      </c>
      <c r="H1301" s="388">
        <f t="shared" si="2"/>
        <v>975.78</v>
      </c>
    </row>
    <row r="1302" ht="15.75" customHeight="1">
      <c r="A1302" s="323" t="s">
        <v>9070</v>
      </c>
      <c r="B1302" s="480" t="s">
        <v>9072</v>
      </c>
      <c r="C1302" s="323" t="s">
        <v>1662</v>
      </c>
      <c r="D1302" s="323" t="s">
        <v>9073</v>
      </c>
      <c r="F1302" s="286" t="str">
        <f t="shared" si="1"/>
        <v>92612</v>
      </c>
      <c r="H1302" s="388">
        <f t="shared" si="2"/>
        <v>1106.36</v>
      </c>
    </row>
    <row r="1303" ht="15.75" customHeight="1">
      <c r="A1303" s="323" t="s">
        <v>9075</v>
      </c>
      <c r="B1303" s="480" t="s">
        <v>9076</v>
      </c>
      <c r="C1303" s="323" t="s">
        <v>1662</v>
      </c>
      <c r="D1303" s="323" t="s">
        <v>9078</v>
      </c>
      <c r="F1303" s="286" t="str">
        <f t="shared" si="1"/>
        <v>92614</v>
      </c>
      <c r="H1303" s="388">
        <f t="shared" si="2"/>
        <v>1238.34</v>
      </c>
    </row>
    <row r="1304" ht="15.75" customHeight="1">
      <c r="A1304" s="323" t="s">
        <v>9079</v>
      </c>
      <c r="B1304" s="480" t="s">
        <v>9081</v>
      </c>
      <c r="C1304" s="323" t="s">
        <v>1662</v>
      </c>
      <c r="D1304" s="323" t="s">
        <v>9082</v>
      </c>
      <c r="F1304" s="286" t="str">
        <f t="shared" si="1"/>
        <v>92616</v>
      </c>
      <c r="H1304" s="388">
        <f t="shared" si="2"/>
        <v>1421.67</v>
      </c>
    </row>
    <row r="1305" ht="15.75" customHeight="1">
      <c r="A1305" s="323" t="s">
        <v>9085</v>
      </c>
      <c r="B1305" s="480" t="s">
        <v>9087</v>
      </c>
      <c r="C1305" s="323" t="s">
        <v>1662</v>
      </c>
      <c r="D1305" s="323" t="s">
        <v>9088</v>
      </c>
      <c r="F1305" s="286" t="str">
        <f t="shared" si="1"/>
        <v>92618</v>
      </c>
      <c r="H1305" s="388">
        <f t="shared" si="2"/>
        <v>1506.87</v>
      </c>
    </row>
    <row r="1306" ht="15.75" customHeight="1">
      <c r="A1306" s="323" t="s">
        <v>9090</v>
      </c>
      <c r="B1306" s="480" t="s">
        <v>9091</v>
      </c>
      <c r="C1306" s="323" t="s">
        <v>1662</v>
      </c>
      <c r="D1306" s="323" t="s">
        <v>9093</v>
      </c>
      <c r="F1306" s="286" t="str">
        <f t="shared" si="1"/>
        <v>92620</v>
      </c>
      <c r="H1306" s="388">
        <f t="shared" si="2"/>
        <v>1592.04</v>
      </c>
    </row>
    <row r="1307" ht="15.75" customHeight="1">
      <c r="A1307" s="323" t="s">
        <v>9095</v>
      </c>
      <c r="B1307" s="480" t="s">
        <v>9096</v>
      </c>
      <c r="C1307" s="323" t="s">
        <v>1662</v>
      </c>
      <c r="D1307" s="323" t="s">
        <v>9097</v>
      </c>
      <c r="F1307" s="286" t="str">
        <f t="shared" si="1"/>
        <v>100357</v>
      </c>
      <c r="H1307" s="388">
        <f t="shared" si="2"/>
        <v>890.62</v>
      </c>
    </row>
    <row r="1308" ht="15.75" customHeight="1">
      <c r="A1308" s="323" t="s">
        <v>9099</v>
      </c>
      <c r="B1308" s="480" t="s">
        <v>9100</v>
      </c>
      <c r="C1308" s="323" t="s">
        <v>1662</v>
      </c>
      <c r="D1308" s="323" t="s">
        <v>9101</v>
      </c>
      <c r="F1308" s="286" t="str">
        <f t="shared" si="1"/>
        <v>100358</v>
      </c>
      <c r="H1308" s="388">
        <f t="shared" si="2"/>
        <v>1223.15</v>
      </c>
    </row>
    <row r="1309" ht="15.75" customHeight="1">
      <c r="A1309" s="323" t="s">
        <v>9103</v>
      </c>
      <c r="B1309" s="480" t="s">
        <v>9104</v>
      </c>
      <c r="C1309" s="323" t="s">
        <v>1662</v>
      </c>
      <c r="D1309" s="323" t="s">
        <v>9106</v>
      </c>
      <c r="F1309" s="286" t="str">
        <f t="shared" si="1"/>
        <v>100359</v>
      </c>
      <c r="H1309" s="388">
        <f t="shared" si="2"/>
        <v>1279.49</v>
      </c>
    </row>
    <row r="1310" ht="15.75" customHeight="1">
      <c r="A1310" s="323" t="s">
        <v>9107</v>
      </c>
      <c r="B1310" s="480" t="s">
        <v>9109</v>
      </c>
      <c r="C1310" s="323" t="s">
        <v>1662</v>
      </c>
      <c r="D1310" s="323" t="s">
        <v>9110</v>
      </c>
      <c r="F1310" s="286" t="str">
        <f t="shared" si="1"/>
        <v>100360</v>
      </c>
      <c r="H1310" s="388">
        <f t="shared" si="2"/>
        <v>1416.71</v>
      </c>
    </row>
    <row r="1311" ht="15.75" customHeight="1">
      <c r="A1311" s="323" t="s">
        <v>9111</v>
      </c>
      <c r="B1311" s="480" t="s">
        <v>9112</v>
      </c>
      <c r="C1311" s="323" t="s">
        <v>1662</v>
      </c>
      <c r="D1311" s="323" t="s">
        <v>9113</v>
      </c>
      <c r="F1311" s="286" t="str">
        <f t="shared" si="1"/>
        <v>100361</v>
      </c>
      <c r="H1311" s="388">
        <f t="shared" si="2"/>
        <v>1773.25</v>
      </c>
    </row>
    <row r="1312" ht="15.75" customHeight="1">
      <c r="A1312" s="323" t="s">
        <v>9116</v>
      </c>
      <c r="B1312" s="480" t="s">
        <v>9117</v>
      </c>
      <c r="C1312" s="323" t="s">
        <v>1662</v>
      </c>
      <c r="D1312" s="323" t="s">
        <v>9118</v>
      </c>
      <c r="F1312" s="286" t="str">
        <f t="shared" si="1"/>
        <v>100362</v>
      </c>
      <c r="H1312" s="388">
        <f t="shared" si="2"/>
        <v>2284.86</v>
      </c>
    </row>
    <row r="1313" ht="15.75" customHeight="1">
      <c r="A1313" s="323" t="s">
        <v>9120</v>
      </c>
      <c r="B1313" s="480" t="s">
        <v>9121</v>
      </c>
      <c r="C1313" s="323" t="s">
        <v>1662</v>
      </c>
      <c r="D1313" s="323" t="s">
        <v>9122</v>
      </c>
      <c r="F1313" s="286" t="str">
        <f t="shared" si="1"/>
        <v>100363</v>
      </c>
      <c r="H1313" s="388">
        <f t="shared" si="2"/>
        <v>2367.96</v>
      </c>
    </row>
    <row r="1314" ht="15.75" customHeight="1">
      <c r="A1314" s="323" t="s">
        <v>9123</v>
      </c>
      <c r="B1314" s="480" t="s">
        <v>9124</v>
      </c>
      <c r="C1314" s="323" t="s">
        <v>1662</v>
      </c>
      <c r="D1314" s="323" t="s">
        <v>9126</v>
      </c>
      <c r="F1314" s="286" t="str">
        <f t="shared" si="1"/>
        <v>100364</v>
      </c>
      <c r="H1314" s="388">
        <f t="shared" si="2"/>
        <v>2582.32</v>
      </c>
    </row>
    <row r="1315" ht="15.75" customHeight="1">
      <c r="A1315" s="323" t="s">
        <v>9127</v>
      </c>
      <c r="B1315" s="480" t="s">
        <v>9128</v>
      </c>
      <c r="C1315" s="323" t="s">
        <v>1662</v>
      </c>
      <c r="D1315" s="323" t="s">
        <v>9129</v>
      </c>
      <c r="F1315" s="286" t="str">
        <f t="shared" si="1"/>
        <v>100365</v>
      </c>
      <c r="H1315" s="388">
        <f t="shared" si="2"/>
        <v>2985.78</v>
      </c>
    </row>
    <row r="1316" ht="15.75" customHeight="1">
      <c r="A1316" s="323" t="s">
        <v>9131</v>
      </c>
      <c r="B1316" s="480" t="s">
        <v>9133</v>
      </c>
      <c r="C1316" s="323" t="s">
        <v>1662</v>
      </c>
      <c r="D1316" s="323" t="s">
        <v>9134</v>
      </c>
      <c r="F1316" s="286" t="str">
        <f t="shared" si="1"/>
        <v>100366</v>
      </c>
      <c r="H1316" s="388">
        <f t="shared" si="2"/>
        <v>3182.83</v>
      </c>
    </row>
    <row r="1317" ht="15.75" customHeight="1">
      <c r="A1317" s="323" t="s">
        <v>9135</v>
      </c>
      <c r="B1317" s="480" t="s">
        <v>9137</v>
      </c>
      <c r="C1317" s="323" t="s">
        <v>1662</v>
      </c>
      <c r="D1317" s="323" t="s">
        <v>9138</v>
      </c>
      <c r="F1317" s="286" t="str">
        <f t="shared" si="1"/>
        <v>100367</v>
      </c>
      <c r="H1317" s="388">
        <f t="shared" si="2"/>
        <v>868.95</v>
      </c>
    </row>
    <row r="1318" ht="15.75" customHeight="1">
      <c r="A1318" s="323" t="s">
        <v>9139</v>
      </c>
      <c r="B1318" s="480" t="s">
        <v>9140</v>
      </c>
      <c r="C1318" s="323" t="s">
        <v>1662</v>
      </c>
      <c r="D1318" s="323" t="s">
        <v>9142</v>
      </c>
      <c r="F1318" s="286" t="str">
        <f t="shared" si="1"/>
        <v>100368</v>
      </c>
      <c r="H1318" s="388">
        <f t="shared" si="2"/>
        <v>1195.36</v>
      </c>
    </row>
    <row r="1319" ht="15.75" customHeight="1">
      <c r="A1319" s="323" t="s">
        <v>9144</v>
      </c>
      <c r="B1319" s="480" t="s">
        <v>9145</v>
      </c>
      <c r="C1319" s="323" t="s">
        <v>1662</v>
      </c>
      <c r="D1319" s="323" t="s">
        <v>9147</v>
      </c>
      <c r="F1319" s="286" t="str">
        <f t="shared" si="1"/>
        <v>100369</v>
      </c>
      <c r="H1319" s="388">
        <f t="shared" si="2"/>
        <v>1251.71</v>
      </c>
    </row>
    <row r="1320" ht="15.75" customHeight="1">
      <c r="A1320" s="323" t="s">
        <v>9148</v>
      </c>
      <c r="B1320" s="480" t="s">
        <v>9149</v>
      </c>
      <c r="C1320" s="323" t="s">
        <v>1662</v>
      </c>
      <c r="D1320" s="323" t="s">
        <v>9151</v>
      </c>
      <c r="F1320" s="286" t="str">
        <f t="shared" si="1"/>
        <v>100370</v>
      </c>
      <c r="H1320" s="388">
        <f t="shared" si="2"/>
        <v>1470.69</v>
      </c>
    </row>
    <row r="1321" ht="15.75" customHeight="1">
      <c r="A1321" s="323" t="s">
        <v>9152</v>
      </c>
      <c r="B1321" s="480" t="s">
        <v>9153</v>
      </c>
      <c r="C1321" s="323" t="s">
        <v>1662</v>
      </c>
      <c r="D1321" s="323" t="s">
        <v>9154</v>
      </c>
      <c r="F1321" s="286" t="str">
        <f t="shared" si="1"/>
        <v>100371</v>
      </c>
      <c r="H1321" s="388">
        <f t="shared" si="2"/>
        <v>1698.29</v>
      </c>
    </row>
    <row r="1322" ht="15.75" customHeight="1">
      <c r="A1322" s="323" t="s">
        <v>9156</v>
      </c>
      <c r="B1322" s="480" t="s">
        <v>9157</v>
      </c>
      <c r="C1322" s="323" t="s">
        <v>1662</v>
      </c>
      <c r="D1322" s="323" t="s">
        <v>9159</v>
      </c>
      <c r="F1322" s="286" t="str">
        <f t="shared" si="1"/>
        <v>100372</v>
      </c>
      <c r="H1322" s="388">
        <f t="shared" si="2"/>
        <v>2165.02</v>
      </c>
    </row>
    <row r="1323" ht="15.75" customHeight="1">
      <c r="A1323" s="323" t="s">
        <v>9161</v>
      </c>
      <c r="B1323" s="480" t="s">
        <v>9163</v>
      </c>
      <c r="C1323" s="323" t="s">
        <v>1662</v>
      </c>
      <c r="D1323" s="323" t="s">
        <v>9164</v>
      </c>
      <c r="F1323" s="286" t="str">
        <f t="shared" si="1"/>
        <v>100373</v>
      </c>
      <c r="H1323" s="388">
        <f t="shared" si="2"/>
        <v>2234.19</v>
      </c>
    </row>
    <row r="1324" ht="15.75" customHeight="1">
      <c r="A1324" s="323" t="s">
        <v>9166</v>
      </c>
      <c r="B1324" s="480" t="s">
        <v>9167</v>
      </c>
      <c r="C1324" s="323" t="s">
        <v>1662</v>
      </c>
      <c r="D1324" s="323" t="s">
        <v>9169</v>
      </c>
      <c r="F1324" s="286" t="str">
        <f t="shared" si="1"/>
        <v>100374</v>
      </c>
      <c r="H1324" s="388">
        <f t="shared" si="2"/>
        <v>2402.73</v>
      </c>
    </row>
    <row r="1325" ht="15.75" customHeight="1">
      <c r="A1325" s="323" t="s">
        <v>9172</v>
      </c>
      <c r="B1325" s="480" t="s">
        <v>9173</v>
      </c>
      <c r="C1325" s="323" t="s">
        <v>1662</v>
      </c>
      <c r="D1325" s="323" t="s">
        <v>9175</v>
      </c>
      <c r="F1325" s="286" t="str">
        <f t="shared" si="1"/>
        <v>100375</v>
      </c>
      <c r="H1325" s="388">
        <f t="shared" si="2"/>
        <v>2724.9</v>
      </c>
    </row>
    <row r="1326" ht="15.75" customHeight="1">
      <c r="A1326" s="323" t="s">
        <v>9177</v>
      </c>
      <c r="B1326" s="480" t="s">
        <v>9178</v>
      </c>
      <c r="C1326" s="323" t="s">
        <v>1662</v>
      </c>
      <c r="D1326" s="323" t="s">
        <v>9180</v>
      </c>
      <c r="F1326" s="286" t="str">
        <f t="shared" si="1"/>
        <v>100376</v>
      </c>
      <c r="H1326" s="388">
        <f t="shared" si="2"/>
        <v>2650.93</v>
      </c>
    </row>
    <row r="1327" ht="15.75" customHeight="1">
      <c r="A1327" s="323" t="s">
        <v>9182</v>
      </c>
      <c r="B1327" s="480" t="s">
        <v>9183</v>
      </c>
      <c r="C1327" s="323" t="s">
        <v>345</v>
      </c>
      <c r="D1327" s="323" t="s">
        <v>9184</v>
      </c>
      <c r="F1327" s="286" t="str">
        <f t="shared" si="1"/>
        <v>100377</v>
      </c>
      <c r="H1327" s="388">
        <f t="shared" si="2"/>
        <v>9.1</v>
      </c>
    </row>
    <row r="1328" ht="15.75" customHeight="1">
      <c r="A1328" s="323" t="s">
        <v>9186</v>
      </c>
      <c r="B1328" s="480" t="s">
        <v>9187</v>
      </c>
      <c r="C1328" s="323" t="s">
        <v>345</v>
      </c>
      <c r="D1328" s="323" t="s">
        <v>9189</v>
      </c>
      <c r="F1328" s="286" t="str">
        <f t="shared" si="1"/>
        <v>100378</v>
      </c>
      <c r="H1328" s="388">
        <f t="shared" si="2"/>
        <v>8.35</v>
      </c>
    </row>
    <row r="1329" ht="15.75" customHeight="1">
      <c r="A1329" s="323" t="s">
        <v>9191</v>
      </c>
      <c r="B1329" s="480" t="s">
        <v>9192</v>
      </c>
      <c r="C1329" s="323" t="s">
        <v>1711</v>
      </c>
      <c r="D1329" s="323" t="s">
        <v>8620</v>
      </c>
      <c r="F1329" s="286" t="str">
        <f t="shared" si="1"/>
        <v>100382</v>
      </c>
      <c r="H1329" s="388">
        <f t="shared" si="2"/>
        <v>19.9</v>
      </c>
    </row>
    <row r="1330" ht="15.75" customHeight="1">
      <c r="A1330" s="323" t="s">
        <v>9194</v>
      </c>
      <c r="B1330" s="480" t="s">
        <v>9195</v>
      </c>
      <c r="C1330" s="323" t="s">
        <v>1711</v>
      </c>
      <c r="D1330" s="323" t="s">
        <v>9196</v>
      </c>
      <c r="F1330" s="286" t="str">
        <f t="shared" si="1"/>
        <v>94444</v>
      </c>
      <c r="H1330" s="388">
        <f t="shared" si="2"/>
        <v>723.4</v>
      </c>
    </row>
    <row r="1331" ht="15.75" customHeight="1">
      <c r="A1331" s="323" t="s">
        <v>9198</v>
      </c>
      <c r="B1331" s="480" t="s">
        <v>9199</v>
      </c>
      <c r="C1331" s="323" t="s">
        <v>722</v>
      </c>
      <c r="D1331" s="323" t="s">
        <v>9200</v>
      </c>
      <c r="F1331" s="286" t="str">
        <f t="shared" si="1"/>
        <v>73882/1</v>
      </c>
      <c r="H1331" s="388">
        <f t="shared" si="2"/>
        <v>36.3</v>
      </c>
    </row>
    <row r="1332" ht="15.75" customHeight="1">
      <c r="A1332" s="323" t="s">
        <v>9202</v>
      </c>
      <c r="B1332" s="480" t="s">
        <v>9203</v>
      </c>
      <c r="C1332" s="323" t="s">
        <v>722</v>
      </c>
      <c r="D1332" s="323" t="s">
        <v>9204</v>
      </c>
      <c r="F1332" s="286" t="str">
        <f t="shared" si="1"/>
        <v>73882/5</v>
      </c>
      <c r="H1332" s="388">
        <f t="shared" si="2"/>
        <v>101.65</v>
      </c>
    </row>
    <row r="1333" ht="15.75" customHeight="1">
      <c r="A1333" s="323" t="s">
        <v>9206</v>
      </c>
      <c r="B1333" s="480" t="s">
        <v>9207</v>
      </c>
      <c r="C1333" s="323" t="s">
        <v>722</v>
      </c>
      <c r="D1333" s="323" t="s">
        <v>7389</v>
      </c>
      <c r="F1333" s="286" t="str">
        <f t="shared" si="1"/>
        <v>73816/1</v>
      </c>
      <c r="H1333" s="388">
        <f t="shared" si="2"/>
        <v>33.74</v>
      </c>
    </row>
    <row r="1334" ht="15.75" customHeight="1">
      <c r="A1334" s="323" t="s">
        <v>9210</v>
      </c>
      <c r="B1334" s="480" t="s">
        <v>9211</v>
      </c>
      <c r="C1334" s="323" t="s">
        <v>722</v>
      </c>
      <c r="D1334" s="323" t="s">
        <v>9212</v>
      </c>
      <c r="F1334" s="286" t="str">
        <f t="shared" si="1"/>
        <v>73816/2</v>
      </c>
      <c r="H1334" s="388">
        <f t="shared" si="2"/>
        <v>28.43</v>
      </c>
    </row>
    <row r="1335" ht="15.75" customHeight="1">
      <c r="A1335" s="323" t="s">
        <v>9214</v>
      </c>
      <c r="B1335" s="480" t="s">
        <v>9215</v>
      </c>
      <c r="C1335" s="323" t="s">
        <v>1711</v>
      </c>
      <c r="D1335" s="323" t="s">
        <v>4837</v>
      </c>
      <c r="F1335" s="286" t="str">
        <f t="shared" si="1"/>
        <v>73881/1</v>
      </c>
      <c r="H1335" s="388">
        <f t="shared" si="2"/>
        <v>8.04</v>
      </c>
    </row>
    <row r="1336" ht="15.75" customHeight="1">
      <c r="A1336" s="323" t="s">
        <v>9218</v>
      </c>
      <c r="B1336" s="480" t="s">
        <v>9220</v>
      </c>
      <c r="C1336" s="323" t="s">
        <v>1711</v>
      </c>
      <c r="D1336" s="323" t="s">
        <v>9221</v>
      </c>
      <c r="F1336" s="286" t="str">
        <f t="shared" si="1"/>
        <v>73881/3</v>
      </c>
      <c r="H1336" s="388">
        <f t="shared" si="2"/>
        <v>15.79</v>
      </c>
    </row>
    <row r="1337" ht="15.75" customHeight="1">
      <c r="A1337" s="323" t="s">
        <v>9223</v>
      </c>
      <c r="B1337" s="480" t="s">
        <v>9224</v>
      </c>
      <c r="C1337" s="323" t="s">
        <v>1666</v>
      </c>
      <c r="D1337" s="323" t="s">
        <v>9226</v>
      </c>
      <c r="F1337" s="286" t="str">
        <f t="shared" si="1"/>
        <v>73883/1</v>
      </c>
      <c r="H1337" s="388">
        <f t="shared" si="2"/>
        <v>83.74</v>
      </c>
    </row>
    <row r="1338" ht="15.75" customHeight="1">
      <c r="A1338" s="323" t="s">
        <v>9227</v>
      </c>
      <c r="B1338" s="480" t="s">
        <v>9229</v>
      </c>
      <c r="C1338" s="323" t="s">
        <v>1666</v>
      </c>
      <c r="D1338" s="323" t="s">
        <v>9231</v>
      </c>
      <c r="F1338" s="286" t="str">
        <f t="shared" si="1"/>
        <v>73883/2</v>
      </c>
      <c r="H1338" s="388">
        <f t="shared" si="2"/>
        <v>135.63</v>
      </c>
    </row>
    <row r="1339" ht="15.75" customHeight="1">
      <c r="A1339" s="323" t="s">
        <v>9234</v>
      </c>
      <c r="B1339" s="480" t="s">
        <v>9235</v>
      </c>
      <c r="C1339" s="323" t="s">
        <v>1666</v>
      </c>
      <c r="D1339" s="323" t="s">
        <v>9236</v>
      </c>
      <c r="F1339" s="286" t="str">
        <f t="shared" si="1"/>
        <v>73883/3</v>
      </c>
      <c r="H1339" s="388">
        <f t="shared" si="2"/>
        <v>83.8</v>
      </c>
    </row>
    <row r="1340" ht="15.75" customHeight="1">
      <c r="A1340" s="323" t="s">
        <v>9239</v>
      </c>
      <c r="B1340" s="480" t="s">
        <v>9240</v>
      </c>
      <c r="C1340" s="323" t="s">
        <v>722</v>
      </c>
      <c r="D1340" s="323" t="s">
        <v>9242</v>
      </c>
      <c r="F1340" s="286" t="str">
        <f t="shared" si="1"/>
        <v>73969/1</v>
      </c>
      <c r="H1340" s="388">
        <f t="shared" si="2"/>
        <v>90.46</v>
      </c>
    </row>
    <row r="1341" ht="15.75" customHeight="1">
      <c r="A1341" s="323" t="s">
        <v>9244</v>
      </c>
      <c r="B1341" s="480" t="s">
        <v>9246</v>
      </c>
      <c r="C1341" s="323" t="s">
        <v>722</v>
      </c>
      <c r="D1341" s="323" t="s">
        <v>9248</v>
      </c>
      <c r="F1341" s="286" t="str">
        <f t="shared" si="1"/>
        <v>74017/1</v>
      </c>
      <c r="H1341" s="388">
        <f t="shared" si="2"/>
        <v>59.26</v>
      </c>
    </row>
    <row r="1342" ht="15.75" customHeight="1">
      <c r="A1342" s="323" t="s">
        <v>9250</v>
      </c>
      <c r="B1342" s="480" t="s">
        <v>9252</v>
      </c>
      <c r="C1342" s="323" t="s">
        <v>722</v>
      </c>
      <c r="D1342" s="323" t="s">
        <v>9254</v>
      </c>
      <c r="F1342" s="286" t="str">
        <f t="shared" si="1"/>
        <v>74017/2</v>
      </c>
      <c r="H1342" s="388">
        <f t="shared" si="2"/>
        <v>79.09</v>
      </c>
    </row>
    <row r="1343" ht="15.75" customHeight="1">
      <c r="A1343" s="323" t="s">
        <v>9256</v>
      </c>
      <c r="B1343" s="480" t="s">
        <v>9258</v>
      </c>
      <c r="C1343" s="323" t="s">
        <v>722</v>
      </c>
      <c r="D1343" s="323" t="s">
        <v>9260</v>
      </c>
      <c r="F1343" s="286" t="str">
        <f t="shared" si="1"/>
        <v>75029/1</v>
      </c>
      <c r="H1343" s="388">
        <f t="shared" si="2"/>
        <v>50.21</v>
      </c>
    </row>
    <row r="1344" ht="15.75" customHeight="1">
      <c r="A1344" s="323" t="s">
        <v>9263</v>
      </c>
      <c r="B1344" s="480" t="s">
        <v>9264</v>
      </c>
      <c r="C1344" s="323" t="s">
        <v>722</v>
      </c>
      <c r="D1344" s="323" t="s">
        <v>2952</v>
      </c>
      <c r="F1344" s="286" t="str">
        <f t="shared" si="1"/>
        <v>83651</v>
      </c>
      <c r="H1344" s="388">
        <f t="shared" si="2"/>
        <v>37.31</v>
      </c>
    </row>
    <row r="1345" ht="15.75" customHeight="1">
      <c r="A1345" s="323" t="s">
        <v>9270</v>
      </c>
      <c r="B1345" s="480" t="s">
        <v>9271</v>
      </c>
      <c r="C1345" s="323" t="s">
        <v>722</v>
      </c>
      <c r="D1345" s="323" t="s">
        <v>9273</v>
      </c>
      <c r="F1345" s="286" t="str">
        <f t="shared" si="1"/>
        <v>83658</v>
      </c>
      <c r="H1345" s="388">
        <f t="shared" si="2"/>
        <v>178.58</v>
      </c>
    </row>
    <row r="1346" ht="15.75" customHeight="1">
      <c r="A1346" s="323" t="s">
        <v>9276</v>
      </c>
      <c r="B1346" s="480" t="s">
        <v>9278</v>
      </c>
      <c r="C1346" s="323" t="s">
        <v>722</v>
      </c>
      <c r="D1346" s="323" t="s">
        <v>9279</v>
      </c>
      <c r="F1346" s="286" t="str">
        <f t="shared" si="1"/>
        <v>83661</v>
      </c>
      <c r="H1346" s="388">
        <f t="shared" si="2"/>
        <v>123.99</v>
      </c>
    </row>
    <row r="1347" ht="15.75" customHeight="1">
      <c r="A1347" s="323" t="s">
        <v>9282</v>
      </c>
      <c r="B1347" s="480" t="s">
        <v>9284</v>
      </c>
      <c r="C1347" s="323" t="s">
        <v>1666</v>
      </c>
      <c r="D1347" s="323" t="s">
        <v>9285</v>
      </c>
      <c r="F1347" s="286" t="str">
        <f t="shared" si="1"/>
        <v>83662</v>
      </c>
      <c r="H1347" s="388">
        <f t="shared" si="2"/>
        <v>124.74</v>
      </c>
    </row>
    <row r="1348" ht="15.75" customHeight="1">
      <c r="A1348" s="323" t="s">
        <v>9288</v>
      </c>
      <c r="B1348" s="480" t="s">
        <v>9290</v>
      </c>
      <c r="C1348" s="323" t="s">
        <v>722</v>
      </c>
      <c r="D1348" s="323" t="s">
        <v>9291</v>
      </c>
      <c r="F1348" s="286" t="str">
        <f t="shared" si="1"/>
        <v>83664</v>
      </c>
      <c r="H1348" s="388">
        <f t="shared" si="2"/>
        <v>78.91</v>
      </c>
    </row>
    <row r="1349" ht="15.75" customHeight="1">
      <c r="A1349" s="323" t="s">
        <v>9294</v>
      </c>
      <c r="B1349" s="480" t="s">
        <v>9295</v>
      </c>
      <c r="C1349" s="323" t="s">
        <v>1711</v>
      </c>
      <c r="D1349" s="323" t="s">
        <v>9297</v>
      </c>
      <c r="F1349" s="286" t="str">
        <f t="shared" si="1"/>
        <v>83665</v>
      </c>
      <c r="H1349" s="388">
        <f t="shared" si="2"/>
        <v>10.4</v>
      </c>
    </row>
    <row r="1350" ht="15.75" customHeight="1">
      <c r="A1350" s="323" t="s">
        <v>9300</v>
      </c>
      <c r="B1350" s="480" t="s">
        <v>9301</v>
      </c>
      <c r="C1350" s="323" t="s">
        <v>1711</v>
      </c>
      <c r="D1350" s="323" t="s">
        <v>9302</v>
      </c>
      <c r="F1350" s="286" t="str">
        <f t="shared" si="1"/>
        <v>83669</v>
      </c>
      <c r="H1350" s="388">
        <f t="shared" si="2"/>
        <v>12.37</v>
      </c>
    </row>
    <row r="1351" ht="15.75" customHeight="1">
      <c r="A1351" s="323" t="s">
        <v>9306</v>
      </c>
      <c r="B1351" s="480" t="s">
        <v>9307</v>
      </c>
      <c r="C1351" s="323" t="s">
        <v>722</v>
      </c>
      <c r="D1351" s="323" t="s">
        <v>9309</v>
      </c>
      <c r="F1351" s="286" t="str">
        <f t="shared" si="1"/>
        <v>83670</v>
      </c>
      <c r="H1351" s="388">
        <f t="shared" si="2"/>
        <v>59.01</v>
      </c>
    </row>
    <row r="1352" ht="15.75" customHeight="1">
      <c r="A1352" s="323" t="s">
        <v>9312</v>
      </c>
      <c r="B1352" s="480" t="s">
        <v>9313</v>
      </c>
      <c r="C1352" s="323" t="s">
        <v>722</v>
      </c>
      <c r="D1352" s="323" t="s">
        <v>9315</v>
      </c>
      <c r="F1352" s="286" t="str">
        <f t="shared" si="1"/>
        <v>83671</v>
      </c>
      <c r="H1352" s="388">
        <f t="shared" si="2"/>
        <v>63.5</v>
      </c>
    </row>
    <row r="1353" ht="15.75" customHeight="1">
      <c r="A1353" s="323" t="s">
        <v>9318</v>
      </c>
      <c r="B1353" s="480" t="s">
        <v>9319</v>
      </c>
      <c r="C1353" s="323" t="s">
        <v>722</v>
      </c>
      <c r="D1353" s="323" t="s">
        <v>9321</v>
      </c>
      <c r="F1353" s="286" t="str">
        <f t="shared" si="1"/>
        <v>83679</v>
      </c>
      <c r="H1353" s="388">
        <f t="shared" si="2"/>
        <v>18.92</v>
      </c>
    </row>
    <row r="1354" ht="15.75" customHeight="1">
      <c r="A1354" s="323" t="s">
        <v>9324</v>
      </c>
      <c r="B1354" s="480" t="s">
        <v>9325</v>
      </c>
      <c r="C1354" s="323" t="s">
        <v>722</v>
      </c>
      <c r="D1354" s="323" t="s">
        <v>9326</v>
      </c>
      <c r="F1354" s="286" t="str">
        <f t="shared" si="1"/>
        <v>83680</v>
      </c>
      <c r="H1354" s="388">
        <f t="shared" si="2"/>
        <v>23.33</v>
      </c>
    </row>
    <row r="1355" ht="15.75" customHeight="1">
      <c r="A1355" s="323" t="s">
        <v>9329</v>
      </c>
      <c r="B1355" s="480" t="s">
        <v>9330</v>
      </c>
      <c r="C1355" s="323" t="s">
        <v>722</v>
      </c>
      <c r="D1355" s="323" t="s">
        <v>9332</v>
      </c>
      <c r="F1355" s="286" t="str">
        <f t="shared" si="1"/>
        <v>83681</v>
      </c>
      <c r="H1355" s="388">
        <f t="shared" si="2"/>
        <v>25.3</v>
      </c>
    </row>
    <row r="1356" ht="15.75" customHeight="1">
      <c r="A1356" s="323" t="s">
        <v>9335</v>
      </c>
      <c r="B1356" s="480" t="s">
        <v>9337</v>
      </c>
      <c r="C1356" s="323" t="s">
        <v>1666</v>
      </c>
      <c r="D1356" s="323" t="s">
        <v>9338</v>
      </c>
      <c r="F1356" s="286" t="str">
        <f t="shared" si="1"/>
        <v>83682</v>
      </c>
      <c r="H1356" s="388">
        <f t="shared" si="2"/>
        <v>140.46</v>
      </c>
    </row>
    <row r="1357" ht="15.75" customHeight="1">
      <c r="A1357" s="323" t="s">
        <v>9341</v>
      </c>
      <c r="B1357" s="480" t="s">
        <v>9343</v>
      </c>
      <c r="C1357" s="323" t="s">
        <v>1711</v>
      </c>
      <c r="D1357" s="323" t="s">
        <v>9344</v>
      </c>
      <c r="F1357" s="286" t="str">
        <f t="shared" si="1"/>
        <v>83729</v>
      </c>
      <c r="H1357" s="388">
        <f t="shared" si="2"/>
        <v>24.35</v>
      </c>
    </row>
    <row r="1358" ht="15.75" customHeight="1">
      <c r="A1358" s="323" t="s">
        <v>9347</v>
      </c>
      <c r="B1358" s="480" t="s">
        <v>9348</v>
      </c>
      <c r="C1358" s="323" t="s">
        <v>1711</v>
      </c>
      <c r="D1358" s="323" t="s">
        <v>9350</v>
      </c>
      <c r="F1358" s="286" t="str">
        <f t="shared" si="1"/>
        <v>83739</v>
      </c>
      <c r="H1358" s="388">
        <f t="shared" si="2"/>
        <v>8.44</v>
      </c>
    </row>
    <row r="1359" ht="15.75" customHeight="1">
      <c r="A1359" s="323" t="s">
        <v>9353</v>
      </c>
      <c r="B1359" s="480" t="s">
        <v>9354</v>
      </c>
      <c r="C1359" s="323" t="s">
        <v>1666</v>
      </c>
      <c r="D1359" s="323" t="s">
        <v>9356</v>
      </c>
      <c r="F1359" s="286" t="str">
        <f t="shared" si="1"/>
        <v>6454</v>
      </c>
      <c r="H1359" s="388">
        <f t="shared" si="2"/>
        <v>208.74</v>
      </c>
    </row>
    <row r="1360" ht="15.75" customHeight="1">
      <c r="A1360" s="323" t="s">
        <v>9359</v>
      </c>
      <c r="B1360" s="480" t="s">
        <v>9360</v>
      </c>
      <c r="C1360" s="323" t="s">
        <v>1666</v>
      </c>
      <c r="D1360" s="323" t="s">
        <v>9362</v>
      </c>
      <c r="F1360" s="286" t="str">
        <f t="shared" si="1"/>
        <v>73611</v>
      </c>
      <c r="H1360" s="388">
        <f t="shared" si="2"/>
        <v>440.87</v>
      </c>
    </row>
    <row r="1361" ht="15.75" customHeight="1">
      <c r="A1361" s="323" t="s">
        <v>9365</v>
      </c>
      <c r="B1361" s="480" t="s">
        <v>9367</v>
      </c>
      <c r="C1361" s="323" t="s">
        <v>1666</v>
      </c>
      <c r="D1361" s="323" t="s">
        <v>9368</v>
      </c>
      <c r="F1361" s="286" t="str">
        <f t="shared" si="1"/>
        <v>73697</v>
      </c>
      <c r="H1361" s="388">
        <f t="shared" si="2"/>
        <v>210.48</v>
      </c>
    </row>
    <row r="1362" ht="15.75" customHeight="1">
      <c r="A1362" s="323" t="s">
        <v>9371</v>
      </c>
      <c r="B1362" s="480" t="s">
        <v>9373</v>
      </c>
      <c r="C1362" s="323" t="s">
        <v>1666</v>
      </c>
      <c r="D1362" s="323" t="s">
        <v>9376</v>
      </c>
      <c r="F1362" s="286" t="str">
        <f t="shared" si="1"/>
        <v>73698</v>
      </c>
      <c r="H1362" s="388">
        <f t="shared" si="2"/>
        <v>276.19</v>
      </c>
    </row>
    <row r="1363" ht="15.75" customHeight="1">
      <c r="A1363" s="323" t="s">
        <v>9379</v>
      </c>
      <c r="B1363" s="480" t="s">
        <v>9380</v>
      </c>
      <c r="C1363" s="323" t="s">
        <v>1711</v>
      </c>
      <c r="D1363" s="323" t="s">
        <v>9382</v>
      </c>
      <c r="F1363" s="286" t="str">
        <f t="shared" si="1"/>
        <v>73890/1</v>
      </c>
      <c r="H1363" s="388">
        <f t="shared" si="2"/>
        <v>163.09</v>
      </c>
    </row>
    <row r="1364" ht="15.75" customHeight="1">
      <c r="A1364" s="323" t="s">
        <v>9385</v>
      </c>
      <c r="B1364" s="480" t="s">
        <v>9387</v>
      </c>
      <c r="C1364" s="323" t="s">
        <v>1711</v>
      </c>
      <c r="D1364" s="323" t="s">
        <v>9389</v>
      </c>
      <c r="F1364" s="286" t="str">
        <f t="shared" si="1"/>
        <v>73890/2</v>
      </c>
      <c r="H1364" s="388">
        <f t="shared" si="2"/>
        <v>411.8</v>
      </c>
    </row>
    <row r="1365" ht="15.75" customHeight="1">
      <c r="A1365" s="323" t="s">
        <v>9391</v>
      </c>
      <c r="B1365" s="480" t="s">
        <v>9393</v>
      </c>
      <c r="C1365" s="323" t="s">
        <v>1666</v>
      </c>
      <c r="D1365" s="323" t="s">
        <v>9395</v>
      </c>
      <c r="F1365" s="286" t="str">
        <f t="shared" si="1"/>
        <v>92743</v>
      </c>
      <c r="H1365" s="388">
        <f t="shared" si="2"/>
        <v>630.49</v>
      </c>
    </row>
    <row r="1366" ht="15.75" customHeight="1">
      <c r="A1366" s="323" t="s">
        <v>9398</v>
      </c>
      <c r="B1366" s="480" t="s">
        <v>9399</v>
      </c>
      <c r="C1366" s="323" t="s">
        <v>1666</v>
      </c>
      <c r="D1366" s="323" t="s">
        <v>9401</v>
      </c>
      <c r="F1366" s="286" t="str">
        <f t="shared" si="1"/>
        <v>92744</v>
      </c>
      <c r="H1366" s="388">
        <f t="shared" si="2"/>
        <v>615.19</v>
      </c>
    </row>
    <row r="1367" ht="15.75" customHeight="1">
      <c r="A1367" s="323" t="s">
        <v>9404</v>
      </c>
      <c r="B1367" s="480" t="s">
        <v>9405</v>
      </c>
      <c r="C1367" s="323" t="s">
        <v>1666</v>
      </c>
      <c r="D1367" s="323" t="s">
        <v>9407</v>
      </c>
      <c r="F1367" s="286" t="str">
        <f t="shared" si="1"/>
        <v>92745</v>
      </c>
      <c r="H1367" s="388">
        <f t="shared" si="2"/>
        <v>783.75</v>
      </c>
    </row>
    <row r="1368" ht="15.75" customHeight="1">
      <c r="A1368" s="323" t="s">
        <v>9410</v>
      </c>
      <c r="B1368" s="480" t="s">
        <v>9411</v>
      </c>
      <c r="C1368" s="323" t="s">
        <v>1666</v>
      </c>
      <c r="D1368" s="323" t="s">
        <v>9413</v>
      </c>
      <c r="F1368" s="286" t="str">
        <f t="shared" si="1"/>
        <v>92746</v>
      </c>
      <c r="H1368" s="388">
        <f t="shared" si="2"/>
        <v>727.02</v>
      </c>
    </row>
    <row r="1369" ht="15.75" customHeight="1">
      <c r="A1369" s="323" t="s">
        <v>9416</v>
      </c>
      <c r="B1369" s="480" t="s">
        <v>9418</v>
      </c>
      <c r="C1369" s="323" t="s">
        <v>1666</v>
      </c>
      <c r="D1369" s="323" t="s">
        <v>9419</v>
      </c>
      <c r="F1369" s="286" t="str">
        <f t="shared" si="1"/>
        <v>92747</v>
      </c>
      <c r="H1369" s="388">
        <f t="shared" si="2"/>
        <v>870.43</v>
      </c>
    </row>
    <row r="1370" ht="15.75" customHeight="1">
      <c r="A1370" s="323" t="s">
        <v>9421</v>
      </c>
      <c r="B1370" s="480" t="s">
        <v>9423</v>
      </c>
      <c r="C1370" s="323" t="s">
        <v>1666</v>
      </c>
      <c r="D1370" s="323" t="s">
        <v>9424</v>
      </c>
      <c r="F1370" s="286" t="str">
        <f t="shared" si="1"/>
        <v>92748</v>
      </c>
      <c r="H1370" s="388">
        <f t="shared" si="2"/>
        <v>790.53</v>
      </c>
    </row>
    <row r="1371" ht="15.75" customHeight="1">
      <c r="A1371" s="323" t="s">
        <v>9427</v>
      </c>
      <c r="B1371" s="480" t="s">
        <v>9428</v>
      </c>
      <c r="C1371" s="323" t="s">
        <v>1666</v>
      </c>
      <c r="D1371" s="323" t="s">
        <v>9430</v>
      </c>
      <c r="F1371" s="286" t="str">
        <f t="shared" si="1"/>
        <v>92749</v>
      </c>
      <c r="H1371" s="388">
        <f t="shared" si="2"/>
        <v>912</v>
      </c>
    </row>
    <row r="1372" ht="15.75" customHeight="1">
      <c r="A1372" s="323" t="s">
        <v>9433</v>
      </c>
      <c r="B1372" s="480" t="s">
        <v>9434</v>
      </c>
      <c r="C1372" s="323" t="s">
        <v>1666</v>
      </c>
      <c r="D1372" s="323" t="s">
        <v>9436</v>
      </c>
      <c r="F1372" s="286" t="str">
        <f t="shared" si="1"/>
        <v>92750</v>
      </c>
      <c r="H1372" s="388">
        <f t="shared" si="2"/>
        <v>1577.64</v>
      </c>
    </row>
    <row r="1373" ht="15.75" customHeight="1">
      <c r="A1373" s="323" t="s">
        <v>9439</v>
      </c>
      <c r="B1373" s="480" t="s">
        <v>9440</v>
      </c>
      <c r="C1373" s="323" t="s">
        <v>1666</v>
      </c>
      <c r="D1373" s="323" t="s">
        <v>9441</v>
      </c>
      <c r="F1373" s="286" t="str">
        <f t="shared" si="1"/>
        <v>92751</v>
      </c>
      <c r="H1373" s="388">
        <f t="shared" si="2"/>
        <v>1964.33</v>
      </c>
    </row>
    <row r="1374" ht="15.75" customHeight="1">
      <c r="A1374" s="323" t="s">
        <v>9444</v>
      </c>
      <c r="B1374" s="480" t="s">
        <v>9445</v>
      </c>
      <c r="C1374" s="323" t="s">
        <v>1666</v>
      </c>
      <c r="D1374" s="323" t="s">
        <v>9448</v>
      </c>
      <c r="F1374" s="286" t="str">
        <f t="shared" si="1"/>
        <v>92752</v>
      </c>
      <c r="H1374" s="388">
        <f t="shared" si="2"/>
        <v>2349.65</v>
      </c>
    </row>
    <row r="1375" ht="15.75" customHeight="1">
      <c r="A1375" s="323" t="s">
        <v>9452</v>
      </c>
      <c r="B1375" s="480" t="s">
        <v>9454</v>
      </c>
      <c r="C1375" s="323" t="s">
        <v>1666</v>
      </c>
      <c r="D1375" s="323" t="s">
        <v>9455</v>
      </c>
      <c r="F1375" s="286" t="str">
        <f t="shared" si="1"/>
        <v>92753</v>
      </c>
      <c r="H1375" s="388">
        <f t="shared" si="2"/>
        <v>598.68</v>
      </c>
    </row>
    <row r="1376" ht="15.75" customHeight="1">
      <c r="A1376" s="323" t="s">
        <v>9458</v>
      </c>
      <c r="B1376" s="480" t="s">
        <v>9459</v>
      </c>
      <c r="C1376" s="323" t="s">
        <v>1666</v>
      </c>
      <c r="D1376" s="323" t="s">
        <v>9461</v>
      </c>
      <c r="F1376" s="286" t="str">
        <f t="shared" si="1"/>
        <v>92754</v>
      </c>
      <c r="H1376" s="388">
        <f t="shared" si="2"/>
        <v>546.9</v>
      </c>
    </row>
    <row r="1377" ht="15.75" customHeight="1">
      <c r="A1377" s="323" t="s">
        <v>9464</v>
      </c>
      <c r="B1377" s="480" t="s">
        <v>9465</v>
      </c>
      <c r="C1377" s="323" t="s">
        <v>1711</v>
      </c>
      <c r="D1377" s="323" t="s">
        <v>9467</v>
      </c>
      <c r="F1377" s="286" t="str">
        <f t="shared" si="1"/>
        <v>92755</v>
      </c>
      <c r="H1377" s="388">
        <f t="shared" si="2"/>
        <v>231.56</v>
      </c>
    </row>
    <row r="1378" ht="15.75" customHeight="1">
      <c r="A1378" s="323" t="s">
        <v>9469</v>
      </c>
      <c r="B1378" s="480" t="s">
        <v>9470</v>
      </c>
      <c r="C1378" s="323" t="s">
        <v>1711</v>
      </c>
      <c r="D1378" s="323" t="s">
        <v>9472</v>
      </c>
      <c r="F1378" s="286" t="str">
        <f t="shared" si="1"/>
        <v>92756</v>
      </c>
      <c r="H1378" s="388">
        <f t="shared" si="2"/>
        <v>262.2</v>
      </c>
    </row>
    <row r="1379" ht="15.75" customHeight="1">
      <c r="A1379" s="323" t="s">
        <v>9475</v>
      </c>
      <c r="B1379" s="480" t="s">
        <v>9476</v>
      </c>
      <c r="C1379" s="323" t="s">
        <v>1711</v>
      </c>
      <c r="D1379" s="323" t="s">
        <v>9477</v>
      </c>
      <c r="F1379" s="286" t="str">
        <f t="shared" si="1"/>
        <v>92757</v>
      </c>
      <c r="H1379" s="388">
        <f t="shared" si="2"/>
        <v>299.43</v>
      </c>
    </row>
    <row r="1380" ht="15.75" customHeight="1">
      <c r="A1380" s="323" t="s">
        <v>9480</v>
      </c>
      <c r="B1380" s="480" t="s">
        <v>9481</v>
      </c>
      <c r="C1380" s="323" t="s">
        <v>1666</v>
      </c>
      <c r="D1380" s="323" t="s">
        <v>9483</v>
      </c>
      <c r="F1380" s="286" t="str">
        <f t="shared" si="1"/>
        <v>92758</v>
      </c>
      <c r="H1380" s="388">
        <f t="shared" si="2"/>
        <v>732.9</v>
      </c>
    </row>
    <row r="1381" ht="15.75" customHeight="1">
      <c r="A1381" s="323" t="s">
        <v>9485</v>
      </c>
      <c r="B1381" s="480" t="s">
        <v>9486</v>
      </c>
      <c r="C1381" s="323" t="s">
        <v>1711</v>
      </c>
      <c r="D1381" s="323" t="s">
        <v>9487</v>
      </c>
      <c r="F1381" s="286" t="str">
        <f t="shared" si="1"/>
        <v>91069</v>
      </c>
      <c r="H1381" s="388">
        <f t="shared" si="2"/>
        <v>96.18</v>
      </c>
    </row>
    <row r="1382" ht="15.75" customHeight="1">
      <c r="A1382" s="323" t="s">
        <v>9490</v>
      </c>
      <c r="B1382" s="480" t="s">
        <v>9491</v>
      </c>
      <c r="C1382" s="323" t="s">
        <v>1711</v>
      </c>
      <c r="D1382" s="323" t="s">
        <v>9493</v>
      </c>
      <c r="F1382" s="286" t="str">
        <f t="shared" si="1"/>
        <v>91070</v>
      </c>
      <c r="H1382" s="388">
        <f t="shared" si="2"/>
        <v>105.75</v>
      </c>
    </row>
    <row r="1383" ht="15.75" customHeight="1">
      <c r="A1383" s="323" t="s">
        <v>9496</v>
      </c>
      <c r="B1383" s="480" t="s">
        <v>9498</v>
      </c>
      <c r="C1383" s="323" t="s">
        <v>1711</v>
      </c>
      <c r="D1383" s="323" t="s">
        <v>9499</v>
      </c>
      <c r="F1383" s="286" t="str">
        <f t="shared" si="1"/>
        <v>91071</v>
      </c>
      <c r="H1383" s="388">
        <f t="shared" si="2"/>
        <v>138.16</v>
      </c>
    </row>
    <row r="1384" ht="15.75" customHeight="1">
      <c r="A1384" s="323" t="s">
        <v>9504</v>
      </c>
      <c r="B1384" s="480" t="s">
        <v>9505</v>
      </c>
      <c r="C1384" s="323" t="s">
        <v>1711</v>
      </c>
      <c r="D1384" s="323" t="s">
        <v>9507</v>
      </c>
      <c r="F1384" s="286" t="str">
        <f t="shared" si="1"/>
        <v>91072</v>
      </c>
      <c r="H1384" s="388">
        <f t="shared" si="2"/>
        <v>147.72</v>
      </c>
    </row>
    <row r="1385" ht="15.75" customHeight="1">
      <c r="A1385" s="323" t="s">
        <v>9510</v>
      </c>
      <c r="B1385" s="480" t="s">
        <v>9511</v>
      </c>
      <c r="C1385" s="323" t="s">
        <v>1711</v>
      </c>
      <c r="D1385" s="323" t="s">
        <v>9513</v>
      </c>
      <c r="F1385" s="286" t="str">
        <f t="shared" si="1"/>
        <v>91073</v>
      </c>
      <c r="H1385" s="388">
        <f t="shared" si="2"/>
        <v>111.39</v>
      </c>
    </row>
    <row r="1386" ht="15.75" customHeight="1">
      <c r="A1386" s="323" t="s">
        <v>9516</v>
      </c>
      <c r="B1386" s="480" t="s">
        <v>9518</v>
      </c>
      <c r="C1386" s="323" t="s">
        <v>1711</v>
      </c>
      <c r="D1386" s="323" t="s">
        <v>9519</v>
      </c>
      <c r="F1386" s="286" t="str">
        <f t="shared" si="1"/>
        <v>91074</v>
      </c>
      <c r="H1386" s="388">
        <f t="shared" si="2"/>
        <v>122.53</v>
      </c>
    </row>
    <row r="1387" ht="15.75" customHeight="1">
      <c r="A1387" s="323" t="s">
        <v>9522</v>
      </c>
      <c r="B1387" s="480" t="s">
        <v>9523</v>
      </c>
      <c r="C1387" s="323" t="s">
        <v>1711</v>
      </c>
      <c r="D1387" s="323" t="s">
        <v>9525</v>
      </c>
      <c r="F1387" s="286" t="str">
        <f t="shared" si="1"/>
        <v>91075</v>
      </c>
      <c r="H1387" s="388">
        <f t="shared" si="2"/>
        <v>156.32</v>
      </c>
    </row>
    <row r="1388" ht="15.75" customHeight="1">
      <c r="A1388" s="323" t="s">
        <v>9528</v>
      </c>
      <c r="B1388" s="480" t="s">
        <v>9529</v>
      </c>
      <c r="C1388" s="323" t="s">
        <v>1711</v>
      </c>
      <c r="D1388" s="323" t="s">
        <v>9530</v>
      </c>
      <c r="F1388" s="286" t="str">
        <f t="shared" si="1"/>
        <v>91076</v>
      </c>
      <c r="H1388" s="388">
        <f t="shared" si="2"/>
        <v>167.46</v>
      </c>
    </row>
    <row r="1389" ht="15.75" customHeight="1">
      <c r="A1389" s="323" t="s">
        <v>9534</v>
      </c>
      <c r="B1389" s="480" t="s">
        <v>9536</v>
      </c>
      <c r="C1389" s="323" t="s">
        <v>1711</v>
      </c>
      <c r="D1389" s="323" t="s">
        <v>9537</v>
      </c>
      <c r="F1389" s="286" t="str">
        <f t="shared" si="1"/>
        <v>91077</v>
      </c>
      <c r="H1389" s="388">
        <f t="shared" si="2"/>
        <v>93.85</v>
      </c>
    </row>
    <row r="1390" ht="15.75" customHeight="1">
      <c r="A1390" s="323" t="s">
        <v>9540</v>
      </c>
      <c r="B1390" s="480" t="s">
        <v>9541</v>
      </c>
      <c r="C1390" s="323" t="s">
        <v>1711</v>
      </c>
      <c r="D1390" s="323" t="s">
        <v>6561</v>
      </c>
      <c r="F1390" s="286" t="str">
        <f t="shared" si="1"/>
        <v>91078</v>
      </c>
      <c r="H1390" s="388">
        <f t="shared" si="2"/>
        <v>109.16</v>
      </c>
    </row>
    <row r="1391" ht="15.75" customHeight="1">
      <c r="A1391" s="323" t="s">
        <v>9545</v>
      </c>
      <c r="B1391" s="480" t="s">
        <v>9546</v>
      </c>
      <c r="C1391" s="323" t="s">
        <v>1711</v>
      </c>
      <c r="D1391" s="323" t="s">
        <v>9547</v>
      </c>
      <c r="F1391" s="286" t="str">
        <f t="shared" si="1"/>
        <v>91079</v>
      </c>
      <c r="H1391" s="388">
        <f t="shared" si="2"/>
        <v>99.78</v>
      </c>
    </row>
    <row r="1392" ht="15.75" customHeight="1">
      <c r="A1392" s="323" t="s">
        <v>9549</v>
      </c>
      <c r="B1392" s="480" t="s">
        <v>9550</v>
      </c>
      <c r="C1392" s="323" t="s">
        <v>1711</v>
      </c>
      <c r="D1392" s="323" t="s">
        <v>9552</v>
      </c>
      <c r="F1392" s="286" t="str">
        <f t="shared" si="1"/>
        <v>91080</v>
      </c>
      <c r="H1392" s="388">
        <f t="shared" si="2"/>
        <v>114.88</v>
      </c>
    </row>
    <row r="1393" ht="15.75" customHeight="1">
      <c r="A1393" s="323" t="s">
        <v>9556</v>
      </c>
      <c r="B1393" s="480" t="s">
        <v>9558</v>
      </c>
      <c r="C1393" s="323" t="s">
        <v>1711</v>
      </c>
      <c r="D1393" s="323" t="s">
        <v>9560</v>
      </c>
      <c r="F1393" s="286" t="str">
        <f t="shared" si="1"/>
        <v>91081</v>
      </c>
      <c r="H1393" s="388">
        <f t="shared" si="2"/>
        <v>110.7</v>
      </c>
    </row>
    <row r="1394" ht="15.75" customHeight="1">
      <c r="A1394" s="323" t="s">
        <v>9564</v>
      </c>
      <c r="B1394" s="480" t="s">
        <v>9565</v>
      </c>
      <c r="C1394" s="323" t="s">
        <v>1711</v>
      </c>
      <c r="D1394" s="323" t="s">
        <v>9567</v>
      </c>
      <c r="F1394" s="286" t="str">
        <f t="shared" si="1"/>
        <v>91082</v>
      </c>
      <c r="H1394" s="388">
        <f t="shared" si="2"/>
        <v>127.37</v>
      </c>
    </row>
    <row r="1395" ht="15.75" customHeight="1">
      <c r="A1395" s="323" t="s">
        <v>9570</v>
      </c>
      <c r="B1395" s="480" t="s">
        <v>9573</v>
      </c>
      <c r="C1395" s="323" t="s">
        <v>1711</v>
      </c>
      <c r="D1395" s="323" t="s">
        <v>9575</v>
      </c>
      <c r="F1395" s="286" t="str">
        <f t="shared" si="1"/>
        <v>91083</v>
      </c>
      <c r="H1395" s="388">
        <f t="shared" si="2"/>
        <v>121.23</v>
      </c>
    </row>
    <row r="1396" ht="15.75" customHeight="1">
      <c r="A1396" s="323" t="s">
        <v>9578</v>
      </c>
      <c r="B1396" s="480" t="s">
        <v>9580</v>
      </c>
      <c r="C1396" s="323" t="s">
        <v>1711</v>
      </c>
      <c r="D1396" s="323" t="s">
        <v>9582</v>
      </c>
      <c r="F1396" s="286" t="str">
        <f t="shared" si="1"/>
        <v>91084</v>
      </c>
      <c r="H1396" s="388">
        <f t="shared" si="2"/>
        <v>137.6</v>
      </c>
    </row>
    <row r="1397" ht="15.75" customHeight="1">
      <c r="A1397" s="323" t="s">
        <v>9585</v>
      </c>
      <c r="B1397" s="480" t="s">
        <v>9587</v>
      </c>
      <c r="C1397" s="323" t="s">
        <v>1711</v>
      </c>
      <c r="D1397" s="323" t="s">
        <v>9589</v>
      </c>
      <c r="F1397" s="286" t="str">
        <f t="shared" si="1"/>
        <v>91086</v>
      </c>
      <c r="H1397" s="388">
        <f t="shared" si="2"/>
        <v>107.14</v>
      </c>
    </row>
    <row r="1398" ht="15.75" customHeight="1">
      <c r="A1398" s="323" t="s">
        <v>9593</v>
      </c>
      <c r="B1398" s="480" t="s">
        <v>9594</v>
      </c>
      <c r="C1398" s="323" t="s">
        <v>1711</v>
      </c>
      <c r="D1398" s="323" t="s">
        <v>9596</v>
      </c>
      <c r="F1398" s="286" t="str">
        <f t="shared" si="1"/>
        <v>91087</v>
      </c>
      <c r="H1398" s="388">
        <f t="shared" si="2"/>
        <v>117.03</v>
      </c>
    </row>
    <row r="1399" ht="15.75" customHeight="1">
      <c r="A1399" s="323" t="s">
        <v>9597</v>
      </c>
      <c r="B1399" s="480" t="s">
        <v>9598</v>
      </c>
      <c r="C1399" s="323" t="s">
        <v>1711</v>
      </c>
      <c r="D1399" s="323" t="s">
        <v>9600</v>
      </c>
      <c r="F1399" s="286" t="str">
        <f t="shared" si="1"/>
        <v>91088</v>
      </c>
      <c r="H1399" s="388">
        <f t="shared" si="2"/>
        <v>150.64</v>
      </c>
    </row>
    <row r="1400" ht="15.75" customHeight="1">
      <c r="A1400" s="323" t="s">
        <v>9602</v>
      </c>
      <c r="B1400" s="480" t="s">
        <v>9603</v>
      </c>
      <c r="C1400" s="323" t="s">
        <v>1711</v>
      </c>
      <c r="D1400" s="323" t="s">
        <v>9604</v>
      </c>
      <c r="F1400" s="286" t="str">
        <f t="shared" si="1"/>
        <v>91089</v>
      </c>
      <c r="H1400" s="388">
        <f t="shared" si="2"/>
        <v>160.67</v>
      </c>
    </row>
    <row r="1401" ht="15.75" customHeight="1">
      <c r="A1401" s="323" t="s">
        <v>9606</v>
      </c>
      <c r="B1401" s="480" t="s">
        <v>9607</v>
      </c>
      <c r="C1401" s="323" t="s">
        <v>1711</v>
      </c>
      <c r="D1401" s="323" t="s">
        <v>9609</v>
      </c>
      <c r="F1401" s="286" t="str">
        <f t="shared" si="1"/>
        <v>91090</v>
      </c>
      <c r="H1401" s="388">
        <f t="shared" si="2"/>
        <v>120.42</v>
      </c>
    </row>
    <row r="1402" ht="15.75" customHeight="1">
      <c r="A1402" s="323" t="s">
        <v>9612</v>
      </c>
      <c r="B1402" s="480" t="s">
        <v>9613</v>
      </c>
      <c r="C1402" s="323" t="s">
        <v>1711</v>
      </c>
      <c r="D1402" s="323" t="s">
        <v>4670</v>
      </c>
      <c r="F1402" s="286" t="str">
        <f t="shared" si="1"/>
        <v>91091</v>
      </c>
      <c r="H1402" s="388">
        <f t="shared" si="2"/>
        <v>132.06</v>
      </c>
    </row>
    <row r="1403" ht="15.75" customHeight="1">
      <c r="A1403" s="323" t="s">
        <v>9617</v>
      </c>
      <c r="B1403" s="480" t="s">
        <v>9618</v>
      </c>
      <c r="C1403" s="323" t="s">
        <v>1711</v>
      </c>
      <c r="D1403" s="323" t="s">
        <v>9619</v>
      </c>
      <c r="F1403" s="286" t="str">
        <f t="shared" si="1"/>
        <v>91092</v>
      </c>
      <c r="H1403" s="388">
        <f t="shared" si="2"/>
        <v>166.29</v>
      </c>
    </row>
    <row r="1404" ht="15.75" customHeight="1">
      <c r="A1404" s="323" t="s">
        <v>9621</v>
      </c>
      <c r="B1404" s="480" t="s">
        <v>9622</v>
      </c>
      <c r="C1404" s="323" t="s">
        <v>1711</v>
      </c>
      <c r="D1404" s="323" t="s">
        <v>9624</v>
      </c>
      <c r="F1404" s="286" t="str">
        <f t="shared" si="1"/>
        <v>91093</v>
      </c>
      <c r="H1404" s="388">
        <f t="shared" si="2"/>
        <v>178.26</v>
      </c>
    </row>
    <row r="1405" ht="15.75" customHeight="1">
      <c r="A1405" s="323" t="s">
        <v>9627</v>
      </c>
      <c r="B1405" s="480" t="s">
        <v>9628</v>
      </c>
      <c r="C1405" s="323" t="s">
        <v>1711</v>
      </c>
      <c r="D1405" s="323" t="s">
        <v>9630</v>
      </c>
      <c r="F1405" s="286" t="str">
        <f t="shared" si="1"/>
        <v>91094</v>
      </c>
      <c r="H1405" s="388">
        <f t="shared" si="2"/>
        <v>100.53</v>
      </c>
    </row>
    <row r="1406" ht="15.75" customHeight="1">
      <c r="A1406" s="323" t="s">
        <v>9632</v>
      </c>
      <c r="B1406" s="480" t="s">
        <v>9633</v>
      </c>
      <c r="C1406" s="323" t="s">
        <v>1711</v>
      </c>
      <c r="D1406" s="323" t="s">
        <v>9635</v>
      </c>
      <c r="F1406" s="286" t="str">
        <f t="shared" si="1"/>
        <v>91095</v>
      </c>
      <c r="H1406" s="388">
        <f t="shared" si="2"/>
        <v>116.2</v>
      </c>
    </row>
    <row r="1407" ht="15.75" customHeight="1">
      <c r="A1407" s="323" t="s">
        <v>9637</v>
      </c>
      <c r="B1407" s="480" t="s">
        <v>9639</v>
      </c>
      <c r="C1407" s="323" t="s">
        <v>1711</v>
      </c>
      <c r="D1407" s="323" t="s">
        <v>9640</v>
      </c>
      <c r="F1407" s="286" t="str">
        <f t="shared" si="1"/>
        <v>91096</v>
      </c>
      <c r="H1407" s="388">
        <f t="shared" si="2"/>
        <v>103.45</v>
      </c>
    </row>
    <row r="1408" ht="15.75" customHeight="1">
      <c r="A1408" s="323" t="s">
        <v>9643</v>
      </c>
      <c r="B1408" s="480" t="s">
        <v>9644</v>
      </c>
      <c r="C1408" s="323" t="s">
        <v>1711</v>
      </c>
      <c r="D1408" s="323" t="s">
        <v>9646</v>
      </c>
      <c r="F1408" s="286" t="str">
        <f t="shared" si="1"/>
        <v>91097</v>
      </c>
      <c r="H1408" s="388">
        <f t="shared" si="2"/>
        <v>118.96</v>
      </c>
    </row>
    <row r="1409" ht="15.75" customHeight="1">
      <c r="A1409" s="323" t="s">
        <v>9649</v>
      </c>
      <c r="B1409" s="480" t="s">
        <v>9650</v>
      </c>
      <c r="C1409" s="323" t="s">
        <v>1711</v>
      </c>
      <c r="D1409" s="323" t="s">
        <v>9652</v>
      </c>
      <c r="F1409" s="286" t="str">
        <f t="shared" si="1"/>
        <v>91098</v>
      </c>
      <c r="H1409" s="388">
        <f t="shared" si="2"/>
        <v>117.33</v>
      </c>
    </row>
    <row r="1410" ht="15.75" customHeight="1">
      <c r="A1410" s="323" t="s">
        <v>9655</v>
      </c>
      <c r="B1410" s="480" t="s">
        <v>9656</v>
      </c>
      <c r="C1410" s="323" t="s">
        <v>1711</v>
      </c>
      <c r="D1410" s="323" t="s">
        <v>9658</v>
      </c>
      <c r="F1410" s="286" t="str">
        <f t="shared" si="1"/>
        <v>91099</v>
      </c>
      <c r="H1410" s="388">
        <f t="shared" si="2"/>
        <v>134.49</v>
      </c>
    </row>
    <row r="1411" ht="15.75" customHeight="1">
      <c r="A1411" s="323" t="s">
        <v>9661</v>
      </c>
      <c r="B1411" s="480" t="s">
        <v>9663</v>
      </c>
      <c r="C1411" s="323" t="s">
        <v>1711</v>
      </c>
      <c r="D1411" s="323" t="s">
        <v>9664</v>
      </c>
      <c r="F1411" s="286" t="str">
        <f t="shared" si="1"/>
        <v>91100</v>
      </c>
      <c r="H1411" s="388">
        <f t="shared" si="2"/>
        <v>125.55</v>
      </c>
    </row>
    <row r="1412" ht="15.75" customHeight="1">
      <c r="A1412" s="323" t="s">
        <v>9666</v>
      </c>
      <c r="B1412" s="480" t="s">
        <v>9667</v>
      </c>
      <c r="C1412" s="323" t="s">
        <v>1711</v>
      </c>
      <c r="D1412" s="323" t="s">
        <v>9669</v>
      </c>
      <c r="F1412" s="286" t="str">
        <f t="shared" si="1"/>
        <v>91101</v>
      </c>
      <c r="H1412" s="388">
        <f t="shared" si="2"/>
        <v>142.61</v>
      </c>
    </row>
    <row r="1413" ht="15.75" customHeight="1">
      <c r="A1413" s="323" t="s">
        <v>9672</v>
      </c>
      <c r="B1413" s="480" t="s">
        <v>9673</v>
      </c>
      <c r="C1413" s="323" t="s">
        <v>722</v>
      </c>
      <c r="D1413" s="323" t="s">
        <v>9674</v>
      </c>
      <c r="F1413" s="286" t="str">
        <f t="shared" si="1"/>
        <v>93952</v>
      </c>
      <c r="H1413" s="388">
        <f t="shared" si="2"/>
        <v>196.81</v>
      </c>
    </row>
    <row r="1414" ht="15.75" customHeight="1">
      <c r="A1414" s="323" t="s">
        <v>9676</v>
      </c>
      <c r="B1414" s="480" t="s">
        <v>9677</v>
      </c>
      <c r="C1414" s="323" t="s">
        <v>722</v>
      </c>
      <c r="D1414" s="323" t="s">
        <v>9679</v>
      </c>
      <c r="F1414" s="286" t="str">
        <f t="shared" si="1"/>
        <v>93953</v>
      </c>
      <c r="H1414" s="388">
        <f t="shared" si="2"/>
        <v>182.35</v>
      </c>
    </row>
    <row r="1415" ht="15.75" customHeight="1">
      <c r="A1415" s="323" t="s">
        <v>9681</v>
      </c>
      <c r="B1415" s="480" t="s">
        <v>9683</v>
      </c>
      <c r="C1415" s="323" t="s">
        <v>722</v>
      </c>
      <c r="D1415" s="323" t="s">
        <v>9685</v>
      </c>
      <c r="F1415" s="286" t="str">
        <f t="shared" si="1"/>
        <v>93954</v>
      </c>
      <c r="H1415" s="388">
        <f t="shared" si="2"/>
        <v>173.67</v>
      </c>
    </row>
    <row r="1416" ht="15.75" customHeight="1">
      <c r="A1416" s="323" t="s">
        <v>9688</v>
      </c>
      <c r="B1416" s="480" t="s">
        <v>9689</v>
      </c>
      <c r="C1416" s="323" t="s">
        <v>722</v>
      </c>
      <c r="D1416" s="323" t="s">
        <v>9691</v>
      </c>
      <c r="F1416" s="286" t="str">
        <f t="shared" si="1"/>
        <v>93955</v>
      </c>
      <c r="H1416" s="388">
        <f t="shared" si="2"/>
        <v>167.53</v>
      </c>
    </row>
    <row r="1417" ht="15.75" customHeight="1">
      <c r="A1417" s="323" t="s">
        <v>9694</v>
      </c>
      <c r="B1417" s="480" t="s">
        <v>9695</v>
      </c>
      <c r="C1417" s="323" t="s">
        <v>722</v>
      </c>
      <c r="D1417" s="323" t="s">
        <v>9696</v>
      </c>
      <c r="F1417" s="286" t="str">
        <f t="shared" si="1"/>
        <v>93956</v>
      </c>
      <c r="H1417" s="388">
        <f t="shared" si="2"/>
        <v>162.68</v>
      </c>
    </row>
    <row r="1418" ht="15.75" customHeight="1">
      <c r="A1418" s="323" t="s">
        <v>9699</v>
      </c>
      <c r="B1418" s="480" t="s">
        <v>9700</v>
      </c>
      <c r="C1418" s="323" t="s">
        <v>722</v>
      </c>
      <c r="D1418" s="323" t="s">
        <v>9701</v>
      </c>
      <c r="F1418" s="286" t="str">
        <f t="shared" si="1"/>
        <v>93957</v>
      </c>
      <c r="H1418" s="388">
        <f t="shared" si="2"/>
        <v>206.96</v>
      </c>
    </row>
    <row r="1419" ht="15.75" customHeight="1">
      <c r="A1419" s="323" t="s">
        <v>9704</v>
      </c>
      <c r="B1419" s="480" t="s">
        <v>9705</v>
      </c>
      <c r="C1419" s="323" t="s">
        <v>722</v>
      </c>
      <c r="D1419" s="323" t="s">
        <v>9707</v>
      </c>
      <c r="F1419" s="286" t="str">
        <f t="shared" si="1"/>
        <v>93958</v>
      </c>
      <c r="H1419" s="388">
        <f t="shared" si="2"/>
        <v>191.66</v>
      </c>
    </row>
    <row r="1420" ht="15.75" customHeight="1">
      <c r="A1420" s="323" t="s">
        <v>9709</v>
      </c>
      <c r="B1420" s="480" t="s">
        <v>9711</v>
      </c>
      <c r="C1420" s="323" t="s">
        <v>722</v>
      </c>
      <c r="D1420" s="323" t="s">
        <v>9713</v>
      </c>
      <c r="F1420" s="286" t="str">
        <f t="shared" si="1"/>
        <v>93959</v>
      </c>
      <c r="H1420" s="388">
        <f t="shared" si="2"/>
        <v>182.59</v>
      </c>
    </row>
    <row r="1421" ht="15.75" customHeight="1">
      <c r="A1421" s="323" t="s">
        <v>9715</v>
      </c>
      <c r="B1421" s="480" t="s">
        <v>9717</v>
      </c>
      <c r="C1421" s="323" t="s">
        <v>722</v>
      </c>
      <c r="D1421" s="323" t="s">
        <v>9718</v>
      </c>
      <c r="F1421" s="286" t="str">
        <f t="shared" si="1"/>
        <v>93960</v>
      </c>
      <c r="H1421" s="388">
        <f t="shared" si="2"/>
        <v>176.19</v>
      </c>
    </row>
    <row r="1422" ht="15.75" customHeight="1">
      <c r="A1422" s="323" t="s">
        <v>9719</v>
      </c>
      <c r="B1422" s="480" t="s">
        <v>9721</v>
      </c>
      <c r="C1422" s="323" t="s">
        <v>722</v>
      </c>
      <c r="D1422" s="323" t="s">
        <v>9723</v>
      </c>
      <c r="F1422" s="286" t="str">
        <f t="shared" si="1"/>
        <v>93961</v>
      </c>
      <c r="H1422" s="388">
        <f t="shared" si="2"/>
        <v>171.19</v>
      </c>
    </row>
    <row r="1423" ht="15.75" customHeight="1">
      <c r="A1423" s="323" t="s">
        <v>9725</v>
      </c>
      <c r="B1423" s="480" t="s">
        <v>9726</v>
      </c>
      <c r="C1423" s="323" t="s">
        <v>722</v>
      </c>
      <c r="D1423" s="323" t="s">
        <v>9727</v>
      </c>
      <c r="F1423" s="286" t="str">
        <f t="shared" si="1"/>
        <v>93962</v>
      </c>
      <c r="H1423" s="388">
        <f t="shared" si="2"/>
        <v>186.46</v>
      </c>
    </row>
    <row r="1424" ht="15.75" customHeight="1">
      <c r="A1424" s="323" t="s">
        <v>9729</v>
      </c>
      <c r="B1424" s="480" t="s">
        <v>9730</v>
      </c>
      <c r="C1424" s="323" t="s">
        <v>722</v>
      </c>
      <c r="D1424" s="323" t="s">
        <v>9732</v>
      </c>
      <c r="F1424" s="286" t="str">
        <f t="shared" si="1"/>
        <v>93963</v>
      </c>
      <c r="H1424" s="388">
        <f t="shared" si="2"/>
        <v>172.01</v>
      </c>
    </row>
    <row r="1425" ht="15.75" customHeight="1">
      <c r="A1425" s="323" t="s">
        <v>9733</v>
      </c>
      <c r="B1425" s="480" t="s">
        <v>9735</v>
      </c>
      <c r="C1425" s="323" t="s">
        <v>722</v>
      </c>
      <c r="D1425" s="323" t="s">
        <v>9736</v>
      </c>
      <c r="F1425" s="286" t="str">
        <f t="shared" si="1"/>
        <v>93964</v>
      </c>
      <c r="H1425" s="388">
        <f t="shared" si="2"/>
        <v>163.37</v>
      </c>
    </row>
    <row r="1426" ht="15.75" customHeight="1">
      <c r="A1426" s="323" t="s">
        <v>9738</v>
      </c>
      <c r="B1426" s="480" t="s">
        <v>9739</v>
      </c>
      <c r="C1426" s="323" t="s">
        <v>722</v>
      </c>
      <c r="D1426" s="323" t="s">
        <v>9740</v>
      </c>
      <c r="F1426" s="286" t="str">
        <f t="shared" si="1"/>
        <v>93965</v>
      </c>
      <c r="H1426" s="388">
        <f t="shared" si="2"/>
        <v>154.39</v>
      </c>
    </row>
    <row r="1427" ht="15.75" customHeight="1">
      <c r="A1427" s="323" t="s">
        <v>9742</v>
      </c>
      <c r="B1427" s="480" t="s">
        <v>9744</v>
      </c>
      <c r="C1427" s="323" t="s">
        <v>722</v>
      </c>
      <c r="D1427" s="323" t="s">
        <v>9746</v>
      </c>
      <c r="F1427" s="286" t="str">
        <f t="shared" si="1"/>
        <v>93966</v>
      </c>
      <c r="H1427" s="388">
        <f t="shared" si="2"/>
        <v>152.47</v>
      </c>
    </row>
    <row r="1428" ht="15.75" customHeight="1">
      <c r="A1428" s="323" t="s">
        <v>9747</v>
      </c>
      <c r="B1428" s="480" t="s">
        <v>9749</v>
      </c>
      <c r="C1428" s="323" t="s">
        <v>722</v>
      </c>
      <c r="D1428" s="323" t="s">
        <v>9750</v>
      </c>
      <c r="F1428" s="286" t="str">
        <f t="shared" si="1"/>
        <v>93967</v>
      </c>
      <c r="H1428" s="388">
        <f t="shared" si="2"/>
        <v>196.59</v>
      </c>
    </row>
    <row r="1429" ht="15.75" customHeight="1">
      <c r="A1429" s="323" t="s">
        <v>9753</v>
      </c>
      <c r="B1429" s="480" t="s">
        <v>9754</v>
      </c>
      <c r="C1429" s="323" t="s">
        <v>722</v>
      </c>
      <c r="D1429" s="323" t="s">
        <v>9755</v>
      </c>
      <c r="F1429" s="286" t="str">
        <f t="shared" si="1"/>
        <v>93968</v>
      </c>
      <c r="H1429" s="388">
        <f t="shared" si="2"/>
        <v>181.33</v>
      </c>
    </row>
    <row r="1430" ht="15.75" customHeight="1">
      <c r="A1430" s="323" t="s">
        <v>9756</v>
      </c>
      <c r="B1430" s="480" t="s">
        <v>9757</v>
      </c>
      <c r="C1430" s="323" t="s">
        <v>722</v>
      </c>
      <c r="D1430" s="323" t="s">
        <v>9759</v>
      </c>
      <c r="F1430" s="286" t="str">
        <f t="shared" si="1"/>
        <v>93969</v>
      </c>
      <c r="H1430" s="388">
        <f t="shared" si="2"/>
        <v>172.31</v>
      </c>
    </row>
    <row r="1431" ht="15.75" customHeight="1">
      <c r="A1431" s="323" t="s">
        <v>9762</v>
      </c>
      <c r="B1431" s="480" t="s">
        <v>9764</v>
      </c>
      <c r="C1431" s="323" t="s">
        <v>722</v>
      </c>
      <c r="D1431" s="323" t="s">
        <v>9765</v>
      </c>
      <c r="F1431" s="286" t="str">
        <f t="shared" si="1"/>
        <v>93970</v>
      </c>
      <c r="H1431" s="388">
        <f t="shared" si="2"/>
        <v>165.96</v>
      </c>
    </row>
    <row r="1432" ht="15.75" customHeight="1">
      <c r="A1432" s="323" t="s">
        <v>9768</v>
      </c>
      <c r="B1432" s="480" t="s">
        <v>9769</v>
      </c>
      <c r="C1432" s="323" t="s">
        <v>722</v>
      </c>
      <c r="D1432" s="323" t="s">
        <v>9770</v>
      </c>
      <c r="F1432" s="286" t="str">
        <f t="shared" si="1"/>
        <v>93971</v>
      </c>
      <c r="H1432" s="388">
        <f t="shared" si="2"/>
        <v>156.45</v>
      </c>
    </row>
    <row r="1433" ht="15.75" customHeight="1">
      <c r="A1433" s="323" t="s">
        <v>9773</v>
      </c>
      <c r="B1433" s="480" t="s">
        <v>9774</v>
      </c>
      <c r="C1433" s="323" t="s">
        <v>1662</v>
      </c>
      <c r="D1433" s="323" t="s">
        <v>9776</v>
      </c>
      <c r="F1433" s="286" t="str">
        <f t="shared" si="1"/>
        <v>95108</v>
      </c>
      <c r="H1433" s="388">
        <f t="shared" si="2"/>
        <v>27.38</v>
      </c>
    </row>
    <row r="1434" ht="15.75" customHeight="1">
      <c r="A1434" s="323" t="s">
        <v>9778</v>
      </c>
      <c r="B1434" s="480" t="s">
        <v>9779</v>
      </c>
      <c r="C1434" s="323" t="s">
        <v>1711</v>
      </c>
      <c r="D1434" s="323" t="s">
        <v>9781</v>
      </c>
      <c r="F1434" s="286" t="str">
        <f t="shared" si="1"/>
        <v>100332</v>
      </c>
      <c r="H1434" s="388">
        <f t="shared" si="2"/>
        <v>616.05</v>
      </c>
    </row>
    <row r="1435" ht="15.75" customHeight="1">
      <c r="A1435" s="323" t="s">
        <v>9783</v>
      </c>
      <c r="B1435" s="480" t="s">
        <v>9785</v>
      </c>
      <c r="C1435" s="323" t="s">
        <v>1711</v>
      </c>
      <c r="D1435" s="323" t="s">
        <v>9786</v>
      </c>
      <c r="F1435" s="286" t="str">
        <f t="shared" si="1"/>
        <v>100333</v>
      </c>
      <c r="H1435" s="388">
        <f t="shared" si="2"/>
        <v>383.29</v>
      </c>
    </row>
    <row r="1436" ht="15.75" customHeight="1">
      <c r="A1436" s="323" t="s">
        <v>9788</v>
      </c>
      <c r="B1436" s="480" t="s">
        <v>9789</v>
      </c>
      <c r="C1436" s="323" t="s">
        <v>1711</v>
      </c>
      <c r="D1436" s="323" t="s">
        <v>9790</v>
      </c>
      <c r="F1436" s="286" t="str">
        <f t="shared" si="1"/>
        <v>100334</v>
      </c>
      <c r="H1436" s="388">
        <f t="shared" si="2"/>
        <v>489.3</v>
      </c>
    </row>
    <row r="1437" ht="15.75" customHeight="1">
      <c r="A1437" s="323" t="s">
        <v>9792</v>
      </c>
      <c r="B1437" s="480" t="s">
        <v>9793</v>
      </c>
      <c r="C1437" s="323" t="s">
        <v>1711</v>
      </c>
      <c r="D1437" s="323" t="s">
        <v>9794</v>
      </c>
      <c r="F1437" s="286" t="str">
        <f t="shared" si="1"/>
        <v>100335</v>
      </c>
      <c r="H1437" s="388">
        <f t="shared" si="2"/>
        <v>314.72</v>
      </c>
    </row>
    <row r="1438" ht="15.75" customHeight="1">
      <c r="A1438" s="323" t="s">
        <v>9797</v>
      </c>
      <c r="B1438" s="480" t="s">
        <v>9798</v>
      </c>
      <c r="C1438" s="323" t="s">
        <v>1711</v>
      </c>
      <c r="D1438" s="323" t="s">
        <v>7116</v>
      </c>
      <c r="F1438" s="286" t="str">
        <f t="shared" si="1"/>
        <v>100341</v>
      </c>
      <c r="H1438" s="388">
        <f t="shared" si="2"/>
        <v>29.05</v>
      </c>
    </row>
    <row r="1439" ht="15.75" customHeight="1">
      <c r="A1439" s="323" t="s">
        <v>9804</v>
      </c>
      <c r="B1439" s="480" t="s">
        <v>9806</v>
      </c>
      <c r="C1439" s="323" t="s">
        <v>345</v>
      </c>
      <c r="D1439" s="323" t="s">
        <v>9807</v>
      </c>
      <c r="F1439" s="286" t="str">
        <f t="shared" si="1"/>
        <v>100342</v>
      </c>
      <c r="H1439" s="388">
        <f t="shared" si="2"/>
        <v>11.49</v>
      </c>
    </row>
    <row r="1440" ht="15.75" customHeight="1">
      <c r="A1440" s="323" t="s">
        <v>9809</v>
      </c>
      <c r="B1440" s="480" t="s">
        <v>9810</v>
      </c>
      <c r="C1440" s="323" t="s">
        <v>345</v>
      </c>
      <c r="D1440" s="323" t="s">
        <v>9297</v>
      </c>
      <c r="F1440" s="286" t="str">
        <f t="shared" si="1"/>
        <v>100343</v>
      </c>
      <c r="H1440" s="388">
        <f t="shared" si="2"/>
        <v>10.4</v>
      </c>
    </row>
    <row r="1441" ht="15.75" customHeight="1">
      <c r="A1441" s="323" t="s">
        <v>9813</v>
      </c>
      <c r="B1441" s="480" t="s">
        <v>9814</v>
      </c>
      <c r="C1441" s="323" t="s">
        <v>345</v>
      </c>
      <c r="D1441" s="323" t="s">
        <v>9201</v>
      </c>
      <c r="F1441" s="286" t="str">
        <f t="shared" si="1"/>
        <v>100344</v>
      </c>
      <c r="H1441" s="388">
        <f t="shared" si="2"/>
        <v>9.11</v>
      </c>
    </row>
    <row r="1442" ht="15.75" customHeight="1">
      <c r="A1442" s="323" t="s">
        <v>9817</v>
      </c>
      <c r="B1442" s="480" t="s">
        <v>9818</v>
      </c>
      <c r="C1442" s="323" t="s">
        <v>345</v>
      </c>
      <c r="D1442" s="323" t="s">
        <v>9819</v>
      </c>
      <c r="F1442" s="286" t="str">
        <f t="shared" si="1"/>
        <v>100345</v>
      </c>
      <c r="H1442" s="388">
        <f t="shared" si="2"/>
        <v>7.59</v>
      </c>
    </row>
    <row r="1443" ht="15.75" customHeight="1">
      <c r="A1443" s="323" t="s">
        <v>9821</v>
      </c>
      <c r="B1443" s="480" t="s">
        <v>9822</v>
      </c>
      <c r="C1443" s="323" t="s">
        <v>345</v>
      </c>
      <c r="D1443" s="323" t="s">
        <v>4221</v>
      </c>
      <c r="F1443" s="286" t="str">
        <f t="shared" si="1"/>
        <v>100346</v>
      </c>
      <c r="H1443" s="388">
        <f t="shared" si="2"/>
        <v>7.06</v>
      </c>
    </row>
    <row r="1444" ht="15.75" customHeight="1">
      <c r="A1444" s="323" t="s">
        <v>9825</v>
      </c>
      <c r="B1444" s="480" t="s">
        <v>9827</v>
      </c>
      <c r="C1444" s="323" t="s">
        <v>345</v>
      </c>
      <c r="D1444" s="323" t="s">
        <v>4824</v>
      </c>
      <c r="F1444" s="286" t="str">
        <f t="shared" si="1"/>
        <v>100347</v>
      </c>
      <c r="H1444" s="388">
        <f t="shared" si="2"/>
        <v>7.73</v>
      </c>
    </row>
    <row r="1445" ht="15.75" customHeight="1">
      <c r="A1445" s="323" t="s">
        <v>9830</v>
      </c>
      <c r="B1445" s="480" t="s">
        <v>9832</v>
      </c>
      <c r="C1445" s="323" t="s">
        <v>345</v>
      </c>
      <c r="D1445" s="323" t="s">
        <v>6846</v>
      </c>
      <c r="F1445" s="286" t="str">
        <f t="shared" si="1"/>
        <v>100348</v>
      </c>
      <c r="H1445" s="388">
        <f t="shared" si="2"/>
        <v>7.48</v>
      </c>
    </row>
    <row r="1446" ht="15.75" customHeight="1">
      <c r="A1446" s="323" t="s">
        <v>9835</v>
      </c>
      <c r="B1446" s="480" t="s">
        <v>9836</v>
      </c>
      <c r="C1446" s="323" t="s">
        <v>1666</v>
      </c>
      <c r="D1446" s="323" t="s">
        <v>9837</v>
      </c>
      <c r="F1446" s="286" t="str">
        <f t="shared" si="1"/>
        <v>100349</v>
      </c>
      <c r="H1446" s="388">
        <f t="shared" si="2"/>
        <v>478.29</v>
      </c>
    </row>
    <row r="1447" ht="15.75" customHeight="1">
      <c r="A1447" s="323" t="s">
        <v>9839</v>
      </c>
      <c r="B1447" s="480" t="s">
        <v>9841</v>
      </c>
      <c r="C1447" s="323" t="s">
        <v>1662</v>
      </c>
      <c r="D1447" s="323" t="s">
        <v>9842</v>
      </c>
      <c r="F1447" s="286" t="str">
        <f t="shared" si="1"/>
        <v>73799/1</v>
      </c>
      <c r="H1447" s="388">
        <f t="shared" si="2"/>
        <v>365.75</v>
      </c>
    </row>
    <row r="1448" ht="15.75" customHeight="1">
      <c r="A1448" s="323" t="s">
        <v>9846</v>
      </c>
      <c r="B1448" s="480" t="s">
        <v>9847</v>
      </c>
      <c r="C1448" s="323" t="s">
        <v>1662</v>
      </c>
      <c r="D1448" s="323" t="s">
        <v>9849</v>
      </c>
      <c r="F1448" s="286" t="str">
        <f t="shared" si="1"/>
        <v>73856/1</v>
      </c>
      <c r="H1448" s="388">
        <f t="shared" si="2"/>
        <v>698.33</v>
      </c>
    </row>
    <row r="1449" ht="15.75" customHeight="1">
      <c r="A1449" s="323" t="s">
        <v>9851</v>
      </c>
      <c r="B1449" s="480" t="s">
        <v>9852</v>
      </c>
      <c r="C1449" s="323" t="s">
        <v>1662</v>
      </c>
      <c r="D1449" s="323" t="s">
        <v>9853</v>
      </c>
      <c r="F1449" s="286" t="str">
        <f t="shared" si="1"/>
        <v>73856/2</v>
      </c>
      <c r="H1449" s="388">
        <f t="shared" si="2"/>
        <v>1137.77</v>
      </c>
    </row>
    <row r="1450" ht="15.75" customHeight="1">
      <c r="A1450" s="323" t="s">
        <v>9857</v>
      </c>
      <c r="B1450" s="480" t="s">
        <v>9858</v>
      </c>
      <c r="C1450" s="323" t="s">
        <v>1662</v>
      </c>
      <c r="D1450" s="323" t="s">
        <v>9859</v>
      </c>
      <c r="F1450" s="286" t="str">
        <f t="shared" si="1"/>
        <v>73856/3</v>
      </c>
      <c r="H1450" s="388">
        <f t="shared" si="2"/>
        <v>1697.15</v>
      </c>
    </row>
    <row r="1451" ht="15.75" customHeight="1">
      <c r="A1451" s="323" t="s">
        <v>9862</v>
      </c>
      <c r="B1451" s="480" t="s">
        <v>9863</v>
      </c>
      <c r="C1451" s="323" t="s">
        <v>1662</v>
      </c>
      <c r="D1451" s="323" t="s">
        <v>9865</v>
      </c>
      <c r="F1451" s="286" t="str">
        <f t="shared" si="1"/>
        <v>73856/4</v>
      </c>
      <c r="H1451" s="388">
        <f t="shared" si="2"/>
        <v>2383.83</v>
      </c>
    </row>
    <row r="1452" ht="15.75" customHeight="1">
      <c r="A1452" s="323" t="s">
        <v>9868</v>
      </c>
      <c r="B1452" s="480" t="s">
        <v>9869</v>
      </c>
      <c r="C1452" s="323" t="s">
        <v>1662</v>
      </c>
      <c r="D1452" s="323" t="s">
        <v>9870</v>
      </c>
      <c r="F1452" s="286" t="str">
        <f t="shared" si="1"/>
        <v>73856/5</v>
      </c>
      <c r="H1452" s="388">
        <f t="shared" si="2"/>
        <v>3203.7</v>
      </c>
    </row>
    <row r="1453" ht="15.75" customHeight="1">
      <c r="A1453" s="323" t="s">
        <v>9873</v>
      </c>
      <c r="B1453" s="480" t="s">
        <v>9874</v>
      </c>
      <c r="C1453" s="323" t="s">
        <v>1662</v>
      </c>
      <c r="D1453" s="323" t="s">
        <v>9876</v>
      </c>
      <c r="F1453" s="286" t="str">
        <f t="shared" si="1"/>
        <v>73856/6</v>
      </c>
      <c r="H1453" s="388">
        <f t="shared" si="2"/>
        <v>982.16</v>
      </c>
    </row>
    <row r="1454" ht="15.75" customHeight="1">
      <c r="A1454" s="323" t="s">
        <v>9878</v>
      </c>
      <c r="B1454" s="480" t="s">
        <v>9880</v>
      </c>
      <c r="C1454" s="323" t="s">
        <v>1662</v>
      </c>
      <c r="D1454" s="323" t="s">
        <v>9881</v>
      </c>
      <c r="F1454" s="286" t="str">
        <f t="shared" si="1"/>
        <v>73856/7</v>
      </c>
      <c r="H1454" s="388">
        <f t="shared" si="2"/>
        <v>1610.27</v>
      </c>
    </row>
    <row r="1455" ht="15.75" customHeight="1">
      <c r="A1455" s="323" t="s">
        <v>9883</v>
      </c>
      <c r="B1455" s="480" t="s">
        <v>9884</v>
      </c>
      <c r="C1455" s="323" t="s">
        <v>1662</v>
      </c>
      <c r="D1455" s="323" t="s">
        <v>9885</v>
      </c>
      <c r="F1455" s="286" t="str">
        <f t="shared" si="1"/>
        <v>73856/8</v>
      </c>
      <c r="H1455" s="388">
        <f t="shared" si="2"/>
        <v>2407.2</v>
      </c>
    </row>
    <row r="1456" ht="15.75" customHeight="1">
      <c r="A1456" s="323" t="s">
        <v>9887</v>
      </c>
      <c r="B1456" s="480" t="s">
        <v>9889</v>
      </c>
      <c r="C1456" s="323" t="s">
        <v>1662</v>
      </c>
      <c r="D1456" s="323" t="s">
        <v>9890</v>
      </c>
      <c r="F1456" s="286" t="str">
        <f t="shared" si="1"/>
        <v>73856/9</v>
      </c>
      <c r="H1456" s="388">
        <f t="shared" si="2"/>
        <v>3042.61</v>
      </c>
    </row>
    <row r="1457" ht="15.75" customHeight="1">
      <c r="A1457" s="323" t="s">
        <v>9892</v>
      </c>
      <c r="B1457" s="480" t="s">
        <v>9894</v>
      </c>
      <c r="C1457" s="323" t="s">
        <v>1662</v>
      </c>
      <c r="D1457" s="323" t="s">
        <v>9895</v>
      </c>
      <c r="F1457" s="286" t="str">
        <f t="shared" si="1"/>
        <v>73856/10</v>
      </c>
      <c r="H1457" s="388">
        <f t="shared" si="2"/>
        <v>4539.95</v>
      </c>
    </row>
    <row r="1458" ht="15.75" customHeight="1">
      <c r="A1458" s="323" t="s">
        <v>9897</v>
      </c>
      <c r="B1458" s="480" t="s">
        <v>9898</v>
      </c>
      <c r="C1458" s="323" t="s">
        <v>1662</v>
      </c>
      <c r="D1458" s="323" t="s">
        <v>9899</v>
      </c>
      <c r="F1458" s="286" t="str">
        <f t="shared" si="1"/>
        <v>73856/11</v>
      </c>
      <c r="H1458" s="388">
        <f t="shared" si="2"/>
        <v>1265.55</v>
      </c>
    </row>
    <row r="1459" ht="15.75" customHeight="1">
      <c r="A1459" s="323" t="s">
        <v>9902</v>
      </c>
      <c r="B1459" s="480" t="s">
        <v>9903</v>
      </c>
      <c r="C1459" s="323" t="s">
        <v>1662</v>
      </c>
      <c r="D1459" s="323" t="s">
        <v>9904</v>
      </c>
      <c r="F1459" s="286" t="str">
        <f t="shared" si="1"/>
        <v>73856/12</v>
      </c>
      <c r="H1459" s="388">
        <f t="shared" si="2"/>
        <v>2082.23</v>
      </c>
    </row>
    <row r="1460" ht="15.75" customHeight="1">
      <c r="A1460" s="323" t="s">
        <v>9907</v>
      </c>
      <c r="B1460" s="480" t="s">
        <v>9909</v>
      </c>
      <c r="C1460" s="323" t="s">
        <v>1662</v>
      </c>
      <c r="D1460" s="323" t="s">
        <v>9910</v>
      </c>
      <c r="F1460" s="286" t="str">
        <f t="shared" si="1"/>
        <v>73856/13</v>
      </c>
      <c r="H1460" s="388">
        <f t="shared" si="2"/>
        <v>3116.82</v>
      </c>
    </row>
    <row r="1461" ht="15.75" customHeight="1">
      <c r="A1461" s="323" t="s">
        <v>9913</v>
      </c>
      <c r="B1461" s="480" t="s">
        <v>9915</v>
      </c>
      <c r="C1461" s="323" t="s">
        <v>1662</v>
      </c>
      <c r="D1461" s="323" t="s">
        <v>9917</v>
      </c>
      <c r="F1461" s="286" t="str">
        <f t="shared" si="1"/>
        <v>73856/14</v>
      </c>
      <c r="H1461" s="388">
        <f t="shared" si="2"/>
        <v>4378.54</v>
      </c>
    </row>
    <row r="1462" ht="15.75" customHeight="1">
      <c r="A1462" s="323" t="s">
        <v>9919</v>
      </c>
      <c r="B1462" s="480" t="s">
        <v>9921</v>
      </c>
      <c r="C1462" s="323" t="s">
        <v>1662</v>
      </c>
      <c r="D1462" s="323" t="s">
        <v>9923</v>
      </c>
      <c r="F1462" s="286" t="str">
        <f t="shared" si="1"/>
        <v>73856/15</v>
      </c>
      <c r="H1462" s="388">
        <f t="shared" si="2"/>
        <v>5876.3</v>
      </c>
    </row>
    <row r="1463" ht="15.75" customHeight="1">
      <c r="A1463" s="323" t="s">
        <v>9924</v>
      </c>
      <c r="B1463" s="480" t="s">
        <v>9926</v>
      </c>
      <c r="C1463" s="323" t="s">
        <v>1662</v>
      </c>
      <c r="D1463" s="323" t="s">
        <v>9927</v>
      </c>
      <c r="F1463" s="286" t="str">
        <f t="shared" si="1"/>
        <v>74224/1</v>
      </c>
      <c r="H1463" s="388">
        <f t="shared" si="2"/>
        <v>1591.89</v>
      </c>
    </row>
    <row r="1464" ht="15.75" customHeight="1">
      <c r="A1464" s="323" t="s">
        <v>9929</v>
      </c>
      <c r="B1464" s="480" t="s">
        <v>9930</v>
      </c>
      <c r="C1464" s="323" t="s">
        <v>1662</v>
      </c>
      <c r="D1464" s="323" t="s">
        <v>9931</v>
      </c>
      <c r="F1464" s="286" t="str">
        <f t="shared" si="1"/>
        <v>83659</v>
      </c>
      <c r="H1464" s="388">
        <f t="shared" si="2"/>
        <v>897.45</v>
      </c>
    </row>
    <row r="1465" ht="15.75" customHeight="1">
      <c r="A1465" s="323" t="s">
        <v>9933</v>
      </c>
      <c r="B1465" s="480" t="s">
        <v>9935</v>
      </c>
      <c r="C1465" s="323" t="s">
        <v>1662</v>
      </c>
      <c r="D1465" s="323" t="s">
        <v>9936</v>
      </c>
      <c r="F1465" s="286" t="str">
        <f t="shared" si="1"/>
        <v>83716</v>
      </c>
      <c r="H1465" s="388">
        <f t="shared" si="2"/>
        <v>364.82</v>
      </c>
    </row>
    <row r="1466" ht="15.75" customHeight="1">
      <c r="A1466" s="323" t="s">
        <v>9938</v>
      </c>
      <c r="B1466" s="480" t="s">
        <v>9939</v>
      </c>
      <c r="C1466" s="323" t="s">
        <v>1662</v>
      </c>
      <c r="D1466" s="323" t="s">
        <v>9942</v>
      </c>
      <c r="F1466" s="286" t="str">
        <f t="shared" si="1"/>
        <v>97976</v>
      </c>
      <c r="H1466" s="388">
        <f t="shared" si="2"/>
        <v>996.49</v>
      </c>
    </row>
    <row r="1467" ht="15.75" customHeight="1">
      <c r="A1467" s="323" t="s">
        <v>9943</v>
      </c>
      <c r="B1467" s="480" t="s">
        <v>9945</v>
      </c>
      <c r="C1467" s="323" t="s">
        <v>1662</v>
      </c>
      <c r="D1467" s="323" t="s">
        <v>9946</v>
      </c>
      <c r="F1467" s="286" t="str">
        <f t="shared" si="1"/>
        <v>97977</v>
      </c>
      <c r="H1467" s="388">
        <f t="shared" si="2"/>
        <v>1450.59</v>
      </c>
    </row>
    <row r="1468" ht="15.75" customHeight="1">
      <c r="A1468" s="323" t="s">
        <v>9947</v>
      </c>
      <c r="B1468" s="480" t="s">
        <v>9949</v>
      </c>
      <c r="C1468" s="323" t="s">
        <v>1662</v>
      </c>
      <c r="D1468" s="323" t="s">
        <v>9950</v>
      </c>
      <c r="F1468" s="286" t="str">
        <f t="shared" si="1"/>
        <v>97980</v>
      </c>
      <c r="H1468" s="388">
        <f t="shared" si="2"/>
        <v>1852.03</v>
      </c>
    </row>
    <row r="1469" ht="15.75" customHeight="1">
      <c r="A1469" s="323" t="s">
        <v>9953</v>
      </c>
      <c r="B1469" s="480" t="s">
        <v>9954</v>
      </c>
      <c r="C1469" s="323" t="s">
        <v>722</v>
      </c>
      <c r="D1469" s="323" t="s">
        <v>9956</v>
      </c>
      <c r="F1469" s="286" t="str">
        <f t="shared" si="1"/>
        <v>97981</v>
      </c>
      <c r="H1469" s="388">
        <f t="shared" si="2"/>
        <v>1114.86</v>
      </c>
    </row>
    <row r="1470" ht="15.75" customHeight="1">
      <c r="A1470" s="323" t="s">
        <v>9958</v>
      </c>
      <c r="B1470" s="480" t="s">
        <v>9959</v>
      </c>
      <c r="C1470" s="323" t="s">
        <v>722</v>
      </c>
      <c r="D1470" s="323" t="s">
        <v>9960</v>
      </c>
      <c r="F1470" s="286" t="str">
        <f t="shared" si="1"/>
        <v>97983</v>
      </c>
      <c r="H1470" s="388">
        <f t="shared" si="2"/>
        <v>395.91</v>
      </c>
    </row>
    <row r="1471" ht="15.75" customHeight="1">
      <c r="A1471" s="323" t="s">
        <v>9962</v>
      </c>
      <c r="B1471" s="480" t="s">
        <v>9963</v>
      </c>
      <c r="C1471" s="323" t="s">
        <v>722</v>
      </c>
      <c r="D1471" s="323" t="s">
        <v>9964</v>
      </c>
      <c r="F1471" s="286" t="str">
        <f t="shared" si="1"/>
        <v>97985</v>
      </c>
      <c r="H1471" s="388">
        <f t="shared" si="2"/>
        <v>1351.25</v>
      </c>
    </row>
    <row r="1472" ht="15.75" customHeight="1">
      <c r="A1472" s="323" t="s">
        <v>9966</v>
      </c>
      <c r="B1472" s="480" t="s">
        <v>9968</v>
      </c>
      <c r="C1472" s="323" t="s">
        <v>722</v>
      </c>
      <c r="D1472" s="323" t="s">
        <v>9969</v>
      </c>
      <c r="F1472" s="286" t="str">
        <f t="shared" si="1"/>
        <v>97987</v>
      </c>
      <c r="H1472" s="388">
        <f t="shared" si="2"/>
        <v>444.56</v>
      </c>
    </row>
    <row r="1473" ht="15.75" customHeight="1">
      <c r="A1473" s="323" t="s">
        <v>9972</v>
      </c>
      <c r="B1473" s="480" t="s">
        <v>9974</v>
      </c>
      <c r="C1473" s="323" t="s">
        <v>1662</v>
      </c>
      <c r="D1473" s="323" t="s">
        <v>9975</v>
      </c>
      <c r="F1473" s="286" t="str">
        <f t="shared" si="1"/>
        <v>97988</v>
      </c>
      <c r="H1473" s="388">
        <f t="shared" si="2"/>
        <v>2674.31</v>
      </c>
    </row>
    <row r="1474" ht="15.75" customHeight="1">
      <c r="A1474" s="323" t="s">
        <v>9977</v>
      </c>
      <c r="B1474" s="480" t="s">
        <v>9979</v>
      </c>
      <c r="C1474" s="323" t="s">
        <v>722</v>
      </c>
      <c r="D1474" s="323" t="s">
        <v>9980</v>
      </c>
      <c r="F1474" s="286" t="str">
        <f t="shared" si="1"/>
        <v>97989</v>
      </c>
      <c r="H1474" s="388">
        <f t="shared" si="2"/>
        <v>1587.6</v>
      </c>
    </row>
    <row r="1475" ht="15.75" customHeight="1">
      <c r="A1475" s="323" t="s">
        <v>9983</v>
      </c>
      <c r="B1475" s="480" t="s">
        <v>9984</v>
      </c>
      <c r="C1475" s="323" t="s">
        <v>722</v>
      </c>
      <c r="D1475" s="323" t="s">
        <v>9986</v>
      </c>
      <c r="F1475" s="286" t="str">
        <f t="shared" si="1"/>
        <v>97991</v>
      </c>
      <c r="H1475" s="388">
        <f t="shared" si="2"/>
        <v>686.72</v>
      </c>
    </row>
    <row r="1476" ht="15.75" customHeight="1">
      <c r="A1476" s="323" t="s">
        <v>9988</v>
      </c>
      <c r="B1476" s="480" t="s">
        <v>9990</v>
      </c>
      <c r="C1476" s="323" t="s">
        <v>1662</v>
      </c>
      <c r="D1476" s="323" t="s">
        <v>9991</v>
      </c>
      <c r="F1476" s="286" t="str">
        <f t="shared" si="1"/>
        <v>97992</v>
      </c>
      <c r="H1476" s="388">
        <f t="shared" si="2"/>
        <v>3388.27</v>
      </c>
    </row>
    <row r="1477" ht="15.75" customHeight="1">
      <c r="A1477" s="323" t="s">
        <v>9993</v>
      </c>
      <c r="B1477" s="480" t="s">
        <v>9995</v>
      </c>
      <c r="C1477" s="323" t="s">
        <v>722</v>
      </c>
      <c r="D1477" s="323" t="s">
        <v>9996</v>
      </c>
      <c r="F1477" s="286" t="str">
        <f t="shared" si="1"/>
        <v>97993</v>
      </c>
      <c r="H1477" s="388">
        <f t="shared" si="2"/>
        <v>1942.12</v>
      </c>
    </row>
    <row r="1478" ht="15.75" customHeight="1">
      <c r="A1478" s="323" t="s">
        <v>9998</v>
      </c>
      <c r="B1478" s="480" t="s">
        <v>9999</v>
      </c>
      <c r="C1478" s="323" t="s">
        <v>1662</v>
      </c>
      <c r="D1478" s="323" t="s">
        <v>10000</v>
      </c>
      <c r="F1478" s="286" t="str">
        <f t="shared" si="1"/>
        <v>97994</v>
      </c>
      <c r="H1478" s="388">
        <f t="shared" si="2"/>
        <v>2314.46</v>
      </c>
    </row>
    <row r="1479" ht="15.75" customHeight="1">
      <c r="A1479" s="323" t="s">
        <v>10003</v>
      </c>
      <c r="B1479" s="480" t="s">
        <v>10004</v>
      </c>
      <c r="C1479" s="323" t="s">
        <v>722</v>
      </c>
      <c r="D1479" s="323" t="s">
        <v>10005</v>
      </c>
      <c r="F1479" s="286" t="str">
        <f t="shared" si="1"/>
        <v>97995</v>
      </c>
      <c r="H1479" s="388">
        <f t="shared" si="2"/>
        <v>1190.69</v>
      </c>
    </row>
    <row r="1480" ht="15.75" customHeight="1">
      <c r="A1480" s="323" t="s">
        <v>10008</v>
      </c>
      <c r="B1480" s="480" t="s">
        <v>10009</v>
      </c>
      <c r="C1480" s="323" t="s">
        <v>1662</v>
      </c>
      <c r="D1480" s="323" t="s">
        <v>10012</v>
      </c>
      <c r="F1480" s="286" t="str">
        <f t="shared" si="1"/>
        <v>97996</v>
      </c>
      <c r="H1480" s="388">
        <f t="shared" si="2"/>
        <v>2920.53</v>
      </c>
    </row>
    <row r="1481" ht="15.75" customHeight="1">
      <c r="A1481" s="323" t="s">
        <v>10015</v>
      </c>
      <c r="B1481" s="480" t="s">
        <v>10016</v>
      </c>
      <c r="C1481" s="323" t="s">
        <v>722</v>
      </c>
      <c r="D1481" s="323" t="s">
        <v>10018</v>
      </c>
      <c r="F1481" s="286" t="str">
        <f t="shared" si="1"/>
        <v>97997</v>
      </c>
      <c r="H1481" s="388">
        <f t="shared" si="2"/>
        <v>1426.15</v>
      </c>
    </row>
    <row r="1482" ht="15.75" customHeight="1">
      <c r="A1482" s="323" t="s">
        <v>10022</v>
      </c>
      <c r="B1482" s="480" t="s">
        <v>10023</v>
      </c>
      <c r="C1482" s="323" t="s">
        <v>722</v>
      </c>
      <c r="D1482" s="323" t="s">
        <v>10025</v>
      </c>
      <c r="F1482" s="286" t="str">
        <f t="shared" si="1"/>
        <v>97999</v>
      </c>
      <c r="H1482" s="388">
        <f t="shared" si="2"/>
        <v>1661.59</v>
      </c>
    </row>
    <row r="1483" ht="15.75" customHeight="1">
      <c r="A1483" s="323" t="s">
        <v>10027</v>
      </c>
      <c r="B1483" s="480" t="s">
        <v>10029</v>
      </c>
      <c r="C1483" s="323" t="s">
        <v>722</v>
      </c>
      <c r="D1483" s="323" t="s">
        <v>10030</v>
      </c>
      <c r="F1483" s="286" t="str">
        <f t="shared" si="1"/>
        <v>98001</v>
      </c>
      <c r="H1483" s="388">
        <f t="shared" si="2"/>
        <v>1897.06</v>
      </c>
    </row>
    <row r="1484" ht="15.75" customHeight="1">
      <c r="A1484" s="323" t="s">
        <v>10033</v>
      </c>
      <c r="B1484" s="480" t="s">
        <v>10034</v>
      </c>
      <c r="C1484" s="323" t="s">
        <v>1662</v>
      </c>
      <c r="D1484" s="323" t="s">
        <v>10036</v>
      </c>
      <c r="F1484" s="286" t="str">
        <f t="shared" si="1"/>
        <v>98002</v>
      </c>
      <c r="H1484" s="388">
        <f t="shared" si="2"/>
        <v>4764.1</v>
      </c>
    </row>
    <row r="1485" ht="15.75" customHeight="1">
      <c r="A1485" s="323" t="s">
        <v>10037</v>
      </c>
      <c r="B1485" s="480" t="s">
        <v>10038</v>
      </c>
      <c r="C1485" s="323" t="s">
        <v>722</v>
      </c>
      <c r="D1485" s="323" t="s">
        <v>10040</v>
      </c>
      <c r="F1485" s="286" t="str">
        <f t="shared" si="1"/>
        <v>98003</v>
      </c>
      <c r="H1485" s="388">
        <f t="shared" si="2"/>
        <v>2132.52</v>
      </c>
    </row>
    <row r="1486" ht="15.75" customHeight="1">
      <c r="A1486" s="323" t="s">
        <v>10042</v>
      </c>
      <c r="B1486" s="480" t="s">
        <v>10043</v>
      </c>
      <c r="C1486" s="323" t="s">
        <v>722</v>
      </c>
      <c r="D1486" s="323" t="s">
        <v>10045</v>
      </c>
      <c r="F1486" s="286" t="str">
        <f t="shared" si="1"/>
        <v>98005</v>
      </c>
      <c r="H1486" s="388">
        <f t="shared" si="2"/>
        <v>2368</v>
      </c>
    </row>
    <row r="1487" ht="15.75" customHeight="1">
      <c r="A1487" s="323" t="s">
        <v>10049</v>
      </c>
      <c r="B1487" s="480" t="s">
        <v>10050</v>
      </c>
      <c r="C1487" s="323" t="s">
        <v>1662</v>
      </c>
      <c r="D1487" s="323" t="s">
        <v>10051</v>
      </c>
      <c r="F1487" s="286" t="str">
        <f t="shared" si="1"/>
        <v>98006</v>
      </c>
      <c r="H1487" s="388">
        <f t="shared" si="2"/>
        <v>5982.65</v>
      </c>
    </row>
    <row r="1488" ht="15.75" customHeight="1">
      <c r="A1488" s="323" t="s">
        <v>10054</v>
      </c>
      <c r="B1488" s="480" t="s">
        <v>10057</v>
      </c>
      <c r="C1488" s="323" t="s">
        <v>722</v>
      </c>
      <c r="D1488" s="323" t="s">
        <v>10058</v>
      </c>
      <c r="F1488" s="286" t="str">
        <f t="shared" si="1"/>
        <v>98007</v>
      </c>
      <c r="H1488" s="388">
        <f t="shared" si="2"/>
        <v>2603.45</v>
      </c>
    </row>
    <row r="1489" ht="15.75" customHeight="1">
      <c r="A1489" s="323" t="s">
        <v>10061</v>
      </c>
      <c r="B1489" s="480" t="s">
        <v>10062</v>
      </c>
      <c r="C1489" s="323" t="s">
        <v>1662</v>
      </c>
      <c r="D1489" s="323" t="s">
        <v>10064</v>
      </c>
      <c r="F1489" s="286" t="str">
        <f t="shared" si="1"/>
        <v>98008</v>
      </c>
      <c r="H1489" s="388">
        <f t="shared" si="2"/>
        <v>3606.86</v>
      </c>
    </row>
    <row r="1490" ht="15.75" customHeight="1">
      <c r="A1490" s="323" t="s">
        <v>10067</v>
      </c>
      <c r="B1490" s="480" t="s">
        <v>10068</v>
      </c>
      <c r="C1490" s="323" t="s">
        <v>722</v>
      </c>
      <c r="D1490" s="323" t="s">
        <v>10025</v>
      </c>
      <c r="F1490" s="286" t="str">
        <f t="shared" si="1"/>
        <v>98009</v>
      </c>
      <c r="H1490" s="388">
        <f t="shared" si="2"/>
        <v>1661.59</v>
      </c>
    </row>
    <row r="1491" ht="15.75" customHeight="1">
      <c r="A1491" s="323" t="s">
        <v>10071</v>
      </c>
      <c r="B1491" s="480" t="s">
        <v>10073</v>
      </c>
      <c r="C1491" s="323" t="s">
        <v>1662</v>
      </c>
      <c r="D1491" s="323" t="s">
        <v>10075</v>
      </c>
      <c r="F1491" s="286" t="str">
        <f t="shared" si="1"/>
        <v>98010</v>
      </c>
      <c r="H1491" s="388">
        <f t="shared" si="2"/>
        <v>4384.92</v>
      </c>
    </row>
    <row r="1492" ht="15.75" customHeight="1">
      <c r="A1492" s="323" t="s">
        <v>10078</v>
      </c>
      <c r="B1492" s="480" t="s">
        <v>10079</v>
      </c>
      <c r="C1492" s="323" t="s">
        <v>722</v>
      </c>
      <c r="D1492" s="323" t="s">
        <v>10030</v>
      </c>
      <c r="F1492" s="286" t="str">
        <f t="shared" si="1"/>
        <v>98011</v>
      </c>
      <c r="H1492" s="388">
        <f t="shared" si="2"/>
        <v>1897.06</v>
      </c>
    </row>
    <row r="1493" ht="15.75" customHeight="1">
      <c r="A1493" s="323" t="s">
        <v>10082</v>
      </c>
      <c r="B1493" s="480" t="s">
        <v>10083</v>
      </c>
      <c r="C1493" s="323" t="s">
        <v>1662</v>
      </c>
      <c r="D1493" s="323" t="s">
        <v>10084</v>
      </c>
      <c r="F1493" s="286" t="str">
        <f t="shared" si="1"/>
        <v>98012</v>
      </c>
      <c r="H1493" s="388">
        <f t="shared" si="2"/>
        <v>5143.05</v>
      </c>
    </row>
    <row r="1494" ht="15.75" customHeight="1">
      <c r="A1494" s="323" t="s">
        <v>10086</v>
      </c>
      <c r="B1494" s="480" t="s">
        <v>10087</v>
      </c>
      <c r="C1494" s="323" t="s">
        <v>722</v>
      </c>
      <c r="D1494" s="323" t="s">
        <v>10040</v>
      </c>
      <c r="F1494" s="286" t="str">
        <f t="shared" si="1"/>
        <v>98013</v>
      </c>
      <c r="H1494" s="388">
        <f t="shared" si="2"/>
        <v>2132.52</v>
      </c>
    </row>
    <row r="1495" ht="15.75" customHeight="1">
      <c r="A1495" s="323" t="s">
        <v>10090</v>
      </c>
      <c r="B1495" s="480" t="s">
        <v>10091</v>
      </c>
      <c r="C1495" s="323" t="s">
        <v>1662</v>
      </c>
      <c r="D1495" s="323" t="s">
        <v>10093</v>
      </c>
      <c r="F1495" s="286" t="str">
        <f t="shared" si="1"/>
        <v>98014</v>
      </c>
      <c r="H1495" s="388">
        <f t="shared" si="2"/>
        <v>5901.09</v>
      </c>
    </row>
    <row r="1496" ht="15.75" customHeight="1">
      <c r="A1496" s="323" t="s">
        <v>10094</v>
      </c>
      <c r="B1496" s="480" t="s">
        <v>10096</v>
      </c>
      <c r="C1496" s="323" t="s">
        <v>722</v>
      </c>
      <c r="D1496" s="323" t="s">
        <v>10045</v>
      </c>
      <c r="F1496" s="286" t="str">
        <f t="shared" si="1"/>
        <v>98015</v>
      </c>
      <c r="H1496" s="388">
        <f t="shared" si="2"/>
        <v>2368</v>
      </c>
    </row>
    <row r="1497" ht="15.75" customHeight="1">
      <c r="A1497" s="323" t="s">
        <v>10098</v>
      </c>
      <c r="B1497" s="480" t="s">
        <v>10099</v>
      </c>
      <c r="C1497" s="323" t="s">
        <v>1662</v>
      </c>
      <c r="D1497" s="323" t="s">
        <v>10100</v>
      </c>
      <c r="F1497" s="286" t="str">
        <f t="shared" si="1"/>
        <v>98016</v>
      </c>
      <c r="H1497" s="388">
        <f t="shared" si="2"/>
        <v>6659.22</v>
      </c>
    </row>
    <row r="1498" ht="15.75" customHeight="1">
      <c r="A1498" s="323" t="s">
        <v>10101</v>
      </c>
      <c r="B1498" s="480" t="s">
        <v>10103</v>
      </c>
      <c r="C1498" s="323" t="s">
        <v>722</v>
      </c>
      <c r="D1498" s="323" t="s">
        <v>10058</v>
      </c>
      <c r="F1498" s="286" t="str">
        <f t="shared" si="1"/>
        <v>98017</v>
      </c>
      <c r="H1498" s="388">
        <f t="shared" si="2"/>
        <v>2603.45</v>
      </c>
    </row>
    <row r="1499" ht="15.75" customHeight="1">
      <c r="A1499" s="323" t="s">
        <v>10105</v>
      </c>
      <c r="B1499" s="480" t="s">
        <v>10106</v>
      </c>
      <c r="C1499" s="323" t="s">
        <v>1662</v>
      </c>
      <c r="D1499" s="323" t="s">
        <v>10108</v>
      </c>
      <c r="F1499" s="286" t="str">
        <f t="shared" si="1"/>
        <v>98018</v>
      </c>
      <c r="H1499" s="388">
        <f t="shared" si="2"/>
        <v>7417.35</v>
      </c>
    </row>
    <row r="1500" ht="15.75" customHeight="1">
      <c r="A1500" s="323" t="s">
        <v>10110</v>
      </c>
      <c r="B1500" s="480" t="s">
        <v>10112</v>
      </c>
      <c r="C1500" s="323" t="s">
        <v>722</v>
      </c>
      <c r="D1500" s="323" t="s">
        <v>10113</v>
      </c>
      <c r="F1500" s="286" t="str">
        <f t="shared" si="1"/>
        <v>98019</v>
      </c>
      <c r="H1500" s="388">
        <f t="shared" si="2"/>
        <v>2870.39</v>
      </c>
    </row>
    <row r="1501" ht="15.75" customHeight="1">
      <c r="A1501" s="323" t="s">
        <v>10115</v>
      </c>
      <c r="B1501" s="480" t="s">
        <v>10117</v>
      </c>
      <c r="C1501" s="323" t="s">
        <v>1662</v>
      </c>
      <c r="D1501" s="323" t="s">
        <v>10118</v>
      </c>
      <c r="F1501" s="286" t="str">
        <f t="shared" si="1"/>
        <v>98020</v>
      </c>
      <c r="H1501" s="388">
        <f t="shared" si="2"/>
        <v>5297.25</v>
      </c>
    </row>
    <row r="1502" ht="15.75" customHeight="1">
      <c r="A1502" s="323" t="s">
        <v>10121</v>
      </c>
      <c r="B1502" s="480" t="s">
        <v>10122</v>
      </c>
      <c r="C1502" s="323" t="s">
        <v>722</v>
      </c>
      <c r="D1502" s="323" t="s">
        <v>10123</v>
      </c>
      <c r="F1502" s="286" t="str">
        <f t="shared" si="1"/>
        <v>98021</v>
      </c>
      <c r="H1502" s="388">
        <f t="shared" si="2"/>
        <v>2164.03</v>
      </c>
    </row>
    <row r="1503" ht="15.75" customHeight="1">
      <c r="A1503" s="323" t="s">
        <v>10126</v>
      </c>
      <c r="B1503" s="480" t="s">
        <v>10128</v>
      </c>
      <c r="C1503" s="323" t="s">
        <v>1662</v>
      </c>
      <c r="D1503" s="323" t="s">
        <v>10129</v>
      </c>
      <c r="F1503" s="286" t="str">
        <f t="shared" si="1"/>
        <v>98022</v>
      </c>
      <c r="H1503" s="388">
        <f t="shared" si="2"/>
        <v>6196.41</v>
      </c>
    </row>
    <row r="1504" ht="15.75" customHeight="1">
      <c r="A1504" s="323" t="s">
        <v>10132</v>
      </c>
      <c r="B1504" s="480" t="s">
        <v>10134</v>
      </c>
      <c r="C1504" s="323" t="s">
        <v>722</v>
      </c>
      <c r="D1504" s="323" t="s">
        <v>10135</v>
      </c>
      <c r="F1504" s="286" t="str">
        <f t="shared" si="1"/>
        <v>98023</v>
      </c>
      <c r="H1504" s="388">
        <f t="shared" si="2"/>
        <v>2399.5</v>
      </c>
    </row>
    <row r="1505" ht="15.75" customHeight="1">
      <c r="A1505" s="323" t="s">
        <v>10138</v>
      </c>
      <c r="B1505" s="480" t="s">
        <v>10139</v>
      </c>
      <c r="C1505" s="323" t="s">
        <v>1662</v>
      </c>
      <c r="D1505" s="323" t="s">
        <v>10140</v>
      </c>
      <c r="F1505" s="286" t="str">
        <f t="shared" si="1"/>
        <v>98024</v>
      </c>
      <c r="H1505" s="388">
        <f t="shared" si="2"/>
        <v>7141.14</v>
      </c>
    </row>
    <row r="1506" ht="15.75" customHeight="1">
      <c r="A1506" s="323" t="s">
        <v>10142</v>
      </c>
      <c r="B1506" s="480" t="s">
        <v>10143</v>
      </c>
      <c r="C1506" s="323" t="s">
        <v>722</v>
      </c>
      <c r="D1506" s="323" t="s">
        <v>10145</v>
      </c>
      <c r="F1506" s="286" t="str">
        <f t="shared" si="1"/>
        <v>98025</v>
      </c>
      <c r="H1506" s="388">
        <f t="shared" si="2"/>
        <v>2634.95</v>
      </c>
    </row>
    <row r="1507" ht="15.75" customHeight="1">
      <c r="A1507" s="323" t="s">
        <v>10146</v>
      </c>
      <c r="B1507" s="480" t="s">
        <v>10148</v>
      </c>
      <c r="C1507" s="323" t="s">
        <v>1662</v>
      </c>
      <c r="D1507" s="323" t="s">
        <v>10149</v>
      </c>
      <c r="F1507" s="286" t="str">
        <f t="shared" si="1"/>
        <v>98026</v>
      </c>
      <c r="H1507" s="388">
        <f t="shared" si="2"/>
        <v>8045.97</v>
      </c>
    </row>
    <row r="1508" ht="15.75" customHeight="1">
      <c r="A1508" s="323" t="s">
        <v>10152</v>
      </c>
      <c r="B1508" s="480" t="s">
        <v>10153</v>
      </c>
      <c r="C1508" s="323" t="s">
        <v>722</v>
      </c>
      <c r="D1508" s="323" t="s">
        <v>10113</v>
      </c>
      <c r="F1508" s="286" t="str">
        <f t="shared" si="1"/>
        <v>98027</v>
      </c>
      <c r="H1508" s="388">
        <f t="shared" si="2"/>
        <v>2870.39</v>
      </c>
    </row>
    <row r="1509" ht="15.75" customHeight="1">
      <c r="A1509" s="323" t="s">
        <v>10157</v>
      </c>
      <c r="B1509" s="480" t="s">
        <v>10159</v>
      </c>
      <c r="C1509" s="323" t="s">
        <v>1662</v>
      </c>
      <c r="D1509" s="323" t="s">
        <v>10160</v>
      </c>
      <c r="F1509" s="286" t="str">
        <f t="shared" si="1"/>
        <v>98028</v>
      </c>
      <c r="H1509" s="388">
        <f t="shared" si="2"/>
        <v>8950.72</v>
      </c>
    </row>
    <row r="1510" ht="15.75" customHeight="1">
      <c r="A1510" s="323" t="s">
        <v>10163</v>
      </c>
      <c r="B1510" s="480" t="s">
        <v>10164</v>
      </c>
      <c r="C1510" s="323" t="s">
        <v>722</v>
      </c>
      <c r="D1510" s="323" t="s">
        <v>10165</v>
      </c>
      <c r="F1510" s="286" t="str">
        <f t="shared" si="1"/>
        <v>98029</v>
      </c>
      <c r="H1510" s="388">
        <f t="shared" si="2"/>
        <v>3112.37</v>
      </c>
    </row>
    <row r="1511" ht="15.75" customHeight="1">
      <c r="A1511" s="323" t="s">
        <v>10168</v>
      </c>
      <c r="B1511" s="480" t="s">
        <v>10169</v>
      </c>
      <c r="C1511" s="323" t="s">
        <v>1662</v>
      </c>
      <c r="D1511" s="323" t="s">
        <v>10171</v>
      </c>
      <c r="F1511" s="286" t="str">
        <f t="shared" si="1"/>
        <v>98030</v>
      </c>
      <c r="H1511" s="388">
        <f t="shared" si="2"/>
        <v>7298.33</v>
      </c>
    </row>
    <row r="1512" ht="15.75" customHeight="1">
      <c r="A1512" s="323" t="s">
        <v>10172</v>
      </c>
      <c r="B1512" s="480" t="s">
        <v>10174</v>
      </c>
      <c r="C1512" s="323" t="s">
        <v>722</v>
      </c>
      <c r="D1512" s="323" t="s">
        <v>10176</v>
      </c>
      <c r="F1512" s="286" t="str">
        <f t="shared" si="1"/>
        <v>98031</v>
      </c>
      <c r="H1512" s="388">
        <f t="shared" si="2"/>
        <v>2641.52</v>
      </c>
    </row>
    <row r="1513" ht="15.75" customHeight="1">
      <c r="A1513" s="323" t="s">
        <v>10178</v>
      </c>
      <c r="B1513" s="480" t="s">
        <v>10180</v>
      </c>
      <c r="C1513" s="323" t="s">
        <v>1662</v>
      </c>
      <c r="D1513" s="323" t="s">
        <v>10182</v>
      </c>
      <c r="F1513" s="286" t="str">
        <f t="shared" si="1"/>
        <v>98032</v>
      </c>
      <c r="H1513" s="388">
        <f t="shared" si="2"/>
        <v>8382.12</v>
      </c>
    </row>
    <row r="1514" ht="15.75" customHeight="1">
      <c r="A1514" s="323" t="s">
        <v>10184</v>
      </c>
      <c r="B1514" s="480" t="s">
        <v>10185</v>
      </c>
      <c r="C1514" s="323" t="s">
        <v>722</v>
      </c>
      <c r="D1514" s="323" t="s">
        <v>10187</v>
      </c>
      <c r="F1514" s="286" t="str">
        <f t="shared" si="1"/>
        <v>98033</v>
      </c>
      <c r="H1514" s="388">
        <f t="shared" si="2"/>
        <v>2876.98</v>
      </c>
    </row>
    <row r="1515" ht="15.75" customHeight="1">
      <c r="A1515" s="323" t="s">
        <v>10190</v>
      </c>
      <c r="B1515" s="480" t="s">
        <v>10191</v>
      </c>
      <c r="C1515" s="323" t="s">
        <v>1662</v>
      </c>
      <c r="D1515" s="323" t="s">
        <v>10192</v>
      </c>
      <c r="F1515" s="286" t="str">
        <f t="shared" si="1"/>
        <v>98034</v>
      </c>
      <c r="H1515" s="388">
        <f t="shared" si="2"/>
        <v>9465.94</v>
      </c>
    </row>
    <row r="1516" ht="15.75" customHeight="1">
      <c r="A1516" s="323" t="s">
        <v>10198</v>
      </c>
      <c r="B1516" s="480" t="s">
        <v>10200</v>
      </c>
      <c r="C1516" s="323" t="s">
        <v>722</v>
      </c>
      <c r="D1516" s="323" t="s">
        <v>10165</v>
      </c>
      <c r="F1516" s="286" t="str">
        <f t="shared" si="1"/>
        <v>98035</v>
      </c>
      <c r="H1516" s="388">
        <f t="shared" si="2"/>
        <v>3112.37</v>
      </c>
    </row>
    <row r="1517" ht="15.75" customHeight="1">
      <c r="A1517" s="323" t="s">
        <v>10203</v>
      </c>
      <c r="B1517" s="480" t="s">
        <v>10205</v>
      </c>
      <c r="C1517" s="323" t="s">
        <v>1662</v>
      </c>
      <c r="D1517" s="323" t="s">
        <v>10207</v>
      </c>
      <c r="F1517" s="286" t="str">
        <f t="shared" si="1"/>
        <v>98036</v>
      </c>
      <c r="H1517" s="388">
        <f t="shared" si="2"/>
        <v>10549.77</v>
      </c>
    </row>
    <row r="1518" ht="15.75" customHeight="1">
      <c r="A1518" s="323" t="s">
        <v>10210</v>
      </c>
      <c r="B1518" s="480" t="s">
        <v>10211</v>
      </c>
      <c r="C1518" s="323" t="s">
        <v>722</v>
      </c>
      <c r="D1518" s="323" t="s">
        <v>10213</v>
      </c>
      <c r="F1518" s="286" t="str">
        <f t="shared" si="1"/>
        <v>98037</v>
      </c>
      <c r="H1518" s="388">
        <f t="shared" si="2"/>
        <v>3354.39</v>
      </c>
    </row>
    <row r="1519" ht="15.75" customHeight="1">
      <c r="A1519" s="323" t="s">
        <v>10215</v>
      </c>
      <c r="B1519" s="480" t="s">
        <v>10216</v>
      </c>
      <c r="C1519" s="323" t="s">
        <v>1662</v>
      </c>
      <c r="D1519" s="323" t="s">
        <v>10217</v>
      </c>
      <c r="F1519" s="286" t="str">
        <f t="shared" si="1"/>
        <v>98038</v>
      </c>
      <c r="H1519" s="388">
        <f t="shared" si="2"/>
        <v>9675.29</v>
      </c>
    </row>
    <row r="1520" ht="15.75" customHeight="1">
      <c r="A1520" s="323" t="s">
        <v>10220</v>
      </c>
      <c r="B1520" s="480" t="s">
        <v>10221</v>
      </c>
      <c r="C1520" s="323" t="s">
        <v>722</v>
      </c>
      <c r="D1520" s="323" t="s">
        <v>10223</v>
      </c>
      <c r="F1520" s="286" t="str">
        <f t="shared" si="1"/>
        <v>98039</v>
      </c>
      <c r="H1520" s="388">
        <f t="shared" si="2"/>
        <v>3118.95</v>
      </c>
    </row>
    <row r="1521" ht="15.75" customHeight="1">
      <c r="A1521" s="323" t="s">
        <v>10225</v>
      </c>
      <c r="B1521" s="480" t="s">
        <v>10226</v>
      </c>
      <c r="C1521" s="323" t="s">
        <v>1662</v>
      </c>
      <c r="D1521" s="323" t="s">
        <v>10228</v>
      </c>
      <c r="F1521" s="286" t="str">
        <f t="shared" si="1"/>
        <v>98040</v>
      </c>
      <c r="H1521" s="388">
        <f t="shared" si="2"/>
        <v>10920.51</v>
      </c>
    </row>
    <row r="1522" ht="15.75" customHeight="1">
      <c r="A1522" s="323" t="s">
        <v>10231</v>
      </c>
      <c r="B1522" s="480" t="s">
        <v>10232</v>
      </c>
      <c r="C1522" s="323" t="s">
        <v>722</v>
      </c>
      <c r="D1522" s="323" t="s">
        <v>10213</v>
      </c>
      <c r="F1522" s="286" t="str">
        <f t="shared" si="1"/>
        <v>98041</v>
      </c>
      <c r="H1522" s="388">
        <f t="shared" si="2"/>
        <v>3354.39</v>
      </c>
    </row>
    <row r="1523" ht="15.75" customHeight="1">
      <c r="A1523" s="323" t="s">
        <v>10235</v>
      </c>
      <c r="B1523" s="480" t="s">
        <v>10237</v>
      </c>
      <c r="C1523" s="323" t="s">
        <v>1662</v>
      </c>
      <c r="D1523" s="323" t="s">
        <v>10238</v>
      </c>
      <c r="F1523" s="286" t="str">
        <f t="shared" si="1"/>
        <v>98042</v>
      </c>
      <c r="H1523" s="388">
        <f t="shared" si="2"/>
        <v>12165.75</v>
      </c>
    </row>
    <row r="1524" ht="15.75" customHeight="1">
      <c r="A1524" s="323" t="s">
        <v>10241</v>
      </c>
      <c r="B1524" s="480" t="s">
        <v>10243</v>
      </c>
      <c r="C1524" s="323" t="s">
        <v>722</v>
      </c>
      <c r="D1524" s="323" t="s">
        <v>10244</v>
      </c>
      <c r="F1524" s="286" t="str">
        <f t="shared" si="1"/>
        <v>98043</v>
      </c>
      <c r="H1524" s="388">
        <f t="shared" si="2"/>
        <v>3596.42</v>
      </c>
    </row>
    <row r="1525" ht="15.75" customHeight="1">
      <c r="A1525" s="323" t="s">
        <v>10247</v>
      </c>
      <c r="B1525" s="480" t="s">
        <v>10248</v>
      </c>
      <c r="C1525" s="323" t="s">
        <v>1662</v>
      </c>
      <c r="D1525" s="323" t="s">
        <v>10250</v>
      </c>
      <c r="F1525" s="286" t="str">
        <f t="shared" si="1"/>
        <v>98044</v>
      </c>
      <c r="H1525" s="388">
        <f t="shared" si="2"/>
        <v>12383.73</v>
      </c>
    </row>
    <row r="1526" ht="15.75" customHeight="1">
      <c r="A1526" s="323" t="s">
        <v>10252</v>
      </c>
      <c r="B1526" s="480" t="s">
        <v>10253</v>
      </c>
      <c r="C1526" s="323" t="s">
        <v>722</v>
      </c>
      <c r="D1526" s="323" t="s">
        <v>10244</v>
      </c>
      <c r="F1526" s="286" t="str">
        <f t="shared" si="1"/>
        <v>98045</v>
      </c>
      <c r="H1526" s="388">
        <f t="shared" si="2"/>
        <v>3596.42</v>
      </c>
    </row>
    <row r="1527" ht="15.75" customHeight="1">
      <c r="A1527" s="323" t="s">
        <v>10256</v>
      </c>
      <c r="B1527" s="480" t="s">
        <v>10257</v>
      </c>
      <c r="C1527" s="323" t="s">
        <v>1662</v>
      </c>
      <c r="D1527" s="323" t="s">
        <v>10258</v>
      </c>
      <c r="F1527" s="286" t="str">
        <f t="shared" si="1"/>
        <v>98046</v>
      </c>
      <c r="H1527" s="388">
        <f t="shared" si="2"/>
        <v>13791.69</v>
      </c>
    </row>
    <row r="1528" ht="15.75" customHeight="1">
      <c r="A1528" s="323" t="s">
        <v>10260</v>
      </c>
      <c r="B1528" s="480" t="s">
        <v>10261</v>
      </c>
      <c r="C1528" s="323" t="s">
        <v>722</v>
      </c>
      <c r="D1528" s="323" t="s">
        <v>10262</v>
      </c>
      <c r="F1528" s="286" t="str">
        <f t="shared" si="1"/>
        <v>98047</v>
      </c>
      <c r="H1528" s="388">
        <f t="shared" si="2"/>
        <v>3838.45</v>
      </c>
    </row>
    <row r="1529" ht="15.75" customHeight="1">
      <c r="A1529" s="323" t="s">
        <v>10267</v>
      </c>
      <c r="B1529" s="480" t="s">
        <v>10269</v>
      </c>
      <c r="C1529" s="323" t="s">
        <v>1662</v>
      </c>
      <c r="D1529" s="323" t="s">
        <v>10270</v>
      </c>
      <c r="F1529" s="286" t="str">
        <f t="shared" si="1"/>
        <v>98048</v>
      </c>
      <c r="H1529" s="388">
        <f t="shared" si="2"/>
        <v>15427.63</v>
      </c>
    </row>
    <row r="1530" ht="15.75" customHeight="1">
      <c r="A1530" s="323" t="s">
        <v>10272</v>
      </c>
      <c r="B1530" s="480" t="s">
        <v>10273</v>
      </c>
      <c r="C1530" s="323" t="s">
        <v>722</v>
      </c>
      <c r="D1530" s="323" t="s">
        <v>10274</v>
      </c>
      <c r="F1530" s="286" t="str">
        <f t="shared" si="1"/>
        <v>98049</v>
      </c>
      <c r="H1530" s="388">
        <f t="shared" si="2"/>
        <v>4016.14</v>
      </c>
    </row>
    <row r="1531" ht="15.75" customHeight="1">
      <c r="A1531" s="323" t="s">
        <v>10277</v>
      </c>
      <c r="B1531" s="480" t="s">
        <v>10278</v>
      </c>
      <c r="C1531" s="323" t="s">
        <v>722</v>
      </c>
      <c r="D1531" s="323" t="s">
        <v>10280</v>
      </c>
      <c r="F1531" s="286" t="str">
        <f t="shared" si="1"/>
        <v>98050</v>
      </c>
      <c r="H1531" s="388">
        <f t="shared" si="2"/>
        <v>213.39</v>
      </c>
    </row>
    <row r="1532" ht="15.75" customHeight="1">
      <c r="A1532" s="323" t="s">
        <v>10283</v>
      </c>
      <c r="B1532" s="480" t="s">
        <v>10284</v>
      </c>
      <c r="C1532" s="323" t="s">
        <v>722</v>
      </c>
      <c r="D1532" s="323" t="s">
        <v>10285</v>
      </c>
      <c r="F1532" s="286" t="str">
        <f t="shared" si="1"/>
        <v>98051</v>
      </c>
      <c r="H1532" s="388">
        <f t="shared" si="2"/>
        <v>877.86</v>
      </c>
    </row>
    <row r="1533" ht="15.75" customHeight="1">
      <c r="A1533" s="323" t="s">
        <v>10287</v>
      </c>
      <c r="B1533" s="480" t="s">
        <v>10288</v>
      </c>
      <c r="C1533" s="323" t="s">
        <v>1662</v>
      </c>
      <c r="D1533" s="323" t="s">
        <v>10290</v>
      </c>
      <c r="F1533" s="286" t="str">
        <f t="shared" si="1"/>
        <v>98405</v>
      </c>
      <c r="H1533" s="388">
        <f t="shared" si="2"/>
        <v>2267.54</v>
      </c>
    </row>
    <row r="1534" ht="15.75" customHeight="1">
      <c r="A1534" s="323" t="s">
        <v>10291</v>
      </c>
      <c r="B1534" s="480" t="s">
        <v>10293</v>
      </c>
      <c r="C1534" s="323" t="s">
        <v>1662</v>
      </c>
      <c r="D1534" s="323" t="s">
        <v>10294</v>
      </c>
      <c r="F1534" s="286" t="str">
        <f t="shared" si="1"/>
        <v>98406</v>
      </c>
      <c r="H1534" s="388">
        <f t="shared" si="2"/>
        <v>5373.31</v>
      </c>
    </row>
    <row r="1535" ht="15.75" customHeight="1">
      <c r="A1535" s="323" t="s">
        <v>10295</v>
      </c>
      <c r="B1535" s="480" t="s">
        <v>10296</v>
      </c>
      <c r="C1535" s="323" t="s">
        <v>1662</v>
      </c>
      <c r="D1535" s="323" t="s">
        <v>10297</v>
      </c>
      <c r="F1535" s="286" t="str">
        <f t="shared" si="1"/>
        <v>98407</v>
      </c>
      <c r="H1535" s="388">
        <f t="shared" si="2"/>
        <v>3526.6</v>
      </c>
    </row>
    <row r="1536" ht="15.75" customHeight="1">
      <c r="A1536" s="323" t="s">
        <v>10299</v>
      </c>
      <c r="B1536" s="480" t="s">
        <v>10301</v>
      </c>
      <c r="C1536" s="323" t="s">
        <v>1662</v>
      </c>
      <c r="D1536" s="323" t="s">
        <v>10302</v>
      </c>
      <c r="F1536" s="286" t="str">
        <f t="shared" si="1"/>
        <v>98408</v>
      </c>
      <c r="H1536" s="388">
        <f t="shared" si="2"/>
        <v>4132.66</v>
      </c>
    </row>
    <row r="1537" ht="15.75" customHeight="1">
      <c r="A1537" s="323" t="s">
        <v>10304</v>
      </c>
      <c r="B1537" s="480" t="s">
        <v>10305</v>
      </c>
      <c r="C1537" s="323" t="s">
        <v>722</v>
      </c>
      <c r="D1537" s="323" t="s">
        <v>10307</v>
      </c>
      <c r="F1537" s="286" t="str">
        <f t="shared" si="1"/>
        <v>98409</v>
      </c>
      <c r="H1537" s="388">
        <f t="shared" si="2"/>
        <v>327.27</v>
      </c>
    </row>
    <row r="1538" ht="15.75" customHeight="1">
      <c r="A1538" s="323" t="s">
        <v>10308</v>
      </c>
      <c r="B1538" s="480" t="s">
        <v>10309</v>
      </c>
      <c r="C1538" s="323" t="s">
        <v>1662</v>
      </c>
      <c r="D1538" s="323" t="s">
        <v>10311</v>
      </c>
      <c r="F1538" s="286" t="str">
        <f t="shared" si="1"/>
        <v>98414</v>
      </c>
      <c r="H1538" s="388">
        <f t="shared" si="2"/>
        <v>1039.19</v>
      </c>
    </row>
    <row r="1539" ht="15.75" customHeight="1">
      <c r="A1539" s="323" t="s">
        <v>10312</v>
      </c>
      <c r="B1539" s="480" t="s">
        <v>10314</v>
      </c>
      <c r="C1539" s="323" t="s">
        <v>1662</v>
      </c>
      <c r="D1539" s="323" t="s">
        <v>10311</v>
      </c>
      <c r="F1539" s="286" t="str">
        <f t="shared" si="1"/>
        <v>98415</v>
      </c>
      <c r="H1539" s="388">
        <f t="shared" si="2"/>
        <v>1039.19</v>
      </c>
    </row>
    <row r="1540" ht="15.75" customHeight="1">
      <c r="A1540" s="323" t="s">
        <v>10317</v>
      </c>
      <c r="B1540" s="480" t="s">
        <v>10318</v>
      </c>
      <c r="C1540" s="323" t="s">
        <v>1662</v>
      </c>
      <c r="D1540" s="323" t="s">
        <v>10319</v>
      </c>
      <c r="F1540" s="286" t="str">
        <f t="shared" si="1"/>
        <v>98416</v>
      </c>
      <c r="H1540" s="388">
        <f t="shared" si="2"/>
        <v>1237.15</v>
      </c>
    </row>
    <row r="1541" ht="15.75" customHeight="1">
      <c r="A1541" s="323" t="s">
        <v>10323</v>
      </c>
      <c r="B1541" s="480" t="s">
        <v>10324</v>
      </c>
      <c r="C1541" s="323" t="s">
        <v>1662</v>
      </c>
      <c r="D1541" s="323" t="s">
        <v>10325</v>
      </c>
      <c r="F1541" s="286" t="str">
        <f t="shared" si="1"/>
        <v>98417</v>
      </c>
      <c r="H1541" s="388">
        <f t="shared" si="2"/>
        <v>1435.11</v>
      </c>
    </row>
    <row r="1542" ht="15.75" customHeight="1">
      <c r="A1542" s="323" t="s">
        <v>10327</v>
      </c>
      <c r="B1542" s="480" t="s">
        <v>10328</v>
      </c>
      <c r="C1542" s="323" t="s">
        <v>1662</v>
      </c>
      <c r="D1542" s="323" t="s">
        <v>10329</v>
      </c>
      <c r="F1542" s="286" t="str">
        <f t="shared" si="1"/>
        <v>98418</v>
      </c>
      <c r="H1542" s="388">
        <f t="shared" si="2"/>
        <v>1541.8</v>
      </c>
    </row>
    <row r="1543" ht="15.75" customHeight="1">
      <c r="A1543" s="323" t="s">
        <v>10331</v>
      </c>
      <c r="B1543" s="480" t="s">
        <v>10332</v>
      </c>
      <c r="C1543" s="323" t="s">
        <v>1662</v>
      </c>
      <c r="D1543" s="323" t="s">
        <v>10333</v>
      </c>
      <c r="F1543" s="286" t="str">
        <f t="shared" si="1"/>
        <v>98419</v>
      </c>
      <c r="H1543" s="388">
        <f t="shared" si="2"/>
        <v>1648.5</v>
      </c>
    </row>
    <row r="1544" ht="15.75" customHeight="1">
      <c r="A1544" s="323" t="s">
        <v>10336</v>
      </c>
      <c r="B1544" s="480" t="s">
        <v>10337</v>
      </c>
      <c r="C1544" s="323" t="s">
        <v>1662</v>
      </c>
      <c r="D1544" s="323" t="s">
        <v>10338</v>
      </c>
      <c r="F1544" s="286" t="str">
        <f t="shared" si="1"/>
        <v>98420</v>
      </c>
      <c r="H1544" s="388">
        <f t="shared" si="2"/>
        <v>1514.79</v>
      </c>
    </row>
    <row r="1545" ht="15.75" customHeight="1">
      <c r="A1545" s="323" t="s">
        <v>10341</v>
      </c>
      <c r="B1545" s="480" t="s">
        <v>10342</v>
      </c>
      <c r="C1545" s="323" t="s">
        <v>1662</v>
      </c>
      <c r="D1545" s="323" t="s">
        <v>10344</v>
      </c>
      <c r="F1545" s="286" t="str">
        <f t="shared" si="1"/>
        <v>98421</v>
      </c>
      <c r="H1545" s="388">
        <f t="shared" si="2"/>
        <v>1712.75</v>
      </c>
    </row>
    <row r="1546" ht="15.75" customHeight="1">
      <c r="A1546" s="323" t="s">
        <v>10347</v>
      </c>
      <c r="B1546" s="480" t="s">
        <v>10348</v>
      </c>
      <c r="C1546" s="323" t="s">
        <v>1662</v>
      </c>
      <c r="D1546" s="323" t="s">
        <v>10349</v>
      </c>
      <c r="F1546" s="286" t="str">
        <f t="shared" si="1"/>
        <v>98422</v>
      </c>
      <c r="H1546" s="388">
        <f t="shared" si="2"/>
        <v>1910.71</v>
      </c>
    </row>
    <row r="1547" ht="15.75" customHeight="1">
      <c r="A1547" s="323" t="s">
        <v>10353</v>
      </c>
      <c r="B1547" s="480" t="s">
        <v>10354</v>
      </c>
      <c r="C1547" s="323" t="s">
        <v>1662</v>
      </c>
      <c r="D1547" s="323" t="s">
        <v>10356</v>
      </c>
      <c r="F1547" s="286" t="str">
        <f t="shared" si="1"/>
        <v>98423</v>
      </c>
      <c r="H1547" s="388">
        <f t="shared" si="2"/>
        <v>2017.4</v>
      </c>
    </row>
    <row r="1548" ht="15.75" customHeight="1">
      <c r="A1548" s="323" t="s">
        <v>10359</v>
      </c>
      <c r="B1548" s="480" t="s">
        <v>10360</v>
      </c>
      <c r="C1548" s="323" t="s">
        <v>1662</v>
      </c>
      <c r="D1548" s="323" t="s">
        <v>10362</v>
      </c>
      <c r="F1548" s="286" t="str">
        <f t="shared" si="1"/>
        <v>98424</v>
      </c>
      <c r="H1548" s="388">
        <f t="shared" si="2"/>
        <v>2124.1</v>
      </c>
    </row>
    <row r="1549" ht="15.75" customHeight="1">
      <c r="A1549" s="323" t="s">
        <v>10366</v>
      </c>
      <c r="B1549" s="480" t="s">
        <v>10367</v>
      </c>
      <c r="C1549" s="323" t="s">
        <v>1662</v>
      </c>
      <c r="D1549" s="323" t="s">
        <v>9975</v>
      </c>
      <c r="F1549" s="286" t="str">
        <f t="shared" si="1"/>
        <v>98425</v>
      </c>
      <c r="H1549" s="388">
        <f t="shared" si="2"/>
        <v>2674.31</v>
      </c>
    </row>
    <row r="1550" ht="15.75" customHeight="1">
      <c r="A1550" s="323" t="s">
        <v>10371</v>
      </c>
      <c r="B1550" s="480" t="s">
        <v>10372</v>
      </c>
      <c r="C1550" s="323" t="s">
        <v>1662</v>
      </c>
      <c r="D1550" s="323" t="s">
        <v>10373</v>
      </c>
      <c r="F1550" s="286" t="str">
        <f t="shared" si="1"/>
        <v>98426</v>
      </c>
      <c r="H1550" s="388">
        <f t="shared" si="2"/>
        <v>3468.11</v>
      </c>
    </row>
    <row r="1551" ht="15.75" customHeight="1">
      <c r="A1551" s="323" t="s">
        <v>10375</v>
      </c>
      <c r="B1551" s="480" t="s">
        <v>10377</v>
      </c>
      <c r="C1551" s="323" t="s">
        <v>1662</v>
      </c>
      <c r="D1551" s="323" t="s">
        <v>10378</v>
      </c>
      <c r="F1551" s="286" t="str">
        <f t="shared" si="1"/>
        <v>98427</v>
      </c>
      <c r="H1551" s="388">
        <f t="shared" si="2"/>
        <v>4261.91</v>
      </c>
    </row>
    <row r="1552" ht="15.75" customHeight="1">
      <c r="A1552" s="323" t="s">
        <v>10381</v>
      </c>
      <c r="B1552" s="480" t="s">
        <v>10382</v>
      </c>
      <c r="C1552" s="323" t="s">
        <v>1662</v>
      </c>
      <c r="D1552" s="323" t="s">
        <v>10384</v>
      </c>
      <c r="F1552" s="286" t="str">
        <f t="shared" si="1"/>
        <v>98428</v>
      </c>
      <c r="H1552" s="388">
        <f t="shared" si="2"/>
        <v>4700.84</v>
      </c>
    </row>
    <row r="1553" ht="15.75" customHeight="1">
      <c r="A1553" s="323" t="s">
        <v>10386</v>
      </c>
      <c r="B1553" s="480" t="s">
        <v>10388</v>
      </c>
      <c r="C1553" s="323" t="s">
        <v>1662</v>
      </c>
      <c r="D1553" s="323" t="s">
        <v>10390</v>
      </c>
      <c r="F1553" s="286" t="str">
        <f t="shared" si="1"/>
        <v>98429</v>
      </c>
      <c r="H1553" s="388">
        <f t="shared" si="2"/>
        <v>5139.77</v>
      </c>
    </row>
    <row r="1554" ht="15.75" customHeight="1">
      <c r="A1554" s="323" t="s">
        <v>10392</v>
      </c>
      <c r="B1554" s="480" t="s">
        <v>10393</v>
      </c>
      <c r="C1554" s="323" t="s">
        <v>1662</v>
      </c>
      <c r="D1554" s="323" t="s">
        <v>10394</v>
      </c>
      <c r="F1554" s="286" t="str">
        <f t="shared" si="1"/>
        <v>98430</v>
      </c>
      <c r="H1554" s="388">
        <f t="shared" si="2"/>
        <v>3149.91</v>
      </c>
    </row>
    <row r="1555" ht="15.75" customHeight="1">
      <c r="A1555" s="323" t="s">
        <v>10397</v>
      </c>
      <c r="B1555" s="480" t="s">
        <v>10398</v>
      </c>
      <c r="C1555" s="323" t="s">
        <v>1662</v>
      </c>
      <c r="D1555" s="323" t="s">
        <v>10399</v>
      </c>
      <c r="F1555" s="286" t="str">
        <f t="shared" si="1"/>
        <v>98431</v>
      </c>
      <c r="H1555" s="388">
        <f t="shared" si="2"/>
        <v>3943.71</v>
      </c>
    </row>
    <row r="1556" ht="15.75" customHeight="1">
      <c r="A1556" s="323" t="s">
        <v>10402</v>
      </c>
      <c r="B1556" s="480" t="s">
        <v>10404</v>
      </c>
      <c r="C1556" s="323" t="s">
        <v>1662</v>
      </c>
      <c r="D1556" s="323" t="s">
        <v>10405</v>
      </c>
      <c r="F1556" s="286" t="str">
        <f t="shared" si="1"/>
        <v>98432</v>
      </c>
      <c r="H1556" s="388">
        <f t="shared" si="2"/>
        <v>4737.51</v>
      </c>
    </row>
    <row r="1557" ht="15.75" customHeight="1">
      <c r="A1557" s="323" t="s">
        <v>10407</v>
      </c>
      <c r="B1557" s="480" t="s">
        <v>10409</v>
      </c>
      <c r="C1557" s="323" t="s">
        <v>1662</v>
      </c>
      <c r="D1557" s="323" t="s">
        <v>10410</v>
      </c>
      <c r="F1557" s="286" t="str">
        <f t="shared" si="1"/>
        <v>98433</v>
      </c>
      <c r="H1557" s="388">
        <f t="shared" si="2"/>
        <v>5176.44</v>
      </c>
    </row>
    <row r="1558" ht="15.75" customHeight="1">
      <c r="A1558" s="323" t="s">
        <v>10412</v>
      </c>
      <c r="B1558" s="480" t="s">
        <v>10413</v>
      </c>
      <c r="C1558" s="323" t="s">
        <v>1662</v>
      </c>
      <c r="D1558" s="323" t="s">
        <v>10415</v>
      </c>
      <c r="F1558" s="286" t="str">
        <f t="shared" si="1"/>
        <v>98434</v>
      </c>
      <c r="H1558" s="388">
        <f t="shared" si="2"/>
        <v>5615.37</v>
      </c>
    </row>
    <row r="1559" ht="15.75" customHeight="1">
      <c r="A1559" s="323" t="s">
        <v>10419</v>
      </c>
      <c r="B1559" s="480" t="s">
        <v>10420</v>
      </c>
      <c r="C1559" s="323" t="s">
        <v>722</v>
      </c>
      <c r="D1559" s="323" t="s">
        <v>10421</v>
      </c>
      <c r="F1559" s="286" t="str">
        <f t="shared" si="1"/>
        <v>99240</v>
      </c>
      <c r="H1559" s="388">
        <f t="shared" si="2"/>
        <v>433.21</v>
      </c>
    </row>
    <row r="1560" ht="15.75" customHeight="1">
      <c r="A1560" s="323" t="s">
        <v>10424</v>
      </c>
      <c r="B1560" s="480" t="s">
        <v>10425</v>
      </c>
      <c r="C1560" s="323" t="s">
        <v>722</v>
      </c>
      <c r="D1560" s="323" t="s">
        <v>10427</v>
      </c>
      <c r="F1560" s="286" t="str">
        <f t="shared" si="1"/>
        <v>99241</v>
      </c>
      <c r="H1560" s="388">
        <f t="shared" si="2"/>
        <v>1602.16</v>
      </c>
    </row>
    <row r="1561" ht="15.75" customHeight="1">
      <c r="A1561" s="323" t="s">
        <v>10428</v>
      </c>
      <c r="B1561" s="480" t="s">
        <v>10430</v>
      </c>
      <c r="C1561" s="323" t="s">
        <v>1662</v>
      </c>
      <c r="D1561" s="323" t="s">
        <v>10431</v>
      </c>
      <c r="F1561" s="286" t="str">
        <f t="shared" si="1"/>
        <v>99242</v>
      </c>
      <c r="H1561" s="388">
        <f t="shared" si="2"/>
        <v>2578.81</v>
      </c>
    </row>
    <row r="1562" ht="15.75" customHeight="1">
      <c r="A1562" s="323" t="s">
        <v>10434</v>
      </c>
      <c r="B1562" s="480" t="s">
        <v>10435</v>
      </c>
      <c r="C1562" s="323" t="s">
        <v>722</v>
      </c>
      <c r="D1562" s="323" t="s">
        <v>10436</v>
      </c>
      <c r="F1562" s="286" t="str">
        <f t="shared" si="1"/>
        <v>99243</v>
      </c>
      <c r="H1562" s="388">
        <f t="shared" si="2"/>
        <v>1511.07</v>
      </c>
    </row>
    <row r="1563" ht="15.75" customHeight="1">
      <c r="A1563" s="323" t="s">
        <v>10441</v>
      </c>
      <c r="B1563" s="480" t="s">
        <v>10442</v>
      </c>
      <c r="C1563" s="323" t="s">
        <v>1662</v>
      </c>
      <c r="D1563" s="323" t="s">
        <v>10444</v>
      </c>
      <c r="F1563" s="286" t="str">
        <f t="shared" si="1"/>
        <v>99244</v>
      </c>
      <c r="H1563" s="388">
        <f t="shared" si="2"/>
        <v>4262.61</v>
      </c>
    </row>
    <row r="1564" ht="15.75" customHeight="1">
      <c r="A1564" s="323" t="s">
        <v>10446</v>
      </c>
      <c r="B1564" s="480" t="s">
        <v>10447</v>
      </c>
      <c r="C1564" s="323" t="s">
        <v>722</v>
      </c>
      <c r="D1564" s="323" t="s">
        <v>10449</v>
      </c>
      <c r="F1564" s="286" t="str">
        <f t="shared" si="1"/>
        <v>99246</v>
      </c>
      <c r="H1564" s="388">
        <f t="shared" si="2"/>
        <v>671.25</v>
      </c>
    </row>
    <row r="1565" ht="15.75" customHeight="1">
      <c r="A1565" s="323" t="s">
        <v>10451</v>
      </c>
      <c r="B1565" s="480" t="s">
        <v>10453</v>
      </c>
      <c r="C1565" s="323" t="s">
        <v>722</v>
      </c>
      <c r="D1565" s="323" t="s">
        <v>10454</v>
      </c>
      <c r="F1565" s="286" t="str">
        <f t="shared" si="1"/>
        <v>99247</v>
      </c>
      <c r="H1565" s="388">
        <f t="shared" si="2"/>
        <v>1828.9</v>
      </c>
    </row>
    <row r="1566" ht="15.75" customHeight="1">
      <c r="A1566" s="323" t="s">
        <v>10456</v>
      </c>
      <c r="B1566" s="480" t="s">
        <v>10458</v>
      </c>
      <c r="C1566" s="323" t="s">
        <v>1662</v>
      </c>
      <c r="D1566" s="323" t="s">
        <v>10459</v>
      </c>
      <c r="F1566" s="286" t="str">
        <f t="shared" si="1"/>
        <v>99248</v>
      </c>
      <c r="H1566" s="388">
        <f t="shared" si="2"/>
        <v>3269.7</v>
      </c>
    </row>
    <row r="1567" ht="15.75" customHeight="1">
      <c r="A1567" s="323" t="s">
        <v>10461</v>
      </c>
      <c r="B1567" s="480" t="s">
        <v>10462</v>
      </c>
      <c r="C1567" s="323" t="s">
        <v>722</v>
      </c>
      <c r="D1567" s="323" t="s">
        <v>10464</v>
      </c>
      <c r="F1567" s="286" t="str">
        <f t="shared" si="1"/>
        <v>99249</v>
      </c>
      <c r="H1567" s="388">
        <f t="shared" si="2"/>
        <v>1853.68</v>
      </c>
    </row>
    <row r="1568" ht="15.75" customHeight="1">
      <c r="A1568" s="323" t="s">
        <v>10465</v>
      </c>
      <c r="B1568" s="480" t="s">
        <v>10467</v>
      </c>
      <c r="C1568" s="323" t="s">
        <v>1662</v>
      </c>
      <c r="D1568" s="323" t="s">
        <v>10468</v>
      </c>
      <c r="F1568" s="286" t="str">
        <f t="shared" si="1"/>
        <v>99252</v>
      </c>
      <c r="H1568" s="388">
        <f t="shared" si="2"/>
        <v>2251.76</v>
      </c>
    </row>
    <row r="1569" ht="15.75" customHeight="1">
      <c r="A1569" s="323" t="s">
        <v>10471</v>
      </c>
      <c r="B1569" s="480" t="s">
        <v>10472</v>
      </c>
      <c r="C1569" s="323" t="s">
        <v>722</v>
      </c>
      <c r="D1569" s="323" t="s">
        <v>10473</v>
      </c>
      <c r="F1569" s="286" t="str">
        <f t="shared" si="1"/>
        <v>99254</v>
      </c>
      <c r="H1569" s="388">
        <f t="shared" si="2"/>
        <v>1148.73</v>
      </c>
    </row>
    <row r="1570" ht="15.75" customHeight="1">
      <c r="A1570" s="323" t="s">
        <v>10476</v>
      </c>
      <c r="B1570" s="480" t="s">
        <v>10477</v>
      </c>
      <c r="C1570" s="323" t="s">
        <v>1662</v>
      </c>
      <c r="D1570" s="323" t="s">
        <v>10479</v>
      </c>
      <c r="F1570" s="286" t="str">
        <f t="shared" si="1"/>
        <v>99256</v>
      </c>
      <c r="H1570" s="388">
        <f t="shared" si="2"/>
        <v>4998.64</v>
      </c>
    </row>
    <row r="1571" ht="15.75" customHeight="1">
      <c r="A1571" s="323" t="s">
        <v>10481</v>
      </c>
      <c r="B1571" s="480" t="s">
        <v>10483</v>
      </c>
      <c r="C1571" s="323" t="s">
        <v>1662</v>
      </c>
      <c r="D1571" s="323" t="s">
        <v>10484</v>
      </c>
      <c r="F1571" s="286" t="str">
        <f t="shared" si="1"/>
        <v>99259</v>
      </c>
      <c r="H1571" s="388">
        <f t="shared" si="2"/>
        <v>2840.97</v>
      </c>
    </row>
    <row r="1572" ht="15.75" customHeight="1">
      <c r="A1572" s="323" t="s">
        <v>10487</v>
      </c>
      <c r="B1572" s="480" t="s">
        <v>10488</v>
      </c>
      <c r="C1572" s="323" t="s">
        <v>722</v>
      </c>
      <c r="D1572" s="323" t="s">
        <v>10489</v>
      </c>
      <c r="F1572" s="286" t="str">
        <f t="shared" si="1"/>
        <v>99261</v>
      </c>
      <c r="H1572" s="388">
        <f t="shared" si="2"/>
        <v>1375.47</v>
      </c>
    </row>
    <row r="1573" ht="15.75" customHeight="1">
      <c r="A1573" s="323" t="s">
        <v>10491</v>
      </c>
      <c r="B1573" s="480" t="s">
        <v>10492</v>
      </c>
      <c r="C1573" s="323" t="s">
        <v>722</v>
      </c>
      <c r="D1573" s="323" t="s">
        <v>10493</v>
      </c>
      <c r="F1573" s="286" t="str">
        <f t="shared" si="1"/>
        <v>99263</v>
      </c>
      <c r="H1573" s="388">
        <f t="shared" si="2"/>
        <v>2055.62</v>
      </c>
    </row>
    <row r="1574" ht="15.75" customHeight="1">
      <c r="A1574" s="323" t="s">
        <v>10495</v>
      </c>
      <c r="B1574" s="480" t="s">
        <v>10496</v>
      </c>
      <c r="C1574" s="323" t="s">
        <v>1662</v>
      </c>
      <c r="D1574" s="323" t="s">
        <v>10497</v>
      </c>
      <c r="F1574" s="286" t="str">
        <f t="shared" si="1"/>
        <v>99265</v>
      </c>
      <c r="H1574" s="388">
        <f t="shared" si="2"/>
        <v>3430.2</v>
      </c>
    </row>
    <row r="1575" ht="15.75" customHeight="1">
      <c r="A1575" s="323" t="s">
        <v>10500</v>
      </c>
      <c r="B1575" s="480" t="s">
        <v>10501</v>
      </c>
      <c r="C1575" s="323" t="s">
        <v>722</v>
      </c>
      <c r="D1575" s="323" t="s">
        <v>10427</v>
      </c>
      <c r="F1575" s="286" t="str">
        <f t="shared" si="1"/>
        <v>99266</v>
      </c>
      <c r="H1575" s="388">
        <f t="shared" si="2"/>
        <v>1602.16</v>
      </c>
    </row>
    <row r="1576" ht="15.75" customHeight="1">
      <c r="A1576" s="323" t="s">
        <v>10503</v>
      </c>
      <c r="B1576" s="480" t="s">
        <v>10507</v>
      </c>
      <c r="C1576" s="323" t="s">
        <v>1662</v>
      </c>
      <c r="D1576" s="323" t="s">
        <v>10508</v>
      </c>
      <c r="F1576" s="286" t="str">
        <f t="shared" si="1"/>
        <v>99267</v>
      </c>
      <c r="H1576" s="388">
        <f t="shared" si="2"/>
        <v>4019.4</v>
      </c>
    </row>
    <row r="1577" ht="15.75" customHeight="1">
      <c r="A1577" s="323" t="s">
        <v>10510</v>
      </c>
      <c r="B1577" s="480" t="s">
        <v>10512</v>
      </c>
      <c r="C1577" s="323" t="s">
        <v>722</v>
      </c>
      <c r="D1577" s="323" t="s">
        <v>10454</v>
      </c>
      <c r="F1577" s="286" t="str">
        <f t="shared" si="1"/>
        <v>99269</v>
      </c>
      <c r="H1577" s="388">
        <f t="shared" si="2"/>
        <v>1828.9</v>
      </c>
    </row>
    <row r="1578" ht="15.75" customHeight="1">
      <c r="A1578" s="323" t="s">
        <v>10515</v>
      </c>
      <c r="B1578" s="480" t="s">
        <v>10516</v>
      </c>
      <c r="C1578" s="323" t="s">
        <v>1662</v>
      </c>
      <c r="D1578" s="323" t="s">
        <v>10517</v>
      </c>
      <c r="F1578" s="286" t="str">
        <f t="shared" si="1"/>
        <v>99271</v>
      </c>
      <c r="H1578" s="388">
        <f t="shared" si="2"/>
        <v>5734.56</v>
      </c>
    </row>
    <row r="1579" ht="15.75" customHeight="1">
      <c r="A1579" s="323" t="s">
        <v>10519</v>
      </c>
      <c r="B1579" s="480" t="s">
        <v>10521</v>
      </c>
      <c r="C1579" s="323" t="s">
        <v>1662</v>
      </c>
      <c r="D1579" s="323" t="s">
        <v>10523</v>
      </c>
      <c r="F1579" s="286" t="str">
        <f t="shared" si="1"/>
        <v>99272</v>
      </c>
      <c r="H1579" s="388">
        <f t="shared" si="2"/>
        <v>956.13</v>
      </c>
    </row>
    <row r="1580" ht="15.75" customHeight="1">
      <c r="A1580" s="323" t="s">
        <v>10525</v>
      </c>
      <c r="B1580" s="480" t="s">
        <v>10527</v>
      </c>
      <c r="C1580" s="323" t="s">
        <v>1662</v>
      </c>
      <c r="D1580" s="323" t="s">
        <v>10528</v>
      </c>
      <c r="F1580" s="286" t="str">
        <f t="shared" si="1"/>
        <v>99273</v>
      </c>
      <c r="H1580" s="388">
        <f t="shared" si="2"/>
        <v>1382.11</v>
      </c>
    </row>
    <row r="1581" ht="15.75" customHeight="1">
      <c r="A1581" s="323" t="s">
        <v>10530</v>
      </c>
      <c r="B1581" s="480" t="s">
        <v>10531</v>
      </c>
      <c r="C1581" s="323" t="s">
        <v>1662</v>
      </c>
      <c r="D1581" s="323" t="s">
        <v>10533</v>
      </c>
      <c r="F1581" s="286" t="str">
        <f t="shared" si="1"/>
        <v>99274</v>
      </c>
      <c r="H1581" s="388">
        <f t="shared" si="2"/>
        <v>4633.97</v>
      </c>
    </row>
    <row r="1582" ht="15.75" customHeight="1">
      <c r="A1582" s="323" t="s">
        <v>10535</v>
      </c>
      <c r="B1582" s="480" t="s">
        <v>10537</v>
      </c>
      <c r="C1582" s="323" t="s">
        <v>722</v>
      </c>
      <c r="D1582" s="323" t="s">
        <v>10538</v>
      </c>
      <c r="F1582" s="286" t="str">
        <f t="shared" si="1"/>
        <v>99276</v>
      </c>
      <c r="H1582" s="388">
        <f t="shared" si="2"/>
        <v>2282.36</v>
      </c>
    </row>
    <row r="1583" ht="15.75" customHeight="1">
      <c r="A1583" s="323" t="s">
        <v>10541</v>
      </c>
      <c r="B1583" s="480" t="s">
        <v>10542</v>
      </c>
      <c r="C1583" s="323" t="s">
        <v>722</v>
      </c>
      <c r="D1583" s="323" t="s">
        <v>10493</v>
      </c>
      <c r="F1583" s="286" t="str">
        <f t="shared" si="1"/>
        <v>99277</v>
      </c>
      <c r="H1583" s="388">
        <f t="shared" si="2"/>
        <v>2055.62</v>
      </c>
    </row>
    <row r="1584" ht="15.75" customHeight="1">
      <c r="A1584" s="323" t="s">
        <v>10545</v>
      </c>
      <c r="B1584" s="480" t="s">
        <v>10546</v>
      </c>
      <c r="C1584" s="323" t="s">
        <v>722</v>
      </c>
      <c r="D1584" s="323" t="s">
        <v>10547</v>
      </c>
      <c r="F1584" s="286" t="str">
        <f t="shared" si="1"/>
        <v>99278</v>
      </c>
      <c r="H1584" s="388">
        <f t="shared" si="2"/>
        <v>320.39</v>
      </c>
    </row>
    <row r="1585" ht="15.75" customHeight="1">
      <c r="A1585" s="323" t="s">
        <v>10549</v>
      </c>
      <c r="B1585" s="480" t="s">
        <v>10550</v>
      </c>
      <c r="C1585" s="323" t="s">
        <v>1662</v>
      </c>
      <c r="D1585" s="323" t="s">
        <v>10552</v>
      </c>
      <c r="F1585" s="286" t="str">
        <f t="shared" si="1"/>
        <v>99279</v>
      </c>
      <c r="H1585" s="388">
        <f t="shared" si="2"/>
        <v>5226.32</v>
      </c>
    </row>
    <row r="1586" ht="15.75" customHeight="1">
      <c r="A1586" s="323" t="s">
        <v>10554</v>
      </c>
      <c r="B1586" s="480" t="s">
        <v>10555</v>
      </c>
      <c r="C1586" s="323" t="s">
        <v>1662</v>
      </c>
      <c r="D1586" s="323" t="s">
        <v>10557</v>
      </c>
      <c r="F1586" s="286" t="str">
        <f t="shared" si="1"/>
        <v>99280</v>
      </c>
      <c r="H1586" s="388">
        <f t="shared" si="2"/>
        <v>1779.43</v>
      </c>
    </row>
    <row r="1587" ht="15.75" customHeight="1">
      <c r="A1587" s="323" t="s">
        <v>10560</v>
      </c>
      <c r="B1587" s="480" t="s">
        <v>10561</v>
      </c>
      <c r="C1587" s="323" t="s">
        <v>722</v>
      </c>
      <c r="D1587" s="323" t="s">
        <v>10538</v>
      </c>
      <c r="F1587" s="286" t="str">
        <f t="shared" si="1"/>
        <v>99281</v>
      </c>
      <c r="H1587" s="388">
        <f t="shared" si="2"/>
        <v>2282.36</v>
      </c>
    </row>
    <row r="1588" ht="15.75" customHeight="1">
      <c r="A1588" s="323" t="s">
        <v>10562</v>
      </c>
      <c r="B1588" s="480" t="s">
        <v>10564</v>
      </c>
      <c r="C1588" s="323" t="s">
        <v>722</v>
      </c>
      <c r="D1588" s="323" t="s">
        <v>10565</v>
      </c>
      <c r="F1588" s="286" t="str">
        <f t="shared" si="1"/>
        <v>99282</v>
      </c>
      <c r="H1588" s="388">
        <f t="shared" si="2"/>
        <v>2540.79</v>
      </c>
    </row>
    <row r="1589" ht="15.75" customHeight="1">
      <c r="A1589" s="323" t="s">
        <v>10567</v>
      </c>
      <c r="B1589" s="480" t="s">
        <v>10568</v>
      </c>
      <c r="C1589" s="323" t="s">
        <v>722</v>
      </c>
      <c r="D1589" s="323" t="s">
        <v>10570</v>
      </c>
      <c r="F1589" s="286" t="str">
        <f t="shared" si="1"/>
        <v>99283</v>
      </c>
      <c r="H1589" s="388">
        <f t="shared" si="2"/>
        <v>1054.2</v>
      </c>
    </row>
    <row r="1590" ht="15.75" customHeight="1">
      <c r="A1590" s="323" t="s">
        <v>10572</v>
      </c>
      <c r="B1590" s="480" t="s">
        <v>10573</v>
      </c>
      <c r="C1590" s="323" t="s">
        <v>1662</v>
      </c>
      <c r="D1590" s="323" t="s">
        <v>10575</v>
      </c>
      <c r="F1590" s="286" t="str">
        <f t="shared" si="1"/>
        <v>99284</v>
      </c>
      <c r="H1590" s="388">
        <f t="shared" si="2"/>
        <v>6470.57</v>
      </c>
    </row>
    <row r="1591" ht="15.75" customHeight="1">
      <c r="A1591" s="323" t="s">
        <v>10577</v>
      </c>
      <c r="B1591" s="480" t="s">
        <v>10578</v>
      </c>
      <c r="C1591" s="323" t="s">
        <v>1662</v>
      </c>
      <c r="D1591" s="323" t="s">
        <v>10580</v>
      </c>
      <c r="F1591" s="286" t="str">
        <f t="shared" si="1"/>
        <v>99286</v>
      </c>
      <c r="H1591" s="388">
        <f t="shared" si="2"/>
        <v>5818.81</v>
      </c>
    </row>
    <row r="1592" ht="15.75" customHeight="1">
      <c r="A1592" s="323" t="s">
        <v>10582</v>
      </c>
      <c r="B1592" s="480" t="s">
        <v>10583</v>
      </c>
      <c r="C1592" s="323" t="s">
        <v>1662</v>
      </c>
      <c r="D1592" s="323" t="s">
        <v>10584</v>
      </c>
      <c r="F1592" s="286" t="str">
        <f t="shared" si="1"/>
        <v>99287</v>
      </c>
      <c r="H1592" s="388">
        <f t="shared" si="2"/>
        <v>8129.17</v>
      </c>
    </row>
    <row r="1593" ht="15.75" customHeight="1">
      <c r="A1593" s="323" t="s">
        <v>10586</v>
      </c>
      <c r="B1593" s="480" t="s">
        <v>10587</v>
      </c>
      <c r="C1593" s="323" t="s">
        <v>722</v>
      </c>
      <c r="D1593" s="323" t="s">
        <v>10588</v>
      </c>
      <c r="F1593" s="286" t="str">
        <f t="shared" si="1"/>
        <v>99288</v>
      </c>
      <c r="H1593" s="388">
        <f t="shared" si="2"/>
        <v>386.9</v>
      </c>
    </row>
    <row r="1594" ht="15.75" customHeight="1">
      <c r="A1594" s="323" t="s">
        <v>10590</v>
      </c>
      <c r="B1594" s="480" t="s">
        <v>10591</v>
      </c>
      <c r="C1594" s="323" t="s">
        <v>722</v>
      </c>
      <c r="D1594" s="323" t="s">
        <v>10592</v>
      </c>
      <c r="F1594" s="286" t="str">
        <f t="shared" si="1"/>
        <v>99289</v>
      </c>
      <c r="H1594" s="388">
        <f t="shared" si="2"/>
        <v>2509.07</v>
      </c>
    </row>
    <row r="1595" ht="15.75" customHeight="1">
      <c r="A1595" s="323" t="s">
        <v>10594</v>
      </c>
      <c r="B1595" s="480" t="s">
        <v>10596</v>
      </c>
      <c r="C1595" s="323" t="s">
        <v>1662</v>
      </c>
      <c r="D1595" s="323" t="s">
        <v>10597</v>
      </c>
      <c r="F1595" s="286" t="str">
        <f t="shared" si="1"/>
        <v>99290</v>
      </c>
      <c r="H1595" s="388">
        <f t="shared" si="2"/>
        <v>3506.68</v>
      </c>
    </row>
    <row r="1596" ht="15.75" customHeight="1">
      <c r="A1596" s="323" t="s">
        <v>10598</v>
      </c>
      <c r="B1596" s="480" t="s">
        <v>10599</v>
      </c>
      <c r="C1596" s="323" t="s">
        <v>722</v>
      </c>
      <c r="D1596" s="323" t="s">
        <v>10592</v>
      </c>
      <c r="F1596" s="286" t="str">
        <f t="shared" si="1"/>
        <v>99291</v>
      </c>
      <c r="H1596" s="388">
        <f t="shared" si="2"/>
        <v>2509.07</v>
      </c>
    </row>
    <row r="1597" ht="15.75" customHeight="1">
      <c r="A1597" s="323" t="s">
        <v>10602</v>
      </c>
      <c r="B1597" s="480" t="s">
        <v>10603</v>
      </c>
      <c r="C1597" s="323" t="s">
        <v>1662</v>
      </c>
      <c r="D1597" s="323" t="s">
        <v>10604</v>
      </c>
      <c r="F1597" s="286" t="str">
        <f t="shared" si="1"/>
        <v>99292</v>
      </c>
      <c r="H1597" s="388">
        <f t="shared" si="2"/>
        <v>2183.29</v>
      </c>
    </row>
    <row r="1598" ht="15.75" customHeight="1">
      <c r="A1598" s="323" t="s">
        <v>10607</v>
      </c>
      <c r="B1598" s="480" t="s">
        <v>10608</v>
      </c>
      <c r="C1598" s="323" t="s">
        <v>722</v>
      </c>
      <c r="D1598" s="323" t="s">
        <v>10609</v>
      </c>
      <c r="F1598" s="286" t="str">
        <f t="shared" si="1"/>
        <v>99293</v>
      </c>
      <c r="H1598" s="388">
        <f t="shared" si="2"/>
        <v>1282.64</v>
      </c>
    </row>
    <row r="1599" ht="15.75" customHeight="1">
      <c r="A1599" s="323" t="s">
        <v>10611</v>
      </c>
      <c r="B1599" s="480" t="s">
        <v>10612</v>
      </c>
      <c r="C1599" s="323" t="s">
        <v>1662</v>
      </c>
      <c r="D1599" s="323" t="s">
        <v>10614</v>
      </c>
      <c r="F1599" s="286" t="str">
        <f t="shared" si="1"/>
        <v>99294</v>
      </c>
      <c r="H1599" s="388">
        <f t="shared" si="2"/>
        <v>7206.59</v>
      </c>
    </row>
    <row r="1600" ht="15.75" customHeight="1">
      <c r="A1600" s="323" t="s">
        <v>10615</v>
      </c>
      <c r="B1600" s="480" t="s">
        <v>10617</v>
      </c>
      <c r="C1600" s="323" t="s">
        <v>722</v>
      </c>
      <c r="D1600" s="323" t="s">
        <v>10618</v>
      </c>
      <c r="F1600" s="286" t="str">
        <f t="shared" si="1"/>
        <v>99296</v>
      </c>
      <c r="H1600" s="388">
        <f t="shared" si="2"/>
        <v>2767.52</v>
      </c>
    </row>
    <row r="1601" ht="15.75" customHeight="1">
      <c r="A1601" s="323" t="s">
        <v>10620</v>
      </c>
      <c r="B1601" s="480" t="s">
        <v>10621</v>
      </c>
      <c r="C1601" s="323" t="s">
        <v>722</v>
      </c>
      <c r="D1601" s="323" t="s">
        <v>10623</v>
      </c>
      <c r="F1601" s="286" t="str">
        <f t="shared" si="1"/>
        <v>99297</v>
      </c>
      <c r="H1601" s="388">
        <f t="shared" si="2"/>
        <v>2762.01</v>
      </c>
    </row>
    <row r="1602" ht="15.75" customHeight="1">
      <c r="A1602" s="323" t="s">
        <v>10625</v>
      </c>
      <c r="B1602" s="480" t="s">
        <v>10626</v>
      </c>
      <c r="C1602" s="323" t="s">
        <v>1662</v>
      </c>
      <c r="D1602" s="323" t="s">
        <v>10628</v>
      </c>
      <c r="F1602" s="286" t="str">
        <f t="shared" si="1"/>
        <v>99298</v>
      </c>
      <c r="H1602" s="388">
        <f t="shared" si="2"/>
        <v>9177.99</v>
      </c>
    </row>
    <row r="1603" ht="15.75" customHeight="1">
      <c r="A1603" s="323" t="s">
        <v>10630</v>
      </c>
      <c r="B1603" s="480" t="s">
        <v>10631</v>
      </c>
      <c r="C1603" s="323" t="s">
        <v>722</v>
      </c>
      <c r="D1603" s="323" t="s">
        <v>10633</v>
      </c>
      <c r="F1603" s="286" t="str">
        <f t="shared" si="1"/>
        <v>99299</v>
      </c>
      <c r="H1603" s="388">
        <f t="shared" si="2"/>
        <v>2994.17</v>
      </c>
    </row>
    <row r="1604" ht="15.75" customHeight="1">
      <c r="A1604" s="323" t="s">
        <v>10635</v>
      </c>
      <c r="B1604" s="480" t="s">
        <v>10636</v>
      </c>
      <c r="C1604" s="323" t="s">
        <v>1662</v>
      </c>
      <c r="D1604" s="323" t="s">
        <v>10638</v>
      </c>
      <c r="F1604" s="286" t="str">
        <f t="shared" si="1"/>
        <v>99300</v>
      </c>
      <c r="H1604" s="388">
        <f t="shared" si="2"/>
        <v>10226.85</v>
      </c>
    </row>
    <row r="1605" ht="15.75" customHeight="1">
      <c r="A1605" s="323" t="s">
        <v>10639</v>
      </c>
      <c r="B1605" s="480" t="s">
        <v>10641</v>
      </c>
      <c r="C1605" s="323" t="s">
        <v>1662</v>
      </c>
      <c r="D1605" s="323" t="s">
        <v>10642</v>
      </c>
      <c r="F1605" s="286" t="str">
        <f t="shared" si="1"/>
        <v>99301</v>
      </c>
      <c r="H1605" s="388">
        <f t="shared" si="2"/>
        <v>5146.06</v>
      </c>
    </row>
    <row r="1606" ht="15.75" customHeight="1">
      <c r="A1606" s="323" t="s">
        <v>10644</v>
      </c>
      <c r="B1606" s="480" t="s">
        <v>10645</v>
      </c>
      <c r="C1606" s="323" t="s">
        <v>722</v>
      </c>
      <c r="D1606" s="323" t="s">
        <v>10647</v>
      </c>
      <c r="F1606" s="286" t="str">
        <f t="shared" si="1"/>
        <v>99302</v>
      </c>
      <c r="H1606" s="388">
        <f t="shared" si="2"/>
        <v>3226.36</v>
      </c>
    </row>
    <row r="1607" ht="15.75" customHeight="1">
      <c r="A1607" s="323" t="s">
        <v>10649</v>
      </c>
      <c r="B1607" s="480" t="s">
        <v>10650</v>
      </c>
      <c r="C1607" s="323" t="s">
        <v>1662</v>
      </c>
      <c r="D1607" s="323" t="s">
        <v>10652</v>
      </c>
      <c r="F1607" s="286" t="str">
        <f t="shared" si="1"/>
        <v>99303</v>
      </c>
      <c r="H1607" s="388">
        <f t="shared" si="2"/>
        <v>9377.17</v>
      </c>
    </row>
    <row r="1608" ht="15.75" customHeight="1">
      <c r="A1608" s="323" t="s">
        <v>10655</v>
      </c>
      <c r="B1608" s="480" t="s">
        <v>10656</v>
      </c>
      <c r="C1608" s="323" t="s">
        <v>722</v>
      </c>
      <c r="D1608" s="323" t="s">
        <v>10658</v>
      </c>
      <c r="F1608" s="286" t="str">
        <f t="shared" si="1"/>
        <v>99304</v>
      </c>
      <c r="H1608" s="388">
        <f t="shared" si="2"/>
        <v>2999.64</v>
      </c>
    </row>
    <row r="1609" ht="15.75" customHeight="1">
      <c r="A1609" s="323" t="s">
        <v>10662</v>
      </c>
      <c r="B1609" s="480" t="s">
        <v>10664</v>
      </c>
      <c r="C1609" s="323" t="s">
        <v>1662</v>
      </c>
      <c r="D1609" s="323" t="s">
        <v>10665</v>
      </c>
      <c r="F1609" s="286" t="str">
        <f t="shared" si="1"/>
        <v>99305</v>
      </c>
      <c r="H1609" s="388">
        <f t="shared" si="2"/>
        <v>10581.2</v>
      </c>
    </row>
    <row r="1610" ht="15.75" customHeight="1">
      <c r="A1610" s="323" t="s">
        <v>10668</v>
      </c>
      <c r="B1610" s="480" t="s">
        <v>10669</v>
      </c>
      <c r="C1610" s="323" t="s">
        <v>722</v>
      </c>
      <c r="D1610" s="323" t="s">
        <v>10647</v>
      </c>
      <c r="F1610" s="286" t="str">
        <f t="shared" si="1"/>
        <v>99306</v>
      </c>
      <c r="H1610" s="388">
        <f t="shared" si="2"/>
        <v>3226.36</v>
      </c>
    </row>
    <row r="1611" ht="15.75" customHeight="1">
      <c r="A1611" s="323" t="s">
        <v>10673</v>
      </c>
      <c r="B1611" s="480" t="s">
        <v>10674</v>
      </c>
      <c r="C1611" s="323" t="s">
        <v>722</v>
      </c>
      <c r="D1611" s="323" t="s">
        <v>10675</v>
      </c>
      <c r="F1611" s="286" t="str">
        <f t="shared" si="1"/>
        <v>99307</v>
      </c>
      <c r="H1611" s="388">
        <f t="shared" si="2"/>
        <v>2081.88</v>
      </c>
    </row>
    <row r="1612" ht="15.75" customHeight="1">
      <c r="A1612" s="323" t="s">
        <v>10677</v>
      </c>
      <c r="B1612" s="480" t="s">
        <v>10678</v>
      </c>
      <c r="C1612" s="323" t="s">
        <v>1662</v>
      </c>
      <c r="D1612" s="323" t="s">
        <v>10680</v>
      </c>
      <c r="F1612" s="286" t="str">
        <f t="shared" si="1"/>
        <v>99308</v>
      </c>
      <c r="H1612" s="388">
        <f t="shared" si="2"/>
        <v>11785.23</v>
      </c>
    </row>
    <row r="1613" ht="15.75" customHeight="1">
      <c r="A1613" s="323" t="s">
        <v>10683</v>
      </c>
      <c r="B1613" s="480" t="s">
        <v>10684</v>
      </c>
      <c r="C1613" s="323" t="s">
        <v>722</v>
      </c>
      <c r="D1613" s="323" t="s">
        <v>10686</v>
      </c>
      <c r="F1613" s="286" t="str">
        <f t="shared" si="1"/>
        <v>99309</v>
      </c>
      <c r="H1613" s="388">
        <f t="shared" si="2"/>
        <v>3458.55</v>
      </c>
    </row>
    <row r="1614" ht="15.75" customHeight="1">
      <c r="A1614" s="323" t="s">
        <v>10689</v>
      </c>
      <c r="B1614" s="480" t="s">
        <v>10690</v>
      </c>
      <c r="C1614" s="323" t="s">
        <v>1662</v>
      </c>
      <c r="D1614" s="323" t="s">
        <v>10692</v>
      </c>
      <c r="F1614" s="286" t="str">
        <f t="shared" si="1"/>
        <v>99310</v>
      </c>
      <c r="H1614" s="388">
        <f t="shared" si="2"/>
        <v>11992.25</v>
      </c>
    </row>
    <row r="1615" ht="15.75" customHeight="1">
      <c r="A1615" s="323" t="s">
        <v>10695</v>
      </c>
      <c r="B1615" s="480" t="s">
        <v>10696</v>
      </c>
      <c r="C1615" s="323" t="s">
        <v>722</v>
      </c>
      <c r="D1615" s="323" t="s">
        <v>10686</v>
      </c>
      <c r="F1615" s="286" t="str">
        <f t="shared" si="1"/>
        <v>99311</v>
      </c>
      <c r="H1615" s="388">
        <f t="shared" si="2"/>
        <v>3458.55</v>
      </c>
    </row>
    <row r="1616" ht="15.75" customHeight="1">
      <c r="A1616" s="323" t="s">
        <v>10699</v>
      </c>
      <c r="B1616" s="480" t="s">
        <v>10700</v>
      </c>
      <c r="C1616" s="323" t="s">
        <v>1662</v>
      </c>
      <c r="D1616" s="323" t="s">
        <v>10701</v>
      </c>
      <c r="F1616" s="286" t="str">
        <f t="shared" si="1"/>
        <v>99312</v>
      </c>
      <c r="H1616" s="388">
        <f t="shared" si="2"/>
        <v>6018.23</v>
      </c>
    </row>
    <row r="1617" ht="15.75" customHeight="1">
      <c r="A1617" s="323" t="s">
        <v>10703</v>
      </c>
      <c r="B1617" s="480" t="s">
        <v>10704</v>
      </c>
      <c r="C1617" s="323" t="s">
        <v>1662</v>
      </c>
      <c r="D1617" s="323" t="s">
        <v>10706</v>
      </c>
      <c r="F1617" s="286" t="str">
        <f t="shared" si="1"/>
        <v>99313</v>
      </c>
      <c r="H1617" s="388">
        <f t="shared" si="2"/>
        <v>13352.68</v>
      </c>
    </row>
    <row r="1618" ht="15.75" customHeight="1">
      <c r="A1618" s="323" t="s">
        <v>10708</v>
      </c>
      <c r="B1618" s="480" t="s">
        <v>10710</v>
      </c>
      <c r="C1618" s="323" t="s">
        <v>722</v>
      </c>
      <c r="D1618" s="323" t="s">
        <v>10711</v>
      </c>
      <c r="F1618" s="286" t="str">
        <f t="shared" si="1"/>
        <v>99314</v>
      </c>
      <c r="H1618" s="388">
        <f t="shared" si="2"/>
        <v>3690.75</v>
      </c>
    </row>
    <row r="1619" ht="15.75" customHeight="1">
      <c r="A1619" s="323" t="s">
        <v>10714</v>
      </c>
      <c r="B1619" s="480" t="s">
        <v>10715</v>
      </c>
      <c r="C1619" s="323" t="s">
        <v>1662</v>
      </c>
      <c r="D1619" s="323" t="s">
        <v>10717</v>
      </c>
      <c r="F1619" s="286" t="str">
        <f t="shared" si="1"/>
        <v>99315</v>
      </c>
      <c r="H1619" s="388">
        <f t="shared" si="2"/>
        <v>14929.21</v>
      </c>
    </row>
    <row r="1620" ht="15.75" customHeight="1">
      <c r="A1620" s="323" t="s">
        <v>10719</v>
      </c>
      <c r="B1620" s="480" t="s">
        <v>10721</v>
      </c>
      <c r="C1620" s="323" t="s">
        <v>722</v>
      </c>
      <c r="D1620" s="323" t="s">
        <v>10722</v>
      </c>
      <c r="F1620" s="286" t="str">
        <f t="shared" si="1"/>
        <v>99317</v>
      </c>
      <c r="H1620" s="388">
        <f t="shared" si="2"/>
        <v>2308.6</v>
      </c>
    </row>
    <row r="1621" ht="15.75" customHeight="1">
      <c r="A1621" s="323" t="s">
        <v>10724</v>
      </c>
      <c r="B1621" s="480" t="s">
        <v>10726</v>
      </c>
      <c r="C1621" s="323" t="s">
        <v>722</v>
      </c>
      <c r="D1621" s="323" t="s">
        <v>10727</v>
      </c>
      <c r="F1621" s="286" t="str">
        <f t="shared" si="1"/>
        <v>99318</v>
      </c>
      <c r="H1621" s="388">
        <f t="shared" si="2"/>
        <v>210.3</v>
      </c>
    </row>
    <row r="1622" ht="15.75" customHeight="1">
      <c r="A1622" s="323" t="s">
        <v>10728</v>
      </c>
      <c r="B1622" s="480" t="s">
        <v>10729</v>
      </c>
      <c r="C1622" s="323" t="s">
        <v>722</v>
      </c>
      <c r="D1622" s="323" t="s">
        <v>10730</v>
      </c>
      <c r="F1622" s="286" t="str">
        <f t="shared" si="1"/>
        <v>99319</v>
      </c>
      <c r="H1622" s="388">
        <f t="shared" si="2"/>
        <v>827.11</v>
      </c>
    </row>
    <row r="1623" ht="15.75" customHeight="1">
      <c r="A1623" s="323" t="s">
        <v>10732</v>
      </c>
      <c r="B1623" s="480" t="s">
        <v>10733</v>
      </c>
      <c r="C1623" s="323" t="s">
        <v>1662</v>
      </c>
      <c r="D1623" s="323" t="s">
        <v>10735</v>
      </c>
      <c r="F1623" s="286" t="str">
        <f t="shared" si="1"/>
        <v>99320</v>
      </c>
      <c r="H1623" s="388">
        <f t="shared" si="2"/>
        <v>6935.96</v>
      </c>
    </row>
    <row r="1624" ht="15.75" customHeight="1">
      <c r="A1624" s="323" t="s">
        <v>10737</v>
      </c>
      <c r="B1624" s="480" t="s">
        <v>10738</v>
      </c>
      <c r="C1624" s="323" t="s">
        <v>722</v>
      </c>
      <c r="D1624" s="323" t="s">
        <v>10739</v>
      </c>
      <c r="F1624" s="286" t="str">
        <f t="shared" si="1"/>
        <v>99321</v>
      </c>
      <c r="H1624" s="388">
        <f t="shared" si="2"/>
        <v>2535.33</v>
      </c>
    </row>
    <row r="1625" ht="15.75" customHeight="1">
      <c r="A1625" s="323" t="s">
        <v>10741</v>
      </c>
      <c r="B1625" s="480" t="s">
        <v>10742</v>
      </c>
      <c r="C1625" s="323" t="s">
        <v>1662</v>
      </c>
      <c r="D1625" s="323" t="s">
        <v>10743</v>
      </c>
      <c r="F1625" s="286" t="str">
        <f t="shared" si="1"/>
        <v>99322</v>
      </c>
      <c r="H1625" s="388">
        <f t="shared" si="2"/>
        <v>7813.78</v>
      </c>
    </row>
    <row r="1626" ht="15.75" customHeight="1">
      <c r="A1626" s="323" t="s">
        <v>10745</v>
      </c>
      <c r="B1626" s="480" t="s">
        <v>10746</v>
      </c>
      <c r="C1626" s="323" t="s">
        <v>722</v>
      </c>
      <c r="D1626" s="323" t="s">
        <v>10623</v>
      </c>
      <c r="F1626" s="286" t="str">
        <f t="shared" si="1"/>
        <v>99323</v>
      </c>
      <c r="H1626" s="388">
        <f t="shared" si="2"/>
        <v>2762.01</v>
      </c>
    </row>
    <row r="1627" ht="15.75" customHeight="1">
      <c r="A1627" s="323" t="s">
        <v>10748</v>
      </c>
      <c r="B1627" s="480" t="s">
        <v>10749</v>
      </c>
      <c r="C1627" s="323" t="s">
        <v>1662</v>
      </c>
      <c r="D1627" s="323" t="s">
        <v>10750</v>
      </c>
      <c r="F1627" s="286" t="str">
        <f t="shared" si="1"/>
        <v>99324</v>
      </c>
      <c r="H1627" s="388">
        <f t="shared" si="2"/>
        <v>8691.54</v>
      </c>
    </row>
    <row r="1628" ht="15.75" customHeight="1">
      <c r="A1628" s="323" t="s">
        <v>10754</v>
      </c>
      <c r="B1628" s="480" t="s">
        <v>10756</v>
      </c>
      <c r="C1628" s="323" t="s">
        <v>722</v>
      </c>
      <c r="D1628" s="323" t="s">
        <v>10633</v>
      </c>
      <c r="F1628" s="286" t="str">
        <f t="shared" si="1"/>
        <v>99325</v>
      </c>
      <c r="H1628" s="388">
        <f t="shared" si="2"/>
        <v>2994.17</v>
      </c>
    </row>
    <row r="1629" ht="15.75" customHeight="1">
      <c r="A1629" s="323" t="s">
        <v>10758</v>
      </c>
      <c r="B1629" s="480" t="s">
        <v>10759</v>
      </c>
      <c r="C1629" s="323" t="s">
        <v>1662</v>
      </c>
      <c r="D1629" s="323" t="s">
        <v>10761</v>
      </c>
      <c r="F1629" s="286" t="str">
        <f t="shared" si="1"/>
        <v>99326</v>
      </c>
      <c r="H1629" s="388">
        <f t="shared" si="2"/>
        <v>7080.37</v>
      </c>
    </row>
    <row r="1630" ht="15.75" customHeight="1">
      <c r="A1630" s="323" t="s">
        <v>10762</v>
      </c>
      <c r="B1630" s="480" t="s">
        <v>10763</v>
      </c>
      <c r="C1630" s="323" t="s">
        <v>722</v>
      </c>
      <c r="D1630" s="323" t="s">
        <v>10765</v>
      </c>
      <c r="F1630" s="286" t="str">
        <f t="shared" si="1"/>
        <v>99327</v>
      </c>
      <c r="H1630" s="388">
        <f t="shared" si="2"/>
        <v>3869.32</v>
      </c>
    </row>
    <row r="1631" ht="15.75" customHeight="1">
      <c r="A1631" s="323" t="s">
        <v>10767</v>
      </c>
      <c r="B1631" s="480" t="s">
        <v>10768</v>
      </c>
      <c r="C1631" s="323" t="s">
        <v>722</v>
      </c>
      <c r="D1631" s="323" t="s">
        <v>10769</v>
      </c>
      <c r="F1631" s="286" t="str">
        <f t="shared" si="1"/>
        <v>94263</v>
      </c>
      <c r="H1631" s="388">
        <f t="shared" si="2"/>
        <v>27.3</v>
      </c>
    </row>
    <row r="1632" ht="15.75" customHeight="1">
      <c r="A1632" s="323" t="s">
        <v>10771</v>
      </c>
      <c r="B1632" s="480" t="s">
        <v>10773</v>
      </c>
      <c r="C1632" s="323" t="s">
        <v>722</v>
      </c>
      <c r="D1632" s="323" t="s">
        <v>10774</v>
      </c>
      <c r="F1632" s="286" t="str">
        <f t="shared" si="1"/>
        <v>94264</v>
      </c>
      <c r="H1632" s="388">
        <f t="shared" si="2"/>
        <v>30.77</v>
      </c>
    </row>
    <row r="1633" ht="15.75" customHeight="1">
      <c r="A1633" s="323" t="s">
        <v>10776</v>
      </c>
      <c r="B1633" s="480" t="s">
        <v>10777</v>
      </c>
      <c r="C1633" s="323" t="s">
        <v>722</v>
      </c>
      <c r="D1633" s="323" t="s">
        <v>10779</v>
      </c>
      <c r="F1633" s="286" t="str">
        <f t="shared" si="1"/>
        <v>94265</v>
      </c>
      <c r="H1633" s="388">
        <f t="shared" si="2"/>
        <v>35.02</v>
      </c>
    </row>
    <row r="1634" ht="15.75" customHeight="1">
      <c r="A1634" s="323" t="s">
        <v>10781</v>
      </c>
      <c r="B1634" s="480" t="s">
        <v>10782</v>
      </c>
      <c r="C1634" s="323" t="s">
        <v>722</v>
      </c>
      <c r="D1634" s="323" t="s">
        <v>6145</v>
      </c>
      <c r="F1634" s="286" t="str">
        <f t="shared" si="1"/>
        <v>94266</v>
      </c>
      <c r="H1634" s="388">
        <f t="shared" si="2"/>
        <v>38.99</v>
      </c>
    </row>
    <row r="1635" ht="15.75" customHeight="1">
      <c r="A1635" s="323" t="s">
        <v>10783</v>
      </c>
      <c r="B1635" s="480" t="s">
        <v>10785</v>
      </c>
      <c r="C1635" s="323" t="s">
        <v>722</v>
      </c>
      <c r="D1635" s="323" t="s">
        <v>10786</v>
      </c>
      <c r="F1635" s="286" t="str">
        <f t="shared" si="1"/>
        <v>94267</v>
      </c>
      <c r="H1635" s="388">
        <f t="shared" si="2"/>
        <v>40.97</v>
      </c>
    </row>
    <row r="1636" ht="15.75" customHeight="1">
      <c r="A1636" s="323" t="s">
        <v>10790</v>
      </c>
      <c r="B1636" s="480" t="s">
        <v>10791</v>
      </c>
      <c r="C1636" s="323" t="s">
        <v>722</v>
      </c>
      <c r="D1636" s="323" t="s">
        <v>10793</v>
      </c>
      <c r="F1636" s="286" t="str">
        <f t="shared" si="1"/>
        <v>94268</v>
      </c>
      <c r="H1636" s="388">
        <f t="shared" si="2"/>
        <v>45.32</v>
      </c>
    </row>
    <row r="1637" ht="15.75" customHeight="1">
      <c r="A1637" s="323" t="s">
        <v>10794</v>
      </c>
      <c r="B1637" s="480" t="s">
        <v>10795</v>
      </c>
      <c r="C1637" s="323" t="s">
        <v>722</v>
      </c>
      <c r="D1637" s="323" t="s">
        <v>10796</v>
      </c>
      <c r="F1637" s="286" t="str">
        <f t="shared" si="1"/>
        <v>94269</v>
      </c>
      <c r="H1637" s="388">
        <f t="shared" si="2"/>
        <v>57.69</v>
      </c>
    </row>
    <row r="1638" ht="15.75" customHeight="1">
      <c r="A1638" s="323" t="s">
        <v>10798</v>
      </c>
      <c r="B1638" s="480" t="s">
        <v>10800</v>
      </c>
      <c r="C1638" s="323" t="s">
        <v>722</v>
      </c>
      <c r="D1638" s="323" t="s">
        <v>10801</v>
      </c>
      <c r="F1638" s="286" t="str">
        <f t="shared" si="1"/>
        <v>94270</v>
      </c>
      <c r="H1638" s="388">
        <f t="shared" si="2"/>
        <v>63.78</v>
      </c>
    </row>
    <row r="1639" ht="15.75" customHeight="1">
      <c r="A1639" s="323" t="s">
        <v>10802</v>
      </c>
      <c r="B1639" s="480" t="s">
        <v>10804</v>
      </c>
      <c r="C1639" s="323" t="s">
        <v>722</v>
      </c>
      <c r="D1639" s="323" t="s">
        <v>10805</v>
      </c>
      <c r="F1639" s="286" t="str">
        <f t="shared" si="1"/>
        <v>94271</v>
      </c>
      <c r="H1639" s="388">
        <f t="shared" si="2"/>
        <v>70.39</v>
      </c>
    </row>
    <row r="1640" ht="15.75" customHeight="1">
      <c r="A1640" s="323" t="s">
        <v>10806</v>
      </c>
      <c r="B1640" s="480" t="s">
        <v>10808</v>
      </c>
      <c r="C1640" s="323" t="s">
        <v>722</v>
      </c>
      <c r="D1640" s="323" t="s">
        <v>10809</v>
      </c>
      <c r="F1640" s="286" t="str">
        <f t="shared" si="1"/>
        <v>94272</v>
      </c>
      <c r="H1640" s="388">
        <f t="shared" si="2"/>
        <v>78.5</v>
      </c>
    </row>
    <row r="1641" ht="15.75" customHeight="1">
      <c r="A1641" s="323" t="s">
        <v>10811</v>
      </c>
      <c r="B1641" s="480" t="s">
        <v>10812</v>
      </c>
      <c r="C1641" s="323" t="s">
        <v>722</v>
      </c>
      <c r="D1641" s="323" t="s">
        <v>10814</v>
      </c>
      <c r="F1641" s="286" t="str">
        <f t="shared" si="1"/>
        <v>94273</v>
      </c>
      <c r="H1641" s="388">
        <f t="shared" si="2"/>
        <v>41.69</v>
      </c>
    </row>
    <row r="1642" ht="15.75" customHeight="1">
      <c r="A1642" s="323" t="s">
        <v>10816</v>
      </c>
      <c r="B1642" s="480" t="s">
        <v>10817</v>
      </c>
      <c r="C1642" s="323" t="s">
        <v>722</v>
      </c>
      <c r="D1642" s="323" t="s">
        <v>10819</v>
      </c>
      <c r="F1642" s="286" t="str">
        <f t="shared" si="1"/>
        <v>94274</v>
      </c>
      <c r="H1642" s="388">
        <f t="shared" si="2"/>
        <v>45.58</v>
      </c>
    </row>
    <row r="1643" ht="15.75" customHeight="1">
      <c r="A1643" s="323" t="s">
        <v>10822</v>
      </c>
      <c r="B1643" s="480" t="s">
        <v>10823</v>
      </c>
      <c r="C1643" s="323" t="s">
        <v>722</v>
      </c>
      <c r="D1643" s="323" t="s">
        <v>10824</v>
      </c>
      <c r="F1643" s="286" t="str">
        <f t="shared" si="1"/>
        <v>94275</v>
      </c>
      <c r="H1643" s="388">
        <f t="shared" si="2"/>
        <v>39.75</v>
      </c>
    </row>
    <row r="1644" ht="15.75" customHeight="1">
      <c r="A1644" s="323" t="s">
        <v>10827</v>
      </c>
      <c r="B1644" s="480" t="s">
        <v>10828</v>
      </c>
      <c r="C1644" s="323" t="s">
        <v>722</v>
      </c>
      <c r="D1644" s="323" t="s">
        <v>10829</v>
      </c>
      <c r="F1644" s="286" t="str">
        <f t="shared" si="1"/>
        <v>94276</v>
      </c>
      <c r="H1644" s="388">
        <f t="shared" si="2"/>
        <v>43.64</v>
      </c>
    </row>
    <row r="1645" ht="15.75" customHeight="1">
      <c r="A1645" s="323" t="s">
        <v>10833</v>
      </c>
      <c r="B1645" s="480" t="s">
        <v>10834</v>
      </c>
      <c r="C1645" s="323" t="s">
        <v>722</v>
      </c>
      <c r="D1645" s="323" t="s">
        <v>10836</v>
      </c>
      <c r="F1645" s="286" t="str">
        <f t="shared" si="1"/>
        <v>94281</v>
      </c>
      <c r="H1645" s="388">
        <f t="shared" si="2"/>
        <v>42.98</v>
      </c>
    </row>
    <row r="1646" ht="15.75" customHeight="1">
      <c r="A1646" s="323" t="s">
        <v>10838</v>
      </c>
      <c r="B1646" s="480" t="s">
        <v>10840</v>
      </c>
      <c r="C1646" s="323" t="s">
        <v>722</v>
      </c>
      <c r="D1646" s="323" t="s">
        <v>10841</v>
      </c>
      <c r="F1646" s="286" t="str">
        <f t="shared" si="1"/>
        <v>94282</v>
      </c>
      <c r="H1646" s="388">
        <f t="shared" si="2"/>
        <v>54.85</v>
      </c>
    </row>
    <row r="1647" ht="15.75" customHeight="1">
      <c r="A1647" s="323" t="s">
        <v>10844</v>
      </c>
      <c r="B1647" s="480" t="s">
        <v>10845</v>
      </c>
      <c r="C1647" s="323" t="s">
        <v>722</v>
      </c>
      <c r="D1647" s="323" t="s">
        <v>10847</v>
      </c>
      <c r="F1647" s="286" t="str">
        <f t="shared" si="1"/>
        <v>94283</v>
      </c>
      <c r="H1647" s="388">
        <f t="shared" si="2"/>
        <v>54.31</v>
      </c>
    </row>
    <row r="1648" ht="15.75" customHeight="1">
      <c r="A1648" s="323" t="s">
        <v>10850</v>
      </c>
      <c r="B1648" s="480" t="s">
        <v>10851</v>
      </c>
      <c r="C1648" s="323" t="s">
        <v>722</v>
      </c>
      <c r="D1648" s="323" t="s">
        <v>10852</v>
      </c>
      <c r="F1648" s="286" t="str">
        <f t="shared" si="1"/>
        <v>94284</v>
      </c>
      <c r="H1648" s="388">
        <f t="shared" si="2"/>
        <v>66.18</v>
      </c>
    </row>
    <row r="1649" ht="15.75" customHeight="1">
      <c r="A1649" s="323" t="s">
        <v>10856</v>
      </c>
      <c r="B1649" s="480" t="s">
        <v>10857</v>
      </c>
      <c r="C1649" s="323" t="s">
        <v>722</v>
      </c>
      <c r="D1649" s="323" t="s">
        <v>10858</v>
      </c>
      <c r="F1649" s="286" t="str">
        <f t="shared" si="1"/>
        <v>94285</v>
      </c>
      <c r="H1649" s="388">
        <f t="shared" si="2"/>
        <v>65.1</v>
      </c>
    </row>
    <row r="1650" ht="15.75" customHeight="1">
      <c r="A1650" s="323" t="s">
        <v>10860</v>
      </c>
      <c r="B1650" s="480" t="s">
        <v>10861</v>
      </c>
      <c r="C1650" s="323" t="s">
        <v>722</v>
      </c>
      <c r="D1650" s="323" t="s">
        <v>10863</v>
      </c>
      <c r="F1650" s="286" t="str">
        <f t="shared" si="1"/>
        <v>94286</v>
      </c>
      <c r="H1650" s="388">
        <f t="shared" si="2"/>
        <v>76.97</v>
      </c>
    </row>
    <row r="1651" ht="15.75" customHeight="1">
      <c r="A1651" s="323" t="s">
        <v>10864</v>
      </c>
      <c r="B1651" s="480" t="s">
        <v>10866</v>
      </c>
      <c r="C1651" s="323" t="s">
        <v>722</v>
      </c>
      <c r="D1651" s="323" t="s">
        <v>10868</v>
      </c>
      <c r="F1651" s="286" t="str">
        <f t="shared" si="1"/>
        <v>94287</v>
      </c>
      <c r="H1651" s="388">
        <f t="shared" si="2"/>
        <v>34.13</v>
      </c>
    </row>
    <row r="1652" ht="15.75" customHeight="1">
      <c r="A1652" s="323" t="s">
        <v>10871</v>
      </c>
      <c r="B1652" s="480" t="s">
        <v>10872</v>
      </c>
      <c r="C1652" s="323" t="s">
        <v>722</v>
      </c>
      <c r="D1652" s="323" t="s">
        <v>10874</v>
      </c>
      <c r="F1652" s="286" t="str">
        <f t="shared" si="1"/>
        <v>94288</v>
      </c>
      <c r="H1652" s="388">
        <f t="shared" si="2"/>
        <v>44.51</v>
      </c>
    </row>
    <row r="1653" ht="15.75" customHeight="1">
      <c r="A1653" s="323" t="s">
        <v>10877</v>
      </c>
      <c r="B1653" s="480" t="s">
        <v>10878</v>
      </c>
      <c r="C1653" s="323" t="s">
        <v>722</v>
      </c>
      <c r="D1653" s="323" t="s">
        <v>10879</v>
      </c>
      <c r="F1653" s="286" t="str">
        <f t="shared" si="1"/>
        <v>94289</v>
      </c>
      <c r="H1653" s="388">
        <f t="shared" si="2"/>
        <v>42.31</v>
      </c>
    </row>
    <row r="1654" ht="15.75" customHeight="1">
      <c r="A1654" s="323" t="s">
        <v>10881</v>
      </c>
      <c r="B1654" s="480" t="s">
        <v>10882</v>
      </c>
      <c r="C1654" s="323" t="s">
        <v>722</v>
      </c>
      <c r="D1654" s="323" t="s">
        <v>10884</v>
      </c>
      <c r="F1654" s="286" t="str">
        <f t="shared" si="1"/>
        <v>94290</v>
      </c>
      <c r="H1654" s="388">
        <f t="shared" si="2"/>
        <v>52.69</v>
      </c>
    </row>
    <row r="1655" ht="15.75" customHeight="1">
      <c r="A1655" s="323" t="s">
        <v>10886</v>
      </c>
      <c r="B1655" s="480" t="s">
        <v>10888</v>
      </c>
      <c r="C1655" s="323" t="s">
        <v>722</v>
      </c>
      <c r="D1655" s="323" t="s">
        <v>10889</v>
      </c>
      <c r="F1655" s="286" t="str">
        <f t="shared" si="1"/>
        <v>94291</v>
      </c>
      <c r="H1655" s="388">
        <f t="shared" si="2"/>
        <v>49.98</v>
      </c>
    </row>
    <row r="1656" ht="15.75" customHeight="1">
      <c r="A1656" s="323" t="s">
        <v>10891</v>
      </c>
      <c r="B1656" s="480" t="s">
        <v>10893</v>
      </c>
      <c r="C1656" s="323" t="s">
        <v>722</v>
      </c>
      <c r="D1656" s="323" t="s">
        <v>10894</v>
      </c>
      <c r="F1656" s="286" t="str">
        <f t="shared" si="1"/>
        <v>94292</v>
      </c>
      <c r="H1656" s="388">
        <f t="shared" si="2"/>
        <v>60.36</v>
      </c>
    </row>
    <row r="1657" ht="15.75" customHeight="1">
      <c r="A1657" s="323" t="s">
        <v>10897</v>
      </c>
      <c r="B1657" s="480" t="s">
        <v>10898</v>
      </c>
      <c r="C1657" s="323" t="s">
        <v>722</v>
      </c>
      <c r="D1657" s="323" t="s">
        <v>10900</v>
      </c>
      <c r="F1657" s="286" t="str">
        <f t="shared" si="1"/>
        <v>94293</v>
      </c>
      <c r="H1657" s="388">
        <f t="shared" si="2"/>
        <v>125.89</v>
      </c>
    </row>
    <row r="1658" ht="15.75" customHeight="1">
      <c r="A1658" s="323" t="s">
        <v>10902</v>
      </c>
      <c r="B1658" s="480" t="s">
        <v>10904</v>
      </c>
      <c r="C1658" s="323" t="s">
        <v>722</v>
      </c>
      <c r="D1658" s="323" t="s">
        <v>10905</v>
      </c>
      <c r="F1658" s="286" t="str">
        <f t="shared" si="1"/>
        <v>94294</v>
      </c>
      <c r="H1658" s="388">
        <f t="shared" si="2"/>
        <v>6.84</v>
      </c>
    </row>
    <row r="1659" ht="15.75" customHeight="1">
      <c r="A1659" s="323" t="s">
        <v>10908</v>
      </c>
      <c r="B1659" s="480" t="s">
        <v>10909</v>
      </c>
      <c r="C1659" s="323" t="s">
        <v>1711</v>
      </c>
      <c r="D1659" s="323" t="s">
        <v>10389</v>
      </c>
      <c r="F1659" s="286" t="str">
        <f t="shared" si="1"/>
        <v>94037</v>
      </c>
      <c r="H1659" s="388">
        <f t="shared" si="2"/>
        <v>20.58</v>
      </c>
    </row>
    <row r="1660" ht="15.75" customHeight="1">
      <c r="A1660" s="323" t="s">
        <v>10913</v>
      </c>
      <c r="B1660" s="480" t="s">
        <v>10914</v>
      </c>
      <c r="C1660" s="323" t="s">
        <v>1711</v>
      </c>
      <c r="D1660" s="323" t="s">
        <v>10406</v>
      </c>
      <c r="F1660" s="286" t="str">
        <f t="shared" si="1"/>
        <v>94038</v>
      </c>
      <c r="H1660" s="388">
        <f t="shared" si="2"/>
        <v>28.25</v>
      </c>
    </row>
    <row r="1661" ht="15.75" customHeight="1">
      <c r="A1661" s="323" t="s">
        <v>10918</v>
      </c>
      <c r="B1661" s="480" t="s">
        <v>10920</v>
      </c>
      <c r="C1661" s="323" t="s">
        <v>1711</v>
      </c>
      <c r="D1661" s="323" t="s">
        <v>10921</v>
      </c>
      <c r="F1661" s="286" t="str">
        <f t="shared" si="1"/>
        <v>94039</v>
      </c>
      <c r="H1661" s="388">
        <f t="shared" si="2"/>
        <v>16.18</v>
      </c>
    </row>
    <row r="1662" ht="15.75" customHeight="1">
      <c r="A1662" s="323" t="s">
        <v>10924</v>
      </c>
      <c r="B1662" s="480" t="s">
        <v>10925</v>
      </c>
      <c r="C1662" s="323" t="s">
        <v>1711</v>
      </c>
      <c r="D1662" s="323" t="s">
        <v>10927</v>
      </c>
      <c r="F1662" s="286" t="str">
        <f t="shared" si="1"/>
        <v>94040</v>
      </c>
      <c r="H1662" s="388">
        <f t="shared" si="2"/>
        <v>23.89</v>
      </c>
    </row>
    <row r="1663" ht="15.75" customHeight="1">
      <c r="A1663" s="323" t="s">
        <v>10929</v>
      </c>
      <c r="B1663" s="480" t="s">
        <v>10931</v>
      </c>
      <c r="C1663" s="323" t="s">
        <v>1711</v>
      </c>
      <c r="D1663" s="323" t="s">
        <v>10932</v>
      </c>
      <c r="F1663" s="286" t="str">
        <f t="shared" si="1"/>
        <v>94041</v>
      </c>
      <c r="H1663" s="388">
        <f t="shared" si="2"/>
        <v>12.36</v>
      </c>
    </row>
    <row r="1664" ht="15.75" customHeight="1">
      <c r="A1664" s="323" t="s">
        <v>10934</v>
      </c>
      <c r="B1664" s="480" t="s">
        <v>10936</v>
      </c>
      <c r="C1664" s="323" t="s">
        <v>1711</v>
      </c>
      <c r="D1664" s="323" t="s">
        <v>10734</v>
      </c>
      <c r="F1664" s="286" t="str">
        <f t="shared" si="1"/>
        <v>94042</v>
      </c>
      <c r="H1664" s="388">
        <f t="shared" si="2"/>
        <v>20.22</v>
      </c>
    </row>
    <row r="1665" ht="15.75" customHeight="1">
      <c r="A1665" s="323" t="s">
        <v>10938</v>
      </c>
      <c r="B1665" s="480" t="s">
        <v>10939</v>
      </c>
      <c r="C1665" s="323" t="s">
        <v>1711</v>
      </c>
      <c r="D1665" s="323" t="s">
        <v>9906</v>
      </c>
      <c r="F1665" s="286" t="str">
        <f t="shared" si="1"/>
        <v>94043</v>
      </c>
      <c r="H1665" s="388">
        <f t="shared" si="2"/>
        <v>19.34</v>
      </c>
    </row>
    <row r="1666" ht="15.75" customHeight="1">
      <c r="A1666" s="323" t="s">
        <v>10943</v>
      </c>
      <c r="B1666" s="480" t="s">
        <v>10944</v>
      </c>
      <c r="C1666" s="323" t="s">
        <v>1711</v>
      </c>
      <c r="D1666" s="323" t="s">
        <v>10945</v>
      </c>
      <c r="F1666" s="286" t="str">
        <f t="shared" si="1"/>
        <v>94044</v>
      </c>
      <c r="H1666" s="388">
        <f t="shared" si="2"/>
        <v>27.05</v>
      </c>
    </row>
    <row r="1667" ht="15.75" customHeight="1">
      <c r="A1667" s="323" t="s">
        <v>10947</v>
      </c>
      <c r="B1667" s="480" t="s">
        <v>10948</v>
      </c>
      <c r="C1667" s="323" t="s">
        <v>1711</v>
      </c>
      <c r="D1667" s="323" t="s">
        <v>10949</v>
      </c>
      <c r="F1667" s="286" t="str">
        <f t="shared" si="1"/>
        <v>94045</v>
      </c>
      <c r="H1667" s="388">
        <f t="shared" si="2"/>
        <v>15</v>
      </c>
    </row>
    <row r="1668" ht="15.75" customHeight="1">
      <c r="A1668" s="323" t="s">
        <v>10952</v>
      </c>
      <c r="B1668" s="480" t="s">
        <v>10953</v>
      </c>
      <c r="C1668" s="323" t="s">
        <v>1711</v>
      </c>
      <c r="D1668" s="323" t="s">
        <v>10643</v>
      </c>
      <c r="F1668" s="286" t="str">
        <f t="shared" si="1"/>
        <v>94046</v>
      </c>
      <c r="H1668" s="388">
        <f t="shared" si="2"/>
        <v>22.67</v>
      </c>
    </row>
    <row r="1669" ht="15.75" customHeight="1">
      <c r="A1669" s="323" t="s">
        <v>10956</v>
      </c>
      <c r="B1669" s="480" t="s">
        <v>10957</v>
      </c>
      <c r="C1669" s="323" t="s">
        <v>1711</v>
      </c>
      <c r="D1669" s="323" t="s">
        <v>10958</v>
      </c>
      <c r="F1669" s="286" t="str">
        <f t="shared" si="1"/>
        <v>94047</v>
      </c>
      <c r="H1669" s="388">
        <f t="shared" si="2"/>
        <v>11.17</v>
      </c>
    </row>
    <row r="1670" ht="15.75" customHeight="1">
      <c r="A1670" s="323" t="s">
        <v>10960</v>
      </c>
      <c r="B1670" s="480" t="s">
        <v>10962</v>
      </c>
      <c r="C1670" s="323" t="s">
        <v>1711</v>
      </c>
      <c r="D1670" s="323" t="s">
        <v>10963</v>
      </c>
      <c r="F1670" s="286" t="str">
        <f t="shared" si="1"/>
        <v>94048</v>
      </c>
      <c r="H1670" s="388">
        <f t="shared" si="2"/>
        <v>18.98</v>
      </c>
    </row>
    <row r="1671" ht="15.75" customHeight="1">
      <c r="A1671" s="323" t="s">
        <v>10965</v>
      </c>
      <c r="B1671" s="480" t="s">
        <v>10966</v>
      </c>
      <c r="C1671" s="323" t="s">
        <v>1711</v>
      </c>
      <c r="D1671" s="323" t="s">
        <v>10968</v>
      </c>
      <c r="F1671" s="286" t="str">
        <f t="shared" si="1"/>
        <v>94049</v>
      </c>
      <c r="H1671" s="388">
        <f t="shared" si="2"/>
        <v>34.64</v>
      </c>
    </row>
    <row r="1672" ht="15.75" customHeight="1">
      <c r="A1672" s="323" t="s">
        <v>10970</v>
      </c>
      <c r="B1672" s="480" t="s">
        <v>10971</v>
      </c>
      <c r="C1672" s="323" t="s">
        <v>1711</v>
      </c>
      <c r="D1672" s="323" t="s">
        <v>4552</v>
      </c>
      <c r="F1672" s="286" t="str">
        <f t="shared" si="1"/>
        <v>94050</v>
      </c>
      <c r="H1672" s="388">
        <f t="shared" si="2"/>
        <v>44.67</v>
      </c>
    </row>
    <row r="1673" ht="15.75" customHeight="1">
      <c r="A1673" s="323" t="s">
        <v>10973</v>
      </c>
      <c r="B1673" s="480" t="s">
        <v>10974</v>
      </c>
      <c r="C1673" s="323" t="s">
        <v>1711</v>
      </c>
      <c r="D1673" s="323" t="s">
        <v>10975</v>
      </c>
      <c r="F1673" s="286" t="str">
        <f t="shared" si="1"/>
        <v>94051</v>
      </c>
      <c r="H1673" s="388">
        <f t="shared" si="2"/>
        <v>28.51</v>
      </c>
    </row>
    <row r="1674" ht="15.75" customHeight="1">
      <c r="A1674" s="323" t="s">
        <v>10976</v>
      </c>
      <c r="B1674" s="480" t="s">
        <v>10977</v>
      </c>
      <c r="C1674" s="323" t="s">
        <v>1711</v>
      </c>
      <c r="D1674" s="323" t="s">
        <v>4877</v>
      </c>
      <c r="F1674" s="286" t="str">
        <f t="shared" si="1"/>
        <v>94052</v>
      </c>
      <c r="H1674" s="388">
        <f t="shared" si="2"/>
        <v>38.37</v>
      </c>
    </row>
    <row r="1675" ht="15.75" customHeight="1">
      <c r="A1675" s="323" t="s">
        <v>10981</v>
      </c>
      <c r="B1675" s="480" t="s">
        <v>10982</v>
      </c>
      <c r="C1675" s="323" t="s">
        <v>1711</v>
      </c>
      <c r="D1675" s="323" t="s">
        <v>10983</v>
      </c>
      <c r="F1675" s="286" t="str">
        <f t="shared" si="1"/>
        <v>94053</v>
      </c>
      <c r="H1675" s="388">
        <f t="shared" si="2"/>
        <v>24.7</v>
      </c>
    </row>
    <row r="1676" ht="15.75" customHeight="1">
      <c r="A1676" s="323" t="s">
        <v>10985</v>
      </c>
      <c r="B1676" s="480" t="s">
        <v>10986</v>
      </c>
      <c r="C1676" s="323" t="s">
        <v>1711</v>
      </c>
      <c r="D1676" s="323" t="s">
        <v>5290</v>
      </c>
      <c r="F1676" s="286" t="str">
        <f t="shared" si="1"/>
        <v>94054</v>
      </c>
      <c r="H1676" s="388">
        <f t="shared" si="2"/>
        <v>34.69</v>
      </c>
    </row>
    <row r="1677" ht="15.75" customHeight="1">
      <c r="A1677" s="323" t="s">
        <v>10989</v>
      </c>
      <c r="B1677" s="480" t="s">
        <v>10990</v>
      </c>
      <c r="C1677" s="323" t="s">
        <v>1711</v>
      </c>
      <c r="D1677" s="323" t="s">
        <v>10992</v>
      </c>
      <c r="F1677" s="286" t="str">
        <f t="shared" si="1"/>
        <v>94055</v>
      </c>
      <c r="H1677" s="388">
        <f t="shared" si="2"/>
        <v>33.06</v>
      </c>
    </row>
    <row r="1678" ht="15.75" customHeight="1">
      <c r="A1678" s="323" t="s">
        <v>10994</v>
      </c>
      <c r="B1678" s="480" t="s">
        <v>10996</v>
      </c>
      <c r="C1678" s="323" t="s">
        <v>1711</v>
      </c>
      <c r="D1678" s="323" t="s">
        <v>10998</v>
      </c>
      <c r="F1678" s="286" t="str">
        <f t="shared" si="1"/>
        <v>94056</v>
      </c>
      <c r="H1678" s="388">
        <f t="shared" si="2"/>
        <v>43.12</v>
      </c>
    </row>
    <row r="1679" ht="15.75" customHeight="1">
      <c r="A1679" s="323" t="s">
        <v>11001</v>
      </c>
      <c r="B1679" s="480" t="s">
        <v>11002</v>
      </c>
      <c r="C1679" s="323" t="s">
        <v>1711</v>
      </c>
      <c r="D1679" s="323" t="s">
        <v>2803</v>
      </c>
      <c r="F1679" s="286" t="str">
        <f t="shared" si="1"/>
        <v>94057</v>
      </c>
      <c r="H1679" s="388">
        <f t="shared" si="2"/>
        <v>26.96</v>
      </c>
    </row>
    <row r="1680" ht="15.75" customHeight="1">
      <c r="A1680" s="323" t="s">
        <v>11006</v>
      </c>
      <c r="B1680" s="480" t="s">
        <v>11007</v>
      </c>
      <c r="C1680" s="323" t="s">
        <v>1711</v>
      </c>
      <c r="D1680" s="323" t="s">
        <v>11009</v>
      </c>
      <c r="F1680" s="286" t="str">
        <f t="shared" si="1"/>
        <v>94058</v>
      </c>
      <c r="H1680" s="388">
        <f t="shared" si="2"/>
        <v>36.79</v>
      </c>
    </row>
    <row r="1681" ht="15.75" customHeight="1">
      <c r="A1681" s="323" t="s">
        <v>11011</v>
      </c>
      <c r="B1681" s="480" t="s">
        <v>11012</v>
      </c>
      <c r="C1681" s="323" t="s">
        <v>1711</v>
      </c>
      <c r="D1681" s="323" t="s">
        <v>11013</v>
      </c>
      <c r="F1681" s="286" t="str">
        <f t="shared" si="1"/>
        <v>94059</v>
      </c>
      <c r="H1681" s="388">
        <f t="shared" si="2"/>
        <v>23.14</v>
      </c>
    </row>
    <row r="1682" ht="15.75" customHeight="1">
      <c r="A1682" s="323" t="s">
        <v>11016</v>
      </c>
      <c r="B1682" s="480" t="s">
        <v>11018</v>
      </c>
      <c r="C1682" s="323" t="s">
        <v>1711</v>
      </c>
      <c r="D1682" s="323" t="s">
        <v>4269</v>
      </c>
      <c r="F1682" s="286" t="str">
        <f t="shared" si="1"/>
        <v>94060</v>
      </c>
      <c r="H1682" s="388">
        <f t="shared" si="2"/>
        <v>33.12</v>
      </c>
    </row>
    <row r="1683" ht="15.75" customHeight="1">
      <c r="A1683" s="323" t="s">
        <v>11022</v>
      </c>
      <c r="B1683" s="480" t="s">
        <v>11023</v>
      </c>
      <c r="C1683" s="323" t="s">
        <v>1711</v>
      </c>
      <c r="D1683" s="323" t="s">
        <v>11025</v>
      </c>
      <c r="F1683" s="286" t="str">
        <f t="shared" si="1"/>
        <v>83770</v>
      </c>
      <c r="H1683" s="388">
        <f t="shared" si="2"/>
        <v>175.33</v>
      </c>
    </row>
    <row r="1684" ht="15.75" customHeight="1">
      <c r="A1684" s="323" t="s">
        <v>11027</v>
      </c>
      <c r="B1684" s="480" t="s">
        <v>11029</v>
      </c>
      <c r="C1684" s="323" t="s">
        <v>1666</v>
      </c>
      <c r="D1684" s="323" t="s">
        <v>5549</v>
      </c>
      <c r="F1684" s="286" t="str">
        <f t="shared" si="1"/>
        <v>73301</v>
      </c>
      <c r="H1684" s="388">
        <f t="shared" si="2"/>
        <v>10.84</v>
      </c>
    </row>
    <row r="1685" ht="15.75" customHeight="1">
      <c r="A1685" s="323" t="s">
        <v>11031</v>
      </c>
      <c r="B1685" s="480" t="s">
        <v>11032</v>
      </c>
      <c r="C1685" s="323" t="s">
        <v>1666</v>
      </c>
      <c r="D1685" s="323" t="s">
        <v>11034</v>
      </c>
      <c r="F1685" s="286" t="str">
        <f t="shared" si="1"/>
        <v>83515</v>
      </c>
      <c r="H1685" s="388">
        <f t="shared" si="2"/>
        <v>20.03</v>
      </c>
    </row>
    <row r="1686" ht="15.75" customHeight="1">
      <c r="A1686" s="323" t="s">
        <v>11038</v>
      </c>
      <c r="B1686" s="480" t="s">
        <v>11039</v>
      </c>
      <c r="C1686" s="323" t="s">
        <v>1666</v>
      </c>
      <c r="D1686" s="323" t="s">
        <v>11041</v>
      </c>
      <c r="F1686" s="286" t="str">
        <f t="shared" si="1"/>
        <v>83516</v>
      </c>
      <c r="H1686" s="388">
        <f t="shared" si="2"/>
        <v>23.13</v>
      </c>
    </row>
    <row r="1687" ht="15.75" customHeight="1">
      <c r="A1687" s="323" t="s">
        <v>11045</v>
      </c>
      <c r="B1687" s="480" t="s">
        <v>11047</v>
      </c>
      <c r="C1687" s="323" t="s">
        <v>1662</v>
      </c>
      <c r="D1687" s="323" t="s">
        <v>11049</v>
      </c>
      <c r="F1687" s="286" t="str">
        <f t="shared" si="1"/>
        <v>90788</v>
      </c>
      <c r="H1687" s="388">
        <f t="shared" si="2"/>
        <v>441.6</v>
      </c>
    </row>
    <row r="1688" ht="15.75" customHeight="1">
      <c r="A1688" s="323" t="s">
        <v>11053</v>
      </c>
      <c r="B1688" s="480" t="s">
        <v>11055</v>
      </c>
      <c r="C1688" s="323" t="s">
        <v>1662</v>
      </c>
      <c r="D1688" s="323" t="s">
        <v>11056</v>
      </c>
      <c r="F1688" s="286" t="str">
        <f t="shared" si="1"/>
        <v>90789</v>
      </c>
      <c r="H1688" s="388">
        <f t="shared" si="2"/>
        <v>456.48</v>
      </c>
    </row>
    <row r="1689" ht="15.75" customHeight="1">
      <c r="A1689" s="323" t="s">
        <v>11059</v>
      </c>
      <c r="B1689" s="480" t="s">
        <v>11060</v>
      </c>
      <c r="C1689" s="323" t="s">
        <v>1662</v>
      </c>
      <c r="D1689" s="323" t="s">
        <v>11062</v>
      </c>
      <c r="F1689" s="286" t="str">
        <f t="shared" si="1"/>
        <v>90790</v>
      </c>
      <c r="H1689" s="388">
        <f t="shared" si="2"/>
        <v>460.61</v>
      </c>
    </row>
    <row r="1690" ht="15.75" customHeight="1">
      <c r="A1690" s="323" t="s">
        <v>11066</v>
      </c>
      <c r="B1690" s="480" t="s">
        <v>11068</v>
      </c>
      <c r="C1690" s="323" t="s">
        <v>1662</v>
      </c>
      <c r="D1690" s="323" t="s">
        <v>11070</v>
      </c>
      <c r="F1690" s="286" t="str">
        <f t="shared" si="1"/>
        <v>90791</v>
      </c>
      <c r="H1690" s="388">
        <f t="shared" si="2"/>
        <v>493.47</v>
      </c>
    </row>
    <row r="1691" ht="15.75" customHeight="1">
      <c r="A1691" s="323" t="s">
        <v>11073</v>
      </c>
      <c r="B1691" s="480" t="s">
        <v>11074</v>
      </c>
      <c r="C1691" s="323" t="s">
        <v>1662</v>
      </c>
      <c r="D1691" s="323" t="s">
        <v>11076</v>
      </c>
      <c r="F1691" s="286" t="str">
        <f t="shared" si="1"/>
        <v>90793</v>
      </c>
      <c r="H1691" s="388">
        <f t="shared" si="2"/>
        <v>528.91</v>
      </c>
    </row>
    <row r="1692" ht="15.75" customHeight="1">
      <c r="A1692" s="323" t="s">
        <v>11078</v>
      </c>
      <c r="B1692" s="480" t="s">
        <v>11079</v>
      </c>
      <c r="C1692" s="323" t="s">
        <v>1662</v>
      </c>
      <c r="D1692" s="323" t="s">
        <v>11081</v>
      </c>
      <c r="F1692" s="286" t="str">
        <f t="shared" si="1"/>
        <v>90794</v>
      </c>
      <c r="H1692" s="388">
        <f t="shared" si="2"/>
        <v>488.93</v>
      </c>
    </row>
    <row r="1693" ht="15.75" customHeight="1">
      <c r="A1693" s="323" t="s">
        <v>11082</v>
      </c>
      <c r="B1693" s="480" t="s">
        <v>11084</v>
      </c>
      <c r="C1693" s="323" t="s">
        <v>1662</v>
      </c>
      <c r="D1693" s="323" t="s">
        <v>11086</v>
      </c>
      <c r="F1693" s="286" t="str">
        <f t="shared" si="1"/>
        <v>90795</v>
      </c>
      <c r="H1693" s="388">
        <f t="shared" si="2"/>
        <v>509</v>
      </c>
    </row>
    <row r="1694" ht="15.75" customHeight="1">
      <c r="A1694" s="323" t="s">
        <v>11088</v>
      </c>
      <c r="B1694" s="480" t="s">
        <v>11089</v>
      </c>
      <c r="C1694" s="323" t="s">
        <v>1662</v>
      </c>
      <c r="D1694" s="323" t="s">
        <v>11091</v>
      </c>
      <c r="F1694" s="286" t="str">
        <f t="shared" si="1"/>
        <v>90796</v>
      </c>
      <c r="H1694" s="388">
        <f t="shared" si="2"/>
        <v>518.36</v>
      </c>
    </row>
    <row r="1695" ht="15.75" customHeight="1">
      <c r="A1695" s="323" t="s">
        <v>11092</v>
      </c>
      <c r="B1695" s="480" t="s">
        <v>11094</v>
      </c>
      <c r="C1695" s="323" t="s">
        <v>1662</v>
      </c>
      <c r="D1695" s="323" t="s">
        <v>11095</v>
      </c>
      <c r="F1695" s="286" t="str">
        <f t="shared" si="1"/>
        <v>90797</v>
      </c>
      <c r="H1695" s="388">
        <f t="shared" si="2"/>
        <v>550.26</v>
      </c>
    </row>
    <row r="1696" ht="15.75" customHeight="1">
      <c r="A1696" s="323" t="s">
        <v>11096</v>
      </c>
      <c r="B1696" s="480" t="s">
        <v>11097</v>
      </c>
      <c r="C1696" s="323" t="s">
        <v>1662</v>
      </c>
      <c r="D1696" s="323" t="s">
        <v>11098</v>
      </c>
      <c r="F1696" s="286" t="str">
        <f t="shared" si="1"/>
        <v>90798</v>
      </c>
      <c r="H1696" s="388">
        <f t="shared" si="2"/>
        <v>554.6</v>
      </c>
    </row>
    <row r="1697" ht="15.75" customHeight="1">
      <c r="A1697" s="323" t="s">
        <v>11100</v>
      </c>
      <c r="B1697" s="480" t="s">
        <v>11101</v>
      </c>
      <c r="C1697" s="323" t="s">
        <v>1662</v>
      </c>
      <c r="D1697" s="323" t="s">
        <v>11102</v>
      </c>
      <c r="F1697" s="286" t="str">
        <f t="shared" si="1"/>
        <v>90799</v>
      </c>
      <c r="H1697" s="388">
        <f t="shared" si="2"/>
        <v>574.14</v>
      </c>
    </row>
    <row r="1698" ht="15.75" customHeight="1">
      <c r="A1698" s="323" t="s">
        <v>11103</v>
      </c>
      <c r="B1698" s="480" t="s">
        <v>11104</v>
      </c>
      <c r="C1698" s="323" t="s">
        <v>1662</v>
      </c>
      <c r="D1698" s="323" t="s">
        <v>11105</v>
      </c>
      <c r="F1698" s="286" t="str">
        <f t="shared" si="1"/>
        <v>90801</v>
      </c>
      <c r="H1698" s="388">
        <f t="shared" si="2"/>
        <v>199.19</v>
      </c>
    </row>
    <row r="1699" ht="15.75" customHeight="1">
      <c r="A1699" s="323" t="s">
        <v>11107</v>
      </c>
      <c r="B1699" s="480" t="s">
        <v>11108</v>
      </c>
      <c r="C1699" s="323" t="s">
        <v>1662</v>
      </c>
      <c r="D1699" s="323" t="s">
        <v>11111</v>
      </c>
      <c r="F1699" s="286" t="str">
        <f t="shared" si="1"/>
        <v>90806</v>
      </c>
      <c r="H1699" s="388">
        <f t="shared" si="2"/>
        <v>278.27</v>
      </c>
    </row>
    <row r="1700" ht="15.75" customHeight="1">
      <c r="A1700" s="323" t="s">
        <v>11113</v>
      </c>
      <c r="B1700" s="480" t="s">
        <v>11115</v>
      </c>
      <c r="C1700" s="323" t="s">
        <v>1662</v>
      </c>
      <c r="D1700" s="323" t="s">
        <v>11116</v>
      </c>
      <c r="F1700" s="286" t="str">
        <f t="shared" si="1"/>
        <v>90820</v>
      </c>
      <c r="H1700" s="388">
        <f t="shared" si="2"/>
        <v>344.93</v>
      </c>
    </row>
    <row r="1701" ht="15.75" customHeight="1">
      <c r="A1701" s="323" t="s">
        <v>11119</v>
      </c>
      <c r="B1701" s="480" t="s">
        <v>11120</v>
      </c>
      <c r="C1701" s="323" t="s">
        <v>1662</v>
      </c>
      <c r="D1701" s="323" t="s">
        <v>11121</v>
      </c>
      <c r="F1701" s="286" t="str">
        <f t="shared" si="1"/>
        <v>90821</v>
      </c>
      <c r="H1701" s="388">
        <f t="shared" si="2"/>
        <v>371.79</v>
      </c>
    </row>
    <row r="1702" ht="15.75" customHeight="1">
      <c r="A1702" s="323" t="s">
        <v>11123</v>
      </c>
      <c r="B1702" s="480" t="s">
        <v>11125</v>
      </c>
      <c r="C1702" s="323" t="s">
        <v>1662</v>
      </c>
      <c r="D1702" s="323" t="s">
        <v>11126</v>
      </c>
      <c r="F1702" s="286" t="str">
        <f t="shared" si="1"/>
        <v>90822</v>
      </c>
      <c r="H1702" s="388">
        <f t="shared" si="2"/>
        <v>368.41</v>
      </c>
    </row>
    <row r="1703" ht="15.75" customHeight="1">
      <c r="A1703" s="323" t="s">
        <v>11128</v>
      </c>
      <c r="B1703" s="480" t="s">
        <v>11129</v>
      </c>
      <c r="C1703" s="323" t="s">
        <v>1662</v>
      </c>
      <c r="D1703" s="323" t="s">
        <v>11130</v>
      </c>
      <c r="F1703" s="286" t="str">
        <f t="shared" si="1"/>
        <v>90823</v>
      </c>
      <c r="H1703" s="388">
        <f t="shared" si="2"/>
        <v>385.55</v>
      </c>
    </row>
    <row r="1704" ht="15.75" customHeight="1">
      <c r="A1704" s="323" t="s">
        <v>11133</v>
      </c>
      <c r="B1704" s="480" t="s">
        <v>11134</v>
      </c>
      <c r="C1704" s="323" t="s">
        <v>1662</v>
      </c>
      <c r="D1704" s="323" t="s">
        <v>11136</v>
      </c>
      <c r="F1704" s="286" t="str">
        <f t="shared" si="1"/>
        <v>90824</v>
      </c>
      <c r="H1704" s="388">
        <f t="shared" si="2"/>
        <v>396.32</v>
      </c>
    </row>
    <row r="1705" ht="15.75" customHeight="1">
      <c r="A1705" s="323" t="s">
        <v>11138</v>
      </c>
      <c r="B1705" s="480" t="s">
        <v>11139</v>
      </c>
      <c r="C1705" s="323" t="s">
        <v>1662</v>
      </c>
      <c r="D1705" s="323" t="s">
        <v>11140</v>
      </c>
      <c r="F1705" s="286" t="str">
        <f t="shared" si="1"/>
        <v>90825</v>
      </c>
      <c r="H1705" s="388">
        <f t="shared" si="2"/>
        <v>421.56</v>
      </c>
    </row>
    <row r="1706" ht="15.75" customHeight="1">
      <c r="A1706" s="323" t="s">
        <v>11143</v>
      </c>
      <c r="B1706" s="480" t="s">
        <v>11144</v>
      </c>
      <c r="C1706" s="323" t="s">
        <v>1662</v>
      </c>
      <c r="D1706" s="323" t="s">
        <v>11146</v>
      </c>
      <c r="F1706" s="286" t="str">
        <f t="shared" si="1"/>
        <v>90830</v>
      </c>
      <c r="H1706" s="388">
        <f t="shared" si="2"/>
        <v>112.21</v>
      </c>
    </row>
    <row r="1707" ht="15.75" customHeight="1">
      <c r="A1707" s="323" t="s">
        <v>11148</v>
      </c>
      <c r="B1707" s="480" t="s">
        <v>11150</v>
      </c>
      <c r="C1707" s="323" t="s">
        <v>1662</v>
      </c>
      <c r="D1707" s="323" t="s">
        <v>11151</v>
      </c>
      <c r="F1707" s="286" t="str">
        <f t="shared" si="1"/>
        <v>90831</v>
      </c>
      <c r="H1707" s="388">
        <f t="shared" si="2"/>
        <v>87.93</v>
      </c>
    </row>
    <row r="1708" ht="15.75" customHeight="1">
      <c r="A1708" s="323" t="s">
        <v>11154</v>
      </c>
      <c r="B1708" s="480" t="s">
        <v>11156</v>
      </c>
      <c r="C1708" s="323" t="s">
        <v>1662</v>
      </c>
      <c r="D1708" s="323" t="s">
        <v>11157</v>
      </c>
      <c r="F1708" s="286" t="str">
        <f t="shared" si="1"/>
        <v>90841</v>
      </c>
      <c r="H1708" s="388">
        <f t="shared" si="2"/>
        <v>770.44</v>
      </c>
    </row>
    <row r="1709" ht="15.75" customHeight="1">
      <c r="A1709" s="323" t="s">
        <v>11160</v>
      </c>
      <c r="B1709" s="480" t="s">
        <v>11162</v>
      </c>
      <c r="C1709" s="323" t="s">
        <v>1662</v>
      </c>
      <c r="D1709" s="323" t="s">
        <v>11163</v>
      </c>
      <c r="F1709" s="286" t="str">
        <f t="shared" si="1"/>
        <v>90842</v>
      </c>
      <c r="H1709" s="388">
        <f t="shared" si="2"/>
        <v>806.35</v>
      </c>
    </row>
    <row r="1710" ht="15.75" customHeight="1">
      <c r="A1710" s="323" t="s">
        <v>11166</v>
      </c>
      <c r="B1710" s="480" t="s">
        <v>11167</v>
      </c>
      <c r="C1710" s="323" t="s">
        <v>1662</v>
      </c>
      <c r="D1710" s="323" t="s">
        <v>11168</v>
      </c>
      <c r="F1710" s="286" t="str">
        <f t="shared" si="1"/>
        <v>90843</v>
      </c>
      <c r="H1710" s="388">
        <f t="shared" si="2"/>
        <v>820.66</v>
      </c>
    </row>
    <row r="1711" ht="15.75" customHeight="1">
      <c r="A1711" s="323" t="s">
        <v>11170</v>
      </c>
      <c r="B1711" s="480" t="s">
        <v>11172</v>
      </c>
      <c r="C1711" s="323" t="s">
        <v>1662</v>
      </c>
      <c r="D1711" s="323" t="s">
        <v>11173</v>
      </c>
      <c r="F1711" s="286" t="str">
        <f t="shared" si="1"/>
        <v>90844</v>
      </c>
      <c r="H1711" s="388">
        <f t="shared" si="2"/>
        <v>839.03</v>
      </c>
    </row>
    <row r="1712" ht="15.75" customHeight="1">
      <c r="A1712" s="323" t="s">
        <v>11176</v>
      </c>
      <c r="B1712" s="480" t="s">
        <v>11177</v>
      </c>
      <c r="C1712" s="323" t="s">
        <v>1662</v>
      </c>
      <c r="D1712" s="323" t="s">
        <v>11178</v>
      </c>
      <c r="F1712" s="286" t="str">
        <f t="shared" si="1"/>
        <v>90847</v>
      </c>
      <c r="H1712" s="388">
        <f t="shared" si="2"/>
        <v>682.5</v>
      </c>
    </row>
    <row r="1713" ht="15.75" customHeight="1">
      <c r="A1713" s="323" t="s">
        <v>11181</v>
      </c>
      <c r="B1713" s="480" t="s">
        <v>11183</v>
      </c>
      <c r="C1713" s="323" t="s">
        <v>1662</v>
      </c>
      <c r="D1713" s="323" t="s">
        <v>11184</v>
      </c>
      <c r="F1713" s="286" t="str">
        <f t="shared" si="1"/>
        <v>90848</v>
      </c>
      <c r="H1713" s="388">
        <f t="shared" si="2"/>
        <v>710.6</v>
      </c>
    </row>
    <row r="1714" ht="15.75" customHeight="1">
      <c r="A1714" s="323" t="s">
        <v>11186</v>
      </c>
      <c r="B1714" s="480" t="s">
        <v>11188</v>
      </c>
      <c r="C1714" s="323" t="s">
        <v>1662</v>
      </c>
      <c r="D1714" s="323" t="s">
        <v>11189</v>
      </c>
      <c r="F1714" s="286" t="str">
        <f t="shared" si="1"/>
        <v>90849</v>
      </c>
      <c r="H1714" s="388">
        <f t="shared" si="2"/>
        <v>708.45</v>
      </c>
    </row>
    <row r="1715" ht="15.75" customHeight="1">
      <c r="A1715" s="323" t="s">
        <v>11192</v>
      </c>
      <c r="B1715" s="480" t="s">
        <v>11193</v>
      </c>
      <c r="C1715" s="323" t="s">
        <v>1662</v>
      </c>
      <c r="D1715" s="323" t="s">
        <v>11195</v>
      </c>
      <c r="F1715" s="286" t="str">
        <f t="shared" si="1"/>
        <v>90850</v>
      </c>
      <c r="H1715" s="388">
        <f t="shared" si="2"/>
        <v>726.82</v>
      </c>
    </row>
    <row r="1716" ht="15.75" customHeight="1">
      <c r="A1716" s="323" t="s">
        <v>11198</v>
      </c>
      <c r="B1716" s="480" t="s">
        <v>11199</v>
      </c>
      <c r="C1716" s="323" t="s">
        <v>1662</v>
      </c>
      <c r="D1716" s="323" t="s">
        <v>11201</v>
      </c>
      <c r="F1716" s="286" t="str">
        <f t="shared" si="1"/>
        <v>91009</v>
      </c>
      <c r="H1716" s="388">
        <f t="shared" si="2"/>
        <v>352.03</v>
      </c>
    </row>
    <row r="1717" ht="15.75" customHeight="1">
      <c r="A1717" s="323" t="s">
        <v>11203</v>
      </c>
      <c r="B1717" s="480" t="s">
        <v>11204</v>
      </c>
      <c r="C1717" s="323" t="s">
        <v>1662</v>
      </c>
      <c r="D1717" s="323" t="s">
        <v>11206</v>
      </c>
      <c r="F1717" s="286" t="str">
        <f t="shared" si="1"/>
        <v>91010</v>
      </c>
      <c r="H1717" s="388">
        <f t="shared" si="2"/>
        <v>293.95</v>
      </c>
    </row>
    <row r="1718" ht="15.75" customHeight="1">
      <c r="A1718" s="323" t="s">
        <v>11209</v>
      </c>
      <c r="B1718" s="480" t="s">
        <v>11210</v>
      </c>
      <c r="C1718" s="323" t="s">
        <v>1662</v>
      </c>
      <c r="D1718" s="323" t="s">
        <v>11212</v>
      </c>
      <c r="F1718" s="286" t="str">
        <f t="shared" si="1"/>
        <v>91011</v>
      </c>
      <c r="H1718" s="388">
        <f t="shared" si="2"/>
        <v>394.99</v>
      </c>
    </row>
    <row r="1719" ht="15.75" customHeight="1">
      <c r="A1719" s="323" t="s">
        <v>11215</v>
      </c>
      <c r="B1719" s="480" t="s">
        <v>11216</v>
      </c>
      <c r="C1719" s="323" t="s">
        <v>1662</v>
      </c>
      <c r="D1719" s="323" t="s">
        <v>11218</v>
      </c>
      <c r="F1719" s="286" t="str">
        <f t="shared" si="1"/>
        <v>91012</v>
      </c>
      <c r="H1719" s="388">
        <f t="shared" si="2"/>
        <v>380.09</v>
      </c>
    </row>
    <row r="1720" ht="15.75" customHeight="1">
      <c r="A1720" s="323" t="s">
        <v>11221</v>
      </c>
      <c r="B1720" s="480" t="s">
        <v>11222</v>
      </c>
      <c r="C1720" s="323" t="s">
        <v>1662</v>
      </c>
      <c r="D1720" s="323" t="s">
        <v>11224</v>
      </c>
      <c r="F1720" s="286" t="str">
        <f t="shared" si="1"/>
        <v>91013</v>
      </c>
      <c r="H1720" s="388">
        <f t="shared" si="2"/>
        <v>689.6</v>
      </c>
    </row>
    <row r="1721" ht="15.75" customHeight="1">
      <c r="A1721" s="323" t="s">
        <v>11226</v>
      </c>
      <c r="B1721" s="480" t="s">
        <v>11228</v>
      </c>
      <c r="C1721" s="323" t="s">
        <v>1662</v>
      </c>
      <c r="D1721" s="323" t="s">
        <v>11229</v>
      </c>
      <c r="F1721" s="286" t="str">
        <f t="shared" si="1"/>
        <v>91014</v>
      </c>
      <c r="H1721" s="388">
        <f t="shared" si="2"/>
        <v>632.76</v>
      </c>
    </row>
    <row r="1722" ht="15.75" customHeight="1">
      <c r="A1722" s="323" t="s">
        <v>11232</v>
      </c>
      <c r="B1722" s="480" t="s">
        <v>11234</v>
      </c>
      <c r="C1722" s="323" t="s">
        <v>1662</v>
      </c>
      <c r="D1722" s="323" t="s">
        <v>11235</v>
      </c>
      <c r="F1722" s="286" t="str">
        <f t="shared" si="1"/>
        <v>91015</v>
      </c>
      <c r="H1722" s="388">
        <f t="shared" si="2"/>
        <v>735.04</v>
      </c>
    </row>
    <row r="1723" ht="15.75" customHeight="1">
      <c r="A1723" s="323" t="s">
        <v>11238</v>
      </c>
      <c r="B1723" s="480" t="s">
        <v>11239</v>
      </c>
      <c r="C1723" s="323" t="s">
        <v>1662</v>
      </c>
      <c r="D1723" s="323" t="s">
        <v>11241</v>
      </c>
      <c r="F1723" s="286" t="str">
        <f t="shared" si="1"/>
        <v>91016</v>
      </c>
      <c r="H1723" s="388">
        <f t="shared" si="2"/>
        <v>721.36</v>
      </c>
    </row>
    <row r="1724" ht="15.75" customHeight="1">
      <c r="A1724" s="323" t="s">
        <v>11242</v>
      </c>
      <c r="B1724" s="480" t="s">
        <v>11244</v>
      </c>
      <c r="C1724" s="323" t="s">
        <v>1662</v>
      </c>
      <c r="D1724" s="323" t="s">
        <v>11246</v>
      </c>
      <c r="F1724" s="286" t="str">
        <f t="shared" si="1"/>
        <v>91287</v>
      </c>
      <c r="H1724" s="388">
        <f t="shared" si="2"/>
        <v>161.34</v>
      </c>
    </row>
    <row r="1725" ht="15.75" customHeight="1">
      <c r="A1725" s="323" t="s">
        <v>11248</v>
      </c>
      <c r="B1725" s="480" t="s">
        <v>11250</v>
      </c>
      <c r="C1725" s="323" t="s">
        <v>1662</v>
      </c>
      <c r="D1725" s="323" t="s">
        <v>11251</v>
      </c>
      <c r="F1725" s="286" t="str">
        <f t="shared" si="1"/>
        <v>91292</v>
      </c>
      <c r="H1725" s="388">
        <f t="shared" si="2"/>
        <v>240.41</v>
      </c>
    </row>
    <row r="1726" ht="15.75" customHeight="1">
      <c r="A1726" s="323" t="s">
        <v>11257</v>
      </c>
      <c r="B1726" s="480" t="s">
        <v>11258</v>
      </c>
      <c r="C1726" s="323" t="s">
        <v>1662</v>
      </c>
      <c r="D1726" s="323" t="s">
        <v>11260</v>
      </c>
      <c r="F1726" s="286" t="str">
        <f t="shared" si="1"/>
        <v>91295</v>
      </c>
      <c r="H1726" s="388">
        <f t="shared" si="2"/>
        <v>332.95</v>
      </c>
    </row>
    <row r="1727" ht="15.75" customHeight="1">
      <c r="A1727" s="323" t="s">
        <v>11262</v>
      </c>
      <c r="B1727" s="480" t="s">
        <v>11263</v>
      </c>
      <c r="C1727" s="323" t="s">
        <v>1662</v>
      </c>
      <c r="D1727" s="323" t="s">
        <v>11265</v>
      </c>
      <c r="F1727" s="286" t="str">
        <f t="shared" si="1"/>
        <v>91296</v>
      </c>
      <c r="H1727" s="388">
        <f t="shared" si="2"/>
        <v>351.04</v>
      </c>
    </row>
    <row r="1728" ht="15.75" customHeight="1">
      <c r="A1728" s="323" t="s">
        <v>11269</v>
      </c>
      <c r="B1728" s="480" t="s">
        <v>11270</v>
      </c>
      <c r="C1728" s="323" t="s">
        <v>1662</v>
      </c>
      <c r="D1728" s="323" t="s">
        <v>11272</v>
      </c>
      <c r="F1728" s="286" t="str">
        <f t="shared" si="1"/>
        <v>91297</v>
      </c>
      <c r="H1728" s="388">
        <f t="shared" si="2"/>
        <v>396.95</v>
      </c>
    </row>
    <row r="1729" ht="15.75" customHeight="1">
      <c r="A1729" s="323" t="s">
        <v>11275</v>
      </c>
      <c r="B1729" s="480" t="s">
        <v>11276</v>
      </c>
      <c r="C1729" s="323" t="s">
        <v>1662</v>
      </c>
      <c r="D1729" s="323" t="s">
        <v>11278</v>
      </c>
      <c r="F1729" s="286" t="str">
        <f t="shared" si="1"/>
        <v>91298</v>
      </c>
      <c r="H1729" s="388">
        <f t="shared" si="2"/>
        <v>751.05</v>
      </c>
    </row>
    <row r="1730" ht="15.75" customHeight="1">
      <c r="A1730" s="323" t="s">
        <v>11281</v>
      </c>
      <c r="B1730" s="480" t="s">
        <v>11282</v>
      </c>
      <c r="C1730" s="323" t="s">
        <v>1662</v>
      </c>
      <c r="D1730" s="323" t="s">
        <v>11283</v>
      </c>
      <c r="F1730" s="286" t="str">
        <f t="shared" si="1"/>
        <v>91299</v>
      </c>
      <c r="H1730" s="388">
        <f t="shared" si="2"/>
        <v>1028</v>
      </c>
    </row>
    <row r="1731" ht="15.75" customHeight="1">
      <c r="A1731" s="323" t="s">
        <v>11287</v>
      </c>
      <c r="B1731" s="480" t="s">
        <v>11288</v>
      </c>
      <c r="C1731" s="323" t="s">
        <v>1662</v>
      </c>
      <c r="D1731" s="323" t="s">
        <v>11290</v>
      </c>
      <c r="F1731" s="286" t="str">
        <f t="shared" si="1"/>
        <v>91304</v>
      </c>
      <c r="H1731" s="388">
        <f t="shared" si="2"/>
        <v>84.83</v>
      </c>
    </row>
    <row r="1732" ht="15.75" customHeight="1">
      <c r="A1732" s="323" t="s">
        <v>11293</v>
      </c>
      <c r="B1732" s="480" t="s">
        <v>11294</v>
      </c>
      <c r="C1732" s="323" t="s">
        <v>1662</v>
      </c>
      <c r="D1732" s="323" t="s">
        <v>11296</v>
      </c>
      <c r="F1732" s="286" t="str">
        <f t="shared" si="1"/>
        <v>91305</v>
      </c>
      <c r="H1732" s="388">
        <f t="shared" si="2"/>
        <v>64.01</v>
      </c>
    </row>
    <row r="1733" ht="15.75" customHeight="1">
      <c r="A1733" s="323" t="s">
        <v>11298</v>
      </c>
      <c r="B1733" s="480" t="s">
        <v>11299</v>
      </c>
      <c r="C1733" s="323" t="s">
        <v>1662</v>
      </c>
      <c r="D1733" s="323" t="s">
        <v>11300</v>
      </c>
      <c r="F1733" s="286" t="str">
        <f t="shared" si="1"/>
        <v>91306</v>
      </c>
      <c r="H1733" s="388">
        <f t="shared" si="2"/>
        <v>95.76</v>
      </c>
    </row>
    <row r="1734" ht="15.75" customHeight="1">
      <c r="A1734" s="323" t="s">
        <v>11303</v>
      </c>
      <c r="B1734" s="480" t="s">
        <v>11305</v>
      </c>
      <c r="C1734" s="323" t="s">
        <v>1662</v>
      </c>
      <c r="D1734" s="323" t="s">
        <v>11307</v>
      </c>
      <c r="F1734" s="286" t="str">
        <f t="shared" si="1"/>
        <v>91307</v>
      </c>
      <c r="H1734" s="388">
        <f t="shared" si="2"/>
        <v>67.23</v>
      </c>
    </row>
    <row r="1735" ht="15.75" customHeight="1">
      <c r="A1735" s="323" t="s">
        <v>11310</v>
      </c>
      <c r="B1735" s="480" t="s">
        <v>11311</v>
      </c>
      <c r="C1735" s="323" t="s">
        <v>1662</v>
      </c>
      <c r="D1735" s="323" t="s">
        <v>11313</v>
      </c>
      <c r="F1735" s="286" t="str">
        <f t="shared" si="1"/>
        <v>91312</v>
      </c>
      <c r="H1735" s="388">
        <f t="shared" si="2"/>
        <v>699.84</v>
      </c>
    </row>
    <row r="1736" ht="15.75" customHeight="1">
      <c r="A1736" s="323" t="s">
        <v>11315</v>
      </c>
      <c r="B1736" s="480" t="s">
        <v>11317</v>
      </c>
      <c r="C1736" s="323" t="s">
        <v>1662</v>
      </c>
      <c r="D1736" s="323" t="s">
        <v>11318</v>
      </c>
      <c r="F1736" s="286" t="str">
        <f t="shared" si="1"/>
        <v>91313</v>
      </c>
      <c r="H1736" s="388">
        <f t="shared" si="2"/>
        <v>730.96</v>
      </c>
    </row>
    <row r="1737" ht="15.75" customHeight="1">
      <c r="A1737" s="323" t="s">
        <v>11322</v>
      </c>
      <c r="B1737" s="480" t="s">
        <v>11324</v>
      </c>
      <c r="C1737" s="323" t="s">
        <v>1662</v>
      </c>
      <c r="D1737" s="323" t="s">
        <v>11326</v>
      </c>
      <c r="F1737" s="286" t="str">
        <f t="shared" si="1"/>
        <v>91314</v>
      </c>
      <c r="H1737" s="388">
        <f t="shared" si="2"/>
        <v>746.23</v>
      </c>
    </row>
    <row r="1738" ht="15.75" customHeight="1">
      <c r="A1738" s="323" t="s">
        <v>11329</v>
      </c>
      <c r="B1738" s="480" t="s">
        <v>11330</v>
      </c>
      <c r="C1738" s="323" t="s">
        <v>1662</v>
      </c>
      <c r="D1738" s="323" t="s">
        <v>11332</v>
      </c>
      <c r="F1738" s="286" t="str">
        <f t="shared" si="1"/>
        <v>91315</v>
      </c>
      <c r="H1738" s="388">
        <f t="shared" si="2"/>
        <v>764.42</v>
      </c>
    </row>
    <row r="1739" ht="15.75" customHeight="1">
      <c r="A1739" s="323" t="s">
        <v>11335</v>
      </c>
      <c r="B1739" s="480" t="s">
        <v>11336</v>
      </c>
      <c r="C1739" s="323" t="s">
        <v>1662</v>
      </c>
      <c r="D1739" s="323" t="s">
        <v>11338</v>
      </c>
      <c r="F1739" s="286" t="str">
        <f t="shared" si="1"/>
        <v>91318</v>
      </c>
      <c r="H1739" s="388">
        <f t="shared" si="2"/>
        <v>635.83</v>
      </c>
    </row>
    <row r="1740" ht="15.75" customHeight="1">
      <c r="A1740" s="323" t="s">
        <v>11341</v>
      </c>
      <c r="B1740" s="480" t="s">
        <v>11342</v>
      </c>
      <c r="C1740" s="323" t="s">
        <v>1662</v>
      </c>
      <c r="D1740" s="323" t="s">
        <v>11344</v>
      </c>
      <c r="F1740" s="286" t="str">
        <f t="shared" si="1"/>
        <v>91319</v>
      </c>
      <c r="H1740" s="388">
        <f t="shared" si="2"/>
        <v>663.73</v>
      </c>
    </row>
    <row r="1741" ht="15.75" customHeight="1">
      <c r="A1741" s="323" t="s">
        <v>11346</v>
      </c>
      <c r="B1741" s="480" t="s">
        <v>11348</v>
      </c>
      <c r="C1741" s="323" t="s">
        <v>1662</v>
      </c>
      <c r="D1741" s="323" t="s">
        <v>11350</v>
      </c>
      <c r="F1741" s="286" t="str">
        <f t="shared" si="1"/>
        <v>91320</v>
      </c>
      <c r="H1741" s="388">
        <f t="shared" si="2"/>
        <v>661.4</v>
      </c>
    </row>
    <row r="1742" ht="15.75" customHeight="1">
      <c r="A1742" s="323" t="s">
        <v>11353</v>
      </c>
      <c r="B1742" s="480" t="s">
        <v>11354</v>
      </c>
      <c r="C1742" s="323" t="s">
        <v>1662</v>
      </c>
      <c r="D1742" s="323" t="s">
        <v>11356</v>
      </c>
      <c r="F1742" s="286" t="str">
        <f t="shared" si="1"/>
        <v>91321</v>
      </c>
      <c r="H1742" s="388">
        <f t="shared" si="2"/>
        <v>679.59</v>
      </c>
    </row>
    <row r="1743" ht="15.75" customHeight="1">
      <c r="A1743" s="323" t="s">
        <v>11359</v>
      </c>
      <c r="B1743" s="480" t="s">
        <v>11360</v>
      </c>
      <c r="C1743" s="323" t="s">
        <v>1662</v>
      </c>
      <c r="D1743" s="323" t="s">
        <v>11362</v>
      </c>
      <c r="F1743" s="286" t="str">
        <f t="shared" si="1"/>
        <v>91324</v>
      </c>
      <c r="H1743" s="388">
        <f t="shared" si="2"/>
        <v>642.92</v>
      </c>
    </row>
    <row r="1744" ht="15.75" customHeight="1">
      <c r="A1744" s="323" t="s">
        <v>11364</v>
      </c>
      <c r="B1744" s="480" t="s">
        <v>11365</v>
      </c>
      <c r="C1744" s="323" t="s">
        <v>1662</v>
      </c>
      <c r="D1744" s="323" t="s">
        <v>11367</v>
      </c>
      <c r="F1744" s="286" t="str">
        <f t="shared" si="1"/>
        <v>91325</v>
      </c>
      <c r="H1744" s="388">
        <f t="shared" si="2"/>
        <v>585.89</v>
      </c>
    </row>
    <row r="1745" ht="15.75" customHeight="1">
      <c r="A1745" s="323" t="s">
        <v>11370</v>
      </c>
      <c r="B1745" s="480" t="s">
        <v>11371</v>
      </c>
      <c r="C1745" s="323" t="s">
        <v>1662</v>
      </c>
      <c r="D1745" s="323" t="s">
        <v>11372</v>
      </c>
      <c r="F1745" s="286" t="str">
        <f t="shared" si="1"/>
        <v>91326</v>
      </c>
      <c r="H1745" s="388">
        <f t="shared" si="2"/>
        <v>687.99</v>
      </c>
    </row>
    <row r="1746" ht="15.75" customHeight="1">
      <c r="A1746" s="323" t="s">
        <v>11373</v>
      </c>
      <c r="B1746" s="480" t="s">
        <v>11375</v>
      </c>
      <c r="C1746" s="323" t="s">
        <v>1662</v>
      </c>
      <c r="D1746" s="323" t="s">
        <v>11377</v>
      </c>
      <c r="F1746" s="286" t="str">
        <f t="shared" si="1"/>
        <v>91327</v>
      </c>
      <c r="H1746" s="388">
        <f t="shared" si="2"/>
        <v>674.13</v>
      </c>
    </row>
    <row r="1747" ht="15.75" customHeight="1">
      <c r="A1747" s="323" t="s">
        <v>11378</v>
      </c>
      <c r="B1747" s="480" t="s">
        <v>11380</v>
      </c>
      <c r="C1747" s="323" t="s">
        <v>1662</v>
      </c>
      <c r="D1747" s="323" t="s">
        <v>11382</v>
      </c>
      <c r="F1747" s="286" t="str">
        <f t="shared" si="1"/>
        <v>91328</v>
      </c>
      <c r="H1747" s="388">
        <f t="shared" si="2"/>
        <v>670.52</v>
      </c>
    </row>
    <row r="1748" ht="15.75" customHeight="1">
      <c r="A1748" s="323" t="s">
        <v>11385</v>
      </c>
      <c r="B1748" s="480" t="s">
        <v>11387</v>
      </c>
      <c r="C1748" s="323" t="s">
        <v>1662</v>
      </c>
      <c r="D1748" s="323" t="s">
        <v>11389</v>
      </c>
      <c r="F1748" s="286" t="str">
        <f t="shared" si="1"/>
        <v>91329</v>
      </c>
      <c r="H1748" s="388">
        <f t="shared" si="2"/>
        <v>623.84</v>
      </c>
    </row>
    <row r="1749" ht="15.75" customHeight="1">
      <c r="A1749" s="323" t="s">
        <v>11391</v>
      </c>
      <c r="B1749" s="480" t="s">
        <v>11392</v>
      </c>
      <c r="C1749" s="323" t="s">
        <v>1662</v>
      </c>
      <c r="D1749" s="323" t="s">
        <v>11393</v>
      </c>
      <c r="F1749" s="286" t="str">
        <f t="shared" si="1"/>
        <v>91330</v>
      </c>
      <c r="H1749" s="388">
        <f t="shared" si="2"/>
        <v>689.84</v>
      </c>
    </row>
    <row r="1750" ht="15.75" customHeight="1">
      <c r="A1750" s="323" t="s">
        <v>11396</v>
      </c>
      <c r="B1750" s="480" t="s">
        <v>11397</v>
      </c>
      <c r="C1750" s="323" t="s">
        <v>1662</v>
      </c>
      <c r="D1750" s="323" t="s">
        <v>11398</v>
      </c>
      <c r="F1750" s="286" t="str">
        <f t="shared" si="1"/>
        <v>91331</v>
      </c>
      <c r="H1750" s="388">
        <f t="shared" si="2"/>
        <v>642.97</v>
      </c>
    </row>
    <row r="1751" ht="15.75" customHeight="1">
      <c r="A1751" s="323" t="s">
        <v>11401</v>
      </c>
      <c r="B1751" s="480" t="s">
        <v>11403</v>
      </c>
      <c r="C1751" s="323" t="s">
        <v>1662</v>
      </c>
      <c r="D1751" s="323" t="s">
        <v>11405</v>
      </c>
      <c r="F1751" s="286" t="str">
        <f t="shared" si="1"/>
        <v>91332</v>
      </c>
      <c r="H1751" s="388">
        <f t="shared" si="2"/>
        <v>736.99</v>
      </c>
    </row>
    <row r="1752" ht="15.75" customHeight="1">
      <c r="A1752" s="323" t="s">
        <v>11408</v>
      </c>
      <c r="B1752" s="480" t="s">
        <v>11409</v>
      </c>
      <c r="C1752" s="323" t="s">
        <v>1662</v>
      </c>
      <c r="D1752" s="323" t="s">
        <v>11410</v>
      </c>
      <c r="F1752" s="286" t="str">
        <f t="shared" si="1"/>
        <v>91333</v>
      </c>
      <c r="H1752" s="388">
        <f t="shared" si="2"/>
        <v>689.95</v>
      </c>
    </row>
    <row r="1753" ht="15.75" customHeight="1">
      <c r="A1753" s="323" t="s">
        <v>11413</v>
      </c>
      <c r="B1753" s="480" t="s">
        <v>11415</v>
      </c>
      <c r="C1753" s="323" t="s">
        <v>1662</v>
      </c>
      <c r="D1753" s="323" t="s">
        <v>11416</v>
      </c>
      <c r="F1753" s="286" t="str">
        <f t="shared" si="1"/>
        <v>91334</v>
      </c>
      <c r="H1753" s="388">
        <f t="shared" si="2"/>
        <v>1091.09</v>
      </c>
    </row>
    <row r="1754" ht="15.75" customHeight="1">
      <c r="A1754" s="323" t="s">
        <v>11417</v>
      </c>
      <c r="B1754" s="480" t="s">
        <v>11419</v>
      </c>
      <c r="C1754" s="323" t="s">
        <v>1662</v>
      </c>
      <c r="D1754" s="323" t="s">
        <v>11420</v>
      </c>
      <c r="F1754" s="286" t="str">
        <f t="shared" si="1"/>
        <v>91335</v>
      </c>
      <c r="H1754" s="388">
        <f t="shared" si="2"/>
        <v>1044.04</v>
      </c>
    </row>
    <row r="1755" ht="15.75" customHeight="1">
      <c r="A1755" s="323" t="s">
        <v>11422</v>
      </c>
      <c r="B1755" s="480" t="s">
        <v>11423</v>
      </c>
      <c r="C1755" s="323" t="s">
        <v>1662</v>
      </c>
      <c r="D1755" s="323" t="s">
        <v>11424</v>
      </c>
      <c r="F1755" s="286" t="str">
        <f t="shared" si="1"/>
        <v>91336</v>
      </c>
      <c r="H1755" s="388">
        <f t="shared" si="2"/>
        <v>1368.05</v>
      </c>
    </row>
    <row r="1756" ht="15.75" customHeight="1">
      <c r="A1756" s="323" t="s">
        <v>11427</v>
      </c>
      <c r="B1756" s="480" t="s">
        <v>11428</v>
      </c>
      <c r="C1756" s="323" t="s">
        <v>1662</v>
      </c>
      <c r="D1756" s="323" t="s">
        <v>11430</v>
      </c>
      <c r="F1756" s="286" t="str">
        <f t="shared" si="1"/>
        <v>91337</v>
      </c>
      <c r="H1756" s="388">
        <f t="shared" si="2"/>
        <v>1321</v>
      </c>
    </row>
    <row r="1757" ht="15.75" customHeight="1">
      <c r="A1757" s="323" t="s">
        <v>11433</v>
      </c>
      <c r="B1757" s="480" t="s">
        <v>11434</v>
      </c>
      <c r="C1757" s="323" t="s">
        <v>722</v>
      </c>
      <c r="D1757" s="323" t="s">
        <v>11436</v>
      </c>
      <c r="F1757" s="286" t="str">
        <f t="shared" si="1"/>
        <v>100659</v>
      </c>
      <c r="H1757" s="388">
        <f t="shared" si="2"/>
        <v>6.18</v>
      </c>
    </row>
    <row r="1758" ht="15.75" customHeight="1">
      <c r="A1758" s="323" t="s">
        <v>11439</v>
      </c>
      <c r="B1758" s="480" t="s">
        <v>11440</v>
      </c>
      <c r="C1758" s="323" t="s">
        <v>722</v>
      </c>
      <c r="D1758" s="323" t="s">
        <v>11441</v>
      </c>
      <c r="F1758" s="286" t="str">
        <f t="shared" si="1"/>
        <v>100660</v>
      </c>
      <c r="H1758" s="388">
        <f t="shared" si="2"/>
        <v>5.26</v>
      </c>
    </row>
    <row r="1759" ht="15.75" customHeight="1">
      <c r="A1759" s="323" t="s">
        <v>11444</v>
      </c>
      <c r="B1759" s="480" t="s">
        <v>11445</v>
      </c>
      <c r="C1759" s="323" t="s">
        <v>1662</v>
      </c>
      <c r="D1759" s="323" t="s">
        <v>11447</v>
      </c>
      <c r="F1759" s="286" t="str">
        <f t="shared" si="1"/>
        <v>100675</v>
      </c>
      <c r="H1759" s="388">
        <f t="shared" si="2"/>
        <v>507.61</v>
      </c>
    </row>
    <row r="1760" ht="15.75" customHeight="1">
      <c r="A1760" s="323" t="s">
        <v>11450</v>
      </c>
      <c r="B1760" s="480" t="s">
        <v>11451</v>
      </c>
      <c r="C1760" s="323" t="s">
        <v>1662</v>
      </c>
      <c r="D1760" s="323" t="s">
        <v>11453</v>
      </c>
      <c r="F1760" s="286" t="str">
        <f t="shared" si="1"/>
        <v>100676</v>
      </c>
      <c r="H1760" s="388">
        <f t="shared" si="2"/>
        <v>133.84</v>
      </c>
    </row>
    <row r="1761" ht="15.75" customHeight="1">
      <c r="A1761" s="323" t="s">
        <v>11456</v>
      </c>
      <c r="B1761" s="480" t="s">
        <v>11457</v>
      </c>
      <c r="C1761" s="323" t="s">
        <v>1662</v>
      </c>
      <c r="D1761" s="323" t="s">
        <v>11458</v>
      </c>
      <c r="F1761" s="286" t="str">
        <f t="shared" si="1"/>
        <v>100677</v>
      </c>
      <c r="H1761" s="388">
        <f t="shared" si="2"/>
        <v>47.18</v>
      </c>
    </row>
    <row r="1762" ht="15.75" customHeight="1">
      <c r="A1762" s="323" t="s">
        <v>11461</v>
      </c>
      <c r="B1762" s="480" t="s">
        <v>11463</v>
      </c>
      <c r="C1762" s="323" t="s">
        <v>1662</v>
      </c>
      <c r="D1762" s="323" t="s">
        <v>11464</v>
      </c>
      <c r="F1762" s="286" t="str">
        <f t="shared" si="1"/>
        <v>100678</v>
      </c>
      <c r="H1762" s="388">
        <f t="shared" si="2"/>
        <v>777.53</v>
      </c>
    </row>
    <row r="1763" ht="15.75" customHeight="1">
      <c r="A1763" s="323" t="s">
        <v>11466</v>
      </c>
      <c r="B1763" s="480" t="s">
        <v>11467</v>
      </c>
      <c r="C1763" s="323" t="s">
        <v>1662</v>
      </c>
      <c r="D1763" s="323" t="s">
        <v>11469</v>
      </c>
      <c r="F1763" s="286" t="str">
        <f t="shared" si="1"/>
        <v>100679</v>
      </c>
      <c r="H1763" s="388">
        <f t="shared" si="2"/>
        <v>706.93</v>
      </c>
    </row>
    <row r="1764" ht="15.75" customHeight="1">
      <c r="A1764" s="323" t="s">
        <v>11471</v>
      </c>
      <c r="B1764" s="480" t="s">
        <v>11472</v>
      </c>
      <c r="C1764" s="323" t="s">
        <v>1662</v>
      </c>
      <c r="D1764" s="323" t="s">
        <v>11474</v>
      </c>
      <c r="F1764" s="286" t="str">
        <f t="shared" si="1"/>
        <v>100680</v>
      </c>
      <c r="H1764" s="388">
        <f t="shared" si="2"/>
        <v>728.52</v>
      </c>
    </row>
    <row r="1765" ht="15.75" customHeight="1">
      <c r="A1765" s="323" t="s">
        <v>11475</v>
      </c>
      <c r="B1765" s="480" t="s">
        <v>11476</v>
      </c>
      <c r="C1765" s="323" t="s">
        <v>1662</v>
      </c>
      <c r="D1765" s="323" t="s">
        <v>11477</v>
      </c>
      <c r="F1765" s="286" t="str">
        <f t="shared" si="1"/>
        <v>100681</v>
      </c>
      <c r="H1765" s="388">
        <f t="shared" si="2"/>
        <v>785.6</v>
      </c>
    </row>
    <row r="1766" ht="15.75" customHeight="1">
      <c r="A1766" s="323" t="s">
        <v>11481</v>
      </c>
      <c r="B1766" s="480" t="s">
        <v>11482</v>
      </c>
      <c r="C1766" s="323" t="s">
        <v>1662</v>
      </c>
      <c r="D1766" s="323" t="s">
        <v>11484</v>
      </c>
      <c r="F1766" s="286" t="str">
        <f t="shared" si="1"/>
        <v>100682</v>
      </c>
      <c r="H1766" s="388">
        <f t="shared" si="2"/>
        <v>710.2</v>
      </c>
    </row>
    <row r="1767" ht="15.75" customHeight="1">
      <c r="A1767" s="323" t="s">
        <v>11486</v>
      </c>
      <c r="B1767" s="480" t="s">
        <v>11487</v>
      </c>
      <c r="C1767" s="323" t="s">
        <v>1662</v>
      </c>
      <c r="D1767" s="323" t="s">
        <v>11489</v>
      </c>
      <c r="F1767" s="286" t="str">
        <f t="shared" si="1"/>
        <v>100683</v>
      </c>
      <c r="H1767" s="388">
        <f t="shared" si="2"/>
        <v>847.25</v>
      </c>
    </row>
    <row r="1768" ht="15.75" customHeight="1">
      <c r="A1768" s="323" t="s">
        <v>11491</v>
      </c>
      <c r="B1768" s="480" t="s">
        <v>11492</v>
      </c>
      <c r="C1768" s="323" t="s">
        <v>1662</v>
      </c>
      <c r="D1768" s="323" t="s">
        <v>11493</v>
      </c>
      <c r="F1768" s="286" t="str">
        <f t="shared" si="1"/>
        <v>100684</v>
      </c>
      <c r="H1768" s="388">
        <f t="shared" si="2"/>
        <v>772.82</v>
      </c>
    </row>
    <row r="1769" ht="15.75" customHeight="1">
      <c r="A1769" s="323" t="s">
        <v>11495</v>
      </c>
      <c r="B1769" s="480" t="s">
        <v>11497</v>
      </c>
      <c r="C1769" s="323" t="s">
        <v>1662</v>
      </c>
      <c r="D1769" s="323" t="s">
        <v>11499</v>
      </c>
      <c r="F1769" s="286" t="str">
        <f t="shared" si="1"/>
        <v>100685</v>
      </c>
      <c r="H1769" s="388">
        <f t="shared" si="2"/>
        <v>833.57</v>
      </c>
    </row>
    <row r="1770" ht="15.75" customHeight="1">
      <c r="A1770" s="323" t="s">
        <v>11502</v>
      </c>
      <c r="B1770" s="480" t="s">
        <v>11503</v>
      </c>
      <c r="C1770" s="323" t="s">
        <v>1662</v>
      </c>
      <c r="D1770" s="323" t="s">
        <v>11505</v>
      </c>
      <c r="F1770" s="286" t="str">
        <f t="shared" si="1"/>
        <v>100686</v>
      </c>
      <c r="H1770" s="388">
        <f t="shared" si="2"/>
        <v>758.96</v>
      </c>
    </row>
    <row r="1771" ht="15.75" customHeight="1">
      <c r="A1771" s="323" t="s">
        <v>11508</v>
      </c>
      <c r="B1771" s="480" t="s">
        <v>11509</v>
      </c>
      <c r="C1771" s="323" t="s">
        <v>1662</v>
      </c>
      <c r="D1771" s="323" t="s">
        <v>11511</v>
      </c>
      <c r="F1771" s="286" t="str">
        <f t="shared" si="1"/>
        <v>100687</v>
      </c>
      <c r="H1771" s="388">
        <f t="shared" si="2"/>
        <v>758.45</v>
      </c>
    </row>
    <row r="1772" ht="15.75" customHeight="1">
      <c r="A1772" s="323" t="s">
        <v>11513</v>
      </c>
      <c r="B1772" s="480" t="s">
        <v>11515</v>
      </c>
      <c r="C1772" s="323" t="s">
        <v>1662</v>
      </c>
      <c r="D1772" s="323" t="s">
        <v>11516</v>
      </c>
      <c r="F1772" s="286" t="str">
        <f t="shared" si="1"/>
        <v>100688</v>
      </c>
      <c r="H1772" s="388">
        <f t="shared" si="2"/>
        <v>687.85</v>
      </c>
    </row>
    <row r="1773" ht="15.75" customHeight="1">
      <c r="A1773" s="323" t="s">
        <v>11519</v>
      </c>
      <c r="B1773" s="480" t="s">
        <v>11520</v>
      </c>
      <c r="C1773" s="323" t="s">
        <v>1662</v>
      </c>
      <c r="D1773" s="323" t="s">
        <v>11523</v>
      </c>
      <c r="F1773" s="286" t="str">
        <f t="shared" si="1"/>
        <v>100689</v>
      </c>
      <c r="H1773" s="388">
        <f t="shared" si="2"/>
        <v>849.2</v>
      </c>
    </row>
    <row r="1774" ht="15.75" customHeight="1">
      <c r="A1774" s="323" t="s">
        <v>11526</v>
      </c>
      <c r="B1774" s="480" t="s">
        <v>11528</v>
      </c>
      <c r="C1774" s="323" t="s">
        <v>1662</v>
      </c>
      <c r="D1774" s="323" t="s">
        <v>11529</v>
      </c>
      <c r="F1774" s="286" t="str">
        <f t="shared" si="1"/>
        <v>100690</v>
      </c>
      <c r="H1774" s="388">
        <f t="shared" si="2"/>
        <v>774.77</v>
      </c>
    </row>
    <row r="1775" ht="15.75" customHeight="1">
      <c r="A1775" s="323" t="s">
        <v>11532</v>
      </c>
      <c r="B1775" s="480" t="s">
        <v>11534</v>
      </c>
      <c r="C1775" s="323" t="s">
        <v>1662</v>
      </c>
      <c r="D1775" s="323" t="s">
        <v>11535</v>
      </c>
      <c r="F1775" s="286" t="str">
        <f t="shared" si="1"/>
        <v>100691</v>
      </c>
      <c r="H1775" s="388">
        <f t="shared" si="2"/>
        <v>1203.3</v>
      </c>
    </row>
    <row r="1776" ht="15.75" customHeight="1">
      <c r="A1776" s="323" t="s">
        <v>11539</v>
      </c>
      <c r="B1776" s="480" t="s">
        <v>11541</v>
      </c>
      <c r="C1776" s="323" t="s">
        <v>1662</v>
      </c>
      <c r="D1776" s="323" t="s">
        <v>11543</v>
      </c>
      <c r="F1776" s="286" t="str">
        <f t="shared" si="1"/>
        <v>100692</v>
      </c>
      <c r="H1776" s="388">
        <f t="shared" si="2"/>
        <v>1128.87</v>
      </c>
    </row>
    <row r="1777" ht="15.75" customHeight="1">
      <c r="A1777" s="323" t="s">
        <v>11546</v>
      </c>
      <c r="B1777" s="480" t="s">
        <v>11548</v>
      </c>
      <c r="C1777" s="323" t="s">
        <v>1662</v>
      </c>
      <c r="D1777" s="323" t="s">
        <v>11550</v>
      </c>
      <c r="F1777" s="286" t="str">
        <f t="shared" si="1"/>
        <v>100693</v>
      </c>
      <c r="H1777" s="388">
        <f t="shared" si="2"/>
        <v>1480.25</v>
      </c>
    </row>
    <row r="1778" ht="15.75" customHeight="1">
      <c r="A1778" s="323" t="s">
        <v>11553</v>
      </c>
      <c r="B1778" s="480" t="s">
        <v>11555</v>
      </c>
      <c r="C1778" s="323" t="s">
        <v>1662</v>
      </c>
      <c r="D1778" s="323" t="s">
        <v>11557</v>
      </c>
      <c r="F1778" s="286" t="str">
        <f t="shared" si="1"/>
        <v>100694</v>
      </c>
      <c r="H1778" s="388">
        <f t="shared" si="2"/>
        <v>1405.83</v>
      </c>
    </row>
    <row r="1779" ht="15.75" customHeight="1">
      <c r="A1779" s="323" t="s">
        <v>11561</v>
      </c>
      <c r="B1779" s="480" t="s">
        <v>11562</v>
      </c>
      <c r="C1779" s="323" t="s">
        <v>1662</v>
      </c>
      <c r="D1779" s="323" t="s">
        <v>11564</v>
      </c>
      <c r="F1779" s="286" t="str">
        <f t="shared" si="1"/>
        <v>100695</v>
      </c>
      <c r="H1779" s="388">
        <f t="shared" si="2"/>
        <v>51.77</v>
      </c>
    </row>
    <row r="1780" ht="15.75" customHeight="1">
      <c r="A1780" s="323" t="s">
        <v>11567</v>
      </c>
      <c r="B1780" s="480" t="s">
        <v>11569</v>
      </c>
      <c r="C1780" s="323" t="s">
        <v>1662</v>
      </c>
      <c r="D1780" s="323" t="s">
        <v>11570</v>
      </c>
      <c r="F1780" s="286" t="str">
        <f t="shared" si="1"/>
        <v>100696</v>
      </c>
      <c r="H1780" s="388">
        <f t="shared" si="2"/>
        <v>57.6</v>
      </c>
    </row>
    <row r="1781" ht="15.75" customHeight="1">
      <c r="A1781" s="323" t="s">
        <v>11573</v>
      </c>
      <c r="B1781" s="480" t="s">
        <v>11574</v>
      </c>
      <c r="C1781" s="323" t="s">
        <v>1662</v>
      </c>
      <c r="D1781" s="323" t="s">
        <v>11576</v>
      </c>
      <c r="F1781" s="286" t="str">
        <f t="shared" si="1"/>
        <v>100697</v>
      </c>
      <c r="H1781" s="388">
        <f t="shared" si="2"/>
        <v>63.46</v>
      </c>
    </row>
    <row r="1782" ht="15.75" customHeight="1">
      <c r="A1782" s="323" t="s">
        <v>11580</v>
      </c>
      <c r="B1782" s="480" t="s">
        <v>11581</v>
      </c>
      <c r="C1782" s="323" t="s">
        <v>1662</v>
      </c>
      <c r="D1782" s="323" t="s">
        <v>11582</v>
      </c>
      <c r="F1782" s="286" t="str">
        <f t="shared" si="1"/>
        <v>100698</v>
      </c>
      <c r="H1782" s="388">
        <f t="shared" si="2"/>
        <v>69.32</v>
      </c>
    </row>
    <row r="1783" ht="15.75" customHeight="1">
      <c r="A1783" s="323" t="s">
        <v>11585</v>
      </c>
      <c r="B1783" s="480" t="s">
        <v>11587</v>
      </c>
      <c r="C1783" s="323" t="s">
        <v>1662</v>
      </c>
      <c r="D1783" s="323" t="s">
        <v>11588</v>
      </c>
      <c r="F1783" s="286" t="str">
        <f t="shared" si="1"/>
        <v>100699</v>
      </c>
      <c r="H1783" s="388">
        <f t="shared" si="2"/>
        <v>82.3</v>
      </c>
    </row>
    <row r="1784" ht="15.75" customHeight="1">
      <c r="A1784" s="323" t="s">
        <v>11592</v>
      </c>
      <c r="B1784" s="480" t="s">
        <v>11593</v>
      </c>
      <c r="C1784" s="323" t="s">
        <v>1662</v>
      </c>
      <c r="D1784" s="323" t="s">
        <v>11594</v>
      </c>
      <c r="F1784" s="286" t="str">
        <f t="shared" si="1"/>
        <v>100700</v>
      </c>
      <c r="H1784" s="388">
        <f t="shared" si="2"/>
        <v>731.7</v>
      </c>
    </row>
    <row r="1785" ht="15.75" customHeight="1">
      <c r="A1785" s="323" t="s">
        <v>11597</v>
      </c>
      <c r="B1785" s="480" t="s">
        <v>11599</v>
      </c>
      <c r="C1785" s="323" t="s">
        <v>1662</v>
      </c>
      <c r="D1785" s="323" t="s">
        <v>11601</v>
      </c>
      <c r="F1785" s="286" t="str">
        <f t="shared" si="1"/>
        <v>100712</v>
      </c>
      <c r="H1785" s="388">
        <f t="shared" si="2"/>
        <v>653.12</v>
      </c>
    </row>
    <row r="1786" ht="15.75" customHeight="1">
      <c r="A1786" s="323" t="s">
        <v>11603</v>
      </c>
      <c r="B1786" s="480" t="s">
        <v>11604</v>
      </c>
      <c r="C1786" s="323" t="s">
        <v>1711</v>
      </c>
      <c r="D1786" s="323" t="s">
        <v>11605</v>
      </c>
      <c r="F1786" s="286" t="str">
        <f t="shared" si="1"/>
        <v>100665</v>
      </c>
      <c r="H1786" s="388">
        <f t="shared" si="2"/>
        <v>890.77</v>
      </c>
    </row>
    <row r="1787" ht="15.75" customHeight="1">
      <c r="A1787" s="323" t="s">
        <v>11608</v>
      </c>
      <c r="B1787" s="480" t="s">
        <v>11610</v>
      </c>
      <c r="C1787" s="323" t="s">
        <v>1711</v>
      </c>
      <c r="D1787" s="323" t="s">
        <v>11611</v>
      </c>
      <c r="F1787" s="286" t="str">
        <f t="shared" si="1"/>
        <v>100666</v>
      </c>
      <c r="H1787" s="388">
        <f t="shared" si="2"/>
        <v>702.85</v>
      </c>
    </row>
    <row r="1788" ht="15.75" customHeight="1">
      <c r="A1788" s="323" t="s">
        <v>11615</v>
      </c>
      <c r="B1788" s="480" t="s">
        <v>11616</v>
      </c>
      <c r="C1788" s="323" t="s">
        <v>1711</v>
      </c>
      <c r="D1788" s="323" t="s">
        <v>11617</v>
      </c>
      <c r="F1788" s="286" t="str">
        <f t="shared" si="1"/>
        <v>100667</v>
      </c>
      <c r="H1788" s="388">
        <f t="shared" si="2"/>
        <v>1156.43</v>
      </c>
    </row>
    <row r="1789" ht="15.75" customHeight="1">
      <c r="A1789" s="323" t="s">
        <v>11618</v>
      </c>
      <c r="B1789" s="480" t="s">
        <v>11619</v>
      </c>
      <c r="C1789" s="323" t="s">
        <v>1711</v>
      </c>
      <c r="D1789" s="323" t="s">
        <v>11620</v>
      </c>
      <c r="F1789" s="286" t="str">
        <f t="shared" si="1"/>
        <v>100668</v>
      </c>
      <c r="H1789" s="388">
        <f t="shared" si="2"/>
        <v>1381.81</v>
      </c>
    </row>
    <row r="1790" ht="15.75" customHeight="1">
      <c r="A1790" s="323" t="s">
        <v>11623</v>
      </c>
      <c r="B1790" s="480" t="s">
        <v>11624</v>
      </c>
      <c r="C1790" s="323" t="s">
        <v>1711</v>
      </c>
      <c r="D1790" s="323" t="s">
        <v>11626</v>
      </c>
      <c r="F1790" s="286" t="str">
        <f t="shared" si="1"/>
        <v>100669</v>
      </c>
      <c r="H1790" s="388">
        <f t="shared" si="2"/>
        <v>822.7</v>
      </c>
    </row>
    <row r="1791" ht="15.75" customHeight="1">
      <c r="A1791" s="323" t="s">
        <v>11628</v>
      </c>
      <c r="B1791" s="480" t="s">
        <v>11629</v>
      </c>
      <c r="C1791" s="323" t="s">
        <v>1711</v>
      </c>
      <c r="D1791" s="323" t="s">
        <v>11631</v>
      </c>
      <c r="F1791" s="286" t="str">
        <f t="shared" si="1"/>
        <v>100670</v>
      </c>
      <c r="H1791" s="388">
        <f t="shared" si="2"/>
        <v>1107.28</v>
      </c>
    </row>
    <row r="1792" ht="15.75" customHeight="1">
      <c r="A1792" s="323" t="s">
        <v>11634</v>
      </c>
      <c r="B1792" s="480" t="s">
        <v>11636</v>
      </c>
      <c r="C1792" s="323" t="s">
        <v>1711</v>
      </c>
      <c r="D1792" s="323" t="s">
        <v>11637</v>
      </c>
      <c r="F1792" s="286" t="str">
        <f t="shared" si="1"/>
        <v>100671</v>
      </c>
      <c r="H1792" s="388">
        <f t="shared" si="2"/>
        <v>1377.26</v>
      </c>
    </row>
    <row r="1793" ht="15.75" customHeight="1">
      <c r="A1793" s="323" t="s">
        <v>11640</v>
      </c>
      <c r="B1793" s="480" t="s">
        <v>11641</v>
      </c>
      <c r="C1793" s="323" t="s">
        <v>1711</v>
      </c>
      <c r="D1793" s="323" t="s">
        <v>11643</v>
      </c>
      <c r="F1793" s="286" t="str">
        <f t="shared" si="1"/>
        <v>100672</v>
      </c>
      <c r="H1793" s="388">
        <f t="shared" si="2"/>
        <v>884.56</v>
      </c>
    </row>
    <row r="1794" ht="15.75" customHeight="1">
      <c r="A1794" s="323" t="s">
        <v>11645</v>
      </c>
      <c r="B1794" s="480" t="s">
        <v>11647</v>
      </c>
      <c r="C1794" s="323" t="s">
        <v>1711</v>
      </c>
      <c r="D1794" s="323" t="s">
        <v>11649</v>
      </c>
      <c r="F1794" s="286" t="str">
        <f t="shared" si="1"/>
        <v>100673</v>
      </c>
      <c r="H1794" s="388">
        <f t="shared" si="2"/>
        <v>102.8</v>
      </c>
    </row>
    <row r="1795" ht="15.75" customHeight="1">
      <c r="A1795" s="323" t="s">
        <v>11651</v>
      </c>
      <c r="B1795" s="480" t="s">
        <v>11653</v>
      </c>
      <c r="C1795" s="323" t="s">
        <v>1711</v>
      </c>
      <c r="D1795" s="323" t="s">
        <v>11654</v>
      </c>
      <c r="F1795" s="286" t="str">
        <f t="shared" si="1"/>
        <v>100701</v>
      </c>
      <c r="H1795" s="388">
        <f t="shared" si="2"/>
        <v>441.35</v>
      </c>
    </row>
    <row r="1796" ht="15.75" customHeight="1">
      <c r="A1796" s="323" t="s">
        <v>11656</v>
      </c>
      <c r="B1796" s="480" t="s">
        <v>11657</v>
      </c>
      <c r="C1796" s="323" t="s">
        <v>1711</v>
      </c>
      <c r="D1796" s="323" t="s">
        <v>11659</v>
      </c>
      <c r="F1796" s="286" t="str">
        <f t="shared" si="1"/>
        <v>94559</v>
      </c>
      <c r="H1796" s="388">
        <f t="shared" si="2"/>
        <v>724.96</v>
      </c>
    </row>
    <row r="1797" ht="15.75" customHeight="1">
      <c r="A1797" s="323" t="s">
        <v>11661</v>
      </c>
      <c r="B1797" s="480" t="s">
        <v>11662</v>
      </c>
      <c r="C1797" s="323" t="s">
        <v>1711</v>
      </c>
      <c r="D1797" s="323" t="s">
        <v>11667</v>
      </c>
      <c r="F1797" s="286" t="str">
        <f t="shared" si="1"/>
        <v>94560</v>
      </c>
      <c r="H1797" s="388">
        <f t="shared" si="2"/>
        <v>658.02</v>
      </c>
    </row>
    <row r="1798" ht="15.75" customHeight="1">
      <c r="A1798" s="323" t="s">
        <v>11670</v>
      </c>
      <c r="B1798" s="480" t="s">
        <v>11671</v>
      </c>
      <c r="C1798" s="323" t="s">
        <v>1711</v>
      </c>
      <c r="D1798" s="323" t="s">
        <v>11673</v>
      </c>
      <c r="F1798" s="286" t="str">
        <f t="shared" si="1"/>
        <v>94562</v>
      </c>
      <c r="H1798" s="388">
        <f t="shared" si="2"/>
        <v>691.48</v>
      </c>
    </row>
    <row r="1799" ht="15.75" customHeight="1">
      <c r="A1799" s="323" t="s">
        <v>11676</v>
      </c>
      <c r="B1799" s="480" t="s">
        <v>11677</v>
      </c>
      <c r="C1799" s="323" t="s">
        <v>1711</v>
      </c>
      <c r="D1799" s="323" t="s">
        <v>11679</v>
      </c>
      <c r="F1799" s="286" t="str">
        <f t="shared" si="1"/>
        <v>94563</v>
      </c>
      <c r="H1799" s="388">
        <f t="shared" si="2"/>
        <v>869.14</v>
      </c>
    </row>
    <row r="1800" ht="15.75" customHeight="1">
      <c r="A1800" s="323" t="s">
        <v>11681</v>
      </c>
      <c r="B1800" s="480" t="s">
        <v>11682</v>
      </c>
      <c r="C1800" s="323" t="s">
        <v>722</v>
      </c>
      <c r="D1800" s="323" t="s">
        <v>10967</v>
      </c>
      <c r="F1800" s="286" t="str">
        <f t="shared" si="1"/>
        <v>94587</v>
      </c>
      <c r="H1800" s="388">
        <f t="shared" si="2"/>
        <v>50.62</v>
      </c>
    </row>
    <row r="1801" ht="15.75" customHeight="1">
      <c r="A1801" s="323" t="s">
        <v>11686</v>
      </c>
      <c r="B1801" s="480" t="s">
        <v>11687</v>
      </c>
      <c r="C1801" s="323" t="s">
        <v>722</v>
      </c>
      <c r="D1801" s="323" t="s">
        <v>11689</v>
      </c>
      <c r="F1801" s="286" t="str">
        <f t="shared" si="1"/>
        <v>94588</v>
      </c>
      <c r="H1801" s="388">
        <f t="shared" si="2"/>
        <v>43.08</v>
      </c>
    </row>
    <row r="1802" ht="15.75" customHeight="1">
      <c r="A1802" s="323" t="s">
        <v>11691</v>
      </c>
      <c r="B1802" s="480" t="s">
        <v>11693</v>
      </c>
      <c r="C1802" s="323" t="s">
        <v>722</v>
      </c>
      <c r="D1802" s="323" t="s">
        <v>11695</v>
      </c>
      <c r="F1802" s="286" t="str">
        <f t="shared" si="1"/>
        <v>99837</v>
      </c>
      <c r="H1802" s="388">
        <f t="shared" si="2"/>
        <v>536.89</v>
      </c>
    </row>
    <row r="1803" ht="15.75" customHeight="1">
      <c r="A1803" s="323" t="s">
        <v>11697</v>
      </c>
      <c r="B1803" s="480" t="s">
        <v>11699</v>
      </c>
      <c r="C1803" s="323" t="s">
        <v>722</v>
      </c>
      <c r="D1803" s="323" t="s">
        <v>11701</v>
      </c>
      <c r="F1803" s="286" t="str">
        <f t="shared" si="1"/>
        <v>99839</v>
      </c>
      <c r="H1803" s="388">
        <f t="shared" si="2"/>
        <v>425.93</v>
      </c>
    </row>
    <row r="1804" ht="15.75" customHeight="1">
      <c r="A1804" s="323" t="s">
        <v>11704</v>
      </c>
      <c r="B1804" s="480" t="s">
        <v>11705</v>
      </c>
      <c r="C1804" s="323" t="s">
        <v>722</v>
      </c>
      <c r="D1804" s="323" t="s">
        <v>11706</v>
      </c>
      <c r="F1804" s="286" t="str">
        <f t="shared" si="1"/>
        <v>99841</v>
      </c>
      <c r="H1804" s="388">
        <f t="shared" si="2"/>
        <v>1238.96</v>
      </c>
    </row>
    <row r="1805" ht="15.75" customHeight="1">
      <c r="A1805" s="323" t="s">
        <v>11708</v>
      </c>
      <c r="B1805" s="480" t="s">
        <v>11709</v>
      </c>
      <c r="C1805" s="323" t="s">
        <v>722</v>
      </c>
      <c r="D1805" s="323" t="s">
        <v>11711</v>
      </c>
      <c r="F1805" s="286" t="str">
        <f t="shared" si="1"/>
        <v>99855</v>
      </c>
      <c r="H1805" s="388">
        <f t="shared" si="2"/>
        <v>97.89</v>
      </c>
    </row>
    <row r="1806" ht="15.75" customHeight="1">
      <c r="A1806" s="323" t="s">
        <v>11714</v>
      </c>
      <c r="B1806" s="480" t="s">
        <v>11715</v>
      </c>
      <c r="C1806" s="323" t="s">
        <v>722</v>
      </c>
      <c r="D1806" s="323" t="s">
        <v>5282</v>
      </c>
      <c r="F1806" s="286" t="str">
        <f t="shared" si="1"/>
        <v>99857</v>
      </c>
      <c r="H1806" s="388">
        <f t="shared" si="2"/>
        <v>80.76</v>
      </c>
    </row>
    <row r="1807" ht="15.75" customHeight="1">
      <c r="A1807" s="323" t="s">
        <v>11719</v>
      </c>
      <c r="B1807" s="480" t="s">
        <v>11720</v>
      </c>
      <c r="C1807" s="323" t="s">
        <v>1711</v>
      </c>
      <c r="D1807" s="323" t="s">
        <v>11721</v>
      </c>
      <c r="F1807" s="286" t="str">
        <f t="shared" si="1"/>
        <v>99861</v>
      </c>
      <c r="H1807" s="388">
        <f t="shared" si="2"/>
        <v>514.1</v>
      </c>
    </row>
    <row r="1808" ht="15.75" customHeight="1">
      <c r="A1808" s="323" t="s">
        <v>11725</v>
      </c>
      <c r="B1808" s="480" t="s">
        <v>11726</v>
      </c>
      <c r="C1808" s="323" t="s">
        <v>1711</v>
      </c>
      <c r="D1808" s="323" t="s">
        <v>11728</v>
      </c>
      <c r="F1808" s="286" t="str">
        <f t="shared" si="1"/>
        <v>99862</v>
      </c>
      <c r="H1808" s="388">
        <f t="shared" si="2"/>
        <v>531.67</v>
      </c>
    </row>
    <row r="1809" ht="15.75" customHeight="1">
      <c r="A1809" s="323" t="s">
        <v>11731</v>
      </c>
      <c r="B1809" s="480" t="s">
        <v>11732</v>
      </c>
      <c r="C1809" s="323" t="s">
        <v>722</v>
      </c>
      <c r="D1809" s="323" t="s">
        <v>11734</v>
      </c>
      <c r="F1809" s="286" t="str">
        <f t="shared" si="1"/>
        <v>73665</v>
      </c>
      <c r="H1809" s="388">
        <f t="shared" si="2"/>
        <v>76.51</v>
      </c>
    </row>
    <row r="1810" ht="15.75" customHeight="1">
      <c r="A1810" s="323" t="s">
        <v>11736</v>
      </c>
      <c r="B1810" s="480" t="s">
        <v>11738</v>
      </c>
      <c r="C1810" s="323" t="s">
        <v>722</v>
      </c>
      <c r="D1810" s="323" t="s">
        <v>11739</v>
      </c>
      <c r="F1810" s="286" t="str">
        <f t="shared" si="1"/>
        <v>74194/1</v>
      </c>
      <c r="H1810" s="388">
        <f t="shared" si="2"/>
        <v>344.32</v>
      </c>
    </row>
    <row r="1811" ht="15.75" customHeight="1">
      <c r="A1811" s="323" t="s">
        <v>11741</v>
      </c>
      <c r="B1811" s="480" t="s">
        <v>11743</v>
      </c>
      <c r="C1811" s="323" t="s">
        <v>1662</v>
      </c>
      <c r="D1811" s="323" t="s">
        <v>11744</v>
      </c>
      <c r="F1811" s="286" t="str">
        <f t="shared" si="1"/>
        <v>90838</v>
      </c>
      <c r="H1811" s="388">
        <f t="shared" si="2"/>
        <v>1007.85</v>
      </c>
    </row>
    <row r="1812" ht="15.75" customHeight="1">
      <c r="A1812" s="323" t="s">
        <v>11746</v>
      </c>
      <c r="B1812" s="480" t="s">
        <v>11748</v>
      </c>
      <c r="C1812" s="323" t="s">
        <v>1711</v>
      </c>
      <c r="D1812" s="323" t="s">
        <v>11749</v>
      </c>
      <c r="F1812" s="286" t="str">
        <f t="shared" si="1"/>
        <v>91338</v>
      </c>
      <c r="H1812" s="388">
        <f t="shared" si="2"/>
        <v>677.4</v>
      </c>
    </row>
    <row r="1813" ht="15.75" customHeight="1">
      <c r="A1813" s="323" t="s">
        <v>11752</v>
      </c>
      <c r="B1813" s="480" t="s">
        <v>11754</v>
      </c>
      <c r="C1813" s="323" t="s">
        <v>1711</v>
      </c>
      <c r="D1813" s="323" t="s">
        <v>11755</v>
      </c>
      <c r="F1813" s="286" t="str">
        <f t="shared" si="1"/>
        <v>91341</v>
      </c>
      <c r="H1813" s="388">
        <f t="shared" si="2"/>
        <v>498.96</v>
      </c>
    </row>
    <row r="1814" ht="15.75" customHeight="1">
      <c r="A1814" s="323" t="s">
        <v>11757</v>
      </c>
      <c r="B1814" s="480" t="s">
        <v>11758</v>
      </c>
      <c r="C1814" s="323" t="s">
        <v>1662</v>
      </c>
      <c r="D1814" s="323" t="s">
        <v>11759</v>
      </c>
      <c r="F1814" s="286" t="str">
        <f t="shared" si="1"/>
        <v>94805</v>
      </c>
      <c r="H1814" s="388">
        <f t="shared" si="2"/>
        <v>790.99</v>
      </c>
    </row>
    <row r="1815" ht="15.75" customHeight="1">
      <c r="A1815" s="323" t="s">
        <v>11761</v>
      </c>
      <c r="B1815" s="480" t="s">
        <v>11762</v>
      </c>
      <c r="C1815" s="323" t="s">
        <v>1662</v>
      </c>
      <c r="D1815" s="323" t="s">
        <v>11764</v>
      </c>
      <c r="F1815" s="286" t="str">
        <f t="shared" si="1"/>
        <v>94806</v>
      </c>
      <c r="H1815" s="388">
        <f t="shared" si="2"/>
        <v>472.55</v>
      </c>
    </row>
    <row r="1816" ht="15.75" customHeight="1">
      <c r="A1816" s="323" t="s">
        <v>11767</v>
      </c>
      <c r="B1816" s="480" t="s">
        <v>11769</v>
      </c>
      <c r="C1816" s="323" t="s">
        <v>1662</v>
      </c>
      <c r="D1816" s="323" t="s">
        <v>11770</v>
      </c>
      <c r="F1816" s="286" t="str">
        <f t="shared" si="1"/>
        <v>94807</v>
      </c>
      <c r="H1816" s="388">
        <f t="shared" si="2"/>
        <v>566.75</v>
      </c>
    </row>
    <row r="1817" ht="15.75" customHeight="1">
      <c r="A1817" s="323" t="s">
        <v>11772</v>
      </c>
      <c r="B1817" s="480" t="s">
        <v>11773</v>
      </c>
      <c r="C1817" s="323" t="s">
        <v>1711</v>
      </c>
      <c r="D1817" s="323" t="s">
        <v>11775</v>
      </c>
      <c r="F1817" s="286" t="str">
        <f t="shared" si="1"/>
        <v>100702</v>
      </c>
      <c r="H1817" s="388">
        <f t="shared" si="2"/>
        <v>404.66</v>
      </c>
    </row>
    <row r="1818" ht="15.75" customHeight="1">
      <c r="A1818" s="323" t="s">
        <v>11779</v>
      </c>
      <c r="B1818" s="480" t="s">
        <v>11780</v>
      </c>
      <c r="C1818" s="323" t="s">
        <v>1662</v>
      </c>
      <c r="D1818" s="323" t="s">
        <v>11781</v>
      </c>
      <c r="F1818" s="286" t="str">
        <f t="shared" si="1"/>
        <v>84885</v>
      </c>
      <c r="H1818" s="388">
        <f t="shared" si="2"/>
        <v>761.04</v>
      </c>
    </row>
    <row r="1819" ht="15.75" customHeight="1">
      <c r="A1819" s="323" t="s">
        <v>11786</v>
      </c>
      <c r="B1819" s="480" t="s">
        <v>11787</v>
      </c>
      <c r="C1819" s="323" t="s">
        <v>1662</v>
      </c>
      <c r="D1819" s="323" t="s">
        <v>11788</v>
      </c>
      <c r="F1819" s="286" t="str">
        <f t="shared" si="1"/>
        <v>84886</v>
      </c>
      <c r="H1819" s="388">
        <f t="shared" si="2"/>
        <v>1368.71</v>
      </c>
    </row>
    <row r="1820" ht="15.75" customHeight="1">
      <c r="A1820" s="323" t="s">
        <v>11790</v>
      </c>
      <c r="B1820" s="480" t="s">
        <v>11791</v>
      </c>
      <c r="C1820" s="323" t="s">
        <v>1662</v>
      </c>
      <c r="D1820" s="323" t="s">
        <v>11792</v>
      </c>
      <c r="F1820" s="286" t="str">
        <f t="shared" si="1"/>
        <v>74046/2</v>
      </c>
      <c r="H1820" s="388">
        <f t="shared" si="2"/>
        <v>40.36</v>
      </c>
    </row>
    <row r="1821" ht="15.75" customHeight="1">
      <c r="A1821" s="323" t="s">
        <v>11795</v>
      </c>
      <c r="B1821" s="480" t="s">
        <v>11796</v>
      </c>
      <c r="C1821" s="323" t="s">
        <v>1662</v>
      </c>
      <c r="D1821" s="323" t="s">
        <v>11797</v>
      </c>
      <c r="F1821" s="286" t="str">
        <f t="shared" si="1"/>
        <v>100703</v>
      </c>
      <c r="H1821" s="388">
        <f t="shared" si="2"/>
        <v>23.31</v>
      </c>
    </row>
    <row r="1822" ht="15.75" customHeight="1">
      <c r="A1822" s="323" t="s">
        <v>11800</v>
      </c>
      <c r="B1822" s="480" t="s">
        <v>11802</v>
      </c>
      <c r="C1822" s="323" t="s">
        <v>1662</v>
      </c>
      <c r="D1822" s="323" t="s">
        <v>11803</v>
      </c>
      <c r="F1822" s="286" t="str">
        <f t="shared" si="1"/>
        <v>100704</v>
      </c>
      <c r="H1822" s="388">
        <f t="shared" si="2"/>
        <v>179.46</v>
      </c>
    </row>
    <row r="1823" ht="15.75" customHeight="1">
      <c r="A1823" s="323" t="s">
        <v>11805</v>
      </c>
      <c r="B1823" s="480" t="s">
        <v>11806</v>
      </c>
      <c r="C1823" s="323" t="s">
        <v>1662</v>
      </c>
      <c r="D1823" s="323" t="s">
        <v>11808</v>
      </c>
      <c r="F1823" s="286" t="str">
        <f t="shared" si="1"/>
        <v>100705</v>
      </c>
      <c r="H1823" s="388">
        <f t="shared" si="2"/>
        <v>58.2</v>
      </c>
    </row>
    <row r="1824" ht="15.75" customHeight="1">
      <c r="A1824" s="323" t="s">
        <v>11810</v>
      </c>
      <c r="B1824" s="480" t="s">
        <v>11811</v>
      </c>
      <c r="C1824" s="323" t="s">
        <v>1662</v>
      </c>
      <c r="D1824" s="323" t="s">
        <v>11812</v>
      </c>
      <c r="F1824" s="286" t="str">
        <f t="shared" si="1"/>
        <v>100706</v>
      </c>
      <c r="H1824" s="388">
        <f t="shared" si="2"/>
        <v>107.04</v>
      </c>
    </row>
    <row r="1825" ht="15.75" customHeight="1">
      <c r="A1825" s="323" t="s">
        <v>11815</v>
      </c>
      <c r="B1825" s="480" t="s">
        <v>11816</v>
      </c>
      <c r="C1825" s="323" t="s">
        <v>1662</v>
      </c>
      <c r="D1825" s="323" t="s">
        <v>11818</v>
      </c>
      <c r="F1825" s="286" t="str">
        <f t="shared" si="1"/>
        <v>100707</v>
      </c>
      <c r="H1825" s="388">
        <f t="shared" si="2"/>
        <v>60.6</v>
      </c>
    </row>
    <row r="1826" ht="15.75" customHeight="1">
      <c r="A1826" s="323" t="s">
        <v>11821</v>
      </c>
      <c r="B1826" s="480" t="s">
        <v>11822</v>
      </c>
      <c r="C1826" s="323" t="s">
        <v>1662</v>
      </c>
      <c r="D1826" s="323" t="s">
        <v>11823</v>
      </c>
      <c r="F1826" s="286" t="str">
        <f t="shared" si="1"/>
        <v>100708</v>
      </c>
      <c r="H1826" s="388">
        <f t="shared" si="2"/>
        <v>78.41</v>
      </c>
    </row>
    <row r="1827" ht="15.75" customHeight="1">
      <c r="A1827" s="323" t="s">
        <v>11825</v>
      </c>
      <c r="B1827" s="480" t="s">
        <v>11827</v>
      </c>
      <c r="C1827" s="323" t="s">
        <v>1662</v>
      </c>
      <c r="D1827" s="323" t="s">
        <v>9260</v>
      </c>
      <c r="F1827" s="286" t="str">
        <f t="shared" si="1"/>
        <v>100709</v>
      </c>
      <c r="H1827" s="388">
        <f t="shared" si="2"/>
        <v>50.21</v>
      </c>
    </row>
    <row r="1828" ht="15.75" customHeight="1">
      <c r="A1828" s="323" t="s">
        <v>11828</v>
      </c>
      <c r="B1828" s="480" t="s">
        <v>11829</v>
      </c>
      <c r="C1828" s="323" t="s">
        <v>1662</v>
      </c>
      <c r="D1828" s="323" t="s">
        <v>11830</v>
      </c>
      <c r="F1828" s="286" t="str">
        <f t="shared" si="1"/>
        <v>100710</v>
      </c>
      <c r="H1828" s="388">
        <f t="shared" si="2"/>
        <v>151.83</v>
      </c>
    </row>
    <row r="1829" ht="15.75" customHeight="1">
      <c r="A1829" s="323" t="s">
        <v>11834</v>
      </c>
      <c r="B1829" s="480" t="s">
        <v>11835</v>
      </c>
      <c r="C1829" s="323" t="s">
        <v>1711</v>
      </c>
      <c r="D1829" s="323" t="s">
        <v>11837</v>
      </c>
      <c r="F1829" s="286" t="str">
        <f t="shared" si="1"/>
        <v>72116</v>
      </c>
      <c r="H1829" s="388">
        <f t="shared" si="2"/>
        <v>177.88</v>
      </c>
    </row>
    <row r="1830" ht="15.75" customHeight="1">
      <c r="A1830" s="323" t="s">
        <v>11840</v>
      </c>
      <c r="B1830" s="480" t="s">
        <v>11841</v>
      </c>
      <c r="C1830" s="323" t="s">
        <v>1711</v>
      </c>
      <c r="D1830" s="323" t="s">
        <v>11843</v>
      </c>
      <c r="F1830" s="286" t="str">
        <f t="shared" si="1"/>
        <v>72117</v>
      </c>
      <c r="H1830" s="388">
        <f t="shared" si="2"/>
        <v>228.77</v>
      </c>
    </row>
    <row r="1831" ht="15.75" customHeight="1">
      <c r="A1831" s="323" t="s">
        <v>11846</v>
      </c>
      <c r="B1831" s="480" t="s">
        <v>11847</v>
      </c>
      <c r="C1831" s="323" t="s">
        <v>1711</v>
      </c>
      <c r="D1831" s="323" t="s">
        <v>11848</v>
      </c>
      <c r="F1831" s="286" t="str">
        <f t="shared" si="1"/>
        <v>72118</v>
      </c>
      <c r="H1831" s="388">
        <f t="shared" si="2"/>
        <v>269.33</v>
      </c>
    </row>
    <row r="1832" ht="15.75" customHeight="1">
      <c r="A1832" s="323" t="s">
        <v>11850</v>
      </c>
      <c r="B1832" s="480" t="s">
        <v>11851</v>
      </c>
      <c r="C1832" s="323" t="s">
        <v>1711</v>
      </c>
      <c r="D1832" s="323" t="s">
        <v>11852</v>
      </c>
      <c r="F1832" s="286" t="str">
        <f t="shared" si="1"/>
        <v>72119</v>
      </c>
      <c r="H1832" s="388">
        <f t="shared" si="2"/>
        <v>339.51</v>
      </c>
    </row>
    <row r="1833" ht="15.75" customHeight="1">
      <c r="A1833" s="323" t="s">
        <v>11855</v>
      </c>
      <c r="B1833" s="480" t="s">
        <v>11856</v>
      </c>
      <c r="C1833" s="323" t="s">
        <v>1711</v>
      </c>
      <c r="D1833" s="323" t="s">
        <v>11857</v>
      </c>
      <c r="F1833" s="286" t="str">
        <f t="shared" si="1"/>
        <v>72120</v>
      </c>
      <c r="H1833" s="388">
        <f t="shared" si="2"/>
        <v>428.97</v>
      </c>
    </row>
    <row r="1834" ht="15.75" customHeight="1">
      <c r="A1834" s="323" t="s">
        <v>11859</v>
      </c>
      <c r="B1834" s="480" t="s">
        <v>11860</v>
      </c>
      <c r="C1834" s="323" t="s">
        <v>1711</v>
      </c>
      <c r="D1834" s="323" t="s">
        <v>11862</v>
      </c>
      <c r="F1834" s="286" t="str">
        <f t="shared" si="1"/>
        <v>72122</v>
      </c>
      <c r="H1834" s="388">
        <f t="shared" si="2"/>
        <v>195.86</v>
      </c>
    </row>
    <row r="1835" ht="15.75" customHeight="1">
      <c r="A1835" s="323" t="s">
        <v>11864</v>
      </c>
      <c r="B1835" s="480" t="s">
        <v>11865</v>
      </c>
      <c r="C1835" s="323" t="s">
        <v>1711</v>
      </c>
      <c r="D1835" s="323" t="s">
        <v>11866</v>
      </c>
      <c r="F1835" s="286" t="str">
        <f t="shared" si="1"/>
        <v>72123</v>
      </c>
      <c r="H1835" s="388">
        <f t="shared" si="2"/>
        <v>528.68</v>
      </c>
    </row>
    <row r="1836" ht="15.75" customHeight="1">
      <c r="A1836" s="323" t="s">
        <v>11868</v>
      </c>
      <c r="B1836" s="480" t="s">
        <v>11869</v>
      </c>
      <c r="C1836" s="323" t="s">
        <v>1662</v>
      </c>
      <c r="D1836" s="323" t="s">
        <v>11870</v>
      </c>
      <c r="F1836" s="286" t="str">
        <f t="shared" si="1"/>
        <v>73838/1</v>
      </c>
      <c r="H1836" s="388">
        <f t="shared" si="2"/>
        <v>2553.92</v>
      </c>
    </row>
    <row r="1837" ht="15.75" customHeight="1">
      <c r="A1837" s="323" t="s">
        <v>11872</v>
      </c>
      <c r="B1837" s="480" t="s">
        <v>11873</v>
      </c>
      <c r="C1837" s="323" t="s">
        <v>1711</v>
      </c>
      <c r="D1837" s="323" t="s">
        <v>11875</v>
      </c>
      <c r="F1837" s="286" t="str">
        <f t="shared" si="1"/>
        <v>74125/1</v>
      </c>
      <c r="H1837" s="388">
        <f t="shared" si="2"/>
        <v>649.66</v>
      </c>
    </row>
    <row r="1838" ht="15.75" customHeight="1">
      <c r="A1838" s="323" t="s">
        <v>11877</v>
      </c>
      <c r="B1838" s="480" t="s">
        <v>11879</v>
      </c>
      <c r="C1838" s="323" t="s">
        <v>1711</v>
      </c>
      <c r="D1838" s="323" t="s">
        <v>11880</v>
      </c>
      <c r="F1838" s="286" t="str">
        <f t="shared" si="1"/>
        <v>74125/2</v>
      </c>
      <c r="H1838" s="388">
        <f t="shared" si="2"/>
        <v>700.79</v>
      </c>
    </row>
    <row r="1839" ht="15.75" customHeight="1">
      <c r="A1839" s="323" t="s">
        <v>11883</v>
      </c>
      <c r="B1839" s="480" t="s">
        <v>11884</v>
      </c>
      <c r="C1839" s="323" t="s">
        <v>1711</v>
      </c>
      <c r="D1839" s="323" t="s">
        <v>11886</v>
      </c>
      <c r="F1839" s="286" t="str">
        <f t="shared" si="1"/>
        <v>84957</v>
      </c>
      <c r="H1839" s="388">
        <f t="shared" si="2"/>
        <v>274.26</v>
      </c>
    </row>
    <row r="1840" ht="15.75" customHeight="1">
      <c r="A1840" s="323" t="s">
        <v>11888</v>
      </c>
      <c r="B1840" s="480" t="s">
        <v>11889</v>
      </c>
      <c r="C1840" s="323" t="s">
        <v>1711</v>
      </c>
      <c r="D1840" s="323" t="s">
        <v>11891</v>
      </c>
      <c r="F1840" s="286" t="str">
        <f t="shared" si="1"/>
        <v>84959</v>
      </c>
      <c r="H1840" s="388">
        <f t="shared" si="2"/>
        <v>321.81</v>
      </c>
    </row>
    <row r="1841" ht="15.75" customHeight="1">
      <c r="A1841" s="323" t="s">
        <v>11892</v>
      </c>
      <c r="B1841" s="480" t="s">
        <v>11893</v>
      </c>
      <c r="C1841" s="323" t="s">
        <v>1711</v>
      </c>
      <c r="D1841" s="323" t="s">
        <v>11895</v>
      </c>
      <c r="F1841" s="286" t="str">
        <f t="shared" si="1"/>
        <v>85001</v>
      </c>
      <c r="H1841" s="388">
        <f t="shared" si="2"/>
        <v>305.95</v>
      </c>
    </row>
    <row r="1842" ht="15.75" customHeight="1">
      <c r="A1842" s="323" t="s">
        <v>11897</v>
      </c>
      <c r="B1842" s="480" t="s">
        <v>11898</v>
      </c>
      <c r="C1842" s="323" t="s">
        <v>1711</v>
      </c>
      <c r="D1842" s="323" t="s">
        <v>11899</v>
      </c>
      <c r="F1842" s="286" t="str">
        <f t="shared" si="1"/>
        <v>85002</v>
      </c>
      <c r="H1842" s="388">
        <f t="shared" si="2"/>
        <v>432.75</v>
      </c>
    </row>
    <row r="1843" ht="15.75" customHeight="1">
      <c r="A1843" s="323" t="s">
        <v>11900</v>
      </c>
      <c r="B1843" s="480" t="s">
        <v>11901</v>
      </c>
      <c r="C1843" s="323" t="s">
        <v>1711</v>
      </c>
      <c r="D1843" s="323" t="s">
        <v>11902</v>
      </c>
      <c r="F1843" s="286" t="str">
        <f t="shared" si="1"/>
        <v>85004</v>
      </c>
      <c r="H1843" s="388">
        <f t="shared" si="2"/>
        <v>210.86</v>
      </c>
    </row>
    <row r="1844" ht="15.75" customHeight="1">
      <c r="A1844" s="323" t="s">
        <v>11904</v>
      </c>
      <c r="B1844" s="480" t="s">
        <v>11906</v>
      </c>
      <c r="C1844" s="323" t="s">
        <v>1711</v>
      </c>
      <c r="D1844" s="323" t="s">
        <v>11908</v>
      </c>
      <c r="F1844" s="286" t="str">
        <f t="shared" si="1"/>
        <v>85005</v>
      </c>
      <c r="H1844" s="388">
        <f t="shared" si="2"/>
        <v>621.67</v>
      </c>
    </row>
    <row r="1845" ht="15.75" customHeight="1">
      <c r="A1845" s="323" t="s">
        <v>11910</v>
      </c>
      <c r="B1845" s="480" t="s">
        <v>11912</v>
      </c>
      <c r="C1845" s="323" t="s">
        <v>1711</v>
      </c>
      <c r="D1845" s="323" t="s">
        <v>11913</v>
      </c>
      <c r="F1845" s="286" t="str">
        <f t="shared" si="1"/>
        <v>94569</v>
      </c>
      <c r="H1845" s="388">
        <f t="shared" si="2"/>
        <v>457.83</v>
      </c>
    </row>
    <row r="1846" ht="15.75" customHeight="1">
      <c r="A1846" s="323" t="s">
        <v>11915</v>
      </c>
      <c r="B1846" s="480" t="s">
        <v>11916</v>
      </c>
      <c r="C1846" s="323" t="s">
        <v>1711</v>
      </c>
      <c r="D1846" s="323" t="s">
        <v>11917</v>
      </c>
      <c r="F1846" s="286" t="str">
        <f t="shared" si="1"/>
        <v>94570</v>
      </c>
      <c r="H1846" s="388">
        <f t="shared" si="2"/>
        <v>282.15</v>
      </c>
    </row>
    <row r="1847" ht="15.75" customHeight="1">
      <c r="A1847" s="323" t="s">
        <v>11919</v>
      </c>
      <c r="B1847" s="480" t="s">
        <v>11920</v>
      </c>
      <c r="C1847" s="323" t="s">
        <v>1711</v>
      </c>
      <c r="D1847" s="323" t="s">
        <v>11140</v>
      </c>
      <c r="F1847" s="286" t="str">
        <f t="shared" si="1"/>
        <v>94572</v>
      </c>
      <c r="H1847" s="388">
        <f t="shared" si="2"/>
        <v>421.56</v>
      </c>
    </row>
    <row r="1848" ht="15.75" customHeight="1">
      <c r="A1848" s="323" t="s">
        <v>11923</v>
      </c>
      <c r="B1848" s="480" t="s">
        <v>11924</v>
      </c>
      <c r="C1848" s="323" t="s">
        <v>1711</v>
      </c>
      <c r="D1848" s="323" t="s">
        <v>11925</v>
      </c>
      <c r="F1848" s="286" t="str">
        <f t="shared" si="1"/>
        <v>94573</v>
      </c>
      <c r="H1848" s="388">
        <f t="shared" si="2"/>
        <v>328.47</v>
      </c>
    </row>
    <row r="1849" ht="15.75" customHeight="1">
      <c r="A1849" s="323" t="s">
        <v>11927</v>
      </c>
      <c r="B1849" s="480" t="s">
        <v>11928</v>
      </c>
      <c r="C1849" s="323" t="s">
        <v>1711</v>
      </c>
      <c r="D1849" s="323" t="s">
        <v>11930</v>
      </c>
      <c r="F1849" s="286" t="str">
        <f t="shared" si="1"/>
        <v>94580</v>
      </c>
      <c r="H1849" s="388">
        <f t="shared" si="2"/>
        <v>478.87</v>
      </c>
    </row>
    <row r="1850" ht="15.75" customHeight="1">
      <c r="A1850" s="323" t="s">
        <v>11933</v>
      </c>
      <c r="B1850" s="480" t="s">
        <v>11935</v>
      </c>
      <c r="C1850" s="323" t="s">
        <v>1711</v>
      </c>
      <c r="D1850" s="323" t="s">
        <v>11936</v>
      </c>
      <c r="F1850" s="286" t="str">
        <f t="shared" si="1"/>
        <v>100674</v>
      </c>
      <c r="H1850" s="388">
        <f t="shared" si="2"/>
        <v>310.97</v>
      </c>
    </row>
    <row r="1851" ht="15.75" customHeight="1">
      <c r="A1851" s="323" t="s">
        <v>11939</v>
      </c>
      <c r="B1851" s="480" t="s">
        <v>11941</v>
      </c>
      <c r="C1851" s="323" t="s">
        <v>722</v>
      </c>
      <c r="D1851" s="323" t="s">
        <v>11942</v>
      </c>
      <c r="F1851" s="286" t="str">
        <f t="shared" si="1"/>
        <v>73908/1</v>
      </c>
      <c r="H1851" s="388">
        <f t="shared" si="2"/>
        <v>53.14</v>
      </c>
    </row>
    <row r="1852" ht="15.75" customHeight="1">
      <c r="A1852" s="323" t="s">
        <v>11945</v>
      </c>
      <c r="B1852" s="480" t="s">
        <v>11946</v>
      </c>
      <c r="C1852" s="323" t="s">
        <v>722</v>
      </c>
      <c r="D1852" s="323" t="s">
        <v>11948</v>
      </c>
      <c r="F1852" s="286" t="str">
        <f t="shared" si="1"/>
        <v>73908/2</v>
      </c>
      <c r="H1852" s="388">
        <f t="shared" si="2"/>
        <v>40.88</v>
      </c>
    </row>
    <row r="1853" ht="15.75" customHeight="1">
      <c r="A1853" s="323" t="s">
        <v>11951</v>
      </c>
      <c r="B1853" s="480" t="s">
        <v>11952</v>
      </c>
      <c r="C1853" s="323" t="s">
        <v>722</v>
      </c>
      <c r="D1853" s="323" t="s">
        <v>11954</v>
      </c>
      <c r="F1853" s="286" t="str">
        <f t="shared" si="1"/>
        <v>85015</v>
      </c>
      <c r="H1853" s="388">
        <f t="shared" si="2"/>
        <v>26.8</v>
      </c>
    </row>
    <row r="1854" ht="15.75" customHeight="1">
      <c r="A1854" s="323" t="s">
        <v>11956</v>
      </c>
      <c r="B1854" s="480" t="s">
        <v>11957</v>
      </c>
      <c r="C1854" s="323" t="s">
        <v>722</v>
      </c>
      <c r="D1854" s="323" t="s">
        <v>10718</v>
      </c>
      <c r="F1854" s="286" t="str">
        <f t="shared" si="1"/>
        <v>85016</v>
      </c>
      <c r="H1854" s="388">
        <f t="shared" si="2"/>
        <v>33.66</v>
      </c>
    </row>
    <row r="1855" ht="15.75" customHeight="1">
      <c r="A1855" s="323" t="s">
        <v>11960</v>
      </c>
      <c r="B1855" s="480" t="s">
        <v>11961</v>
      </c>
      <c r="C1855" s="323" t="s">
        <v>1666</v>
      </c>
      <c r="D1855" s="323" t="s">
        <v>11963</v>
      </c>
      <c r="F1855" s="286" t="str">
        <f t="shared" si="1"/>
        <v>97751</v>
      </c>
      <c r="H1855" s="388">
        <f t="shared" si="2"/>
        <v>726.5</v>
      </c>
    </row>
    <row r="1856" ht="15.75" customHeight="1">
      <c r="A1856" s="323" t="s">
        <v>11966</v>
      </c>
      <c r="B1856" s="480" t="s">
        <v>11968</v>
      </c>
      <c r="C1856" s="323" t="s">
        <v>1666</v>
      </c>
      <c r="D1856" s="323" t="s">
        <v>11970</v>
      </c>
      <c r="F1856" s="286" t="str">
        <f t="shared" si="1"/>
        <v>97752</v>
      </c>
      <c r="H1856" s="388">
        <f t="shared" si="2"/>
        <v>684.89</v>
      </c>
    </row>
    <row r="1857" ht="15.75" customHeight="1">
      <c r="A1857" s="323" t="s">
        <v>11972</v>
      </c>
      <c r="B1857" s="480" t="s">
        <v>11973</v>
      </c>
      <c r="C1857" s="323" t="s">
        <v>1666</v>
      </c>
      <c r="D1857" s="323" t="s">
        <v>11974</v>
      </c>
      <c r="F1857" s="286" t="str">
        <f t="shared" si="1"/>
        <v>97753</v>
      </c>
      <c r="H1857" s="388">
        <f t="shared" si="2"/>
        <v>626.94</v>
      </c>
    </row>
    <row r="1858" ht="15.75" customHeight="1">
      <c r="A1858" s="323" t="s">
        <v>11976</v>
      </c>
      <c r="B1858" s="480" t="s">
        <v>11978</v>
      </c>
      <c r="C1858" s="323" t="s">
        <v>1666</v>
      </c>
      <c r="D1858" s="323" t="s">
        <v>11980</v>
      </c>
      <c r="F1858" s="286" t="str">
        <f t="shared" si="1"/>
        <v>97754</v>
      </c>
      <c r="H1858" s="388">
        <f t="shared" si="2"/>
        <v>588.91</v>
      </c>
    </row>
    <row r="1859" ht="15.75" customHeight="1">
      <c r="A1859" s="323" t="s">
        <v>11982</v>
      </c>
      <c r="B1859" s="480" t="s">
        <v>11983</v>
      </c>
      <c r="C1859" s="323" t="s">
        <v>1666</v>
      </c>
      <c r="D1859" s="323" t="s">
        <v>11985</v>
      </c>
      <c r="F1859" s="286" t="str">
        <f t="shared" si="1"/>
        <v>97755</v>
      </c>
      <c r="H1859" s="388">
        <f t="shared" si="2"/>
        <v>708.91</v>
      </c>
    </row>
    <row r="1860" ht="15.75" customHeight="1">
      <c r="A1860" s="323" t="s">
        <v>11988</v>
      </c>
      <c r="B1860" s="480" t="s">
        <v>11989</v>
      </c>
      <c r="C1860" s="323" t="s">
        <v>1666</v>
      </c>
      <c r="D1860" s="323" t="s">
        <v>11990</v>
      </c>
      <c r="F1860" s="286" t="str">
        <f t="shared" si="1"/>
        <v>97756</v>
      </c>
      <c r="H1860" s="388">
        <f t="shared" si="2"/>
        <v>669.8</v>
      </c>
    </row>
    <row r="1861" ht="15.75" customHeight="1">
      <c r="A1861" s="323" t="s">
        <v>11992</v>
      </c>
      <c r="B1861" s="480" t="s">
        <v>11993</v>
      </c>
      <c r="C1861" s="323" t="s">
        <v>1666</v>
      </c>
      <c r="D1861" s="323" t="s">
        <v>11994</v>
      </c>
      <c r="F1861" s="286" t="str">
        <f t="shared" si="1"/>
        <v>97757</v>
      </c>
      <c r="H1861" s="388">
        <f t="shared" si="2"/>
        <v>608.08</v>
      </c>
    </row>
    <row r="1862" ht="15.75" customHeight="1">
      <c r="A1862" s="323" t="s">
        <v>11996</v>
      </c>
      <c r="B1862" s="480" t="s">
        <v>11997</v>
      </c>
      <c r="C1862" s="323" t="s">
        <v>1666</v>
      </c>
      <c r="D1862" s="323" t="s">
        <v>11999</v>
      </c>
      <c r="F1862" s="286" t="str">
        <f t="shared" si="1"/>
        <v>97758</v>
      </c>
      <c r="H1862" s="388">
        <f t="shared" si="2"/>
        <v>563.44</v>
      </c>
    </row>
    <row r="1863" ht="15.75" customHeight="1">
      <c r="A1863" s="323" t="s">
        <v>12001</v>
      </c>
      <c r="B1863" s="480" t="s">
        <v>12002</v>
      </c>
      <c r="C1863" s="323" t="s">
        <v>1666</v>
      </c>
      <c r="D1863" s="323" t="s">
        <v>11184</v>
      </c>
      <c r="F1863" s="286" t="str">
        <f t="shared" si="1"/>
        <v>97759</v>
      </c>
      <c r="H1863" s="388">
        <f t="shared" si="2"/>
        <v>710.6</v>
      </c>
    </row>
    <row r="1864" ht="15.75" customHeight="1">
      <c r="A1864" s="323" t="s">
        <v>12004</v>
      </c>
      <c r="B1864" s="480" t="s">
        <v>12005</v>
      </c>
      <c r="C1864" s="323" t="s">
        <v>1666</v>
      </c>
      <c r="D1864" s="323" t="s">
        <v>12006</v>
      </c>
      <c r="F1864" s="286" t="str">
        <f t="shared" si="1"/>
        <v>97760</v>
      </c>
      <c r="H1864" s="388">
        <f t="shared" si="2"/>
        <v>662.41</v>
      </c>
    </row>
    <row r="1865" ht="15.75" customHeight="1">
      <c r="A1865" s="323" t="s">
        <v>12008</v>
      </c>
      <c r="B1865" s="480" t="s">
        <v>12009</v>
      </c>
      <c r="C1865" s="323" t="s">
        <v>1666</v>
      </c>
      <c r="D1865" s="323" t="s">
        <v>12010</v>
      </c>
      <c r="F1865" s="286" t="str">
        <f t="shared" si="1"/>
        <v>97761</v>
      </c>
      <c r="H1865" s="388">
        <f t="shared" si="2"/>
        <v>594.62</v>
      </c>
    </row>
    <row r="1866" ht="15.75" customHeight="1">
      <c r="A1866" s="323" t="s">
        <v>12013</v>
      </c>
      <c r="B1866" s="480" t="s">
        <v>12014</v>
      </c>
      <c r="C1866" s="323" t="s">
        <v>1666</v>
      </c>
      <c r="D1866" s="323" t="s">
        <v>12016</v>
      </c>
      <c r="F1866" s="286" t="str">
        <f t="shared" si="1"/>
        <v>97762</v>
      </c>
      <c r="H1866" s="388">
        <f t="shared" si="2"/>
        <v>545.38</v>
      </c>
    </row>
    <row r="1867" ht="15.75" customHeight="1">
      <c r="A1867" s="323" t="s">
        <v>12018</v>
      </c>
      <c r="B1867" s="480" t="s">
        <v>12020</v>
      </c>
      <c r="C1867" s="323" t="s">
        <v>1666</v>
      </c>
      <c r="D1867" s="323" t="s">
        <v>12021</v>
      </c>
      <c r="F1867" s="286" t="str">
        <f t="shared" si="1"/>
        <v>97763</v>
      </c>
      <c r="H1867" s="388">
        <f t="shared" si="2"/>
        <v>587.34</v>
      </c>
    </row>
    <row r="1868" ht="15.75" customHeight="1">
      <c r="A1868" s="323" t="s">
        <v>12023</v>
      </c>
      <c r="B1868" s="480" t="s">
        <v>12024</v>
      </c>
      <c r="C1868" s="323" t="s">
        <v>1666</v>
      </c>
      <c r="D1868" s="323" t="s">
        <v>12025</v>
      </c>
      <c r="F1868" s="286" t="str">
        <f t="shared" si="1"/>
        <v>97764</v>
      </c>
      <c r="H1868" s="388">
        <f t="shared" si="2"/>
        <v>563.06</v>
      </c>
    </row>
    <row r="1869" ht="15.75" customHeight="1">
      <c r="A1869" s="323" t="s">
        <v>12026</v>
      </c>
      <c r="B1869" s="480" t="s">
        <v>12028</v>
      </c>
      <c r="C1869" s="323" t="s">
        <v>1666</v>
      </c>
      <c r="D1869" s="323" t="s">
        <v>12029</v>
      </c>
      <c r="F1869" s="286" t="str">
        <f t="shared" si="1"/>
        <v>97765</v>
      </c>
      <c r="H1869" s="388">
        <f t="shared" si="2"/>
        <v>530.48</v>
      </c>
    </row>
    <row r="1870" ht="15.75" customHeight="1">
      <c r="A1870" s="323" t="s">
        <v>12031</v>
      </c>
      <c r="B1870" s="480" t="s">
        <v>12033</v>
      </c>
      <c r="C1870" s="323" t="s">
        <v>1666</v>
      </c>
      <c r="D1870" s="323" t="s">
        <v>12034</v>
      </c>
      <c r="F1870" s="286" t="str">
        <f t="shared" si="1"/>
        <v>97766</v>
      </c>
      <c r="H1870" s="388">
        <f t="shared" si="2"/>
        <v>510.06</v>
      </c>
    </row>
    <row r="1871" ht="15.75" customHeight="1">
      <c r="A1871" s="323" t="s">
        <v>12037</v>
      </c>
      <c r="B1871" s="480" t="s">
        <v>12039</v>
      </c>
      <c r="C1871" s="323" t="s">
        <v>1666</v>
      </c>
      <c r="D1871" s="323" t="s">
        <v>12040</v>
      </c>
      <c r="F1871" s="286" t="str">
        <f t="shared" si="1"/>
        <v>97767</v>
      </c>
      <c r="H1871" s="388">
        <f t="shared" si="2"/>
        <v>531.35</v>
      </c>
    </row>
    <row r="1872" ht="15.75" customHeight="1">
      <c r="A1872" s="323" t="s">
        <v>12043</v>
      </c>
      <c r="B1872" s="480" t="s">
        <v>12045</v>
      </c>
      <c r="C1872" s="323" t="s">
        <v>1666</v>
      </c>
      <c r="D1872" s="323" t="s">
        <v>12047</v>
      </c>
      <c r="F1872" s="286" t="str">
        <f t="shared" si="1"/>
        <v>97768</v>
      </c>
      <c r="H1872" s="388">
        <f t="shared" si="2"/>
        <v>517.44</v>
      </c>
    </row>
    <row r="1873" ht="15.75" customHeight="1">
      <c r="A1873" s="323" t="s">
        <v>12049</v>
      </c>
      <c r="B1873" s="480" t="s">
        <v>12051</v>
      </c>
      <c r="C1873" s="323" t="s">
        <v>1666</v>
      </c>
      <c r="D1873" s="323" t="s">
        <v>12052</v>
      </c>
      <c r="F1873" s="286" t="str">
        <f t="shared" si="1"/>
        <v>97769</v>
      </c>
      <c r="H1873" s="388">
        <f t="shared" si="2"/>
        <v>490.09</v>
      </c>
    </row>
    <row r="1874" ht="15.75" customHeight="1">
      <c r="A1874" s="323" t="s">
        <v>12055</v>
      </c>
      <c r="B1874" s="480" t="s">
        <v>12056</v>
      </c>
      <c r="C1874" s="323" t="s">
        <v>1666</v>
      </c>
      <c r="D1874" s="323" t="s">
        <v>12058</v>
      </c>
      <c r="F1874" s="286" t="str">
        <f t="shared" si="1"/>
        <v>97770</v>
      </c>
      <c r="H1874" s="388">
        <f t="shared" si="2"/>
        <v>467.69</v>
      </c>
    </row>
    <row r="1875" ht="15.75" customHeight="1">
      <c r="A1875" s="323" t="s">
        <v>12062</v>
      </c>
      <c r="B1875" s="480" t="s">
        <v>12063</v>
      </c>
      <c r="C1875" s="323" t="s">
        <v>1666</v>
      </c>
      <c r="D1875" s="323" t="s">
        <v>11086</v>
      </c>
      <c r="F1875" s="286" t="str">
        <f t="shared" si="1"/>
        <v>97771</v>
      </c>
      <c r="H1875" s="388">
        <f t="shared" si="2"/>
        <v>509</v>
      </c>
    </row>
    <row r="1876" ht="15.75" customHeight="1">
      <c r="A1876" s="323" t="s">
        <v>12066</v>
      </c>
      <c r="B1876" s="480" t="s">
        <v>12068</v>
      </c>
      <c r="C1876" s="323" t="s">
        <v>1666</v>
      </c>
      <c r="D1876" s="323" t="s">
        <v>12070</v>
      </c>
      <c r="F1876" s="286" t="str">
        <f t="shared" si="1"/>
        <v>97772</v>
      </c>
      <c r="H1876" s="388">
        <f t="shared" si="2"/>
        <v>491.16</v>
      </c>
    </row>
    <row r="1877" ht="15.75" customHeight="1">
      <c r="A1877" s="323" t="s">
        <v>12072</v>
      </c>
      <c r="B1877" s="480" t="s">
        <v>12073</v>
      </c>
      <c r="C1877" s="323" t="s">
        <v>1666</v>
      </c>
      <c r="D1877" s="323" t="s">
        <v>12074</v>
      </c>
      <c r="F1877" s="286" t="str">
        <f t="shared" si="1"/>
        <v>97773</v>
      </c>
      <c r="H1877" s="388">
        <f t="shared" si="2"/>
        <v>463.47</v>
      </c>
    </row>
    <row r="1878" ht="15.75" customHeight="1">
      <c r="A1878" s="323" t="s">
        <v>12076</v>
      </c>
      <c r="B1878" s="480" t="s">
        <v>12077</v>
      </c>
      <c r="C1878" s="323" t="s">
        <v>1666</v>
      </c>
      <c r="D1878" s="323" t="s">
        <v>12079</v>
      </c>
      <c r="F1878" s="286" t="str">
        <f t="shared" si="1"/>
        <v>97774</v>
      </c>
      <c r="H1878" s="388">
        <f t="shared" si="2"/>
        <v>439.86</v>
      </c>
    </row>
    <row r="1879" ht="15.75" customHeight="1">
      <c r="A1879" s="323" t="s">
        <v>12081</v>
      </c>
      <c r="B1879" s="480" t="s">
        <v>12082</v>
      </c>
      <c r="C1879" s="323" t="s">
        <v>1666</v>
      </c>
      <c r="D1879" s="323" t="s">
        <v>12083</v>
      </c>
      <c r="F1879" s="286" t="str">
        <f t="shared" si="1"/>
        <v>97775</v>
      </c>
      <c r="H1879" s="388">
        <f t="shared" si="2"/>
        <v>772.53</v>
      </c>
    </row>
    <row r="1880" ht="15.75" customHeight="1">
      <c r="A1880" s="323" t="s">
        <v>12085</v>
      </c>
      <c r="B1880" s="480" t="s">
        <v>12086</v>
      </c>
      <c r="C1880" s="323" t="s">
        <v>1666</v>
      </c>
      <c r="D1880" s="323" t="s">
        <v>12088</v>
      </c>
      <c r="F1880" s="286" t="str">
        <f t="shared" si="1"/>
        <v>97776</v>
      </c>
      <c r="H1880" s="388">
        <f t="shared" si="2"/>
        <v>729.49</v>
      </c>
    </row>
    <row r="1881" ht="15.75" customHeight="1">
      <c r="A1881" s="323" t="s">
        <v>12090</v>
      </c>
      <c r="B1881" s="480" t="s">
        <v>12091</v>
      </c>
      <c r="C1881" s="323" t="s">
        <v>1666</v>
      </c>
      <c r="D1881" s="323" t="s">
        <v>12093</v>
      </c>
      <c r="F1881" s="286" t="str">
        <f t="shared" si="1"/>
        <v>97777</v>
      </c>
      <c r="H1881" s="388">
        <f t="shared" si="2"/>
        <v>670.21</v>
      </c>
    </row>
    <row r="1882" ht="15.75" customHeight="1">
      <c r="A1882" s="323" t="s">
        <v>12095</v>
      </c>
      <c r="B1882" s="480" t="s">
        <v>12096</v>
      </c>
      <c r="C1882" s="323" t="s">
        <v>1666</v>
      </c>
      <c r="D1882" s="323" t="s">
        <v>12097</v>
      </c>
      <c r="F1882" s="286" t="str">
        <f t="shared" si="1"/>
        <v>97778</v>
      </c>
      <c r="H1882" s="388">
        <f t="shared" si="2"/>
        <v>631.84</v>
      </c>
    </row>
    <row r="1883" ht="15.75" customHeight="1">
      <c r="A1883" s="323" t="s">
        <v>12098</v>
      </c>
      <c r="B1883" s="480" t="s">
        <v>12099</v>
      </c>
      <c r="C1883" s="323" t="s">
        <v>1666</v>
      </c>
      <c r="D1883" s="323" t="s">
        <v>12101</v>
      </c>
      <c r="F1883" s="286" t="str">
        <f t="shared" si="1"/>
        <v>97779</v>
      </c>
      <c r="H1883" s="388">
        <f t="shared" si="2"/>
        <v>744.01</v>
      </c>
    </row>
    <row r="1884" ht="15.75" customHeight="1">
      <c r="A1884" s="323" t="s">
        <v>12102</v>
      </c>
      <c r="B1884" s="480" t="s">
        <v>12103</v>
      </c>
      <c r="C1884" s="323" t="s">
        <v>1666</v>
      </c>
      <c r="D1884" s="323" t="s">
        <v>12105</v>
      </c>
      <c r="F1884" s="286" t="str">
        <f t="shared" si="1"/>
        <v>97780</v>
      </c>
      <c r="H1884" s="388">
        <f t="shared" si="2"/>
        <v>704.94</v>
      </c>
    </row>
    <row r="1885" ht="15.75" customHeight="1">
      <c r="A1885" s="323" t="s">
        <v>12107</v>
      </c>
      <c r="B1885" s="480" t="s">
        <v>12109</v>
      </c>
      <c r="C1885" s="323" t="s">
        <v>1666</v>
      </c>
      <c r="D1885" s="323" t="s">
        <v>12110</v>
      </c>
      <c r="F1885" s="286" t="str">
        <f t="shared" si="1"/>
        <v>97781</v>
      </c>
      <c r="H1885" s="388">
        <f t="shared" si="2"/>
        <v>642.45</v>
      </c>
    </row>
    <row r="1886" ht="15.75" customHeight="1">
      <c r="A1886" s="323" t="s">
        <v>12111</v>
      </c>
      <c r="B1886" s="480" t="s">
        <v>12112</v>
      </c>
      <c r="C1886" s="323" t="s">
        <v>1666</v>
      </c>
      <c r="D1886" s="323" t="s">
        <v>12113</v>
      </c>
      <c r="F1886" s="286" t="str">
        <f t="shared" si="1"/>
        <v>97782</v>
      </c>
      <c r="H1886" s="388">
        <f t="shared" si="2"/>
        <v>597</v>
      </c>
    </row>
    <row r="1887" ht="15.75" customHeight="1">
      <c r="A1887" s="323" t="s">
        <v>12115</v>
      </c>
      <c r="B1887" s="480" t="s">
        <v>12116</v>
      </c>
      <c r="C1887" s="323" t="s">
        <v>1666</v>
      </c>
      <c r="D1887" s="323" t="s">
        <v>12117</v>
      </c>
      <c r="F1887" s="286" t="str">
        <f t="shared" si="1"/>
        <v>97783</v>
      </c>
      <c r="H1887" s="388">
        <f t="shared" si="2"/>
        <v>745.53</v>
      </c>
    </row>
    <row r="1888" ht="15.75" customHeight="1">
      <c r="A1888" s="323" t="s">
        <v>12119</v>
      </c>
      <c r="B1888" s="480" t="s">
        <v>12120</v>
      </c>
      <c r="C1888" s="323" t="s">
        <v>1666</v>
      </c>
      <c r="D1888" s="323" t="s">
        <v>12121</v>
      </c>
      <c r="F1888" s="286" t="str">
        <f t="shared" si="1"/>
        <v>97784</v>
      </c>
      <c r="H1888" s="388">
        <f t="shared" si="2"/>
        <v>696.63</v>
      </c>
    </row>
    <row r="1889" ht="15.75" customHeight="1">
      <c r="A1889" s="323" t="s">
        <v>12122</v>
      </c>
      <c r="B1889" s="480" t="s">
        <v>12123</v>
      </c>
      <c r="C1889" s="323" t="s">
        <v>1666</v>
      </c>
      <c r="D1889" s="323" t="s">
        <v>12125</v>
      </c>
      <c r="F1889" s="286" t="str">
        <f t="shared" si="1"/>
        <v>97785</v>
      </c>
      <c r="H1889" s="388">
        <f t="shared" si="2"/>
        <v>627.77</v>
      </c>
    </row>
    <row r="1890" ht="15.75" customHeight="1">
      <c r="A1890" s="323" t="s">
        <v>12126</v>
      </c>
      <c r="B1890" s="480" t="s">
        <v>12127</v>
      </c>
      <c r="C1890" s="323" t="s">
        <v>1666</v>
      </c>
      <c r="D1890" s="323" t="s">
        <v>12128</v>
      </c>
      <c r="F1890" s="286" t="str">
        <f t="shared" si="1"/>
        <v>97786</v>
      </c>
      <c r="H1890" s="388">
        <f t="shared" si="2"/>
        <v>577.26</v>
      </c>
    </row>
    <row r="1891" ht="15.75" customHeight="1">
      <c r="A1891" s="323" t="s">
        <v>12130</v>
      </c>
      <c r="B1891" s="480" t="s">
        <v>12131</v>
      </c>
      <c r="C1891" s="323" t="s">
        <v>1666</v>
      </c>
      <c r="D1891" s="323" t="s">
        <v>12132</v>
      </c>
      <c r="F1891" s="286" t="str">
        <f t="shared" si="1"/>
        <v>97787</v>
      </c>
      <c r="H1891" s="388">
        <f t="shared" si="2"/>
        <v>633.36</v>
      </c>
    </row>
    <row r="1892" ht="15.75" customHeight="1">
      <c r="A1892" s="323" t="s">
        <v>12133</v>
      </c>
      <c r="B1892" s="480" t="s">
        <v>12134</v>
      </c>
      <c r="C1892" s="323" t="s">
        <v>1666</v>
      </c>
      <c r="D1892" s="323" t="s">
        <v>12135</v>
      </c>
      <c r="F1892" s="286" t="str">
        <f t="shared" si="1"/>
        <v>97788</v>
      </c>
      <c r="H1892" s="388">
        <f t="shared" si="2"/>
        <v>607.66</v>
      </c>
    </row>
    <row r="1893" ht="15.75" customHeight="1">
      <c r="A1893" s="323" t="s">
        <v>12137</v>
      </c>
      <c r="B1893" s="480" t="s">
        <v>12138</v>
      </c>
      <c r="C1893" s="323" t="s">
        <v>1666</v>
      </c>
      <c r="D1893" s="323" t="s">
        <v>12140</v>
      </c>
      <c r="F1893" s="286" t="str">
        <f t="shared" si="1"/>
        <v>97789</v>
      </c>
      <c r="H1893" s="388">
        <f t="shared" si="2"/>
        <v>573.75</v>
      </c>
    </row>
    <row r="1894" ht="15.75" customHeight="1">
      <c r="A1894" s="323" t="s">
        <v>12143</v>
      </c>
      <c r="B1894" s="480" t="s">
        <v>12144</v>
      </c>
      <c r="C1894" s="323" t="s">
        <v>1666</v>
      </c>
      <c r="D1894" s="323" t="s">
        <v>12145</v>
      </c>
      <c r="F1894" s="286" t="str">
        <f t="shared" si="1"/>
        <v>97790</v>
      </c>
      <c r="H1894" s="388">
        <f t="shared" si="2"/>
        <v>553</v>
      </c>
    </row>
    <row r="1895" ht="15.75" customHeight="1">
      <c r="A1895" s="323" t="s">
        <v>12148</v>
      </c>
      <c r="B1895" s="480" t="s">
        <v>12150</v>
      </c>
      <c r="C1895" s="323" t="s">
        <v>1666</v>
      </c>
      <c r="D1895" s="323" t="s">
        <v>12152</v>
      </c>
      <c r="F1895" s="286" t="str">
        <f t="shared" si="1"/>
        <v>97791</v>
      </c>
      <c r="H1895" s="388">
        <f t="shared" si="2"/>
        <v>566.45</v>
      </c>
    </row>
    <row r="1896" ht="15.75" customHeight="1">
      <c r="A1896" s="323" t="s">
        <v>12155</v>
      </c>
      <c r="B1896" s="480" t="s">
        <v>12156</v>
      </c>
      <c r="C1896" s="323" t="s">
        <v>1666</v>
      </c>
      <c r="D1896" s="323" t="s">
        <v>12159</v>
      </c>
      <c r="F1896" s="286" t="str">
        <f t="shared" si="1"/>
        <v>97792</v>
      </c>
      <c r="H1896" s="388">
        <f t="shared" si="2"/>
        <v>552.58</v>
      </c>
    </row>
    <row r="1897" ht="15.75" customHeight="1">
      <c r="A1897" s="323" t="s">
        <v>12161</v>
      </c>
      <c r="B1897" s="480" t="s">
        <v>12162</v>
      </c>
      <c r="C1897" s="323" t="s">
        <v>1666</v>
      </c>
      <c r="D1897" s="323" t="s">
        <v>12163</v>
      </c>
      <c r="F1897" s="286" t="str">
        <f t="shared" si="1"/>
        <v>97793</v>
      </c>
      <c r="H1897" s="388">
        <f t="shared" si="2"/>
        <v>524.46</v>
      </c>
    </row>
    <row r="1898" ht="15.75" customHeight="1">
      <c r="A1898" s="323" t="s">
        <v>12167</v>
      </c>
      <c r="B1898" s="480" t="s">
        <v>12169</v>
      </c>
      <c r="C1898" s="323" t="s">
        <v>1666</v>
      </c>
      <c r="D1898" s="323" t="s">
        <v>12172</v>
      </c>
      <c r="F1898" s="286" t="str">
        <f t="shared" si="1"/>
        <v>97794</v>
      </c>
      <c r="H1898" s="388">
        <f t="shared" si="2"/>
        <v>501.24</v>
      </c>
    </row>
    <row r="1899" ht="15.75" customHeight="1">
      <c r="A1899" s="323" t="s">
        <v>12175</v>
      </c>
      <c r="B1899" s="480" t="s">
        <v>12176</v>
      </c>
      <c r="C1899" s="323" t="s">
        <v>1666</v>
      </c>
      <c r="D1899" s="323" t="s">
        <v>12178</v>
      </c>
      <c r="F1899" s="286" t="str">
        <f t="shared" si="1"/>
        <v>97795</v>
      </c>
      <c r="H1899" s="388">
        <f t="shared" si="2"/>
        <v>543.94</v>
      </c>
    </row>
    <row r="1900" ht="15.75" customHeight="1">
      <c r="A1900" s="323" t="s">
        <v>12180</v>
      </c>
      <c r="B1900" s="480" t="s">
        <v>12181</v>
      </c>
      <c r="C1900" s="323" t="s">
        <v>1666</v>
      </c>
      <c r="D1900" s="323" t="s">
        <v>12183</v>
      </c>
      <c r="F1900" s="286" t="str">
        <f t="shared" si="1"/>
        <v>97796</v>
      </c>
      <c r="H1900" s="388">
        <f t="shared" si="2"/>
        <v>525.38</v>
      </c>
    </row>
    <row r="1901" ht="15.75" customHeight="1">
      <c r="A1901" s="323" t="s">
        <v>12185</v>
      </c>
      <c r="B1901" s="480" t="s">
        <v>12186</v>
      </c>
      <c r="C1901" s="323" t="s">
        <v>1666</v>
      </c>
      <c r="D1901" s="323" t="s">
        <v>12187</v>
      </c>
      <c r="F1901" s="286" t="str">
        <f t="shared" si="1"/>
        <v>97797</v>
      </c>
      <c r="H1901" s="388">
        <f t="shared" si="2"/>
        <v>496.62</v>
      </c>
    </row>
    <row r="1902" ht="15.75" customHeight="1">
      <c r="A1902" s="323" t="s">
        <v>12189</v>
      </c>
      <c r="B1902" s="480" t="s">
        <v>12190</v>
      </c>
      <c r="C1902" s="323" t="s">
        <v>1666</v>
      </c>
      <c r="D1902" s="323" t="s">
        <v>12192</v>
      </c>
      <c r="F1902" s="286" t="str">
        <f t="shared" si="1"/>
        <v>97798</v>
      </c>
      <c r="H1902" s="388">
        <f t="shared" si="2"/>
        <v>471.74</v>
      </c>
    </row>
    <row r="1903" ht="15.75" customHeight="1">
      <c r="A1903" s="323" t="s">
        <v>12195</v>
      </c>
      <c r="B1903" s="480" t="s">
        <v>12196</v>
      </c>
      <c r="C1903" s="323" t="s">
        <v>1666</v>
      </c>
      <c r="D1903" s="323" t="s">
        <v>12197</v>
      </c>
      <c r="F1903" s="286" t="str">
        <f t="shared" si="1"/>
        <v>97799</v>
      </c>
      <c r="H1903" s="388">
        <f t="shared" si="2"/>
        <v>612.61</v>
      </c>
    </row>
    <row r="1904" ht="15.75" customHeight="1">
      <c r="A1904" s="323" t="s">
        <v>12199</v>
      </c>
      <c r="B1904" s="480" t="s">
        <v>12200</v>
      </c>
      <c r="C1904" s="323" t="s">
        <v>1666</v>
      </c>
      <c r="D1904" s="323" t="s">
        <v>12202</v>
      </c>
      <c r="F1904" s="286" t="str">
        <f t="shared" si="1"/>
        <v>97800</v>
      </c>
      <c r="H1904" s="388">
        <f t="shared" si="2"/>
        <v>660.96</v>
      </c>
    </row>
    <row r="1905" ht="15.75" customHeight="1">
      <c r="A1905" s="323" t="s">
        <v>12203</v>
      </c>
      <c r="B1905" s="480" t="s">
        <v>12205</v>
      </c>
      <c r="C1905" s="323" t="s">
        <v>722</v>
      </c>
      <c r="D1905" s="323" t="s">
        <v>12206</v>
      </c>
      <c r="F1905" s="286" t="str">
        <f t="shared" si="1"/>
        <v>90877</v>
      </c>
      <c r="H1905" s="388">
        <f t="shared" si="2"/>
        <v>48.78</v>
      </c>
    </row>
    <row r="1906" ht="15.75" customHeight="1">
      <c r="A1906" s="323" t="s">
        <v>12208</v>
      </c>
      <c r="B1906" s="480" t="s">
        <v>12210</v>
      </c>
      <c r="C1906" s="323" t="s">
        <v>722</v>
      </c>
      <c r="D1906" s="323" t="s">
        <v>12211</v>
      </c>
      <c r="F1906" s="286" t="str">
        <f t="shared" si="1"/>
        <v>90878</v>
      </c>
      <c r="H1906" s="388">
        <f t="shared" si="2"/>
        <v>46.73</v>
      </c>
    </row>
    <row r="1907" ht="15.75" customHeight="1">
      <c r="A1907" s="323" t="s">
        <v>12214</v>
      </c>
      <c r="B1907" s="480" t="s">
        <v>12215</v>
      </c>
      <c r="C1907" s="323" t="s">
        <v>722</v>
      </c>
      <c r="D1907" s="323" t="s">
        <v>12217</v>
      </c>
      <c r="F1907" s="286" t="str">
        <f t="shared" si="1"/>
        <v>90880</v>
      </c>
      <c r="H1907" s="388">
        <f t="shared" si="2"/>
        <v>64.09</v>
      </c>
    </row>
    <row r="1908" ht="15.75" customHeight="1">
      <c r="A1908" s="323" t="s">
        <v>12219</v>
      </c>
      <c r="B1908" s="480" t="s">
        <v>12220</v>
      </c>
      <c r="C1908" s="323" t="s">
        <v>722</v>
      </c>
      <c r="D1908" s="323" t="s">
        <v>12222</v>
      </c>
      <c r="F1908" s="286" t="str">
        <f t="shared" si="1"/>
        <v>90881</v>
      </c>
      <c r="H1908" s="388">
        <f t="shared" si="2"/>
        <v>59.06</v>
      </c>
    </row>
    <row r="1909" ht="15.75" customHeight="1">
      <c r="A1909" s="323" t="s">
        <v>12225</v>
      </c>
      <c r="B1909" s="480" t="s">
        <v>12226</v>
      </c>
      <c r="C1909" s="323" t="s">
        <v>722</v>
      </c>
      <c r="D1909" s="323" t="s">
        <v>12228</v>
      </c>
      <c r="F1909" s="286" t="str">
        <f t="shared" si="1"/>
        <v>90883</v>
      </c>
      <c r="H1909" s="388">
        <f t="shared" si="2"/>
        <v>82.51</v>
      </c>
    </row>
    <row r="1910" ht="15.75" customHeight="1">
      <c r="A1910" s="323" t="s">
        <v>12230</v>
      </c>
      <c r="B1910" s="480" t="s">
        <v>12232</v>
      </c>
      <c r="C1910" s="323" t="s">
        <v>722</v>
      </c>
      <c r="D1910" s="323" t="s">
        <v>5799</v>
      </c>
      <c r="F1910" s="286" t="str">
        <f t="shared" si="1"/>
        <v>90884</v>
      </c>
      <c r="H1910" s="388">
        <f t="shared" si="2"/>
        <v>80.17</v>
      </c>
    </row>
    <row r="1911" ht="15.75" customHeight="1">
      <c r="A1911" s="323" t="s">
        <v>12241</v>
      </c>
      <c r="B1911" s="480" t="s">
        <v>12242</v>
      </c>
      <c r="C1911" s="323" t="s">
        <v>722</v>
      </c>
      <c r="D1911" s="323" t="s">
        <v>9254</v>
      </c>
      <c r="F1911" s="286" t="str">
        <f t="shared" si="1"/>
        <v>90885</v>
      </c>
      <c r="H1911" s="388">
        <f t="shared" si="2"/>
        <v>79.09</v>
      </c>
    </row>
    <row r="1912" ht="15.75" customHeight="1">
      <c r="A1912" s="323" t="s">
        <v>12245</v>
      </c>
      <c r="B1912" s="480" t="s">
        <v>12247</v>
      </c>
      <c r="C1912" s="323" t="s">
        <v>722</v>
      </c>
      <c r="D1912" s="323" t="s">
        <v>12248</v>
      </c>
      <c r="F1912" s="286" t="str">
        <f t="shared" si="1"/>
        <v>90886</v>
      </c>
      <c r="H1912" s="388">
        <f t="shared" si="2"/>
        <v>159.54</v>
      </c>
    </row>
    <row r="1913" ht="15.75" customHeight="1">
      <c r="A1913" s="323" t="s">
        <v>12250</v>
      </c>
      <c r="B1913" s="480" t="s">
        <v>12252</v>
      </c>
      <c r="C1913" s="323" t="s">
        <v>722</v>
      </c>
      <c r="D1913" s="323" t="s">
        <v>12253</v>
      </c>
      <c r="F1913" s="286" t="str">
        <f t="shared" si="1"/>
        <v>90887</v>
      </c>
      <c r="H1913" s="388">
        <f t="shared" si="2"/>
        <v>156.92</v>
      </c>
    </row>
    <row r="1914" ht="15.75" customHeight="1">
      <c r="A1914" s="323" t="s">
        <v>12256</v>
      </c>
      <c r="B1914" s="480" t="s">
        <v>12257</v>
      </c>
      <c r="C1914" s="323" t="s">
        <v>722</v>
      </c>
      <c r="D1914" s="323" t="s">
        <v>12259</v>
      </c>
      <c r="F1914" s="286" t="str">
        <f t="shared" si="1"/>
        <v>90888</v>
      </c>
      <c r="H1914" s="388">
        <f t="shared" si="2"/>
        <v>155.81</v>
      </c>
    </row>
    <row r="1915" ht="15.75" customHeight="1">
      <c r="A1915" s="323" t="s">
        <v>12262</v>
      </c>
      <c r="B1915" s="480" t="s">
        <v>12264</v>
      </c>
      <c r="C1915" s="323" t="s">
        <v>722</v>
      </c>
      <c r="D1915" s="323" t="s">
        <v>12265</v>
      </c>
      <c r="F1915" s="286" t="str">
        <f t="shared" si="1"/>
        <v>90889</v>
      </c>
      <c r="H1915" s="388">
        <f t="shared" si="2"/>
        <v>187.85</v>
      </c>
    </row>
    <row r="1916" ht="15.75" customHeight="1">
      <c r="A1916" s="323" t="s">
        <v>12269</v>
      </c>
      <c r="B1916" s="480" t="s">
        <v>12271</v>
      </c>
      <c r="C1916" s="323" t="s">
        <v>722</v>
      </c>
      <c r="D1916" s="323" t="s">
        <v>12272</v>
      </c>
      <c r="F1916" s="286" t="str">
        <f t="shared" si="1"/>
        <v>90890</v>
      </c>
      <c r="H1916" s="388">
        <f t="shared" si="2"/>
        <v>183.94</v>
      </c>
    </row>
    <row r="1917" ht="15.75" customHeight="1">
      <c r="A1917" s="323" t="s">
        <v>12274</v>
      </c>
      <c r="B1917" s="480" t="s">
        <v>12275</v>
      </c>
      <c r="C1917" s="323" t="s">
        <v>722</v>
      </c>
      <c r="D1917" s="323" t="s">
        <v>4275</v>
      </c>
      <c r="F1917" s="286" t="str">
        <f t="shared" si="1"/>
        <v>90891</v>
      </c>
      <c r="H1917" s="388">
        <f t="shared" si="2"/>
        <v>182.23</v>
      </c>
    </row>
    <row r="1918" ht="15.75" customHeight="1">
      <c r="A1918" s="323" t="s">
        <v>12277</v>
      </c>
      <c r="B1918" s="480" t="s">
        <v>12278</v>
      </c>
      <c r="C1918" s="323" t="s">
        <v>1662</v>
      </c>
      <c r="D1918" s="323" t="s">
        <v>7252</v>
      </c>
      <c r="F1918" s="286" t="str">
        <f t="shared" si="1"/>
        <v>95601</v>
      </c>
      <c r="H1918" s="388">
        <f t="shared" si="2"/>
        <v>17.36</v>
      </c>
    </row>
    <row r="1919" ht="15.75" customHeight="1">
      <c r="A1919" s="323" t="s">
        <v>12281</v>
      </c>
      <c r="B1919" s="480" t="s">
        <v>12283</v>
      </c>
      <c r="C1919" s="323" t="s">
        <v>1662</v>
      </c>
      <c r="D1919" s="323" t="s">
        <v>12284</v>
      </c>
      <c r="F1919" s="286" t="str">
        <f t="shared" si="1"/>
        <v>95602</v>
      </c>
      <c r="H1919" s="388">
        <f t="shared" si="2"/>
        <v>22.12</v>
      </c>
    </row>
    <row r="1920" ht="15.75" customHeight="1">
      <c r="A1920" s="323" t="s">
        <v>12286</v>
      </c>
      <c r="B1920" s="480" t="s">
        <v>12288</v>
      </c>
      <c r="C1920" s="323" t="s">
        <v>1662</v>
      </c>
      <c r="D1920" s="323" t="s">
        <v>8704</v>
      </c>
      <c r="F1920" s="286" t="str">
        <f t="shared" si="1"/>
        <v>95603</v>
      </c>
      <c r="H1920" s="388">
        <f t="shared" si="2"/>
        <v>29.03</v>
      </c>
    </row>
    <row r="1921" ht="15.75" customHeight="1">
      <c r="A1921" s="323" t="s">
        <v>12291</v>
      </c>
      <c r="B1921" s="480" t="s">
        <v>12292</v>
      </c>
      <c r="C1921" s="323" t="s">
        <v>1662</v>
      </c>
      <c r="D1921" s="323" t="s">
        <v>7960</v>
      </c>
      <c r="F1921" s="286" t="str">
        <f t="shared" si="1"/>
        <v>95604</v>
      </c>
      <c r="H1921" s="388">
        <f t="shared" si="2"/>
        <v>38.24</v>
      </c>
    </row>
    <row r="1922" ht="15.75" customHeight="1">
      <c r="A1922" s="323" t="s">
        <v>12298</v>
      </c>
      <c r="B1922" s="480" t="s">
        <v>12299</v>
      </c>
      <c r="C1922" s="323" t="s">
        <v>1662</v>
      </c>
      <c r="D1922" s="323" t="s">
        <v>12302</v>
      </c>
      <c r="F1922" s="286" t="str">
        <f t="shared" si="1"/>
        <v>95605</v>
      </c>
      <c r="H1922" s="388">
        <f t="shared" si="2"/>
        <v>59.94</v>
      </c>
    </row>
    <row r="1923" ht="15.75" customHeight="1">
      <c r="A1923" s="323" t="s">
        <v>12304</v>
      </c>
      <c r="B1923" s="480" t="s">
        <v>12306</v>
      </c>
      <c r="C1923" s="323" t="s">
        <v>1662</v>
      </c>
      <c r="D1923" s="323" t="s">
        <v>12308</v>
      </c>
      <c r="F1923" s="286" t="str">
        <f t="shared" si="1"/>
        <v>95607</v>
      </c>
      <c r="H1923" s="388">
        <f t="shared" si="2"/>
        <v>6.64</v>
      </c>
    </row>
    <row r="1924" ht="15.75" customHeight="1">
      <c r="A1924" s="323" t="s">
        <v>12310</v>
      </c>
      <c r="B1924" s="480" t="s">
        <v>12311</v>
      </c>
      <c r="C1924" s="323" t="s">
        <v>1662</v>
      </c>
      <c r="D1924" s="323" t="s">
        <v>10352</v>
      </c>
      <c r="F1924" s="286" t="str">
        <f t="shared" si="1"/>
        <v>95608</v>
      </c>
      <c r="H1924" s="388">
        <f t="shared" si="2"/>
        <v>7.68</v>
      </c>
    </row>
    <row r="1925" ht="15.75" customHeight="1">
      <c r="A1925" s="323" t="s">
        <v>12312</v>
      </c>
      <c r="B1925" s="480" t="s">
        <v>12313</v>
      </c>
      <c r="C1925" s="323" t="s">
        <v>1662</v>
      </c>
      <c r="D1925" s="323" t="s">
        <v>8634</v>
      </c>
      <c r="F1925" s="286" t="str">
        <f t="shared" si="1"/>
        <v>95609</v>
      </c>
      <c r="H1925" s="388">
        <f t="shared" si="2"/>
        <v>8.55</v>
      </c>
    </row>
    <row r="1926" ht="15.75" customHeight="1">
      <c r="A1926" s="323" t="s">
        <v>12316</v>
      </c>
      <c r="B1926" s="480" t="s">
        <v>12317</v>
      </c>
      <c r="C1926" s="323" t="s">
        <v>722</v>
      </c>
      <c r="D1926" s="323" t="s">
        <v>12318</v>
      </c>
      <c r="F1926" s="286" t="str">
        <f t="shared" si="1"/>
        <v>96160</v>
      </c>
      <c r="H1926" s="388">
        <f t="shared" si="2"/>
        <v>214.26</v>
      </c>
    </row>
    <row r="1927" ht="15.75" customHeight="1">
      <c r="A1927" s="323" t="s">
        <v>12321</v>
      </c>
      <c r="B1927" s="480" t="s">
        <v>12323</v>
      </c>
      <c r="C1927" s="323" t="s">
        <v>722</v>
      </c>
      <c r="D1927" s="323" t="s">
        <v>12325</v>
      </c>
      <c r="F1927" s="286" t="str">
        <f t="shared" si="1"/>
        <v>96161</v>
      </c>
      <c r="H1927" s="388">
        <f t="shared" si="2"/>
        <v>311.48</v>
      </c>
    </row>
    <row r="1928" ht="15.75" customHeight="1">
      <c r="A1928" s="323" t="s">
        <v>12328</v>
      </c>
      <c r="B1928" s="480" t="s">
        <v>12329</v>
      </c>
      <c r="C1928" s="323" t="s">
        <v>722</v>
      </c>
      <c r="D1928" s="323" t="s">
        <v>12331</v>
      </c>
      <c r="F1928" s="286" t="str">
        <f t="shared" si="1"/>
        <v>96162</v>
      </c>
      <c r="H1928" s="388">
        <f t="shared" si="2"/>
        <v>398.73</v>
      </c>
    </row>
    <row r="1929" ht="15.75" customHeight="1">
      <c r="A1929" s="323" t="s">
        <v>12333</v>
      </c>
      <c r="B1929" s="480" t="s">
        <v>12335</v>
      </c>
      <c r="C1929" s="323" t="s">
        <v>722</v>
      </c>
      <c r="D1929" s="323" t="s">
        <v>12337</v>
      </c>
      <c r="F1929" s="286" t="str">
        <f t="shared" si="1"/>
        <v>96163</v>
      </c>
      <c r="H1929" s="388">
        <f t="shared" si="2"/>
        <v>446.7</v>
      </c>
    </row>
    <row r="1930" ht="15.75" customHeight="1">
      <c r="A1930" s="323" t="s">
        <v>12339</v>
      </c>
      <c r="B1930" s="480" t="s">
        <v>12341</v>
      </c>
      <c r="C1930" s="323" t="s">
        <v>722</v>
      </c>
      <c r="D1930" s="323" t="s">
        <v>12342</v>
      </c>
      <c r="F1930" s="286" t="str">
        <f t="shared" si="1"/>
        <v>96164</v>
      </c>
      <c r="H1930" s="388">
        <f t="shared" si="2"/>
        <v>196.77</v>
      </c>
    </row>
    <row r="1931" ht="15.75" customHeight="1">
      <c r="A1931" s="323" t="s">
        <v>12344</v>
      </c>
      <c r="B1931" s="480" t="s">
        <v>12346</v>
      </c>
      <c r="C1931" s="323" t="s">
        <v>722</v>
      </c>
      <c r="D1931" s="323" t="s">
        <v>12347</v>
      </c>
      <c r="F1931" s="286" t="str">
        <f t="shared" si="1"/>
        <v>96165</v>
      </c>
      <c r="H1931" s="388">
        <f t="shared" si="2"/>
        <v>287.42</v>
      </c>
    </row>
    <row r="1932" ht="15.75" customHeight="1">
      <c r="A1932" s="323" t="s">
        <v>12350</v>
      </c>
      <c r="B1932" s="480" t="s">
        <v>12352</v>
      </c>
      <c r="C1932" s="323" t="s">
        <v>722</v>
      </c>
      <c r="D1932" s="323" t="s">
        <v>12354</v>
      </c>
      <c r="F1932" s="286" t="str">
        <f t="shared" si="1"/>
        <v>96166</v>
      </c>
      <c r="H1932" s="388">
        <f t="shared" si="2"/>
        <v>361.48</v>
      </c>
    </row>
    <row r="1933" ht="15.75" customHeight="1">
      <c r="A1933" s="323" t="s">
        <v>12355</v>
      </c>
      <c r="B1933" s="480" t="s">
        <v>12356</v>
      </c>
      <c r="C1933" s="323" t="s">
        <v>722</v>
      </c>
      <c r="D1933" s="323" t="s">
        <v>12357</v>
      </c>
      <c r="F1933" s="286" t="str">
        <f t="shared" si="1"/>
        <v>96167</v>
      </c>
      <c r="H1933" s="388">
        <f t="shared" si="2"/>
        <v>393.5</v>
      </c>
    </row>
    <row r="1934" ht="15.75" customHeight="1">
      <c r="A1934" s="323" t="s">
        <v>12360</v>
      </c>
      <c r="B1934" s="480" t="s">
        <v>12361</v>
      </c>
      <c r="C1934" s="323" t="s">
        <v>722</v>
      </c>
      <c r="D1934" s="323" t="s">
        <v>3391</v>
      </c>
      <c r="F1934" s="286" t="str">
        <f t="shared" si="1"/>
        <v>96168</v>
      </c>
      <c r="H1934" s="388">
        <f t="shared" si="2"/>
        <v>188.26</v>
      </c>
    </row>
    <row r="1935" ht="15.75" customHeight="1">
      <c r="A1935" s="323" t="s">
        <v>12364</v>
      </c>
      <c r="B1935" s="480" t="s">
        <v>12365</v>
      </c>
      <c r="C1935" s="323" t="s">
        <v>722</v>
      </c>
      <c r="D1935" s="323" t="s">
        <v>12367</v>
      </c>
      <c r="F1935" s="286" t="str">
        <f t="shared" si="1"/>
        <v>96169</v>
      </c>
      <c r="H1935" s="388">
        <f t="shared" si="2"/>
        <v>276.48</v>
      </c>
    </row>
    <row r="1936" ht="15.75" customHeight="1">
      <c r="A1936" s="323" t="s">
        <v>12369</v>
      </c>
      <c r="B1936" s="480" t="s">
        <v>12370</v>
      </c>
      <c r="C1936" s="323" t="s">
        <v>722</v>
      </c>
      <c r="D1936" s="323" t="s">
        <v>12372</v>
      </c>
      <c r="F1936" s="286" t="str">
        <f t="shared" si="1"/>
        <v>96170</v>
      </c>
      <c r="H1936" s="388">
        <f t="shared" si="2"/>
        <v>348.01</v>
      </c>
    </row>
    <row r="1937" ht="15.75" customHeight="1">
      <c r="A1937" s="323" t="s">
        <v>12375</v>
      </c>
      <c r="B1937" s="480" t="s">
        <v>12377</v>
      </c>
      <c r="C1937" s="323" t="s">
        <v>722</v>
      </c>
      <c r="D1937" s="323" t="s">
        <v>12378</v>
      </c>
      <c r="F1937" s="286" t="str">
        <f t="shared" si="1"/>
        <v>96171</v>
      </c>
      <c r="H1937" s="388">
        <f t="shared" si="2"/>
        <v>375.22</v>
      </c>
    </row>
    <row r="1938" ht="15.75" customHeight="1">
      <c r="A1938" s="323" t="s">
        <v>12383</v>
      </c>
      <c r="B1938" s="480" t="s">
        <v>12384</v>
      </c>
      <c r="C1938" s="323" t="s">
        <v>722</v>
      </c>
      <c r="D1938" s="323" t="s">
        <v>12386</v>
      </c>
      <c r="F1938" s="286" t="str">
        <f t="shared" si="1"/>
        <v>96172</v>
      </c>
      <c r="H1938" s="388">
        <f t="shared" si="2"/>
        <v>227.1</v>
      </c>
    </row>
    <row r="1939" ht="15.75" customHeight="1">
      <c r="A1939" s="323" t="s">
        <v>12389</v>
      </c>
      <c r="B1939" s="480" t="s">
        <v>12390</v>
      </c>
      <c r="C1939" s="323" t="s">
        <v>722</v>
      </c>
      <c r="D1939" s="323" t="s">
        <v>12392</v>
      </c>
      <c r="F1939" s="286" t="str">
        <f t="shared" si="1"/>
        <v>96173</v>
      </c>
      <c r="H1939" s="388">
        <f t="shared" si="2"/>
        <v>327.52</v>
      </c>
    </row>
    <row r="1940" ht="15.75" customHeight="1">
      <c r="A1940" s="323" t="s">
        <v>12394</v>
      </c>
      <c r="B1940" s="480" t="s">
        <v>12395</v>
      </c>
      <c r="C1940" s="323" t="s">
        <v>722</v>
      </c>
      <c r="D1940" s="323" t="s">
        <v>12397</v>
      </c>
      <c r="F1940" s="286" t="str">
        <f t="shared" si="1"/>
        <v>96174</v>
      </c>
      <c r="H1940" s="388">
        <f t="shared" si="2"/>
        <v>419.26</v>
      </c>
    </row>
    <row r="1941" ht="15.75" customHeight="1">
      <c r="A1941" s="323" t="s">
        <v>12400</v>
      </c>
      <c r="B1941" s="480" t="s">
        <v>12402</v>
      </c>
      <c r="C1941" s="323" t="s">
        <v>722</v>
      </c>
      <c r="D1941" s="323" t="s">
        <v>12404</v>
      </c>
      <c r="F1941" s="286" t="str">
        <f t="shared" si="1"/>
        <v>96175</v>
      </c>
      <c r="H1941" s="388">
        <f t="shared" si="2"/>
        <v>470.6</v>
      </c>
    </row>
    <row r="1942" ht="15.75" customHeight="1">
      <c r="A1942" s="323" t="s">
        <v>12406</v>
      </c>
      <c r="B1942" s="480" t="s">
        <v>12407</v>
      </c>
      <c r="C1942" s="323" t="s">
        <v>722</v>
      </c>
      <c r="D1942" s="323" t="s">
        <v>12408</v>
      </c>
      <c r="F1942" s="286" t="str">
        <f t="shared" si="1"/>
        <v>96176</v>
      </c>
      <c r="H1942" s="388">
        <f t="shared" si="2"/>
        <v>205.33</v>
      </c>
    </row>
    <row r="1943" ht="15.75" customHeight="1">
      <c r="A1943" s="323" t="s">
        <v>12411</v>
      </c>
      <c r="B1943" s="480" t="s">
        <v>12413</v>
      </c>
      <c r="C1943" s="323" t="s">
        <v>722</v>
      </c>
      <c r="D1943" s="323" t="s">
        <v>12414</v>
      </c>
      <c r="F1943" s="286" t="str">
        <f t="shared" si="1"/>
        <v>96177</v>
      </c>
      <c r="H1943" s="388">
        <f t="shared" si="2"/>
        <v>297.3</v>
      </c>
    </row>
    <row r="1944" ht="15.75" customHeight="1">
      <c r="A1944" s="323" t="s">
        <v>12417</v>
      </c>
      <c r="B1944" s="480" t="s">
        <v>12418</v>
      </c>
      <c r="C1944" s="323" t="s">
        <v>722</v>
      </c>
      <c r="D1944" s="323" t="s">
        <v>12419</v>
      </c>
      <c r="F1944" s="286" t="str">
        <f t="shared" si="1"/>
        <v>96178</v>
      </c>
      <c r="H1944" s="388">
        <f t="shared" si="2"/>
        <v>373.16</v>
      </c>
    </row>
    <row r="1945" ht="15.75" customHeight="1">
      <c r="A1945" s="323" t="s">
        <v>12421</v>
      </c>
      <c r="B1945" s="480" t="s">
        <v>12422</v>
      </c>
      <c r="C1945" s="323" t="s">
        <v>722</v>
      </c>
      <c r="D1945" s="323" t="s">
        <v>12424</v>
      </c>
      <c r="F1945" s="286" t="str">
        <f t="shared" si="1"/>
        <v>96179</v>
      </c>
      <c r="H1945" s="388">
        <f t="shared" si="2"/>
        <v>406.12</v>
      </c>
    </row>
    <row r="1946" ht="15.75" customHeight="1">
      <c r="A1946" s="323" t="s">
        <v>12425</v>
      </c>
      <c r="B1946" s="480" t="s">
        <v>12426</v>
      </c>
      <c r="C1946" s="323" t="s">
        <v>722</v>
      </c>
      <c r="D1946" s="323" t="s">
        <v>12427</v>
      </c>
      <c r="F1946" s="286" t="str">
        <f t="shared" si="1"/>
        <v>96180</v>
      </c>
      <c r="H1946" s="388">
        <f t="shared" si="2"/>
        <v>194.54</v>
      </c>
    </row>
    <row r="1947" ht="15.75" customHeight="1">
      <c r="A1947" s="323" t="s">
        <v>12429</v>
      </c>
      <c r="B1947" s="480" t="s">
        <v>12430</v>
      </c>
      <c r="C1947" s="323" t="s">
        <v>722</v>
      </c>
      <c r="D1947" s="323" t="s">
        <v>12431</v>
      </c>
      <c r="F1947" s="286" t="str">
        <f t="shared" si="1"/>
        <v>96181</v>
      </c>
      <c r="H1947" s="388">
        <f t="shared" si="2"/>
        <v>283.76</v>
      </c>
    </row>
    <row r="1948" ht="15.75" customHeight="1">
      <c r="A1948" s="323" t="s">
        <v>12433</v>
      </c>
      <c r="B1948" s="480" t="s">
        <v>12434</v>
      </c>
      <c r="C1948" s="323" t="s">
        <v>722</v>
      </c>
      <c r="D1948" s="323" t="s">
        <v>12436</v>
      </c>
      <c r="F1948" s="286" t="str">
        <f t="shared" si="1"/>
        <v>96182</v>
      </c>
      <c r="H1948" s="388">
        <f t="shared" si="2"/>
        <v>355.06</v>
      </c>
    </row>
    <row r="1949" ht="15.75" customHeight="1">
      <c r="A1949" s="323" t="s">
        <v>12437</v>
      </c>
      <c r="B1949" s="480" t="s">
        <v>12438</v>
      </c>
      <c r="C1949" s="323" t="s">
        <v>722</v>
      </c>
      <c r="D1949" s="323" t="s">
        <v>12440</v>
      </c>
      <c r="F1949" s="286" t="str">
        <f t="shared" si="1"/>
        <v>96183</v>
      </c>
      <c r="H1949" s="388">
        <f t="shared" si="2"/>
        <v>383.86</v>
      </c>
    </row>
    <row r="1950" ht="15.75" customHeight="1">
      <c r="A1950" s="323" t="s">
        <v>12441</v>
      </c>
      <c r="B1950" s="480" t="s">
        <v>12443</v>
      </c>
      <c r="C1950" s="323" t="s">
        <v>722</v>
      </c>
      <c r="D1950" s="323" t="s">
        <v>12444</v>
      </c>
      <c r="F1950" s="286" t="str">
        <f t="shared" si="1"/>
        <v>98228</v>
      </c>
      <c r="H1950" s="388">
        <f t="shared" si="2"/>
        <v>57.23</v>
      </c>
    </row>
    <row r="1951" ht="15.75" customHeight="1">
      <c r="A1951" s="323" t="s">
        <v>12446</v>
      </c>
      <c r="B1951" s="480" t="s">
        <v>12447</v>
      </c>
      <c r="C1951" s="323" t="s">
        <v>722</v>
      </c>
      <c r="D1951" s="323" t="s">
        <v>12449</v>
      </c>
      <c r="F1951" s="286" t="str">
        <f t="shared" si="1"/>
        <v>98229</v>
      </c>
      <c r="H1951" s="388">
        <f t="shared" si="2"/>
        <v>77.31</v>
      </c>
    </row>
    <row r="1952" ht="15.75" customHeight="1">
      <c r="A1952" s="323" t="s">
        <v>12452</v>
      </c>
      <c r="B1952" s="480" t="s">
        <v>12453</v>
      </c>
      <c r="C1952" s="323" t="s">
        <v>722</v>
      </c>
      <c r="D1952" s="323" t="s">
        <v>10186</v>
      </c>
      <c r="F1952" s="286" t="str">
        <f t="shared" si="1"/>
        <v>98230</v>
      </c>
      <c r="H1952" s="388">
        <f t="shared" si="2"/>
        <v>103.11</v>
      </c>
    </row>
    <row r="1953" ht="15.75" customHeight="1">
      <c r="A1953" s="323" t="s">
        <v>12457</v>
      </c>
      <c r="B1953" s="480" t="s">
        <v>12458</v>
      </c>
      <c r="C1953" s="323" t="s">
        <v>345</v>
      </c>
      <c r="D1953" s="323" t="s">
        <v>12460</v>
      </c>
      <c r="F1953" s="286" t="str">
        <f t="shared" si="1"/>
        <v>100035</v>
      </c>
      <c r="H1953" s="388">
        <f t="shared" si="2"/>
        <v>9.15</v>
      </c>
    </row>
    <row r="1954" ht="15.75" customHeight="1">
      <c r="A1954" s="323" t="s">
        <v>12462</v>
      </c>
      <c r="B1954" s="480" t="s">
        <v>12463</v>
      </c>
      <c r="C1954" s="323" t="s">
        <v>345</v>
      </c>
      <c r="D1954" s="323" t="s">
        <v>5797</v>
      </c>
      <c r="F1954" s="286" t="str">
        <f t="shared" si="1"/>
        <v>100036</v>
      </c>
      <c r="H1954" s="388">
        <f t="shared" si="2"/>
        <v>8.97</v>
      </c>
    </row>
    <row r="1955" ht="15.75" customHeight="1">
      <c r="A1955" s="323" t="s">
        <v>12465</v>
      </c>
      <c r="B1955" s="480" t="s">
        <v>12466</v>
      </c>
      <c r="C1955" s="323" t="s">
        <v>345</v>
      </c>
      <c r="D1955" s="323" t="s">
        <v>12467</v>
      </c>
      <c r="F1955" s="286" t="str">
        <f t="shared" si="1"/>
        <v>100037</v>
      </c>
      <c r="H1955" s="388">
        <f t="shared" si="2"/>
        <v>8.72</v>
      </c>
    </row>
    <row r="1956" ht="15.75" customHeight="1">
      <c r="A1956" s="323" t="s">
        <v>12468</v>
      </c>
      <c r="B1956" s="480" t="s">
        <v>12470</v>
      </c>
      <c r="C1956" s="323" t="s">
        <v>722</v>
      </c>
      <c r="D1956" s="323" t="s">
        <v>12471</v>
      </c>
      <c r="F1956" s="286" t="str">
        <f t="shared" si="1"/>
        <v>100651</v>
      </c>
      <c r="H1956" s="388">
        <f t="shared" si="2"/>
        <v>105.98</v>
      </c>
    </row>
    <row r="1957" ht="15.75" customHeight="1">
      <c r="A1957" s="323" t="s">
        <v>12473</v>
      </c>
      <c r="B1957" s="480" t="s">
        <v>12474</v>
      </c>
      <c r="C1957" s="323" t="s">
        <v>722</v>
      </c>
      <c r="D1957" s="323" t="s">
        <v>12475</v>
      </c>
      <c r="F1957" s="286" t="str">
        <f t="shared" si="1"/>
        <v>100652</v>
      </c>
      <c r="H1957" s="388">
        <f t="shared" si="2"/>
        <v>204.39</v>
      </c>
    </row>
    <row r="1958" ht="15.75" customHeight="1">
      <c r="A1958" s="323" t="s">
        <v>12477</v>
      </c>
      <c r="B1958" s="480" t="s">
        <v>12478</v>
      </c>
      <c r="C1958" s="323" t="s">
        <v>722</v>
      </c>
      <c r="D1958" s="323" t="s">
        <v>12480</v>
      </c>
      <c r="F1958" s="286" t="str">
        <f t="shared" si="1"/>
        <v>100653</v>
      </c>
      <c r="H1958" s="388">
        <f t="shared" si="2"/>
        <v>341.68</v>
      </c>
    </row>
    <row r="1959" ht="15.75" customHeight="1">
      <c r="A1959" s="323" t="s">
        <v>12483</v>
      </c>
      <c r="B1959" s="480" t="s">
        <v>12484</v>
      </c>
      <c r="C1959" s="323" t="s">
        <v>722</v>
      </c>
      <c r="D1959" s="323" t="s">
        <v>12485</v>
      </c>
      <c r="F1959" s="286" t="str">
        <f t="shared" si="1"/>
        <v>100654</v>
      </c>
      <c r="H1959" s="388">
        <f t="shared" si="2"/>
        <v>456.42</v>
      </c>
    </row>
    <row r="1960" ht="15.75" customHeight="1">
      <c r="A1960" s="323" t="s">
        <v>12487</v>
      </c>
      <c r="B1960" s="480" t="s">
        <v>12488</v>
      </c>
      <c r="C1960" s="323" t="s">
        <v>722</v>
      </c>
      <c r="D1960" s="323" t="s">
        <v>12489</v>
      </c>
      <c r="F1960" s="286" t="str">
        <f t="shared" si="1"/>
        <v>100655</v>
      </c>
      <c r="H1960" s="388">
        <f t="shared" si="2"/>
        <v>528.3</v>
      </c>
    </row>
    <row r="1961" ht="15.75" customHeight="1">
      <c r="A1961" s="323" t="s">
        <v>12490</v>
      </c>
      <c r="B1961" s="480" t="s">
        <v>12492</v>
      </c>
      <c r="C1961" s="323" t="s">
        <v>722</v>
      </c>
      <c r="D1961" s="323" t="s">
        <v>12493</v>
      </c>
      <c r="F1961" s="286" t="str">
        <f t="shared" si="1"/>
        <v>100656</v>
      </c>
      <c r="H1961" s="388">
        <f t="shared" si="2"/>
        <v>77.71</v>
      </c>
    </row>
    <row r="1962" ht="15.75" customHeight="1">
      <c r="A1962" s="323" t="s">
        <v>12495</v>
      </c>
      <c r="B1962" s="480" t="s">
        <v>12497</v>
      </c>
      <c r="C1962" s="323" t="s">
        <v>722</v>
      </c>
      <c r="D1962" s="323" t="s">
        <v>12498</v>
      </c>
      <c r="F1962" s="286" t="str">
        <f t="shared" si="1"/>
        <v>100657</v>
      </c>
      <c r="H1962" s="388">
        <f t="shared" si="2"/>
        <v>98.73</v>
      </c>
    </row>
    <row r="1963" ht="15.75" customHeight="1">
      <c r="A1963" s="323" t="s">
        <v>12500</v>
      </c>
      <c r="B1963" s="480" t="s">
        <v>12501</v>
      </c>
      <c r="C1963" s="323" t="s">
        <v>722</v>
      </c>
      <c r="D1963" s="323" t="s">
        <v>12502</v>
      </c>
      <c r="F1963" s="286" t="str">
        <f t="shared" si="1"/>
        <v>100658</v>
      </c>
      <c r="H1963" s="388">
        <f t="shared" si="2"/>
        <v>220.47</v>
      </c>
    </row>
    <row r="1964" ht="15.75" customHeight="1">
      <c r="A1964" s="323" t="s">
        <v>12505</v>
      </c>
      <c r="B1964" s="480" t="s">
        <v>12507</v>
      </c>
      <c r="C1964" s="323" t="s">
        <v>1666</v>
      </c>
      <c r="D1964" s="323" t="s">
        <v>12508</v>
      </c>
      <c r="F1964" s="286" t="str">
        <f t="shared" si="1"/>
        <v>83534</v>
      </c>
      <c r="H1964" s="388">
        <f t="shared" si="2"/>
        <v>554.12</v>
      </c>
    </row>
    <row r="1965" ht="15.75" customHeight="1">
      <c r="A1965" s="323" t="s">
        <v>12510</v>
      </c>
      <c r="B1965" s="480" t="s">
        <v>12512</v>
      </c>
      <c r="C1965" s="323" t="s">
        <v>1711</v>
      </c>
      <c r="D1965" s="323" t="s">
        <v>7612</v>
      </c>
      <c r="F1965" s="286" t="str">
        <f t="shared" si="1"/>
        <v>95240</v>
      </c>
      <c r="H1965" s="388">
        <f t="shared" si="2"/>
        <v>14.13</v>
      </c>
    </row>
    <row r="1966" ht="15.75" customHeight="1">
      <c r="A1966" s="323" t="s">
        <v>12516</v>
      </c>
      <c r="B1966" s="480" t="s">
        <v>12518</v>
      </c>
      <c r="C1966" s="323" t="s">
        <v>1711</v>
      </c>
      <c r="D1966" s="323" t="s">
        <v>12520</v>
      </c>
      <c r="F1966" s="286" t="str">
        <f t="shared" si="1"/>
        <v>95241</v>
      </c>
      <c r="H1966" s="388">
        <f t="shared" si="2"/>
        <v>23.58</v>
      </c>
    </row>
    <row r="1967" ht="15.75" customHeight="1">
      <c r="A1967" s="323" t="s">
        <v>12523</v>
      </c>
      <c r="B1967" s="480" t="s">
        <v>12524</v>
      </c>
      <c r="C1967" s="323" t="s">
        <v>1666</v>
      </c>
      <c r="D1967" s="323" t="s">
        <v>12526</v>
      </c>
      <c r="F1967" s="286" t="str">
        <f t="shared" si="1"/>
        <v>96616</v>
      </c>
      <c r="H1967" s="388">
        <f t="shared" si="2"/>
        <v>495.4</v>
      </c>
    </row>
    <row r="1968" ht="15.75" customHeight="1">
      <c r="A1968" s="323" t="s">
        <v>12529</v>
      </c>
      <c r="B1968" s="480" t="s">
        <v>12530</v>
      </c>
      <c r="C1968" s="323" t="s">
        <v>1711</v>
      </c>
      <c r="D1968" s="323" t="s">
        <v>12532</v>
      </c>
      <c r="F1968" s="286" t="str">
        <f t="shared" si="1"/>
        <v>96617</v>
      </c>
      <c r="H1968" s="388">
        <f t="shared" si="2"/>
        <v>14.83</v>
      </c>
    </row>
    <row r="1969" ht="15.75" customHeight="1">
      <c r="A1969" s="323" t="s">
        <v>12535</v>
      </c>
      <c r="B1969" s="480" t="s">
        <v>12536</v>
      </c>
      <c r="C1969" s="323" t="s">
        <v>1711</v>
      </c>
      <c r="D1969" s="323" t="s">
        <v>12538</v>
      </c>
      <c r="F1969" s="286" t="str">
        <f t="shared" si="1"/>
        <v>96619</v>
      </c>
      <c r="H1969" s="388">
        <f t="shared" si="2"/>
        <v>24.76</v>
      </c>
    </row>
    <row r="1970" ht="15.75" customHeight="1">
      <c r="A1970" s="323" t="s">
        <v>12541</v>
      </c>
      <c r="B1970" s="480" t="s">
        <v>12542</v>
      </c>
      <c r="C1970" s="323" t="s">
        <v>1666</v>
      </c>
      <c r="D1970" s="323" t="s">
        <v>12543</v>
      </c>
      <c r="F1970" s="286" t="str">
        <f t="shared" si="1"/>
        <v>96620</v>
      </c>
      <c r="H1970" s="388">
        <f t="shared" si="2"/>
        <v>471.76</v>
      </c>
    </row>
    <row r="1971" ht="15.75" customHeight="1">
      <c r="A1971" s="323" t="s">
        <v>12546</v>
      </c>
      <c r="B1971" s="480" t="s">
        <v>12548</v>
      </c>
      <c r="C1971" s="323" t="s">
        <v>1666</v>
      </c>
      <c r="D1971" s="323" t="s">
        <v>12549</v>
      </c>
      <c r="F1971" s="286" t="str">
        <f t="shared" si="1"/>
        <v>96621</v>
      </c>
      <c r="H1971" s="388">
        <f t="shared" si="2"/>
        <v>205.39</v>
      </c>
    </row>
    <row r="1972" ht="15.75" customHeight="1">
      <c r="A1972" s="323" t="s">
        <v>12553</v>
      </c>
      <c r="B1972" s="480" t="s">
        <v>12554</v>
      </c>
      <c r="C1972" s="323" t="s">
        <v>1666</v>
      </c>
      <c r="D1972" s="323" t="s">
        <v>12555</v>
      </c>
      <c r="F1972" s="286" t="str">
        <f t="shared" si="1"/>
        <v>96622</v>
      </c>
      <c r="H1972" s="388">
        <f t="shared" si="2"/>
        <v>135.94</v>
      </c>
    </row>
    <row r="1973" ht="15.75" customHeight="1">
      <c r="A1973" s="323" t="s">
        <v>12557</v>
      </c>
      <c r="B1973" s="480" t="s">
        <v>12559</v>
      </c>
      <c r="C1973" s="323" t="s">
        <v>1666</v>
      </c>
      <c r="D1973" s="323" t="s">
        <v>12560</v>
      </c>
      <c r="F1973" s="286" t="str">
        <f t="shared" si="1"/>
        <v>96623</v>
      </c>
      <c r="H1973" s="388">
        <f t="shared" si="2"/>
        <v>189.21</v>
      </c>
    </row>
    <row r="1974" ht="15.75" customHeight="1">
      <c r="A1974" s="323" t="s">
        <v>12562</v>
      </c>
      <c r="B1974" s="480" t="s">
        <v>12563</v>
      </c>
      <c r="C1974" s="323" t="s">
        <v>1666</v>
      </c>
      <c r="D1974" s="323" t="s">
        <v>12565</v>
      </c>
      <c r="F1974" s="286" t="str">
        <f t="shared" si="1"/>
        <v>96624</v>
      </c>
      <c r="H1974" s="388">
        <f t="shared" si="2"/>
        <v>130.23</v>
      </c>
    </row>
    <row r="1975" ht="15.75" customHeight="1">
      <c r="A1975" s="323" t="s">
        <v>12567</v>
      </c>
      <c r="B1975" s="480" t="s">
        <v>12568</v>
      </c>
      <c r="C1975" s="323" t="s">
        <v>1666</v>
      </c>
      <c r="D1975" s="323" t="s">
        <v>3172</v>
      </c>
      <c r="F1975" s="286" t="str">
        <f t="shared" si="1"/>
        <v>97082</v>
      </c>
      <c r="H1975" s="388">
        <f t="shared" si="2"/>
        <v>53.07</v>
      </c>
    </row>
    <row r="1976" ht="15.75" customHeight="1">
      <c r="A1976" s="323" t="s">
        <v>12571</v>
      </c>
      <c r="B1976" s="480" t="s">
        <v>12573</v>
      </c>
      <c r="C1976" s="323" t="s">
        <v>1711</v>
      </c>
      <c r="D1976" s="323" t="s">
        <v>12574</v>
      </c>
      <c r="F1976" s="286" t="str">
        <f t="shared" si="1"/>
        <v>97083</v>
      </c>
      <c r="H1976" s="388">
        <f t="shared" si="2"/>
        <v>2.95</v>
      </c>
    </row>
    <row r="1977" ht="15.75" customHeight="1">
      <c r="A1977" s="323" t="s">
        <v>12576</v>
      </c>
      <c r="B1977" s="480" t="s">
        <v>12577</v>
      </c>
      <c r="C1977" s="323" t="s">
        <v>1711</v>
      </c>
      <c r="D1977" s="323" t="s">
        <v>5100</v>
      </c>
      <c r="F1977" s="286" t="str">
        <f t="shared" si="1"/>
        <v>97084</v>
      </c>
      <c r="H1977" s="388">
        <f t="shared" si="2"/>
        <v>0.61</v>
      </c>
    </row>
    <row r="1978" ht="15.75" customHeight="1">
      <c r="A1978" s="323" t="s">
        <v>12580</v>
      </c>
      <c r="B1978" s="480" t="s">
        <v>12582</v>
      </c>
      <c r="C1978" s="323" t="s">
        <v>1711</v>
      </c>
      <c r="D1978" s="323" t="s">
        <v>12583</v>
      </c>
      <c r="F1978" s="286" t="str">
        <f t="shared" si="1"/>
        <v>97086</v>
      </c>
      <c r="H1978" s="388">
        <f t="shared" si="2"/>
        <v>109.49</v>
      </c>
    </row>
    <row r="1979" ht="15.75" customHeight="1">
      <c r="A1979" s="323" t="s">
        <v>12585</v>
      </c>
      <c r="B1979" s="480" t="s">
        <v>12586</v>
      </c>
      <c r="C1979" s="323" t="s">
        <v>1666</v>
      </c>
      <c r="D1979" s="323" t="s">
        <v>12588</v>
      </c>
      <c r="F1979" s="286" t="str">
        <f t="shared" si="1"/>
        <v>97094</v>
      </c>
      <c r="H1979" s="388">
        <f t="shared" si="2"/>
        <v>497.08</v>
      </c>
    </row>
    <row r="1980" ht="15.75" customHeight="1">
      <c r="A1980" s="323" t="s">
        <v>12590</v>
      </c>
      <c r="B1980" s="480" t="s">
        <v>12591</v>
      </c>
      <c r="C1980" s="323" t="s">
        <v>1666</v>
      </c>
      <c r="D1980" s="323" t="s">
        <v>12592</v>
      </c>
      <c r="F1980" s="286" t="str">
        <f t="shared" si="1"/>
        <v>97095</v>
      </c>
      <c r="H1980" s="388">
        <f t="shared" si="2"/>
        <v>466.59</v>
      </c>
    </row>
    <row r="1981" ht="15.75" customHeight="1">
      <c r="A1981" s="323" t="s">
        <v>12595</v>
      </c>
      <c r="B1981" s="480" t="s">
        <v>12596</v>
      </c>
      <c r="C1981" s="323" t="s">
        <v>1666</v>
      </c>
      <c r="D1981" s="323" t="s">
        <v>12597</v>
      </c>
      <c r="F1981" s="286" t="str">
        <f t="shared" si="1"/>
        <v>97096</v>
      </c>
      <c r="H1981" s="388">
        <f t="shared" si="2"/>
        <v>450.91</v>
      </c>
    </row>
    <row r="1982" ht="15.75" customHeight="1">
      <c r="A1982" s="323" t="s">
        <v>12600</v>
      </c>
      <c r="B1982" s="480" t="s">
        <v>12601</v>
      </c>
      <c r="C1982" s="323" t="s">
        <v>1666</v>
      </c>
      <c r="D1982" s="323" t="s">
        <v>12565</v>
      </c>
      <c r="F1982" s="286" t="str">
        <f t="shared" si="1"/>
        <v>100322</v>
      </c>
      <c r="H1982" s="388">
        <f t="shared" si="2"/>
        <v>130.23</v>
      </c>
    </row>
    <row r="1983" ht="15.75" customHeight="1">
      <c r="A1983" s="323" t="s">
        <v>12603</v>
      </c>
      <c r="B1983" s="480" t="s">
        <v>12604</v>
      </c>
      <c r="C1983" s="323" t="s">
        <v>1666</v>
      </c>
      <c r="D1983" s="323" t="s">
        <v>12606</v>
      </c>
      <c r="F1983" s="286" t="str">
        <f t="shared" si="1"/>
        <v>100323</v>
      </c>
      <c r="H1983" s="388">
        <f t="shared" si="2"/>
        <v>89.37</v>
      </c>
    </row>
    <row r="1984" ht="15.75" customHeight="1">
      <c r="A1984" s="323" t="s">
        <v>12608</v>
      </c>
      <c r="B1984" s="480" t="s">
        <v>12610</v>
      </c>
      <c r="C1984" s="323" t="s">
        <v>1666</v>
      </c>
      <c r="D1984" s="323" t="s">
        <v>12611</v>
      </c>
      <c r="F1984" s="286" t="str">
        <f t="shared" si="1"/>
        <v>100324</v>
      </c>
      <c r="H1984" s="388">
        <f t="shared" si="2"/>
        <v>130.22</v>
      </c>
    </row>
    <row r="1985" ht="15.75" customHeight="1">
      <c r="A1985" s="323" t="s">
        <v>12613</v>
      </c>
      <c r="B1985" s="480" t="s">
        <v>12614</v>
      </c>
      <c r="C1985" s="323" t="s">
        <v>1711</v>
      </c>
      <c r="D1985" s="323" t="s">
        <v>12616</v>
      </c>
      <c r="F1985" s="286" t="str">
        <f t="shared" si="1"/>
        <v>90996</v>
      </c>
      <c r="H1985" s="388">
        <f t="shared" si="2"/>
        <v>14.95</v>
      </c>
    </row>
    <row r="1986" ht="15.75" customHeight="1">
      <c r="A1986" s="323" t="s">
        <v>12618</v>
      </c>
      <c r="B1986" s="480" t="s">
        <v>12620</v>
      </c>
      <c r="C1986" s="323" t="s">
        <v>1711</v>
      </c>
      <c r="D1986" s="323" t="s">
        <v>5922</v>
      </c>
      <c r="F1986" s="286" t="str">
        <f t="shared" si="1"/>
        <v>90997</v>
      </c>
      <c r="H1986" s="388">
        <f t="shared" si="2"/>
        <v>20.41</v>
      </c>
    </row>
    <row r="1987" ht="15.75" customHeight="1">
      <c r="A1987" s="323" t="s">
        <v>12625</v>
      </c>
      <c r="B1987" s="480" t="s">
        <v>12626</v>
      </c>
      <c r="C1987" s="323" t="s">
        <v>1711</v>
      </c>
      <c r="D1987" s="323" t="s">
        <v>10983</v>
      </c>
      <c r="F1987" s="286" t="str">
        <f t="shared" si="1"/>
        <v>90998</v>
      </c>
      <c r="H1987" s="388">
        <f t="shared" si="2"/>
        <v>24.7</v>
      </c>
    </row>
    <row r="1988" ht="15.75" customHeight="1">
      <c r="A1988" s="323" t="s">
        <v>12630</v>
      </c>
      <c r="B1988" s="480" t="s">
        <v>12631</v>
      </c>
      <c r="C1988" s="323" t="s">
        <v>1711</v>
      </c>
      <c r="D1988" s="323" t="s">
        <v>5448</v>
      </c>
      <c r="F1988" s="286" t="str">
        <f t="shared" si="1"/>
        <v>91000</v>
      </c>
      <c r="H1988" s="388">
        <f t="shared" si="2"/>
        <v>18.79</v>
      </c>
    </row>
    <row r="1989" ht="15.75" customHeight="1">
      <c r="A1989" s="323" t="s">
        <v>12634</v>
      </c>
      <c r="B1989" s="480" t="s">
        <v>12635</v>
      </c>
      <c r="C1989" s="323" t="s">
        <v>1711</v>
      </c>
      <c r="D1989" s="323" t="s">
        <v>6280</v>
      </c>
      <c r="F1989" s="286" t="str">
        <f t="shared" si="1"/>
        <v>91002</v>
      </c>
      <c r="H1989" s="388">
        <f t="shared" si="2"/>
        <v>17.26</v>
      </c>
    </row>
    <row r="1990" ht="15.75" customHeight="1">
      <c r="A1990" s="323" t="s">
        <v>12638</v>
      </c>
      <c r="B1990" s="480" t="s">
        <v>12640</v>
      </c>
      <c r="C1990" s="323" t="s">
        <v>1711</v>
      </c>
      <c r="D1990" s="323" t="s">
        <v>11034</v>
      </c>
      <c r="F1990" s="286" t="str">
        <f t="shared" si="1"/>
        <v>91003</v>
      </c>
      <c r="H1990" s="388">
        <f t="shared" si="2"/>
        <v>20.03</v>
      </c>
    </row>
    <row r="1991" ht="15.75" customHeight="1">
      <c r="A1991" s="323" t="s">
        <v>12642</v>
      </c>
      <c r="B1991" s="480" t="s">
        <v>12643</v>
      </c>
      <c r="C1991" s="323" t="s">
        <v>1711</v>
      </c>
      <c r="D1991" s="323" t="s">
        <v>12644</v>
      </c>
      <c r="F1991" s="286" t="str">
        <f t="shared" si="1"/>
        <v>91004</v>
      </c>
      <c r="H1991" s="388">
        <f t="shared" si="2"/>
        <v>15.84</v>
      </c>
    </row>
    <row r="1992" ht="15.75" customHeight="1">
      <c r="A1992" s="323" t="s">
        <v>12646</v>
      </c>
      <c r="B1992" s="480" t="s">
        <v>12647</v>
      </c>
      <c r="C1992" s="323" t="s">
        <v>1711</v>
      </c>
      <c r="D1992" s="323" t="s">
        <v>12648</v>
      </c>
      <c r="F1992" s="286" t="str">
        <f t="shared" si="1"/>
        <v>91005</v>
      </c>
      <c r="H1992" s="388">
        <f t="shared" si="2"/>
        <v>19.02</v>
      </c>
    </row>
    <row r="1993" ht="15.75" customHeight="1">
      <c r="A1993" s="323" t="s">
        <v>12650</v>
      </c>
      <c r="B1993" s="480" t="s">
        <v>12652</v>
      </c>
      <c r="C1993" s="323" t="s">
        <v>1711</v>
      </c>
      <c r="D1993" s="323" t="s">
        <v>12653</v>
      </c>
      <c r="F1993" s="286" t="str">
        <f t="shared" si="1"/>
        <v>91006</v>
      </c>
      <c r="H1993" s="388">
        <f t="shared" si="2"/>
        <v>14.61</v>
      </c>
    </row>
    <row r="1994" ht="15.75" customHeight="1">
      <c r="A1994" s="323" t="s">
        <v>12655</v>
      </c>
      <c r="B1994" s="480" t="s">
        <v>12656</v>
      </c>
      <c r="C1994" s="323" t="s">
        <v>1711</v>
      </c>
      <c r="D1994" s="323" t="s">
        <v>11922</v>
      </c>
      <c r="F1994" s="286" t="str">
        <f t="shared" si="1"/>
        <v>91007</v>
      </c>
      <c r="H1994" s="388">
        <f t="shared" si="2"/>
        <v>13.1</v>
      </c>
    </row>
    <row r="1995" ht="15.75" customHeight="1">
      <c r="A1995" s="323" t="s">
        <v>12658</v>
      </c>
      <c r="B1995" s="480" t="s">
        <v>12660</v>
      </c>
      <c r="C1995" s="323" t="s">
        <v>1711</v>
      </c>
      <c r="D1995" s="323" t="s">
        <v>12661</v>
      </c>
      <c r="F1995" s="286" t="str">
        <f t="shared" si="1"/>
        <v>91008</v>
      </c>
      <c r="H1995" s="388">
        <f t="shared" si="2"/>
        <v>15.87</v>
      </c>
    </row>
    <row r="1996" ht="15.75" customHeight="1">
      <c r="A1996" s="323" t="s">
        <v>12662</v>
      </c>
      <c r="B1996" s="480" t="s">
        <v>12663</v>
      </c>
      <c r="C1996" s="323" t="s">
        <v>1711</v>
      </c>
      <c r="D1996" s="323" t="s">
        <v>12664</v>
      </c>
      <c r="F1996" s="286" t="str">
        <f t="shared" si="1"/>
        <v>92263</v>
      </c>
      <c r="H1996" s="388">
        <f t="shared" si="2"/>
        <v>116.66</v>
      </c>
    </row>
    <row r="1997" ht="15.75" customHeight="1">
      <c r="A1997" s="323" t="s">
        <v>12666</v>
      </c>
      <c r="B1997" s="480" t="s">
        <v>12667</v>
      </c>
      <c r="C1997" s="323" t="s">
        <v>1711</v>
      </c>
      <c r="D1997" s="323" t="s">
        <v>12668</v>
      </c>
      <c r="F1997" s="286" t="str">
        <f t="shared" si="1"/>
        <v>92264</v>
      </c>
      <c r="H1997" s="388">
        <f t="shared" si="2"/>
        <v>149.84</v>
      </c>
    </row>
    <row r="1998" ht="15.75" customHeight="1">
      <c r="A1998" s="323" t="s">
        <v>12671</v>
      </c>
      <c r="B1998" s="480" t="s">
        <v>12672</v>
      </c>
      <c r="C1998" s="323" t="s">
        <v>1711</v>
      </c>
      <c r="D1998" s="323" t="s">
        <v>12674</v>
      </c>
      <c r="F1998" s="286" t="str">
        <f t="shared" si="1"/>
        <v>92265</v>
      </c>
      <c r="H1998" s="388">
        <f t="shared" si="2"/>
        <v>91.77</v>
      </c>
    </row>
    <row r="1999" ht="15.75" customHeight="1">
      <c r="A1999" s="323" t="s">
        <v>12676</v>
      </c>
      <c r="B1999" s="480" t="s">
        <v>12677</v>
      </c>
      <c r="C1999" s="323" t="s">
        <v>1711</v>
      </c>
      <c r="D1999" s="323" t="s">
        <v>12679</v>
      </c>
      <c r="F1999" s="286" t="str">
        <f t="shared" si="1"/>
        <v>92266</v>
      </c>
      <c r="H1999" s="388">
        <f t="shared" si="2"/>
        <v>121.33</v>
      </c>
    </row>
    <row r="2000" ht="15.75" customHeight="1">
      <c r="A2000" s="323" t="s">
        <v>12681</v>
      </c>
      <c r="B2000" s="480" t="s">
        <v>12682</v>
      </c>
      <c r="C2000" s="323" t="s">
        <v>1711</v>
      </c>
      <c r="D2000" s="323" t="s">
        <v>12684</v>
      </c>
      <c r="F2000" s="286" t="str">
        <f t="shared" si="1"/>
        <v>92267</v>
      </c>
      <c r="H2000" s="388">
        <f t="shared" si="2"/>
        <v>34.22</v>
      </c>
    </row>
    <row r="2001" ht="15.75" customHeight="1">
      <c r="A2001" s="323" t="s">
        <v>12686</v>
      </c>
      <c r="B2001" s="480" t="s">
        <v>12687</v>
      </c>
      <c r="C2001" s="323" t="s">
        <v>1711</v>
      </c>
      <c r="D2001" s="323" t="s">
        <v>12689</v>
      </c>
      <c r="F2001" s="286" t="str">
        <f t="shared" si="1"/>
        <v>92268</v>
      </c>
      <c r="H2001" s="388">
        <f t="shared" si="2"/>
        <v>60.32</v>
      </c>
    </row>
    <row r="2002" ht="15.75" customHeight="1">
      <c r="A2002" s="323" t="s">
        <v>12691</v>
      </c>
      <c r="B2002" s="480" t="s">
        <v>12692</v>
      </c>
      <c r="C2002" s="323" t="s">
        <v>1711</v>
      </c>
      <c r="D2002" s="323" t="s">
        <v>12693</v>
      </c>
      <c r="F2002" s="286" t="str">
        <f t="shared" si="1"/>
        <v>92269</v>
      </c>
      <c r="H2002" s="388">
        <f t="shared" si="2"/>
        <v>104.08</v>
      </c>
    </row>
    <row r="2003" ht="15.75" customHeight="1">
      <c r="A2003" s="323" t="s">
        <v>12695</v>
      </c>
      <c r="B2003" s="480" t="s">
        <v>12696</v>
      </c>
      <c r="C2003" s="323" t="s">
        <v>1711</v>
      </c>
      <c r="D2003" s="323" t="s">
        <v>12698</v>
      </c>
      <c r="F2003" s="286" t="str">
        <f t="shared" si="1"/>
        <v>92270</v>
      </c>
      <c r="H2003" s="388">
        <f t="shared" si="2"/>
        <v>85.49</v>
      </c>
    </row>
    <row r="2004" ht="15.75" customHeight="1">
      <c r="A2004" s="323" t="s">
        <v>12699</v>
      </c>
      <c r="B2004" s="480" t="s">
        <v>12700</v>
      </c>
      <c r="C2004" s="323" t="s">
        <v>1711</v>
      </c>
      <c r="D2004" s="323" t="s">
        <v>12702</v>
      </c>
      <c r="F2004" s="286" t="str">
        <f t="shared" si="1"/>
        <v>92271</v>
      </c>
      <c r="H2004" s="388">
        <f t="shared" si="2"/>
        <v>63</v>
      </c>
    </row>
    <row r="2005" ht="15.75" customHeight="1">
      <c r="A2005" s="323" t="s">
        <v>12703</v>
      </c>
      <c r="B2005" s="480" t="s">
        <v>12704</v>
      </c>
      <c r="C2005" s="323" t="s">
        <v>722</v>
      </c>
      <c r="D2005" s="323" t="s">
        <v>11836</v>
      </c>
      <c r="F2005" s="286" t="str">
        <f t="shared" si="1"/>
        <v>92272</v>
      </c>
      <c r="H2005" s="388">
        <f t="shared" si="2"/>
        <v>22.98</v>
      </c>
    </row>
    <row r="2006" ht="15.75" customHeight="1">
      <c r="A2006" s="323" t="s">
        <v>12707</v>
      </c>
      <c r="B2006" s="480" t="s">
        <v>12708</v>
      </c>
      <c r="C2006" s="323" t="s">
        <v>722</v>
      </c>
      <c r="D2006" s="323" t="s">
        <v>12709</v>
      </c>
      <c r="F2006" s="286" t="str">
        <f t="shared" si="1"/>
        <v>92273</v>
      </c>
      <c r="H2006" s="388">
        <f t="shared" si="2"/>
        <v>8.68</v>
      </c>
    </row>
    <row r="2007" ht="15.75" customHeight="1">
      <c r="A2007" s="323" t="s">
        <v>12712</v>
      </c>
      <c r="B2007" s="480" t="s">
        <v>12713</v>
      </c>
      <c r="C2007" s="323" t="s">
        <v>1711</v>
      </c>
      <c r="D2007" s="323" t="s">
        <v>12715</v>
      </c>
      <c r="F2007" s="286" t="str">
        <f t="shared" si="1"/>
        <v>92408</v>
      </c>
      <c r="H2007" s="388">
        <f t="shared" si="2"/>
        <v>206.89</v>
      </c>
    </row>
    <row r="2008" ht="15.75" customHeight="1">
      <c r="A2008" s="323" t="s">
        <v>12717</v>
      </c>
      <c r="B2008" s="480" t="s">
        <v>12718</v>
      </c>
      <c r="C2008" s="323" t="s">
        <v>1711</v>
      </c>
      <c r="D2008" s="323" t="s">
        <v>12720</v>
      </c>
      <c r="F2008" s="286" t="str">
        <f t="shared" si="1"/>
        <v>92409</v>
      </c>
      <c r="H2008" s="388">
        <f t="shared" si="2"/>
        <v>195.19</v>
      </c>
    </row>
    <row r="2009" ht="15.75" customHeight="1">
      <c r="A2009" s="323" t="s">
        <v>12722</v>
      </c>
      <c r="B2009" s="480" t="s">
        <v>12724</v>
      </c>
      <c r="C2009" s="323" t="s">
        <v>1711</v>
      </c>
      <c r="D2009" s="323" t="s">
        <v>12725</v>
      </c>
      <c r="F2009" s="286" t="str">
        <f t="shared" si="1"/>
        <v>92410</v>
      </c>
      <c r="H2009" s="388">
        <f t="shared" si="2"/>
        <v>144.13</v>
      </c>
    </row>
    <row r="2010" ht="15.75" customHeight="1">
      <c r="A2010" s="323" t="s">
        <v>12727</v>
      </c>
      <c r="B2010" s="480" t="s">
        <v>12729</v>
      </c>
      <c r="C2010" s="323" t="s">
        <v>1711</v>
      </c>
      <c r="D2010" s="323" t="s">
        <v>12730</v>
      </c>
      <c r="F2010" s="286" t="str">
        <f t="shared" si="1"/>
        <v>92411</v>
      </c>
      <c r="H2010" s="388">
        <f t="shared" si="2"/>
        <v>133.81</v>
      </c>
    </row>
    <row r="2011" ht="15.75" customHeight="1">
      <c r="A2011" s="323" t="s">
        <v>12733</v>
      </c>
      <c r="B2011" s="480" t="s">
        <v>12734</v>
      </c>
      <c r="C2011" s="323" t="s">
        <v>1711</v>
      </c>
      <c r="D2011" s="323" t="s">
        <v>12736</v>
      </c>
      <c r="F2011" s="286" t="str">
        <f t="shared" si="1"/>
        <v>92412</v>
      </c>
      <c r="H2011" s="388">
        <f t="shared" si="2"/>
        <v>97.2</v>
      </c>
    </row>
    <row r="2012" ht="15.75" customHeight="1">
      <c r="A2012" s="323" t="s">
        <v>12737</v>
      </c>
      <c r="B2012" s="480" t="s">
        <v>12739</v>
      </c>
      <c r="C2012" s="323" t="s">
        <v>1711</v>
      </c>
      <c r="D2012" s="323" t="s">
        <v>12740</v>
      </c>
      <c r="F2012" s="286" t="str">
        <f t="shared" si="1"/>
        <v>92413</v>
      </c>
      <c r="H2012" s="388">
        <f t="shared" si="2"/>
        <v>89.25</v>
      </c>
    </row>
    <row r="2013" ht="15.75" customHeight="1">
      <c r="A2013" s="323" t="s">
        <v>12742</v>
      </c>
      <c r="B2013" s="480" t="s">
        <v>12743</v>
      </c>
      <c r="C2013" s="323" t="s">
        <v>1711</v>
      </c>
      <c r="D2013" s="323" t="s">
        <v>12744</v>
      </c>
      <c r="F2013" s="286" t="str">
        <f t="shared" si="1"/>
        <v>92414</v>
      </c>
      <c r="H2013" s="388">
        <f t="shared" si="2"/>
        <v>114.02</v>
      </c>
    </row>
    <row r="2014" ht="15.75" customHeight="1">
      <c r="A2014" s="323" t="s">
        <v>12747</v>
      </c>
      <c r="B2014" s="480" t="s">
        <v>12749</v>
      </c>
      <c r="C2014" s="323" t="s">
        <v>1711</v>
      </c>
      <c r="D2014" s="323" t="s">
        <v>12750</v>
      </c>
      <c r="F2014" s="286" t="str">
        <f t="shared" si="1"/>
        <v>92415</v>
      </c>
      <c r="H2014" s="388">
        <f t="shared" si="2"/>
        <v>103.69</v>
      </c>
    </row>
    <row r="2015" ht="15.75" customHeight="1">
      <c r="A2015" s="323" t="s">
        <v>12753</v>
      </c>
      <c r="B2015" s="480" t="s">
        <v>12755</v>
      </c>
      <c r="C2015" s="323" t="s">
        <v>1711</v>
      </c>
      <c r="D2015" s="323" t="s">
        <v>12756</v>
      </c>
      <c r="F2015" s="286" t="str">
        <f t="shared" si="1"/>
        <v>92416</v>
      </c>
      <c r="H2015" s="388">
        <f t="shared" si="2"/>
        <v>135.27</v>
      </c>
    </row>
    <row r="2016" ht="15.75" customHeight="1">
      <c r="A2016" s="323" t="s">
        <v>12760</v>
      </c>
      <c r="B2016" s="480" t="s">
        <v>12761</v>
      </c>
      <c r="C2016" s="323" t="s">
        <v>1711</v>
      </c>
      <c r="D2016" s="323" t="s">
        <v>12762</v>
      </c>
      <c r="F2016" s="286" t="str">
        <f t="shared" si="1"/>
        <v>92417</v>
      </c>
      <c r="H2016" s="388">
        <f t="shared" si="2"/>
        <v>124.99</v>
      </c>
    </row>
    <row r="2017" ht="15.75" customHeight="1">
      <c r="A2017" s="323" t="s">
        <v>12765</v>
      </c>
      <c r="B2017" s="480" t="s">
        <v>12766</v>
      </c>
      <c r="C2017" s="323" t="s">
        <v>1711</v>
      </c>
      <c r="D2017" s="323" t="s">
        <v>12768</v>
      </c>
      <c r="F2017" s="286" t="str">
        <f t="shared" si="1"/>
        <v>92418</v>
      </c>
      <c r="H2017" s="388">
        <f t="shared" si="2"/>
        <v>73.47</v>
      </c>
    </row>
    <row r="2018" ht="15.75" customHeight="1">
      <c r="A2018" s="323" t="s">
        <v>12769</v>
      </c>
      <c r="B2018" s="480" t="s">
        <v>12771</v>
      </c>
      <c r="C2018" s="323" t="s">
        <v>1711</v>
      </c>
      <c r="D2018" s="323" t="s">
        <v>12772</v>
      </c>
      <c r="F2018" s="286" t="str">
        <f t="shared" si="1"/>
        <v>92419</v>
      </c>
      <c r="H2018" s="388">
        <f t="shared" si="2"/>
        <v>65.54</v>
      </c>
    </row>
    <row r="2019" ht="15.75" customHeight="1">
      <c r="A2019" s="323" t="s">
        <v>12776</v>
      </c>
      <c r="B2019" s="480" t="s">
        <v>12777</v>
      </c>
      <c r="C2019" s="323" t="s">
        <v>1711</v>
      </c>
      <c r="D2019" s="323" t="s">
        <v>12779</v>
      </c>
      <c r="F2019" s="286" t="str">
        <f t="shared" si="1"/>
        <v>92420</v>
      </c>
      <c r="H2019" s="388">
        <f t="shared" si="2"/>
        <v>89.81</v>
      </c>
    </row>
    <row r="2020" ht="15.75" customHeight="1">
      <c r="A2020" s="323" t="s">
        <v>12781</v>
      </c>
      <c r="B2020" s="480" t="s">
        <v>12782</v>
      </c>
      <c r="C2020" s="323" t="s">
        <v>1711</v>
      </c>
      <c r="D2020" s="323" t="s">
        <v>12784</v>
      </c>
      <c r="F2020" s="286" t="str">
        <f t="shared" si="1"/>
        <v>92421</v>
      </c>
      <c r="H2020" s="388">
        <f t="shared" si="2"/>
        <v>81.88</v>
      </c>
    </row>
    <row r="2021" ht="15.75" customHeight="1">
      <c r="A2021" s="323" t="s">
        <v>12786</v>
      </c>
      <c r="B2021" s="480" t="s">
        <v>12787</v>
      </c>
      <c r="C2021" s="323" t="s">
        <v>1711</v>
      </c>
      <c r="D2021" s="323" t="s">
        <v>12789</v>
      </c>
      <c r="F2021" s="286" t="str">
        <f t="shared" si="1"/>
        <v>92422</v>
      </c>
      <c r="H2021" s="388">
        <f t="shared" si="2"/>
        <v>60.35</v>
      </c>
    </row>
    <row r="2022" ht="15.75" customHeight="1">
      <c r="A2022" s="323" t="s">
        <v>12790</v>
      </c>
      <c r="B2022" s="480" t="s">
        <v>12792</v>
      </c>
      <c r="C2022" s="323" t="s">
        <v>1711</v>
      </c>
      <c r="D2022" s="323" t="s">
        <v>9553</v>
      </c>
      <c r="F2022" s="286" t="str">
        <f t="shared" si="1"/>
        <v>92423</v>
      </c>
      <c r="H2022" s="388">
        <f t="shared" si="2"/>
        <v>53.47</v>
      </c>
    </row>
    <row r="2023" ht="15.75" customHeight="1">
      <c r="A2023" s="323" t="s">
        <v>12793</v>
      </c>
      <c r="B2023" s="480" t="s">
        <v>12795</v>
      </c>
      <c r="C2023" s="323" t="s">
        <v>1711</v>
      </c>
      <c r="D2023" s="323" t="s">
        <v>12796</v>
      </c>
      <c r="F2023" s="286" t="str">
        <f t="shared" si="1"/>
        <v>92424</v>
      </c>
      <c r="H2023" s="388">
        <f t="shared" si="2"/>
        <v>74.57</v>
      </c>
    </row>
    <row r="2024" ht="15.75" customHeight="1">
      <c r="A2024" s="323" t="s">
        <v>12798</v>
      </c>
      <c r="B2024" s="480" t="s">
        <v>12799</v>
      </c>
      <c r="C2024" s="323" t="s">
        <v>1711</v>
      </c>
      <c r="D2024" s="323" t="s">
        <v>12800</v>
      </c>
      <c r="F2024" s="286" t="str">
        <f t="shared" si="1"/>
        <v>92425</v>
      </c>
      <c r="H2024" s="388">
        <f t="shared" si="2"/>
        <v>67.66</v>
      </c>
    </row>
    <row r="2025" ht="15.75" customHeight="1">
      <c r="A2025" s="323" t="s">
        <v>12802</v>
      </c>
      <c r="B2025" s="480" t="s">
        <v>12804</v>
      </c>
      <c r="C2025" s="323" t="s">
        <v>1711</v>
      </c>
      <c r="D2025" s="323" t="s">
        <v>6996</v>
      </c>
      <c r="F2025" s="286" t="str">
        <f t="shared" si="1"/>
        <v>92426</v>
      </c>
      <c r="H2025" s="388">
        <f t="shared" si="2"/>
        <v>53.75</v>
      </c>
    </row>
    <row r="2026" ht="15.75" customHeight="1">
      <c r="A2026" s="323" t="s">
        <v>12806</v>
      </c>
      <c r="B2026" s="480" t="s">
        <v>12807</v>
      </c>
      <c r="C2026" s="323" t="s">
        <v>1711</v>
      </c>
      <c r="D2026" s="323" t="s">
        <v>12808</v>
      </c>
      <c r="F2026" s="286" t="str">
        <f t="shared" si="1"/>
        <v>92427</v>
      </c>
      <c r="H2026" s="388">
        <f t="shared" si="2"/>
        <v>47.37</v>
      </c>
    </row>
    <row r="2027" ht="15.75" customHeight="1">
      <c r="A2027" s="323" t="s">
        <v>12811</v>
      </c>
      <c r="B2027" s="480" t="s">
        <v>12812</v>
      </c>
      <c r="C2027" s="323" t="s">
        <v>1711</v>
      </c>
      <c r="D2027" s="323" t="s">
        <v>12813</v>
      </c>
      <c r="F2027" s="286" t="str">
        <f t="shared" si="1"/>
        <v>92428</v>
      </c>
      <c r="H2027" s="388">
        <f t="shared" si="2"/>
        <v>66.88</v>
      </c>
    </row>
    <row r="2028" ht="15.75" customHeight="1">
      <c r="A2028" s="323" t="s">
        <v>12816</v>
      </c>
      <c r="B2028" s="480" t="s">
        <v>12817</v>
      </c>
      <c r="C2028" s="323" t="s">
        <v>1711</v>
      </c>
      <c r="D2028" s="323" t="s">
        <v>12818</v>
      </c>
      <c r="F2028" s="286" t="str">
        <f t="shared" si="1"/>
        <v>92429</v>
      </c>
      <c r="H2028" s="388">
        <f t="shared" si="2"/>
        <v>60.5</v>
      </c>
    </row>
    <row r="2029" ht="15.75" customHeight="1">
      <c r="A2029" s="323" t="s">
        <v>12821</v>
      </c>
      <c r="B2029" s="480" t="s">
        <v>12822</v>
      </c>
      <c r="C2029" s="323" t="s">
        <v>1711</v>
      </c>
      <c r="D2029" s="323" t="s">
        <v>12824</v>
      </c>
      <c r="F2029" s="286" t="str">
        <f t="shared" si="1"/>
        <v>92430</v>
      </c>
      <c r="H2029" s="388">
        <f t="shared" si="2"/>
        <v>50.61</v>
      </c>
    </row>
    <row r="2030" ht="15.75" customHeight="1">
      <c r="A2030" s="323" t="s">
        <v>12825</v>
      </c>
      <c r="B2030" s="480" t="s">
        <v>12827</v>
      </c>
      <c r="C2030" s="323" t="s">
        <v>1711</v>
      </c>
      <c r="D2030" s="323" t="s">
        <v>8799</v>
      </c>
      <c r="F2030" s="286" t="str">
        <f t="shared" si="1"/>
        <v>92431</v>
      </c>
      <c r="H2030" s="388">
        <f t="shared" si="2"/>
        <v>44.56</v>
      </c>
    </row>
    <row r="2031" ht="15.75" customHeight="1">
      <c r="A2031" s="323" t="s">
        <v>12828</v>
      </c>
      <c r="B2031" s="480" t="s">
        <v>12830</v>
      </c>
      <c r="C2031" s="323" t="s">
        <v>1711</v>
      </c>
      <c r="D2031" s="323" t="s">
        <v>12831</v>
      </c>
      <c r="F2031" s="286" t="str">
        <f t="shared" si="1"/>
        <v>92432</v>
      </c>
      <c r="H2031" s="388">
        <f t="shared" si="2"/>
        <v>63.11</v>
      </c>
    </row>
    <row r="2032" ht="15.75" customHeight="1">
      <c r="A2032" s="323" t="s">
        <v>12833</v>
      </c>
      <c r="B2032" s="480" t="s">
        <v>12835</v>
      </c>
      <c r="C2032" s="323" t="s">
        <v>1711</v>
      </c>
      <c r="D2032" s="323" t="s">
        <v>12836</v>
      </c>
      <c r="F2032" s="286" t="str">
        <f t="shared" si="1"/>
        <v>92433</v>
      </c>
      <c r="H2032" s="388">
        <f t="shared" si="2"/>
        <v>57.04</v>
      </c>
    </row>
    <row r="2033" ht="15.75" customHeight="1">
      <c r="A2033" s="323" t="s">
        <v>12839</v>
      </c>
      <c r="B2033" s="480" t="s">
        <v>12840</v>
      </c>
      <c r="C2033" s="323" t="s">
        <v>1711</v>
      </c>
      <c r="D2033" s="323" t="s">
        <v>12842</v>
      </c>
      <c r="F2033" s="286" t="str">
        <f t="shared" si="1"/>
        <v>92434</v>
      </c>
      <c r="H2033" s="388">
        <f t="shared" si="2"/>
        <v>48.11</v>
      </c>
    </row>
    <row r="2034" ht="15.75" customHeight="1">
      <c r="A2034" s="323" t="s">
        <v>12844</v>
      </c>
      <c r="B2034" s="480" t="s">
        <v>12846</v>
      </c>
      <c r="C2034" s="323" t="s">
        <v>1711</v>
      </c>
      <c r="D2034" s="323" t="s">
        <v>12847</v>
      </c>
      <c r="F2034" s="286" t="str">
        <f t="shared" si="1"/>
        <v>92435</v>
      </c>
      <c r="H2034" s="388">
        <f t="shared" si="2"/>
        <v>42.25</v>
      </c>
    </row>
    <row r="2035" ht="15.75" customHeight="1">
      <c r="A2035" s="323" t="s">
        <v>12850</v>
      </c>
      <c r="B2035" s="480" t="s">
        <v>12851</v>
      </c>
      <c r="C2035" s="323" t="s">
        <v>1711</v>
      </c>
      <c r="D2035" s="323" t="s">
        <v>12852</v>
      </c>
      <c r="F2035" s="286" t="str">
        <f t="shared" si="1"/>
        <v>92436</v>
      </c>
      <c r="H2035" s="388">
        <f t="shared" si="2"/>
        <v>60.14</v>
      </c>
    </row>
    <row r="2036" ht="15.75" customHeight="1">
      <c r="A2036" s="323" t="s">
        <v>12854</v>
      </c>
      <c r="B2036" s="480" t="s">
        <v>12855</v>
      </c>
      <c r="C2036" s="323" t="s">
        <v>1711</v>
      </c>
      <c r="D2036" s="323" t="s">
        <v>10847</v>
      </c>
      <c r="F2036" s="286" t="str">
        <f t="shared" si="1"/>
        <v>92437</v>
      </c>
      <c r="H2036" s="388">
        <f t="shared" si="2"/>
        <v>54.31</v>
      </c>
    </row>
    <row r="2037" ht="15.75" customHeight="1">
      <c r="A2037" s="323" t="s">
        <v>12858</v>
      </c>
      <c r="B2037" s="480" t="s">
        <v>12859</v>
      </c>
      <c r="C2037" s="323" t="s">
        <v>1711</v>
      </c>
      <c r="D2037" s="323" t="s">
        <v>12860</v>
      </c>
      <c r="F2037" s="286" t="str">
        <f t="shared" si="1"/>
        <v>92438</v>
      </c>
      <c r="H2037" s="388">
        <f t="shared" si="2"/>
        <v>46.28</v>
      </c>
    </row>
    <row r="2038" ht="15.75" customHeight="1">
      <c r="A2038" s="323" t="s">
        <v>12864</v>
      </c>
      <c r="B2038" s="480" t="s">
        <v>12866</v>
      </c>
      <c r="C2038" s="323" t="s">
        <v>1711</v>
      </c>
      <c r="D2038" s="323" t="s">
        <v>12867</v>
      </c>
      <c r="F2038" s="286" t="str">
        <f t="shared" si="1"/>
        <v>92439</v>
      </c>
      <c r="H2038" s="388">
        <f t="shared" si="2"/>
        <v>40.58</v>
      </c>
    </row>
    <row r="2039" ht="15.75" customHeight="1">
      <c r="A2039" s="323" t="s">
        <v>12869</v>
      </c>
      <c r="B2039" s="480" t="s">
        <v>12870</v>
      </c>
      <c r="C2039" s="323" t="s">
        <v>1711</v>
      </c>
      <c r="D2039" s="323" t="s">
        <v>12872</v>
      </c>
      <c r="F2039" s="286" t="str">
        <f t="shared" si="1"/>
        <v>92440</v>
      </c>
      <c r="H2039" s="388">
        <f t="shared" si="2"/>
        <v>58</v>
      </c>
    </row>
    <row r="2040" ht="15.75" customHeight="1">
      <c r="A2040" s="323" t="s">
        <v>12873</v>
      </c>
      <c r="B2040" s="480" t="s">
        <v>12875</v>
      </c>
      <c r="C2040" s="323" t="s">
        <v>1711</v>
      </c>
      <c r="D2040" s="323" t="s">
        <v>12878</v>
      </c>
      <c r="F2040" s="286" t="str">
        <f t="shared" si="1"/>
        <v>92441</v>
      </c>
      <c r="H2040" s="388">
        <f t="shared" si="2"/>
        <v>52.35</v>
      </c>
    </row>
    <row r="2041" ht="15.75" customHeight="1">
      <c r="A2041" s="323" t="s">
        <v>12880</v>
      </c>
      <c r="B2041" s="480" t="s">
        <v>12881</v>
      </c>
      <c r="C2041" s="323" t="s">
        <v>1711</v>
      </c>
      <c r="D2041" s="323" t="s">
        <v>12882</v>
      </c>
      <c r="F2041" s="286" t="str">
        <f t="shared" si="1"/>
        <v>92442</v>
      </c>
      <c r="H2041" s="388">
        <f t="shared" si="2"/>
        <v>42.59</v>
      </c>
    </row>
    <row r="2042" ht="15.75" customHeight="1">
      <c r="A2042" s="323" t="s">
        <v>12885</v>
      </c>
      <c r="B2042" s="480" t="s">
        <v>12886</v>
      </c>
      <c r="C2042" s="323" t="s">
        <v>1711</v>
      </c>
      <c r="D2042" s="323" t="s">
        <v>12888</v>
      </c>
      <c r="F2042" s="286" t="str">
        <f t="shared" si="1"/>
        <v>92443</v>
      </c>
      <c r="H2042" s="388">
        <f t="shared" si="2"/>
        <v>37.08</v>
      </c>
    </row>
    <row r="2043" ht="15.75" customHeight="1">
      <c r="A2043" s="323" t="s">
        <v>12889</v>
      </c>
      <c r="B2043" s="480" t="s">
        <v>12891</v>
      </c>
      <c r="C2043" s="323" t="s">
        <v>1711</v>
      </c>
      <c r="D2043" s="323" t="s">
        <v>12892</v>
      </c>
      <c r="F2043" s="286" t="str">
        <f t="shared" si="1"/>
        <v>92444</v>
      </c>
      <c r="H2043" s="388">
        <f t="shared" si="2"/>
        <v>53.94</v>
      </c>
    </row>
    <row r="2044" ht="15.75" customHeight="1">
      <c r="A2044" s="323" t="s">
        <v>12895</v>
      </c>
      <c r="B2044" s="480" t="s">
        <v>12896</v>
      </c>
      <c r="C2044" s="323" t="s">
        <v>1711</v>
      </c>
      <c r="D2044" s="323" t="s">
        <v>12897</v>
      </c>
      <c r="F2044" s="286" t="str">
        <f t="shared" si="1"/>
        <v>92445</v>
      </c>
      <c r="H2044" s="388">
        <f t="shared" si="2"/>
        <v>48.44</v>
      </c>
    </row>
    <row r="2045" ht="15.75" customHeight="1">
      <c r="A2045" s="323" t="s">
        <v>12899</v>
      </c>
      <c r="B2045" s="480" t="s">
        <v>12901</v>
      </c>
      <c r="C2045" s="323" t="s">
        <v>1711</v>
      </c>
      <c r="D2045" s="323" t="s">
        <v>12902</v>
      </c>
      <c r="F2045" s="286" t="str">
        <f t="shared" si="1"/>
        <v>92446</v>
      </c>
      <c r="H2045" s="388">
        <f t="shared" si="2"/>
        <v>186.35</v>
      </c>
    </row>
    <row r="2046" ht="15.75" customHeight="1">
      <c r="A2046" s="323" t="s">
        <v>12905</v>
      </c>
      <c r="B2046" s="480" t="s">
        <v>12906</v>
      </c>
      <c r="C2046" s="323" t="s">
        <v>1711</v>
      </c>
      <c r="D2046" s="323" t="s">
        <v>12908</v>
      </c>
      <c r="F2046" s="286" t="str">
        <f t="shared" si="1"/>
        <v>92447</v>
      </c>
      <c r="H2046" s="388">
        <f t="shared" si="2"/>
        <v>134</v>
      </c>
    </row>
    <row r="2047" ht="15.75" customHeight="1">
      <c r="A2047" s="323" t="s">
        <v>12910</v>
      </c>
      <c r="B2047" s="480" t="s">
        <v>12911</v>
      </c>
      <c r="C2047" s="323" t="s">
        <v>1711</v>
      </c>
      <c r="D2047" s="323" t="s">
        <v>12913</v>
      </c>
      <c r="F2047" s="286" t="str">
        <f t="shared" si="1"/>
        <v>92448</v>
      </c>
      <c r="H2047" s="388">
        <f t="shared" si="2"/>
        <v>106.59</v>
      </c>
    </row>
    <row r="2048" ht="15.75" customHeight="1">
      <c r="A2048" s="323" t="s">
        <v>12914</v>
      </c>
      <c r="B2048" s="480" t="s">
        <v>12916</v>
      </c>
      <c r="C2048" s="323" t="s">
        <v>1711</v>
      </c>
      <c r="D2048" s="323" t="s">
        <v>12917</v>
      </c>
      <c r="F2048" s="286" t="str">
        <f t="shared" si="1"/>
        <v>92449</v>
      </c>
      <c r="H2048" s="388">
        <f t="shared" si="2"/>
        <v>197.98</v>
      </c>
    </row>
    <row r="2049" ht="15.75" customHeight="1">
      <c r="A2049" s="323" t="s">
        <v>12920</v>
      </c>
      <c r="B2049" s="480" t="s">
        <v>12921</v>
      </c>
      <c r="C2049" s="323" t="s">
        <v>1711</v>
      </c>
      <c r="D2049" s="323" t="s">
        <v>12922</v>
      </c>
      <c r="F2049" s="286" t="str">
        <f t="shared" si="1"/>
        <v>92450</v>
      </c>
      <c r="H2049" s="388">
        <f t="shared" si="2"/>
        <v>238.47</v>
      </c>
    </row>
    <row r="2050" ht="15.75" customHeight="1">
      <c r="A2050" s="323" t="s">
        <v>12924</v>
      </c>
      <c r="B2050" s="480" t="s">
        <v>12925</v>
      </c>
      <c r="C2050" s="323" t="s">
        <v>1711</v>
      </c>
      <c r="D2050" s="323" t="s">
        <v>12927</v>
      </c>
      <c r="F2050" s="286" t="str">
        <f t="shared" si="1"/>
        <v>92451</v>
      </c>
      <c r="H2050" s="388">
        <f t="shared" si="2"/>
        <v>137.94</v>
      </c>
    </row>
    <row r="2051" ht="15.75" customHeight="1">
      <c r="A2051" s="323" t="s">
        <v>12928</v>
      </c>
      <c r="B2051" s="480" t="s">
        <v>12929</v>
      </c>
      <c r="C2051" s="323" t="s">
        <v>1711</v>
      </c>
      <c r="D2051" s="323" t="s">
        <v>12930</v>
      </c>
      <c r="F2051" s="286" t="str">
        <f t="shared" si="1"/>
        <v>92452</v>
      </c>
      <c r="H2051" s="388">
        <f t="shared" si="2"/>
        <v>129.2</v>
      </c>
    </row>
    <row r="2052" ht="15.75" customHeight="1">
      <c r="A2052" s="323" t="s">
        <v>12932</v>
      </c>
      <c r="B2052" s="480" t="s">
        <v>12933</v>
      </c>
      <c r="C2052" s="323" t="s">
        <v>1711</v>
      </c>
      <c r="D2052" s="323" t="s">
        <v>12935</v>
      </c>
      <c r="F2052" s="286" t="str">
        <f t="shared" si="1"/>
        <v>92453</v>
      </c>
      <c r="H2052" s="388">
        <f t="shared" si="2"/>
        <v>168.84</v>
      </c>
    </row>
    <row r="2053" ht="15.75" customHeight="1">
      <c r="A2053" s="323" t="s">
        <v>12937</v>
      </c>
      <c r="B2053" s="480" t="s">
        <v>12938</v>
      </c>
      <c r="C2053" s="323" t="s">
        <v>1711</v>
      </c>
      <c r="D2053" s="323" t="s">
        <v>12939</v>
      </c>
      <c r="F2053" s="286" t="str">
        <f t="shared" si="1"/>
        <v>92454</v>
      </c>
      <c r="H2053" s="388">
        <f t="shared" si="2"/>
        <v>214.28</v>
      </c>
    </row>
    <row r="2054" ht="15.75" customHeight="1">
      <c r="A2054" s="323" t="s">
        <v>12942</v>
      </c>
      <c r="B2054" s="480" t="s">
        <v>12943</v>
      </c>
      <c r="C2054" s="323" t="s">
        <v>1711</v>
      </c>
      <c r="D2054" s="323" t="s">
        <v>12945</v>
      </c>
      <c r="F2054" s="286" t="str">
        <f t="shared" si="1"/>
        <v>92455</v>
      </c>
      <c r="H2054" s="388">
        <f t="shared" si="2"/>
        <v>112.78</v>
      </c>
    </row>
    <row r="2055" ht="15.75" customHeight="1">
      <c r="A2055" s="323" t="s">
        <v>12946</v>
      </c>
      <c r="B2055" s="480" t="s">
        <v>12948</v>
      </c>
      <c r="C2055" s="323" t="s">
        <v>1711</v>
      </c>
      <c r="D2055" s="323" t="s">
        <v>12949</v>
      </c>
      <c r="F2055" s="286" t="str">
        <f t="shared" si="1"/>
        <v>92456</v>
      </c>
      <c r="H2055" s="388">
        <f t="shared" si="2"/>
        <v>105.43</v>
      </c>
    </row>
    <row r="2056" ht="15.75" customHeight="1">
      <c r="A2056" s="323" t="s">
        <v>12951</v>
      </c>
      <c r="B2056" s="480" t="s">
        <v>12952</v>
      </c>
      <c r="C2056" s="323" t="s">
        <v>1711</v>
      </c>
      <c r="D2056" s="323" t="s">
        <v>12954</v>
      </c>
      <c r="F2056" s="286" t="str">
        <f t="shared" si="1"/>
        <v>92457</v>
      </c>
      <c r="H2056" s="388">
        <f t="shared" si="2"/>
        <v>146.52</v>
      </c>
    </row>
    <row r="2057" ht="15.75" customHeight="1">
      <c r="A2057" s="323" t="s">
        <v>12955</v>
      </c>
      <c r="B2057" s="480" t="s">
        <v>12957</v>
      </c>
      <c r="C2057" s="323" t="s">
        <v>1711</v>
      </c>
      <c r="D2057" s="323" t="s">
        <v>12959</v>
      </c>
      <c r="F2057" s="286" t="str">
        <f t="shared" si="1"/>
        <v>92458</v>
      </c>
      <c r="H2057" s="388">
        <f t="shared" si="2"/>
        <v>198.7</v>
      </c>
    </row>
    <row r="2058" ht="15.75" customHeight="1">
      <c r="A2058" s="323" t="s">
        <v>12960</v>
      </c>
      <c r="B2058" s="480" t="s">
        <v>12961</v>
      </c>
      <c r="C2058" s="323" t="s">
        <v>1711</v>
      </c>
      <c r="D2058" s="323" t="s">
        <v>12962</v>
      </c>
      <c r="F2058" s="286" t="str">
        <f t="shared" si="1"/>
        <v>92459</v>
      </c>
      <c r="H2058" s="388">
        <f t="shared" si="2"/>
        <v>95.65</v>
      </c>
    </row>
    <row r="2059" ht="15.75" customHeight="1">
      <c r="A2059" s="323" t="s">
        <v>12965</v>
      </c>
      <c r="B2059" s="480" t="s">
        <v>12966</v>
      </c>
      <c r="C2059" s="323" t="s">
        <v>1711</v>
      </c>
      <c r="D2059" s="323" t="s">
        <v>12968</v>
      </c>
      <c r="F2059" s="286" t="str">
        <f t="shared" si="1"/>
        <v>92460</v>
      </c>
      <c r="H2059" s="388">
        <f t="shared" si="2"/>
        <v>87.04</v>
      </c>
    </row>
    <row r="2060" ht="15.75" customHeight="1">
      <c r="A2060" s="323" t="s">
        <v>12970</v>
      </c>
      <c r="B2060" s="480" t="s">
        <v>12971</v>
      </c>
      <c r="C2060" s="323" t="s">
        <v>1711</v>
      </c>
      <c r="D2060" s="323" t="s">
        <v>12973</v>
      </c>
      <c r="F2060" s="286" t="str">
        <f t="shared" si="1"/>
        <v>92461</v>
      </c>
      <c r="H2060" s="388">
        <f t="shared" si="2"/>
        <v>134.63</v>
      </c>
    </row>
    <row r="2061" ht="15.75" customHeight="1">
      <c r="A2061" s="323" t="s">
        <v>12975</v>
      </c>
      <c r="B2061" s="480" t="s">
        <v>12976</v>
      </c>
      <c r="C2061" s="323" t="s">
        <v>1711</v>
      </c>
      <c r="D2061" s="323" t="s">
        <v>12977</v>
      </c>
      <c r="F2061" s="286" t="str">
        <f t="shared" si="1"/>
        <v>92462</v>
      </c>
      <c r="H2061" s="388">
        <f t="shared" si="2"/>
        <v>188.61</v>
      </c>
    </row>
    <row r="2062" ht="15.75" customHeight="1">
      <c r="A2062" s="323" t="s">
        <v>12979</v>
      </c>
      <c r="B2062" s="480" t="s">
        <v>12980</v>
      </c>
      <c r="C2062" s="323" t="s">
        <v>1711</v>
      </c>
      <c r="D2062" s="323" t="s">
        <v>12982</v>
      </c>
      <c r="F2062" s="286" t="str">
        <f t="shared" si="1"/>
        <v>92463</v>
      </c>
      <c r="H2062" s="388">
        <f t="shared" si="2"/>
        <v>86.34</v>
      </c>
    </row>
    <row r="2063" ht="15.75" customHeight="1">
      <c r="A2063" s="323" t="s">
        <v>12983</v>
      </c>
      <c r="B2063" s="480" t="s">
        <v>12984</v>
      </c>
      <c r="C2063" s="323" t="s">
        <v>1711</v>
      </c>
      <c r="D2063" s="323" t="s">
        <v>12985</v>
      </c>
      <c r="F2063" s="286" t="str">
        <f t="shared" si="1"/>
        <v>92464</v>
      </c>
      <c r="H2063" s="388">
        <f t="shared" si="2"/>
        <v>81.18</v>
      </c>
    </row>
    <row r="2064" ht="15.75" customHeight="1">
      <c r="A2064" s="323" t="s">
        <v>12987</v>
      </c>
      <c r="B2064" s="480" t="s">
        <v>12988</v>
      </c>
      <c r="C2064" s="323" t="s">
        <v>1711</v>
      </c>
      <c r="D2064" s="323" t="s">
        <v>12989</v>
      </c>
      <c r="F2064" s="286" t="str">
        <f t="shared" si="1"/>
        <v>92465</v>
      </c>
      <c r="H2064" s="388">
        <f t="shared" si="2"/>
        <v>109.64</v>
      </c>
    </row>
    <row r="2065" ht="15.75" customHeight="1">
      <c r="A2065" s="323" t="s">
        <v>12990</v>
      </c>
      <c r="B2065" s="480" t="s">
        <v>12991</v>
      </c>
      <c r="C2065" s="323" t="s">
        <v>1711</v>
      </c>
      <c r="D2065" s="323" t="s">
        <v>12993</v>
      </c>
      <c r="F2065" s="286" t="str">
        <f t="shared" si="1"/>
        <v>92466</v>
      </c>
      <c r="H2065" s="388">
        <f t="shared" si="2"/>
        <v>182.84</v>
      </c>
    </row>
    <row r="2066" ht="15.75" customHeight="1">
      <c r="A2066" s="323" t="s">
        <v>12995</v>
      </c>
      <c r="B2066" s="480" t="s">
        <v>12996</v>
      </c>
      <c r="C2066" s="323" t="s">
        <v>1711</v>
      </c>
      <c r="D2066" s="323" t="s">
        <v>12997</v>
      </c>
      <c r="F2066" s="286" t="str">
        <f t="shared" si="1"/>
        <v>92467</v>
      </c>
      <c r="H2066" s="388">
        <f t="shared" si="2"/>
        <v>72.51</v>
      </c>
    </row>
    <row r="2067" ht="15.75" customHeight="1">
      <c r="A2067" s="323" t="s">
        <v>12999</v>
      </c>
      <c r="B2067" s="480" t="s">
        <v>13000</v>
      </c>
      <c r="C2067" s="323" t="s">
        <v>1711</v>
      </c>
      <c r="D2067" s="323" t="s">
        <v>3977</v>
      </c>
      <c r="F2067" s="286" t="str">
        <f t="shared" si="1"/>
        <v>92468</v>
      </c>
      <c r="H2067" s="388">
        <f t="shared" si="2"/>
        <v>76.05</v>
      </c>
    </row>
    <row r="2068" ht="15.75" customHeight="1">
      <c r="A2068" s="323" t="s">
        <v>13003</v>
      </c>
      <c r="B2068" s="480" t="s">
        <v>13004</v>
      </c>
      <c r="C2068" s="323" t="s">
        <v>1711</v>
      </c>
      <c r="D2068" s="323" t="s">
        <v>13005</v>
      </c>
      <c r="F2068" s="286" t="str">
        <f t="shared" si="1"/>
        <v>92469</v>
      </c>
      <c r="H2068" s="388">
        <f t="shared" si="2"/>
        <v>99.95</v>
      </c>
    </row>
    <row r="2069" ht="15.75" customHeight="1">
      <c r="A2069" s="323" t="s">
        <v>13007</v>
      </c>
      <c r="B2069" s="480" t="s">
        <v>13008</v>
      </c>
      <c r="C2069" s="323" t="s">
        <v>1711</v>
      </c>
      <c r="D2069" s="323" t="s">
        <v>13009</v>
      </c>
      <c r="F2069" s="286" t="str">
        <f t="shared" si="1"/>
        <v>92470</v>
      </c>
      <c r="H2069" s="388">
        <f t="shared" si="2"/>
        <v>176.96</v>
      </c>
    </row>
    <row r="2070" ht="15.75" customHeight="1">
      <c r="A2070" s="323" t="s">
        <v>13011</v>
      </c>
      <c r="B2070" s="480" t="s">
        <v>13013</v>
      </c>
      <c r="C2070" s="323" t="s">
        <v>1711</v>
      </c>
      <c r="D2070" s="323" t="s">
        <v>10852</v>
      </c>
      <c r="F2070" s="286" t="str">
        <f t="shared" si="1"/>
        <v>92471</v>
      </c>
      <c r="H2070" s="388">
        <f t="shared" si="2"/>
        <v>66.18</v>
      </c>
    </row>
    <row r="2071" ht="15.75" customHeight="1">
      <c r="A2071" s="323" t="s">
        <v>13016</v>
      </c>
      <c r="B2071" s="480" t="s">
        <v>13017</v>
      </c>
      <c r="C2071" s="323" t="s">
        <v>1711</v>
      </c>
      <c r="D2071" s="323" t="s">
        <v>13018</v>
      </c>
      <c r="F2071" s="286" t="str">
        <f t="shared" si="1"/>
        <v>92472</v>
      </c>
      <c r="H2071" s="388">
        <f t="shared" si="2"/>
        <v>71.02</v>
      </c>
    </row>
    <row r="2072" ht="15.75" customHeight="1">
      <c r="A2072" s="323" t="s">
        <v>13020</v>
      </c>
      <c r="B2072" s="480" t="s">
        <v>13021</v>
      </c>
      <c r="C2072" s="323" t="s">
        <v>1711</v>
      </c>
      <c r="D2072" s="323" t="s">
        <v>13022</v>
      </c>
      <c r="F2072" s="286" t="str">
        <f t="shared" si="1"/>
        <v>92473</v>
      </c>
      <c r="H2072" s="388">
        <f t="shared" si="2"/>
        <v>92.05</v>
      </c>
    </row>
    <row r="2073" ht="15.75" customHeight="1">
      <c r="A2073" s="323" t="s">
        <v>13023</v>
      </c>
      <c r="B2073" s="480" t="s">
        <v>13025</v>
      </c>
      <c r="C2073" s="323" t="s">
        <v>1711</v>
      </c>
      <c r="D2073" s="323" t="s">
        <v>13026</v>
      </c>
      <c r="F2073" s="286" t="str">
        <f t="shared" si="1"/>
        <v>92474</v>
      </c>
      <c r="H2073" s="388">
        <f t="shared" si="2"/>
        <v>171.89</v>
      </c>
    </row>
    <row r="2074" ht="15.75" customHeight="1">
      <c r="A2074" s="323" t="s">
        <v>13028</v>
      </c>
      <c r="B2074" s="480" t="s">
        <v>13029</v>
      </c>
      <c r="C2074" s="323" t="s">
        <v>1711</v>
      </c>
      <c r="D2074" s="323" t="s">
        <v>13031</v>
      </c>
      <c r="F2074" s="286" t="str">
        <f t="shared" si="1"/>
        <v>92475</v>
      </c>
      <c r="H2074" s="388">
        <f t="shared" si="2"/>
        <v>61</v>
      </c>
    </row>
    <row r="2075" ht="15.75" customHeight="1">
      <c r="A2075" s="323" t="s">
        <v>13035</v>
      </c>
      <c r="B2075" s="480" t="s">
        <v>13037</v>
      </c>
      <c r="C2075" s="323" t="s">
        <v>1711</v>
      </c>
      <c r="D2075" s="323" t="s">
        <v>13038</v>
      </c>
      <c r="F2075" s="286" t="str">
        <f t="shared" si="1"/>
        <v>92476</v>
      </c>
      <c r="H2075" s="388">
        <f t="shared" si="2"/>
        <v>66.73</v>
      </c>
    </row>
    <row r="2076" ht="15.75" customHeight="1">
      <c r="A2076" s="323" t="s">
        <v>13041</v>
      </c>
      <c r="B2076" s="480" t="s">
        <v>13042</v>
      </c>
      <c r="C2076" s="323" t="s">
        <v>1711</v>
      </c>
      <c r="D2076" s="323" t="s">
        <v>13044</v>
      </c>
      <c r="F2076" s="286" t="str">
        <f t="shared" si="1"/>
        <v>92477</v>
      </c>
      <c r="H2076" s="388">
        <f t="shared" si="2"/>
        <v>75.4</v>
      </c>
    </row>
    <row r="2077" ht="15.75" customHeight="1">
      <c r="A2077" s="323" t="s">
        <v>13046</v>
      </c>
      <c r="B2077" s="480" t="s">
        <v>13047</v>
      </c>
      <c r="C2077" s="323" t="s">
        <v>1711</v>
      </c>
      <c r="D2077" s="323" t="s">
        <v>13049</v>
      </c>
      <c r="F2077" s="286" t="str">
        <f t="shared" si="1"/>
        <v>92478</v>
      </c>
      <c r="H2077" s="388">
        <f t="shared" si="2"/>
        <v>161.95</v>
      </c>
    </row>
    <row r="2078" ht="15.75" customHeight="1">
      <c r="A2078" s="323" t="s">
        <v>13052</v>
      </c>
      <c r="B2078" s="480" t="s">
        <v>13053</v>
      </c>
      <c r="C2078" s="323" t="s">
        <v>1711</v>
      </c>
      <c r="D2078" s="323" t="s">
        <v>13054</v>
      </c>
      <c r="F2078" s="286" t="str">
        <f t="shared" si="1"/>
        <v>92479</v>
      </c>
      <c r="H2078" s="388">
        <f t="shared" si="2"/>
        <v>50.06</v>
      </c>
    </row>
    <row r="2079" ht="15.75" customHeight="1">
      <c r="A2079" s="323" t="s">
        <v>13057</v>
      </c>
      <c r="B2079" s="480" t="s">
        <v>13058</v>
      </c>
      <c r="C2079" s="323" t="s">
        <v>1711</v>
      </c>
      <c r="D2079" s="323" t="s">
        <v>13060</v>
      </c>
      <c r="F2079" s="286" t="str">
        <f t="shared" si="1"/>
        <v>92480</v>
      </c>
      <c r="H2079" s="388">
        <f t="shared" si="2"/>
        <v>58.24</v>
      </c>
    </row>
    <row r="2080" ht="15.75" customHeight="1">
      <c r="A2080" s="323" t="s">
        <v>13063</v>
      </c>
      <c r="B2080" s="480" t="s">
        <v>13064</v>
      </c>
      <c r="C2080" s="323" t="s">
        <v>1711</v>
      </c>
      <c r="D2080" s="323" t="s">
        <v>13065</v>
      </c>
      <c r="F2080" s="286" t="str">
        <f t="shared" si="1"/>
        <v>92481</v>
      </c>
      <c r="H2080" s="388">
        <f t="shared" si="2"/>
        <v>243.58</v>
      </c>
    </row>
    <row r="2081" ht="15.75" customHeight="1">
      <c r="A2081" s="323" t="s">
        <v>13067</v>
      </c>
      <c r="B2081" s="480" t="s">
        <v>13068</v>
      </c>
      <c r="C2081" s="323" t="s">
        <v>1711</v>
      </c>
      <c r="D2081" s="323" t="s">
        <v>13069</v>
      </c>
      <c r="F2081" s="286" t="str">
        <f t="shared" si="1"/>
        <v>92482</v>
      </c>
      <c r="H2081" s="388">
        <f t="shared" si="2"/>
        <v>229.96</v>
      </c>
    </row>
    <row r="2082" ht="15.75" customHeight="1">
      <c r="A2082" s="323" t="s">
        <v>13071</v>
      </c>
      <c r="B2082" s="480" t="s">
        <v>13072</v>
      </c>
      <c r="C2082" s="323" t="s">
        <v>1711</v>
      </c>
      <c r="D2082" s="323" t="s">
        <v>13073</v>
      </c>
      <c r="F2082" s="286" t="str">
        <f t="shared" si="1"/>
        <v>92483</v>
      </c>
      <c r="H2082" s="388">
        <f t="shared" si="2"/>
        <v>184.55</v>
      </c>
    </row>
    <row r="2083" ht="15.75" customHeight="1">
      <c r="A2083" s="323" t="s">
        <v>13075</v>
      </c>
      <c r="B2083" s="480" t="s">
        <v>13076</v>
      </c>
      <c r="C2083" s="323" t="s">
        <v>1711</v>
      </c>
      <c r="D2083" s="323" t="s">
        <v>13078</v>
      </c>
      <c r="F2083" s="286" t="str">
        <f t="shared" si="1"/>
        <v>92484</v>
      </c>
      <c r="H2083" s="388">
        <f t="shared" si="2"/>
        <v>172.51</v>
      </c>
    </row>
    <row r="2084" ht="15.75" customHeight="1">
      <c r="A2084" s="323" t="s">
        <v>13080</v>
      </c>
      <c r="B2084" s="480" t="s">
        <v>13082</v>
      </c>
      <c r="C2084" s="323" t="s">
        <v>1711</v>
      </c>
      <c r="D2084" s="323" t="s">
        <v>13084</v>
      </c>
      <c r="F2084" s="286" t="str">
        <f t="shared" si="1"/>
        <v>92485</v>
      </c>
      <c r="H2084" s="388">
        <f t="shared" si="2"/>
        <v>131.92</v>
      </c>
    </row>
    <row r="2085" ht="15.75" customHeight="1">
      <c r="A2085" s="323" t="s">
        <v>13086</v>
      </c>
      <c r="B2085" s="480" t="s">
        <v>13087</v>
      </c>
      <c r="C2085" s="323" t="s">
        <v>1711</v>
      </c>
      <c r="D2085" s="323" t="s">
        <v>13088</v>
      </c>
      <c r="F2085" s="286" t="str">
        <f t="shared" si="1"/>
        <v>92486</v>
      </c>
      <c r="H2085" s="388">
        <f t="shared" si="2"/>
        <v>122.67</v>
      </c>
    </row>
    <row r="2086" ht="15.75" customHeight="1">
      <c r="A2086" s="323" t="s">
        <v>13089</v>
      </c>
      <c r="B2086" s="480" t="s">
        <v>13091</v>
      </c>
      <c r="C2086" s="323" t="s">
        <v>1711</v>
      </c>
      <c r="D2086" s="323" t="s">
        <v>13092</v>
      </c>
      <c r="F2086" s="286" t="str">
        <f t="shared" si="1"/>
        <v>92487</v>
      </c>
      <c r="H2086" s="388">
        <f t="shared" si="2"/>
        <v>77.36</v>
      </c>
    </row>
    <row r="2087" ht="15.75" customHeight="1">
      <c r="A2087" s="323" t="s">
        <v>13093</v>
      </c>
      <c r="B2087" s="480" t="s">
        <v>13095</v>
      </c>
      <c r="C2087" s="323" t="s">
        <v>1711</v>
      </c>
      <c r="D2087" s="323" t="s">
        <v>13096</v>
      </c>
      <c r="F2087" s="286" t="str">
        <f t="shared" si="1"/>
        <v>92488</v>
      </c>
      <c r="H2087" s="388">
        <f t="shared" si="2"/>
        <v>74.18</v>
      </c>
    </row>
    <row r="2088" ht="15.75" customHeight="1">
      <c r="A2088" s="323" t="s">
        <v>13097</v>
      </c>
      <c r="B2088" s="480" t="s">
        <v>13099</v>
      </c>
      <c r="C2088" s="323" t="s">
        <v>1711</v>
      </c>
      <c r="D2088" s="323" t="s">
        <v>13100</v>
      </c>
      <c r="F2088" s="286" t="str">
        <f t="shared" si="1"/>
        <v>92489</v>
      </c>
      <c r="H2088" s="388">
        <f t="shared" si="2"/>
        <v>47.09</v>
      </c>
    </row>
    <row r="2089" ht="15.75" customHeight="1">
      <c r="A2089" s="323" t="s">
        <v>13102</v>
      </c>
      <c r="B2089" s="480" t="s">
        <v>13103</v>
      </c>
      <c r="C2089" s="323" t="s">
        <v>1711</v>
      </c>
      <c r="D2089" s="323" t="s">
        <v>13104</v>
      </c>
      <c r="F2089" s="286" t="str">
        <f t="shared" si="1"/>
        <v>92490</v>
      </c>
      <c r="H2089" s="388">
        <f t="shared" si="2"/>
        <v>44.16</v>
      </c>
    </row>
    <row r="2090" ht="15.75" customHeight="1">
      <c r="A2090" s="323" t="s">
        <v>13106</v>
      </c>
      <c r="B2090" s="480" t="s">
        <v>13107</v>
      </c>
      <c r="C2090" s="323" t="s">
        <v>1711</v>
      </c>
      <c r="D2090" s="323" t="s">
        <v>13109</v>
      </c>
      <c r="F2090" s="286" t="str">
        <f t="shared" si="1"/>
        <v>92491</v>
      </c>
      <c r="H2090" s="388">
        <f t="shared" si="2"/>
        <v>74.26</v>
      </c>
    </row>
    <row r="2091" ht="15.75" customHeight="1">
      <c r="A2091" s="323" t="s">
        <v>13110</v>
      </c>
      <c r="B2091" s="480" t="s">
        <v>13112</v>
      </c>
      <c r="C2091" s="323" t="s">
        <v>1711</v>
      </c>
      <c r="D2091" s="323" t="s">
        <v>13113</v>
      </c>
      <c r="F2091" s="286" t="str">
        <f t="shared" si="1"/>
        <v>92492</v>
      </c>
      <c r="H2091" s="388">
        <f t="shared" si="2"/>
        <v>71.21</v>
      </c>
    </row>
    <row r="2092" ht="15.75" customHeight="1">
      <c r="A2092" s="323" t="s">
        <v>13114</v>
      </c>
      <c r="B2092" s="480" t="s">
        <v>13115</v>
      </c>
      <c r="C2092" s="323" t="s">
        <v>1711</v>
      </c>
      <c r="D2092" s="323" t="s">
        <v>13116</v>
      </c>
      <c r="F2092" s="286" t="str">
        <f t="shared" si="1"/>
        <v>92493</v>
      </c>
      <c r="H2092" s="388">
        <f t="shared" si="2"/>
        <v>42.47</v>
      </c>
    </row>
    <row r="2093" ht="15.75" customHeight="1">
      <c r="A2093" s="323" t="s">
        <v>13118</v>
      </c>
      <c r="B2093" s="480" t="s">
        <v>13120</v>
      </c>
      <c r="C2093" s="323" t="s">
        <v>1711</v>
      </c>
      <c r="D2093" s="323" t="s">
        <v>13121</v>
      </c>
      <c r="F2093" s="286" t="str">
        <f t="shared" si="1"/>
        <v>92494</v>
      </c>
      <c r="H2093" s="388">
        <f t="shared" si="2"/>
        <v>41.67</v>
      </c>
    </row>
    <row r="2094" ht="15.75" customHeight="1">
      <c r="A2094" s="323" t="s">
        <v>13123</v>
      </c>
      <c r="B2094" s="480" t="s">
        <v>13124</v>
      </c>
      <c r="C2094" s="323" t="s">
        <v>1711</v>
      </c>
      <c r="D2094" s="323" t="s">
        <v>13125</v>
      </c>
      <c r="F2094" s="286" t="str">
        <f t="shared" si="1"/>
        <v>92495</v>
      </c>
      <c r="H2094" s="388">
        <f t="shared" si="2"/>
        <v>72.15</v>
      </c>
    </row>
    <row r="2095" ht="15.75" customHeight="1">
      <c r="A2095" s="323" t="s">
        <v>13128</v>
      </c>
      <c r="B2095" s="480" t="s">
        <v>13130</v>
      </c>
      <c r="C2095" s="323" t="s">
        <v>1711</v>
      </c>
      <c r="D2095" s="323" t="s">
        <v>13131</v>
      </c>
      <c r="F2095" s="286" t="str">
        <f t="shared" si="1"/>
        <v>92496</v>
      </c>
      <c r="H2095" s="388">
        <f t="shared" si="2"/>
        <v>69.23</v>
      </c>
    </row>
    <row r="2096" ht="15.75" customHeight="1">
      <c r="A2096" s="323" t="s">
        <v>13136</v>
      </c>
      <c r="B2096" s="480" t="s">
        <v>13138</v>
      </c>
      <c r="C2096" s="323" t="s">
        <v>1711</v>
      </c>
      <c r="D2096" s="323" t="s">
        <v>13139</v>
      </c>
      <c r="F2096" s="286" t="str">
        <f t="shared" si="1"/>
        <v>92497</v>
      </c>
      <c r="H2096" s="388">
        <f t="shared" si="2"/>
        <v>42.72</v>
      </c>
    </row>
    <row r="2097" ht="15.75" customHeight="1">
      <c r="A2097" s="323" t="s">
        <v>13142</v>
      </c>
      <c r="B2097" s="480" t="s">
        <v>13143</v>
      </c>
      <c r="C2097" s="323" t="s">
        <v>1711</v>
      </c>
      <c r="D2097" s="323" t="s">
        <v>13145</v>
      </c>
      <c r="F2097" s="286" t="str">
        <f t="shared" si="1"/>
        <v>92498</v>
      </c>
      <c r="H2097" s="388">
        <f t="shared" si="2"/>
        <v>40</v>
      </c>
    </row>
    <row r="2098" ht="15.75" customHeight="1">
      <c r="A2098" s="323" t="s">
        <v>13147</v>
      </c>
      <c r="B2098" s="480" t="s">
        <v>13149</v>
      </c>
      <c r="C2098" s="323" t="s">
        <v>1711</v>
      </c>
      <c r="D2098" s="323" t="s">
        <v>13150</v>
      </c>
      <c r="F2098" s="286" t="str">
        <f t="shared" si="1"/>
        <v>92499</v>
      </c>
      <c r="H2098" s="388">
        <f t="shared" si="2"/>
        <v>70.87</v>
      </c>
    </row>
    <row r="2099" ht="15.75" customHeight="1">
      <c r="A2099" s="323" t="s">
        <v>13153</v>
      </c>
      <c r="B2099" s="480" t="s">
        <v>13154</v>
      </c>
      <c r="C2099" s="323" t="s">
        <v>1711</v>
      </c>
      <c r="D2099" s="323" t="s">
        <v>13155</v>
      </c>
      <c r="F2099" s="286" t="str">
        <f t="shared" si="1"/>
        <v>92500</v>
      </c>
      <c r="H2099" s="388">
        <f t="shared" si="2"/>
        <v>68.02</v>
      </c>
    </row>
    <row r="2100" ht="15.75" customHeight="1">
      <c r="A2100" s="323" t="s">
        <v>13158</v>
      </c>
      <c r="B2100" s="480" t="s">
        <v>13159</v>
      </c>
      <c r="C2100" s="323" t="s">
        <v>1711</v>
      </c>
      <c r="D2100" s="323" t="s">
        <v>13121</v>
      </c>
      <c r="F2100" s="286" t="str">
        <f t="shared" si="1"/>
        <v>92501</v>
      </c>
      <c r="H2100" s="388">
        <f t="shared" si="2"/>
        <v>41.67</v>
      </c>
    </row>
    <row r="2101" ht="15.75" customHeight="1">
      <c r="A2101" s="323" t="s">
        <v>13162</v>
      </c>
      <c r="B2101" s="480" t="s">
        <v>13164</v>
      </c>
      <c r="C2101" s="323" t="s">
        <v>1711</v>
      </c>
      <c r="D2101" s="323" t="s">
        <v>13166</v>
      </c>
      <c r="F2101" s="286" t="str">
        <f t="shared" si="1"/>
        <v>92502</v>
      </c>
      <c r="H2101" s="388">
        <f t="shared" si="2"/>
        <v>39.03</v>
      </c>
    </row>
    <row r="2102" ht="15.75" customHeight="1">
      <c r="A2102" s="323" t="s">
        <v>13168</v>
      </c>
      <c r="B2102" s="480" t="s">
        <v>13170</v>
      </c>
      <c r="C2102" s="323" t="s">
        <v>1711</v>
      </c>
      <c r="D2102" s="323" t="s">
        <v>13171</v>
      </c>
      <c r="F2102" s="286" t="str">
        <f t="shared" si="1"/>
        <v>92503</v>
      </c>
      <c r="H2102" s="388">
        <f t="shared" si="2"/>
        <v>68.85</v>
      </c>
    </row>
    <row r="2103" ht="15.75" customHeight="1">
      <c r="A2103" s="323" t="s">
        <v>13174</v>
      </c>
      <c r="B2103" s="480" t="s">
        <v>13175</v>
      </c>
      <c r="C2103" s="323" t="s">
        <v>1711</v>
      </c>
      <c r="D2103" s="323" t="s">
        <v>13177</v>
      </c>
      <c r="F2103" s="286" t="str">
        <f t="shared" si="1"/>
        <v>92504</v>
      </c>
      <c r="H2103" s="388">
        <f t="shared" si="2"/>
        <v>46.07</v>
      </c>
    </row>
    <row r="2104" ht="15.75" customHeight="1">
      <c r="A2104" s="323" t="s">
        <v>13179</v>
      </c>
      <c r="B2104" s="480" t="s">
        <v>13180</v>
      </c>
      <c r="C2104" s="323" t="s">
        <v>1711</v>
      </c>
      <c r="D2104" s="323" t="s">
        <v>13182</v>
      </c>
      <c r="F2104" s="286" t="str">
        <f t="shared" si="1"/>
        <v>92505</v>
      </c>
      <c r="H2104" s="388">
        <f t="shared" si="2"/>
        <v>39.96</v>
      </c>
    </row>
    <row r="2105" ht="15.75" customHeight="1">
      <c r="A2105" s="323" t="s">
        <v>13184</v>
      </c>
      <c r="B2105" s="480" t="s">
        <v>13186</v>
      </c>
      <c r="C2105" s="323" t="s">
        <v>1711</v>
      </c>
      <c r="D2105" s="323" t="s">
        <v>13187</v>
      </c>
      <c r="F2105" s="286" t="str">
        <f t="shared" si="1"/>
        <v>92506</v>
      </c>
      <c r="H2105" s="388">
        <f t="shared" si="2"/>
        <v>37.42</v>
      </c>
    </row>
    <row r="2106" ht="15.75" customHeight="1">
      <c r="A2106" s="323" t="s">
        <v>13191</v>
      </c>
      <c r="B2106" s="480" t="s">
        <v>13192</v>
      </c>
      <c r="C2106" s="323" t="s">
        <v>1711</v>
      </c>
      <c r="D2106" s="323" t="s">
        <v>13194</v>
      </c>
      <c r="F2106" s="286" t="str">
        <f t="shared" si="1"/>
        <v>92507</v>
      </c>
      <c r="H2106" s="388">
        <f t="shared" si="2"/>
        <v>81.06</v>
      </c>
    </row>
    <row r="2107" ht="15.75" customHeight="1">
      <c r="A2107" s="323" t="s">
        <v>13195</v>
      </c>
      <c r="B2107" s="480" t="s">
        <v>13196</v>
      </c>
      <c r="C2107" s="323" t="s">
        <v>1711</v>
      </c>
      <c r="D2107" s="323" t="s">
        <v>13198</v>
      </c>
      <c r="F2107" s="286" t="str">
        <f t="shared" si="1"/>
        <v>92508</v>
      </c>
      <c r="H2107" s="388">
        <f t="shared" si="2"/>
        <v>78.51</v>
      </c>
    </row>
    <row r="2108" ht="15.75" customHeight="1">
      <c r="A2108" s="323" t="s">
        <v>13201</v>
      </c>
      <c r="B2108" s="480" t="s">
        <v>13203</v>
      </c>
      <c r="C2108" s="323" t="s">
        <v>1711</v>
      </c>
      <c r="D2108" s="323" t="s">
        <v>5218</v>
      </c>
      <c r="F2108" s="286" t="str">
        <f t="shared" si="1"/>
        <v>92509</v>
      </c>
      <c r="H2108" s="388">
        <f t="shared" si="2"/>
        <v>46.24</v>
      </c>
    </row>
    <row r="2109" ht="15.75" customHeight="1">
      <c r="A2109" s="323" t="s">
        <v>13207</v>
      </c>
      <c r="B2109" s="480" t="s">
        <v>13208</v>
      </c>
      <c r="C2109" s="323" t="s">
        <v>1711</v>
      </c>
      <c r="D2109" s="323" t="s">
        <v>13210</v>
      </c>
      <c r="F2109" s="286" t="str">
        <f t="shared" si="1"/>
        <v>92510</v>
      </c>
      <c r="H2109" s="388">
        <f t="shared" si="2"/>
        <v>43.9</v>
      </c>
    </row>
    <row r="2110" ht="15.75" customHeight="1">
      <c r="A2110" s="323" t="s">
        <v>13212</v>
      </c>
      <c r="B2110" s="480" t="s">
        <v>13214</v>
      </c>
      <c r="C2110" s="323" t="s">
        <v>1711</v>
      </c>
      <c r="D2110" s="323" t="s">
        <v>13215</v>
      </c>
      <c r="F2110" s="286" t="str">
        <f t="shared" si="1"/>
        <v>92511</v>
      </c>
      <c r="H2110" s="388">
        <f t="shared" si="2"/>
        <v>64.38</v>
      </c>
    </row>
    <row r="2111" ht="15.75" customHeight="1">
      <c r="A2111" s="323" t="s">
        <v>13218</v>
      </c>
      <c r="B2111" s="480" t="s">
        <v>13219</v>
      </c>
      <c r="C2111" s="323" t="s">
        <v>1711</v>
      </c>
      <c r="D2111" s="323" t="s">
        <v>13221</v>
      </c>
      <c r="F2111" s="286" t="str">
        <f t="shared" si="1"/>
        <v>92512</v>
      </c>
      <c r="H2111" s="388">
        <f t="shared" si="2"/>
        <v>62.43</v>
      </c>
    </row>
    <row r="2112" ht="15.75" customHeight="1">
      <c r="A2112" s="323" t="s">
        <v>13223</v>
      </c>
      <c r="B2112" s="480" t="s">
        <v>13225</v>
      </c>
      <c r="C2112" s="323" t="s">
        <v>1711</v>
      </c>
      <c r="D2112" s="323" t="s">
        <v>8615</v>
      </c>
      <c r="F2112" s="286" t="str">
        <f t="shared" si="1"/>
        <v>92513</v>
      </c>
      <c r="H2112" s="388">
        <f t="shared" si="2"/>
        <v>32.98</v>
      </c>
    </row>
    <row r="2113" ht="15.75" customHeight="1">
      <c r="A2113" s="323" t="s">
        <v>13231</v>
      </c>
      <c r="B2113" s="480" t="s">
        <v>13232</v>
      </c>
      <c r="C2113" s="323" t="s">
        <v>1711</v>
      </c>
      <c r="D2113" s="323" t="s">
        <v>13234</v>
      </c>
      <c r="F2113" s="286" t="str">
        <f t="shared" si="1"/>
        <v>92514</v>
      </c>
      <c r="H2113" s="388">
        <f t="shared" si="2"/>
        <v>31.18</v>
      </c>
    </row>
    <row r="2114" ht="15.75" customHeight="1">
      <c r="A2114" s="323" t="s">
        <v>13238</v>
      </c>
      <c r="B2114" s="480" t="s">
        <v>13239</v>
      </c>
      <c r="C2114" s="323" t="s">
        <v>1711</v>
      </c>
      <c r="D2114" s="323" t="s">
        <v>13240</v>
      </c>
      <c r="F2114" s="286" t="str">
        <f t="shared" si="1"/>
        <v>92515</v>
      </c>
      <c r="H2114" s="388">
        <f t="shared" si="2"/>
        <v>57.31</v>
      </c>
    </row>
    <row r="2115" ht="15.75" customHeight="1">
      <c r="A2115" s="323" t="s">
        <v>13243</v>
      </c>
      <c r="B2115" s="480" t="s">
        <v>13244</v>
      </c>
      <c r="C2115" s="323" t="s">
        <v>1711</v>
      </c>
      <c r="D2115" s="323" t="s">
        <v>7826</v>
      </c>
      <c r="F2115" s="286" t="str">
        <f t="shared" si="1"/>
        <v>92516</v>
      </c>
      <c r="H2115" s="388">
        <f t="shared" si="2"/>
        <v>55.61</v>
      </c>
    </row>
    <row r="2116" ht="15.75" customHeight="1">
      <c r="A2116" s="323" t="s">
        <v>13247</v>
      </c>
      <c r="B2116" s="480" t="s">
        <v>13249</v>
      </c>
      <c r="C2116" s="323" t="s">
        <v>1711</v>
      </c>
      <c r="D2116" s="323" t="s">
        <v>8712</v>
      </c>
      <c r="F2116" s="286" t="str">
        <f t="shared" si="1"/>
        <v>92517</v>
      </c>
      <c r="H2116" s="388">
        <f t="shared" si="2"/>
        <v>27.44</v>
      </c>
    </row>
    <row r="2117" ht="15.75" customHeight="1">
      <c r="A2117" s="323" t="s">
        <v>13253</v>
      </c>
      <c r="B2117" s="480" t="s">
        <v>13254</v>
      </c>
      <c r="C2117" s="323" t="s">
        <v>1711</v>
      </c>
      <c r="D2117" s="323" t="s">
        <v>13256</v>
      </c>
      <c r="F2117" s="286" t="str">
        <f t="shared" si="1"/>
        <v>92518</v>
      </c>
      <c r="H2117" s="388">
        <f t="shared" si="2"/>
        <v>25.86</v>
      </c>
    </row>
    <row r="2118" ht="15.75" customHeight="1">
      <c r="A2118" s="323" t="s">
        <v>13258</v>
      </c>
      <c r="B2118" s="480" t="s">
        <v>13260</v>
      </c>
      <c r="C2118" s="323" t="s">
        <v>1711</v>
      </c>
      <c r="D2118" s="323" t="s">
        <v>13261</v>
      </c>
      <c r="F2118" s="286" t="str">
        <f t="shared" si="1"/>
        <v>92519</v>
      </c>
      <c r="H2118" s="388">
        <f t="shared" si="2"/>
        <v>53.71</v>
      </c>
    </row>
    <row r="2119" ht="15.75" customHeight="1">
      <c r="A2119" s="323" t="s">
        <v>13264</v>
      </c>
      <c r="B2119" s="480" t="s">
        <v>13265</v>
      </c>
      <c r="C2119" s="323" t="s">
        <v>1711</v>
      </c>
      <c r="D2119" s="323" t="s">
        <v>13266</v>
      </c>
      <c r="F2119" s="286" t="str">
        <f t="shared" si="1"/>
        <v>92520</v>
      </c>
      <c r="H2119" s="388">
        <f t="shared" si="2"/>
        <v>52.15</v>
      </c>
    </row>
    <row r="2120" ht="15.75" customHeight="1">
      <c r="A2120" s="323" t="s">
        <v>13267</v>
      </c>
      <c r="B2120" s="480" t="s">
        <v>13269</v>
      </c>
      <c r="C2120" s="323" t="s">
        <v>1711</v>
      </c>
      <c r="D2120" s="323" t="s">
        <v>13270</v>
      </c>
      <c r="F2120" s="286" t="str">
        <f t="shared" si="1"/>
        <v>92521</v>
      </c>
      <c r="H2120" s="388">
        <f t="shared" si="2"/>
        <v>24.6</v>
      </c>
    </row>
    <row r="2121" ht="15.75" customHeight="1">
      <c r="A2121" s="323" t="s">
        <v>13272</v>
      </c>
      <c r="B2121" s="480" t="s">
        <v>13273</v>
      </c>
      <c r="C2121" s="323" t="s">
        <v>1711</v>
      </c>
      <c r="D2121" s="323" t="s">
        <v>11013</v>
      </c>
      <c r="F2121" s="286" t="str">
        <f t="shared" si="1"/>
        <v>92522</v>
      </c>
      <c r="H2121" s="388">
        <f t="shared" si="2"/>
        <v>23.14</v>
      </c>
    </row>
    <row r="2122" ht="15.75" customHeight="1">
      <c r="A2122" s="323" t="s">
        <v>13277</v>
      </c>
      <c r="B2122" s="480" t="s">
        <v>13278</v>
      </c>
      <c r="C2122" s="323" t="s">
        <v>1711</v>
      </c>
      <c r="D2122" s="323" t="s">
        <v>13280</v>
      </c>
      <c r="F2122" s="286" t="str">
        <f t="shared" si="1"/>
        <v>92523</v>
      </c>
      <c r="H2122" s="388">
        <f t="shared" si="2"/>
        <v>54.07</v>
      </c>
    </row>
    <row r="2123" ht="15.75" customHeight="1">
      <c r="A2123" s="323" t="s">
        <v>13281</v>
      </c>
      <c r="B2123" s="480" t="s">
        <v>13282</v>
      </c>
      <c r="C2123" s="323" t="s">
        <v>1711</v>
      </c>
      <c r="D2123" s="323" t="s">
        <v>13283</v>
      </c>
      <c r="F2123" s="286" t="str">
        <f t="shared" si="1"/>
        <v>92524</v>
      </c>
      <c r="H2123" s="388">
        <f t="shared" si="2"/>
        <v>52.59</v>
      </c>
    </row>
    <row r="2124" ht="15.75" customHeight="1">
      <c r="A2124" s="323" t="s">
        <v>13285</v>
      </c>
      <c r="B2124" s="480" t="s">
        <v>13286</v>
      </c>
      <c r="C2124" s="323" t="s">
        <v>1711</v>
      </c>
      <c r="D2124" s="323" t="s">
        <v>11844</v>
      </c>
      <c r="F2124" s="286" t="str">
        <f t="shared" si="1"/>
        <v>92525</v>
      </c>
      <c r="H2124" s="388">
        <f t="shared" si="2"/>
        <v>25.41</v>
      </c>
    </row>
    <row r="2125" ht="15.75" customHeight="1">
      <c r="A2125" s="323" t="s">
        <v>13288</v>
      </c>
      <c r="B2125" s="480" t="s">
        <v>13290</v>
      </c>
      <c r="C2125" s="323" t="s">
        <v>1711</v>
      </c>
      <c r="D2125" s="323" t="s">
        <v>12803</v>
      </c>
      <c r="F2125" s="286" t="str">
        <f t="shared" si="1"/>
        <v>92526</v>
      </c>
      <c r="H2125" s="388">
        <f t="shared" si="2"/>
        <v>24.01</v>
      </c>
    </row>
    <row r="2126" ht="15.75" customHeight="1">
      <c r="A2126" s="323" t="s">
        <v>13293</v>
      </c>
      <c r="B2126" s="480" t="s">
        <v>13294</v>
      </c>
      <c r="C2126" s="323" t="s">
        <v>1711</v>
      </c>
      <c r="D2126" s="323" t="s">
        <v>13295</v>
      </c>
      <c r="F2126" s="286" t="str">
        <f t="shared" si="1"/>
        <v>92527</v>
      </c>
      <c r="H2126" s="388">
        <f t="shared" si="2"/>
        <v>52.49</v>
      </c>
    </row>
    <row r="2127" ht="15.75" customHeight="1">
      <c r="A2127" s="323" t="s">
        <v>13298</v>
      </c>
      <c r="B2127" s="480" t="s">
        <v>13299</v>
      </c>
      <c r="C2127" s="323" t="s">
        <v>1711</v>
      </c>
      <c r="D2127" s="323" t="s">
        <v>13300</v>
      </c>
      <c r="F2127" s="286" t="str">
        <f t="shared" si="1"/>
        <v>92528</v>
      </c>
      <c r="H2127" s="388">
        <f t="shared" si="2"/>
        <v>51.06</v>
      </c>
    </row>
    <row r="2128" ht="15.75" customHeight="1">
      <c r="A2128" s="323" t="s">
        <v>13302</v>
      </c>
      <c r="B2128" s="480" t="s">
        <v>13304</v>
      </c>
      <c r="C2128" s="323" t="s">
        <v>1711</v>
      </c>
      <c r="D2128" s="323" t="s">
        <v>6643</v>
      </c>
      <c r="F2128" s="286" t="str">
        <f t="shared" si="1"/>
        <v>92529</v>
      </c>
      <c r="H2128" s="388">
        <f t="shared" si="2"/>
        <v>24.1</v>
      </c>
    </row>
    <row r="2129" ht="15.75" customHeight="1">
      <c r="A2129" s="323" t="s">
        <v>13306</v>
      </c>
      <c r="B2129" s="480" t="s">
        <v>13307</v>
      </c>
      <c r="C2129" s="323" t="s">
        <v>1711</v>
      </c>
      <c r="D2129" s="323" t="s">
        <v>13308</v>
      </c>
      <c r="F2129" s="286" t="str">
        <f t="shared" si="1"/>
        <v>92530</v>
      </c>
      <c r="H2129" s="388">
        <f t="shared" si="2"/>
        <v>22.75</v>
      </c>
    </row>
    <row r="2130" ht="15.75" customHeight="1">
      <c r="A2130" s="323" t="s">
        <v>13310</v>
      </c>
      <c r="B2130" s="480" t="s">
        <v>13312</v>
      </c>
      <c r="C2130" s="323" t="s">
        <v>1711</v>
      </c>
      <c r="D2130" s="323" t="s">
        <v>13313</v>
      </c>
      <c r="F2130" s="286" t="str">
        <f t="shared" si="1"/>
        <v>92531</v>
      </c>
      <c r="H2130" s="388">
        <f t="shared" si="2"/>
        <v>51.29</v>
      </c>
    </row>
    <row r="2131" ht="15.75" customHeight="1">
      <c r="A2131" s="323" t="s">
        <v>13316</v>
      </c>
      <c r="B2131" s="480" t="s">
        <v>13317</v>
      </c>
      <c r="C2131" s="323" t="s">
        <v>1711</v>
      </c>
      <c r="D2131" s="323" t="s">
        <v>12751</v>
      </c>
      <c r="F2131" s="286" t="str">
        <f t="shared" si="1"/>
        <v>92532</v>
      </c>
      <c r="H2131" s="388">
        <f t="shared" si="2"/>
        <v>49.87</v>
      </c>
    </row>
    <row r="2132" ht="15.75" customHeight="1">
      <c r="A2132" s="323" t="s">
        <v>13320</v>
      </c>
      <c r="B2132" s="480" t="s">
        <v>13321</v>
      </c>
      <c r="C2132" s="323" t="s">
        <v>1711</v>
      </c>
      <c r="D2132" s="323" t="s">
        <v>11041</v>
      </c>
      <c r="F2132" s="286" t="str">
        <f t="shared" si="1"/>
        <v>92533</v>
      </c>
      <c r="H2132" s="388">
        <f t="shared" si="2"/>
        <v>23.13</v>
      </c>
    </row>
    <row r="2133" ht="15.75" customHeight="1">
      <c r="A2133" s="323" t="s">
        <v>13326</v>
      </c>
      <c r="B2133" s="480" t="s">
        <v>13327</v>
      </c>
      <c r="C2133" s="323" t="s">
        <v>1711</v>
      </c>
      <c r="D2133" s="323" t="s">
        <v>5615</v>
      </c>
      <c r="F2133" s="286" t="str">
        <f t="shared" si="1"/>
        <v>92534</v>
      </c>
      <c r="H2133" s="388">
        <f t="shared" si="2"/>
        <v>21.83</v>
      </c>
    </row>
    <row r="2134" ht="15.75" customHeight="1">
      <c r="A2134" s="323" t="s">
        <v>13330</v>
      </c>
      <c r="B2134" s="480" t="s">
        <v>13332</v>
      </c>
      <c r="C2134" s="323" t="s">
        <v>1711</v>
      </c>
      <c r="D2134" s="323" t="s">
        <v>13334</v>
      </c>
      <c r="F2134" s="286" t="str">
        <f t="shared" si="1"/>
        <v>92535</v>
      </c>
      <c r="H2134" s="388">
        <f t="shared" si="2"/>
        <v>49.12</v>
      </c>
    </row>
    <row r="2135" ht="15.75" customHeight="1">
      <c r="A2135" s="323" t="s">
        <v>13336</v>
      </c>
      <c r="B2135" s="480" t="s">
        <v>13337</v>
      </c>
      <c r="C2135" s="323" t="s">
        <v>1711</v>
      </c>
      <c r="D2135" s="323" t="s">
        <v>13339</v>
      </c>
      <c r="F2135" s="286" t="str">
        <f t="shared" si="1"/>
        <v>92536</v>
      </c>
      <c r="H2135" s="388">
        <f t="shared" si="2"/>
        <v>47.76</v>
      </c>
    </row>
    <row r="2136" ht="15.75" customHeight="1">
      <c r="A2136" s="323" t="s">
        <v>13340</v>
      </c>
      <c r="B2136" s="480" t="s">
        <v>13342</v>
      </c>
      <c r="C2136" s="323" t="s">
        <v>1711</v>
      </c>
      <c r="D2136" s="323" t="s">
        <v>13343</v>
      </c>
      <c r="F2136" s="286" t="str">
        <f t="shared" si="1"/>
        <v>92537</v>
      </c>
      <c r="H2136" s="388">
        <f t="shared" si="2"/>
        <v>21.24</v>
      </c>
    </row>
    <row r="2137" ht="15.75" customHeight="1">
      <c r="A2137" s="323" t="s">
        <v>13345</v>
      </c>
      <c r="B2137" s="480" t="s">
        <v>13346</v>
      </c>
      <c r="C2137" s="323" t="s">
        <v>1711</v>
      </c>
      <c r="D2137" s="323" t="s">
        <v>7949</v>
      </c>
      <c r="F2137" s="286" t="str">
        <f t="shared" si="1"/>
        <v>92538</v>
      </c>
      <c r="H2137" s="388">
        <f t="shared" si="2"/>
        <v>19.96</v>
      </c>
    </row>
    <row r="2138" ht="15.75" customHeight="1">
      <c r="A2138" s="323" t="s">
        <v>13348</v>
      </c>
      <c r="B2138" s="480" t="s">
        <v>13349</v>
      </c>
      <c r="C2138" s="323" t="s">
        <v>1711</v>
      </c>
      <c r="D2138" s="323" t="s">
        <v>13350</v>
      </c>
      <c r="F2138" s="286" t="str">
        <f t="shared" si="1"/>
        <v>95934</v>
      </c>
      <c r="H2138" s="388">
        <f t="shared" si="2"/>
        <v>142.23</v>
      </c>
    </row>
    <row r="2139" ht="15.75" customHeight="1">
      <c r="A2139" s="323" t="s">
        <v>13352</v>
      </c>
      <c r="B2139" s="480" t="s">
        <v>13354</v>
      </c>
      <c r="C2139" s="323" t="s">
        <v>1711</v>
      </c>
      <c r="D2139" s="323" t="s">
        <v>13355</v>
      </c>
      <c r="F2139" s="286" t="str">
        <f t="shared" si="1"/>
        <v>95935</v>
      </c>
      <c r="H2139" s="388">
        <f t="shared" si="2"/>
        <v>108.81</v>
      </c>
    </row>
    <row r="2140" ht="15.75" customHeight="1">
      <c r="A2140" s="323" t="s">
        <v>13356</v>
      </c>
      <c r="B2140" s="480" t="s">
        <v>13358</v>
      </c>
      <c r="C2140" s="323" t="s">
        <v>1711</v>
      </c>
      <c r="D2140" s="323" t="s">
        <v>4737</v>
      </c>
      <c r="F2140" s="286" t="str">
        <f t="shared" si="1"/>
        <v>95936</v>
      </c>
      <c r="H2140" s="388">
        <f t="shared" si="2"/>
        <v>145.59</v>
      </c>
    </row>
    <row r="2141" ht="15.75" customHeight="1">
      <c r="A2141" s="323" t="s">
        <v>13360</v>
      </c>
      <c r="B2141" s="480" t="s">
        <v>13361</v>
      </c>
      <c r="C2141" s="323" t="s">
        <v>1711</v>
      </c>
      <c r="D2141" s="323" t="s">
        <v>13363</v>
      </c>
      <c r="F2141" s="286" t="str">
        <f t="shared" si="1"/>
        <v>95937</v>
      </c>
      <c r="H2141" s="388">
        <f t="shared" si="2"/>
        <v>328.55</v>
      </c>
    </row>
    <row r="2142" ht="15.75" customHeight="1">
      <c r="A2142" s="323" t="s">
        <v>13365</v>
      </c>
      <c r="B2142" s="480" t="s">
        <v>13366</v>
      </c>
      <c r="C2142" s="323" t="s">
        <v>1711</v>
      </c>
      <c r="D2142" s="323" t="s">
        <v>13368</v>
      </c>
      <c r="F2142" s="286" t="str">
        <f t="shared" si="1"/>
        <v>95938</v>
      </c>
      <c r="H2142" s="388">
        <f t="shared" si="2"/>
        <v>274.02</v>
      </c>
    </row>
    <row r="2143" ht="15.75" customHeight="1">
      <c r="A2143" s="323" t="s">
        <v>13371</v>
      </c>
      <c r="B2143" s="480" t="s">
        <v>13372</v>
      </c>
      <c r="C2143" s="323" t="s">
        <v>1711</v>
      </c>
      <c r="D2143" s="323" t="s">
        <v>13373</v>
      </c>
      <c r="F2143" s="286" t="str">
        <f t="shared" si="1"/>
        <v>95939</v>
      </c>
      <c r="H2143" s="388">
        <f t="shared" si="2"/>
        <v>178.43</v>
      </c>
    </row>
    <row r="2144" ht="15.75" customHeight="1">
      <c r="A2144" s="323" t="s">
        <v>13376</v>
      </c>
      <c r="B2144" s="480" t="s">
        <v>13377</v>
      </c>
      <c r="C2144" s="323" t="s">
        <v>1711</v>
      </c>
      <c r="D2144" s="323" t="s">
        <v>13379</v>
      </c>
      <c r="F2144" s="286" t="str">
        <f t="shared" si="1"/>
        <v>95940</v>
      </c>
      <c r="H2144" s="388">
        <f t="shared" si="2"/>
        <v>153.05</v>
      </c>
    </row>
    <row r="2145" ht="15.75" customHeight="1">
      <c r="A2145" s="323" t="s">
        <v>13381</v>
      </c>
      <c r="B2145" s="480" t="s">
        <v>13382</v>
      </c>
      <c r="C2145" s="323" t="s">
        <v>1711</v>
      </c>
      <c r="D2145" s="323" t="s">
        <v>13384</v>
      </c>
      <c r="F2145" s="286" t="str">
        <f t="shared" si="1"/>
        <v>95941</v>
      </c>
      <c r="H2145" s="388">
        <f t="shared" si="2"/>
        <v>134.69</v>
      </c>
    </row>
    <row r="2146" ht="15.75" customHeight="1">
      <c r="A2146" s="323" t="s">
        <v>13386</v>
      </c>
      <c r="B2146" s="480" t="s">
        <v>13388</v>
      </c>
      <c r="C2146" s="323" t="s">
        <v>1711</v>
      </c>
      <c r="D2146" s="323" t="s">
        <v>13389</v>
      </c>
      <c r="F2146" s="286" t="str">
        <f t="shared" si="1"/>
        <v>95942</v>
      </c>
      <c r="H2146" s="388">
        <f t="shared" si="2"/>
        <v>123.26</v>
      </c>
    </row>
    <row r="2147" ht="15.75" customHeight="1">
      <c r="A2147" s="323" t="s">
        <v>13391</v>
      </c>
      <c r="B2147" s="480" t="s">
        <v>13392</v>
      </c>
      <c r="C2147" s="323" t="s">
        <v>1711</v>
      </c>
      <c r="D2147" s="323" t="s">
        <v>13394</v>
      </c>
      <c r="F2147" s="286" t="str">
        <f t="shared" si="1"/>
        <v>96252</v>
      </c>
      <c r="H2147" s="388">
        <f t="shared" si="2"/>
        <v>188.54</v>
      </c>
    </row>
    <row r="2148" ht="15.75" customHeight="1">
      <c r="A2148" s="323" t="s">
        <v>13396</v>
      </c>
      <c r="B2148" s="480" t="s">
        <v>13398</v>
      </c>
      <c r="C2148" s="323" t="s">
        <v>1711</v>
      </c>
      <c r="D2148" s="323" t="s">
        <v>13399</v>
      </c>
      <c r="F2148" s="286" t="str">
        <f t="shared" si="1"/>
        <v>96257</v>
      </c>
      <c r="H2148" s="388">
        <f t="shared" si="2"/>
        <v>164.53</v>
      </c>
    </row>
    <row r="2149" ht="15.75" customHeight="1">
      <c r="A2149" s="323" t="s">
        <v>13401</v>
      </c>
      <c r="B2149" s="480" t="s">
        <v>13402</v>
      </c>
      <c r="C2149" s="323" t="s">
        <v>1711</v>
      </c>
      <c r="D2149" s="323" t="s">
        <v>13404</v>
      </c>
      <c r="F2149" s="286" t="str">
        <f t="shared" si="1"/>
        <v>96258</v>
      </c>
      <c r="H2149" s="388">
        <f t="shared" si="2"/>
        <v>153.6</v>
      </c>
    </row>
    <row r="2150" ht="15.75" customHeight="1">
      <c r="A2150" s="323" t="s">
        <v>13406</v>
      </c>
      <c r="B2150" s="480" t="s">
        <v>13408</v>
      </c>
      <c r="C2150" s="323" t="s">
        <v>1711</v>
      </c>
      <c r="D2150" s="323" t="s">
        <v>13409</v>
      </c>
      <c r="F2150" s="286" t="str">
        <f t="shared" si="1"/>
        <v>96259</v>
      </c>
      <c r="H2150" s="388">
        <f t="shared" si="2"/>
        <v>187.81</v>
      </c>
    </row>
    <row r="2151" ht="15.75" customHeight="1">
      <c r="A2151" s="323" t="s">
        <v>13411</v>
      </c>
      <c r="B2151" s="480" t="s">
        <v>13412</v>
      </c>
      <c r="C2151" s="323" t="s">
        <v>1711</v>
      </c>
      <c r="D2151" s="323" t="s">
        <v>13414</v>
      </c>
      <c r="F2151" s="286" t="str">
        <f t="shared" si="1"/>
        <v>96529</v>
      </c>
      <c r="H2151" s="388">
        <f t="shared" si="2"/>
        <v>264.88</v>
      </c>
    </row>
    <row r="2152" ht="15.75" customHeight="1">
      <c r="A2152" s="323" t="s">
        <v>13417</v>
      </c>
      <c r="B2152" s="480" t="s">
        <v>13418</v>
      </c>
      <c r="C2152" s="323" t="s">
        <v>1711</v>
      </c>
      <c r="D2152" s="323" t="s">
        <v>7506</v>
      </c>
      <c r="F2152" s="286" t="str">
        <f t="shared" si="1"/>
        <v>96530</v>
      </c>
      <c r="H2152" s="388">
        <f t="shared" si="2"/>
        <v>133.56</v>
      </c>
    </row>
    <row r="2153" ht="15.75" customHeight="1">
      <c r="A2153" s="323" t="s">
        <v>13421</v>
      </c>
      <c r="B2153" s="480" t="s">
        <v>13422</v>
      </c>
      <c r="C2153" s="323" t="s">
        <v>1711</v>
      </c>
      <c r="D2153" s="323" t="s">
        <v>13424</v>
      </c>
      <c r="F2153" s="286" t="str">
        <f t="shared" si="1"/>
        <v>96531</v>
      </c>
      <c r="H2153" s="388">
        <f t="shared" si="2"/>
        <v>98.53</v>
      </c>
    </row>
    <row r="2154" ht="15.75" customHeight="1">
      <c r="A2154" s="323" t="s">
        <v>13426</v>
      </c>
      <c r="B2154" s="480" t="s">
        <v>13428</v>
      </c>
      <c r="C2154" s="323" t="s">
        <v>1711</v>
      </c>
      <c r="D2154" s="323" t="s">
        <v>13430</v>
      </c>
      <c r="F2154" s="286" t="str">
        <f t="shared" si="1"/>
        <v>96532</v>
      </c>
      <c r="H2154" s="388">
        <f t="shared" si="2"/>
        <v>174.18</v>
      </c>
    </row>
    <row r="2155" ht="15.75" customHeight="1">
      <c r="A2155" s="323" t="s">
        <v>13432</v>
      </c>
      <c r="B2155" s="480" t="s">
        <v>13433</v>
      </c>
      <c r="C2155" s="323" t="s">
        <v>1711</v>
      </c>
      <c r="D2155" s="323" t="s">
        <v>13434</v>
      </c>
      <c r="F2155" s="286" t="str">
        <f t="shared" si="1"/>
        <v>96533</v>
      </c>
      <c r="H2155" s="388">
        <f t="shared" si="2"/>
        <v>86.26</v>
      </c>
    </row>
    <row r="2156" ht="15.75" customHeight="1">
      <c r="A2156" s="323" t="s">
        <v>13435</v>
      </c>
      <c r="B2156" s="480" t="s">
        <v>13436</v>
      </c>
      <c r="C2156" s="323" t="s">
        <v>1711</v>
      </c>
      <c r="D2156" s="323" t="s">
        <v>13438</v>
      </c>
      <c r="F2156" s="286" t="str">
        <f t="shared" si="1"/>
        <v>96534</v>
      </c>
      <c r="H2156" s="388">
        <f t="shared" si="2"/>
        <v>72.49</v>
      </c>
    </row>
    <row r="2157" ht="15.75" customHeight="1">
      <c r="A2157" s="323" t="s">
        <v>13440</v>
      </c>
      <c r="B2157" s="480" t="s">
        <v>13442</v>
      </c>
      <c r="C2157" s="323" t="s">
        <v>1711</v>
      </c>
      <c r="D2157" s="323" t="s">
        <v>13443</v>
      </c>
      <c r="F2157" s="286" t="str">
        <f t="shared" si="1"/>
        <v>96535</v>
      </c>
      <c r="H2157" s="388">
        <f t="shared" si="2"/>
        <v>126.94</v>
      </c>
    </row>
    <row r="2158" ht="15.75" customHeight="1">
      <c r="A2158" s="323" t="s">
        <v>13446</v>
      </c>
      <c r="B2158" s="480" t="s">
        <v>13447</v>
      </c>
      <c r="C2158" s="323" t="s">
        <v>1711</v>
      </c>
      <c r="D2158" s="323" t="s">
        <v>13448</v>
      </c>
      <c r="F2158" s="286" t="str">
        <f t="shared" si="1"/>
        <v>96536</v>
      </c>
      <c r="H2158" s="388">
        <f t="shared" si="2"/>
        <v>61.69</v>
      </c>
    </row>
    <row r="2159" ht="15.75" customHeight="1">
      <c r="A2159" s="323" t="s">
        <v>13450</v>
      </c>
      <c r="B2159" s="480" t="s">
        <v>13452</v>
      </c>
      <c r="C2159" s="323" t="s">
        <v>1711</v>
      </c>
      <c r="D2159" s="323" t="s">
        <v>13453</v>
      </c>
      <c r="F2159" s="286" t="str">
        <f t="shared" si="1"/>
        <v>96537</v>
      </c>
      <c r="H2159" s="388">
        <f t="shared" si="2"/>
        <v>148.43</v>
      </c>
    </row>
    <row r="2160" ht="15.75" customHeight="1">
      <c r="A2160" s="323" t="s">
        <v>13456</v>
      </c>
      <c r="B2160" s="480" t="s">
        <v>13457</v>
      </c>
      <c r="C2160" s="323" t="s">
        <v>1711</v>
      </c>
      <c r="D2160" s="323" t="s">
        <v>13458</v>
      </c>
      <c r="F2160" s="286" t="str">
        <f t="shared" si="1"/>
        <v>96538</v>
      </c>
      <c r="H2160" s="388">
        <f t="shared" si="2"/>
        <v>223.38</v>
      </c>
    </row>
    <row r="2161" ht="15.75" customHeight="1">
      <c r="A2161" s="323" t="s">
        <v>13460</v>
      </c>
      <c r="B2161" s="480" t="s">
        <v>13461</v>
      </c>
      <c r="C2161" s="323" t="s">
        <v>1711</v>
      </c>
      <c r="D2161" s="323" t="s">
        <v>13462</v>
      </c>
      <c r="F2161" s="286" t="str">
        <f t="shared" si="1"/>
        <v>96539</v>
      </c>
      <c r="H2161" s="388">
        <f t="shared" si="2"/>
        <v>99.09</v>
      </c>
    </row>
    <row r="2162" ht="15.75" customHeight="1">
      <c r="A2162" s="323" t="s">
        <v>13464</v>
      </c>
      <c r="B2162" s="480" t="s">
        <v>13465</v>
      </c>
      <c r="C2162" s="323" t="s">
        <v>1711</v>
      </c>
      <c r="D2162" s="323" t="s">
        <v>13467</v>
      </c>
      <c r="F2162" s="286" t="str">
        <f t="shared" si="1"/>
        <v>96540</v>
      </c>
      <c r="H2162" s="388">
        <f t="shared" si="2"/>
        <v>108.34</v>
      </c>
    </row>
    <row r="2163" ht="15.75" customHeight="1">
      <c r="A2163" s="323" t="s">
        <v>13470</v>
      </c>
      <c r="B2163" s="480" t="s">
        <v>13471</v>
      </c>
      <c r="C2163" s="323" t="s">
        <v>1711</v>
      </c>
      <c r="D2163" s="323" t="s">
        <v>13473</v>
      </c>
      <c r="F2163" s="286" t="str">
        <f t="shared" si="1"/>
        <v>96541</v>
      </c>
      <c r="H2163" s="388">
        <f t="shared" si="2"/>
        <v>163.32</v>
      </c>
    </row>
    <row r="2164" ht="15.75" customHeight="1">
      <c r="A2164" s="323" t="s">
        <v>13475</v>
      </c>
      <c r="B2164" s="480" t="s">
        <v>13477</v>
      </c>
      <c r="C2164" s="323" t="s">
        <v>1711</v>
      </c>
      <c r="D2164" s="323" t="s">
        <v>13478</v>
      </c>
      <c r="F2164" s="286" t="str">
        <f t="shared" si="1"/>
        <v>96542</v>
      </c>
      <c r="H2164" s="388">
        <f t="shared" si="2"/>
        <v>77.78</v>
      </c>
    </row>
    <row r="2165" ht="15.75" customHeight="1">
      <c r="A2165" s="323" t="s">
        <v>13481</v>
      </c>
      <c r="B2165" s="480" t="s">
        <v>13482</v>
      </c>
      <c r="C2165" s="323" t="s">
        <v>345</v>
      </c>
      <c r="D2165" s="323" t="s">
        <v>6758</v>
      </c>
      <c r="F2165" s="286" t="str">
        <f t="shared" si="1"/>
        <v>96543</v>
      </c>
      <c r="H2165" s="388">
        <f t="shared" si="2"/>
        <v>15.05</v>
      </c>
    </row>
    <row r="2166" ht="15.75" customHeight="1">
      <c r="A2166" s="323" t="s">
        <v>13485</v>
      </c>
      <c r="B2166" s="480" t="s">
        <v>13486</v>
      </c>
      <c r="C2166" s="323" t="s">
        <v>1711</v>
      </c>
      <c r="D2166" s="323" t="s">
        <v>13487</v>
      </c>
      <c r="F2166" s="286" t="str">
        <f t="shared" si="1"/>
        <v>97747</v>
      </c>
      <c r="H2166" s="388">
        <f t="shared" si="2"/>
        <v>173.49</v>
      </c>
    </row>
    <row r="2167" ht="15.75" customHeight="1">
      <c r="A2167" s="323" t="s">
        <v>13489</v>
      </c>
      <c r="B2167" s="480" t="s">
        <v>13490</v>
      </c>
      <c r="C2167" s="323" t="s">
        <v>1662</v>
      </c>
      <c r="D2167" s="323" t="s">
        <v>13492</v>
      </c>
      <c r="F2167" s="286" t="str">
        <f t="shared" si="1"/>
        <v>73771/1</v>
      </c>
      <c r="H2167" s="388">
        <f t="shared" si="2"/>
        <v>24.92</v>
      </c>
    </row>
    <row r="2168" ht="15.75" customHeight="1">
      <c r="A2168" s="323" t="s">
        <v>13495</v>
      </c>
      <c r="B2168" s="480" t="s">
        <v>13497</v>
      </c>
      <c r="C2168" s="323" t="s">
        <v>1662</v>
      </c>
      <c r="D2168" s="323" t="s">
        <v>13498</v>
      </c>
      <c r="F2168" s="286" t="str">
        <f t="shared" si="1"/>
        <v>73990/1</v>
      </c>
      <c r="H2168" s="388">
        <f t="shared" si="2"/>
        <v>639.82</v>
      </c>
    </row>
    <row r="2169" ht="15.75" customHeight="1">
      <c r="A2169" s="323" t="s">
        <v>13501</v>
      </c>
      <c r="B2169" s="480" t="s">
        <v>13502</v>
      </c>
      <c r="C2169" s="323" t="s">
        <v>1711</v>
      </c>
      <c r="D2169" s="323" t="s">
        <v>13503</v>
      </c>
      <c r="F2169" s="286" t="str">
        <f t="shared" si="1"/>
        <v>85662</v>
      </c>
      <c r="H2169" s="388">
        <f t="shared" si="2"/>
        <v>14.96</v>
      </c>
    </row>
    <row r="2170" ht="15.75" customHeight="1">
      <c r="A2170" s="323" t="s">
        <v>13506</v>
      </c>
      <c r="B2170" s="480" t="s">
        <v>13508</v>
      </c>
      <c r="C2170" s="323" t="s">
        <v>345</v>
      </c>
      <c r="D2170" s="323" t="s">
        <v>13510</v>
      </c>
      <c r="F2170" s="286" t="str">
        <f t="shared" si="1"/>
        <v>89996</v>
      </c>
      <c r="H2170" s="388">
        <f t="shared" si="2"/>
        <v>8.32</v>
      </c>
    </row>
    <row r="2171" ht="15.75" customHeight="1">
      <c r="A2171" s="323" t="s">
        <v>13512</v>
      </c>
      <c r="B2171" s="480" t="s">
        <v>13514</v>
      </c>
      <c r="C2171" s="323" t="s">
        <v>345</v>
      </c>
      <c r="D2171" s="323" t="s">
        <v>13515</v>
      </c>
      <c r="F2171" s="286" t="str">
        <f t="shared" si="1"/>
        <v>89997</v>
      </c>
      <c r="H2171" s="388">
        <f t="shared" si="2"/>
        <v>6.66</v>
      </c>
    </row>
    <row r="2172" ht="15.75" customHeight="1">
      <c r="A2172" s="323" t="s">
        <v>13517</v>
      </c>
      <c r="B2172" s="480" t="s">
        <v>13518</v>
      </c>
      <c r="C2172" s="323" t="s">
        <v>345</v>
      </c>
      <c r="D2172" s="323" t="s">
        <v>4017</v>
      </c>
      <c r="F2172" s="286" t="str">
        <f t="shared" si="1"/>
        <v>89998</v>
      </c>
      <c r="H2172" s="388">
        <f t="shared" si="2"/>
        <v>7.8</v>
      </c>
    </row>
    <row r="2173" ht="15.75" customHeight="1">
      <c r="A2173" s="323" t="s">
        <v>13521</v>
      </c>
      <c r="B2173" s="480" t="s">
        <v>13522</v>
      </c>
      <c r="C2173" s="323" t="s">
        <v>345</v>
      </c>
      <c r="D2173" s="323" t="s">
        <v>8266</v>
      </c>
      <c r="F2173" s="286" t="str">
        <f t="shared" si="1"/>
        <v>89999</v>
      </c>
      <c r="H2173" s="388">
        <f t="shared" si="2"/>
        <v>12.1</v>
      </c>
    </row>
    <row r="2174" ht="15.75" customHeight="1">
      <c r="A2174" s="323" t="s">
        <v>13524</v>
      </c>
      <c r="B2174" s="480" t="s">
        <v>13526</v>
      </c>
      <c r="C2174" s="323" t="s">
        <v>345</v>
      </c>
      <c r="D2174" s="323" t="s">
        <v>7430</v>
      </c>
      <c r="F2174" s="286" t="str">
        <f t="shared" si="1"/>
        <v>90000</v>
      </c>
      <c r="H2174" s="388">
        <f t="shared" si="2"/>
        <v>9.65</v>
      </c>
    </row>
    <row r="2175" ht="15.75" customHeight="1">
      <c r="A2175" s="323" t="s">
        <v>13527</v>
      </c>
      <c r="B2175" s="480" t="s">
        <v>13528</v>
      </c>
      <c r="C2175" s="323" t="s">
        <v>345</v>
      </c>
      <c r="D2175" s="323" t="s">
        <v>13530</v>
      </c>
      <c r="F2175" s="286" t="str">
        <f t="shared" si="1"/>
        <v>91593</v>
      </c>
      <c r="H2175" s="388">
        <f t="shared" si="2"/>
        <v>9.99</v>
      </c>
    </row>
    <row r="2176" ht="15.75" customHeight="1">
      <c r="A2176" s="323" t="s">
        <v>13532</v>
      </c>
      <c r="B2176" s="480" t="s">
        <v>13534</v>
      </c>
      <c r="C2176" s="323" t="s">
        <v>345</v>
      </c>
      <c r="D2176" s="323" t="s">
        <v>9574</v>
      </c>
      <c r="F2176" s="286" t="str">
        <f t="shared" si="1"/>
        <v>91594</v>
      </c>
      <c r="H2176" s="388">
        <f t="shared" si="2"/>
        <v>10.38</v>
      </c>
    </row>
    <row r="2177" ht="15.75" customHeight="1">
      <c r="A2177" s="323" t="s">
        <v>13536</v>
      </c>
      <c r="B2177" s="480" t="s">
        <v>13537</v>
      </c>
      <c r="C2177" s="323" t="s">
        <v>345</v>
      </c>
      <c r="D2177" s="323" t="s">
        <v>3897</v>
      </c>
      <c r="F2177" s="286" t="str">
        <f t="shared" si="1"/>
        <v>91595</v>
      </c>
      <c r="H2177" s="388">
        <f t="shared" si="2"/>
        <v>11.04</v>
      </c>
    </row>
    <row r="2178" ht="15.75" customHeight="1">
      <c r="A2178" s="323" t="s">
        <v>13539</v>
      </c>
      <c r="B2178" s="480" t="s">
        <v>13540</v>
      </c>
      <c r="C2178" s="323" t="s">
        <v>345</v>
      </c>
      <c r="D2178" s="323" t="s">
        <v>13542</v>
      </c>
      <c r="F2178" s="286" t="str">
        <f t="shared" si="1"/>
        <v>91596</v>
      </c>
      <c r="H2178" s="388">
        <f t="shared" si="2"/>
        <v>10.29</v>
      </c>
    </row>
    <row r="2179" ht="15.75" customHeight="1">
      <c r="A2179" s="323" t="s">
        <v>13544</v>
      </c>
      <c r="B2179" s="480" t="s">
        <v>13546</v>
      </c>
      <c r="C2179" s="323" t="s">
        <v>345</v>
      </c>
      <c r="D2179" s="323" t="s">
        <v>7542</v>
      </c>
      <c r="F2179" s="286" t="str">
        <f t="shared" si="1"/>
        <v>91597</v>
      </c>
      <c r="H2179" s="388">
        <f t="shared" si="2"/>
        <v>7.34</v>
      </c>
    </row>
    <row r="2180" ht="15.75" customHeight="1">
      <c r="A2180" s="323" t="s">
        <v>13549</v>
      </c>
      <c r="B2180" s="480" t="s">
        <v>13551</v>
      </c>
      <c r="C2180" s="323" t="s">
        <v>345</v>
      </c>
      <c r="D2180" s="323" t="s">
        <v>13552</v>
      </c>
      <c r="F2180" s="286" t="str">
        <f t="shared" si="1"/>
        <v>91598</v>
      </c>
      <c r="H2180" s="388">
        <f t="shared" si="2"/>
        <v>10.11</v>
      </c>
    </row>
    <row r="2181" ht="15.75" customHeight="1">
      <c r="A2181" s="323" t="s">
        <v>13555</v>
      </c>
      <c r="B2181" s="480" t="s">
        <v>13556</v>
      </c>
      <c r="C2181" s="323" t="s">
        <v>345</v>
      </c>
      <c r="D2181" s="323" t="s">
        <v>8596</v>
      </c>
      <c r="F2181" s="286" t="str">
        <f t="shared" si="1"/>
        <v>91599</v>
      </c>
      <c r="H2181" s="388">
        <f t="shared" si="2"/>
        <v>7.7</v>
      </c>
    </row>
    <row r="2182" ht="15.75" customHeight="1">
      <c r="A2182" s="323" t="s">
        <v>13561</v>
      </c>
      <c r="B2182" s="480" t="s">
        <v>13563</v>
      </c>
      <c r="C2182" s="323" t="s">
        <v>345</v>
      </c>
      <c r="D2182" s="323" t="s">
        <v>13564</v>
      </c>
      <c r="F2182" s="286" t="str">
        <f t="shared" si="1"/>
        <v>91600</v>
      </c>
      <c r="H2182" s="388">
        <f t="shared" si="2"/>
        <v>12.69</v>
      </c>
    </row>
    <row r="2183" ht="15.75" customHeight="1">
      <c r="A2183" s="323" t="s">
        <v>13568</v>
      </c>
      <c r="B2183" s="480" t="s">
        <v>13570</v>
      </c>
      <c r="C2183" s="323" t="s">
        <v>345</v>
      </c>
      <c r="D2183" s="323" t="s">
        <v>13571</v>
      </c>
      <c r="F2183" s="286" t="str">
        <f t="shared" si="1"/>
        <v>91601</v>
      </c>
      <c r="H2183" s="388">
        <f t="shared" si="2"/>
        <v>9.55</v>
      </c>
    </row>
    <row r="2184" ht="15.75" customHeight="1">
      <c r="A2184" s="323" t="s">
        <v>13573</v>
      </c>
      <c r="B2184" s="480" t="s">
        <v>13574</v>
      </c>
      <c r="C2184" s="323" t="s">
        <v>345</v>
      </c>
      <c r="D2184" s="323" t="s">
        <v>13575</v>
      </c>
      <c r="F2184" s="286" t="str">
        <f t="shared" si="1"/>
        <v>91602</v>
      </c>
      <c r="H2184" s="388">
        <f t="shared" si="2"/>
        <v>8.62</v>
      </c>
    </row>
    <row r="2185" ht="15.75" customHeight="1">
      <c r="A2185" s="323" t="s">
        <v>13577</v>
      </c>
      <c r="B2185" s="480" t="s">
        <v>13578</v>
      </c>
      <c r="C2185" s="323" t="s">
        <v>345</v>
      </c>
      <c r="D2185" s="323" t="s">
        <v>3049</v>
      </c>
      <c r="F2185" s="286" t="str">
        <f t="shared" si="1"/>
        <v>91603</v>
      </c>
      <c r="H2185" s="388">
        <f t="shared" si="2"/>
        <v>8.14</v>
      </c>
    </row>
    <row r="2186" ht="15.75" customHeight="1">
      <c r="A2186" s="323" t="s">
        <v>13582</v>
      </c>
      <c r="B2186" s="480" t="s">
        <v>13583</v>
      </c>
      <c r="C2186" s="323" t="s">
        <v>345</v>
      </c>
      <c r="D2186" s="323" t="s">
        <v>13584</v>
      </c>
      <c r="F2186" s="286" t="str">
        <f t="shared" si="1"/>
        <v>92759</v>
      </c>
      <c r="H2186" s="388">
        <f t="shared" si="2"/>
        <v>12.28</v>
      </c>
    </row>
    <row r="2187" ht="15.75" customHeight="1">
      <c r="A2187" s="323" t="s">
        <v>13586</v>
      </c>
      <c r="B2187" s="480" t="s">
        <v>13587</v>
      </c>
      <c r="C2187" s="323" t="s">
        <v>345</v>
      </c>
      <c r="D2187" s="323" t="s">
        <v>13588</v>
      </c>
      <c r="F2187" s="286" t="str">
        <f t="shared" si="1"/>
        <v>92760</v>
      </c>
      <c r="H2187" s="388">
        <f t="shared" si="2"/>
        <v>11.1</v>
      </c>
    </row>
    <row r="2188" ht="15.75" customHeight="1">
      <c r="A2188" s="323" t="s">
        <v>13594</v>
      </c>
      <c r="B2188" s="480" t="s">
        <v>13595</v>
      </c>
      <c r="C2188" s="323" t="s">
        <v>345</v>
      </c>
      <c r="D2188" s="323" t="s">
        <v>13552</v>
      </c>
      <c r="F2188" s="286" t="str">
        <f t="shared" si="1"/>
        <v>92761</v>
      </c>
      <c r="H2188" s="388">
        <f t="shared" si="2"/>
        <v>10.11</v>
      </c>
    </row>
    <row r="2189" ht="15.75" customHeight="1">
      <c r="A2189" s="323" t="s">
        <v>13599</v>
      </c>
      <c r="B2189" s="480" t="s">
        <v>13600</v>
      </c>
      <c r="C2189" s="323" t="s">
        <v>345</v>
      </c>
      <c r="D2189" s="323" t="s">
        <v>13602</v>
      </c>
      <c r="F2189" s="286" t="str">
        <f t="shared" si="1"/>
        <v>92762</v>
      </c>
      <c r="H2189" s="388">
        <f t="shared" si="2"/>
        <v>8.91</v>
      </c>
    </row>
    <row r="2190" ht="15.75" customHeight="1">
      <c r="A2190" s="323" t="s">
        <v>13605</v>
      </c>
      <c r="B2190" s="480" t="s">
        <v>13606</v>
      </c>
      <c r="C2190" s="323" t="s">
        <v>345</v>
      </c>
      <c r="D2190" s="323" t="s">
        <v>5569</v>
      </c>
      <c r="F2190" s="286" t="str">
        <f t="shared" si="1"/>
        <v>92763</v>
      </c>
      <c r="H2190" s="388">
        <f t="shared" si="2"/>
        <v>7.42</v>
      </c>
    </row>
    <row r="2191" ht="15.75" customHeight="1">
      <c r="A2191" s="323" t="s">
        <v>13610</v>
      </c>
      <c r="B2191" s="480" t="s">
        <v>13611</v>
      </c>
      <c r="C2191" s="323" t="s">
        <v>345</v>
      </c>
      <c r="D2191" s="323" t="s">
        <v>4097</v>
      </c>
      <c r="F2191" s="286" t="str">
        <f t="shared" si="1"/>
        <v>92764</v>
      </c>
      <c r="H2191" s="388">
        <f t="shared" si="2"/>
        <v>6.94</v>
      </c>
    </row>
    <row r="2192" ht="15.75" customHeight="1">
      <c r="A2192" s="323" t="s">
        <v>13615</v>
      </c>
      <c r="B2192" s="480" t="s">
        <v>13616</v>
      </c>
      <c r="C2192" s="323" t="s">
        <v>345</v>
      </c>
      <c r="D2192" s="323" t="s">
        <v>13618</v>
      </c>
      <c r="F2192" s="286" t="str">
        <f t="shared" si="1"/>
        <v>92765</v>
      </c>
      <c r="H2192" s="388">
        <f t="shared" si="2"/>
        <v>7.67</v>
      </c>
    </row>
    <row r="2193" ht="15.75" customHeight="1">
      <c r="A2193" s="323" t="s">
        <v>13622</v>
      </c>
      <c r="B2193" s="480" t="s">
        <v>13623</v>
      </c>
      <c r="C2193" s="323" t="s">
        <v>345</v>
      </c>
      <c r="D2193" s="323" t="s">
        <v>13625</v>
      </c>
      <c r="F2193" s="286" t="str">
        <f t="shared" si="1"/>
        <v>92766</v>
      </c>
      <c r="H2193" s="388">
        <f t="shared" si="2"/>
        <v>7.44</v>
      </c>
    </row>
    <row r="2194" ht="15.75" customHeight="1">
      <c r="A2194" s="323" t="s">
        <v>13627</v>
      </c>
      <c r="B2194" s="480" t="s">
        <v>13628</v>
      </c>
      <c r="C2194" s="323" t="s">
        <v>345</v>
      </c>
      <c r="D2194" s="323" t="s">
        <v>11716</v>
      </c>
      <c r="F2194" s="286" t="str">
        <f t="shared" si="1"/>
        <v>92767</v>
      </c>
      <c r="H2194" s="388">
        <f t="shared" si="2"/>
        <v>12.46</v>
      </c>
    </row>
    <row r="2195" ht="15.75" customHeight="1">
      <c r="A2195" s="323" t="s">
        <v>13632</v>
      </c>
      <c r="B2195" s="480" t="s">
        <v>13633</v>
      </c>
      <c r="C2195" s="323" t="s">
        <v>345</v>
      </c>
      <c r="D2195" s="323" t="s">
        <v>13635</v>
      </c>
      <c r="F2195" s="286" t="str">
        <f t="shared" si="1"/>
        <v>92768</v>
      </c>
      <c r="H2195" s="388">
        <f t="shared" si="2"/>
        <v>10.8</v>
      </c>
    </row>
    <row r="2196" ht="15.75" customHeight="1">
      <c r="A2196" s="323" t="s">
        <v>13637</v>
      </c>
      <c r="B2196" s="480" t="s">
        <v>13639</v>
      </c>
      <c r="C2196" s="323" t="s">
        <v>345</v>
      </c>
      <c r="D2196" s="323" t="s">
        <v>13530</v>
      </c>
      <c r="F2196" s="286" t="str">
        <f t="shared" si="1"/>
        <v>92769</v>
      </c>
      <c r="H2196" s="388">
        <f t="shared" si="2"/>
        <v>9.99</v>
      </c>
    </row>
    <row r="2197" ht="15.75" customHeight="1">
      <c r="A2197" s="323" t="s">
        <v>13642</v>
      </c>
      <c r="B2197" s="480" t="s">
        <v>13643</v>
      </c>
      <c r="C2197" s="323" t="s">
        <v>345</v>
      </c>
      <c r="D2197" s="323" t="s">
        <v>9588</v>
      </c>
      <c r="F2197" s="286" t="str">
        <f t="shared" si="1"/>
        <v>92770</v>
      </c>
      <c r="H2197" s="388">
        <f t="shared" si="2"/>
        <v>9.29</v>
      </c>
    </row>
    <row r="2198" ht="15.75" customHeight="1">
      <c r="A2198" s="323" t="s">
        <v>13646</v>
      </c>
      <c r="B2198" s="480" t="s">
        <v>13647</v>
      </c>
      <c r="C2198" s="323" t="s">
        <v>345</v>
      </c>
      <c r="D2198" s="323" t="s">
        <v>13649</v>
      </c>
      <c r="F2198" s="286" t="str">
        <f t="shared" si="1"/>
        <v>92771</v>
      </c>
      <c r="H2198" s="388">
        <f t="shared" si="2"/>
        <v>8.25</v>
      </c>
    </row>
    <row r="2199" ht="15.75" customHeight="1">
      <c r="A2199" s="323" t="s">
        <v>13650</v>
      </c>
      <c r="B2199" s="480" t="s">
        <v>13651</v>
      </c>
      <c r="C2199" s="323" t="s">
        <v>345</v>
      </c>
      <c r="D2199" s="323" t="s">
        <v>4097</v>
      </c>
      <c r="F2199" s="286" t="str">
        <f t="shared" si="1"/>
        <v>92772</v>
      </c>
      <c r="H2199" s="388">
        <f t="shared" si="2"/>
        <v>6.94</v>
      </c>
    </row>
    <row r="2200" ht="15.75" customHeight="1">
      <c r="A2200" s="323" t="s">
        <v>13654</v>
      </c>
      <c r="B2200" s="480" t="s">
        <v>13655</v>
      </c>
      <c r="C2200" s="323" t="s">
        <v>345</v>
      </c>
      <c r="D2200" s="323" t="s">
        <v>6599</v>
      </c>
      <c r="F2200" s="286" t="str">
        <f t="shared" si="1"/>
        <v>92773</v>
      </c>
      <c r="H2200" s="388">
        <f t="shared" si="2"/>
        <v>6.6</v>
      </c>
    </row>
    <row r="2201" ht="15.75" customHeight="1">
      <c r="A2201" s="323" t="s">
        <v>13658</v>
      </c>
      <c r="B2201" s="480" t="s">
        <v>13659</v>
      </c>
      <c r="C2201" s="323" t="s">
        <v>345</v>
      </c>
      <c r="D2201" s="323" t="s">
        <v>5569</v>
      </c>
      <c r="F2201" s="286" t="str">
        <f t="shared" si="1"/>
        <v>92774</v>
      </c>
      <c r="H2201" s="388">
        <f t="shared" si="2"/>
        <v>7.42</v>
      </c>
    </row>
    <row r="2202" ht="15.75" customHeight="1">
      <c r="A2202" s="323" t="s">
        <v>13661</v>
      </c>
      <c r="B2202" s="480" t="s">
        <v>13663</v>
      </c>
      <c r="C2202" s="323" t="s">
        <v>345</v>
      </c>
      <c r="D2202" s="323" t="s">
        <v>7830</v>
      </c>
      <c r="F2202" s="286" t="str">
        <f t="shared" si="1"/>
        <v>92775</v>
      </c>
      <c r="H2202" s="388">
        <f t="shared" si="2"/>
        <v>15.15</v>
      </c>
    </row>
    <row r="2203" ht="15.75" customHeight="1">
      <c r="A2203" s="323" t="s">
        <v>13665</v>
      </c>
      <c r="B2203" s="480" t="s">
        <v>13667</v>
      </c>
      <c r="C2203" s="323" t="s">
        <v>345</v>
      </c>
      <c r="D2203" s="323" t="s">
        <v>13669</v>
      </c>
      <c r="F2203" s="286" t="str">
        <f t="shared" si="1"/>
        <v>92776</v>
      </c>
      <c r="H2203" s="388">
        <f t="shared" si="2"/>
        <v>13.3</v>
      </c>
    </row>
    <row r="2204" ht="15.75" customHeight="1">
      <c r="A2204" s="323" t="s">
        <v>13672</v>
      </c>
      <c r="B2204" s="480" t="s">
        <v>13674</v>
      </c>
      <c r="C2204" s="323" t="s">
        <v>345</v>
      </c>
      <c r="D2204" s="323" t="s">
        <v>13675</v>
      </c>
      <c r="F2204" s="286" t="str">
        <f t="shared" si="1"/>
        <v>92777</v>
      </c>
      <c r="H2204" s="388">
        <f t="shared" si="2"/>
        <v>11.76</v>
      </c>
    </row>
    <row r="2205" ht="15.75" customHeight="1">
      <c r="A2205" s="323" t="s">
        <v>13678</v>
      </c>
      <c r="B2205" s="480" t="s">
        <v>13679</v>
      </c>
      <c r="C2205" s="323" t="s">
        <v>345</v>
      </c>
      <c r="D2205" s="323" t="s">
        <v>13681</v>
      </c>
      <c r="F2205" s="286" t="str">
        <f t="shared" si="1"/>
        <v>92778</v>
      </c>
      <c r="H2205" s="388">
        <f t="shared" si="2"/>
        <v>10.13</v>
      </c>
    </row>
    <row r="2206" ht="15.75" customHeight="1">
      <c r="A2206" s="323" t="s">
        <v>13683</v>
      </c>
      <c r="B2206" s="480" t="s">
        <v>13684</v>
      </c>
      <c r="C2206" s="323" t="s">
        <v>345</v>
      </c>
      <c r="D2206" s="323" t="s">
        <v>3547</v>
      </c>
      <c r="F2206" s="286" t="str">
        <f t="shared" si="1"/>
        <v>92779</v>
      </c>
      <c r="H2206" s="388">
        <f t="shared" si="2"/>
        <v>8.31</v>
      </c>
    </row>
    <row r="2207" ht="15.75" customHeight="1">
      <c r="A2207" s="323" t="s">
        <v>13687</v>
      </c>
      <c r="B2207" s="480" t="s">
        <v>13688</v>
      </c>
      <c r="C2207" s="323" t="s">
        <v>345</v>
      </c>
      <c r="D2207" s="323" t="s">
        <v>13689</v>
      </c>
      <c r="F2207" s="286" t="str">
        <f t="shared" si="1"/>
        <v>92780</v>
      </c>
      <c r="H2207" s="388">
        <f t="shared" si="2"/>
        <v>7.56</v>
      </c>
    </row>
    <row r="2208" ht="15.75" customHeight="1">
      <c r="A2208" s="323" t="s">
        <v>13691</v>
      </c>
      <c r="B2208" s="480" t="s">
        <v>13693</v>
      </c>
      <c r="C2208" s="323" t="s">
        <v>345</v>
      </c>
      <c r="D2208" s="323" t="s">
        <v>13030</v>
      </c>
      <c r="F2208" s="286" t="str">
        <f t="shared" si="1"/>
        <v>92781</v>
      </c>
      <c r="H2208" s="388">
        <f t="shared" si="2"/>
        <v>8.07</v>
      </c>
    </row>
    <row r="2209" ht="15.75" customHeight="1">
      <c r="A2209" s="323" t="s">
        <v>13695</v>
      </c>
      <c r="B2209" s="480" t="s">
        <v>13697</v>
      </c>
      <c r="C2209" s="323" t="s">
        <v>345</v>
      </c>
      <c r="D2209" s="323" t="s">
        <v>13618</v>
      </c>
      <c r="F2209" s="286" t="str">
        <f t="shared" si="1"/>
        <v>92782</v>
      </c>
      <c r="H2209" s="388">
        <f t="shared" si="2"/>
        <v>7.67</v>
      </c>
    </row>
    <row r="2210" ht="15.75" customHeight="1">
      <c r="A2210" s="323" t="s">
        <v>13700</v>
      </c>
      <c r="B2210" s="480" t="s">
        <v>13701</v>
      </c>
      <c r="C2210" s="323" t="s">
        <v>345</v>
      </c>
      <c r="D2210" s="323" t="s">
        <v>13702</v>
      </c>
      <c r="F2210" s="286" t="str">
        <f t="shared" si="1"/>
        <v>92783</v>
      </c>
      <c r="H2210" s="388">
        <f t="shared" si="2"/>
        <v>14.88</v>
      </c>
    </row>
    <row r="2211" ht="15.75" customHeight="1">
      <c r="A2211" s="323" t="s">
        <v>13705</v>
      </c>
      <c r="B2211" s="480" t="s">
        <v>13706</v>
      </c>
      <c r="C2211" s="323" t="s">
        <v>345</v>
      </c>
      <c r="D2211" s="323" t="s">
        <v>13040</v>
      </c>
      <c r="F2211" s="286" t="str">
        <f t="shared" si="1"/>
        <v>92784</v>
      </c>
      <c r="H2211" s="388">
        <f t="shared" si="2"/>
        <v>12.76</v>
      </c>
    </row>
    <row r="2212" ht="15.75" customHeight="1">
      <c r="A2212" s="323" t="s">
        <v>13708</v>
      </c>
      <c r="B2212" s="480" t="s">
        <v>13709</v>
      </c>
      <c r="C2212" s="323" t="s">
        <v>345</v>
      </c>
      <c r="D2212" s="323" t="s">
        <v>9807</v>
      </c>
      <c r="F2212" s="286" t="str">
        <f t="shared" si="1"/>
        <v>92785</v>
      </c>
      <c r="H2212" s="388">
        <f t="shared" si="2"/>
        <v>11.49</v>
      </c>
    </row>
    <row r="2213" ht="15.75" customHeight="1">
      <c r="A2213" s="323" t="s">
        <v>13712</v>
      </c>
      <c r="B2213" s="480" t="s">
        <v>13713</v>
      </c>
      <c r="C2213" s="323" t="s">
        <v>345</v>
      </c>
      <c r="D2213" s="323" t="s">
        <v>9574</v>
      </c>
      <c r="F2213" s="286" t="str">
        <f t="shared" si="1"/>
        <v>92786</v>
      </c>
      <c r="H2213" s="388">
        <f t="shared" si="2"/>
        <v>10.38</v>
      </c>
    </row>
    <row r="2214" ht="15.75" customHeight="1">
      <c r="A2214" s="323" t="s">
        <v>13716</v>
      </c>
      <c r="B2214" s="480" t="s">
        <v>13718</v>
      </c>
      <c r="C2214" s="323" t="s">
        <v>345</v>
      </c>
      <c r="D2214" s="323" t="s">
        <v>13719</v>
      </c>
      <c r="F2214" s="286" t="str">
        <f t="shared" si="1"/>
        <v>92787</v>
      </c>
      <c r="H2214" s="388">
        <f t="shared" si="2"/>
        <v>9.05</v>
      </c>
    </row>
    <row r="2215" ht="15.75" customHeight="1">
      <c r="A2215" s="323" t="s">
        <v>13721</v>
      </c>
      <c r="B2215" s="480" t="s">
        <v>13722</v>
      </c>
      <c r="C2215" s="323" t="s">
        <v>345</v>
      </c>
      <c r="D2215" s="323" t="s">
        <v>13724</v>
      </c>
      <c r="F2215" s="286" t="str">
        <f t="shared" si="1"/>
        <v>92788</v>
      </c>
      <c r="H2215" s="388">
        <f t="shared" si="2"/>
        <v>7.51</v>
      </c>
    </row>
    <row r="2216" ht="15.75" customHeight="1">
      <c r="A2216" s="323" t="s">
        <v>13726</v>
      </c>
      <c r="B2216" s="480" t="s">
        <v>13728</v>
      </c>
      <c r="C2216" s="323" t="s">
        <v>345</v>
      </c>
      <c r="D2216" s="323" t="s">
        <v>13729</v>
      </c>
      <c r="F2216" s="286" t="str">
        <f t="shared" si="1"/>
        <v>92789</v>
      </c>
      <c r="H2216" s="388">
        <f t="shared" si="2"/>
        <v>6.96</v>
      </c>
    </row>
    <row r="2217" ht="15.75" customHeight="1">
      <c r="A2217" s="323" t="s">
        <v>13731</v>
      </c>
      <c r="B2217" s="480" t="s">
        <v>13732</v>
      </c>
      <c r="C2217" s="323" t="s">
        <v>345</v>
      </c>
      <c r="D2217" s="323" t="s">
        <v>10469</v>
      </c>
      <c r="F2217" s="286" t="str">
        <f t="shared" si="1"/>
        <v>92790</v>
      </c>
      <c r="H2217" s="388">
        <f t="shared" si="2"/>
        <v>7.65</v>
      </c>
    </row>
    <row r="2218" ht="15.75" customHeight="1">
      <c r="A2218" s="323" t="s">
        <v>13734</v>
      </c>
      <c r="B2218" s="480" t="s">
        <v>13736</v>
      </c>
      <c r="C2218" s="323" t="s">
        <v>345</v>
      </c>
      <c r="D2218" s="323" t="s">
        <v>3049</v>
      </c>
      <c r="F2218" s="286" t="str">
        <f t="shared" si="1"/>
        <v>92791</v>
      </c>
      <c r="H2218" s="388">
        <f t="shared" si="2"/>
        <v>8.14</v>
      </c>
    </row>
    <row r="2219" ht="15.75" customHeight="1">
      <c r="A2219" s="323" t="s">
        <v>13739</v>
      </c>
      <c r="B2219" s="480" t="s">
        <v>13740</v>
      </c>
      <c r="C2219" s="323" t="s">
        <v>345</v>
      </c>
      <c r="D2219" s="323" t="s">
        <v>2642</v>
      </c>
      <c r="F2219" s="286" t="str">
        <f t="shared" si="1"/>
        <v>92792</v>
      </c>
      <c r="H2219" s="388">
        <f t="shared" si="2"/>
        <v>7.85</v>
      </c>
    </row>
    <row r="2220" ht="15.75" customHeight="1">
      <c r="A2220" s="323" t="s">
        <v>13743</v>
      </c>
      <c r="B2220" s="480" t="s">
        <v>13744</v>
      </c>
      <c r="C2220" s="323" t="s">
        <v>345</v>
      </c>
      <c r="D2220" s="323" t="s">
        <v>7622</v>
      </c>
      <c r="F2220" s="286" t="str">
        <f t="shared" si="1"/>
        <v>92793</v>
      </c>
      <c r="H2220" s="388">
        <f t="shared" si="2"/>
        <v>7.58</v>
      </c>
    </row>
    <row r="2221" ht="15.75" customHeight="1">
      <c r="A2221" s="323" t="s">
        <v>13747</v>
      </c>
      <c r="B2221" s="480" t="s">
        <v>13748</v>
      </c>
      <c r="C2221" s="323" t="s">
        <v>345</v>
      </c>
      <c r="D2221" s="323" t="s">
        <v>6919</v>
      </c>
      <c r="F2221" s="286" t="str">
        <f t="shared" si="1"/>
        <v>92794</v>
      </c>
      <c r="H2221" s="388">
        <f t="shared" si="2"/>
        <v>6.91</v>
      </c>
    </row>
    <row r="2222" ht="15.75" customHeight="1">
      <c r="A2222" s="323" t="s">
        <v>13751</v>
      </c>
      <c r="B2222" s="480" t="s">
        <v>13752</v>
      </c>
      <c r="C2222" s="323" t="s">
        <v>345</v>
      </c>
      <c r="D2222" s="323" t="s">
        <v>4111</v>
      </c>
      <c r="F2222" s="286" t="str">
        <f t="shared" si="1"/>
        <v>92795</v>
      </c>
      <c r="H2222" s="388">
        <f t="shared" si="2"/>
        <v>5.87</v>
      </c>
    </row>
    <row r="2223" ht="15.75" customHeight="1">
      <c r="A2223" s="323" t="s">
        <v>13756</v>
      </c>
      <c r="B2223" s="480" t="s">
        <v>13758</v>
      </c>
      <c r="C2223" s="323" t="s">
        <v>345</v>
      </c>
      <c r="D2223" s="323" t="s">
        <v>10843</v>
      </c>
      <c r="F2223" s="286" t="str">
        <f t="shared" si="1"/>
        <v>92796</v>
      </c>
      <c r="H2223" s="388">
        <f t="shared" si="2"/>
        <v>5.78</v>
      </c>
    </row>
    <row r="2224" ht="15.75" customHeight="1">
      <c r="A2224" s="323" t="s">
        <v>13760</v>
      </c>
      <c r="B2224" s="480" t="s">
        <v>13761</v>
      </c>
      <c r="C2224" s="323" t="s">
        <v>345</v>
      </c>
      <c r="D2224" s="323" t="s">
        <v>8197</v>
      </c>
      <c r="F2224" s="286" t="str">
        <f t="shared" si="1"/>
        <v>92797</v>
      </c>
      <c r="H2224" s="388">
        <f t="shared" si="2"/>
        <v>6.76</v>
      </c>
    </row>
    <row r="2225" ht="15.75" customHeight="1">
      <c r="A2225" s="323" t="s">
        <v>13764</v>
      </c>
      <c r="B2225" s="480" t="s">
        <v>13765</v>
      </c>
      <c r="C2225" s="323" t="s">
        <v>345</v>
      </c>
      <c r="D2225" s="323" t="s">
        <v>13767</v>
      </c>
      <c r="F2225" s="286" t="str">
        <f t="shared" si="1"/>
        <v>92798</v>
      </c>
      <c r="H2225" s="388">
        <f t="shared" si="2"/>
        <v>6.75</v>
      </c>
    </row>
    <row r="2226" ht="15.75" customHeight="1">
      <c r="A2226" s="323" t="s">
        <v>13769</v>
      </c>
      <c r="B2226" s="480" t="s">
        <v>13770</v>
      </c>
      <c r="C2226" s="323" t="s">
        <v>345</v>
      </c>
      <c r="D2226" s="323" t="s">
        <v>13772</v>
      </c>
      <c r="F2226" s="286" t="str">
        <f t="shared" si="1"/>
        <v>92799</v>
      </c>
      <c r="H2226" s="388">
        <f t="shared" si="2"/>
        <v>8.6</v>
      </c>
    </row>
    <row r="2227" ht="15.75" customHeight="1">
      <c r="A2227" s="323" t="s">
        <v>13774</v>
      </c>
      <c r="B2227" s="480" t="s">
        <v>13776</v>
      </c>
      <c r="C2227" s="323" t="s">
        <v>345</v>
      </c>
      <c r="D2227" s="323" t="s">
        <v>13777</v>
      </c>
      <c r="F2227" s="286" t="str">
        <f t="shared" si="1"/>
        <v>92800</v>
      </c>
      <c r="H2227" s="388">
        <f t="shared" si="2"/>
        <v>7.61</v>
      </c>
    </row>
    <row r="2228" ht="15.75" customHeight="1">
      <c r="A2228" s="323" t="s">
        <v>13778</v>
      </c>
      <c r="B2228" s="480" t="s">
        <v>13779</v>
      </c>
      <c r="C2228" s="323" t="s">
        <v>345</v>
      </c>
      <c r="D2228" s="323" t="s">
        <v>13781</v>
      </c>
      <c r="F2228" s="286" t="str">
        <f t="shared" si="1"/>
        <v>92801</v>
      </c>
      <c r="H2228" s="388">
        <f t="shared" si="2"/>
        <v>7.53</v>
      </c>
    </row>
    <row r="2229" ht="15.75" customHeight="1">
      <c r="A2229" s="323" t="s">
        <v>13783</v>
      </c>
      <c r="B2229" s="480" t="s">
        <v>13784</v>
      </c>
      <c r="C2229" s="323" t="s">
        <v>345</v>
      </c>
      <c r="D2229" s="323" t="s">
        <v>5569</v>
      </c>
      <c r="F2229" s="286" t="str">
        <f t="shared" si="1"/>
        <v>92802</v>
      </c>
      <c r="H2229" s="388">
        <f t="shared" si="2"/>
        <v>7.42</v>
      </c>
    </row>
    <row r="2230" ht="15.75" customHeight="1">
      <c r="A2230" s="323" t="s">
        <v>13786</v>
      </c>
      <c r="B2230" s="480" t="s">
        <v>13788</v>
      </c>
      <c r="C2230" s="323" t="s">
        <v>345</v>
      </c>
      <c r="D2230" s="323" t="s">
        <v>13789</v>
      </c>
      <c r="F2230" s="286" t="str">
        <f t="shared" si="1"/>
        <v>92803</v>
      </c>
      <c r="H2230" s="388">
        <f t="shared" si="2"/>
        <v>6.8</v>
      </c>
    </row>
    <row r="2231" ht="15.75" customHeight="1">
      <c r="A2231" s="323" t="s">
        <v>13791</v>
      </c>
      <c r="B2231" s="480" t="s">
        <v>13792</v>
      </c>
      <c r="C2231" s="323" t="s">
        <v>345</v>
      </c>
      <c r="D2231" s="323" t="s">
        <v>5154</v>
      </c>
      <c r="F2231" s="286" t="str">
        <f t="shared" si="1"/>
        <v>92804</v>
      </c>
      <c r="H2231" s="388">
        <f t="shared" si="2"/>
        <v>5.82</v>
      </c>
    </row>
    <row r="2232" ht="15.75" customHeight="1">
      <c r="A2232" s="323" t="s">
        <v>13795</v>
      </c>
      <c r="B2232" s="480" t="s">
        <v>13797</v>
      </c>
      <c r="C2232" s="323" t="s">
        <v>345</v>
      </c>
      <c r="D2232" s="323" t="s">
        <v>4068</v>
      </c>
      <c r="F2232" s="286" t="str">
        <f t="shared" si="1"/>
        <v>92805</v>
      </c>
      <c r="H2232" s="388">
        <f t="shared" si="2"/>
        <v>5.74</v>
      </c>
    </row>
    <row r="2233" ht="15.75" customHeight="1">
      <c r="A2233" s="323" t="s">
        <v>13801</v>
      </c>
      <c r="B2233" s="480" t="s">
        <v>13802</v>
      </c>
      <c r="C2233" s="323" t="s">
        <v>345</v>
      </c>
      <c r="D2233" s="323" t="s">
        <v>13767</v>
      </c>
      <c r="F2233" s="286" t="str">
        <f t="shared" si="1"/>
        <v>92806</v>
      </c>
      <c r="H2233" s="388">
        <f t="shared" si="2"/>
        <v>6.75</v>
      </c>
    </row>
    <row r="2234" ht="15.75" customHeight="1">
      <c r="A2234" s="323" t="s">
        <v>13806</v>
      </c>
      <c r="B2234" s="480" t="s">
        <v>13807</v>
      </c>
      <c r="C2234" s="323" t="s">
        <v>345</v>
      </c>
      <c r="D2234" s="323" t="s">
        <v>13809</v>
      </c>
      <c r="F2234" s="286" t="str">
        <f t="shared" si="1"/>
        <v>92875</v>
      </c>
      <c r="H2234" s="388">
        <f t="shared" si="2"/>
        <v>7.25</v>
      </c>
    </row>
    <row r="2235" ht="15.75" customHeight="1">
      <c r="A2235" s="323" t="s">
        <v>13811</v>
      </c>
      <c r="B2235" s="480" t="s">
        <v>13812</v>
      </c>
      <c r="C2235" s="323" t="s">
        <v>345</v>
      </c>
      <c r="D2235" s="323" t="s">
        <v>6919</v>
      </c>
      <c r="F2235" s="286" t="str">
        <f t="shared" si="1"/>
        <v>92876</v>
      </c>
      <c r="H2235" s="388">
        <f t="shared" si="2"/>
        <v>6.91</v>
      </c>
    </row>
    <row r="2236" ht="15.75" customHeight="1">
      <c r="A2236" s="323" t="s">
        <v>13815</v>
      </c>
      <c r="B2236" s="480" t="s">
        <v>13816</v>
      </c>
      <c r="C2236" s="323" t="s">
        <v>345</v>
      </c>
      <c r="D2236" s="323" t="s">
        <v>13818</v>
      </c>
      <c r="F2236" s="286" t="str">
        <f t="shared" si="1"/>
        <v>92877</v>
      </c>
      <c r="H2236" s="388">
        <f t="shared" si="2"/>
        <v>7.38</v>
      </c>
    </row>
    <row r="2237" ht="15.75" customHeight="1">
      <c r="A2237" s="323" t="s">
        <v>13820</v>
      </c>
      <c r="B2237" s="480" t="s">
        <v>13822</v>
      </c>
      <c r="C2237" s="323" t="s">
        <v>345</v>
      </c>
      <c r="D2237" s="323" t="s">
        <v>13823</v>
      </c>
      <c r="F2237" s="286" t="str">
        <f t="shared" si="1"/>
        <v>92878</v>
      </c>
      <c r="H2237" s="388">
        <f t="shared" si="2"/>
        <v>7.1</v>
      </c>
    </row>
    <row r="2238" ht="15.75" customHeight="1">
      <c r="A2238" s="323" t="s">
        <v>13826</v>
      </c>
      <c r="B2238" s="480" t="s">
        <v>13828</v>
      </c>
      <c r="C2238" s="323" t="s">
        <v>345</v>
      </c>
      <c r="D2238" s="323" t="s">
        <v>13829</v>
      </c>
      <c r="F2238" s="286" t="str">
        <f t="shared" si="1"/>
        <v>92879</v>
      </c>
      <c r="H2238" s="388">
        <f t="shared" si="2"/>
        <v>7.14</v>
      </c>
    </row>
    <row r="2239" ht="15.75" customHeight="1">
      <c r="A2239" s="323" t="s">
        <v>13831</v>
      </c>
      <c r="B2239" s="480" t="s">
        <v>13832</v>
      </c>
      <c r="C2239" s="323" t="s">
        <v>345</v>
      </c>
      <c r="D2239" s="323" t="s">
        <v>13834</v>
      </c>
      <c r="F2239" s="286" t="str">
        <f t="shared" si="1"/>
        <v>92880</v>
      </c>
      <c r="H2239" s="388">
        <f t="shared" si="2"/>
        <v>7.28</v>
      </c>
    </row>
    <row r="2240" ht="15.75" customHeight="1">
      <c r="A2240" s="323" t="s">
        <v>13836</v>
      </c>
      <c r="B2240" s="480" t="s">
        <v>13837</v>
      </c>
      <c r="C2240" s="323" t="s">
        <v>345</v>
      </c>
      <c r="D2240" s="323" t="s">
        <v>4866</v>
      </c>
      <c r="F2240" s="286" t="str">
        <f t="shared" si="1"/>
        <v>92881</v>
      </c>
      <c r="H2240" s="388">
        <f t="shared" si="2"/>
        <v>7.26</v>
      </c>
    </row>
    <row r="2241" ht="15.75" customHeight="1">
      <c r="A2241" s="323" t="s">
        <v>13839</v>
      </c>
      <c r="B2241" s="480" t="s">
        <v>13841</v>
      </c>
      <c r="C2241" s="323" t="s">
        <v>345</v>
      </c>
      <c r="D2241" s="323" t="s">
        <v>13842</v>
      </c>
      <c r="F2241" s="286" t="str">
        <f t="shared" si="1"/>
        <v>92882</v>
      </c>
      <c r="H2241" s="388">
        <f t="shared" si="2"/>
        <v>10.5</v>
      </c>
    </row>
    <row r="2242" ht="15.75" customHeight="1">
      <c r="A2242" s="323" t="s">
        <v>13845</v>
      </c>
      <c r="B2242" s="480" t="s">
        <v>13846</v>
      </c>
      <c r="C2242" s="323" t="s">
        <v>345</v>
      </c>
      <c r="D2242" s="323" t="s">
        <v>4524</v>
      </c>
      <c r="F2242" s="286" t="str">
        <f t="shared" si="1"/>
        <v>92883</v>
      </c>
      <c r="H2242" s="388">
        <f t="shared" si="2"/>
        <v>9.43</v>
      </c>
    </row>
    <row r="2243" ht="15.75" customHeight="1">
      <c r="A2243" s="323" t="s">
        <v>13850</v>
      </c>
      <c r="B2243" s="480" t="s">
        <v>13852</v>
      </c>
      <c r="C2243" s="323" t="s">
        <v>345</v>
      </c>
      <c r="D2243" s="323" t="s">
        <v>4871</v>
      </c>
      <c r="F2243" s="286" t="str">
        <f t="shared" si="1"/>
        <v>92884</v>
      </c>
      <c r="H2243" s="388">
        <f t="shared" si="2"/>
        <v>9.38</v>
      </c>
    </row>
    <row r="2244" ht="15.75" customHeight="1">
      <c r="A2244" s="323" t="s">
        <v>13855</v>
      </c>
      <c r="B2244" s="480" t="s">
        <v>13857</v>
      </c>
      <c r="C2244" s="323" t="s">
        <v>345</v>
      </c>
      <c r="D2244" s="323" t="s">
        <v>13858</v>
      </c>
      <c r="F2244" s="286" t="str">
        <f t="shared" si="1"/>
        <v>92885</v>
      </c>
      <c r="H2244" s="388">
        <f t="shared" si="2"/>
        <v>8.64</v>
      </c>
    </row>
    <row r="2245" ht="15.75" customHeight="1">
      <c r="A2245" s="323" t="s">
        <v>13860</v>
      </c>
      <c r="B2245" s="480" t="s">
        <v>13862</v>
      </c>
      <c r="C2245" s="323" t="s">
        <v>345</v>
      </c>
      <c r="D2245" s="323" t="s">
        <v>4994</v>
      </c>
      <c r="F2245" s="286" t="str">
        <f t="shared" si="1"/>
        <v>92886</v>
      </c>
      <c r="H2245" s="388">
        <f t="shared" si="2"/>
        <v>8.3</v>
      </c>
    </row>
    <row r="2246" ht="15.75" customHeight="1">
      <c r="A2246" s="323" t="s">
        <v>13865</v>
      </c>
      <c r="B2246" s="480" t="s">
        <v>13866</v>
      </c>
      <c r="C2246" s="323" t="s">
        <v>345</v>
      </c>
      <c r="D2246" s="323" t="s">
        <v>13868</v>
      </c>
      <c r="F2246" s="286" t="str">
        <f t="shared" si="1"/>
        <v>92887</v>
      </c>
      <c r="H2246" s="388">
        <f t="shared" si="2"/>
        <v>8.18</v>
      </c>
    </row>
    <row r="2247" ht="15.75" customHeight="1">
      <c r="A2247" s="323" t="s">
        <v>13870</v>
      </c>
      <c r="B2247" s="480" t="s">
        <v>13872</v>
      </c>
      <c r="C2247" s="323" t="s">
        <v>345</v>
      </c>
      <c r="D2247" s="323" t="s">
        <v>13874</v>
      </c>
      <c r="F2247" s="286" t="str">
        <f t="shared" si="1"/>
        <v>92888</v>
      </c>
      <c r="H2247" s="388">
        <f t="shared" si="2"/>
        <v>7.95</v>
      </c>
    </row>
    <row r="2248" ht="15.75" customHeight="1">
      <c r="A2248" s="323" t="s">
        <v>13875</v>
      </c>
      <c r="B2248" s="480" t="s">
        <v>13878</v>
      </c>
      <c r="C2248" s="323" t="s">
        <v>345</v>
      </c>
      <c r="D2248" s="323" t="s">
        <v>13880</v>
      </c>
      <c r="F2248" s="286" t="str">
        <f t="shared" si="1"/>
        <v>92915</v>
      </c>
      <c r="H2248" s="388">
        <f t="shared" si="2"/>
        <v>13.71</v>
      </c>
    </row>
    <row r="2249" ht="15.75" customHeight="1">
      <c r="A2249" s="323" t="s">
        <v>13881</v>
      </c>
      <c r="B2249" s="480" t="s">
        <v>13882</v>
      </c>
      <c r="C2249" s="323" t="s">
        <v>345</v>
      </c>
      <c r="D2249" s="323" t="s">
        <v>13883</v>
      </c>
      <c r="F2249" s="286" t="str">
        <f t="shared" si="1"/>
        <v>92916</v>
      </c>
      <c r="H2249" s="388">
        <f t="shared" si="2"/>
        <v>12.2</v>
      </c>
    </row>
    <row r="2250" ht="15.75" customHeight="1">
      <c r="A2250" s="323" t="s">
        <v>13887</v>
      </c>
      <c r="B2250" s="480" t="s">
        <v>13888</v>
      </c>
      <c r="C2250" s="323" t="s">
        <v>345</v>
      </c>
      <c r="D2250" s="323" t="s">
        <v>6715</v>
      </c>
      <c r="F2250" s="286" t="str">
        <f t="shared" si="1"/>
        <v>92917</v>
      </c>
      <c r="H2250" s="388">
        <f t="shared" si="2"/>
        <v>10.93</v>
      </c>
    </row>
    <row r="2251" ht="15.75" customHeight="1">
      <c r="A2251" s="323" t="s">
        <v>13891</v>
      </c>
      <c r="B2251" s="480" t="s">
        <v>13892</v>
      </c>
      <c r="C2251" s="323" t="s">
        <v>345</v>
      </c>
      <c r="D2251" s="323" t="s">
        <v>13893</v>
      </c>
      <c r="F2251" s="286" t="str">
        <f t="shared" si="1"/>
        <v>92919</v>
      </c>
      <c r="H2251" s="388">
        <f t="shared" si="2"/>
        <v>9.51</v>
      </c>
    </row>
    <row r="2252" ht="15.75" customHeight="1">
      <c r="A2252" s="323" t="s">
        <v>13895</v>
      </c>
      <c r="B2252" s="480" t="s">
        <v>13896</v>
      </c>
      <c r="C2252" s="323" t="s">
        <v>345</v>
      </c>
      <c r="D2252" s="323" t="s">
        <v>13898</v>
      </c>
      <c r="F2252" s="286" t="str">
        <f t="shared" si="1"/>
        <v>92921</v>
      </c>
      <c r="H2252" s="388">
        <f t="shared" si="2"/>
        <v>7.86</v>
      </c>
    </row>
    <row r="2253" ht="15.75" customHeight="1">
      <c r="A2253" s="323" t="s">
        <v>13900</v>
      </c>
      <c r="B2253" s="480" t="s">
        <v>13901</v>
      </c>
      <c r="C2253" s="323" t="s">
        <v>345</v>
      </c>
      <c r="D2253" s="323" t="s">
        <v>4866</v>
      </c>
      <c r="F2253" s="286" t="str">
        <f t="shared" si="1"/>
        <v>92922</v>
      </c>
      <c r="H2253" s="388">
        <f t="shared" si="2"/>
        <v>7.26</v>
      </c>
    </row>
    <row r="2254" ht="15.75" customHeight="1">
      <c r="A2254" s="323" t="s">
        <v>13903</v>
      </c>
      <c r="B2254" s="480" t="s">
        <v>13905</v>
      </c>
      <c r="C2254" s="323" t="s">
        <v>345</v>
      </c>
      <c r="D2254" s="323" t="s">
        <v>8645</v>
      </c>
      <c r="F2254" s="286" t="str">
        <f t="shared" si="1"/>
        <v>92923</v>
      </c>
      <c r="H2254" s="388">
        <f t="shared" si="2"/>
        <v>7.88</v>
      </c>
    </row>
    <row r="2255" ht="15.75" customHeight="1">
      <c r="A2255" s="323" t="s">
        <v>13907</v>
      </c>
      <c r="B2255" s="480" t="s">
        <v>13908</v>
      </c>
      <c r="C2255" s="323" t="s">
        <v>345</v>
      </c>
      <c r="D2255" s="323" t="s">
        <v>13689</v>
      </c>
      <c r="F2255" s="286" t="str">
        <f t="shared" si="1"/>
        <v>92924</v>
      </c>
      <c r="H2255" s="388">
        <f t="shared" si="2"/>
        <v>7.56</v>
      </c>
    </row>
    <row r="2256" ht="15.75" customHeight="1">
      <c r="A2256" s="323" t="s">
        <v>13910</v>
      </c>
      <c r="B2256" s="480" t="s">
        <v>13911</v>
      </c>
      <c r="C2256" s="323" t="s">
        <v>345</v>
      </c>
      <c r="D2256" s="323" t="s">
        <v>13912</v>
      </c>
      <c r="F2256" s="286" t="str">
        <f t="shared" si="1"/>
        <v>95445</v>
      </c>
      <c r="H2256" s="388">
        <f t="shared" si="2"/>
        <v>6.31</v>
      </c>
    </row>
    <row r="2257" ht="15.75" customHeight="1">
      <c r="A2257" s="323" t="s">
        <v>13915</v>
      </c>
      <c r="B2257" s="480" t="s">
        <v>13916</v>
      </c>
      <c r="C2257" s="323" t="s">
        <v>345</v>
      </c>
      <c r="D2257" s="323" t="s">
        <v>13917</v>
      </c>
      <c r="F2257" s="286" t="str">
        <f t="shared" si="1"/>
        <v>95446</v>
      </c>
      <c r="H2257" s="388">
        <f t="shared" si="2"/>
        <v>6.78</v>
      </c>
    </row>
    <row r="2258" ht="15.75" customHeight="1">
      <c r="A2258" s="323" t="s">
        <v>13918</v>
      </c>
      <c r="B2258" s="480" t="s">
        <v>13920</v>
      </c>
      <c r="C2258" s="323" t="s">
        <v>345</v>
      </c>
      <c r="D2258" s="323" t="s">
        <v>13921</v>
      </c>
      <c r="F2258" s="286" t="str">
        <f t="shared" si="1"/>
        <v>95576</v>
      </c>
      <c r="H2258" s="388">
        <f t="shared" si="2"/>
        <v>10.31</v>
      </c>
    </row>
    <row r="2259" ht="15.75" customHeight="1">
      <c r="A2259" s="323" t="s">
        <v>13922</v>
      </c>
      <c r="B2259" s="480" t="s">
        <v>13923</v>
      </c>
      <c r="C2259" s="323" t="s">
        <v>345</v>
      </c>
      <c r="D2259" s="323" t="s">
        <v>13924</v>
      </c>
      <c r="F2259" s="286" t="str">
        <f t="shared" si="1"/>
        <v>95577</v>
      </c>
      <c r="H2259" s="388">
        <f t="shared" si="2"/>
        <v>9.16</v>
      </c>
    </row>
    <row r="2260" ht="15.75" customHeight="1">
      <c r="A2260" s="323" t="s">
        <v>13926</v>
      </c>
      <c r="B2260" s="480" t="s">
        <v>13928</v>
      </c>
      <c r="C2260" s="323" t="s">
        <v>345</v>
      </c>
      <c r="D2260" s="323" t="s">
        <v>4025</v>
      </c>
      <c r="F2260" s="286" t="str">
        <f t="shared" si="1"/>
        <v>95578</v>
      </c>
      <c r="H2260" s="388">
        <f t="shared" si="2"/>
        <v>7.76</v>
      </c>
    </row>
    <row r="2261" ht="15.75" customHeight="1">
      <c r="A2261" s="323" t="s">
        <v>13930</v>
      </c>
      <c r="B2261" s="480" t="s">
        <v>13931</v>
      </c>
      <c r="C2261" s="323" t="s">
        <v>345</v>
      </c>
      <c r="D2261" s="323" t="s">
        <v>13933</v>
      </c>
      <c r="F2261" s="286" t="str">
        <f t="shared" si="1"/>
        <v>95579</v>
      </c>
      <c r="H2261" s="388">
        <f t="shared" si="2"/>
        <v>7.31</v>
      </c>
    </row>
    <row r="2262" ht="15.75" customHeight="1">
      <c r="A2262" s="323" t="s">
        <v>13935</v>
      </c>
      <c r="B2262" s="480" t="s">
        <v>13936</v>
      </c>
      <c r="C2262" s="323" t="s">
        <v>345</v>
      </c>
      <c r="D2262" s="323" t="s">
        <v>13937</v>
      </c>
      <c r="F2262" s="286" t="str">
        <f t="shared" si="1"/>
        <v>95580</v>
      </c>
      <c r="H2262" s="388">
        <f t="shared" si="2"/>
        <v>8.08</v>
      </c>
    </row>
    <row r="2263" ht="15.75" customHeight="1">
      <c r="A2263" s="323" t="s">
        <v>13939</v>
      </c>
      <c r="B2263" s="480" t="s">
        <v>13940</v>
      </c>
      <c r="C2263" s="323" t="s">
        <v>345</v>
      </c>
      <c r="D2263" s="323" t="s">
        <v>13898</v>
      </c>
      <c r="F2263" s="286" t="str">
        <f t="shared" si="1"/>
        <v>95581</v>
      </c>
      <c r="H2263" s="388">
        <f t="shared" si="2"/>
        <v>7.86</v>
      </c>
    </row>
    <row r="2264" ht="15.75" customHeight="1">
      <c r="A2264" s="323" t="s">
        <v>13943</v>
      </c>
      <c r="B2264" s="480" t="s">
        <v>13945</v>
      </c>
      <c r="C2264" s="323" t="s">
        <v>345</v>
      </c>
      <c r="D2264" s="323" t="s">
        <v>13947</v>
      </c>
      <c r="F2264" s="286" t="str">
        <f t="shared" si="1"/>
        <v>95583</v>
      </c>
      <c r="H2264" s="388">
        <f t="shared" si="2"/>
        <v>14.32</v>
      </c>
    </row>
    <row r="2265" ht="15.75" customHeight="1">
      <c r="A2265" s="323" t="s">
        <v>13949</v>
      </c>
      <c r="B2265" s="480" t="s">
        <v>13951</v>
      </c>
      <c r="C2265" s="323" t="s">
        <v>345</v>
      </c>
      <c r="D2265" s="323" t="s">
        <v>7504</v>
      </c>
      <c r="F2265" s="286" t="str">
        <f t="shared" si="1"/>
        <v>95584</v>
      </c>
      <c r="H2265" s="388">
        <f t="shared" si="2"/>
        <v>11.9</v>
      </c>
    </row>
    <row r="2266" ht="15.75" customHeight="1">
      <c r="A2266" s="323" t="s">
        <v>13953</v>
      </c>
      <c r="B2266" s="480" t="s">
        <v>13955</v>
      </c>
      <c r="C2266" s="323" t="s">
        <v>345</v>
      </c>
      <c r="D2266" s="323" t="s">
        <v>13635</v>
      </c>
      <c r="F2266" s="286" t="str">
        <f t="shared" si="1"/>
        <v>95585</v>
      </c>
      <c r="H2266" s="388">
        <f t="shared" si="2"/>
        <v>10.8</v>
      </c>
    </row>
    <row r="2267" ht="15.75" customHeight="1">
      <c r="A2267" s="323" t="s">
        <v>13957</v>
      </c>
      <c r="B2267" s="480" t="s">
        <v>13958</v>
      </c>
      <c r="C2267" s="323" t="s">
        <v>345</v>
      </c>
      <c r="D2267" s="323" t="s">
        <v>2719</v>
      </c>
      <c r="F2267" s="286" t="str">
        <f t="shared" si="1"/>
        <v>95586</v>
      </c>
      <c r="H2267" s="388">
        <f t="shared" si="2"/>
        <v>9.53</v>
      </c>
    </row>
    <row r="2268" ht="15.75" customHeight="1">
      <c r="A2268" s="323" t="s">
        <v>13960</v>
      </c>
      <c r="B2268" s="480" t="s">
        <v>13962</v>
      </c>
      <c r="C2268" s="323" t="s">
        <v>345</v>
      </c>
      <c r="D2268" s="323" t="s">
        <v>13937</v>
      </c>
      <c r="F2268" s="286" t="str">
        <f t="shared" si="1"/>
        <v>95587</v>
      </c>
      <c r="H2268" s="388">
        <f t="shared" si="2"/>
        <v>8.08</v>
      </c>
    </row>
    <row r="2269" ht="15.75" customHeight="1">
      <c r="A2269" s="323" t="s">
        <v>13964</v>
      </c>
      <c r="B2269" s="480" t="s">
        <v>13966</v>
      </c>
      <c r="C2269" s="323" t="s">
        <v>345</v>
      </c>
      <c r="D2269" s="323" t="s">
        <v>8696</v>
      </c>
      <c r="F2269" s="286" t="str">
        <f t="shared" si="1"/>
        <v>95588</v>
      </c>
      <c r="H2269" s="388">
        <f t="shared" si="2"/>
        <v>7.57</v>
      </c>
    </row>
    <row r="2270" ht="15.75" customHeight="1">
      <c r="A2270" s="323" t="s">
        <v>13968</v>
      </c>
      <c r="B2270" s="480" t="s">
        <v>13969</v>
      </c>
      <c r="C2270" s="323" t="s">
        <v>345</v>
      </c>
      <c r="D2270" s="323" t="s">
        <v>13970</v>
      </c>
      <c r="F2270" s="286" t="str">
        <f t="shared" si="1"/>
        <v>95589</v>
      </c>
      <c r="H2270" s="388">
        <f t="shared" si="2"/>
        <v>8.27</v>
      </c>
    </row>
    <row r="2271" ht="15.75" customHeight="1">
      <c r="A2271" s="323" t="s">
        <v>13972</v>
      </c>
      <c r="B2271" s="480" t="s">
        <v>13973</v>
      </c>
      <c r="C2271" s="323" t="s">
        <v>345</v>
      </c>
      <c r="D2271" s="323" t="s">
        <v>4837</v>
      </c>
      <c r="F2271" s="286" t="str">
        <f t="shared" si="1"/>
        <v>95590</v>
      </c>
      <c r="H2271" s="388">
        <f t="shared" si="2"/>
        <v>8.04</v>
      </c>
    </row>
    <row r="2272" ht="15.75" customHeight="1">
      <c r="A2272" s="323" t="s">
        <v>13976</v>
      </c>
      <c r="B2272" s="480" t="s">
        <v>13977</v>
      </c>
      <c r="C2272" s="323" t="s">
        <v>345</v>
      </c>
      <c r="D2272" s="323" t="s">
        <v>13979</v>
      </c>
      <c r="F2272" s="286" t="str">
        <f t="shared" si="1"/>
        <v>95592</v>
      </c>
      <c r="H2272" s="388">
        <f t="shared" si="2"/>
        <v>17.69</v>
      </c>
    </row>
    <row r="2273" ht="15.75" customHeight="1">
      <c r="A2273" s="323" t="s">
        <v>13983</v>
      </c>
      <c r="B2273" s="480" t="s">
        <v>13984</v>
      </c>
      <c r="C2273" s="323" t="s">
        <v>345</v>
      </c>
      <c r="D2273" s="323" t="s">
        <v>13985</v>
      </c>
      <c r="F2273" s="286" t="str">
        <f t="shared" si="1"/>
        <v>95593</v>
      </c>
      <c r="H2273" s="388">
        <f t="shared" si="2"/>
        <v>13.9</v>
      </c>
    </row>
    <row r="2274" ht="15.75" customHeight="1">
      <c r="A2274" s="323" t="s">
        <v>13988</v>
      </c>
      <c r="B2274" s="480" t="s">
        <v>13989</v>
      </c>
      <c r="C2274" s="323" t="s">
        <v>345</v>
      </c>
      <c r="D2274" s="323" t="s">
        <v>13991</v>
      </c>
      <c r="F2274" s="286" t="str">
        <f t="shared" si="1"/>
        <v>95943</v>
      </c>
      <c r="H2274" s="388">
        <f t="shared" si="2"/>
        <v>18.61</v>
      </c>
    </row>
    <row r="2275" ht="15.75" customHeight="1">
      <c r="A2275" s="323" t="s">
        <v>13994</v>
      </c>
      <c r="B2275" s="480" t="s">
        <v>13995</v>
      </c>
      <c r="C2275" s="323" t="s">
        <v>345</v>
      </c>
      <c r="D2275" s="323" t="s">
        <v>9453</v>
      </c>
      <c r="F2275" s="286" t="str">
        <f t="shared" si="1"/>
        <v>95944</v>
      </c>
      <c r="H2275" s="388">
        <f t="shared" si="2"/>
        <v>16.53</v>
      </c>
    </row>
    <row r="2276" ht="15.75" customHeight="1">
      <c r="A2276" s="323" t="s">
        <v>13998</v>
      </c>
      <c r="B2276" s="480" t="s">
        <v>13999</v>
      </c>
      <c r="C2276" s="323" t="s">
        <v>345</v>
      </c>
      <c r="D2276" s="323" t="s">
        <v>14001</v>
      </c>
      <c r="F2276" s="286" t="str">
        <f t="shared" si="1"/>
        <v>95945</v>
      </c>
      <c r="H2276" s="388">
        <f t="shared" si="2"/>
        <v>12.9</v>
      </c>
    </row>
    <row r="2277" ht="15.75" customHeight="1">
      <c r="A2277" s="323" t="s">
        <v>14002</v>
      </c>
      <c r="B2277" s="480" t="s">
        <v>14004</v>
      </c>
      <c r="C2277" s="323" t="s">
        <v>345</v>
      </c>
      <c r="D2277" s="323" t="s">
        <v>14005</v>
      </c>
      <c r="F2277" s="286" t="str">
        <f t="shared" si="1"/>
        <v>95946</v>
      </c>
      <c r="H2277" s="388">
        <f t="shared" si="2"/>
        <v>9.96</v>
      </c>
    </row>
    <row r="2278" ht="15.75" customHeight="1">
      <c r="A2278" s="323" t="s">
        <v>14007</v>
      </c>
      <c r="B2278" s="480" t="s">
        <v>14008</v>
      </c>
      <c r="C2278" s="323" t="s">
        <v>345</v>
      </c>
      <c r="D2278" s="323" t="s">
        <v>7882</v>
      </c>
      <c r="F2278" s="286" t="str">
        <f t="shared" si="1"/>
        <v>95947</v>
      </c>
      <c r="H2278" s="388">
        <f t="shared" si="2"/>
        <v>7.45</v>
      </c>
    </row>
    <row r="2279" ht="15.75" customHeight="1">
      <c r="A2279" s="323" t="s">
        <v>14011</v>
      </c>
      <c r="B2279" s="480" t="s">
        <v>14012</v>
      </c>
      <c r="C2279" s="323" t="s">
        <v>345</v>
      </c>
      <c r="D2279" s="323" t="s">
        <v>4167</v>
      </c>
      <c r="F2279" s="286" t="str">
        <f t="shared" si="1"/>
        <v>95948</v>
      </c>
      <c r="H2279" s="388">
        <f t="shared" si="2"/>
        <v>6.34</v>
      </c>
    </row>
    <row r="2280" ht="15.75" customHeight="1">
      <c r="A2280" s="323" t="s">
        <v>14015</v>
      </c>
      <c r="B2280" s="480" t="s">
        <v>14016</v>
      </c>
      <c r="C2280" s="323" t="s">
        <v>345</v>
      </c>
      <c r="D2280" s="323" t="s">
        <v>14017</v>
      </c>
      <c r="F2280" s="286" t="str">
        <f t="shared" si="1"/>
        <v>96544</v>
      </c>
      <c r="H2280" s="388">
        <f t="shared" si="2"/>
        <v>13.24</v>
      </c>
    </row>
    <row r="2281" ht="15.75" customHeight="1">
      <c r="A2281" s="323" t="s">
        <v>14018</v>
      </c>
      <c r="B2281" s="480" t="s">
        <v>14020</v>
      </c>
      <c r="C2281" s="323" t="s">
        <v>345</v>
      </c>
      <c r="D2281" s="323" t="s">
        <v>13675</v>
      </c>
      <c r="F2281" s="286" t="str">
        <f t="shared" si="1"/>
        <v>96545</v>
      </c>
      <c r="H2281" s="388">
        <f t="shared" si="2"/>
        <v>11.76</v>
      </c>
    </row>
    <row r="2282" ht="15.75" customHeight="1">
      <c r="A2282" s="323" t="s">
        <v>14022</v>
      </c>
      <c r="B2282" s="480" t="s">
        <v>14023</v>
      </c>
      <c r="C2282" s="323" t="s">
        <v>345</v>
      </c>
      <c r="D2282" s="323" t="s">
        <v>4319</v>
      </c>
      <c r="F2282" s="286" t="str">
        <f t="shared" si="1"/>
        <v>96546</v>
      </c>
      <c r="H2282" s="388">
        <f t="shared" si="2"/>
        <v>10.21</v>
      </c>
    </row>
    <row r="2283" ht="15.75" customHeight="1">
      <c r="A2283" s="323" t="s">
        <v>14025</v>
      </c>
      <c r="B2283" s="480" t="s">
        <v>14027</v>
      </c>
      <c r="C2283" s="323" t="s">
        <v>345</v>
      </c>
      <c r="D2283" s="323" t="s">
        <v>3057</v>
      </c>
      <c r="F2283" s="286" t="str">
        <f t="shared" si="1"/>
        <v>96547</v>
      </c>
      <c r="H2283" s="388">
        <f t="shared" si="2"/>
        <v>8.46</v>
      </c>
    </row>
    <row r="2284" ht="15.75" customHeight="1">
      <c r="A2284" s="323" t="s">
        <v>14028</v>
      </c>
      <c r="B2284" s="480" t="s">
        <v>14030</v>
      </c>
      <c r="C2284" s="323" t="s">
        <v>345</v>
      </c>
      <c r="D2284" s="323" t="s">
        <v>14031</v>
      </c>
      <c r="F2284" s="286" t="str">
        <f t="shared" si="1"/>
        <v>96548</v>
      </c>
      <c r="H2284" s="388">
        <f t="shared" si="2"/>
        <v>7.77</v>
      </c>
    </row>
    <row r="2285" ht="15.75" customHeight="1">
      <c r="A2285" s="323" t="s">
        <v>14033</v>
      </c>
      <c r="B2285" s="480" t="s">
        <v>14034</v>
      </c>
      <c r="C2285" s="323" t="s">
        <v>345</v>
      </c>
      <c r="D2285" s="323" t="s">
        <v>11958</v>
      </c>
      <c r="F2285" s="286" t="str">
        <f t="shared" si="1"/>
        <v>96549</v>
      </c>
      <c r="H2285" s="388">
        <f t="shared" si="2"/>
        <v>8.33</v>
      </c>
    </row>
    <row r="2286" ht="15.75" customHeight="1">
      <c r="A2286" s="323" t="s">
        <v>14037</v>
      </c>
      <c r="B2286" s="480" t="s">
        <v>14038</v>
      </c>
      <c r="C2286" s="323" t="s">
        <v>345</v>
      </c>
      <c r="D2286" s="323" t="s">
        <v>14039</v>
      </c>
      <c r="F2286" s="286" t="str">
        <f t="shared" si="1"/>
        <v>96550</v>
      </c>
      <c r="H2286" s="388">
        <f t="shared" si="2"/>
        <v>7.99</v>
      </c>
    </row>
    <row r="2287" ht="15.75" customHeight="1">
      <c r="A2287" s="323" t="s">
        <v>14042</v>
      </c>
      <c r="B2287" s="480" t="s">
        <v>14044</v>
      </c>
      <c r="C2287" s="323" t="s">
        <v>345</v>
      </c>
      <c r="D2287" s="323" t="s">
        <v>14045</v>
      </c>
      <c r="F2287" s="286" t="str">
        <f t="shared" si="1"/>
        <v>100066</v>
      </c>
      <c r="H2287" s="388">
        <f t="shared" si="2"/>
        <v>10.15</v>
      </c>
    </row>
    <row r="2288" ht="15.75" customHeight="1">
      <c r="A2288" s="323" t="s">
        <v>14047</v>
      </c>
      <c r="B2288" s="480" t="s">
        <v>14048</v>
      </c>
      <c r="C2288" s="323" t="s">
        <v>345</v>
      </c>
      <c r="D2288" s="323" t="s">
        <v>14049</v>
      </c>
      <c r="F2288" s="286" t="str">
        <f t="shared" si="1"/>
        <v>100067</v>
      </c>
      <c r="H2288" s="388">
        <f t="shared" si="2"/>
        <v>9.46</v>
      </c>
    </row>
    <row r="2289" ht="15.75" customHeight="1">
      <c r="A2289" s="323" t="s">
        <v>14051</v>
      </c>
      <c r="B2289" s="480" t="s">
        <v>14052</v>
      </c>
      <c r="C2289" s="323" t="s">
        <v>345</v>
      </c>
      <c r="D2289" s="323" t="s">
        <v>4097</v>
      </c>
      <c r="F2289" s="286" t="str">
        <f t="shared" si="1"/>
        <v>100068</v>
      </c>
      <c r="H2289" s="388">
        <f t="shared" si="2"/>
        <v>6.94</v>
      </c>
    </row>
    <row r="2290" ht="15.75" customHeight="1">
      <c r="A2290" s="323" t="s">
        <v>14055</v>
      </c>
      <c r="B2290" s="480" t="s">
        <v>14056</v>
      </c>
      <c r="C2290" s="323" t="s">
        <v>1711</v>
      </c>
      <c r="D2290" s="323" t="s">
        <v>8280</v>
      </c>
      <c r="F2290" s="286" t="str">
        <f t="shared" si="1"/>
        <v>40780</v>
      </c>
      <c r="H2290" s="388">
        <f t="shared" si="2"/>
        <v>11.58</v>
      </c>
    </row>
    <row r="2291" ht="15.75" customHeight="1">
      <c r="A2291" s="323" t="s">
        <v>14058</v>
      </c>
      <c r="B2291" s="480" t="s">
        <v>14059</v>
      </c>
      <c r="C2291" s="323" t="s">
        <v>1666</v>
      </c>
      <c r="D2291" s="323" t="s">
        <v>14060</v>
      </c>
      <c r="F2291" s="286" t="str">
        <f t="shared" si="1"/>
        <v>74157/4</v>
      </c>
      <c r="H2291" s="388">
        <f t="shared" si="2"/>
        <v>124.84</v>
      </c>
    </row>
    <row r="2292" ht="15.75" customHeight="1">
      <c r="A2292" s="323" t="s">
        <v>14062</v>
      </c>
      <c r="B2292" s="480" t="s">
        <v>14064</v>
      </c>
      <c r="C2292" s="323" t="s">
        <v>1666</v>
      </c>
      <c r="D2292" s="323" t="s">
        <v>14065</v>
      </c>
      <c r="F2292" s="286" t="str">
        <f t="shared" si="1"/>
        <v>89993</v>
      </c>
      <c r="H2292" s="388">
        <f t="shared" si="2"/>
        <v>738.42</v>
      </c>
    </row>
    <row r="2293" ht="15.75" customHeight="1">
      <c r="A2293" s="323" t="s">
        <v>14066</v>
      </c>
      <c r="B2293" s="480" t="s">
        <v>14067</v>
      </c>
      <c r="C2293" s="323" t="s">
        <v>1666</v>
      </c>
      <c r="D2293" s="323" t="s">
        <v>14069</v>
      </c>
      <c r="F2293" s="286" t="str">
        <f t="shared" si="1"/>
        <v>89994</v>
      </c>
      <c r="H2293" s="388">
        <f t="shared" si="2"/>
        <v>608.88</v>
      </c>
    </row>
    <row r="2294" ht="15.75" customHeight="1">
      <c r="A2294" s="323" t="s">
        <v>14071</v>
      </c>
      <c r="B2294" s="480" t="s">
        <v>14072</v>
      </c>
      <c r="C2294" s="323" t="s">
        <v>1666</v>
      </c>
      <c r="D2294" s="323" t="s">
        <v>14073</v>
      </c>
      <c r="F2294" s="286" t="str">
        <f t="shared" si="1"/>
        <v>89995</v>
      </c>
      <c r="H2294" s="388">
        <f t="shared" si="2"/>
        <v>705.29</v>
      </c>
    </row>
    <row r="2295" ht="15.75" customHeight="1">
      <c r="A2295" s="323" t="s">
        <v>14075</v>
      </c>
      <c r="B2295" s="480" t="s">
        <v>14076</v>
      </c>
      <c r="C2295" s="323" t="s">
        <v>1666</v>
      </c>
      <c r="D2295" s="323" t="s">
        <v>14078</v>
      </c>
      <c r="F2295" s="286" t="str">
        <f t="shared" si="1"/>
        <v>90278</v>
      </c>
      <c r="H2295" s="388">
        <f t="shared" si="2"/>
        <v>338.99</v>
      </c>
    </row>
    <row r="2296" ht="15.75" customHeight="1">
      <c r="A2296" s="323" t="s">
        <v>14079</v>
      </c>
      <c r="B2296" s="480" t="s">
        <v>14081</v>
      </c>
      <c r="C2296" s="323" t="s">
        <v>1666</v>
      </c>
      <c r="D2296" s="323" t="s">
        <v>14082</v>
      </c>
      <c r="F2296" s="286" t="str">
        <f t="shared" si="1"/>
        <v>90279</v>
      </c>
      <c r="H2296" s="388">
        <f t="shared" si="2"/>
        <v>354.9</v>
      </c>
    </row>
    <row r="2297" ht="15.75" customHeight="1">
      <c r="A2297" s="323" t="s">
        <v>14084</v>
      </c>
      <c r="B2297" s="480" t="s">
        <v>14085</v>
      </c>
      <c r="C2297" s="323" t="s">
        <v>1666</v>
      </c>
      <c r="D2297" s="323" t="s">
        <v>14087</v>
      </c>
      <c r="F2297" s="286" t="str">
        <f t="shared" si="1"/>
        <v>90280</v>
      </c>
      <c r="H2297" s="388">
        <f t="shared" si="2"/>
        <v>390.67</v>
      </c>
    </row>
    <row r="2298" ht="15.75" customHeight="1">
      <c r="A2298" s="323" t="s">
        <v>14089</v>
      </c>
      <c r="B2298" s="480" t="s">
        <v>14090</v>
      </c>
      <c r="C2298" s="323" t="s">
        <v>1666</v>
      </c>
      <c r="D2298" s="323" t="s">
        <v>14091</v>
      </c>
      <c r="F2298" s="286" t="str">
        <f t="shared" si="1"/>
        <v>90281</v>
      </c>
      <c r="H2298" s="388">
        <f t="shared" si="2"/>
        <v>438.37</v>
      </c>
    </row>
    <row r="2299" ht="15.75" customHeight="1">
      <c r="A2299" s="323" t="s">
        <v>14093</v>
      </c>
      <c r="B2299" s="480" t="s">
        <v>14095</v>
      </c>
      <c r="C2299" s="323" t="s">
        <v>1666</v>
      </c>
      <c r="D2299" s="323" t="s">
        <v>14096</v>
      </c>
      <c r="F2299" s="286" t="str">
        <f t="shared" si="1"/>
        <v>90282</v>
      </c>
      <c r="H2299" s="388">
        <f t="shared" si="2"/>
        <v>341.18</v>
      </c>
    </row>
    <row r="2300" ht="15.75" customHeight="1">
      <c r="A2300" s="323" t="s">
        <v>14099</v>
      </c>
      <c r="B2300" s="480" t="s">
        <v>14100</v>
      </c>
      <c r="C2300" s="323" t="s">
        <v>1666</v>
      </c>
      <c r="D2300" s="323" t="s">
        <v>14101</v>
      </c>
      <c r="F2300" s="286" t="str">
        <f t="shared" si="1"/>
        <v>90283</v>
      </c>
      <c r="H2300" s="388">
        <f t="shared" si="2"/>
        <v>357.69</v>
      </c>
    </row>
    <row r="2301" ht="15.75" customHeight="1">
      <c r="A2301" s="323" t="s">
        <v>14104</v>
      </c>
      <c r="B2301" s="480" t="s">
        <v>14105</v>
      </c>
      <c r="C2301" s="323" t="s">
        <v>1666</v>
      </c>
      <c r="D2301" s="323" t="s">
        <v>14107</v>
      </c>
      <c r="F2301" s="286" t="str">
        <f t="shared" si="1"/>
        <v>90284</v>
      </c>
      <c r="H2301" s="388">
        <f t="shared" si="2"/>
        <v>395.4</v>
      </c>
    </row>
    <row r="2302" ht="15.75" customHeight="1">
      <c r="A2302" s="323" t="s">
        <v>14109</v>
      </c>
      <c r="B2302" s="480" t="s">
        <v>14110</v>
      </c>
      <c r="C2302" s="323" t="s">
        <v>1666</v>
      </c>
      <c r="D2302" s="323" t="s">
        <v>14111</v>
      </c>
      <c r="F2302" s="286" t="str">
        <f t="shared" si="1"/>
        <v>90285</v>
      </c>
      <c r="H2302" s="388">
        <f t="shared" si="2"/>
        <v>445.07</v>
      </c>
    </row>
    <row r="2303" ht="15.75" customHeight="1">
      <c r="A2303" s="323" t="s">
        <v>14113</v>
      </c>
      <c r="B2303" s="480" t="s">
        <v>14115</v>
      </c>
      <c r="C2303" s="323" t="s">
        <v>1666</v>
      </c>
      <c r="D2303" s="323" t="s">
        <v>14116</v>
      </c>
      <c r="F2303" s="286" t="str">
        <f t="shared" si="1"/>
        <v>90853</v>
      </c>
      <c r="H2303" s="388">
        <f t="shared" si="2"/>
        <v>476.88</v>
      </c>
    </row>
    <row r="2304" ht="15.75" customHeight="1">
      <c r="A2304" s="323" t="s">
        <v>14117</v>
      </c>
      <c r="B2304" s="480" t="s">
        <v>14119</v>
      </c>
      <c r="C2304" s="323" t="s">
        <v>1666</v>
      </c>
      <c r="D2304" s="323" t="s">
        <v>14121</v>
      </c>
      <c r="F2304" s="286" t="str">
        <f t="shared" si="1"/>
        <v>90854</v>
      </c>
      <c r="H2304" s="388">
        <f t="shared" si="2"/>
        <v>462.1</v>
      </c>
    </row>
    <row r="2305" ht="15.75" customHeight="1">
      <c r="A2305" s="323" t="s">
        <v>14123</v>
      </c>
      <c r="B2305" s="480" t="s">
        <v>14124</v>
      </c>
      <c r="C2305" s="323" t="s">
        <v>1666</v>
      </c>
      <c r="D2305" s="323" t="s">
        <v>14126</v>
      </c>
      <c r="F2305" s="286" t="str">
        <f t="shared" si="1"/>
        <v>90855</v>
      </c>
      <c r="H2305" s="388">
        <f t="shared" si="2"/>
        <v>507.29</v>
      </c>
    </row>
    <row r="2306" ht="15.75" customHeight="1">
      <c r="A2306" s="323" t="s">
        <v>14130</v>
      </c>
      <c r="B2306" s="480" t="s">
        <v>14131</v>
      </c>
      <c r="C2306" s="323" t="s">
        <v>1666</v>
      </c>
      <c r="D2306" s="323" t="s">
        <v>14133</v>
      </c>
      <c r="F2306" s="286" t="str">
        <f t="shared" si="1"/>
        <v>90856</v>
      </c>
      <c r="H2306" s="388">
        <f t="shared" si="2"/>
        <v>481.29</v>
      </c>
    </row>
    <row r="2307" ht="15.75" customHeight="1">
      <c r="A2307" s="323" t="s">
        <v>14136</v>
      </c>
      <c r="B2307" s="480" t="s">
        <v>14137</v>
      </c>
      <c r="C2307" s="323" t="s">
        <v>1666</v>
      </c>
      <c r="D2307" s="323" t="s">
        <v>14139</v>
      </c>
      <c r="F2307" s="286" t="str">
        <f t="shared" si="1"/>
        <v>90857</v>
      </c>
      <c r="H2307" s="388">
        <f t="shared" si="2"/>
        <v>465.04</v>
      </c>
    </row>
    <row r="2308" ht="15.75" customHeight="1">
      <c r="A2308" s="323" t="s">
        <v>14141</v>
      </c>
      <c r="B2308" s="480" t="s">
        <v>14143</v>
      </c>
      <c r="C2308" s="323" t="s">
        <v>1666</v>
      </c>
      <c r="D2308" s="323" t="s">
        <v>14145</v>
      </c>
      <c r="F2308" s="286" t="str">
        <f t="shared" si="1"/>
        <v>90858</v>
      </c>
      <c r="H2308" s="388">
        <f t="shared" si="2"/>
        <v>527.54</v>
      </c>
    </row>
    <row r="2309" ht="15.75" customHeight="1">
      <c r="A2309" s="323" t="s">
        <v>14147</v>
      </c>
      <c r="B2309" s="480" t="s">
        <v>14148</v>
      </c>
      <c r="C2309" s="323" t="s">
        <v>1666</v>
      </c>
      <c r="D2309" s="323" t="s">
        <v>14150</v>
      </c>
      <c r="F2309" s="286" t="str">
        <f t="shared" si="1"/>
        <v>90859</v>
      </c>
      <c r="H2309" s="388">
        <f t="shared" si="2"/>
        <v>453.49</v>
      </c>
    </row>
    <row r="2310" ht="15.75" customHeight="1">
      <c r="A2310" s="323" t="s">
        <v>14152</v>
      </c>
      <c r="B2310" s="480" t="s">
        <v>14154</v>
      </c>
      <c r="C2310" s="323" t="s">
        <v>1666</v>
      </c>
      <c r="D2310" s="323" t="s">
        <v>14155</v>
      </c>
      <c r="F2310" s="286" t="str">
        <f t="shared" si="1"/>
        <v>90860</v>
      </c>
      <c r="H2310" s="388">
        <f t="shared" si="2"/>
        <v>459.59</v>
      </c>
    </row>
    <row r="2311" ht="15.75" customHeight="1">
      <c r="A2311" s="323" t="s">
        <v>14158</v>
      </c>
      <c r="B2311" s="480" t="s">
        <v>14159</v>
      </c>
      <c r="C2311" s="323" t="s">
        <v>1666</v>
      </c>
      <c r="D2311" s="323" t="s">
        <v>14160</v>
      </c>
      <c r="F2311" s="286" t="str">
        <f t="shared" si="1"/>
        <v>90861</v>
      </c>
      <c r="H2311" s="388">
        <f t="shared" si="2"/>
        <v>469.51</v>
      </c>
    </row>
    <row r="2312" ht="15.75" customHeight="1">
      <c r="A2312" s="323" t="s">
        <v>14163</v>
      </c>
      <c r="B2312" s="480" t="s">
        <v>14164</v>
      </c>
      <c r="C2312" s="323" t="s">
        <v>1666</v>
      </c>
      <c r="D2312" s="323" t="s">
        <v>14166</v>
      </c>
      <c r="F2312" s="286" t="str">
        <f t="shared" si="1"/>
        <v>90862</v>
      </c>
      <c r="H2312" s="388">
        <f t="shared" si="2"/>
        <v>425.7</v>
      </c>
    </row>
    <row r="2313" ht="15.75" customHeight="1">
      <c r="A2313" s="323" t="s">
        <v>14168</v>
      </c>
      <c r="B2313" s="480" t="s">
        <v>14170</v>
      </c>
      <c r="C2313" s="323" t="s">
        <v>1666</v>
      </c>
      <c r="D2313" s="323" t="s">
        <v>14171</v>
      </c>
      <c r="F2313" s="286" t="str">
        <f t="shared" si="1"/>
        <v>92718</v>
      </c>
      <c r="H2313" s="388">
        <f t="shared" si="2"/>
        <v>569.86</v>
      </c>
    </row>
    <row r="2314" ht="15.75" customHeight="1">
      <c r="A2314" s="323" t="s">
        <v>14174</v>
      </c>
      <c r="B2314" s="480" t="s">
        <v>14175</v>
      </c>
      <c r="C2314" s="323" t="s">
        <v>1666</v>
      </c>
      <c r="D2314" s="323" t="s">
        <v>14177</v>
      </c>
      <c r="F2314" s="286" t="str">
        <f t="shared" si="1"/>
        <v>92719</v>
      </c>
      <c r="H2314" s="388">
        <f t="shared" si="2"/>
        <v>410.95</v>
      </c>
    </row>
    <row r="2315" ht="15.75" customHeight="1">
      <c r="A2315" s="323" t="s">
        <v>14179</v>
      </c>
      <c r="B2315" s="480" t="s">
        <v>14180</v>
      </c>
      <c r="C2315" s="323" t="s">
        <v>1666</v>
      </c>
      <c r="D2315" s="323" t="s">
        <v>14182</v>
      </c>
      <c r="F2315" s="286" t="str">
        <f t="shared" si="1"/>
        <v>92720</v>
      </c>
      <c r="H2315" s="388">
        <f t="shared" si="2"/>
        <v>467.75</v>
      </c>
    </row>
    <row r="2316" ht="15.75" customHeight="1">
      <c r="A2316" s="323" t="s">
        <v>14184</v>
      </c>
      <c r="B2316" s="480" t="s">
        <v>14186</v>
      </c>
      <c r="C2316" s="323" t="s">
        <v>1666</v>
      </c>
      <c r="D2316" s="323" t="s">
        <v>14187</v>
      </c>
      <c r="F2316" s="286" t="str">
        <f t="shared" si="1"/>
        <v>92721</v>
      </c>
      <c r="H2316" s="388">
        <f t="shared" si="2"/>
        <v>401.24</v>
      </c>
    </row>
    <row r="2317" ht="15.75" customHeight="1">
      <c r="A2317" s="323" t="s">
        <v>14190</v>
      </c>
      <c r="B2317" s="480" t="s">
        <v>14191</v>
      </c>
      <c r="C2317" s="323" t="s">
        <v>1666</v>
      </c>
      <c r="D2317" s="323" t="s">
        <v>14193</v>
      </c>
      <c r="F2317" s="286" t="str">
        <f t="shared" si="1"/>
        <v>92722</v>
      </c>
      <c r="H2317" s="388">
        <f t="shared" si="2"/>
        <v>463.77</v>
      </c>
    </row>
    <row r="2318" ht="15.75" customHeight="1">
      <c r="A2318" s="323" t="s">
        <v>14195</v>
      </c>
      <c r="B2318" s="480" t="s">
        <v>14197</v>
      </c>
      <c r="C2318" s="323" t="s">
        <v>1666</v>
      </c>
      <c r="D2318" s="323" t="s">
        <v>14198</v>
      </c>
      <c r="F2318" s="286" t="str">
        <f t="shared" si="1"/>
        <v>92723</v>
      </c>
      <c r="H2318" s="388">
        <f t="shared" si="2"/>
        <v>451.81</v>
      </c>
    </row>
    <row r="2319" ht="15.75" customHeight="1">
      <c r="A2319" s="323" t="s">
        <v>14201</v>
      </c>
      <c r="B2319" s="480" t="s">
        <v>14202</v>
      </c>
      <c r="C2319" s="323" t="s">
        <v>1666</v>
      </c>
      <c r="D2319" s="323" t="s">
        <v>14204</v>
      </c>
      <c r="F2319" s="286" t="str">
        <f t="shared" si="1"/>
        <v>92724</v>
      </c>
      <c r="H2319" s="388">
        <f t="shared" si="2"/>
        <v>448.21</v>
      </c>
    </row>
    <row r="2320" ht="15.75" customHeight="1">
      <c r="A2320" s="323" t="s">
        <v>14205</v>
      </c>
      <c r="B2320" s="480" t="s">
        <v>14206</v>
      </c>
      <c r="C2320" s="323" t="s">
        <v>1666</v>
      </c>
      <c r="D2320" s="323" t="s">
        <v>14208</v>
      </c>
      <c r="F2320" s="286" t="str">
        <f t="shared" si="1"/>
        <v>92725</v>
      </c>
      <c r="H2320" s="388">
        <f t="shared" si="2"/>
        <v>446.69</v>
      </c>
    </row>
    <row r="2321" ht="15.75" customHeight="1">
      <c r="A2321" s="323" t="s">
        <v>14210</v>
      </c>
      <c r="B2321" s="480" t="s">
        <v>14211</v>
      </c>
      <c r="C2321" s="323" t="s">
        <v>1666</v>
      </c>
      <c r="D2321" s="323" t="s">
        <v>14213</v>
      </c>
      <c r="F2321" s="286" t="str">
        <f t="shared" si="1"/>
        <v>92726</v>
      </c>
      <c r="H2321" s="388">
        <f t="shared" si="2"/>
        <v>444.15</v>
      </c>
    </row>
    <row r="2322" ht="15.75" customHeight="1">
      <c r="A2322" s="323" t="s">
        <v>14215</v>
      </c>
      <c r="B2322" s="480" t="s">
        <v>14216</v>
      </c>
      <c r="C2322" s="323" t="s">
        <v>1666</v>
      </c>
      <c r="D2322" s="323" t="s">
        <v>14217</v>
      </c>
      <c r="F2322" s="286" t="str">
        <f t="shared" si="1"/>
        <v>92727</v>
      </c>
      <c r="H2322" s="388">
        <f t="shared" si="2"/>
        <v>496.15</v>
      </c>
    </row>
    <row r="2323" ht="15.75" customHeight="1">
      <c r="A2323" s="323" t="s">
        <v>14220</v>
      </c>
      <c r="B2323" s="480" t="s">
        <v>14221</v>
      </c>
      <c r="C2323" s="323" t="s">
        <v>1666</v>
      </c>
      <c r="D2323" s="323" t="s">
        <v>14222</v>
      </c>
      <c r="F2323" s="286" t="str">
        <f t="shared" si="1"/>
        <v>92728</v>
      </c>
      <c r="H2323" s="388">
        <f t="shared" si="2"/>
        <v>471.04</v>
      </c>
    </row>
    <row r="2324" ht="15.75" customHeight="1">
      <c r="A2324" s="323" t="s">
        <v>14224</v>
      </c>
      <c r="B2324" s="480" t="s">
        <v>14226</v>
      </c>
      <c r="C2324" s="323" t="s">
        <v>1666</v>
      </c>
      <c r="D2324" s="323" t="s">
        <v>14227</v>
      </c>
      <c r="F2324" s="286" t="str">
        <f t="shared" si="1"/>
        <v>92729</v>
      </c>
      <c r="H2324" s="388">
        <f t="shared" si="2"/>
        <v>460.41</v>
      </c>
    </row>
    <row r="2325" ht="15.75" customHeight="1">
      <c r="A2325" s="323" t="s">
        <v>14228</v>
      </c>
      <c r="B2325" s="480" t="s">
        <v>14229</v>
      </c>
      <c r="C2325" s="323" t="s">
        <v>1666</v>
      </c>
      <c r="D2325" s="323" t="s">
        <v>14230</v>
      </c>
      <c r="F2325" s="286" t="str">
        <f t="shared" si="1"/>
        <v>92730</v>
      </c>
      <c r="H2325" s="388">
        <f t="shared" si="2"/>
        <v>442.66</v>
      </c>
    </row>
    <row r="2326" ht="15.75" customHeight="1">
      <c r="A2326" s="323" t="s">
        <v>14232</v>
      </c>
      <c r="B2326" s="480" t="s">
        <v>14233</v>
      </c>
      <c r="C2326" s="323" t="s">
        <v>1666</v>
      </c>
      <c r="D2326" s="323" t="s">
        <v>14235</v>
      </c>
      <c r="F2326" s="286" t="str">
        <f t="shared" si="1"/>
        <v>92731</v>
      </c>
      <c r="H2326" s="388">
        <f t="shared" si="2"/>
        <v>462.91</v>
      </c>
    </row>
    <row r="2327" ht="15.75" customHeight="1">
      <c r="A2327" s="323" t="s">
        <v>14237</v>
      </c>
      <c r="B2327" s="480" t="s">
        <v>14238</v>
      </c>
      <c r="C2327" s="323" t="s">
        <v>1666</v>
      </c>
      <c r="D2327" s="323" t="s">
        <v>14239</v>
      </c>
      <c r="F2327" s="286" t="str">
        <f t="shared" si="1"/>
        <v>92732</v>
      </c>
      <c r="H2327" s="388">
        <f t="shared" si="2"/>
        <v>445.73</v>
      </c>
    </row>
    <row r="2328" ht="15.75" customHeight="1">
      <c r="A2328" s="323" t="s">
        <v>14241</v>
      </c>
      <c r="B2328" s="480" t="s">
        <v>14242</v>
      </c>
      <c r="C2328" s="323" t="s">
        <v>1666</v>
      </c>
      <c r="D2328" s="323" t="s">
        <v>14243</v>
      </c>
      <c r="F2328" s="286" t="str">
        <f t="shared" si="1"/>
        <v>92733</v>
      </c>
      <c r="H2328" s="388">
        <f t="shared" si="2"/>
        <v>438.44</v>
      </c>
    </row>
    <row r="2329" ht="15.75" customHeight="1">
      <c r="A2329" s="323" t="s">
        <v>14246</v>
      </c>
      <c r="B2329" s="480" t="s">
        <v>14247</v>
      </c>
      <c r="C2329" s="323" t="s">
        <v>1666</v>
      </c>
      <c r="D2329" s="323" t="s">
        <v>14249</v>
      </c>
      <c r="F2329" s="286" t="str">
        <f t="shared" si="1"/>
        <v>92734</v>
      </c>
      <c r="H2329" s="388">
        <f t="shared" si="2"/>
        <v>426.33</v>
      </c>
    </row>
    <row r="2330" ht="15.75" customHeight="1">
      <c r="A2330" s="323" t="s">
        <v>14251</v>
      </c>
      <c r="B2330" s="480" t="s">
        <v>14252</v>
      </c>
      <c r="C2330" s="323" t="s">
        <v>1666</v>
      </c>
      <c r="D2330" s="323" t="s">
        <v>14254</v>
      </c>
      <c r="F2330" s="286" t="str">
        <f t="shared" si="1"/>
        <v>92735</v>
      </c>
      <c r="H2330" s="388">
        <f t="shared" si="2"/>
        <v>435.9</v>
      </c>
    </row>
    <row r="2331" ht="15.75" customHeight="1">
      <c r="A2331" s="323" t="s">
        <v>14256</v>
      </c>
      <c r="B2331" s="480" t="s">
        <v>14257</v>
      </c>
      <c r="C2331" s="323" t="s">
        <v>1666</v>
      </c>
      <c r="D2331" s="323" t="s">
        <v>14258</v>
      </c>
      <c r="F2331" s="286" t="str">
        <f t="shared" si="1"/>
        <v>92736</v>
      </c>
      <c r="H2331" s="388">
        <f t="shared" si="2"/>
        <v>422.35</v>
      </c>
    </row>
    <row r="2332" ht="15.75" customHeight="1">
      <c r="A2332" s="323" t="s">
        <v>14261</v>
      </c>
      <c r="B2332" s="480" t="s">
        <v>14263</v>
      </c>
      <c r="C2332" s="323" t="s">
        <v>1666</v>
      </c>
      <c r="D2332" s="323" t="s">
        <v>14264</v>
      </c>
      <c r="F2332" s="286" t="str">
        <f t="shared" si="1"/>
        <v>92739</v>
      </c>
      <c r="H2332" s="388">
        <f t="shared" si="2"/>
        <v>402.68</v>
      </c>
    </row>
    <row r="2333" ht="15.75" customHeight="1">
      <c r="A2333" s="323" t="s">
        <v>14266</v>
      </c>
      <c r="B2333" s="480" t="s">
        <v>14268</v>
      </c>
      <c r="C2333" s="323" t="s">
        <v>1666</v>
      </c>
      <c r="D2333" s="323" t="s">
        <v>14269</v>
      </c>
      <c r="F2333" s="286" t="str">
        <f t="shared" si="1"/>
        <v>92740</v>
      </c>
      <c r="H2333" s="388">
        <f t="shared" si="2"/>
        <v>395.96</v>
      </c>
    </row>
    <row r="2334" ht="15.75" customHeight="1">
      <c r="A2334" s="323" t="s">
        <v>14271</v>
      </c>
      <c r="B2334" s="480" t="s">
        <v>14272</v>
      </c>
      <c r="C2334" s="323" t="s">
        <v>1666</v>
      </c>
      <c r="D2334" s="323" t="s">
        <v>14274</v>
      </c>
      <c r="F2334" s="286" t="str">
        <f t="shared" si="1"/>
        <v>92741</v>
      </c>
      <c r="H2334" s="388">
        <f t="shared" si="2"/>
        <v>635.52</v>
      </c>
    </row>
    <row r="2335" ht="15.75" customHeight="1">
      <c r="A2335" s="323" t="s">
        <v>14276</v>
      </c>
      <c r="B2335" s="480" t="s">
        <v>14277</v>
      </c>
      <c r="C2335" s="323" t="s">
        <v>1666</v>
      </c>
      <c r="D2335" s="323" t="s">
        <v>14278</v>
      </c>
      <c r="F2335" s="286" t="str">
        <f t="shared" si="1"/>
        <v>92742</v>
      </c>
      <c r="H2335" s="388">
        <f t="shared" si="2"/>
        <v>888.35</v>
      </c>
    </row>
    <row r="2336" ht="15.75" customHeight="1">
      <c r="A2336" s="323" t="s">
        <v>14280</v>
      </c>
      <c r="B2336" s="480" t="s">
        <v>14281</v>
      </c>
      <c r="C2336" s="323" t="s">
        <v>1666</v>
      </c>
      <c r="D2336" s="323" t="s">
        <v>14283</v>
      </c>
      <c r="F2336" s="286" t="str">
        <f t="shared" si="1"/>
        <v>92873</v>
      </c>
      <c r="H2336" s="388">
        <f t="shared" si="2"/>
        <v>196.49</v>
      </c>
    </row>
    <row r="2337" ht="15.75" customHeight="1">
      <c r="A2337" s="323" t="s">
        <v>14286</v>
      </c>
      <c r="B2337" s="480" t="s">
        <v>14287</v>
      </c>
      <c r="C2337" s="323" t="s">
        <v>1666</v>
      </c>
      <c r="D2337" s="323" t="s">
        <v>14289</v>
      </c>
      <c r="F2337" s="286" t="str">
        <f t="shared" si="1"/>
        <v>92874</v>
      </c>
      <c r="H2337" s="388">
        <f t="shared" si="2"/>
        <v>32.02</v>
      </c>
    </row>
    <row r="2338" ht="15.75" customHeight="1">
      <c r="A2338" s="323" t="s">
        <v>14292</v>
      </c>
      <c r="B2338" s="480" t="s">
        <v>14293</v>
      </c>
      <c r="C2338" s="323" t="s">
        <v>1666</v>
      </c>
      <c r="D2338" s="323" t="s">
        <v>4154</v>
      </c>
      <c r="F2338" s="286" t="str">
        <f t="shared" si="1"/>
        <v>94962</v>
      </c>
      <c r="H2338" s="388">
        <f t="shared" si="2"/>
        <v>274.69</v>
      </c>
    </row>
    <row r="2339" ht="15.75" customHeight="1">
      <c r="A2339" s="323" t="s">
        <v>14297</v>
      </c>
      <c r="B2339" s="480" t="s">
        <v>14298</v>
      </c>
      <c r="C2339" s="323" t="s">
        <v>1666</v>
      </c>
      <c r="D2339" s="323" t="s">
        <v>14299</v>
      </c>
      <c r="F2339" s="286" t="str">
        <f t="shared" si="1"/>
        <v>94963</v>
      </c>
      <c r="H2339" s="388">
        <f t="shared" si="2"/>
        <v>303.66</v>
      </c>
    </row>
    <row r="2340" ht="15.75" customHeight="1">
      <c r="A2340" s="323" t="s">
        <v>14301</v>
      </c>
      <c r="B2340" s="480" t="s">
        <v>14302</v>
      </c>
      <c r="C2340" s="323" t="s">
        <v>1666</v>
      </c>
      <c r="D2340" s="323" t="s">
        <v>14304</v>
      </c>
      <c r="F2340" s="286" t="str">
        <f t="shared" si="1"/>
        <v>94964</v>
      </c>
      <c r="H2340" s="388">
        <f t="shared" si="2"/>
        <v>333.5</v>
      </c>
    </row>
    <row r="2341" ht="15.75" customHeight="1">
      <c r="A2341" s="323" t="s">
        <v>14306</v>
      </c>
      <c r="B2341" s="480" t="s">
        <v>14307</v>
      </c>
      <c r="C2341" s="323" t="s">
        <v>1666</v>
      </c>
      <c r="D2341" s="323" t="s">
        <v>14308</v>
      </c>
      <c r="F2341" s="286" t="str">
        <f t="shared" si="1"/>
        <v>94965</v>
      </c>
      <c r="H2341" s="388">
        <f t="shared" si="2"/>
        <v>344.72</v>
      </c>
    </row>
    <row r="2342" ht="15.75" customHeight="1">
      <c r="A2342" s="323" t="s">
        <v>14310</v>
      </c>
      <c r="B2342" s="480" t="s">
        <v>14311</v>
      </c>
      <c r="C2342" s="323" t="s">
        <v>1666</v>
      </c>
      <c r="D2342" s="323" t="s">
        <v>14312</v>
      </c>
      <c r="F2342" s="286" t="str">
        <f t="shared" si="1"/>
        <v>94966</v>
      </c>
      <c r="H2342" s="388">
        <f t="shared" si="2"/>
        <v>356.28</v>
      </c>
    </row>
    <row r="2343" ht="15.75" customHeight="1">
      <c r="A2343" s="323" t="s">
        <v>14314</v>
      </c>
      <c r="B2343" s="480" t="s">
        <v>14316</v>
      </c>
      <c r="C2343" s="323" t="s">
        <v>1666</v>
      </c>
      <c r="D2343" s="323" t="s">
        <v>14317</v>
      </c>
      <c r="F2343" s="286" t="str">
        <f t="shared" si="1"/>
        <v>94967</v>
      </c>
      <c r="H2343" s="388">
        <f t="shared" si="2"/>
        <v>405.69</v>
      </c>
    </row>
    <row r="2344" ht="15.75" customHeight="1">
      <c r="A2344" s="323" t="s">
        <v>14319</v>
      </c>
      <c r="B2344" s="480" t="s">
        <v>14321</v>
      </c>
      <c r="C2344" s="323" t="s">
        <v>1666</v>
      </c>
      <c r="D2344" s="323" t="s">
        <v>14322</v>
      </c>
      <c r="F2344" s="286" t="str">
        <f t="shared" si="1"/>
        <v>94968</v>
      </c>
      <c r="H2344" s="388">
        <f t="shared" si="2"/>
        <v>270.69</v>
      </c>
    </row>
    <row r="2345" ht="15.75" customHeight="1">
      <c r="A2345" s="323" t="s">
        <v>14324</v>
      </c>
      <c r="B2345" s="480" t="s">
        <v>14325</v>
      </c>
      <c r="C2345" s="323" t="s">
        <v>1666</v>
      </c>
      <c r="D2345" s="323" t="s">
        <v>14327</v>
      </c>
      <c r="F2345" s="286" t="str">
        <f t="shared" si="1"/>
        <v>94969</v>
      </c>
      <c r="H2345" s="388">
        <f t="shared" si="2"/>
        <v>296.8</v>
      </c>
    </row>
    <row r="2346" ht="15.75" customHeight="1">
      <c r="A2346" s="323" t="s">
        <v>14329</v>
      </c>
      <c r="B2346" s="480" t="s">
        <v>14330</v>
      </c>
      <c r="C2346" s="323" t="s">
        <v>1666</v>
      </c>
      <c r="D2346" s="323" t="s">
        <v>14331</v>
      </c>
      <c r="F2346" s="286" t="str">
        <f t="shared" si="1"/>
        <v>94970</v>
      </c>
      <c r="H2346" s="388">
        <f t="shared" si="2"/>
        <v>320.76</v>
      </c>
    </row>
    <row r="2347" ht="15.75" customHeight="1">
      <c r="A2347" s="323" t="s">
        <v>14333</v>
      </c>
      <c r="B2347" s="480" t="s">
        <v>14335</v>
      </c>
      <c r="C2347" s="323" t="s">
        <v>1666</v>
      </c>
      <c r="D2347" s="323" t="s">
        <v>14336</v>
      </c>
      <c r="F2347" s="286" t="str">
        <f t="shared" si="1"/>
        <v>94971</v>
      </c>
      <c r="H2347" s="388">
        <f t="shared" si="2"/>
        <v>337.67</v>
      </c>
    </row>
    <row r="2348" ht="15.75" customHeight="1">
      <c r="A2348" s="323" t="s">
        <v>14339</v>
      </c>
      <c r="B2348" s="480" t="s">
        <v>14340</v>
      </c>
      <c r="C2348" s="323" t="s">
        <v>1666</v>
      </c>
      <c r="D2348" s="323" t="s">
        <v>14341</v>
      </c>
      <c r="F2348" s="286" t="str">
        <f t="shared" si="1"/>
        <v>94972</v>
      </c>
      <c r="H2348" s="388">
        <f t="shared" si="2"/>
        <v>349.01</v>
      </c>
    </row>
    <row r="2349" ht="15.75" customHeight="1">
      <c r="A2349" s="323" t="s">
        <v>14344</v>
      </c>
      <c r="B2349" s="480" t="s">
        <v>14345</v>
      </c>
      <c r="C2349" s="323" t="s">
        <v>1666</v>
      </c>
      <c r="D2349" s="323" t="s">
        <v>14346</v>
      </c>
      <c r="F2349" s="286" t="str">
        <f t="shared" si="1"/>
        <v>94973</v>
      </c>
      <c r="H2349" s="388">
        <f t="shared" si="2"/>
        <v>396.69</v>
      </c>
    </row>
    <row r="2350" ht="15.75" customHeight="1">
      <c r="A2350" s="323" t="s">
        <v>14348</v>
      </c>
      <c r="B2350" s="480" t="s">
        <v>14350</v>
      </c>
      <c r="C2350" s="323" t="s">
        <v>1666</v>
      </c>
      <c r="D2350" s="323" t="s">
        <v>14351</v>
      </c>
      <c r="F2350" s="286" t="str">
        <f t="shared" si="1"/>
        <v>94974</v>
      </c>
      <c r="H2350" s="388">
        <f t="shared" si="2"/>
        <v>385.61</v>
      </c>
    </row>
    <row r="2351" ht="15.75" customHeight="1">
      <c r="A2351" s="323" t="s">
        <v>14353</v>
      </c>
      <c r="B2351" s="480" t="s">
        <v>14355</v>
      </c>
      <c r="C2351" s="323" t="s">
        <v>1666</v>
      </c>
      <c r="D2351" s="323" t="s">
        <v>14356</v>
      </c>
      <c r="F2351" s="286" t="str">
        <f t="shared" si="1"/>
        <v>94975</v>
      </c>
      <c r="H2351" s="388">
        <f t="shared" si="2"/>
        <v>413.02</v>
      </c>
    </row>
    <row r="2352" ht="15.75" customHeight="1">
      <c r="A2352" s="323" t="s">
        <v>14360</v>
      </c>
      <c r="B2352" s="480" t="s">
        <v>14361</v>
      </c>
      <c r="C2352" s="323" t="s">
        <v>1666</v>
      </c>
      <c r="D2352" s="323" t="s">
        <v>14362</v>
      </c>
      <c r="F2352" s="286" t="str">
        <f t="shared" si="1"/>
        <v>96555</v>
      </c>
      <c r="H2352" s="388">
        <f t="shared" si="2"/>
        <v>507.75</v>
      </c>
    </row>
    <row r="2353" ht="15.75" customHeight="1">
      <c r="A2353" s="323" t="s">
        <v>14365</v>
      </c>
      <c r="B2353" s="480" t="s">
        <v>14367</v>
      </c>
      <c r="C2353" s="323" t="s">
        <v>1666</v>
      </c>
      <c r="D2353" s="323" t="s">
        <v>14368</v>
      </c>
      <c r="F2353" s="286" t="str">
        <f t="shared" si="1"/>
        <v>96556</v>
      </c>
      <c r="H2353" s="388">
        <f t="shared" si="2"/>
        <v>587.79</v>
      </c>
    </row>
    <row r="2354" ht="15.75" customHeight="1">
      <c r="A2354" s="323" t="s">
        <v>14369</v>
      </c>
      <c r="B2354" s="480" t="s">
        <v>14371</v>
      </c>
      <c r="C2354" s="323" t="s">
        <v>1666</v>
      </c>
      <c r="D2354" s="323" t="s">
        <v>14372</v>
      </c>
      <c r="F2354" s="286" t="str">
        <f t="shared" si="1"/>
        <v>96557</v>
      </c>
      <c r="H2354" s="388">
        <f t="shared" si="2"/>
        <v>488.94</v>
      </c>
    </row>
    <row r="2355" ht="15.75" customHeight="1">
      <c r="A2355" s="323" t="s">
        <v>14375</v>
      </c>
      <c r="B2355" s="480" t="s">
        <v>14376</v>
      </c>
      <c r="C2355" s="323" t="s">
        <v>1666</v>
      </c>
      <c r="D2355" s="323" t="s">
        <v>14378</v>
      </c>
      <c r="F2355" s="286" t="str">
        <f t="shared" si="1"/>
        <v>96558</v>
      </c>
      <c r="H2355" s="388">
        <f t="shared" si="2"/>
        <v>495.89</v>
      </c>
    </row>
    <row r="2356" ht="15.75" customHeight="1">
      <c r="A2356" s="323" t="s">
        <v>14381</v>
      </c>
      <c r="B2356" s="480" t="s">
        <v>14383</v>
      </c>
      <c r="C2356" s="323" t="s">
        <v>1666</v>
      </c>
      <c r="D2356" s="323" t="s">
        <v>14384</v>
      </c>
      <c r="F2356" s="286" t="str">
        <f t="shared" si="1"/>
        <v>99235</v>
      </c>
      <c r="H2356" s="388">
        <f t="shared" si="2"/>
        <v>440.2</v>
      </c>
    </row>
    <row r="2357" ht="15.75" customHeight="1">
      <c r="A2357" s="323" t="s">
        <v>14386</v>
      </c>
      <c r="B2357" s="480" t="s">
        <v>14387</v>
      </c>
      <c r="C2357" s="323" t="s">
        <v>1666</v>
      </c>
      <c r="D2357" s="323" t="s">
        <v>14389</v>
      </c>
      <c r="F2357" s="286" t="str">
        <f t="shared" si="1"/>
        <v>99431</v>
      </c>
      <c r="H2357" s="388">
        <f t="shared" si="2"/>
        <v>523.23</v>
      </c>
    </row>
    <row r="2358" ht="15.75" customHeight="1">
      <c r="A2358" s="323" t="s">
        <v>14391</v>
      </c>
      <c r="B2358" s="480" t="s">
        <v>14392</v>
      </c>
      <c r="C2358" s="323" t="s">
        <v>1666</v>
      </c>
      <c r="D2358" s="323" t="s">
        <v>14394</v>
      </c>
      <c r="F2358" s="286" t="str">
        <f t="shared" si="1"/>
        <v>99432</v>
      </c>
      <c r="H2358" s="388">
        <f t="shared" si="2"/>
        <v>495.12</v>
      </c>
    </row>
    <row r="2359" ht="15.75" customHeight="1">
      <c r="A2359" s="323" t="s">
        <v>14396</v>
      </c>
      <c r="B2359" s="480" t="s">
        <v>14398</v>
      </c>
      <c r="C2359" s="323" t="s">
        <v>1666</v>
      </c>
      <c r="D2359" s="323" t="s">
        <v>14399</v>
      </c>
      <c r="F2359" s="286" t="str">
        <f t="shared" si="1"/>
        <v>99433</v>
      </c>
      <c r="H2359" s="388">
        <f t="shared" si="2"/>
        <v>555.31</v>
      </c>
    </row>
    <row r="2360" ht="15.75" customHeight="1">
      <c r="A2360" s="323" t="s">
        <v>14401</v>
      </c>
      <c r="B2360" s="480" t="s">
        <v>14402</v>
      </c>
      <c r="C2360" s="323" t="s">
        <v>1666</v>
      </c>
      <c r="D2360" s="323" t="s">
        <v>14404</v>
      </c>
      <c r="F2360" s="286" t="str">
        <f t="shared" si="1"/>
        <v>99434</v>
      </c>
      <c r="H2360" s="388">
        <f t="shared" si="2"/>
        <v>527.65</v>
      </c>
    </row>
    <row r="2361" ht="15.75" customHeight="1">
      <c r="A2361" s="323" t="s">
        <v>14406</v>
      </c>
      <c r="B2361" s="480" t="s">
        <v>14407</v>
      </c>
      <c r="C2361" s="323" t="s">
        <v>1666</v>
      </c>
      <c r="D2361" s="323" t="s">
        <v>14408</v>
      </c>
      <c r="F2361" s="286" t="str">
        <f t="shared" si="1"/>
        <v>99435</v>
      </c>
      <c r="H2361" s="388">
        <f t="shared" si="2"/>
        <v>510.15</v>
      </c>
    </row>
    <row r="2362" ht="15.75" customHeight="1">
      <c r="A2362" s="323" t="s">
        <v>14412</v>
      </c>
      <c r="B2362" s="480" t="s">
        <v>14414</v>
      </c>
      <c r="C2362" s="323" t="s">
        <v>1666</v>
      </c>
      <c r="D2362" s="323" t="s">
        <v>14415</v>
      </c>
      <c r="F2362" s="286" t="str">
        <f t="shared" si="1"/>
        <v>99436</v>
      </c>
      <c r="H2362" s="388">
        <f t="shared" si="2"/>
        <v>575.55</v>
      </c>
    </row>
    <row r="2363" ht="15.75" customHeight="1">
      <c r="A2363" s="323" t="s">
        <v>14417</v>
      </c>
      <c r="B2363" s="480" t="s">
        <v>14418</v>
      </c>
      <c r="C2363" s="323" t="s">
        <v>1666</v>
      </c>
      <c r="D2363" s="323" t="s">
        <v>14419</v>
      </c>
      <c r="F2363" s="286" t="str">
        <f t="shared" si="1"/>
        <v>99437</v>
      </c>
      <c r="H2363" s="388">
        <f t="shared" si="2"/>
        <v>468.81</v>
      </c>
    </row>
    <row r="2364" ht="15.75" customHeight="1">
      <c r="A2364" s="323" t="s">
        <v>14420</v>
      </c>
      <c r="B2364" s="480" t="s">
        <v>14421</v>
      </c>
      <c r="C2364" s="323" t="s">
        <v>1666</v>
      </c>
      <c r="D2364" s="323" t="s">
        <v>14423</v>
      </c>
      <c r="F2364" s="286" t="str">
        <f t="shared" si="1"/>
        <v>99438</v>
      </c>
      <c r="H2364" s="388">
        <f t="shared" si="2"/>
        <v>474.91</v>
      </c>
    </row>
    <row r="2365" ht="15.75" customHeight="1">
      <c r="A2365" s="323" t="s">
        <v>14425</v>
      </c>
      <c r="B2365" s="480" t="s">
        <v>14426</v>
      </c>
      <c r="C2365" s="323" t="s">
        <v>1666</v>
      </c>
      <c r="D2365" s="323" t="s">
        <v>14428</v>
      </c>
      <c r="F2365" s="286" t="str">
        <f t="shared" si="1"/>
        <v>99439</v>
      </c>
      <c r="H2365" s="388">
        <f t="shared" si="2"/>
        <v>515.03</v>
      </c>
    </row>
    <row r="2366" ht="15.75" customHeight="1">
      <c r="A2366" s="323" t="s">
        <v>14429</v>
      </c>
      <c r="B2366" s="480" t="s">
        <v>14431</v>
      </c>
      <c r="C2366" s="323" t="s">
        <v>1711</v>
      </c>
      <c r="D2366" s="323" t="s">
        <v>14432</v>
      </c>
      <c r="F2366" s="286" t="str">
        <f t="shared" si="1"/>
        <v>74141/1</v>
      </c>
      <c r="H2366" s="388">
        <f t="shared" si="2"/>
        <v>81.1</v>
      </c>
    </row>
    <row r="2367" ht="15.75" customHeight="1">
      <c r="A2367" s="323" t="s">
        <v>14434</v>
      </c>
      <c r="B2367" s="480" t="s">
        <v>14435</v>
      </c>
      <c r="C2367" s="323" t="s">
        <v>1711</v>
      </c>
      <c r="D2367" s="323" t="s">
        <v>14436</v>
      </c>
      <c r="F2367" s="286" t="str">
        <f t="shared" si="1"/>
        <v>74141/2</v>
      </c>
      <c r="H2367" s="388">
        <f t="shared" si="2"/>
        <v>89.65</v>
      </c>
    </row>
    <row r="2368" ht="15.75" customHeight="1">
      <c r="A2368" s="323" t="s">
        <v>14439</v>
      </c>
      <c r="B2368" s="480" t="s">
        <v>14440</v>
      </c>
      <c r="C2368" s="323" t="s">
        <v>1711</v>
      </c>
      <c r="D2368" s="323" t="s">
        <v>14441</v>
      </c>
      <c r="F2368" s="286" t="str">
        <f t="shared" si="1"/>
        <v>74141/3</v>
      </c>
      <c r="H2368" s="388">
        <f t="shared" si="2"/>
        <v>106.29</v>
      </c>
    </row>
    <row r="2369" ht="15.75" customHeight="1">
      <c r="A2369" s="323" t="s">
        <v>14443</v>
      </c>
      <c r="B2369" s="480" t="s">
        <v>14444</v>
      </c>
      <c r="C2369" s="323" t="s">
        <v>1711</v>
      </c>
      <c r="D2369" s="323" t="s">
        <v>14445</v>
      </c>
      <c r="F2369" s="286" t="str">
        <f t="shared" si="1"/>
        <v>74141/4</v>
      </c>
      <c r="H2369" s="388">
        <f t="shared" si="2"/>
        <v>121.08</v>
      </c>
    </row>
    <row r="2370" ht="15.75" customHeight="1">
      <c r="A2370" s="323" t="s">
        <v>14447</v>
      </c>
      <c r="B2370" s="480" t="s">
        <v>14448</v>
      </c>
      <c r="C2370" s="323" t="s">
        <v>1711</v>
      </c>
      <c r="D2370" s="323" t="s">
        <v>14449</v>
      </c>
      <c r="F2370" s="286" t="str">
        <f t="shared" si="1"/>
        <v>74202/1</v>
      </c>
      <c r="H2370" s="388">
        <f t="shared" si="2"/>
        <v>72.9</v>
      </c>
    </row>
    <row r="2371" ht="15.75" customHeight="1">
      <c r="A2371" s="323" t="s">
        <v>14451</v>
      </c>
      <c r="B2371" s="480" t="s">
        <v>14452</v>
      </c>
      <c r="C2371" s="323" t="s">
        <v>1711</v>
      </c>
      <c r="D2371" s="323" t="s">
        <v>14454</v>
      </c>
      <c r="F2371" s="286" t="str">
        <f t="shared" si="1"/>
        <v>74202/2</v>
      </c>
      <c r="H2371" s="388">
        <f t="shared" si="2"/>
        <v>80.36</v>
      </c>
    </row>
    <row r="2372" ht="15.75" customHeight="1">
      <c r="A2372" s="323" t="s">
        <v>14455</v>
      </c>
      <c r="B2372" s="480" t="s">
        <v>14456</v>
      </c>
      <c r="C2372" s="323" t="s">
        <v>1666</v>
      </c>
      <c r="D2372" s="323" t="s">
        <v>14458</v>
      </c>
      <c r="F2372" s="286" t="str">
        <f t="shared" si="1"/>
        <v>73817/1</v>
      </c>
      <c r="H2372" s="388">
        <f t="shared" si="2"/>
        <v>118.32</v>
      </c>
    </row>
    <row r="2373" ht="15.75" customHeight="1">
      <c r="A2373" s="323" t="s">
        <v>14459</v>
      </c>
      <c r="B2373" s="480" t="s">
        <v>14461</v>
      </c>
      <c r="C2373" s="323" t="s">
        <v>1666</v>
      </c>
      <c r="D2373" s="323" t="s">
        <v>14462</v>
      </c>
      <c r="F2373" s="286" t="str">
        <f t="shared" si="1"/>
        <v>73817/2</v>
      </c>
      <c r="H2373" s="388">
        <f t="shared" si="2"/>
        <v>153.78</v>
      </c>
    </row>
    <row r="2374" ht="15.75" customHeight="1">
      <c r="A2374" s="323" t="s">
        <v>14464</v>
      </c>
      <c r="B2374" s="480" t="s">
        <v>14465</v>
      </c>
      <c r="C2374" s="323" t="s">
        <v>1711</v>
      </c>
      <c r="D2374" s="323" t="s">
        <v>14466</v>
      </c>
      <c r="F2374" s="286" t="str">
        <f t="shared" si="1"/>
        <v>74078/1</v>
      </c>
      <c r="H2374" s="388">
        <f t="shared" si="2"/>
        <v>36.42</v>
      </c>
    </row>
    <row r="2375" ht="15.75" customHeight="1">
      <c r="A2375" s="323" t="s">
        <v>14468</v>
      </c>
      <c r="B2375" s="480" t="s">
        <v>14469</v>
      </c>
      <c r="C2375" s="323" t="s">
        <v>1666</v>
      </c>
      <c r="D2375" s="323" t="s">
        <v>14470</v>
      </c>
      <c r="F2375" s="286" t="str">
        <f t="shared" si="1"/>
        <v>83518</v>
      </c>
      <c r="H2375" s="388">
        <f t="shared" si="2"/>
        <v>377.74</v>
      </c>
    </row>
    <row r="2376" ht="15.75" customHeight="1">
      <c r="A2376" s="323" t="s">
        <v>14472</v>
      </c>
      <c r="B2376" s="480" t="s">
        <v>14474</v>
      </c>
      <c r="C2376" s="323" t="s">
        <v>1666</v>
      </c>
      <c r="D2376" s="323" t="s">
        <v>14475</v>
      </c>
      <c r="F2376" s="286" t="str">
        <f t="shared" si="1"/>
        <v>95467</v>
      </c>
      <c r="H2376" s="388">
        <f t="shared" si="2"/>
        <v>465.38</v>
      </c>
    </row>
    <row r="2377" ht="15.75" customHeight="1">
      <c r="A2377" s="323" t="s">
        <v>14477</v>
      </c>
      <c r="B2377" s="480" t="s">
        <v>14478</v>
      </c>
      <c r="C2377" s="323" t="s">
        <v>1711</v>
      </c>
      <c r="D2377" s="323" t="s">
        <v>9515</v>
      </c>
      <c r="F2377" s="286" t="str">
        <f t="shared" si="1"/>
        <v>68328</v>
      </c>
      <c r="H2377" s="388">
        <f t="shared" si="2"/>
        <v>18.89</v>
      </c>
    </row>
    <row r="2378" ht="15.75" customHeight="1">
      <c r="A2378" s="323" t="s">
        <v>14480</v>
      </c>
      <c r="B2378" s="480" t="s">
        <v>14481</v>
      </c>
      <c r="C2378" s="323" t="s">
        <v>722</v>
      </c>
      <c r="D2378" s="323" t="s">
        <v>14482</v>
      </c>
      <c r="F2378" s="286" t="str">
        <f t="shared" si="1"/>
        <v>73898/1</v>
      </c>
      <c r="H2378" s="388">
        <f t="shared" si="2"/>
        <v>122.96</v>
      </c>
    </row>
    <row r="2379" ht="15.75" customHeight="1">
      <c r="A2379" s="323" t="s">
        <v>14484</v>
      </c>
      <c r="B2379" s="480" t="s">
        <v>14485</v>
      </c>
      <c r="C2379" s="323" t="s">
        <v>345</v>
      </c>
      <c r="D2379" s="323" t="s">
        <v>14487</v>
      </c>
      <c r="F2379" s="286" t="str">
        <f t="shared" si="1"/>
        <v>79471</v>
      </c>
      <c r="H2379" s="388">
        <f t="shared" si="2"/>
        <v>63.71</v>
      </c>
    </row>
    <row r="2380" ht="15.75" customHeight="1">
      <c r="A2380" s="323" t="s">
        <v>14488</v>
      </c>
      <c r="B2380" s="480" t="s">
        <v>14490</v>
      </c>
      <c r="C2380" s="323" t="s">
        <v>722</v>
      </c>
      <c r="D2380" s="323" t="s">
        <v>3105</v>
      </c>
      <c r="F2380" s="286" t="str">
        <f t="shared" si="1"/>
        <v>98576</v>
      </c>
      <c r="H2380" s="388">
        <f t="shared" si="2"/>
        <v>21.46</v>
      </c>
    </row>
    <row r="2381" ht="15.75" customHeight="1">
      <c r="A2381" s="323" t="s">
        <v>14492</v>
      </c>
      <c r="B2381" s="480" t="s">
        <v>14493</v>
      </c>
      <c r="C2381" s="323" t="s">
        <v>722</v>
      </c>
      <c r="D2381" s="323" t="s">
        <v>10566</v>
      </c>
      <c r="F2381" s="286" t="str">
        <f t="shared" si="1"/>
        <v>93182</v>
      </c>
      <c r="H2381" s="388">
        <f t="shared" si="2"/>
        <v>29.94</v>
      </c>
    </row>
    <row r="2382" ht="15.75" customHeight="1">
      <c r="A2382" s="323" t="s">
        <v>14495</v>
      </c>
      <c r="B2382" s="480" t="s">
        <v>14496</v>
      </c>
      <c r="C2382" s="323" t="s">
        <v>722</v>
      </c>
      <c r="D2382" s="323" t="s">
        <v>14498</v>
      </c>
      <c r="F2382" s="286" t="str">
        <f t="shared" si="1"/>
        <v>93183</v>
      </c>
      <c r="H2382" s="388">
        <f t="shared" si="2"/>
        <v>37.49</v>
      </c>
    </row>
    <row r="2383" ht="15.75" customHeight="1">
      <c r="A2383" s="323" t="s">
        <v>14501</v>
      </c>
      <c r="B2383" s="480" t="s">
        <v>14502</v>
      </c>
      <c r="C2383" s="323" t="s">
        <v>722</v>
      </c>
      <c r="D2383" s="323" t="s">
        <v>8193</v>
      </c>
      <c r="F2383" s="286" t="str">
        <f t="shared" si="1"/>
        <v>93184</v>
      </c>
      <c r="H2383" s="388">
        <f t="shared" si="2"/>
        <v>22.92</v>
      </c>
    </row>
    <row r="2384" ht="15.75" customHeight="1">
      <c r="A2384" s="323" t="s">
        <v>14505</v>
      </c>
      <c r="B2384" s="480" t="s">
        <v>14506</v>
      </c>
      <c r="C2384" s="323" t="s">
        <v>722</v>
      </c>
      <c r="D2384" s="323" t="s">
        <v>14509</v>
      </c>
      <c r="F2384" s="286" t="str">
        <f t="shared" si="1"/>
        <v>93185</v>
      </c>
      <c r="H2384" s="388">
        <f t="shared" si="2"/>
        <v>36.84</v>
      </c>
    </row>
    <row r="2385" ht="15.75" customHeight="1">
      <c r="A2385" s="323" t="s">
        <v>14511</v>
      </c>
      <c r="B2385" s="480" t="s">
        <v>14512</v>
      </c>
      <c r="C2385" s="323" t="s">
        <v>722</v>
      </c>
      <c r="D2385" s="323" t="s">
        <v>14514</v>
      </c>
      <c r="F2385" s="286" t="str">
        <f t="shared" si="1"/>
        <v>93186</v>
      </c>
      <c r="H2385" s="388">
        <f t="shared" si="2"/>
        <v>55.05</v>
      </c>
    </row>
    <row r="2386" ht="15.75" customHeight="1">
      <c r="A2386" s="323" t="s">
        <v>14516</v>
      </c>
      <c r="B2386" s="480" t="s">
        <v>14518</v>
      </c>
      <c r="C2386" s="323" t="s">
        <v>722</v>
      </c>
      <c r="D2386" s="323" t="s">
        <v>14520</v>
      </c>
      <c r="F2386" s="286" t="str">
        <f t="shared" si="1"/>
        <v>93187</v>
      </c>
      <c r="H2386" s="388">
        <f t="shared" si="2"/>
        <v>62.3</v>
      </c>
    </row>
    <row r="2387" ht="15.75" customHeight="1">
      <c r="A2387" s="323" t="s">
        <v>14522</v>
      </c>
      <c r="B2387" s="480" t="s">
        <v>14524</v>
      </c>
      <c r="C2387" s="323" t="s">
        <v>722</v>
      </c>
      <c r="D2387" s="323" t="s">
        <v>14525</v>
      </c>
      <c r="F2387" s="286" t="str">
        <f t="shared" si="1"/>
        <v>93188</v>
      </c>
      <c r="H2387" s="388">
        <f t="shared" si="2"/>
        <v>51.52</v>
      </c>
    </row>
    <row r="2388" ht="15.75" customHeight="1">
      <c r="A2388" s="323" t="s">
        <v>14528</v>
      </c>
      <c r="B2388" s="480" t="s">
        <v>14530</v>
      </c>
      <c r="C2388" s="323" t="s">
        <v>722</v>
      </c>
      <c r="D2388" s="323" t="s">
        <v>14531</v>
      </c>
      <c r="F2388" s="286" t="str">
        <f t="shared" si="1"/>
        <v>93189</v>
      </c>
      <c r="H2388" s="388">
        <f t="shared" si="2"/>
        <v>62.62</v>
      </c>
    </row>
    <row r="2389" ht="15.75" customHeight="1">
      <c r="A2389" s="323" t="s">
        <v>14534</v>
      </c>
      <c r="B2389" s="480" t="s">
        <v>14536</v>
      </c>
      <c r="C2389" s="323" t="s">
        <v>722</v>
      </c>
      <c r="D2389" s="323" t="s">
        <v>10196</v>
      </c>
      <c r="F2389" s="286" t="str">
        <f t="shared" si="1"/>
        <v>93190</v>
      </c>
      <c r="H2389" s="388">
        <f t="shared" si="2"/>
        <v>34.32</v>
      </c>
    </row>
    <row r="2390" ht="15.75" customHeight="1">
      <c r="A2390" s="323" t="s">
        <v>14538</v>
      </c>
      <c r="B2390" s="480" t="s">
        <v>14539</v>
      </c>
      <c r="C2390" s="323" t="s">
        <v>722</v>
      </c>
      <c r="D2390" s="323" t="s">
        <v>14541</v>
      </c>
      <c r="F2390" s="286" t="str">
        <f t="shared" si="1"/>
        <v>93191</v>
      </c>
      <c r="H2390" s="388">
        <f t="shared" si="2"/>
        <v>35.46</v>
      </c>
    </row>
    <row r="2391" ht="15.75" customHeight="1">
      <c r="A2391" s="323" t="s">
        <v>14543</v>
      </c>
      <c r="B2391" s="480" t="s">
        <v>14544</v>
      </c>
      <c r="C2391" s="323" t="s">
        <v>722</v>
      </c>
      <c r="D2391" s="323" t="s">
        <v>14545</v>
      </c>
      <c r="F2391" s="286" t="str">
        <f t="shared" si="1"/>
        <v>93192</v>
      </c>
      <c r="H2391" s="388">
        <f t="shared" si="2"/>
        <v>36.95</v>
      </c>
    </row>
    <row r="2392" ht="15.75" customHeight="1">
      <c r="A2392" s="323" t="s">
        <v>14548</v>
      </c>
      <c r="B2392" s="480" t="s">
        <v>14549</v>
      </c>
      <c r="C2392" s="323" t="s">
        <v>722</v>
      </c>
      <c r="D2392" s="323" t="s">
        <v>10821</v>
      </c>
      <c r="F2392" s="286" t="str">
        <f t="shared" si="1"/>
        <v>93193</v>
      </c>
      <c r="H2392" s="388">
        <f t="shared" si="2"/>
        <v>35.85</v>
      </c>
    </row>
    <row r="2393" ht="15.75" customHeight="1">
      <c r="A2393" s="323" t="s">
        <v>14552</v>
      </c>
      <c r="B2393" s="480" t="s">
        <v>14553</v>
      </c>
      <c r="C2393" s="323" t="s">
        <v>722</v>
      </c>
      <c r="D2393" s="323" t="s">
        <v>5130</v>
      </c>
      <c r="F2393" s="286" t="str">
        <f t="shared" si="1"/>
        <v>93194</v>
      </c>
      <c r="H2393" s="388">
        <f t="shared" si="2"/>
        <v>29.43</v>
      </c>
    </row>
    <row r="2394" ht="15.75" customHeight="1">
      <c r="A2394" s="323" t="s">
        <v>14555</v>
      </c>
      <c r="B2394" s="480" t="s">
        <v>14557</v>
      </c>
      <c r="C2394" s="323" t="s">
        <v>722</v>
      </c>
      <c r="D2394" s="323" t="s">
        <v>14558</v>
      </c>
      <c r="F2394" s="286" t="str">
        <f t="shared" si="1"/>
        <v>93195</v>
      </c>
      <c r="H2394" s="388">
        <f t="shared" si="2"/>
        <v>35</v>
      </c>
    </row>
    <row r="2395" ht="15.75" customHeight="1">
      <c r="A2395" s="323" t="s">
        <v>14562</v>
      </c>
      <c r="B2395" s="480" t="s">
        <v>14563</v>
      </c>
      <c r="C2395" s="323" t="s">
        <v>722</v>
      </c>
      <c r="D2395" s="323" t="s">
        <v>14565</v>
      </c>
      <c r="F2395" s="286" t="str">
        <f t="shared" si="1"/>
        <v>93196</v>
      </c>
      <c r="H2395" s="388">
        <f t="shared" si="2"/>
        <v>53.58</v>
      </c>
    </row>
    <row r="2396" ht="15.75" customHeight="1">
      <c r="A2396" s="323" t="s">
        <v>14568</v>
      </c>
      <c r="B2396" s="480" t="s">
        <v>14569</v>
      </c>
      <c r="C2396" s="323" t="s">
        <v>722</v>
      </c>
      <c r="D2396" s="323" t="s">
        <v>14570</v>
      </c>
      <c r="F2396" s="286" t="str">
        <f t="shared" si="1"/>
        <v>93197</v>
      </c>
      <c r="H2396" s="388">
        <f t="shared" si="2"/>
        <v>59.24</v>
      </c>
    </row>
    <row r="2397" ht="15.75" customHeight="1">
      <c r="A2397" s="323" t="s">
        <v>14572</v>
      </c>
      <c r="B2397" s="480" t="s">
        <v>14573</v>
      </c>
      <c r="C2397" s="323" t="s">
        <v>722</v>
      </c>
      <c r="D2397" s="323" t="s">
        <v>14575</v>
      </c>
      <c r="F2397" s="286" t="str">
        <f t="shared" si="1"/>
        <v>93198</v>
      </c>
      <c r="H2397" s="388">
        <f t="shared" si="2"/>
        <v>30.81</v>
      </c>
    </row>
    <row r="2398" ht="15.75" customHeight="1">
      <c r="A2398" s="323" t="s">
        <v>14576</v>
      </c>
      <c r="B2398" s="480" t="s">
        <v>14578</v>
      </c>
      <c r="C2398" s="323" t="s">
        <v>722</v>
      </c>
      <c r="D2398" s="323" t="s">
        <v>7570</v>
      </c>
      <c r="F2398" s="286" t="str">
        <f t="shared" si="1"/>
        <v>93199</v>
      </c>
      <c r="H2398" s="388">
        <f t="shared" si="2"/>
        <v>30.26</v>
      </c>
    </row>
    <row r="2399" ht="15.75" customHeight="1">
      <c r="A2399" s="323" t="s">
        <v>14581</v>
      </c>
      <c r="B2399" s="480" t="s">
        <v>14582</v>
      </c>
      <c r="C2399" s="323" t="s">
        <v>722</v>
      </c>
      <c r="D2399" s="323" t="s">
        <v>14584</v>
      </c>
      <c r="F2399" s="286" t="str">
        <f t="shared" si="1"/>
        <v>93200</v>
      </c>
      <c r="H2399" s="388">
        <f t="shared" si="2"/>
        <v>2.69</v>
      </c>
    </row>
    <row r="2400" ht="15.75" customHeight="1">
      <c r="A2400" s="323" t="s">
        <v>14586</v>
      </c>
      <c r="B2400" s="480" t="s">
        <v>14587</v>
      </c>
      <c r="C2400" s="323" t="s">
        <v>722</v>
      </c>
      <c r="D2400" s="323" t="s">
        <v>14589</v>
      </c>
      <c r="F2400" s="286" t="str">
        <f t="shared" si="1"/>
        <v>93201</v>
      </c>
      <c r="H2400" s="388">
        <f t="shared" si="2"/>
        <v>5.81</v>
      </c>
    </row>
    <row r="2401" ht="15.75" customHeight="1">
      <c r="A2401" s="323" t="s">
        <v>14590</v>
      </c>
      <c r="B2401" s="480" t="s">
        <v>14592</v>
      </c>
      <c r="C2401" s="323" t="s">
        <v>722</v>
      </c>
      <c r="D2401" s="323" t="s">
        <v>14594</v>
      </c>
      <c r="F2401" s="286" t="str">
        <f t="shared" si="1"/>
        <v>93202</v>
      </c>
      <c r="H2401" s="388">
        <f t="shared" si="2"/>
        <v>22.01</v>
      </c>
    </row>
    <row r="2402" ht="15.75" customHeight="1">
      <c r="A2402" s="323" t="s">
        <v>14596</v>
      </c>
      <c r="B2402" s="480" t="s">
        <v>14597</v>
      </c>
      <c r="C2402" s="323" t="s">
        <v>722</v>
      </c>
      <c r="D2402" s="323" t="s">
        <v>7569</v>
      </c>
      <c r="F2402" s="286" t="str">
        <f t="shared" si="1"/>
        <v>93203</v>
      </c>
      <c r="H2402" s="388">
        <f t="shared" si="2"/>
        <v>11.7</v>
      </c>
    </row>
    <row r="2403" ht="15.75" customHeight="1">
      <c r="A2403" s="323" t="s">
        <v>14600</v>
      </c>
      <c r="B2403" s="480" t="s">
        <v>14601</v>
      </c>
      <c r="C2403" s="323" t="s">
        <v>722</v>
      </c>
      <c r="D2403" s="323" t="s">
        <v>14602</v>
      </c>
      <c r="F2403" s="286" t="str">
        <f t="shared" si="1"/>
        <v>93204</v>
      </c>
      <c r="H2403" s="388">
        <f t="shared" si="2"/>
        <v>41.5</v>
      </c>
    </row>
    <row r="2404" ht="15.75" customHeight="1">
      <c r="A2404" s="323" t="s">
        <v>14604</v>
      </c>
      <c r="B2404" s="480" t="s">
        <v>14605</v>
      </c>
      <c r="C2404" s="323" t="s">
        <v>722</v>
      </c>
      <c r="D2404" s="323" t="s">
        <v>14606</v>
      </c>
      <c r="F2404" s="286" t="str">
        <f t="shared" si="1"/>
        <v>93205</v>
      </c>
      <c r="H2404" s="388">
        <f t="shared" si="2"/>
        <v>27.46</v>
      </c>
    </row>
    <row r="2405" ht="15.75" customHeight="1">
      <c r="A2405" s="323" t="s">
        <v>14608</v>
      </c>
      <c r="B2405" s="480" t="s">
        <v>14610</v>
      </c>
      <c r="C2405" s="323" t="s">
        <v>722</v>
      </c>
      <c r="D2405" s="323" t="s">
        <v>14611</v>
      </c>
      <c r="F2405" s="286" t="str">
        <f t="shared" si="1"/>
        <v>71623</v>
      </c>
      <c r="H2405" s="388">
        <f t="shared" si="2"/>
        <v>34.07</v>
      </c>
    </row>
    <row r="2406" ht="15.75" customHeight="1">
      <c r="A2406" s="323" t="s">
        <v>14616</v>
      </c>
      <c r="B2406" s="480" t="s">
        <v>14617</v>
      </c>
      <c r="C2406" s="323" t="s">
        <v>1662</v>
      </c>
      <c r="D2406" s="323" t="s">
        <v>8770</v>
      </c>
      <c r="F2406" s="286" t="str">
        <f t="shared" si="1"/>
        <v>74144/2</v>
      </c>
      <c r="H2406" s="388">
        <f t="shared" si="2"/>
        <v>27.09</v>
      </c>
    </row>
    <row r="2407" ht="15.75" customHeight="1">
      <c r="A2407" s="323" t="s">
        <v>14621</v>
      </c>
      <c r="B2407" s="480" t="s">
        <v>14622</v>
      </c>
      <c r="C2407" s="323" t="s">
        <v>345</v>
      </c>
      <c r="D2407" s="323" t="s">
        <v>14623</v>
      </c>
      <c r="F2407" s="286" t="str">
        <f t="shared" si="1"/>
        <v>83513</v>
      </c>
      <c r="H2407" s="388">
        <f t="shared" si="2"/>
        <v>8.41</v>
      </c>
    </row>
    <row r="2408" ht="15.75" customHeight="1">
      <c r="A2408" s="323" t="s">
        <v>14625</v>
      </c>
      <c r="B2408" s="480" t="s">
        <v>14626</v>
      </c>
      <c r="C2408" s="323" t="s">
        <v>345</v>
      </c>
      <c r="D2408" s="323" t="s">
        <v>11958</v>
      </c>
      <c r="F2408" s="286" t="str">
        <f t="shared" si="1"/>
        <v>83514</v>
      </c>
      <c r="H2408" s="388">
        <f t="shared" si="2"/>
        <v>8.33</v>
      </c>
    </row>
    <row r="2409" ht="15.75" customHeight="1">
      <c r="A2409" s="323" t="s">
        <v>14628</v>
      </c>
      <c r="B2409" s="480" t="s">
        <v>14629</v>
      </c>
      <c r="C2409" s="323" t="s">
        <v>345</v>
      </c>
      <c r="D2409" s="323" t="s">
        <v>14631</v>
      </c>
      <c r="F2409" s="286" t="str">
        <f t="shared" si="1"/>
        <v>84153</v>
      </c>
      <c r="H2409" s="388">
        <f t="shared" si="2"/>
        <v>84.54</v>
      </c>
    </row>
    <row r="2410" ht="15.75" customHeight="1">
      <c r="A2410" s="323" t="s">
        <v>14632</v>
      </c>
      <c r="B2410" s="480" t="s">
        <v>14634</v>
      </c>
      <c r="C2410" s="323" t="s">
        <v>14635</v>
      </c>
      <c r="D2410" s="323" t="s">
        <v>14636</v>
      </c>
      <c r="F2410" s="286" t="str">
        <f t="shared" si="1"/>
        <v>84154</v>
      </c>
      <c r="H2410" s="388">
        <f t="shared" si="2"/>
        <v>175.7</v>
      </c>
    </row>
    <row r="2411" ht="15.75" customHeight="1">
      <c r="A2411" s="323" t="s">
        <v>14638</v>
      </c>
      <c r="B2411" s="480" t="s">
        <v>14639</v>
      </c>
      <c r="C2411" s="323" t="s">
        <v>1666</v>
      </c>
      <c r="D2411" s="323" t="s">
        <v>14640</v>
      </c>
      <c r="F2411" s="286" t="str">
        <f t="shared" si="1"/>
        <v>85233</v>
      </c>
      <c r="H2411" s="388">
        <f t="shared" si="2"/>
        <v>2891.15</v>
      </c>
    </row>
    <row r="2412" ht="15.75" customHeight="1">
      <c r="A2412" s="323" t="s">
        <v>14642</v>
      </c>
      <c r="B2412" s="480" t="s">
        <v>14644</v>
      </c>
      <c r="C2412" s="323" t="s">
        <v>1666</v>
      </c>
      <c r="D2412" s="323" t="s">
        <v>14645</v>
      </c>
      <c r="F2412" s="286" t="str">
        <f t="shared" si="1"/>
        <v>95952</v>
      </c>
      <c r="H2412" s="388">
        <f t="shared" si="2"/>
        <v>1709.16</v>
      </c>
    </row>
    <row r="2413" ht="15.75" customHeight="1">
      <c r="A2413" s="323" t="s">
        <v>14648</v>
      </c>
      <c r="B2413" s="480" t="s">
        <v>14650</v>
      </c>
      <c r="C2413" s="323" t="s">
        <v>1666</v>
      </c>
      <c r="D2413" s="323" t="s">
        <v>14652</v>
      </c>
      <c r="F2413" s="286" t="str">
        <f t="shared" si="1"/>
        <v>95953</v>
      </c>
      <c r="H2413" s="388">
        <f t="shared" si="2"/>
        <v>2860.22</v>
      </c>
    </row>
    <row r="2414" ht="15.75" customHeight="1">
      <c r="A2414" s="323" t="s">
        <v>14654</v>
      </c>
      <c r="B2414" s="480" t="s">
        <v>14655</v>
      </c>
      <c r="C2414" s="323" t="s">
        <v>1666</v>
      </c>
      <c r="D2414" s="323" t="s">
        <v>14657</v>
      </c>
      <c r="F2414" s="286" t="str">
        <f t="shared" si="1"/>
        <v>95954</v>
      </c>
      <c r="H2414" s="388">
        <f t="shared" si="2"/>
        <v>2029.26</v>
      </c>
    </row>
    <row r="2415" ht="15.75" customHeight="1">
      <c r="A2415" s="323" t="s">
        <v>14659</v>
      </c>
      <c r="B2415" s="480" t="s">
        <v>14660</v>
      </c>
      <c r="C2415" s="323" t="s">
        <v>1666</v>
      </c>
      <c r="D2415" s="323" t="s">
        <v>14662</v>
      </c>
      <c r="F2415" s="286" t="str">
        <f t="shared" si="1"/>
        <v>95955</v>
      </c>
      <c r="H2415" s="388">
        <f t="shared" si="2"/>
        <v>2533.95</v>
      </c>
    </row>
    <row r="2416" ht="15.75" customHeight="1">
      <c r="A2416" s="323" t="s">
        <v>14663</v>
      </c>
      <c r="B2416" s="480" t="s">
        <v>14665</v>
      </c>
      <c r="C2416" s="323" t="s">
        <v>1666</v>
      </c>
      <c r="D2416" s="323" t="s">
        <v>14666</v>
      </c>
      <c r="F2416" s="286" t="str">
        <f t="shared" si="1"/>
        <v>95956</v>
      </c>
      <c r="H2416" s="388">
        <f t="shared" si="2"/>
        <v>1979.22</v>
      </c>
    </row>
    <row r="2417" ht="15.75" customHeight="1">
      <c r="A2417" s="323" t="s">
        <v>14668</v>
      </c>
      <c r="B2417" s="480" t="s">
        <v>14670</v>
      </c>
      <c r="C2417" s="323" t="s">
        <v>1666</v>
      </c>
      <c r="D2417" s="323" t="s">
        <v>14671</v>
      </c>
      <c r="F2417" s="286" t="str">
        <f t="shared" si="1"/>
        <v>95957</v>
      </c>
      <c r="H2417" s="388">
        <f t="shared" si="2"/>
        <v>2491.52</v>
      </c>
    </row>
    <row r="2418" ht="15.75" customHeight="1">
      <c r="A2418" s="323" t="s">
        <v>14674</v>
      </c>
      <c r="B2418" s="480" t="s">
        <v>14675</v>
      </c>
      <c r="C2418" s="323" t="s">
        <v>1666</v>
      </c>
      <c r="D2418" s="323" t="s">
        <v>14676</v>
      </c>
      <c r="F2418" s="286" t="str">
        <f t="shared" si="1"/>
        <v>95969</v>
      </c>
      <c r="H2418" s="388">
        <f t="shared" si="2"/>
        <v>2376.16</v>
      </c>
    </row>
    <row r="2419" ht="15.75" customHeight="1">
      <c r="A2419" s="323" t="s">
        <v>14679</v>
      </c>
      <c r="B2419" s="480" t="s">
        <v>14680</v>
      </c>
      <c r="C2419" s="323" t="s">
        <v>1666</v>
      </c>
      <c r="D2419" s="323" t="s">
        <v>14682</v>
      </c>
      <c r="F2419" s="286" t="str">
        <f t="shared" si="1"/>
        <v>97733</v>
      </c>
      <c r="H2419" s="388">
        <f t="shared" si="2"/>
        <v>2866.56</v>
      </c>
    </row>
    <row r="2420" ht="15.75" customHeight="1">
      <c r="A2420" s="323" t="s">
        <v>14685</v>
      </c>
      <c r="B2420" s="480" t="s">
        <v>14687</v>
      </c>
      <c r="C2420" s="323" t="s">
        <v>1666</v>
      </c>
      <c r="D2420" s="323" t="s">
        <v>14689</v>
      </c>
      <c r="F2420" s="286" t="str">
        <f t="shared" si="1"/>
        <v>97734</v>
      </c>
      <c r="H2420" s="388">
        <f t="shared" si="2"/>
        <v>2489.29</v>
      </c>
    </row>
    <row r="2421" ht="15.75" customHeight="1">
      <c r="A2421" s="323" t="s">
        <v>14692</v>
      </c>
      <c r="B2421" s="480" t="s">
        <v>14693</v>
      </c>
      <c r="C2421" s="323" t="s">
        <v>1666</v>
      </c>
      <c r="D2421" s="323" t="s">
        <v>14695</v>
      </c>
      <c r="F2421" s="286" t="str">
        <f t="shared" si="1"/>
        <v>97735</v>
      </c>
      <c r="H2421" s="388">
        <f t="shared" si="2"/>
        <v>2035.73</v>
      </c>
    </row>
    <row r="2422" ht="15.75" customHeight="1">
      <c r="A2422" s="323" t="s">
        <v>14696</v>
      </c>
      <c r="B2422" s="480" t="s">
        <v>14697</v>
      </c>
      <c r="C2422" s="323" t="s">
        <v>1666</v>
      </c>
      <c r="D2422" s="323" t="s">
        <v>14699</v>
      </c>
      <c r="F2422" s="286" t="str">
        <f t="shared" si="1"/>
        <v>97736</v>
      </c>
      <c r="H2422" s="388">
        <f t="shared" si="2"/>
        <v>1195.25</v>
      </c>
    </row>
    <row r="2423" ht="15.75" customHeight="1">
      <c r="A2423" s="323" t="s">
        <v>14701</v>
      </c>
      <c r="B2423" s="480" t="s">
        <v>14703</v>
      </c>
      <c r="C2423" s="323" t="s">
        <v>1666</v>
      </c>
      <c r="D2423" s="323" t="s">
        <v>14704</v>
      </c>
      <c r="F2423" s="286" t="str">
        <f t="shared" si="1"/>
        <v>97737</v>
      </c>
      <c r="H2423" s="388">
        <f t="shared" si="2"/>
        <v>2800.98</v>
      </c>
    </row>
    <row r="2424" ht="15.75" customHeight="1">
      <c r="A2424" s="323" t="s">
        <v>14706</v>
      </c>
      <c r="B2424" s="480" t="s">
        <v>14707</v>
      </c>
      <c r="C2424" s="323" t="s">
        <v>1666</v>
      </c>
      <c r="D2424" s="323" t="s">
        <v>14708</v>
      </c>
      <c r="F2424" s="286" t="str">
        <f t="shared" si="1"/>
        <v>97738</v>
      </c>
      <c r="H2424" s="388">
        <f t="shared" si="2"/>
        <v>3806.2</v>
      </c>
    </row>
    <row r="2425" ht="15.75" customHeight="1">
      <c r="A2425" s="323" t="s">
        <v>14711</v>
      </c>
      <c r="B2425" s="480" t="s">
        <v>14712</v>
      </c>
      <c r="C2425" s="323" t="s">
        <v>1666</v>
      </c>
      <c r="D2425" s="323" t="s">
        <v>14714</v>
      </c>
      <c r="F2425" s="286" t="str">
        <f t="shared" si="1"/>
        <v>97739</v>
      </c>
      <c r="H2425" s="388">
        <f t="shared" si="2"/>
        <v>2316.22</v>
      </c>
    </row>
    <row r="2426" ht="15.75" customHeight="1">
      <c r="A2426" s="323" t="s">
        <v>14715</v>
      </c>
      <c r="B2426" s="480" t="s">
        <v>14716</v>
      </c>
      <c r="C2426" s="323" t="s">
        <v>1666</v>
      </c>
      <c r="D2426" s="323" t="s">
        <v>14717</v>
      </c>
      <c r="F2426" s="286" t="str">
        <f t="shared" si="1"/>
        <v>97740</v>
      </c>
      <c r="H2426" s="388">
        <f t="shared" si="2"/>
        <v>1597.39</v>
      </c>
    </row>
    <row r="2427" ht="15.75" customHeight="1">
      <c r="A2427" s="323" t="s">
        <v>14719</v>
      </c>
      <c r="B2427" s="480" t="s">
        <v>14720</v>
      </c>
      <c r="C2427" s="323" t="s">
        <v>1711</v>
      </c>
      <c r="D2427" s="323" t="s">
        <v>14721</v>
      </c>
      <c r="F2427" s="286" t="str">
        <f t="shared" si="1"/>
        <v>98615</v>
      </c>
      <c r="H2427" s="388">
        <f t="shared" si="2"/>
        <v>103.66</v>
      </c>
    </row>
    <row r="2428" ht="15.75" customHeight="1">
      <c r="A2428" s="323" t="s">
        <v>14724</v>
      </c>
      <c r="B2428" s="480" t="s">
        <v>14726</v>
      </c>
      <c r="C2428" s="323" t="s">
        <v>1711</v>
      </c>
      <c r="D2428" s="323" t="s">
        <v>14727</v>
      </c>
      <c r="F2428" s="286" t="str">
        <f t="shared" si="1"/>
        <v>98616</v>
      </c>
      <c r="H2428" s="388">
        <f t="shared" si="2"/>
        <v>79.81</v>
      </c>
    </row>
    <row r="2429" ht="15.75" customHeight="1">
      <c r="A2429" s="323" t="s">
        <v>14730</v>
      </c>
      <c r="B2429" s="480" t="s">
        <v>14731</v>
      </c>
      <c r="C2429" s="323" t="s">
        <v>1711</v>
      </c>
      <c r="D2429" s="323" t="s">
        <v>14732</v>
      </c>
      <c r="F2429" s="286" t="str">
        <f t="shared" si="1"/>
        <v>98617</v>
      </c>
      <c r="H2429" s="388">
        <f t="shared" si="2"/>
        <v>73.35</v>
      </c>
    </row>
    <row r="2430" ht="15.75" customHeight="1">
      <c r="A2430" s="323" t="s">
        <v>14735</v>
      </c>
      <c r="B2430" s="480" t="s">
        <v>14737</v>
      </c>
      <c r="C2430" s="323" t="s">
        <v>1711</v>
      </c>
      <c r="D2430" s="323" t="s">
        <v>14738</v>
      </c>
      <c r="F2430" s="286" t="str">
        <f t="shared" si="1"/>
        <v>98618</v>
      </c>
      <c r="H2430" s="388">
        <f t="shared" si="2"/>
        <v>100.91</v>
      </c>
    </row>
    <row r="2431" ht="15.75" customHeight="1">
      <c r="A2431" s="323" t="s">
        <v>14740</v>
      </c>
      <c r="B2431" s="480" t="s">
        <v>14741</v>
      </c>
      <c r="C2431" s="323" t="s">
        <v>1711</v>
      </c>
      <c r="D2431" s="323" t="s">
        <v>14742</v>
      </c>
      <c r="F2431" s="286" t="str">
        <f t="shared" si="1"/>
        <v>98619</v>
      </c>
      <c r="H2431" s="388">
        <f t="shared" si="2"/>
        <v>91.08</v>
      </c>
    </row>
    <row r="2432" ht="15.75" customHeight="1">
      <c r="A2432" s="323" t="s">
        <v>14745</v>
      </c>
      <c r="B2432" s="480" t="s">
        <v>14748</v>
      </c>
      <c r="C2432" s="323" t="s">
        <v>1711</v>
      </c>
      <c r="D2432" s="323" t="s">
        <v>14749</v>
      </c>
      <c r="F2432" s="286" t="str">
        <f t="shared" si="1"/>
        <v>98620</v>
      </c>
      <c r="H2432" s="388">
        <f t="shared" si="2"/>
        <v>86.13</v>
      </c>
    </row>
    <row r="2433" ht="15.75" customHeight="1">
      <c r="A2433" s="323" t="s">
        <v>14752</v>
      </c>
      <c r="B2433" s="480" t="s">
        <v>14754</v>
      </c>
      <c r="C2433" s="323" t="s">
        <v>1711</v>
      </c>
      <c r="D2433" s="323" t="s">
        <v>14755</v>
      </c>
      <c r="F2433" s="286" t="str">
        <f t="shared" si="1"/>
        <v>98621</v>
      </c>
      <c r="H2433" s="388">
        <f t="shared" si="2"/>
        <v>113.43</v>
      </c>
    </row>
    <row r="2434" ht="15.75" customHeight="1">
      <c r="A2434" s="323" t="s">
        <v>14758</v>
      </c>
      <c r="B2434" s="480" t="s">
        <v>14760</v>
      </c>
      <c r="C2434" s="323" t="s">
        <v>1711</v>
      </c>
      <c r="D2434" s="323" t="s">
        <v>14761</v>
      </c>
      <c r="F2434" s="286" t="str">
        <f t="shared" si="1"/>
        <v>98622</v>
      </c>
      <c r="H2434" s="388">
        <f t="shared" si="2"/>
        <v>105.53</v>
      </c>
    </row>
    <row r="2435" ht="15.75" customHeight="1">
      <c r="A2435" s="323" t="s">
        <v>14764</v>
      </c>
      <c r="B2435" s="480" t="s">
        <v>14765</v>
      </c>
      <c r="C2435" s="323" t="s">
        <v>1711</v>
      </c>
      <c r="D2435" s="323" t="s">
        <v>14767</v>
      </c>
      <c r="F2435" s="286" t="str">
        <f t="shared" si="1"/>
        <v>98623</v>
      </c>
      <c r="H2435" s="388">
        <f t="shared" si="2"/>
        <v>101.51</v>
      </c>
    </row>
    <row r="2436" ht="15.75" customHeight="1">
      <c r="A2436" s="323" t="s">
        <v>14769</v>
      </c>
      <c r="B2436" s="480" t="s">
        <v>14771</v>
      </c>
      <c r="C2436" s="323" t="s">
        <v>1711</v>
      </c>
      <c r="D2436" s="323" t="s">
        <v>14772</v>
      </c>
      <c r="F2436" s="286" t="str">
        <f t="shared" si="1"/>
        <v>98624</v>
      </c>
      <c r="H2436" s="388">
        <f t="shared" si="2"/>
        <v>127.27</v>
      </c>
    </row>
    <row r="2437" ht="15.75" customHeight="1">
      <c r="A2437" s="323" t="s">
        <v>14774</v>
      </c>
      <c r="B2437" s="480" t="s">
        <v>14776</v>
      </c>
      <c r="C2437" s="323" t="s">
        <v>1711</v>
      </c>
      <c r="D2437" s="323" t="s">
        <v>14778</v>
      </c>
      <c r="F2437" s="286" t="str">
        <f t="shared" si="1"/>
        <v>98625</v>
      </c>
      <c r="H2437" s="388">
        <f t="shared" si="2"/>
        <v>120.65</v>
      </c>
    </row>
    <row r="2438" ht="15.75" customHeight="1">
      <c r="A2438" s="323" t="s">
        <v>14780</v>
      </c>
      <c r="B2438" s="480" t="s">
        <v>14782</v>
      </c>
      <c r="C2438" s="323" t="s">
        <v>1711</v>
      </c>
      <c r="D2438" s="323" t="s">
        <v>14783</v>
      </c>
      <c r="F2438" s="286" t="str">
        <f t="shared" si="1"/>
        <v>98626</v>
      </c>
      <c r="H2438" s="388">
        <f t="shared" si="2"/>
        <v>117.2</v>
      </c>
    </row>
    <row r="2439" ht="15.75" customHeight="1">
      <c r="A2439" s="323" t="s">
        <v>14786</v>
      </c>
      <c r="B2439" s="480" t="s">
        <v>14787</v>
      </c>
      <c r="C2439" s="323" t="s">
        <v>722</v>
      </c>
      <c r="D2439" s="323" t="s">
        <v>14789</v>
      </c>
      <c r="F2439" s="286" t="str">
        <f t="shared" si="1"/>
        <v>98655</v>
      </c>
      <c r="H2439" s="388">
        <f t="shared" si="2"/>
        <v>488.63</v>
      </c>
    </row>
    <row r="2440" ht="15.75" customHeight="1">
      <c r="A2440" s="323" t="s">
        <v>14791</v>
      </c>
      <c r="B2440" s="480" t="s">
        <v>14792</v>
      </c>
      <c r="C2440" s="323" t="s">
        <v>722</v>
      </c>
      <c r="D2440" s="323" t="s">
        <v>14794</v>
      </c>
      <c r="F2440" s="286" t="str">
        <f t="shared" si="1"/>
        <v>98656</v>
      </c>
      <c r="H2440" s="388">
        <f t="shared" si="2"/>
        <v>495.69</v>
      </c>
    </row>
    <row r="2441" ht="15.75" customHeight="1">
      <c r="A2441" s="323" t="s">
        <v>14796</v>
      </c>
      <c r="B2441" s="480" t="s">
        <v>14798</v>
      </c>
      <c r="C2441" s="323" t="s">
        <v>722</v>
      </c>
      <c r="D2441" s="323" t="s">
        <v>14800</v>
      </c>
      <c r="F2441" s="286" t="str">
        <f t="shared" si="1"/>
        <v>98657</v>
      </c>
      <c r="H2441" s="388">
        <f t="shared" si="2"/>
        <v>502.74</v>
      </c>
    </row>
    <row r="2442" ht="15.75" customHeight="1">
      <c r="A2442" s="323" t="s">
        <v>14802</v>
      </c>
      <c r="B2442" s="480" t="s">
        <v>14803</v>
      </c>
      <c r="C2442" s="323" t="s">
        <v>722</v>
      </c>
      <c r="D2442" s="323" t="s">
        <v>14804</v>
      </c>
      <c r="F2442" s="286" t="str">
        <f t="shared" si="1"/>
        <v>98658</v>
      </c>
      <c r="H2442" s="388">
        <f t="shared" si="2"/>
        <v>509.81</v>
      </c>
    </row>
    <row r="2443" ht="15.75" customHeight="1">
      <c r="A2443" s="323" t="s">
        <v>14806</v>
      </c>
      <c r="B2443" s="480" t="s">
        <v>14807</v>
      </c>
      <c r="C2443" s="323" t="s">
        <v>722</v>
      </c>
      <c r="D2443" s="323" t="s">
        <v>14808</v>
      </c>
      <c r="F2443" s="286" t="str">
        <f t="shared" si="1"/>
        <v>98659</v>
      </c>
      <c r="H2443" s="388">
        <f t="shared" si="2"/>
        <v>523.94</v>
      </c>
    </row>
    <row r="2444" ht="15.75" customHeight="1">
      <c r="A2444" s="323" t="s">
        <v>14810</v>
      </c>
      <c r="B2444" s="480" t="s">
        <v>14811</v>
      </c>
      <c r="C2444" s="323" t="s">
        <v>722</v>
      </c>
      <c r="D2444" s="323" t="s">
        <v>9248</v>
      </c>
      <c r="F2444" s="286" t="str">
        <f t="shared" si="1"/>
        <v>98746</v>
      </c>
      <c r="H2444" s="388">
        <f t="shared" si="2"/>
        <v>59.26</v>
      </c>
    </row>
    <row r="2445" ht="15.75" customHeight="1">
      <c r="A2445" s="323" t="s">
        <v>14813</v>
      </c>
      <c r="B2445" s="480" t="s">
        <v>14814</v>
      </c>
      <c r="C2445" s="323" t="s">
        <v>722</v>
      </c>
      <c r="D2445" s="323" t="s">
        <v>14816</v>
      </c>
      <c r="F2445" s="286" t="str">
        <f t="shared" si="1"/>
        <v>98749</v>
      </c>
      <c r="H2445" s="388">
        <f t="shared" si="2"/>
        <v>68.58</v>
      </c>
    </row>
    <row r="2446" ht="15.75" customHeight="1">
      <c r="A2446" s="323" t="s">
        <v>14818</v>
      </c>
      <c r="B2446" s="480" t="s">
        <v>14819</v>
      </c>
      <c r="C2446" s="323" t="s">
        <v>722</v>
      </c>
      <c r="D2446" s="323" t="s">
        <v>14821</v>
      </c>
      <c r="F2446" s="286" t="str">
        <f t="shared" si="1"/>
        <v>98750</v>
      </c>
      <c r="H2446" s="388">
        <f t="shared" si="2"/>
        <v>79.67</v>
      </c>
    </row>
    <row r="2447" ht="15.75" customHeight="1">
      <c r="A2447" s="323" t="s">
        <v>14823</v>
      </c>
      <c r="B2447" s="480" t="s">
        <v>14824</v>
      </c>
      <c r="C2447" s="323" t="s">
        <v>722</v>
      </c>
      <c r="D2447" s="323" t="s">
        <v>14826</v>
      </c>
      <c r="F2447" s="286" t="str">
        <f t="shared" si="1"/>
        <v>98751</v>
      </c>
      <c r="H2447" s="388">
        <f t="shared" si="2"/>
        <v>108.48</v>
      </c>
    </row>
    <row r="2448" ht="15.75" customHeight="1">
      <c r="A2448" s="323" t="s">
        <v>14827</v>
      </c>
      <c r="B2448" s="480" t="s">
        <v>14828</v>
      </c>
      <c r="C2448" s="323" t="s">
        <v>722</v>
      </c>
      <c r="D2448" s="323" t="s">
        <v>14829</v>
      </c>
      <c r="F2448" s="286" t="str">
        <f t="shared" si="1"/>
        <v>98752</v>
      </c>
      <c r="H2448" s="388">
        <f t="shared" si="2"/>
        <v>142.87</v>
      </c>
    </row>
    <row r="2449" ht="15.75" customHeight="1">
      <c r="A2449" s="323" t="s">
        <v>14830</v>
      </c>
      <c r="B2449" s="480" t="s">
        <v>14831</v>
      </c>
      <c r="C2449" s="323" t="s">
        <v>722</v>
      </c>
      <c r="D2449" s="323" t="s">
        <v>14833</v>
      </c>
      <c r="F2449" s="286" t="str">
        <f t="shared" si="1"/>
        <v>98753</v>
      </c>
      <c r="H2449" s="388">
        <f t="shared" si="2"/>
        <v>185.38</v>
      </c>
    </row>
    <row r="2450" ht="15.75" customHeight="1">
      <c r="A2450" s="323" t="s">
        <v>14835</v>
      </c>
      <c r="B2450" s="480" t="s">
        <v>14836</v>
      </c>
      <c r="C2450" s="323" t="s">
        <v>1711</v>
      </c>
      <c r="D2450" s="323" t="s">
        <v>14838</v>
      </c>
      <c r="F2450" s="286" t="str">
        <f t="shared" si="1"/>
        <v>98560</v>
      </c>
      <c r="H2450" s="388">
        <f t="shared" si="2"/>
        <v>41.46</v>
      </c>
    </row>
    <row r="2451" ht="15.75" customHeight="1">
      <c r="A2451" s="323" t="s">
        <v>14839</v>
      </c>
      <c r="B2451" s="480" t="s">
        <v>14841</v>
      </c>
      <c r="C2451" s="323" t="s">
        <v>1711</v>
      </c>
      <c r="D2451" s="323" t="s">
        <v>5702</v>
      </c>
      <c r="F2451" s="286" t="str">
        <f t="shared" si="1"/>
        <v>98561</v>
      </c>
      <c r="H2451" s="388">
        <f t="shared" si="2"/>
        <v>38.39</v>
      </c>
    </row>
    <row r="2452" ht="15.75" customHeight="1">
      <c r="A2452" s="323" t="s">
        <v>14842</v>
      </c>
      <c r="B2452" s="480" t="s">
        <v>14843</v>
      </c>
      <c r="C2452" s="323" t="s">
        <v>1711</v>
      </c>
      <c r="D2452" s="323" t="s">
        <v>14844</v>
      </c>
      <c r="F2452" s="286" t="str">
        <f t="shared" si="1"/>
        <v>98562</v>
      </c>
      <c r="H2452" s="388">
        <f t="shared" si="2"/>
        <v>35.94</v>
      </c>
    </row>
    <row r="2453" ht="15.75" customHeight="1">
      <c r="A2453" s="323" t="s">
        <v>14845</v>
      </c>
      <c r="B2453" s="480" t="s">
        <v>14846</v>
      </c>
      <c r="C2453" s="323" t="s">
        <v>1711</v>
      </c>
      <c r="D2453" s="323" t="s">
        <v>7759</v>
      </c>
      <c r="F2453" s="286" t="str">
        <f t="shared" si="1"/>
        <v>83735</v>
      </c>
      <c r="H2453" s="388">
        <f t="shared" si="2"/>
        <v>70.28</v>
      </c>
    </row>
    <row r="2454" ht="15.75" customHeight="1">
      <c r="A2454" s="323" t="s">
        <v>14847</v>
      </c>
      <c r="B2454" s="480" t="s">
        <v>14848</v>
      </c>
      <c r="C2454" s="323" t="s">
        <v>1711</v>
      </c>
      <c r="D2454" s="323" t="s">
        <v>14850</v>
      </c>
      <c r="F2454" s="286" t="str">
        <f t="shared" si="1"/>
        <v>98555</v>
      </c>
      <c r="H2454" s="388">
        <f t="shared" si="2"/>
        <v>23.86</v>
      </c>
    </row>
    <row r="2455" ht="15.75" customHeight="1">
      <c r="A2455" s="323" t="s">
        <v>14852</v>
      </c>
      <c r="B2455" s="480" t="s">
        <v>14853</v>
      </c>
      <c r="C2455" s="323" t="s">
        <v>1711</v>
      </c>
      <c r="D2455" s="323" t="s">
        <v>14854</v>
      </c>
      <c r="F2455" s="286" t="str">
        <f t="shared" si="1"/>
        <v>98556</v>
      </c>
      <c r="H2455" s="388">
        <f t="shared" si="2"/>
        <v>45.68</v>
      </c>
    </row>
    <row r="2456" ht="15.75" customHeight="1">
      <c r="A2456" s="323" t="s">
        <v>14856</v>
      </c>
      <c r="B2456" s="480" t="s">
        <v>14858</v>
      </c>
      <c r="C2456" s="323" t="s">
        <v>1662</v>
      </c>
      <c r="D2456" s="323" t="s">
        <v>7726</v>
      </c>
      <c r="F2456" s="286" t="str">
        <f t="shared" si="1"/>
        <v>98558</v>
      </c>
      <c r="H2456" s="388">
        <f t="shared" si="2"/>
        <v>7.01</v>
      </c>
    </row>
    <row r="2457" ht="15.75" customHeight="1">
      <c r="A2457" s="323" t="s">
        <v>14860</v>
      </c>
      <c r="B2457" s="480" t="s">
        <v>14861</v>
      </c>
      <c r="C2457" s="323" t="s">
        <v>722</v>
      </c>
      <c r="D2457" s="323" t="s">
        <v>6088</v>
      </c>
      <c r="F2457" s="286" t="str">
        <f t="shared" si="1"/>
        <v>98559</v>
      </c>
      <c r="H2457" s="388">
        <f t="shared" si="2"/>
        <v>4.37</v>
      </c>
    </row>
    <row r="2458" ht="15.75" customHeight="1">
      <c r="A2458" s="323" t="s">
        <v>14863</v>
      </c>
      <c r="B2458" s="480" t="s">
        <v>14864</v>
      </c>
      <c r="C2458" s="323" t="s">
        <v>1711</v>
      </c>
      <c r="D2458" s="323" t="s">
        <v>4790</v>
      </c>
      <c r="F2458" s="286" t="str">
        <f t="shared" si="1"/>
        <v>68053</v>
      </c>
      <c r="H2458" s="388">
        <f t="shared" si="2"/>
        <v>6.15</v>
      </c>
    </row>
    <row r="2459" ht="15.75" customHeight="1">
      <c r="A2459" s="323" t="s">
        <v>14867</v>
      </c>
      <c r="B2459" s="480" t="s">
        <v>14868</v>
      </c>
      <c r="C2459" s="323" t="s">
        <v>1711</v>
      </c>
      <c r="D2459" s="323" t="s">
        <v>14869</v>
      </c>
      <c r="F2459" s="286" t="str">
        <f t="shared" si="1"/>
        <v>74033/1</v>
      </c>
      <c r="H2459" s="388">
        <f t="shared" si="2"/>
        <v>56.16</v>
      </c>
    </row>
    <row r="2460" ht="15.75" customHeight="1">
      <c r="A2460" s="323" t="s">
        <v>14871</v>
      </c>
      <c r="B2460" s="480" t="s">
        <v>14872</v>
      </c>
      <c r="C2460" s="323" t="s">
        <v>1711</v>
      </c>
      <c r="D2460" s="323" t="s">
        <v>14873</v>
      </c>
      <c r="F2460" s="286" t="str">
        <f t="shared" si="1"/>
        <v>98546</v>
      </c>
      <c r="H2460" s="388">
        <f t="shared" si="2"/>
        <v>99.46</v>
      </c>
    </row>
    <row r="2461" ht="15.75" customHeight="1">
      <c r="A2461" s="323" t="s">
        <v>14875</v>
      </c>
      <c r="B2461" s="480" t="s">
        <v>14877</v>
      </c>
      <c r="C2461" s="323" t="s">
        <v>1711</v>
      </c>
      <c r="D2461" s="323" t="s">
        <v>14878</v>
      </c>
      <c r="F2461" s="286" t="str">
        <f t="shared" si="1"/>
        <v>98547</v>
      </c>
      <c r="H2461" s="388">
        <f t="shared" si="2"/>
        <v>184.98</v>
      </c>
    </row>
    <row r="2462" ht="15.75" customHeight="1">
      <c r="A2462" s="323" t="s">
        <v>14880</v>
      </c>
      <c r="B2462" s="480" t="s">
        <v>14881</v>
      </c>
      <c r="C2462" s="323" t="s">
        <v>1711</v>
      </c>
      <c r="D2462" s="323" t="s">
        <v>14882</v>
      </c>
      <c r="F2462" s="286" t="str">
        <f t="shared" si="1"/>
        <v>73762/4</v>
      </c>
      <c r="H2462" s="388">
        <f t="shared" si="2"/>
        <v>168.66</v>
      </c>
    </row>
    <row r="2463" ht="15.75" customHeight="1">
      <c r="A2463" s="323" t="s">
        <v>14885</v>
      </c>
      <c r="B2463" s="480" t="s">
        <v>14887</v>
      </c>
      <c r="C2463" s="323" t="s">
        <v>1711</v>
      </c>
      <c r="D2463" s="323" t="s">
        <v>14888</v>
      </c>
      <c r="F2463" s="286" t="str">
        <f t="shared" si="1"/>
        <v>74066/2</v>
      </c>
      <c r="H2463" s="388">
        <f t="shared" si="2"/>
        <v>85.56</v>
      </c>
    </row>
    <row r="2464" ht="15.75" customHeight="1">
      <c r="A2464" s="323" t="s">
        <v>14889</v>
      </c>
      <c r="B2464" s="480" t="s">
        <v>14890</v>
      </c>
      <c r="C2464" s="323" t="s">
        <v>1711</v>
      </c>
      <c r="D2464" s="323" t="s">
        <v>14891</v>
      </c>
      <c r="F2464" s="286" t="str">
        <f t="shared" si="1"/>
        <v>74106/1</v>
      </c>
      <c r="H2464" s="388">
        <f t="shared" si="2"/>
        <v>10.72</v>
      </c>
    </row>
    <row r="2465" ht="15.75" customHeight="1">
      <c r="A2465" s="323" t="s">
        <v>14893</v>
      </c>
      <c r="B2465" s="480" t="s">
        <v>14894</v>
      </c>
      <c r="C2465" s="323" t="s">
        <v>1711</v>
      </c>
      <c r="D2465" s="323" t="s">
        <v>5339</v>
      </c>
      <c r="F2465" s="286" t="str">
        <f t="shared" si="1"/>
        <v>98557</v>
      </c>
      <c r="H2465" s="388">
        <f t="shared" si="2"/>
        <v>32.17</v>
      </c>
    </row>
    <row r="2466" ht="15.75" customHeight="1">
      <c r="A2466" s="323" t="s">
        <v>14897</v>
      </c>
      <c r="B2466" s="480" t="s">
        <v>14898</v>
      </c>
      <c r="C2466" s="323" t="s">
        <v>1711</v>
      </c>
      <c r="D2466" s="323" t="s">
        <v>14900</v>
      </c>
      <c r="F2466" s="286" t="str">
        <f t="shared" si="1"/>
        <v>73872/1</v>
      </c>
      <c r="H2466" s="388">
        <f t="shared" si="2"/>
        <v>35.92</v>
      </c>
    </row>
    <row r="2467" ht="15.75" customHeight="1">
      <c r="A2467" s="323" t="s">
        <v>14903</v>
      </c>
      <c r="B2467" s="480" t="s">
        <v>14904</v>
      </c>
      <c r="C2467" s="323" t="s">
        <v>1711</v>
      </c>
      <c r="D2467" s="323" t="s">
        <v>14906</v>
      </c>
      <c r="F2467" s="286" t="str">
        <f t="shared" si="1"/>
        <v>73872/2</v>
      </c>
      <c r="H2467" s="388">
        <f t="shared" si="2"/>
        <v>70</v>
      </c>
    </row>
    <row r="2468" ht="15.75" customHeight="1">
      <c r="A2468" s="323" t="s">
        <v>14908</v>
      </c>
      <c r="B2468" s="480" t="s">
        <v>14909</v>
      </c>
      <c r="C2468" s="323" t="s">
        <v>14635</v>
      </c>
      <c r="D2468" s="323" t="s">
        <v>14910</v>
      </c>
      <c r="F2468" s="286" t="str">
        <f t="shared" si="1"/>
        <v>72124</v>
      </c>
      <c r="H2468" s="388">
        <f t="shared" si="2"/>
        <v>99.76</v>
      </c>
    </row>
    <row r="2469" ht="15.75" customHeight="1">
      <c r="A2469" s="323" t="s">
        <v>14912</v>
      </c>
      <c r="B2469" s="480" t="s">
        <v>14914</v>
      </c>
      <c r="C2469" s="323" t="s">
        <v>722</v>
      </c>
      <c r="D2469" s="323" t="s">
        <v>10266</v>
      </c>
      <c r="F2469" s="286" t="str">
        <f t="shared" si="1"/>
        <v>74025/1</v>
      </c>
      <c r="H2469" s="388">
        <f t="shared" si="2"/>
        <v>55.92</v>
      </c>
    </row>
    <row r="2470" ht="15.75" customHeight="1">
      <c r="A2470" s="323" t="s">
        <v>14917</v>
      </c>
      <c r="B2470" s="480" t="s">
        <v>14918</v>
      </c>
      <c r="C2470" s="323" t="s">
        <v>1711</v>
      </c>
      <c r="D2470" s="323" t="s">
        <v>14919</v>
      </c>
      <c r="F2470" s="286" t="str">
        <f t="shared" si="1"/>
        <v>74190/1</v>
      </c>
      <c r="H2470" s="388">
        <f t="shared" si="2"/>
        <v>185.5</v>
      </c>
    </row>
    <row r="2471" ht="15.75" customHeight="1">
      <c r="A2471" s="323" t="s">
        <v>14921</v>
      </c>
      <c r="B2471" s="480" t="s">
        <v>14922</v>
      </c>
      <c r="C2471" s="323" t="s">
        <v>1711</v>
      </c>
      <c r="D2471" s="323" t="s">
        <v>9712</v>
      </c>
      <c r="F2471" s="286" t="str">
        <f t="shared" si="1"/>
        <v>98563</v>
      </c>
      <c r="H2471" s="388">
        <f t="shared" si="2"/>
        <v>28.21</v>
      </c>
    </row>
    <row r="2472" ht="15.75" customHeight="1">
      <c r="A2472" s="323" t="s">
        <v>14924</v>
      </c>
      <c r="B2472" s="480" t="s">
        <v>14926</v>
      </c>
      <c r="C2472" s="323" t="s">
        <v>1711</v>
      </c>
      <c r="D2472" s="323" t="s">
        <v>14927</v>
      </c>
      <c r="F2472" s="286" t="str">
        <f t="shared" si="1"/>
        <v>98564</v>
      </c>
      <c r="H2472" s="388">
        <f t="shared" si="2"/>
        <v>36.25</v>
      </c>
    </row>
    <row r="2473" ht="15.75" customHeight="1">
      <c r="A2473" s="323" t="s">
        <v>14930</v>
      </c>
      <c r="B2473" s="480" t="s">
        <v>14931</v>
      </c>
      <c r="C2473" s="323" t="s">
        <v>1711</v>
      </c>
      <c r="D2473" s="323" t="s">
        <v>14933</v>
      </c>
      <c r="F2473" s="286" t="str">
        <f t="shared" si="1"/>
        <v>98565</v>
      </c>
      <c r="H2473" s="388">
        <f t="shared" si="2"/>
        <v>40.78</v>
      </c>
    </row>
    <row r="2474" ht="15.75" customHeight="1">
      <c r="A2474" s="323" t="s">
        <v>14935</v>
      </c>
      <c r="B2474" s="480" t="s">
        <v>14936</v>
      </c>
      <c r="C2474" s="323" t="s">
        <v>1711</v>
      </c>
      <c r="D2474" s="323" t="s">
        <v>14938</v>
      </c>
      <c r="F2474" s="286" t="str">
        <f t="shared" si="1"/>
        <v>98566</v>
      </c>
      <c r="H2474" s="388">
        <f t="shared" si="2"/>
        <v>48.81</v>
      </c>
    </row>
    <row r="2475" ht="15.75" customHeight="1">
      <c r="A2475" s="323" t="s">
        <v>14942</v>
      </c>
      <c r="B2475" s="480" t="s">
        <v>14944</v>
      </c>
      <c r="C2475" s="323" t="s">
        <v>1711</v>
      </c>
      <c r="D2475" s="323" t="s">
        <v>14945</v>
      </c>
      <c r="F2475" s="286" t="str">
        <f t="shared" si="1"/>
        <v>98567</v>
      </c>
      <c r="H2475" s="388">
        <f t="shared" si="2"/>
        <v>52.8</v>
      </c>
    </row>
    <row r="2476" ht="15.75" customHeight="1">
      <c r="A2476" s="323" t="s">
        <v>14948</v>
      </c>
      <c r="B2476" s="480" t="s">
        <v>14949</v>
      </c>
      <c r="C2476" s="323" t="s">
        <v>1711</v>
      </c>
      <c r="D2476" s="323" t="s">
        <v>14951</v>
      </c>
      <c r="F2476" s="286" t="str">
        <f t="shared" si="1"/>
        <v>98568</v>
      </c>
      <c r="H2476" s="388">
        <f t="shared" si="2"/>
        <v>60.82</v>
      </c>
    </row>
    <row r="2477" ht="15.75" customHeight="1">
      <c r="A2477" s="323" t="s">
        <v>14953</v>
      </c>
      <c r="B2477" s="480" t="s">
        <v>14955</v>
      </c>
      <c r="C2477" s="323" t="s">
        <v>1711</v>
      </c>
      <c r="D2477" s="323" t="s">
        <v>14957</v>
      </c>
      <c r="F2477" s="286" t="str">
        <f t="shared" si="1"/>
        <v>98569</v>
      </c>
      <c r="H2477" s="388">
        <f t="shared" si="2"/>
        <v>65.35</v>
      </c>
    </row>
    <row r="2478" ht="15.75" customHeight="1">
      <c r="A2478" s="323" t="s">
        <v>14959</v>
      </c>
      <c r="B2478" s="480" t="s">
        <v>14960</v>
      </c>
      <c r="C2478" s="323" t="s">
        <v>1711</v>
      </c>
      <c r="D2478" s="323" t="s">
        <v>14962</v>
      </c>
      <c r="F2478" s="286" t="str">
        <f t="shared" si="1"/>
        <v>98570</v>
      </c>
      <c r="H2478" s="388">
        <f t="shared" si="2"/>
        <v>73.41</v>
      </c>
    </row>
    <row r="2479" ht="15.75" customHeight="1">
      <c r="A2479" s="323" t="s">
        <v>14963</v>
      </c>
      <c r="B2479" s="480" t="s">
        <v>14964</v>
      </c>
      <c r="C2479" s="323" t="s">
        <v>1711</v>
      </c>
      <c r="D2479" s="323" t="s">
        <v>14966</v>
      </c>
      <c r="F2479" s="286" t="str">
        <f t="shared" si="1"/>
        <v>98571</v>
      </c>
      <c r="H2479" s="388">
        <f t="shared" si="2"/>
        <v>35.13</v>
      </c>
    </row>
    <row r="2480" ht="15.75" customHeight="1">
      <c r="A2480" s="323" t="s">
        <v>14969</v>
      </c>
      <c r="B2480" s="480" t="s">
        <v>14970</v>
      </c>
      <c r="C2480" s="323" t="s">
        <v>1711</v>
      </c>
      <c r="D2480" s="323" t="s">
        <v>14972</v>
      </c>
      <c r="F2480" s="286" t="str">
        <f t="shared" si="1"/>
        <v>98572</v>
      </c>
      <c r="H2480" s="388">
        <f t="shared" si="2"/>
        <v>43.32</v>
      </c>
    </row>
    <row r="2481" ht="15.75" customHeight="1">
      <c r="A2481" s="323" t="s">
        <v>14975</v>
      </c>
      <c r="B2481" s="480" t="s">
        <v>14977</v>
      </c>
      <c r="C2481" s="323" t="s">
        <v>1711</v>
      </c>
      <c r="D2481" s="323" t="s">
        <v>14978</v>
      </c>
      <c r="F2481" s="286" t="str">
        <f t="shared" si="1"/>
        <v>98573</v>
      </c>
      <c r="H2481" s="388">
        <f t="shared" si="2"/>
        <v>50.97</v>
      </c>
    </row>
    <row r="2482" ht="15.75" customHeight="1">
      <c r="A2482" s="323" t="s">
        <v>14982</v>
      </c>
      <c r="B2482" s="480" t="s">
        <v>14985</v>
      </c>
      <c r="C2482" s="323" t="s">
        <v>722</v>
      </c>
      <c r="D2482" s="323" t="s">
        <v>7449</v>
      </c>
      <c r="F2482" s="286" t="str">
        <f t="shared" si="1"/>
        <v>73798/1</v>
      </c>
      <c r="H2482" s="388">
        <f t="shared" si="2"/>
        <v>31.35</v>
      </c>
    </row>
    <row r="2483" ht="15.75" customHeight="1">
      <c r="A2483" s="323" t="s">
        <v>14988</v>
      </c>
      <c r="B2483" s="480" t="s">
        <v>14989</v>
      </c>
      <c r="C2483" s="323" t="s">
        <v>722</v>
      </c>
      <c r="D2483" s="323" t="s">
        <v>14990</v>
      </c>
      <c r="F2483" s="286" t="str">
        <f t="shared" si="1"/>
        <v>73798/3</v>
      </c>
      <c r="H2483" s="388">
        <f t="shared" si="2"/>
        <v>48.82</v>
      </c>
    </row>
    <row r="2484" ht="15.75" customHeight="1">
      <c r="A2484" s="323" t="s">
        <v>14992</v>
      </c>
      <c r="B2484" s="480" t="s">
        <v>14993</v>
      </c>
      <c r="C2484" s="323" t="s">
        <v>722</v>
      </c>
      <c r="D2484" s="323" t="s">
        <v>14995</v>
      </c>
      <c r="F2484" s="286" t="str">
        <f t="shared" si="1"/>
        <v>91831</v>
      </c>
      <c r="H2484" s="388">
        <f t="shared" si="2"/>
        <v>6.82</v>
      </c>
    </row>
    <row r="2485" ht="15.75" customHeight="1">
      <c r="A2485" s="323" t="s">
        <v>14996</v>
      </c>
      <c r="B2485" s="480" t="s">
        <v>14998</v>
      </c>
      <c r="C2485" s="323" t="s">
        <v>722</v>
      </c>
      <c r="D2485" s="323" t="s">
        <v>4036</v>
      </c>
      <c r="F2485" s="286" t="str">
        <f t="shared" si="1"/>
        <v>91833</v>
      </c>
      <c r="H2485" s="388">
        <f t="shared" si="2"/>
        <v>7.17</v>
      </c>
    </row>
    <row r="2486" ht="15.75" customHeight="1">
      <c r="A2486" s="323" t="s">
        <v>15000</v>
      </c>
      <c r="B2486" s="480" t="s">
        <v>15002</v>
      </c>
      <c r="C2486" s="323" t="s">
        <v>722</v>
      </c>
      <c r="D2486" s="323" t="s">
        <v>9190</v>
      </c>
      <c r="F2486" s="286" t="str">
        <f t="shared" si="1"/>
        <v>91834</v>
      </c>
      <c r="H2486" s="388">
        <f t="shared" si="2"/>
        <v>7.71</v>
      </c>
    </row>
    <row r="2487" ht="15.75" customHeight="1">
      <c r="A2487" s="323" t="s">
        <v>15005</v>
      </c>
      <c r="B2487" s="480" t="s">
        <v>15006</v>
      </c>
      <c r="C2487" s="323" t="s">
        <v>722</v>
      </c>
      <c r="D2487" s="323" t="s">
        <v>4156</v>
      </c>
      <c r="F2487" s="286" t="str">
        <f t="shared" si="1"/>
        <v>91835</v>
      </c>
      <c r="H2487" s="388">
        <f t="shared" si="2"/>
        <v>8.65</v>
      </c>
    </row>
    <row r="2488" ht="15.75" customHeight="1">
      <c r="A2488" s="323" t="s">
        <v>15009</v>
      </c>
      <c r="B2488" s="480" t="s">
        <v>15010</v>
      </c>
      <c r="C2488" s="323" t="s">
        <v>722</v>
      </c>
      <c r="D2488" s="323" t="s">
        <v>15011</v>
      </c>
      <c r="F2488" s="286" t="str">
        <f t="shared" si="1"/>
        <v>91836</v>
      </c>
      <c r="H2488" s="388">
        <f t="shared" si="2"/>
        <v>9.98</v>
      </c>
    </row>
    <row r="2489" ht="15.75" customHeight="1">
      <c r="A2489" s="323" t="s">
        <v>15014</v>
      </c>
      <c r="B2489" s="480" t="s">
        <v>15015</v>
      </c>
      <c r="C2489" s="323" t="s">
        <v>722</v>
      </c>
      <c r="D2489" s="323" t="s">
        <v>15017</v>
      </c>
      <c r="F2489" s="286" t="str">
        <f t="shared" si="1"/>
        <v>91837</v>
      </c>
      <c r="H2489" s="388">
        <f t="shared" si="2"/>
        <v>12.23</v>
      </c>
    </row>
    <row r="2490" ht="15.75" customHeight="1">
      <c r="A2490" s="323" t="s">
        <v>15020</v>
      </c>
      <c r="B2490" s="480" t="s">
        <v>15021</v>
      </c>
      <c r="C2490" s="323" t="s">
        <v>722</v>
      </c>
      <c r="D2490" s="323" t="s">
        <v>6588</v>
      </c>
      <c r="F2490" s="286" t="str">
        <f t="shared" si="1"/>
        <v>91839</v>
      </c>
      <c r="H2490" s="388">
        <f t="shared" si="2"/>
        <v>9.75</v>
      </c>
    </row>
    <row r="2491" ht="15.75" customHeight="1">
      <c r="A2491" s="323" t="s">
        <v>15024</v>
      </c>
      <c r="B2491" s="480" t="s">
        <v>15026</v>
      </c>
      <c r="C2491" s="323" t="s">
        <v>722</v>
      </c>
      <c r="D2491" s="323" t="s">
        <v>15027</v>
      </c>
      <c r="F2491" s="286" t="str">
        <f t="shared" si="1"/>
        <v>91840</v>
      </c>
      <c r="H2491" s="388">
        <f t="shared" si="2"/>
        <v>12.41</v>
      </c>
    </row>
    <row r="2492" ht="15.75" customHeight="1">
      <c r="A2492" s="323" t="s">
        <v>15029</v>
      </c>
      <c r="B2492" s="480" t="s">
        <v>15031</v>
      </c>
      <c r="C2492" s="323" t="s">
        <v>722</v>
      </c>
      <c r="D2492" s="323" t="s">
        <v>9524</v>
      </c>
      <c r="F2492" s="286" t="str">
        <f t="shared" si="1"/>
        <v>91841</v>
      </c>
      <c r="H2492" s="388">
        <f t="shared" si="2"/>
        <v>11.73</v>
      </c>
    </row>
    <row r="2493" ht="15.75" customHeight="1">
      <c r="A2493" s="323" t="s">
        <v>15033</v>
      </c>
      <c r="B2493" s="480" t="s">
        <v>15035</v>
      </c>
      <c r="C2493" s="323" t="s">
        <v>722</v>
      </c>
      <c r="D2493" s="323" t="s">
        <v>11441</v>
      </c>
      <c r="F2493" s="286" t="str">
        <f t="shared" si="1"/>
        <v>91842</v>
      </c>
      <c r="H2493" s="388">
        <f t="shared" si="2"/>
        <v>5.26</v>
      </c>
    </row>
    <row r="2494" ht="15.75" customHeight="1">
      <c r="A2494" s="323" t="s">
        <v>15038</v>
      </c>
      <c r="B2494" s="480" t="s">
        <v>15039</v>
      </c>
      <c r="C2494" s="323" t="s">
        <v>722</v>
      </c>
      <c r="D2494" s="323" t="s">
        <v>4863</v>
      </c>
      <c r="F2494" s="286" t="str">
        <f t="shared" si="1"/>
        <v>91843</v>
      </c>
      <c r="H2494" s="388">
        <f t="shared" si="2"/>
        <v>5.62</v>
      </c>
    </row>
    <row r="2495" ht="15.75" customHeight="1">
      <c r="A2495" s="323" t="s">
        <v>15042</v>
      </c>
      <c r="B2495" s="480" t="s">
        <v>15043</v>
      </c>
      <c r="C2495" s="323" t="s">
        <v>722</v>
      </c>
      <c r="D2495" s="323" t="s">
        <v>4790</v>
      </c>
      <c r="F2495" s="286" t="str">
        <f t="shared" si="1"/>
        <v>91844</v>
      </c>
      <c r="H2495" s="388">
        <f t="shared" si="2"/>
        <v>6.15</v>
      </c>
    </row>
    <row r="2496" ht="15.75" customHeight="1">
      <c r="A2496" s="323" t="s">
        <v>15046</v>
      </c>
      <c r="B2496" s="480" t="s">
        <v>15047</v>
      </c>
      <c r="C2496" s="323" t="s">
        <v>722</v>
      </c>
      <c r="D2496" s="323" t="s">
        <v>13823</v>
      </c>
      <c r="F2496" s="286" t="str">
        <f t="shared" si="1"/>
        <v>91845</v>
      </c>
      <c r="H2496" s="388">
        <f t="shared" si="2"/>
        <v>7.1</v>
      </c>
    </row>
    <row r="2497" ht="15.75" customHeight="1">
      <c r="A2497" s="323" t="s">
        <v>15050</v>
      </c>
      <c r="B2497" s="480" t="s">
        <v>15051</v>
      </c>
      <c r="C2497" s="323" t="s">
        <v>722</v>
      </c>
      <c r="D2497" s="323" t="s">
        <v>9350</v>
      </c>
      <c r="F2497" s="286" t="str">
        <f t="shared" si="1"/>
        <v>91846</v>
      </c>
      <c r="H2497" s="388">
        <f t="shared" si="2"/>
        <v>8.44</v>
      </c>
    </row>
    <row r="2498" ht="15.75" customHeight="1">
      <c r="A2498" s="323" t="s">
        <v>15056</v>
      </c>
      <c r="B2498" s="480" t="s">
        <v>15057</v>
      </c>
      <c r="C2498" s="323" t="s">
        <v>722</v>
      </c>
      <c r="D2498" s="323" t="s">
        <v>15059</v>
      </c>
      <c r="F2498" s="286" t="str">
        <f t="shared" si="1"/>
        <v>91847</v>
      </c>
      <c r="H2498" s="388">
        <f t="shared" si="2"/>
        <v>10.68</v>
      </c>
    </row>
    <row r="2499" ht="15.75" customHeight="1">
      <c r="A2499" s="323" t="s">
        <v>15062</v>
      </c>
      <c r="B2499" s="480" t="s">
        <v>15065</v>
      </c>
      <c r="C2499" s="323" t="s">
        <v>722</v>
      </c>
      <c r="D2499" s="323" t="s">
        <v>15067</v>
      </c>
      <c r="F2499" s="286" t="str">
        <f t="shared" si="1"/>
        <v>91849</v>
      </c>
      <c r="H2499" s="388">
        <f t="shared" si="2"/>
        <v>8.21</v>
      </c>
    </row>
    <row r="2500" ht="15.75" customHeight="1">
      <c r="A2500" s="323" t="s">
        <v>15070</v>
      </c>
      <c r="B2500" s="480" t="s">
        <v>15072</v>
      </c>
      <c r="C2500" s="323" t="s">
        <v>722</v>
      </c>
      <c r="D2500" s="323" t="s">
        <v>15073</v>
      </c>
      <c r="F2500" s="286" t="str">
        <f t="shared" si="1"/>
        <v>91850</v>
      </c>
      <c r="H2500" s="388">
        <f t="shared" si="2"/>
        <v>10.91</v>
      </c>
    </row>
    <row r="2501" ht="15.75" customHeight="1">
      <c r="A2501" s="323" t="s">
        <v>15075</v>
      </c>
      <c r="B2501" s="480" t="s">
        <v>15077</v>
      </c>
      <c r="C2501" s="323" t="s">
        <v>722</v>
      </c>
      <c r="D2501" s="323" t="s">
        <v>9662</v>
      </c>
      <c r="F2501" s="286" t="str">
        <f t="shared" si="1"/>
        <v>91851</v>
      </c>
      <c r="H2501" s="388">
        <f t="shared" si="2"/>
        <v>10.24</v>
      </c>
    </row>
    <row r="2502" ht="15.75" customHeight="1">
      <c r="A2502" s="323" t="s">
        <v>15079</v>
      </c>
      <c r="B2502" s="480" t="s">
        <v>15080</v>
      </c>
      <c r="C2502" s="323" t="s">
        <v>722</v>
      </c>
      <c r="D2502" s="323" t="s">
        <v>15081</v>
      </c>
      <c r="F2502" s="286" t="str">
        <f t="shared" si="1"/>
        <v>91852</v>
      </c>
      <c r="H2502" s="388">
        <f t="shared" si="2"/>
        <v>7.93</v>
      </c>
    </row>
    <row r="2503" ht="15.75" customHeight="1">
      <c r="A2503" s="323" t="s">
        <v>15083</v>
      </c>
      <c r="B2503" s="480" t="s">
        <v>15084</v>
      </c>
      <c r="C2503" s="323" t="s">
        <v>722</v>
      </c>
      <c r="D2503" s="323" t="s">
        <v>4033</v>
      </c>
      <c r="F2503" s="286" t="str">
        <f t="shared" si="1"/>
        <v>91853</v>
      </c>
      <c r="H2503" s="388">
        <f t="shared" si="2"/>
        <v>8.26</v>
      </c>
    </row>
    <row r="2504" ht="15.75" customHeight="1">
      <c r="A2504" s="323" t="s">
        <v>15087</v>
      </c>
      <c r="B2504" s="480" t="s">
        <v>15089</v>
      </c>
      <c r="C2504" s="323" t="s">
        <v>722</v>
      </c>
      <c r="D2504" s="323" t="s">
        <v>10839</v>
      </c>
      <c r="F2504" s="286" t="str">
        <f t="shared" si="1"/>
        <v>91854</v>
      </c>
      <c r="H2504" s="388">
        <f t="shared" si="2"/>
        <v>8.81</v>
      </c>
    </row>
    <row r="2505" ht="15.75" customHeight="1">
      <c r="A2505" s="323" t="s">
        <v>15091</v>
      </c>
      <c r="B2505" s="480" t="s">
        <v>15092</v>
      </c>
      <c r="C2505" s="323" t="s">
        <v>722</v>
      </c>
      <c r="D2505" s="323" t="s">
        <v>4282</v>
      </c>
      <c r="F2505" s="286" t="str">
        <f t="shared" si="1"/>
        <v>91855</v>
      </c>
      <c r="H2505" s="388">
        <f t="shared" si="2"/>
        <v>9.69</v>
      </c>
    </row>
    <row r="2506" ht="15.75" customHeight="1">
      <c r="A2506" s="323" t="s">
        <v>15095</v>
      </c>
      <c r="B2506" s="480" t="s">
        <v>15096</v>
      </c>
      <c r="C2506" s="323" t="s">
        <v>722</v>
      </c>
      <c r="D2506" s="323" t="s">
        <v>15098</v>
      </c>
      <c r="F2506" s="286" t="str">
        <f t="shared" si="1"/>
        <v>91856</v>
      </c>
      <c r="H2506" s="388">
        <f t="shared" si="2"/>
        <v>10.99</v>
      </c>
    </row>
    <row r="2507" ht="15.75" customHeight="1">
      <c r="A2507" s="323" t="s">
        <v>15099</v>
      </c>
      <c r="B2507" s="480" t="s">
        <v>15100</v>
      </c>
      <c r="C2507" s="323" t="s">
        <v>722</v>
      </c>
      <c r="D2507" s="323" t="s">
        <v>15102</v>
      </c>
      <c r="F2507" s="286" t="str">
        <f t="shared" si="1"/>
        <v>91857</v>
      </c>
      <c r="H2507" s="388">
        <f t="shared" si="2"/>
        <v>13.07</v>
      </c>
    </row>
    <row r="2508" ht="15.75" customHeight="1">
      <c r="A2508" s="323" t="s">
        <v>15104</v>
      </c>
      <c r="B2508" s="480" t="s">
        <v>15105</v>
      </c>
      <c r="C2508" s="323" t="s">
        <v>722</v>
      </c>
      <c r="D2508" s="323" t="s">
        <v>15107</v>
      </c>
      <c r="F2508" s="286" t="str">
        <f t="shared" si="1"/>
        <v>91859</v>
      </c>
      <c r="H2508" s="388">
        <f t="shared" si="2"/>
        <v>10.79</v>
      </c>
    </row>
    <row r="2509" ht="15.75" customHeight="1">
      <c r="A2509" s="323" t="s">
        <v>15110</v>
      </c>
      <c r="B2509" s="480" t="s">
        <v>15111</v>
      </c>
      <c r="C2509" s="323" t="s">
        <v>722</v>
      </c>
      <c r="D2509" s="323" t="s">
        <v>15113</v>
      </c>
      <c r="F2509" s="286" t="str">
        <f t="shared" si="1"/>
        <v>91860</v>
      </c>
      <c r="H2509" s="388">
        <f t="shared" si="2"/>
        <v>13.36</v>
      </c>
    </row>
    <row r="2510" ht="15.75" customHeight="1">
      <c r="A2510" s="323" t="s">
        <v>15115</v>
      </c>
      <c r="B2510" s="480" t="s">
        <v>15116</v>
      </c>
      <c r="C2510" s="323" t="s">
        <v>722</v>
      </c>
      <c r="D2510" s="323" t="s">
        <v>15118</v>
      </c>
      <c r="F2510" s="286" t="str">
        <f t="shared" si="1"/>
        <v>91861</v>
      </c>
      <c r="H2510" s="388">
        <f t="shared" si="2"/>
        <v>12.74</v>
      </c>
    </row>
    <row r="2511" ht="15.75" customHeight="1">
      <c r="A2511" s="323" t="s">
        <v>15120</v>
      </c>
      <c r="B2511" s="480" t="s">
        <v>15121</v>
      </c>
      <c r="C2511" s="323" t="s">
        <v>722</v>
      </c>
      <c r="D2511" s="323" t="s">
        <v>15067</v>
      </c>
      <c r="F2511" s="286" t="str">
        <f t="shared" si="1"/>
        <v>91862</v>
      </c>
      <c r="H2511" s="388">
        <f t="shared" si="2"/>
        <v>8.21</v>
      </c>
    </row>
    <row r="2512" ht="15.75" customHeight="1">
      <c r="A2512" s="323" t="s">
        <v>15123</v>
      </c>
      <c r="B2512" s="480" t="s">
        <v>15124</v>
      </c>
      <c r="C2512" s="323" t="s">
        <v>722</v>
      </c>
      <c r="D2512" s="323" t="s">
        <v>4282</v>
      </c>
      <c r="F2512" s="286" t="str">
        <f t="shared" si="1"/>
        <v>91863</v>
      </c>
      <c r="H2512" s="388">
        <f t="shared" si="2"/>
        <v>9.69</v>
      </c>
    </row>
    <row r="2513" ht="15.75" customHeight="1">
      <c r="A2513" s="323" t="s">
        <v>15126</v>
      </c>
      <c r="B2513" s="480" t="s">
        <v>15128</v>
      </c>
      <c r="C2513" s="323" t="s">
        <v>722</v>
      </c>
      <c r="D2513" s="323" t="s">
        <v>4195</v>
      </c>
      <c r="F2513" s="286" t="str">
        <f t="shared" si="1"/>
        <v>91864</v>
      </c>
      <c r="H2513" s="388">
        <f t="shared" si="2"/>
        <v>12.67</v>
      </c>
    </row>
    <row r="2514" ht="15.75" customHeight="1">
      <c r="A2514" s="323" t="s">
        <v>15132</v>
      </c>
      <c r="B2514" s="480" t="s">
        <v>15133</v>
      </c>
      <c r="C2514" s="323" t="s">
        <v>722</v>
      </c>
      <c r="D2514" s="323" t="s">
        <v>15135</v>
      </c>
      <c r="F2514" s="286" t="str">
        <f t="shared" si="1"/>
        <v>91865</v>
      </c>
      <c r="H2514" s="388">
        <f t="shared" si="2"/>
        <v>15.74</v>
      </c>
    </row>
    <row r="2515" ht="15.75" customHeight="1">
      <c r="A2515" s="323" t="s">
        <v>15136</v>
      </c>
      <c r="B2515" s="480" t="s">
        <v>15137</v>
      </c>
      <c r="C2515" s="323" t="s">
        <v>722</v>
      </c>
      <c r="D2515" s="323" t="s">
        <v>15139</v>
      </c>
      <c r="F2515" s="286" t="str">
        <f t="shared" si="1"/>
        <v>91866</v>
      </c>
      <c r="H2515" s="388">
        <f t="shared" si="2"/>
        <v>6.79</v>
      </c>
    </row>
    <row r="2516" ht="15.75" customHeight="1">
      <c r="A2516" s="323" t="s">
        <v>15142</v>
      </c>
      <c r="B2516" s="480" t="s">
        <v>15143</v>
      </c>
      <c r="C2516" s="323" t="s">
        <v>722</v>
      </c>
      <c r="D2516" s="323" t="s">
        <v>15144</v>
      </c>
      <c r="F2516" s="286" t="str">
        <f t="shared" si="1"/>
        <v>91867</v>
      </c>
      <c r="H2516" s="388">
        <f t="shared" si="2"/>
        <v>8.28</v>
      </c>
    </row>
    <row r="2517" ht="15.75" customHeight="1">
      <c r="A2517" s="323" t="s">
        <v>15146</v>
      </c>
      <c r="B2517" s="480" t="s">
        <v>15148</v>
      </c>
      <c r="C2517" s="323" t="s">
        <v>722</v>
      </c>
      <c r="D2517" s="323" t="s">
        <v>13427</v>
      </c>
      <c r="F2517" s="286" t="str">
        <f t="shared" si="1"/>
        <v>91868</v>
      </c>
      <c r="H2517" s="388">
        <f t="shared" si="2"/>
        <v>11.28</v>
      </c>
    </row>
    <row r="2518" ht="15.75" customHeight="1">
      <c r="A2518" s="323" t="s">
        <v>15150</v>
      </c>
      <c r="B2518" s="480" t="s">
        <v>15151</v>
      </c>
      <c r="C2518" s="323" t="s">
        <v>722</v>
      </c>
      <c r="D2518" s="323" t="s">
        <v>7297</v>
      </c>
      <c r="F2518" s="286" t="str">
        <f t="shared" si="1"/>
        <v>91869</v>
      </c>
      <c r="H2518" s="388">
        <f t="shared" si="2"/>
        <v>14.33</v>
      </c>
    </row>
    <row r="2519" ht="15.75" customHeight="1">
      <c r="A2519" s="323" t="s">
        <v>15153</v>
      </c>
      <c r="B2519" s="480" t="s">
        <v>15154</v>
      </c>
      <c r="C2519" s="323" t="s">
        <v>722</v>
      </c>
      <c r="D2519" s="323" t="s">
        <v>15155</v>
      </c>
      <c r="F2519" s="286" t="str">
        <f t="shared" si="1"/>
        <v>91870</v>
      </c>
      <c r="H2519" s="388">
        <f t="shared" si="2"/>
        <v>10.1</v>
      </c>
    </row>
    <row r="2520" ht="15.75" customHeight="1">
      <c r="A2520" s="323" t="s">
        <v>15157</v>
      </c>
      <c r="B2520" s="480" t="s">
        <v>15158</v>
      </c>
      <c r="C2520" s="323" t="s">
        <v>722</v>
      </c>
      <c r="D2520" s="323" t="s">
        <v>10663</v>
      </c>
      <c r="F2520" s="286" t="str">
        <f t="shared" si="1"/>
        <v>91871</v>
      </c>
      <c r="H2520" s="388">
        <f t="shared" si="2"/>
        <v>11.62</v>
      </c>
    </row>
    <row r="2521" ht="15.75" customHeight="1">
      <c r="A2521" s="323" t="s">
        <v>15160</v>
      </c>
      <c r="B2521" s="480" t="s">
        <v>15161</v>
      </c>
      <c r="C2521" s="323" t="s">
        <v>722</v>
      </c>
      <c r="D2521" s="323" t="s">
        <v>15163</v>
      </c>
      <c r="F2521" s="286" t="str">
        <f t="shared" si="1"/>
        <v>91872</v>
      </c>
      <c r="H2521" s="388">
        <f t="shared" si="2"/>
        <v>14.63</v>
      </c>
    </row>
    <row r="2522" ht="15.75" customHeight="1">
      <c r="A2522" s="323" t="s">
        <v>15164</v>
      </c>
      <c r="B2522" s="480" t="s">
        <v>15165</v>
      </c>
      <c r="C2522" s="323" t="s">
        <v>722</v>
      </c>
      <c r="D2522" s="323" t="s">
        <v>6735</v>
      </c>
      <c r="F2522" s="286" t="str">
        <f t="shared" si="1"/>
        <v>91873</v>
      </c>
      <c r="H2522" s="388">
        <f t="shared" si="2"/>
        <v>17.64</v>
      </c>
    </row>
    <row r="2523" ht="15.75" customHeight="1">
      <c r="A2523" s="323" t="s">
        <v>15167</v>
      </c>
      <c r="B2523" s="480" t="s">
        <v>15168</v>
      </c>
      <c r="C2523" s="323" t="s">
        <v>722</v>
      </c>
      <c r="D2523" s="323" t="s">
        <v>15169</v>
      </c>
      <c r="F2523" s="286" t="str">
        <f t="shared" si="1"/>
        <v>93008</v>
      </c>
      <c r="H2523" s="388">
        <f t="shared" si="2"/>
        <v>13.5</v>
      </c>
    </row>
    <row r="2524" ht="15.75" customHeight="1">
      <c r="A2524" s="323" t="s">
        <v>15172</v>
      </c>
      <c r="B2524" s="480" t="s">
        <v>15173</v>
      </c>
      <c r="C2524" s="323" t="s">
        <v>722</v>
      </c>
      <c r="D2524" s="323" t="s">
        <v>3799</v>
      </c>
      <c r="F2524" s="286" t="str">
        <f t="shared" si="1"/>
        <v>93009</v>
      </c>
      <c r="H2524" s="388">
        <f t="shared" si="2"/>
        <v>19.41</v>
      </c>
    </row>
    <row r="2525" ht="15.75" customHeight="1">
      <c r="A2525" s="323" t="s">
        <v>15176</v>
      </c>
      <c r="B2525" s="480" t="s">
        <v>15178</v>
      </c>
      <c r="C2525" s="323" t="s">
        <v>722</v>
      </c>
      <c r="D2525" s="323" t="s">
        <v>15179</v>
      </c>
      <c r="F2525" s="286" t="str">
        <f t="shared" si="1"/>
        <v>93010</v>
      </c>
      <c r="H2525" s="388">
        <f t="shared" si="2"/>
        <v>26.64</v>
      </c>
    </row>
    <row r="2526" ht="15.75" customHeight="1">
      <c r="A2526" s="323" t="s">
        <v>15182</v>
      </c>
      <c r="B2526" s="480" t="s">
        <v>15183</v>
      </c>
      <c r="C2526" s="323" t="s">
        <v>722</v>
      </c>
      <c r="D2526" s="323" t="s">
        <v>15185</v>
      </c>
      <c r="F2526" s="286" t="str">
        <f t="shared" si="1"/>
        <v>93011</v>
      </c>
      <c r="H2526" s="388">
        <f t="shared" si="2"/>
        <v>32.33</v>
      </c>
    </row>
    <row r="2527" ht="15.75" customHeight="1">
      <c r="A2527" s="323" t="s">
        <v>15188</v>
      </c>
      <c r="B2527" s="480" t="s">
        <v>15190</v>
      </c>
      <c r="C2527" s="323" t="s">
        <v>722</v>
      </c>
      <c r="D2527" s="323" t="s">
        <v>15192</v>
      </c>
      <c r="F2527" s="286" t="str">
        <f t="shared" si="1"/>
        <v>93012</v>
      </c>
      <c r="H2527" s="388">
        <f t="shared" si="2"/>
        <v>48.18</v>
      </c>
    </row>
    <row r="2528" ht="15.75" customHeight="1">
      <c r="A2528" s="323" t="s">
        <v>15194</v>
      </c>
      <c r="B2528" s="480" t="s">
        <v>15196</v>
      </c>
      <c r="C2528" s="323" t="s">
        <v>722</v>
      </c>
      <c r="D2528" s="323" t="s">
        <v>6343</v>
      </c>
      <c r="F2528" s="286" t="str">
        <f t="shared" si="1"/>
        <v>95726</v>
      </c>
      <c r="H2528" s="388">
        <f t="shared" si="2"/>
        <v>5.48</v>
      </c>
    </row>
    <row r="2529" ht="15.75" customHeight="1">
      <c r="A2529" s="323" t="s">
        <v>15199</v>
      </c>
      <c r="B2529" s="480" t="s">
        <v>15200</v>
      </c>
      <c r="C2529" s="323" t="s">
        <v>722</v>
      </c>
      <c r="D2529" s="323" t="s">
        <v>15202</v>
      </c>
      <c r="F2529" s="286" t="str">
        <f t="shared" si="1"/>
        <v>95727</v>
      </c>
      <c r="H2529" s="388">
        <f t="shared" si="2"/>
        <v>6.27</v>
      </c>
    </row>
    <row r="2530" ht="15.75" customHeight="1">
      <c r="A2530" s="323" t="s">
        <v>15204</v>
      </c>
      <c r="B2530" s="480" t="s">
        <v>15206</v>
      </c>
      <c r="C2530" s="323" t="s">
        <v>722</v>
      </c>
      <c r="D2530" s="323" t="s">
        <v>5534</v>
      </c>
      <c r="F2530" s="286" t="str">
        <f t="shared" si="1"/>
        <v>95728</v>
      </c>
      <c r="H2530" s="388">
        <f t="shared" si="2"/>
        <v>7.89</v>
      </c>
    </row>
    <row r="2531" ht="15.75" customHeight="1">
      <c r="A2531" s="323" t="s">
        <v>15208</v>
      </c>
      <c r="B2531" s="480" t="s">
        <v>15210</v>
      </c>
      <c r="C2531" s="323" t="s">
        <v>722</v>
      </c>
      <c r="D2531" s="323" t="s">
        <v>8696</v>
      </c>
      <c r="F2531" s="286" t="str">
        <f t="shared" si="1"/>
        <v>95729</v>
      </c>
      <c r="H2531" s="388">
        <f t="shared" si="2"/>
        <v>7.57</v>
      </c>
    </row>
    <row r="2532" ht="15.75" customHeight="1">
      <c r="A2532" s="323" t="s">
        <v>15213</v>
      </c>
      <c r="B2532" s="480" t="s">
        <v>15215</v>
      </c>
      <c r="C2532" s="323" t="s">
        <v>722</v>
      </c>
      <c r="D2532" s="323" t="s">
        <v>9189</v>
      </c>
      <c r="F2532" s="286" t="str">
        <f t="shared" si="1"/>
        <v>95730</v>
      </c>
      <c r="H2532" s="388">
        <f t="shared" si="2"/>
        <v>8.35</v>
      </c>
    </row>
    <row r="2533" ht="15.75" customHeight="1">
      <c r="A2533" s="323" t="s">
        <v>15217</v>
      </c>
      <c r="B2533" s="480" t="s">
        <v>15218</v>
      </c>
      <c r="C2533" s="323" t="s">
        <v>722</v>
      </c>
      <c r="D2533" s="323" t="s">
        <v>15011</v>
      </c>
      <c r="F2533" s="286" t="str">
        <f t="shared" si="1"/>
        <v>95731</v>
      </c>
      <c r="H2533" s="388">
        <f t="shared" si="2"/>
        <v>9.98</v>
      </c>
    </row>
    <row r="2534" ht="15.75" customHeight="1">
      <c r="A2534" s="323" t="s">
        <v>15220</v>
      </c>
      <c r="B2534" s="480" t="s">
        <v>15222</v>
      </c>
      <c r="C2534" s="323" t="s">
        <v>1662</v>
      </c>
      <c r="D2534" s="323" t="s">
        <v>15223</v>
      </c>
      <c r="F2534" s="286" t="str">
        <f t="shared" si="1"/>
        <v>95732</v>
      </c>
      <c r="H2534" s="388">
        <f t="shared" si="2"/>
        <v>4.29</v>
      </c>
    </row>
    <row r="2535" ht="15.75" customHeight="1">
      <c r="A2535" s="323" t="s">
        <v>15225</v>
      </c>
      <c r="B2535" s="480" t="s">
        <v>15226</v>
      </c>
      <c r="C2535" s="323" t="s">
        <v>722</v>
      </c>
      <c r="D2535" s="323" t="s">
        <v>15227</v>
      </c>
      <c r="F2535" s="286" t="str">
        <f t="shared" si="1"/>
        <v>95745</v>
      </c>
      <c r="H2535" s="388">
        <f t="shared" si="2"/>
        <v>21.33</v>
      </c>
    </row>
    <row r="2536" ht="15.75" customHeight="1">
      <c r="A2536" s="323" t="s">
        <v>15229</v>
      </c>
      <c r="B2536" s="480" t="s">
        <v>15230</v>
      </c>
      <c r="C2536" s="323" t="s">
        <v>722</v>
      </c>
      <c r="D2536" s="323" t="s">
        <v>15179</v>
      </c>
      <c r="F2536" s="286" t="str">
        <f t="shared" si="1"/>
        <v>95746</v>
      </c>
      <c r="H2536" s="388">
        <f t="shared" si="2"/>
        <v>26.64</v>
      </c>
    </row>
    <row r="2537" ht="15.75" customHeight="1">
      <c r="A2537" s="323" t="s">
        <v>15231</v>
      </c>
      <c r="B2537" s="480" t="s">
        <v>15232</v>
      </c>
      <c r="C2537" s="323" t="s">
        <v>722</v>
      </c>
      <c r="D2537" s="323" t="s">
        <v>15234</v>
      </c>
      <c r="F2537" s="286" t="str">
        <f t="shared" si="1"/>
        <v>95747</v>
      </c>
      <c r="H2537" s="388">
        <f t="shared" si="2"/>
        <v>44.29</v>
      </c>
    </row>
    <row r="2538" ht="15.75" customHeight="1">
      <c r="A2538" s="323" t="s">
        <v>15236</v>
      </c>
      <c r="B2538" s="480" t="s">
        <v>15237</v>
      </c>
      <c r="C2538" s="323" t="s">
        <v>722</v>
      </c>
      <c r="D2538" s="323" t="s">
        <v>15238</v>
      </c>
      <c r="F2538" s="286" t="str">
        <f t="shared" si="1"/>
        <v>95748</v>
      </c>
      <c r="H2538" s="388">
        <f t="shared" si="2"/>
        <v>47.95</v>
      </c>
    </row>
    <row r="2539" ht="15.75" customHeight="1">
      <c r="A2539" s="323" t="s">
        <v>15241</v>
      </c>
      <c r="B2539" s="480" t="s">
        <v>15242</v>
      </c>
      <c r="C2539" s="323" t="s">
        <v>722</v>
      </c>
      <c r="D2539" s="323" t="s">
        <v>15243</v>
      </c>
      <c r="F2539" s="286" t="str">
        <f t="shared" si="1"/>
        <v>95749</v>
      </c>
      <c r="H2539" s="388">
        <f t="shared" si="2"/>
        <v>28.14</v>
      </c>
    </row>
    <row r="2540" ht="15.75" customHeight="1">
      <c r="A2540" s="323" t="s">
        <v>15245</v>
      </c>
      <c r="B2540" s="480" t="s">
        <v>15246</v>
      </c>
      <c r="C2540" s="323" t="s">
        <v>722</v>
      </c>
      <c r="D2540" s="323" t="s">
        <v>15248</v>
      </c>
      <c r="F2540" s="286" t="str">
        <f t="shared" si="1"/>
        <v>95750</v>
      </c>
      <c r="H2540" s="388">
        <f t="shared" si="2"/>
        <v>33.3</v>
      </c>
    </row>
    <row r="2541" ht="15.75" customHeight="1">
      <c r="A2541" s="323" t="s">
        <v>15250</v>
      </c>
      <c r="B2541" s="480" t="s">
        <v>15251</v>
      </c>
      <c r="C2541" s="323" t="s">
        <v>722</v>
      </c>
      <c r="D2541" s="323" t="s">
        <v>15253</v>
      </c>
      <c r="F2541" s="286" t="str">
        <f t="shared" si="1"/>
        <v>95751</v>
      </c>
      <c r="H2541" s="388">
        <f t="shared" si="2"/>
        <v>50.75</v>
      </c>
    </row>
    <row r="2542" ht="15.75" customHeight="1">
      <c r="A2542" s="323" t="s">
        <v>15258</v>
      </c>
      <c r="B2542" s="480" t="s">
        <v>15259</v>
      </c>
      <c r="C2542" s="323" t="s">
        <v>722</v>
      </c>
      <c r="D2542" s="323" t="s">
        <v>15261</v>
      </c>
      <c r="F2542" s="286" t="str">
        <f t="shared" si="1"/>
        <v>95752</v>
      </c>
      <c r="H2542" s="388">
        <f t="shared" si="2"/>
        <v>54.18</v>
      </c>
    </row>
    <row r="2543" ht="15.75" customHeight="1">
      <c r="A2543" s="323" t="s">
        <v>15262</v>
      </c>
      <c r="B2543" s="480" t="s">
        <v>15264</v>
      </c>
      <c r="C2543" s="323" t="s">
        <v>722</v>
      </c>
      <c r="D2543" s="323" t="s">
        <v>2715</v>
      </c>
      <c r="F2543" s="286" t="str">
        <f t="shared" si="1"/>
        <v>97667</v>
      </c>
      <c r="H2543" s="388">
        <f t="shared" si="2"/>
        <v>8.12</v>
      </c>
    </row>
    <row r="2544" ht="15.75" customHeight="1">
      <c r="A2544" s="323" t="s">
        <v>15270</v>
      </c>
      <c r="B2544" s="480" t="s">
        <v>15271</v>
      </c>
      <c r="C2544" s="323" t="s">
        <v>722</v>
      </c>
      <c r="D2544" s="323" t="s">
        <v>11716</v>
      </c>
      <c r="F2544" s="286" t="str">
        <f t="shared" si="1"/>
        <v>97668</v>
      </c>
      <c r="H2544" s="388">
        <f t="shared" si="2"/>
        <v>12.46</v>
      </c>
    </row>
    <row r="2545" ht="15.75" customHeight="1">
      <c r="A2545" s="323" t="s">
        <v>15278</v>
      </c>
      <c r="B2545" s="480" t="s">
        <v>15280</v>
      </c>
      <c r="C2545" s="323" t="s">
        <v>722</v>
      </c>
      <c r="D2545" s="323" t="s">
        <v>7088</v>
      </c>
      <c r="F2545" s="286" t="str">
        <f t="shared" si="1"/>
        <v>97669</v>
      </c>
      <c r="H2545" s="388">
        <f t="shared" si="2"/>
        <v>19.87</v>
      </c>
    </row>
    <row r="2546" ht="15.75" customHeight="1">
      <c r="A2546" s="323" t="s">
        <v>15286</v>
      </c>
      <c r="B2546" s="480" t="s">
        <v>15287</v>
      </c>
      <c r="C2546" s="323" t="s">
        <v>722</v>
      </c>
      <c r="D2546" s="323" t="s">
        <v>12815</v>
      </c>
      <c r="F2546" s="286" t="str">
        <f t="shared" si="1"/>
        <v>97670</v>
      </c>
      <c r="H2546" s="388">
        <f t="shared" si="2"/>
        <v>25.58</v>
      </c>
    </row>
    <row r="2547" ht="15.75" customHeight="1">
      <c r="A2547" s="323" t="s">
        <v>15292</v>
      </c>
      <c r="B2547" s="480" t="s">
        <v>15293</v>
      </c>
      <c r="C2547" s="323" t="s">
        <v>1662</v>
      </c>
      <c r="D2547" s="323" t="s">
        <v>15295</v>
      </c>
      <c r="F2547" s="286" t="str">
        <f t="shared" si="1"/>
        <v>72263</v>
      </c>
      <c r="H2547" s="388">
        <f t="shared" si="2"/>
        <v>25.9</v>
      </c>
    </row>
    <row r="2548" ht="15.75" customHeight="1">
      <c r="A2548" s="323" t="s">
        <v>15298</v>
      </c>
      <c r="B2548" s="480" t="s">
        <v>15300</v>
      </c>
      <c r="C2548" s="323" t="s">
        <v>1662</v>
      </c>
      <c r="D2548" s="323" t="s">
        <v>15301</v>
      </c>
      <c r="F2548" s="286" t="str">
        <f t="shared" si="1"/>
        <v>72271</v>
      </c>
      <c r="H2548" s="388">
        <f t="shared" si="2"/>
        <v>14.84</v>
      </c>
    </row>
    <row r="2549" ht="15.75" customHeight="1">
      <c r="A2549" s="323" t="s">
        <v>15305</v>
      </c>
      <c r="B2549" s="480" t="s">
        <v>15306</v>
      </c>
      <c r="C2549" s="323" t="s">
        <v>1662</v>
      </c>
      <c r="D2549" s="323" t="s">
        <v>15308</v>
      </c>
      <c r="F2549" s="286" t="str">
        <f t="shared" si="1"/>
        <v>72272</v>
      </c>
      <c r="H2549" s="388">
        <f t="shared" si="2"/>
        <v>16.41</v>
      </c>
    </row>
    <row r="2550" ht="15.75" customHeight="1">
      <c r="A2550" s="323" t="s">
        <v>15311</v>
      </c>
      <c r="B2550" s="480" t="s">
        <v>15312</v>
      </c>
      <c r="C2550" s="323" t="s">
        <v>1662</v>
      </c>
      <c r="D2550" s="323" t="s">
        <v>8161</v>
      </c>
      <c r="F2550" s="286" t="str">
        <f t="shared" si="1"/>
        <v>91874</v>
      </c>
      <c r="H2550" s="388">
        <f t="shared" si="2"/>
        <v>4.77</v>
      </c>
    </row>
    <row r="2551" ht="15.75" customHeight="1">
      <c r="A2551" s="323" t="s">
        <v>15315</v>
      </c>
      <c r="B2551" s="480" t="s">
        <v>15317</v>
      </c>
      <c r="C2551" s="323" t="s">
        <v>1662</v>
      </c>
      <c r="D2551" s="323" t="s">
        <v>4105</v>
      </c>
      <c r="F2551" s="286" t="str">
        <f t="shared" si="1"/>
        <v>91875</v>
      </c>
      <c r="H2551" s="388">
        <f t="shared" si="2"/>
        <v>6.28</v>
      </c>
    </row>
    <row r="2552" ht="15.75" customHeight="1">
      <c r="A2552" s="323" t="s">
        <v>15321</v>
      </c>
      <c r="B2552" s="480" t="s">
        <v>15323</v>
      </c>
      <c r="C2552" s="323" t="s">
        <v>1662</v>
      </c>
      <c r="D2552" s="323" t="s">
        <v>4033</v>
      </c>
      <c r="F2552" s="286" t="str">
        <f t="shared" si="1"/>
        <v>91876</v>
      </c>
      <c r="H2552" s="388">
        <f t="shared" si="2"/>
        <v>8.26</v>
      </c>
    </row>
    <row r="2553" ht="15.75" customHeight="1">
      <c r="A2553" s="323" t="s">
        <v>15326</v>
      </c>
      <c r="B2553" s="480" t="s">
        <v>15327</v>
      </c>
      <c r="C2553" s="323" t="s">
        <v>1662</v>
      </c>
      <c r="D2553" s="323" t="s">
        <v>15328</v>
      </c>
      <c r="F2553" s="286" t="str">
        <f t="shared" si="1"/>
        <v>91877</v>
      </c>
      <c r="H2553" s="388">
        <f t="shared" si="2"/>
        <v>10.87</v>
      </c>
    </row>
    <row r="2554" ht="15.75" customHeight="1">
      <c r="A2554" s="323" t="s">
        <v>15330</v>
      </c>
      <c r="B2554" s="480" t="s">
        <v>15331</v>
      </c>
      <c r="C2554" s="323" t="s">
        <v>1662</v>
      </c>
      <c r="D2554" s="323" t="s">
        <v>4002</v>
      </c>
      <c r="F2554" s="286" t="str">
        <f t="shared" si="1"/>
        <v>91878</v>
      </c>
      <c r="H2554" s="388">
        <f t="shared" si="2"/>
        <v>6.2</v>
      </c>
    </row>
    <row r="2555" ht="15.75" customHeight="1">
      <c r="A2555" s="323" t="s">
        <v>15334</v>
      </c>
      <c r="B2555" s="480" t="s">
        <v>15335</v>
      </c>
      <c r="C2555" s="323" t="s">
        <v>1662</v>
      </c>
      <c r="D2555" s="323" t="s">
        <v>13618</v>
      </c>
      <c r="F2555" s="286" t="str">
        <f t="shared" si="1"/>
        <v>91879</v>
      </c>
      <c r="H2555" s="388">
        <f t="shared" si="2"/>
        <v>7.67</v>
      </c>
    </row>
    <row r="2556" ht="15.75" customHeight="1">
      <c r="A2556" s="323" t="s">
        <v>15338</v>
      </c>
      <c r="B2556" s="480" t="s">
        <v>15340</v>
      </c>
      <c r="C2556" s="323" t="s">
        <v>1662</v>
      </c>
      <c r="D2556" s="323" t="s">
        <v>3064</v>
      </c>
      <c r="F2556" s="286" t="str">
        <f t="shared" si="1"/>
        <v>91880</v>
      </c>
      <c r="H2556" s="388">
        <f t="shared" si="2"/>
        <v>9.7</v>
      </c>
    </row>
    <row r="2557" ht="15.75" customHeight="1">
      <c r="A2557" s="323" t="s">
        <v>15342</v>
      </c>
      <c r="B2557" s="480" t="s">
        <v>15344</v>
      </c>
      <c r="C2557" s="323" t="s">
        <v>1662</v>
      </c>
      <c r="D2557" s="323" t="s">
        <v>7671</v>
      </c>
      <c r="F2557" s="286" t="str">
        <f t="shared" si="1"/>
        <v>91881</v>
      </c>
      <c r="H2557" s="388">
        <f t="shared" si="2"/>
        <v>12.32</v>
      </c>
    </row>
    <row r="2558" ht="15.75" customHeight="1">
      <c r="A2558" s="323" t="s">
        <v>15347</v>
      </c>
      <c r="B2558" s="480" t="s">
        <v>15348</v>
      </c>
      <c r="C2558" s="323" t="s">
        <v>1662</v>
      </c>
      <c r="D2558" s="323" t="s">
        <v>4824</v>
      </c>
      <c r="F2558" s="286" t="str">
        <f t="shared" si="1"/>
        <v>91882</v>
      </c>
      <c r="H2558" s="388">
        <f t="shared" si="2"/>
        <v>7.73</v>
      </c>
    </row>
    <row r="2559" ht="15.75" customHeight="1">
      <c r="A2559" s="323" t="s">
        <v>15351</v>
      </c>
      <c r="B2559" s="480" t="s">
        <v>15352</v>
      </c>
      <c r="C2559" s="323" t="s">
        <v>1662</v>
      </c>
      <c r="D2559" s="323" t="s">
        <v>15354</v>
      </c>
      <c r="F2559" s="286" t="str">
        <f t="shared" si="1"/>
        <v>91884</v>
      </c>
      <c r="H2559" s="388">
        <f t="shared" si="2"/>
        <v>8.86</v>
      </c>
    </row>
    <row r="2560" ht="15.75" customHeight="1">
      <c r="A2560" s="323" t="s">
        <v>15355</v>
      </c>
      <c r="B2560" s="480" t="s">
        <v>15356</v>
      </c>
      <c r="C2560" s="323" t="s">
        <v>1662</v>
      </c>
      <c r="D2560" s="323" t="s">
        <v>3968</v>
      </c>
      <c r="F2560" s="286" t="str">
        <f t="shared" si="1"/>
        <v>91885</v>
      </c>
      <c r="H2560" s="388">
        <f t="shared" si="2"/>
        <v>10.39</v>
      </c>
    </row>
    <row r="2561" ht="15.75" customHeight="1">
      <c r="A2561" s="323" t="s">
        <v>15359</v>
      </c>
      <c r="B2561" s="480" t="s">
        <v>15360</v>
      </c>
      <c r="C2561" s="323" t="s">
        <v>1662</v>
      </c>
      <c r="D2561" s="323" t="s">
        <v>11716</v>
      </c>
      <c r="F2561" s="286" t="str">
        <f t="shared" si="1"/>
        <v>91886</v>
      </c>
      <c r="H2561" s="388">
        <f t="shared" si="2"/>
        <v>12.46</v>
      </c>
    </row>
    <row r="2562" ht="15.75" customHeight="1">
      <c r="A2562" s="323" t="s">
        <v>15362</v>
      </c>
      <c r="B2562" s="480" t="s">
        <v>15363</v>
      </c>
      <c r="C2562" s="323" t="s">
        <v>1662</v>
      </c>
      <c r="D2562" s="323" t="s">
        <v>15365</v>
      </c>
      <c r="F2562" s="286" t="str">
        <f t="shared" si="1"/>
        <v>91887</v>
      </c>
      <c r="H2562" s="388">
        <f t="shared" si="2"/>
        <v>8.48</v>
      </c>
    </row>
    <row r="2563" ht="15.75" customHeight="1">
      <c r="A2563" s="323" t="s">
        <v>15368</v>
      </c>
      <c r="B2563" s="480" t="s">
        <v>15369</v>
      </c>
      <c r="C2563" s="323" t="s">
        <v>1662</v>
      </c>
      <c r="D2563" s="323" t="s">
        <v>8630</v>
      </c>
      <c r="F2563" s="286" t="str">
        <f t="shared" si="1"/>
        <v>91889</v>
      </c>
      <c r="H2563" s="388">
        <f t="shared" si="2"/>
        <v>8.22</v>
      </c>
    </row>
    <row r="2564" ht="15.75" customHeight="1">
      <c r="A2564" s="323" t="s">
        <v>15372</v>
      </c>
      <c r="B2564" s="480" t="s">
        <v>15373</v>
      </c>
      <c r="C2564" s="323" t="s">
        <v>1662</v>
      </c>
      <c r="D2564" s="323" t="s">
        <v>15375</v>
      </c>
      <c r="F2564" s="286" t="str">
        <f t="shared" si="1"/>
        <v>91890</v>
      </c>
      <c r="H2564" s="388">
        <f t="shared" si="2"/>
        <v>10.22</v>
      </c>
    </row>
    <row r="2565" ht="15.75" customHeight="1">
      <c r="A2565" s="323" t="s">
        <v>15377</v>
      </c>
      <c r="B2565" s="480" t="s">
        <v>15378</v>
      </c>
      <c r="C2565" s="323" t="s">
        <v>1662</v>
      </c>
      <c r="D2565" s="323" t="s">
        <v>7504</v>
      </c>
      <c r="F2565" s="286" t="str">
        <f t="shared" si="1"/>
        <v>91892</v>
      </c>
      <c r="H2565" s="388">
        <f t="shared" si="2"/>
        <v>11.9</v>
      </c>
    </row>
    <row r="2566" ht="15.75" customHeight="1">
      <c r="A2566" s="323" t="s">
        <v>15381</v>
      </c>
      <c r="B2566" s="480" t="s">
        <v>15382</v>
      </c>
      <c r="C2566" s="323" t="s">
        <v>1662</v>
      </c>
      <c r="D2566" s="323" t="s">
        <v>15383</v>
      </c>
      <c r="F2566" s="286" t="str">
        <f t="shared" si="1"/>
        <v>91893</v>
      </c>
      <c r="H2566" s="388">
        <f t="shared" si="2"/>
        <v>13.84</v>
      </c>
    </row>
    <row r="2567" ht="15.75" customHeight="1">
      <c r="A2567" s="323" t="s">
        <v>15385</v>
      </c>
      <c r="B2567" s="480" t="s">
        <v>15386</v>
      </c>
      <c r="C2567" s="323" t="s">
        <v>1662</v>
      </c>
      <c r="D2567" s="323" t="s">
        <v>7140</v>
      </c>
      <c r="F2567" s="286" t="str">
        <f t="shared" si="1"/>
        <v>91895</v>
      </c>
      <c r="H2567" s="388">
        <f t="shared" si="2"/>
        <v>15.53</v>
      </c>
    </row>
    <row r="2568" ht="15.75" customHeight="1">
      <c r="A2568" s="323" t="s">
        <v>15388</v>
      </c>
      <c r="B2568" s="480" t="s">
        <v>15389</v>
      </c>
      <c r="C2568" s="323" t="s">
        <v>1662</v>
      </c>
      <c r="D2568" s="323" t="s">
        <v>9033</v>
      </c>
      <c r="F2568" s="286" t="str">
        <f t="shared" si="1"/>
        <v>91896</v>
      </c>
      <c r="H2568" s="388">
        <f t="shared" si="2"/>
        <v>17.01</v>
      </c>
    </row>
    <row r="2569" ht="15.75" customHeight="1">
      <c r="A2569" s="323" t="s">
        <v>15391</v>
      </c>
      <c r="B2569" s="480" t="s">
        <v>15392</v>
      </c>
      <c r="C2569" s="323" t="s">
        <v>1662</v>
      </c>
      <c r="D2569" s="323" t="s">
        <v>8498</v>
      </c>
      <c r="F2569" s="286" t="str">
        <f t="shared" si="1"/>
        <v>91898</v>
      </c>
      <c r="H2569" s="388">
        <f t="shared" si="2"/>
        <v>18.83</v>
      </c>
    </row>
    <row r="2570" ht="15.75" customHeight="1">
      <c r="A2570" s="323" t="s">
        <v>15394</v>
      </c>
      <c r="B2570" s="480" t="s">
        <v>15395</v>
      </c>
      <c r="C2570" s="323" t="s">
        <v>1662</v>
      </c>
      <c r="D2570" s="323" t="s">
        <v>12087</v>
      </c>
      <c r="F2570" s="286" t="str">
        <f t="shared" si="1"/>
        <v>91899</v>
      </c>
      <c r="H2570" s="388">
        <f t="shared" si="2"/>
        <v>10.54</v>
      </c>
    </row>
    <row r="2571" ht="15.75" customHeight="1">
      <c r="A2571" s="323" t="s">
        <v>15398</v>
      </c>
      <c r="B2571" s="480" t="s">
        <v>15400</v>
      </c>
      <c r="C2571" s="323" t="s">
        <v>1662</v>
      </c>
      <c r="D2571" s="323" t="s">
        <v>13542</v>
      </c>
      <c r="F2571" s="286" t="str">
        <f t="shared" si="1"/>
        <v>91901</v>
      </c>
      <c r="H2571" s="388">
        <f t="shared" si="2"/>
        <v>10.29</v>
      </c>
    </row>
    <row r="2572" ht="15.75" customHeight="1">
      <c r="A2572" s="323" t="s">
        <v>15403</v>
      </c>
      <c r="B2572" s="480" t="s">
        <v>15404</v>
      </c>
      <c r="C2572" s="323" t="s">
        <v>1662</v>
      </c>
      <c r="D2572" s="323" t="s">
        <v>7124</v>
      </c>
      <c r="F2572" s="286" t="str">
        <f t="shared" si="1"/>
        <v>91902</v>
      </c>
      <c r="H2572" s="388">
        <f t="shared" si="2"/>
        <v>12.29</v>
      </c>
    </row>
    <row r="2573" ht="15.75" customHeight="1">
      <c r="A2573" s="323" t="s">
        <v>15405</v>
      </c>
      <c r="B2573" s="480" t="s">
        <v>15407</v>
      </c>
      <c r="C2573" s="323" t="s">
        <v>1662</v>
      </c>
      <c r="D2573" s="323" t="s">
        <v>15408</v>
      </c>
      <c r="F2573" s="286" t="str">
        <f t="shared" si="1"/>
        <v>91904</v>
      </c>
      <c r="H2573" s="388">
        <f t="shared" si="2"/>
        <v>13.96</v>
      </c>
    </row>
    <row r="2574" ht="15.75" customHeight="1">
      <c r="A2574" s="323" t="s">
        <v>15410</v>
      </c>
      <c r="B2574" s="480" t="s">
        <v>15411</v>
      </c>
      <c r="C2574" s="323" t="s">
        <v>1662</v>
      </c>
      <c r="D2574" s="323" t="s">
        <v>7902</v>
      </c>
      <c r="F2574" s="286" t="str">
        <f t="shared" si="1"/>
        <v>91905</v>
      </c>
      <c r="H2574" s="388">
        <f t="shared" si="2"/>
        <v>15.92</v>
      </c>
    </row>
    <row r="2575" ht="15.75" customHeight="1">
      <c r="A2575" s="323" t="s">
        <v>15414</v>
      </c>
      <c r="B2575" s="480" t="s">
        <v>15416</v>
      </c>
      <c r="C2575" s="323" t="s">
        <v>1662</v>
      </c>
      <c r="D2575" s="323" t="s">
        <v>3053</v>
      </c>
      <c r="F2575" s="286" t="str">
        <f t="shared" si="1"/>
        <v>91907</v>
      </c>
      <c r="H2575" s="388">
        <f t="shared" si="2"/>
        <v>17.61</v>
      </c>
    </row>
    <row r="2576" ht="15.75" customHeight="1">
      <c r="A2576" s="323" t="s">
        <v>15419</v>
      </c>
      <c r="B2576" s="480" t="s">
        <v>15420</v>
      </c>
      <c r="C2576" s="323" t="s">
        <v>1662</v>
      </c>
      <c r="D2576" s="323" t="s">
        <v>11302</v>
      </c>
      <c r="F2576" s="286" t="str">
        <f t="shared" si="1"/>
        <v>91908</v>
      </c>
      <c r="H2576" s="388">
        <f t="shared" si="2"/>
        <v>19.15</v>
      </c>
    </row>
    <row r="2577" ht="15.75" customHeight="1">
      <c r="A2577" s="323" t="s">
        <v>15422</v>
      </c>
      <c r="B2577" s="480" t="s">
        <v>15424</v>
      </c>
      <c r="C2577" s="323" t="s">
        <v>1662</v>
      </c>
      <c r="D2577" s="323" t="s">
        <v>13303</v>
      </c>
      <c r="F2577" s="286" t="str">
        <f t="shared" si="1"/>
        <v>91910</v>
      </c>
      <c r="H2577" s="388">
        <f t="shared" si="2"/>
        <v>20.96</v>
      </c>
    </row>
    <row r="2578" ht="15.75" customHeight="1">
      <c r="A2578" s="323" t="s">
        <v>15426</v>
      </c>
      <c r="B2578" s="480" t="s">
        <v>15427</v>
      </c>
      <c r="C2578" s="323" t="s">
        <v>1662</v>
      </c>
      <c r="D2578" s="323" t="s">
        <v>14001</v>
      </c>
      <c r="F2578" s="286" t="str">
        <f t="shared" si="1"/>
        <v>91911</v>
      </c>
      <c r="H2578" s="388">
        <f t="shared" si="2"/>
        <v>12.9</v>
      </c>
    </row>
    <row r="2579" ht="15.75" customHeight="1">
      <c r="A2579" s="323" t="s">
        <v>15429</v>
      </c>
      <c r="B2579" s="480" t="s">
        <v>15430</v>
      </c>
      <c r="C2579" s="323" t="s">
        <v>1662</v>
      </c>
      <c r="D2579" s="323" t="s">
        <v>4801</v>
      </c>
      <c r="F2579" s="286" t="str">
        <f t="shared" si="1"/>
        <v>91913</v>
      </c>
      <c r="H2579" s="388">
        <f t="shared" si="2"/>
        <v>12.65</v>
      </c>
    </row>
    <row r="2580" ht="15.75" customHeight="1">
      <c r="A2580" s="323" t="s">
        <v>15431</v>
      </c>
      <c r="B2580" s="480" t="s">
        <v>15432</v>
      </c>
      <c r="C2580" s="323" t="s">
        <v>1662</v>
      </c>
      <c r="D2580" s="323" t="s">
        <v>7612</v>
      </c>
      <c r="F2580" s="286" t="str">
        <f t="shared" si="1"/>
        <v>91914</v>
      </c>
      <c r="H2580" s="388">
        <f t="shared" si="2"/>
        <v>14.13</v>
      </c>
    </row>
    <row r="2581" ht="15.75" customHeight="1">
      <c r="A2581" s="323" t="s">
        <v>15434</v>
      </c>
      <c r="B2581" s="480" t="s">
        <v>15435</v>
      </c>
      <c r="C2581" s="323" t="s">
        <v>1662</v>
      </c>
      <c r="D2581" s="323" t="s">
        <v>15437</v>
      </c>
      <c r="F2581" s="286" t="str">
        <f t="shared" si="1"/>
        <v>91916</v>
      </c>
      <c r="H2581" s="388">
        <f t="shared" si="2"/>
        <v>15.8</v>
      </c>
    </row>
    <row r="2582" ht="15.75" customHeight="1">
      <c r="A2582" s="323" t="s">
        <v>15438</v>
      </c>
      <c r="B2582" s="480" t="s">
        <v>15440</v>
      </c>
      <c r="C2582" s="323" t="s">
        <v>1662</v>
      </c>
      <c r="D2582" s="323" t="s">
        <v>15441</v>
      </c>
      <c r="F2582" s="286" t="str">
        <f t="shared" si="1"/>
        <v>91917</v>
      </c>
      <c r="H2582" s="388">
        <f t="shared" si="2"/>
        <v>17</v>
      </c>
    </row>
    <row r="2583" ht="15.75" customHeight="1">
      <c r="A2583" s="323" t="s">
        <v>15443</v>
      </c>
      <c r="B2583" s="480" t="s">
        <v>15444</v>
      </c>
      <c r="C2583" s="323" t="s">
        <v>1662</v>
      </c>
      <c r="D2583" s="323" t="s">
        <v>4531</v>
      </c>
      <c r="F2583" s="286" t="str">
        <f t="shared" si="1"/>
        <v>91919</v>
      </c>
      <c r="H2583" s="388">
        <f t="shared" si="2"/>
        <v>18.7</v>
      </c>
    </row>
    <row r="2584" ht="15.75" customHeight="1">
      <c r="A2584" s="323" t="s">
        <v>15446</v>
      </c>
      <c r="B2584" s="480" t="s">
        <v>15447</v>
      </c>
      <c r="C2584" s="323" t="s">
        <v>1662</v>
      </c>
      <c r="D2584" s="323" t="s">
        <v>12106</v>
      </c>
      <c r="F2584" s="286" t="str">
        <f t="shared" si="1"/>
        <v>91920</v>
      </c>
      <c r="H2584" s="388">
        <f t="shared" si="2"/>
        <v>19.39</v>
      </c>
    </row>
    <row r="2585" ht="15.75" customHeight="1">
      <c r="A2585" s="323" t="s">
        <v>15449</v>
      </c>
      <c r="B2585" s="480" t="s">
        <v>15450</v>
      </c>
      <c r="C2585" s="323" t="s">
        <v>1662</v>
      </c>
      <c r="D2585" s="323" t="s">
        <v>15452</v>
      </c>
      <c r="F2585" s="286" t="str">
        <f t="shared" si="1"/>
        <v>91922</v>
      </c>
      <c r="H2585" s="388">
        <f t="shared" si="2"/>
        <v>21.2</v>
      </c>
    </row>
    <row r="2586" ht="15.75" customHeight="1">
      <c r="A2586" s="323" t="s">
        <v>15453</v>
      </c>
      <c r="B2586" s="480" t="s">
        <v>15455</v>
      </c>
      <c r="C2586" s="323" t="s">
        <v>1662</v>
      </c>
      <c r="D2586" s="323" t="s">
        <v>15456</v>
      </c>
      <c r="F2586" s="286" t="str">
        <f t="shared" si="1"/>
        <v>93013</v>
      </c>
      <c r="H2586" s="388">
        <f t="shared" si="2"/>
        <v>14.07</v>
      </c>
    </row>
    <row r="2587" ht="15.75" customHeight="1">
      <c r="A2587" s="323" t="s">
        <v>15458</v>
      </c>
      <c r="B2587" s="480" t="s">
        <v>15459</v>
      </c>
      <c r="C2587" s="323" t="s">
        <v>1662</v>
      </c>
      <c r="D2587" s="323" t="s">
        <v>15460</v>
      </c>
      <c r="F2587" s="286" t="str">
        <f t="shared" si="1"/>
        <v>93014</v>
      </c>
      <c r="H2587" s="388">
        <f t="shared" si="2"/>
        <v>17.09</v>
      </c>
    </row>
    <row r="2588" ht="15.75" customHeight="1">
      <c r="A2588" s="323" t="s">
        <v>15462</v>
      </c>
      <c r="B2588" s="480" t="s">
        <v>15463</v>
      </c>
      <c r="C2588" s="323" t="s">
        <v>1662</v>
      </c>
      <c r="D2588" s="323" t="s">
        <v>8400</v>
      </c>
      <c r="F2588" s="286" t="str">
        <f t="shared" si="1"/>
        <v>93015</v>
      </c>
      <c r="H2588" s="388">
        <f t="shared" si="2"/>
        <v>24.89</v>
      </c>
    </row>
    <row r="2589" ht="15.75" customHeight="1">
      <c r="A2589" s="323" t="s">
        <v>15466</v>
      </c>
      <c r="B2589" s="480" t="s">
        <v>15468</v>
      </c>
      <c r="C2589" s="323" t="s">
        <v>1662</v>
      </c>
      <c r="D2589" s="323" t="s">
        <v>15469</v>
      </c>
      <c r="F2589" s="286" t="str">
        <f t="shared" si="1"/>
        <v>93016</v>
      </c>
      <c r="H2589" s="388">
        <f t="shared" si="2"/>
        <v>29.89</v>
      </c>
    </row>
    <row r="2590" ht="15.75" customHeight="1">
      <c r="A2590" s="323" t="s">
        <v>15471</v>
      </c>
      <c r="B2590" s="480" t="s">
        <v>15472</v>
      </c>
      <c r="C2590" s="323" t="s">
        <v>1662</v>
      </c>
      <c r="D2590" s="323" t="s">
        <v>13210</v>
      </c>
      <c r="F2590" s="286" t="str">
        <f t="shared" si="1"/>
        <v>93017</v>
      </c>
      <c r="H2590" s="388">
        <f t="shared" si="2"/>
        <v>43.9</v>
      </c>
    </row>
    <row r="2591" ht="15.75" customHeight="1">
      <c r="A2591" s="323" t="s">
        <v>15474</v>
      </c>
      <c r="B2591" s="480" t="s">
        <v>15476</v>
      </c>
      <c r="C2591" s="323" t="s">
        <v>1662</v>
      </c>
      <c r="D2591" s="323" t="s">
        <v>15477</v>
      </c>
      <c r="F2591" s="286" t="str">
        <f t="shared" si="1"/>
        <v>93018</v>
      </c>
      <c r="H2591" s="388">
        <f t="shared" si="2"/>
        <v>21.42</v>
      </c>
    </row>
    <row r="2592" ht="15.75" customHeight="1">
      <c r="A2592" s="323" t="s">
        <v>15479</v>
      </c>
      <c r="B2592" s="480" t="s">
        <v>15480</v>
      </c>
      <c r="C2592" s="323" t="s">
        <v>1662</v>
      </c>
      <c r="D2592" s="323" t="s">
        <v>9447</v>
      </c>
      <c r="F2592" s="286" t="str">
        <f t="shared" si="1"/>
        <v>93020</v>
      </c>
      <c r="H2592" s="388">
        <f t="shared" si="2"/>
        <v>26.94</v>
      </c>
    </row>
    <row r="2593" ht="15.75" customHeight="1">
      <c r="A2593" s="323" t="s">
        <v>15482</v>
      </c>
      <c r="B2593" s="480" t="s">
        <v>15484</v>
      </c>
      <c r="C2593" s="323" t="s">
        <v>1662</v>
      </c>
      <c r="D2593" s="323" t="s">
        <v>15485</v>
      </c>
      <c r="F2593" s="286" t="str">
        <f t="shared" si="1"/>
        <v>93022</v>
      </c>
      <c r="H2593" s="388">
        <f t="shared" si="2"/>
        <v>42.86</v>
      </c>
    </row>
    <row r="2594" ht="15.75" customHeight="1">
      <c r="A2594" s="323" t="s">
        <v>15488</v>
      </c>
      <c r="B2594" s="480" t="s">
        <v>15489</v>
      </c>
      <c r="C2594" s="323" t="s">
        <v>1662</v>
      </c>
      <c r="D2594" s="323" t="s">
        <v>4678</v>
      </c>
      <c r="F2594" s="286" t="str">
        <f t="shared" si="1"/>
        <v>93024</v>
      </c>
      <c r="H2594" s="388">
        <f t="shared" si="2"/>
        <v>45.35</v>
      </c>
    </row>
    <row r="2595" ht="15.75" customHeight="1">
      <c r="A2595" s="323" t="s">
        <v>15493</v>
      </c>
      <c r="B2595" s="480" t="s">
        <v>15494</v>
      </c>
      <c r="C2595" s="323" t="s">
        <v>1662</v>
      </c>
      <c r="D2595" s="323" t="s">
        <v>15496</v>
      </c>
      <c r="F2595" s="286" t="str">
        <f t="shared" si="1"/>
        <v>93026</v>
      </c>
      <c r="H2595" s="388">
        <f t="shared" si="2"/>
        <v>71.76</v>
      </c>
    </row>
    <row r="2596" ht="15.75" customHeight="1">
      <c r="A2596" s="323" t="s">
        <v>15497</v>
      </c>
      <c r="B2596" s="480" t="s">
        <v>15499</v>
      </c>
      <c r="C2596" s="323" t="s">
        <v>1662</v>
      </c>
      <c r="D2596" s="323" t="s">
        <v>5255</v>
      </c>
      <c r="F2596" s="286" t="str">
        <f t="shared" si="1"/>
        <v>95733</v>
      </c>
      <c r="H2596" s="388">
        <f t="shared" si="2"/>
        <v>5.59</v>
      </c>
    </row>
    <row r="2597" ht="15.75" customHeight="1">
      <c r="A2597" s="323" t="s">
        <v>15504</v>
      </c>
      <c r="B2597" s="480" t="s">
        <v>15506</v>
      </c>
      <c r="C2597" s="323" t="s">
        <v>1662</v>
      </c>
      <c r="D2597" s="323" t="s">
        <v>5569</v>
      </c>
      <c r="F2597" s="286" t="str">
        <f t="shared" si="1"/>
        <v>95734</v>
      </c>
      <c r="H2597" s="388">
        <f t="shared" si="2"/>
        <v>7.42</v>
      </c>
    </row>
    <row r="2598" ht="15.75" customHeight="1">
      <c r="A2598" s="323" t="s">
        <v>15508</v>
      </c>
      <c r="B2598" s="480" t="s">
        <v>15509</v>
      </c>
      <c r="C2598" s="323" t="s">
        <v>1662</v>
      </c>
      <c r="D2598" s="323" t="s">
        <v>8701</v>
      </c>
      <c r="F2598" s="286" t="str">
        <f t="shared" si="1"/>
        <v>95735</v>
      </c>
      <c r="H2598" s="388">
        <f t="shared" si="2"/>
        <v>6.48</v>
      </c>
    </row>
    <row r="2599" ht="15.75" customHeight="1">
      <c r="A2599" s="323" t="s">
        <v>15511</v>
      </c>
      <c r="B2599" s="480" t="s">
        <v>15512</v>
      </c>
      <c r="C2599" s="323" t="s">
        <v>1662</v>
      </c>
      <c r="D2599" s="323" t="s">
        <v>3046</v>
      </c>
      <c r="F2599" s="286" t="str">
        <f t="shared" si="1"/>
        <v>95736</v>
      </c>
      <c r="H2599" s="388">
        <f t="shared" si="2"/>
        <v>7.52</v>
      </c>
    </row>
    <row r="2600" ht="15.75" customHeight="1">
      <c r="A2600" s="323" t="s">
        <v>15515</v>
      </c>
      <c r="B2600" s="480" t="s">
        <v>15517</v>
      </c>
      <c r="C2600" s="323" t="s">
        <v>1662</v>
      </c>
      <c r="D2600" s="323" t="s">
        <v>8572</v>
      </c>
      <c r="F2600" s="286" t="str">
        <f t="shared" si="1"/>
        <v>95738</v>
      </c>
      <c r="H2600" s="388">
        <f t="shared" si="2"/>
        <v>9</v>
      </c>
    </row>
    <row r="2601" ht="15.75" customHeight="1">
      <c r="A2601" s="323" t="s">
        <v>15520</v>
      </c>
      <c r="B2601" s="480" t="s">
        <v>15521</v>
      </c>
      <c r="C2601" s="323" t="s">
        <v>1662</v>
      </c>
      <c r="D2601" s="323" t="s">
        <v>8366</v>
      </c>
      <c r="F2601" s="286" t="str">
        <f t="shared" si="1"/>
        <v>95753</v>
      </c>
      <c r="H2601" s="388">
        <f t="shared" si="2"/>
        <v>7.39</v>
      </c>
    </row>
    <row r="2602" ht="15.75" customHeight="1">
      <c r="A2602" s="323" t="s">
        <v>15524</v>
      </c>
      <c r="B2602" s="480" t="s">
        <v>15526</v>
      </c>
      <c r="C2602" s="323" t="s">
        <v>1662</v>
      </c>
      <c r="D2602" s="323" t="s">
        <v>15528</v>
      </c>
      <c r="F2602" s="286" t="str">
        <f t="shared" si="1"/>
        <v>95754</v>
      </c>
      <c r="H2602" s="388">
        <f t="shared" si="2"/>
        <v>9.2</v>
      </c>
    </row>
    <row r="2603" ht="15.75" customHeight="1">
      <c r="A2603" s="323" t="s">
        <v>15531</v>
      </c>
      <c r="B2603" s="480" t="s">
        <v>15532</v>
      </c>
      <c r="C2603" s="323" t="s">
        <v>1662</v>
      </c>
      <c r="D2603" s="323" t="s">
        <v>15533</v>
      </c>
      <c r="F2603" s="286" t="str">
        <f t="shared" si="1"/>
        <v>95755</v>
      </c>
      <c r="H2603" s="388">
        <f t="shared" si="2"/>
        <v>13.21</v>
      </c>
    </row>
    <row r="2604" ht="15.75" customHeight="1">
      <c r="A2604" s="323" t="s">
        <v>15535</v>
      </c>
      <c r="B2604" s="480" t="s">
        <v>15536</v>
      </c>
      <c r="C2604" s="323" t="s">
        <v>1662</v>
      </c>
      <c r="D2604" s="323" t="s">
        <v>15537</v>
      </c>
      <c r="F2604" s="286" t="str">
        <f t="shared" si="1"/>
        <v>95756</v>
      </c>
      <c r="H2604" s="388">
        <f t="shared" si="2"/>
        <v>17.58</v>
      </c>
    </row>
    <row r="2605" ht="15.75" customHeight="1">
      <c r="A2605" s="323" t="s">
        <v>15540</v>
      </c>
      <c r="B2605" s="480" t="s">
        <v>15542</v>
      </c>
      <c r="C2605" s="323" t="s">
        <v>1662</v>
      </c>
      <c r="D2605" s="323" t="s">
        <v>7608</v>
      </c>
      <c r="F2605" s="286" t="str">
        <f t="shared" si="1"/>
        <v>95757</v>
      </c>
      <c r="H2605" s="388">
        <f t="shared" si="2"/>
        <v>11.19</v>
      </c>
    </row>
    <row r="2606" ht="15.75" customHeight="1">
      <c r="A2606" s="323" t="s">
        <v>15546</v>
      </c>
      <c r="B2606" s="480" t="s">
        <v>15547</v>
      </c>
      <c r="C2606" s="323" t="s">
        <v>1662</v>
      </c>
      <c r="D2606" s="323" t="s">
        <v>15548</v>
      </c>
      <c r="F2606" s="286" t="str">
        <f t="shared" si="1"/>
        <v>95758</v>
      </c>
      <c r="H2606" s="388">
        <f t="shared" si="2"/>
        <v>12.57</v>
      </c>
    </row>
    <row r="2607" ht="15.75" customHeight="1">
      <c r="A2607" s="323" t="s">
        <v>15554</v>
      </c>
      <c r="B2607" s="480" t="s">
        <v>15556</v>
      </c>
      <c r="C2607" s="323" t="s">
        <v>1662</v>
      </c>
      <c r="D2607" s="323" t="s">
        <v>15557</v>
      </c>
      <c r="F2607" s="286" t="str">
        <f t="shared" si="1"/>
        <v>95759</v>
      </c>
      <c r="H2607" s="388">
        <f t="shared" si="2"/>
        <v>15.94</v>
      </c>
    </row>
    <row r="2608" ht="15.75" customHeight="1">
      <c r="A2608" s="323" t="s">
        <v>15560</v>
      </c>
      <c r="B2608" s="480" t="s">
        <v>15562</v>
      </c>
      <c r="C2608" s="323" t="s">
        <v>1662</v>
      </c>
      <c r="D2608" s="323" t="s">
        <v>4259</v>
      </c>
      <c r="F2608" s="286" t="str">
        <f t="shared" si="1"/>
        <v>95760</v>
      </c>
      <c r="H2608" s="388">
        <f t="shared" si="2"/>
        <v>19.58</v>
      </c>
    </row>
    <row r="2609" ht="15.75" customHeight="1">
      <c r="A2609" s="323" t="s">
        <v>15565</v>
      </c>
      <c r="B2609" s="480" t="s">
        <v>15566</v>
      </c>
      <c r="C2609" s="323" t="s">
        <v>1662</v>
      </c>
      <c r="D2609" s="323" t="s">
        <v>15567</v>
      </c>
      <c r="F2609" s="286" t="str">
        <f t="shared" si="1"/>
        <v>97559</v>
      </c>
      <c r="H2609" s="388">
        <f t="shared" si="2"/>
        <v>10.03</v>
      </c>
    </row>
    <row r="2610" ht="15.75" customHeight="1">
      <c r="A2610" s="323" t="s">
        <v>15571</v>
      </c>
      <c r="B2610" s="480" t="s">
        <v>15572</v>
      </c>
      <c r="C2610" s="323" t="s">
        <v>1662</v>
      </c>
      <c r="D2610" s="323" t="s">
        <v>8266</v>
      </c>
      <c r="F2610" s="286" t="str">
        <f t="shared" si="1"/>
        <v>97562</v>
      </c>
      <c r="H2610" s="388">
        <f t="shared" si="2"/>
        <v>12.1</v>
      </c>
    </row>
    <row r="2611" ht="15.75" customHeight="1">
      <c r="A2611" s="323" t="s">
        <v>15576</v>
      </c>
      <c r="B2611" s="480" t="s">
        <v>15577</v>
      </c>
      <c r="C2611" s="323" t="s">
        <v>1662</v>
      </c>
      <c r="D2611" s="323" t="s">
        <v>7034</v>
      </c>
      <c r="F2611" s="286" t="str">
        <f t="shared" si="1"/>
        <v>97564</v>
      </c>
      <c r="H2611" s="388">
        <f t="shared" si="2"/>
        <v>13.94</v>
      </c>
    </row>
    <row r="2612" ht="15.75" customHeight="1">
      <c r="A2612" s="323" t="s">
        <v>15580</v>
      </c>
      <c r="B2612" s="480" t="s">
        <v>15582</v>
      </c>
      <c r="C2612" s="323" t="s">
        <v>722</v>
      </c>
      <c r="D2612" s="323" t="s">
        <v>15583</v>
      </c>
      <c r="F2612" s="286" t="str">
        <f t="shared" si="1"/>
        <v>91924</v>
      </c>
      <c r="H2612" s="388">
        <f t="shared" si="2"/>
        <v>2.21</v>
      </c>
    </row>
    <row r="2613" ht="15.75" customHeight="1">
      <c r="A2613" s="323" t="s">
        <v>15587</v>
      </c>
      <c r="B2613" s="480" t="s">
        <v>15588</v>
      </c>
      <c r="C2613" s="323" t="s">
        <v>722</v>
      </c>
      <c r="D2613" s="323" t="s">
        <v>6055</v>
      </c>
      <c r="F2613" s="286" t="str">
        <f t="shared" si="1"/>
        <v>91925</v>
      </c>
      <c r="H2613" s="388">
        <f t="shared" si="2"/>
        <v>2.92</v>
      </c>
    </row>
    <row r="2614" ht="15.75" customHeight="1">
      <c r="A2614" s="323" t="s">
        <v>15590</v>
      </c>
      <c r="B2614" s="480" t="s">
        <v>15591</v>
      </c>
      <c r="C2614" s="323" t="s">
        <v>722</v>
      </c>
      <c r="D2614" s="323" t="s">
        <v>12481</v>
      </c>
      <c r="F2614" s="286" t="str">
        <f t="shared" si="1"/>
        <v>91926</v>
      </c>
      <c r="H2614" s="388">
        <f t="shared" si="2"/>
        <v>3.11</v>
      </c>
    </row>
    <row r="2615" ht="15.75" customHeight="1">
      <c r="A2615" s="323" t="s">
        <v>15593</v>
      </c>
      <c r="B2615" s="480" t="s">
        <v>15594</v>
      </c>
      <c r="C2615" s="323" t="s">
        <v>722</v>
      </c>
      <c r="D2615" s="323" t="s">
        <v>15595</v>
      </c>
      <c r="F2615" s="286" t="str">
        <f t="shared" si="1"/>
        <v>91927</v>
      </c>
      <c r="H2615" s="388">
        <f t="shared" si="2"/>
        <v>3.91</v>
      </c>
    </row>
    <row r="2616" ht="15.75" customHeight="1">
      <c r="A2616" s="323" t="s">
        <v>15598</v>
      </c>
      <c r="B2616" s="480" t="s">
        <v>15599</v>
      </c>
      <c r="C2616" s="323" t="s">
        <v>722</v>
      </c>
      <c r="D2616" s="323" t="s">
        <v>15601</v>
      </c>
      <c r="F2616" s="286" t="str">
        <f t="shared" si="1"/>
        <v>91928</v>
      </c>
      <c r="H2616" s="388">
        <f t="shared" si="2"/>
        <v>4.86</v>
      </c>
    </row>
    <row r="2617" ht="15.75" customHeight="1">
      <c r="A2617" s="323" t="s">
        <v>15603</v>
      </c>
      <c r="B2617" s="480" t="s">
        <v>15604</v>
      </c>
      <c r="C2617" s="323" t="s">
        <v>722</v>
      </c>
      <c r="D2617" s="323" t="s">
        <v>6092</v>
      </c>
      <c r="F2617" s="286" t="str">
        <f t="shared" si="1"/>
        <v>91929</v>
      </c>
      <c r="H2617" s="388">
        <f t="shared" si="2"/>
        <v>5.42</v>
      </c>
    </row>
    <row r="2618" ht="15.75" customHeight="1">
      <c r="A2618" s="323" t="s">
        <v>15607</v>
      </c>
      <c r="B2618" s="480" t="s">
        <v>15608</v>
      </c>
      <c r="C2618" s="323" t="s">
        <v>722</v>
      </c>
      <c r="D2618" s="323" t="s">
        <v>5546</v>
      </c>
      <c r="F2618" s="286" t="str">
        <f t="shared" si="1"/>
        <v>91930</v>
      </c>
      <c r="H2618" s="388">
        <f t="shared" si="2"/>
        <v>6.61</v>
      </c>
    </row>
    <row r="2619" ht="15.75" customHeight="1">
      <c r="A2619" s="323" t="s">
        <v>15613</v>
      </c>
      <c r="B2619" s="480" t="s">
        <v>15614</v>
      </c>
      <c r="C2619" s="323" t="s">
        <v>722</v>
      </c>
      <c r="D2619" s="323" t="s">
        <v>13834</v>
      </c>
      <c r="F2619" s="286" t="str">
        <f t="shared" si="1"/>
        <v>91931</v>
      </c>
      <c r="H2619" s="388">
        <f t="shared" si="2"/>
        <v>7.28</v>
      </c>
    </row>
    <row r="2620" ht="15.75" customHeight="1">
      <c r="A2620" s="323" t="s">
        <v>15616</v>
      </c>
      <c r="B2620" s="480" t="s">
        <v>15618</v>
      </c>
      <c r="C2620" s="323" t="s">
        <v>722</v>
      </c>
      <c r="D2620" s="323" t="s">
        <v>14891</v>
      </c>
      <c r="F2620" s="286" t="str">
        <f t="shared" si="1"/>
        <v>91932</v>
      </c>
      <c r="H2620" s="388">
        <f t="shared" si="2"/>
        <v>10.72</v>
      </c>
    </row>
    <row r="2621" ht="15.75" customHeight="1">
      <c r="A2621" s="323" t="s">
        <v>15621</v>
      </c>
      <c r="B2621" s="480" t="s">
        <v>15622</v>
      </c>
      <c r="C2621" s="323" t="s">
        <v>722</v>
      </c>
      <c r="D2621" s="323" t="s">
        <v>15624</v>
      </c>
      <c r="F2621" s="286" t="str">
        <f t="shared" si="1"/>
        <v>91933</v>
      </c>
      <c r="H2621" s="388">
        <f t="shared" si="2"/>
        <v>11.35</v>
      </c>
    </row>
    <row r="2622" ht="15.75" customHeight="1">
      <c r="A2622" s="323" t="s">
        <v>15625</v>
      </c>
      <c r="B2622" s="480" t="s">
        <v>15626</v>
      </c>
      <c r="C2622" s="323" t="s">
        <v>722</v>
      </c>
      <c r="D2622" s="323" t="s">
        <v>9831</v>
      </c>
      <c r="F2622" s="286" t="str">
        <f t="shared" si="1"/>
        <v>91934</v>
      </c>
      <c r="H2622" s="388">
        <f t="shared" si="2"/>
        <v>16.35</v>
      </c>
    </row>
    <row r="2623" ht="15.75" customHeight="1">
      <c r="A2623" s="323" t="s">
        <v>15628</v>
      </c>
      <c r="B2623" s="480" t="s">
        <v>15629</v>
      </c>
      <c r="C2623" s="323" t="s">
        <v>722</v>
      </c>
      <c r="D2623" s="323" t="s">
        <v>10206</v>
      </c>
      <c r="F2623" s="286" t="str">
        <f t="shared" si="1"/>
        <v>91935</v>
      </c>
      <c r="H2623" s="388">
        <f t="shared" si="2"/>
        <v>17.24</v>
      </c>
    </row>
    <row r="2624" ht="15.75" customHeight="1">
      <c r="A2624" s="323" t="s">
        <v>15631</v>
      </c>
      <c r="B2624" s="480" t="s">
        <v>15632</v>
      </c>
      <c r="C2624" s="323" t="s">
        <v>722</v>
      </c>
      <c r="D2624" s="323" t="s">
        <v>15633</v>
      </c>
      <c r="F2624" s="286" t="str">
        <f t="shared" si="1"/>
        <v>92979</v>
      </c>
      <c r="H2624" s="388">
        <f t="shared" si="2"/>
        <v>6.42</v>
      </c>
    </row>
    <row r="2625" ht="15.75" customHeight="1">
      <c r="A2625" s="323" t="s">
        <v>15635</v>
      </c>
      <c r="B2625" s="480" t="s">
        <v>15636</v>
      </c>
      <c r="C2625" s="323" t="s">
        <v>722</v>
      </c>
      <c r="D2625" s="323" t="s">
        <v>13729</v>
      </c>
      <c r="F2625" s="286" t="str">
        <f t="shared" si="1"/>
        <v>92980</v>
      </c>
      <c r="H2625" s="388">
        <f t="shared" si="2"/>
        <v>6.96</v>
      </c>
    </row>
    <row r="2626" ht="15.75" customHeight="1">
      <c r="A2626" s="323" t="s">
        <v>15637</v>
      </c>
      <c r="B2626" s="480" t="s">
        <v>15639</v>
      </c>
      <c r="C2626" s="323" t="s">
        <v>722</v>
      </c>
      <c r="D2626" s="323" t="s">
        <v>9450</v>
      </c>
      <c r="F2626" s="286" t="str">
        <f t="shared" si="1"/>
        <v>92981</v>
      </c>
      <c r="H2626" s="388">
        <f t="shared" si="2"/>
        <v>9.83</v>
      </c>
    </row>
    <row r="2627" ht="15.75" customHeight="1">
      <c r="A2627" s="323" t="s">
        <v>15642</v>
      </c>
      <c r="B2627" s="480" t="s">
        <v>15643</v>
      </c>
      <c r="C2627" s="323" t="s">
        <v>722</v>
      </c>
      <c r="D2627" s="323" t="s">
        <v>15645</v>
      </c>
      <c r="F2627" s="286" t="str">
        <f t="shared" si="1"/>
        <v>92982</v>
      </c>
      <c r="H2627" s="388">
        <f t="shared" si="2"/>
        <v>10.61</v>
      </c>
    </row>
    <row r="2628" ht="15.75" customHeight="1">
      <c r="A2628" s="323" t="s">
        <v>15647</v>
      </c>
      <c r="B2628" s="480" t="s">
        <v>15648</v>
      </c>
      <c r="C2628" s="323" t="s">
        <v>722</v>
      </c>
      <c r="D2628" s="323" t="s">
        <v>15650</v>
      </c>
      <c r="F2628" s="286" t="str">
        <f t="shared" si="1"/>
        <v>92983</v>
      </c>
      <c r="H2628" s="388">
        <f t="shared" si="2"/>
        <v>17.73</v>
      </c>
    </row>
    <row r="2629" ht="15.75" customHeight="1">
      <c r="A2629" s="323" t="s">
        <v>15653</v>
      </c>
      <c r="B2629" s="480" t="s">
        <v>15654</v>
      </c>
      <c r="C2629" s="323" t="s">
        <v>722</v>
      </c>
      <c r="D2629" s="323" t="s">
        <v>7444</v>
      </c>
      <c r="F2629" s="286" t="str">
        <f t="shared" si="1"/>
        <v>92984</v>
      </c>
      <c r="H2629" s="388">
        <f t="shared" si="2"/>
        <v>18.16</v>
      </c>
    </row>
    <row r="2630" ht="15.75" customHeight="1">
      <c r="A2630" s="323" t="s">
        <v>15657</v>
      </c>
      <c r="B2630" s="480" t="s">
        <v>15658</v>
      </c>
      <c r="C2630" s="323" t="s">
        <v>722</v>
      </c>
      <c r="D2630" s="323" t="s">
        <v>15659</v>
      </c>
      <c r="F2630" s="286" t="str">
        <f t="shared" si="1"/>
        <v>92985</v>
      </c>
      <c r="H2630" s="388">
        <f t="shared" si="2"/>
        <v>23.64</v>
      </c>
    </row>
    <row r="2631" ht="15.75" customHeight="1">
      <c r="A2631" s="323" t="s">
        <v>15662</v>
      </c>
      <c r="B2631" s="480" t="s">
        <v>15663</v>
      </c>
      <c r="C2631" s="323" t="s">
        <v>722</v>
      </c>
      <c r="D2631" s="323" t="s">
        <v>7553</v>
      </c>
      <c r="F2631" s="286" t="str">
        <f t="shared" si="1"/>
        <v>92986</v>
      </c>
      <c r="H2631" s="388">
        <f t="shared" si="2"/>
        <v>24.28</v>
      </c>
    </row>
    <row r="2632" ht="15.75" customHeight="1">
      <c r="A2632" s="323" t="s">
        <v>15667</v>
      </c>
      <c r="B2632" s="480" t="s">
        <v>15669</v>
      </c>
      <c r="C2632" s="323" t="s">
        <v>722</v>
      </c>
      <c r="D2632" s="323" t="s">
        <v>15670</v>
      </c>
      <c r="F2632" s="286" t="str">
        <f t="shared" si="1"/>
        <v>92987</v>
      </c>
      <c r="H2632" s="388">
        <f t="shared" si="2"/>
        <v>33.67</v>
      </c>
    </row>
    <row r="2633" ht="15.75" customHeight="1">
      <c r="A2633" s="323" t="s">
        <v>15672</v>
      </c>
      <c r="B2633" s="480" t="s">
        <v>15673</v>
      </c>
      <c r="C2633" s="323" t="s">
        <v>722</v>
      </c>
      <c r="D2633" s="323" t="s">
        <v>15675</v>
      </c>
      <c r="F2633" s="286" t="str">
        <f t="shared" si="1"/>
        <v>92988</v>
      </c>
      <c r="H2633" s="388">
        <f t="shared" si="2"/>
        <v>33.76</v>
      </c>
    </row>
    <row r="2634" ht="15.75" customHeight="1">
      <c r="A2634" s="323" t="s">
        <v>15676</v>
      </c>
      <c r="B2634" s="480" t="s">
        <v>15678</v>
      </c>
      <c r="C2634" s="323" t="s">
        <v>722</v>
      </c>
      <c r="D2634" s="323" t="s">
        <v>15679</v>
      </c>
      <c r="F2634" s="286" t="str">
        <f t="shared" si="1"/>
        <v>92989</v>
      </c>
      <c r="H2634" s="388">
        <f t="shared" si="2"/>
        <v>46.5</v>
      </c>
    </row>
    <row r="2635" ht="15.75" customHeight="1">
      <c r="A2635" s="323" t="s">
        <v>15681</v>
      </c>
      <c r="B2635" s="480" t="s">
        <v>15682</v>
      </c>
      <c r="C2635" s="323" t="s">
        <v>722</v>
      </c>
      <c r="D2635" s="323" t="s">
        <v>15683</v>
      </c>
      <c r="F2635" s="286" t="str">
        <f t="shared" si="1"/>
        <v>92990</v>
      </c>
      <c r="H2635" s="388">
        <f t="shared" si="2"/>
        <v>45.99</v>
      </c>
    </row>
    <row r="2636" ht="15.75" customHeight="1">
      <c r="A2636" s="323" t="s">
        <v>15686</v>
      </c>
      <c r="B2636" s="480" t="s">
        <v>15687</v>
      </c>
      <c r="C2636" s="323" t="s">
        <v>722</v>
      </c>
      <c r="D2636" s="323" t="s">
        <v>15689</v>
      </c>
      <c r="F2636" s="286" t="str">
        <f t="shared" si="1"/>
        <v>92991</v>
      </c>
      <c r="H2636" s="388">
        <f t="shared" si="2"/>
        <v>60.48</v>
      </c>
    </row>
    <row r="2637" ht="15.75" customHeight="1">
      <c r="A2637" s="323" t="s">
        <v>15693</v>
      </c>
      <c r="B2637" s="480" t="s">
        <v>15694</v>
      </c>
      <c r="C2637" s="323" t="s">
        <v>722</v>
      </c>
      <c r="D2637" s="323" t="s">
        <v>15695</v>
      </c>
      <c r="F2637" s="286" t="str">
        <f t="shared" si="1"/>
        <v>92992</v>
      </c>
      <c r="H2637" s="388">
        <f t="shared" si="2"/>
        <v>60.51</v>
      </c>
    </row>
    <row r="2638" ht="15.75" customHeight="1">
      <c r="A2638" s="323" t="s">
        <v>15697</v>
      </c>
      <c r="B2638" s="480" t="s">
        <v>15699</v>
      </c>
      <c r="C2638" s="323" t="s">
        <v>722</v>
      </c>
      <c r="D2638" s="323" t="s">
        <v>15700</v>
      </c>
      <c r="F2638" s="286" t="str">
        <f t="shared" si="1"/>
        <v>92993</v>
      </c>
      <c r="H2638" s="388">
        <f t="shared" si="2"/>
        <v>77.3</v>
      </c>
    </row>
    <row r="2639" ht="15.75" customHeight="1">
      <c r="A2639" s="323" t="s">
        <v>15702</v>
      </c>
      <c r="B2639" s="480" t="s">
        <v>15704</v>
      </c>
      <c r="C2639" s="323" t="s">
        <v>722</v>
      </c>
      <c r="D2639" s="323" t="s">
        <v>15705</v>
      </c>
      <c r="F2639" s="286" t="str">
        <f t="shared" si="1"/>
        <v>92994</v>
      </c>
      <c r="H2639" s="388">
        <f t="shared" si="2"/>
        <v>78.04</v>
      </c>
    </row>
    <row r="2640" ht="15.75" customHeight="1">
      <c r="A2640" s="323" t="s">
        <v>15707</v>
      </c>
      <c r="B2640" s="480" t="s">
        <v>15708</v>
      </c>
      <c r="C2640" s="323" t="s">
        <v>722</v>
      </c>
      <c r="D2640" s="323" t="s">
        <v>15710</v>
      </c>
      <c r="F2640" s="286" t="str">
        <f t="shared" si="1"/>
        <v>92995</v>
      </c>
      <c r="H2640" s="388">
        <f t="shared" si="2"/>
        <v>95.97</v>
      </c>
    </row>
    <row r="2641" ht="15.75" customHeight="1">
      <c r="A2641" s="323" t="s">
        <v>15712</v>
      </c>
      <c r="B2641" s="480" t="s">
        <v>15713</v>
      </c>
      <c r="C2641" s="323" t="s">
        <v>722</v>
      </c>
      <c r="D2641" s="323" t="s">
        <v>15715</v>
      </c>
      <c r="F2641" s="286" t="str">
        <f t="shared" si="1"/>
        <v>92996</v>
      </c>
      <c r="H2641" s="388">
        <f t="shared" si="2"/>
        <v>96.24</v>
      </c>
    </row>
    <row r="2642" ht="15.75" customHeight="1">
      <c r="A2642" s="323" t="s">
        <v>15717</v>
      </c>
      <c r="B2642" s="480" t="s">
        <v>15718</v>
      </c>
      <c r="C2642" s="323" t="s">
        <v>722</v>
      </c>
      <c r="D2642" s="323" t="s">
        <v>15719</v>
      </c>
      <c r="F2642" s="286" t="str">
        <f t="shared" si="1"/>
        <v>92997</v>
      </c>
      <c r="H2642" s="388">
        <f t="shared" si="2"/>
        <v>116.5</v>
      </c>
    </row>
    <row r="2643" ht="15.75" customHeight="1">
      <c r="A2643" s="323" t="s">
        <v>15721</v>
      </c>
      <c r="B2643" s="480" t="s">
        <v>15722</v>
      </c>
      <c r="C2643" s="323" t="s">
        <v>722</v>
      </c>
      <c r="D2643" s="323" t="s">
        <v>15723</v>
      </c>
      <c r="F2643" s="286" t="str">
        <f t="shared" si="1"/>
        <v>92998</v>
      </c>
      <c r="H2643" s="388">
        <f t="shared" si="2"/>
        <v>117.58</v>
      </c>
    </row>
    <row r="2644" ht="15.75" customHeight="1">
      <c r="A2644" s="323" t="s">
        <v>15724</v>
      </c>
      <c r="B2644" s="480" t="s">
        <v>15725</v>
      </c>
      <c r="C2644" s="323" t="s">
        <v>722</v>
      </c>
      <c r="D2644" s="323" t="s">
        <v>15726</v>
      </c>
      <c r="F2644" s="286" t="str">
        <f t="shared" si="1"/>
        <v>92999</v>
      </c>
      <c r="H2644" s="388">
        <f t="shared" si="2"/>
        <v>153.13</v>
      </c>
    </row>
    <row r="2645" ht="15.75" customHeight="1">
      <c r="A2645" s="323" t="s">
        <v>15729</v>
      </c>
      <c r="B2645" s="480" t="s">
        <v>15730</v>
      </c>
      <c r="C2645" s="323" t="s">
        <v>722</v>
      </c>
      <c r="D2645" s="323" t="s">
        <v>15732</v>
      </c>
      <c r="F2645" s="286" t="str">
        <f t="shared" si="1"/>
        <v>93000</v>
      </c>
      <c r="H2645" s="388">
        <f t="shared" si="2"/>
        <v>154.04</v>
      </c>
    </row>
    <row r="2646" ht="15.75" customHeight="1">
      <c r="A2646" s="323" t="s">
        <v>15733</v>
      </c>
      <c r="B2646" s="480" t="s">
        <v>15734</v>
      </c>
      <c r="C2646" s="323" t="s">
        <v>722</v>
      </c>
      <c r="D2646" s="323" t="s">
        <v>15736</v>
      </c>
      <c r="F2646" s="286" t="str">
        <f t="shared" si="1"/>
        <v>93001</v>
      </c>
      <c r="H2646" s="388">
        <f t="shared" si="2"/>
        <v>186.83</v>
      </c>
    </row>
    <row r="2647" ht="15.75" customHeight="1">
      <c r="A2647" s="323" t="s">
        <v>15738</v>
      </c>
      <c r="B2647" s="480" t="s">
        <v>15739</v>
      </c>
      <c r="C2647" s="323" t="s">
        <v>722</v>
      </c>
      <c r="D2647" s="323" t="s">
        <v>15740</v>
      </c>
      <c r="F2647" s="286" t="str">
        <f t="shared" si="1"/>
        <v>93002</v>
      </c>
      <c r="H2647" s="388">
        <f t="shared" si="2"/>
        <v>191.87</v>
      </c>
    </row>
    <row r="2648" ht="15.75" customHeight="1">
      <c r="A2648" s="323" t="s">
        <v>15743</v>
      </c>
      <c r="B2648" s="480" t="s">
        <v>15744</v>
      </c>
      <c r="C2648" s="323" t="s">
        <v>1662</v>
      </c>
      <c r="D2648" s="323" t="s">
        <v>15745</v>
      </c>
      <c r="F2648" s="286" t="str">
        <f t="shared" si="1"/>
        <v>83446</v>
      </c>
      <c r="H2648" s="388">
        <f t="shared" si="2"/>
        <v>181.67</v>
      </c>
    </row>
    <row r="2649" ht="15.75" customHeight="1">
      <c r="A2649" s="323" t="s">
        <v>15746</v>
      </c>
      <c r="B2649" s="480" t="s">
        <v>15748</v>
      </c>
      <c r="C2649" s="323" t="s">
        <v>1662</v>
      </c>
      <c r="D2649" s="323" t="s">
        <v>15749</v>
      </c>
      <c r="F2649" s="286" t="str">
        <f t="shared" si="1"/>
        <v>91936</v>
      </c>
      <c r="H2649" s="388">
        <f t="shared" si="2"/>
        <v>12.24</v>
      </c>
    </row>
    <row r="2650" ht="15.75" customHeight="1">
      <c r="A2650" s="323" t="s">
        <v>15751</v>
      </c>
      <c r="B2650" s="480" t="s">
        <v>15753</v>
      </c>
      <c r="C2650" s="323" t="s">
        <v>1662</v>
      </c>
      <c r="D2650" s="323" t="s">
        <v>15755</v>
      </c>
      <c r="F2650" s="286" t="str">
        <f t="shared" si="1"/>
        <v>91937</v>
      </c>
      <c r="H2650" s="388">
        <f t="shared" si="2"/>
        <v>10.65</v>
      </c>
    </row>
    <row r="2651" ht="15.75" customHeight="1">
      <c r="A2651" s="323" t="s">
        <v>15757</v>
      </c>
      <c r="B2651" s="480" t="s">
        <v>15758</v>
      </c>
      <c r="C2651" s="323" t="s">
        <v>1662</v>
      </c>
      <c r="D2651" s="323" t="s">
        <v>9508</v>
      </c>
      <c r="F2651" s="286" t="str">
        <f t="shared" si="1"/>
        <v>91939</v>
      </c>
      <c r="H2651" s="388">
        <f t="shared" si="2"/>
        <v>28.06</v>
      </c>
    </row>
    <row r="2652" ht="15.75" customHeight="1">
      <c r="A2652" s="323" t="s">
        <v>15760</v>
      </c>
      <c r="B2652" s="480" t="s">
        <v>15761</v>
      </c>
      <c r="C2652" s="323" t="s">
        <v>1662</v>
      </c>
      <c r="D2652" s="323" t="s">
        <v>15763</v>
      </c>
      <c r="F2652" s="286" t="str">
        <f t="shared" si="1"/>
        <v>91940</v>
      </c>
      <c r="H2652" s="388">
        <f t="shared" si="2"/>
        <v>14.59</v>
      </c>
    </row>
    <row r="2653" ht="15.75" customHeight="1">
      <c r="A2653" s="323" t="s">
        <v>15764</v>
      </c>
      <c r="B2653" s="480" t="s">
        <v>15766</v>
      </c>
      <c r="C2653" s="323" t="s">
        <v>1662</v>
      </c>
      <c r="D2653" s="323" t="s">
        <v>13571</v>
      </c>
      <c r="F2653" s="286" t="str">
        <f t="shared" si="1"/>
        <v>91941</v>
      </c>
      <c r="H2653" s="388">
        <f t="shared" si="2"/>
        <v>9.55</v>
      </c>
    </row>
    <row r="2654" ht="15.75" customHeight="1">
      <c r="A2654" s="323" t="s">
        <v>15769</v>
      </c>
      <c r="B2654" s="480" t="s">
        <v>15770</v>
      </c>
      <c r="C2654" s="323" t="s">
        <v>1662</v>
      </c>
      <c r="D2654" s="323" t="s">
        <v>15772</v>
      </c>
      <c r="F2654" s="286" t="str">
        <f t="shared" si="1"/>
        <v>91942</v>
      </c>
      <c r="H2654" s="388">
        <f t="shared" si="2"/>
        <v>33.99</v>
      </c>
    </row>
    <row r="2655" ht="15.75" customHeight="1">
      <c r="A2655" s="323" t="s">
        <v>15775</v>
      </c>
      <c r="B2655" s="480" t="s">
        <v>15776</v>
      </c>
      <c r="C2655" s="323" t="s">
        <v>1662</v>
      </c>
      <c r="D2655" s="323" t="s">
        <v>3259</v>
      </c>
      <c r="F2655" s="286" t="str">
        <f t="shared" si="1"/>
        <v>91943</v>
      </c>
      <c r="H2655" s="388">
        <f t="shared" si="2"/>
        <v>18.51</v>
      </c>
    </row>
    <row r="2656" ht="15.75" customHeight="1">
      <c r="A2656" s="323" t="s">
        <v>15778</v>
      </c>
      <c r="B2656" s="480" t="s">
        <v>15780</v>
      </c>
      <c r="C2656" s="323" t="s">
        <v>1662</v>
      </c>
      <c r="D2656" s="323" t="s">
        <v>15781</v>
      </c>
      <c r="F2656" s="286" t="str">
        <f t="shared" si="1"/>
        <v>91944</v>
      </c>
      <c r="H2656" s="388">
        <f t="shared" si="2"/>
        <v>12.73</v>
      </c>
    </row>
    <row r="2657" ht="15.75" customHeight="1">
      <c r="A2657" s="323" t="s">
        <v>15783</v>
      </c>
      <c r="B2657" s="480" t="s">
        <v>15784</v>
      </c>
      <c r="C2657" s="323" t="s">
        <v>1662</v>
      </c>
      <c r="D2657" s="323" t="s">
        <v>15785</v>
      </c>
      <c r="F2657" s="286" t="str">
        <f t="shared" si="1"/>
        <v>92865</v>
      </c>
      <c r="H2657" s="388">
        <f t="shared" si="2"/>
        <v>9.37</v>
      </c>
    </row>
    <row r="2658" ht="15.75" customHeight="1">
      <c r="A2658" s="323" t="s">
        <v>15787</v>
      </c>
      <c r="B2658" s="480" t="s">
        <v>15788</v>
      </c>
      <c r="C2658" s="323" t="s">
        <v>1662</v>
      </c>
      <c r="D2658" s="323" t="s">
        <v>2715</v>
      </c>
      <c r="F2658" s="286" t="str">
        <f t="shared" si="1"/>
        <v>92866</v>
      </c>
      <c r="H2658" s="388">
        <f t="shared" si="2"/>
        <v>8.12</v>
      </c>
    </row>
    <row r="2659" ht="15.75" customHeight="1">
      <c r="A2659" s="323" t="s">
        <v>15791</v>
      </c>
      <c r="B2659" s="480" t="s">
        <v>15792</v>
      </c>
      <c r="C2659" s="323" t="s">
        <v>1662</v>
      </c>
      <c r="D2659" s="323" t="s">
        <v>13607</v>
      </c>
      <c r="F2659" s="286" t="str">
        <f t="shared" si="1"/>
        <v>92867</v>
      </c>
      <c r="H2659" s="388">
        <f t="shared" si="2"/>
        <v>27.15</v>
      </c>
    </row>
    <row r="2660" ht="15.75" customHeight="1">
      <c r="A2660" s="323" t="s">
        <v>15795</v>
      </c>
      <c r="B2660" s="480" t="s">
        <v>15796</v>
      </c>
      <c r="C2660" s="323" t="s">
        <v>1662</v>
      </c>
      <c r="D2660" s="323" t="s">
        <v>5595</v>
      </c>
      <c r="F2660" s="286" t="str">
        <f t="shared" si="1"/>
        <v>92868</v>
      </c>
      <c r="H2660" s="388">
        <f t="shared" si="2"/>
        <v>13.68</v>
      </c>
    </row>
    <row r="2661" ht="15.75" customHeight="1">
      <c r="A2661" s="323" t="s">
        <v>15798</v>
      </c>
      <c r="B2661" s="480" t="s">
        <v>15799</v>
      </c>
      <c r="C2661" s="323" t="s">
        <v>1662</v>
      </c>
      <c r="D2661" s="323" t="s">
        <v>13858</v>
      </c>
      <c r="F2661" s="286" t="str">
        <f t="shared" si="1"/>
        <v>92869</v>
      </c>
      <c r="H2661" s="388">
        <f t="shared" si="2"/>
        <v>8.64</v>
      </c>
    </row>
    <row r="2662" ht="15.75" customHeight="1">
      <c r="A2662" s="323" t="s">
        <v>15803</v>
      </c>
      <c r="B2662" s="480" t="s">
        <v>15804</v>
      </c>
      <c r="C2662" s="323" t="s">
        <v>1662</v>
      </c>
      <c r="D2662" s="323" t="s">
        <v>15806</v>
      </c>
      <c r="F2662" s="286" t="str">
        <f t="shared" si="1"/>
        <v>92870</v>
      </c>
      <c r="H2662" s="388">
        <f t="shared" si="2"/>
        <v>32.31</v>
      </c>
    </row>
    <row r="2663" ht="15.75" customHeight="1">
      <c r="A2663" s="323" t="s">
        <v>15808</v>
      </c>
      <c r="B2663" s="480" t="s">
        <v>15809</v>
      </c>
      <c r="C2663" s="323" t="s">
        <v>1662</v>
      </c>
      <c r="D2663" s="323" t="s">
        <v>6167</v>
      </c>
      <c r="F2663" s="286" t="str">
        <f t="shared" si="1"/>
        <v>92871</v>
      </c>
      <c r="H2663" s="388">
        <f t="shared" si="2"/>
        <v>16.82</v>
      </c>
    </row>
    <row r="2664" ht="15.75" customHeight="1">
      <c r="A2664" s="323" t="s">
        <v>15812</v>
      </c>
      <c r="B2664" s="480" t="s">
        <v>15813</v>
      </c>
      <c r="C2664" s="323" t="s">
        <v>1662</v>
      </c>
      <c r="D2664" s="323" t="s">
        <v>3897</v>
      </c>
      <c r="F2664" s="286" t="str">
        <f t="shared" si="1"/>
        <v>92872</v>
      </c>
      <c r="H2664" s="388">
        <f t="shared" si="2"/>
        <v>11.04</v>
      </c>
    </row>
    <row r="2665" ht="15.75" customHeight="1">
      <c r="A2665" s="323" t="s">
        <v>15814</v>
      </c>
      <c r="B2665" s="480" t="s">
        <v>15815</v>
      </c>
      <c r="C2665" s="323" t="s">
        <v>1662</v>
      </c>
      <c r="D2665" s="323" t="s">
        <v>3900</v>
      </c>
      <c r="F2665" s="286" t="str">
        <f t="shared" si="1"/>
        <v>95777</v>
      </c>
      <c r="H2665" s="388">
        <f t="shared" si="2"/>
        <v>28.73</v>
      </c>
    </row>
    <row r="2666" ht="15.75" customHeight="1">
      <c r="A2666" s="323" t="s">
        <v>15817</v>
      </c>
      <c r="B2666" s="480" t="s">
        <v>15819</v>
      </c>
      <c r="C2666" s="323" t="s">
        <v>1662</v>
      </c>
      <c r="D2666" s="323" t="s">
        <v>15820</v>
      </c>
      <c r="F2666" s="286" t="str">
        <f t="shared" si="1"/>
        <v>95778</v>
      </c>
      <c r="H2666" s="388">
        <f t="shared" si="2"/>
        <v>29.42</v>
      </c>
    </row>
    <row r="2667" ht="15.75" customHeight="1">
      <c r="A2667" s="323" t="s">
        <v>15822</v>
      </c>
      <c r="B2667" s="480" t="s">
        <v>15823</v>
      </c>
      <c r="C2667" s="323" t="s">
        <v>1662</v>
      </c>
      <c r="D2667" s="323" t="s">
        <v>15824</v>
      </c>
      <c r="F2667" s="286" t="str">
        <f t="shared" si="1"/>
        <v>95779</v>
      </c>
      <c r="H2667" s="388">
        <f t="shared" si="2"/>
        <v>27.11</v>
      </c>
    </row>
    <row r="2668" ht="15.75" customHeight="1">
      <c r="A2668" s="323" t="s">
        <v>15825</v>
      </c>
      <c r="B2668" s="480" t="s">
        <v>15826</v>
      </c>
      <c r="C2668" s="323" t="s">
        <v>1662</v>
      </c>
      <c r="D2668" s="323" t="s">
        <v>15829</v>
      </c>
      <c r="F2668" s="286" t="str">
        <f t="shared" si="1"/>
        <v>95780</v>
      </c>
      <c r="H2668" s="388">
        <f t="shared" si="2"/>
        <v>32.62</v>
      </c>
    </row>
    <row r="2669" ht="15.75" customHeight="1">
      <c r="A2669" s="323" t="s">
        <v>15832</v>
      </c>
      <c r="B2669" s="480" t="s">
        <v>15833</v>
      </c>
      <c r="C2669" s="323" t="s">
        <v>1662</v>
      </c>
      <c r="D2669" s="323" t="s">
        <v>15834</v>
      </c>
      <c r="F2669" s="286" t="str">
        <f t="shared" si="1"/>
        <v>95781</v>
      </c>
      <c r="H2669" s="388">
        <f t="shared" si="2"/>
        <v>33.14</v>
      </c>
    </row>
    <row r="2670" ht="15.75" customHeight="1">
      <c r="A2670" s="323" t="s">
        <v>15836</v>
      </c>
      <c r="B2670" s="480" t="s">
        <v>15837</v>
      </c>
      <c r="C2670" s="323" t="s">
        <v>1662</v>
      </c>
      <c r="D2670" s="323" t="s">
        <v>15838</v>
      </c>
      <c r="F2670" s="286" t="str">
        <f t="shared" si="1"/>
        <v>95782</v>
      </c>
      <c r="H2670" s="388">
        <f t="shared" si="2"/>
        <v>34.48</v>
      </c>
    </row>
    <row r="2671" ht="15.75" customHeight="1">
      <c r="A2671" s="323" t="s">
        <v>15840</v>
      </c>
      <c r="B2671" s="480" t="s">
        <v>15841</v>
      </c>
      <c r="C2671" s="323" t="s">
        <v>1662</v>
      </c>
      <c r="D2671" s="323" t="s">
        <v>15842</v>
      </c>
      <c r="F2671" s="286" t="str">
        <f t="shared" si="1"/>
        <v>95785</v>
      </c>
      <c r="H2671" s="388">
        <f t="shared" si="2"/>
        <v>39.17</v>
      </c>
    </row>
    <row r="2672" ht="15.75" customHeight="1">
      <c r="A2672" s="323" t="s">
        <v>15844</v>
      </c>
      <c r="B2672" s="480" t="s">
        <v>15845</v>
      </c>
      <c r="C2672" s="323" t="s">
        <v>1662</v>
      </c>
      <c r="D2672" s="323" t="s">
        <v>15847</v>
      </c>
      <c r="F2672" s="286" t="str">
        <f t="shared" si="1"/>
        <v>95787</v>
      </c>
      <c r="H2672" s="388">
        <f t="shared" si="2"/>
        <v>29.09</v>
      </c>
    </row>
    <row r="2673" ht="15.75" customHeight="1">
      <c r="A2673" s="323" t="s">
        <v>15849</v>
      </c>
      <c r="B2673" s="480" t="s">
        <v>15851</v>
      </c>
      <c r="C2673" s="323" t="s">
        <v>1662</v>
      </c>
      <c r="D2673" s="323" t="s">
        <v>14844</v>
      </c>
      <c r="F2673" s="286" t="str">
        <f t="shared" si="1"/>
        <v>95789</v>
      </c>
      <c r="H2673" s="388">
        <f t="shared" si="2"/>
        <v>35.94</v>
      </c>
    </row>
    <row r="2674" ht="15.75" customHeight="1">
      <c r="A2674" s="323" t="s">
        <v>15854</v>
      </c>
      <c r="B2674" s="480" t="s">
        <v>15855</v>
      </c>
      <c r="C2674" s="323" t="s">
        <v>1662</v>
      </c>
      <c r="D2674" s="323" t="s">
        <v>13311</v>
      </c>
      <c r="F2674" s="286" t="str">
        <f t="shared" si="1"/>
        <v>95791</v>
      </c>
      <c r="H2674" s="388">
        <f t="shared" si="2"/>
        <v>46.15</v>
      </c>
    </row>
    <row r="2675" ht="15.75" customHeight="1">
      <c r="A2675" s="323" t="s">
        <v>15856</v>
      </c>
      <c r="B2675" s="480" t="s">
        <v>15857</v>
      </c>
      <c r="C2675" s="323" t="s">
        <v>1662</v>
      </c>
      <c r="D2675" s="323" t="s">
        <v>15859</v>
      </c>
      <c r="F2675" s="286" t="str">
        <f t="shared" si="1"/>
        <v>95795</v>
      </c>
      <c r="H2675" s="388">
        <f t="shared" si="2"/>
        <v>33.62</v>
      </c>
    </row>
    <row r="2676" ht="15.75" customHeight="1">
      <c r="A2676" s="323" t="s">
        <v>15861</v>
      </c>
      <c r="B2676" s="480" t="s">
        <v>15862</v>
      </c>
      <c r="C2676" s="323" t="s">
        <v>1662</v>
      </c>
      <c r="D2676" s="323" t="s">
        <v>15864</v>
      </c>
      <c r="F2676" s="286" t="str">
        <f t="shared" si="1"/>
        <v>95796</v>
      </c>
      <c r="H2676" s="388">
        <f t="shared" si="2"/>
        <v>42.34</v>
      </c>
    </row>
    <row r="2677" ht="15.75" customHeight="1">
      <c r="A2677" s="323" t="s">
        <v>15865</v>
      </c>
      <c r="B2677" s="480" t="s">
        <v>15866</v>
      </c>
      <c r="C2677" s="323" t="s">
        <v>1662</v>
      </c>
      <c r="D2677" s="323" t="s">
        <v>15868</v>
      </c>
      <c r="F2677" s="286" t="str">
        <f t="shared" si="1"/>
        <v>95797</v>
      </c>
      <c r="H2677" s="388">
        <f t="shared" si="2"/>
        <v>53.67</v>
      </c>
    </row>
    <row r="2678" ht="15.75" customHeight="1">
      <c r="A2678" s="323" t="s">
        <v>15870</v>
      </c>
      <c r="B2678" s="480" t="s">
        <v>15871</v>
      </c>
      <c r="C2678" s="323" t="s">
        <v>1662</v>
      </c>
      <c r="D2678" s="323" t="s">
        <v>15873</v>
      </c>
      <c r="F2678" s="286" t="str">
        <f t="shared" si="1"/>
        <v>95801</v>
      </c>
      <c r="H2678" s="388">
        <f t="shared" si="2"/>
        <v>40.33</v>
      </c>
    </row>
    <row r="2679" ht="15.75" customHeight="1">
      <c r="A2679" s="323" t="s">
        <v>15874</v>
      </c>
      <c r="B2679" s="480" t="s">
        <v>15875</v>
      </c>
      <c r="C2679" s="323" t="s">
        <v>1662</v>
      </c>
      <c r="D2679" s="323" t="s">
        <v>15876</v>
      </c>
      <c r="F2679" s="286" t="str">
        <f t="shared" si="1"/>
        <v>95802</v>
      </c>
      <c r="H2679" s="388">
        <f t="shared" si="2"/>
        <v>44.99</v>
      </c>
    </row>
    <row r="2680" ht="15.75" customHeight="1">
      <c r="A2680" s="323" t="s">
        <v>15877</v>
      </c>
      <c r="B2680" s="480" t="s">
        <v>15878</v>
      </c>
      <c r="C2680" s="323" t="s">
        <v>1662</v>
      </c>
      <c r="D2680" s="323" t="s">
        <v>15880</v>
      </c>
      <c r="F2680" s="286" t="str">
        <f t="shared" si="1"/>
        <v>95803</v>
      </c>
      <c r="H2680" s="388">
        <f t="shared" si="2"/>
        <v>59.49</v>
      </c>
    </row>
    <row r="2681" ht="15.75" customHeight="1">
      <c r="A2681" s="323" t="s">
        <v>15881</v>
      </c>
      <c r="B2681" s="480" t="s">
        <v>15882</v>
      </c>
      <c r="C2681" s="323" t="s">
        <v>1662</v>
      </c>
      <c r="D2681" s="323" t="s">
        <v>14374</v>
      </c>
      <c r="F2681" s="286" t="str">
        <f t="shared" si="1"/>
        <v>95804</v>
      </c>
      <c r="H2681" s="388">
        <f t="shared" si="2"/>
        <v>22.78</v>
      </c>
    </row>
    <row r="2682" ht="15.75" customHeight="1">
      <c r="A2682" s="323" t="s">
        <v>15884</v>
      </c>
      <c r="B2682" s="480" t="s">
        <v>15885</v>
      </c>
      <c r="C2682" s="323" t="s">
        <v>1662</v>
      </c>
      <c r="D2682" s="323" t="s">
        <v>15887</v>
      </c>
      <c r="F2682" s="286" t="str">
        <f t="shared" si="1"/>
        <v>95805</v>
      </c>
      <c r="H2682" s="388">
        <f t="shared" si="2"/>
        <v>23.01</v>
      </c>
    </row>
    <row r="2683" ht="15.75" customHeight="1">
      <c r="A2683" s="323" t="s">
        <v>15889</v>
      </c>
      <c r="B2683" s="480" t="s">
        <v>15890</v>
      </c>
      <c r="C2683" s="323" t="s">
        <v>1662</v>
      </c>
      <c r="D2683" s="323" t="s">
        <v>15891</v>
      </c>
      <c r="F2683" s="286" t="str">
        <f t="shared" si="1"/>
        <v>95806</v>
      </c>
      <c r="H2683" s="388">
        <f t="shared" si="2"/>
        <v>23.72</v>
      </c>
    </row>
    <row r="2684" ht="15.75" customHeight="1">
      <c r="A2684" s="323" t="s">
        <v>15893</v>
      </c>
      <c r="B2684" s="480" t="s">
        <v>15894</v>
      </c>
      <c r="C2684" s="323" t="s">
        <v>1662</v>
      </c>
      <c r="D2684" s="323" t="s">
        <v>15895</v>
      </c>
      <c r="F2684" s="286" t="str">
        <f t="shared" si="1"/>
        <v>95807</v>
      </c>
      <c r="H2684" s="388">
        <f t="shared" si="2"/>
        <v>26.31</v>
      </c>
    </row>
    <row r="2685" ht="15.75" customHeight="1">
      <c r="A2685" s="323" t="s">
        <v>15897</v>
      </c>
      <c r="B2685" s="480" t="s">
        <v>15898</v>
      </c>
      <c r="C2685" s="323" t="s">
        <v>1662</v>
      </c>
      <c r="D2685" s="323" t="s">
        <v>15899</v>
      </c>
      <c r="F2685" s="286" t="str">
        <f t="shared" si="1"/>
        <v>95808</v>
      </c>
      <c r="H2685" s="388">
        <f t="shared" si="2"/>
        <v>27.01</v>
      </c>
    </row>
    <row r="2686" ht="15.75" customHeight="1">
      <c r="A2686" s="323" t="s">
        <v>15902</v>
      </c>
      <c r="B2686" s="480" t="s">
        <v>15904</v>
      </c>
      <c r="C2686" s="323" t="s">
        <v>1662</v>
      </c>
      <c r="D2686" s="323" t="s">
        <v>15905</v>
      </c>
      <c r="F2686" s="286" t="str">
        <f t="shared" si="1"/>
        <v>95809</v>
      </c>
      <c r="H2686" s="388">
        <f t="shared" si="2"/>
        <v>29.52</v>
      </c>
    </row>
    <row r="2687" ht="15.75" customHeight="1">
      <c r="A2687" s="323" t="s">
        <v>15908</v>
      </c>
      <c r="B2687" s="480" t="s">
        <v>15909</v>
      </c>
      <c r="C2687" s="323" t="s">
        <v>1662</v>
      </c>
      <c r="D2687" s="323" t="s">
        <v>15910</v>
      </c>
      <c r="F2687" s="286" t="str">
        <f t="shared" si="1"/>
        <v>95810</v>
      </c>
      <c r="H2687" s="388">
        <f t="shared" si="2"/>
        <v>13.29</v>
      </c>
    </row>
    <row r="2688" ht="15.75" customHeight="1">
      <c r="A2688" s="323" t="s">
        <v>15911</v>
      </c>
      <c r="B2688" s="480" t="s">
        <v>15912</v>
      </c>
      <c r="C2688" s="323" t="s">
        <v>1662</v>
      </c>
      <c r="D2688" s="323" t="s">
        <v>12783</v>
      </c>
      <c r="F2688" s="286" t="str">
        <f t="shared" si="1"/>
        <v>95811</v>
      </c>
      <c r="H2688" s="388">
        <f t="shared" si="2"/>
        <v>13.99</v>
      </c>
    </row>
    <row r="2689" ht="15.75" customHeight="1">
      <c r="A2689" s="323" t="s">
        <v>15914</v>
      </c>
      <c r="B2689" s="480" t="s">
        <v>15915</v>
      </c>
      <c r="C2689" s="323" t="s">
        <v>1662</v>
      </c>
      <c r="D2689" s="323" t="s">
        <v>15917</v>
      </c>
      <c r="F2689" s="286" t="str">
        <f t="shared" si="1"/>
        <v>95812</v>
      </c>
      <c r="H2689" s="388">
        <f t="shared" si="2"/>
        <v>16.5</v>
      </c>
    </row>
    <row r="2690" ht="15.75" customHeight="1">
      <c r="A2690" s="323" t="s">
        <v>15918</v>
      </c>
      <c r="B2690" s="480" t="s">
        <v>15920</v>
      </c>
      <c r="C2690" s="323" t="s">
        <v>1662</v>
      </c>
      <c r="D2690" s="323" t="s">
        <v>15921</v>
      </c>
      <c r="F2690" s="286" t="str">
        <f t="shared" si="1"/>
        <v>95813</v>
      </c>
      <c r="H2690" s="388">
        <f t="shared" si="2"/>
        <v>16.26</v>
      </c>
    </row>
    <row r="2691" ht="15.75" customHeight="1">
      <c r="A2691" s="323" t="s">
        <v>15922</v>
      </c>
      <c r="B2691" s="480" t="s">
        <v>15924</v>
      </c>
      <c r="C2691" s="323" t="s">
        <v>1662</v>
      </c>
      <c r="D2691" s="323" t="s">
        <v>11874</v>
      </c>
      <c r="F2691" s="286" t="str">
        <f t="shared" si="1"/>
        <v>95814</v>
      </c>
      <c r="H2691" s="388">
        <f t="shared" si="2"/>
        <v>17.32</v>
      </c>
    </row>
    <row r="2692" ht="15.75" customHeight="1">
      <c r="A2692" s="323" t="s">
        <v>15925</v>
      </c>
      <c r="B2692" s="480" t="s">
        <v>15926</v>
      </c>
      <c r="C2692" s="323" t="s">
        <v>1662</v>
      </c>
      <c r="D2692" s="323" t="s">
        <v>13468</v>
      </c>
      <c r="F2692" s="286" t="str">
        <f t="shared" si="1"/>
        <v>95815</v>
      </c>
      <c r="H2692" s="388">
        <f t="shared" si="2"/>
        <v>22.06</v>
      </c>
    </row>
    <row r="2693" ht="15.75" customHeight="1">
      <c r="A2693" s="323" t="s">
        <v>15928</v>
      </c>
      <c r="B2693" s="480" t="s">
        <v>15929</v>
      </c>
      <c r="C2693" s="323" t="s">
        <v>1662</v>
      </c>
      <c r="D2693" s="323" t="s">
        <v>15930</v>
      </c>
      <c r="F2693" s="286" t="str">
        <f t="shared" si="1"/>
        <v>95816</v>
      </c>
      <c r="H2693" s="388">
        <f t="shared" si="2"/>
        <v>32.45</v>
      </c>
    </row>
    <row r="2694" ht="15.75" customHeight="1">
      <c r="A2694" s="323" t="s">
        <v>15932</v>
      </c>
      <c r="B2694" s="480" t="s">
        <v>15933</v>
      </c>
      <c r="C2694" s="323" t="s">
        <v>1662</v>
      </c>
      <c r="D2694" s="323" t="s">
        <v>15934</v>
      </c>
      <c r="F2694" s="286" t="str">
        <f t="shared" si="1"/>
        <v>95817</v>
      </c>
      <c r="H2694" s="388">
        <f t="shared" si="2"/>
        <v>33.47</v>
      </c>
    </row>
    <row r="2695" ht="15.75" customHeight="1">
      <c r="A2695" s="323" t="s">
        <v>15936</v>
      </c>
      <c r="B2695" s="480" t="s">
        <v>15937</v>
      </c>
      <c r="C2695" s="323" t="s">
        <v>1662</v>
      </c>
      <c r="D2695" s="323" t="s">
        <v>15939</v>
      </c>
      <c r="F2695" s="286" t="str">
        <f t="shared" si="1"/>
        <v>95818</v>
      </c>
      <c r="H2695" s="388">
        <f t="shared" si="2"/>
        <v>39.85</v>
      </c>
    </row>
    <row r="2696" ht="15.75" customHeight="1">
      <c r="A2696" s="323" t="s">
        <v>15941</v>
      </c>
      <c r="B2696" s="480" t="s">
        <v>15943</v>
      </c>
      <c r="C2696" s="323" t="s">
        <v>1662</v>
      </c>
      <c r="D2696" s="323" t="s">
        <v>15944</v>
      </c>
      <c r="F2696" s="286" t="str">
        <f t="shared" si="1"/>
        <v>97886</v>
      </c>
      <c r="H2696" s="388">
        <f t="shared" si="2"/>
        <v>150</v>
      </c>
    </row>
    <row r="2697" ht="15.75" customHeight="1">
      <c r="A2697" s="323" t="s">
        <v>15946</v>
      </c>
      <c r="B2697" s="480" t="s">
        <v>15947</v>
      </c>
      <c r="C2697" s="323" t="s">
        <v>1662</v>
      </c>
      <c r="D2697" s="323" t="s">
        <v>15948</v>
      </c>
      <c r="F2697" s="286" t="str">
        <f t="shared" si="1"/>
        <v>97887</v>
      </c>
      <c r="H2697" s="388">
        <f t="shared" si="2"/>
        <v>236.7</v>
      </c>
    </row>
    <row r="2698" ht="15.75" customHeight="1">
      <c r="A2698" s="323" t="s">
        <v>15949</v>
      </c>
      <c r="B2698" s="480" t="s">
        <v>15950</v>
      </c>
      <c r="C2698" s="323" t="s">
        <v>1662</v>
      </c>
      <c r="D2698" s="323" t="s">
        <v>15951</v>
      </c>
      <c r="F2698" s="286" t="str">
        <f t="shared" si="1"/>
        <v>97888</v>
      </c>
      <c r="H2698" s="388">
        <f t="shared" si="2"/>
        <v>455.51</v>
      </c>
    </row>
    <row r="2699" ht="15.75" customHeight="1">
      <c r="A2699" s="323" t="s">
        <v>15953</v>
      </c>
      <c r="B2699" s="480" t="s">
        <v>15955</v>
      </c>
      <c r="C2699" s="323" t="s">
        <v>1662</v>
      </c>
      <c r="D2699" s="323" t="s">
        <v>15956</v>
      </c>
      <c r="F2699" s="286" t="str">
        <f t="shared" si="1"/>
        <v>97889</v>
      </c>
      <c r="H2699" s="388">
        <f t="shared" si="2"/>
        <v>610.32</v>
      </c>
    </row>
    <row r="2700" ht="15.75" customHeight="1">
      <c r="A2700" s="323" t="s">
        <v>15959</v>
      </c>
      <c r="B2700" s="480" t="s">
        <v>15960</v>
      </c>
      <c r="C2700" s="323" t="s">
        <v>1662</v>
      </c>
      <c r="D2700" s="323" t="s">
        <v>15961</v>
      </c>
      <c r="F2700" s="286" t="str">
        <f t="shared" si="1"/>
        <v>97890</v>
      </c>
      <c r="H2700" s="388">
        <f t="shared" si="2"/>
        <v>695.22</v>
      </c>
    </row>
    <row r="2701" ht="15.75" customHeight="1">
      <c r="A2701" s="323" t="s">
        <v>15963</v>
      </c>
      <c r="B2701" s="480" t="s">
        <v>15964</v>
      </c>
      <c r="C2701" s="323" t="s">
        <v>1662</v>
      </c>
      <c r="D2701" s="323" t="s">
        <v>15965</v>
      </c>
      <c r="F2701" s="286" t="str">
        <f t="shared" si="1"/>
        <v>97891</v>
      </c>
      <c r="H2701" s="388">
        <f t="shared" si="2"/>
        <v>179.09</v>
      </c>
    </row>
    <row r="2702" ht="15.75" customHeight="1">
      <c r="A2702" s="323" t="s">
        <v>15967</v>
      </c>
      <c r="B2702" s="480" t="s">
        <v>15968</v>
      </c>
      <c r="C2702" s="323" t="s">
        <v>1662</v>
      </c>
      <c r="D2702" s="323" t="s">
        <v>15969</v>
      </c>
      <c r="F2702" s="286" t="str">
        <f t="shared" si="1"/>
        <v>97892</v>
      </c>
      <c r="H2702" s="388">
        <f t="shared" si="2"/>
        <v>333.7</v>
      </c>
    </row>
    <row r="2703" ht="15.75" customHeight="1">
      <c r="A2703" s="323" t="s">
        <v>15971</v>
      </c>
      <c r="B2703" s="480" t="s">
        <v>15973</v>
      </c>
      <c r="C2703" s="323" t="s">
        <v>1662</v>
      </c>
      <c r="D2703" s="323" t="s">
        <v>15974</v>
      </c>
      <c r="F2703" s="286" t="str">
        <f t="shared" si="1"/>
        <v>97893</v>
      </c>
      <c r="H2703" s="388">
        <f t="shared" si="2"/>
        <v>455</v>
      </c>
    </row>
    <row r="2704" ht="15.75" customHeight="1">
      <c r="A2704" s="323" t="s">
        <v>15976</v>
      </c>
      <c r="B2704" s="480" t="s">
        <v>15977</v>
      </c>
      <c r="C2704" s="323" t="s">
        <v>1662</v>
      </c>
      <c r="D2704" s="323" t="s">
        <v>15979</v>
      </c>
      <c r="F2704" s="286" t="str">
        <f t="shared" si="1"/>
        <v>97894</v>
      </c>
      <c r="H2704" s="388">
        <f t="shared" si="2"/>
        <v>506.99</v>
      </c>
    </row>
    <row r="2705" ht="15.75" customHeight="1">
      <c r="A2705" s="323" t="s">
        <v>15981</v>
      </c>
      <c r="B2705" s="480" t="s">
        <v>15982</v>
      </c>
      <c r="C2705" s="323" t="s">
        <v>1662</v>
      </c>
      <c r="D2705" s="323" t="s">
        <v>15983</v>
      </c>
      <c r="F2705" s="286" t="str">
        <f t="shared" si="1"/>
        <v>68066</v>
      </c>
      <c r="H2705" s="388">
        <f t="shared" si="2"/>
        <v>137.4</v>
      </c>
    </row>
    <row r="2706" ht="15.75" customHeight="1">
      <c r="A2706" s="323" t="s">
        <v>15986</v>
      </c>
      <c r="B2706" s="480" t="s">
        <v>15987</v>
      </c>
      <c r="C2706" s="323" t="s">
        <v>1662</v>
      </c>
      <c r="D2706" s="323" t="s">
        <v>15988</v>
      </c>
      <c r="F2706" s="286" t="str">
        <f t="shared" si="1"/>
        <v>72319</v>
      </c>
      <c r="H2706" s="388">
        <f t="shared" si="2"/>
        <v>4802.95</v>
      </c>
    </row>
    <row r="2707" ht="15.75" customHeight="1">
      <c r="A2707" s="323" t="s">
        <v>15989</v>
      </c>
      <c r="B2707" s="480" t="s">
        <v>15991</v>
      </c>
      <c r="C2707" s="323" t="s">
        <v>1662</v>
      </c>
      <c r="D2707" s="323" t="s">
        <v>15992</v>
      </c>
      <c r="F2707" s="286" t="str">
        <f t="shared" si="1"/>
        <v>72341</v>
      </c>
      <c r="H2707" s="388">
        <f t="shared" si="2"/>
        <v>315.49</v>
      </c>
    </row>
    <row r="2708" ht="15.75" customHeight="1">
      <c r="A2708" s="323" t="s">
        <v>15994</v>
      </c>
      <c r="B2708" s="480" t="s">
        <v>15996</v>
      </c>
      <c r="C2708" s="323" t="s">
        <v>1662</v>
      </c>
      <c r="D2708" s="323" t="s">
        <v>15997</v>
      </c>
      <c r="F2708" s="286" t="str">
        <f t="shared" si="1"/>
        <v>72343</v>
      </c>
      <c r="H2708" s="388">
        <f t="shared" si="2"/>
        <v>374.39</v>
      </c>
    </row>
    <row r="2709" ht="15.75" customHeight="1">
      <c r="A2709" s="323" t="s">
        <v>15998</v>
      </c>
      <c r="B2709" s="480" t="s">
        <v>15999</v>
      </c>
      <c r="C2709" s="323" t="s">
        <v>1662</v>
      </c>
      <c r="D2709" s="323" t="s">
        <v>16000</v>
      </c>
      <c r="F2709" s="286" t="str">
        <f t="shared" si="1"/>
        <v>72344</v>
      </c>
      <c r="H2709" s="388">
        <f t="shared" si="2"/>
        <v>594.25</v>
      </c>
    </row>
    <row r="2710" ht="15.75" customHeight="1">
      <c r="A2710" s="323" t="s">
        <v>16002</v>
      </c>
      <c r="B2710" s="480" t="s">
        <v>16003</v>
      </c>
      <c r="C2710" s="323" t="s">
        <v>1662</v>
      </c>
      <c r="D2710" s="323" t="s">
        <v>16004</v>
      </c>
      <c r="F2710" s="286" t="str">
        <f t="shared" si="1"/>
        <v>72345</v>
      </c>
      <c r="H2710" s="388">
        <f t="shared" si="2"/>
        <v>1723.37</v>
      </c>
    </row>
    <row r="2711" ht="15.75" customHeight="1">
      <c r="A2711" s="323" t="s">
        <v>16006</v>
      </c>
      <c r="B2711" s="480" t="s">
        <v>16007</v>
      </c>
      <c r="C2711" s="323" t="s">
        <v>1662</v>
      </c>
      <c r="D2711" s="323" t="s">
        <v>7386</v>
      </c>
      <c r="F2711" s="286" t="str">
        <f t="shared" si="1"/>
        <v>74130/1</v>
      </c>
      <c r="H2711" s="388">
        <f t="shared" si="2"/>
        <v>14.7</v>
      </c>
    </row>
    <row r="2712" ht="15.75" customHeight="1">
      <c r="A2712" s="323" t="s">
        <v>16008</v>
      </c>
      <c r="B2712" s="480" t="s">
        <v>16009</v>
      </c>
      <c r="C2712" s="323" t="s">
        <v>1662</v>
      </c>
      <c r="D2712" s="323" t="s">
        <v>16011</v>
      </c>
      <c r="F2712" s="286" t="str">
        <f t="shared" si="1"/>
        <v>74130/2</v>
      </c>
      <c r="H2712" s="388">
        <f t="shared" si="2"/>
        <v>22.3</v>
      </c>
    </row>
    <row r="2713" ht="15.75" customHeight="1">
      <c r="A2713" s="323" t="s">
        <v>16012</v>
      </c>
      <c r="B2713" s="480" t="s">
        <v>16013</v>
      </c>
      <c r="C2713" s="323" t="s">
        <v>1662</v>
      </c>
      <c r="D2713" s="323" t="s">
        <v>16015</v>
      </c>
      <c r="F2713" s="286" t="str">
        <f t="shared" si="1"/>
        <v>74130/3</v>
      </c>
      <c r="H2713" s="388">
        <f t="shared" si="2"/>
        <v>64.55</v>
      </c>
    </row>
    <row r="2714" ht="15.75" customHeight="1">
      <c r="A2714" s="323" t="s">
        <v>16017</v>
      </c>
      <c r="B2714" s="480" t="s">
        <v>16018</v>
      </c>
      <c r="C2714" s="323" t="s">
        <v>1662</v>
      </c>
      <c r="D2714" s="323" t="s">
        <v>16019</v>
      </c>
      <c r="F2714" s="286" t="str">
        <f t="shared" si="1"/>
        <v>74130/4</v>
      </c>
      <c r="H2714" s="388">
        <f t="shared" si="2"/>
        <v>95.08</v>
      </c>
    </row>
    <row r="2715" ht="15.75" customHeight="1">
      <c r="A2715" s="323" t="s">
        <v>16021</v>
      </c>
      <c r="B2715" s="480" t="s">
        <v>16022</v>
      </c>
      <c r="C2715" s="323" t="s">
        <v>1662</v>
      </c>
      <c r="D2715" s="323" t="s">
        <v>8753</v>
      </c>
      <c r="F2715" s="286" t="str">
        <f t="shared" si="1"/>
        <v>74130/5</v>
      </c>
      <c r="H2715" s="388">
        <f t="shared" si="2"/>
        <v>125.88</v>
      </c>
    </row>
    <row r="2716" ht="15.75" customHeight="1">
      <c r="A2716" s="323" t="s">
        <v>16025</v>
      </c>
      <c r="B2716" s="480" t="s">
        <v>16026</v>
      </c>
      <c r="C2716" s="323" t="s">
        <v>1662</v>
      </c>
      <c r="D2716" s="323" t="s">
        <v>16027</v>
      </c>
      <c r="F2716" s="286" t="str">
        <f t="shared" si="1"/>
        <v>74130/6</v>
      </c>
      <c r="H2716" s="388">
        <f t="shared" si="2"/>
        <v>351.61</v>
      </c>
    </row>
    <row r="2717" ht="15.75" customHeight="1">
      <c r="A2717" s="323" t="s">
        <v>16028</v>
      </c>
      <c r="B2717" s="480" t="s">
        <v>16029</v>
      </c>
      <c r="C2717" s="323" t="s">
        <v>1662</v>
      </c>
      <c r="D2717" s="323" t="s">
        <v>16030</v>
      </c>
      <c r="F2717" s="286" t="str">
        <f t="shared" si="1"/>
        <v>74130/7</v>
      </c>
      <c r="H2717" s="388">
        <f t="shared" si="2"/>
        <v>904.55</v>
      </c>
    </row>
    <row r="2718" ht="15.75" customHeight="1">
      <c r="A2718" s="323" t="s">
        <v>16033</v>
      </c>
      <c r="B2718" s="480" t="s">
        <v>16034</v>
      </c>
      <c r="C2718" s="323" t="s">
        <v>1662</v>
      </c>
      <c r="D2718" s="323" t="s">
        <v>16036</v>
      </c>
      <c r="F2718" s="286" t="str">
        <f t="shared" si="1"/>
        <v>74130/8</v>
      </c>
      <c r="H2718" s="388">
        <f t="shared" si="2"/>
        <v>1235.12</v>
      </c>
    </row>
    <row r="2719" ht="15.75" customHeight="1">
      <c r="A2719" s="323" t="s">
        <v>16037</v>
      </c>
      <c r="B2719" s="480" t="s">
        <v>16038</v>
      </c>
      <c r="C2719" s="323" t="s">
        <v>1662</v>
      </c>
      <c r="D2719" s="323" t="s">
        <v>16039</v>
      </c>
      <c r="F2719" s="286" t="str">
        <f t="shared" si="1"/>
        <v>74130/9</v>
      </c>
      <c r="H2719" s="388">
        <f t="shared" si="2"/>
        <v>2021.45</v>
      </c>
    </row>
    <row r="2720" ht="15.75" customHeight="1">
      <c r="A2720" s="323" t="s">
        <v>16041</v>
      </c>
      <c r="B2720" s="480" t="s">
        <v>16043</v>
      </c>
      <c r="C2720" s="323" t="s">
        <v>1662</v>
      </c>
      <c r="D2720" s="323" t="s">
        <v>16044</v>
      </c>
      <c r="F2720" s="286" t="str">
        <f t="shared" si="1"/>
        <v>74130/10</v>
      </c>
      <c r="H2720" s="388">
        <f t="shared" si="2"/>
        <v>548.11</v>
      </c>
    </row>
    <row r="2721" ht="15.75" customHeight="1">
      <c r="A2721" s="323" t="s">
        <v>16046</v>
      </c>
      <c r="B2721" s="480" t="s">
        <v>16047</v>
      </c>
      <c r="C2721" s="323" t="s">
        <v>1662</v>
      </c>
      <c r="D2721" s="323" t="s">
        <v>16048</v>
      </c>
      <c r="F2721" s="286" t="str">
        <f t="shared" si="1"/>
        <v>74131/1</v>
      </c>
      <c r="H2721" s="388">
        <f t="shared" si="2"/>
        <v>73.04</v>
      </c>
    </row>
    <row r="2722" ht="15.75" customHeight="1">
      <c r="A2722" s="323" t="s">
        <v>16050</v>
      </c>
      <c r="B2722" s="480" t="s">
        <v>16051</v>
      </c>
      <c r="C2722" s="323" t="s">
        <v>1662</v>
      </c>
      <c r="D2722" s="323" t="s">
        <v>16052</v>
      </c>
      <c r="F2722" s="286" t="str">
        <f t="shared" si="1"/>
        <v>74131/4</v>
      </c>
      <c r="H2722" s="388">
        <f t="shared" si="2"/>
        <v>445.39</v>
      </c>
    </row>
    <row r="2723" ht="15.75" customHeight="1">
      <c r="A2723" s="323" t="s">
        <v>16054</v>
      </c>
      <c r="B2723" s="480" t="s">
        <v>16055</v>
      </c>
      <c r="C2723" s="323" t="s">
        <v>1662</v>
      </c>
      <c r="D2723" s="323" t="s">
        <v>16056</v>
      </c>
      <c r="F2723" s="286" t="str">
        <f t="shared" si="1"/>
        <v>74131/5</v>
      </c>
      <c r="H2723" s="388">
        <f t="shared" si="2"/>
        <v>513.7</v>
      </c>
    </row>
    <row r="2724" ht="15.75" customHeight="1">
      <c r="A2724" s="323" t="s">
        <v>16058</v>
      </c>
      <c r="B2724" s="480" t="s">
        <v>16059</v>
      </c>
      <c r="C2724" s="323" t="s">
        <v>1662</v>
      </c>
      <c r="D2724" s="323" t="s">
        <v>16060</v>
      </c>
      <c r="F2724" s="286" t="str">
        <f t="shared" si="1"/>
        <v>74131/6</v>
      </c>
      <c r="H2724" s="388">
        <f t="shared" si="2"/>
        <v>592.06</v>
      </c>
    </row>
    <row r="2725" ht="15.75" customHeight="1">
      <c r="A2725" s="323" t="s">
        <v>16062</v>
      </c>
      <c r="B2725" s="480" t="s">
        <v>16063</v>
      </c>
      <c r="C2725" s="323" t="s">
        <v>1662</v>
      </c>
      <c r="D2725" s="323" t="s">
        <v>16064</v>
      </c>
      <c r="F2725" s="286" t="str">
        <f t="shared" si="1"/>
        <v>74131/7</v>
      </c>
      <c r="H2725" s="388">
        <f t="shared" si="2"/>
        <v>812.59</v>
      </c>
    </row>
    <row r="2726" ht="15.75" customHeight="1">
      <c r="A2726" s="323" t="s">
        <v>16066</v>
      </c>
      <c r="B2726" s="480" t="s">
        <v>16068</v>
      </c>
      <c r="C2726" s="323" t="s">
        <v>1662</v>
      </c>
      <c r="D2726" s="323" t="s">
        <v>16069</v>
      </c>
      <c r="F2726" s="286" t="str">
        <f t="shared" si="1"/>
        <v>74131/8</v>
      </c>
      <c r="H2726" s="388">
        <f t="shared" si="2"/>
        <v>1181.32</v>
      </c>
    </row>
    <row r="2727" ht="15.75" customHeight="1">
      <c r="A2727" s="323" t="s">
        <v>16071</v>
      </c>
      <c r="B2727" s="480" t="s">
        <v>16072</v>
      </c>
      <c r="C2727" s="323" t="s">
        <v>1662</v>
      </c>
      <c r="D2727" s="323" t="s">
        <v>16073</v>
      </c>
      <c r="F2727" s="286" t="str">
        <f t="shared" si="1"/>
        <v>83463</v>
      </c>
      <c r="H2727" s="388">
        <f t="shared" si="2"/>
        <v>346.98</v>
      </c>
    </row>
    <row r="2728" ht="15.75" customHeight="1">
      <c r="A2728" s="323" t="s">
        <v>16076</v>
      </c>
      <c r="B2728" s="480" t="s">
        <v>16077</v>
      </c>
      <c r="C2728" s="323" t="s">
        <v>1662</v>
      </c>
      <c r="D2728" s="323" t="s">
        <v>16078</v>
      </c>
      <c r="F2728" s="286" t="str">
        <f t="shared" si="1"/>
        <v>84402</v>
      </c>
      <c r="H2728" s="388">
        <f t="shared" si="2"/>
        <v>81.91</v>
      </c>
    </row>
    <row r="2729" ht="15.75" customHeight="1">
      <c r="A2729" s="323" t="s">
        <v>16080</v>
      </c>
      <c r="B2729" s="480" t="s">
        <v>16081</v>
      </c>
      <c r="C2729" s="323" t="s">
        <v>1662</v>
      </c>
      <c r="D2729" s="323" t="s">
        <v>16083</v>
      </c>
      <c r="F2729" s="286" t="str">
        <f t="shared" si="1"/>
        <v>93653</v>
      </c>
      <c r="H2729" s="388">
        <f t="shared" si="2"/>
        <v>11.02</v>
      </c>
    </row>
    <row r="2730" ht="15.75" customHeight="1">
      <c r="A2730" s="323" t="s">
        <v>16084</v>
      </c>
      <c r="B2730" s="480" t="s">
        <v>16085</v>
      </c>
      <c r="C2730" s="323" t="s">
        <v>1662</v>
      </c>
      <c r="D2730" s="323" t="s">
        <v>9512</v>
      </c>
      <c r="F2730" s="286" t="str">
        <f t="shared" si="1"/>
        <v>93654</v>
      </c>
      <c r="H2730" s="388">
        <f t="shared" si="2"/>
        <v>11.65</v>
      </c>
    </row>
    <row r="2731" ht="15.75" customHeight="1">
      <c r="A2731" s="323" t="s">
        <v>16088</v>
      </c>
      <c r="B2731" s="480" t="s">
        <v>16089</v>
      </c>
      <c r="C2731" s="323" t="s">
        <v>1662</v>
      </c>
      <c r="D2731" s="323" t="s">
        <v>15118</v>
      </c>
      <c r="F2731" s="286" t="str">
        <f t="shared" si="1"/>
        <v>93655</v>
      </c>
      <c r="H2731" s="388">
        <f t="shared" si="2"/>
        <v>12.74</v>
      </c>
    </row>
    <row r="2732" ht="15.75" customHeight="1">
      <c r="A2732" s="323" t="s">
        <v>16090</v>
      </c>
      <c r="B2732" s="480" t="s">
        <v>16091</v>
      </c>
      <c r="C2732" s="323" t="s">
        <v>1662</v>
      </c>
      <c r="D2732" s="323" t="s">
        <v>15118</v>
      </c>
      <c r="F2732" s="286" t="str">
        <f t="shared" si="1"/>
        <v>93656</v>
      </c>
      <c r="H2732" s="388">
        <f t="shared" si="2"/>
        <v>12.74</v>
      </c>
    </row>
    <row r="2733" ht="15.75" customHeight="1">
      <c r="A2733" s="323" t="s">
        <v>16093</v>
      </c>
      <c r="B2733" s="480" t="s">
        <v>16094</v>
      </c>
      <c r="C2733" s="323" t="s">
        <v>1662</v>
      </c>
      <c r="D2733" s="323" t="s">
        <v>7612</v>
      </c>
      <c r="F2733" s="286" t="str">
        <f t="shared" si="1"/>
        <v>93657</v>
      </c>
      <c r="H2733" s="388">
        <f t="shared" si="2"/>
        <v>14.13</v>
      </c>
    </row>
    <row r="2734" ht="15.75" customHeight="1">
      <c r="A2734" s="323" t="s">
        <v>16096</v>
      </c>
      <c r="B2734" s="480" t="s">
        <v>16097</v>
      </c>
      <c r="C2734" s="323" t="s">
        <v>1662</v>
      </c>
      <c r="D2734" s="323" t="s">
        <v>10389</v>
      </c>
      <c r="F2734" s="286" t="str">
        <f t="shared" si="1"/>
        <v>93658</v>
      </c>
      <c r="H2734" s="388">
        <f t="shared" si="2"/>
        <v>20.58</v>
      </c>
    </row>
    <row r="2735" ht="15.75" customHeight="1">
      <c r="A2735" s="323" t="s">
        <v>16100</v>
      </c>
      <c r="B2735" s="480" t="s">
        <v>16101</v>
      </c>
      <c r="C2735" s="323" t="s">
        <v>1662</v>
      </c>
      <c r="D2735" s="323" t="s">
        <v>16102</v>
      </c>
      <c r="F2735" s="286" t="str">
        <f t="shared" si="1"/>
        <v>93659</v>
      </c>
      <c r="H2735" s="388">
        <f t="shared" si="2"/>
        <v>23.46</v>
      </c>
    </row>
    <row r="2736" ht="15.75" customHeight="1">
      <c r="A2736" s="323" t="s">
        <v>16104</v>
      </c>
      <c r="B2736" s="480" t="s">
        <v>16105</v>
      </c>
      <c r="C2736" s="323" t="s">
        <v>1662</v>
      </c>
      <c r="D2736" s="323" t="s">
        <v>16106</v>
      </c>
      <c r="F2736" s="286" t="str">
        <f t="shared" si="1"/>
        <v>93660</v>
      </c>
      <c r="H2736" s="388">
        <f t="shared" si="2"/>
        <v>54.39</v>
      </c>
    </row>
    <row r="2737" ht="15.75" customHeight="1">
      <c r="A2737" s="323" t="s">
        <v>16108</v>
      </c>
      <c r="B2737" s="480" t="s">
        <v>16110</v>
      </c>
      <c r="C2737" s="323" t="s">
        <v>1662</v>
      </c>
      <c r="D2737" s="323" t="s">
        <v>7826</v>
      </c>
      <c r="F2737" s="286" t="str">
        <f t="shared" si="1"/>
        <v>93661</v>
      </c>
      <c r="H2737" s="388">
        <f t="shared" si="2"/>
        <v>55.61</v>
      </c>
    </row>
    <row r="2738" ht="15.75" customHeight="1">
      <c r="A2738" s="323" t="s">
        <v>16112</v>
      </c>
      <c r="B2738" s="480" t="s">
        <v>16113</v>
      </c>
      <c r="C2738" s="323" t="s">
        <v>1662</v>
      </c>
      <c r="D2738" s="323" t="s">
        <v>16114</v>
      </c>
      <c r="F2738" s="286" t="str">
        <f t="shared" si="1"/>
        <v>93662</v>
      </c>
      <c r="H2738" s="388">
        <f t="shared" si="2"/>
        <v>57.87</v>
      </c>
    </row>
    <row r="2739" ht="15.75" customHeight="1">
      <c r="A2739" s="323" t="s">
        <v>16116</v>
      </c>
      <c r="B2739" s="480" t="s">
        <v>16117</v>
      </c>
      <c r="C2739" s="323" t="s">
        <v>1662</v>
      </c>
      <c r="D2739" s="323" t="s">
        <v>16114</v>
      </c>
      <c r="F2739" s="286" t="str">
        <f t="shared" si="1"/>
        <v>93663</v>
      </c>
      <c r="H2739" s="388">
        <f t="shared" si="2"/>
        <v>57.87</v>
      </c>
    </row>
    <row r="2740" ht="15.75" customHeight="1">
      <c r="A2740" s="323" t="s">
        <v>16118</v>
      </c>
      <c r="B2740" s="480" t="s">
        <v>16119</v>
      </c>
      <c r="C2740" s="323" t="s">
        <v>1662</v>
      </c>
      <c r="D2740" s="323" t="s">
        <v>16120</v>
      </c>
      <c r="F2740" s="286" t="str">
        <f t="shared" si="1"/>
        <v>93664</v>
      </c>
      <c r="H2740" s="388">
        <f t="shared" si="2"/>
        <v>60.63</v>
      </c>
    </row>
    <row r="2741" ht="15.75" customHeight="1">
      <c r="A2741" s="323" t="s">
        <v>16122</v>
      </c>
      <c r="B2741" s="480" t="s">
        <v>16123</v>
      </c>
      <c r="C2741" s="323" t="s">
        <v>1662</v>
      </c>
      <c r="D2741" s="323" t="s">
        <v>12688</v>
      </c>
      <c r="F2741" s="286" t="str">
        <f t="shared" si="1"/>
        <v>93665</v>
      </c>
      <c r="H2741" s="388">
        <f t="shared" si="2"/>
        <v>64.37</v>
      </c>
    </row>
    <row r="2742" ht="15.75" customHeight="1">
      <c r="A2742" s="323" t="s">
        <v>16125</v>
      </c>
      <c r="B2742" s="480" t="s">
        <v>16126</v>
      </c>
      <c r="C2742" s="323" t="s">
        <v>1662</v>
      </c>
      <c r="D2742" s="323" t="s">
        <v>16128</v>
      </c>
      <c r="F2742" s="286" t="str">
        <f t="shared" si="1"/>
        <v>93666</v>
      </c>
      <c r="H2742" s="388">
        <f t="shared" si="2"/>
        <v>70.13</v>
      </c>
    </row>
    <row r="2743" ht="15.75" customHeight="1">
      <c r="A2743" s="323" t="s">
        <v>16129</v>
      </c>
      <c r="B2743" s="480" t="s">
        <v>16130</v>
      </c>
      <c r="C2743" s="323" t="s">
        <v>1662</v>
      </c>
      <c r="D2743" s="323" t="s">
        <v>16132</v>
      </c>
      <c r="F2743" s="286" t="str">
        <f t="shared" si="1"/>
        <v>93667</v>
      </c>
      <c r="H2743" s="388">
        <f t="shared" si="2"/>
        <v>67.93</v>
      </c>
    </row>
    <row r="2744" ht="15.75" customHeight="1">
      <c r="A2744" s="323" t="s">
        <v>16133</v>
      </c>
      <c r="B2744" s="480" t="s">
        <v>16134</v>
      </c>
      <c r="C2744" s="323" t="s">
        <v>1662</v>
      </c>
      <c r="D2744" s="323" t="s">
        <v>16135</v>
      </c>
      <c r="F2744" s="286" t="str">
        <f t="shared" si="1"/>
        <v>93668</v>
      </c>
      <c r="H2744" s="388">
        <f t="shared" si="2"/>
        <v>69.81</v>
      </c>
    </row>
    <row r="2745" ht="15.75" customHeight="1">
      <c r="A2745" s="323" t="s">
        <v>16137</v>
      </c>
      <c r="B2745" s="480" t="s">
        <v>16138</v>
      </c>
      <c r="C2745" s="323" t="s">
        <v>1662</v>
      </c>
      <c r="D2745" s="323" t="s">
        <v>16139</v>
      </c>
      <c r="F2745" s="286" t="str">
        <f t="shared" si="1"/>
        <v>93669</v>
      </c>
      <c r="H2745" s="388">
        <f t="shared" si="2"/>
        <v>73.15</v>
      </c>
    </row>
    <row r="2746" ht="15.75" customHeight="1">
      <c r="A2746" s="323" t="s">
        <v>16141</v>
      </c>
      <c r="B2746" s="480" t="s">
        <v>16142</v>
      </c>
      <c r="C2746" s="323" t="s">
        <v>1662</v>
      </c>
      <c r="D2746" s="323" t="s">
        <v>16139</v>
      </c>
      <c r="F2746" s="286" t="str">
        <f t="shared" si="1"/>
        <v>93670</v>
      </c>
      <c r="H2746" s="388">
        <f t="shared" si="2"/>
        <v>73.15</v>
      </c>
    </row>
    <row r="2747" ht="15.75" customHeight="1">
      <c r="A2747" s="323" t="s">
        <v>16143</v>
      </c>
      <c r="B2747" s="480" t="s">
        <v>16144</v>
      </c>
      <c r="C2747" s="323" t="s">
        <v>1662</v>
      </c>
      <c r="D2747" s="323" t="s">
        <v>15700</v>
      </c>
      <c r="F2747" s="286" t="str">
        <f t="shared" si="1"/>
        <v>93671</v>
      </c>
      <c r="H2747" s="388">
        <f t="shared" si="2"/>
        <v>77.3</v>
      </c>
    </row>
    <row r="2748" ht="15.75" customHeight="1">
      <c r="A2748" s="323" t="s">
        <v>16146</v>
      </c>
      <c r="B2748" s="480" t="s">
        <v>16147</v>
      </c>
      <c r="C2748" s="323" t="s">
        <v>1662</v>
      </c>
      <c r="D2748" s="323" t="s">
        <v>16148</v>
      </c>
      <c r="F2748" s="286" t="str">
        <f t="shared" si="1"/>
        <v>93672</v>
      </c>
      <c r="H2748" s="388">
        <f t="shared" si="2"/>
        <v>84.11</v>
      </c>
    </row>
    <row r="2749" ht="15.75" customHeight="1">
      <c r="A2749" s="323" t="s">
        <v>16150</v>
      </c>
      <c r="B2749" s="480" t="s">
        <v>16151</v>
      </c>
      <c r="C2749" s="323" t="s">
        <v>1662</v>
      </c>
      <c r="D2749" s="323" t="s">
        <v>16152</v>
      </c>
      <c r="F2749" s="286" t="str">
        <f t="shared" si="1"/>
        <v>93673</v>
      </c>
      <c r="H2749" s="388">
        <f t="shared" si="2"/>
        <v>92.73</v>
      </c>
    </row>
    <row r="2750" ht="15.75" customHeight="1">
      <c r="A2750" s="323" t="s">
        <v>16154</v>
      </c>
      <c r="B2750" s="480" t="s">
        <v>16155</v>
      </c>
      <c r="C2750" s="323" t="s">
        <v>1662</v>
      </c>
      <c r="D2750" s="323" t="s">
        <v>16156</v>
      </c>
      <c r="F2750" s="286" t="str">
        <f t="shared" si="1"/>
        <v>72339</v>
      </c>
      <c r="H2750" s="388">
        <f t="shared" si="2"/>
        <v>67.83</v>
      </c>
    </row>
    <row r="2751" ht="15.75" customHeight="1">
      <c r="A2751" s="323" t="s">
        <v>16157</v>
      </c>
      <c r="B2751" s="480" t="s">
        <v>16159</v>
      </c>
      <c r="C2751" s="323" t="s">
        <v>1662</v>
      </c>
      <c r="D2751" s="323" t="s">
        <v>16160</v>
      </c>
      <c r="F2751" s="286" t="str">
        <f t="shared" si="1"/>
        <v>83403</v>
      </c>
      <c r="H2751" s="388">
        <f t="shared" si="2"/>
        <v>21.63</v>
      </c>
    </row>
    <row r="2752" ht="15.75" customHeight="1">
      <c r="A2752" s="323" t="s">
        <v>16161</v>
      </c>
      <c r="B2752" s="480" t="s">
        <v>16162</v>
      </c>
      <c r="C2752" s="323" t="s">
        <v>1662</v>
      </c>
      <c r="D2752" s="323" t="s">
        <v>7017</v>
      </c>
      <c r="F2752" s="286" t="str">
        <f t="shared" si="1"/>
        <v>83465</v>
      </c>
      <c r="H2752" s="388">
        <f t="shared" si="2"/>
        <v>56.39</v>
      </c>
    </row>
    <row r="2753" ht="15.75" customHeight="1">
      <c r="A2753" s="323" t="s">
        <v>16164</v>
      </c>
      <c r="B2753" s="480" t="s">
        <v>16165</v>
      </c>
      <c r="C2753" s="323" t="s">
        <v>1662</v>
      </c>
      <c r="D2753" s="323" t="s">
        <v>11819</v>
      </c>
      <c r="F2753" s="286" t="str">
        <f t="shared" si="1"/>
        <v>91945</v>
      </c>
      <c r="H2753" s="388">
        <f t="shared" si="2"/>
        <v>9.79</v>
      </c>
    </row>
    <row r="2754" ht="15.75" customHeight="1">
      <c r="A2754" s="323" t="s">
        <v>16167</v>
      </c>
      <c r="B2754" s="480" t="s">
        <v>16168</v>
      </c>
      <c r="C2754" s="323" t="s">
        <v>1662</v>
      </c>
      <c r="D2754" s="323" t="s">
        <v>13868</v>
      </c>
      <c r="F2754" s="286" t="str">
        <f t="shared" si="1"/>
        <v>91946</v>
      </c>
      <c r="H2754" s="388">
        <f t="shared" si="2"/>
        <v>8.18</v>
      </c>
    </row>
    <row r="2755" ht="15.75" customHeight="1">
      <c r="A2755" s="323" t="s">
        <v>16171</v>
      </c>
      <c r="B2755" s="480" t="s">
        <v>16172</v>
      </c>
      <c r="C2755" s="323" t="s">
        <v>1662</v>
      </c>
      <c r="D2755" s="323" t="s">
        <v>4036</v>
      </c>
      <c r="F2755" s="286" t="str">
        <f t="shared" si="1"/>
        <v>91947</v>
      </c>
      <c r="H2755" s="388">
        <f t="shared" si="2"/>
        <v>7.17</v>
      </c>
    </row>
    <row r="2756" ht="15.75" customHeight="1">
      <c r="A2756" s="323" t="s">
        <v>16174</v>
      </c>
      <c r="B2756" s="480" t="s">
        <v>16175</v>
      </c>
      <c r="C2756" s="323" t="s">
        <v>1662</v>
      </c>
      <c r="D2756" s="323" t="s">
        <v>16176</v>
      </c>
      <c r="F2756" s="286" t="str">
        <f t="shared" si="1"/>
        <v>91949</v>
      </c>
      <c r="H2756" s="388">
        <f t="shared" si="2"/>
        <v>14.98</v>
      </c>
    </row>
    <row r="2757" ht="15.75" customHeight="1">
      <c r="A2757" s="323" t="s">
        <v>16177</v>
      </c>
      <c r="B2757" s="480" t="s">
        <v>16178</v>
      </c>
      <c r="C2757" s="323" t="s">
        <v>1662</v>
      </c>
      <c r="D2757" s="323" t="s">
        <v>16179</v>
      </c>
      <c r="F2757" s="286" t="str">
        <f t="shared" si="1"/>
        <v>91950</v>
      </c>
      <c r="H2757" s="388">
        <f t="shared" si="2"/>
        <v>13.03</v>
      </c>
    </row>
    <row r="2758" ht="15.75" customHeight="1">
      <c r="A2758" s="323" t="s">
        <v>16181</v>
      </c>
      <c r="B2758" s="480" t="s">
        <v>16182</v>
      </c>
      <c r="C2758" s="323" t="s">
        <v>1662</v>
      </c>
      <c r="D2758" s="323" t="s">
        <v>16183</v>
      </c>
      <c r="F2758" s="286" t="str">
        <f t="shared" si="1"/>
        <v>91951</v>
      </c>
      <c r="H2758" s="388">
        <f t="shared" si="2"/>
        <v>11.86</v>
      </c>
    </row>
    <row r="2759" ht="15.75" customHeight="1">
      <c r="A2759" s="323" t="s">
        <v>16185</v>
      </c>
      <c r="B2759" s="480" t="s">
        <v>16186</v>
      </c>
      <c r="C2759" s="323" t="s">
        <v>1662</v>
      </c>
      <c r="D2759" s="323" t="s">
        <v>16188</v>
      </c>
      <c r="F2759" s="286" t="str">
        <f t="shared" si="1"/>
        <v>91952</v>
      </c>
      <c r="H2759" s="388">
        <f t="shared" si="2"/>
        <v>18.46</v>
      </c>
    </row>
    <row r="2760" ht="15.75" customHeight="1">
      <c r="A2760" s="323" t="s">
        <v>16189</v>
      </c>
      <c r="B2760" s="480" t="s">
        <v>16190</v>
      </c>
      <c r="C2760" s="323" t="s">
        <v>1662</v>
      </c>
      <c r="D2760" s="323" t="s">
        <v>15179</v>
      </c>
      <c r="F2760" s="286" t="str">
        <f t="shared" si="1"/>
        <v>91953</v>
      </c>
      <c r="H2760" s="388">
        <f t="shared" si="2"/>
        <v>26.64</v>
      </c>
    </row>
    <row r="2761" ht="15.75" customHeight="1">
      <c r="A2761" s="323" t="s">
        <v>16192</v>
      </c>
      <c r="B2761" s="480" t="s">
        <v>16193</v>
      </c>
      <c r="C2761" s="323" t="s">
        <v>1662</v>
      </c>
      <c r="D2761" s="323" t="s">
        <v>16194</v>
      </c>
      <c r="F2761" s="286" t="str">
        <f t="shared" si="1"/>
        <v>91954</v>
      </c>
      <c r="H2761" s="388">
        <f t="shared" si="2"/>
        <v>24.79</v>
      </c>
    </row>
    <row r="2762" ht="15.75" customHeight="1">
      <c r="A2762" s="323" t="s">
        <v>16196</v>
      </c>
      <c r="B2762" s="480" t="s">
        <v>16197</v>
      </c>
      <c r="C2762" s="323" t="s">
        <v>1662</v>
      </c>
      <c r="D2762" s="323" t="s">
        <v>16199</v>
      </c>
      <c r="F2762" s="286" t="str">
        <f t="shared" si="1"/>
        <v>91955</v>
      </c>
      <c r="H2762" s="388">
        <f t="shared" si="2"/>
        <v>32.97</v>
      </c>
    </row>
    <row r="2763" ht="15.75" customHeight="1">
      <c r="A2763" s="323" t="s">
        <v>16201</v>
      </c>
      <c r="B2763" s="480" t="s">
        <v>16203</v>
      </c>
      <c r="C2763" s="323" t="s">
        <v>1662</v>
      </c>
      <c r="D2763" s="323" t="s">
        <v>16204</v>
      </c>
      <c r="F2763" s="286" t="str">
        <f t="shared" si="1"/>
        <v>91956</v>
      </c>
      <c r="H2763" s="388">
        <f t="shared" si="2"/>
        <v>40.24</v>
      </c>
    </row>
    <row r="2764" ht="15.75" customHeight="1">
      <c r="A2764" s="323" t="s">
        <v>16207</v>
      </c>
      <c r="B2764" s="480" t="s">
        <v>16208</v>
      </c>
      <c r="C2764" s="323" t="s">
        <v>1662</v>
      </c>
      <c r="D2764" s="323" t="s">
        <v>7927</v>
      </c>
      <c r="F2764" s="286" t="str">
        <f t="shared" si="1"/>
        <v>91957</v>
      </c>
      <c r="H2764" s="388">
        <f t="shared" si="2"/>
        <v>48.43</v>
      </c>
    </row>
    <row r="2765" ht="15.75" customHeight="1">
      <c r="A2765" s="323" t="s">
        <v>16211</v>
      </c>
      <c r="B2765" s="480" t="s">
        <v>16212</v>
      </c>
      <c r="C2765" s="323" t="s">
        <v>1662</v>
      </c>
      <c r="D2765" s="323" t="s">
        <v>16213</v>
      </c>
      <c r="F2765" s="286" t="str">
        <f t="shared" si="1"/>
        <v>91958</v>
      </c>
      <c r="H2765" s="388">
        <f t="shared" si="2"/>
        <v>33.98</v>
      </c>
    </row>
    <row r="2766" ht="15.75" customHeight="1">
      <c r="A2766" s="323" t="s">
        <v>16215</v>
      </c>
      <c r="B2766" s="480" t="s">
        <v>16217</v>
      </c>
      <c r="C2766" s="323" t="s">
        <v>1662</v>
      </c>
      <c r="D2766" s="323" t="s">
        <v>16218</v>
      </c>
      <c r="F2766" s="286" t="str">
        <f t="shared" si="1"/>
        <v>91959</v>
      </c>
      <c r="H2766" s="388">
        <f t="shared" si="2"/>
        <v>42.16</v>
      </c>
    </row>
    <row r="2767" ht="15.75" customHeight="1">
      <c r="A2767" s="323" t="s">
        <v>16221</v>
      </c>
      <c r="B2767" s="480" t="s">
        <v>16223</v>
      </c>
      <c r="C2767" s="323" t="s">
        <v>1662</v>
      </c>
      <c r="D2767" s="323" t="s">
        <v>16224</v>
      </c>
      <c r="F2767" s="286" t="str">
        <f t="shared" si="1"/>
        <v>91960</v>
      </c>
      <c r="H2767" s="388">
        <f t="shared" si="2"/>
        <v>46.58</v>
      </c>
    </row>
    <row r="2768" ht="15.75" customHeight="1">
      <c r="A2768" s="323" t="s">
        <v>16228</v>
      </c>
      <c r="B2768" s="480" t="s">
        <v>16229</v>
      </c>
      <c r="C2768" s="323" t="s">
        <v>1662</v>
      </c>
      <c r="D2768" s="323" t="s">
        <v>2697</v>
      </c>
      <c r="F2768" s="286" t="str">
        <f t="shared" si="1"/>
        <v>91961</v>
      </c>
      <c r="H2768" s="388">
        <f t="shared" si="2"/>
        <v>54.76</v>
      </c>
    </row>
    <row r="2769" ht="15.75" customHeight="1">
      <c r="A2769" s="323" t="s">
        <v>16232</v>
      </c>
      <c r="B2769" s="480" t="s">
        <v>16233</v>
      </c>
      <c r="C2769" s="323" t="s">
        <v>1662</v>
      </c>
      <c r="D2769" s="323" t="s">
        <v>16235</v>
      </c>
      <c r="F2769" s="286" t="str">
        <f t="shared" si="1"/>
        <v>91962</v>
      </c>
      <c r="H2769" s="388">
        <f t="shared" si="2"/>
        <v>62.08</v>
      </c>
    </row>
    <row r="2770" ht="15.75" customHeight="1">
      <c r="A2770" s="323" t="s">
        <v>16237</v>
      </c>
      <c r="B2770" s="480" t="s">
        <v>16238</v>
      </c>
      <c r="C2770" s="323" t="s">
        <v>1662</v>
      </c>
      <c r="D2770" s="323" t="s">
        <v>16239</v>
      </c>
      <c r="F2770" s="286" t="str">
        <f t="shared" si="1"/>
        <v>91963</v>
      </c>
      <c r="H2770" s="388">
        <f t="shared" si="2"/>
        <v>70.27</v>
      </c>
    </row>
    <row r="2771" ht="15.75" customHeight="1">
      <c r="A2771" s="323" t="s">
        <v>16241</v>
      </c>
      <c r="B2771" s="480" t="s">
        <v>16242</v>
      </c>
      <c r="C2771" s="323" t="s">
        <v>1662</v>
      </c>
      <c r="D2771" s="323" t="s">
        <v>16243</v>
      </c>
      <c r="F2771" s="286" t="str">
        <f t="shared" si="1"/>
        <v>91964</v>
      </c>
      <c r="H2771" s="388">
        <f t="shared" si="2"/>
        <v>55.77</v>
      </c>
    </row>
    <row r="2772" ht="15.75" customHeight="1">
      <c r="A2772" s="323" t="s">
        <v>16244</v>
      </c>
      <c r="B2772" s="480" t="s">
        <v>16245</v>
      </c>
      <c r="C2772" s="323" t="s">
        <v>1662</v>
      </c>
      <c r="D2772" s="323" t="s">
        <v>16246</v>
      </c>
      <c r="F2772" s="286" t="str">
        <f t="shared" si="1"/>
        <v>91965</v>
      </c>
      <c r="H2772" s="388">
        <f t="shared" si="2"/>
        <v>63.95</v>
      </c>
    </row>
    <row r="2773" ht="15.75" customHeight="1">
      <c r="A2773" s="323" t="s">
        <v>16249</v>
      </c>
      <c r="B2773" s="480" t="s">
        <v>16250</v>
      </c>
      <c r="C2773" s="323" t="s">
        <v>1662</v>
      </c>
      <c r="D2773" s="323" t="s">
        <v>5930</v>
      </c>
      <c r="F2773" s="286" t="str">
        <f t="shared" si="1"/>
        <v>91966</v>
      </c>
      <c r="H2773" s="388">
        <f t="shared" si="2"/>
        <v>49.49</v>
      </c>
    </row>
    <row r="2774" ht="15.75" customHeight="1">
      <c r="A2774" s="323" t="s">
        <v>16252</v>
      </c>
      <c r="B2774" s="480" t="s">
        <v>16253</v>
      </c>
      <c r="C2774" s="323" t="s">
        <v>1662</v>
      </c>
      <c r="D2774" s="323" t="s">
        <v>6243</v>
      </c>
      <c r="F2774" s="286" t="str">
        <f t="shared" si="1"/>
        <v>91967</v>
      </c>
      <c r="H2774" s="388">
        <f t="shared" si="2"/>
        <v>57.67</v>
      </c>
    </row>
    <row r="2775" ht="15.75" customHeight="1">
      <c r="A2775" s="323" t="s">
        <v>16254</v>
      </c>
      <c r="B2775" s="480" t="s">
        <v>16255</v>
      </c>
      <c r="C2775" s="323" t="s">
        <v>1662</v>
      </c>
      <c r="D2775" s="323" t="s">
        <v>16257</v>
      </c>
      <c r="F2775" s="286" t="str">
        <f t="shared" si="1"/>
        <v>91968</v>
      </c>
      <c r="H2775" s="388">
        <f t="shared" si="2"/>
        <v>68.36</v>
      </c>
    </row>
    <row r="2776" ht="15.75" customHeight="1">
      <c r="A2776" s="323" t="s">
        <v>16259</v>
      </c>
      <c r="B2776" s="480" t="s">
        <v>16260</v>
      </c>
      <c r="C2776" s="323" t="s">
        <v>1662</v>
      </c>
      <c r="D2776" s="323" t="s">
        <v>8330</v>
      </c>
      <c r="F2776" s="286" t="str">
        <f t="shared" si="1"/>
        <v>91969</v>
      </c>
      <c r="H2776" s="388">
        <f t="shared" si="2"/>
        <v>76.55</v>
      </c>
    </row>
    <row r="2777" ht="15.75" customHeight="1">
      <c r="A2777" s="323" t="s">
        <v>16261</v>
      </c>
      <c r="B2777" s="480" t="s">
        <v>16263</v>
      </c>
      <c r="C2777" s="323" t="s">
        <v>1662</v>
      </c>
      <c r="D2777" s="323" t="s">
        <v>16264</v>
      </c>
      <c r="F2777" s="286" t="str">
        <f t="shared" si="1"/>
        <v>91970</v>
      </c>
      <c r="H2777" s="388">
        <f t="shared" si="2"/>
        <v>71.62</v>
      </c>
    </row>
    <row r="2778" ht="15.75" customHeight="1">
      <c r="A2778" s="323" t="s">
        <v>16265</v>
      </c>
      <c r="B2778" s="480" t="s">
        <v>16266</v>
      </c>
      <c r="C2778" s="323" t="s">
        <v>1662</v>
      </c>
      <c r="D2778" s="323" t="s">
        <v>16268</v>
      </c>
      <c r="F2778" s="286" t="str">
        <f t="shared" si="1"/>
        <v>91971</v>
      </c>
      <c r="H2778" s="388">
        <f t="shared" si="2"/>
        <v>84.65</v>
      </c>
    </row>
    <row r="2779" ht="15.75" customHeight="1">
      <c r="A2779" s="323" t="s">
        <v>16270</v>
      </c>
      <c r="B2779" s="480" t="s">
        <v>16271</v>
      </c>
      <c r="C2779" s="323" t="s">
        <v>1662</v>
      </c>
      <c r="D2779" s="323" t="s">
        <v>16272</v>
      </c>
      <c r="F2779" s="286" t="str">
        <f t="shared" si="1"/>
        <v>91972</v>
      </c>
      <c r="H2779" s="388">
        <f t="shared" si="2"/>
        <v>77.94</v>
      </c>
    </row>
    <row r="2780" ht="15.75" customHeight="1">
      <c r="A2780" s="323" t="s">
        <v>16274</v>
      </c>
      <c r="B2780" s="480" t="s">
        <v>16275</v>
      </c>
      <c r="C2780" s="323" t="s">
        <v>1662</v>
      </c>
      <c r="D2780" s="323" t="s">
        <v>16276</v>
      </c>
      <c r="F2780" s="286" t="str">
        <f t="shared" si="1"/>
        <v>91973</v>
      </c>
      <c r="H2780" s="388">
        <f t="shared" si="2"/>
        <v>90.97</v>
      </c>
    </row>
    <row r="2781" ht="15.75" customHeight="1">
      <c r="A2781" s="323" t="s">
        <v>16277</v>
      </c>
      <c r="B2781" s="480" t="s">
        <v>16279</v>
      </c>
      <c r="C2781" s="323" t="s">
        <v>1662</v>
      </c>
      <c r="D2781" s="323" t="s">
        <v>16280</v>
      </c>
      <c r="F2781" s="286" t="str">
        <f t="shared" si="1"/>
        <v>91974</v>
      </c>
      <c r="H2781" s="388">
        <f t="shared" si="2"/>
        <v>65.3</v>
      </c>
    </row>
    <row r="2782" ht="15.75" customHeight="1">
      <c r="A2782" s="323" t="s">
        <v>16282</v>
      </c>
      <c r="B2782" s="480" t="s">
        <v>16283</v>
      </c>
      <c r="C2782" s="323" t="s">
        <v>1662</v>
      </c>
      <c r="D2782" s="323" t="s">
        <v>16284</v>
      </c>
      <c r="F2782" s="286" t="str">
        <f t="shared" si="1"/>
        <v>91975</v>
      </c>
      <c r="H2782" s="388">
        <f t="shared" si="2"/>
        <v>78.33</v>
      </c>
    </row>
    <row r="2783" ht="15.75" customHeight="1">
      <c r="A2783" s="323" t="s">
        <v>16286</v>
      </c>
      <c r="B2783" s="480" t="s">
        <v>16287</v>
      </c>
      <c r="C2783" s="323" t="s">
        <v>1662</v>
      </c>
      <c r="D2783" s="323" t="s">
        <v>16289</v>
      </c>
      <c r="F2783" s="286" t="str">
        <f t="shared" si="1"/>
        <v>91976</v>
      </c>
      <c r="H2783" s="388">
        <f t="shared" si="2"/>
        <v>96.41</v>
      </c>
    </row>
    <row r="2784" ht="15.75" customHeight="1">
      <c r="A2784" s="323" t="s">
        <v>16290</v>
      </c>
      <c r="B2784" s="480" t="s">
        <v>16291</v>
      </c>
      <c r="C2784" s="323" t="s">
        <v>1662</v>
      </c>
      <c r="D2784" s="323" t="s">
        <v>16293</v>
      </c>
      <c r="F2784" s="286" t="str">
        <f t="shared" si="1"/>
        <v>91977</v>
      </c>
      <c r="H2784" s="388">
        <f t="shared" si="2"/>
        <v>109.44</v>
      </c>
    </row>
    <row r="2785" ht="15.75" customHeight="1">
      <c r="A2785" s="323" t="s">
        <v>16295</v>
      </c>
      <c r="B2785" s="480" t="s">
        <v>16296</v>
      </c>
      <c r="C2785" s="323" t="s">
        <v>1662</v>
      </c>
      <c r="D2785" s="323" t="s">
        <v>16297</v>
      </c>
      <c r="F2785" s="286" t="str">
        <f t="shared" si="1"/>
        <v>91978</v>
      </c>
      <c r="H2785" s="388">
        <f t="shared" si="2"/>
        <v>39.61</v>
      </c>
    </row>
    <row r="2786" ht="15.75" customHeight="1">
      <c r="A2786" s="323" t="s">
        <v>16299</v>
      </c>
      <c r="B2786" s="480" t="s">
        <v>16300</v>
      </c>
      <c r="C2786" s="323" t="s">
        <v>1662</v>
      </c>
      <c r="D2786" s="323" t="s">
        <v>16301</v>
      </c>
      <c r="F2786" s="286" t="str">
        <f t="shared" si="1"/>
        <v>91979</v>
      </c>
      <c r="H2786" s="388">
        <f t="shared" si="2"/>
        <v>47.79</v>
      </c>
    </row>
    <row r="2787" ht="15.75" customHeight="1">
      <c r="A2787" s="323" t="s">
        <v>16303</v>
      </c>
      <c r="B2787" s="480" t="s">
        <v>16304</v>
      </c>
      <c r="C2787" s="323" t="s">
        <v>1662</v>
      </c>
      <c r="D2787" s="323" t="s">
        <v>16305</v>
      </c>
      <c r="F2787" s="286" t="str">
        <f t="shared" si="1"/>
        <v>91980</v>
      </c>
      <c r="H2787" s="388">
        <f t="shared" si="2"/>
        <v>38.32</v>
      </c>
    </row>
    <row r="2788" ht="15.75" customHeight="1">
      <c r="A2788" s="323" t="s">
        <v>16308</v>
      </c>
      <c r="B2788" s="480" t="s">
        <v>16309</v>
      </c>
      <c r="C2788" s="323" t="s">
        <v>1662</v>
      </c>
      <c r="D2788" s="323" t="s">
        <v>15679</v>
      </c>
      <c r="F2788" s="286" t="str">
        <f t="shared" si="1"/>
        <v>91981</v>
      </c>
      <c r="H2788" s="388">
        <f t="shared" si="2"/>
        <v>46.5</v>
      </c>
    </row>
    <row r="2789" ht="15.75" customHeight="1">
      <c r="A2789" s="323" t="s">
        <v>16313</v>
      </c>
      <c r="B2789" s="480" t="s">
        <v>16314</v>
      </c>
      <c r="C2789" s="323" t="s">
        <v>1662</v>
      </c>
      <c r="D2789" s="323" t="s">
        <v>16316</v>
      </c>
      <c r="F2789" s="286" t="str">
        <f t="shared" si="1"/>
        <v>91982</v>
      </c>
      <c r="H2789" s="388">
        <f t="shared" si="2"/>
        <v>92.91</v>
      </c>
    </row>
    <row r="2790" ht="15.75" customHeight="1">
      <c r="A2790" s="323" t="s">
        <v>16318</v>
      </c>
      <c r="B2790" s="480" t="s">
        <v>16319</v>
      </c>
      <c r="C2790" s="323" t="s">
        <v>1662</v>
      </c>
      <c r="D2790" s="323" t="s">
        <v>16320</v>
      </c>
      <c r="F2790" s="286" t="str">
        <f t="shared" si="1"/>
        <v>91983</v>
      </c>
      <c r="H2790" s="388">
        <f t="shared" si="2"/>
        <v>101.09</v>
      </c>
    </row>
    <row r="2791" ht="15.75" customHeight="1">
      <c r="A2791" s="323" t="s">
        <v>16322</v>
      </c>
      <c r="B2791" s="480" t="s">
        <v>16324</v>
      </c>
      <c r="C2791" s="323" t="s">
        <v>1662</v>
      </c>
      <c r="D2791" s="323" t="s">
        <v>6280</v>
      </c>
      <c r="F2791" s="286" t="str">
        <f t="shared" si="1"/>
        <v>91984</v>
      </c>
      <c r="H2791" s="388">
        <f t="shared" si="2"/>
        <v>17.26</v>
      </c>
    </row>
    <row r="2792" ht="15.75" customHeight="1">
      <c r="A2792" s="323" t="s">
        <v>16327</v>
      </c>
      <c r="B2792" s="480" t="s">
        <v>16329</v>
      </c>
      <c r="C2792" s="323" t="s">
        <v>1662</v>
      </c>
      <c r="D2792" s="323" t="s">
        <v>16330</v>
      </c>
      <c r="F2792" s="286" t="str">
        <f t="shared" si="1"/>
        <v>91985</v>
      </c>
      <c r="H2792" s="388">
        <f t="shared" si="2"/>
        <v>25.44</v>
      </c>
    </row>
    <row r="2793" ht="15.75" customHeight="1">
      <c r="A2793" s="323" t="s">
        <v>16333</v>
      </c>
      <c r="B2793" s="480" t="s">
        <v>16334</v>
      </c>
      <c r="C2793" s="323" t="s">
        <v>1662</v>
      </c>
      <c r="D2793" s="323" t="s">
        <v>15252</v>
      </c>
      <c r="F2793" s="286" t="str">
        <f t="shared" si="1"/>
        <v>91986</v>
      </c>
      <c r="H2793" s="388">
        <f t="shared" si="2"/>
        <v>37.04</v>
      </c>
    </row>
    <row r="2794" ht="15.75" customHeight="1">
      <c r="A2794" s="323" t="s">
        <v>16336</v>
      </c>
      <c r="B2794" s="480" t="s">
        <v>16338</v>
      </c>
      <c r="C2794" s="323" t="s">
        <v>1662</v>
      </c>
      <c r="D2794" s="323" t="s">
        <v>5794</v>
      </c>
      <c r="F2794" s="286" t="str">
        <f t="shared" si="1"/>
        <v>91987</v>
      </c>
      <c r="H2794" s="388">
        <f t="shared" si="2"/>
        <v>45.22</v>
      </c>
    </row>
    <row r="2795" ht="15.75" customHeight="1">
      <c r="A2795" s="323" t="s">
        <v>16341</v>
      </c>
      <c r="B2795" s="480" t="s">
        <v>16342</v>
      </c>
      <c r="C2795" s="323" t="s">
        <v>1662</v>
      </c>
      <c r="D2795" s="323" t="s">
        <v>7013</v>
      </c>
      <c r="F2795" s="286" t="str">
        <f t="shared" si="1"/>
        <v>91988</v>
      </c>
      <c r="H2795" s="388">
        <f t="shared" si="2"/>
        <v>21.58</v>
      </c>
    </row>
    <row r="2796" ht="15.75" customHeight="1">
      <c r="A2796" s="323" t="s">
        <v>16345</v>
      </c>
      <c r="B2796" s="480" t="s">
        <v>16346</v>
      </c>
      <c r="C2796" s="323" t="s">
        <v>1662</v>
      </c>
      <c r="D2796" s="323" t="s">
        <v>8395</v>
      </c>
      <c r="F2796" s="286" t="str">
        <f t="shared" si="1"/>
        <v>91989</v>
      </c>
      <c r="H2796" s="388">
        <f t="shared" si="2"/>
        <v>29.77</v>
      </c>
    </row>
    <row r="2797" ht="15.75" customHeight="1">
      <c r="A2797" s="323" t="s">
        <v>16348</v>
      </c>
      <c r="B2797" s="480" t="s">
        <v>16349</v>
      </c>
      <c r="C2797" s="323" t="s">
        <v>1662</v>
      </c>
      <c r="D2797" s="323" t="s">
        <v>7888</v>
      </c>
      <c r="F2797" s="286" t="str">
        <f t="shared" si="1"/>
        <v>91990</v>
      </c>
      <c r="H2797" s="388">
        <f t="shared" si="2"/>
        <v>32.88</v>
      </c>
    </row>
    <row r="2798" ht="15.75" customHeight="1">
      <c r="A2798" s="323" t="s">
        <v>16351</v>
      </c>
      <c r="B2798" s="480" t="s">
        <v>16352</v>
      </c>
      <c r="C2798" s="323" t="s">
        <v>1662</v>
      </c>
      <c r="D2798" s="323" t="s">
        <v>16354</v>
      </c>
      <c r="F2798" s="286" t="str">
        <f t="shared" si="1"/>
        <v>91991</v>
      </c>
      <c r="H2798" s="388">
        <f t="shared" si="2"/>
        <v>35.22</v>
      </c>
    </row>
    <row r="2799" ht="15.75" customHeight="1">
      <c r="A2799" s="323" t="s">
        <v>16355</v>
      </c>
      <c r="B2799" s="480" t="s">
        <v>16357</v>
      </c>
      <c r="C2799" s="323" t="s">
        <v>1662</v>
      </c>
      <c r="D2799" s="323" t="s">
        <v>16359</v>
      </c>
      <c r="F2799" s="286" t="str">
        <f t="shared" si="1"/>
        <v>91992</v>
      </c>
      <c r="H2799" s="388">
        <f t="shared" si="2"/>
        <v>41.06</v>
      </c>
    </row>
    <row r="2800" ht="15.75" customHeight="1">
      <c r="A2800" s="323" t="s">
        <v>16361</v>
      </c>
      <c r="B2800" s="480" t="s">
        <v>16362</v>
      </c>
      <c r="C2800" s="323" t="s">
        <v>1662</v>
      </c>
      <c r="D2800" s="323" t="s">
        <v>5094</v>
      </c>
      <c r="F2800" s="286" t="str">
        <f t="shared" si="1"/>
        <v>91993</v>
      </c>
      <c r="H2800" s="388">
        <f t="shared" si="2"/>
        <v>43.4</v>
      </c>
    </row>
    <row r="2801" ht="15.75" customHeight="1">
      <c r="A2801" s="323" t="s">
        <v>16364</v>
      </c>
      <c r="B2801" s="480" t="s">
        <v>16365</v>
      </c>
      <c r="C2801" s="323" t="s">
        <v>1662</v>
      </c>
      <c r="D2801" s="323" t="s">
        <v>12520</v>
      </c>
      <c r="F2801" s="286" t="str">
        <f t="shared" si="1"/>
        <v>91994</v>
      </c>
      <c r="H2801" s="388">
        <f t="shared" si="2"/>
        <v>23.58</v>
      </c>
    </row>
    <row r="2802" ht="15.75" customHeight="1">
      <c r="A2802" s="323" t="s">
        <v>16368</v>
      </c>
      <c r="B2802" s="480" t="s">
        <v>16370</v>
      </c>
      <c r="C2802" s="323" t="s">
        <v>1662</v>
      </c>
      <c r="D2802" s="323" t="s">
        <v>16371</v>
      </c>
      <c r="F2802" s="286" t="str">
        <f t="shared" si="1"/>
        <v>91995</v>
      </c>
      <c r="H2802" s="388">
        <f t="shared" si="2"/>
        <v>25.91</v>
      </c>
    </row>
    <row r="2803" ht="15.75" customHeight="1">
      <c r="A2803" s="323" t="s">
        <v>16374</v>
      </c>
      <c r="B2803" s="480" t="s">
        <v>16376</v>
      </c>
      <c r="C2803" s="323" t="s">
        <v>1662</v>
      </c>
      <c r="D2803" s="323" t="s">
        <v>16378</v>
      </c>
      <c r="F2803" s="286" t="str">
        <f t="shared" si="1"/>
        <v>91996</v>
      </c>
      <c r="H2803" s="388">
        <f t="shared" si="2"/>
        <v>31.76</v>
      </c>
    </row>
    <row r="2804" ht="15.75" customHeight="1">
      <c r="A2804" s="323" t="s">
        <v>16380</v>
      </c>
      <c r="B2804" s="480" t="s">
        <v>16381</v>
      </c>
      <c r="C2804" s="323" t="s">
        <v>1662</v>
      </c>
      <c r="D2804" s="323" t="s">
        <v>16382</v>
      </c>
      <c r="F2804" s="286" t="str">
        <f t="shared" si="1"/>
        <v>91997</v>
      </c>
      <c r="H2804" s="388">
        <f t="shared" si="2"/>
        <v>34.09</v>
      </c>
    </row>
    <row r="2805" ht="15.75" customHeight="1">
      <c r="A2805" s="323" t="s">
        <v>16385</v>
      </c>
      <c r="B2805" s="480" t="s">
        <v>16386</v>
      </c>
      <c r="C2805" s="323" t="s">
        <v>1662</v>
      </c>
      <c r="D2805" s="323" t="s">
        <v>7949</v>
      </c>
      <c r="F2805" s="286" t="str">
        <f t="shared" si="1"/>
        <v>91998</v>
      </c>
      <c r="H2805" s="388">
        <f t="shared" si="2"/>
        <v>19.96</v>
      </c>
    </row>
    <row r="2806" ht="15.75" customHeight="1">
      <c r="A2806" s="323" t="s">
        <v>16389</v>
      </c>
      <c r="B2806" s="480" t="s">
        <v>16390</v>
      </c>
      <c r="C2806" s="323" t="s">
        <v>1662</v>
      </c>
      <c r="D2806" s="323" t="s">
        <v>16011</v>
      </c>
      <c r="F2806" s="286" t="str">
        <f t="shared" si="1"/>
        <v>91999</v>
      </c>
      <c r="H2806" s="388">
        <f t="shared" si="2"/>
        <v>22.3</v>
      </c>
    </row>
    <row r="2807" ht="15.75" customHeight="1">
      <c r="A2807" s="323" t="s">
        <v>16394</v>
      </c>
      <c r="B2807" s="480" t="s">
        <v>16395</v>
      </c>
      <c r="C2807" s="323" t="s">
        <v>1662</v>
      </c>
      <c r="D2807" s="323" t="s">
        <v>15243</v>
      </c>
      <c r="F2807" s="286" t="str">
        <f t="shared" si="1"/>
        <v>92000</v>
      </c>
      <c r="H2807" s="388">
        <f t="shared" si="2"/>
        <v>28.14</v>
      </c>
    </row>
    <row r="2808" ht="15.75" customHeight="1">
      <c r="A2808" s="323" t="s">
        <v>16398</v>
      </c>
      <c r="B2808" s="480" t="s">
        <v>16399</v>
      </c>
      <c r="C2808" s="323" t="s">
        <v>1662</v>
      </c>
      <c r="D2808" s="323" t="s">
        <v>16400</v>
      </c>
      <c r="F2808" s="286" t="str">
        <f t="shared" si="1"/>
        <v>92001</v>
      </c>
      <c r="H2808" s="388">
        <f t="shared" si="2"/>
        <v>30.48</v>
      </c>
    </row>
    <row r="2809" ht="15.75" customHeight="1">
      <c r="A2809" s="323" t="s">
        <v>16402</v>
      </c>
      <c r="B2809" s="480" t="s">
        <v>16404</v>
      </c>
      <c r="C2809" s="323" t="s">
        <v>1662</v>
      </c>
      <c r="D2809" s="323" t="s">
        <v>16406</v>
      </c>
      <c r="F2809" s="286" t="str">
        <f t="shared" si="1"/>
        <v>92002</v>
      </c>
      <c r="H2809" s="388">
        <f t="shared" si="2"/>
        <v>44.15</v>
      </c>
    </row>
    <row r="2810" ht="15.75" customHeight="1">
      <c r="A2810" s="323" t="s">
        <v>16408</v>
      </c>
      <c r="B2810" s="480" t="s">
        <v>16409</v>
      </c>
      <c r="C2810" s="323" t="s">
        <v>1662</v>
      </c>
      <c r="D2810" s="323" t="s">
        <v>14990</v>
      </c>
      <c r="F2810" s="286" t="str">
        <f t="shared" si="1"/>
        <v>92003</v>
      </c>
      <c r="H2810" s="388">
        <f t="shared" si="2"/>
        <v>48.82</v>
      </c>
    </row>
    <row r="2811" ht="15.75" customHeight="1">
      <c r="A2811" s="323" t="s">
        <v>16411</v>
      </c>
      <c r="B2811" s="480" t="s">
        <v>16412</v>
      </c>
      <c r="C2811" s="323" t="s">
        <v>1662</v>
      </c>
      <c r="D2811" s="323" t="s">
        <v>16413</v>
      </c>
      <c r="F2811" s="286" t="str">
        <f t="shared" si="1"/>
        <v>92004</v>
      </c>
      <c r="H2811" s="388">
        <f t="shared" si="2"/>
        <v>52.33</v>
      </c>
    </row>
    <row r="2812" ht="15.75" customHeight="1">
      <c r="A2812" s="323" t="s">
        <v>16416</v>
      </c>
      <c r="B2812" s="480" t="s">
        <v>16417</v>
      </c>
      <c r="C2812" s="323" t="s">
        <v>1662</v>
      </c>
      <c r="D2812" s="323" t="s">
        <v>16418</v>
      </c>
      <c r="F2812" s="286" t="str">
        <f t="shared" si="1"/>
        <v>92005</v>
      </c>
      <c r="H2812" s="388">
        <f t="shared" si="2"/>
        <v>57</v>
      </c>
    </row>
    <row r="2813" ht="15.75" customHeight="1">
      <c r="A2813" s="323" t="s">
        <v>16420</v>
      </c>
      <c r="B2813" s="480" t="s">
        <v>16421</v>
      </c>
      <c r="C2813" s="323" t="s">
        <v>1662</v>
      </c>
      <c r="D2813" s="323" t="s">
        <v>16423</v>
      </c>
      <c r="F2813" s="286" t="str">
        <f t="shared" si="1"/>
        <v>92006</v>
      </c>
      <c r="H2813" s="388">
        <f t="shared" si="2"/>
        <v>36.94</v>
      </c>
    </row>
    <row r="2814" ht="15.75" customHeight="1">
      <c r="A2814" s="323" t="s">
        <v>16425</v>
      </c>
      <c r="B2814" s="480" t="s">
        <v>16426</v>
      </c>
      <c r="C2814" s="323" t="s">
        <v>1662</v>
      </c>
      <c r="D2814" s="323" t="s">
        <v>16428</v>
      </c>
      <c r="F2814" s="286" t="str">
        <f t="shared" si="1"/>
        <v>92007</v>
      </c>
      <c r="H2814" s="388">
        <f t="shared" si="2"/>
        <v>41.61</v>
      </c>
    </row>
    <row r="2815" ht="15.75" customHeight="1">
      <c r="A2815" s="323" t="s">
        <v>16431</v>
      </c>
      <c r="B2815" s="480" t="s">
        <v>16432</v>
      </c>
      <c r="C2815" s="323" t="s">
        <v>1662</v>
      </c>
      <c r="D2815" s="323" t="s">
        <v>16433</v>
      </c>
      <c r="F2815" s="286" t="str">
        <f t="shared" si="1"/>
        <v>92008</v>
      </c>
      <c r="H2815" s="388">
        <f t="shared" si="2"/>
        <v>45.12</v>
      </c>
    </row>
    <row r="2816" ht="15.75" customHeight="1">
      <c r="A2816" s="323" t="s">
        <v>16435</v>
      </c>
      <c r="B2816" s="480" t="s">
        <v>16436</v>
      </c>
      <c r="C2816" s="323" t="s">
        <v>1662</v>
      </c>
      <c r="D2816" s="323" t="s">
        <v>16437</v>
      </c>
      <c r="F2816" s="286" t="str">
        <f t="shared" si="1"/>
        <v>92009</v>
      </c>
      <c r="H2816" s="388">
        <f t="shared" si="2"/>
        <v>49.79</v>
      </c>
    </row>
    <row r="2817" ht="15.75" customHeight="1">
      <c r="A2817" s="323" t="s">
        <v>16439</v>
      </c>
      <c r="B2817" s="480" t="s">
        <v>16440</v>
      </c>
      <c r="C2817" s="323" t="s">
        <v>1662</v>
      </c>
      <c r="D2817" s="323" t="s">
        <v>16442</v>
      </c>
      <c r="F2817" s="286" t="str">
        <f t="shared" si="1"/>
        <v>92010</v>
      </c>
      <c r="H2817" s="388">
        <f t="shared" si="2"/>
        <v>64.73</v>
      </c>
    </row>
    <row r="2818" ht="15.75" customHeight="1">
      <c r="A2818" s="323" t="s">
        <v>16443</v>
      </c>
      <c r="B2818" s="480" t="s">
        <v>16444</v>
      </c>
      <c r="C2818" s="323" t="s">
        <v>1662</v>
      </c>
      <c r="D2818" s="323" t="s">
        <v>16445</v>
      </c>
      <c r="F2818" s="286" t="str">
        <f t="shared" si="1"/>
        <v>92011</v>
      </c>
      <c r="H2818" s="388">
        <f t="shared" si="2"/>
        <v>71.73</v>
      </c>
    </row>
    <row r="2819" ht="15.75" customHeight="1">
      <c r="A2819" s="323" t="s">
        <v>16447</v>
      </c>
      <c r="B2819" s="480" t="s">
        <v>16448</v>
      </c>
      <c r="C2819" s="323" t="s">
        <v>1662</v>
      </c>
      <c r="D2819" s="323" t="s">
        <v>16450</v>
      </c>
      <c r="F2819" s="286" t="str">
        <f t="shared" si="1"/>
        <v>92012</v>
      </c>
      <c r="H2819" s="388">
        <f t="shared" si="2"/>
        <v>72.91</v>
      </c>
    </row>
    <row r="2820" ht="15.75" customHeight="1">
      <c r="A2820" s="323" t="s">
        <v>16453</v>
      </c>
      <c r="B2820" s="480" t="s">
        <v>16454</v>
      </c>
      <c r="C2820" s="323" t="s">
        <v>1662</v>
      </c>
      <c r="D2820" s="323" t="s">
        <v>16456</v>
      </c>
      <c r="F2820" s="286" t="str">
        <f t="shared" si="1"/>
        <v>92013</v>
      </c>
      <c r="H2820" s="388">
        <f t="shared" si="2"/>
        <v>79.92</v>
      </c>
    </row>
    <row r="2821" ht="15.75" customHeight="1">
      <c r="A2821" s="323" t="s">
        <v>16458</v>
      </c>
      <c r="B2821" s="480" t="s">
        <v>16459</v>
      </c>
      <c r="C2821" s="323" t="s">
        <v>1662</v>
      </c>
      <c r="D2821" s="323" t="s">
        <v>16460</v>
      </c>
      <c r="F2821" s="286" t="str">
        <f t="shared" si="1"/>
        <v>92014</v>
      </c>
      <c r="H2821" s="388">
        <f t="shared" si="2"/>
        <v>53.9</v>
      </c>
    </row>
    <row r="2822" ht="15.75" customHeight="1">
      <c r="A2822" s="323" t="s">
        <v>16462</v>
      </c>
      <c r="B2822" s="480" t="s">
        <v>16463</v>
      </c>
      <c r="C2822" s="323" t="s">
        <v>1662</v>
      </c>
      <c r="D2822" s="323" t="s">
        <v>16465</v>
      </c>
      <c r="F2822" s="286" t="str">
        <f t="shared" si="1"/>
        <v>92015</v>
      </c>
      <c r="H2822" s="388">
        <f t="shared" si="2"/>
        <v>60.91</v>
      </c>
    </row>
    <row r="2823" ht="15.75" customHeight="1">
      <c r="A2823" s="323" t="s">
        <v>16466</v>
      </c>
      <c r="B2823" s="480" t="s">
        <v>16468</v>
      </c>
      <c r="C2823" s="323" t="s">
        <v>1662</v>
      </c>
      <c r="D2823" s="323" t="s">
        <v>16235</v>
      </c>
      <c r="F2823" s="286" t="str">
        <f t="shared" si="1"/>
        <v>92016</v>
      </c>
      <c r="H2823" s="388">
        <f t="shared" si="2"/>
        <v>62.08</v>
      </c>
    </row>
    <row r="2824" ht="15.75" customHeight="1">
      <c r="A2824" s="323" t="s">
        <v>16469</v>
      </c>
      <c r="B2824" s="480" t="s">
        <v>16471</v>
      </c>
      <c r="C2824" s="323" t="s">
        <v>1662</v>
      </c>
      <c r="D2824" s="323" t="s">
        <v>16472</v>
      </c>
      <c r="F2824" s="286" t="str">
        <f t="shared" si="1"/>
        <v>92017</v>
      </c>
      <c r="H2824" s="388">
        <f t="shared" si="2"/>
        <v>69.09</v>
      </c>
    </row>
    <row r="2825" ht="15.75" customHeight="1">
      <c r="A2825" s="323" t="s">
        <v>16473</v>
      </c>
      <c r="B2825" s="480" t="s">
        <v>16475</v>
      </c>
      <c r="C2825" s="323" t="s">
        <v>1662</v>
      </c>
      <c r="D2825" s="323" t="s">
        <v>16476</v>
      </c>
      <c r="F2825" s="286" t="str">
        <f t="shared" si="1"/>
        <v>92018</v>
      </c>
      <c r="H2825" s="388">
        <f t="shared" si="2"/>
        <v>71.35</v>
      </c>
    </row>
    <row r="2826" ht="15.75" customHeight="1">
      <c r="A2826" s="323" t="s">
        <v>16478</v>
      </c>
      <c r="B2826" s="480" t="s">
        <v>16479</v>
      </c>
      <c r="C2826" s="323" t="s">
        <v>1662</v>
      </c>
      <c r="D2826" s="323" t="s">
        <v>16480</v>
      </c>
      <c r="F2826" s="286" t="str">
        <f t="shared" si="1"/>
        <v>92019</v>
      </c>
      <c r="H2826" s="388">
        <f t="shared" si="2"/>
        <v>84.38</v>
      </c>
    </row>
    <row r="2827" ht="15.75" customHeight="1">
      <c r="A2827" s="323" t="s">
        <v>16482</v>
      </c>
      <c r="B2827" s="480" t="s">
        <v>16483</v>
      </c>
      <c r="C2827" s="323" t="s">
        <v>1662</v>
      </c>
      <c r="D2827" s="323" t="s">
        <v>14761</v>
      </c>
      <c r="F2827" s="286" t="str">
        <f t="shared" si="1"/>
        <v>92020</v>
      </c>
      <c r="H2827" s="388">
        <f t="shared" si="2"/>
        <v>105.53</v>
      </c>
    </row>
    <row r="2828" ht="15.75" customHeight="1">
      <c r="A2828" s="323" t="s">
        <v>16487</v>
      </c>
      <c r="B2828" s="480" t="s">
        <v>16488</v>
      </c>
      <c r="C2828" s="323" t="s">
        <v>1662</v>
      </c>
      <c r="D2828" s="323" t="s">
        <v>16489</v>
      </c>
      <c r="F2828" s="286" t="str">
        <f t="shared" si="1"/>
        <v>92021</v>
      </c>
      <c r="H2828" s="388">
        <f t="shared" si="2"/>
        <v>118.56</v>
      </c>
    </row>
    <row r="2829" ht="15.75" customHeight="1">
      <c r="A2829" s="323" t="s">
        <v>16492</v>
      </c>
      <c r="B2829" s="480" t="s">
        <v>16494</v>
      </c>
      <c r="C2829" s="323" t="s">
        <v>1662</v>
      </c>
      <c r="D2829" s="323" t="s">
        <v>13166</v>
      </c>
      <c r="F2829" s="286" t="str">
        <f t="shared" si="1"/>
        <v>92022</v>
      </c>
      <c r="H2829" s="388">
        <f t="shared" si="2"/>
        <v>39.03</v>
      </c>
    </row>
    <row r="2830" ht="15.75" customHeight="1">
      <c r="A2830" s="323" t="s">
        <v>16496</v>
      </c>
      <c r="B2830" s="480" t="s">
        <v>16498</v>
      </c>
      <c r="C2830" s="323" t="s">
        <v>1662</v>
      </c>
      <c r="D2830" s="323" t="s">
        <v>15754</v>
      </c>
      <c r="F2830" s="286" t="str">
        <f t="shared" si="1"/>
        <v>92023</v>
      </c>
      <c r="H2830" s="388">
        <f t="shared" si="2"/>
        <v>47.21</v>
      </c>
    </row>
    <row r="2831" ht="15.75" customHeight="1">
      <c r="A2831" s="323" t="s">
        <v>16500</v>
      </c>
      <c r="B2831" s="480" t="s">
        <v>16502</v>
      </c>
      <c r="C2831" s="323" t="s">
        <v>1662</v>
      </c>
      <c r="D2831" s="323" t="s">
        <v>16503</v>
      </c>
      <c r="F2831" s="286" t="str">
        <f t="shared" si="1"/>
        <v>92024</v>
      </c>
      <c r="H2831" s="388">
        <f t="shared" si="2"/>
        <v>59.66</v>
      </c>
    </row>
    <row r="2832" ht="15.75" customHeight="1">
      <c r="A2832" s="323" t="s">
        <v>16506</v>
      </c>
      <c r="B2832" s="480" t="s">
        <v>16507</v>
      </c>
      <c r="C2832" s="323" t="s">
        <v>1662</v>
      </c>
      <c r="D2832" s="323" t="s">
        <v>6255</v>
      </c>
      <c r="F2832" s="286" t="str">
        <f t="shared" si="1"/>
        <v>92025</v>
      </c>
      <c r="H2832" s="388">
        <f t="shared" si="2"/>
        <v>67.84</v>
      </c>
    </row>
    <row r="2833" ht="15.75" customHeight="1">
      <c r="A2833" s="323" t="s">
        <v>16509</v>
      </c>
      <c r="B2833" s="480" t="s">
        <v>16511</v>
      </c>
      <c r="C2833" s="323" t="s">
        <v>1662</v>
      </c>
      <c r="D2833" s="323" t="s">
        <v>16512</v>
      </c>
      <c r="F2833" s="286" t="str">
        <f t="shared" si="1"/>
        <v>92026</v>
      </c>
      <c r="H2833" s="388">
        <f t="shared" si="2"/>
        <v>54.55</v>
      </c>
    </row>
    <row r="2834" ht="15.75" customHeight="1">
      <c r="A2834" s="323" t="s">
        <v>16514</v>
      </c>
      <c r="B2834" s="480" t="s">
        <v>16516</v>
      </c>
      <c r="C2834" s="323" t="s">
        <v>1662</v>
      </c>
      <c r="D2834" s="323" t="s">
        <v>16518</v>
      </c>
      <c r="F2834" s="286" t="str">
        <f t="shared" si="1"/>
        <v>92027</v>
      </c>
      <c r="H2834" s="388">
        <f t="shared" si="2"/>
        <v>62.74</v>
      </c>
    </row>
    <row r="2835" ht="15.75" customHeight="1">
      <c r="A2835" s="323" t="s">
        <v>16520</v>
      </c>
      <c r="B2835" s="480" t="s">
        <v>16521</v>
      </c>
      <c r="C2835" s="323" t="s">
        <v>1662</v>
      </c>
      <c r="D2835" s="323" t="s">
        <v>5274</v>
      </c>
      <c r="F2835" s="286" t="str">
        <f t="shared" si="1"/>
        <v>92028</v>
      </c>
      <c r="H2835" s="388">
        <f t="shared" si="2"/>
        <v>45.36</v>
      </c>
    </row>
    <row r="2836" ht="15.75" customHeight="1">
      <c r="A2836" s="323" t="s">
        <v>16523</v>
      </c>
      <c r="B2836" s="480" t="s">
        <v>16524</v>
      </c>
      <c r="C2836" s="323" t="s">
        <v>1662</v>
      </c>
      <c r="D2836" s="323" t="s">
        <v>16525</v>
      </c>
      <c r="F2836" s="286" t="str">
        <f t="shared" si="1"/>
        <v>92029</v>
      </c>
      <c r="H2836" s="388">
        <f t="shared" si="2"/>
        <v>53.54</v>
      </c>
    </row>
    <row r="2837" ht="15.75" customHeight="1">
      <c r="A2837" s="323" t="s">
        <v>16527</v>
      </c>
      <c r="B2837" s="480" t="s">
        <v>16528</v>
      </c>
      <c r="C2837" s="323" t="s">
        <v>1662</v>
      </c>
      <c r="D2837" s="323" t="s">
        <v>16530</v>
      </c>
      <c r="F2837" s="286" t="str">
        <f t="shared" si="1"/>
        <v>92030</v>
      </c>
      <c r="H2837" s="388">
        <f t="shared" si="2"/>
        <v>65.94</v>
      </c>
    </row>
    <row r="2838" ht="15.75" customHeight="1">
      <c r="A2838" s="323" t="s">
        <v>16531</v>
      </c>
      <c r="B2838" s="480" t="s">
        <v>16533</v>
      </c>
      <c r="C2838" s="323" t="s">
        <v>1662</v>
      </c>
      <c r="D2838" s="323" t="s">
        <v>2829</v>
      </c>
      <c r="F2838" s="286" t="str">
        <f t="shared" si="1"/>
        <v>92031</v>
      </c>
      <c r="H2838" s="388">
        <f t="shared" si="2"/>
        <v>74.12</v>
      </c>
    </row>
    <row r="2839" ht="15.75" customHeight="1">
      <c r="A2839" s="323" t="s">
        <v>16536</v>
      </c>
      <c r="B2839" s="480" t="s">
        <v>16537</v>
      </c>
      <c r="C2839" s="323" t="s">
        <v>1662</v>
      </c>
      <c r="D2839" s="323" t="s">
        <v>16539</v>
      </c>
      <c r="F2839" s="286" t="str">
        <f t="shared" si="1"/>
        <v>92032</v>
      </c>
      <c r="H2839" s="388">
        <f t="shared" si="2"/>
        <v>67.15</v>
      </c>
    </row>
    <row r="2840" ht="15.75" customHeight="1">
      <c r="A2840" s="323" t="s">
        <v>16540</v>
      </c>
      <c r="B2840" s="480" t="s">
        <v>16541</v>
      </c>
      <c r="C2840" s="323" t="s">
        <v>1662</v>
      </c>
      <c r="D2840" s="323" t="s">
        <v>16543</v>
      </c>
      <c r="F2840" s="286" t="str">
        <f t="shared" si="1"/>
        <v>92033</v>
      </c>
      <c r="H2840" s="388">
        <f t="shared" si="2"/>
        <v>75.33</v>
      </c>
    </row>
    <row r="2841" ht="15.75" customHeight="1">
      <c r="A2841" s="323" t="s">
        <v>16545</v>
      </c>
      <c r="B2841" s="480" t="s">
        <v>16546</v>
      </c>
      <c r="C2841" s="323" t="s">
        <v>1662</v>
      </c>
      <c r="D2841" s="323" t="s">
        <v>16548</v>
      </c>
      <c r="F2841" s="286" t="str">
        <f t="shared" si="1"/>
        <v>92034</v>
      </c>
      <c r="H2841" s="388">
        <f t="shared" si="2"/>
        <v>60.87</v>
      </c>
    </row>
    <row r="2842" ht="15.75" customHeight="1">
      <c r="A2842" s="323" t="s">
        <v>16550</v>
      </c>
      <c r="B2842" s="480" t="s">
        <v>16551</v>
      </c>
      <c r="C2842" s="323" t="s">
        <v>1662</v>
      </c>
      <c r="D2842" s="323" t="s">
        <v>16553</v>
      </c>
      <c r="F2842" s="286" t="str">
        <f t="shared" si="1"/>
        <v>92035</v>
      </c>
      <c r="H2842" s="388">
        <f t="shared" si="2"/>
        <v>69.05</v>
      </c>
    </row>
    <row r="2843" ht="15.75" customHeight="1">
      <c r="A2843" s="323" t="s">
        <v>16554</v>
      </c>
      <c r="B2843" s="480" t="s">
        <v>16555</v>
      </c>
      <c r="C2843" s="323" t="s">
        <v>1662</v>
      </c>
      <c r="D2843" s="323" t="s">
        <v>16557</v>
      </c>
      <c r="F2843" s="286" t="str">
        <f t="shared" si="1"/>
        <v>72278</v>
      </c>
      <c r="H2843" s="388">
        <f t="shared" si="2"/>
        <v>96.51</v>
      </c>
    </row>
    <row r="2844" ht="15.75" customHeight="1">
      <c r="A2844" s="323" t="s">
        <v>16559</v>
      </c>
      <c r="B2844" s="480" t="s">
        <v>16560</v>
      </c>
      <c r="C2844" s="323" t="s">
        <v>1662</v>
      </c>
      <c r="D2844" s="323" t="s">
        <v>16561</v>
      </c>
      <c r="F2844" s="286" t="str">
        <f t="shared" si="1"/>
        <v>72280</v>
      </c>
      <c r="H2844" s="388">
        <f t="shared" si="2"/>
        <v>52.74</v>
      </c>
    </row>
    <row r="2845" ht="15.75" customHeight="1">
      <c r="A2845" s="323" t="s">
        <v>16563</v>
      </c>
      <c r="B2845" s="480" t="s">
        <v>16565</v>
      </c>
      <c r="C2845" s="323" t="s">
        <v>1662</v>
      </c>
      <c r="D2845" s="323" t="s">
        <v>16566</v>
      </c>
      <c r="F2845" s="286" t="str">
        <f t="shared" si="1"/>
        <v>73953/4</v>
      </c>
      <c r="H2845" s="388">
        <f t="shared" si="2"/>
        <v>175.47</v>
      </c>
    </row>
    <row r="2846" ht="15.75" customHeight="1">
      <c r="A2846" s="323" t="s">
        <v>16568</v>
      </c>
      <c r="B2846" s="480" t="s">
        <v>16569</v>
      </c>
      <c r="C2846" s="323" t="s">
        <v>1662</v>
      </c>
      <c r="D2846" s="323" t="s">
        <v>16571</v>
      </c>
      <c r="F2846" s="286" t="str">
        <f t="shared" si="1"/>
        <v>73953/8</v>
      </c>
      <c r="H2846" s="388">
        <f t="shared" si="2"/>
        <v>232.13</v>
      </c>
    </row>
    <row r="2847" ht="15.75" customHeight="1">
      <c r="A2847" s="323" t="s">
        <v>16573</v>
      </c>
      <c r="B2847" s="480" t="s">
        <v>16575</v>
      </c>
      <c r="C2847" s="323" t="s">
        <v>1662</v>
      </c>
      <c r="D2847" s="323" t="s">
        <v>16576</v>
      </c>
      <c r="F2847" s="286" t="str">
        <f t="shared" si="1"/>
        <v>73953/9</v>
      </c>
      <c r="H2847" s="388">
        <f t="shared" si="2"/>
        <v>66.4</v>
      </c>
    </row>
    <row r="2848" ht="15.75" customHeight="1">
      <c r="A2848" s="323" t="s">
        <v>16577</v>
      </c>
      <c r="B2848" s="480" t="s">
        <v>16579</v>
      </c>
      <c r="C2848" s="323" t="s">
        <v>1662</v>
      </c>
      <c r="D2848" s="323" t="s">
        <v>11589</v>
      </c>
      <c r="F2848" s="286" t="str">
        <f t="shared" si="1"/>
        <v>83391</v>
      </c>
      <c r="H2848" s="388">
        <f t="shared" si="2"/>
        <v>36.72</v>
      </c>
    </row>
    <row r="2849" ht="15.75" customHeight="1">
      <c r="A2849" s="323" t="s">
        <v>16580</v>
      </c>
      <c r="B2849" s="480" t="s">
        <v>16582</v>
      </c>
      <c r="C2849" s="323" t="s">
        <v>1662</v>
      </c>
      <c r="D2849" s="323" t="s">
        <v>16583</v>
      </c>
      <c r="F2849" s="286" t="str">
        <f t="shared" si="1"/>
        <v>83392</v>
      </c>
      <c r="H2849" s="388">
        <f t="shared" si="2"/>
        <v>27.02</v>
      </c>
    </row>
    <row r="2850" ht="15.75" customHeight="1">
      <c r="A2850" s="323" t="s">
        <v>16585</v>
      </c>
      <c r="B2850" s="480" t="s">
        <v>16586</v>
      </c>
      <c r="C2850" s="323" t="s">
        <v>1662</v>
      </c>
      <c r="D2850" s="323" t="s">
        <v>3352</v>
      </c>
      <c r="F2850" s="286" t="str">
        <f t="shared" si="1"/>
        <v>83393</v>
      </c>
      <c r="H2850" s="388">
        <f t="shared" si="2"/>
        <v>34.81</v>
      </c>
    </row>
    <row r="2851" ht="15.75" customHeight="1">
      <c r="A2851" s="323" t="s">
        <v>16588</v>
      </c>
      <c r="B2851" s="480" t="s">
        <v>16589</v>
      </c>
      <c r="C2851" s="323" t="s">
        <v>1662</v>
      </c>
      <c r="D2851" s="323" t="s">
        <v>16276</v>
      </c>
      <c r="F2851" s="286" t="str">
        <f t="shared" si="1"/>
        <v>83470</v>
      </c>
      <c r="H2851" s="388">
        <f t="shared" si="2"/>
        <v>90.97</v>
      </c>
    </row>
    <row r="2852" ht="15.75" customHeight="1">
      <c r="A2852" s="323" t="s">
        <v>16590</v>
      </c>
      <c r="B2852" s="480" t="s">
        <v>16591</v>
      </c>
      <c r="C2852" s="323" t="s">
        <v>1662</v>
      </c>
      <c r="D2852" s="323" t="s">
        <v>6918</v>
      </c>
      <c r="F2852" s="286" t="str">
        <f t="shared" si="1"/>
        <v>93040</v>
      </c>
      <c r="H2852" s="388">
        <f t="shared" si="2"/>
        <v>14.79</v>
      </c>
    </row>
    <row r="2853" ht="15.75" customHeight="1">
      <c r="A2853" s="323" t="s">
        <v>16594</v>
      </c>
      <c r="B2853" s="480" t="s">
        <v>16595</v>
      </c>
      <c r="C2853" s="323" t="s">
        <v>1662</v>
      </c>
      <c r="D2853" s="323" t="s">
        <v>16596</v>
      </c>
      <c r="F2853" s="286" t="str">
        <f t="shared" si="1"/>
        <v>93041</v>
      </c>
      <c r="H2853" s="388">
        <f t="shared" si="2"/>
        <v>90.33</v>
      </c>
    </row>
    <row r="2854" ht="15.75" customHeight="1">
      <c r="A2854" s="323" t="s">
        <v>16598</v>
      </c>
      <c r="B2854" s="480" t="s">
        <v>16599</v>
      </c>
      <c r="C2854" s="323" t="s">
        <v>1662</v>
      </c>
      <c r="D2854" s="323" t="s">
        <v>16601</v>
      </c>
      <c r="F2854" s="286" t="str">
        <f t="shared" si="1"/>
        <v>93044</v>
      </c>
      <c r="H2854" s="388">
        <f t="shared" si="2"/>
        <v>16.58</v>
      </c>
    </row>
    <row r="2855" ht="15.75" customHeight="1">
      <c r="A2855" s="323" t="s">
        <v>16603</v>
      </c>
      <c r="B2855" s="480" t="s">
        <v>16604</v>
      </c>
      <c r="C2855" s="323" t="s">
        <v>1662</v>
      </c>
      <c r="D2855" s="323" t="s">
        <v>16606</v>
      </c>
      <c r="F2855" s="286" t="str">
        <f t="shared" si="1"/>
        <v>93045</v>
      </c>
      <c r="H2855" s="388">
        <f t="shared" si="2"/>
        <v>50.88</v>
      </c>
    </row>
    <row r="2856" ht="15.75" customHeight="1">
      <c r="A2856" s="323" t="s">
        <v>16608</v>
      </c>
      <c r="B2856" s="480" t="s">
        <v>16610</v>
      </c>
      <c r="C2856" s="323" t="s">
        <v>1662</v>
      </c>
      <c r="D2856" s="323" t="s">
        <v>16611</v>
      </c>
      <c r="F2856" s="286" t="str">
        <f t="shared" si="1"/>
        <v>97583</v>
      </c>
      <c r="H2856" s="388">
        <f t="shared" si="2"/>
        <v>56.74</v>
      </c>
    </row>
    <row r="2857" ht="15.75" customHeight="1">
      <c r="A2857" s="323" t="s">
        <v>16613</v>
      </c>
      <c r="B2857" s="480" t="s">
        <v>16615</v>
      </c>
      <c r="C2857" s="323" t="s">
        <v>1662</v>
      </c>
      <c r="D2857" s="323" t="s">
        <v>16616</v>
      </c>
      <c r="F2857" s="286" t="str">
        <f t="shared" si="1"/>
        <v>97584</v>
      </c>
      <c r="H2857" s="388">
        <f t="shared" si="2"/>
        <v>77.34</v>
      </c>
    </row>
    <row r="2858" ht="15.75" customHeight="1">
      <c r="A2858" s="323" t="s">
        <v>16619</v>
      </c>
      <c r="B2858" s="480" t="s">
        <v>16620</v>
      </c>
      <c r="C2858" s="323" t="s">
        <v>1662</v>
      </c>
      <c r="D2858" s="323" t="s">
        <v>16622</v>
      </c>
      <c r="F2858" s="286" t="str">
        <f t="shared" si="1"/>
        <v>97585</v>
      </c>
      <c r="H2858" s="388">
        <f t="shared" si="2"/>
        <v>77.39</v>
      </c>
    </row>
    <row r="2859" ht="15.75" customHeight="1">
      <c r="A2859" s="323" t="s">
        <v>16624</v>
      </c>
      <c r="B2859" s="480" t="s">
        <v>16625</v>
      </c>
      <c r="C2859" s="323" t="s">
        <v>1662</v>
      </c>
      <c r="D2859" s="323" t="s">
        <v>16627</v>
      </c>
      <c r="F2859" s="286" t="str">
        <f t="shared" si="1"/>
        <v>97586</v>
      </c>
      <c r="H2859" s="388">
        <f t="shared" si="2"/>
        <v>102.25</v>
      </c>
    </row>
    <row r="2860" ht="15.75" customHeight="1">
      <c r="A2860" s="323" t="s">
        <v>16630</v>
      </c>
      <c r="B2860" s="480" t="s">
        <v>16631</v>
      </c>
      <c r="C2860" s="323" t="s">
        <v>1662</v>
      </c>
      <c r="D2860" s="323" t="s">
        <v>16632</v>
      </c>
      <c r="F2860" s="286" t="str">
        <f t="shared" si="1"/>
        <v>97587</v>
      </c>
      <c r="H2860" s="388">
        <f t="shared" si="2"/>
        <v>175.45</v>
      </c>
    </row>
    <row r="2861" ht="15.75" customHeight="1">
      <c r="A2861" s="323" t="s">
        <v>16635</v>
      </c>
      <c r="B2861" s="480" t="s">
        <v>16636</v>
      </c>
      <c r="C2861" s="323" t="s">
        <v>1662</v>
      </c>
      <c r="D2861" s="323" t="s">
        <v>5176</v>
      </c>
      <c r="F2861" s="286" t="str">
        <f t="shared" si="1"/>
        <v>97589</v>
      </c>
      <c r="H2861" s="388">
        <f t="shared" si="2"/>
        <v>36.45</v>
      </c>
    </row>
    <row r="2862" ht="15.75" customHeight="1">
      <c r="A2862" s="323" t="s">
        <v>16639</v>
      </c>
      <c r="B2862" s="480" t="s">
        <v>16640</v>
      </c>
      <c r="C2862" s="323" t="s">
        <v>1662</v>
      </c>
      <c r="D2862" s="323" t="s">
        <v>16642</v>
      </c>
      <c r="F2862" s="286" t="str">
        <f t="shared" si="1"/>
        <v>97590</v>
      </c>
      <c r="H2862" s="388">
        <f t="shared" si="2"/>
        <v>70.81</v>
      </c>
    </row>
    <row r="2863" ht="15.75" customHeight="1">
      <c r="A2863" s="323" t="s">
        <v>16644</v>
      </c>
      <c r="B2863" s="480" t="s">
        <v>16646</v>
      </c>
      <c r="C2863" s="323" t="s">
        <v>1662</v>
      </c>
      <c r="D2863" s="323" t="s">
        <v>16647</v>
      </c>
      <c r="F2863" s="286" t="str">
        <f t="shared" si="1"/>
        <v>97591</v>
      </c>
      <c r="H2863" s="388">
        <f t="shared" si="2"/>
        <v>95.31</v>
      </c>
    </row>
    <row r="2864" ht="15.75" customHeight="1">
      <c r="A2864" s="323" t="s">
        <v>16650</v>
      </c>
      <c r="B2864" s="480" t="s">
        <v>16651</v>
      </c>
      <c r="C2864" s="323" t="s">
        <v>1662</v>
      </c>
      <c r="D2864" s="323" t="s">
        <v>16653</v>
      </c>
      <c r="F2864" s="286" t="str">
        <f t="shared" si="1"/>
        <v>97592</v>
      </c>
      <c r="H2864" s="388">
        <f t="shared" si="2"/>
        <v>125.78</v>
      </c>
    </row>
    <row r="2865" ht="15.75" customHeight="1">
      <c r="A2865" s="323" t="s">
        <v>16655</v>
      </c>
      <c r="B2865" s="480" t="s">
        <v>16656</v>
      </c>
      <c r="C2865" s="323" t="s">
        <v>1662</v>
      </c>
      <c r="D2865" s="323" t="s">
        <v>10606</v>
      </c>
      <c r="F2865" s="286" t="str">
        <f t="shared" si="1"/>
        <v>97593</v>
      </c>
      <c r="H2865" s="388">
        <f t="shared" si="2"/>
        <v>95.95</v>
      </c>
    </row>
    <row r="2866" ht="15.75" customHeight="1">
      <c r="A2866" s="323" t="s">
        <v>16658</v>
      </c>
      <c r="B2866" s="480" t="s">
        <v>16659</v>
      </c>
      <c r="C2866" s="323" t="s">
        <v>1662</v>
      </c>
      <c r="D2866" s="323" t="s">
        <v>16660</v>
      </c>
      <c r="F2866" s="286" t="str">
        <f t="shared" si="1"/>
        <v>97594</v>
      </c>
      <c r="H2866" s="388">
        <f t="shared" si="2"/>
        <v>94.15</v>
      </c>
    </row>
    <row r="2867" ht="15.75" customHeight="1">
      <c r="A2867" s="323" t="s">
        <v>16663</v>
      </c>
      <c r="B2867" s="480" t="s">
        <v>16664</v>
      </c>
      <c r="C2867" s="323" t="s">
        <v>1662</v>
      </c>
      <c r="D2867" s="323" t="s">
        <v>16665</v>
      </c>
      <c r="F2867" s="286" t="str">
        <f t="shared" si="1"/>
        <v>97595</v>
      </c>
      <c r="H2867" s="388">
        <f t="shared" si="2"/>
        <v>62.49</v>
      </c>
    </row>
    <row r="2868" ht="15.75" customHeight="1">
      <c r="A2868" s="323" t="s">
        <v>16669</v>
      </c>
      <c r="B2868" s="480" t="s">
        <v>16670</v>
      </c>
      <c r="C2868" s="323" t="s">
        <v>1662</v>
      </c>
      <c r="D2868" s="323" t="s">
        <v>5374</v>
      </c>
      <c r="F2868" s="286" t="str">
        <f t="shared" si="1"/>
        <v>97596</v>
      </c>
      <c r="H2868" s="388">
        <f t="shared" si="2"/>
        <v>43.93</v>
      </c>
    </row>
    <row r="2869" ht="15.75" customHeight="1">
      <c r="A2869" s="323" t="s">
        <v>16672</v>
      </c>
      <c r="B2869" s="480" t="s">
        <v>16674</v>
      </c>
      <c r="C2869" s="323" t="s">
        <v>1662</v>
      </c>
      <c r="D2869" s="323" t="s">
        <v>16675</v>
      </c>
      <c r="F2869" s="286" t="str">
        <f t="shared" si="1"/>
        <v>97597</v>
      </c>
      <c r="H2869" s="388">
        <f t="shared" si="2"/>
        <v>54.67</v>
      </c>
    </row>
    <row r="2870" ht="15.75" customHeight="1">
      <c r="A2870" s="323" t="s">
        <v>16678</v>
      </c>
      <c r="B2870" s="480" t="s">
        <v>16679</v>
      </c>
      <c r="C2870" s="323" t="s">
        <v>1662</v>
      </c>
      <c r="D2870" s="323" t="s">
        <v>16680</v>
      </c>
      <c r="F2870" s="286" t="str">
        <f t="shared" si="1"/>
        <v>97598</v>
      </c>
      <c r="H2870" s="388">
        <f t="shared" si="2"/>
        <v>52.29</v>
      </c>
    </row>
    <row r="2871" ht="15.75" customHeight="1">
      <c r="A2871" s="323" t="s">
        <v>16681</v>
      </c>
      <c r="B2871" s="480" t="s">
        <v>16683</v>
      </c>
      <c r="C2871" s="323" t="s">
        <v>1662</v>
      </c>
      <c r="D2871" s="323" t="s">
        <v>10671</v>
      </c>
      <c r="F2871" s="286" t="str">
        <f t="shared" si="1"/>
        <v>97599</v>
      </c>
      <c r="H2871" s="388">
        <f t="shared" si="2"/>
        <v>47.7</v>
      </c>
    </row>
    <row r="2872" ht="15.75" customHeight="1">
      <c r="A2872" s="323" t="s">
        <v>16684</v>
      </c>
      <c r="B2872" s="480" t="s">
        <v>16686</v>
      </c>
      <c r="C2872" s="323" t="s">
        <v>1662</v>
      </c>
      <c r="D2872" s="323" t="s">
        <v>16687</v>
      </c>
      <c r="F2872" s="286" t="str">
        <f t="shared" si="1"/>
        <v>97609</v>
      </c>
      <c r="H2872" s="388">
        <f t="shared" si="2"/>
        <v>35.99</v>
      </c>
    </row>
    <row r="2873" ht="15.75" customHeight="1">
      <c r="A2873" s="323" t="s">
        <v>16690</v>
      </c>
      <c r="B2873" s="480" t="s">
        <v>16691</v>
      </c>
      <c r="C2873" s="323" t="s">
        <v>1662</v>
      </c>
      <c r="D2873" s="323" t="s">
        <v>16693</v>
      </c>
      <c r="F2873" s="286" t="str">
        <f t="shared" si="1"/>
        <v>97610</v>
      </c>
      <c r="H2873" s="388">
        <f t="shared" si="2"/>
        <v>45.63</v>
      </c>
    </row>
    <row r="2874" ht="15.75" customHeight="1">
      <c r="A2874" s="323" t="s">
        <v>16695</v>
      </c>
      <c r="B2874" s="480" t="s">
        <v>16697</v>
      </c>
      <c r="C2874" s="323" t="s">
        <v>1662</v>
      </c>
      <c r="D2874" s="323" t="s">
        <v>13343</v>
      </c>
      <c r="F2874" s="286" t="str">
        <f t="shared" si="1"/>
        <v>97611</v>
      </c>
      <c r="H2874" s="388">
        <f t="shared" si="2"/>
        <v>21.24</v>
      </c>
    </row>
    <row r="2875" ht="15.75" customHeight="1">
      <c r="A2875" s="323" t="s">
        <v>16699</v>
      </c>
      <c r="B2875" s="480" t="s">
        <v>16700</v>
      </c>
      <c r="C2875" s="323" t="s">
        <v>1662</v>
      </c>
      <c r="D2875" s="323" t="s">
        <v>6431</v>
      </c>
      <c r="F2875" s="286" t="str">
        <f t="shared" si="1"/>
        <v>97612</v>
      </c>
      <c r="H2875" s="388">
        <f t="shared" si="2"/>
        <v>23.03</v>
      </c>
    </row>
    <row r="2876" ht="15.75" customHeight="1">
      <c r="A2876" s="323" t="s">
        <v>16702</v>
      </c>
      <c r="B2876" s="480" t="s">
        <v>16703</v>
      </c>
      <c r="C2876" s="323" t="s">
        <v>1662</v>
      </c>
      <c r="D2876" s="323" t="s">
        <v>3154</v>
      </c>
      <c r="F2876" s="286" t="str">
        <f t="shared" si="1"/>
        <v>97613</v>
      </c>
      <c r="H2876" s="388">
        <f t="shared" si="2"/>
        <v>28.95</v>
      </c>
    </row>
    <row r="2877" ht="15.75" customHeight="1">
      <c r="A2877" s="323" t="s">
        <v>16707</v>
      </c>
      <c r="B2877" s="480" t="s">
        <v>16708</v>
      </c>
      <c r="C2877" s="323" t="s">
        <v>1662</v>
      </c>
      <c r="D2877" s="323" t="s">
        <v>16709</v>
      </c>
      <c r="F2877" s="286" t="str">
        <f t="shared" si="1"/>
        <v>97614</v>
      </c>
      <c r="H2877" s="388">
        <f t="shared" si="2"/>
        <v>50.34</v>
      </c>
    </row>
    <row r="2878" ht="15.75" customHeight="1">
      <c r="A2878" s="323" t="s">
        <v>16711</v>
      </c>
      <c r="B2878" s="480" t="s">
        <v>16713</v>
      </c>
      <c r="C2878" s="323" t="s">
        <v>1662</v>
      </c>
      <c r="D2878" s="323" t="s">
        <v>16714</v>
      </c>
      <c r="F2878" s="286" t="str">
        <f t="shared" si="1"/>
        <v>97615</v>
      </c>
      <c r="H2878" s="388">
        <f t="shared" si="2"/>
        <v>39.49</v>
      </c>
    </row>
    <row r="2879" ht="15.75" customHeight="1">
      <c r="A2879" s="323" t="s">
        <v>16716</v>
      </c>
      <c r="B2879" s="480" t="s">
        <v>16717</v>
      </c>
      <c r="C2879" s="323" t="s">
        <v>1662</v>
      </c>
      <c r="D2879" s="323" t="s">
        <v>16719</v>
      </c>
      <c r="F2879" s="286" t="str">
        <f t="shared" si="1"/>
        <v>97616</v>
      </c>
      <c r="H2879" s="388">
        <f t="shared" si="2"/>
        <v>44.38</v>
      </c>
    </row>
    <row r="2880" ht="15.75" customHeight="1">
      <c r="A2880" s="323" t="s">
        <v>16720</v>
      </c>
      <c r="B2880" s="480" t="s">
        <v>16722</v>
      </c>
      <c r="C2880" s="323" t="s">
        <v>1662</v>
      </c>
      <c r="D2880" s="323" t="s">
        <v>16723</v>
      </c>
      <c r="F2880" s="286" t="str">
        <f t="shared" si="1"/>
        <v>97617</v>
      </c>
      <c r="H2880" s="388">
        <f t="shared" si="2"/>
        <v>44.11</v>
      </c>
    </row>
    <row r="2881" ht="15.75" customHeight="1">
      <c r="A2881" s="323" t="s">
        <v>16724</v>
      </c>
      <c r="B2881" s="480" t="s">
        <v>16726</v>
      </c>
      <c r="C2881" s="323" t="s">
        <v>1662</v>
      </c>
      <c r="D2881" s="323" t="s">
        <v>6686</v>
      </c>
      <c r="F2881" s="286" t="str">
        <f t="shared" si="1"/>
        <v>97618</v>
      </c>
      <c r="H2881" s="388">
        <f t="shared" si="2"/>
        <v>41.99</v>
      </c>
    </row>
    <row r="2882" ht="15.75" customHeight="1">
      <c r="A2882" s="323" t="s">
        <v>16729</v>
      </c>
      <c r="B2882" s="480" t="s">
        <v>16730</v>
      </c>
      <c r="C2882" s="323" t="s">
        <v>1662</v>
      </c>
      <c r="D2882" s="323" t="s">
        <v>16731</v>
      </c>
      <c r="F2882" s="286" t="str">
        <f t="shared" si="1"/>
        <v>41598</v>
      </c>
      <c r="H2882" s="388">
        <f t="shared" si="2"/>
        <v>1683.04</v>
      </c>
    </row>
    <row r="2883" ht="15.75" customHeight="1">
      <c r="A2883" s="323" t="s">
        <v>16732</v>
      </c>
      <c r="B2883" s="480" t="s">
        <v>16734</v>
      </c>
      <c r="C2883" s="323" t="s">
        <v>1662</v>
      </c>
      <c r="D2883" s="323" t="s">
        <v>16735</v>
      </c>
      <c r="F2883" s="286" t="str">
        <f t="shared" si="1"/>
        <v>72941</v>
      </c>
      <c r="H2883" s="388">
        <f t="shared" si="2"/>
        <v>229.66</v>
      </c>
    </row>
    <row r="2884" ht="15.75" customHeight="1">
      <c r="A2884" s="323" t="s">
        <v>16737</v>
      </c>
      <c r="B2884" s="480" t="s">
        <v>16738</v>
      </c>
      <c r="C2884" s="323" t="s">
        <v>1662</v>
      </c>
      <c r="D2884" s="323" t="s">
        <v>16740</v>
      </c>
      <c r="F2884" s="286" t="str">
        <f t="shared" si="1"/>
        <v>73624</v>
      </c>
      <c r="H2884" s="388">
        <f t="shared" si="2"/>
        <v>104.35</v>
      </c>
    </row>
    <row r="2885" ht="15.75" customHeight="1">
      <c r="A2885" s="323" t="s">
        <v>16741</v>
      </c>
      <c r="B2885" s="480" t="s">
        <v>16742</v>
      </c>
      <c r="C2885" s="323" t="s">
        <v>1662</v>
      </c>
      <c r="D2885" s="323" t="s">
        <v>16744</v>
      </c>
      <c r="F2885" s="286" t="str">
        <f t="shared" si="1"/>
        <v>73767/1</v>
      </c>
      <c r="H2885" s="388">
        <f t="shared" si="2"/>
        <v>15.47</v>
      </c>
    </row>
    <row r="2886" ht="15.75" customHeight="1">
      <c r="A2886" s="323" t="s">
        <v>16747</v>
      </c>
      <c r="B2886" s="480" t="s">
        <v>16748</v>
      </c>
      <c r="C2886" s="323" t="s">
        <v>1662</v>
      </c>
      <c r="D2886" s="323" t="s">
        <v>15801</v>
      </c>
      <c r="F2886" s="286" t="str">
        <f t="shared" si="1"/>
        <v>73767/2</v>
      </c>
      <c r="H2886" s="388">
        <f t="shared" si="2"/>
        <v>12.83</v>
      </c>
    </row>
    <row r="2887" ht="15.75" customHeight="1">
      <c r="A2887" s="323" t="s">
        <v>16750</v>
      </c>
      <c r="B2887" s="480" t="s">
        <v>16752</v>
      </c>
      <c r="C2887" s="323" t="s">
        <v>1662</v>
      </c>
      <c r="D2887" s="323" t="s">
        <v>9588</v>
      </c>
      <c r="F2887" s="286" t="str">
        <f t="shared" si="1"/>
        <v>73767/3</v>
      </c>
      <c r="H2887" s="388">
        <f t="shared" si="2"/>
        <v>9.29</v>
      </c>
    </row>
    <row r="2888" ht="15.75" customHeight="1">
      <c r="A2888" s="323" t="s">
        <v>16755</v>
      </c>
      <c r="B2888" s="480" t="s">
        <v>16757</v>
      </c>
      <c r="C2888" s="323" t="s">
        <v>1662</v>
      </c>
      <c r="D2888" s="323" t="s">
        <v>4890</v>
      </c>
      <c r="F2888" s="286" t="str">
        <f t="shared" si="1"/>
        <v>73767/4</v>
      </c>
      <c r="H2888" s="388">
        <f t="shared" si="2"/>
        <v>6.06</v>
      </c>
    </row>
    <row r="2889" ht="15.75" customHeight="1">
      <c r="A2889" s="323" t="s">
        <v>16760</v>
      </c>
      <c r="B2889" s="480" t="s">
        <v>16761</v>
      </c>
      <c r="C2889" s="323" t="s">
        <v>1662</v>
      </c>
      <c r="D2889" s="323" t="s">
        <v>16388</v>
      </c>
      <c r="F2889" s="286" t="str">
        <f t="shared" si="1"/>
        <v>73767/5</v>
      </c>
      <c r="H2889" s="388">
        <f t="shared" si="2"/>
        <v>5.55</v>
      </c>
    </row>
    <row r="2890" ht="15.75" customHeight="1">
      <c r="A2890" s="323" t="s">
        <v>16763</v>
      </c>
      <c r="B2890" s="480" t="s">
        <v>16764</v>
      </c>
      <c r="C2890" s="323" t="s">
        <v>1662</v>
      </c>
      <c r="D2890" s="323" t="s">
        <v>16765</v>
      </c>
      <c r="F2890" s="286" t="str">
        <f t="shared" si="1"/>
        <v>73781/2</v>
      </c>
      <c r="H2890" s="388">
        <f t="shared" si="2"/>
        <v>38.71</v>
      </c>
    </row>
    <row r="2891" ht="15.75" customHeight="1">
      <c r="A2891" s="323" t="s">
        <v>16767</v>
      </c>
      <c r="B2891" s="480" t="s">
        <v>16768</v>
      </c>
      <c r="C2891" s="323" t="s">
        <v>1662</v>
      </c>
      <c r="D2891" s="323" t="s">
        <v>16769</v>
      </c>
      <c r="F2891" s="286" t="str">
        <f t="shared" si="1"/>
        <v>73781/3</v>
      </c>
      <c r="H2891" s="388">
        <f t="shared" si="2"/>
        <v>119.41</v>
      </c>
    </row>
    <row r="2892" ht="15.75" customHeight="1">
      <c r="A2892" s="323" t="s">
        <v>16770</v>
      </c>
      <c r="B2892" s="480" t="s">
        <v>16771</v>
      </c>
      <c r="C2892" s="323" t="s">
        <v>1662</v>
      </c>
      <c r="D2892" s="323" t="s">
        <v>16773</v>
      </c>
      <c r="F2892" s="286" t="str">
        <f t="shared" si="1"/>
        <v>88543</v>
      </c>
      <c r="H2892" s="388">
        <f t="shared" si="2"/>
        <v>170.44</v>
      </c>
    </row>
    <row r="2893" ht="15.75" customHeight="1">
      <c r="A2893" s="323" t="s">
        <v>16775</v>
      </c>
      <c r="B2893" s="480" t="s">
        <v>16776</v>
      </c>
      <c r="C2893" s="323" t="s">
        <v>1662</v>
      </c>
      <c r="D2893" s="323" t="s">
        <v>16777</v>
      </c>
      <c r="F2893" s="286" t="str">
        <f t="shared" si="1"/>
        <v>88544</v>
      </c>
      <c r="H2893" s="388">
        <f t="shared" si="2"/>
        <v>108.25</v>
      </c>
    </row>
    <row r="2894" ht="15.75" customHeight="1">
      <c r="A2894" s="323" t="s">
        <v>16779</v>
      </c>
      <c r="B2894" s="480" t="s">
        <v>16781</v>
      </c>
      <c r="C2894" s="323" t="s">
        <v>1662</v>
      </c>
      <c r="D2894" s="323" t="s">
        <v>16782</v>
      </c>
      <c r="F2894" s="286" t="str">
        <f t="shared" si="1"/>
        <v>88545</v>
      </c>
      <c r="H2894" s="388">
        <f t="shared" si="2"/>
        <v>198.52</v>
      </c>
    </row>
    <row r="2895" ht="15.75" customHeight="1">
      <c r="A2895" s="323" t="s">
        <v>16785</v>
      </c>
      <c r="B2895" s="480" t="s">
        <v>16786</v>
      </c>
      <c r="C2895" s="323" t="s">
        <v>1662</v>
      </c>
      <c r="D2895" s="323" t="s">
        <v>16787</v>
      </c>
      <c r="F2895" s="286" t="str">
        <f t="shared" si="1"/>
        <v>100578</v>
      </c>
      <c r="H2895" s="388">
        <f t="shared" si="2"/>
        <v>332.13</v>
      </c>
    </row>
    <row r="2896" ht="15.75" customHeight="1">
      <c r="A2896" s="323" t="s">
        <v>16789</v>
      </c>
      <c r="B2896" s="480" t="s">
        <v>16791</v>
      </c>
      <c r="C2896" s="323" t="s">
        <v>1662</v>
      </c>
      <c r="D2896" s="323" t="s">
        <v>16792</v>
      </c>
      <c r="F2896" s="286" t="str">
        <f t="shared" si="1"/>
        <v>100579</v>
      </c>
      <c r="H2896" s="388">
        <f t="shared" si="2"/>
        <v>362.71</v>
      </c>
    </row>
    <row r="2897" ht="15.75" customHeight="1">
      <c r="A2897" s="323" t="s">
        <v>16794</v>
      </c>
      <c r="B2897" s="480" t="s">
        <v>16795</v>
      </c>
      <c r="C2897" s="323" t="s">
        <v>1662</v>
      </c>
      <c r="D2897" s="323" t="s">
        <v>16797</v>
      </c>
      <c r="F2897" s="286" t="str">
        <f t="shared" si="1"/>
        <v>100580</v>
      </c>
      <c r="H2897" s="388">
        <f t="shared" si="2"/>
        <v>410.2</v>
      </c>
    </row>
    <row r="2898" ht="15.75" customHeight="1">
      <c r="A2898" s="323" t="s">
        <v>16798</v>
      </c>
      <c r="B2898" s="480" t="s">
        <v>16799</v>
      </c>
      <c r="C2898" s="323" t="s">
        <v>1662</v>
      </c>
      <c r="D2898" s="323" t="s">
        <v>16801</v>
      </c>
      <c r="F2898" s="286" t="str">
        <f t="shared" si="1"/>
        <v>100581</v>
      </c>
      <c r="H2898" s="388">
        <f t="shared" si="2"/>
        <v>377.81</v>
      </c>
    </row>
    <row r="2899" ht="15.75" customHeight="1">
      <c r="A2899" s="323" t="s">
        <v>16803</v>
      </c>
      <c r="B2899" s="480" t="s">
        <v>16804</v>
      </c>
      <c r="C2899" s="323" t="s">
        <v>1662</v>
      </c>
      <c r="D2899" s="323" t="s">
        <v>16806</v>
      </c>
      <c r="F2899" s="286" t="str">
        <f t="shared" si="1"/>
        <v>100582</v>
      </c>
      <c r="H2899" s="388">
        <f t="shared" si="2"/>
        <v>463.5</v>
      </c>
    </row>
    <row r="2900" ht="15.75" customHeight="1">
      <c r="A2900" s="323" t="s">
        <v>16808</v>
      </c>
      <c r="B2900" s="480" t="s">
        <v>16809</v>
      </c>
      <c r="C2900" s="323" t="s">
        <v>1662</v>
      </c>
      <c r="D2900" s="323" t="s">
        <v>16810</v>
      </c>
      <c r="F2900" s="286" t="str">
        <f t="shared" si="1"/>
        <v>100583</v>
      </c>
      <c r="H2900" s="388">
        <f t="shared" si="2"/>
        <v>394.45</v>
      </c>
    </row>
    <row r="2901" ht="15.75" customHeight="1">
      <c r="A2901" s="323" t="s">
        <v>16813</v>
      </c>
      <c r="B2901" s="480" t="s">
        <v>16814</v>
      </c>
      <c r="C2901" s="323" t="s">
        <v>1662</v>
      </c>
      <c r="D2901" s="323" t="s">
        <v>16816</v>
      </c>
      <c r="F2901" s="286" t="str">
        <f t="shared" si="1"/>
        <v>100584</v>
      </c>
      <c r="H2901" s="388">
        <f t="shared" si="2"/>
        <v>445.9</v>
      </c>
    </row>
    <row r="2902" ht="15.75" customHeight="1">
      <c r="A2902" s="323" t="s">
        <v>16818</v>
      </c>
      <c r="B2902" s="480" t="s">
        <v>16820</v>
      </c>
      <c r="C2902" s="323" t="s">
        <v>1662</v>
      </c>
      <c r="D2902" s="323" t="s">
        <v>16821</v>
      </c>
      <c r="F2902" s="286" t="str">
        <f t="shared" si="1"/>
        <v>100585</v>
      </c>
      <c r="H2902" s="388">
        <f t="shared" si="2"/>
        <v>426.43</v>
      </c>
    </row>
    <row r="2903" ht="15.75" customHeight="1">
      <c r="A2903" s="323" t="s">
        <v>16823</v>
      </c>
      <c r="B2903" s="480" t="s">
        <v>16824</v>
      </c>
      <c r="C2903" s="323" t="s">
        <v>1662</v>
      </c>
      <c r="D2903" s="323" t="s">
        <v>16826</v>
      </c>
      <c r="F2903" s="286" t="str">
        <f t="shared" si="1"/>
        <v>100586</v>
      </c>
      <c r="H2903" s="388">
        <f t="shared" si="2"/>
        <v>508.34</v>
      </c>
    </row>
    <row r="2904" ht="15.75" customHeight="1">
      <c r="A2904" s="323" t="s">
        <v>16828</v>
      </c>
      <c r="B2904" s="480" t="s">
        <v>16829</v>
      </c>
      <c r="C2904" s="323" t="s">
        <v>1662</v>
      </c>
      <c r="D2904" s="323" t="s">
        <v>16830</v>
      </c>
      <c r="F2904" s="286" t="str">
        <f t="shared" si="1"/>
        <v>100587</v>
      </c>
      <c r="H2904" s="388">
        <f t="shared" si="2"/>
        <v>460.03</v>
      </c>
    </row>
    <row r="2905" ht="15.75" customHeight="1">
      <c r="A2905" s="323" t="s">
        <v>16832</v>
      </c>
      <c r="B2905" s="480" t="s">
        <v>16834</v>
      </c>
      <c r="C2905" s="323" t="s">
        <v>1662</v>
      </c>
      <c r="D2905" s="323" t="s">
        <v>16835</v>
      </c>
      <c r="F2905" s="286" t="str">
        <f t="shared" si="1"/>
        <v>100588</v>
      </c>
      <c r="H2905" s="388">
        <f t="shared" si="2"/>
        <v>523.69</v>
      </c>
    </row>
    <row r="2906" ht="15.75" customHeight="1">
      <c r="A2906" s="323" t="s">
        <v>16837</v>
      </c>
      <c r="B2906" s="480" t="s">
        <v>16838</v>
      </c>
      <c r="C2906" s="323" t="s">
        <v>1662</v>
      </c>
      <c r="D2906" s="323" t="s">
        <v>16840</v>
      </c>
      <c r="F2906" s="286" t="str">
        <f t="shared" si="1"/>
        <v>100589</v>
      </c>
      <c r="H2906" s="388">
        <f t="shared" si="2"/>
        <v>521.26</v>
      </c>
    </row>
    <row r="2907" ht="15.75" customHeight="1">
      <c r="A2907" s="323" t="s">
        <v>16841</v>
      </c>
      <c r="B2907" s="480" t="s">
        <v>16842</v>
      </c>
      <c r="C2907" s="323" t="s">
        <v>1662</v>
      </c>
      <c r="D2907" s="323" t="s">
        <v>16844</v>
      </c>
      <c r="F2907" s="286" t="str">
        <f t="shared" si="1"/>
        <v>100590</v>
      </c>
      <c r="H2907" s="388">
        <f t="shared" si="2"/>
        <v>584.37</v>
      </c>
    </row>
    <row r="2908" ht="15.75" customHeight="1">
      <c r="A2908" s="323" t="s">
        <v>16846</v>
      </c>
      <c r="B2908" s="480" t="s">
        <v>16848</v>
      </c>
      <c r="C2908" s="323" t="s">
        <v>1662</v>
      </c>
      <c r="D2908" s="323" t="s">
        <v>16849</v>
      </c>
      <c r="F2908" s="286" t="str">
        <f t="shared" si="1"/>
        <v>100591</v>
      </c>
      <c r="H2908" s="388">
        <f t="shared" si="2"/>
        <v>510.24</v>
      </c>
    </row>
    <row r="2909" ht="15.75" customHeight="1">
      <c r="A2909" s="323" t="s">
        <v>16853</v>
      </c>
      <c r="B2909" s="480" t="s">
        <v>16854</v>
      </c>
      <c r="C2909" s="323" t="s">
        <v>1662</v>
      </c>
      <c r="D2909" s="323" t="s">
        <v>16856</v>
      </c>
      <c r="F2909" s="286" t="str">
        <f t="shared" si="1"/>
        <v>100592</v>
      </c>
      <c r="H2909" s="388">
        <f t="shared" si="2"/>
        <v>562.51</v>
      </c>
    </row>
    <row r="2910" ht="15.75" customHeight="1">
      <c r="A2910" s="323" t="s">
        <v>16858</v>
      </c>
      <c r="B2910" s="480" t="s">
        <v>16860</v>
      </c>
      <c r="C2910" s="323" t="s">
        <v>1662</v>
      </c>
      <c r="D2910" s="323" t="s">
        <v>16862</v>
      </c>
      <c r="F2910" s="286" t="str">
        <f t="shared" si="1"/>
        <v>100593</v>
      </c>
      <c r="H2910" s="388">
        <f t="shared" si="2"/>
        <v>546.68</v>
      </c>
    </row>
    <row r="2911" ht="15.75" customHeight="1">
      <c r="A2911" s="323" t="s">
        <v>16865</v>
      </c>
      <c r="B2911" s="480" t="s">
        <v>16866</v>
      </c>
      <c r="C2911" s="323" t="s">
        <v>1662</v>
      </c>
      <c r="D2911" s="323" t="s">
        <v>16868</v>
      </c>
      <c r="F2911" s="286" t="str">
        <f t="shared" si="1"/>
        <v>100594</v>
      </c>
      <c r="H2911" s="388">
        <f t="shared" si="2"/>
        <v>635.12</v>
      </c>
    </row>
    <row r="2912" ht="15.75" customHeight="1">
      <c r="A2912" s="323" t="s">
        <v>16871</v>
      </c>
      <c r="B2912" s="480" t="s">
        <v>16872</v>
      </c>
      <c r="C2912" s="323" t="s">
        <v>1662</v>
      </c>
      <c r="D2912" s="323" t="s">
        <v>16873</v>
      </c>
      <c r="F2912" s="286" t="str">
        <f t="shared" si="1"/>
        <v>100595</v>
      </c>
      <c r="H2912" s="388">
        <f t="shared" si="2"/>
        <v>656.13</v>
      </c>
    </row>
    <row r="2913" ht="15.75" customHeight="1">
      <c r="A2913" s="323" t="s">
        <v>16875</v>
      </c>
      <c r="B2913" s="480" t="s">
        <v>16877</v>
      </c>
      <c r="C2913" s="323" t="s">
        <v>1662</v>
      </c>
      <c r="D2913" s="323" t="s">
        <v>16878</v>
      </c>
      <c r="F2913" s="286" t="str">
        <f t="shared" si="1"/>
        <v>100596</v>
      </c>
      <c r="H2913" s="388">
        <f t="shared" si="2"/>
        <v>775.31</v>
      </c>
    </row>
    <row r="2914" ht="15.75" customHeight="1">
      <c r="A2914" s="323" t="s">
        <v>16880</v>
      </c>
      <c r="B2914" s="480" t="s">
        <v>16882</v>
      </c>
      <c r="C2914" s="323" t="s">
        <v>1662</v>
      </c>
      <c r="D2914" s="323" t="s">
        <v>16883</v>
      </c>
      <c r="F2914" s="286" t="str">
        <f t="shared" si="1"/>
        <v>100597</v>
      </c>
      <c r="H2914" s="388">
        <f t="shared" si="2"/>
        <v>769.69</v>
      </c>
    </row>
    <row r="2915" ht="15.75" customHeight="1">
      <c r="A2915" s="323" t="s">
        <v>16886</v>
      </c>
      <c r="B2915" s="480" t="s">
        <v>16887</v>
      </c>
      <c r="C2915" s="323" t="s">
        <v>1662</v>
      </c>
      <c r="D2915" s="323" t="s">
        <v>16889</v>
      </c>
      <c r="F2915" s="286" t="str">
        <f t="shared" si="1"/>
        <v>100598</v>
      </c>
      <c r="H2915" s="388">
        <f t="shared" si="2"/>
        <v>867.93</v>
      </c>
    </row>
    <row r="2916" ht="15.75" customHeight="1">
      <c r="A2916" s="323" t="s">
        <v>16890</v>
      </c>
      <c r="B2916" s="480" t="s">
        <v>16891</v>
      </c>
      <c r="C2916" s="323" t="s">
        <v>1662</v>
      </c>
      <c r="D2916" s="323" t="s">
        <v>16893</v>
      </c>
      <c r="F2916" s="286" t="str">
        <f t="shared" si="1"/>
        <v>100599</v>
      </c>
      <c r="H2916" s="388">
        <f t="shared" si="2"/>
        <v>336.77</v>
      </c>
    </row>
    <row r="2917" ht="15.75" customHeight="1">
      <c r="A2917" s="323" t="s">
        <v>16895</v>
      </c>
      <c r="B2917" s="480" t="s">
        <v>16896</v>
      </c>
      <c r="C2917" s="323" t="s">
        <v>1662</v>
      </c>
      <c r="D2917" s="323" t="s">
        <v>16897</v>
      </c>
      <c r="F2917" s="286" t="str">
        <f t="shared" si="1"/>
        <v>100600</v>
      </c>
      <c r="H2917" s="388">
        <f t="shared" si="2"/>
        <v>415.62</v>
      </c>
    </row>
    <row r="2918" ht="15.75" customHeight="1">
      <c r="A2918" s="323" t="s">
        <v>16899</v>
      </c>
      <c r="B2918" s="480" t="s">
        <v>16900</v>
      </c>
      <c r="C2918" s="323" t="s">
        <v>1662</v>
      </c>
      <c r="D2918" s="323" t="s">
        <v>16901</v>
      </c>
      <c r="F2918" s="286" t="str">
        <f t="shared" si="1"/>
        <v>100601</v>
      </c>
      <c r="H2918" s="388">
        <f t="shared" si="2"/>
        <v>545.8</v>
      </c>
    </row>
    <row r="2919" ht="15.75" customHeight="1">
      <c r="A2919" s="323" t="s">
        <v>16903</v>
      </c>
      <c r="B2919" s="480" t="s">
        <v>16904</v>
      </c>
      <c r="C2919" s="323" t="s">
        <v>1662</v>
      </c>
      <c r="D2919" s="323" t="s">
        <v>16905</v>
      </c>
      <c r="F2919" s="286" t="str">
        <f t="shared" si="1"/>
        <v>100602</v>
      </c>
      <c r="H2919" s="388">
        <f t="shared" si="2"/>
        <v>708.21</v>
      </c>
    </row>
    <row r="2920" ht="15.75" customHeight="1">
      <c r="A2920" s="323" t="s">
        <v>16907</v>
      </c>
      <c r="B2920" s="480" t="s">
        <v>16909</v>
      </c>
      <c r="C2920" s="323" t="s">
        <v>1662</v>
      </c>
      <c r="D2920" s="323" t="s">
        <v>16910</v>
      </c>
      <c r="F2920" s="286" t="str">
        <f t="shared" si="1"/>
        <v>100603</v>
      </c>
      <c r="H2920" s="388">
        <f t="shared" si="2"/>
        <v>1127.07</v>
      </c>
    </row>
    <row r="2921" ht="15.75" customHeight="1">
      <c r="A2921" s="323" t="s">
        <v>16912</v>
      </c>
      <c r="B2921" s="480" t="s">
        <v>16913</v>
      </c>
      <c r="C2921" s="323" t="s">
        <v>1662</v>
      </c>
      <c r="D2921" s="323" t="s">
        <v>16914</v>
      </c>
      <c r="F2921" s="286" t="str">
        <f t="shared" si="1"/>
        <v>100604</v>
      </c>
      <c r="H2921" s="388">
        <f t="shared" si="2"/>
        <v>438.29</v>
      </c>
    </row>
    <row r="2922" ht="15.75" customHeight="1">
      <c r="A2922" s="323" t="s">
        <v>16915</v>
      </c>
      <c r="B2922" s="480" t="s">
        <v>16916</v>
      </c>
      <c r="C2922" s="323" t="s">
        <v>1662</v>
      </c>
      <c r="D2922" s="323" t="s">
        <v>16917</v>
      </c>
      <c r="F2922" s="286" t="str">
        <f t="shared" si="1"/>
        <v>100605</v>
      </c>
      <c r="H2922" s="388">
        <f t="shared" si="2"/>
        <v>739.72</v>
      </c>
    </row>
    <row r="2923" ht="15.75" customHeight="1">
      <c r="A2923" s="323" t="s">
        <v>16919</v>
      </c>
      <c r="B2923" s="480" t="s">
        <v>16920</v>
      </c>
      <c r="C2923" s="323" t="s">
        <v>1662</v>
      </c>
      <c r="D2923" s="323" t="s">
        <v>16922</v>
      </c>
      <c r="F2923" s="286" t="str">
        <f t="shared" si="1"/>
        <v>100606</v>
      </c>
      <c r="H2923" s="388">
        <f t="shared" si="2"/>
        <v>1170.09</v>
      </c>
    </row>
    <row r="2924" ht="15.75" customHeight="1">
      <c r="A2924" s="323" t="s">
        <v>16923</v>
      </c>
      <c r="B2924" s="480" t="s">
        <v>16925</v>
      </c>
      <c r="C2924" s="323" t="s">
        <v>1662</v>
      </c>
      <c r="D2924" s="323" t="s">
        <v>16927</v>
      </c>
      <c r="F2924" s="286" t="str">
        <f t="shared" si="1"/>
        <v>100607</v>
      </c>
      <c r="H2924" s="388">
        <f t="shared" si="2"/>
        <v>448.96</v>
      </c>
    </row>
    <row r="2925" ht="15.75" customHeight="1">
      <c r="A2925" s="323" t="s">
        <v>16929</v>
      </c>
      <c r="B2925" s="480" t="s">
        <v>16931</v>
      </c>
      <c r="C2925" s="323" t="s">
        <v>1662</v>
      </c>
      <c r="D2925" s="323" t="s">
        <v>16932</v>
      </c>
      <c r="F2925" s="286" t="str">
        <f t="shared" si="1"/>
        <v>100608</v>
      </c>
      <c r="H2925" s="388">
        <f t="shared" si="2"/>
        <v>755.22</v>
      </c>
    </row>
    <row r="2926" ht="15.75" customHeight="1">
      <c r="A2926" s="323" t="s">
        <v>16935</v>
      </c>
      <c r="B2926" s="480" t="s">
        <v>16936</v>
      </c>
      <c r="C2926" s="323" t="s">
        <v>1662</v>
      </c>
      <c r="D2926" s="323" t="s">
        <v>16937</v>
      </c>
      <c r="F2926" s="286" t="str">
        <f t="shared" si="1"/>
        <v>100609</v>
      </c>
      <c r="H2926" s="388">
        <f t="shared" si="2"/>
        <v>1193.45</v>
      </c>
    </row>
    <row r="2927" ht="15.75" customHeight="1">
      <c r="A2927" s="323" t="s">
        <v>16938</v>
      </c>
      <c r="B2927" s="480" t="s">
        <v>16939</v>
      </c>
      <c r="C2927" s="323" t="s">
        <v>1662</v>
      </c>
      <c r="D2927" s="323" t="s">
        <v>15097</v>
      </c>
      <c r="F2927" s="286" t="str">
        <f t="shared" si="1"/>
        <v>100610</v>
      </c>
      <c r="H2927" s="388">
        <f t="shared" si="2"/>
        <v>459.49</v>
      </c>
    </row>
    <row r="2928" ht="15.75" customHeight="1">
      <c r="A2928" s="323" t="s">
        <v>16941</v>
      </c>
      <c r="B2928" s="480" t="s">
        <v>16942</v>
      </c>
      <c r="C2928" s="323" t="s">
        <v>1662</v>
      </c>
      <c r="D2928" s="323" t="s">
        <v>16944</v>
      </c>
      <c r="F2928" s="286" t="str">
        <f t="shared" si="1"/>
        <v>100611</v>
      </c>
      <c r="H2928" s="388">
        <f t="shared" si="2"/>
        <v>597.5</v>
      </c>
    </row>
    <row r="2929" ht="15.75" customHeight="1">
      <c r="A2929" s="323" t="s">
        <v>16945</v>
      </c>
      <c r="B2929" s="480" t="s">
        <v>16947</v>
      </c>
      <c r="C2929" s="323" t="s">
        <v>1662</v>
      </c>
      <c r="D2929" s="323" t="s">
        <v>16949</v>
      </c>
      <c r="F2929" s="286" t="str">
        <f t="shared" si="1"/>
        <v>100612</v>
      </c>
      <c r="H2929" s="388">
        <f t="shared" si="2"/>
        <v>770.35</v>
      </c>
    </row>
    <row r="2930" ht="15.75" customHeight="1">
      <c r="A2930" s="323" t="s">
        <v>16952</v>
      </c>
      <c r="B2930" s="480" t="s">
        <v>16953</v>
      </c>
      <c r="C2930" s="323" t="s">
        <v>1662</v>
      </c>
      <c r="D2930" s="323" t="s">
        <v>16954</v>
      </c>
      <c r="F2930" s="286" t="str">
        <f t="shared" si="1"/>
        <v>100613</v>
      </c>
      <c r="H2930" s="388">
        <f t="shared" si="2"/>
        <v>1216.26</v>
      </c>
    </row>
    <row r="2931" ht="15.75" customHeight="1">
      <c r="A2931" s="323" t="s">
        <v>16957</v>
      </c>
      <c r="B2931" s="480" t="s">
        <v>16959</v>
      </c>
      <c r="C2931" s="323" t="s">
        <v>1662</v>
      </c>
      <c r="D2931" s="323" t="s">
        <v>16960</v>
      </c>
      <c r="F2931" s="286" t="str">
        <f t="shared" si="1"/>
        <v>100614</v>
      </c>
      <c r="H2931" s="388">
        <f t="shared" si="2"/>
        <v>622.7</v>
      </c>
    </row>
    <row r="2932" ht="15.75" customHeight="1">
      <c r="A2932" s="323" t="s">
        <v>16962</v>
      </c>
      <c r="B2932" s="480" t="s">
        <v>16964</v>
      </c>
      <c r="C2932" s="323" t="s">
        <v>1662</v>
      </c>
      <c r="D2932" s="323" t="s">
        <v>16965</v>
      </c>
      <c r="F2932" s="286" t="str">
        <f t="shared" si="1"/>
        <v>100615</v>
      </c>
      <c r="H2932" s="388">
        <f t="shared" si="2"/>
        <v>800.37</v>
      </c>
    </row>
    <row r="2933" ht="15.75" customHeight="1">
      <c r="A2933" s="323" t="s">
        <v>16967</v>
      </c>
      <c r="B2933" s="480" t="s">
        <v>16969</v>
      </c>
      <c r="C2933" s="323" t="s">
        <v>1662</v>
      </c>
      <c r="D2933" s="323" t="s">
        <v>16970</v>
      </c>
      <c r="F2933" s="286" t="str">
        <f t="shared" si="1"/>
        <v>100616</v>
      </c>
      <c r="H2933" s="388">
        <f t="shared" si="2"/>
        <v>1264.73</v>
      </c>
    </row>
    <row r="2934" ht="15.75" customHeight="1">
      <c r="A2934" s="323" t="s">
        <v>16972</v>
      </c>
      <c r="B2934" s="480" t="s">
        <v>16973</v>
      </c>
      <c r="C2934" s="323" t="s">
        <v>1662</v>
      </c>
      <c r="D2934" s="323" t="s">
        <v>16975</v>
      </c>
      <c r="F2934" s="286" t="str">
        <f t="shared" si="1"/>
        <v>100617</v>
      </c>
      <c r="H2934" s="388">
        <f t="shared" si="2"/>
        <v>830.29</v>
      </c>
    </row>
    <row r="2935" ht="15.75" customHeight="1">
      <c r="A2935" s="323" t="s">
        <v>16977</v>
      </c>
      <c r="B2935" s="480" t="s">
        <v>16978</v>
      </c>
      <c r="C2935" s="323" t="s">
        <v>1662</v>
      </c>
      <c r="D2935" s="323" t="s">
        <v>16980</v>
      </c>
      <c r="F2935" s="286" t="str">
        <f t="shared" si="1"/>
        <v>100618</v>
      </c>
      <c r="H2935" s="388">
        <f t="shared" si="2"/>
        <v>1315.75</v>
      </c>
    </row>
    <row r="2936" ht="15.75" customHeight="1">
      <c r="A2936" s="323" t="s">
        <v>16983</v>
      </c>
      <c r="B2936" s="480" t="s">
        <v>16984</v>
      </c>
      <c r="C2936" s="323" t="s">
        <v>1662</v>
      </c>
      <c r="D2936" s="323" t="s">
        <v>16985</v>
      </c>
      <c r="F2936" s="286" t="str">
        <f t="shared" si="1"/>
        <v>100619</v>
      </c>
      <c r="H2936" s="388">
        <f t="shared" si="2"/>
        <v>425.05</v>
      </c>
    </row>
    <row r="2937" ht="15.75" customHeight="1">
      <c r="A2937" s="323" t="s">
        <v>16987</v>
      </c>
      <c r="B2937" s="480" t="s">
        <v>16988</v>
      </c>
      <c r="C2937" s="323" t="s">
        <v>1662</v>
      </c>
      <c r="D2937" s="323" t="s">
        <v>16989</v>
      </c>
      <c r="F2937" s="286" t="str">
        <f t="shared" si="1"/>
        <v>100620</v>
      </c>
      <c r="H2937" s="388">
        <f t="shared" si="2"/>
        <v>2410.25</v>
      </c>
    </row>
    <row r="2938" ht="15.75" customHeight="1">
      <c r="A2938" s="323" t="s">
        <v>16991</v>
      </c>
      <c r="B2938" s="480" t="s">
        <v>16993</v>
      </c>
      <c r="C2938" s="323" t="s">
        <v>1662</v>
      </c>
      <c r="D2938" s="323" t="s">
        <v>16994</v>
      </c>
      <c r="F2938" s="286" t="str">
        <f t="shared" si="1"/>
        <v>100621</v>
      </c>
      <c r="H2938" s="388">
        <f t="shared" si="2"/>
        <v>2722.38</v>
      </c>
    </row>
    <row r="2939" ht="15.75" customHeight="1">
      <c r="A2939" s="323" t="s">
        <v>16996</v>
      </c>
      <c r="B2939" s="480" t="s">
        <v>16997</v>
      </c>
      <c r="C2939" s="323" t="s">
        <v>1662</v>
      </c>
      <c r="D2939" s="323" t="s">
        <v>16998</v>
      </c>
      <c r="F2939" s="286" t="str">
        <f t="shared" si="1"/>
        <v>100622</v>
      </c>
      <c r="H2939" s="388">
        <f t="shared" si="2"/>
        <v>1663.23</v>
      </c>
    </row>
    <row r="2940" ht="15.75" customHeight="1">
      <c r="A2940" s="323" t="s">
        <v>17000</v>
      </c>
      <c r="B2940" s="480" t="s">
        <v>17001</v>
      </c>
      <c r="C2940" s="323" t="s">
        <v>1662</v>
      </c>
      <c r="D2940" s="323" t="s">
        <v>17002</v>
      </c>
      <c r="F2940" s="286" t="str">
        <f t="shared" si="1"/>
        <v>100623</v>
      </c>
      <c r="H2940" s="388">
        <f t="shared" si="2"/>
        <v>1791.94</v>
      </c>
    </row>
    <row r="2941" ht="15.75" customHeight="1">
      <c r="A2941" s="323" t="s">
        <v>17004</v>
      </c>
      <c r="B2941" s="480" t="s">
        <v>17005</v>
      </c>
      <c r="C2941" s="323" t="s">
        <v>1662</v>
      </c>
      <c r="D2941" s="323" t="s">
        <v>12756</v>
      </c>
      <c r="F2941" s="286" t="str">
        <f t="shared" si="1"/>
        <v>72281</v>
      </c>
      <c r="H2941" s="388">
        <f t="shared" si="2"/>
        <v>135.27</v>
      </c>
    </row>
    <row r="2942" ht="15.75" customHeight="1">
      <c r="A2942" s="323" t="s">
        <v>17007</v>
      </c>
      <c r="B2942" s="480" t="s">
        <v>17008</v>
      </c>
      <c r="C2942" s="323" t="s">
        <v>1662</v>
      </c>
      <c r="D2942" s="323" t="s">
        <v>17010</v>
      </c>
      <c r="F2942" s="286" t="str">
        <f t="shared" si="1"/>
        <v>72282</v>
      </c>
      <c r="H2942" s="388">
        <f t="shared" si="2"/>
        <v>181.68</v>
      </c>
    </row>
    <row r="2943" ht="15.75" customHeight="1">
      <c r="A2943" s="323" t="s">
        <v>17011</v>
      </c>
      <c r="B2943" s="480" t="s">
        <v>17012</v>
      </c>
      <c r="C2943" s="323" t="s">
        <v>1662</v>
      </c>
      <c r="D2943" s="323" t="s">
        <v>17014</v>
      </c>
      <c r="F2943" s="286" t="str">
        <f t="shared" si="1"/>
        <v>73831/2</v>
      </c>
      <c r="H2943" s="388">
        <f t="shared" si="2"/>
        <v>41.87</v>
      </c>
    </row>
    <row r="2944" ht="15.75" customHeight="1">
      <c r="A2944" s="323" t="s">
        <v>17015</v>
      </c>
      <c r="B2944" s="480" t="s">
        <v>17016</v>
      </c>
      <c r="C2944" s="323" t="s">
        <v>1662</v>
      </c>
      <c r="D2944" s="323" t="s">
        <v>17017</v>
      </c>
      <c r="F2944" s="286" t="str">
        <f t="shared" si="1"/>
        <v>73831/3</v>
      </c>
      <c r="H2944" s="388">
        <f t="shared" si="2"/>
        <v>55.1</v>
      </c>
    </row>
    <row r="2945" ht="15.75" customHeight="1">
      <c r="A2945" s="323" t="s">
        <v>17019</v>
      </c>
      <c r="B2945" s="480" t="s">
        <v>17020</v>
      </c>
      <c r="C2945" s="323" t="s">
        <v>1662</v>
      </c>
      <c r="D2945" s="323" t="s">
        <v>17021</v>
      </c>
      <c r="F2945" s="286" t="str">
        <f t="shared" si="1"/>
        <v>73831/4</v>
      </c>
      <c r="H2945" s="388">
        <f t="shared" si="2"/>
        <v>27</v>
      </c>
    </row>
    <row r="2946" ht="15.75" customHeight="1">
      <c r="A2946" s="323" t="s">
        <v>17022</v>
      </c>
      <c r="B2946" s="480" t="s">
        <v>17023</v>
      </c>
      <c r="C2946" s="323" t="s">
        <v>1662</v>
      </c>
      <c r="D2946" s="323" t="s">
        <v>17024</v>
      </c>
      <c r="F2946" s="286" t="str">
        <f t="shared" si="1"/>
        <v>73831/5</v>
      </c>
      <c r="H2946" s="388">
        <f t="shared" si="2"/>
        <v>34.87</v>
      </c>
    </row>
    <row r="2947" ht="15.75" customHeight="1">
      <c r="A2947" s="323" t="s">
        <v>17025</v>
      </c>
      <c r="B2947" s="480" t="s">
        <v>17027</v>
      </c>
      <c r="C2947" s="323" t="s">
        <v>1662</v>
      </c>
      <c r="D2947" s="323" t="s">
        <v>17028</v>
      </c>
      <c r="F2947" s="286" t="str">
        <f t="shared" si="1"/>
        <v>73831/6</v>
      </c>
      <c r="H2947" s="388">
        <f t="shared" si="2"/>
        <v>61.54</v>
      </c>
    </row>
    <row r="2948" ht="15.75" customHeight="1">
      <c r="A2948" s="323" t="s">
        <v>17031</v>
      </c>
      <c r="B2948" s="480" t="s">
        <v>17032</v>
      </c>
      <c r="C2948" s="323" t="s">
        <v>1662</v>
      </c>
      <c r="D2948" s="323" t="s">
        <v>17033</v>
      </c>
      <c r="F2948" s="286" t="str">
        <f t="shared" si="1"/>
        <v>73831/7</v>
      </c>
      <c r="H2948" s="388">
        <f t="shared" si="2"/>
        <v>49.68</v>
      </c>
    </row>
    <row r="2949" ht="15.75" customHeight="1">
      <c r="A2949" s="323" t="s">
        <v>17034</v>
      </c>
      <c r="B2949" s="480" t="s">
        <v>17035</v>
      </c>
      <c r="C2949" s="323" t="s">
        <v>1662</v>
      </c>
      <c r="D2949" s="323" t="s">
        <v>17037</v>
      </c>
      <c r="F2949" s="286" t="str">
        <f t="shared" si="1"/>
        <v>73831/8</v>
      </c>
      <c r="H2949" s="388">
        <f t="shared" si="2"/>
        <v>56.57</v>
      </c>
    </row>
    <row r="2950" ht="15.75" customHeight="1">
      <c r="A2950" s="323" t="s">
        <v>17038</v>
      </c>
      <c r="B2950" s="480" t="s">
        <v>17039</v>
      </c>
      <c r="C2950" s="323" t="s">
        <v>1662</v>
      </c>
      <c r="D2950" s="323" t="s">
        <v>17041</v>
      </c>
      <c r="F2950" s="286" t="str">
        <f t="shared" si="1"/>
        <v>73831/9</v>
      </c>
      <c r="H2950" s="388">
        <f t="shared" si="2"/>
        <v>65.03</v>
      </c>
    </row>
    <row r="2951" ht="15.75" customHeight="1">
      <c r="A2951" s="323" t="s">
        <v>17042</v>
      </c>
      <c r="B2951" s="480" t="s">
        <v>17043</v>
      </c>
      <c r="C2951" s="323" t="s">
        <v>1662</v>
      </c>
      <c r="D2951" s="323" t="s">
        <v>17045</v>
      </c>
      <c r="F2951" s="286" t="str">
        <f t="shared" si="1"/>
        <v>74231/1</v>
      </c>
      <c r="H2951" s="388">
        <f t="shared" si="2"/>
        <v>168.47</v>
      </c>
    </row>
    <row r="2952" ht="15.75" customHeight="1">
      <c r="A2952" s="323" t="s">
        <v>17046</v>
      </c>
      <c r="B2952" s="480" t="s">
        <v>17048</v>
      </c>
      <c r="C2952" s="323" t="s">
        <v>1662</v>
      </c>
      <c r="D2952" s="323" t="s">
        <v>17049</v>
      </c>
      <c r="F2952" s="286" t="str">
        <f t="shared" si="1"/>
        <v>74246/1</v>
      </c>
      <c r="H2952" s="388">
        <f t="shared" si="2"/>
        <v>343.39</v>
      </c>
    </row>
    <row r="2953" ht="15.75" customHeight="1">
      <c r="A2953" s="323" t="s">
        <v>17051</v>
      </c>
      <c r="B2953" s="480" t="s">
        <v>17052</v>
      </c>
      <c r="C2953" s="323" t="s">
        <v>1662</v>
      </c>
      <c r="D2953" s="323" t="s">
        <v>17053</v>
      </c>
      <c r="F2953" s="286" t="str">
        <f t="shared" si="1"/>
        <v>83399</v>
      </c>
      <c r="H2953" s="388">
        <f t="shared" si="2"/>
        <v>38.18</v>
      </c>
    </row>
    <row r="2954" ht="15.75" customHeight="1">
      <c r="A2954" s="323" t="s">
        <v>17055</v>
      </c>
      <c r="B2954" s="480" t="s">
        <v>17056</v>
      </c>
      <c r="C2954" s="323" t="s">
        <v>1662</v>
      </c>
      <c r="D2954" s="323" t="s">
        <v>14445</v>
      </c>
      <c r="F2954" s="286" t="str">
        <f t="shared" si="1"/>
        <v>83400</v>
      </c>
      <c r="H2954" s="388">
        <f t="shared" si="2"/>
        <v>121.08</v>
      </c>
    </row>
    <row r="2955" ht="15.75" customHeight="1">
      <c r="A2955" s="323" t="s">
        <v>17059</v>
      </c>
      <c r="B2955" s="480" t="s">
        <v>17061</v>
      </c>
      <c r="C2955" s="323" t="s">
        <v>1662</v>
      </c>
      <c r="D2955" s="323" t="s">
        <v>14445</v>
      </c>
      <c r="F2955" s="286" t="str">
        <f t="shared" si="1"/>
        <v>83401</v>
      </c>
      <c r="H2955" s="388">
        <f t="shared" si="2"/>
        <v>121.08</v>
      </c>
    </row>
    <row r="2956" ht="15.75" customHeight="1">
      <c r="A2956" s="323" t="s">
        <v>17063</v>
      </c>
      <c r="B2956" s="480" t="s">
        <v>17064</v>
      </c>
      <c r="C2956" s="323" t="s">
        <v>1662</v>
      </c>
      <c r="D2956" s="323" t="s">
        <v>17065</v>
      </c>
      <c r="F2956" s="286" t="str">
        <f t="shared" si="1"/>
        <v>83402</v>
      </c>
      <c r="H2956" s="388">
        <f t="shared" si="2"/>
        <v>65.08</v>
      </c>
    </row>
    <row r="2957" ht="15.75" customHeight="1">
      <c r="A2957" s="323" t="s">
        <v>17067</v>
      </c>
      <c r="B2957" s="480" t="s">
        <v>17068</v>
      </c>
      <c r="C2957" s="323" t="s">
        <v>1662</v>
      </c>
      <c r="D2957" s="323" t="s">
        <v>17069</v>
      </c>
      <c r="F2957" s="286" t="str">
        <f t="shared" si="1"/>
        <v>83475</v>
      </c>
      <c r="H2957" s="388">
        <f t="shared" si="2"/>
        <v>463.98</v>
      </c>
    </row>
    <row r="2958" ht="15.75" customHeight="1">
      <c r="A2958" s="323" t="s">
        <v>17071</v>
      </c>
      <c r="B2958" s="480" t="s">
        <v>17072</v>
      </c>
      <c r="C2958" s="323" t="s">
        <v>1662</v>
      </c>
      <c r="D2958" s="323" t="s">
        <v>17073</v>
      </c>
      <c r="F2958" s="286" t="str">
        <f t="shared" si="1"/>
        <v>83478</v>
      </c>
      <c r="H2958" s="388">
        <f t="shared" si="2"/>
        <v>340.99</v>
      </c>
    </row>
    <row r="2959" ht="15.75" customHeight="1">
      <c r="A2959" s="323" t="s">
        <v>17075</v>
      </c>
      <c r="B2959" s="480" t="s">
        <v>17076</v>
      </c>
      <c r="C2959" s="323" t="s">
        <v>1662</v>
      </c>
      <c r="D2959" s="323" t="s">
        <v>17078</v>
      </c>
      <c r="F2959" s="286" t="str">
        <f t="shared" si="1"/>
        <v>83479</v>
      </c>
      <c r="H2959" s="388">
        <f t="shared" si="2"/>
        <v>138.14</v>
      </c>
    </row>
    <row r="2960" ht="15.75" customHeight="1">
      <c r="A2960" s="323" t="s">
        <v>17080</v>
      </c>
      <c r="B2960" s="480" t="s">
        <v>17082</v>
      </c>
      <c r="C2960" s="323" t="s">
        <v>1662</v>
      </c>
      <c r="D2960" s="323" t="s">
        <v>17083</v>
      </c>
      <c r="F2960" s="286" t="str">
        <f t="shared" si="1"/>
        <v>83480</v>
      </c>
      <c r="H2960" s="388">
        <f t="shared" si="2"/>
        <v>109.22</v>
      </c>
    </row>
    <row r="2961" ht="15.75" customHeight="1">
      <c r="A2961" s="323" t="s">
        <v>17084</v>
      </c>
      <c r="B2961" s="480" t="s">
        <v>17086</v>
      </c>
      <c r="C2961" s="323" t="s">
        <v>1662</v>
      </c>
      <c r="D2961" s="323" t="s">
        <v>17087</v>
      </c>
      <c r="F2961" s="286" t="str">
        <f t="shared" si="1"/>
        <v>83481</v>
      </c>
      <c r="H2961" s="388">
        <f t="shared" si="2"/>
        <v>122.64</v>
      </c>
    </row>
    <row r="2962" ht="15.75" customHeight="1">
      <c r="A2962" s="323" t="s">
        <v>17089</v>
      </c>
      <c r="B2962" s="480" t="s">
        <v>17090</v>
      </c>
      <c r="C2962" s="323" t="s">
        <v>1662</v>
      </c>
      <c r="D2962" s="323" t="s">
        <v>17092</v>
      </c>
      <c r="F2962" s="286" t="str">
        <f t="shared" si="1"/>
        <v>97600</v>
      </c>
      <c r="H2962" s="388">
        <f t="shared" si="2"/>
        <v>241.07</v>
      </c>
    </row>
    <row r="2963" ht="15.75" customHeight="1">
      <c r="A2963" s="323" t="s">
        <v>17093</v>
      </c>
      <c r="B2963" s="480" t="s">
        <v>17095</v>
      </c>
      <c r="C2963" s="323" t="s">
        <v>1662</v>
      </c>
      <c r="D2963" s="323" t="s">
        <v>17096</v>
      </c>
      <c r="F2963" s="286" t="str">
        <f t="shared" si="1"/>
        <v>97601</v>
      </c>
      <c r="H2963" s="388">
        <f t="shared" si="2"/>
        <v>257</v>
      </c>
    </row>
    <row r="2964" ht="15.75" customHeight="1">
      <c r="A2964" s="323" t="s">
        <v>17098</v>
      </c>
      <c r="B2964" s="480" t="s">
        <v>17099</v>
      </c>
      <c r="C2964" s="323" t="s">
        <v>1662</v>
      </c>
      <c r="D2964" s="323" t="s">
        <v>17101</v>
      </c>
      <c r="F2964" s="286" t="str">
        <f t="shared" si="1"/>
        <v>97605</v>
      </c>
      <c r="H2964" s="388">
        <f t="shared" si="2"/>
        <v>85.37</v>
      </c>
    </row>
    <row r="2965" ht="15.75" customHeight="1">
      <c r="A2965" s="323" t="s">
        <v>17102</v>
      </c>
      <c r="B2965" s="480" t="s">
        <v>17103</v>
      </c>
      <c r="C2965" s="323" t="s">
        <v>1662</v>
      </c>
      <c r="D2965" s="323" t="s">
        <v>17104</v>
      </c>
      <c r="F2965" s="286" t="str">
        <f t="shared" si="1"/>
        <v>97606</v>
      </c>
      <c r="H2965" s="388">
        <f t="shared" si="2"/>
        <v>70.61</v>
      </c>
    </row>
    <row r="2966" ht="15.75" customHeight="1">
      <c r="A2966" s="323" t="s">
        <v>17105</v>
      </c>
      <c r="B2966" s="480" t="s">
        <v>17106</v>
      </c>
      <c r="C2966" s="323" t="s">
        <v>1662</v>
      </c>
      <c r="D2966" s="323" t="s">
        <v>17107</v>
      </c>
      <c r="F2966" s="286" t="str">
        <f t="shared" si="1"/>
        <v>97607</v>
      </c>
      <c r="H2966" s="388">
        <f t="shared" si="2"/>
        <v>97.93</v>
      </c>
    </row>
    <row r="2967" ht="15.75" customHeight="1">
      <c r="A2967" s="323" t="s">
        <v>17109</v>
      </c>
      <c r="B2967" s="480" t="s">
        <v>17110</v>
      </c>
      <c r="C2967" s="323" t="s">
        <v>1662</v>
      </c>
      <c r="D2967" s="323" t="s">
        <v>15552</v>
      </c>
      <c r="F2967" s="286" t="str">
        <f t="shared" si="1"/>
        <v>97608</v>
      </c>
      <c r="H2967" s="388">
        <f t="shared" si="2"/>
        <v>83.17</v>
      </c>
    </row>
    <row r="2968" ht="15.75" customHeight="1">
      <c r="A2968" s="323" t="s">
        <v>17113</v>
      </c>
      <c r="B2968" s="480" t="s">
        <v>17114</v>
      </c>
      <c r="C2968" s="323" t="s">
        <v>1662</v>
      </c>
      <c r="D2968" s="323" t="s">
        <v>17115</v>
      </c>
      <c r="F2968" s="286" t="str">
        <f t="shared" si="1"/>
        <v>73857/1</v>
      </c>
      <c r="H2968" s="388">
        <f t="shared" si="2"/>
        <v>8396.62</v>
      </c>
    </row>
    <row r="2969" ht="15.75" customHeight="1">
      <c r="A2969" s="323" t="s">
        <v>17116</v>
      </c>
      <c r="B2969" s="480" t="s">
        <v>17117</v>
      </c>
      <c r="C2969" s="323" t="s">
        <v>1662</v>
      </c>
      <c r="D2969" s="323" t="s">
        <v>17119</v>
      </c>
      <c r="F2969" s="286" t="str">
        <f t="shared" si="1"/>
        <v>73857/2</v>
      </c>
      <c r="H2969" s="388">
        <f t="shared" si="2"/>
        <v>10376.42</v>
      </c>
    </row>
    <row r="2970" ht="15.75" customHeight="1">
      <c r="A2970" s="323" t="s">
        <v>17121</v>
      </c>
      <c r="B2970" s="480" t="s">
        <v>17122</v>
      </c>
      <c r="C2970" s="323" t="s">
        <v>1662</v>
      </c>
      <c r="D2970" s="323" t="s">
        <v>17124</v>
      </c>
      <c r="F2970" s="286" t="str">
        <f t="shared" si="1"/>
        <v>73857/3</v>
      </c>
      <c r="H2970" s="388">
        <f t="shared" si="2"/>
        <v>13080.06</v>
      </c>
    </row>
    <row r="2971" ht="15.75" customHeight="1">
      <c r="A2971" s="323" t="s">
        <v>17126</v>
      </c>
      <c r="B2971" s="480" t="s">
        <v>17128</v>
      </c>
      <c r="C2971" s="323" t="s">
        <v>1662</v>
      </c>
      <c r="D2971" s="323" t="s">
        <v>17129</v>
      </c>
      <c r="F2971" s="286" t="str">
        <f t="shared" si="1"/>
        <v>73857/4</v>
      </c>
      <c r="H2971" s="388">
        <f t="shared" si="2"/>
        <v>18316.68</v>
      </c>
    </row>
    <row r="2972" ht="15.75" customHeight="1">
      <c r="A2972" s="323" t="s">
        <v>17132</v>
      </c>
      <c r="B2972" s="480" t="s">
        <v>17133</v>
      </c>
      <c r="C2972" s="323" t="s">
        <v>1662</v>
      </c>
      <c r="D2972" s="323" t="s">
        <v>17134</v>
      </c>
      <c r="F2972" s="286" t="str">
        <f t="shared" si="1"/>
        <v>73857/5</v>
      </c>
      <c r="H2972" s="388">
        <f t="shared" si="2"/>
        <v>21365.62</v>
      </c>
    </row>
    <row r="2973" ht="15.75" customHeight="1">
      <c r="A2973" s="323" t="s">
        <v>17137</v>
      </c>
      <c r="B2973" s="480" t="s">
        <v>17138</v>
      </c>
      <c r="C2973" s="323" t="s">
        <v>1662</v>
      </c>
      <c r="D2973" s="323" t="s">
        <v>17140</v>
      </c>
      <c r="F2973" s="286" t="str">
        <f t="shared" si="1"/>
        <v>73857/6</v>
      </c>
      <c r="H2973" s="388">
        <f t="shared" si="2"/>
        <v>34771.68</v>
      </c>
    </row>
    <row r="2974" ht="15.75" customHeight="1">
      <c r="A2974" s="323" t="s">
        <v>17142</v>
      </c>
      <c r="B2974" s="480" t="s">
        <v>17144</v>
      </c>
      <c r="C2974" s="323" t="s">
        <v>1662</v>
      </c>
      <c r="D2974" s="323" t="s">
        <v>17145</v>
      </c>
      <c r="F2974" s="286" t="str">
        <f t="shared" si="1"/>
        <v>73857/7</v>
      </c>
      <c r="H2974" s="388">
        <f t="shared" si="2"/>
        <v>5795.28</v>
      </c>
    </row>
    <row r="2975" ht="15.75" customHeight="1">
      <c r="A2975" s="323" t="s">
        <v>17147</v>
      </c>
      <c r="B2975" s="480" t="s">
        <v>17148</v>
      </c>
      <c r="C2975" s="323" t="s">
        <v>1662</v>
      </c>
      <c r="D2975" s="323" t="s">
        <v>17150</v>
      </c>
      <c r="F2975" s="286" t="str">
        <f t="shared" si="1"/>
        <v>73857/8</v>
      </c>
      <c r="H2975" s="388">
        <f t="shared" si="2"/>
        <v>6490.77</v>
      </c>
    </row>
    <row r="2976" ht="15.75" customHeight="1">
      <c r="A2976" s="323" t="s">
        <v>17152</v>
      </c>
      <c r="B2976" s="480" t="s">
        <v>17153</v>
      </c>
      <c r="C2976" s="323" t="s">
        <v>1662</v>
      </c>
      <c r="D2976" s="323" t="s">
        <v>17155</v>
      </c>
      <c r="F2976" s="286" t="str">
        <f t="shared" si="1"/>
        <v>73857/9</v>
      </c>
      <c r="H2976" s="388">
        <f t="shared" si="2"/>
        <v>47641.14</v>
      </c>
    </row>
    <row r="2977" ht="15.75" customHeight="1">
      <c r="A2977" s="323" t="s">
        <v>17158</v>
      </c>
      <c r="B2977" s="480" t="s">
        <v>17159</v>
      </c>
      <c r="C2977" s="323" t="s">
        <v>1662</v>
      </c>
      <c r="D2977" s="323" t="s">
        <v>17161</v>
      </c>
      <c r="F2977" s="286" t="str">
        <f t="shared" si="1"/>
        <v>73857/10</v>
      </c>
      <c r="H2977" s="388">
        <f t="shared" si="2"/>
        <v>66634.26</v>
      </c>
    </row>
    <row r="2978" ht="15.75" customHeight="1">
      <c r="A2978" s="323" t="s">
        <v>17163</v>
      </c>
      <c r="B2978" s="480" t="s">
        <v>17165</v>
      </c>
      <c r="C2978" s="323" t="s">
        <v>1662</v>
      </c>
      <c r="D2978" s="323" t="s">
        <v>17166</v>
      </c>
      <c r="F2978" s="286" t="str">
        <f t="shared" si="1"/>
        <v>93128</v>
      </c>
      <c r="H2978" s="388">
        <f t="shared" si="2"/>
        <v>135.5</v>
      </c>
    </row>
    <row r="2979" ht="15.75" customHeight="1">
      <c r="A2979" s="323" t="s">
        <v>17168</v>
      </c>
      <c r="B2979" s="480" t="s">
        <v>17169</v>
      </c>
      <c r="C2979" s="323" t="s">
        <v>1662</v>
      </c>
      <c r="D2979" s="323" t="s">
        <v>17170</v>
      </c>
      <c r="F2979" s="286" t="str">
        <f t="shared" si="1"/>
        <v>93137</v>
      </c>
      <c r="H2979" s="388">
        <f t="shared" si="2"/>
        <v>160.29</v>
      </c>
    </row>
    <row r="2980" ht="15.75" customHeight="1">
      <c r="A2980" s="323" t="s">
        <v>17172</v>
      </c>
      <c r="B2980" s="480" t="s">
        <v>17174</v>
      </c>
      <c r="C2980" s="323" t="s">
        <v>1662</v>
      </c>
      <c r="D2980" s="323" t="s">
        <v>17175</v>
      </c>
      <c r="F2980" s="286" t="str">
        <f t="shared" si="1"/>
        <v>93138</v>
      </c>
      <c r="H2980" s="388">
        <f t="shared" si="2"/>
        <v>151.1</v>
      </c>
    </row>
    <row r="2981" ht="15.75" customHeight="1">
      <c r="A2981" s="323" t="s">
        <v>17178</v>
      </c>
      <c r="B2981" s="480" t="s">
        <v>17179</v>
      </c>
      <c r="C2981" s="323" t="s">
        <v>1662</v>
      </c>
      <c r="D2981" s="323" t="s">
        <v>17180</v>
      </c>
      <c r="F2981" s="286" t="str">
        <f t="shared" si="1"/>
        <v>93139</v>
      </c>
      <c r="H2981" s="388">
        <f t="shared" si="2"/>
        <v>191.45</v>
      </c>
    </row>
    <row r="2982" ht="15.75" customHeight="1">
      <c r="A2982" s="323" t="s">
        <v>17182</v>
      </c>
      <c r="B2982" s="480" t="s">
        <v>17183</v>
      </c>
      <c r="C2982" s="323" t="s">
        <v>1662</v>
      </c>
      <c r="D2982" s="323" t="s">
        <v>17184</v>
      </c>
      <c r="F2982" s="286" t="str">
        <f t="shared" si="1"/>
        <v>93140</v>
      </c>
      <c r="H2982" s="388">
        <f t="shared" si="2"/>
        <v>180.47</v>
      </c>
    </row>
    <row r="2983" ht="15.75" customHeight="1">
      <c r="A2983" s="323" t="s">
        <v>17186</v>
      </c>
      <c r="B2983" s="480" t="s">
        <v>17188</v>
      </c>
      <c r="C2983" s="323" t="s">
        <v>1662</v>
      </c>
      <c r="D2983" s="323" t="s">
        <v>17189</v>
      </c>
      <c r="F2983" s="286" t="str">
        <f t="shared" si="1"/>
        <v>93141</v>
      </c>
      <c r="H2983" s="388">
        <f t="shared" si="2"/>
        <v>161.31</v>
      </c>
    </row>
    <row r="2984" ht="15.75" customHeight="1">
      <c r="A2984" s="323" t="s">
        <v>17191</v>
      </c>
      <c r="B2984" s="480" t="s">
        <v>17192</v>
      </c>
      <c r="C2984" s="323" t="s">
        <v>1662</v>
      </c>
      <c r="D2984" s="323" t="s">
        <v>17194</v>
      </c>
      <c r="F2984" s="286" t="str">
        <f t="shared" si="1"/>
        <v>93142</v>
      </c>
      <c r="H2984" s="388">
        <f t="shared" si="2"/>
        <v>181.89</v>
      </c>
    </row>
    <row r="2985" ht="15.75" customHeight="1">
      <c r="A2985" s="323" t="s">
        <v>17197</v>
      </c>
      <c r="B2985" s="480" t="s">
        <v>17199</v>
      </c>
      <c r="C2985" s="323" t="s">
        <v>1662</v>
      </c>
      <c r="D2985" s="323" t="s">
        <v>17200</v>
      </c>
      <c r="F2985" s="286" t="str">
        <f t="shared" si="1"/>
        <v>93143</v>
      </c>
      <c r="H2985" s="388">
        <f t="shared" si="2"/>
        <v>163.65</v>
      </c>
    </row>
    <row r="2986" ht="15.75" customHeight="1">
      <c r="A2986" s="323" t="s">
        <v>17203</v>
      </c>
      <c r="B2986" s="480" t="s">
        <v>17204</v>
      </c>
      <c r="C2986" s="323" t="s">
        <v>1662</v>
      </c>
      <c r="D2986" s="323" t="s">
        <v>17205</v>
      </c>
      <c r="F2986" s="286" t="str">
        <f t="shared" si="1"/>
        <v>93144</v>
      </c>
      <c r="H2986" s="388">
        <f t="shared" si="2"/>
        <v>198.16</v>
      </c>
    </row>
    <row r="2987" ht="15.75" customHeight="1">
      <c r="A2987" s="323" t="s">
        <v>17208</v>
      </c>
      <c r="B2987" s="480" t="s">
        <v>17209</v>
      </c>
      <c r="C2987" s="323" t="s">
        <v>1662</v>
      </c>
      <c r="D2987" s="323" t="s">
        <v>17211</v>
      </c>
      <c r="F2987" s="286" t="str">
        <f t="shared" si="1"/>
        <v>93145</v>
      </c>
      <c r="H2987" s="388">
        <f t="shared" si="2"/>
        <v>195.31</v>
      </c>
    </row>
    <row r="2988" ht="15.75" customHeight="1">
      <c r="A2988" s="323" t="s">
        <v>17213</v>
      </c>
      <c r="B2988" s="480" t="s">
        <v>17214</v>
      </c>
      <c r="C2988" s="323" t="s">
        <v>1662</v>
      </c>
      <c r="D2988" s="323" t="s">
        <v>17216</v>
      </c>
      <c r="F2988" s="286" t="str">
        <f t="shared" si="1"/>
        <v>93146</v>
      </c>
      <c r="H2988" s="388">
        <f t="shared" si="2"/>
        <v>210.91</v>
      </c>
    </row>
    <row r="2989" ht="15.75" customHeight="1">
      <c r="A2989" s="323" t="s">
        <v>17218</v>
      </c>
      <c r="B2989" s="480" t="s">
        <v>17219</v>
      </c>
      <c r="C2989" s="323" t="s">
        <v>1662</v>
      </c>
      <c r="D2989" s="323" t="s">
        <v>17221</v>
      </c>
      <c r="F2989" s="286" t="str">
        <f t="shared" si="1"/>
        <v>93147</v>
      </c>
      <c r="H2989" s="388">
        <f t="shared" si="2"/>
        <v>240.33</v>
      </c>
    </row>
    <row r="2990" ht="15.75" customHeight="1">
      <c r="A2990" s="323" t="s">
        <v>17223</v>
      </c>
      <c r="B2990" s="480" t="s">
        <v>17225</v>
      </c>
      <c r="C2990" s="323" t="s">
        <v>1662</v>
      </c>
      <c r="D2990" s="323" t="s">
        <v>17226</v>
      </c>
      <c r="F2990" s="286" t="str">
        <f t="shared" si="1"/>
        <v>8260</v>
      </c>
      <c r="H2990" s="388">
        <f t="shared" si="2"/>
        <v>3537.71</v>
      </c>
    </row>
    <row r="2991" ht="15.75" customHeight="1">
      <c r="A2991" s="323" t="s">
        <v>17228</v>
      </c>
      <c r="B2991" s="480" t="s">
        <v>17230</v>
      </c>
      <c r="C2991" s="323" t="s">
        <v>1662</v>
      </c>
      <c r="D2991" s="323" t="s">
        <v>17231</v>
      </c>
      <c r="F2991" s="286" t="str">
        <f t="shared" si="1"/>
        <v>72315</v>
      </c>
      <c r="H2991" s="388">
        <f t="shared" si="2"/>
        <v>32.52</v>
      </c>
    </row>
    <row r="2992" ht="15.75" customHeight="1">
      <c r="A2992" s="323" t="s">
        <v>17234</v>
      </c>
      <c r="B2992" s="480" t="s">
        <v>17235</v>
      </c>
      <c r="C2992" s="323" t="s">
        <v>722</v>
      </c>
      <c r="D2992" s="323" t="s">
        <v>17237</v>
      </c>
      <c r="F2992" s="286" t="str">
        <f t="shared" si="1"/>
        <v>96971</v>
      </c>
      <c r="H2992" s="388">
        <f t="shared" si="2"/>
        <v>25.71</v>
      </c>
    </row>
    <row r="2993" ht="15.75" customHeight="1">
      <c r="A2993" s="323" t="s">
        <v>17240</v>
      </c>
      <c r="B2993" s="480" t="s">
        <v>17241</v>
      </c>
      <c r="C2993" s="323" t="s">
        <v>722</v>
      </c>
      <c r="D2993" s="323" t="s">
        <v>17243</v>
      </c>
      <c r="F2993" s="286" t="str">
        <f t="shared" si="1"/>
        <v>96972</v>
      </c>
      <c r="H2993" s="388">
        <f t="shared" si="2"/>
        <v>35.47</v>
      </c>
    </row>
    <row r="2994" ht="15.75" customHeight="1">
      <c r="A2994" s="323" t="s">
        <v>17245</v>
      </c>
      <c r="B2994" s="480" t="s">
        <v>17247</v>
      </c>
      <c r="C2994" s="323" t="s">
        <v>722</v>
      </c>
      <c r="D2994" s="323" t="s">
        <v>3355</v>
      </c>
      <c r="F2994" s="286" t="str">
        <f t="shared" si="1"/>
        <v>96973</v>
      </c>
      <c r="H2994" s="388">
        <f t="shared" si="2"/>
        <v>44.57</v>
      </c>
    </row>
    <row r="2995" ht="15.75" customHeight="1">
      <c r="A2995" s="323" t="s">
        <v>17251</v>
      </c>
      <c r="B2995" s="480" t="s">
        <v>17252</v>
      </c>
      <c r="C2995" s="323" t="s">
        <v>722</v>
      </c>
      <c r="D2995" s="323" t="s">
        <v>17254</v>
      </c>
      <c r="F2995" s="286" t="str">
        <f t="shared" si="1"/>
        <v>96974</v>
      </c>
      <c r="H2995" s="388">
        <f t="shared" si="2"/>
        <v>56.33</v>
      </c>
    </row>
    <row r="2996" ht="15.75" customHeight="1">
      <c r="A2996" s="323" t="s">
        <v>17255</v>
      </c>
      <c r="B2996" s="480" t="s">
        <v>17257</v>
      </c>
      <c r="C2996" s="323" t="s">
        <v>722</v>
      </c>
      <c r="D2996" s="323" t="s">
        <v>17258</v>
      </c>
      <c r="F2996" s="286" t="str">
        <f t="shared" si="1"/>
        <v>96975</v>
      </c>
      <c r="H2996" s="388">
        <f t="shared" si="2"/>
        <v>71.57</v>
      </c>
    </row>
    <row r="2997" ht="15.75" customHeight="1">
      <c r="A2997" s="323" t="s">
        <v>17261</v>
      </c>
      <c r="B2997" s="480" t="s">
        <v>17262</v>
      </c>
      <c r="C2997" s="323" t="s">
        <v>722</v>
      </c>
      <c r="D2997" s="323" t="s">
        <v>17264</v>
      </c>
      <c r="F2997" s="286" t="str">
        <f t="shared" si="1"/>
        <v>96976</v>
      </c>
      <c r="H2997" s="388">
        <f t="shared" si="2"/>
        <v>91.34</v>
      </c>
    </row>
    <row r="2998" ht="15.75" customHeight="1">
      <c r="A2998" s="323" t="s">
        <v>17266</v>
      </c>
      <c r="B2998" s="480" t="s">
        <v>17268</v>
      </c>
      <c r="C2998" s="323" t="s">
        <v>722</v>
      </c>
      <c r="D2998" s="323" t="s">
        <v>17269</v>
      </c>
      <c r="F2998" s="286" t="str">
        <f t="shared" si="1"/>
        <v>96977</v>
      </c>
      <c r="H2998" s="388">
        <f t="shared" si="2"/>
        <v>32.09</v>
      </c>
    </row>
    <row r="2999" ht="15.75" customHeight="1">
      <c r="A2999" s="323" t="s">
        <v>17272</v>
      </c>
      <c r="B2999" s="480" t="s">
        <v>17274</v>
      </c>
      <c r="C2999" s="323" t="s">
        <v>722</v>
      </c>
      <c r="D2999" s="323" t="s">
        <v>5651</v>
      </c>
      <c r="F2999" s="286" t="str">
        <f t="shared" si="1"/>
        <v>96978</v>
      </c>
      <c r="H2999" s="388">
        <f t="shared" si="2"/>
        <v>44.89</v>
      </c>
    </row>
    <row r="3000" ht="15.75" customHeight="1">
      <c r="A3000" s="323" t="s">
        <v>17278</v>
      </c>
      <c r="B3000" s="480" t="s">
        <v>17279</v>
      </c>
      <c r="C3000" s="323" t="s">
        <v>722</v>
      </c>
      <c r="D3000" s="323" t="s">
        <v>16518</v>
      </c>
      <c r="F3000" s="286" t="str">
        <f t="shared" si="1"/>
        <v>96979</v>
      </c>
      <c r="H3000" s="388">
        <f t="shared" si="2"/>
        <v>62.74</v>
      </c>
    </row>
    <row r="3001" ht="15.75" customHeight="1">
      <c r="A3001" s="323" t="s">
        <v>17282</v>
      </c>
      <c r="B3001" s="480" t="s">
        <v>17283</v>
      </c>
      <c r="C3001" s="323" t="s">
        <v>1662</v>
      </c>
      <c r="D3001" s="323" t="s">
        <v>12711</v>
      </c>
      <c r="F3001" s="286" t="str">
        <f t="shared" si="1"/>
        <v>96984</v>
      </c>
      <c r="H3001" s="388">
        <f t="shared" si="2"/>
        <v>53.32</v>
      </c>
    </row>
    <row r="3002" ht="15.75" customHeight="1">
      <c r="A3002" s="323" t="s">
        <v>17286</v>
      </c>
      <c r="B3002" s="480" t="s">
        <v>17288</v>
      </c>
      <c r="C3002" s="323" t="s">
        <v>1662</v>
      </c>
      <c r="D3002" s="323" t="s">
        <v>17289</v>
      </c>
      <c r="F3002" s="286" t="str">
        <f t="shared" si="1"/>
        <v>96985</v>
      </c>
      <c r="H3002" s="388">
        <f t="shared" si="2"/>
        <v>71.95</v>
      </c>
    </row>
    <row r="3003" ht="15.75" customHeight="1">
      <c r="A3003" s="323" t="s">
        <v>17292</v>
      </c>
      <c r="B3003" s="480" t="s">
        <v>17294</v>
      </c>
      <c r="C3003" s="323" t="s">
        <v>1662</v>
      </c>
      <c r="D3003" s="323" t="s">
        <v>17295</v>
      </c>
      <c r="F3003" s="286" t="str">
        <f t="shared" si="1"/>
        <v>96986</v>
      </c>
      <c r="H3003" s="388">
        <f t="shared" si="2"/>
        <v>107.5</v>
      </c>
    </row>
    <row r="3004" ht="15.75" customHeight="1">
      <c r="A3004" s="323" t="s">
        <v>17297</v>
      </c>
      <c r="B3004" s="480" t="s">
        <v>17299</v>
      </c>
      <c r="C3004" s="323" t="s">
        <v>1662</v>
      </c>
      <c r="D3004" s="323" t="s">
        <v>17300</v>
      </c>
      <c r="F3004" s="286" t="str">
        <f t="shared" si="1"/>
        <v>96987</v>
      </c>
      <c r="H3004" s="388">
        <f t="shared" si="2"/>
        <v>105.49</v>
      </c>
    </row>
    <row r="3005" ht="15.75" customHeight="1">
      <c r="A3005" s="323" t="s">
        <v>17303</v>
      </c>
      <c r="B3005" s="480" t="s">
        <v>17304</v>
      </c>
      <c r="C3005" s="323" t="s">
        <v>1662</v>
      </c>
      <c r="D3005" s="323" t="s">
        <v>17305</v>
      </c>
      <c r="F3005" s="286" t="str">
        <f t="shared" si="1"/>
        <v>96988</v>
      </c>
      <c r="H3005" s="388">
        <f t="shared" si="2"/>
        <v>121.22</v>
      </c>
    </row>
    <row r="3006" ht="15.75" customHeight="1">
      <c r="A3006" s="323" t="s">
        <v>17307</v>
      </c>
      <c r="B3006" s="480" t="s">
        <v>17308</v>
      </c>
      <c r="C3006" s="323" t="s">
        <v>1662</v>
      </c>
      <c r="D3006" s="323" t="s">
        <v>17309</v>
      </c>
      <c r="F3006" s="286" t="str">
        <f t="shared" si="1"/>
        <v>96989</v>
      </c>
      <c r="H3006" s="388">
        <f t="shared" si="2"/>
        <v>80.27</v>
      </c>
    </row>
    <row r="3007" ht="15.75" customHeight="1">
      <c r="A3007" s="323" t="s">
        <v>17312</v>
      </c>
      <c r="B3007" s="480" t="s">
        <v>17313</v>
      </c>
      <c r="C3007" s="323" t="s">
        <v>1662</v>
      </c>
      <c r="D3007" s="323" t="s">
        <v>17315</v>
      </c>
      <c r="F3007" s="286" t="str">
        <f t="shared" si="1"/>
        <v>98463</v>
      </c>
      <c r="H3007" s="388">
        <f t="shared" si="2"/>
        <v>22.41</v>
      </c>
    </row>
    <row r="3008" ht="15.75" customHeight="1">
      <c r="A3008" s="323" t="s">
        <v>17317</v>
      </c>
      <c r="B3008" s="480" t="s">
        <v>17318</v>
      </c>
      <c r="C3008" s="323" t="s">
        <v>1662</v>
      </c>
      <c r="D3008" s="323" t="s">
        <v>17319</v>
      </c>
      <c r="F3008" s="286" t="str">
        <f t="shared" si="1"/>
        <v>9535</v>
      </c>
      <c r="H3008" s="388">
        <f t="shared" si="2"/>
        <v>94.67</v>
      </c>
    </row>
    <row r="3009" ht="15.75" customHeight="1">
      <c r="A3009" s="323" t="s">
        <v>17322</v>
      </c>
      <c r="B3009" s="480" t="s">
        <v>17323</v>
      </c>
      <c r="C3009" s="323" t="s">
        <v>1662</v>
      </c>
      <c r="D3009" s="323" t="s">
        <v>17324</v>
      </c>
      <c r="F3009" s="286" t="str">
        <f t="shared" si="1"/>
        <v>88547</v>
      </c>
      <c r="H3009" s="388">
        <f t="shared" si="2"/>
        <v>95.96</v>
      </c>
    </row>
    <row r="3010" ht="15.75" customHeight="1">
      <c r="A3010" s="323" t="s">
        <v>17327</v>
      </c>
      <c r="B3010" s="480" t="s">
        <v>17328</v>
      </c>
      <c r="C3010" s="323" t="s">
        <v>1662</v>
      </c>
      <c r="D3010" s="323" t="s">
        <v>17330</v>
      </c>
      <c r="F3010" s="286" t="str">
        <f t="shared" si="1"/>
        <v>72283</v>
      </c>
      <c r="H3010" s="388">
        <f t="shared" si="2"/>
        <v>1202.41</v>
      </c>
    </row>
    <row r="3011" ht="15.75" customHeight="1">
      <c r="A3011" s="323" t="s">
        <v>17332</v>
      </c>
      <c r="B3011" s="480" t="s">
        <v>17334</v>
      </c>
      <c r="C3011" s="323" t="s">
        <v>1662</v>
      </c>
      <c r="D3011" s="323" t="s">
        <v>17335</v>
      </c>
      <c r="F3011" s="286" t="str">
        <f t="shared" si="1"/>
        <v>72287</v>
      </c>
      <c r="H3011" s="388">
        <f t="shared" si="2"/>
        <v>325.38</v>
      </c>
    </row>
    <row r="3012" ht="15.75" customHeight="1">
      <c r="A3012" s="323" t="s">
        <v>17336</v>
      </c>
      <c r="B3012" s="480" t="s">
        <v>17337</v>
      </c>
      <c r="C3012" s="323" t="s">
        <v>1662</v>
      </c>
      <c r="D3012" s="323" t="s">
        <v>17338</v>
      </c>
      <c r="F3012" s="286" t="str">
        <f t="shared" si="1"/>
        <v>72288</v>
      </c>
      <c r="H3012" s="388">
        <f t="shared" si="2"/>
        <v>406.18</v>
      </c>
    </row>
    <row r="3013" ht="15.75" customHeight="1">
      <c r="A3013" s="323" t="s">
        <v>17340</v>
      </c>
      <c r="B3013" s="480" t="s">
        <v>17341</v>
      </c>
      <c r="C3013" s="323" t="s">
        <v>1662</v>
      </c>
      <c r="D3013" s="323" t="s">
        <v>17343</v>
      </c>
      <c r="F3013" s="286" t="str">
        <f t="shared" si="1"/>
        <v>72553</v>
      </c>
      <c r="H3013" s="388">
        <f t="shared" si="2"/>
        <v>174.94</v>
      </c>
    </row>
    <row r="3014" ht="15.75" customHeight="1">
      <c r="A3014" s="323" t="s">
        <v>17344</v>
      </c>
      <c r="B3014" s="480" t="s">
        <v>17346</v>
      </c>
      <c r="C3014" s="323" t="s">
        <v>1662</v>
      </c>
      <c r="D3014" s="323" t="s">
        <v>17347</v>
      </c>
      <c r="F3014" s="286" t="str">
        <f t="shared" si="1"/>
        <v>72554</v>
      </c>
      <c r="H3014" s="388">
        <f t="shared" si="2"/>
        <v>587.32</v>
      </c>
    </row>
    <row r="3015" ht="15.75" customHeight="1">
      <c r="A3015" s="323" t="s">
        <v>17349</v>
      </c>
      <c r="B3015" s="480" t="s">
        <v>17350</v>
      </c>
      <c r="C3015" s="323" t="s">
        <v>1662</v>
      </c>
      <c r="D3015" s="323" t="s">
        <v>17351</v>
      </c>
      <c r="F3015" s="286" t="str">
        <f t="shared" si="1"/>
        <v>73775/1</v>
      </c>
      <c r="H3015" s="388">
        <f t="shared" si="2"/>
        <v>183.9</v>
      </c>
    </row>
    <row r="3016" ht="15.75" customHeight="1">
      <c r="A3016" s="323" t="s">
        <v>17354</v>
      </c>
      <c r="B3016" s="480" t="s">
        <v>17356</v>
      </c>
      <c r="C3016" s="323" t="s">
        <v>1662</v>
      </c>
      <c r="D3016" s="323" t="s">
        <v>17357</v>
      </c>
      <c r="F3016" s="286" t="str">
        <f t="shared" si="1"/>
        <v>73775/2</v>
      </c>
      <c r="H3016" s="388">
        <f t="shared" si="2"/>
        <v>189.43</v>
      </c>
    </row>
    <row r="3017" ht="15.75" customHeight="1">
      <c r="A3017" s="323" t="s">
        <v>17358</v>
      </c>
      <c r="B3017" s="480" t="s">
        <v>17360</v>
      </c>
      <c r="C3017" s="323" t="s">
        <v>1662</v>
      </c>
      <c r="D3017" s="323" t="s">
        <v>17361</v>
      </c>
      <c r="F3017" s="286" t="str">
        <f t="shared" si="1"/>
        <v>83633</v>
      </c>
      <c r="H3017" s="388">
        <f t="shared" si="2"/>
        <v>2495.22</v>
      </c>
    </row>
    <row r="3018" ht="15.75" customHeight="1">
      <c r="A3018" s="323" t="s">
        <v>17363</v>
      </c>
      <c r="B3018" s="480" t="s">
        <v>17364</v>
      </c>
      <c r="C3018" s="323" t="s">
        <v>1662</v>
      </c>
      <c r="D3018" s="323" t="s">
        <v>17365</v>
      </c>
      <c r="F3018" s="286" t="str">
        <f t="shared" si="1"/>
        <v>83634</v>
      </c>
      <c r="H3018" s="388">
        <f t="shared" si="2"/>
        <v>552.09</v>
      </c>
    </row>
    <row r="3019" ht="15.75" customHeight="1">
      <c r="A3019" s="323" t="s">
        <v>17367</v>
      </c>
      <c r="B3019" s="480" t="s">
        <v>17368</v>
      </c>
      <c r="C3019" s="323" t="s">
        <v>1662</v>
      </c>
      <c r="D3019" s="323" t="s">
        <v>17369</v>
      </c>
      <c r="F3019" s="286" t="str">
        <f t="shared" si="1"/>
        <v>83635</v>
      </c>
      <c r="H3019" s="388">
        <f t="shared" si="2"/>
        <v>213.36</v>
      </c>
    </row>
    <row r="3020" ht="15.75" customHeight="1">
      <c r="A3020" s="323" t="s">
        <v>17370</v>
      </c>
      <c r="B3020" s="480" t="s">
        <v>17373</v>
      </c>
      <c r="C3020" s="323" t="s">
        <v>1662</v>
      </c>
      <c r="D3020" s="323" t="s">
        <v>17374</v>
      </c>
      <c r="F3020" s="286" t="str">
        <f t="shared" si="1"/>
        <v>96765</v>
      </c>
      <c r="H3020" s="388">
        <f t="shared" si="2"/>
        <v>1420.97</v>
      </c>
    </row>
    <row r="3021" ht="15.75" customHeight="1">
      <c r="A3021" s="323" t="s">
        <v>17377</v>
      </c>
      <c r="B3021" s="480" t="s">
        <v>17378</v>
      </c>
      <c r="C3021" s="323" t="s">
        <v>1662</v>
      </c>
      <c r="D3021" s="323" t="s">
        <v>17379</v>
      </c>
      <c r="F3021" s="286" t="str">
        <f t="shared" si="1"/>
        <v>73749/1</v>
      </c>
      <c r="H3021" s="388">
        <f t="shared" si="2"/>
        <v>215.28</v>
      </c>
    </row>
    <row r="3022" ht="15.75" customHeight="1">
      <c r="A3022" s="323" t="s">
        <v>17382</v>
      </c>
      <c r="B3022" s="480" t="s">
        <v>17383</v>
      </c>
      <c r="C3022" s="323" t="s">
        <v>1662</v>
      </c>
      <c r="D3022" s="323" t="s">
        <v>17385</v>
      </c>
      <c r="F3022" s="286" t="str">
        <f t="shared" si="1"/>
        <v>73749/2</v>
      </c>
      <c r="H3022" s="388">
        <f t="shared" si="2"/>
        <v>391.19</v>
      </c>
    </row>
    <row r="3023" ht="15.75" customHeight="1">
      <c r="A3023" s="323" t="s">
        <v>17388</v>
      </c>
      <c r="B3023" s="480" t="s">
        <v>17390</v>
      </c>
      <c r="C3023" s="323" t="s">
        <v>1662</v>
      </c>
      <c r="D3023" s="323" t="s">
        <v>17392</v>
      </c>
      <c r="F3023" s="286" t="str">
        <f t="shared" si="1"/>
        <v>73749/3</v>
      </c>
      <c r="H3023" s="388">
        <f t="shared" si="2"/>
        <v>1270.35</v>
      </c>
    </row>
    <row r="3024" ht="15.75" customHeight="1">
      <c r="A3024" s="323" t="s">
        <v>17394</v>
      </c>
      <c r="B3024" s="480" t="s">
        <v>17395</v>
      </c>
      <c r="C3024" s="323" t="s">
        <v>1662</v>
      </c>
      <c r="D3024" s="323" t="s">
        <v>17396</v>
      </c>
      <c r="F3024" s="286" t="str">
        <f t="shared" si="1"/>
        <v>84796</v>
      </c>
      <c r="H3024" s="388">
        <f t="shared" si="2"/>
        <v>602.32</v>
      </c>
    </row>
    <row r="3025" ht="15.75" customHeight="1">
      <c r="A3025" s="323" t="s">
        <v>17399</v>
      </c>
      <c r="B3025" s="480" t="s">
        <v>17400</v>
      </c>
      <c r="C3025" s="323" t="s">
        <v>1662</v>
      </c>
      <c r="D3025" s="323" t="s">
        <v>17401</v>
      </c>
      <c r="F3025" s="286" t="str">
        <f t="shared" si="1"/>
        <v>84798</v>
      </c>
      <c r="H3025" s="388">
        <f t="shared" si="2"/>
        <v>274.35</v>
      </c>
    </row>
    <row r="3026" ht="15.75" customHeight="1">
      <c r="A3026" s="323" t="s">
        <v>17404</v>
      </c>
      <c r="B3026" s="480" t="s">
        <v>17405</v>
      </c>
      <c r="C3026" s="323" t="s">
        <v>722</v>
      </c>
      <c r="D3026" s="323" t="s">
        <v>15597</v>
      </c>
      <c r="F3026" s="286" t="str">
        <f t="shared" si="1"/>
        <v>98261</v>
      </c>
      <c r="H3026" s="388">
        <f t="shared" si="2"/>
        <v>3.54</v>
      </c>
    </row>
    <row r="3027" ht="15.75" customHeight="1">
      <c r="A3027" s="323" t="s">
        <v>17409</v>
      </c>
      <c r="B3027" s="480" t="s">
        <v>17411</v>
      </c>
      <c r="C3027" s="323" t="s">
        <v>722</v>
      </c>
      <c r="D3027" s="323" t="s">
        <v>5453</v>
      </c>
      <c r="F3027" s="286" t="str">
        <f t="shared" si="1"/>
        <v>98262</v>
      </c>
      <c r="H3027" s="388">
        <f t="shared" si="2"/>
        <v>4.07</v>
      </c>
    </row>
    <row r="3028" ht="15.75" customHeight="1">
      <c r="A3028" s="323" t="s">
        <v>17413</v>
      </c>
      <c r="B3028" s="480" t="s">
        <v>17414</v>
      </c>
      <c r="C3028" s="323" t="s">
        <v>722</v>
      </c>
      <c r="D3028" s="323" t="s">
        <v>17416</v>
      </c>
      <c r="F3028" s="286" t="str">
        <f t="shared" si="1"/>
        <v>98263</v>
      </c>
      <c r="H3028" s="388">
        <f t="shared" si="2"/>
        <v>4.68</v>
      </c>
    </row>
    <row r="3029" ht="15.75" customHeight="1">
      <c r="A3029" s="323" t="s">
        <v>17419</v>
      </c>
      <c r="B3029" s="480" t="s">
        <v>17420</v>
      </c>
      <c r="C3029" s="323" t="s">
        <v>722</v>
      </c>
      <c r="D3029" s="323" t="s">
        <v>6778</v>
      </c>
      <c r="F3029" s="286" t="str">
        <f t="shared" si="1"/>
        <v>98264</v>
      </c>
      <c r="H3029" s="388">
        <f t="shared" si="2"/>
        <v>5.14</v>
      </c>
    </row>
    <row r="3030" ht="15.75" customHeight="1">
      <c r="A3030" s="323" t="s">
        <v>17423</v>
      </c>
      <c r="B3030" s="480" t="s">
        <v>17424</v>
      </c>
      <c r="C3030" s="323" t="s">
        <v>722</v>
      </c>
      <c r="D3030" s="323" t="s">
        <v>4111</v>
      </c>
      <c r="F3030" s="286" t="str">
        <f t="shared" si="1"/>
        <v>98265</v>
      </c>
      <c r="H3030" s="388">
        <f t="shared" si="2"/>
        <v>5.87</v>
      </c>
    </row>
    <row r="3031" ht="15.75" customHeight="1">
      <c r="A3031" s="323" t="s">
        <v>17427</v>
      </c>
      <c r="B3031" s="480" t="s">
        <v>17428</v>
      </c>
      <c r="C3031" s="323" t="s">
        <v>722</v>
      </c>
      <c r="D3031" s="323" t="s">
        <v>4105</v>
      </c>
      <c r="F3031" s="286" t="str">
        <f t="shared" si="1"/>
        <v>98266</v>
      </c>
      <c r="H3031" s="388">
        <f t="shared" si="2"/>
        <v>6.28</v>
      </c>
    </row>
    <row r="3032" ht="15.75" customHeight="1">
      <c r="A3032" s="323" t="s">
        <v>17430</v>
      </c>
      <c r="B3032" s="480" t="s">
        <v>17432</v>
      </c>
      <c r="C3032" s="323" t="s">
        <v>722</v>
      </c>
      <c r="D3032" s="323" t="s">
        <v>17433</v>
      </c>
      <c r="F3032" s="286" t="str">
        <f t="shared" si="1"/>
        <v>98267</v>
      </c>
      <c r="H3032" s="388">
        <f t="shared" si="2"/>
        <v>9.97</v>
      </c>
    </row>
    <row r="3033" ht="15.75" customHeight="1">
      <c r="A3033" s="323" t="s">
        <v>17436</v>
      </c>
      <c r="B3033" s="480" t="s">
        <v>17437</v>
      </c>
      <c r="C3033" s="323" t="s">
        <v>722</v>
      </c>
      <c r="D3033" s="323" t="s">
        <v>5629</v>
      </c>
      <c r="F3033" s="286" t="str">
        <f t="shared" si="1"/>
        <v>98268</v>
      </c>
      <c r="H3033" s="388">
        <f t="shared" si="2"/>
        <v>15.67</v>
      </c>
    </row>
    <row r="3034" ht="15.75" customHeight="1">
      <c r="A3034" s="323" t="s">
        <v>17440</v>
      </c>
      <c r="B3034" s="480" t="s">
        <v>17441</v>
      </c>
      <c r="C3034" s="323" t="s">
        <v>722</v>
      </c>
      <c r="D3034" s="323" t="s">
        <v>6729</v>
      </c>
      <c r="F3034" s="286" t="str">
        <f t="shared" si="1"/>
        <v>98269</v>
      </c>
      <c r="H3034" s="388">
        <f t="shared" si="2"/>
        <v>19.98</v>
      </c>
    </row>
    <row r="3035" ht="15.75" customHeight="1">
      <c r="A3035" s="323" t="s">
        <v>17442</v>
      </c>
      <c r="B3035" s="480" t="s">
        <v>17444</v>
      </c>
      <c r="C3035" s="323" t="s">
        <v>722</v>
      </c>
      <c r="D3035" s="323" t="s">
        <v>16169</v>
      </c>
      <c r="F3035" s="286" t="str">
        <f t="shared" si="1"/>
        <v>98270</v>
      </c>
      <c r="H3035" s="388">
        <f t="shared" si="2"/>
        <v>31.73</v>
      </c>
    </row>
    <row r="3036" ht="15.75" customHeight="1">
      <c r="A3036" s="323" t="s">
        <v>17446</v>
      </c>
      <c r="B3036" s="480" t="s">
        <v>17447</v>
      </c>
      <c r="C3036" s="323" t="s">
        <v>722</v>
      </c>
      <c r="D3036" s="323" t="s">
        <v>17448</v>
      </c>
      <c r="F3036" s="286" t="str">
        <f t="shared" si="1"/>
        <v>98271</v>
      </c>
      <c r="H3036" s="388">
        <f t="shared" si="2"/>
        <v>48.49</v>
      </c>
    </row>
    <row r="3037" ht="15.75" customHeight="1">
      <c r="A3037" s="323" t="s">
        <v>17450</v>
      </c>
      <c r="B3037" s="480" t="s">
        <v>17451</v>
      </c>
      <c r="C3037" s="323" t="s">
        <v>722</v>
      </c>
      <c r="D3037" s="323" t="s">
        <v>11470</v>
      </c>
      <c r="F3037" s="286" t="str">
        <f t="shared" si="1"/>
        <v>98272</v>
      </c>
      <c r="H3037" s="388">
        <f t="shared" si="2"/>
        <v>111.93</v>
      </c>
    </row>
    <row r="3038" ht="15.75" customHeight="1">
      <c r="A3038" s="323" t="s">
        <v>17454</v>
      </c>
      <c r="B3038" s="480" t="s">
        <v>17455</v>
      </c>
      <c r="C3038" s="323" t="s">
        <v>722</v>
      </c>
      <c r="D3038" s="323" t="s">
        <v>6211</v>
      </c>
      <c r="F3038" s="286" t="str">
        <f t="shared" si="1"/>
        <v>98273</v>
      </c>
      <c r="H3038" s="388">
        <f t="shared" si="2"/>
        <v>2.18</v>
      </c>
    </row>
    <row r="3039" ht="15.75" customHeight="1">
      <c r="A3039" s="323" t="s">
        <v>17457</v>
      </c>
      <c r="B3039" s="480" t="s">
        <v>17458</v>
      </c>
      <c r="C3039" s="323" t="s">
        <v>722</v>
      </c>
      <c r="D3039" s="323" t="s">
        <v>7231</v>
      </c>
      <c r="F3039" s="286" t="str">
        <f t="shared" si="1"/>
        <v>98274</v>
      </c>
      <c r="H3039" s="388">
        <f t="shared" si="2"/>
        <v>2.88</v>
      </c>
    </row>
    <row r="3040" ht="15.75" customHeight="1">
      <c r="A3040" s="323" t="s">
        <v>17460</v>
      </c>
      <c r="B3040" s="480" t="s">
        <v>17461</v>
      </c>
      <c r="C3040" s="323" t="s">
        <v>722</v>
      </c>
      <c r="D3040" s="323" t="s">
        <v>13002</v>
      </c>
      <c r="F3040" s="286" t="str">
        <f t="shared" si="1"/>
        <v>98275</v>
      </c>
      <c r="H3040" s="388">
        <f t="shared" si="2"/>
        <v>3.29</v>
      </c>
    </row>
    <row r="3041" ht="15.75" customHeight="1">
      <c r="A3041" s="323" t="s">
        <v>17463</v>
      </c>
      <c r="B3041" s="480" t="s">
        <v>17465</v>
      </c>
      <c r="C3041" s="323" t="s">
        <v>722</v>
      </c>
      <c r="D3041" s="323" t="s">
        <v>7537</v>
      </c>
      <c r="F3041" s="286" t="str">
        <f t="shared" si="1"/>
        <v>98276</v>
      </c>
      <c r="H3041" s="388">
        <f t="shared" si="2"/>
        <v>6.99</v>
      </c>
    </row>
    <row r="3042" ht="15.75" customHeight="1">
      <c r="A3042" s="323" t="s">
        <v>17466</v>
      </c>
      <c r="B3042" s="480" t="s">
        <v>17468</v>
      </c>
      <c r="C3042" s="323" t="s">
        <v>722</v>
      </c>
      <c r="D3042" s="323" t="s">
        <v>17469</v>
      </c>
      <c r="F3042" s="286" t="str">
        <f t="shared" si="1"/>
        <v>98277</v>
      </c>
      <c r="H3042" s="388">
        <f t="shared" si="2"/>
        <v>12.7</v>
      </c>
    </row>
    <row r="3043" ht="15.75" customHeight="1">
      <c r="A3043" s="323" t="s">
        <v>17470</v>
      </c>
      <c r="B3043" s="480" t="s">
        <v>17471</v>
      </c>
      <c r="C3043" s="323" t="s">
        <v>722</v>
      </c>
      <c r="D3043" s="323" t="s">
        <v>9033</v>
      </c>
      <c r="F3043" s="286" t="str">
        <f t="shared" si="1"/>
        <v>98278</v>
      </c>
      <c r="H3043" s="388">
        <f t="shared" si="2"/>
        <v>17.01</v>
      </c>
    </row>
    <row r="3044" ht="15.75" customHeight="1">
      <c r="A3044" s="323" t="s">
        <v>17473</v>
      </c>
      <c r="B3044" s="480" t="s">
        <v>17475</v>
      </c>
      <c r="C3044" s="323" t="s">
        <v>722</v>
      </c>
      <c r="D3044" s="323" t="s">
        <v>17476</v>
      </c>
      <c r="F3044" s="286" t="str">
        <f t="shared" si="1"/>
        <v>98279</v>
      </c>
      <c r="H3044" s="388">
        <f t="shared" si="2"/>
        <v>28.74</v>
      </c>
    </row>
    <row r="3045" ht="15.75" customHeight="1">
      <c r="A3045" s="323" t="s">
        <v>17478</v>
      </c>
      <c r="B3045" s="480" t="s">
        <v>17479</v>
      </c>
      <c r="C3045" s="323" t="s">
        <v>722</v>
      </c>
      <c r="D3045" s="323" t="s">
        <v>17480</v>
      </c>
      <c r="F3045" s="286" t="str">
        <f t="shared" si="1"/>
        <v>98280</v>
      </c>
      <c r="H3045" s="388">
        <f t="shared" si="2"/>
        <v>7.36</v>
      </c>
    </row>
    <row r="3046" ht="15.75" customHeight="1">
      <c r="A3046" s="323" t="s">
        <v>17483</v>
      </c>
      <c r="B3046" s="480" t="s">
        <v>17484</v>
      </c>
      <c r="C3046" s="323" t="s">
        <v>722</v>
      </c>
      <c r="D3046" s="323" t="s">
        <v>16210</v>
      </c>
      <c r="F3046" s="286" t="str">
        <f t="shared" si="1"/>
        <v>98281</v>
      </c>
      <c r="H3046" s="388">
        <f t="shared" si="2"/>
        <v>7.9</v>
      </c>
    </row>
    <row r="3047" ht="15.75" customHeight="1">
      <c r="A3047" s="323" t="s">
        <v>17486</v>
      </c>
      <c r="B3047" s="480" t="s">
        <v>17487</v>
      </c>
      <c r="C3047" s="323" t="s">
        <v>722</v>
      </c>
      <c r="D3047" s="323" t="s">
        <v>17488</v>
      </c>
      <c r="F3047" s="286" t="str">
        <f t="shared" si="1"/>
        <v>98282</v>
      </c>
      <c r="H3047" s="388">
        <f t="shared" si="2"/>
        <v>8.53</v>
      </c>
    </row>
    <row r="3048" ht="15.75" customHeight="1">
      <c r="A3048" s="323" t="s">
        <v>17489</v>
      </c>
      <c r="B3048" s="480" t="s">
        <v>17490</v>
      </c>
      <c r="C3048" s="323" t="s">
        <v>722</v>
      </c>
      <c r="D3048" s="323" t="s">
        <v>17492</v>
      </c>
      <c r="F3048" s="286" t="str">
        <f t="shared" si="1"/>
        <v>98283</v>
      </c>
      <c r="H3048" s="388">
        <f t="shared" si="2"/>
        <v>8.99</v>
      </c>
    </row>
    <row r="3049" ht="15.75" customHeight="1">
      <c r="A3049" s="323" t="s">
        <v>17494</v>
      </c>
      <c r="B3049" s="480" t="s">
        <v>17495</v>
      </c>
      <c r="C3049" s="323" t="s">
        <v>722</v>
      </c>
      <c r="D3049" s="323" t="s">
        <v>3064</v>
      </c>
      <c r="F3049" s="286" t="str">
        <f t="shared" si="1"/>
        <v>98284</v>
      </c>
      <c r="H3049" s="388">
        <f t="shared" si="2"/>
        <v>9.7</v>
      </c>
    </row>
    <row r="3050" ht="15.75" customHeight="1">
      <c r="A3050" s="323" t="s">
        <v>17498</v>
      </c>
      <c r="B3050" s="480" t="s">
        <v>17500</v>
      </c>
      <c r="C3050" s="323" t="s">
        <v>722</v>
      </c>
      <c r="D3050" s="323" t="s">
        <v>15155</v>
      </c>
      <c r="F3050" s="286" t="str">
        <f t="shared" si="1"/>
        <v>98285</v>
      </c>
      <c r="H3050" s="388">
        <f t="shared" si="2"/>
        <v>10.1</v>
      </c>
    </row>
    <row r="3051" ht="15.75" customHeight="1">
      <c r="A3051" s="323" t="s">
        <v>17502</v>
      </c>
      <c r="B3051" s="480" t="s">
        <v>17503</v>
      </c>
      <c r="C3051" s="323" t="s">
        <v>722</v>
      </c>
      <c r="D3051" s="323" t="s">
        <v>17505</v>
      </c>
      <c r="F3051" s="286" t="str">
        <f t="shared" si="1"/>
        <v>98286</v>
      </c>
      <c r="H3051" s="388">
        <f t="shared" si="2"/>
        <v>13.8</v>
      </c>
    </row>
    <row r="3052" ht="15.75" customHeight="1">
      <c r="A3052" s="323" t="s">
        <v>17507</v>
      </c>
      <c r="B3052" s="480" t="s">
        <v>17509</v>
      </c>
      <c r="C3052" s="323" t="s">
        <v>722</v>
      </c>
      <c r="D3052" s="323" t="s">
        <v>3495</v>
      </c>
      <c r="F3052" s="286" t="str">
        <f t="shared" si="1"/>
        <v>98287</v>
      </c>
      <c r="H3052" s="388">
        <f t="shared" si="2"/>
        <v>1.23</v>
      </c>
    </row>
    <row r="3053" ht="15.75" customHeight="1">
      <c r="A3053" s="323" t="s">
        <v>17512</v>
      </c>
      <c r="B3053" s="480" t="s">
        <v>17513</v>
      </c>
      <c r="C3053" s="323" t="s">
        <v>722</v>
      </c>
      <c r="D3053" s="323" t="s">
        <v>10089</v>
      </c>
      <c r="F3053" s="286" t="str">
        <f t="shared" si="1"/>
        <v>98288</v>
      </c>
      <c r="H3053" s="388">
        <f t="shared" si="2"/>
        <v>1.76</v>
      </c>
    </row>
    <row r="3054" ht="15.75" customHeight="1">
      <c r="A3054" s="323" t="s">
        <v>17516</v>
      </c>
      <c r="B3054" s="480" t="s">
        <v>17517</v>
      </c>
      <c r="C3054" s="323" t="s">
        <v>722</v>
      </c>
      <c r="D3054" s="323" t="s">
        <v>6732</v>
      </c>
      <c r="F3054" s="286" t="str">
        <f t="shared" si="1"/>
        <v>98289</v>
      </c>
      <c r="H3054" s="388">
        <f t="shared" si="2"/>
        <v>2.37</v>
      </c>
    </row>
    <row r="3055" ht="15.75" customHeight="1">
      <c r="A3055" s="323" t="s">
        <v>17519</v>
      </c>
      <c r="B3055" s="480" t="s">
        <v>17520</v>
      </c>
      <c r="C3055" s="323" t="s">
        <v>722</v>
      </c>
      <c r="D3055" s="323" t="s">
        <v>3839</v>
      </c>
      <c r="F3055" s="286" t="str">
        <f t="shared" si="1"/>
        <v>98290</v>
      </c>
      <c r="H3055" s="388">
        <f t="shared" si="2"/>
        <v>2.86</v>
      </c>
    </row>
    <row r="3056" ht="15.75" customHeight="1">
      <c r="A3056" s="323" t="s">
        <v>17523</v>
      </c>
      <c r="B3056" s="480" t="s">
        <v>17524</v>
      </c>
      <c r="C3056" s="323" t="s">
        <v>722</v>
      </c>
      <c r="D3056" s="323" t="s">
        <v>5671</v>
      </c>
      <c r="F3056" s="286" t="str">
        <f t="shared" si="1"/>
        <v>98291</v>
      </c>
      <c r="H3056" s="388">
        <f t="shared" si="2"/>
        <v>3.59</v>
      </c>
    </row>
    <row r="3057" ht="15.75" customHeight="1">
      <c r="A3057" s="323" t="s">
        <v>17526</v>
      </c>
      <c r="B3057" s="480" t="s">
        <v>17527</v>
      </c>
      <c r="C3057" s="323" t="s">
        <v>722</v>
      </c>
      <c r="D3057" s="323" t="s">
        <v>6129</v>
      </c>
      <c r="F3057" s="286" t="str">
        <f t="shared" si="1"/>
        <v>98292</v>
      </c>
      <c r="H3057" s="388">
        <f t="shared" si="2"/>
        <v>3.97</v>
      </c>
    </row>
    <row r="3058" ht="15.75" customHeight="1">
      <c r="A3058" s="323" t="s">
        <v>17529</v>
      </c>
      <c r="B3058" s="480" t="s">
        <v>17530</v>
      </c>
      <c r="C3058" s="323" t="s">
        <v>722</v>
      </c>
      <c r="D3058" s="323" t="s">
        <v>13618</v>
      </c>
      <c r="F3058" s="286" t="str">
        <f t="shared" si="1"/>
        <v>98293</v>
      </c>
      <c r="H3058" s="388">
        <f t="shared" si="2"/>
        <v>7.67</v>
      </c>
    </row>
    <row r="3059" ht="15.75" customHeight="1">
      <c r="A3059" s="323" t="s">
        <v>17533</v>
      </c>
      <c r="B3059" s="480" t="s">
        <v>17534</v>
      </c>
      <c r="C3059" s="323" t="s">
        <v>722</v>
      </c>
      <c r="D3059" s="323" t="s">
        <v>10813</v>
      </c>
      <c r="F3059" s="286" t="str">
        <f t="shared" si="1"/>
        <v>98400</v>
      </c>
      <c r="H3059" s="388">
        <f t="shared" si="2"/>
        <v>11.59</v>
      </c>
    </row>
    <row r="3060" ht="15.75" customHeight="1">
      <c r="A3060" s="323" t="s">
        <v>17536</v>
      </c>
      <c r="B3060" s="480" t="s">
        <v>17537</v>
      </c>
      <c r="C3060" s="323" t="s">
        <v>722</v>
      </c>
      <c r="D3060" s="323" t="s">
        <v>13867</v>
      </c>
      <c r="F3060" s="286" t="str">
        <f t="shared" si="1"/>
        <v>98401</v>
      </c>
      <c r="H3060" s="388">
        <f t="shared" si="2"/>
        <v>17.41</v>
      </c>
    </row>
    <row r="3061" ht="15.75" customHeight="1">
      <c r="A3061" s="323" t="s">
        <v>17539</v>
      </c>
      <c r="B3061" s="480" t="s">
        <v>17540</v>
      </c>
      <c r="C3061" s="323" t="s">
        <v>722</v>
      </c>
      <c r="D3061" s="323" t="s">
        <v>11809</v>
      </c>
      <c r="F3061" s="286" t="str">
        <f t="shared" si="1"/>
        <v>98402</v>
      </c>
      <c r="H3061" s="388">
        <f t="shared" si="2"/>
        <v>22.31</v>
      </c>
    </row>
    <row r="3062" ht="15.75" customHeight="1">
      <c r="A3062" s="323" t="s">
        <v>17543</v>
      </c>
      <c r="B3062" s="480" t="s">
        <v>17544</v>
      </c>
      <c r="C3062" s="323" t="s">
        <v>1662</v>
      </c>
      <c r="D3062" s="323" t="s">
        <v>17546</v>
      </c>
      <c r="F3062" s="286" t="str">
        <f t="shared" si="1"/>
        <v>100556</v>
      </c>
      <c r="H3062" s="388">
        <f t="shared" si="2"/>
        <v>32.7</v>
      </c>
    </row>
    <row r="3063" ht="15.75" customHeight="1">
      <c r="A3063" s="323" t="s">
        <v>17548</v>
      </c>
      <c r="B3063" s="480" t="s">
        <v>17549</v>
      </c>
      <c r="C3063" s="323" t="s">
        <v>1662</v>
      </c>
      <c r="D3063" s="323" t="s">
        <v>17550</v>
      </c>
      <c r="F3063" s="286" t="str">
        <f t="shared" si="1"/>
        <v>100557</v>
      </c>
      <c r="H3063" s="388">
        <f t="shared" si="2"/>
        <v>342.6</v>
      </c>
    </row>
    <row r="3064" ht="15.75" customHeight="1">
      <c r="A3064" s="323" t="s">
        <v>17552</v>
      </c>
      <c r="B3064" s="480" t="s">
        <v>17553</v>
      </c>
      <c r="C3064" s="323" t="s">
        <v>1662</v>
      </c>
      <c r="D3064" s="323" t="s">
        <v>17554</v>
      </c>
      <c r="F3064" s="286" t="str">
        <f t="shared" si="1"/>
        <v>100559</v>
      </c>
      <c r="H3064" s="388">
        <f t="shared" si="2"/>
        <v>92.32</v>
      </c>
    </row>
    <row r="3065" ht="15.75" customHeight="1">
      <c r="A3065" s="323" t="s">
        <v>17556</v>
      </c>
      <c r="B3065" s="480" t="s">
        <v>17557</v>
      </c>
      <c r="C3065" s="323" t="s">
        <v>1662</v>
      </c>
      <c r="D3065" s="323" t="s">
        <v>17558</v>
      </c>
      <c r="F3065" s="286" t="str">
        <f t="shared" si="1"/>
        <v>100560</v>
      </c>
      <c r="H3065" s="388">
        <f t="shared" si="2"/>
        <v>88.1</v>
      </c>
    </row>
    <row r="3066" ht="15.75" customHeight="1">
      <c r="A3066" s="323" t="s">
        <v>17560</v>
      </c>
      <c r="B3066" s="480" t="s">
        <v>17562</v>
      </c>
      <c r="C3066" s="323" t="s">
        <v>1662</v>
      </c>
      <c r="D3066" s="323" t="s">
        <v>17563</v>
      </c>
      <c r="F3066" s="286" t="str">
        <f t="shared" si="1"/>
        <v>100561</v>
      </c>
      <c r="H3066" s="388">
        <f t="shared" si="2"/>
        <v>148.8</v>
      </c>
    </row>
    <row r="3067" ht="15.75" customHeight="1">
      <c r="A3067" s="323" t="s">
        <v>17565</v>
      </c>
      <c r="B3067" s="480" t="s">
        <v>17567</v>
      </c>
      <c r="C3067" s="323" t="s">
        <v>1662</v>
      </c>
      <c r="D3067" s="323" t="s">
        <v>17568</v>
      </c>
      <c r="F3067" s="286" t="str">
        <f t="shared" si="1"/>
        <v>100562</v>
      </c>
      <c r="H3067" s="388">
        <f t="shared" si="2"/>
        <v>222.11</v>
      </c>
    </row>
    <row r="3068" ht="15.75" customHeight="1">
      <c r="A3068" s="323" t="s">
        <v>17571</v>
      </c>
      <c r="B3068" s="480" t="s">
        <v>17572</v>
      </c>
      <c r="C3068" s="323" t="s">
        <v>1662</v>
      </c>
      <c r="D3068" s="323" t="s">
        <v>17573</v>
      </c>
      <c r="F3068" s="286" t="str">
        <f t="shared" si="1"/>
        <v>100563</v>
      </c>
      <c r="H3068" s="388">
        <f t="shared" si="2"/>
        <v>313.23</v>
      </c>
    </row>
    <row r="3069" ht="15.75" customHeight="1">
      <c r="A3069" s="323" t="s">
        <v>17576</v>
      </c>
      <c r="B3069" s="480" t="s">
        <v>17577</v>
      </c>
      <c r="C3069" s="323" t="s">
        <v>1711</v>
      </c>
      <c r="D3069" s="323" t="s">
        <v>17579</v>
      </c>
      <c r="F3069" s="286" t="str">
        <f t="shared" si="1"/>
        <v>98397</v>
      </c>
      <c r="H3069" s="388">
        <f t="shared" si="2"/>
        <v>10.86</v>
      </c>
    </row>
    <row r="3070" ht="15.75" customHeight="1">
      <c r="A3070" s="323" t="s">
        <v>17580</v>
      </c>
      <c r="B3070" s="480" t="s">
        <v>17581</v>
      </c>
      <c r="C3070" s="323" t="s">
        <v>1662</v>
      </c>
      <c r="D3070" s="323" t="s">
        <v>17583</v>
      </c>
      <c r="F3070" s="286" t="str">
        <f t="shared" si="1"/>
        <v>74003/1</v>
      </c>
      <c r="H3070" s="388">
        <f t="shared" si="2"/>
        <v>7418.09</v>
      </c>
    </row>
    <row r="3071" ht="15.75" customHeight="1">
      <c r="A3071" s="323" t="s">
        <v>17585</v>
      </c>
      <c r="B3071" s="480" t="s">
        <v>17586</v>
      </c>
      <c r="C3071" s="323" t="s">
        <v>1662</v>
      </c>
      <c r="D3071" s="323" t="s">
        <v>11830</v>
      </c>
      <c r="F3071" s="286" t="str">
        <f t="shared" si="1"/>
        <v>85120</v>
      </c>
      <c r="H3071" s="388">
        <f t="shared" si="2"/>
        <v>151.83</v>
      </c>
    </row>
    <row r="3072" ht="15.75" customHeight="1">
      <c r="A3072" s="323" t="s">
        <v>17589</v>
      </c>
      <c r="B3072" s="480" t="s">
        <v>17590</v>
      </c>
      <c r="C3072" s="323" t="s">
        <v>1662</v>
      </c>
      <c r="D3072" s="323" t="s">
        <v>17592</v>
      </c>
      <c r="F3072" s="286" t="str">
        <f t="shared" si="1"/>
        <v>83486</v>
      </c>
      <c r="H3072" s="388">
        <f t="shared" si="2"/>
        <v>1560.97</v>
      </c>
    </row>
    <row r="3073" ht="15.75" customHeight="1">
      <c r="A3073" s="323" t="s">
        <v>17594</v>
      </c>
      <c r="B3073" s="480" t="s">
        <v>17596</v>
      </c>
      <c r="C3073" s="323" t="s">
        <v>1662</v>
      </c>
      <c r="D3073" s="323" t="s">
        <v>17597</v>
      </c>
      <c r="F3073" s="286" t="str">
        <f t="shared" si="1"/>
        <v>83643</v>
      </c>
      <c r="H3073" s="388">
        <f t="shared" si="2"/>
        <v>3572.75</v>
      </c>
    </row>
    <row r="3074" ht="15.75" customHeight="1">
      <c r="A3074" s="323" t="s">
        <v>17599</v>
      </c>
      <c r="B3074" s="480" t="s">
        <v>17600</v>
      </c>
      <c r="C3074" s="323" t="s">
        <v>1662</v>
      </c>
      <c r="D3074" s="323" t="s">
        <v>17602</v>
      </c>
      <c r="F3074" s="286" t="str">
        <f t="shared" si="1"/>
        <v>83644</v>
      </c>
      <c r="H3074" s="388">
        <f t="shared" si="2"/>
        <v>6842.13</v>
      </c>
    </row>
    <row r="3075" ht="15.75" customHeight="1">
      <c r="A3075" s="323" t="s">
        <v>17603</v>
      </c>
      <c r="B3075" s="480" t="s">
        <v>17604</v>
      </c>
      <c r="C3075" s="323" t="s">
        <v>1662</v>
      </c>
      <c r="D3075" s="323" t="s">
        <v>17605</v>
      </c>
      <c r="F3075" s="286" t="str">
        <f t="shared" si="1"/>
        <v>83645</v>
      </c>
      <c r="H3075" s="388">
        <f t="shared" si="2"/>
        <v>2199.29</v>
      </c>
    </row>
    <row r="3076" ht="15.75" customHeight="1">
      <c r="A3076" s="323" t="s">
        <v>17609</v>
      </c>
      <c r="B3076" s="480" t="s">
        <v>17610</v>
      </c>
      <c r="C3076" s="323" t="s">
        <v>1662</v>
      </c>
      <c r="D3076" s="323" t="s">
        <v>17611</v>
      </c>
      <c r="F3076" s="286" t="str">
        <f t="shared" si="1"/>
        <v>83646</v>
      </c>
      <c r="H3076" s="388">
        <f t="shared" si="2"/>
        <v>2547.13</v>
      </c>
    </row>
    <row r="3077" ht="15.75" customHeight="1">
      <c r="A3077" s="323" t="s">
        <v>17613</v>
      </c>
      <c r="B3077" s="480" t="s">
        <v>17614</v>
      </c>
      <c r="C3077" s="323" t="s">
        <v>1662</v>
      </c>
      <c r="D3077" s="323" t="s">
        <v>17615</v>
      </c>
      <c r="F3077" s="286" t="str">
        <f t="shared" si="1"/>
        <v>83647</v>
      </c>
      <c r="H3077" s="388">
        <f t="shared" si="2"/>
        <v>1678.72</v>
      </c>
    </row>
    <row r="3078" ht="15.75" customHeight="1">
      <c r="A3078" s="323" t="s">
        <v>17618</v>
      </c>
      <c r="B3078" s="480" t="s">
        <v>17620</v>
      </c>
      <c r="C3078" s="323" t="s">
        <v>1662</v>
      </c>
      <c r="D3078" s="323" t="s">
        <v>17621</v>
      </c>
      <c r="F3078" s="286" t="str">
        <f t="shared" si="1"/>
        <v>83648</v>
      </c>
      <c r="H3078" s="388">
        <f t="shared" si="2"/>
        <v>1090.61</v>
      </c>
    </row>
    <row r="3079" ht="15.75" customHeight="1">
      <c r="A3079" s="323" t="s">
        <v>17623</v>
      </c>
      <c r="B3079" s="480" t="s">
        <v>17624</v>
      </c>
      <c r="C3079" s="323" t="s">
        <v>1662</v>
      </c>
      <c r="D3079" s="323" t="s">
        <v>17625</v>
      </c>
      <c r="F3079" s="286" t="str">
        <f t="shared" si="1"/>
        <v>83649</v>
      </c>
      <c r="H3079" s="388">
        <f t="shared" si="2"/>
        <v>6384.16</v>
      </c>
    </row>
    <row r="3080" ht="15.75" customHeight="1">
      <c r="A3080" s="323" t="s">
        <v>17626</v>
      </c>
      <c r="B3080" s="480" t="s">
        <v>17627</v>
      </c>
      <c r="C3080" s="323" t="s">
        <v>1662</v>
      </c>
      <c r="D3080" s="323" t="s">
        <v>17629</v>
      </c>
      <c r="F3080" s="286" t="str">
        <f t="shared" si="1"/>
        <v>83650</v>
      </c>
      <c r="H3080" s="388">
        <f t="shared" si="2"/>
        <v>5343.02</v>
      </c>
    </row>
    <row r="3081" ht="15.75" customHeight="1">
      <c r="A3081" s="323" t="s">
        <v>17630</v>
      </c>
      <c r="B3081" s="480" t="s">
        <v>17631</v>
      </c>
      <c r="C3081" s="323" t="s">
        <v>722</v>
      </c>
      <c r="D3081" s="323" t="s">
        <v>4741</v>
      </c>
      <c r="F3081" s="286" t="str">
        <f t="shared" si="1"/>
        <v>98294</v>
      </c>
      <c r="H3081" s="388">
        <f t="shared" si="2"/>
        <v>2.36</v>
      </c>
    </row>
    <row r="3082" ht="15.75" customHeight="1">
      <c r="A3082" s="323" t="s">
        <v>17633</v>
      </c>
      <c r="B3082" s="480" t="s">
        <v>17634</v>
      </c>
      <c r="C3082" s="323" t="s">
        <v>722</v>
      </c>
      <c r="D3082" s="323" t="s">
        <v>4736</v>
      </c>
      <c r="F3082" s="286" t="str">
        <f t="shared" si="1"/>
        <v>98295</v>
      </c>
      <c r="H3082" s="388">
        <f t="shared" si="2"/>
        <v>1.67</v>
      </c>
    </row>
    <row r="3083" ht="15.75" customHeight="1">
      <c r="A3083" s="323" t="s">
        <v>17635</v>
      </c>
      <c r="B3083" s="480" t="s">
        <v>17636</v>
      </c>
      <c r="C3083" s="323" t="s">
        <v>722</v>
      </c>
      <c r="D3083" s="323" t="s">
        <v>6062</v>
      </c>
      <c r="F3083" s="286" t="str">
        <f t="shared" si="1"/>
        <v>98296</v>
      </c>
      <c r="H3083" s="388">
        <f t="shared" si="2"/>
        <v>3.65</v>
      </c>
    </row>
    <row r="3084" ht="15.75" customHeight="1">
      <c r="A3084" s="323" t="s">
        <v>17638</v>
      </c>
      <c r="B3084" s="480" t="s">
        <v>17639</v>
      </c>
      <c r="C3084" s="323" t="s">
        <v>722</v>
      </c>
      <c r="D3084" s="323" t="s">
        <v>12000</v>
      </c>
      <c r="F3084" s="286" t="str">
        <f t="shared" si="1"/>
        <v>98297</v>
      </c>
      <c r="H3084" s="388">
        <f t="shared" si="2"/>
        <v>2.54</v>
      </c>
    </row>
    <row r="3085" ht="15.75" customHeight="1">
      <c r="A3085" s="323" t="s">
        <v>17641</v>
      </c>
      <c r="B3085" s="480" t="s">
        <v>17642</v>
      </c>
      <c r="C3085" s="323" t="s">
        <v>1662</v>
      </c>
      <c r="D3085" s="323" t="s">
        <v>17644</v>
      </c>
      <c r="F3085" s="286" t="str">
        <f t="shared" si="1"/>
        <v>98301</v>
      </c>
      <c r="H3085" s="388">
        <f t="shared" si="2"/>
        <v>546.35</v>
      </c>
    </row>
    <row r="3086" ht="15.75" customHeight="1">
      <c r="A3086" s="323" t="s">
        <v>17646</v>
      </c>
      <c r="B3086" s="480" t="s">
        <v>17647</v>
      </c>
      <c r="C3086" s="323" t="s">
        <v>1662</v>
      </c>
      <c r="D3086" s="323" t="s">
        <v>17648</v>
      </c>
      <c r="F3086" s="286" t="str">
        <f t="shared" si="1"/>
        <v>98302</v>
      </c>
      <c r="H3086" s="388">
        <f t="shared" si="2"/>
        <v>724.48</v>
      </c>
    </row>
    <row r="3087" ht="15.75" customHeight="1">
      <c r="A3087" s="323" t="s">
        <v>17650</v>
      </c>
      <c r="B3087" s="480" t="s">
        <v>17651</v>
      </c>
      <c r="C3087" s="323" t="s">
        <v>1662</v>
      </c>
      <c r="D3087" s="323" t="s">
        <v>17653</v>
      </c>
      <c r="F3087" s="286" t="str">
        <f t="shared" si="1"/>
        <v>98304</v>
      </c>
      <c r="H3087" s="388">
        <f t="shared" si="2"/>
        <v>1172.91</v>
      </c>
    </row>
    <row r="3088" ht="15.75" customHeight="1">
      <c r="A3088" s="323" t="s">
        <v>17654</v>
      </c>
      <c r="B3088" s="480" t="s">
        <v>17655</v>
      </c>
      <c r="C3088" s="323" t="s">
        <v>1662</v>
      </c>
      <c r="D3088" s="323" t="s">
        <v>17656</v>
      </c>
      <c r="F3088" s="286" t="str">
        <f t="shared" si="1"/>
        <v>98307</v>
      </c>
      <c r="H3088" s="388">
        <f t="shared" si="2"/>
        <v>48.41</v>
      </c>
    </row>
    <row r="3089" ht="15.75" customHeight="1">
      <c r="A3089" s="323" t="s">
        <v>17658</v>
      </c>
      <c r="B3089" s="480" t="s">
        <v>17659</v>
      </c>
      <c r="C3089" s="323" t="s">
        <v>1662</v>
      </c>
      <c r="D3089" s="323" t="s">
        <v>4772</v>
      </c>
      <c r="F3089" s="286" t="str">
        <f t="shared" si="1"/>
        <v>98308</v>
      </c>
      <c r="H3089" s="388">
        <f t="shared" si="2"/>
        <v>31.85</v>
      </c>
    </row>
    <row r="3090" ht="15.75" customHeight="1">
      <c r="A3090" s="323" t="s">
        <v>17662</v>
      </c>
      <c r="B3090" s="480" t="s">
        <v>17663</v>
      </c>
      <c r="C3090" s="323" t="s">
        <v>1662</v>
      </c>
      <c r="D3090" s="323" t="s">
        <v>17664</v>
      </c>
      <c r="F3090" s="286" t="str">
        <f t="shared" si="1"/>
        <v>98593</v>
      </c>
      <c r="H3090" s="388">
        <f t="shared" si="2"/>
        <v>960.15</v>
      </c>
    </row>
    <row r="3091" ht="15.75" customHeight="1">
      <c r="A3091" s="323" t="s">
        <v>17666</v>
      </c>
      <c r="B3091" s="480" t="s">
        <v>17667</v>
      </c>
      <c r="C3091" s="323" t="s">
        <v>722</v>
      </c>
      <c r="D3091" s="323" t="s">
        <v>17668</v>
      </c>
      <c r="F3091" s="286" t="str">
        <f t="shared" si="1"/>
        <v>89355</v>
      </c>
      <c r="H3091" s="388">
        <f t="shared" si="2"/>
        <v>16.52</v>
      </c>
    </row>
    <row r="3092" ht="15.75" customHeight="1">
      <c r="A3092" s="323" t="s">
        <v>17671</v>
      </c>
      <c r="B3092" s="480" t="s">
        <v>17672</v>
      </c>
      <c r="C3092" s="323" t="s">
        <v>722</v>
      </c>
      <c r="D3092" s="323" t="s">
        <v>6742</v>
      </c>
      <c r="F3092" s="286" t="str">
        <f t="shared" si="1"/>
        <v>89356</v>
      </c>
      <c r="H3092" s="388">
        <f t="shared" si="2"/>
        <v>19.5</v>
      </c>
    </row>
    <row r="3093" ht="15.75" customHeight="1">
      <c r="A3093" s="323" t="s">
        <v>17675</v>
      </c>
      <c r="B3093" s="480" t="s">
        <v>17676</v>
      </c>
      <c r="C3093" s="323" t="s">
        <v>722</v>
      </c>
      <c r="D3093" s="323" t="s">
        <v>17677</v>
      </c>
      <c r="F3093" s="286" t="str">
        <f t="shared" si="1"/>
        <v>89357</v>
      </c>
      <c r="H3093" s="388">
        <f t="shared" si="2"/>
        <v>27.42</v>
      </c>
    </row>
    <row r="3094" ht="15.75" customHeight="1">
      <c r="A3094" s="323" t="s">
        <v>17679</v>
      </c>
      <c r="B3094" s="480" t="s">
        <v>17681</v>
      </c>
      <c r="C3094" s="323" t="s">
        <v>722</v>
      </c>
      <c r="D3094" s="323" t="s">
        <v>13829</v>
      </c>
      <c r="F3094" s="286" t="str">
        <f t="shared" si="1"/>
        <v>89401</v>
      </c>
      <c r="H3094" s="388">
        <f t="shared" si="2"/>
        <v>7.14</v>
      </c>
    </row>
    <row r="3095" ht="15.75" customHeight="1">
      <c r="A3095" s="323" t="s">
        <v>17684</v>
      </c>
      <c r="B3095" s="480" t="s">
        <v>17685</v>
      </c>
      <c r="C3095" s="323" t="s">
        <v>722</v>
      </c>
      <c r="D3095" s="323" t="s">
        <v>8915</v>
      </c>
      <c r="F3095" s="286" t="str">
        <f t="shared" si="1"/>
        <v>89402</v>
      </c>
      <c r="H3095" s="388">
        <f t="shared" si="2"/>
        <v>8.69</v>
      </c>
    </row>
    <row r="3096" ht="15.75" customHeight="1">
      <c r="A3096" s="323" t="s">
        <v>17689</v>
      </c>
      <c r="B3096" s="480" t="s">
        <v>17690</v>
      </c>
      <c r="C3096" s="323" t="s">
        <v>722</v>
      </c>
      <c r="D3096" s="323" t="s">
        <v>17691</v>
      </c>
      <c r="F3096" s="286" t="str">
        <f t="shared" si="1"/>
        <v>89403</v>
      </c>
      <c r="H3096" s="388">
        <f t="shared" si="2"/>
        <v>14.49</v>
      </c>
    </row>
    <row r="3097" ht="15.75" customHeight="1">
      <c r="A3097" s="323" t="s">
        <v>17692</v>
      </c>
      <c r="B3097" s="480" t="s">
        <v>17694</v>
      </c>
      <c r="C3097" s="323" t="s">
        <v>722</v>
      </c>
      <c r="D3097" s="323" t="s">
        <v>4392</v>
      </c>
      <c r="F3097" s="286" t="str">
        <f t="shared" si="1"/>
        <v>89446</v>
      </c>
      <c r="H3097" s="388">
        <f t="shared" si="2"/>
        <v>4.6</v>
      </c>
    </row>
    <row r="3098" ht="15.75" customHeight="1">
      <c r="A3098" s="323" t="s">
        <v>17695</v>
      </c>
      <c r="B3098" s="480" t="s">
        <v>17696</v>
      </c>
      <c r="C3098" s="323" t="s">
        <v>722</v>
      </c>
      <c r="D3098" s="323" t="s">
        <v>10627</v>
      </c>
      <c r="F3098" s="286" t="str">
        <f t="shared" si="1"/>
        <v>89447</v>
      </c>
      <c r="H3098" s="388">
        <f t="shared" si="2"/>
        <v>9.68</v>
      </c>
    </row>
    <row r="3099" ht="15.75" customHeight="1">
      <c r="A3099" s="323" t="s">
        <v>17698</v>
      </c>
      <c r="B3099" s="480" t="s">
        <v>17699</v>
      </c>
      <c r="C3099" s="323" t="s">
        <v>722</v>
      </c>
      <c r="D3099" s="323" t="s">
        <v>6992</v>
      </c>
      <c r="F3099" s="286" t="str">
        <f t="shared" si="1"/>
        <v>89448</v>
      </c>
      <c r="H3099" s="388">
        <f t="shared" si="2"/>
        <v>13.91</v>
      </c>
    </row>
    <row r="3100" ht="15.75" customHeight="1">
      <c r="A3100" s="323" t="s">
        <v>17702</v>
      </c>
      <c r="B3100" s="480" t="s">
        <v>17703</v>
      </c>
      <c r="C3100" s="323" t="s">
        <v>722</v>
      </c>
      <c r="D3100" s="323" t="s">
        <v>17705</v>
      </c>
      <c r="F3100" s="286" t="str">
        <f t="shared" si="1"/>
        <v>89449</v>
      </c>
      <c r="H3100" s="388">
        <f t="shared" si="2"/>
        <v>15.99</v>
      </c>
    </row>
    <row r="3101" ht="15.75" customHeight="1">
      <c r="A3101" s="323" t="s">
        <v>17709</v>
      </c>
      <c r="B3101" s="480" t="s">
        <v>17710</v>
      </c>
      <c r="C3101" s="323" t="s">
        <v>722</v>
      </c>
      <c r="D3101" s="323" t="s">
        <v>5618</v>
      </c>
      <c r="F3101" s="286" t="str">
        <f t="shared" si="1"/>
        <v>89450</v>
      </c>
      <c r="H3101" s="388">
        <f t="shared" si="2"/>
        <v>26.4</v>
      </c>
    </row>
    <row r="3102" ht="15.75" customHeight="1">
      <c r="A3102" s="323" t="s">
        <v>17713</v>
      </c>
      <c r="B3102" s="480" t="s">
        <v>17714</v>
      </c>
      <c r="C3102" s="323" t="s">
        <v>722</v>
      </c>
      <c r="D3102" s="323" t="s">
        <v>17716</v>
      </c>
      <c r="F3102" s="286" t="str">
        <f t="shared" si="1"/>
        <v>89451</v>
      </c>
      <c r="H3102" s="388">
        <f t="shared" si="2"/>
        <v>43.6</v>
      </c>
    </row>
    <row r="3103" ht="15.75" customHeight="1">
      <c r="A3103" s="323" t="s">
        <v>17717</v>
      </c>
      <c r="B3103" s="480" t="s">
        <v>17718</v>
      </c>
      <c r="C3103" s="323" t="s">
        <v>722</v>
      </c>
      <c r="D3103" s="323" t="s">
        <v>17720</v>
      </c>
      <c r="F3103" s="286" t="str">
        <f t="shared" si="1"/>
        <v>89452</v>
      </c>
      <c r="H3103" s="388">
        <f t="shared" si="2"/>
        <v>54.25</v>
      </c>
    </row>
    <row r="3104" ht="15.75" customHeight="1">
      <c r="A3104" s="323" t="s">
        <v>17721</v>
      </c>
      <c r="B3104" s="480" t="s">
        <v>17723</v>
      </c>
      <c r="C3104" s="323" t="s">
        <v>722</v>
      </c>
      <c r="D3104" s="323" t="s">
        <v>17724</v>
      </c>
      <c r="F3104" s="286" t="str">
        <f t="shared" si="1"/>
        <v>89508</v>
      </c>
      <c r="H3104" s="388">
        <f t="shared" si="2"/>
        <v>20.4</v>
      </c>
    </row>
    <row r="3105" ht="15.75" customHeight="1">
      <c r="A3105" s="323" t="s">
        <v>17726</v>
      </c>
      <c r="B3105" s="480" t="s">
        <v>17727</v>
      </c>
      <c r="C3105" s="323" t="s">
        <v>722</v>
      </c>
      <c r="D3105" s="323" t="s">
        <v>9965</v>
      </c>
      <c r="F3105" s="286" t="str">
        <f t="shared" si="1"/>
        <v>89509</v>
      </c>
      <c r="H3105" s="388">
        <f t="shared" si="2"/>
        <v>27.63</v>
      </c>
    </row>
    <row r="3106" ht="15.75" customHeight="1">
      <c r="A3106" s="323" t="s">
        <v>17729</v>
      </c>
      <c r="B3106" s="480" t="s">
        <v>17730</v>
      </c>
      <c r="C3106" s="323" t="s">
        <v>722</v>
      </c>
      <c r="D3106" s="323" t="s">
        <v>17731</v>
      </c>
      <c r="F3106" s="286" t="str">
        <f t="shared" si="1"/>
        <v>89511</v>
      </c>
      <c r="H3106" s="388">
        <f t="shared" si="2"/>
        <v>40.5</v>
      </c>
    </row>
    <row r="3107" ht="15.75" customHeight="1">
      <c r="A3107" s="323" t="s">
        <v>17734</v>
      </c>
      <c r="B3107" s="480" t="s">
        <v>17735</v>
      </c>
      <c r="C3107" s="323" t="s">
        <v>722</v>
      </c>
      <c r="D3107" s="323" t="s">
        <v>17737</v>
      </c>
      <c r="F3107" s="286" t="str">
        <f t="shared" si="1"/>
        <v>89512</v>
      </c>
      <c r="H3107" s="388">
        <f t="shared" si="2"/>
        <v>64.59</v>
      </c>
    </row>
    <row r="3108" ht="15.75" customHeight="1">
      <c r="A3108" s="323" t="s">
        <v>17739</v>
      </c>
      <c r="B3108" s="480" t="s">
        <v>17741</v>
      </c>
      <c r="C3108" s="323" t="s">
        <v>722</v>
      </c>
      <c r="D3108" s="323" t="s">
        <v>7931</v>
      </c>
      <c r="F3108" s="286" t="str">
        <f t="shared" si="1"/>
        <v>89576</v>
      </c>
      <c r="H3108" s="388">
        <f t="shared" si="2"/>
        <v>25.52</v>
      </c>
    </row>
    <row r="3109" ht="15.75" customHeight="1">
      <c r="A3109" s="323" t="s">
        <v>17744</v>
      </c>
      <c r="B3109" s="480" t="s">
        <v>17745</v>
      </c>
      <c r="C3109" s="323" t="s">
        <v>722</v>
      </c>
      <c r="D3109" s="323" t="s">
        <v>17747</v>
      </c>
      <c r="F3109" s="286" t="str">
        <f t="shared" si="1"/>
        <v>89578</v>
      </c>
      <c r="H3109" s="388">
        <f t="shared" si="2"/>
        <v>44.07</v>
      </c>
    </row>
    <row r="3110" ht="15.75" customHeight="1">
      <c r="A3110" s="323" t="s">
        <v>17749</v>
      </c>
      <c r="B3110" s="480" t="s">
        <v>17750</v>
      </c>
      <c r="C3110" s="323" t="s">
        <v>722</v>
      </c>
      <c r="D3110" s="323" t="s">
        <v>17751</v>
      </c>
      <c r="F3110" s="286" t="str">
        <f t="shared" si="1"/>
        <v>89580</v>
      </c>
      <c r="H3110" s="388">
        <f t="shared" si="2"/>
        <v>87.13</v>
      </c>
    </row>
    <row r="3111" ht="15.75" customHeight="1">
      <c r="A3111" s="323" t="s">
        <v>17753</v>
      </c>
      <c r="B3111" s="480" t="s">
        <v>17754</v>
      </c>
      <c r="C3111" s="323" t="s">
        <v>722</v>
      </c>
      <c r="D3111" s="323" t="s">
        <v>7226</v>
      </c>
      <c r="F3111" s="286" t="str">
        <f t="shared" si="1"/>
        <v>89633</v>
      </c>
      <c r="H3111" s="388">
        <f t="shared" si="2"/>
        <v>20.35</v>
      </c>
    </row>
    <row r="3112" ht="15.75" customHeight="1">
      <c r="A3112" s="323" t="s">
        <v>17756</v>
      </c>
      <c r="B3112" s="480" t="s">
        <v>17757</v>
      </c>
      <c r="C3112" s="323" t="s">
        <v>722</v>
      </c>
      <c r="D3112" s="323" t="s">
        <v>17758</v>
      </c>
      <c r="F3112" s="286" t="str">
        <f t="shared" si="1"/>
        <v>89634</v>
      </c>
      <c r="H3112" s="388">
        <f t="shared" si="2"/>
        <v>30.42</v>
      </c>
    </row>
    <row r="3113" ht="15.75" customHeight="1">
      <c r="A3113" s="323" t="s">
        <v>17761</v>
      </c>
      <c r="B3113" s="480" t="s">
        <v>17762</v>
      </c>
      <c r="C3113" s="323" t="s">
        <v>722</v>
      </c>
      <c r="D3113" s="323" t="s">
        <v>15485</v>
      </c>
      <c r="F3113" s="286" t="str">
        <f t="shared" si="1"/>
        <v>89635</v>
      </c>
      <c r="H3113" s="388">
        <f t="shared" si="2"/>
        <v>42.86</v>
      </c>
    </row>
    <row r="3114" ht="15.75" customHeight="1">
      <c r="A3114" s="323" t="s">
        <v>17765</v>
      </c>
      <c r="B3114" s="480" t="s">
        <v>17767</v>
      </c>
      <c r="C3114" s="323" t="s">
        <v>722</v>
      </c>
      <c r="D3114" s="323" t="s">
        <v>17769</v>
      </c>
      <c r="F3114" s="286" t="str">
        <f t="shared" si="1"/>
        <v>89636</v>
      </c>
      <c r="H3114" s="388">
        <f t="shared" si="2"/>
        <v>52.05</v>
      </c>
    </row>
    <row r="3115" ht="15.75" customHeight="1">
      <c r="A3115" s="323" t="s">
        <v>17771</v>
      </c>
      <c r="B3115" s="480" t="s">
        <v>17772</v>
      </c>
      <c r="C3115" s="323" t="s">
        <v>722</v>
      </c>
      <c r="D3115" s="323" t="s">
        <v>8212</v>
      </c>
      <c r="F3115" s="286" t="str">
        <f t="shared" si="1"/>
        <v>89711</v>
      </c>
      <c r="H3115" s="388">
        <f t="shared" si="2"/>
        <v>18.35</v>
      </c>
    </row>
    <row r="3116" ht="15.75" customHeight="1">
      <c r="A3116" s="323" t="s">
        <v>17776</v>
      </c>
      <c r="B3116" s="480" t="s">
        <v>17780</v>
      </c>
      <c r="C3116" s="323" t="s">
        <v>722</v>
      </c>
      <c r="D3116" s="323" t="s">
        <v>8712</v>
      </c>
      <c r="F3116" s="286" t="str">
        <f t="shared" si="1"/>
        <v>89712</v>
      </c>
      <c r="H3116" s="388">
        <f t="shared" si="2"/>
        <v>27.44</v>
      </c>
    </row>
    <row r="3117" ht="15.75" customHeight="1">
      <c r="A3117" s="323" t="s">
        <v>17782</v>
      </c>
      <c r="B3117" s="480" t="s">
        <v>17783</v>
      </c>
      <c r="C3117" s="323" t="s">
        <v>722</v>
      </c>
      <c r="D3117" s="323" t="s">
        <v>17785</v>
      </c>
      <c r="F3117" s="286" t="str">
        <f t="shared" si="1"/>
        <v>89713</v>
      </c>
      <c r="H3117" s="388">
        <f t="shared" si="2"/>
        <v>41.65</v>
      </c>
    </row>
    <row r="3118" ht="15.75" customHeight="1">
      <c r="A3118" s="323" t="s">
        <v>17787</v>
      </c>
      <c r="B3118" s="480" t="s">
        <v>17788</v>
      </c>
      <c r="C3118" s="323" t="s">
        <v>722</v>
      </c>
      <c r="D3118" s="323" t="s">
        <v>17789</v>
      </c>
      <c r="F3118" s="286" t="str">
        <f t="shared" si="1"/>
        <v>89714</v>
      </c>
      <c r="H3118" s="388">
        <f t="shared" si="2"/>
        <v>53.11</v>
      </c>
    </row>
    <row r="3119" ht="15.75" customHeight="1">
      <c r="A3119" s="323" t="s">
        <v>17791</v>
      </c>
      <c r="B3119" s="480" t="s">
        <v>17792</v>
      </c>
      <c r="C3119" s="323" t="s">
        <v>722</v>
      </c>
      <c r="D3119" s="323" t="s">
        <v>3671</v>
      </c>
      <c r="F3119" s="286" t="str">
        <f t="shared" si="1"/>
        <v>89716</v>
      </c>
      <c r="H3119" s="388">
        <f t="shared" si="2"/>
        <v>20.61</v>
      </c>
    </row>
    <row r="3120" ht="15.75" customHeight="1">
      <c r="A3120" s="323" t="s">
        <v>17795</v>
      </c>
      <c r="B3120" s="480" t="s">
        <v>17797</v>
      </c>
      <c r="C3120" s="323" t="s">
        <v>722</v>
      </c>
      <c r="D3120" s="323" t="s">
        <v>17798</v>
      </c>
      <c r="F3120" s="286" t="str">
        <f t="shared" si="1"/>
        <v>89717</v>
      </c>
      <c r="H3120" s="388">
        <f t="shared" si="2"/>
        <v>31.3</v>
      </c>
    </row>
    <row r="3121" ht="15.75" customHeight="1">
      <c r="A3121" s="323" t="s">
        <v>17802</v>
      </c>
      <c r="B3121" s="480" t="s">
        <v>17803</v>
      </c>
      <c r="C3121" s="323" t="s">
        <v>722</v>
      </c>
      <c r="D3121" s="323" t="s">
        <v>17805</v>
      </c>
      <c r="F3121" s="286" t="str">
        <f t="shared" si="1"/>
        <v>89770</v>
      </c>
      <c r="H3121" s="388">
        <f t="shared" si="2"/>
        <v>33.35</v>
      </c>
    </row>
    <row r="3122" ht="15.75" customHeight="1">
      <c r="A3122" s="323" t="s">
        <v>17807</v>
      </c>
      <c r="B3122" s="480" t="s">
        <v>17809</v>
      </c>
      <c r="C3122" s="323" t="s">
        <v>722</v>
      </c>
      <c r="D3122" s="323" t="s">
        <v>17810</v>
      </c>
      <c r="F3122" s="286" t="str">
        <f t="shared" si="1"/>
        <v>89771</v>
      </c>
      <c r="H3122" s="388">
        <f t="shared" si="2"/>
        <v>45.54</v>
      </c>
    </row>
    <row r="3123" ht="15.75" customHeight="1">
      <c r="A3123" s="323" t="s">
        <v>17812</v>
      </c>
      <c r="B3123" s="480" t="s">
        <v>17813</v>
      </c>
      <c r="C3123" s="323" t="s">
        <v>722</v>
      </c>
      <c r="D3123" s="323" t="s">
        <v>17815</v>
      </c>
      <c r="F3123" s="286" t="str">
        <f t="shared" si="1"/>
        <v>89773</v>
      </c>
      <c r="H3123" s="388">
        <f t="shared" si="2"/>
        <v>105.95</v>
      </c>
    </row>
    <row r="3124" ht="15.75" customHeight="1">
      <c r="A3124" s="323" t="s">
        <v>17817</v>
      </c>
      <c r="B3124" s="480" t="s">
        <v>17818</v>
      </c>
      <c r="C3124" s="323" t="s">
        <v>722</v>
      </c>
      <c r="D3124" s="323" t="s">
        <v>17819</v>
      </c>
      <c r="F3124" s="286" t="str">
        <f t="shared" si="1"/>
        <v>89775</v>
      </c>
      <c r="H3124" s="388">
        <f t="shared" si="2"/>
        <v>167.27</v>
      </c>
    </row>
    <row r="3125" ht="15.75" customHeight="1">
      <c r="A3125" s="323" t="s">
        <v>17820</v>
      </c>
      <c r="B3125" s="480" t="s">
        <v>17822</v>
      </c>
      <c r="C3125" s="323" t="s">
        <v>722</v>
      </c>
      <c r="D3125" s="323" t="s">
        <v>8287</v>
      </c>
      <c r="F3125" s="286" t="str">
        <f t="shared" si="1"/>
        <v>89798</v>
      </c>
      <c r="H3125" s="388">
        <f t="shared" si="2"/>
        <v>12.3</v>
      </c>
    </row>
    <row r="3126" ht="15.75" customHeight="1">
      <c r="A3126" s="323" t="s">
        <v>17825</v>
      </c>
      <c r="B3126" s="480" t="s">
        <v>17826</v>
      </c>
      <c r="C3126" s="323" t="s">
        <v>722</v>
      </c>
      <c r="D3126" s="323" t="s">
        <v>17827</v>
      </c>
      <c r="F3126" s="286" t="str">
        <f t="shared" si="1"/>
        <v>89799</v>
      </c>
      <c r="H3126" s="388">
        <f t="shared" si="2"/>
        <v>19.92</v>
      </c>
    </row>
    <row r="3127" ht="15.75" customHeight="1">
      <c r="A3127" s="323" t="s">
        <v>17829</v>
      </c>
      <c r="B3127" s="480" t="s">
        <v>17831</v>
      </c>
      <c r="C3127" s="323" t="s">
        <v>722</v>
      </c>
      <c r="D3127" s="323" t="s">
        <v>17832</v>
      </c>
      <c r="F3127" s="286" t="str">
        <f t="shared" si="1"/>
        <v>89800</v>
      </c>
      <c r="H3127" s="388">
        <f t="shared" si="2"/>
        <v>24.49</v>
      </c>
    </row>
    <row r="3128" ht="15.75" customHeight="1">
      <c r="A3128" s="323" t="s">
        <v>17833</v>
      </c>
      <c r="B3128" s="480" t="s">
        <v>17834</v>
      </c>
      <c r="C3128" s="323" t="s">
        <v>722</v>
      </c>
      <c r="D3128" s="323" t="s">
        <v>8361</v>
      </c>
      <c r="F3128" s="286" t="str">
        <f t="shared" si="1"/>
        <v>89848</v>
      </c>
      <c r="H3128" s="388">
        <f t="shared" si="2"/>
        <v>29.48</v>
      </c>
    </row>
    <row r="3129" ht="15.75" customHeight="1">
      <c r="A3129" s="323" t="s">
        <v>17836</v>
      </c>
      <c r="B3129" s="480" t="s">
        <v>17837</v>
      </c>
      <c r="C3129" s="323" t="s">
        <v>722</v>
      </c>
      <c r="D3129" s="323" t="s">
        <v>17839</v>
      </c>
      <c r="F3129" s="286" t="str">
        <f t="shared" si="1"/>
        <v>89849</v>
      </c>
      <c r="H3129" s="388">
        <f t="shared" si="2"/>
        <v>58.91</v>
      </c>
    </row>
    <row r="3130" ht="15.75" customHeight="1">
      <c r="A3130" s="323" t="s">
        <v>17841</v>
      </c>
      <c r="B3130" s="480" t="s">
        <v>17842</v>
      </c>
      <c r="C3130" s="323" t="s">
        <v>722</v>
      </c>
      <c r="D3130" s="323" t="s">
        <v>11804</v>
      </c>
      <c r="F3130" s="286" t="str">
        <f t="shared" si="1"/>
        <v>89865</v>
      </c>
      <c r="H3130" s="388">
        <f t="shared" si="2"/>
        <v>11.91</v>
      </c>
    </row>
    <row r="3131" ht="15.75" customHeight="1">
      <c r="A3131" s="323" t="s">
        <v>17845</v>
      </c>
      <c r="B3131" s="480" t="s">
        <v>17846</v>
      </c>
      <c r="C3131" s="323" t="s">
        <v>722</v>
      </c>
      <c r="D3131" s="323" t="s">
        <v>7411</v>
      </c>
      <c r="F3131" s="286" t="str">
        <f t="shared" si="1"/>
        <v>91784</v>
      </c>
      <c r="H3131" s="388">
        <f t="shared" si="2"/>
        <v>39.15</v>
      </c>
    </row>
    <row r="3132" ht="15.75" customHeight="1">
      <c r="A3132" s="323" t="s">
        <v>17848</v>
      </c>
      <c r="B3132" s="480" t="s">
        <v>17849</v>
      </c>
      <c r="C3132" s="323" t="s">
        <v>722</v>
      </c>
      <c r="D3132" s="323" t="s">
        <v>17851</v>
      </c>
      <c r="F3132" s="286" t="str">
        <f t="shared" si="1"/>
        <v>91785</v>
      </c>
      <c r="H3132" s="388">
        <f t="shared" si="2"/>
        <v>38.78</v>
      </c>
    </row>
    <row r="3133" ht="15.75" customHeight="1">
      <c r="A3133" s="323" t="s">
        <v>17852</v>
      </c>
      <c r="B3133" s="480" t="s">
        <v>17853</v>
      </c>
      <c r="C3133" s="323" t="s">
        <v>722</v>
      </c>
      <c r="D3133" s="323" t="s">
        <v>17855</v>
      </c>
      <c r="F3133" s="286" t="str">
        <f t="shared" si="1"/>
        <v>91786</v>
      </c>
      <c r="H3133" s="388">
        <f t="shared" si="2"/>
        <v>26.54</v>
      </c>
    </row>
    <row r="3134" ht="15.75" customHeight="1">
      <c r="A3134" s="323" t="s">
        <v>17857</v>
      </c>
      <c r="B3134" s="480" t="s">
        <v>17858</v>
      </c>
      <c r="C3134" s="323" t="s">
        <v>722</v>
      </c>
      <c r="D3134" s="323" t="s">
        <v>17859</v>
      </c>
      <c r="F3134" s="286" t="str">
        <f t="shared" si="1"/>
        <v>91787</v>
      </c>
      <c r="H3134" s="388">
        <f t="shared" si="2"/>
        <v>29.73</v>
      </c>
    </row>
    <row r="3135" ht="15.75" customHeight="1">
      <c r="A3135" s="323" t="s">
        <v>17861</v>
      </c>
      <c r="B3135" s="480" t="s">
        <v>17862</v>
      </c>
      <c r="C3135" s="323" t="s">
        <v>722</v>
      </c>
      <c r="D3135" s="323" t="s">
        <v>17863</v>
      </c>
      <c r="F3135" s="286" t="str">
        <f t="shared" si="1"/>
        <v>91788</v>
      </c>
      <c r="H3135" s="388">
        <f t="shared" si="2"/>
        <v>37.96</v>
      </c>
    </row>
    <row r="3136" ht="15.75" customHeight="1">
      <c r="A3136" s="323" t="s">
        <v>17865</v>
      </c>
      <c r="B3136" s="480" t="s">
        <v>17866</v>
      </c>
      <c r="C3136" s="323" t="s">
        <v>722</v>
      </c>
      <c r="D3136" s="323" t="s">
        <v>17867</v>
      </c>
      <c r="F3136" s="286" t="str">
        <f t="shared" si="1"/>
        <v>91789</v>
      </c>
      <c r="H3136" s="388">
        <f t="shared" si="2"/>
        <v>44.87</v>
      </c>
    </row>
    <row r="3137" ht="15.75" customHeight="1">
      <c r="A3137" s="323" t="s">
        <v>17871</v>
      </c>
      <c r="B3137" s="480" t="s">
        <v>17872</v>
      </c>
      <c r="C3137" s="323" t="s">
        <v>722</v>
      </c>
      <c r="D3137" s="323" t="s">
        <v>17873</v>
      </c>
      <c r="F3137" s="286" t="str">
        <f t="shared" si="1"/>
        <v>91790</v>
      </c>
      <c r="H3137" s="388">
        <f t="shared" si="2"/>
        <v>67.98</v>
      </c>
    </row>
    <row r="3138" ht="15.75" customHeight="1">
      <c r="A3138" s="323" t="s">
        <v>17875</v>
      </c>
      <c r="B3138" s="480" t="s">
        <v>17877</v>
      </c>
      <c r="C3138" s="323" t="s">
        <v>722</v>
      </c>
      <c r="D3138" s="323" t="s">
        <v>17878</v>
      </c>
      <c r="F3138" s="286" t="str">
        <f t="shared" si="1"/>
        <v>91791</v>
      </c>
      <c r="H3138" s="388">
        <f t="shared" si="2"/>
        <v>92.46</v>
      </c>
    </row>
    <row r="3139" ht="15.75" customHeight="1">
      <c r="A3139" s="323" t="s">
        <v>17881</v>
      </c>
      <c r="B3139" s="480" t="s">
        <v>17882</v>
      </c>
      <c r="C3139" s="323" t="s">
        <v>722</v>
      </c>
      <c r="D3139" s="323" t="s">
        <v>17884</v>
      </c>
      <c r="F3139" s="286" t="str">
        <f t="shared" si="1"/>
        <v>91792</v>
      </c>
      <c r="H3139" s="388">
        <f t="shared" si="2"/>
        <v>53.23</v>
      </c>
    </row>
    <row r="3140" ht="15.75" customHeight="1">
      <c r="A3140" s="323" t="s">
        <v>17886</v>
      </c>
      <c r="B3140" s="480" t="s">
        <v>17888</v>
      </c>
      <c r="C3140" s="323" t="s">
        <v>722</v>
      </c>
      <c r="D3140" s="323" t="s">
        <v>17309</v>
      </c>
      <c r="F3140" s="286" t="str">
        <f t="shared" si="1"/>
        <v>91793</v>
      </c>
      <c r="H3140" s="388">
        <f t="shared" si="2"/>
        <v>80.27</v>
      </c>
    </row>
    <row r="3141" ht="15.75" customHeight="1">
      <c r="A3141" s="323" t="s">
        <v>17891</v>
      </c>
      <c r="B3141" s="480" t="s">
        <v>17893</v>
      </c>
      <c r="C3141" s="323" t="s">
        <v>722</v>
      </c>
      <c r="D3141" s="323" t="s">
        <v>13166</v>
      </c>
      <c r="F3141" s="286" t="str">
        <f t="shared" si="1"/>
        <v>91794</v>
      </c>
      <c r="H3141" s="388">
        <f t="shared" si="2"/>
        <v>39.03</v>
      </c>
    </row>
    <row r="3142" ht="15.75" customHeight="1">
      <c r="A3142" s="323" t="s">
        <v>17896</v>
      </c>
      <c r="B3142" s="480" t="s">
        <v>17897</v>
      </c>
      <c r="C3142" s="323" t="s">
        <v>722</v>
      </c>
      <c r="D3142" s="323" t="s">
        <v>17899</v>
      </c>
      <c r="F3142" s="286" t="str">
        <f t="shared" si="1"/>
        <v>91795</v>
      </c>
      <c r="H3142" s="388">
        <f t="shared" si="2"/>
        <v>65.01</v>
      </c>
    </row>
    <row r="3143" ht="15.75" customHeight="1">
      <c r="A3143" s="323" t="s">
        <v>17902</v>
      </c>
      <c r="B3143" s="480" t="s">
        <v>17903</v>
      </c>
      <c r="C3143" s="323" t="s">
        <v>722</v>
      </c>
      <c r="D3143" s="323" t="s">
        <v>17904</v>
      </c>
      <c r="F3143" s="286" t="str">
        <f t="shared" si="1"/>
        <v>91796</v>
      </c>
      <c r="H3143" s="388">
        <f t="shared" si="2"/>
        <v>71.03</v>
      </c>
    </row>
    <row r="3144" ht="15.75" customHeight="1">
      <c r="A3144" s="323" t="s">
        <v>17906</v>
      </c>
      <c r="B3144" s="480" t="s">
        <v>17907</v>
      </c>
      <c r="C3144" s="323" t="s">
        <v>722</v>
      </c>
      <c r="D3144" s="323" t="s">
        <v>17908</v>
      </c>
      <c r="F3144" s="286" t="str">
        <f t="shared" si="1"/>
        <v>92275</v>
      </c>
      <c r="H3144" s="388">
        <f t="shared" si="2"/>
        <v>41.78</v>
      </c>
    </row>
    <row r="3145" ht="15.75" customHeight="1">
      <c r="A3145" s="323" t="s">
        <v>17910</v>
      </c>
      <c r="B3145" s="480" t="s">
        <v>17912</v>
      </c>
      <c r="C3145" s="323" t="s">
        <v>722</v>
      </c>
      <c r="D3145" s="323" t="s">
        <v>17913</v>
      </c>
      <c r="F3145" s="286" t="str">
        <f t="shared" si="1"/>
        <v>92276</v>
      </c>
      <c r="H3145" s="388">
        <f t="shared" si="2"/>
        <v>52.87</v>
      </c>
    </row>
    <row r="3146" ht="15.75" customHeight="1">
      <c r="A3146" s="323" t="s">
        <v>17915</v>
      </c>
      <c r="B3146" s="480" t="s">
        <v>17916</v>
      </c>
      <c r="C3146" s="323" t="s">
        <v>722</v>
      </c>
      <c r="D3146" s="323" t="s">
        <v>17917</v>
      </c>
      <c r="F3146" s="286" t="str">
        <f t="shared" si="1"/>
        <v>92277</v>
      </c>
      <c r="H3146" s="388">
        <f t="shared" si="2"/>
        <v>76.15</v>
      </c>
    </row>
    <row r="3147" ht="15.75" customHeight="1">
      <c r="A3147" s="323" t="s">
        <v>17919</v>
      </c>
      <c r="B3147" s="480" t="s">
        <v>17921</v>
      </c>
      <c r="C3147" s="323" t="s">
        <v>722</v>
      </c>
      <c r="D3147" s="323" t="s">
        <v>17922</v>
      </c>
      <c r="F3147" s="286" t="str">
        <f t="shared" si="1"/>
        <v>92278</v>
      </c>
      <c r="H3147" s="388">
        <f t="shared" si="2"/>
        <v>102.29</v>
      </c>
    </row>
    <row r="3148" ht="15.75" customHeight="1">
      <c r="A3148" s="323" t="s">
        <v>17924</v>
      </c>
      <c r="B3148" s="480" t="s">
        <v>17925</v>
      </c>
      <c r="C3148" s="323" t="s">
        <v>722</v>
      </c>
      <c r="D3148" s="323" t="s">
        <v>17926</v>
      </c>
      <c r="F3148" s="286" t="str">
        <f t="shared" si="1"/>
        <v>92279</v>
      </c>
      <c r="H3148" s="388">
        <f t="shared" si="2"/>
        <v>147.68</v>
      </c>
    </row>
    <row r="3149" ht="15.75" customHeight="1">
      <c r="A3149" s="323" t="s">
        <v>17928</v>
      </c>
      <c r="B3149" s="480" t="s">
        <v>17929</v>
      </c>
      <c r="C3149" s="323" t="s">
        <v>722</v>
      </c>
      <c r="D3149" s="323" t="s">
        <v>17930</v>
      </c>
      <c r="F3149" s="286" t="str">
        <f t="shared" si="1"/>
        <v>92280</v>
      </c>
      <c r="H3149" s="388">
        <f t="shared" si="2"/>
        <v>207.16</v>
      </c>
    </row>
    <row r="3150" ht="15.75" customHeight="1">
      <c r="A3150" s="323" t="s">
        <v>17932</v>
      </c>
      <c r="B3150" s="480" t="s">
        <v>17934</v>
      </c>
      <c r="C3150" s="323" t="s">
        <v>722</v>
      </c>
      <c r="D3150" s="323" t="s">
        <v>17936</v>
      </c>
      <c r="F3150" s="286" t="str">
        <f t="shared" si="1"/>
        <v>92281</v>
      </c>
      <c r="H3150" s="388">
        <f t="shared" si="2"/>
        <v>108.03</v>
      </c>
    </row>
    <row r="3151" ht="15.75" customHeight="1">
      <c r="A3151" s="323" t="s">
        <v>17939</v>
      </c>
      <c r="B3151" s="480" t="s">
        <v>17940</v>
      </c>
      <c r="C3151" s="323" t="s">
        <v>722</v>
      </c>
      <c r="D3151" s="323" t="s">
        <v>17941</v>
      </c>
      <c r="F3151" s="286" t="str">
        <f t="shared" si="1"/>
        <v>92282</v>
      </c>
      <c r="H3151" s="388">
        <f t="shared" si="2"/>
        <v>121.79</v>
      </c>
    </row>
    <row r="3152" ht="15.75" customHeight="1">
      <c r="A3152" s="323" t="s">
        <v>17943</v>
      </c>
      <c r="B3152" s="480" t="s">
        <v>17945</v>
      </c>
      <c r="C3152" s="323" t="s">
        <v>722</v>
      </c>
      <c r="D3152" s="323" t="s">
        <v>17946</v>
      </c>
      <c r="F3152" s="286" t="str">
        <f t="shared" si="1"/>
        <v>92283</v>
      </c>
      <c r="H3152" s="388">
        <f t="shared" si="2"/>
        <v>163.24</v>
      </c>
    </row>
    <row r="3153" ht="15.75" customHeight="1">
      <c r="A3153" s="323" t="s">
        <v>17948</v>
      </c>
      <c r="B3153" s="480" t="s">
        <v>17949</v>
      </c>
      <c r="C3153" s="323" t="s">
        <v>722</v>
      </c>
      <c r="D3153" s="323" t="s">
        <v>17951</v>
      </c>
      <c r="F3153" s="286" t="str">
        <f t="shared" si="1"/>
        <v>92284</v>
      </c>
      <c r="H3153" s="388">
        <f t="shared" si="2"/>
        <v>201.63</v>
      </c>
    </row>
    <row r="3154" ht="15.75" customHeight="1">
      <c r="A3154" s="323" t="s">
        <v>17952</v>
      </c>
      <c r="B3154" s="480" t="s">
        <v>17954</v>
      </c>
      <c r="C3154" s="323" t="s">
        <v>722</v>
      </c>
      <c r="D3154" s="323" t="s">
        <v>17955</v>
      </c>
      <c r="F3154" s="286" t="str">
        <f t="shared" si="1"/>
        <v>92285</v>
      </c>
      <c r="H3154" s="388">
        <f t="shared" si="2"/>
        <v>266.32</v>
      </c>
    </row>
    <row r="3155" ht="15.75" customHeight="1">
      <c r="A3155" s="323" t="s">
        <v>17957</v>
      </c>
      <c r="B3155" s="480" t="s">
        <v>17958</v>
      </c>
      <c r="C3155" s="323" t="s">
        <v>722</v>
      </c>
      <c r="D3155" s="323" t="s">
        <v>17959</v>
      </c>
      <c r="F3155" s="286" t="str">
        <f t="shared" si="1"/>
        <v>92286</v>
      </c>
      <c r="H3155" s="388">
        <f t="shared" si="2"/>
        <v>327.47</v>
      </c>
    </row>
    <row r="3156" ht="15.75" customHeight="1">
      <c r="A3156" s="323" t="s">
        <v>17961</v>
      </c>
      <c r="B3156" s="480" t="s">
        <v>17963</v>
      </c>
      <c r="C3156" s="323" t="s">
        <v>722</v>
      </c>
      <c r="D3156" s="323" t="s">
        <v>7400</v>
      </c>
      <c r="F3156" s="286" t="str">
        <f t="shared" si="1"/>
        <v>92305</v>
      </c>
      <c r="H3156" s="388">
        <f t="shared" si="2"/>
        <v>28.34</v>
      </c>
    </row>
    <row r="3157" ht="15.75" customHeight="1">
      <c r="A3157" s="323" t="s">
        <v>17964</v>
      </c>
      <c r="B3157" s="480" t="s">
        <v>17965</v>
      </c>
      <c r="C3157" s="323" t="s">
        <v>722</v>
      </c>
      <c r="D3157" s="323" t="s">
        <v>17967</v>
      </c>
      <c r="F3157" s="286" t="str">
        <f t="shared" si="1"/>
        <v>92306</v>
      </c>
      <c r="H3157" s="388">
        <f t="shared" si="2"/>
        <v>45.81</v>
      </c>
    </row>
    <row r="3158" ht="15.75" customHeight="1">
      <c r="A3158" s="323" t="s">
        <v>17968</v>
      </c>
      <c r="B3158" s="480" t="s">
        <v>17969</v>
      </c>
      <c r="C3158" s="323" t="s">
        <v>722</v>
      </c>
      <c r="D3158" s="323" t="s">
        <v>17970</v>
      </c>
      <c r="F3158" s="286" t="str">
        <f t="shared" si="1"/>
        <v>92307</v>
      </c>
      <c r="H3158" s="388">
        <f t="shared" si="2"/>
        <v>57.18</v>
      </c>
    </row>
    <row r="3159" ht="15.75" customHeight="1">
      <c r="A3159" s="323" t="s">
        <v>17972</v>
      </c>
      <c r="B3159" s="480" t="s">
        <v>17973</v>
      </c>
      <c r="C3159" s="323" t="s">
        <v>722</v>
      </c>
      <c r="D3159" s="323" t="s">
        <v>17974</v>
      </c>
      <c r="F3159" s="286" t="str">
        <f t="shared" si="1"/>
        <v>92308</v>
      </c>
      <c r="H3159" s="388">
        <f t="shared" si="2"/>
        <v>44.47</v>
      </c>
    </row>
    <row r="3160" ht="15.75" customHeight="1">
      <c r="A3160" s="323" t="s">
        <v>17976</v>
      </c>
      <c r="B3160" s="480" t="s">
        <v>17980</v>
      </c>
      <c r="C3160" s="323" t="s">
        <v>722</v>
      </c>
      <c r="D3160" s="323" t="s">
        <v>17981</v>
      </c>
      <c r="F3160" s="286" t="str">
        <f t="shared" si="1"/>
        <v>92309</v>
      </c>
      <c r="H3160" s="388">
        <f t="shared" si="2"/>
        <v>114.1</v>
      </c>
    </row>
    <row r="3161" ht="15.75" customHeight="1">
      <c r="A3161" s="323" t="s">
        <v>17983</v>
      </c>
      <c r="B3161" s="480" t="s">
        <v>17984</v>
      </c>
      <c r="C3161" s="323" t="s">
        <v>722</v>
      </c>
      <c r="D3161" s="323" t="s">
        <v>17985</v>
      </c>
      <c r="F3161" s="286" t="str">
        <f t="shared" si="1"/>
        <v>92310</v>
      </c>
      <c r="H3161" s="388">
        <f t="shared" si="2"/>
        <v>128.2</v>
      </c>
    </row>
    <row r="3162" ht="15.75" customHeight="1">
      <c r="A3162" s="323" t="s">
        <v>17987</v>
      </c>
      <c r="B3162" s="480" t="s">
        <v>17988</v>
      </c>
      <c r="C3162" s="323" t="s">
        <v>722</v>
      </c>
      <c r="D3162" s="323" t="s">
        <v>17990</v>
      </c>
      <c r="F3162" s="286" t="str">
        <f t="shared" si="1"/>
        <v>92320</v>
      </c>
      <c r="H3162" s="388">
        <f t="shared" si="2"/>
        <v>37.19</v>
      </c>
    </row>
    <row r="3163" ht="15.75" customHeight="1">
      <c r="A3163" s="323" t="s">
        <v>17993</v>
      </c>
      <c r="B3163" s="480" t="s">
        <v>17995</v>
      </c>
      <c r="C3163" s="323" t="s">
        <v>722</v>
      </c>
      <c r="D3163" s="323" t="s">
        <v>8955</v>
      </c>
      <c r="F3163" s="286" t="str">
        <f t="shared" si="1"/>
        <v>92321</v>
      </c>
      <c r="H3163" s="388">
        <f t="shared" si="2"/>
        <v>61.02</v>
      </c>
    </row>
    <row r="3164" ht="15.75" customHeight="1">
      <c r="A3164" s="323" t="s">
        <v>17996</v>
      </c>
      <c r="B3164" s="480" t="s">
        <v>17997</v>
      </c>
      <c r="C3164" s="323" t="s">
        <v>722</v>
      </c>
      <c r="D3164" s="323" t="s">
        <v>17999</v>
      </c>
      <c r="F3164" s="286" t="str">
        <f t="shared" si="1"/>
        <v>92322</v>
      </c>
      <c r="H3164" s="388">
        <f t="shared" si="2"/>
        <v>77.92</v>
      </c>
    </row>
    <row r="3165" ht="15.75" customHeight="1">
      <c r="A3165" s="323" t="s">
        <v>18000</v>
      </c>
      <c r="B3165" s="480" t="s">
        <v>18001</v>
      </c>
      <c r="C3165" s="323" t="s">
        <v>722</v>
      </c>
      <c r="D3165" s="323" t="s">
        <v>18003</v>
      </c>
      <c r="F3165" s="286" t="str">
        <f t="shared" si="1"/>
        <v>92323</v>
      </c>
      <c r="H3165" s="388">
        <f t="shared" si="2"/>
        <v>51.21</v>
      </c>
    </row>
    <row r="3166" ht="15.75" customHeight="1">
      <c r="A3166" s="323" t="s">
        <v>18005</v>
      </c>
      <c r="B3166" s="480" t="s">
        <v>18007</v>
      </c>
      <c r="C3166" s="323" t="s">
        <v>722</v>
      </c>
      <c r="D3166" s="323" t="s">
        <v>18008</v>
      </c>
      <c r="F3166" s="286" t="str">
        <f t="shared" si="1"/>
        <v>92324</v>
      </c>
      <c r="H3166" s="388">
        <f t="shared" si="2"/>
        <v>127.19</v>
      </c>
    </row>
    <row r="3167" ht="15.75" customHeight="1">
      <c r="A3167" s="323" t="s">
        <v>18011</v>
      </c>
      <c r="B3167" s="480" t="s">
        <v>18012</v>
      </c>
      <c r="C3167" s="323" t="s">
        <v>722</v>
      </c>
      <c r="D3167" s="323" t="s">
        <v>18014</v>
      </c>
      <c r="F3167" s="286" t="str">
        <f t="shared" si="1"/>
        <v>92325</v>
      </c>
      <c r="H3167" s="388">
        <f t="shared" si="2"/>
        <v>146.77</v>
      </c>
    </row>
    <row r="3168" ht="15.75" customHeight="1">
      <c r="A3168" s="323" t="s">
        <v>18016</v>
      </c>
      <c r="B3168" s="480" t="s">
        <v>18017</v>
      </c>
      <c r="C3168" s="323" t="s">
        <v>722</v>
      </c>
      <c r="D3168" s="323" t="s">
        <v>18019</v>
      </c>
      <c r="F3168" s="286" t="str">
        <f t="shared" si="1"/>
        <v>92335</v>
      </c>
      <c r="H3168" s="388">
        <f t="shared" si="2"/>
        <v>83.39</v>
      </c>
    </row>
    <row r="3169" ht="15.75" customHeight="1">
      <c r="A3169" s="323" t="s">
        <v>18021</v>
      </c>
      <c r="B3169" s="480" t="s">
        <v>18022</v>
      </c>
      <c r="C3169" s="323" t="s">
        <v>722</v>
      </c>
      <c r="D3169" s="323" t="s">
        <v>18024</v>
      </c>
      <c r="F3169" s="286" t="str">
        <f t="shared" si="1"/>
        <v>92336</v>
      </c>
      <c r="H3169" s="388">
        <f t="shared" si="2"/>
        <v>102.55</v>
      </c>
    </row>
    <row r="3170" ht="15.75" customHeight="1">
      <c r="A3170" s="323" t="s">
        <v>18026</v>
      </c>
      <c r="B3170" s="480" t="s">
        <v>18027</v>
      </c>
      <c r="C3170" s="323" t="s">
        <v>722</v>
      </c>
      <c r="D3170" s="323" t="s">
        <v>18028</v>
      </c>
      <c r="F3170" s="286" t="str">
        <f t="shared" si="1"/>
        <v>92337</v>
      </c>
      <c r="H3170" s="388">
        <f t="shared" si="2"/>
        <v>135.26</v>
      </c>
    </row>
    <row r="3171" ht="15.75" customHeight="1">
      <c r="A3171" s="323" t="s">
        <v>18029</v>
      </c>
      <c r="B3171" s="480" t="s">
        <v>18030</v>
      </c>
      <c r="C3171" s="323" t="s">
        <v>722</v>
      </c>
      <c r="D3171" s="323" t="s">
        <v>18032</v>
      </c>
      <c r="F3171" s="286" t="str">
        <f t="shared" si="1"/>
        <v>92338</v>
      </c>
      <c r="H3171" s="388">
        <f t="shared" si="2"/>
        <v>108.69</v>
      </c>
    </row>
    <row r="3172" ht="15.75" customHeight="1">
      <c r="A3172" s="323" t="s">
        <v>18034</v>
      </c>
      <c r="B3172" s="480" t="s">
        <v>18035</v>
      </c>
      <c r="C3172" s="323" t="s">
        <v>722</v>
      </c>
      <c r="D3172" s="323" t="s">
        <v>18036</v>
      </c>
      <c r="F3172" s="286" t="str">
        <f t="shared" si="1"/>
        <v>92339</v>
      </c>
      <c r="H3172" s="388">
        <f t="shared" si="2"/>
        <v>162.58</v>
      </c>
    </row>
    <row r="3173" ht="15.75" customHeight="1">
      <c r="A3173" s="323" t="s">
        <v>18038</v>
      </c>
      <c r="B3173" s="480" t="s">
        <v>18039</v>
      </c>
      <c r="C3173" s="323" t="s">
        <v>722</v>
      </c>
      <c r="D3173" s="323" t="s">
        <v>18040</v>
      </c>
      <c r="F3173" s="286" t="str">
        <f t="shared" si="1"/>
        <v>92341</v>
      </c>
      <c r="H3173" s="388">
        <f t="shared" si="2"/>
        <v>92.25</v>
      </c>
    </row>
    <row r="3174" ht="15.75" customHeight="1">
      <c r="A3174" s="323" t="s">
        <v>18041</v>
      </c>
      <c r="B3174" s="480" t="s">
        <v>18042</v>
      </c>
      <c r="C3174" s="323" t="s">
        <v>722</v>
      </c>
      <c r="D3174" s="323" t="s">
        <v>18044</v>
      </c>
      <c r="F3174" s="286" t="str">
        <f t="shared" si="1"/>
        <v>92342</v>
      </c>
      <c r="H3174" s="388">
        <f t="shared" si="2"/>
        <v>111.44</v>
      </c>
    </row>
    <row r="3175" ht="15.75" customHeight="1">
      <c r="A3175" s="323" t="s">
        <v>18045</v>
      </c>
      <c r="B3175" s="480" t="s">
        <v>18046</v>
      </c>
      <c r="C3175" s="323" t="s">
        <v>722</v>
      </c>
      <c r="D3175" s="323" t="s">
        <v>18047</v>
      </c>
      <c r="F3175" s="286" t="str">
        <f t="shared" si="1"/>
        <v>92343</v>
      </c>
      <c r="H3175" s="388">
        <f t="shared" si="2"/>
        <v>144.23</v>
      </c>
    </row>
    <row r="3176" ht="15.75" customHeight="1">
      <c r="A3176" s="323" t="s">
        <v>18049</v>
      </c>
      <c r="B3176" s="480" t="s">
        <v>18050</v>
      </c>
      <c r="C3176" s="323" t="s">
        <v>722</v>
      </c>
      <c r="D3176" s="323" t="s">
        <v>12740</v>
      </c>
      <c r="F3176" s="286" t="str">
        <f t="shared" si="1"/>
        <v>92361</v>
      </c>
      <c r="H3176" s="388">
        <f t="shared" si="2"/>
        <v>89.25</v>
      </c>
    </row>
    <row r="3177" ht="15.75" customHeight="1">
      <c r="A3177" s="323" t="s">
        <v>18051</v>
      </c>
      <c r="B3177" s="480" t="s">
        <v>18052</v>
      </c>
      <c r="C3177" s="323" t="s">
        <v>722</v>
      </c>
      <c r="D3177" s="323" t="s">
        <v>18053</v>
      </c>
      <c r="F3177" s="286" t="str">
        <f t="shared" si="1"/>
        <v>92362</v>
      </c>
      <c r="H3177" s="388">
        <f t="shared" si="2"/>
        <v>142.36</v>
      </c>
    </row>
    <row r="3178" ht="15.75" customHeight="1">
      <c r="A3178" s="323" t="s">
        <v>18055</v>
      </c>
      <c r="B3178" s="480" t="s">
        <v>18056</v>
      </c>
      <c r="C3178" s="323" t="s">
        <v>722</v>
      </c>
      <c r="D3178" s="323" t="s">
        <v>18057</v>
      </c>
      <c r="F3178" s="286" t="str">
        <f t="shared" si="1"/>
        <v>92364</v>
      </c>
      <c r="H3178" s="388">
        <f t="shared" si="2"/>
        <v>50.6</v>
      </c>
    </row>
    <row r="3179" ht="15.75" customHeight="1">
      <c r="A3179" s="323" t="s">
        <v>18059</v>
      </c>
      <c r="B3179" s="480" t="s">
        <v>18060</v>
      </c>
      <c r="C3179" s="323" t="s">
        <v>722</v>
      </c>
      <c r="D3179" s="323" t="s">
        <v>13060</v>
      </c>
      <c r="F3179" s="286" t="str">
        <f t="shared" si="1"/>
        <v>92365</v>
      </c>
      <c r="H3179" s="388">
        <f t="shared" si="2"/>
        <v>58.24</v>
      </c>
    </row>
    <row r="3180" ht="15.75" customHeight="1">
      <c r="A3180" s="323" t="s">
        <v>18063</v>
      </c>
      <c r="B3180" s="480" t="s">
        <v>18064</v>
      </c>
      <c r="C3180" s="323" t="s">
        <v>722</v>
      </c>
      <c r="D3180" s="323" t="s">
        <v>18065</v>
      </c>
      <c r="F3180" s="286" t="str">
        <f t="shared" si="1"/>
        <v>92366</v>
      </c>
      <c r="H3180" s="388">
        <f t="shared" si="2"/>
        <v>81.31</v>
      </c>
    </row>
    <row r="3181" ht="15.75" customHeight="1">
      <c r="A3181" s="323" t="s">
        <v>18067</v>
      </c>
      <c r="B3181" s="480" t="s">
        <v>18068</v>
      </c>
      <c r="C3181" s="323" t="s">
        <v>722</v>
      </c>
      <c r="D3181" s="323" t="s">
        <v>18070</v>
      </c>
      <c r="F3181" s="286" t="str">
        <f t="shared" si="1"/>
        <v>92367</v>
      </c>
      <c r="H3181" s="388">
        <f t="shared" si="2"/>
        <v>100.01</v>
      </c>
    </row>
    <row r="3182" ht="15.75" customHeight="1">
      <c r="A3182" s="323" t="s">
        <v>18071</v>
      </c>
      <c r="B3182" s="480" t="s">
        <v>18072</v>
      </c>
      <c r="C3182" s="323" t="s">
        <v>722</v>
      </c>
      <c r="D3182" s="323" t="s">
        <v>18074</v>
      </c>
      <c r="F3182" s="286" t="str">
        <f t="shared" si="1"/>
        <v>92368</v>
      </c>
      <c r="H3182" s="388">
        <f t="shared" si="2"/>
        <v>132.35</v>
      </c>
    </row>
    <row r="3183" ht="15.75" customHeight="1">
      <c r="A3183" s="323" t="s">
        <v>18075</v>
      </c>
      <c r="B3183" s="480" t="s">
        <v>18076</v>
      </c>
      <c r="C3183" s="323" t="s">
        <v>722</v>
      </c>
      <c r="D3183" s="323" t="s">
        <v>18078</v>
      </c>
      <c r="F3183" s="286" t="str">
        <f t="shared" si="1"/>
        <v>92648</v>
      </c>
      <c r="H3183" s="388">
        <f t="shared" si="2"/>
        <v>76.11</v>
      </c>
    </row>
    <row r="3184" ht="15.75" customHeight="1">
      <c r="A3184" s="323" t="s">
        <v>18079</v>
      </c>
      <c r="B3184" s="480" t="s">
        <v>18081</v>
      </c>
      <c r="C3184" s="323" t="s">
        <v>722</v>
      </c>
      <c r="D3184" s="323" t="s">
        <v>18082</v>
      </c>
      <c r="F3184" s="286" t="str">
        <f t="shared" si="1"/>
        <v>92649</v>
      </c>
      <c r="H3184" s="388">
        <f t="shared" si="2"/>
        <v>92.74</v>
      </c>
    </row>
    <row r="3185" ht="15.75" customHeight="1">
      <c r="A3185" s="323" t="s">
        <v>18084</v>
      </c>
      <c r="B3185" s="480" t="s">
        <v>18085</v>
      </c>
      <c r="C3185" s="323" t="s">
        <v>722</v>
      </c>
      <c r="D3185" s="323" t="s">
        <v>18086</v>
      </c>
      <c r="F3185" s="286" t="str">
        <f t="shared" si="1"/>
        <v>92650</v>
      </c>
      <c r="H3185" s="388">
        <f t="shared" si="2"/>
        <v>145.85</v>
      </c>
    </row>
    <row r="3186" ht="15.75" customHeight="1">
      <c r="A3186" s="323" t="s">
        <v>18088</v>
      </c>
      <c r="B3186" s="480" t="s">
        <v>18089</v>
      </c>
      <c r="C3186" s="323" t="s">
        <v>722</v>
      </c>
      <c r="D3186" s="323" t="s">
        <v>18091</v>
      </c>
      <c r="F3186" s="286" t="str">
        <f t="shared" si="1"/>
        <v>92652</v>
      </c>
      <c r="H3186" s="388">
        <f t="shared" si="2"/>
        <v>54.63</v>
      </c>
    </row>
    <row r="3187" ht="15.75" customHeight="1">
      <c r="A3187" s="323" t="s">
        <v>18093</v>
      </c>
      <c r="B3187" s="480" t="s">
        <v>18094</v>
      </c>
      <c r="C3187" s="323" t="s">
        <v>722</v>
      </c>
      <c r="D3187" s="323" t="s">
        <v>18096</v>
      </c>
      <c r="F3187" s="286" t="str">
        <f t="shared" si="1"/>
        <v>92653</v>
      </c>
      <c r="H3187" s="388">
        <f t="shared" si="2"/>
        <v>62.31</v>
      </c>
    </row>
    <row r="3188" ht="15.75" customHeight="1">
      <c r="A3188" s="323" t="s">
        <v>18097</v>
      </c>
      <c r="B3188" s="480" t="s">
        <v>18098</v>
      </c>
      <c r="C3188" s="323" t="s">
        <v>722</v>
      </c>
      <c r="D3188" s="323" t="s">
        <v>18100</v>
      </c>
      <c r="F3188" s="286" t="str">
        <f t="shared" si="1"/>
        <v>92654</v>
      </c>
      <c r="H3188" s="388">
        <f t="shared" si="2"/>
        <v>85.38</v>
      </c>
    </row>
    <row r="3189" ht="15.75" customHeight="1">
      <c r="A3189" s="323" t="s">
        <v>18103</v>
      </c>
      <c r="B3189" s="480" t="s">
        <v>18104</v>
      </c>
      <c r="C3189" s="323" t="s">
        <v>722</v>
      </c>
      <c r="D3189" s="323" t="s">
        <v>18106</v>
      </c>
      <c r="F3189" s="286" t="str">
        <f t="shared" si="1"/>
        <v>92655</v>
      </c>
      <c r="H3189" s="388">
        <f t="shared" si="2"/>
        <v>104.17</v>
      </c>
    </row>
    <row r="3190" ht="15.75" customHeight="1">
      <c r="A3190" s="323" t="s">
        <v>18108</v>
      </c>
      <c r="B3190" s="480" t="s">
        <v>18109</v>
      </c>
      <c r="C3190" s="323" t="s">
        <v>722</v>
      </c>
      <c r="D3190" s="323" t="s">
        <v>18110</v>
      </c>
      <c r="F3190" s="286" t="str">
        <f t="shared" si="1"/>
        <v>92656</v>
      </c>
      <c r="H3190" s="388">
        <f t="shared" si="2"/>
        <v>136.5</v>
      </c>
    </row>
    <row r="3191" ht="15.75" customHeight="1">
      <c r="A3191" s="323" t="s">
        <v>18112</v>
      </c>
      <c r="B3191" s="480" t="s">
        <v>18113</v>
      </c>
      <c r="C3191" s="323" t="s">
        <v>722</v>
      </c>
      <c r="D3191" s="323" t="s">
        <v>16330</v>
      </c>
      <c r="F3191" s="286" t="str">
        <f t="shared" si="1"/>
        <v>92687</v>
      </c>
      <c r="H3191" s="388">
        <f t="shared" si="2"/>
        <v>25.44</v>
      </c>
    </row>
    <row r="3192" ht="15.75" customHeight="1">
      <c r="A3192" s="323" t="s">
        <v>18115</v>
      </c>
      <c r="B3192" s="480" t="s">
        <v>18117</v>
      </c>
      <c r="C3192" s="323" t="s">
        <v>722</v>
      </c>
      <c r="D3192" s="323" t="s">
        <v>18118</v>
      </c>
      <c r="F3192" s="286" t="str">
        <f t="shared" si="1"/>
        <v>92688</v>
      </c>
      <c r="H3192" s="388">
        <f t="shared" si="2"/>
        <v>35.41</v>
      </c>
    </row>
    <row r="3193" ht="15.75" customHeight="1">
      <c r="A3193" s="323" t="s">
        <v>18120</v>
      </c>
      <c r="B3193" s="480" t="s">
        <v>18123</v>
      </c>
      <c r="C3193" s="323" t="s">
        <v>722</v>
      </c>
      <c r="D3193" s="323" t="s">
        <v>18125</v>
      </c>
      <c r="F3193" s="286" t="str">
        <f t="shared" si="1"/>
        <v>92689</v>
      </c>
      <c r="H3193" s="388">
        <f t="shared" si="2"/>
        <v>37.86</v>
      </c>
    </row>
    <row r="3194" ht="15.75" customHeight="1">
      <c r="A3194" s="323" t="s">
        <v>18127</v>
      </c>
      <c r="B3194" s="480" t="s">
        <v>18128</v>
      </c>
      <c r="C3194" s="323" t="s">
        <v>722</v>
      </c>
      <c r="D3194" s="323" t="s">
        <v>17384</v>
      </c>
      <c r="F3194" s="286" t="str">
        <f t="shared" si="1"/>
        <v>92690</v>
      </c>
      <c r="H3194" s="388">
        <f t="shared" si="2"/>
        <v>54.48</v>
      </c>
    </row>
    <row r="3195" ht="15.75" customHeight="1">
      <c r="A3195" s="323" t="s">
        <v>18131</v>
      </c>
      <c r="B3195" s="480" t="s">
        <v>18132</v>
      </c>
      <c r="C3195" s="323" t="s">
        <v>722</v>
      </c>
      <c r="D3195" s="323" t="s">
        <v>18133</v>
      </c>
      <c r="F3195" s="286" t="str">
        <f t="shared" si="1"/>
        <v>94462</v>
      </c>
      <c r="H3195" s="388">
        <f t="shared" si="2"/>
        <v>90.84</v>
      </c>
    </row>
    <row r="3196" ht="15.75" customHeight="1">
      <c r="A3196" s="323" t="s">
        <v>18136</v>
      </c>
      <c r="B3196" s="480" t="s">
        <v>18138</v>
      </c>
      <c r="C3196" s="323" t="s">
        <v>722</v>
      </c>
      <c r="D3196" s="323" t="s">
        <v>18139</v>
      </c>
      <c r="F3196" s="286" t="str">
        <f t="shared" si="1"/>
        <v>94463</v>
      </c>
      <c r="H3196" s="388">
        <f t="shared" si="2"/>
        <v>106.92</v>
      </c>
    </row>
    <row r="3197" ht="15.75" customHeight="1">
      <c r="A3197" s="323" t="s">
        <v>18141</v>
      </c>
      <c r="B3197" s="480" t="s">
        <v>18143</v>
      </c>
      <c r="C3197" s="323" t="s">
        <v>722</v>
      </c>
      <c r="D3197" s="323" t="s">
        <v>18145</v>
      </c>
      <c r="F3197" s="286" t="str">
        <f t="shared" si="1"/>
        <v>94464</v>
      </c>
      <c r="H3197" s="388">
        <f t="shared" si="2"/>
        <v>151.01</v>
      </c>
    </row>
    <row r="3198" ht="15.75" customHeight="1">
      <c r="A3198" s="323" t="s">
        <v>18148</v>
      </c>
      <c r="B3198" s="480" t="s">
        <v>18149</v>
      </c>
      <c r="C3198" s="323" t="s">
        <v>722</v>
      </c>
      <c r="D3198" s="323" t="s">
        <v>18150</v>
      </c>
      <c r="F3198" s="286" t="str">
        <f t="shared" si="1"/>
        <v>94602</v>
      </c>
      <c r="H3198" s="388">
        <f t="shared" si="2"/>
        <v>162.41</v>
      </c>
    </row>
    <row r="3199" ht="15.75" customHeight="1">
      <c r="A3199" s="323" t="s">
        <v>18152</v>
      </c>
      <c r="B3199" s="480" t="s">
        <v>18154</v>
      </c>
      <c r="C3199" s="323" t="s">
        <v>722</v>
      </c>
      <c r="D3199" s="323" t="s">
        <v>18155</v>
      </c>
      <c r="F3199" s="286" t="str">
        <f t="shared" si="1"/>
        <v>94603</v>
      </c>
      <c r="H3199" s="388">
        <f t="shared" si="2"/>
        <v>217.2</v>
      </c>
    </row>
    <row r="3200" ht="15.75" customHeight="1">
      <c r="A3200" s="323" t="s">
        <v>18159</v>
      </c>
      <c r="B3200" s="480" t="s">
        <v>18160</v>
      </c>
      <c r="C3200" s="323" t="s">
        <v>722</v>
      </c>
      <c r="D3200" s="323" t="s">
        <v>18162</v>
      </c>
      <c r="F3200" s="286" t="str">
        <f t="shared" si="1"/>
        <v>94604</v>
      </c>
      <c r="H3200" s="388">
        <f t="shared" si="2"/>
        <v>295.95</v>
      </c>
    </row>
    <row r="3201" ht="15.75" customHeight="1">
      <c r="A3201" s="323" t="s">
        <v>18165</v>
      </c>
      <c r="B3201" s="480" t="s">
        <v>18166</v>
      </c>
      <c r="C3201" s="323" t="s">
        <v>722</v>
      </c>
      <c r="D3201" s="323" t="s">
        <v>18167</v>
      </c>
      <c r="F3201" s="286" t="str">
        <f t="shared" si="1"/>
        <v>94605</v>
      </c>
      <c r="H3201" s="388">
        <f t="shared" si="2"/>
        <v>421.75</v>
      </c>
    </row>
    <row r="3202" ht="15.75" customHeight="1">
      <c r="A3202" s="323" t="s">
        <v>18170</v>
      </c>
      <c r="B3202" s="480" t="s">
        <v>18171</v>
      </c>
      <c r="C3202" s="323" t="s">
        <v>722</v>
      </c>
      <c r="D3202" s="323" t="s">
        <v>16712</v>
      </c>
      <c r="F3202" s="286" t="str">
        <f t="shared" si="1"/>
        <v>94648</v>
      </c>
      <c r="H3202" s="388">
        <f t="shared" si="2"/>
        <v>9.39</v>
      </c>
    </row>
    <row r="3203" ht="15.75" customHeight="1">
      <c r="A3203" s="323" t="s">
        <v>18174</v>
      </c>
      <c r="B3203" s="480" t="s">
        <v>18175</v>
      </c>
      <c r="C3203" s="323" t="s">
        <v>722</v>
      </c>
      <c r="D3203" s="323" t="s">
        <v>7896</v>
      </c>
      <c r="F3203" s="286" t="str">
        <f t="shared" si="1"/>
        <v>94649</v>
      </c>
      <c r="H3203" s="388">
        <f t="shared" si="2"/>
        <v>14.23</v>
      </c>
    </row>
    <row r="3204" ht="15.75" customHeight="1">
      <c r="A3204" s="323" t="s">
        <v>18178</v>
      </c>
      <c r="B3204" s="480" t="s">
        <v>18180</v>
      </c>
      <c r="C3204" s="323" t="s">
        <v>722</v>
      </c>
      <c r="D3204" s="323" t="s">
        <v>15267</v>
      </c>
      <c r="F3204" s="286" t="str">
        <f t="shared" si="1"/>
        <v>94650</v>
      </c>
      <c r="H3204" s="388">
        <f t="shared" si="2"/>
        <v>20.36</v>
      </c>
    </row>
    <row r="3205" ht="15.75" customHeight="1">
      <c r="A3205" s="323" t="s">
        <v>18183</v>
      </c>
      <c r="B3205" s="480" t="s">
        <v>18184</v>
      </c>
      <c r="C3205" s="323" t="s">
        <v>722</v>
      </c>
      <c r="D3205" s="323" t="s">
        <v>18186</v>
      </c>
      <c r="F3205" s="286" t="str">
        <f t="shared" si="1"/>
        <v>94651</v>
      </c>
      <c r="H3205" s="388">
        <f t="shared" si="2"/>
        <v>22.18</v>
      </c>
    </row>
    <row r="3206" ht="15.75" customHeight="1">
      <c r="A3206" s="323" t="s">
        <v>18188</v>
      </c>
      <c r="B3206" s="480" t="s">
        <v>18191</v>
      </c>
      <c r="C3206" s="323" t="s">
        <v>722</v>
      </c>
      <c r="D3206" s="323" t="s">
        <v>5423</v>
      </c>
      <c r="F3206" s="286" t="str">
        <f t="shared" si="1"/>
        <v>94652</v>
      </c>
      <c r="H3206" s="388">
        <f t="shared" si="2"/>
        <v>36.11</v>
      </c>
    </row>
    <row r="3207" ht="15.75" customHeight="1">
      <c r="A3207" s="323" t="s">
        <v>18194</v>
      </c>
      <c r="B3207" s="480" t="s">
        <v>18195</v>
      </c>
      <c r="C3207" s="323" t="s">
        <v>722</v>
      </c>
      <c r="D3207" s="323" t="s">
        <v>18196</v>
      </c>
      <c r="F3207" s="286" t="str">
        <f t="shared" si="1"/>
        <v>94653</v>
      </c>
      <c r="H3207" s="388">
        <f t="shared" si="2"/>
        <v>51.86</v>
      </c>
    </row>
    <row r="3208" ht="15.75" customHeight="1">
      <c r="A3208" s="323" t="s">
        <v>18198</v>
      </c>
      <c r="B3208" s="480" t="s">
        <v>18200</v>
      </c>
      <c r="C3208" s="323" t="s">
        <v>722</v>
      </c>
      <c r="D3208" s="323" t="s">
        <v>18201</v>
      </c>
      <c r="F3208" s="286" t="str">
        <f t="shared" si="1"/>
        <v>94654</v>
      </c>
      <c r="H3208" s="388">
        <f t="shared" si="2"/>
        <v>68.82</v>
      </c>
    </row>
    <row r="3209" ht="15.75" customHeight="1">
      <c r="A3209" s="323" t="s">
        <v>18203</v>
      </c>
      <c r="B3209" s="480" t="s">
        <v>18204</v>
      </c>
      <c r="C3209" s="323" t="s">
        <v>722</v>
      </c>
      <c r="D3209" s="323" t="s">
        <v>18206</v>
      </c>
      <c r="F3209" s="286" t="str">
        <f t="shared" si="1"/>
        <v>94655</v>
      </c>
      <c r="H3209" s="388">
        <f t="shared" si="2"/>
        <v>96.88</v>
      </c>
    </row>
    <row r="3210" ht="15.75" customHeight="1">
      <c r="A3210" s="323" t="s">
        <v>18208</v>
      </c>
      <c r="B3210" s="480" t="s">
        <v>18210</v>
      </c>
      <c r="C3210" s="323" t="s">
        <v>722</v>
      </c>
      <c r="D3210" s="323" t="s">
        <v>13303</v>
      </c>
      <c r="F3210" s="286" t="str">
        <f t="shared" si="1"/>
        <v>94716</v>
      </c>
      <c r="H3210" s="388">
        <f t="shared" si="2"/>
        <v>20.96</v>
      </c>
    </row>
    <row r="3211" ht="15.75" customHeight="1">
      <c r="A3211" s="323" t="s">
        <v>18213</v>
      </c>
      <c r="B3211" s="480" t="s">
        <v>18215</v>
      </c>
      <c r="C3211" s="323" t="s">
        <v>722</v>
      </c>
      <c r="D3211" s="323" t="s">
        <v>18216</v>
      </c>
      <c r="F3211" s="286" t="str">
        <f t="shared" si="1"/>
        <v>94717</v>
      </c>
      <c r="H3211" s="388">
        <f t="shared" si="2"/>
        <v>30.54</v>
      </c>
    </row>
    <row r="3212" ht="15.75" customHeight="1">
      <c r="A3212" s="323" t="s">
        <v>18220</v>
      </c>
      <c r="B3212" s="480" t="s">
        <v>18221</v>
      </c>
      <c r="C3212" s="323" t="s">
        <v>722</v>
      </c>
      <c r="D3212" s="323" t="s">
        <v>18223</v>
      </c>
      <c r="F3212" s="286" t="str">
        <f t="shared" si="1"/>
        <v>94718</v>
      </c>
      <c r="H3212" s="388">
        <f t="shared" si="2"/>
        <v>37.82</v>
      </c>
    </row>
    <row r="3213" ht="15.75" customHeight="1">
      <c r="A3213" s="323" t="s">
        <v>18225</v>
      </c>
      <c r="B3213" s="480" t="s">
        <v>18227</v>
      </c>
      <c r="C3213" s="323" t="s">
        <v>722</v>
      </c>
      <c r="D3213" s="323" t="s">
        <v>18229</v>
      </c>
      <c r="F3213" s="286" t="str">
        <f t="shared" si="1"/>
        <v>94719</v>
      </c>
      <c r="H3213" s="388">
        <f t="shared" si="2"/>
        <v>49.31</v>
      </c>
    </row>
    <row r="3214" ht="15.75" customHeight="1">
      <c r="A3214" s="323" t="s">
        <v>18232</v>
      </c>
      <c r="B3214" s="480" t="s">
        <v>18233</v>
      </c>
      <c r="C3214" s="323" t="s">
        <v>722</v>
      </c>
      <c r="D3214" s="323" t="s">
        <v>18234</v>
      </c>
      <c r="F3214" s="286" t="str">
        <f t="shared" si="1"/>
        <v>94720</v>
      </c>
      <c r="H3214" s="388">
        <f t="shared" si="2"/>
        <v>74.62</v>
      </c>
    </row>
    <row r="3215" ht="15.75" customHeight="1">
      <c r="A3215" s="323" t="s">
        <v>18236</v>
      </c>
      <c r="B3215" s="480" t="s">
        <v>18237</v>
      </c>
      <c r="C3215" s="323" t="s">
        <v>722</v>
      </c>
      <c r="D3215" s="323" t="s">
        <v>18239</v>
      </c>
      <c r="F3215" s="286" t="str">
        <f t="shared" si="1"/>
        <v>94721</v>
      </c>
      <c r="H3215" s="388">
        <f t="shared" si="2"/>
        <v>108.3</v>
      </c>
    </row>
    <row r="3216" ht="15.75" customHeight="1">
      <c r="A3216" s="323" t="s">
        <v>18241</v>
      </c>
      <c r="B3216" s="480" t="s">
        <v>18243</v>
      </c>
      <c r="C3216" s="323" t="s">
        <v>722</v>
      </c>
      <c r="D3216" s="323" t="s">
        <v>18245</v>
      </c>
      <c r="F3216" s="286" t="str">
        <f t="shared" si="1"/>
        <v>94722</v>
      </c>
      <c r="H3216" s="388">
        <f t="shared" si="2"/>
        <v>189.14</v>
      </c>
    </row>
    <row r="3217" ht="15.75" customHeight="1">
      <c r="A3217" s="323" t="s">
        <v>18251</v>
      </c>
      <c r="B3217" s="480" t="s">
        <v>18253</v>
      </c>
      <c r="C3217" s="323" t="s">
        <v>722</v>
      </c>
      <c r="D3217" s="323" t="s">
        <v>18254</v>
      </c>
      <c r="F3217" s="286" t="str">
        <f t="shared" si="1"/>
        <v>95697</v>
      </c>
      <c r="H3217" s="388">
        <f t="shared" si="2"/>
        <v>72.61</v>
      </c>
    </row>
    <row r="3218" ht="15.75" customHeight="1">
      <c r="A3218" s="323" t="s">
        <v>18257</v>
      </c>
      <c r="B3218" s="480" t="s">
        <v>18258</v>
      </c>
      <c r="C3218" s="323" t="s">
        <v>722</v>
      </c>
      <c r="D3218" s="323" t="s">
        <v>18260</v>
      </c>
      <c r="F3218" s="286" t="str">
        <f t="shared" si="1"/>
        <v>96635</v>
      </c>
      <c r="H3218" s="388">
        <f t="shared" si="2"/>
        <v>26.63</v>
      </c>
    </row>
    <row r="3219" ht="15.75" customHeight="1">
      <c r="A3219" s="323" t="s">
        <v>18262</v>
      </c>
      <c r="B3219" s="480" t="s">
        <v>18263</v>
      </c>
      <c r="C3219" s="323" t="s">
        <v>722</v>
      </c>
      <c r="D3219" s="323" t="s">
        <v>18264</v>
      </c>
      <c r="F3219" s="286" t="str">
        <f t="shared" si="1"/>
        <v>96636</v>
      </c>
      <c r="H3219" s="388">
        <f t="shared" si="2"/>
        <v>28.13</v>
      </c>
    </row>
    <row r="3220" ht="15.75" customHeight="1">
      <c r="A3220" s="323" t="s">
        <v>18267</v>
      </c>
      <c r="B3220" s="480" t="s">
        <v>18268</v>
      </c>
      <c r="C3220" s="323" t="s">
        <v>722</v>
      </c>
      <c r="D3220" s="323" t="s">
        <v>10130</v>
      </c>
      <c r="F3220" s="286" t="str">
        <f t="shared" si="1"/>
        <v>96644</v>
      </c>
      <c r="H3220" s="388">
        <f t="shared" si="2"/>
        <v>17.44</v>
      </c>
    </row>
    <row r="3221" ht="15.75" customHeight="1">
      <c r="A3221" s="323" t="s">
        <v>18273</v>
      </c>
      <c r="B3221" s="480" t="s">
        <v>18275</v>
      </c>
      <c r="C3221" s="323" t="s">
        <v>722</v>
      </c>
      <c r="D3221" s="323" t="s">
        <v>18277</v>
      </c>
      <c r="F3221" s="286" t="str">
        <f t="shared" si="1"/>
        <v>96645</v>
      </c>
      <c r="H3221" s="388">
        <f t="shared" si="2"/>
        <v>22.58</v>
      </c>
    </row>
    <row r="3222" ht="15.75" customHeight="1">
      <c r="A3222" s="323" t="s">
        <v>18280</v>
      </c>
      <c r="B3222" s="480" t="s">
        <v>18281</v>
      </c>
      <c r="C3222" s="323" t="s">
        <v>722</v>
      </c>
      <c r="D3222" s="323" t="s">
        <v>18284</v>
      </c>
      <c r="F3222" s="286" t="str">
        <f t="shared" si="1"/>
        <v>96646</v>
      </c>
      <c r="H3222" s="388">
        <f t="shared" si="2"/>
        <v>35.01</v>
      </c>
    </row>
    <row r="3223" ht="15.75" customHeight="1">
      <c r="A3223" s="323" t="s">
        <v>18287</v>
      </c>
      <c r="B3223" s="480" t="s">
        <v>18289</v>
      </c>
      <c r="C3223" s="323" t="s">
        <v>722</v>
      </c>
      <c r="D3223" s="323" t="s">
        <v>7216</v>
      </c>
      <c r="F3223" s="286" t="str">
        <f t="shared" si="1"/>
        <v>96647</v>
      </c>
      <c r="H3223" s="388">
        <f t="shared" si="2"/>
        <v>15.78</v>
      </c>
    </row>
    <row r="3224" ht="15.75" customHeight="1">
      <c r="A3224" s="323" t="s">
        <v>18294</v>
      </c>
      <c r="B3224" s="480" t="s">
        <v>18295</v>
      </c>
      <c r="C3224" s="323" t="s">
        <v>722</v>
      </c>
      <c r="D3224" s="323" t="s">
        <v>18296</v>
      </c>
      <c r="F3224" s="286" t="str">
        <f t="shared" si="1"/>
        <v>96648</v>
      </c>
      <c r="H3224" s="388">
        <f t="shared" si="2"/>
        <v>28.72</v>
      </c>
    </row>
    <row r="3225" ht="15.75" customHeight="1">
      <c r="A3225" s="323" t="s">
        <v>18299</v>
      </c>
      <c r="B3225" s="480" t="s">
        <v>18301</v>
      </c>
      <c r="C3225" s="323" t="s">
        <v>722</v>
      </c>
      <c r="D3225" s="323" t="s">
        <v>18302</v>
      </c>
      <c r="F3225" s="286" t="str">
        <f t="shared" si="1"/>
        <v>96649</v>
      </c>
      <c r="H3225" s="388">
        <f t="shared" si="2"/>
        <v>42.27</v>
      </c>
    </row>
    <row r="3226" ht="15.75" customHeight="1">
      <c r="A3226" s="323" t="s">
        <v>18305</v>
      </c>
      <c r="B3226" s="480" t="s">
        <v>18306</v>
      </c>
      <c r="C3226" s="323" t="s">
        <v>722</v>
      </c>
      <c r="D3226" s="323" t="s">
        <v>3897</v>
      </c>
      <c r="F3226" s="286" t="str">
        <f t="shared" si="1"/>
        <v>96668</v>
      </c>
      <c r="H3226" s="388">
        <f t="shared" si="2"/>
        <v>11.04</v>
      </c>
    </row>
    <row r="3227" ht="15.75" customHeight="1">
      <c r="A3227" s="323" t="s">
        <v>18308</v>
      </c>
      <c r="B3227" s="480" t="s">
        <v>18309</v>
      </c>
      <c r="C3227" s="323" t="s">
        <v>722</v>
      </c>
      <c r="D3227" s="323" t="s">
        <v>18310</v>
      </c>
      <c r="F3227" s="286" t="str">
        <f t="shared" si="1"/>
        <v>96669</v>
      </c>
      <c r="H3227" s="388">
        <f t="shared" si="2"/>
        <v>13.72</v>
      </c>
    </row>
    <row r="3228" ht="15.75" customHeight="1">
      <c r="A3228" s="323" t="s">
        <v>18311</v>
      </c>
      <c r="B3228" s="480" t="s">
        <v>18313</v>
      </c>
      <c r="C3228" s="323" t="s">
        <v>722</v>
      </c>
      <c r="D3228" s="323" t="s">
        <v>18314</v>
      </c>
      <c r="F3228" s="286" t="str">
        <f t="shared" si="1"/>
        <v>96670</v>
      </c>
      <c r="H3228" s="388">
        <f t="shared" si="2"/>
        <v>20.83</v>
      </c>
    </row>
    <row r="3229" ht="15.75" customHeight="1">
      <c r="A3229" s="323" t="s">
        <v>18316</v>
      </c>
      <c r="B3229" s="480" t="s">
        <v>18318</v>
      </c>
      <c r="C3229" s="323" t="s">
        <v>722</v>
      </c>
      <c r="D3229" s="323" t="s">
        <v>7744</v>
      </c>
      <c r="F3229" s="286" t="str">
        <f t="shared" si="1"/>
        <v>96671</v>
      </c>
      <c r="H3229" s="388">
        <f t="shared" si="2"/>
        <v>27.91</v>
      </c>
    </row>
    <row r="3230" ht="15.75" customHeight="1">
      <c r="A3230" s="323" t="s">
        <v>18321</v>
      </c>
      <c r="B3230" s="480" t="s">
        <v>18323</v>
      </c>
      <c r="C3230" s="323" t="s">
        <v>722</v>
      </c>
      <c r="D3230" s="323" t="s">
        <v>10786</v>
      </c>
      <c r="F3230" s="286" t="str">
        <f t="shared" si="1"/>
        <v>96672</v>
      </c>
      <c r="H3230" s="388">
        <f t="shared" si="2"/>
        <v>40.97</v>
      </c>
    </row>
    <row r="3231" ht="15.75" customHeight="1">
      <c r="A3231" s="323" t="s">
        <v>18327</v>
      </c>
      <c r="B3231" s="480" t="s">
        <v>18329</v>
      </c>
      <c r="C3231" s="323" t="s">
        <v>722</v>
      </c>
      <c r="D3231" s="323" t="s">
        <v>18331</v>
      </c>
      <c r="F3231" s="286" t="str">
        <f t="shared" si="1"/>
        <v>96673</v>
      </c>
      <c r="H3231" s="388">
        <f t="shared" si="2"/>
        <v>66.91</v>
      </c>
    </row>
    <row r="3232" ht="15.75" customHeight="1">
      <c r="A3232" s="323" t="s">
        <v>18333</v>
      </c>
      <c r="B3232" s="480" t="s">
        <v>18334</v>
      </c>
      <c r="C3232" s="323" t="s">
        <v>722</v>
      </c>
      <c r="D3232" s="323" t="s">
        <v>18336</v>
      </c>
      <c r="F3232" s="286" t="str">
        <f t="shared" si="1"/>
        <v>96674</v>
      </c>
      <c r="H3232" s="388">
        <f t="shared" si="2"/>
        <v>94.01</v>
      </c>
    </row>
    <row r="3233" ht="15.75" customHeight="1">
      <c r="A3233" s="323" t="s">
        <v>18338</v>
      </c>
      <c r="B3233" s="480" t="s">
        <v>18339</v>
      </c>
      <c r="C3233" s="323" t="s">
        <v>722</v>
      </c>
      <c r="D3233" s="323" t="s">
        <v>18340</v>
      </c>
      <c r="F3233" s="286" t="str">
        <f t="shared" si="1"/>
        <v>96675</v>
      </c>
      <c r="H3233" s="388">
        <f t="shared" si="2"/>
        <v>163.35</v>
      </c>
    </row>
    <row r="3234" ht="15.75" customHeight="1">
      <c r="A3234" s="323" t="s">
        <v>18343</v>
      </c>
      <c r="B3234" s="480" t="s">
        <v>18344</v>
      </c>
      <c r="C3234" s="323" t="s">
        <v>722</v>
      </c>
      <c r="D3234" s="323" t="s">
        <v>15098</v>
      </c>
      <c r="F3234" s="286" t="str">
        <f t="shared" si="1"/>
        <v>96676</v>
      </c>
      <c r="H3234" s="388">
        <f t="shared" si="2"/>
        <v>10.99</v>
      </c>
    </row>
    <row r="3235" ht="15.75" customHeight="1">
      <c r="A3235" s="323" t="s">
        <v>18347</v>
      </c>
      <c r="B3235" s="480" t="s">
        <v>18350</v>
      </c>
      <c r="C3235" s="323" t="s">
        <v>722</v>
      </c>
      <c r="D3235" s="323" t="s">
        <v>8684</v>
      </c>
      <c r="F3235" s="286" t="str">
        <f t="shared" si="1"/>
        <v>96677</v>
      </c>
      <c r="H3235" s="388">
        <f t="shared" si="2"/>
        <v>18.15</v>
      </c>
    </row>
    <row r="3236" ht="15.75" customHeight="1">
      <c r="A3236" s="323" t="s">
        <v>18352</v>
      </c>
      <c r="B3236" s="480" t="s">
        <v>18353</v>
      </c>
      <c r="C3236" s="323" t="s">
        <v>722</v>
      </c>
      <c r="D3236" s="323" t="s">
        <v>18355</v>
      </c>
      <c r="F3236" s="286" t="str">
        <f t="shared" si="1"/>
        <v>96678</v>
      </c>
      <c r="H3236" s="388">
        <f t="shared" si="2"/>
        <v>25.23</v>
      </c>
    </row>
    <row r="3237" ht="15.75" customHeight="1">
      <c r="A3237" s="323" t="s">
        <v>18358</v>
      </c>
      <c r="B3237" s="480" t="s">
        <v>18360</v>
      </c>
      <c r="C3237" s="323" t="s">
        <v>722</v>
      </c>
      <c r="D3237" s="323" t="s">
        <v>18362</v>
      </c>
      <c r="F3237" s="286" t="str">
        <f t="shared" si="1"/>
        <v>96679</v>
      </c>
      <c r="H3237" s="388">
        <f t="shared" si="2"/>
        <v>36.81</v>
      </c>
    </row>
    <row r="3238" ht="15.75" customHeight="1">
      <c r="A3238" s="323" t="s">
        <v>18364</v>
      </c>
      <c r="B3238" s="480" t="s">
        <v>18365</v>
      </c>
      <c r="C3238" s="323" t="s">
        <v>722</v>
      </c>
      <c r="D3238" s="323" t="s">
        <v>18367</v>
      </c>
      <c r="F3238" s="286" t="str">
        <f t="shared" si="1"/>
        <v>96680</v>
      </c>
      <c r="H3238" s="388">
        <f t="shared" si="2"/>
        <v>49.61</v>
      </c>
    </row>
    <row r="3239" ht="15.75" customHeight="1">
      <c r="A3239" s="323" t="s">
        <v>18369</v>
      </c>
      <c r="B3239" s="480" t="s">
        <v>18372</v>
      </c>
      <c r="C3239" s="323" t="s">
        <v>722</v>
      </c>
      <c r="D3239" s="323" t="s">
        <v>18373</v>
      </c>
      <c r="F3239" s="286" t="str">
        <f t="shared" si="1"/>
        <v>96681</v>
      </c>
      <c r="H3239" s="388">
        <f t="shared" si="2"/>
        <v>92.53</v>
      </c>
    </row>
    <row r="3240" ht="15.75" customHeight="1">
      <c r="A3240" s="323" t="s">
        <v>18375</v>
      </c>
      <c r="B3240" s="480" t="s">
        <v>18377</v>
      </c>
      <c r="C3240" s="323" t="s">
        <v>722</v>
      </c>
      <c r="D3240" s="323" t="s">
        <v>18378</v>
      </c>
      <c r="F3240" s="286" t="str">
        <f t="shared" si="1"/>
        <v>96682</v>
      </c>
      <c r="H3240" s="388">
        <f t="shared" si="2"/>
        <v>136.45</v>
      </c>
    </row>
    <row r="3241" ht="15.75" customHeight="1">
      <c r="A3241" s="323" t="s">
        <v>18380</v>
      </c>
      <c r="B3241" s="480" t="s">
        <v>18382</v>
      </c>
      <c r="C3241" s="323" t="s">
        <v>722</v>
      </c>
      <c r="D3241" s="323" t="s">
        <v>15736</v>
      </c>
      <c r="F3241" s="286" t="str">
        <f t="shared" si="1"/>
        <v>96683</v>
      </c>
      <c r="H3241" s="388">
        <f t="shared" si="2"/>
        <v>186.83</v>
      </c>
    </row>
    <row r="3242" ht="15.75" customHeight="1">
      <c r="A3242" s="323" t="s">
        <v>18384</v>
      </c>
      <c r="B3242" s="480" t="s">
        <v>18385</v>
      </c>
      <c r="C3242" s="323" t="s">
        <v>722</v>
      </c>
      <c r="D3242" s="323" t="s">
        <v>8592</v>
      </c>
      <c r="F3242" s="286" t="str">
        <f t="shared" si="1"/>
        <v>96718</v>
      </c>
      <c r="H3242" s="388">
        <f t="shared" si="2"/>
        <v>7.22</v>
      </c>
    </row>
    <row r="3243" ht="15.75" customHeight="1">
      <c r="A3243" s="323" t="s">
        <v>18389</v>
      </c>
      <c r="B3243" s="480" t="s">
        <v>18390</v>
      </c>
      <c r="C3243" s="323" t="s">
        <v>722</v>
      </c>
      <c r="D3243" s="323" t="s">
        <v>10432</v>
      </c>
      <c r="F3243" s="286" t="str">
        <f t="shared" si="1"/>
        <v>96719</v>
      </c>
      <c r="H3243" s="388">
        <f t="shared" si="2"/>
        <v>14.87</v>
      </c>
    </row>
    <row r="3244" ht="15.75" customHeight="1">
      <c r="A3244" s="323" t="s">
        <v>18393</v>
      </c>
      <c r="B3244" s="480" t="s">
        <v>18394</v>
      </c>
      <c r="C3244" s="323" t="s">
        <v>722</v>
      </c>
      <c r="D3244" s="323" t="s">
        <v>2664</v>
      </c>
      <c r="F3244" s="286" t="str">
        <f t="shared" si="1"/>
        <v>96720</v>
      </c>
      <c r="H3244" s="388">
        <f t="shared" si="2"/>
        <v>18.05</v>
      </c>
    </row>
    <row r="3245" ht="15.75" customHeight="1">
      <c r="A3245" s="323" t="s">
        <v>18396</v>
      </c>
      <c r="B3245" s="480" t="s">
        <v>18397</v>
      </c>
      <c r="C3245" s="323" t="s">
        <v>722</v>
      </c>
      <c r="D3245" s="323" t="s">
        <v>18398</v>
      </c>
      <c r="F3245" s="286" t="str">
        <f t="shared" si="1"/>
        <v>96721</v>
      </c>
      <c r="H3245" s="388">
        <f t="shared" si="2"/>
        <v>24.16</v>
      </c>
    </row>
    <row r="3246" ht="15.75" customHeight="1">
      <c r="A3246" s="323" t="s">
        <v>18400</v>
      </c>
      <c r="B3246" s="480" t="s">
        <v>18401</v>
      </c>
      <c r="C3246" s="323" t="s">
        <v>722</v>
      </c>
      <c r="D3246" s="323" t="s">
        <v>10992</v>
      </c>
      <c r="F3246" s="286" t="str">
        <f t="shared" si="1"/>
        <v>96722</v>
      </c>
      <c r="H3246" s="388">
        <f t="shared" si="2"/>
        <v>33.06</v>
      </c>
    </row>
    <row r="3247" ht="15.75" customHeight="1">
      <c r="A3247" s="323" t="s">
        <v>18404</v>
      </c>
      <c r="B3247" s="480" t="s">
        <v>18405</v>
      </c>
      <c r="C3247" s="323" t="s">
        <v>722</v>
      </c>
      <c r="D3247" s="323" t="s">
        <v>18406</v>
      </c>
      <c r="F3247" s="286" t="str">
        <f t="shared" si="1"/>
        <v>96723</v>
      </c>
      <c r="H3247" s="388">
        <f t="shared" si="2"/>
        <v>43.77</v>
      </c>
    </row>
    <row r="3248" ht="15.75" customHeight="1">
      <c r="A3248" s="323" t="s">
        <v>18408</v>
      </c>
      <c r="B3248" s="480" t="s">
        <v>18409</v>
      </c>
      <c r="C3248" s="323" t="s">
        <v>722</v>
      </c>
      <c r="D3248" s="323" t="s">
        <v>18410</v>
      </c>
      <c r="F3248" s="286" t="str">
        <f t="shared" si="1"/>
        <v>96724</v>
      </c>
      <c r="H3248" s="388">
        <f t="shared" si="2"/>
        <v>71.49</v>
      </c>
    </row>
    <row r="3249" ht="15.75" customHeight="1">
      <c r="A3249" s="323" t="s">
        <v>18415</v>
      </c>
      <c r="B3249" s="480" t="s">
        <v>18416</v>
      </c>
      <c r="C3249" s="323" t="s">
        <v>722</v>
      </c>
      <c r="D3249" s="323" t="s">
        <v>18417</v>
      </c>
      <c r="F3249" s="286" t="str">
        <f t="shared" si="1"/>
        <v>96725</v>
      </c>
      <c r="H3249" s="388">
        <f t="shared" si="2"/>
        <v>93.84</v>
      </c>
    </row>
    <row r="3250" ht="15.75" customHeight="1">
      <c r="A3250" s="323" t="s">
        <v>18419</v>
      </c>
      <c r="B3250" s="480" t="s">
        <v>18420</v>
      </c>
      <c r="C3250" s="323" t="s">
        <v>722</v>
      </c>
      <c r="D3250" s="323" t="s">
        <v>18422</v>
      </c>
      <c r="F3250" s="286" t="str">
        <f t="shared" si="1"/>
        <v>96726</v>
      </c>
      <c r="H3250" s="388">
        <f t="shared" si="2"/>
        <v>152.96</v>
      </c>
    </row>
    <row r="3251" ht="15.75" customHeight="1">
      <c r="A3251" s="323" t="s">
        <v>18423</v>
      </c>
      <c r="B3251" s="480" t="s">
        <v>18425</v>
      </c>
      <c r="C3251" s="323" t="s">
        <v>722</v>
      </c>
      <c r="D3251" s="323" t="s">
        <v>9670</v>
      </c>
      <c r="F3251" s="286" t="str">
        <f t="shared" si="1"/>
        <v>96727</v>
      </c>
      <c r="H3251" s="388">
        <f t="shared" si="2"/>
        <v>12.88</v>
      </c>
    </row>
    <row r="3252" ht="15.75" customHeight="1">
      <c r="A3252" s="323" t="s">
        <v>18427</v>
      </c>
      <c r="B3252" s="480" t="s">
        <v>18428</v>
      </c>
      <c r="C3252" s="323" t="s">
        <v>722</v>
      </c>
      <c r="D3252" s="323" t="s">
        <v>18429</v>
      </c>
      <c r="F3252" s="286" t="str">
        <f t="shared" si="1"/>
        <v>96728</v>
      </c>
      <c r="H3252" s="388">
        <f t="shared" si="2"/>
        <v>15.37</v>
      </c>
    </row>
    <row r="3253" ht="15.75" customHeight="1">
      <c r="A3253" s="323" t="s">
        <v>18431</v>
      </c>
      <c r="B3253" s="480" t="s">
        <v>18433</v>
      </c>
      <c r="C3253" s="323" t="s">
        <v>722</v>
      </c>
      <c r="D3253" s="323" t="s">
        <v>18434</v>
      </c>
      <c r="F3253" s="286" t="str">
        <f t="shared" si="1"/>
        <v>96729</v>
      </c>
      <c r="H3253" s="388">
        <f t="shared" si="2"/>
        <v>23.2</v>
      </c>
    </row>
    <row r="3254" ht="15.75" customHeight="1">
      <c r="A3254" s="323" t="s">
        <v>18436</v>
      </c>
      <c r="B3254" s="480" t="s">
        <v>18437</v>
      </c>
      <c r="C3254" s="323" t="s">
        <v>722</v>
      </c>
      <c r="D3254" s="323" t="s">
        <v>4372</v>
      </c>
      <c r="F3254" s="286" t="str">
        <f t="shared" si="1"/>
        <v>96730</v>
      </c>
      <c r="H3254" s="388">
        <f t="shared" si="2"/>
        <v>29.2</v>
      </c>
    </row>
    <row r="3255" ht="15.75" customHeight="1">
      <c r="A3255" s="323" t="s">
        <v>18439</v>
      </c>
      <c r="B3255" s="480" t="s">
        <v>18441</v>
      </c>
      <c r="C3255" s="323" t="s">
        <v>722</v>
      </c>
      <c r="D3255" s="323" t="s">
        <v>6574</v>
      </c>
      <c r="F3255" s="286" t="str">
        <f t="shared" si="1"/>
        <v>96731</v>
      </c>
      <c r="H3255" s="388">
        <f t="shared" si="2"/>
        <v>42.76</v>
      </c>
    </row>
    <row r="3256" ht="15.75" customHeight="1">
      <c r="A3256" s="323" t="s">
        <v>18443</v>
      </c>
      <c r="B3256" s="480" t="s">
        <v>18444</v>
      </c>
      <c r="C3256" s="323" t="s">
        <v>722</v>
      </c>
      <c r="D3256" s="323" t="s">
        <v>18446</v>
      </c>
      <c r="F3256" s="286" t="str">
        <f t="shared" si="1"/>
        <v>96732</v>
      </c>
      <c r="H3256" s="388">
        <f t="shared" si="2"/>
        <v>52.92</v>
      </c>
    </row>
    <row r="3257" ht="15.75" customHeight="1">
      <c r="A3257" s="323" t="s">
        <v>18448</v>
      </c>
      <c r="B3257" s="480" t="s">
        <v>18449</v>
      </c>
      <c r="C3257" s="323" t="s">
        <v>722</v>
      </c>
      <c r="D3257" s="323" t="s">
        <v>18450</v>
      </c>
      <c r="F3257" s="286" t="str">
        <f t="shared" si="1"/>
        <v>96733</v>
      </c>
      <c r="H3257" s="388">
        <f t="shared" si="2"/>
        <v>97.1</v>
      </c>
    </row>
    <row r="3258" ht="15.75" customHeight="1">
      <c r="A3258" s="323" t="s">
        <v>18452</v>
      </c>
      <c r="B3258" s="480" t="s">
        <v>18453</v>
      </c>
      <c r="C3258" s="323" t="s">
        <v>722</v>
      </c>
      <c r="D3258" s="323" t="s">
        <v>18454</v>
      </c>
      <c r="F3258" s="286" t="str">
        <f t="shared" si="1"/>
        <v>96734</v>
      </c>
      <c r="H3258" s="388">
        <f t="shared" si="2"/>
        <v>134.53</v>
      </c>
    </row>
    <row r="3259" ht="15.75" customHeight="1">
      <c r="A3259" s="323" t="s">
        <v>18455</v>
      </c>
      <c r="B3259" s="480" t="s">
        <v>18456</v>
      </c>
      <c r="C3259" s="323" t="s">
        <v>722</v>
      </c>
      <c r="D3259" s="323" t="s">
        <v>18458</v>
      </c>
      <c r="F3259" s="286" t="str">
        <f t="shared" si="1"/>
        <v>96735</v>
      </c>
      <c r="H3259" s="388">
        <f t="shared" si="2"/>
        <v>175.65</v>
      </c>
    </row>
    <row r="3260" ht="15.75" customHeight="1">
      <c r="A3260" s="323" t="s">
        <v>18460</v>
      </c>
      <c r="B3260" s="480" t="s">
        <v>18461</v>
      </c>
      <c r="C3260" s="323" t="s">
        <v>722</v>
      </c>
      <c r="D3260" s="323" t="s">
        <v>14039</v>
      </c>
      <c r="F3260" s="286" t="str">
        <f t="shared" si="1"/>
        <v>96794</v>
      </c>
      <c r="H3260" s="388">
        <f t="shared" si="2"/>
        <v>7.99</v>
      </c>
    </row>
    <row r="3261" ht="15.75" customHeight="1">
      <c r="A3261" s="323" t="s">
        <v>18463</v>
      </c>
      <c r="B3261" s="480" t="s">
        <v>18464</v>
      </c>
      <c r="C3261" s="323" t="s">
        <v>722</v>
      </c>
      <c r="D3261" s="323" t="s">
        <v>9494</v>
      </c>
      <c r="F3261" s="286" t="str">
        <f t="shared" si="1"/>
        <v>96795</v>
      </c>
      <c r="H3261" s="388">
        <f t="shared" si="2"/>
        <v>10.16</v>
      </c>
    </row>
    <row r="3262" ht="15.75" customHeight="1">
      <c r="A3262" s="323" t="s">
        <v>18466</v>
      </c>
      <c r="B3262" s="480" t="s">
        <v>18467</v>
      </c>
      <c r="C3262" s="323" t="s">
        <v>722</v>
      </c>
      <c r="D3262" s="323" t="s">
        <v>5967</v>
      </c>
      <c r="F3262" s="286" t="str">
        <f t="shared" si="1"/>
        <v>96796</v>
      </c>
      <c r="H3262" s="388">
        <f t="shared" si="2"/>
        <v>14.21</v>
      </c>
    </row>
    <row r="3263" ht="15.75" customHeight="1">
      <c r="A3263" s="323" t="s">
        <v>18470</v>
      </c>
      <c r="B3263" s="480" t="s">
        <v>18471</v>
      </c>
      <c r="C3263" s="323" t="s">
        <v>722</v>
      </c>
      <c r="D3263" s="323" t="s">
        <v>11718</v>
      </c>
      <c r="F3263" s="286" t="str">
        <f t="shared" si="1"/>
        <v>96797</v>
      </c>
      <c r="H3263" s="388">
        <f t="shared" si="2"/>
        <v>21.41</v>
      </c>
    </row>
    <row r="3264" ht="15.75" customHeight="1">
      <c r="A3264" s="323" t="s">
        <v>18473</v>
      </c>
      <c r="B3264" s="480" t="s">
        <v>18474</v>
      </c>
      <c r="C3264" s="323" t="s">
        <v>722</v>
      </c>
      <c r="D3264" s="323" t="s">
        <v>18354</v>
      </c>
      <c r="F3264" s="286" t="str">
        <f t="shared" si="1"/>
        <v>96798</v>
      </c>
      <c r="H3264" s="388">
        <f t="shared" si="2"/>
        <v>8.13</v>
      </c>
    </row>
    <row r="3265" ht="15.75" customHeight="1">
      <c r="A3265" s="323" t="s">
        <v>18477</v>
      </c>
      <c r="B3265" s="480" t="s">
        <v>18479</v>
      </c>
      <c r="C3265" s="323" t="s">
        <v>722</v>
      </c>
      <c r="D3265" s="323" t="s">
        <v>15328</v>
      </c>
      <c r="F3265" s="286" t="str">
        <f t="shared" si="1"/>
        <v>96799</v>
      </c>
      <c r="H3265" s="388">
        <f t="shared" si="2"/>
        <v>10.87</v>
      </c>
    </row>
    <row r="3266" ht="15.75" customHeight="1">
      <c r="A3266" s="323" t="s">
        <v>18481</v>
      </c>
      <c r="B3266" s="480" t="s">
        <v>18482</v>
      </c>
      <c r="C3266" s="323" t="s">
        <v>722</v>
      </c>
      <c r="D3266" s="323" t="s">
        <v>11395</v>
      </c>
      <c r="F3266" s="286" t="str">
        <f t="shared" si="1"/>
        <v>96800</v>
      </c>
      <c r="H3266" s="388">
        <f t="shared" si="2"/>
        <v>15.7</v>
      </c>
    </row>
    <row r="3267" ht="15.75" customHeight="1">
      <c r="A3267" s="323" t="s">
        <v>18484</v>
      </c>
      <c r="B3267" s="480" t="s">
        <v>18485</v>
      </c>
      <c r="C3267" s="323" t="s">
        <v>722</v>
      </c>
      <c r="D3267" s="323" t="s">
        <v>18487</v>
      </c>
      <c r="F3267" s="286" t="str">
        <f t="shared" si="1"/>
        <v>96801</v>
      </c>
      <c r="H3267" s="388">
        <f t="shared" si="2"/>
        <v>24</v>
      </c>
    </row>
    <row r="3268" ht="15.75" customHeight="1">
      <c r="A3268" s="323" t="s">
        <v>18488</v>
      </c>
      <c r="B3268" s="480" t="s">
        <v>18489</v>
      </c>
      <c r="C3268" s="323" t="s">
        <v>722</v>
      </c>
      <c r="D3268" s="323" t="s">
        <v>14609</v>
      </c>
      <c r="F3268" s="286" t="str">
        <f t="shared" si="1"/>
        <v>97327</v>
      </c>
      <c r="H3268" s="388">
        <f t="shared" si="2"/>
        <v>21.55</v>
      </c>
    </row>
    <row r="3269" ht="15.75" customHeight="1">
      <c r="A3269" s="323" t="s">
        <v>18491</v>
      </c>
      <c r="B3269" s="480" t="s">
        <v>18492</v>
      </c>
      <c r="C3269" s="323" t="s">
        <v>722</v>
      </c>
      <c r="D3269" s="323" t="s">
        <v>18494</v>
      </c>
      <c r="F3269" s="286" t="str">
        <f t="shared" si="1"/>
        <v>97328</v>
      </c>
      <c r="H3269" s="388">
        <f t="shared" si="2"/>
        <v>36.89</v>
      </c>
    </row>
    <row r="3270" ht="15.75" customHeight="1">
      <c r="A3270" s="323" t="s">
        <v>18497</v>
      </c>
      <c r="B3270" s="480" t="s">
        <v>18498</v>
      </c>
      <c r="C3270" s="323" t="s">
        <v>722</v>
      </c>
      <c r="D3270" s="323" t="s">
        <v>18499</v>
      </c>
      <c r="F3270" s="286" t="str">
        <f t="shared" si="1"/>
        <v>97329</v>
      </c>
      <c r="H3270" s="388">
        <f t="shared" si="2"/>
        <v>46.26</v>
      </c>
    </row>
    <row r="3271" ht="15.75" customHeight="1">
      <c r="A3271" s="323" t="s">
        <v>18501</v>
      </c>
      <c r="B3271" s="480" t="s">
        <v>18502</v>
      </c>
      <c r="C3271" s="323" t="s">
        <v>722</v>
      </c>
      <c r="D3271" s="323" t="s">
        <v>7017</v>
      </c>
      <c r="F3271" s="286" t="str">
        <f t="shared" si="1"/>
        <v>97330</v>
      </c>
      <c r="H3271" s="388">
        <f t="shared" si="2"/>
        <v>56.39</v>
      </c>
    </row>
    <row r="3272" ht="15.75" customHeight="1">
      <c r="A3272" s="323" t="s">
        <v>18505</v>
      </c>
      <c r="B3272" s="480" t="s">
        <v>18506</v>
      </c>
      <c r="C3272" s="323" t="s">
        <v>722</v>
      </c>
      <c r="D3272" s="323" t="s">
        <v>5615</v>
      </c>
      <c r="F3272" s="286" t="str">
        <f t="shared" si="1"/>
        <v>97331</v>
      </c>
      <c r="H3272" s="388">
        <f t="shared" si="2"/>
        <v>21.83</v>
      </c>
    </row>
    <row r="3273" ht="15.75" customHeight="1">
      <c r="A3273" s="323" t="s">
        <v>18507</v>
      </c>
      <c r="B3273" s="480" t="s">
        <v>18508</v>
      </c>
      <c r="C3273" s="323" t="s">
        <v>722</v>
      </c>
      <c r="D3273" s="323" t="s">
        <v>18510</v>
      </c>
      <c r="F3273" s="286" t="str">
        <f t="shared" si="1"/>
        <v>97332</v>
      </c>
      <c r="H3273" s="388">
        <f t="shared" si="2"/>
        <v>37.21</v>
      </c>
    </row>
    <row r="3274" ht="15.75" customHeight="1">
      <c r="A3274" s="323" t="s">
        <v>18511</v>
      </c>
      <c r="B3274" s="480" t="s">
        <v>18513</v>
      </c>
      <c r="C3274" s="323" t="s">
        <v>722</v>
      </c>
      <c r="D3274" s="323" t="s">
        <v>18514</v>
      </c>
      <c r="F3274" s="286" t="str">
        <f t="shared" si="1"/>
        <v>97333</v>
      </c>
      <c r="H3274" s="388">
        <f t="shared" si="2"/>
        <v>46.67</v>
      </c>
    </row>
    <row r="3275" ht="15.75" customHeight="1">
      <c r="A3275" s="323" t="s">
        <v>18516</v>
      </c>
      <c r="B3275" s="480" t="s">
        <v>18518</v>
      </c>
      <c r="C3275" s="323" t="s">
        <v>722</v>
      </c>
      <c r="D3275" s="323" t="s">
        <v>11591</v>
      </c>
      <c r="F3275" s="286" t="str">
        <f t="shared" si="1"/>
        <v>97334</v>
      </c>
      <c r="H3275" s="388">
        <f t="shared" si="2"/>
        <v>56.86</v>
      </c>
    </row>
    <row r="3276" ht="15.75" customHeight="1">
      <c r="A3276" s="323" t="s">
        <v>18520</v>
      </c>
      <c r="B3276" s="480" t="s">
        <v>18522</v>
      </c>
      <c r="C3276" s="323" t="s">
        <v>722</v>
      </c>
      <c r="D3276" s="323" t="s">
        <v>12302</v>
      </c>
      <c r="F3276" s="286" t="str">
        <f t="shared" si="1"/>
        <v>97335</v>
      </c>
      <c r="H3276" s="388">
        <f t="shared" si="2"/>
        <v>59.94</v>
      </c>
    </row>
    <row r="3277" ht="15.75" customHeight="1">
      <c r="A3277" s="323" t="s">
        <v>18525</v>
      </c>
      <c r="B3277" s="480" t="s">
        <v>18526</v>
      </c>
      <c r="C3277" s="323" t="s">
        <v>722</v>
      </c>
      <c r="D3277" s="323" t="s">
        <v>18528</v>
      </c>
      <c r="F3277" s="286" t="str">
        <f t="shared" si="1"/>
        <v>97336</v>
      </c>
      <c r="H3277" s="388">
        <f t="shared" si="2"/>
        <v>76.12</v>
      </c>
    </row>
    <row r="3278" ht="15.75" customHeight="1">
      <c r="A3278" s="323" t="s">
        <v>18531</v>
      </c>
      <c r="B3278" s="480" t="s">
        <v>18532</v>
      </c>
      <c r="C3278" s="323" t="s">
        <v>722</v>
      </c>
      <c r="D3278" s="323" t="s">
        <v>18534</v>
      </c>
      <c r="F3278" s="286" t="str">
        <f t="shared" si="1"/>
        <v>97337</v>
      </c>
      <c r="H3278" s="388">
        <f t="shared" si="2"/>
        <v>114.2</v>
      </c>
    </row>
    <row r="3279" ht="15.75" customHeight="1">
      <c r="A3279" s="323" t="s">
        <v>18537</v>
      </c>
      <c r="B3279" s="480" t="s">
        <v>18539</v>
      </c>
      <c r="C3279" s="323" t="s">
        <v>722</v>
      </c>
      <c r="D3279" s="323" t="s">
        <v>18540</v>
      </c>
      <c r="F3279" s="286" t="str">
        <f t="shared" si="1"/>
        <v>97338</v>
      </c>
      <c r="H3279" s="388">
        <f t="shared" si="2"/>
        <v>137.25</v>
      </c>
    </row>
    <row r="3280" ht="15.75" customHeight="1">
      <c r="A3280" s="323" t="s">
        <v>18543</v>
      </c>
      <c r="B3280" s="480" t="s">
        <v>18544</v>
      </c>
      <c r="C3280" s="323" t="s">
        <v>722</v>
      </c>
      <c r="D3280" s="323" t="s">
        <v>17926</v>
      </c>
      <c r="F3280" s="286" t="str">
        <f t="shared" si="1"/>
        <v>97339</v>
      </c>
      <c r="H3280" s="388">
        <f t="shared" si="2"/>
        <v>147.68</v>
      </c>
    </row>
    <row r="3281" ht="15.75" customHeight="1">
      <c r="A3281" s="323" t="s">
        <v>18547</v>
      </c>
      <c r="B3281" s="480" t="s">
        <v>18549</v>
      </c>
      <c r="C3281" s="323" t="s">
        <v>722</v>
      </c>
      <c r="D3281" s="323" t="s">
        <v>18550</v>
      </c>
      <c r="F3281" s="286" t="str">
        <f t="shared" si="1"/>
        <v>97340</v>
      </c>
      <c r="H3281" s="388">
        <f t="shared" si="2"/>
        <v>148.38</v>
      </c>
    </row>
    <row r="3282" ht="15.75" customHeight="1">
      <c r="A3282" s="323" t="s">
        <v>18553</v>
      </c>
      <c r="B3282" s="480" t="s">
        <v>18554</v>
      </c>
      <c r="C3282" s="323" t="s">
        <v>722</v>
      </c>
      <c r="D3282" s="323" t="s">
        <v>4853</v>
      </c>
      <c r="F3282" s="286" t="str">
        <f t="shared" si="1"/>
        <v>97341</v>
      </c>
      <c r="H3282" s="388">
        <f t="shared" si="2"/>
        <v>41.04</v>
      </c>
    </row>
    <row r="3283" ht="15.75" customHeight="1">
      <c r="A3283" s="323" t="s">
        <v>18557</v>
      </c>
      <c r="B3283" s="480" t="s">
        <v>18558</v>
      </c>
      <c r="C3283" s="323" t="s">
        <v>722</v>
      </c>
      <c r="D3283" s="323" t="s">
        <v>18560</v>
      </c>
      <c r="F3283" s="286" t="str">
        <f t="shared" si="1"/>
        <v>97342</v>
      </c>
      <c r="H3283" s="388">
        <f t="shared" si="2"/>
        <v>63.97</v>
      </c>
    </row>
    <row r="3284" ht="15.75" customHeight="1">
      <c r="A3284" s="323" t="s">
        <v>18561</v>
      </c>
      <c r="B3284" s="480" t="s">
        <v>18563</v>
      </c>
      <c r="C3284" s="323" t="s">
        <v>722</v>
      </c>
      <c r="D3284" s="323" t="s">
        <v>18564</v>
      </c>
      <c r="F3284" s="286" t="str">
        <f t="shared" si="1"/>
        <v>97343</v>
      </c>
      <c r="H3284" s="388">
        <f t="shared" si="2"/>
        <v>80.44</v>
      </c>
    </row>
    <row r="3285" ht="15.75" customHeight="1">
      <c r="A3285" s="323" t="s">
        <v>18568</v>
      </c>
      <c r="B3285" s="480" t="s">
        <v>18569</v>
      </c>
      <c r="C3285" s="323" t="s">
        <v>722</v>
      </c>
      <c r="D3285" s="323" t="s">
        <v>18570</v>
      </c>
      <c r="F3285" s="286" t="str">
        <f t="shared" si="1"/>
        <v>97344</v>
      </c>
      <c r="H3285" s="388">
        <f t="shared" si="2"/>
        <v>49.89</v>
      </c>
    </row>
    <row r="3286" ht="15.75" customHeight="1">
      <c r="A3286" s="323" t="s">
        <v>18574</v>
      </c>
      <c r="B3286" s="480" t="s">
        <v>18575</v>
      </c>
      <c r="C3286" s="323" t="s">
        <v>722</v>
      </c>
      <c r="D3286" s="323" t="s">
        <v>18576</v>
      </c>
      <c r="F3286" s="286" t="str">
        <f t="shared" si="1"/>
        <v>97345</v>
      </c>
      <c r="H3286" s="388">
        <f t="shared" si="2"/>
        <v>79.19</v>
      </c>
    </row>
    <row r="3287" ht="15.75" customHeight="1">
      <c r="A3287" s="323" t="s">
        <v>18578</v>
      </c>
      <c r="B3287" s="480" t="s">
        <v>18581</v>
      </c>
      <c r="C3287" s="323" t="s">
        <v>722</v>
      </c>
      <c r="D3287" s="323" t="s">
        <v>18582</v>
      </c>
      <c r="F3287" s="286" t="str">
        <f t="shared" si="1"/>
        <v>97346</v>
      </c>
      <c r="H3287" s="388">
        <f t="shared" si="2"/>
        <v>101.18</v>
      </c>
    </row>
    <row r="3288" ht="15.75" customHeight="1">
      <c r="A3288" s="323" t="s">
        <v>18585</v>
      </c>
      <c r="B3288" s="480" t="s">
        <v>18587</v>
      </c>
      <c r="C3288" s="323" t="s">
        <v>722</v>
      </c>
      <c r="D3288" s="323" t="s">
        <v>18589</v>
      </c>
      <c r="F3288" s="286" t="str">
        <f t="shared" si="1"/>
        <v>97347</v>
      </c>
      <c r="H3288" s="388">
        <f t="shared" si="2"/>
        <v>72.14</v>
      </c>
    </row>
    <row r="3289" ht="15.75" customHeight="1">
      <c r="A3289" s="323" t="s">
        <v>18592</v>
      </c>
      <c r="B3289" s="480" t="s">
        <v>18593</v>
      </c>
      <c r="C3289" s="323" t="s">
        <v>722</v>
      </c>
      <c r="D3289" s="323" t="s">
        <v>18594</v>
      </c>
      <c r="F3289" s="286" t="str">
        <f t="shared" si="1"/>
        <v>97348</v>
      </c>
      <c r="H3289" s="388">
        <f t="shared" si="2"/>
        <v>99.58</v>
      </c>
    </row>
    <row r="3290" ht="15.75" customHeight="1">
      <c r="A3290" s="323" t="s">
        <v>18597</v>
      </c>
      <c r="B3290" s="480" t="s">
        <v>18599</v>
      </c>
      <c r="C3290" s="323" t="s">
        <v>722</v>
      </c>
      <c r="D3290" s="323" t="s">
        <v>18601</v>
      </c>
      <c r="F3290" s="286" t="str">
        <f t="shared" si="1"/>
        <v>97349</v>
      </c>
      <c r="H3290" s="388">
        <f t="shared" si="2"/>
        <v>143.4</v>
      </c>
    </row>
    <row r="3291" ht="15.75" customHeight="1">
      <c r="A3291" s="323" t="s">
        <v>18602</v>
      </c>
      <c r="B3291" s="480" t="s">
        <v>18603</v>
      </c>
      <c r="C3291" s="323" t="s">
        <v>722</v>
      </c>
      <c r="D3291" s="323" t="s">
        <v>18604</v>
      </c>
      <c r="F3291" s="286" t="str">
        <f t="shared" si="1"/>
        <v>97350</v>
      </c>
      <c r="H3291" s="388">
        <f t="shared" si="2"/>
        <v>174.09</v>
      </c>
    </row>
    <row r="3292" ht="15.75" customHeight="1">
      <c r="A3292" s="323" t="s">
        <v>18606</v>
      </c>
      <c r="B3292" s="480" t="s">
        <v>18607</v>
      </c>
      <c r="C3292" s="323" t="s">
        <v>722</v>
      </c>
      <c r="D3292" s="323" t="s">
        <v>18608</v>
      </c>
      <c r="F3292" s="286" t="str">
        <f t="shared" si="1"/>
        <v>97351</v>
      </c>
      <c r="H3292" s="388">
        <f t="shared" si="2"/>
        <v>240.63</v>
      </c>
    </row>
    <row r="3293" ht="15.75" customHeight="1">
      <c r="A3293" s="323" t="s">
        <v>18613</v>
      </c>
      <c r="B3293" s="480" t="s">
        <v>18614</v>
      </c>
      <c r="C3293" s="323" t="s">
        <v>722</v>
      </c>
      <c r="D3293" s="323" t="s">
        <v>18615</v>
      </c>
      <c r="F3293" s="286" t="str">
        <f t="shared" si="1"/>
        <v>97352</v>
      </c>
      <c r="H3293" s="388">
        <f t="shared" si="2"/>
        <v>311.76</v>
      </c>
    </row>
    <row r="3294" ht="15.75" customHeight="1">
      <c r="A3294" s="323" t="s">
        <v>18617</v>
      </c>
      <c r="B3294" s="480" t="s">
        <v>18618</v>
      </c>
      <c r="C3294" s="323" t="s">
        <v>722</v>
      </c>
      <c r="D3294" s="323" t="s">
        <v>2776</v>
      </c>
      <c r="F3294" s="286" t="str">
        <f t="shared" si="1"/>
        <v>97353</v>
      </c>
      <c r="H3294" s="388">
        <f t="shared" si="2"/>
        <v>48.25</v>
      </c>
    </row>
    <row r="3295" ht="15.75" customHeight="1">
      <c r="A3295" s="323" t="s">
        <v>18621</v>
      </c>
      <c r="B3295" s="480" t="s">
        <v>18623</v>
      </c>
      <c r="C3295" s="323" t="s">
        <v>722</v>
      </c>
      <c r="D3295" s="323" t="s">
        <v>18624</v>
      </c>
      <c r="F3295" s="286" t="str">
        <f t="shared" si="1"/>
        <v>97354</v>
      </c>
      <c r="H3295" s="388">
        <f t="shared" si="2"/>
        <v>76.18</v>
      </c>
    </row>
    <row r="3296" ht="15.75" customHeight="1">
      <c r="A3296" s="323" t="s">
        <v>18627</v>
      </c>
      <c r="B3296" s="480" t="s">
        <v>18629</v>
      </c>
      <c r="C3296" s="323" t="s">
        <v>722</v>
      </c>
      <c r="D3296" s="323" t="s">
        <v>18630</v>
      </c>
      <c r="F3296" s="286" t="str">
        <f t="shared" si="1"/>
        <v>97355</v>
      </c>
      <c r="H3296" s="388">
        <f t="shared" si="2"/>
        <v>103.9</v>
      </c>
    </row>
    <row r="3297" ht="15.75" customHeight="1">
      <c r="A3297" s="323" t="s">
        <v>18633</v>
      </c>
      <c r="B3297" s="480" t="s">
        <v>18634</v>
      </c>
      <c r="C3297" s="323" t="s">
        <v>722</v>
      </c>
      <c r="D3297" s="323" t="s">
        <v>18636</v>
      </c>
      <c r="F3297" s="286" t="str">
        <f t="shared" si="1"/>
        <v>97356</v>
      </c>
      <c r="H3297" s="388">
        <f t="shared" si="2"/>
        <v>57.11</v>
      </c>
    </row>
    <row r="3298" ht="15.75" customHeight="1">
      <c r="A3298" s="323" t="s">
        <v>18637</v>
      </c>
      <c r="B3298" s="480" t="s">
        <v>18639</v>
      </c>
      <c r="C3298" s="323" t="s">
        <v>722</v>
      </c>
      <c r="D3298" s="323" t="s">
        <v>18640</v>
      </c>
      <c r="F3298" s="286" t="str">
        <f t="shared" si="1"/>
        <v>97357</v>
      </c>
      <c r="H3298" s="388">
        <f t="shared" si="2"/>
        <v>91.39</v>
      </c>
    </row>
    <row r="3299" ht="15.75" customHeight="1">
      <c r="A3299" s="323" t="s">
        <v>18642</v>
      </c>
      <c r="B3299" s="480" t="s">
        <v>18645</v>
      </c>
      <c r="C3299" s="323" t="s">
        <v>722</v>
      </c>
      <c r="D3299" s="323" t="s">
        <v>18646</v>
      </c>
      <c r="F3299" s="286" t="str">
        <f t="shared" si="1"/>
        <v>97358</v>
      </c>
      <c r="H3299" s="388">
        <f t="shared" si="2"/>
        <v>124.64</v>
      </c>
    </row>
    <row r="3300" ht="15.75" customHeight="1">
      <c r="A3300" s="323" t="s">
        <v>18648</v>
      </c>
      <c r="B3300" s="480" t="s">
        <v>18650</v>
      </c>
      <c r="C3300" s="323" t="s">
        <v>722</v>
      </c>
      <c r="D3300" s="323" t="s">
        <v>18651</v>
      </c>
      <c r="F3300" s="286" t="str">
        <f t="shared" si="1"/>
        <v>97498</v>
      </c>
      <c r="H3300" s="388">
        <f t="shared" si="2"/>
        <v>41.02</v>
      </c>
    </row>
    <row r="3301" ht="15.75" customHeight="1">
      <c r="A3301" s="323" t="s">
        <v>18654</v>
      </c>
      <c r="B3301" s="480" t="s">
        <v>18655</v>
      </c>
      <c r="C3301" s="323" t="s">
        <v>722</v>
      </c>
      <c r="D3301" s="323" t="s">
        <v>10772</v>
      </c>
      <c r="F3301" s="286" t="str">
        <f t="shared" si="1"/>
        <v>97535</v>
      </c>
      <c r="H3301" s="388">
        <f t="shared" si="2"/>
        <v>45.06</v>
      </c>
    </row>
    <row r="3302" ht="15.75" customHeight="1">
      <c r="A3302" s="323" t="s">
        <v>18658</v>
      </c>
      <c r="B3302" s="480" t="s">
        <v>18659</v>
      </c>
      <c r="C3302" s="323" t="s">
        <v>722</v>
      </c>
      <c r="D3302" s="323" t="s">
        <v>18660</v>
      </c>
      <c r="F3302" s="286" t="str">
        <f t="shared" si="1"/>
        <v>97536</v>
      </c>
      <c r="H3302" s="388">
        <f t="shared" si="2"/>
        <v>54.32</v>
      </c>
    </row>
    <row r="3303" ht="15.75" customHeight="1">
      <c r="A3303" s="323" t="s">
        <v>18661</v>
      </c>
      <c r="B3303" s="480" t="s">
        <v>18662</v>
      </c>
      <c r="C3303" s="323" t="s">
        <v>1662</v>
      </c>
      <c r="D3303" s="323" t="s">
        <v>10352</v>
      </c>
      <c r="F3303" s="286" t="str">
        <f t="shared" si="1"/>
        <v>72293</v>
      </c>
      <c r="H3303" s="388">
        <f t="shared" si="2"/>
        <v>7.68</v>
      </c>
    </row>
    <row r="3304" ht="15.75" customHeight="1">
      <c r="A3304" s="323" t="s">
        <v>18665</v>
      </c>
      <c r="B3304" s="480" t="s">
        <v>18666</v>
      </c>
      <c r="C3304" s="323" t="s">
        <v>1662</v>
      </c>
      <c r="D3304" s="323" t="s">
        <v>18668</v>
      </c>
      <c r="F3304" s="286" t="str">
        <f t="shared" si="1"/>
        <v>72306</v>
      </c>
      <c r="H3304" s="388">
        <f t="shared" si="2"/>
        <v>272.55</v>
      </c>
    </row>
    <row r="3305" ht="15.75" customHeight="1">
      <c r="A3305" s="323" t="s">
        <v>18670</v>
      </c>
      <c r="B3305" s="480" t="s">
        <v>18671</v>
      </c>
      <c r="C3305" s="323" t="s">
        <v>1662</v>
      </c>
      <c r="D3305" s="323" t="s">
        <v>18673</v>
      </c>
      <c r="F3305" s="286" t="str">
        <f t="shared" si="1"/>
        <v>72307</v>
      </c>
      <c r="H3305" s="388">
        <f t="shared" si="2"/>
        <v>385.78</v>
      </c>
    </row>
    <row r="3306" ht="15.75" customHeight="1">
      <c r="A3306" s="323" t="s">
        <v>18675</v>
      </c>
      <c r="B3306" s="480" t="s">
        <v>18676</v>
      </c>
      <c r="C3306" s="323" t="s">
        <v>1662</v>
      </c>
      <c r="D3306" s="323" t="s">
        <v>18677</v>
      </c>
      <c r="F3306" s="286" t="str">
        <f t="shared" si="1"/>
        <v>72313</v>
      </c>
      <c r="H3306" s="388">
        <f t="shared" si="2"/>
        <v>921.11</v>
      </c>
    </row>
    <row r="3307" ht="15.75" customHeight="1">
      <c r="A3307" s="323" t="s">
        <v>18679</v>
      </c>
      <c r="B3307" s="480" t="s">
        <v>18680</v>
      </c>
      <c r="C3307" s="323" t="s">
        <v>1662</v>
      </c>
      <c r="D3307" s="323" t="s">
        <v>18681</v>
      </c>
      <c r="F3307" s="286" t="str">
        <f t="shared" si="1"/>
        <v>72482</v>
      </c>
      <c r="H3307" s="388">
        <f t="shared" si="2"/>
        <v>389.43</v>
      </c>
    </row>
    <row r="3308" ht="15.75" customHeight="1">
      <c r="A3308" s="323" t="s">
        <v>18682</v>
      </c>
      <c r="B3308" s="480" t="s">
        <v>18683</v>
      </c>
      <c r="C3308" s="323" t="s">
        <v>1662</v>
      </c>
      <c r="D3308" s="323" t="s">
        <v>18685</v>
      </c>
      <c r="F3308" s="286" t="str">
        <f t="shared" si="1"/>
        <v>72619</v>
      </c>
      <c r="H3308" s="388">
        <f t="shared" si="2"/>
        <v>162.46</v>
      </c>
    </row>
    <row r="3309" ht="15.75" customHeight="1">
      <c r="A3309" s="323" t="s">
        <v>18687</v>
      </c>
      <c r="B3309" s="480" t="s">
        <v>18688</v>
      </c>
      <c r="C3309" s="323" t="s">
        <v>1662</v>
      </c>
      <c r="D3309" s="323" t="s">
        <v>18690</v>
      </c>
      <c r="F3309" s="286" t="str">
        <f t="shared" si="1"/>
        <v>72620</v>
      </c>
      <c r="H3309" s="388">
        <f t="shared" si="2"/>
        <v>286.49</v>
      </c>
    </row>
    <row r="3310" ht="15.75" customHeight="1">
      <c r="A3310" s="323" t="s">
        <v>18692</v>
      </c>
      <c r="B3310" s="480" t="s">
        <v>18694</v>
      </c>
      <c r="C3310" s="323" t="s">
        <v>1662</v>
      </c>
      <c r="D3310" s="323" t="s">
        <v>18697</v>
      </c>
      <c r="F3310" s="286" t="str">
        <f t="shared" si="1"/>
        <v>72621</v>
      </c>
      <c r="H3310" s="388">
        <f t="shared" si="2"/>
        <v>463.18</v>
      </c>
    </row>
    <row r="3311" ht="15.75" customHeight="1">
      <c r="A3311" s="323" t="s">
        <v>18700</v>
      </c>
      <c r="B3311" s="480" t="s">
        <v>18702</v>
      </c>
      <c r="C3311" s="323" t="s">
        <v>1662</v>
      </c>
      <c r="D3311" s="323" t="s">
        <v>18703</v>
      </c>
      <c r="F3311" s="286" t="str">
        <f t="shared" si="1"/>
        <v>72667</v>
      </c>
      <c r="H3311" s="388">
        <f t="shared" si="2"/>
        <v>215.7</v>
      </c>
    </row>
    <row r="3312" ht="15.75" customHeight="1">
      <c r="A3312" s="323" t="s">
        <v>18706</v>
      </c>
      <c r="B3312" s="480" t="s">
        <v>18707</v>
      </c>
      <c r="C3312" s="323" t="s">
        <v>1662</v>
      </c>
      <c r="D3312" s="323" t="s">
        <v>18709</v>
      </c>
      <c r="F3312" s="286" t="str">
        <f t="shared" si="1"/>
        <v>72668</v>
      </c>
      <c r="H3312" s="388">
        <f t="shared" si="2"/>
        <v>214.82</v>
      </c>
    </row>
    <row r="3313" ht="15.75" customHeight="1">
      <c r="A3313" s="323" t="s">
        <v>18711</v>
      </c>
      <c r="B3313" s="480" t="s">
        <v>18712</v>
      </c>
      <c r="C3313" s="323" t="s">
        <v>1662</v>
      </c>
      <c r="D3313" s="323" t="s">
        <v>18714</v>
      </c>
      <c r="F3313" s="286" t="str">
        <f t="shared" si="1"/>
        <v>72669</v>
      </c>
      <c r="H3313" s="388">
        <f t="shared" si="2"/>
        <v>219.95</v>
      </c>
    </row>
    <row r="3314" ht="15.75" customHeight="1">
      <c r="A3314" s="323" t="s">
        <v>18717</v>
      </c>
      <c r="B3314" s="480" t="s">
        <v>18719</v>
      </c>
      <c r="C3314" s="323" t="s">
        <v>1662</v>
      </c>
      <c r="D3314" s="323" t="s">
        <v>18720</v>
      </c>
      <c r="F3314" s="286" t="str">
        <f t="shared" si="1"/>
        <v>72681</v>
      </c>
      <c r="H3314" s="388">
        <f t="shared" si="2"/>
        <v>155.59</v>
      </c>
    </row>
    <row r="3315" ht="15.75" customHeight="1">
      <c r="A3315" s="323" t="s">
        <v>18722</v>
      </c>
      <c r="B3315" s="480" t="s">
        <v>18723</v>
      </c>
      <c r="C3315" s="323" t="s">
        <v>1662</v>
      </c>
      <c r="D3315" s="323" t="s">
        <v>18724</v>
      </c>
      <c r="F3315" s="286" t="str">
        <f t="shared" si="1"/>
        <v>72682</v>
      </c>
      <c r="H3315" s="388">
        <f t="shared" si="2"/>
        <v>320.43</v>
      </c>
    </row>
    <row r="3316" ht="15.75" customHeight="1">
      <c r="A3316" s="323" t="s">
        <v>18726</v>
      </c>
      <c r="B3316" s="480" t="s">
        <v>18727</v>
      </c>
      <c r="C3316" s="323" t="s">
        <v>1662</v>
      </c>
      <c r="D3316" s="323" t="s">
        <v>18728</v>
      </c>
      <c r="F3316" s="286" t="str">
        <f t="shared" si="1"/>
        <v>72683</v>
      </c>
      <c r="H3316" s="388">
        <f t="shared" si="2"/>
        <v>519.38</v>
      </c>
    </row>
    <row r="3317" ht="15.75" customHeight="1">
      <c r="A3317" s="323" t="s">
        <v>18731</v>
      </c>
      <c r="B3317" s="480" t="s">
        <v>18732</v>
      </c>
      <c r="C3317" s="323" t="s">
        <v>1662</v>
      </c>
      <c r="D3317" s="323" t="s">
        <v>18734</v>
      </c>
      <c r="F3317" s="286" t="str">
        <f t="shared" si="1"/>
        <v>72719</v>
      </c>
      <c r="H3317" s="388">
        <f t="shared" si="2"/>
        <v>343.33</v>
      </c>
    </row>
    <row r="3318" ht="15.75" customHeight="1">
      <c r="A3318" s="323" t="s">
        <v>18736</v>
      </c>
      <c r="B3318" s="480" t="s">
        <v>18737</v>
      </c>
      <c r="C3318" s="323" t="s">
        <v>1662</v>
      </c>
      <c r="D3318" s="323" t="s">
        <v>18739</v>
      </c>
      <c r="F3318" s="286" t="str">
        <f t="shared" si="1"/>
        <v>72720</v>
      </c>
      <c r="H3318" s="388">
        <f t="shared" si="2"/>
        <v>477.07</v>
      </c>
    </row>
    <row r="3319" ht="15.75" customHeight="1">
      <c r="A3319" s="323" t="s">
        <v>18741</v>
      </c>
      <c r="B3319" s="480" t="s">
        <v>18743</v>
      </c>
      <c r="C3319" s="323" t="s">
        <v>1662</v>
      </c>
      <c r="D3319" s="323" t="s">
        <v>18744</v>
      </c>
      <c r="F3319" s="286" t="str">
        <f t="shared" si="1"/>
        <v>72721</v>
      </c>
      <c r="H3319" s="388">
        <f t="shared" si="2"/>
        <v>1054.55</v>
      </c>
    </row>
    <row r="3320" ht="15.75" customHeight="1">
      <c r="A3320" s="323" t="s">
        <v>18749</v>
      </c>
      <c r="B3320" s="480" t="s">
        <v>18751</v>
      </c>
      <c r="C3320" s="323" t="s">
        <v>1662</v>
      </c>
      <c r="D3320" s="323" t="s">
        <v>6637</v>
      </c>
      <c r="F3320" s="286" t="str">
        <f t="shared" si="1"/>
        <v>89358</v>
      </c>
      <c r="H3320" s="388">
        <f t="shared" si="2"/>
        <v>6.71</v>
      </c>
    </row>
    <row r="3321" ht="15.75" customHeight="1">
      <c r="A3321" s="323" t="s">
        <v>18754</v>
      </c>
      <c r="B3321" s="480" t="s">
        <v>18755</v>
      </c>
      <c r="C3321" s="323" t="s">
        <v>1662</v>
      </c>
      <c r="D3321" s="323" t="s">
        <v>8618</v>
      </c>
      <c r="F3321" s="286" t="str">
        <f t="shared" si="1"/>
        <v>89359</v>
      </c>
      <c r="H3321" s="388">
        <f t="shared" si="2"/>
        <v>7.08</v>
      </c>
    </row>
    <row r="3322" ht="15.75" customHeight="1">
      <c r="A3322" s="323" t="s">
        <v>18758</v>
      </c>
      <c r="B3322" s="480" t="s">
        <v>18759</v>
      </c>
      <c r="C3322" s="323" t="s">
        <v>1662</v>
      </c>
      <c r="D3322" s="323" t="s">
        <v>17561</v>
      </c>
      <c r="F3322" s="286" t="str">
        <f t="shared" si="1"/>
        <v>89360</v>
      </c>
      <c r="H3322" s="388">
        <f t="shared" si="2"/>
        <v>8.58</v>
      </c>
    </row>
    <row r="3323" ht="15.75" customHeight="1">
      <c r="A3323" s="323" t="s">
        <v>18763</v>
      </c>
      <c r="B3323" s="480" t="s">
        <v>18764</v>
      </c>
      <c r="C3323" s="323" t="s">
        <v>1662</v>
      </c>
      <c r="D3323" s="323" t="s">
        <v>14039</v>
      </c>
      <c r="F3323" s="286" t="str">
        <f t="shared" si="1"/>
        <v>89361</v>
      </c>
      <c r="H3323" s="388">
        <f t="shared" si="2"/>
        <v>7.99</v>
      </c>
    </row>
    <row r="3324" ht="15.75" customHeight="1">
      <c r="A3324" s="323" t="s">
        <v>18767</v>
      </c>
      <c r="B3324" s="480" t="s">
        <v>18769</v>
      </c>
      <c r="C3324" s="323" t="s">
        <v>1662</v>
      </c>
      <c r="D3324" s="323" t="s">
        <v>14039</v>
      </c>
      <c r="F3324" s="286" t="str">
        <f t="shared" si="1"/>
        <v>89362</v>
      </c>
      <c r="H3324" s="388">
        <f t="shared" si="2"/>
        <v>7.99</v>
      </c>
    </row>
    <row r="3325" ht="15.75" customHeight="1">
      <c r="A3325" s="323" t="s">
        <v>18773</v>
      </c>
      <c r="B3325" s="480" t="s">
        <v>18774</v>
      </c>
      <c r="C3325" s="323" t="s">
        <v>1662</v>
      </c>
      <c r="D3325" s="323" t="s">
        <v>18776</v>
      </c>
      <c r="F3325" s="286" t="str">
        <f t="shared" si="1"/>
        <v>89363</v>
      </c>
      <c r="H3325" s="388">
        <f t="shared" si="2"/>
        <v>8.76</v>
      </c>
    </row>
    <row r="3326" ht="15.75" customHeight="1">
      <c r="A3326" s="323" t="s">
        <v>18778</v>
      </c>
      <c r="B3326" s="480" t="s">
        <v>18780</v>
      </c>
      <c r="C3326" s="323" t="s">
        <v>1662</v>
      </c>
      <c r="D3326" s="323" t="s">
        <v>18781</v>
      </c>
      <c r="F3326" s="286" t="str">
        <f t="shared" si="1"/>
        <v>89364</v>
      </c>
      <c r="H3326" s="388">
        <f t="shared" si="2"/>
        <v>10.34</v>
      </c>
    </row>
    <row r="3327" ht="15.75" customHeight="1">
      <c r="A3327" s="323" t="s">
        <v>18784</v>
      </c>
      <c r="B3327" s="480" t="s">
        <v>18785</v>
      </c>
      <c r="C3327" s="323" t="s">
        <v>1662</v>
      </c>
      <c r="D3327" s="323" t="s">
        <v>18786</v>
      </c>
      <c r="F3327" s="286" t="str">
        <f t="shared" si="1"/>
        <v>89365</v>
      </c>
      <c r="H3327" s="388">
        <f t="shared" si="2"/>
        <v>9.64</v>
      </c>
    </row>
    <row r="3328" ht="15.75" customHeight="1">
      <c r="A3328" s="323" t="s">
        <v>18789</v>
      </c>
      <c r="B3328" s="480" t="s">
        <v>18790</v>
      </c>
      <c r="C3328" s="323" t="s">
        <v>1662</v>
      </c>
      <c r="D3328" s="323" t="s">
        <v>18792</v>
      </c>
      <c r="F3328" s="286" t="str">
        <f t="shared" si="1"/>
        <v>89366</v>
      </c>
      <c r="H3328" s="388">
        <f t="shared" si="2"/>
        <v>14.54</v>
      </c>
    </row>
    <row r="3329" ht="15.75" customHeight="1">
      <c r="A3329" s="323" t="s">
        <v>18794</v>
      </c>
      <c r="B3329" s="480" t="s">
        <v>18795</v>
      </c>
      <c r="C3329" s="323" t="s">
        <v>1662</v>
      </c>
      <c r="D3329" s="323" t="s">
        <v>7105</v>
      </c>
      <c r="F3329" s="286" t="str">
        <f t="shared" si="1"/>
        <v>89367</v>
      </c>
      <c r="H3329" s="388">
        <f t="shared" si="2"/>
        <v>11</v>
      </c>
    </row>
    <row r="3330" ht="15.75" customHeight="1">
      <c r="A3330" s="323" t="s">
        <v>18797</v>
      </c>
      <c r="B3330" s="480" t="s">
        <v>18798</v>
      </c>
      <c r="C3330" s="323" t="s">
        <v>1662</v>
      </c>
      <c r="D3330" s="323" t="s">
        <v>18800</v>
      </c>
      <c r="F3330" s="286" t="str">
        <f t="shared" si="1"/>
        <v>89368</v>
      </c>
      <c r="H3330" s="388">
        <f t="shared" si="2"/>
        <v>13.15</v>
      </c>
    </row>
    <row r="3331" ht="15.75" customHeight="1">
      <c r="A3331" s="323" t="s">
        <v>18803</v>
      </c>
      <c r="B3331" s="480" t="s">
        <v>18804</v>
      </c>
      <c r="C3331" s="323" t="s">
        <v>1662</v>
      </c>
      <c r="D3331" s="323" t="s">
        <v>18806</v>
      </c>
      <c r="F3331" s="286" t="str">
        <f t="shared" si="1"/>
        <v>89369</v>
      </c>
      <c r="H3331" s="388">
        <f t="shared" si="2"/>
        <v>15.81</v>
      </c>
    </row>
    <row r="3332" ht="15.75" customHeight="1">
      <c r="A3332" s="323" t="s">
        <v>18809</v>
      </c>
      <c r="B3332" s="480" t="s">
        <v>18810</v>
      </c>
      <c r="C3332" s="323" t="s">
        <v>1662</v>
      </c>
      <c r="D3332" s="323" t="s">
        <v>17469</v>
      </c>
      <c r="F3332" s="286" t="str">
        <f t="shared" si="1"/>
        <v>89370</v>
      </c>
      <c r="H3332" s="388">
        <f t="shared" si="2"/>
        <v>12.7</v>
      </c>
    </row>
    <row r="3333" ht="15.75" customHeight="1">
      <c r="A3333" s="323" t="s">
        <v>18814</v>
      </c>
      <c r="B3333" s="480" t="s">
        <v>18815</v>
      </c>
      <c r="C3333" s="323" t="s">
        <v>1662</v>
      </c>
      <c r="D3333" s="323" t="s">
        <v>16248</v>
      </c>
      <c r="F3333" s="286" t="str">
        <f t="shared" si="1"/>
        <v>89371</v>
      </c>
      <c r="H3333" s="388">
        <f t="shared" si="2"/>
        <v>5.04</v>
      </c>
    </row>
    <row r="3334" ht="15.75" customHeight="1">
      <c r="A3334" s="323" t="s">
        <v>18817</v>
      </c>
      <c r="B3334" s="480" t="s">
        <v>18819</v>
      </c>
      <c r="C3334" s="323" t="s">
        <v>1662</v>
      </c>
      <c r="D3334" s="323" t="s">
        <v>5604</v>
      </c>
      <c r="F3334" s="286" t="str">
        <f t="shared" si="1"/>
        <v>89372</v>
      </c>
      <c r="H3334" s="388">
        <f t="shared" si="2"/>
        <v>12.14</v>
      </c>
    </row>
    <row r="3335" ht="15.75" customHeight="1">
      <c r="A3335" s="323" t="s">
        <v>18821</v>
      </c>
      <c r="B3335" s="480" t="s">
        <v>18823</v>
      </c>
      <c r="C3335" s="323" t="s">
        <v>1662</v>
      </c>
      <c r="D3335" s="323" t="s">
        <v>9086</v>
      </c>
      <c r="F3335" s="286" t="str">
        <f t="shared" si="1"/>
        <v>89373</v>
      </c>
      <c r="H3335" s="388">
        <f t="shared" si="2"/>
        <v>5.69</v>
      </c>
    </row>
    <row r="3336" ht="15.75" customHeight="1">
      <c r="A3336" s="323" t="s">
        <v>18825</v>
      </c>
      <c r="B3336" s="480" t="s">
        <v>18827</v>
      </c>
      <c r="C3336" s="323" t="s">
        <v>1662</v>
      </c>
      <c r="D3336" s="323" t="s">
        <v>2719</v>
      </c>
      <c r="F3336" s="286" t="str">
        <f t="shared" si="1"/>
        <v>89374</v>
      </c>
      <c r="H3336" s="388">
        <f t="shared" si="2"/>
        <v>9.53</v>
      </c>
    </row>
    <row r="3337" ht="15.75" customHeight="1">
      <c r="A3337" s="323" t="s">
        <v>18829</v>
      </c>
      <c r="B3337" s="480" t="s">
        <v>18830</v>
      </c>
      <c r="C3337" s="323" t="s">
        <v>1662</v>
      </c>
      <c r="D3337" s="323" t="s">
        <v>16183</v>
      </c>
      <c r="F3337" s="286" t="str">
        <f t="shared" si="1"/>
        <v>89375</v>
      </c>
      <c r="H3337" s="388">
        <f t="shared" si="2"/>
        <v>11.86</v>
      </c>
    </row>
    <row r="3338" ht="15.75" customHeight="1">
      <c r="A3338" s="323" t="s">
        <v>18834</v>
      </c>
      <c r="B3338" s="480" t="s">
        <v>18837</v>
      </c>
      <c r="C3338" s="323" t="s">
        <v>1662</v>
      </c>
      <c r="D3338" s="323" t="s">
        <v>16206</v>
      </c>
      <c r="F3338" s="286" t="str">
        <f t="shared" si="1"/>
        <v>89376</v>
      </c>
      <c r="H3338" s="388">
        <f t="shared" si="2"/>
        <v>5.12</v>
      </c>
    </row>
    <row r="3339" ht="15.75" customHeight="1">
      <c r="A3339" s="323" t="s">
        <v>18841</v>
      </c>
      <c r="B3339" s="480" t="s">
        <v>18842</v>
      </c>
      <c r="C3339" s="323" t="s">
        <v>1662</v>
      </c>
      <c r="D3339" s="323" t="s">
        <v>8634</v>
      </c>
      <c r="F3339" s="286" t="str">
        <f t="shared" si="1"/>
        <v>89377</v>
      </c>
      <c r="H3339" s="388">
        <f t="shared" si="2"/>
        <v>8.55</v>
      </c>
    </row>
    <row r="3340" ht="15.75" customHeight="1">
      <c r="A3340" s="323" t="s">
        <v>18844</v>
      </c>
      <c r="B3340" s="480" t="s">
        <v>18846</v>
      </c>
      <c r="C3340" s="323" t="s">
        <v>1662</v>
      </c>
      <c r="D3340" s="323" t="s">
        <v>18847</v>
      </c>
      <c r="F3340" s="286" t="str">
        <f t="shared" si="1"/>
        <v>89378</v>
      </c>
      <c r="H3340" s="388">
        <f t="shared" si="2"/>
        <v>5.96</v>
      </c>
    </row>
    <row r="3341" ht="15.75" customHeight="1">
      <c r="A3341" s="323" t="s">
        <v>18848</v>
      </c>
      <c r="B3341" s="480" t="s">
        <v>18850</v>
      </c>
      <c r="C3341" s="323" t="s">
        <v>1662</v>
      </c>
      <c r="D3341" s="323" t="s">
        <v>18851</v>
      </c>
      <c r="F3341" s="286" t="str">
        <f t="shared" si="1"/>
        <v>89379</v>
      </c>
      <c r="H3341" s="388">
        <f t="shared" si="2"/>
        <v>15.43</v>
      </c>
    </row>
    <row r="3342" ht="15.75" customHeight="1">
      <c r="A3342" s="323" t="s">
        <v>18853</v>
      </c>
      <c r="B3342" s="480" t="s">
        <v>18854</v>
      </c>
      <c r="C3342" s="323" t="s">
        <v>1662</v>
      </c>
      <c r="D3342" s="323" t="s">
        <v>18856</v>
      </c>
      <c r="F3342" s="286" t="str">
        <f t="shared" si="1"/>
        <v>89380</v>
      </c>
      <c r="H3342" s="388">
        <f t="shared" si="2"/>
        <v>8.87</v>
      </c>
    </row>
    <row r="3343" ht="15.75" customHeight="1">
      <c r="A3343" s="323" t="s">
        <v>18858</v>
      </c>
      <c r="B3343" s="480" t="s">
        <v>18860</v>
      </c>
      <c r="C3343" s="323" t="s">
        <v>1662</v>
      </c>
      <c r="D3343" s="323" t="s">
        <v>9636</v>
      </c>
      <c r="F3343" s="286" t="str">
        <f t="shared" si="1"/>
        <v>89381</v>
      </c>
      <c r="H3343" s="388">
        <f t="shared" si="2"/>
        <v>11.95</v>
      </c>
    </row>
    <row r="3344" ht="15.75" customHeight="1">
      <c r="A3344" s="323" t="s">
        <v>18863</v>
      </c>
      <c r="B3344" s="480" t="s">
        <v>18864</v>
      </c>
      <c r="C3344" s="323" t="s">
        <v>1662</v>
      </c>
      <c r="D3344" s="323" t="s">
        <v>18865</v>
      </c>
      <c r="F3344" s="286" t="str">
        <f t="shared" si="1"/>
        <v>89382</v>
      </c>
      <c r="H3344" s="388">
        <f t="shared" si="2"/>
        <v>14.12</v>
      </c>
    </row>
    <row r="3345" ht="15.75" customHeight="1">
      <c r="A3345" s="323" t="s">
        <v>18869</v>
      </c>
      <c r="B3345" s="480" t="s">
        <v>18870</v>
      </c>
      <c r="C3345" s="323" t="s">
        <v>1662</v>
      </c>
      <c r="D3345" s="323" t="s">
        <v>4890</v>
      </c>
      <c r="F3345" s="286" t="str">
        <f t="shared" si="1"/>
        <v>89383</v>
      </c>
      <c r="H3345" s="388">
        <f t="shared" si="2"/>
        <v>6.06</v>
      </c>
    </row>
    <row r="3346" ht="15.75" customHeight="1">
      <c r="A3346" s="323" t="s">
        <v>18872</v>
      </c>
      <c r="B3346" s="480" t="s">
        <v>18873</v>
      </c>
      <c r="C3346" s="323" t="s">
        <v>1662</v>
      </c>
      <c r="D3346" s="323" t="s">
        <v>18874</v>
      </c>
      <c r="F3346" s="286" t="str">
        <f t="shared" si="1"/>
        <v>89384</v>
      </c>
      <c r="H3346" s="388">
        <f t="shared" si="2"/>
        <v>12.11</v>
      </c>
    </row>
    <row r="3347" ht="15.75" customHeight="1">
      <c r="A3347" s="323" t="s">
        <v>18876</v>
      </c>
      <c r="B3347" s="480" t="s">
        <v>18877</v>
      </c>
      <c r="C3347" s="323" t="s">
        <v>1662</v>
      </c>
      <c r="D3347" s="323" t="s">
        <v>14995</v>
      </c>
      <c r="F3347" s="286" t="str">
        <f t="shared" si="1"/>
        <v>89385</v>
      </c>
      <c r="H3347" s="388">
        <f t="shared" si="2"/>
        <v>6.82</v>
      </c>
    </row>
    <row r="3348" ht="15.75" customHeight="1">
      <c r="A3348" s="323" t="s">
        <v>18879</v>
      </c>
      <c r="B3348" s="480" t="s">
        <v>18880</v>
      </c>
      <c r="C3348" s="323" t="s">
        <v>1662</v>
      </c>
      <c r="D3348" s="323" t="s">
        <v>13649</v>
      </c>
      <c r="F3348" s="286" t="str">
        <f t="shared" si="1"/>
        <v>89386</v>
      </c>
      <c r="H3348" s="388">
        <f t="shared" si="2"/>
        <v>8.25</v>
      </c>
    </row>
    <row r="3349" ht="15.75" customHeight="1">
      <c r="A3349" s="323" t="s">
        <v>18882</v>
      </c>
      <c r="B3349" s="480" t="s">
        <v>18883</v>
      </c>
      <c r="C3349" s="323" t="s">
        <v>1662</v>
      </c>
      <c r="D3349" s="323" t="s">
        <v>18884</v>
      </c>
      <c r="F3349" s="286" t="str">
        <f t="shared" si="1"/>
        <v>89387</v>
      </c>
      <c r="H3349" s="388">
        <f t="shared" si="2"/>
        <v>30.83</v>
      </c>
    </row>
    <row r="3350" ht="15.75" customHeight="1">
      <c r="A3350" s="323" t="s">
        <v>18885</v>
      </c>
      <c r="B3350" s="480" t="s">
        <v>18887</v>
      </c>
      <c r="C3350" s="323" t="s">
        <v>1662</v>
      </c>
      <c r="D3350" s="323" t="s">
        <v>13635</v>
      </c>
      <c r="F3350" s="286" t="str">
        <f t="shared" si="1"/>
        <v>89388</v>
      </c>
      <c r="H3350" s="388">
        <f t="shared" si="2"/>
        <v>10.8</v>
      </c>
    </row>
    <row r="3351" ht="15.75" customHeight="1">
      <c r="A3351" s="323" t="s">
        <v>18888</v>
      </c>
      <c r="B3351" s="480" t="s">
        <v>18889</v>
      </c>
      <c r="C3351" s="323" t="s">
        <v>1662</v>
      </c>
      <c r="D3351" s="323" t="s">
        <v>3555</v>
      </c>
      <c r="F3351" s="286" t="str">
        <f t="shared" si="1"/>
        <v>89389</v>
      </c>
      <c r="H3351" s="388">
        <f t="shared" si="2"/>
        <v>11.68</v>
      </c>
    </row>
    <row r="3352" ht="15.75" customHeight="1">
      <c r="A3352" s="323" t="s">
        <v>18891</v>
      </c>
      <c r="B3352" s="480" t="s">
        <v>18892</v>
      </c>
      <c r="C3352" s="323" t="s">
        <v>1662</v>
      </c>
      <c r="D3352" s="323" t="s">
        <v>6448</v>
      </c>
      <c r="F3352" s="286" t="str">
        <f t="shared" si="1"/>
        <v>89390</v>
      </c>
      <c r="H3352" s="388">
        <f t="shared" si="2"/>
        <v>20.98</v>
      </c>
    </row>
    <row r="3353" ht="15.75" customHeight="1">
      <c r="A3353" s="323" t="s">
        <v>18895</v>
      </c>
      <c r="B3353" s="480" t="s">
        <v>18896</v>
      </c>
      <c r="C3353" s="323" t="s">
        <v>1662</v>
      </c>
      <c r="D3353" s="323" t="s">
        <v>3049</v>
      </c>
      <c r="F3353" s="286" t="str">
        <f t="shared" si="1"/>
        <v>89391</v>
      </c>
      <c r="H3353" s="388">
        <f t="shared" si="2"/>
        <v>8.14</v>
      </c>
    </row>
    <row r="3354" ht="15.75" customHeight="1">
      <c r="A3354" s="323" t="s">
        <v>18898</v>
      </c>
      <c r="B3354" s="480" t="s">
        <v>18900</v>
      </c>
      <c r="C3354" s="323" t="s">
        <v>1662</v>
      </c>
      <c r="D3354" s="323" t="s">
        <v>18901</v>
      </c>
      <c r="F3354" s="286" t="str">
        <f t="shared" si="1"/>
        <v>89392</v>
      </c>
      <c r="H3354" s="388">
        <f t="shared" si="2"/>
        <v>24.86</v>
      </c>
    </row>
    <row r="3355" ht="15.75" customHeight="1">
      <c r="A3355" s="323" t="s">
        <v>18903</v>
      </c>
      <c r="B3355" s="480" t="s">
        <v>18904</v>
      </c>
      <c r="C3355" s="323" t="s">
        <v>1662</v>
      </c>
      <c r="D3355" s="323" t="s">
        <v>18906</v>
      </c>
      <c r="F3355" s="286" t="str">
        <f t="shared" si="1"/>
        <v>89393</v>
      </c>
      <c r="H3355" s="388">
        <f t="shared" si="2"/>
        <v>9.36</v>
      </c>
    </row>
    <row r="3356" ht="15.75" customHeight="1">
      <c r="A3356" s="323" t="s">
        <v>18910</v>
      </c>
      <c r="B3356" s="480" t="s">
        <v>18911</v>
      </c>
      <c r="C3356" s="323" t="s">
        <v>1662</v>
      </c>
      <c r="D3356" s="323" t="s">
        <v>18912</v>
      </c>
      <c r="F3356" s="286" t="str">
        <f t="shared" si="1"/>
        <v>89394</v>
      </c>
      <c r="H3356" s="388">
        <f t="shared" si="2"/>
        <v>18.21</v>
      </c>
    </row>
    <row r="3357" ht="15.75" customHeight="1">
      <c r="A3357" s="323" t="s">
        <v>18915</v>
      </c>
      <c r="B3357" s="480" t="s">
        <v>18916</v>
      </c>
      <c r="C3357" s="323" t="s">
        <v>1662</v>
      </c>
      <c r="D3357" s="323" t="s">
        <v>10194</v>
      </c>
      <c r="F3357" s="286" t="str">
        <f t="shared" si="1"/>
        <v>89395</v>
      </c>
      <c r="H3357" s="388">
        <f t="shared" si="2"/>
        <v>11.16</v>
      </c>
    </row>
    <row r="3358" ht="15.75" customHeight="1">
      <c r="A3358" s="323" t="s">
        <v>18917</v>
      </c>
      <c r="B3358" s="480" t="s">
        <v>18919</v>
      </c>
      <c r="C3358" s="323" t="s">
        <v>1662</v>
      </c>
      <c r="D3358" s="323" t="s">
        <v>18920</v>
      </c>
      <c r="F3358" s="286" t="str">
        <f t="shared" si="1"/>
        <v>89396</v>
      </c>
      <c r="H3358" s="388">
        <f t="shared" si="2"/>
        <v>18.75</v>
      </c>
    </row>
    <row r="3359" ht="15.75" customHeight="1">
      <c r="A3359" s="323" t="s">
        <v>18923</v>
      </c>
      <c r="B3359" s="480" t="s">
        <v>18924</v>
      </c>
      <c r="C3359" s="323" t="s">
        <v>1662</v>
      </c>
      <c r="D3359" s="323" t="s">
        <v>18926</v>
      </c>
      <c r="F3359" s="286" t="str">
        <f t="shared" si="1"/>
        <v>89397</v>
      </c>
      <c r="H3359" s="388">
        <f t="shared" si="2"/>
        <v>13.19</v>
      </c>
    </row>
    <row r="3360" ht="15.75" customHeight="1">
      <c r="A3360" s="323" t="s">
        <v>18927</v>
      </c>
      <c r="B3360" s="480" t="s">
        <v>18929</v>
      </c>
      <c r="C3360" s="323" t="s">
        <v>1662</v>
      </c>
      <c r="D3360" s="323" t="s">
        <v>8238</v>
      </c>
      <c r="F3360" s="286" t="str">
        <f t="shared" si="1"/>
        <v>89398</v>
      </c>
      <c r="H3360" s="388">
        <f t="shared" si="2"/>
        <v>16.17</v>
      </c>
    </row>
    <row r="3361" ht="15.75" customHeight="1">
      <c r="A3361" s="323" t="s">
        <v>18932</v>
      </c>
      <c r="B3361" s="480" t="s">
        <v>18934</v>
      </c>
      <c r="C3361" s="323" t="s">
        <v>1662</v>
      </c>
      <c r="D3361" s="323" t="s">
        <v>18937</v>
      </c>
      <c r="F3361" s="286" t="str">
        <f t="shared" si="1"/>
        <v>89399</v>
      </c>
      <c r="H3361" s="388">
        <f t="shared" si="2"/>
        <v>29.04</v>
      </c>
    </row>
    <row r="3362" ht="15.75" customHeight="1">
      <c r="A3362" s="323" t="s">
        <v>18939</v>
      </c>
      <c r="B3362" s="480" t="s">
        <v>18941</v>
      </c>
      <c r="C3362" s="323" t="s">
        <v>1662</v>
      </c>
      <c r="D3362" s="323" t="s">
        <v>11245</v>
      </c>
      <c r="F3362" s="286" t="str">
        <f t="shared" si="1"/>
        <v>89400</v>
      </c>
      <c r="H3362" s="388">
        <f t="shared" si="2"/>
        <v>18.18</v>
      </c>
    </row>
    <row r="3363" ht="15.75" customHeight="1">
      <c r="A3363" s="323" t="s">
        <v>18943</v>
      </c>
      <c r="B3363" s="480" t="s">
        <v>18944</v>
      </c>
      <c r="C3363" s="323" t="s">
        <v>1662</v>
      </c>
      <c r="D3363" s="323" t="s">
        <v>5076</v>
      </c>
      <c r="F3363" s="286" t="str">
        <f t="shared" si="1"/>
        <v>89404</v>
      </c>
      <c r="H3363" s="388">
        <f t="shared" si="2"/>
        <v>4.53</v>
      </c>
    </row>
    <row r="3364" ht="15.75" customHeight="1">
      <c r="A3364" s="323" t="s">
        <v>18946</v>
      </c>
      <c r="B3364" s="480" t="s">
        <v>18947</v>
      </c>
      <c r="C3364" s="323" t="s">
        <v>1662</v>
      </c>
      <c r="D3364" s="323" t="s">
        <v>3535</v>
      </c>
      <c r="F3364" s="286" t="str">
        <f t="shared" si="1"/>
        <v>89405</v>
      </c>
      <c r="H3364" s="388">
        <f t="shared" si="2"/>
        <v>4.9</v>
      </c>
    </row>
    <row r="3365" ht="15.75" customHeight="1">
      <c r="A3365" s="323" t="s">
        <v>18950</v>
      </c>
      <c r="B3365" s="480" t="s">
        <v>18951</v>
      </c>
      <c r="C3365" s="323" t="s">
        <v>1662</v>
      </c>
      <c r="D3365" s="323" t="s">
        <v>7529</v>
      </c>
      <c r="F3365" s="286" t="str">
        <f t="shared" si="1"/>
        <v>89406</v>
      </c>
      <c r="H3365" s="388">
        <f t="shared" si="2"/>
        <v>6.39</v>
      </c>
    </row>
    <row r="3366" ht="15.75" customHeight="1">
      <c r="A3366" s="323" t="s">
        <v>18953</v>
      </c>
      <c r="B3366" s="480" t="s">
        <v>18954</v>
      </c>
      <c r="C3366" s="323" t="s">
        <v>1662</v>
      </c>
      <c r="D3366" s="323" t="s">
        <v>14589</v>
      </c>
      <c r="F3366" s="286" t="str">
        <f t="shared" si="1"/>
        <v>89407</v>
      </c>
      <c r="H3366" s="388">
        <f t="shared" si="2"/>
        <v>5.81</v>
      </c>
    </row>
    <row r="3367" ht="15.75" customHeight="1">
      <c r="A3367" s="323" t="s">
        <v>18957</v>
      </c>
      <c r="B3367" s="480" t="s">
        <v>18958</v>
      </c>
      <c r="C3367" s="323" t="s">
        <v>1662</v>
      </c>
      <c r="D3367" s="323" t="s">
        <v>16422</v>
      </c>
      <c r="F3367" s="286" t="str">
        <f t="shared" si="1"/>
        <v>89408</v>
      </c>
      <c r="H3367" s="388">
        <f t="shared" si="2"/>
        <v>5.45</v>
      </c>
    </row>
    <row r="3368" ht="15.75" customHeight="1">
      <c r="A3368" s="323" t="s">
        <v>18961</v>
      </c>
      <c r="B3368" s="480" t="s">
        <v>18963</v>
      </c>
      <c r="C3368" s="323" t="s">
        <v>1662</v>
      </c>
      <c r="D3368" s="323" t="s">
        <v>18964</v>
      </c>
      <c r="F3368" s="286" t="str">
        <f t="shared" si="1"/>
        <v>89409</v>
      </c>
      <c r="H3368" s="388">
        <f t="shared" si="2"/>
        <v>6.22</v>
      </c>
    </row>
    <row r="3369" ht="15.75" customHeight="1">
      <c r="A3369" s="323" t="s">
        <v>18966</v>
      </c>
      <c r="B3369" s="480" t="s">
        <v>18968</v>
      </c>
      <c r="C3369" s="323" t="s">
        <v>1662</v>
      </c>
      <c r="D3369" s="323" t="s">
        <v>4017</v>
      </c>
      <c r="F3369" s="286" t="str">
        <f t="shared" si="1"/>
        <v>89410</v>
      </c>
      <c r="H3369" s="388">
        <f t="shared" si="2"/>
        <v>7.8</v>
      </c>
    </row>
    <row r="3370" ht="15.75" customHeight="1">
      <c r="A3370" s="323" t="s">
        <v>18971</v>
      </c>
      <c r="B3370" s="480" t="s">
        <v>18973</v>
      </c>
      <c r="C3370" s="323" t="s">
        <v>1662</v>
      </c>
      <c r="D3370" s="323" t="s">
        <v>13823</v>
      </c>
      <c r="F3370" s="286" t="str">
        <f t="shared" si="1"/>
        <v>89411</v>
      </c>
      <c r="H3370" s="388">
        <f t="shared" si="2"/>
        <v>7.1</v>
      </c>
    </row>
    <row r="3371" ht="15.75" customHeight="1">
      <c r="A3371" s="323" t="s">
        <v>18976</v>
      </c>
      <c r="B3371" s="480" t="s">
        <v>18977</v>
      </c>
      <c r="C3371" s="323" t="s">
        <v>1662</v>
      </c>
      <c r="D3371" s="323" t="s">
        <v>13030</v>
      </c>
      <c r="F3371" s="286" t="str">
        <f t="shared" si="1"/>
        <v>89412</v>
      </c>
      <c r="H3371" s="388">
        <f t="shared" si="2"/>
        <v>8.07</v>
      </c>
    </row>
    <row r="3372" ht="15.75" customHeight="1">
      <c r="A3372" s="323" t="s">
        <v>18980</v>
      </c>
      <c r="B3372" s="480" t="s">
        <v>18981</v>
      </c>
      <c r="C3372" s="323" t="s">
        <v>1662</v>
      </c>
      <c r="D3372" s="323" t="s">
        <v>18983</v>
      </c>
      <c r="F3372" s="286" t="str">
        <f t="shared" si="1"/>
        <v>89413</v>
      </c>
      <c r="H3372" s="388">
        <f t="shared" si="2"/>
        <v>7.96</v>
      </c>
    </row>
    <row r="3373" ht="15.75" customHeight="1">
      <c r="A3373" s="323" t="s">
        <v>18984</v>
      </c>
      <c r="B3373" s="480" t="s">
        <v>18985</v>
      </c>
      <c r="C3373" s="323" t="s">
        <v>1662</v>
      </c>
      <c r="D3373" s="323" t="s">
        <v>13552</v>
      </c>
      <c r="F3373" s="286" t="str">
        <f t="shared" si="1"/>
        <v>89414</v>
      </c>
      <c r="H3373" s="388">
        <f t="shared" si="2"/>
        <v>10.11</v>
      </c>
    </row>
    <row r="3374" ht="15.75" customHeight="1">
      <c r="A3374" s="323" t="s">
        <v>18987</v>
      </c>
      <c r="B3374" s="480" t="s">
        <v>18988</v>
      </c>
      <c r="C3374" s="323" t="s">
        <v>1662</v>
      </c>
      <c r="D3374" s="323" t="s">
        <v>18990</v>
      </c>
      <c r="F3374" s="286" t="str">
        <f t="shared" si="1"/>
        <v>89415</v>
      </c>
      <c r="H3374" s="388">
        <f t="shared" si="2"/>
        <v>12.78</v>
      </c>
    </row>
    <row r="3375" ht="15.75" customHeight="1">
      <c r="A3375" s="323" t="s">
        <v>18992</v>
      </c>
      <c r="B3375" s="480" t="s">
        <v>18993</v>
      </c>
      <c r="C3375" s="323" t="s">
        <v>1662</v>
      </c>
      <c r="D3375" s="323" t="s">
        <v>4546</v>
      </c>
      <c r="F3375" s="286" t="str">
        <f t="shared" si="1"/>
        <v>89416</v>
      </c>
      <c r="H3375" s="388">
        <f t="shared" si="2"/>
        <v>9.66</v>
      </c>
    </row>
    <row r="3376" ht="15.75" customHeight="1">
      <c r="A3376" s="323" t="s">
        <v>18994</v>
      </c>
      <c r="B3376" s="480" t="s">
        <v>18996</v>
      </c>
      <c r="C3376" s="323" t="s">
        <v>1662</v>
      </c>
      <c r="D3376" s="323" t="s">
        <v>18997</v>
      </c>
      <c r="F3376" s="286" t="str">
        <f t="shared" si="1"/>
        <v>89417</v>
      </c>
      <c r="H3376" s="388">
        <f t="shared" si="2"/>
        <v>3.61</v>
      </c>
    </row>
    <row r="3377" ht="15.75" customHeight="1">
      <c r="A3377" s="323" t="s">
        <v>18999</v>
      </c>
      <c r="B3377" s="480" t="s">
        <v>19000</v>
      </c>
      <c r="C3377" s="323" t="s">
        <v>1662</v>
      </c>
      <c r="D3377" s="323" t="s">
        <v>19001</v>
      </c>
      <c r="F3377" s="286" t="str">
        <f t="shared" si="1"/>
        <v>89418</v>
      </c>
      <c r="H3377" s="388">
        <f t="shared" si="2"/>
        <v>10.71</v>
      </c>
    </row>
    <row r="3378" ht="15.75" customHeight="1">
      <c r="A3378" s="323" t="s">
        <v>19004</v>
      </c>
      <c r="B3378" s="480" t="s">
        <v>19006</v>
      </c>
      <c r="C3378" s="323" t="s">
        <v>1662</v>
      </c>
      <c r="D3378" s="323" t="s">
        <v>6703</v>
      </c>
      <c r="F3378" s="286" t="str">
        <f t="shared" si="1"/>
        <v>89419</v>
      </c>
      <c r="H3378" s="388">
        <f t="shared" si="2"/>
        <v>4.26</v>
      </c>
    </row>
    <row r="3379" ht="15.75" customHeight="1">
      <c r="A3379" s="323" t="s">
        <v>19008</v>
      </c>
      <c r="B3379" s="480" t="s">
        <v>19009</v>
      </c>
      <c r="C3379" s="323" t="s">
        <v>1662</v>
      </c>
      <c r="D3379" s="323" t="s">
        <v>3014</v>
      </c>
      <c r="F3379" s="286" t="str">
        <f t="shared" si="1"/>
        <v>89420</v>
      </c>
      <c r="H3379" s="388">
        <f t="shared" si="2"/>
        <v>8.11</v>
      </c>
    </row>
    <row r="3380" ht="15.75" customHeight="1">
      <c r="A3380" s="323" t="s">
        <v>19012</v>
      </c>
      <c r="B3380" s="480" t="s">
        <v>19013</v>
      </c>
      <c r="C3380" s="323" t="s">
        <v>1662</v>
      </c>
      <c r="D3380" s="323" t="s">
        <v>16225</v>
      </c>
      <c r="F3380" s="286" t="str">
        <f t="shared" si="1"/>
        <v>89421</v>
      </c>
      <c r="H3380" s="388">
        <f t="shared" si="2"/>
        <v>10.43</v>
      </c>
    </row>
    <row r="3381" ht="15.75" customHeight="1">
      <c r="A3381" s="323" t="s">
        <v>19016</v>
      </c>
      <c r="B3381" s="480" t="s">
        <v>19017</v>
      </c>
      <c r="C3381" s="323" t="s">
        <v>1662</v>
      </c>
      <c r="D3381" s="323" t="s">
        <v>16042</v>
      </c>
      <c r="F3381" s="286" t="str">
        <f t="shared" si="1"/>
        <v>89422</v>
      </c>
      <c r="H3381" s="388">
        <f t="shared" si="2"/>
        <v>3.69</v>
      </c>
    </row>
    <row r="3382" ht="15.75" customHeight="1">
      <c r="A3382" s="323" t="s">
        <v>19019</v>
      </c>
      <c r="B3382" s="480" t="s">
        <v>19020</v>
      </c>
      <c r="C3382" s="323" t="s">
        <v>1662</v>
      </c>
      <c r="D3382" s="323" t="s">
        <v>7622</v>
      </c>
      <c r="F3382" s="286" t="str">
        <f t="shared" si="1"/>
        <v>89423</v>
      </c>
      <c r="H3382" s="388">
        <f t="shared" si="2"/>
        <v>7.58</v>
      </c>
    </row>
    <row r="3383" ht="15.75" customHeight="1">
      <c r="A3383" s="323" t="s">
        <v>19022</v>
      </c>
      <c r="B3383" s="480" t="s">
        <v>19023</v>
      </c>
      <c r="C3383" s="323" t="s">
        <v>1662</v>
      </c>
      <c r="D3383" s="323" t="s">
        <v>5694</v>
      </c>
      <c r="F3383" s="286" t="str">
        <f t="shared" si="1"/>
        <v>89424</v>
      </c>
      <c r="H3383" s="388">
        <f t="shared" si="2"/>
        <v>4.25</v>
      </c>
    </row>
    <row r="3384" ht="15.75" customHeight="1">
      <c r="A3384" s="323" t="s">
        <v>19026</v>
      </c>
      <c r="B3384" s="480" t="s">
        <v>19027</v>
      </c>
      <c r="C3384" s="323" t="s">
        <v>1662</v>
      </c>
      <c r="D3384" s="323" t="s">
        <v>18310</v>
      </c>
      <c r="F3384" s="286" t="str">
        <f t="shared" si="1"/>
        <v>89425</v>
      </c>
      <c r="H3384" s="388">
        <f t="shared" si="2"/>
        <v>13.72</v>
      </c>
    </row>
    <row r="3385" ht="15.75" customHeight="1">
      <c r="A3385" s="323" t="s">
        <v>19029</v>
      </c>
      <c r="B3385" s="480" t="s">
        <v>19030</v>
      </c>
      <c r="C3385" s="323" t="s">
        <v>1662</v>
      </c>
      <c r="D3385" s="323" t="s">
        <v>19031</v>
      </c>
      <c r="F3385" s="286" t="str">
        <f t="shared" si="1"/>
        <v>89426</v>
      </c>
      <c r="H3385" s="388">
        <f t="shared" si="2"/>
        <v>7.16</v>
      </c>
    </row>
    <row r="3386" ht="15.75" customHeight="1">
      <c r="A3386" s="323" t="s">
        <v>19033</v>
      </c>
      <c r="B3386" s="480" t="s">
        <v>19034</v>
      </c>
      <c r="C3386" s="323" t="s">
        <v>1662</v>
      </c>
      <c r="D3386" s="323" t="s">
        <v>9662</v>
      </c>
      <c r="F3386" s="286" t="str">
        <f t="shared" si="1"/>
        <v>89427</v>
      </c>
      <c r="H3386" s="388">
        <f t="shared" si="2"/>
        <v>10.24</v>
      </c>
    </row>
    <row r="3387" ht="15.75" customHeight="1">
      <c r="A3387" s="323" t="s">
        <v>19038</v>
      </c>
      <c r="B3387" s="480" t="s">
        <v>19039</v>
      </c>
      <c r="C3387" s="323" t="s">
        <v>1662</v>
      </c>
      <c r="D3387" s="323" t="s">
        <v>15027</v>
      </c>
      <c r="F3387" s="286" t="str">
        <f t="shared" si="1"/>
        <v>89428</v>
      </c>
      <c r="H3387" s="388">
        <f t="shared" si="2"/>
        <v>12.41</v>
      </c>
    </row>
    <row r="3388" ht="15.75" customHeight="1">
      <c r="A3388" s="323" t="s">
        <v>19042</v>
      </c>
      <c r="B3388" s="480" t="s">
        <v>19044</v>
      </c>
      <c r="C3388" s="323" t="s">
        <v>1662</v>
      </c>
      <c r="D3388" s="323" t="s">
        <v>6740</v>
      </c>
      <c r="F3388" s="286" t="str">
        <f t="shared" si="1"/>
        <v>89429</v>
      </c>
      <c r="H3388" s="388">
        <f t="shared" si="2"/>
        <v>4.35</v>
      </c>
    </row>
    <row r="3389" ht="15.75" customHeight="1">
      <c r="A3389" s="323" t="s">
        <v>19047</v>
      </c>
      <c r="B3389" s="480" t="s">
        <v>19049</v>
      </c>
      <c r="C3389" s="323" t="s">
        <v>1662</v>
      </c>
      <c r="D3389" s="323" t="s">
        <v>9297</v>
      </c>
      <c r="F3389" s="286" t="str">
        <f t="shared" si="1"/>
        <v>89430</v>
      </c>
      <c r="H3389" s="388">
        <f t="shared" si="2"/>
        <v>10.4</v>
      </c>
    </row>
    <row r="3390" ht="15.75" customHeight="1">
      <c r="A3390" s="323" t="s">
        <v>19052</v>
      </c>
      <c r="B3390" s="480" t="s">
        <v>19053</v>
      </c>
      <c r="C3390" s="323" t="s">
        <v>1662</v>
      </c>
      <c r="D3390" s="323" t="s">
        <v>3994</v>
      </c>
      <c r="F3390" s="286" t="str">
        <f t="shared" si="1"/>
        <v>89431</v>
      </c>
      <c r="H3390" s="388">
        <f t="shared" si="2"/>
        <v>6.19</v>
      </c>
    </row>
    <row r="3391" ht="15.75" customHeight="1">
      <c r="A3391" s="323" t="s">
        <v>19057</v>
      </c>
      <c r="B3391" s="480" t="s">
        <v>19058</v>
      </c>
      <c r="C3391" s="323" t="s">
        <v>1662</v>
      </c>
      <c r="D3391" s="323" t="s">
        <v>19060</v>
      </c>
      <c r="F3391" s="286" t="str">
        <f t="shared" si="1"/>
        <v>89432</v>
      </c>
      <c r="H3391" s="388">
        <f t="shared" si="2"/>
        <v>28.77</v>
      </c>
    </row>
    <row r="3392" ht="15.75" customHeight="1">
      <c r="A3392" s="323" t="s">
        <v>19062</v>
      </c>
      <c r="B3392" s="480" t="s">
        <v>19063</v>
      </c>
      <c r="C3392" s="323" t="s">
        <v>1662</v>
      </c>
      <c r="D3392" s="323" t="s">
        <v>19065</v>
      </c>
      <c r="F3392" s="286" t="str">
        <f t="shared" si="1"/>
        <v>89433</v>
      </c>
      <c r="H3392" s="388">
        <f t="shared" si="2"/>
        <v>8.74</v>
      </c>
    </row>
    <row r="3393" ht="15.75" customHeight="1">
      <c r="A3393" s="323" t="s">
        <v>19068</v>
      </c>
      <c r="B3393" s="480" t="s">
        <v>19070</v>
      </c>
      <c r="C3393" s="323" t="s">
        <v>1662</v>
      </c>
      <c r="D3393" s="323" t="s">
        <v>4762</v>
      </c>
      <c r="F3393" s="286" t="str">
        <f t="shared" si="1"/>
        <v>89434</v>
      </c>
      <c r="H3393" s="388">
        <f t="shared" si="2"/>
        <v>9.62</v>
      </c>
    </row>
    <row r="3394" ht="15.75" customHeight="1">
      <c r="A3394" s="323" t="s">
        <v>19072</v>
      </c>
      <c r="B3394" s="480" t="s">
        <v>19074</v>
      </c>
      <c r="C3394" s="323" t="s">
        <v>1662</v>
      </c>
      <c r="D3394" s="323" t="s">
        <v>5611</v>
      </c>
      <c r="F3394" s="286" t="str">
        <f t="shared" si="1"/>
        <v>89435</v>
      </c>
      <c r="H3394" s="388">
        <f t="shared" si="2"/>
        <v>18.93</v>
      </c>
    </row>
    <row r="3395" ht="15.75" customHeight="1">
      <c r="A3395" s="323" t="s">
        <v>19076</v>
      </c>
      <c r="B3395" s="480" t="s">
        <v>19078</v>
      </c>
      <c r="C3395" s="323" t="s">
        <v>1662</v>
      </c>
      <c r="D3395" s="323" t="s">
        <v>4628</v>
      </c>
      <c r="F3395" s="286" t="str">
        <f t="shared" si="1"/>
        <v>89436</v>
      </c>
      <c r="H3395" s="388">
        <f t="shared" si="2"/>
        <v>6.09</v>
      </c>
    </row>
    <row r="3396" ht="15.75" customHeight="1">
      <c r="A3396" s="323" t="s">
        <v>19081</v>
      </c>
      <c r="B3396" s="480" t="s">
        <v>19082</v>
      </c>
      <c r="C3396" s="323" t="s">
        <v>1662</v>
      </c>
      <c r="D3396" s="323" t="s">
        <v>19083</v>
      </c>
      <c r="F3396" s="286" t="str">
        <f t="shared" si="1"/>
        <v>89437</v>
      </c>
      <c r="H3396" s="388">
        <f t="shared" si="2"/>
        <v>22.81</v>
      </c>
    </row>
    <row r="3397" ht="15.75" customHeight="1">
      <c r="A3397" s="323" t="s">
        <v>19088</v>
      </c>
      <c r="B3397" s="480" t="s">
        <v>19089</v>
      </c>
      <c r="C3397" s="323" t="s">
        <v>1662</v>
      </c>
      <c r="D3397" s="323" t="s">
        <v>5871</v>
      </c>
      <c r="F3397" s="286" t="str">
        <f t="shared" si="1"/>
        <v>89438</v>
      </c>
      <c r="H3397" s="388">
        <f t="shared" si="2"/>
        <v>6.45</v>
      </c>
    </row>
    <row r="3398" ht="15.75" customHeight="1">
      <c r="A3398" s="323" t="s">
        <v>19092</v>
      </c>
      <c r="B3398" s="480" t="s">
        <v>19093</v>
      </c>
      <c r="C3398" s="323" t="s">
        <v>1662</v>
      </c>
      <c r="D3398" s="323" t="s">
        <v>15365</v>
      </c>
      <c r="F3398" s="286" t="str">
        <f t="shared" si="1"/>
        <v>89439</v>
      </c>
      <c r="H3398" s="388">
        <f t="shared" si="2"/>
        <v>8.48</v>
      </c>
    </row>
    <row r="3399" ht="15.75" customHeight="1">
      <c r="A3399" s="323" t="s">
        <v>19096</v>
      </c>
      <c r="B3399" s="480" t="s">
        <v>19097</v>
      </c>
      <c r="C3399" s="323" t="s">
        <v>1662</v>
      </c>
      <c r="D3399" s="323" t="s">
        <v>4025</v>
      </c>
      <c r="F3399" s="286" t="str">
        <f t="shared" si="1"/>
        <v>89440</v>
      </c>
      <c r="H3399" s="388">
        <f t="shared" si="2"/>
        <v>7.76</v>
      </c>
    </row>
    <row r="3400" ht="15.75" customHeight="1">
      <c r="A3400" s="323" t="s">
        <v>19099</v>
      </c>
      <c r="B3400" s="480" t="s">
        <v>19101</v>
      </c>
      <c r="C3400" s="323" t="s">
        <v>1662</v>
      </c>
      <c r="D3400" s="323" t="s">
        <v>4516</v>
      </c>
      <c r="F3400" s="286" t="str">
        <f t="shared" si="1"/>
        <v>89441</v>
      </c>
      <c r="H3400" s="388">
        <f t="shared" si="2"/>
        <v>15.36</v>
      </c>
    </row>
    <row r="3401" ht="15.75" customHeight="1">
      <c r="A3401" s="323" t="s">
        <v>19104</v>
      </c>
      <c r="B3401" s="480" t="s">
        <v>19105</v>
      </c>
      <c r="C3401" s="323" t="s">
        <v>1662</v>
      </c>
      <c r="D3401" s="323" t="s">
        <v>11819</v>
      </c>
      <c r="F3401" s="286" t="str">
        <f t="shared" si="1"/>
        <v>89442</v>
      </c>
      <c r="H3401" s="388">
        <f t="shared" si="2"/>
        <v>9.79</v>
      </c>
    </row>
    <row r="3402" ht="15.75" customHeight="1">
      <c r="A3402" s="323" t="s">
        <v>19108</v>
      </c>
      <c r="B3402" s="480" t="s">
        <v>19110</v>
      </c>
      <c r="C3402" s="323" t="s">
        <v>1662</v>
      </c>
      <c r="D3402" s="323" t="s">
        <v>3511</v>
      </c>
      <c r="F3402" s="286" t="str">
        <f t="shared" si="1"/>
        <v>89443</v>
      </c>
      <c r="H3402" s="388">
        <f t="shared" si="2"/>
        <v>12.16</v>
      </c>
    </row>
    <row r="3403" ht="15.75" customHeight="1">
      <c r="A3403" s="323" t="s">
        <v>19113</v>
      </c>
      <c r="B3403" s="480" t="s">
        <v>19114</v>
      </c>
      <c r="C3403" s="323" t="s">
        <v>1662</v>
      </c>
      <c r="D3403" s="323" t="s">
        <v>9840</v>
      </c>
      <c r="F3403" s="286" t="str">
        <f t="shared" si="1"/>
        <v>89444</v>
      </c>
      <c r="H3403" s="388">
        <f t="shared" si="2"/>
        <v>25.03</v>
      </c>
    </row>
    <row r="3404" ht="15.75" customHeight="1">
      <c r="A3404" s="323" t="s">
        <v>19116</v>
      </c>
      <c r="B3404" s="480" t="s">
        <v>19117</v>
      </c>
      <c r="C3404" s="323" t="s">
        <v>1662</v>
      </c>
      <c r="D3404" s="323" t="s">
        <v>3029</v>
      </c>
      <c r="F3404" s="286" t="str">
        <f t="shared" si="1"/>
        <v>89445</v>
      </c>
      <c r="H3404" s="388">
        <f t="shared" si="2"/>
        <v>14.17</v>
      </c>
    </row>
    <row r="3405" ht="15.75" customHeight="1">
      <c r="A3405" s="323" t="s">
        <v>19120</v>
      </c>
      <c r="B3405" s="480" t="s">
        <v>19121</v>
      </c>
      <c r="C3405" s="323" t="s">
        <v>1662</v>
      </c>
      <c r="D3405" s="323" t="s">
        <v>4832</v>
      </c>
      <c r="F3405" s="286" t="str">
        <f t="shared" si="1"/>
        <v>89481</v>
      </c>
      <c r="H3405" s="388">
        <f t="shared" si="2"/>
        <v>4.17</v>
      </c>
    </row>
    <row r="3406" ht="15.75" customHeight="1">
      <c r="A3406" s="323" t="s">
        <v>19124</v>
      </c>
      <c r="B3406" s="480" t="s">
        <v>19125</v>
      </c>
      <c r="C3406" s="323" t="s">
        <v>1662</v>
      </c>
      <c r="D3406" s="323" t="s">
        <v>9802</v>
      </c>
      <c r="F3406" s="286" t="str">
        <f t="shared" si="1"/>
        <v>89485</v>
      </c>
      <c r="H3406" s="388">
        <f t="shared" si="2"/>
        <v>4.94</v>
      </c>
    </row>
    <row r="3407" ht="15.75" customHeight="1">
      <c r="A3407" s="323" t="s">
        <v>19127</v>
      </c>
      <c r="B3407" s="480" t="s">
        <v>19128</v>
      </c>
      <c r="C3407" s="323" t="s">
        <v>1662</v>
      </c>
      <c r="D3407" s="323" t="s">
        <v>16401</v>
      </c>
      <c r="F3407" s="286" t="str">
        <f t="shared" si="1"/>
        <v>89489</v>
      </c>
      <c r="H3407" s="388">
        <f t="shared" si="2"/>
        <v>6.52</v>
      </c>
    </row>
    <row r="3408" ht="15.75" customHeight="1">
      <c r="A3408" s="323" t="s">
        <v>19131</v>
      </c>
      <c r="B3408" s="480" t="s">
        <v>19132</v>
      </c>
      <c r="C3408" s="323" t="s">
        <v>1662</v>
      </c>
      <c r="D3408" s="323" t="s">
        <v>5154</v>
      </c>
      <c r="F3408" s="286" t="str">
        <f t="shared" si="1"/>
        <v>89490</v>
      </c>
      <c r="H3408" s="388">
        <f t="shared" si="2"/>
        <v>5.82</v>
      </c>
    </row>
    <row r="3409" ht="15.75" customHeight="1">
      <c r="A3409" s="323" t="s">
        <v>19134</v>
      </c>
      <c r="B3409" s="480" t="s">
        <v>19135</v>
      </c>
      <c r="C3409" s="323" t="s">
        <v>1662</v>
      </c>
      <c r="D3409" s="323" t="s">
        <v>8670</v>
      </c>
      <c r="F3409" s="286" t="str">
        <f t="shared" si="1"/>
        <v>89492</v>
      </c>
      <c r="H3409" s="388">
        <f t="shared" si="2"/>
        <v>6.51</v>
      </c>
    </row>
    <row r="3410" ht="15.75" customHeight="1">
      <c r="A3410" s="323" t="s">
        <v>19138</v>
      </c>
      <c r="B3410" s="480" t="s">
        <v>19139</v>
      </c>
      <c r="C3410" s="323" t="s">
        <v>1662</v>
      </c>
      <c r="D3410" s="323" t="s">
        <v>4156</v>
      </c>
      <c r="F3410" s="286" t="str">
        <f t="shared" si="1"/>
        <v>89493</v>
      </c>
      <c r="H3410" s="388">
        <f t="shared" si="2"/>
        <v>8.65</v>
      </c>
    </row>
    <row r="3411" ht="15.75" customHeight="1">
      <c r="A3411" s="323" t="s">
        <v>19143</v>
      </c>
      <c r="B3411" s="480" t="s">
        <v>19145</v>
      </c>
      <c r="C3411" s="323" t="s">
        <v>1662</v>
      </c>
      <c r="D3411" s="323" t="s">
        <v>19146</v>
      </c>
      <c r="F3411" s="286" t="str">
        <f t="shared" si="1"/>
        <v>89494</v>
      </c>
      <c r="H3411" s="388">
        <f t="shared" si="2"/>
        <v>11.32</v>
      </c>
    </row>
    <row r="3412" ht="15.75" customHeight="1">
      <c r="A3412" s="323" t="s">
        <v>19149</v>
      </c>
      <c r="B3412" s="480" t="s">
        <v>19150</v>
      </c>
      <c r="C3412" s="323" t="s">
        <v>1662</v>
      </c>
      <c r="D3412" s="323" t="s">
        <v>15067</v>
      </c>
      <c r="F3412" s="286" t="str">
        <f t="shared" si="1"/>
        <v>89496</v>
      </c>
      <c r="H3412" s="388">
        <f t="shared" si="2"/>
        <v>8.21</v>
      </c>
    </row>
    <row r="3413" ht="15.75" customHeight="1">
      <c r="A3413" s="323" t="s">
        <v>19152</v>
      </c>
      <c r="B3413" s="480" t="s">
        <v>19154</v>
      </c>
      <c r="C3413" s="323" t="s">
        <v>1662</v>
      </c>
      <c r="D3413" s="323" t="s">
        <v>16484</v>
      </c>
      <c r="F3413" s="286" t="str">
        <f t="shared" si="1"/>
        <v>89497</v>
      </c>
      <c r="H3413" s="388">
        <f t="shared" si="2"/>
        <v>10.59</v>
      </c>
    </row>
    <row r="3414" ht="15.75" customHeight="1">
      <c r="A3414" s="323" t="s">
        <v>19156</v>
      </c>
      <c r="B3414" s="480" t="s">
        <v>19157</v>
      </c>
      <c r="C3414" s="323" t="s">
        <v>1662</v>
      </c>
      <c r="D3414" s="323" t="s">
        <v>13554</v>
      </c>
      <c r="F3414" s="286" t="str">
        <f t="shared" si="1"/>
        <v>89498</v>
      </c>
      <c r="H3414" s="388">
        <f t="shared" si="2"/>
        <v>11.56</v>
      </c>
    </row>
    <row r="3415" ht="15.75" customHeight="1">
      <c r="A3415" s="323" t="s">
        <v>19159</v>
      </c>
      <c r="B3415" s="480" t="s">
        <v>19160</v>
      </c>
      <c r="C3415" s="323" t="s">
        <v>1662</v>
      </c>
      <c r="D3415" s="323" t="s">
        <v>19161</v>
      </c>
      <c r="F3415" s="286" t="str">
        <f t="shared" si="1"/>
        <v>89499</v>
      </c>
      <c r="H3415" s="388">
        <f t="shared" si="2"/>
        <v>17.83</v>
      </c>
    </row>
    <row r="3416" ht="15.75" customHeight="1">
      <c r="A3416" s="323" t="s">
        <v>19164</v>
      </c>
      <c r="B3416" s="480" t="s">
        <v>19165</v>
      </c>
      <c r="C3416" s="323" t="s">
        <v>1662</v>
      </c>
      <c r="D3416" s="323" t="s">
        <v>13675</v>
      </c>
      <c r="F3416" s="286" t="str">
        <f t="shared" si="1"/>
        <v>89500</v>
      </c>
      <c r="H3416" s="388">
        <f t="shared" si="2"/>
        <v>11.76</v>
      </c>
    </row>
    <row r="3417" ht="15.75" customHeight="1">
      <c r="A3417" s="323" t="s">
        <v>19167</v>
      </c>
      <c r="B3417" s="480" t="s">
        <v>19168</v>
      </c>
      <c r="C3417" s="323" t="s">
        <v>1662</v>
      </c>
      <c r="D3417" s="323" t="s">
        <v>17469</v>
      </c>
      <c r="F3417" s="286" t="str">
        <f t="shared" si="1"/>
        <v>89501</v>
      </c>
      <c r="H3417" s="388">
        <f t="shared" si="2"/>
        <v>12.7</v>
      </c>
    </row>
    <row r="3418" ht="15.75" customHeight="1">
      <c r="A3418" s="323" t="s">
        <v>19171</v>
      </c>
      <c r="B3418" s="480" t="s">
        <v>19172</v>
      </c>
      <c r="C3418" s="323" t="s">
        <v>1662</v>
      </c>
      <c r="D3418" s="323" t="s">
        <v>7818</v>
      </c>
      <c r="F3418" s="286" t="str">
        <f t="shared" si="1"/>
        <v>89502</v>
      </c>
      <c r="H3418" s="388">
        <f t="shared" si="2"/>
        <v>14.47</v>
      </c>
    </row>
    <row r="3419" ht="15.75" customHeight="1">
      <c r="A3419" s="323" t="s">
        <v>19175</v>
      </c>
      <c r="B3419" s="480" t="s">
        <v>19176</v>
      </c>
      <c r="C3419" s="323" t="s">
        <v>1662</v>
      </c>
      <c r="D3419" s="323" t="s">
        <v>7753</v>
      </c>
      <c r="F3419" s="286" t="str">
        <f t="shared" si="1"/>
        <v>89503</v>
      </c>
      <c r="H3419" s="388">
        <f t="shared" si="2"/>
        <v>22.25</v>
      </c>
    </row>
    <row r="3420" ht="15.75" customHeight="1">
      <c r="A3420" s="323" t="s">
        <v>19178</v>
      </c>
      <c r="B3420" s="480" t="s">
        <v>19179</v>
      </c>
      <c r="C3420" s="323" t="s">
        <v>1662</v>
      </c>
      <c r="D3420" s="323" t="s">
        <v>19181</v>
      </c>
      <c r="F3420" s="286" t="str">
        <f t="shared" si="1"/>
        <v>89504</v>
      </c>
      <c r="H3420" s="388">
        <f t="shared" si="2"/>
        <v>19.44</v>
      </c>
    </row>
    <row r="3421" ht="15.75" customHeight="1">
      <c r="A3421" s="323" t="s">
        <v>19184</v>
      </c>
      <c r="B3421" s="480" t="s">
        <v>19185</v>
      </c>
      <c r="C3421" s="323" t="s">
        <v>1662</v>
      </c>
      <c r="D3421" s="323" t="s">
        <v>14779</v>
      </c>
      <c r="F3421" s="286" t="str">
        <f t="shared" si="1"/>
        <v>89505</v>
      </c>
      <c r="H3421" s="388">
        <f t="shared" si="2"/>
        <v>33.26</v>
      </c>
    </row>
    <row r="3422" ht="15.75" customHeight="1">
      <c r="A3422" s="323" t="s">
        <v>19188</v>
      </c>
      <c r="B3422" s="480" t="s">
        <v>19190</v>
      </c>
      <c r="C3422" s="323" t="s">
        <v>1662</v>
      </c>
      <c r="D3422" s="323" t="s">
        <v>19191</v>
      </c>
      <c r="F3422" s="286" t="str">
        <f t="shared" si="1"/>
        <v>89506</v>
      </c>
      <c r="H3422" s="388">
        <f t="shared" si="2"/>
        <v>37.5</v>
      </c>
    </row>
    <row r="3423" ht="15.75" customHeight="1">
      <c r="A3423" s="323" t="s">
        <v>19192</v>
      </c>
      <c r="B3423" s="480" t="s">
        <v>19193</v>
      </c>
      <c r="C3423" s="323" t="s">
        <v>1662</v>
      </c>
      <c r="D3423" s="323" t="s">
        <v>19195</v>
      </c>
      <c r="F3423" s="286" t="str">
        <f t="shared" si="1"/>
        <v>89507</v>
      </c>
      <c r="H3423" s="388">
        <f t="shared" si="2"/>
        <v>46.35</v>
      </c>
    </row>
    <row r="3424" ht="15.75" customHeight="1">
      <c r="A3424" s="323" t="s">
        <v>19197</v>
      </c>
      <c r="B3424" s="480" t="s">
        <v>19199</v>
      </c>
      <c r="C3424" s="323" t="s">
        <v>1662</v>
      </c>
      <c r="D3424" s="323" t="s">
        <v>19200</v>
      </c>
      <c r="F3424" s="286" t="str">
        <f t="shared" si="1"/>
        <v>89510</v>
      </c>
      <c r="H3424" s="388">
        <f t="shared" si="2"/>
        <v>30.12</v>
      </c>
    </row>
    <row r="3425" ht="15.75" customHeight="1">
      <c r="A3425" s="323" t="s">
        <v>19202</v>
      </c>
      <c r="B3425" s="480" t="s">
        <v>19204</v>
      </c>
      <c r="C3425" s="323" t="s">
        <v>1662</v>
      </c>
      <c r="D3425" s="323" t="s">
        <v>19205</v>
      </c>
      <c r="F3425" s="286" t="str">
        <f t="shared" si="1"/>
        <v>89513</v>
      </c>
      <c r="H3425" s="388">
        <f t="shared" si="2"/>
        <v>104.21</v>
      </c>
    </row>
    <row r="3426" ht="15.75" customHeight="1">
      <c r="A3426" s="323" t="s">
        <v>19207</v>
      </c>
      <c r="B3426" s="480" t="s">
        <v>19208</v>
      </c>
      <c r="C3426" s="323" t="s">
        <v>1662</v>
      </c>
      <c r="D3426" s="323" t="s">
        <v>6588</v>
      </c>
      <c r="F3426" s="286" t="str">
        <f t="shared" si="1"/>
        <v>89514</v>
      </c>
      <c r="H3426" s="388">
        <f t="shared" si="2"/>
        <v>9.75</v>
      </c>
    </row>
    <row r="3427" ht="15.75" customHeight="1">
      <c r="A3427" s="323" t="s">
        <v>19212</v>
      </c>
      <c r="B3427" s="480" t="s">
        <v>19214</v>
      </c>
      <c r="C3427" s="323" t="s">
        <v>1662</v>
      </c>
      <c r="D3427" s="323" t="s">
        <v>19215</v>
      </c>
      <c r="F3427" s="286" t="str">
        <f t="shared" si="1"/>
        <v>89515</v>
      </c>
      <c r="H3427" s="388">
        <f t="shared" si="2"/>
        <v>78.36</v>
      </c>
    </row>
    <row r="3428" ht="15.75" customHeight="1">
      <c r="A3428" s="323" t="s">
        <v>19217</v>
      </c>
      <c r="B3428" s="480" t="s">
        <v>19218</v>
      </c>
      <c r="C3428" s="323" t="s">
        <v>1662</v>
      </c>
      <c r="D3428" s="323" t="s">
        <v>19219</v>
      </c>
      <c r="F3428" s="286" t="str">
        <f t="shared" si="1"/>
        <v>89516</v>
      </c>
      <c r="H3428" s="388">
        <f t="shared" si="2"/>
        <v>8.4</v>
      </c>
    </row>
    <row r="3429" ht="15.75" customHeight="1">
      <c r="A3429" s="323" t="s">
        <v>19223</v>
      </c>
      <c r="B3429" s="480" t="s">
        <v>19224</v>
      </c>
      <c r="C3429" s="323" t="s">
        <v>1662</v>
      </c>
      <c r="D3429" s="323" t="s">
        <v>19225</v>
      </c>
      <c r="F3429" s="286" t="str">
        <f t="shared" si="1"/>
        <v>89517</v>
      </c>
      <c r="H3429" s="388">
        <f t="shared" si="2"/>
        <v>65.8</v>
      </c>
    </row>
    <row r="3430" ht="15.75" customHeight="1">
      <c r="A3430" s="323" t="s">
        <v>19228</v>
      </c>
      <c r="B3430" s="480" t="s">
        <v>19230</v>
      </c>
      <c r="C3430" s="323" t="s">
        <v>1662</v>
      </c>
      <c r="D3430" s="323" t="s">
        <v>19231</v>
      </c>
      <c r="F3430" s="286" t="str">
        <f t="shared" si="1"/>
        <v>89518</v>
      </c>
      <c r="H3430" s="388">
        <f t="shared" si="2"/>
        <v>13.76</v>
      </c>
    </row>
    <row r="3431" ht="15.75" customHeight="1">
      <c r="A3431" s="323" t="s">
        <v>19232</v>
      </c>
      <c r="B3431" s="480" t="s">
        <v>19233</v>
      </c>
      <c r="C3431" s="323" t="s">
        <v>1662</v>
      </c>
      <c r="D3431" s="323" t="s">
        <v>15257</v>
      </c>
      <c r="F3431" s="286" t="str">
        <f t="shared" si="1"/>
        <v>89519</v>
      </c>
      <c r="H3431" s="388">
        <f t="shared" si="2"/>
        <v>44.1</v>
      </c>
    </row>
    <row r="3432" ht="15.75" customHeight="1">
      <c r="A3432" s="323" t="s">
        <v>19237</v>
      </c>
      <c r="B3432" s="480" t="s">
        <v>19238</v>
      </c>
      <c r="C3432" s="323" t="s">
        <v>1662</v>
      </c>
      <c r="D3432" s="323" t="s">
        <v>11799</v>
      </c>
      <c r="F3432" s="286" t="str">
        <f t="shared" si="1"/>
        <v>89520</v>
      </c>
      <c r="H3432" s="388">
        <f t="shared" si="2"/>
        <v>11.99</v>
      </c>
    </row>
    <row r="3433" ht="15.75" customHeight="1">
      <c r="A3433" s="323" t="s">
        <v>19241</v>
      </c>
      <c r="B3433" s="480" t="s">
        <v>19242</v>
      </c>
      <c r="C3433" s="323" t="s">
        <v>1662</v>
      </c>
      <c r="D3433" s="323" t="s">
        <v>19243</v>
      </c>
      <c r="F3433" s="286" t="str">
        <f t="shared" si="1"/>
        <v>89521</v>
      </c>
      <c r="H3433" s="388">
        <f t="shared" si="2"/>
        <v>122.85</v>
      </c>
    </row>
    <row r="3434" ht="15.75" customHeight="1">
      <c r="A3434" s="323" t="s">
        <v>19245</v>
      </c>
      <c r="B3434" s="480" t="s">
        <v>19246</v>
      </c>
      <c r="C3434" s="323" t="s">
        <v>1662</v>
      </c>
      <c r="D3434" s="323" t="s">
        <v>19248</v>
      </c>
      <c r="F3434" s="286" t="str">
        <f t="shared" si="1"/>
        <v>89522</v>
      </c>
      <c r="H3434" s="388">
        <f t="shared" si="2"/>
        <v>28.07</v>
      </c>
    </row>
    <row r="3435" ht="15.75" customHeight="1">
      <c r="A3435" s="323" t="s">
        <v>19250</v>
      </c>
      <c r="B3435" s="480" t="s">
        <v>19251</v>
      </c>
      <c r="C3435" s="323" t="s">
        <v>1662</v>
      </c>
      <c r="D3435" s="323" t="s">
        <v>19252</v>
      </c>
      <c r="F3435" s="286" t="str">
        <f t="shared" si="1"/>
        <v>89523</v>
      </c>
      <c r="H3435" s="388">
        <f t="shared" si="2"/>
        <v>92.42</v>
      </c>
    </row>
    <row r="3436" ht="15.75" customHeight="1">
      <c r="A3436" s="323" t="s">
        <v>19254</v>
      </c>
      <c r="B3436" s="480" t="s">
        <v>19256</v>
      </c>
      <c r="C3436" s="323" t="s">
        <v>1662</v>
      </c>
      <c r="D3436" s="323" t="s">
        <v>19257</v>
      </c>
      <c r="F3436" s="286" t="str">
        <f t="shared" si="1"/>
        <v>89524</v>
      </c>
      <c r="H3436" s="388">
        <f t="shared" si="2"/>
        <v>24.66</v>
      </c>
    </row>
    <row r="3437" ht="15.75" customHeight="1">
      <c r="A3437" s="323" t="s">
        <v>19259</v>
      </c>
      <c r="B3437" s="480" t="s">
        <v>19260</v>
      </c>
      <c r="C3437" s="323" t="s">
        <v>1662</v>
      </c>
      <c r="D3437" s="323" t="s">
        <v>19262</v>
      </c>
      <c r="F3437" s="286" t="str">
        <f t="shared" si="1"/>
        <v>89525</v>
      </c>
      <c r="H3437" s="388">
        <f t="shared" si="2"/>
        <v>90.88</v>
      </c>
    </row>
    <row r="3438" ht="15.75" customHeight="1">
      <c r="A3438" s="323" t="s">
        <v>19264</v>
      </c>
      <c r="B3438" s="480" t="s">
        <v>19266</v>
      </c>
      <c r="C3438" s="323" t="s">
        <v>1662</v>
      </c>
      <c r="D3438" s="323" t="s">
        <v>19267</v>
      </c>
      <c r="F3438" s="286" t="str">
        <f t="shared" si="1"/>
        <v>89526</v>
      </c>
      <c r="H3438" s="388">
        <f t="shared" si="2"/>
        <v>37.09</v>
      </c>
    </row>
    <row r="3439" ht="15.75" customHeight="1">
      <c r="A3439" s="323" t="s">
        <v>19269</v>
      </c>
      <c r="B3439" s="480" t="s">
        <v>19270</v>
      </c>
      <c r="C3439" s="323" t="s">
        <v>1662</v>
      </c>
      <c r="D3439" s="323" t="s">
        <v>19272</v>
      </c>
      <c r="F3439" s="286" t="str">
        <f t="shared" si="1"/>
        <v>89527</v>
      </c>
      <c r="H3439" s="388">
        <f t="shared" si="2"/>
        <v>69.53</v>
      </c>
    </row>
    <row r="3440" ht="15.75" customHeight="1">
      <c r="A3440" s="323" t="s">
        <v>19273</v>
      </c>
      <c r="B3440" s="480" t="s">
        <v>19274</v>
      </c>
      <c r="C3440" s="323" t="s">
        <v>1662</v>
      </c>
      <c r="D3440" s="323" t="s">
        <v>2980</v>
      </c>
      <c r="F3440" s="286" t="str">
        <f t="shared" si="1"/>
        <v>89528</v>
      </c>
      <c r="H3440" s="388">
        <f t="shared" si="2"/>
        <v>3.41</v>
      </c>
    </row>
    <row r="3441" ht="15.75" customHeight="1">
      <c r="A3441" s="323" t="s">
        <v>19278</v>
      </c>
      <c r="B3441" s="480" t="s">
        <v>19280</v>
      </c>
      <c r="C3441" s="323" t="s">
        <v>1662</v>
      </c>
      <c r="D3441" s="323" t="s">
        <v>15680</v>
      </c>
      <c r="F3441" s="286" t="str">
        <f t="shared" si="1"/>
        <v>89529</v>
      </c>
      <c r="H3441" s="388">
        <f t="shared" si="2"/>
        <v>41.98</v>
      </c>
    </row>
    <row r="3442" ht="15.75" customHeight="1">
      <c r="A3442" s="323" t="s">
        <v>19282</v>
      </c>
      <c r="B3442" s="480" t="s">
        <v>19284</v>
      </c>
      <c r="C3442" s="323" t="s">
        <v>1662</v>
      </c>
      <c r="D3442" s="323" t="s">
        <v>9670</v>
      </c>
      <c r="F3442" s="286" t="str">
        <f t="shared" si="1"/>
        <v>89530</v>
      </c>
      <c r="H3442" s="388">
        <f t="shared" si="2"/>
        <v>12.88</v>
      </c>
    </row>
    <row r="3443" ht="15.75" customHeight="1">
      <c r="A3443" s="323" t="s">
        <v>19286</v>
      </c>
      <c r="B3443" s="480" t="s">
        <v>19287</v>
      </c>
      <c r="C3443" s="323" t="s">
        <v>1662</v>
      </c>
      <c r="D3443" s="323" t="s">
        <v>19289</v>
      </c>
      <c r="F3443" s="286" t="str">
        <f t="shared" si="1"/>
        <v>89531</v>
      </c>
      <c r="H3443" s="388">
        <f t="shared" si="2"/>
        <v>33.68</v>
      </c>
    </row>
    <row r="3444" ht="15.75" customHeight="1">
      <c r="A3444" s="323" t="s">
        <v>19292</v>
      </c>
      <c r="B3444" s="480" t="s">
        <v>19293</v>
      </c>
      <c r="C3444" s="323" t="s">
        <v>1662</v>
      </c>
      <c r="D3444" s="323" t="s">
        <v>4508</v>
      </c>
      <c r="F3444" s="286" t="str">
        <f t="shared" si="1"/>
        <v>89532</v>
      </c>
      <c r="H3444" s="388">
        <f t="shared" si="2"/>
        <v>6.32</v>
      </c>
    </row>
    <row r="3445" ht="15.75" customHeight="1">
      <c r="A3445" s="323" t="s">
        <v>19297</v>
      </c>
      <c r="B3445" s="480" t="s">
        <v>19298</v>
      </c>
      <c r="C3445" s="323" t="s">
        <v>1662</v>
      </c>
      <c r="D3445" s="323" t="s">
        <v>19289</v>
      </c>
      <c r="F3445" s="286" t="str">
        <f t="shared" si="1"/>
        <v>89533</v>
      </c>
      <c r="H3445" s="388">
        <f t="shared" si="2"/>
        <v>33.68</v>
      </c>
    </row>
    <row r="3446" ht="15.75" customHeight="1">
      <c r="A3446" s="323" t="s">
        <v>19301</v>
      </c>
      <c r="B3446" s="480" t="s">
        <v>19302</v>
      </c>
      <c r="C3446" s="323" t="s">
        <v>1662</v>
      </c>
      <c r="D3446" s="323" t="s">
        <v>6703</v>
      </c>
      <c r="F3446" s="286" t="str">
        <f t="shared" si="1"/>
        <v>89534</v>
      </c>
      <c r="H3446" s="388">
        <f t="shared" si="2"/>
        <v>4.26</v>
      </c>
    </row>
    <row r="3447" ht="15.75" customHeight="1">
      <c r="A3447" s="323" t="s">
        <v>19305</v>
      </c>
      <c r="B3447" s="480" t="s">
        <v>19306</v>
      </c>
      <c r="C3447" s="323" t="s">
        <v>1662</v>
      </c>
      <c r="D3447" s="323" t="s">
        <v>19307</v>
      </c>
      <c r="F3447" s="286" t="str">
        <f t="shared" si="1"/>
        <v>89535</v>
      </c>
      <c r="H3447" s="388">
        <f t="shared" si="2"/>
        <v>54.99</v>
      </c>
    </row>
    <row r="3448" ht="15.75" customHeight="1">
      <c r="A3448" s="323" t="s">
        <v>19310</v>
      </c>
      <c r="B3448" s="480" t="s">
        <v>19312</v>
      </c>
      <c r="C3448" s="323" t="s">
        <v>1662</v>
      </c>
      <c r="D3448" s="323" t="s">
        <v>13554</v>
      </c>
      <c r="F3448" s="286" t="str">
        <f t="shared" si="1"/>
        <v>89536</v>
      </c>
      <c r="H3448" s="388">
        <f t="shared" si="2"/>
        <v>11.56</v>
      </c>
    </row>
    <row r="3449" ht="15.75" customHeight="1">
      <c r="A3449" s="323" t="s">
        <v>19315</v>
      </c>
      <c r="B3449" s="480" t="s">
        <v>19317</v>
      </c>
      <c r="C3449" s="323" t="s">
        <v>1662</v>
      </c>
      <c r="D3449" s="323" t="s">
        <v>14438</v>
      </c>
      <c r="F3449" s="286" t="str">
        <f t="shared" si="1"/>
        <v>89538</v>
      </c>
      <c r="H3449" s="388">
        <f t="shared" si="2"/>
        <v>3.51</v>
      </c>
    </row>
    <row r="3450" ht="15.75" customHeight="1">
      <c r="A3450" s="323" t="s">
        <v>19320</v>
      </c>
      <c r="B3450" s="480" t="s">
        <v>19321</v>
      </c>
      <c r="C3450" s="323" t="s">
        <v>1662</v>
      </c>
      <c r="D3450" s="323" t="s">
        <v>19323</v>
      </c>
      <c r="F3450" s="286" t="str">
        <f t="shared" si="1"/>
        <v>89540</v>
      </c>
      <c r="H3450" s="388">
        <f t="shared" si="2"/>
        <v>9.56</v>
      </c>
    </row>
    <row r="3451" ht="15.75" customHeight="1">
      <c r="A3451" s="323" t="s">
        <v>19326</v>
      </c>
      <c r="B3451" s="480" t="s">
        <v>19327</v>
      </c>
      <c r="C3451" s="323" t="s">
        <v>1662</v>
      </c>
      <c r="D3451" s="323" t="s">
        <v>5015</v>
      </c>
      <c r="F3451" s="286" t="str">
        <f t="shared" si="1"/>
        <v>89541</v>
      </c>
      <c r="H3451" s="388">
        <f t="shared" si="2"/>
        <v>5.25</v>
      </c>
    </row>
    <row r="3452" ht="15.75" customHeight="1">
      <c r="A3452" s="323" t="s">
        <v>19331</v>
      </c>
      <c r="B3452" s="480" t="s">
        <v>19332</v>
      </c>
      <c r="C3452" s="323" t="s">
        <v>1662</v>
      </c>
      <c r="D3452" s="323" t="s">
        <v>15706</v>
      </c>
      <c r="F3452" s="286" t="str">
        <f t="shared" si="1"/>
        <v>89542</v>
      </c>
      <c r="H3452" s="388">
        <f t="shared" si="2"/>
        <v>27.83</v>
      </c>
    </row>
    <row r="3453" ht="15.75" customHeight="1">
      <c r="A3453" s="323" t="s">
        <v>19335</v>
      </c>
      <c r="B3453" s="480" t="s">
        <v>19336</v>
      </c>
      <c r="C3453" s="323" t="s">
        <v>1662</v>
      </c>
      <c r="D3453" s="323" t="s">
        <v>13772</v>
      </c>
      <c r="F3453" s="286" t="str">
        <f t="shared" si="1"/>
        <v>89544</v>
      </c>
      <c r="H3453" s="388">
        <f t="shared" si="2"/>
        <v>8.6</v>
      </c>
    </row>
    <row r="3454" ht="15.75" customHeight="1">
      <c r="A3454" s="323" t="s">
        <v>19341</v>
      </c>
      <c r="B3454" s="480" t="s">
        <v>19342</v>
      </c>
      <c r="C3454" s="323" t="s">
        <v>1662</v>
      </c>
      <c r="D3454" s="323" t="s">
        <v>19344</v>
      </c>
      <c r="F3454" s="286" t="str">
        <f t="shared" si="1"/>
        <v>89545</v>
      </c>
      <c r="H3454" s="388">
        <f t="shared" si="2"/>
        <v>12.56</v>
      </c>
    </row>
    <row r="3455" ht="15.75" customHeight="1">
      <c r="A3455" s="323" t="s">
        <v>19346</v>
      </c>
      <c r="B3455" s="480" t="s">
        <v>19348</v>
      </c>
      <c r="C3455" s="323" t="s">
        <v>1662</v>
      </c>
      <c r="D3455" s="323" t="s">
        <v>19350</v>
      </c>
      <c r="F3455" s="286" t="str">
        <f t="shared" si="1"/>
        <v>89546</v>
      </c>
      <c r="H3455" s="388">
        <f t="shared" si="2"/>
        <v>10.76</v>
      </c>
    </row>
    <row r="3456" ht="15.75" customHeight="1">
      <c r="A3456" s="323" t="s">
        <v>19352</v>
      </c>
      <c r="B3456" s="480" t="s">
        <v>19354</v>
      </c>
      <c r="C3456" s="323" t="s">
        <v>1662</v>
      </c>
      <c r="D3456" s="323" t="s">
        <v>19355</v>
      </c>
      <c r="F3456" s="286" t="str">
        <f t="shared" si="1"/>
        <v>89547</v>
      </c>
      <c r="H3456" s="388">
        <f t="shared" si="2"/>
        <v>18.69</v>
      </c>
    </row>
    <row r="3457" ht="15.75" customHeight="1">
      <c r="A3457" s="323" t="s">
        <v>19358</v>
      </c>
      <c r="B3457" s="480" t="s">
        <v>19359</v>
      </c>
      <c r="C3457" s="323" t="s">
        <v>1662</v>
      </c>
      <c r="D3457" s="323" t="s">
        <v>19360</v>
      </c>
      <c r="F3457" s="286" t="str">
        <f t="shared" si="1"/>
        <v>89548</v>
      </c>
      <c r="H3457" s="388">
        <f t="shared" si="2"/>
        <v>20.38</v>
      </c>
    </row>
    <row r="3458" ht="15.75" customHeight="1">
      <c r="A3458" s="323" t="s">
        <v>19363</v>
      </c>
      <c r="B3458" s="480" t="s">
        <v>19365</v>
      </c>
      <c r="C3458" s="323" t="s">
        <v>1662</v>
      </c>
      <c r="D3458" s="323" t="s">
        <v>19366</v>
      </c>
      <c r="F3458" s="286" t="str">
        <f t="shared" si="1"/>
        <v>89549</v>
      </c>
      <c r="H3458" s="388">
        <f t="shared" si="2"/>
        <v>14.14</v>
      </c>
    </row>
    <row r="3459" ht="15.75" customHeight="1">
      <c r="A3459" s="323" t="s">
        <v>19368</v>
      </c>
      <c r="B3459" s="480" t="s">
        <v>19370</v>
      </c>
      <c r="C3459" s="323" t="s">
        <v>1662</v>
      </c>
      <c r="D3459" s="323" t="s">
        <v>2952</v>
      </c>
      <c r="F3459" s="286" t="str">
        <f t="shared" si="1"/>
        <v>89550</v>
      </c>
      <c r="H3459" s="388">
        <f t="shared" si="2"/>
        <v>37.31</v>
      </c>
    </row>
    <row r="3460" ht="15.75" customHeight="1">
      <c r="A3460" s="323" t="s">
        <v>19373</v>
      </c>
      <c r="B3460" s="480" t="s">
        <v>19375</v>
      </c>
      <c r="C3460" s="323" t="s">
        <v>1662</v>
      </c>
      <c r="D3460" s="323" t="s">
        <v>12709</v>
      </c>
      <c r="F3460" s="286" t="str">
        <f t="shared" si="1"/>
        <v>89551</v>
      </c>
      <c r="H3460" s="388">
        <f t="shared" si="2"/>
        <v>8.68</v>
      </c>
    </row>
    <row r="3461" ht="15.75" customHeight="1">
      <c r="A3461" s="323" t="s">
        <v>19377</v>
      </c>
      <c r="B3461" s="480" t="s">
        <v>19379</v>
      </c>
      <c r="C3461" s="323" t="s">
        <v>1662</v>
      </c>
      <c r="D3461" s="323" t="s">
        <v>7368</v>
      </c>
      <c r="F3461" s="286" t="str">
        <f t="shared" si="1"/>
        <v>89552</v>
      </c>
      <c r="H3461" s="388">
        <f t="shared" si="2"/>
        <v>17.98</v>
      </c>
    </row>
    <row r="3462" ht="15.75" customHeight="1">
      <c r="A3462" s="323" t="s">
        <v>19382</v>
      </c>
      <c r="B3462" s="480" t="s">
        <v>19384</v>
      </c>
      <c r="C3462" s="323" t="s">
        <v>1662</v>
      </c>
      <c r="D3462" s="323" t="s">
        <v>6778</v>
      </c>
      <c r="F3462" s="286" t="str">
        <f t="shared" si="1"/>
        <v>89553</v>
      </c>
      <c r="H3462" s="388">
        <f t="shared" si="2"/>
        <v>5.14</v>
      </c>
    </row>
    <row r="3463" ht="15.75" customHeight="1">
      <c r="A3463" s="323" t="s">
        <v>19387</v>
      </c>
      <c r="B3463" s="480" t="s">
        <v>19388</v>
      </c>
      <c r="C3463" s="323" t="s">
        <v>1662</v>
      </c>
      <c r="D3463" s="323" t="s">
        <v>8307</v>
      </c>
      <c r="F3463" s="286" t="str">
        <f t="shared" si="1"/>
        <v>89554</v>
      </c>
      <c r="H3463" s="388">
        <f t="shared" si="2"/>
        <v>23</v>
      </c>
    </row>
    <row r="3464" ht="15.75" customHeight="1">
      <c r="A3464" s="323" t="s">
        <v>19391</v>
      </c>
      <c r="B3464" s="480" t="s">
        <v>19393</v>
      </c>
      <c r="C3464" s="323" t="s">
        <v>1662</v>
      </c>
      <c r="D3464" s="323" t="s">
        <v>5508</v>
      </c>
      <c r="F3464" s="286" t="str">
        <f t="shared" si="1"/>
        <v>89555</v>
      </c>
      <c r="H3464" s="388">
        <f t="shared" si="2"/>
        <v>21.86</v>
      </c>
    </row>
    <row r="3465" ht="15.75" customHeight="1">
      <c r="A3465" s="323" t="s">
        <v>19396</v>
      </c>
      <c r="B3465" s="480" t="s">
        <v>19397</v>
      </c>
      <c r="C3465" s="323" t="s">
        <v>1662</v>
      </c>
      <c r="D3465" s="323" t="s">
        <v>9539</v>
      </c>
      <c r="F3465" s="286" t="str">
        <f t="shared" si="1"/>
        <v>89556</v>
      </c>
      <c r="H3465" s="388">
        <f t="shared" si="2"/>
        <v>34.62</v>
      </c>
    </row>
    <row r="3466" ht="15.75" customHeight="1">
      <c r="A3466" s="323" t="s">
        <v>19400</v>
      </c>
      <c r="B3466" s="480" t="s">
        <v>19401</v>
      </c>
      <c r="C3466" s="323" t="s">
        <v>1662</v>
      </c>
      <c r="D3466" s="323" t="s">
        <v>19403</v>
      </c>
      <c r="F3466" s="286" t="str">
        <f t="shared" si="1"/>
        <v>89557</v>
      </c>
      <c r="H3466" s="388">
        <f t="shared" si="2"/>
        <v>26.98</v>
      </c>
    </row>
    <row r="3467" ht="15.75" customHeight="1">
      <c r="A3467" s="323" t="s">
        <v>19404</v>
      </c>
      <c r="B3467" s="480" t="s">
        <v>19405</v>
      </c>
      <c r="C3467" s="323" t="s">
        <v>1662</v>
      </c>
      <c r="D3467" s="323" t="s">
        <v>13030</v>
      </c>
      <c r="F3467" s="286" t="str">
        <f t="shared" si="1"/>
        <v>89558</v>
      </c>
      <c r="H3467" s="388">
        <f t="shared" si="2"/>
        <v>8.07</v>
      </c>
    </row>
    <row r="3468" ht="15.75" customHeight="1">
      <c r="A3468" s="323" t="s">
        <v>19407</v>
      </c>
      <c r="B3468" s="480" t="s">
        <v>19408</v>
      </c>
      <c r="C3468" s="323" t="s">
        <v>1662</v>
      </c>
      <c r="D3468" s="323" t="s">
        <v>19409</v>
      </c>
      <c r="F3468" s="286" t="str">
        <f t="shared" si="1"/>
        <v>89559</v>
      </c>
      <c r="H3468" s="388">
        <f t="shared" si="2"/>
        <v>62.28</v>
      </c>
    </row>
    <row r="3469" ht="15.75" customHeight="1">
      <c r="A3469" s="323" t="s">
        <v>19414</v>
      </c>
      <c r="B3469" s="480" t="s">
        <v>19415</v>
      </c>
      <c r="C3469" s="323" t="s">
        <v>1662</v>
      </c>
      <c r="D3469" s="323" t="s">
        <v>16759</v>
      </c>
      <c r="F3469" s="286" t="str">
        <f t="shared" si="1"/>
        <v>89561</v>
      </c>
      <c r="H3469" s="388">
        <f t="shared" si="2"/>
        <v>12.51</v>
      </c>
    </row>
    <row r="3470" ht="15.75" customHeight="1">
      <c r="A3470" s="323" t="s">
        <v>19418</v>
      </c>
      <c r="B3470" s="480" t="s">
        <v>19419</v>
      </c>
      <c r="C3470" s="323" t="s">
        <v>1662</v>
      </c>
      <c r="D3470" s="323" t="s">
        <v>13575</v>
      </c>
      <c r="F3470" s="286" t="str">
        <f t="shared" si="1"/>
        <v>89562</v>
      </c>
      <c r="H3470" s="388">
        <f t="shared" si="2"/>
        <v>8.62</v>
      </c>
    </row>
    <row r="3471" ht="15.75" customHeight="1">
      <c r="A3471" s="323" t="s">
        <v>19421</v>
      </c>
      <c r="B3471" s="480" t="s">
        <v>19422</v>
      </c>
      <c r="C3471" s="323" t="s">
        <v>1662</v>
      </c>
      <c r="D3471" s="323" t="s">
        <v>13902</v>
      </c>
      <c r="F3471" s="286" t="str">
        <f t="shared" si="1"/>
        <v>89563</v>
      </c>
      <c r="H3471" s="388">
        <f t="shared" si="2"/>
        <v>20.33</v>
      </c>
    </row>
    <row r="3472" ht="15.75" customHeight="1">
      <c r="A3472" s="323" t="s">
        <v>19426</v>
      </c>
      <c r="B3472" s="480" t="s">
        <v>19429</v>
      </c>
      <c r="C3472" s="323" t="s">
        <v>1662</v>
      </c>
      <c r="D3472" s="323" t="s">
        <v>17705</v>
      </c>
      <c r="F3472" s="286" t="str">
        <f t="shared" si="1"/>
        <v>89564</v>
      </c>
      <c r="H3472" s="388">
        <f t="shared" si="2"/>
        <v>15.99</v>
      </c>
    </row>
    <row r="3473" ht="15.75" customHeight="1">
      <c r="A3473" s="323" t="s">
        <v>19430</v>
      </c>
      <c r="B3473" s="480" t="s">
        <v>19432</v>
      </c>
      <c r="C3473" s="323" t="s">
        <v>1662</v>
      </c>
      <c r="D3473" s="323" t="s">
        <v>19433</v>
      </c>
      <c r="F3473" s="286" t="str">
        <f t="shared" si="1"/>
        <v>89565</v>
      </c>
      <c r="H3473" s="388">
        <f t="shared" si="2"/>
        <v>51.13</v>
      </c>
    </row>
    <row r="3474" ht="15.75" customHeight="1">
      <c r="A3474" s="323" t="s">
        <v>19435</v>
      </c>
      <c r="B3474" s="480" t="s">
        <v>19436</v>
      </c>
      <c r="C3474" s="323" t="s">
        <v>1662</v>
      </c>
      <c r="D3474" s="323" t="s">
        <v>19437</v>
      </c>
      <c r="F3474" s="286" t="str">
        <f t="shared" si="1"/>
        <v>89566</v>
      </c>
      <c r="H3474" s="388">
        <f t="shared" si="2"/>
        <v>43.78</v>
      </c>
    </row>
    <row r="3475" ht="15.75" customHeight="1">
      <c r="A3475" s="323" t="s">
        <v>19439</v>
      </c>
      <c r="B3475" s="480" t="s">
        <v>19440</v>
      </c>
      <c r="C3475" s="323" t="s">
        <v>1662</v>
      </c>
      <c r="D3475" s="323" t="s">
        <v>19441</v>
      </c>
      <c r="F3475" s="286" t="str">
        <f t="shared" si="1"/>
        <v>89567</v>
      </c>
      <c r="H3475" s="388">
        <f t="shared" si="2"/>
        <v>76.32</v>
      </c>
    </row>
    <row r="3476" ht="15.75" customHeight="1">
      <c r="A3476" s="323" t="s">
        <v>19443</v>
      </c>
      <c r="B3476" s="480" t="s">
        <v>19444</v>
      </c>
      <c r="C3476" s="323" t="s">
        <v>1662</v>
      </c>
      <c r="D3476" s="323" t="s">
        <v>17546</v>
      </c>
      <c r="F3476" s="286" t="str">
        <f t="shared" si="1"/>
        <v>89568</v>
      </c>
      <c r="H3476" s="388">
        <f t="shared" si="2"/>
        <v>32.7</v>
      </c>
    </row>
    <row r="3477" ht="15.75" customHeight="1">
      <c r="A3477" s="323" t="s">
        <v>19446</v>
      </c>
      <c r="B3477" s="480" t="s">
        <v>19448</v>
      </c>
      <c r="C3477" s="323" t="s">
        <v>1662</v>
      </c>
      <c r="D3477" s="323" t="s">
        <v>19449</v>
      </c>
      <c r="F3477" s="286" t="str">
        <f t="shared" si="1"/>
        <v>89569</v>
      </c>
      <c r="H3477" s="388">
        <f t="shared" si="2"/>
        <v>72.07</v>
      </c>
    </row>
    <row r="3478" ht="15.75" customHeight="1">
      <c r="A3478" s="323" t="s">
        <v>19451</v>
      </c>
      <c r="B3478" s="480" t="s">
        <v>19452</v>
      </c>
      <c r="C3478" s="323" t="s">
        <v>1662</v>
      </c>
      <c r="D3478" s="323" t="s">
        <v>7608</v>
      </c>
      <c r="F3478" s="286" t="str">
        <f t="shared" si="1"/>
        <v>89570</v>
      </c>
      <c r="H3478" s="388">
        <f t="shared" si="2"/>
        <v>11.19</v>
      </c>
    </row>
    <row r="3479" ht="15.75" customHeight="1">
      <c r="A3479" s="323" t="s">
        <v>19454</v>
      </c>
      <c r="B3479" s="480" t="s">
        <v>19455</v>
      </c>
      <c r="C3479" s="323" t="s">
        <v>1662</v>
      </c>
      <c r="D3479" s="323" t="s">
        <v>19457</v>
      </c>
      <c r="F3479" s="286" t="str">
        <f t="shared" si="1"/>
        <v>89571</v>
      </c>
      <c r="H3479" s="388">
        <f t="shared" si="2"/>
        <v>69.86</v>
      </c>
    </row>
    <row r="3480" ht="15.75" customHeight="1">
      <c r="A3480" s="323" t="s">
        <v>19460</v>
      </c>
      <c r="B3480" s="480" t="s">
        <v>19461</v>
      </c>
      <c r="C3480" s="323" t="s">
        <v>1662</v>
      </c>
      <c r="D3480" s="323" t="s">
        <v>6859</v>
      </c>
      <c r="F3480" s="286" t="str">
        <f t="shared" si="1"/>
        <v>89572</v>
      </c>
      <c r="H3480" s="388">
        <f t="shared" si="2"/>
        <v>7.62</v>
      </c>
    </row>
    <row r="3481" ht="15.75" customHeight="1">
      <c r="A3481" s="323" t="s">
        <v>19465</v>
      </c>
      <c r="B3481" s="480" t="s">
        <v>19467</v>
      </c>
      <c r="C3481" s="323" t="s">
        <v>1662</v>
      </c>
      <c r="D3481" s="323" t="s">
        <v>19469</v>
      </c>
      <c r="F3481" s="286" t="str">
        <f t="shared" si="1"/>
        <v>89573</v>
      </c>
      <c r="H3481" s="388">
        <f t="shared" si="2"/>
        <v>63.33</v>
      </c>
    </row>
    <row r="3482" ht="15.75" customHeight="1">
      <c r="A3482" s="323" t="s">
        <v>19472</v>
      </c>
      <c r="B3482" s="480" t="s">
        <v>19473</v>
      </c>
      <c r="C3482" s="323" t="s">
        <v>1662</v>
      </c>
      <c r="D3482" s="323" t="s">
        <v>19474</v>
      </c>
      <c r="F3482" s="286" t="str">
        <f t="shared" si="1"/>
        <v>89574</v>
      </c>
      <c r="H3482" s="388">
        <f t="shared" si="2"/>
        <v>125.41</v>
      </c>
    </row>
    <row r="3483" ht="15.75" customHeight="1">
      <c r="A3483" s="323" t="s">
        <v>19477</v>
      </c>
      <c r="B3483" s="480" t="s">
        <v>19478</v>
      </c>
      <c r="C3483" s="323" t="s">
        <v>1662</v>
      </c>
      <c r="D3483" s="323" t="s">
        <v>10120</v>
      </c>
      <c r="F3483" s="286" t="str">
        <f t="shared" si="1"/>
        <v>89575</v>
      </c>
      <c r="H3483" s="388">
        <f t="shared" si="2"/>
        <v>10.17</v>
      </c>
    </row>
    <row r="3484" ht="15.75" customHeight="1">
      <c r="A3484" s="323" t="s">
        <v>19483</v>
      </c>
      <c r="B3484" s="480" t="s">
        <v>19485</v>
      </c>
      <c r="C3484" s="323" t="s">
        <v>1662</v>
      </c>
      <c r="D3484" s="323" t="s">
        <v>2756</v>
      </c>
      <c r="F3484" s="286" t="str">
        <f t="shared" si="1"/>
        <v>89577</v>
      </c>
      <c r="H3484" s="388">
        <f t="shared" si="2"/>
        <v>33.39</v>
      </c>
    </row>
    <row r="3485" ht="15.75" customHeight="1">
      <c r="A3485" s="323" t="s">
        <v>19487</v>
      </c>
      <c r="B3485" s="480" t="s">
        <v>19488</v>
      </c>
      <c r="C3485" s="323" t="s">
        <v>1662</v>
      </c>
      <c r="D3485" s="323" t="s">
        <v>19490</v>
      </c>
      <c r="F3485" s="286" t="str">
        <f t="shared" si="1"/>
        <v>89579</v>
      </c>
      <c r="H3485" s="388">
        <f t="shared" si="2"/>
        <v>10.44</v>
      </c>
    </row>
    <row r="3486" ht="15.75" customHeight="1">
      <c r="A3486" s="323" t="s">
        <v>19493</v>
      </c>
      <c r="B3486" s="480" t="s">
        <v>19494</v>
      </c>
      <c r="C3486" s="323" t="s">
        <v>1662</v>
      </c>
      <c r="D3486" s="323" t="s">
        <v>5618</v>
      </c>
      <c r="F3486" s="286" t="str">
        <f t="shared" si="1"/>
        <v>89581</v>
      </c>
      <c r="H3486" s="388">
        <f t="shared" si="2"/>
        <v>26.4</v>
      </c>
    </row>
    <row r="3487" ht="15.75" customHeight="1">
      <c r="A3487" s="323" t="s">
        <v>19498</v>
      </c>
      <c r="B3487" s="480" t="s">
        <v>19500</v>
      </c>
      <c r="C3487" s="323" t="s">
        <v>1662</v>
      </c>
      <c r="D3487" s="323" t="s">
        <v>19501</v>
      </c>
      <c r="F3487" s="286" t="str">
        <f t="shared" si="1"/>
        <v>89582</v>
      </c>
      <c r="H3487" s="388">
        <f t="shared" si="2"/>
        <v>22.99</v>
      </c>
    </row>
    <row r="3488" ht="15.75" customHeight="1">
      <c r="A3488" s="323" t="s">
        <v>19503</v>
      </c>
      <c r="B3488" s="480" t="s">
        <v>19504</v>
      </c>
      <c r="C3488" s="323" t="s">
        <v>1662</v>
      </c>
      <c r="D3488" s="323" t="s">
        <v>19505</v>
      </c>
      <c r="F3488" s="286" t="str">
        <f t="shared" si="1"/>
        <v>89583</v>
      </c>
      <c r="H3488" s="388">
        <f t="shared" si="2"/>
        <v>35.42</v>
      </c>
    </row>
    <row r="3489" ht="15.75" customHeight="1">
      <c r="A3489" s="323" t="s">
        <v>19507</v>
      </c>
      <c r="B3489" s="480" t="s">
        <v>19508</v>
      </c>
      <c r="C3489" s="323" t="s">
        <v>1662</v>
      </c>
      <c r="D3489" s="323" t="s">
        <v>19509</v>
      </c>
      <c r="F3489" s="286" t="str">
        <f t="shared" si="1"/>
        <v>89584</v>
      </c>
      <c r="H3489" s="388">
        <f t="shared" si="2"/>
        <v>40.32</v>
      </c>
    </row>
    <row r="3490" ht="15.75" customHeight="1">
      <c r="A3490" s="323" t="s">
        <v>19511</v>
      </c>
      <c r="B3490" s="480" t="s">
        <v>19512</v>
      </c>
      <c r="C3490" s="323" t="s">
        <v>1662</v>
      </c>
      <c r="D3490" s="323" t="s">
        <v>14289</v>
      </c>
      <c r="F3490" s="286" t="str">
        <f t="shared" si="1"/>
        <v>89585</v>
      </c>
      <c r="H3490" s="388">
        <f t="shared" si="2"/>
        <v>32.02</v>
      </c>
    </row>
    <row r="3491" ht="15.75" customHeight="1">
      <c r="A3491" s="323" t="s">
        <v>19513</v>
      </c>
      <c r="B3491" s="480" t="s">
        <v>19514</v>
      </c>
      <c r="C3491" s="323" t="s">
        <v>1662</v>
      </c>
      <c r="D3491" s="323" t="s">
        <v>14289</v>
      </c>
      <c r="F3491" s="286" t="str">
        <f t="shared" si="1"/>
        <v>89586</v>
      </c>
      <c r="H3491" s="388">
        <f t="shared" si="2"/>
        <v>32.02</v>
      </c>
    </row>
    <row r="3492" ht="15.75" customHeight="1">
      <c r="A3492" s="323" t="s">
        <v>19516</v>
      </c>
      <c r="B3492" s="480" t="s">
        <v>19518</v>
      </c>
      <c r="C3492" s="323" t="s">
        <v>1662</v>
      </c>
      <c r="D3492" s="323" t="s">
        <v>7318</v>
      </c>
      <c r="F3492" s="286" t="str">
        <f t="shared" si="1"/>
        <v>89587</v>
      </c>
      <c r="H3492" s="388">
        <f t="shared" si="2"/>
        <v>53.33</v>
      </c>
    </row>
    <row r="3493" ht="15.75" customHeight="1">
      <c r="A3493" s="323" t="s">
        <v>19520</v>
      </c>
      <c r="B3493" s="480" t="s">
        <v>19522</v>
      </c>
      <c r="C3493" s="323" t="s">
        <v>1662</v>
      </c>
      <c r="D3493" s="323" t="s">
        <v>19523</v>
      </c>
      <c r="F3493" s="286" t="str">
        <f t="shared" si="1"/>
        <v>89590</v>
      </c>
      <c r="H3493" s="388">
        <f t="shared" si="2"/>
        <v>127.74</v>
      </c>
    </row>
    <row r="3494" ht="15.75" customHeight="1">
      <c r="A3494" s="323" t="s">
        <v>19526</v>
      </c>
      <c r="B3494" s="480" t="s">
        <v>19527</v>
      </c>
      <c r="C3494" s="323" t="s">
        <v>1662</v>
      </c>
      <c r="D3494" s="323" t="s">
        <v>19529</v>
      </c>
      <c r="F3494" s="286" t="str">
        <f t="shared" si="1"/>
        <v>89591</v>
      </c>
      <c r="H3494" s="388">
        <f t="shared" si="2"/>
        <v>103.91</v>
      </c>
    </row>
    <row r="3495" ht="15.75" customHeight="1">
      <c r="A3495" s="323" t="s">
        <v>19531</v>
      </c>
      <c r="B3495" s="480" t="s">
        <v>19532</v>
      </c>
      <c r="C3495" s="323" t="s">
        <v>1662</v>
      </c>
      <c r="D3495" s="323" t="s">
        <v>19533</v>
      </c>
      <c r="F3495" s="286" t="str">
        <f t="shared" si="1"/>
        <v>89592</v>
      </c>
      <c r="H3495" s="388">
        <f t="shared" si="2"/>
        <v>173.19</v>
      </c>
    </row>
    <row r="3496" ht="15.75" customHeight="1">
      <c r="A3496" s="323" t="s">
        <v>19535</v>
      </c>
      <c r="B3496" s="480" t="s">
        <v>19536</v>
      </c>
      <c r="C3496" s="323" t="s">
        <v>1662</v>
      </c>
      <c r="D3496" s="323" t="s">
        <v>8878</v>
      </c>
      <c r="F3496" s="286" t="str">
        <f t="shared" si="1"/>
        <v>89593</v>
      </c>
      <c r="H3496" s="388">
        <f t="shared" si="2"/>
        <v>30.17</v>
      </c>
    </row>
    <row r="3497" ht="15.75" customHeight="1">
      <c r="A3497" s="323" t="s">
        <v>19538</v>
      </c>
      <c r="B3497" s="480" t="s">
        <v>19539</v>
      </c>
      <c r="C3497" s="323" t="s">
        <v>1662</v>
      </c>
      <c r="D3497" s="323" t="s">
        <v>19540</v>
      </c>
      <c r="F3497" s="286" t="str">
        <f t="shared" si="1"/>
        <v>89594</v>
      </c>
      <c r="H3497" s="388">
        <f t="shared" si="2"/>
        <v>36.51</v>
      </c>
    </row>
    <row r="3498" ht="15.75" customHeight="1">
      <c r="A3498" s="323" t="s">
        <v>19543</v>
      </c>
      <c r="B3498" s="480" t="s">
        <v>19544</v>
      </c>
      <c r="C3498" s="323" t="s">
        <v>1662</v>
      </c>
      <c r="D3498" s="323" t="s">
        <v>13880</v>
      </c>
      <c r="F3498" s="286" t="str">
        <f t="shared" si="1"/>
        <v>89595</v>
      </c>
      <c r="H3498" s="388">
        <f t="shared" si="2"/>
        <v>13.71</v>
      </c>
    </row>
    <row r="3499" ht="15.75" customHeight="1">
      <c r="A3499" s="323" t="s">
        <v>19547</v>
      </c>
      <c r="B3499" s="480" t="s">
        <v>19548</v>
      </c>
      <c r="C3499" s="323" t="s">
        <v>1662</v>
      </c>
      <c r="D3499" s="323" t="s">
        <v>13530</v>
      </c>
      <c r="F3499" s="286" t="str">
        <f t="shared" si="1"/>
        <v>89596</v>
      </c>
      <c r="H3499" s="388">
        <f t="shared" si="2"/>
        <v>9.99</v>
      </c>
    </row>
    <row r="3500" ht="15.75" customHeight="1">
      <c r="A3500" s="323" t="s">
        <v>19550</v>
      </c>
      <c r="B3500" s="480" t="s">
        <v>19551</v>
      </c>
      <c r="C3500" s="323" t="s">
        <v>1662</v>
      </c>
      <c r="D3500" s="323" t="s">
        <v>11314</v>
      </c>
      <c r="F3500" s="286" t="str">
        <f t="shared" si="1"/>
        <v>89597</v>
      </c>
      <c r="H3500" s="388">
        <f t="shared" si="2"/>
        <v>19.06</v>
      </c>
    </row>
    <row r="3501" ht="15.75" customHeight="1">
      <c r="A3501" s="323" t="s">
        <v>19555</v>
      </c>
      <c r="B3501" s="480" t="s">
        <v>19557</v>
      </c>
      <c r="C3501" s="323" t="s">
        <v>1662</v>
      </c>
      <c r="D3501" s="323" t="s">
        <v>19558</v>
      </c>
      <c r="F3501" s="286" t="str">
        <f t="shared" si="1"/>
        <v>89598</v>
      </c>
      <c r="H3501" s="388">
        <f t="shared" si="2"/>
        <v>50.49</v>
      </c>
    </row>
    <row r="3502" ht="15.75" customHeight="1">
      <c r="A3502" s="323" t="s">
        <v>19560</v>
      </c>
      <c r="B3502" s="480" t="s">
        <v>19561</v>
      </c>
      <c r="C3502" s="323" t="s">
        <v>1662</v>
      </c>
      <c r="D3502" s="323" t="s">
        <v>6747</v>
      </c>
      <c r="F3502" s="286" t="str">
        <f t="shared" si="1"/>
        <v>89599</v>
      </c>
      <c r="H3502" s="388">
        <f t="shared" si="2"/>
        <v>17.45</v>
      </c>
    </row>
    <row r="3503" ht="15.75" customHeight="1">
      <c r="A3503" s="323" t="s">
        <v>19563</v>
      </c>
      <c r="B3503" s="480" t="s">
        <v>19564</v>
      </c>
      <c r="C3503" s="323" t="s">
        <v>1662</v>
      </c>
      <c r="D3503" s="323" t="s">
        <v>11302</v>
      </c>
      <c r="F3503" s="286" t="str">
        <f t="shared" si="1"/>
        <v>89600</v>
      </c>
      <c r="H3503" s="388">
        <f t="shared" si="2"/>
        <v>19.15</v>
      </c>
    </row>
    <row r="3504" ht="15.75" customHeight="1">
      <c r="A3504" s="323" t="s">
        <v>19566</v>
      </c>
      <c r="B3504" s="480" t="s">
        <v>19567</v>
      </c>
      <c r="C3504" s="323" t="s">
        <v>1662</v>
      </c>
      <c r="D3504" s="323" t="s">
        <v>10475</v>
      </c>
      <c r="F3504" s="286" t="str">
        <f t="shared" si="1"/>
        <v>89605</v>
      </c>
      <c r="H3504" s="388">
        <f t="shared" si="2"/>
        <v>18.58</v>
      </c>
    </row>
    <row r="3505" ht="15.75" customHeight="1">
      <c r="A3505" s="323" t="s">
        <v>19569</v>
      </c>
      <c r="B3505" s="480" t="s">
        <v>19570</v>
      </c>
      <c r="C3505" s="323" t="s">
        <v>1662</v>
      </c>
      <c r="D3505" s="323" t="s">
        <v>3455</v>
      </c>
      <c r="F3505" s="286" t="str">
        <f t="shared" si="1"/>
        <v>89609</v>
      </c>
      <c r="H3505" s="388">
        <f t="shared" si="2"/>
        <v>84.91</v>
      </c>
    </row>
    <row r="3506" ht="15.75" customHeight="1">
      <c r="A3506" s="323" t="s">
        <v>19572</v>
      </c>
      <c r="B3506" s="480" t="s">
        <v>19574</v>
      </c>
      <c r="C3506" s="323" t="s">
        <v>1662</v>
      </c>
      <c r="D3506" s="323" t="s">
        <v>19392</v>
      </c>
      <c r="F3506" s="286" t="str">
        <f t="shared" si="1"/>
        <v>89610</v>
      </c>
      <c r="H3506" s="388">
        <f t="shared" si="2"/>
        <v>19.07</v>
      </c>
    </row>
    <row r="3507" ht="15.75" customHeight="1">
      <c r="A3507" s="323" t="s">
        <v>19575</v>
      </c>
      <c r="B3507" s="480" t="s">
        <v>19576</v>
      </c>
      <c r="C3507" s="323" t="s">
        <v>1662</v>
      </c>
      <c r="D3507" s="323" t="s">
        <v>9474</v>
      </c>
      <c r="F3507" s="286" t="str">
        <f t="shared" si="1"/>
        <v>89611</v>
      </c>
      <c r="H3507" s="388">
        <f t="shared" si="2"/>
        <v>31.16</v>
      </c>
    </row>
    <row r="3508" ht="15.75" customHeight="1">
      <c r="A3508" s="323" t="s">
        <v>19579</v>
      </c>
      <c r="B3508" s="480" t="s">
        <v>19580</v>
      </c>
      <c r="C3508" s="323" t="s">
        <v>1662</v>
      </c>
      <c r="D3508" s="323" t="s">
        <v>19582</v>
      </c>
      <c r="F3508" s="286" t="str">
        <f t="shared" si="1"/>
        <v>89612</v>
      </c>
      <c r="H3508" s="388">
        <f t="shared" si="2"/>
        <v>167.39</v>
      </c>
    </row>
    <row r="3509" ht="15.75" customHeight="1">
      <c r="A3509" s="323" t="s">
        <v>19583</v>
      </c>
      <c r="B3509" s="480" t="s">
        <v>19584</v>
      </c>
      <c r="C3509" s="323" t="s">
        <v>1662</v>
      </c>
      <c r="D3509" s="323" t="s">
        <v>19586</v>
      </c>
      <c r="F3509" s="286" t="str">
        <f t="shared" si="1"/>
        <v>89613</v>
      </c>
      <c r="H3509" s="388">
        <f t="shared" si="2"/>
        <v>27.75</v>
      </c>
    </row>
    <row r="3510" ht="15.75" customHeight="1">
      <c r="A3510" s="323" t="s">
        <v>19588</v>
      </c>
      <c r="B3510" s="480" t="s">
        <v>19589</v>
      </c>
      <c r="C3510" s="323" t="s">
        <v>1662</v>
      </c>
      <c r="D3510" s="323" t="s">
        <v>19590</v>
      </c>
      <c r="F3510" s="286" t="str">
        <f t="shared" si="1"/>
        <v>89614</v>
      </c>
      <c r="H3510" s="388">
        <f t="shared" si="2"/>
        <v>59.62</v>
      </c>
    </row>
    <row r="3511" ht="15.75" customHeight="1">
      <c r="A3511" s="323" t="s">
        <v>19592</v>
      </c>
      <c r="B3511" s="480" t="s">
        <v>19593</v>
      </c>
      <c r="C3511" s="323" t="s">
        <v>1662</v>
      </c>
      <c r="D3511" s="323" t="s">
        <v>19594</v>
      </c>
      <c r="F3511" s="286" t="str">
        <f t="shared" si="1"/>
        <v>89615</v>
      </c>
      <c r="H3511" s="388">
        <f t="shared" si="2"/>
        <v>253.38</v>
      </c>
    </row>
    <row r="3512" ht="15.75" customHeight="1">
      <c r="A3512" s="323" t="s">
        <v>19596</v>
      </c>
      <c r="B3512" s="480" t="s">
        <v>19597</v>
      </c>
      <c r="C3512" s="323" t="s">
        <v>1662</v>
      </c>
      <c r="D3512" s="323" t="s">
        <v>17731</v>
      </c>
      <c r="F3512" s="286" t="str">
        <f t="shared" si="1"/>
        <v>89616</v>
      </c>
      <c r="H3512" s="388">
        <f t="shared" si="2"/>
        <v>40.5</v>
      </c>
    </row>
    <row r="3513" ht="15.75" customHeight="1">
      <c r="A3513" s="323" t="s">
        <v>19600</v>
      </c>
      <c r="B3513" s="480" t="s">
        <v>19601</v>
      </c>
      <c r="C3513" s="323" t="s">
        <v>1662</v>
      </c>
      <c r="D3513" s="323" t="s">
        <v>4890</v>
      </c>
      <c r="F3513" s="286" t="str">
        <f t="shared" si="1"/>
        <v>89617</v>
      </c>
      <c r="H3513" s="388">
        <f t="shared" si="2"/>
        <v>6.06</v>
      </c>
    </row>
    <row r="3514" ht="15.75" customHeight="1">
      <c r="A3514" s="323" t="s">
        <v>19603</v>
      </c>
      <c r="B3514" s="480" t="s">
        <v>19604</v>
      </c>
      <c r="C3514" s="323" t="s">
        <v>1662</v>
      </c>
      <c r="D3514" s="323" t="s">
        <v>19606</v>
      </c>
      <c r="F3514" s="286" t="str">
        <f t="shared" si="1"/>
        <v>89618</v>
      </c>
      <c r="H3514" s="388">
        <f t="shared" si="2"/>
        <v>13.66</v>
      </c>
    </row>
    <row r="3515" ht="15.75" customHeight="1">
      <c r="A3515" s="323" t="s">
        <v>19607</v>
      </c>
      <c r="B3515" s="480" t="s">
        <v>19608</v>
      </c>
      <c r="C3515" s="323" t="s">
        <v>1662</v>
      </c>
      <c r="D3515" s="323" t="s">
        <v>9058</v>
      </c>
      <c r="F3515" s="286" t="str">
        <f t="shared" si="1"/>
        <v>89619</v>
      </c>
      <c r="H3515" s="388">
        <f t="shared" si="2"/>
        <v>8.09</v>
      </c>
    </row>
    <row r="3516" ht="15.75" customHeight="1">
      <c r="A3516" s="323" t="s">
        <v>19611</v>
      </c>
      <c r="B3516" s="480" t="s">
        <v>19612</v>
      </c>
      <c r="C3516" s="323" t="s">
        <v>1662</v>
      </c>
      <c r="D3516" s="323" t="s">
        <v>9662</v>
      </c>
      <c r="F3516" s="286" t="str">
        <f t="shared" si="1"/>
        <v>89620</v>
      </c>
      <c r="H3516" s="388">
        <f t="shared" si="2"/>
        <v>10.24</v>
      </c>
    </row>
    <row r="3517" ht="15.75" customHeight="1">
      <c r="A3517" s="323" t="s">
        <v>19615</v>
      </c>
      <c r="B3517" s="480" t="s">
        <v>19616</v>
      </c>
      <c r="C3517" s="323" t="s">
        <v>1662</v>
      </c>
      <c r="D3517" s="323" t="s">
        <v>19618</v>
      </c>
      <c r="F3517" s="286" t="str">
        <f t="shared" si="1"/>
        <v>89621</v>
      </c>
      <c r="H3517" s="388">
        <f t="shared" si="2"/>
        <v>23.1</v>
      </c>
    </row>
    <row r="3518" ht="15.75" customHeight="1">
      <c r="A3518" s="323" t="s">
        <v>19620</v>
      </c>
      <c r="B3518" s="480" t="s">
        <v>19622</v>
      </c>
      <c r="C3518" s="323" t="s">
        <v>1662</v>
      </c>
      <c r="D3518" s="323" t="s">
        <v>15749</v>
      </c>
      <c r="F3518" s="286" t="str">
        <f t="shared" si="1"/>
        <v>89622</v>
      </c>
      <c r="H3518" s="388">
        <f t="shared" si="2"/>
        <v>12.24</v>
      </c>
    </row>
    <row r="3519" ht="15.75" customHeight="1">
      <c r="A3519" s="323" t="s">
        <v>19625</v>
      </c>
      <c r="B3519" s="480" t="s">
        <v>19626</v>
      </c>
      <c r="C3519" s="323" t="s">
        <v>1662</v>
      </c>
      <c r="D3519" s="323" t="s">
        <v>19628</v>
      </c>
      <c r="F3519" s="286" t="str">
        <f t="shared" si="1"/>
        <v>89623</v>
      </c>
      <c r="H3519" s="388">
        <f t="shared" si="2"/>
        <v>16.54</v>
      </c>
    </row>
    <row r="3520" ht="15.75" customHeight="1">
      <c r="A3520" s="323" t="s">
        <v>19630</v>
      </c>
      <c r="B3520" s="480" t="s">
        <v>19631</v>
      </c>
      <c r="C3520" s="323" t="s">
        <v>1662</v>
      </c>
      <c r="D3520" s="323" t="s">
        <v>19633</v>
      </c>
      <c r="F3520" s="286" t="str">
        <f t="shared" si="1"/>
        <v>89624</v>
      </c>
      <c r="H3520" s="388">
        <f t="shared" si="2"/>
        <v>17.56</v>
      </c>
    </row>
    <row r="3521" ht="15.75" customHeight="1">
      <c r="A3521" s="323" t="s">
        <v>19635</v>
      </c>
      <c r="B3521" s="480" t="s">
        <v>19636</v>
      </c>
      <c r="C3521" s="323" t="s">
        <v>1662</v>
      </c>
      <c r="D3521" s="323" t="s">
        <v>18894</v>
      </c>
      <c r="F3521" s="286" t="str">
        <f t="shared" si="1"/>
        <v>89625</v>
      </c>
      <c r="H3521" s="388">
        <f t="shared" si="2"/>
        <v>19.94</v>
      </c>
    </row>
    <row r="3522" ht="15.75" customHeight="1">
      <c r="A3522" s="323" t="s">
        <v>19641</v>
      </c>
      <c r="B3522" s="480" t="s">
        <v>19642</v>
      </c>
      <c r="C3522" s="323" t="s">
        <v>1662</v>
      </c>
      <c r="D3522" s="323" t="s">
        <v>19586</v>
      </c>
      <c r="F3522" s="286" t="str">
        <f t="shared" si="1"/>
        <v>89626</v>
      </c>
      <c r="H3522" s="388">
        <f t="shared" si="2"/>
        <v>27.75</v>
      </c>
    </row>
    <row r="3523" ht="15.75" customHeight="1">
      <c r="A3523" s="323" t="s">
        <v>19645</v>
      </c>
      <c r="B3523" s="480" t="s">
        <v>19646</v>
      </c>
      <c r="C3523" s="323" t="s">
        <v>1662</v>
      </c>
      <c r="D3523" s="323" t="s">
        <v>4427</v>
      </c>
      <c r="F3523" s="286" t="str">
        <f t="shared" si="1"/>
        <v>89627</v>
      </c>
      <c r="H3523" s="388">
        <f t="shared" si="2"/>
        <v>18.78</v>
      </c>
    </row>
    <row r="3524" ht="15.75" customHeight="1">
      <c r="A3524" s="323" t="s">
        <v>19648</v>
      </c>
      <c r="B3524" s="480" t="s">
        <v>19650</v>
      </c>
      <c r="C3524" s="323" t="s">
        <v>1662</v>
      </c>
      <c r="D3524" s="323" t="s">
        <v>19651</v>
      </c>
      <c r="F3524" s="286" t="str">
        <f t="shared" si="1"/>
        <v>89628</v>
      </c>
      <c r="H3524" s="388">
        <f t="shared" si="2"/>
        <v>42.45</v>
      </c>
    </row>
    <row r="3525" ht="15.75" customHeight="1">
      <c r="A3525" s="323" t="s">
        <v>19653</v>
      </c>
      <c r="B3525" s="480" t="s">
        <v>19655</v>
      </c>
      <c r="C3525" s="323" t="s">
        <v>1662</v>
      </c>
      <c r="D3525" s="323" t="s">
        <v>19656</v>
      </c>
      <c r="F3525" s="286" t="str">
        <f t="shared" si="1"/>
        <v>89629</v>
      </c>
      <c r="H3525" s="388">
        <f t="shared" si="2"/>
        <v>78.05</v>
      </c>
    </row>
    <row r="3526" ht="15.75" customHeight="1">
      <c r="A3526" s="323" t="s">
        <v>19659</v>
      </c>
      <c r="B3526" s="480" t="s">
        <v>19660</v>
      </c>
      <c r="C3526" s="323" t="s">
        <v>1662</v>
      </c>
      <c r="D3526" s="323" t="s">
        <v>5455</v>
      </c>
      <c r="F3526" s="286" t="str">
        <f t="shared" si="1"/>
        <v>89630</v>
      </c>
      <c r="H3526" s="388">
        <f t="shared" si="2"/>
        <v>67.42</v>
      </c>
    </row>
    <row r="3527" ht="15.75" customHeight="1">
      <c r="A3527" s="323" t="s">
        <v>19663</v>
      </c>
      <c r="B3527" s="480" t="s">
        <v>19664</v>
      </c>
      <c r="C3527" s="323" t="s">
        <v>1662</v>
      </c>
      <c r="D3527" s="323" t="s">
        <v>19666</v>
      </c>
      <c r="F3527" s="286" t="str">
        <f t="shared" si="1"/>
        <v>89631</v>
      </c>
      <c r="H3527" s="388">
        <f t="shared" si="2"/>
        <v>119.32</v>
      </c>
    </row>
    <row r="3528" ht="15.75" customHeight="1">
      <c r="A3528" s="323" t="s">
        <v>19669</v>
      </c>
      <c r="B3528" s="480" t="s">
        <v>19670</v>
      </c>
      <c r="C3528" s="323" t="s">
        <v>1662</v>
      </c>
      <c r="D3528" s="323" t="s">
        <v>19672</v>
      </c>
      <c r="F3528" s="286" t="str">
        <f t="shared" si="1"/>
        <v>89632</v>
      </c>
      <c r="H3528" s="388">
        <f t="shared" si="2"/>
        <v>97.57</v>
      </c>
    </row>
    <row r="3529" ht="15.75" customHeight="1">
      <c r="A3529" s="323" t="s">
        <v>19674</v>
      </c>
      <c r="B3529" s="480" t="s">
        <v>19675</v>
      </c>
      <c r="C3529" s="323" t="s">
        <v>1662</v>
      </c>
      <c r="D3529" s="323" t="s">
        <v>3046</v>
      </c>
      <c r="F3529" s="286" t="str">
        <f t="shared" si="1"/>
        <v>89637</v>
      </c>
      <c r="H3529" s="388">
        <f t="shared" si="2"/>
        <v>7.52</v>
      </c>
    </row>
    <row r="3530" ht="15.75" customHeight="1">
      <c r="A3530" s="323" t="s">
        <v>19677</v>
      </c>
      <c r="B3530" s="480" t="s">
        <v>19678</v>
      </c>
      <c r="C3530" s="323" t="s">
        <v>1662</v>
      </c>
      <c r="D3530" s="323" t="s">
        <v>7843</v>
      </c>
      <c r="F3530" s="286" t="str">
        <f t="shared" si="1"/>
        <v>89638</v>
      </c>
      <c r="H3530" s="388">
        <f t="shared" si="2"/>
        <v>8.16</v>
      </c>
    </row>
    <row r="3531" ht="15.75" customHeight="1">
      <c r="A3531" s="323" t="s">
        <v>19681</v>
      </c>
      <c r="B3531" s="480" t="s">
        <v>19682</v>
      </c>
      <c r="C3531" s="323" t="s">
        <v>1662</v>
      </c>
      <c r="D3531" s="323" t="s">
        <v>19219</v>
      </c>
      <c r="F3531" s="286" t="str">
        <f t="shared" si="1"/>
        <v>89639</v>
      </c>
      <c r="H3531" s="388">
        <f t="shared" si="2"/>
        <v>8.4</v>
      </c>
    </row>
    <row r="3532" ht="15.75" customHeight="1">
      <c r="A3532" s="323" t="s">
        <v>19685</v>
      </c>
      <c r="B3532" s="480" t="s">
        <v>19686</v>
      </c>
      <c r="C3532" s="323" t="s">
        <v>1662</v>
      </c>
      <c r="D3532" s="323" t="s">
        <v>6554</v>
      </c>
      <c r="F3532" s="286" t="str">
        <f t="shared" si="1"/>
        <v>89640</v>
      </c>
      <c r="H3532" s="388">
        <f t="shared" si="2"/>
        <v>12.22</v>
      </c>
    </row>
    <row r="3533" ht="15.75" customHeight="1">
      <c r="A3533" s="323" t="s">
        <v>19689</v>
      </c>
      <c r="B3533" s="480" t="s">
        <v>19691</v>
      </c>
      <c r="C3533" s="323" t="s">
        <v>1662</v>
      </c>
      <c r="D3533" s="323" t="s">
        <v>9297</v>
      </c>
      <c r="F3533" s="286" t="str">
        <f t="shared" si="1"/>
        <v>89641</v>
      </c>
      <c r="H3533" s="388">
        <f t="shared" si="2"/>
        <v>10.4</v>
      </c>
    </row>
    <row r="3534" ht="15.75" customHeight="1">
      <c r="A3534" s="323" t="s">
        <v>19693</v>
      </c>
      <c r="B3534" s="480" t="s">
        <v>19694</v>
      </c>
      <c r="C3534" s="323" t="s">
        <v>1662</v>
      </c>
      <c r="D3534" s="323" t="s">
        <v>6750</v>
      </c>
      <c r="F3534" s="286" t="str">
        <f t="shared" si="1"/>
        <v>89642</v>
      </c>
      <c r="H3534" s="388">
        <f t="shared" si="2"/>
        <v>11.64</v>
      </c>
    </row>
    <row r="3535" ht="15.75" customHeight="1">
      <c r="A3535" s="323" t="s">
        <v>19698</v>
      </c>
      <c r="B3535" s="480" t="s">
        <v>19699</v>
      </c>
      <c r="C3535" s="323" t="s">
        <v>1662</v>
      </c>
      <c r="D3535" s="323" t="s">
        <v>19700</v>
      </c>
      <c r="F3535" s="286" t="str">
        <f t="shared" si="1"/>
        <v>89643</v>
      </c>
      <c r="H3535" s="388">
        <f t="shared" si="2"/>
        <v>12.05</v>
      </c>
    </row>
    <row r="3536" ht="15.75" customHeight="1">
      <c r="A3536" s="323" t="s">
        <v>19703</v>
      </c>
      <c r="B3536" s="480" t="s">
        <v>19704</v>
      </c>
      <c r="C3536" s="323" t="s">
        <v>1662</v>
      </c>
      <c r="D3536" s="323" t="s">
        <v>19706</v>
      </c>
      <c r="F3536" s="286" t="str">
        <f t="shared" si="1"/>
        <v>89644</v>
      </c>
      <c r="H3536" s="388">
        <f t="shared" si="2"/>
        <v>17.86</v>
      </c>
    </row>
    <row r="3537" ht="15.75" customHeight="1">
      <c r="A3537" s="323" t="s">
        <v>19707</v>
      </c>
      <c r="B3537" s="480" t="s">
        <v>19708</v>
      </c>
      <c r="C3537" s="323" t="s">
        <v>1662</v>
      </c>
      <c r="D3537" s="323" t="s">
        <v>11314</v>
      </c>
      <c r="F3537" s="286" t="str">
        <f t="shared" si="1"/>
        <v>89645</v>
      </c>
      <c r="H3537" s="388">
        <f t="shared" si="2"/>
        <v>19.06</v>
      </c>
    </row>
    <row r="3538" ht="15.75" customHeight="1">
      <c r="A3538" s="323" t="s">
        <v>19710</v>
      </c>
      <c r="B3538" s="480" t="s">
        <v>19712</v>
      </c>
      <c r="C3538" s="323" t="s">
        <v>1662</v>
      </c>
      <c r="D3538" s="323" t="s">
        <v>19713</v>
      </c>
      <c r="F3538" s="286" t="str">
        <f t="shared" si="1"/>
        <v>89646</v>
      </c>
      <c r="H3538" s="388">
        <f t="shared" si="2"/>
        <v>15.39</v>
      </c>
    </row>
    <row r="3539" ht="15.75" customHeight="1">
      <c r="A3539" s="323" t="s">
        <v>19715</v>
      </c>
      <c r="B3539" s="480" t="s">
        <v>19716</v>
      </c>
      <c r="C3539" s="323" t="s">
        <v>1662</v>
      </c>
      <c r="D3539" s="323" t="s">
        <v>19717</v>
      </c>
      <c r="F3539" s="286" t="str">
        <f t="shared" si="1"/>
        <v>89647</v>
      </c>
      <c r="H3539" s="388">
        <f t="shared" si="2"/>
        <v>15.1</v>
      </c>
    </row>
    <row r="3540" ht="15.75" customHeight="1">
      <c r="A3540" s="323" t="s">
        <v>19720</v>
      </c>
      <c r="B3540" s="480" t="s">
        <v>19721</v>
      </c>
      <c r="C3540" s="323" t="s">
        <v>1662</v>
      </c>
      <c r="D3540" s="323" t="s">
        <v>13493</v>
      </c>
      <c r="F3540" s="286" t="str">
        <f t="shared" si="1"/>
        <v>89648</v>
      </c>
      <c r="H3540" s="388">
        <f t="shared" si="2"/>
        <v>16.43</v>
      </c>
    </row>
    <row r="3541" ht="15.75" customHeight="1">
      <c r="A3541" s="323" t="s">
        <v>19725</v>
      </c>
      <c r="B3541" s="480" t="s">
        <v>19726</v>
      </c>
      <c r="C3541" s="323" t="s">
        <v>1662</v>
      </c>
      <c r="D3541" s="323" t="s">
        <v>4463</v>
      </c>
      <c r="F3541" s="286" t="str">
        <f t="shared" si="1"/>
        <v>89649</v>
      </c>
      <c r="H3541" s="388">
        <f t="shared" si="2"/>
        <v>21.95</v>
      </c>
    </row>
    <row r="3542" ht="15.75" customHeight="1">
      <c r="A3542" s="323" t="s">
        <v>19729</v>
      </c>
      <c r="B3542" s="480" t="s">
        <v>19730</v>
      </c>
      <c r="C3542" s="323" t="s">
        <v>1662</v>
      </c>
      <c r="D3542" s="323" t="s">
        <v>4463</v>
      </c>
      <c r="F3542" s="286" t="str">
        <f t="shared" si="1"/>
        <v>89650</v>
      </c>
      <c r="H3542" s="388">
        <f t="shared" si="2"/>
        <v>21.95</v>
      </c>
    </row>
    <row r="3543" ht="15.75" customHeight="1">
      <c r="A3543" s="323" t="s">
        <v>19733</v>
      </c>
      <c r="B3543" s="480" t="s">
        <v>19735</v>
      </c>
      <c r="C3543" s="323" t="s">
        <v>1662</v>
      </c>
      <c r="D3543" s="323" t="s">
        <v>10849</v>
      </c>
      <c r="F3543" s="286" t="str">
        <f t="shared" si="1"/>
        <v>89651</v>
      </c>
      <c r="H3543" s="388">
        <f t="shared" si="2"/>
        <v>5.22</v>
      </c>
    </row>
    <row r="3544" ht="15.75" customHeight="1">
      <c r="A3544" s="323" t="s">
        <v>19738</v>
      </c>
      <c r="B3544" s="480" t="s">
        <v>19740</v>
      </c>
      <c r="C3544" s="323" t="s">
        <v>1662</v>
      </c>
      <c r="D3544" s="323" t="s">
        <v>16515</v>
      </c>
      <c r="F3544" s="286" t="str">
        <f t="shared" si="1"/>
        <v>89652</v>
      </c>
      <c r="H3544" s="388">
        <f t="shared" si="2"/>
        <v>8.03</v>
      </c>
    </row>
    <row r="3545" ht="15.75" customHeight="1">
      <c r="A3545" s="323" t="s">
        <v>19743</v>
      </c>
      <c r="B3545" s="480" t="s">
        <v>19744</v>
      </c>
      <c r="C3545" s="323" t="s">
        <v>1662</v>
      </c>
      <c r="D3545" s="323" t="s">
        <v>9302</v>
      </c>
      <c r="F3545" s="286" t="str">
        <f t="shared" si="1"/>
        <v>89653</v>
      </c>
      <c r="H3545" s="388">
        <f t="shared" si="2"/>
        <v>12.37</v>
      </c>
    </row>
    <row r="3546" ht="15.75" customHeight="1">
      <c r="A3546" s="323" t="s">
        <v>19746</v>
      </c>
      <c r="B3546" s="480" t="s">
        <v>19748</v>
      </c>
      <c r="C3546" s="323" t="s">
        <v>1662</v>
      </c>
      <c r="D3546" s="323" t="s">
        <v>7443</v>
      </c>
      <c r="F3546" s="286" t="str">
        <f t="shared" si="1"/>
        <v>89654</v>
      </c>
      <c r="H3546" s="388">
        <f t="shared" si="2"/>
        <v>12.07</v>
      </c>
    </row>
    <row r="3547" ht="15.75" customHeight="1">
      <c r="A3547" s="323" t="s">
        <v>19751</v>
      </c>
      <c r="B3547" s="480" t="s">
        <v>19752</v>
      </c>
      <c r="C3547" s="323" t="s">
        <v>1662</v>
      </c>
      <c r="D3547" s="323" t="s">
        <v>19458</v>
      </c>
      <c r="F3547" s="286" t="str">
        <f t="shared" si="1"/>
        <v>89655</v>
      </c>
      <c r="H3547" s="388">
        <f t="shared" si="2"/>
        <v>17.37</v>
      </c>
    </row>
    <row r="3548" ht="15.75" customHeight="1">
      <c r="A3548" s="323" t="s">
        <v>19755</v>
      </c>
      <c r="B3548" s="480" t="s">
        <v>19756</v>
      </c>
      <c r="C3548" s="323" t="s">
        <v>1662</v>
      </c>
      <c r="D3548" s="323" t="s">
        <v>15365</v>
      </c>
      <c r="F3548" s="286" t="str">
        <f t="shared" si="1"/>
        <v>89656</v>
      </c>
      <c r="H3548" s="388">
        <f t="shared" si="2"/>
        <v>8.48</v>
      </c>
    </row>
    <row r="3549" ht="15.75" customHeight="1">
      <c r="A3549" s="323" t="s">
        <v>19758</v>
      </c>
      <c r="B3549" s="480" t="s">
        <v>19759</v>
      </c>
      <c r="C3549" s="323" t="s">
        <v>1662</v>
      </c>
      <c r="D3549" s="323" t="s">
        <v>13575</v>
      </c>
      <c r="F3549" s="286" t="str">
        <f t="shared" si="1"/>
        <v>89657</v>
      </c>
      <c r="H3549" s="388">
        <f t="shared" si="2"/>
        <v>8.62</v>
      </c>
    </row>
    <row r="3550" ht="15.75" customHeight="1">
      <c r="A3550" s="323" t="s">
        <v>19762</v>
      </c>
      <c r="B3550" s="480" t="s">
        <v>19763</v>
      </c>
      <c r="C3550" s="323" t="s">
        <v>1662</v>
      </c>
      <c r="D3550" s="323" t="s">
        <v>13823</v>
      </c>
      <c r="F3550" s="286" t="str">
        <f t="shared" si="1"/>
        <v>89658</v>
      </c>
      <c r="H3550" s="388">
        <f t="shared" si="2"/>
        <v>7.1</v>
      </c>
    </row>
    <row r="3551" ht="15.75" customHeight="1">
      <c r="A3551" s="323" t="s">
        <v>19765</v>
      </c>
      <c r="B3551" s="480" t="s">
        <v>19766</v>
      </c>
      <c r="C3551" s="323" t="s">
        <v>1662</v>
      </c>
      <c r="D3551" s="323" t="s">
        <v>9213</v>
      </c>
      <c r="F3551" s="286" t="str">
        <f t="shared" si="1"/>
        <v>89659</v>
      </c>
      <c r="H3551" s="388">
        <f t="shared" si="2"/>
        <v>11.41</v>
      </c>
    </row>
    <row r="3552" ht="15.75" customHeight="1">
      <c r="A3552" s="323" t="s">
        <v>19769</v>
      </c>
      <c r="B3552" s="480" t="s">
        <v>19770</v>
      </c>
      <c r="C3552" s="323" t="s">
        <v>1662</v>
      </c>
      <c r="D3552" s="323" t="s">
        <v>2712</v>
      </c>
      <c r="F3552" s="286" t="str">
        <f t="shared" si="1"/>
        <v>89660</v>
      </c>
      <c r="H3552" s="388">
        <f t="shared" si="2"/>
        <v>6.73</v>
      </c>
    </row>
    <row r="3553" ht="15.75" customHeight="1">
      <c r="A3553" s="323" t="s">
        <v>19772</v>
      </c>
      <c r="B3553" s="480" t="s">
        <v>19773</v>
      </c>
      <c r="C3553" s="323" t="s">
        <v>1662</v>
      </c>
      <c r="D3553" s="323" t="s">
        <v>19774</v>
      </c>
      <c r="F3553" s="286" t="str">
        <f t="shared" si="1"/>
        <v>89661</v>
      </c>
      <c r="H3553" s="388">
        <f t="shared" si="2"/>
        <v>14.69</v>
      </c>
    </row>
    <row r="3554" ht="15.75" customHeight="1">
      <c r="A3554" s="323" t="s">
        <v>19776</v>
      </c>
      <c r="B3554" s="480" t="s">
        <v>19777</v>
      </c>
      <c r="C3554" s="323" t="s">
        <v>1662</v>
      </c>
      <c r="D3554" s="323" t="s">
        <v>13202</v>
      </c>
      <c r="F3554" s="286" t="str">
        <f t="shared" si="1"/>
        <v>89662</v>
      </c>
      <c r="H3554" s="388">
        <f t="shared" si="2"/>
        <v>21.71</v>
      </c>
    </row>
    <row r="3555" ht="15.75" customHeight="1">
      <c r="A3555" s="323" t="s">
        <v>19779</v>
      </c>
      <c r="B3555" s="480" t="s">
        <v>19780</v>
      </c>
      <c r="C3555" s="323" t="s">
        <v>1662</v>
      </c>
      <c r="D3555" s="323" t="s">
        <v>14005</v>
      </c>
      <c r="F3555" s="286" t="str">
        <f t="shared" si="1"/>
        <v>89663</v>
      </c>
      <c r="H3555" s="388">
        <f t="shared" si="2"/>
        <v>9.96</v>
      </c>
    </row>
    <row r="3556" ht="15.75" customHeight="1">
      <c r="A3556" s="323" t="s">
        <v>19782</v>
      </c>
      <c r="B3556" s="480" t="s">
        <v>19783</v>
      </c>
      <c r="C3556" s="323" t="s">
        <v>1662</v>
      </c>
      <c r="D3556" s="323" t="s">
        <v>9213</v>
      </c>
      <c r="F3556" s="286" t="str">
        <f t="shared" si="1"/>
        <v>89664</v>
      </c>
      <c r="H3556" s="388">
        <f t="shared" si="2"/>
        <v>11.41</v>
      </c>
    </row>
    <row r="3557" ht="15.75" customHeight="1">
      <c r="A3557" s="323" t="s">
        <v>19784</v>
      </c>
      <c r="B3557" s="480" t="s">
        <v>19785</v>
      </c>
      <c r="C3557" s="323" t="s">
        <v>1662</v>
      </c>
      <c r="D3557" s="323" t="s">
        <v>14001</v>
      </c>
      <c r="F3557" s="286" t="str">
        <f t="shared" si="1"/>
        <v>89665</v>
      </c>
      <c r="H3557" s="388">
        <f t="shared" si="2"/>
        <v>12.9</v>
      </c>
    </row>
    <row r="3558" ht="15.75" customHeight="1">
      <c r="A3558" s="323" t="s">
        <v>19787</v>
      </c>
      <c r="B3558" s="480" t="s">
        <v>19788</v>
      </c>
      <c r="C3558" s="323" t="s">
        <v>1662</v>
      </c>
      <c r="D3558" s="323" t="s">
        <v>4628</v>
      </c>
      <c r="F3558" s="286" t="str">
        <f t="shared" si="1"/>
        <v>89666</v>
      </c>
      <c r="H3558" s="388">
        <f t="shared" si="2"/>
        <v>6.09</v>
      </c>
    </row>
    <row r="3559" ht="15.75" customHeight="1">
      <c r="A3559" s="323" t="s">
        <v>19790</v>
      </c>
      <c r="B3559" s="480" t="s">
        <v>19791</v>
      </c>
      <c r="C3559" s="323" t="s">
        <v>1662</v>
      </c>
      <c r="D3559" s="323" t="s">
        <v>19792</v>
      </c>
      <c r="F3559" s="286" t="str">
        <f t="shared" si="1"/>
        <v>89667</v>
      </c>
      <c r="H3559" s="388">
        <f t="shared" si="2"/>
        <v>36.07</v>
      </c>
    </row>
    <row r="3560" ht="15.75" customHeight="1">
      <c r="A3560" s="323" t="s">
        <v>19793</v>
      </c>
      <c r="B3560" s="480" t="s">
        <v>19795</v>
      </c>
      <c r="C3560" s="323" t="s">
        <v>1662</v>
      </c>
      <c r="D3560" s="323" t="s">
        <v>19796</v>
      </c>
      <c r="F3560" s="286" t="str">
        <f t="shared" si="1"/>
        <v>89668</v>
      </c>
      <c r="H3560" s="388">
        <f t="shared" si="2"/>
        <v>20.68</v>
      </c>
    </row>
    <row r="3561" ht="15.75" customHeight="1">
      <c r="A3561" s="323" t="s">
        <v>19799</v>
      </c>
      <c r="B3561" s="480" t="s">
        <v>19800</v>
      </c>
      <c r="C3561" s="323" t="s">
        <v>1662</v>
      </c>
      <c r="D3561" s="323" t="s">
        <v>19802</v>
      </c>
      <c r="F3561" s="286" t="str">
        <f t="shared" si="1"/>
        <v>89669</v>
      </c>
      <c r="H3561" s="388">
        <f t="shared" si="2"/>
        <v>21.97</v>
      </c>
    </row>
    <row r="3562" ht="15.75" customHeight="1">
      <c r="A3562" s="323" t="s">
        <v>19804</v>
      </c>
      <c r="B3562" s="480" t="s">
        <v>19806</v>
      </c>
      <c r="C3562" s="323" t="s">
        <v>1662</v>
      </c>
      <c r="D3562" s="323" t="s">
        <v>13950</v>
      </c>
      <c r="F3562" s="286" t="str">
        <f t="shared" si="1"/>
        <v>89670</v>
      </c>
      <c r="H3562" s="388">
        <f t="shared" si="2"/>
        <v>10.08</v>
      </c>
    </row>
    <row r="3563" ht="15.75" customHeight="1">
      <c r="A3563" s="323" t="s">
        <v>19808</v>
      </c>
      <c r="B3563" s="480" t="s">
        <v>19809</v>
      </c>
      <c r="C3563" s="323" t="s">
        <v>1662</v>
      </c>
      <c r="D3563" s="323" t="s">
        <v>18975</v>
      </c>
      <c r="F3563" s="286" t="str">
        <f t="shared" si="1"/>
        <v>89671</v>
      </c>
      <c r="H3563" s="388">
        <f t="shared" si="2"/>
        <v>33.58</v>
      </c>
    </row>
    <row r="3564" ht="15.75" customHeight="1">
      <c r="A3564" s="323" t="s">
        <v>19813</v>
      </c>
      <c r="B3564" s="480" t="s">
        <v>19815</v>
      </c>
      <c r="C3564" s="323" t="s">
        <v>1662</v>
      </c>
      <c r="D3564" s="323" t="s">
        <v>6513</v>
      </c>
      <c r="F3564" s="286" t="str">
        <f t="shared" si="1"/>
        <v>89672</v>
      </c>
      <c r="H3564" s="388">
        <f t="shared" si="2"/>
        <v>15.02</v>
      </c>
    </row>
    <row r="3565" ht="15.75" customHeight="1">
      <c r="A3565" s="323" t="s">
        <v>19818</v>
      </c>
      <c r="B3565" s="480" t="s">
        <v>19820</v>
      </c>
      <c r="C3565" s="323" t="s">
        <v>1662</v>
      </c>
      <c r="D3565" s="323" t="s">
        <v>19821</v>
      </c>
      <c r="F3565" s="286" t="str">
        <f t="shared" si="1"/>
        <v>89673</v>
      </c>
      <c r="H3565" s="388">
        <f t="shared" si="2"/>
        <v>25.95</v>
      </c>
    </row>
    <row r="3566" ht="15.75" customHeight="1">
      <c r="A3566" s="323" t="s">
        <v>19825</v>
      </c>
      <c r="B3566" s="480" t="s">
        <v>19826</v>
      </c>
      <c r="C3566" s="323" t="s">
        <v>1662</v>
      </c>
      <c r="D3566" s="323" t="s">
        <v>4241</v>
      </c>
      <c r="F3566" s="286" t="str">
        <f t="shared" si="1"/>
        <v>89674</v>
      </c>
      <c r="H3566" s="388">
        <f t="shared" si="2"/>
        <v>21.32</v>
      </c>
    </row>
    <row r="3567" ht="15.75" customHeight="1">
      <c r="A3567" s="323" t="s">
        <v>19829</v>
      </c>
      <c r="B3567" s="480" t="s">
        <v>19830</v>
      </c>
      <c r="C3567" s="323" t="s">
        <v>1662</v>
      </c>
      <c r="D3567" s="323" t="s">
        <v>19831</v>
      </c>
      <c r="F3567" s="286" t="str">
        <f t="shared" si="1"/>
        <v>89675</v>
      </c>
      <c r="H3567" s="388">
        <f t="shared" si="2"/>
        <v>61.24</v>
      </c>
    </row>
    <row r="3568" ht="15.75" customHeight="1">
      <c r="A3568" s="323" t="s">
        <v>19833</v>
      </c>
      <c r="B3568" s="480" t="s">
        <v>19834</v>
      </c>
      <c r="C3568" s="323" t="s">
        <v>1662</v>
      </c>
      <c r="D3568" s="323" t="s">
        <v>8859</v>
      </c>
      <c r="F3568" s="286" t="str">
        <f t="shared" si="1"/>
        <v>89676</v>
      </c>
      <c r="H3568" s="388">
        <f t="shared" si="2"/>
        <v>31.58</v>
      </c>
    </row>
    <row r="3569" ht="15.75" customHeight="1">
      <c r="A3569" s="323" t="s">
        <v>19837</v>
      </c>
      <c r="B3569" s="480" t="s">
        <v>19839</v>
      </c>
      <c r="C3569" s="323" t="s">
        <v>1662</v>
      </c>
      <c r="D3569" s="323" t="s">
        <v>12774</v>
      </c>
      <c r="F3569" s="286" t="str">
        <f t="shared" si="1"/>
        <v>89677</v>
      </c>
      <c r="H3569" s="388">
        <f t="shared" si="2"/>
        <v>63.16</v>
      </c>
    </row>
    <row r="3570" ht="15.75" customHeight="1">
      <c r="A3570" s="323" t="s">
        <v>19841</v>
      </c>
      <c r="B3570" s="480" t="s">
        <v>19843</v>
      </c>
      <c r="C3570" s="323" t="s">
        <v>1662</v>
      </c>
      <c r="D3570" s="323" t="s">
        <v>16210</v>
      </c>
      <c r="F3570" s="286" t="str">
        <f t="shared" si="1"/>
        <v>89678</v>
      </c>
      <c r="H3570" s="388">
        <f t="shared" si="2"/>
        <v>7.9</v>
      </c>
    </row>
    <row r="3571" ht="15.75" customHeight="1">
      <c r="A3571" s="323" t="s">
        <v>19846</v>
      </c>
      <c r="B3571" s="480" t="s">
        <v>19847</v>
      </c>
      <c r="C3571" s="323" t="s">
        <v>1662</v>
      </c>
      <c r="D3571" s="323" t="s">
        <v>19849</v>
      </c>
      <c r="F3571" s="286" t="str">
        <f t="shared" si="1"/>
        <v>89679</v>
      </c>
      <c r="H3571" s="388">
        <f t="shared" si="2"/>
        <v>104.58</v>
      </c>
    </row>
    <row r="3572" ht="15.75" customHeight="1">
      <c r="A3572" s="323" t="s">
        <v>19852</v>
      </c>
      <c r="B3572" s="480" t="s">
        <v>19854</v>
      </c>
      <c r="C3572" s="323" t="s">
        <v>1662</v>
      </c>
      <c r="D3572" s="323" t="s">
        <v>11019</v>
      </c>
      <c r="F3572" s="286" t="str">
        <f t="shared" si="1"/>
        <v>89680</v>
      </c>
      <c r="H3572" s="388">
        <f t="shared" si="2"/>
        <v>15.11</v>
      </c>
    </row>
    <row r="3573" ht="15.75" customHeight="1">
      <c r="A3573" s="323" t="s">
        <v>19857</v>
      </c>
      <c r="B3573" s="480" t="s">
        <v>19858</v>
      </c>
      <c r="C3573" s="323" t="s">
        <v>1662</v>
      </c>
      <c r="D3573" s="323" t="s">
        <v>19859</v>
      </c>
      <c r="F3573" s="286" t="str">
        <f t="shared" si="1"/>
        <v>89681</v>
      </c>
      <c r="H3573" s="388">
        <f t="shared" si="2"/>
        <v>70.48</v>
      </c>
    </row>
    <row r="3574" ht="15.75" customHeight="1">
      <c r="A3574" s="323" t="s">
        <v>19862</v>
      </c>
      <c r="B3574" s="480" t="s">
        <v>19863</v>
      </c>
      <c r="C3574" s="323" t="s">
        <v>1662</v>
      </c>
      <c r="D3574" s="323" t="s">
        <v>19697</v>
      </c>
      <c r="F3574" s="286" t="str">
        <f t="shared" si="1"/>
        <v>89682</v>
      </c>
      <c r="H3574" s="388">
        <f t="shared" si="2"/>
        <v>22.49</v>
      </c>
    </row>
    <row r="3575" ht="15.75" customHeight="1">
      <c r="A3575" s="323" t="s">
        <v>19867</v>
      </c>
      <c r="B3575" s="480" t="s">
        <v>19869</v>
      </c>
      <c r="C3575" s="323" t="s">
        <v>1662</v>
      </c>
      <c r="D3575" s="323" t="s">
        <v>3280</v>
      </c>
      <c r="F3575" s="286" t="str">
        <f t="shared" si="1"/>
        <v>89684</v>
      </c>
      <c r="H3575" s="388">
        <f t="shared" si="2"/>
        <v>30.4</v>
      </c>
    </row>
    <row r="3576" ht="15.75" customHeight="1">
      <c r="A3576" s="323" t="s">
        <v>19872</v>
      </c>
      <c r="B3576" s="480" t="s">
        <v>19873</v>
      </c>
      <c r="C3576" s="323" t="s">
        <v>1662</v>
      </c>
      <c r="D3576" s="323" t="s">
        <v>19875</v>
      </c>
      <c r="F3576" s="286" t="str">
        <f t="shared" si="1"/>
        <v>89685</v>
      </c>
      <c r="H3576" s="388">
        <f t="shared" si="2"/>
        <v>48.85</v>
      </c>
    </row>
    <row r="3577" ht="15.75" customHeight="1">
      <c r="A3577" s="323" t="s">
        <v>19877</v>
      </c>
      <c r="B3577" s="480" t="s">
        <v>19879</v>
      </c>
      <c r="C3577" s="323" t="s">
        <v>1662</v>
      </c>
      <c r="D3577" s="323" t="s">
        <v>18032</v>
      </c>
      <c r="F3577" s="286" t="str">
        <f t="shared" si="1"/>
        <v>89686</v>
      </c>
      <c r="H3577" s="388">
        <f t="shared" si="2"/>
        <v>108.69</v>
      </c>
    </row>
    <row r="3578" ht="15.75" customHeight="1">
      <c r="A3578" s="323" t="s">
        <v>19882</v>
      </c>
      <c r="B3578" s="480" t="s">
        <v>19883</v>
      </c>
      <c r="C3578" s="323" t="s">
        <v>1662</v>
      </c>
      <c r="D3578" s="323" t="s">
        <v>14602</v>
      </c>
      <c r="F3578" s="286" t="str">
        <f t="shared" si="1"/>
        <v>89687</v>
      </c>
      <c r="H3578" s="388">
        <f t="shared" si="2"/>
        <v>41.5</v>
      </c>
    </row>
    <row r="3579" ht="15.75" customHeight="1">
      <c r="A3579" s="323" t="s">
        <v>19886</v>
      </c>
      <c r="B3579" s="480" t="s">
        <v>19887</v>
      </c>
      <c r="C3579" s="323" t="s">
        <v>1662</v>
      </c>
      <c r="D3579" s="323" t="s">
        <v>19889</v>
      </c>
      <c r="F3579" s="286" t="str">
        <f t="shared" si="1"/>
        <v>89689</v>
      </c>
      <c r="H3579" s="388">
        <f t="shared" si="2"/>
        <v>24.09</v>
      </c>
    </row>
    <row r="3580" ht="15.75" customHeight="1">
      <c r="A3580" s="323" t="s">
        <v>19891</v>
      </c>
      <c r="B3580" s="480" t="s">
        <v>19892</v>
      </c>
      <c r="C3580" s="323" t="s">
        <v>1662</v>
      </c>
      <c r="D3580" s="323" t="s">
        <v>17900</v>
      </c>
      <c r="F3580" s="286" t="str">
        <f t="shared" si="1"/>
        <v>89690</v>
      </c>
      <c r="H3580" s="388">
        <f t="shared" si="2"/>
        <v>74.03</v>
      </c>
    </row>
    <row r="3581" ht="15.75" customHeight="1">
      <c r="A3581" s="323" t="s">
        <v>19893</v>
      </c>
      <c r="B3581" s="480" t="s">
        <v>19895</v>
      </c>
      <c r="C3581" s="323" t="s">
        <v>1662</v>
      </c>
      <c r="D3581" s="323" t="s">
        <v>11819</v>
      </c>
      <c r="F3581" s="286" t="str">
        <f t="shared" si="1"/>
        <v>89691</v>
      </c>
      <c r="H3581" s="388">
        <f t="shared" si="2"/>
        <v>9.79</v>
      </c>
    </row>
    <row r="3582" ht="15.75" customHeight="1">
      <c r="A3582" s="323" t="s">
        <v>19897</v>
      </c>
      <c r="B3582" s="480" t="s">
        <v>19898</v>
      </c>
      <c r="C3582" s="323" t="s">
        <v>1662</v>
      </c>
      <c r="D3582" s="323" t="s">
        <v>19900</v>
      </c>
      <c r="F3582" s="286" t="str">
        <f t="shared" si="1"/>
        <v>89692</v>
      </c>
      <c r="H3582" s="388">
        <f t="shared" si="2"/>
        <v>69.78</v>
      </c>
    </row>
    <row r="3583" ht="15.75" customHeight="1">
      <c r="A3583" s="323" t="s">
        <v>19901</v>
      </c>
      <c r="B3583" s="480" t="s">
        <v>19903</v>
      </c>
      <c r="C3583" s="323" t="s">
        <v>1662</v>
      </c>
      <c r="D3583" s="323" t="s">
        <v>19904</v>
      </c>
      <c r="F3583" s="286" t="str">
        <f t="shared" si="1"/>
        <v>89693</v>
      </c>
      <c r="H3583" s="388">
        <f t="shared" si="2"/>
        <v>67.57</v>
      </c>
    </row>
    <row r="3584" ht="15.75" customHeight="1">
      <c r="A3584" s="323" t="s">
        <v>19905</v>
      </c>
      <c r="B3584" s="480" t="s">
        <v>19906</v>
      </c>
      <c r="C3584" s="323" t="s">
        <v>1662</v>
      </c>
      <c r="D3584" s="323" t="s">
        <v>15163</v>
      </c>
      <c r="F3584" s="286" t="str">
        <f t="shared" si="1"/>
        <v>89694</v>
      </c>
      <c r="H3584" s="388">
        <f t="shared" si="2"/>
        <v>14.63</v>
      </c>
    </row>
    <row r="3585" ht="15.75" customHeight="1">
      <c r="A3585" s="323" t="s">
        <v>19909</v>
      </c>
      <c r="B3585" s="480" t="s">
        <v>19910</v>
      </c>
      <c r="C3585" s="323" t="s">
        <v>1662</v>
      </c>
      <c r="D3585" s="323" t="s">
        <v>18310</v>
      </c>
      <c r="F3585" s="286" t="str">
        <f t="shared" si="1"/>
        <v>89695</v>
      </c>
      <c r="H3585" s="388">
        <f t="shared" si="2"/>
        <v>13.72</v>
      </c>
    </row>
    <row r="3586" ht="15.75" customHeight="1">
      <c r="A3586" s="323" t="s">
        <v>19912</v>
      </c>
      <c r="B3586" s="480" t="s">
        <v>19914</v>
      </c>
      <c r="C3586" s="323" t="s">
        <v>1662</v>
      </c>
      <c r="D3586" s="323" t="s">
        <v>2966</v>
      </c>
      <c r="F3586" s="286" t="str">
        <f t="shared" si="1"/>
        <v>89696</v>
      </c>
      <c r="H3586" s="388">
        <f t="shared" si="2"/>
        <v>61.05</v>
      </c>
    </row>
    <row r="3587" ht="15.75" customHeight="1">
      <c r="A3587" s="323" t="s">
        <v>19916</v>
      </c>
      <c r="B3587" s="480" t="s">
        <v>19917</v>
      </c>
      <c r="C3587" s="323" t="s">
        <v>1662</v>
      </c>
      <c r="D3587" s="323" t="s">
        <v>9807</v>
      </c>
      <c r="F3587" s="286" t="str">
        <f t="shared" si="1"/>
        <v>89697</v>
      </c>
      <c r="H3587" s="388">
        <f t="shared" si="2"/>
        <v>11.49</v>
      </c>
    </row>
    <row r="3588" ht="15.75" customHeight="1">
      <c r="A3588" s="323" t="s">
        <v>19918</v>
      </c>
      <c r="B3588" s="480" t="s">
        <v>19919</v>
      </c>
      <c r="C3588" s="323" t="s">
        <v>1662</v>
      </c>
      <c r="D3588" s="323" t="s">
        <v>19921</v>
      </c>
      <c r="F3588" s="286" t="str">
        <f t="shared" si="1"/>
        <v>89698</v>
      </c>
      <c r="H3588" s="388">
        <f t="shared" si="2"/>
        <v>218.46</v>
      </c>
    </row>
    <row r="3589" ht="15.75" customHeight="1">
      <c r="A3589" s="323" t="s">
        <v>19924</v>
      </c>
      <c r="B3589" s="480" t="s">
        <v>19925</v>
      </c>
      <c r="C3589" s="323" t="s">
        <v>1662</v>
      </c>
      <c r="D3589" s="323" t="s">
        <v>19926</v>
      </c>
      <c r="F3589" s="286" t="str">
        <f t="shared" si="1"/>
        <v>89699</v>
      </c>
      <c r="H3589" s="388">
        <f t="shared" si="2"/>
        <v>188.55</v>
      </c>
    </row>
    <row r="3590" ht="15.75" customHeight="1">
      <c r="A3590" s="323" t="s">
        <v>19928</v>
      </c>
      <c r="B3590" s="480" t="s">
        <v>19929</v>
      </c>
      <c r="C3590" s="323" t="s">
        <v>1662</v>
      </c>
      <c r="D3590" s="323" t="s">
        <v>9052</v>
      </c>
      <c r="F3590" s="286" t="str">
        <f t="shared" si="1"/>
        <v>89700</v>
      </c>
      <c r="H3590" s="388">
        <f t="shared" si="2"/>
        <v>15.62</v>
      </c>
    </row>
    <row r="3591" ht="15.75" customHeight="1">
      <c r="A3591" s="323" t="s">
        <v>19932</v>
      </c>
      <c r="B3591" s="480" t="s">
        <v>19933</v>
      </c>
      <c r="C3591" s="323" t="s">
        <v>1662</v>
      </c>
      <c r="D3591" s="323" t="s">
        <v>19935</v>
      </c>
      <c r="F3591" s="286" t="str">
        <f t="shared" si="1"/>
        <v>89701</v>
      </c>
      <c r="H3591" s="388">
        <f t="shared" si="2"/>
        <v>148.97</v>
      </c>
    </row>
    <row r="3592" ht="15.75" customHeight="1">
      <c r="A3592" s="323" t="s">
        <v>19936</v>
      </c>
      <c r="B3592" s="480" t="s">
        <v>19938</v>
      </c>
      <c r="C3592" s="323" t="s">
        <v>1662</v>
      </c>
      <c r="D3592" s="323" t="s">
        <v>9052</v>
      </c>
      <c r="F3592" s="286" t="str">
        <f t="shared" si="1"/>
        <v>89702</v>
      </c>
      <c r="H3592" s="388">
        <f t="shared" si="2"/>
        <v>15.62</v>
      </c>
    </row>
    <row r="3593" ht="15.75" customHeight="1">
      <c r="A3593" s="323" t="s">
        <v>19940</v>
      </c>
      <c r="B3593" s="480" t="s">
        <v>19942</v>
      </c>
      <c r="C3593" s="323" t="s">
        <v>1662</v>
      </c>
      <c r="D3593" s="323" t="s">
        <v>19943</v>
      </c>
      <c r="F3593" s="286" t="str">
        <f t="shared" si="1"/>
        <v>89703</v>
      </c>
      <c r="H3593" s="388">
        <f t="shared" si="2"/>
        <v>32.42</v>
      </c>
    </row>
    <row r="3594" ht="15.75" customHeight="1">
      <c r="A3594" s="323" t="s">
        <v>19945</v>
      </c>
      <c r="B3594" s="480" t="s">
        <v>19946</v>
      </c>
      <c r="C3594" s="323" t="s">
        <v>1662</v>
      </c>
      <c r="D3594" s="323" t="s">
        <v>19948</v>
      </c>
      <c r="F3594" s="286" t="str">
        <f t="shared" si="1"/>
        <v>89704</v>
      </c>
      <c r="H3594" s="388">
        <f t="shared" si="2"/>
        <v>116.08</v>
      </c>
    </row>
    <row r="3595" ht="15.75" customHeight="1">
      <c r="A3595" s="323" t="s">
        <v>19951</v>
      </c>
      <c r="B3595" s="480" t="s">
        <v>19952</v>
      </c>
      <c r="C3595" s="323" t="s">
        <v>1662</v>
      </c>
      <c r="D3595" s="323" t="s">
        <v>8498</v>
      </c>
      <c r="F3595" s="286" t="str">
        <f t="shared" si="1"/>
        <v>89705</v>
      </c>
      <c r="H3595" s="388">
        <f t="shared" si="2"/>
        <v>18.83</v>
      </c>
    </row>
    <row r="3596" ht="15.75" customHeight="1">
      <c r="A3596" s="323" t="s">
        <v>19955</v>
      </c>
      <c r="B3596" s="480" t="s">
        <v>19957</v>
      </c>
      <c r="C3596" s="323" t="s">
        <v>1662</v>
      </c>
      <c r="D3596" s="323" t="s">
        <v>7679</v>
      </c>
      <c r="F3596" s="286" t="str">
        <f t="shared" si="1"/>
        <v>89706</v>
      </c>
      <c r="H3596" s="388">
        <f t="shared" si="2"/>
        <v>37.59</v>
      </c>
    </row>
    <row r="3597" ht="15.75" customHeight="1">
      <c r="A3597" s="323" t="s">
        <v>19959</v>
      </c>
      <c r="B3597" s="480" t="s">
        <v>19960</v>
      </c>
      <c r="C3597" s="323" t="s">
        <v>722</v>
      </c>
      <c r="D3597" s="323" t="s">
        <v>19961</v>
      </c>
      <c r="F3597" s="286" t="str">
        <f t="shared" si="1"/>
        <v>89718</v>
      </c>
      <c r="H3597" s="388">
        <f t="shared" si="2"/>
        <v>38.46</v>
      </c>
    </row>
    <row r="3598" ht="15.75" customHeight="1">
      <c r="A3598" s="323" t="s">
        <v>19963</v>
      </c>
      <c r="B3598" s="480" t="s">
        <v>19965</v>
      </c>
      <c r="C3598" s="323" t="s">
        <v>1662</v>
      </c>
      <c r="D3598" s="323" t="s">
        <v>13030</v>
      </c>
      <c r="F3598" s="286" t="str">
        <f t="shared" si="1"/>
        <v>89719</v>
      </c>
      <c r="H3598" s="388">
        <f t="shared" si="2"/>
        <v>8.07</v>
      </c>
    </row>
    <row r="3599" ht="15.75" customHeight="1">
      <c r="A3599" s="323" t="s">
        <v>19968</v>
      </c>
      <c r="B3599" s="480" t="s">
        <v>19969</v>
      </c>
      <c r="C3599" s="323" t="s">
        <v>1662</v>
      </c>
      <c r="D3599" s="323" t="s">
        <v>8312</v>
      </c>
      <c r="F3599" s="286" t="str">
        <f t="shared" si="1"/>
        <v>89720</v>
      </c>
      <c r="H3599" s="388">
        <f t="shared" si="2"/>
        <v>9.3</v>
      </c>
    </row>
    <row r="3600" ht="15.75" customHeight="1">
      <c r="A3600" s="323" t="s">
        <v>19974</v>
      </c>
      <c r="B3600" s="480" t="s">
        <v>19975</v>
      </c>
      <c r="C3600" s="323" t="s">
        <v>1662</v>
      </c>
      <c r="D3600" s="323" t="s">
        <v>19976</v>
      </c>
      <c r="F3600" s="286" t="str">
        <f t="shared" si="1"/>
        <v>89721</v>
      </c>
      <c r="H3600" s="388">
        <f t="shared" si="2"/>
        <v>9.71</v>
      </c>
    </row>
    <row r="3601" ht="15.75" customHeight="1">
      <c r="A3601" s="323" t="s">
        <v>19978</v>
      </c>
      <c r="B3601" s="480" t="s">
        <v>19979</v>
      </c>
      <c r="C3601" s="323" t="s">
        <v>1662</v>
      </c>
      <c r="D3601" s="323" t="s">
        <v>19980</v>
      </c>
      <c r="F3601" s="286" t="str">
        <f t="shared" si="1"/>
        <v>89722</v>
      </c>
      <c r="H3601" s="388">
        <f t="shared" si="2"/>
        <v>15.52</v>
      </c>
    </row>
    <row r="3602" ht="15.75" customHeight="1">
      <c r="A3602" s="323" t="s">
        <v>19983</v>
      </c>
      <c r="B3602" s="480" t="s">
        <v>19984</v>
      </c>
      <c r="C3602" s="323" t="s">
        <v>1662</v>
      </c>
      <c r="D3602" s="323" t="s">
        <v>17469</v>
      </c>
      <c r="F3602" s="286" t="str">
        <f t="shared" si="1"/>
        <v>89723</v>
      </c>
      <c r="H3602" s="388">
        <f t="shared" si="2"/>
        <v>12.7</v>
      </c>
    </row>
    <row r="3603" ht="15.75" customHeight="1">
      <c r="A3603" s="323" t="s">
        <v>19987</v>
      </c>
      <c r="B3603" s="480" t="s">
        <v>19988</v>
      </c>
      <c r="C3603" s="323" t="s">
        <v>1662</v>
      </c>
      <c r="D3603" s="323" t="s">
        <v>19990</v>
      </c>
      <c r="F3603" s="286" t="str">
        <f t="shared" si="1"/>
        <v>89724</v>
      </c>
      <c r="H3603" s="388">
        <f t="shared" si="2"/>
        <v>9.52</v>
      </c>
    </row>
    <row r="3604" ht="15.75" customHeight="1">
      <c r="A3604" s="323" t="s">
        <v>19992</v>
      </c>
      <c r="B3604" s="480" t="s">
        <v>19993</v>
      </c>
      <c r="C3604" s="323" t="s">
        <v>1662</v>
      </c>
      <c r="D3604" s="323" t="s">
        <v>15027</v>
      </c>
      <c r="F3604" s="286" t="str">
        <f t="shared" si="1"/>
        <v>89725</v>
      </c>
      <c r="H3604" s="388">
        <f t="shared" si="2"/>
        <v>12.41</v>
      </c>
    </row>
    <row r="3605" ht="15.75" customHeight="1">
      <c r="A3605" s="323" t="s">
        <v>19995</v>
      </c>
      <c r="B3605" s="480" t="s">
        <v>19997</v>
      </c>
      <c r="C3605" s="323" t="s">
        <v>1662</v>
      </c>
      <c r="D3605" s="323" t="s">
        <v>14567</v>
      </c>
      <c r="F3605" s="286" t="str">
        <f t="shared" si="1"/>
        <v>89726</v>
      </c>
      <c r="H3605" s="388">
        <f t="shared" si="2"/>
        <v>6.83</v>
      </c>
    </row>
    <row r="3606" ht="15.75" customHeight="1">
      <c r="A3606" s="323" t="s">
        <v>20000</v>
      </c>
      <c r="B3606" s="480" t="s">
        <v>20001</v>
      </c>
      <c r="C3606" s="323" t="s">
        <v>1662</v>
      </c>
      <c r="D3606" s="323" t="s">
        <v>20002</v>
      </c>
      <c r="F3606" s="286" t="str">
        <f t="shared" si="1"/>
        <v>89727</v>
      </c>
      <c r="H3606" s="388">
        <f t="shared" si="2"/>
        <v>13.73</v>
      </c>
    </row>
    <row r="3607" ht="15.75" customHeight="1">
      <c r="A3607" s="323" t="s">
        <v>20004</v>
      </c>
      <c r="B3607" s="480" t="s">
        <v>20005</v>
      </c>
      <c r="C3607" s="323" t="s">
        <v>1662</v>
      </c>
      <c r="D3607" s="323" t="s">
        <v>4161</v>
      </c>
      <c r="F3607" s="286" t="str">
        <f t="shared" si="1"/>
        <v>89728</v>
      </c>
      <c r="H3607" s="388">
        <f t="shared" si="2"/>
        <v>10.19</v>
      </c>
    </row>
    <row r="3608" ht="15.75" customHeight="1">
      <c r="A3608" s="323" t="s">
        <v>20007</v>
      </c>
      <c r="B3608" s="480" t="s">
        <v>20009</v>
      </c>
      <c r="C3608" s="323" t="s">
        <v>1662</v>
      </c>
      <c r="D3608" s="323" t="s">
        <v>17326</v>
      </c>
      <c r="F3608" s="286" t="str">
        <f t="shared" si="1"/>
        <v>89729</v>
      </c>
      <c r="H3608" s="388">
        <f t="shared" si="2"/>
        <v>18.76</v>
      </c>
    </row>
    <row r="3609" ht="15.75" customHeight="1">
      <c r="A3609" s="323" t="s">
        <v>20011</v>
      </c>
      <c r="B3609" s="480" t="s">
        <v>20012</v>
      </c>
      <c r="C3609" s="323" t="s">
        <v>1662</v>
      </c>
      <c r="D3609" s="323" t="s">
        <v>20013</v>
      </c>
      <c r="F3609" s="286" t="str">
        <f t="shared" si="1"/>
        <v>89730</v>
      </c>
      <c r="H3609" s="388">
        <f t="shared" si="2"/>
        <v>11.07</v>
      </c>
    </row>
    <row r="3610" ht="15.75" customHeight="1">
      <c r="A3610" s="323" t="s">
        <v>20015</v>
      </c>
      <c r="B3610" s="480" t="s">
        <v>20016</v>
      </c>
      <c r="C3610" s="323" t="s">
        <v>1662</v>
      </c>
      <c r="D3610" s="323" t="s">
        <v>14045</v>
      </c>
      <c r="F3610" s="286" t="str">
        <f t="shared" si="1"/>
        <v>89731</v>
      </c>
      <c r="H3610" s="388">
        <f t="shared" si="2"/>
        <v>10.15</v>
      </c>
    </row>
    <row r="3611" ht="15.75" customHeight="1">
      <c r="A3611" s="323" t="s">
        <v>20019</v>
      </c>
      <c r="B3611" s="480" t="s">
        <v>20020</v>
      </c>
      <c r="C3611" s="323" t="s">
        <v>1662</v>
      </c>
      <c r="D3611" s="323" t="s">
        <v>15107</v>
      </c>
      <c r="F3611" s="286" t="str">
        <f t="shared" si="1"/>
        <v>89732</v>
      </c>
      <c r="H3611" s="388">
        <f t="shared" si="2"/>
        <v>10.79</v>
      </c>
    </row>
    <row r="3612" ht="15.75" customHeight="1">
      <c r="A3612" s="323" t="s">
        <v>20023</v>
      </c>
      <c r="B3612" s="480" t="s">
        <v>20024</v>
      </c>
      <c r="C3612" s="323" t="s">
        <v>1662</v>
      </c>
      <c r="D3612" s="323" t="s">
        <v>13913</v>
      </c>
      <c r="F3612" s="286" t="str">
        <f t="shared" si="1"/>
        <v>89733</v>
      </c>
      <c r="H3612" s="388">
        <f t="shared" si="2"/>
        <v>17.63</v>
      </c>
    </row>
    <row r="3613" ht="15.75" customHeight="1">
      <c r="A3613" s="323" t="s">
        <v>20026</v>
      </c>
      <c r="B3613" s="480" t="s">
        <v>20028</v>
      </c>
      <c r="C3613" s="323" t="s">
        <v>1662</v>
      </c>
      <c r="D3613" s="323" t="s">
        <v>17326</v>
      </c>
      <c r="F3613" s="286" t="str">
        <f t="shared" si="1"/>
        <v>89734</v>
      </c>
      <c r="H3613" s="388">
        <f t="shared" si="2"/>
        <v>18.76</v>
      </c>
    </row>
    <row r="3614" ht="15.75" customHeight="1">
      <c r="A3614" s="323" t="s">
        <v>20030</v>
      </c>
      <c r="B3614" s="480" t="s">
        <v>20031</v>
      </c>
      <c r="C3614" s="323" t="s">
        <v>1662</v>
      </c>
      <c r="D3614" s="323" t="s">
        <v>20032</v>
      </c>
      <c r="F3614" s="286" t="str">
        <f t="shared" si="1"/>
        <v>89735</v>
      </c>
      <c r="H3614" s="388">
        <f t="shared" si="2"/>
        <v>18.67</v>
      </c>
    </row>
    <row r="3615" ht="15.75" customHeight="1">
      <c r="A3615" s="323" t="s">
        <v>20034</v>
      </c>
      <c r="B3615" s="480" t="s">
        <v>20036</v>
      </c>
      <c r="C3615" s="323" t="s">
        <v>1662</v>
      </c>
      <c r="D3615" s="323" t="s">
        <v>16388</v>
      </c>
      <c r="F3615" s="286" t="str">
        <f t="shared" si="1"/>
        <v>89736</v>
      </c>
      <c r="H3615" s="388">
        <f t="shared" si="2"/>
        <v>5.55</v>
      </c>
    </row>
    <row r="3616" ht="15.75" customHeight="1">
      <c r="A3616" s="323" t="s">
        <v>20038</v>
      </c>
      <c r="B3616" s="480" t="s">
        <v>20039</v>
      </c>
      <c r="C3616" s="323" t="s">
        <v>1662</v>
      </c>
      <c r="D3616" s="323" t="s">
        <v>15650</v>
      </c>
      <c r="F3616" s="286" t="str">
        <f t="shared" si="1"/>
        <v>89737</v>
      </c>
      <c r="H3616" s="388">
        <f t="shared" si="2"/>
        <v>17.73</v>
      </c>
    </row>
    <row r="3617" ht="15.75" customHeight="1">
      <c r="A3617" s="323" t="s">
        <v>20044</v>
      </c>
      <c r="B3617" s="480" t="s">
        <v>20045</v>
      </c>
      <c r="C3617" s="323" t="s">
        <v>1662</v>
      </c>
      <c r="D3617" s="323" t="s">
        <v>5722</v>
      </c>
      <c r="F3617" s="286" t="str">
        <f t="shared" si="1"/>
        <v>89738</v>
      </c>
      <c r="H3617" s="388">
        <f t="shared" si="2"/>
        <v>9.87</v>
      </c>
    </row>
    <row r="3618" ht="15.75" customHeight="1">
      <c r="A3618" s="323" t="s">
        <v>20047</v>
      </c>
      <c r="B3618" s="480" t="s">
        <v>20048</v>
      </c>
      <c r="C3618" s="323" t="s">
        <v>1662</v>
      </c>
      <c r="D3618" s="323" t="s">
        <v>20050</v>
      </c>
      <c r="F3618" s="286" t="str">
        <f t="shared" si="1"/>
        <v>89739</v>
      </c>
      <c r="H3618" s="388">
        <f t="shared" si="2"/>
        <v>18.64</v>
      </c>
    </row>
    <row r="3619" ht="15.75" customHeight="1">
      <c r="A3619" s="323" t="s">
        <v>20053</v>
      </c>
      <c r="B3619" s="480" t="s">
        <v>20054</v>
      </c>
      <c r="C3619" s="323" t="s">
        <v>1662</v>
      </c>
      <c r="D3619" s="323" t="s">
        <v>6172</v>
      </c>
      <c r="F3619" s="286" t="str">
        <f t="shared" si="1"/>
        <v>89740</v>
      </c>
      <c r="H3619" s="388">
        <f t="shared" si="2"/>
        <v>5.18</v>
      </c>
    </row>
    <row r="3620" ht="15.75" customHeight="1">
      <c r="A3620" s="323" t="s">
        <v>20056</v>
      </c>
      <c r="B3620" s="480" t="s">
        <v>20058</v>
      </c>
      <c r="C3620" s="323" t="s">
        <v>1662</v>
      </c>
      <c r="D3620" s="323" t="s">
        <v>18800</v>
      </c>
      <c r="F3620" s="286" t="str">
        <f t="shared" si="1"/>
        <v>89741</v>
      </c>
      <c r="H3620" s="388">
        <f t="shared" si="2"/>
        <v>13.15</v>
      </c>
    </row>
    <row r="3621" ht="15.75" customHeight="1">
      <c r="A3621" s="323" t="s">
        <v>20060</v>
      </c>
      <c r="B3621" s="480" t="s">
        <v>20062</v>
      </c>
      <c r="C3621" s="323" t="s">
        <v>1662</v>
      </c>
      <c r="D3621" s="323" t="s">
        <v>20063</v>
      </c>
      <c r="F3621" s="286" t="str">
        <f t="shared" si="1"/>
        <v>89742</v>
      </c>
      <c r="H3621" s="388">
        <f t="shared" si="2"/>
        <v>30.71</v>
      </c>
    </row>
    <row r="3622" ht="15.75" customHeight="1">
      <c r="A3622" s="323" t="s">
        <v>20066</v>
      </c>
      <c r="B3622" s="480" t="s">
        <v>20067</v>
      </c>
      <c r="C3622" s="323" t="s">
        <v>1662</v>
      </c>
      <c r="D3622" s="323" t="s">
        <v>20068</v>
      </c>
      <c r="F3622" s="286" t="str">
        <f t="shared" si="1"/>
        <v>89743</v>
      </c>
      <c r="H3622" s="388">
        <f t="shared" si="2"/>
        <v>43.72</v>
      </c>
    </row>
    <row r="3623" ht="15.75" customHeight="1">
      <c r="A3623" s="323" t="s">
        <v>20070</v>
      </c>
      <c r="B3623" s="480" t="s">
        <v>20072</v>
      </c>
      <c r="C3623" s="323" t="s">
        <v>1662</v>
      </c>
      <c r="D3623" s="323" t="s">
        <v>6166</v>
      </c>
      <c r="F3623" s="286" t="str">
        <f t="shared" si="1"/>
        <v>89744</v>
      </c>
      <c r="H3623" s="388">
        <f t="shared" si="2"/>
        <v>23.06</v>
      </c>
    </row>
    <row r="3624" ht="15.75" customHeight="1">
      <c r="A3624" s="323" t="s">
        <v>20074</v>
      </c>
      <c r="B3624" s="480" t="s">
        <v>20075</v>
      </c>
      <c r="C3624" s="323" t="s">
        <v>1662</v>
      </c>
      <c r="D3624" s="323" t="s">
        <v>20077</v>
      </c>
      <c r="F3624" s="286" t="str">
        <f t="shared" si="1"/>
        <v>89745</v>
      </c>
      <c r="H3624" s="388">
        <f t="shared" si="2"/>
        <v>20.17</v>
      </c>
    </row>
    <row r="3625" ht="15.75" customHeight="1">
      <c r="A3625" s="323" t="s">
        <v>20079</v>
      </c>
      <c r="B3625" s="480" t="s">
        <v>20080</v>
      </c>
      <c r="C3625" s="323" t="s">
        <v>1662</v>
      </c>
      <c r="D3625" s="323" t="s">
        <v>8307</v>
      </c>
      <c r="F3625" s="286" t="str">
        <f t="shared" si="1"/>
        <v>89746</v>
      </c>
      <c r="H3625" s="388">
        <f t="shared" si="2"/>
        <v>23</v>
      </c>
    </row>
    <row r="3626" ht="15.75" customHeight="1">
      <c r="A3626" s="323" t="s">
        <v>20082</v>
      </c>
      <c r="B3626" s="480" t="s">
        <v>20083</v>
      </c>
      <c r="C3626" s="323" t="s">
        <v>1662</v>
      </c>
      <c r="D3626" s="323" t="s">
        <v>14623</v>
      </c>
      <c r="F3626" s="286" t="str">
        <f t="shared" si="1"/>
        <v>89747</v>
      </c>
      <c r="H3626" s="388">
        <f t="shared" si="2"/>
        <v>8.41</v>
      </c>
    </row>
    <row r="3627" ht="15.75" customHeight="1">
      <c r="A3627" s="323" t="s">
        <v>20085</v>
      </c>
      <c r="B3627" s="480" t="s">
        <v>20087</v>
      </c>
      <c r="C3627" s="323" t="s">
        <v>1662</v>
      </c>
      <c r="D3627" s="323" t="s">
        <v>6529</v>
      </c>
      <c r="F3627" s="286" t="str">
        <f t="shared" si="1"/>
        <v>89748</v>
      </c>
      <c r="H3627" s="388">
        <f t="shared" si="2"/>
        <v>37.17</v>
      </c>
    </row>
    <row r="3628" ht="15.75" customHeight="1">
      <c r="A3628" s="323" t="s">
        <v>20089</v>
      </c>
      <c r="B3628" s="480" t="s">
        <v>20090</v>
      </c>
      <c r="C3628" s="323" t="s">
        <v>1662</v>
      </c>
      <c r="D3628" s="323" t="s">
        <v>5722</v>
      </c>
      <c r="F3628" s="286" t="str">
        <f t="shared" si="1"/>
        <v>89749</v>
      </c>
      <c r="H3628" s="388">
        <f t="shared" si="2"/>
        <v>9.87</v>
      </c>
    </row>
    <row r="3629" ht="15.75" customHeight="1">
      <c r="A3629" s="323" t="s">
        <v>20093</v>
      </c>
      <c r="B3629" s="480" t="s">
        <v>20094</v>
      </c>
      <c r="C3629" s="323" t="s">
        <v>1662</v>
      </c>
      <c r="D3629" s="323" t="s">
        <v>20095</v>
      </c>
      <c r="F3629" s="286" t="str">
        <f t="shared" si="1"/>
        <v>89750</v>
      </c>
      <c r="H3629" s="388">
        <f t="shared" si="2"/>
        <v>62.2</v>
      </c>
    </row>
    <row r="3630" ht="15.75" customHeight="1">
      <c r="A3630" s="323" t="s">
        <v>20098</v>
      </c>
      <c r="B3630" s="480" t="s">
        <v>20099</v>
      </c>
      <c r="C3630" s="323" t="s">
        <v>1662</v>
      </c>
      <c r="D3630" s="323" t="s">
        <v>8018</v>
      </c>
      <c r="F3630" s="286" t="str">
        <f t="shared" si="1"/>
        <v>89751</v>
      </c>
      <c r="H3630" s="388">
        <f t="shared" si="2"/>
        <v>4.54</v>
      </c>
    </row>
    <row r="3631" ht="15.75" customHeight="1">
      <c r="A3631" s="323" t="s">
        <v>20101</v>
      </c>
      <c r="B3631" s="480" t="s">
        <v>20103</v>
      </c>
      <c r="C3631" s="323" t="s">
        <v>1662</v>
      </c>
      <c r="D3631" s="323" t="s">
        <v>8144</v>
      </c>
      <c r="F3631" s="286" t="str">
        <f t="shared" si="1"/>
        <v>89752</v>
      </c>
      <c r="H3631" s="388">
        <f t="shared" si="2"/>
        <v>5.83</v>
      </c>
    </row>
    <row r="3632" ht="15.75" customHeight="1">
      <c r="A3632" s="323" t="s">
        <v>20105</v>
      </c>
      <c r="B3632" s="480" t="s">
        <v>20107</v>
      </c>
      <c r="C3632" s="323" t="s">
        <v>1662</v>
      </c>
      <c r="D3632" s="323" t="s">
        <v>3057</v>
      </c>
      <c r="F3632" s="286" t="str">
        <f t="shared" si="1"/>
        <v>89753</v>
      </c>
      <c r="H3632" s="388">
        <f t="shared" si="2"/>
        <v>8.46</v>
      </c>
    </row>
    <row r="3633" ht="15.75" customHeight="1">
      <c r="A3633" s="323" t="s">
        <v>20109</v>
      </c>
      <c r="B3633" s="480" t="s">
        <v>20110</v>
      </c>
      <c r="C3633" s="323" t="s">
        <v>1662</v>
      </c>
      <c r="D3633" s="323" t="s">
        <v>20111</v>
      </c>
      <c r="F3633" s="286" t="str">
        <f t="shared" si="1"/>
        <v>89754</v>
      </c>
      <c r="H3633" s="388">
        <f t="shared" si="2"/>
        <v>16.06</v>
      </c>
    </row>
    <row r="3634" ht="15.75" customHeight="1">
      <c r="A3634" s="323" t="s">
        <v>20113</v>
      </c>
      <c r="B3634" s="480" t="s">
        <v>20116</v>
      </c>
      <c r="C3634" s="323" t="s">
        <v>1662</v>
      </c>
      <c r="D3634" s="323" t="s">
        <v>15144</v>
      </c>
      <c r="F3634" s="286" t="str">
        <f t="shared" si="1"/>
        <v>89755</v>
      </c>
      <c r="H3634" s="388">
        <f t="shared" si="2"/>
        <v>8.28</v>
      </c>
    </row>
    <row r="3635" ht="15.75" customHeight="1">
      <c r="A3635" s="323" t="s">
        <v>20117</v>
      </c>
      <c r="B3635" s="480" t="s">
        <v>20118</v>
      </c>
      <c r="C3635" s="323" t="s">
        <v>1662</v>
      </c>
      <c r="D3635" s="323" t="s">
        <v>15685</v>
      </c>
      <c r="F3635" s="286" t="str">
        <f t="shared" si="1"/>
        <v>89756</v>
      </c>
      <c r="H3635" s="388">
        <f t="shared" si="2"/>
        <v>13.22</v>
      </c>
    </row>
    <row r="3636" ht="15.75" customHeight="1">
      <c r="A3636" s="323" t="s">
        <v>20120</v>
      </c>
      <c r="B3636" s="480" t="s">
        <v>20122</v>
      </c>
      <c r="C3636" s="323" t="s">
        <v>1662</v>
      </c>
      <c r="D3636" s="323" t="s">
        <v>20123</v>
      </c>
      <c r="F3636" s="286" t="str">
        <f t="shared" si="1"/>
        <v>89757</v>
      </c>
      <c r="H3636" s="388">
        <f t="shared" si="2"/>
        <v>19.52</v>
      </c>
    </row>
    <row r="3637" ht="15.75" customHeight="1">
      <c r="A3637" s="323" t="s">
        <v>20126</v>
      </c>
      <c r="B3637" s="480" t="s">
        <v>20127</v>
      </c>
      <c r="C3637" s="323" t="s">
        <v>1662</v>
      </c>
      <c r="D3637" s="323" t="s">
        <v>14564</v>
      </c>
      <c r="F3637" s="286" t="str">
        <f t="shared" si="1"/>
        <v>89758</v>
      </c>
      <c r="H3637" s="388">
        <f t="shared" si="2"/>
        <v>29.78</v>
      </c>
    </row>
    <row r="3638" ht="15.75" customHeight="1">
      <c r="A3638" s="323" t="s">
        <v>20130</v>
      </c>
      <c r="B3638" s="480" t="s">
        <v>20131</v>
      </c>
      <c r="C3638" s="323" t="s">
        <v>1662</v>
      </c>
      <c r="D3638" s="323" t="s">
        <v>4506</v>
      </c>
      <c r="F3638" s="286" t="str">
        <f t="shared" si="1"/>
        <v>89759</v>
      </c>
      <c r="H3638" s="388">
        <f t="shared" si="2"/>
        <v>6.1</v>
      </c>
    </row>
    <row r="3639" ht="15.75" customHeight="1">
      <c r="A3639" s="323" t="s">
        <v>20134</v>
      </c>
      <c r="B3639" s="480" t="s">
        <v>20136</v>
      </c>
      <c r="C3639" s="323" t="s">
        <v>1662</v>
      </c>
      <c r="D3639" s="323" t="s">
        <v>20137</v>
      </c>
      <c r="F3639" s="286" t="str">
        <f t="shared" si="1"/>
        <v>89760</v>
      </c>
      <c r="H3639" s="388">
        <f t="shared" si="2"/>
        <v>12.98</v>
      </c>
    </row>
    <row r="3640" ht="15.75" customHeight="1">
      <c r="A3640" s="323" t="s">
        <v>20140</v>
      </c>
      <c r="B3640" s="480" t="s">
        <v>20141</v>
      </c>
      <c r="C3640" s="323" t="s">
        <v>1662</v>
      </c>
      <c r="D3640" s="323" t="s">
        <v>15267</v>
      </c>
      <c r="F3640" s="286" t="str">
        <f t="shared" si="1"/>
        <v>89761</v>
      </c>
      <c r="H3640" s="388">
        <f t="shared" si="2"/>
        <v>20.36</v>
      </c>
    </row>
    <row r="3641" ht="15.75" customHeight="1">
      <c r="A3641" s="323" t="s">
        <v>20143</v>
      </c>
      <c r="B3641" s="480" t="s">
        <v>20144</v>
      </c>
      <c r="C3641" s="323" t="s">
        <v>1662</v>
      </c>
      <c r="D3641" s="323" t="s">
        <v>20145</v>
      </c>
      <c r="F3641" s="286" t="str">
        <f t="shared" si="1"/>
        <v>89762</v>
      </c>
      <c r="H3641" s="388">
        <f t="shared" si="2"/>
        <v>28.27</v>
      </c>
    </row>
    <row r="3642" ht="15.75" customHeight="1">
      <c r="A3642" s="323" t="s">
        <v>20147</v>
      </c>
      <c r="B3642" s="480" t="s">
        <v>20148</v>
      </c>
      <c r="C3642" s="323" t="s">
        <v>1662</v>
      </c>
      <c r="D3642" s="323" t="s">
        <v>20149</v>
      </c>
      <c r="F3642" s="286" t="str">
        <f t="shared" si="1"/>
        <v>89763</v>
      </c>
      <c r="H3642" s="388">
        <f t="shared" si="2"/>
        <v>106.55</v>
      </c>
    </row>
    <row r="3643" ht="15.75" customHeight="1">
      <c r="A3643" s="323" t="s">
        <v>20152</v>
      </c>
      <c r="B3643" s="480" t="s">
        <v>20153</v>
      </c>
      <c r="C3643" s="323" t="s">
        <v>1662</v>
      </c>
      <c r="D3643" s="323" t="s">
        <v>4463</v>
      </c>
      <c r="F3643" s="286" t="str">
        <f t="shared" si="1"/>
        <v>89764</v>
      </c>
      <c r="H3643" s="388">
        <f t="shared" si="2"/>
        <v>21.95</v>
      </c>
    </row>
    <row r="3644" ht="15.75" customHeight="1">
      <c r="A3644" s="323" t="s">
        <v>20156</v>
      </c>
      <c r="B3644" s="480" t="s">
        <v>20157</v>
      </c>
      <c r="C3644" s="323" t="s">
        <v>1662</v>
      </c>
      <c r="D3644" s="323" t="s">
        <v>12087</v>
      </c>
      <c r="F3644" s="286" t="str">
        <f t="shared" si="1"/>
        <v>89765</v>
      </c>
      <c r="H3644" s="388">
        <f t="shared" si="2"/>
        <v>10.54</v>
      </c>
    </row>
    <row r="3645" ht="15.75" customHeight="1">
      <c r="A3645" s="323" t="s">
        <v>20160</v>
      </c>
      <c r="B3645" s="480" t="s">
        <v>20161</v>
      </c>
      <c r="C3645" s="323" t="s">
        <v>1662</v>
      </c>
      <c r="D3645" s="323" t="s">
        <v>4570</v>
      </c>
      <c r="F3645" s="286" t="str">
        <f t="shared" si="1"/>
        <v>89766</v>
      </c>
      <c r="H3645" s="388">
        <f t="shared" si="2"/>
        <v>14.68</v>
      </c>
    </row>
    <row r="3646" ht="15.75" customHeight="1">
      <c r="A3646" s="323" t="s">
        <v>20163</v>
      </c>
      <c r="B3646" s="480" t="s">
        <v>20164</v>
      </c>
      <c r="C3646" s="323" t="s">
        <v>1662</v>
      </c>
      <c r="D3646" s="323" t="s">
        <v>4570</v>
      </c>
      <c r="F3646" s="286" t="str">
        <f t="shared" si="1"/>
        <v>89767</v>
      </c>
      <c r="H3646" s="388">
        <f t="shared" si="2"/>
        <v>14.68</v>
      </c>
    </row>
    <row r="3647" ht="15.75" customHeight="1">
      <c r="A3647" s="323" t="s">
        <v>20166</v>
      </c>
      <c r="B3647" s="480" t="s">
        <v>20167</v>
      </c>
      <c r="C3647" s="323" t="s">
        <v>1662</v>
      </c>
      <c r="D3647" s="323" t="s">
        <v>6550</v>
      </c>
      <c r="F3647" s="286" t="str">
        <f t="shared" si="1"/>
        <v>89768</v>
      </c>
      <c r="H3647" s="388">
        <f t="shared" si="2"/>
        <v>15.21</v>
      </c>
    </row>
    <row r="3648" ht="15.75" customHeight="1">
      <c r="A3648" s="323" t="s">
        <v>20170</v>
      </c>
      <c r="B3648" s="480" t="s">
        <v>20171</v>
      </c>
      <c r="C3648" s="323" t="s">
        <v>1662</v>
      </c>
      <c r="D3648" s="323" t="s">
        <v>20173</v>
      </c>
      <c r="F3648" s="286" t="str">
        <f t="shared" si="1"/>
        <v>89769</v>
      </c>
      <c r="H3648" s="388">
        <f t="shared" si="2"/>
        <v>33.31</v>
      </c>
    </row>
    <row r="3649" ht="15.75" customHeight="1">
      <c r="A3649" s="323" t="s">
        <v>20174</v>
      </c>
      <c r="B3649" s="480" t="s">
        <v>20176</v>
      </c>
      <c r="C3649" s="323" t="s">
        <v>722</v>
      </c>
      <c r="D3649" s="323" t="s">
        <v>20177</v>
      </c>
      <c r="F3649" s="286" t="str">
        <f t="shared" si="1"/>
        <v>89772</v>
      </c>
      <c r="H3649" s="388">
        <f t="shared" si="2"/>
        <v>69.16</v>
      </c>
    </row>
    <row r="3650" ht="15.75" customHeight="1">
      <c r="A3650" s="323" t="s">
        <v>20179</v>
      </c>
      <c r="B3650" s="480" t="s">
        <v>20180</v>
      </c>
      <c r="C3650" s="323" t="s">
        <v>1662</v>
      </c>
      <c r="D3650" s="323" t="s">
        <v>7612</v>
      </c>
      <c r="F3650" s="286" t="str">
        <f t="shared" si="1"/>
        <v>89774</v>
      </c>
      <c r="H3650" s="388">
        <f t="shared" si="2"/>
        <v>14.13</v>
      </c>
    </row>
    <row r="3651" ht="15.75" customHeight="1">
      <c r="A3651" s="323" t="s">
        <v>20182</v>
      </c>
      <c r="B3651" s="480" t="s">
        <v>20183</v>
      </c>
      <c r="C3651" s="323" t="s">
        <v>1662</v>
      </c>
      <c r="D3651" s="323" t="s">
        <v>11187</v>
      </c>
      <c r="F3651" s="286" t="str">
        <f t="shared" si="1"/>
        <v>89776</v>
      </c>
      <c r="H3651" s="388">
        <f t="shared" si="2"/>
        <v>20</v>
      </c>
    </row>
    <row r="3652" ht="15.75" customHeight="1">
      <c r="A3652" s="323" t="s">
        <v>20187</v>
      </c>
      <c r="B3652" s="480" t="s">
        <v>20188</v>
      </c>
      <c r="C3652" s="323" t="s">
        <v>1662</v>
      </c>
      <c r="D3652" s="323" t="s">
        <v>20189</v>
      </c>
      <c r="F3652" s="286" t="str">
        <f t="shared" si="1"/>
        <v>89777</v>
      </c>
      <c r="H3652" s="388">
        <f t="shared" si="2"/>
        <v>17.3</v>
      </c>
    </row>
    <row r="3653" ht="15.75" customHeight="1">
      <c r="A3653" s="323" t="s">
        <v>20191</v>
      </c>
      <c r="B3653" s="480" t="s">
        <v>20193</v>
      </c>
      <c r="C3653" s="323" t="s">
        <v>1662</v>
      </c>
      <c r="D3653" s="323" t="s">
        <v>5331</v>
      </c>
      <c r="F3653" s="286" t="str">
        <f t="shared" si="1"/>
        <v>89778</v>
      </c>
      <c r="H3653" s="388">
        <f t="shared" si="2"/>
        <v>17.7</v>
      </c>
    </row>
    <row r="3654" ht="15.75" customHeight="1">
      <c r="A3654" s="323" t="s">
        <v>20195</v>
      </c>
      <c r="B3654" s="480" t="s">
        <v>20196</v>
      </c>
      <c r="C3654" s="323" t="s">
        <v>1662</v>
      </c>
      <c r="D3654" s="323" t="s">
        <v>14532</v>
      </c>
      <c r="F3654" s="286" t="str">
        <f t="shared" si="1"/>
        <v>89779</v>
      </c>
      <c r="H3654" s="388">
        <f t="shared" si="2"/>
        <v>28.59</v>
      </c>
    </row>
    <row r="3655" ht="15.75" customHeight="1">
      <c r="A3655" s="323" t="s">
        <v>20198</v>
      </c>
      <c r="B3655" s="480" t="s">
        <v>20199</v>
      </c>
      <c r="C3655" s="323" t="s">
        <v>1662</v>
      </c>
      <c r="D3655" s="323" t="s">
        <v>20189</v>
      </c>
      <c r="F3655" s="286" t="str">
        <f t="shared" si="1"/>
        <v>89780</v>
      </c>
      <c r="H3655" s="388">
        <f t="shared" si="2"/>
        <v>17.3</v>
      </c>
    </row>
    <row r="3656" ht="15.75" customHeight="1">
      <c r="A3656" s="323" t="s">
        <v>20202</v>
      </c>
      <c r="B3656" s="480" t="s">
        <v>20204</v>
      </c>
      <c r="C3656" s="323" t="s">
        <v>1662</v>
      </c>
      <c r="D3656" s="323" t="s">
        <v>20205</v>
      </c>
      <c r="F3656" s="286" t="str">
        <f t="shared" si="1"/>
        <v>89781</v>
      </c>
      <c r="H3656" s="388">
        <f t="shared" si="2"/>
        <v>25.31</v>
      </c>
    </row>
    <row r="3657" ht="15.75" customHeight="1">
      <c r="A3657" s="323" t="s">
        <v>20207</v>
      </c>
      <c r="B3657" s="480" t="s">
        <v>20208</v>
      </c>
      <c r="C3657" s="323" t="s">
        <v>1662</v>
      </c>
      <c r="D3657" s="323" t="s">
        <v>9417</v>
      </c>
      <c r="F3657" s="286" t="str">
        <f t="shared" si="1"/>
        <v>89782</v>
      </c>
      <c r="H3657" s="388">
        <f t="shared" si="2"/>
        <v>11.3</v>
      </c>
    </row>
    <row r="3658" ht="15.75" customHeight="1">
      <c r="A3658" s="323" t="s">
        <v>20210</v>
      </c>
      <c r="B3658" s="480" t="s">
        <v>20212</v>
      </c>
      <c r="C3658" s="323" t="s">
        <v>1662</v>
      </c>
      <c r="D3658" s="323" t="s">
        <v>8280</v>
      </c>
      <c r="F3658" s="286" t="str">
        <f t="shared" si="1"/>
        <v>89783</v>
      </c>
      <c r="H3658" s="388">
        <f t="shared" si="2"/>
        <v>11.58</v>
      </c>
    </row>
    <row r="3659" ht="15.75" customHeight="1">
      <c r="A3659" s="323" t="s">
        <v>20214</v>
      </c>
      <c r="B3659" s="480" t="s">
        <v>20215</v>
      </c>
      <c r="C3659" s="323" t="s">
        <v>1662</v>
      </c>
      <c r="D3659" s="323" t="s">
        <v>20217</v>
      </c>
      <c r="F3659" s="286" t="str">
        <f t="shared" si="1"/>
        <v>89784</v>
      </c>
      <c r="H3659" s="388">
        <f t="shared" si="2"/>
        <v>18.71</v>
      </c>
    </row>
    <row r="3660" ht="15.75" customHeight="1">
      <c r="A3660" s="323" t="s">
        <v>20218</v>
      </c>
      <c r="B3660" s="480" t="s">
        <v>20219</v>
      </c>
      <c r="C3660" s="323" t="s">
        <v>1662</v>
      </c>
      <c r="D3660" s="323" t="s">
        <v>8939</v>
      </c>
      <c r="F3660" s="286" t="str">
        <f t="shared" si="1"/>
        <v>89785</v>
      </c>
      <c r="H3660" s="388">
        <f t="shared" si="2"/>
        <v>20.52</v>
      </c>
    </row>
    <row r="3661" ht="15.75" customHeight="1">
      <c r="A3661" s="323" t="s">
        <v>20221</v>
      </c>
      <c r="B3661" s="480" t="s">
        <v>20223</v>
      </c>
      <c r="C3661" s="323" t="s">
        <v>1662</v>
      </c>
      <c r="D3661" s="323" t="s">
        <v>20224</v>
      </c>
      <c r="F3661" s="286" t="str">
        <f t="shared" si="1"/>
        <v>89786</v>
      </c>
      <c r="H3661" s="388">
        <f t="shared" si="2"/>
        <v>31.21</v>
      </c>
    </row>
    <row r="3662" ht="15.75" customHeight="1">
      <c r="A3662" s="323" t="s">
        <v>20225</v>
      </c>
      <c r="B3662" s="480" t="s">
        <v>20227</v>
      </c>
      <c r="C3662" s="323" t="s">
        <v>1662</v>
      </c>
      <c r="D3662" s="323" t="s">
        <v>20205</v>
      </c>
      <c r="F3662" s="286" t="str">
        <f t="shared" si="1"/>
        <v>89787</v>
      </c>
      <c r="H3662" s="388">
        <f t="shared" si="2"/>
        <v>25.31</v>
      </c>
    </row>
    <row r="3663" ht="15.75" customHeight="1">
      <c r="A3663" s="323" t="s">
        <v>20229</v>
      </c>
      <c r="B3663" s="480" t="s">
        <v>20230</v>
      </c>
      <c r="C3663" s="323" t="s">
        <v>1662</v>
      </c>
      <c r="D3663" s="323" t="s">
        <v>2776</v>
      </c>
      <c r="F3663" s="286" t="str">
        <f t="shared" si="1"/>
        <v>89788</v>
      </c>
      <c r="H3663" s="388">
        <f t="shared" si="2"/>
        <v>48.25</v>
      </c>
    </row>
    <row r="3664" ht="15.75" customHeight="1">
      <c r="A3664" s="323" t="s">
        <v>20231</v>
      </c>
      <c r="B3664" s="480" t="s">
        <v>20233</v>
      </c>
      <c r="C3664" s="323" t="s">
        <v>1662</v>
      </c>
      <c r="D3664" s="323" t="s">
        <v>20234</v>
      </c>
      <c r="F3664" s="286" t="str">
        <f t="shared" si="1"/>
        <v>89789</v>
      </c>
      <c r="H3664" s="388">
        <f t="shared" si="2"/>
        <v>48.98</v>
      </c>
    </row>
    <row r="3665" ht="15.75" customHeight="1">
      <c r="A3665" s="323" t="s">
        <v>20236</v>
      </c>
      <c r="B3665" s="480" t="s">
        <v>20237</v>
      </c>
      <c r="C3665" s="323" t="s">
        <v>1662</v>
      </c>
      <c r="D3665" s="323" t="s">
        <v>20238</v>
      </c>
      <c r="F3665" s="286" t="str">
        <f t="shared" si="1"/>
        <v>89790</v>
      </c>
      <c r="H3665" s="388">
        <f t="shared" si="2"/>
        <v>116.99</v>
      </c>
    </row>
    <row r="3666" ht="15.75" customHeight="1">
      <c r="A3666" s="323" t="s">
        <v>20240</v>
      </c>
      <c r="B3666" s="480" t="s">
        <v>20241</v>
      </c>
      <c r="C3666" s="323" t="s">
        <v>1662</v>
      </c>
      <c r="D3666" s="323" t="s">
        <v>20242</v>
      </c>
      <c r="F3666" s="286" t="str">
        <f t="shared" si="1"/>
        <v>89791</v>
      </c>
      <c r="H3666" s="388">
        <f t="shared" si="2"/>
        <v>119.68</v>
      </c>
    </row>
    <row r="3667" ht="15.75" customHeight="1">
      <c r="A3667" s="323" t="s">
        <v>20243</v>
      </c>
      <c r="B3667" s="480" t="s">
        <v>20244</v>
      </c>
      <c r="C3667" s="323" t="s">
        <v>1662</v>
      </c>
      <c r="D3667" s="323" t="s">
        <v>20246</v>
      </c>
      <c r="F3667" s="286" t="str">
        <f t="shared" si="1"/>
        <v>89792</v>
      </c>
      <c r="H3667" s="388">
        <f t="shared" si="2"/>
        <v>137.9</v>
      </c>
    </row>
    <row r="3668" ht="15.75" customHeight="1">
      <c r="A3668" s="323" t="s">
        <v>20248</v>
      </c>
      <c r="B3668" s="480" t="s">
        <v>20249</v>
      </c>
      <c r="C3668" s="323" t="s">
        <v>1662</v>
      </c>
      <c r="D3668" s="323" t="s">
        <v>20250</v>
      </c>
      <c r="F3668" s="286" t="str">
        <f t="shared" si="1"/>
        <v>89793</v>
      </c>
      <c r="H3668" s="388">
        <f t="shared" si="2"/>
        <v>141.51</v>
      </c>
    </row>
    <row r="3669" ht="15.75" customHeight="1">
      <c r="A3669" s="323" t="s">
        <v>20253</v>
      </c>
      <c r="B3669" s="480" t="s">
        <v>20254</v>
      </c>
      <c r="C3669" s="323" t="s">
        <v>1662</v>
      </c>
      <c r="D3669" s="323" t="s">
        <v>16332</v>
      </c>
      <c r="F3669" s="286" t="str">
        <f t="shared" si="1"/>
        <v>89794</v>
      </c>
      <c r="H3669" s="388">
        <f t="shared" si="2"/>
        <v>12.02</v>
      </c>
    </row>
    <row r="3670" ht="15.75" customHeight="1">
      <c r="A3670" s="323" t="s">
        <v>20257</v>
      </c>
      <c r="B3670" s="480" t="s">
        <v>20258</v>
      </c>
      <c r="C3670" s="323" t="s">
        <v>1662</v>
      </c>
      <c r="D3670" s="323" t="s">
        <v>19289</v>
      </c>
      <c r="F3670" s="286" t="str">
        <f t="shared" si="1"/>
        <v>89795</v>
      </c>
      <c r="H3670" s="388">
        <f t="shared" si="2"/>
        <v>33.68</v>
      </c>
    </row>
    <row r="3671" ht="15.75" customHeight="1">
      <c r="A3671" s="323" t="s">
        <v>20261</v>
      </c>
      <c r="B3671" s="480" t="s">
        <v>20262</v>
      </c>
      <c r="C3671" s="323" t="s">
        <v>1662</v>
      </c>
      <c r="D3671" s="323" t="s">
        <v>20264</v>
      </c>
      <c r="F3671" s="286" t="str">
        <f t="shared" si="1"/>
        <v>89796</v>
      </c>
      <c r="H3671" s="388">
        <f t="shared" si="2"/>
        <v>38.38</v>
      </c>
    </row>
    <row r="3672" ht="15.75" customHeight="1">
      <c r="A3672" s="323" t="s">
        <v>20266</v>
      </c>
      <c r="B3672" s="480" t="s">
        <v>20267</v>
      </c>
      <c r="C3672" s="323" t="s">
        <v>1662</v>
      </c>
      <c r="D3672" s="323" t="s">
        <v>20268</v>
      </c>
      <c r="F3672" s="286" t="str">
        <f t="shared" si="1"/>
        <v>89797</v>
      </c>
      <c r="H3672" s="388">
        <f t="shared" si="2"/>
        <v>44.21</v>
      </c>
    </row>
    <row r="3673" ht="15.75" customHeight="1">
      <c r="A3673" s="323" t="s">
        <v>20271</v>
      </c>
      <c r="B3673" s="480" t="s">
        <v>20272</v>
      </c>
      <c r="C3673" s="323" t="s">
        <v>1662</v>
      </c>
      <c r="D3673" s="323" t="s">
        <v>15633</v>
      </c>
      <c r="F3673" s="286" t="str">
        <f t="shared" si="1"/>
        <v>89801</v>
      </c>
      <c r="H3673" s="388">
        <f t="shared" si="2"/>
        <v>6.42</v>
      </c>
    </row>
    <row r="3674" ht="15.75" customHeight="1">
      <c r="A3674" s="323" t="s">
        <v>20275</v>
      </c>
      <c r="B3674" s="480" t="s">
        <v>20276</v>
      </c>
      <c r="C3674" s="323" t="s">
        <v>1662</v>
      </c>
      <c r="D3674" s="323" t="s">
        <v>4221</v>
      </c>
      <c r="F3674" s="286" t="str">
        <f t="shared" si="1"/>
        <v>89802</v>
      </c>
      <c r="H3674" s="388">
        <f t="shared" si="2"/>
        <v>7.06</v>
      </c>
    </row>
    <row r="3675" ht="15.75" customHeight="1">
      <c r="A3675" s="323" t="s">
        <v>20279</v>
      </c>
      <c r="B3675" s="480" t="s">
        <v>20280</v>
      </c>
      <c r="C3675" s="323" t="s">
        <v>1662</v>
      </c>
      <c r="D3675" s="323" t="s">
        <v>13985</v>
      </c>
      <c r="F3675" s="286" t="str">
        <f t="shared" si="1"/>
        <v>89803</v>
      </c>
      <c r="H3675" s="388">
        <f t="shared" si="2"/>
        <v>13.9</v>
      </c>
    </row>
    <row r="3676" ht="15.75" customHeight="1">
      <c r="A3676" s="323" t="s">
        <v>20281</v>
      </c>
      <c r="B3676" s="480" t="s">
        <v>20283</v>
      </c>
      <c r="C3676" s="323" t="s">
        <v>1662</v>
      </c>
      <c r="D3676" s="323" t="s">
        <v>12616</v>
      </c>
      <c r="F3676" s="286" t="str">
        <f t="shared" si="1"/>
        <v>89804</v>
      </c>
      <c r="H3676" s="388">
        <f t="shared" si="2"/>
        <v>14.95</v>
      </c>
    </row>
    <row r="3677" ht="15.75" customHeight="1">
      <c r="A3677" s="323" t="s">
        <v>20285</v>
      </c>
      <c r="B3677" s="480" t="s">
        <v>20286</v>
      </c>
      <c r="C3677" s="323" t="s">
        <v>1662</v>
      </c>
      <c r="D3677" s="323" t="s">
        <v>2999</v>
      </c>
      <c r="F3677" s="286" t="str">
        <f t="shared" si="1"/>
        <v>89805</v>
      </c>
      <c r="H3677" s="388">
        <f t="shared" si="2"/>
        <v>13.16</v>
      </c>
    </row>
    <row r="3678" ht="15.75" customHeight="1">
      <c r="A3678" s="323" t="s">
        <v>20290</v>
      </c>
      <c r="B3678" s="480" t="s">
        <v>20292</v>
      </c>
      <c r="C3678" s="323" t="s">
        <v>1662</v>
      </c>
      <c r="D3678" s="323" t="s">
        <v>15456</v>
      </c>
      <c r="F3678" s="286" t="str">
        <f t="shared" si="1"/>
        <v>89806</v>
      </c>
      <c r="H3678" s="388">
        <f t="shared" si="2"/>
        <v>14.07</v>
      </c>
    </row>
    <row r="3679" ht="15.75" customHeight="1">
      <c r="A3679" s="323" t="s">
        <v>20294</v>
      </c>
      <c r="B3679" s="480" t="s">
        <v>20295</v>
      </c>
      <c r="C3679" s="323" t="s">
        <v>1662</v>
      </c>
      <c r="D3679" s="323" t="s">
        <v>7050</v>
      </c>
      <c r="F3679" s="286" t="str">
        <f t="shared" si="1"/>
        <v>89807</v>
      </c>
      <c r="H3679" s="388">
        <f t="shared" si="2"/>
        <v>26.14</v>
      </c>
    </row>
    <row r="3680" ht="15.75" customHeight="1">
      <c r="A3680" s="323" t="s">
        <v>20297</v>
      </c>
      <c r="B3680" s="480" t="s">
        <v>20298</v>
      </c>
      <c r="C3680" s="323" t="s">
        <v>1662</v>
      </c>
      <c r="D3680" s="323" t="s">
        <v>7411</v>
      </c>
      <c r="F3680" s="286" t="str">
        <f t="shared" si="1"/>
        <v>89808</v>
      </c>
      <c r="H3680" s="388">
        <f t="shared" si="2"/>
        <v>39.15</v>
      </c>
    </row>
    <row r="3681" ht="15.75" customHeight="1">
      <c r="A3681" s="323" t="s">
        <v>20300</v>
      </c>
      <c r="B3681" s="480" t="s">
        <v>20302</v>
      </c>
      <c r="C3681" s="323" t="s">
        <v>1662</v>
      </c>
      <c r="D3681" s="323" t="s">
        <v>4326</v>
      </c>
      <c r="F3681" s="286" t="str">
        <f t="shared" si="1"/>
        <v>89809</v>
      </c>
      <c r="H3681" s="388">
        <f t="shared" si="2"/>
        <v>17.67</v>
      </c>
    </row>
    <row r="3682" ht="15.75" customHeight="1">
      <c r="A3682" s="323" t="s">
        <v>20306</v>
      </c>
      <c r="B3682" s="480" t="s">
        <v>20307</v>
      </c>
      <c r="C3682" s="323" t="s">
        <v>1662</v>
      </c>
      <c r="D3682" s="323" t="s">
        <v>20308</v>
      </c>
      <c r="F3682" s="286" t="str">
        <f t="shared" si="1"/>
        <v>89810</v>
      </c>
      <c r="H3682" s="388">
        <f t="shared" si="2"/>
        <v>17.6</v>
      </c>
    </row>
    <row r="3683" ht="15.75" customHeight="1">
      <c r="A3683" s="323" t="s">
        <v>20310</v>
      </c>
      <c r="B3683" s="480" t="s">
        <v>20311</v>
      </c>
      <c r="C3683" s="323" t="s">
        <v>1662</v>
      </c>
      <c r="D3683" s="323" t="s">
        <v>20312</v>
      </c>
      <c r="F3683" s="286" t="str">
        <f t="shared" si="1"/>
        <v>89811</v>
      </c>
      <c r="H3683" s="388">
        <f t="shared" si="2"/>
        <v>31.77</v>
      </c>
    </row>
    <row r="3684" ht="15.75" customHeight="1">
      <c r="A3684" s="323" t="s">
        <v>20313</v>
      </c>
      <c r="B3684" s="480" t="s">
        <v>20315</v>
      </c>
      <c r="C3684" s="323" t="s">
        <v>1662</v>
      </c>
      <c r="D3684" s="323" t="s">
        <v>20316</v>
      </c>
      <c r="F3684" s="286" t="str">
        <f t="shared" si="1"/>
        <v>89812</v>
      </c>
      <c r="H3684" s="388">
        <f t="shared" si="2"/>
        <v>56.8</v>
      </c>
    </row>
    <row r="3685" ht="15.75" customHeight="1">
      <c r="A3685" s="323" t="s">
        <v>20317</v>
      </c>
      <c r="B3685" s="480" t="s">
        <v>20318</v>
      </c>
      <c r="C3685" s="323" t="s">
        <v>1662</v>
      </c>
      <c r="D3685" s="323" t="s">
        <v>10499</v>
      </c>
      <c r="F3685" s="286" t="str">
        <f t="shared" si="1"/>
        <v>89813</v>
      </c>
      <c r="H3685" s="388">
        <f t="shared" si="2"/>
        <v>6.37</v>
      </c>
    </row>
    <row r="3686" ht="15.75" customHeight="1">
      <c r="A3686" s="323" t="s">
        <v>20321</v>
      </c>
      <c r="B3686" s="480" t="s">
        <v>20323</v>
      </c>
      <c r="C3686" s="323" t="s">
        <v>1662</v>
      </c>
      <c r="D3686" s="323" t="s">
        <v>15408</v>
      </c>
      <c r="F3686" s="286" t="str">
        <f t="shared" si="1"/>
        <v>89814</v>
      </c>
      <c r="H3686" s="388">
        <f t="shared" si="2"/>
        <v>13.96</v>
      </c>
    </row>
    <row r="3687" ht="15.75" customHeight="1">
      <c r="A3687" s="323" t="s">
        <v>20326</v>
      </c>
      <c r="B3687" s="480" t="s">
        <v>20327</v>
      </c>
      <c r="C3687" s="323" t="s">
        <v>1662</v>
      </c>
      <c r="D3687" s="323" t="s">
        <v>4456</v>
      </c>
      <c r="F3687" s="286" t="str">
        <f t="shared" si="1"/>
        <v>89815</v>
      </c>
      <c r="H3687" s="388">
        <f t="shared" si="2"/>
        <v>19.4</v>
      </c>
    </row>
    <row r="3688" ht="15.75" customHeight="1">
      <c r="A3688" s="323" t="s">
        <v>20329</v>
      </c>
      <c r="B3688" s="480" t="s">
        <v>20330</v>
      </c>
      <c r="C3688" s="323" t="s">
        <v>1662</v>
      </c>
      <c r="D3688" s="323" t="s">
        <v>8843</v>
      </c>
      <c r="F3688" s="286" t="str">
        <f t="shared" si="1"/>
        <v>89816</v>
      </c>
      <c r="H3688" s="388">
        <f t="shared" si="2"/>
        <v>27.31</v>
      </c>
    </row>
    <row r="3689" ht="15.75" customHeight="1">
      <c r="A3689" s="323" t="s">
        <v>20331</v>
      </c>
      <c r="B3689" s="480" t="s">
        <v>20333</v>
      </c>
      <c r="C3689" s="323" t="s">
        <v>1662</v>
      </c>
      <c r="D3689" s="323" t="s">
        <v>8857</v>
      </c>
      <c r="F3689" s="286" t="str">
        <f t="shared" si="1"/>
        <v>89817</v>
      </c>
      <c r="H3689" s="388">
        <f t="shared" si="2"/>
        <v>11.22</v>
      </c>
    </row>
    <row r="3690" ht="15.75" customHeight="1">
      <c r="A3690" s="323" t="s">
        <v>20335</v>
      </c>
      <c r="B3690" s="480" t="s">
        <v>20336</v>
      </c>
      <c r="C3690" s="323" t="s">
        <v>1662</v>
      </c>
      <c r="D3690" s="323" t="s">
        <v>20337</v>
      </c>
      <c r="F3690" s="286" t="str">
        <f t="shared" si="1"/>
        <v>89818</v>
      </c>
      <c r="H3690" s="388">
        <f t="shared" si="2"/>
        <v>105.6</v>
      </c>
    </row>
    <row r="3691" ht="15.75" customHeight="1">
      <c r="A3691" s="323" t="s">
        <v>20339</v>
      </c>
      <c r="B3691" s="480" t="s">
        <v>20340</v>
      </c>
      <c r="C3691" s="323" t="s">
        <v>1662</v>
      </c>
      <c r="D3691" s="323" t="s">
        <v>15460</v>
      </c>
      <c r="F3691" s="286" t="str">
        <f t="shared" si="1"/>
        <v>89819</v>
      </c>
      <c r="H3691" s="388">
        <f t="shared" si="2"/>
        <v>17.09</v>
      </c>
    </row>
    <row r="3692" ht="15.75" customHeight="1">
      <c r="A3692" s="323" t="s">
        <v>20341</v>
      </c>
      <c r="B3692" s="480" t="s">
        <v>20343</v>
      </c>
      <c r="C3692" s="323" t="s">
        <v>1662</v>
      </c>
      <c r="D3692" s="323" t="s">
        <v>20344</v>
      </c>
      <c r="F3692" s="286" t="str">
        <f t="shared" si="1"/>
        <v>89820</v>
      </c>
      <c r="H3692" s="388">
        <f t="shared" si="2"/>
        <v>21</v>
      </c>
    </row>
    <row r="3693" ht="15.75" customHeight="1">
      <c r="A3693" s="323" t="s">
        <v>20345</v>
      </c>
      <c r="B3693" s="480" t="s">
        <v>20347</v>
      </c>
      <c r="C3693" s="323" t="s">
        <v>1662</v>
      </c>
      <c r="D3693" s="323" t="s">
        <v>15408</v>
      </c>
      <c r="F3693" s="286" t="str">
        <f t="shared" si="1"/>
        <v>89821</v>
      </c>
      <c r="H3693" s="388">
        <f t="shared" si="2"/>
        <v>13.96</v>
      </c>
    </row>
    <row r="3694" ht="15.75" customHeight="1">
      <c r="A3694" s="323" t="s">
        <v>20348</v>
      </c>
      <c r="B3694" s="480" t="s">
        <v>20349</v>
      </c>
      <c r="C3694" s="323" t="s">
        <v>1662</v>
      </c>
      <c r="D3694" s="323" t="s">
        <v>20351</v>
      </c>
      <c r="F3694" s="286" t="str">
        <f t="shared" si="1"/>
        <v>89822</v>
      </c>
      <c r="H3694" s="388">
        <f t="shared" si="2"/>
        <v>15.66</v>
      </c>
    </row>
    <row r="3695" ht="15.75" customHeight="1">
      <c r="A3695" s="323" t="s">
        <v>20352</v>
      </c>
      <c r="B3695" s="480" t="s">
        <v>20353</v>
      </c>
      <c r="C3695" s="323" t="s">
        <v>1662</v>
      </c>
      <c r="D3695" s="323" t="s">
        <v>10912</v>
      </c>
      <c r="F3695" s="286" t="str">
        <f t="shared" si="1"/>
        <v>89823</v>
      </c>
      <c r="H3695" s="388">
        <f t="shared" si="2"/>
        <v>24.85</v>
      </c>
    </row>
    <row r="3696" ht="15.75" customHeight="1">
      <c r="A3696" s="323" t="s">
        <v>20358</v>
      </c>
      <c r="B3696" s="480" t="s">
        <v>20361</v>
      </c>
      <c r="C3696" s="323" t="s">
        <v>1662</v>
      </c>
      <c r="D3696" s="323" t="s">
        <v>20362</v>
      </c>
      <c r="F3696" s="286" t="str">
        <f t="shared" si="1"/>
        <v>89824</v>
      </c>
      <c r="H3696" s="388">
        <f t="shared" si="2"/>
        <v>26.18</v>
      </c>
    </row>
    <row r="3697" ht="15.75" customHeight="1">
      <c r="A3697" s="323" t="s">
        <v>20364</v>
      </c>
      <c r="B3697" s="480" t="s">
        <v>20366</v>
      </c>
      <c r="C3697" s="323" t="s">
        <v>1662</v>
      </c>
      <c r="D3697" s="323" t="s">
        <v>7612</v>
      </c>
      <c r="F3697" s="286" t="str">
        <f t="shared" si="1"/>
        <v>89825</v>
      </c>
      <c r="H3697" s="388">
        <f t="shared" si="2"/>
        <v>14.13</v>
      </c>
    </row>
    <row r="3698" ht="15.75" customHeight="1">
      <c r="A3698" s="323" t="s">
        <v>20368</v>
      </c>
      <c r="B3698" s="480" t="s">
        <v>20369</v>
      </c>
      <c r="C3698" s="323" t="s">
        <v>1662</v>
      </c>
      <c r="D3698" s="323" t="s">
        <v>17936</v>
      </c>
      <c r="F3698" s="286" t="str">
        <f t="shared" si="1"/>
        <v>89826</v>
      </c>
      <c r="H3698" s="388">
        <f t="shared" si="2"/>
        <v>108.03</v>
      </c>
    </row>
    <row r="3699" ht="15.75" customHeight="1">
      <c r="A3699" s="323" t="s">
        <v>20372</v>
      </c>
      <c r="B3699" s="480" t="s">
        <v>20373</v>
      </c>
      <c r="C3699" s="323" t="s">
        <v>1662</v>
      </c>
      <c r="D3699" s="323" t="s">
        <v>15557</v>
      </c>
      <c r="F3699" s="286" t="str">
        <f t="shared" si="1"/>
        <v>89827</v>
      </c>
      <c r="H3699" s="388">
        <f t="shared" si="2"/>
        <v>15.94</v>
      </c>
    </row>
    <row r="3700" ht="15.75" customHeight="1">
      <c r="A3700" s="323" t="s">
        <v>20376</v>
      </c>
      <c r="B3700" s="480" t="s">
        <v>20377</v>
      </c>
      <c r="C3700" s="323" t="s">
        <v>1662</v>
      </c>
      <c r="D3700" s="323" t="s">
        <v>7411</v>
      </c>
      <c r="F3700" s="286" t="str">
        <f t="shared" si="1"/>
        <v>89828</v>
      </c>
      <c r="H3700" s="388">
        <f t="shared" si="2"/>
        <v>39.15</v>
      </c>
    </row>
    <row r="3701" ht="15.75" customHeight="1">
      <c r="A3701" s="323" t="s">
        <v>20380</v>
      </c>
      <c r="B3701" s="480" t="s">
        <v>20381</v>
      </c>
      <c r="C3701" s="323" t="s">
        <v>1662</v>
      </c>
      <c r="D3701" s="323" t="s">
        <v>20383</v>
      </c>
      <c r="F3701" s="286" t="str">
        <f t="shared" si="1"/>
        <v>89829</v>
      </c>
      <c r="H3701" s="388">
        <f t="shared" si="2"/>
        <v>25.39</v>
      </c>
    </row>
    <row r="3702" ht="15.75" customHeight="1">
      <c r="A3702" s="323" t="s">
        <v>20385</v>
      </c>
      <c r="B3702" s="480" t="s">
        <v>20387</v>
      </c>
      <c r="C3702" s="323" t="s">
        <v>1662</v>
      </c>
      <c r="D3702" s="323" t="s">
        <v>20388</v>
      </c>
      <c r="F3702" s="286" t="str">
        <f t="shared" si="1"/>
        <v>89830</v>
      </c>
      <c r="H3702" s="388">
        <f t="shared" si="2"/>
        <v>27.86</v>
      </c>
    </row>
    <row r="3703" ht="15.75" customHeight="1">
      <c r="A3703" s="323" t="s">
        <v>20391</v>
      </c>
      <c r="B3703" s="480" t="s">
        <v>20392</v>
      </c>
      <c r="C3703" s="323" t="s">
        <v>1662</v>
      </c>
      <c r="D3703" s="323" t="s">
        <v>20393</v>
      </c>
      <c r="F3703" s="286" t="str">
        <f t="shared" si="1"/>
        <v>89831</v>
      </c>
      <c r="H3703" s="388">
        <f t="shared" si="2"/>
        <v>128.92</v>
      </c>
    </row>
    <row r="3704" ht="15.75" customHeight="1">
      <c r="A3704" s="323" t="s">
        <v>20395</v>
      </c>
      <c r="B3704" s="480" t="s">
        <v>20396</v>
      </c>
      <c r="C3704" s="323" t="s">
        <v>1662</v>
      </c>
      <c r="D3704" s="323" t="s">
        <v>15350</v>
      </c>
      <c r="F3704" s="286" t="str">
        <f t="shared" si="1"/>
        <v>89832</v>
      </c>
      <c r="H3704" s="388">
        <f t="shared" si="2"/>
        <v>27.37</v>
      </c>
    </row>
    <row r="3705" ht="15.75" customHeight="1">
      <c r="A3705" s="323" t="s">
        <v>20398</v>
      </c>
      <c r="B3705" s="480" t="s">
        <v>20399</v>
      </c>
      <c r="C3705" s="323" t="s">
        <v>1662</v>
      </c>
      <c r="D3705" s="323" t="s">
        <v>20400</v>
      </c>
      <c r="F3705" s="286" t="str">
        <f t="shared" si="1"/>
        <v>89833</v>
      </c>
      <c r="H3705" s="388">
        <f t="shared" si="2"/>
        <v>31.32</v>
      </c>
    </row>
    <row r="3706" ht="15.75" customHeight="1">
      <c r="A3706" s="323" t="s">
        <v>20402</v>
      </c>
      <c r="B3706" s="480" t="s">
        <v>20403</v>
      </c>
      <c r="C3706" s="323" t="s">
        <v>1662</v>
      </c>
      <c r="D3706" s="323" t="s">
        <v>20405</v>
      </c>
      <c r="F3706" s="286" t="str">
        <f t="shared" si="1"/>
        <v>89834</v>
      </c>
      <c r="H3706" s="388">
        <f t="shared" si="2"/>
        <v>37.16</v>
      </c>
    </row>
    <row r="3707" ht="15.75" customHeight="1">
      <c r="A3707" s="323" t="s">
        <v>20406</v>
      </c>
      <c r="B3707" s="480" t="s">
        <v>20407</v>
      </c>
      <c r="C3707" s="323" t="s">
        <v>1662</v>
      </c>
      <c r="D3707" s="323" t="s">
        <v>20409</v>
      </c>
      <c r="F3707" s="286" t="str">
        <f t="shared" si="1"/>
        <v>89835</v>
      </c>
      <c r="H3707" s="388">
        <f t="shared" si="2"/>
        <v>27.33</v>
      </c>
    </row>
    <row r="3708" ht="15.75" customHeight="1">
      <c r="A3708" s="323" t="s">
        <v>20410</v>
      </c>
      <c r="B3708" s="480" t="s">
        <v>20411</v>
      </c>
      <c r="C3708" s="323" t="s">
        <v>1662</v>
      </c>
      <c r="D3708" s="323" t="s">
        <v>20413</v>
      </c>
      <c r="F3708" s="286" t="str">
        <f t="shared" si="1"/>
        <v>89836</v>
      </c>
      <c r="H3708" s="388">
        <f t="shared" si="2"/>
        <v>174.05</v>
      </c>
    </row>
    <row r="3709" ht="15.75" customHeight="1">
      <c r="A3709" s="323" t="s">
        <v>20415</v>
      </c>
      <c r="B3709" s="480" t="s">
        <v>20416</v>
      </c>
      <c r="C3709" s="323" t="s">
        <v>1662</v>
      </c>
      <c r="D3709" s="323" t="s">
        <v>8494</v>
      </c>
      <c r="F3709" s="286" t="str">
        <f t="shared" si="1"/>
        <v>89837</v>
      </c>
      <c r="H3709" s="388">
        <f t="shared" si="2"/>
        <v>87.54</v>
      </c>
    </row>
    <row r="3710" ht="15.75" customHeight="1">
      <c r="A3710" s="323" t="s">
        <v>20418</v>
      </c>
      <c r="B3710" s="480" t="s">
        <v>20419</v>
      </c>
      <c r="C3710" s="323" t="s">
        <v>1662</v>
      </c>
      <c r="D3710" s="323" t="s">
        <v>20421</v>
      </c>
      <c r="F3710" s="286" t="str">
        <f t="shared" si="1"/>
        <v>89838</v>
      </c>
      <c r="H3710" s="388">
        <f t="shared" si="2"/>
        <v>95.92</v>
      </c>
    </row>
    <row r="3711" ht="15.75" customHeight="1">
      <c r="A3711" s="323" t="s">
        <v>20425</v>
      </c>
      <c r="B3711" s="480" t="s">
        <v>20427</v>
      </c>
      <c r="C3711" s="323" t="s">
        <v>1662</v>
      </c>
      <c r="D3711" s="323" t="s">
        <v>20428</v>
      </c>
      <c r="F3711" s="286" t="str">
        <f t="shared" si="1"/>
        <v>89839</v>
      </c>
      <c r="H3711" s="388">
        <f t="shared" si="2"/>
        <v>126.7</v>
      </c>
    </row>
    <row r="3712" ht="15.75" customHeight="1">
      <c r="A3712" s="323" t="s">
        <v>20432</v>
      </c>
      <c r="B3712" s="480" t="s">
        <v>20433</v>
      </c>
      <c r="C3712" s="323" t="s">
        <v>1662</v>
      </c>
      <c r="D3712" s="323" t="s">
        <v>20435</v>
      </c>
      <c r="F3712" s="286" t="str">
        <f t="shared" si="1"/>
        <v>89840</v>
      </c>
      <c r="H3712" s="388">
        <f t="shared" si="2"/>
        <v>111.2</v>
      </c>
    </row>
    <row r="3713" ht="15.75" customHeight="1">
      <c r="A3713" s="323" t="s">
        <v>20437</v>
      </c>
      <c r="B3713" s="480" t="s">
        <v>20438</v>
      </c>
      <c r="C3713" s="323" t="s">
        <v>1662</v>
      </c>
      <c r="D3713" s="323" t="s">
        <v>20439</v>
      </c>
      <c r="F3713" s="286" t="str">
        <f t="shared" si="1"/>
        <v>89841</v>
      </c>
      <c r="H3713" s="388">
        <f t="shared" si="2"/>
        <v>185.58</v>
      </c>
    </row>
    <row r="3714" ht="15.75" customHeight="1">
      <c r="A3714" s="323" t="s">
        <v>20440</v>
      </c>
      <c r="B3714" s="480" t="s">
        <v>20441</v>
      </c>
      <c r="C3714" s="323" t="s">
        <v>1662</v>
      </c>
      <c r="D3714" s="323" t="s">
        <v>20443</v>
      </c>
      <c r="F3714" s="286" t="str">
        <f t="shared" si="1"/>
        <v>89842</v>
      </c>
      <c r="H3714" s="388">
        <f t="shared" si="2"/>
        <v>31.4</v>
      </c>
    </row>
    <row r="3715" ht="15.75" customHeight="1">
      <c r="A3715" s="323" t="s">
        <v>20444</v>
      </c>
      <c r="B3715" s="480" t="s">
        <v>20446</v>
      </c>
      <c r="C3715" s="323" t="s">
        <v>1662</v>
      </c>
      <c r="D3715" s="323" t="s">
        <v>2686</v>
      </c>
      <c r="F3715" s="286" t="str">
        <f t="shared" si="1"/>
        <v>89844</v>
      </c>
      <c r="H3715" s="388">
        <f t="shared" si="2"/>
        <v>39.81</v>
      </c>
    </row>
    <row r="3716" ht="15.75" customHeight="1">
      <c r="A3716" s="323" t="s">
        <v>20449</v>
      </c>
      <c r="B3716" s="480" t="s">
        <v>20450</v>
      </c>
      <c r="C3716" s="323" t="s">
        <v>1662</v>
      </c>
      <c r="D3716" s="323" t="s">
        <v>20451</v>
      </c>
      <c r="F3716" s="286" t="str">
        <f t="shared" si="1"/>
        <v>89845</v>
      </c>
      <c r="H3716" s="388">
        <f t="shared" si="2"/>
        <v>61.11</v>
      </c>
    </row>
    <row r="3717" ht="15.75" customHeight="1">
      <c r="A3717" s="323" t="s">
        <v>20454</v>
      </c>
      <c r="B3717" s="480" t="s">
        <v>20456</v>
      </c>
      <c r="C3717" s="323" t="s">
        <v>1662</v>
      </c>
      <c r="D3717" s="323" t="s">
        <v>20458</v>
      </c>
      <c r="F3717" s="286" t="str">
        <f t="shared" si="1"/>
        <v>89846</v>
      </c>
      <c r="H3717" s="388">
        <f t="shared" si="2"/>
        <v>134.99</v>
      </c>
    </row>
    <row r="3718" ht="15.75" customHeight="1">
      <c r="A3718" s="323" t="s">
        <v>20461</v>
      </c>
      <c r="B3718" s="480" t="s">
        <v>20462</v>
      </c>
      <c r="C3718" s="323" t="s">
        <v>1662</v>
      </c>
      <c r="D3718" s="323" t="s">
        <v>20463</v>
      </c>
      <c r="F3718" s="286" t="str">
        <f t="shared" si="1"/>
        <v>89847</v>
      </c>
      <c r="H3718" s="388">
        <f t="shared" si="2"/>
        <v>166.16</v>
      </c>
    </row>
    <row r="3719" ht="15.75" customHeight="1">
      <c r="A3719" s="323" t="s">
        <v>20465</v>
      </c>
      <c r="B3719" s="480" t="s">
        <v>20466</v>
      </c>
      <c r="C3719" s="323" t="s">
        <v>1662</v>
      </c>
      <c r="D3719" s="323" t="s">
        <v>20467</v>
      </c>
      <c r="F3719" s="286" t="str">
        <f t="shared" si="1"/>
        <v>89850</v>
      </c>
      <c r="H3719" s="388">
        <f t="shared" si="2"/>
        <v>22.66</v>
      </c>
    </row>
    <row r="3720" ht="15.75" customHeight="1">
      <c r="A3720" s="323" t="s">
        <v>20470</v>
      </c>
      <c r="B3720" s="480" t="s">
        <v>20471</v>
      </c>
      <c r="C3720" s="323" t="s">
        <v>1662</v>
      </c>
      <c r="D3720" s="323" t="s">
        <v>20473</v>
      </c>
      <c r="F3720" s="286" t="str">
        <f t="shared" si="1"/>
        <v>89851</v>
      </c>
      <c r="H3720" s="388">
        <f t="shared" si="2"/>
        <v>22.59</v>
      </c>
    </row>
    <row r="3721" ht="15.75" customHeight="1">
      <c r="A3721" s="323" t="s">
        <v>20475</v>
      </c>
      <c r="B3721" s="480" t="s">
        <v>20477</v>
      </c>
      <c r="C3721" s="323" t="s">
        <v>1662</v>
      </c>
      <c r="D3721" s="323" t="s">
        <v>20478</v>
      </c>
      <c r="F3721" s="286" t="str">
        <f t="shared" si="1"/>
        <v>89852</v>
      </c>
      <c r="H3721" s="388">
        <f t="shared" si="2"/>
        <v>36.76</v>
      </c>
    </row>
    <row r="3722" ht="15.75" customHeight="1">
      <c r="A3722" s="323" t="s">
        <v>20481</v>
      </c>
      <c r="B3722" s="480" t="s">
        <v>20482</v>
      </c>
      <c r="C3722" s="323" t="s">
        <v>1662</v>
      </c>
      <c r="D3722" s="323" t="s">
        <v>6264</v>
      </c>
      <c r="F3722" s="286" t="str">
        <f t="shared" si="1"/>
        <v>89853</v>
      </c>
      <c r="H3722" s="388">
        <f t="shared" si="2"/>
        <v>61.79</v>
      </c>
    </row>
    <row r="3723" ht="15.75" customHeight="1">
      <c r="A3723" s="323" t="s">
        <v>20486</v>
      </c>
      <c r="B3723" s="480" t="s">
        <v>20487</v>
      </c>
      <c r="C3723" s="323" t="s">
        <v>1662</v>
      </c>
      <c r="D3723" s="323" t="s">
        <v>20488</v>
      </c>
      <c r="F3723" s="286" t="str">
        <f t="shared" si="1"/>
        <v>89854</v>
      </c>
      <c r="H3723" s="388">
        <f t="shared" si="2"/>
        <v>78.73</v>
      </c>
    </row>
    <row r="3724" ht="15.75" customHeight="1">
      <c r="A3724" s="323" t="s">
        <v>20491</v>
      </c>
      <c r="B3724" s="480" t="s">
        <v>20493</v>
      </c>
      <c r="C3724" s="323" t="s">
        <v>1662</v>
      </c>
      <c r="D3724" s="323" t="s">
        <v>20494</v>
      </c>
      <c r="F3724" s="286" t="str">
        <f t="shared" si="1"/>
        <v>89855</v>
      </c>
      <c r="H3724" s="388">
        <f t="shared" si="2"/>
        <v>83.77</v>
      </c>
    </row>
    <row r="3725" ht="15.75" customHeight="1">
      <c r="A3725" s="323" t="s">
        <v>20497</v>
      </c>
      <c r="B3725" s="480" t="s">
        <v>20499</v>
      </c>
      <c r="C3725" s="323" t="s">
        <v>1662</v>
      </c>
      <c r="D3725" s="323" t="s">
        <v>20500</v>
      </c>
      <c r="F3725" s="286" t="str">
        <f t="shared" si="1"/>
        <v>89856</v>
      </c>
      <c r="H3725" s="388">
        <f t="shared" si="2"/>
        <v>17.28</v>
      </c>
    </row>
    <row r="3726" ht="15.75" customHeight="1">
      <c r="A3726" s="323" t="s">
        <v>20502</v>
      </c>
      <c r="B3726" s="480" t="s">
        <v>20504</v>
      </c>
      <c r="C3726" s="323" t="s">
        <v>1662</v>
      </c>
      <c r="D3726" s="323" t="s">
        <v>20506</v>
      </c>
      <c r="F3726" s="286" t="str">
        <f t="shared" si="1"/>
        <v>89857</v>
      </c>
      <c r="H3726" s="388">
        <f t="shared" si="2"/>
        <v>28.17</v>
      </c>
    </row>
    <row r="3727" ht="15.75" customHeight="1">
      <c r="A3727" s="323" t="s">
        <v>20508</v>
      </c>
      <c r="B3727" s="480" t="s">
        <v>20509</v>
      </c>
      <c r="C3727" s="323" t="s">
        <v>1662</v>
      </c>
      <c r="D3727" s="323" t="s">
        <v>20511</v>
      </c>
      <c r="F3727" s="286" t="str">
        <f t="shared" si="1"/>
        <v>89859</v>
      </c>
      <c r="H3727" s="388">
        <f t="shared" si="2"/>
        <v>72.4</v>
      </c>
    </row>
    <row r="3728" ht="15.75" customHeight="1">
      <c r="A3728" s="323" t="s">
        <v>20513</v>
      </c>
      <c r="B3728" s="480" t="s">
        <v>20514</v>
      </c>
      <c r="C3728" s="323" t="s">
        <v>1662</v>
      </c>
      <c r="D3728" s="323" t="s">
        <v>20355</v>
      </c>
      <c r="F3728" s="286" t="str">
        <f t="shared" si="1"/>
        <v>89860</v>
      </c>
      <c r="H3728" s="388">
        <f t="shared" si="2"/>
        <v>37.97</v>
      </c>
    </row>
    <row r="3729" ht="15.75" customHeight="1">
      <c r="A3729" s="323" t="s">
        <v>20517</v>
      </c>
      <c r="B3729" s="480" t="s">
        <v>20518</v>
      </c>
      <c r="C3729" s="323" t="s">
        <v>1662</v>
      </c>
      <c r="D3729" s="323" t="s">
        <v>4819</v>
      </c>
      <c r="F3729" s="286" t="str">
        <f t="shared" si="1"/>
        <v>89861</v>
      </c>
      <c r="H3729" s="388">
        <f t="shared" si="2"/>
        <v>43.81</v>
      </c>
    </row>
    <row r="3730" ht="15.75" customHeight="1">
      <c r="A3730" s="323" t="s">
        <v>20522</v>
      </c>
      <c r="B3730" s="480" t="s">
        <v>20523</v>
      </c>
      <c r="C3730" s="323" t="s">
        <v>1662</v>
      </c>
      <c r="D3730" s="323" t="s">
        <v>20525</v>
      </c>
      <c r="F3730" s="286" t="str">
        <f t="shared" si="1"/>
        <v>89862</v>
      </c>
      <c r="H3730" s="388">
        <f t="shared" si="2"/>
        <v>82.91</v>
      </c>
    </row>
    <row r="3731" ht="15.75" customHeight="1">
      <c r="A3731" s="323" t="s">
        <v>20528</v>
      </c>
      <c r="B3731" s="480" t="s">
        <v>20529</v>
      </c>
      <c r="C3731" s="323" t="s">
        <v>1662</v>
      </c>
      <c r="D3731" s="323" t="s">
        <v>20530</v>
      </c>
      <c r="F3731" s="286" t="str">
        <f t="shared" si="1"/>
        <v>89863</v>
      </c>
      <c r="H3731" s="388">
        <f t="shared" si="2"/>
        <v>180.34</v>
      </c>
    </row>
    <row r="3732" ht="15.75" customHeight="1">
      <c r="A3732" s="323" t="s">
        <v>20533</v>
      </c>
      <c r="B3732" s="480" t="s">
        <v>20535</v>
      </c>
      <c r="C3732" s="323" t="s">
        <v>1662</v>
      </c>
      <c r="D3732" s="323" t="s">
        <v>18572</v>
      </c>
      <c r="F3732" s="286" t="str">
        <f t="shared" si="1"/>
        <v>89866</v>
      </c>
      <c r="H3732" s="388">
        <f t="shared" si="2"/>
        <v>4.62</v>
      </c>
    </row>
    <row r="3733" ht="15.75" customHeight="1">
      <c r="A3733" s="323" t="s">
        <v>20538</v>
      </c>
      <c r="B3733" s="480" t="s">
        <v>20539</v>
      </c>
      <c r="C3733" s="323" t="s">
        <v>1662</v>
      </c>
      <c r="D3733" s="323" t="s">
        <v>4643</v>
      </c>
      <c r="F3733" s="286" t="str">
        <f t="shared" si="1"/>
        <v>89867</v>
      </c>
      <c r="H3733" s="388">
        <f t="shared" si="2"/>
        <v>5.39</v>
      </c>
    </row>
    <row r="3734" ht="15.75" customHeight="1">
      <c r="A3734" s="323" t="s">
        <v>20542</v>
      </c>
      <c r="B3734" s="480" t="s">
        <v>20543</v>
      </c>
      <c r="C3734" s="323" t="s">
        <v>1662</v>
      </c>
      <c r="D3734" s="323" t="s">
        <v>20544</v>
      </c>
      <c r="F3734" s="286" t="str">
        <f t="shared" si="1"/>
        <v>89868</v>
      </c>
      <c r="H3734" s="388">
        <f t="shared" si="2"/>
        <v>3.43</v>
      </c>
    </row>
    <row r="3735" ht="15.75" customHeight="1">
      <c r="A3735" s="323" t="s">
        <v>20545</v>
      </c>
      <c r="B3735" s="480" t="s">
        <v>20546</v>
      </c>
      <c r="C3735" s="323" t="s">
        <v>1662</v>
      </c>
      <c r="D3735" s="323" t="s">
        <v>13818</v>
      </c>
      <c r="F3735" s="286" t="str">
        <f t="shared" si="1"/>
        <v>89869</v>
      </c>
      <c r="H3735" s="388">
        <f t="shared" si="2"/>
        <v>7.38</v>
      </c>
    </row>
    <row r="3736" ht="15.75" customHeight="1">
      <c r="A3736" s="323" t="s">
        <v>20549</v>
      </c>
      <c r="B3736" s="480" t="s">
        <v>20551</v>
      </c>
      <c r="C3736" s="323" t="s">
        <v>1662</v>
      </c>
      <c r="D3736" s="323" t="s">
        <v>9479</v>
      </c>
      <c r="F3736" s="286" t="str">
        <f t="shared" si="1"/>
        <v>89979</v>
      </c>
      <c r="H3736" s="388">
        <f t="shared" si="2"/>
        <v>24.75</v>
      </c>
    </row>
    <row r="3737" ht="15.75" customHeight="1">
      <c r="A3737" s="323" t="s">
        <v>20554</v>
      </c>
      <c r="B3737" s="480" t="s">
        <v>20556</v>
      </c>
      <c r="C3737" s="323" t="s">
        <v>1662</v>
      </c>
      <c r="D3737" s="323" t="s">
        <v>16712</v>
      </c>
      <c r="F3737" s="286" t="str">
        <f t="shared" si="1"/>
        <v>89980</v>
      </c>
      <c r="H3737" s="388">
        <f t="shared" si="2"/>
        <v>9.39</v>
      </c>
    </row>
    <row r="3738" ht="15.75" customHeight="1">
      <c r="A3738" s="323" t="s">
        <v>20558</v>
      </c>
      <c r="B3738" s="480" t="s">
        <v>20560</v>
      </c>
      <c r="C3738" s="323" t="s">
        <v>1662</v>
      </c>
      <c r="D3738" s="323" t="s">
        <v>20561</v>
      </c>
      <c r="F3738" s="286" t="str">
        <f t="shared" si="1"/>
        <v>89981</v>
      </c>
      <c r="H3738" s="388">
        <f t="shared" si="2"/>
        <v>21.75</v>
      </c>
    </row>
    <row r="3739" ht="15.75" customHeight="1">
      <c r="A3739" s="323" t="s">
        <v>20563</v>
      </c>
      <c r="B3739" s="480" t="s">
        <v>20564</v>
      </c>
      <c r="C3739" s="323" t="s">
        <v>1662</v>
      </c>
      <c r="D3739" s="323" t="s">
        <v>16491</v>
      </c>
      <c r="F3739" s="286" t="str">
        <f t="shared" si="1"/>
        <v>90373</v>
      </c>
      <c r="H3739" s="388">
        <f t="shared" si="2"/>
        <v>13.4</v>
      </c>
    </row>
    <row r="3740" ht="15.75" customHeight="1">
      <c r="A3740" s="323" t="s">
        <v>20566</v>
      </c>
      <c r="B3740" s="480" t="s">
        <v>20568</v>
      </c>
      <c r="C3740" s="323" t="s">
        <v>1662</v>
      </c>
      <c r="D3740" s="323" t="s">
        <v>17674</v>
      </c>
      <c r="F3740" s="286" t="str">
        <f t="shared" si="1"/>
        <v>90374</v>
      </c>
      <c r="H3740" s="388">
        <f t="shared" si="2"/>
        <v>20.95</v>
      </c>
    </row>
    <row r="3741" ht="15.75" customHeight="1">
      <c r="A3741" s="323" t="s">
        <v>20570</v>
      </c>
      <c r="B3741" s="480" t="s">
        <v>20571</v>
      </c>
      <c r="C3741" s="323" t="s">
        <v>1662</v>
      </c>
      <c r="D3741" s="323" t="s">
        <v>15144</v>
      </c>
      <c r="F3741" s="286" t="str">
        <f t="shared" si="1"/>
        <v>90375</v>
      </c>
      <c r="H3741" s="388">
        <f t="shared" si="2"/>
        <v>8.28</v>
      </c>
    </row>
    <row r="3742" ht="15.75" customHeight="1">
      <c r="A3742" s="323" t="s">
        <v>20573</v>
      </c>
      <c r="B3742" s="480" t="s">
        <v>20574</v>
      </c>
      <c r="C3742" s="323" t="s">
        <v>1662</v>
      </c>
      <c r="D3742" s="323" t="s">
        <v>6992</v>
      </c>
      <c r="F3742" s="286" t="str">
        <f t="shared" si="1"/>
        <v>92287</v>
      </c>
      <c r="H3742" s="388">
        <f t="shared" si="2"/>
        <v>13.91</v>
      </c>
    </row>
    <row r="3743" ht="15.75" customHeight="1">
      <c r="A3743" s="323" t="s">
        <v>20576</v>
      </c>
      <c r="B3743" s="480" t="s">
        <v>20577</v>
      </c>
      <c r="C3743" s="323" t="s">
        <v>1662</v>
      </c>
      <c r="D3743" s="323" t="s">
        <v>9866</v>
      </c>
      <c r="F3743" s="286" t="str">
        <f t="shared" si="1"/>
        <v>92288</v>
      </c>
      <c r="H3743" s="388">
        <f t="shared" si="2"/>
        <v>21.28</v>
      </c>
    </row>
    <row r="3744" ht="15.75" customHeight="1">
      <c r="A3744" s="323" t="s">
        <v>20580</v>
      </c>
      <c r="B3744" s="480" t="s">
        <v>20581</v>
      </c>
      <c r="C3744" s="323" t="s">
        <v>1662</v>
      </c>
      <c r="D3744" s="323" t="s">
        <v>20583</v>
      </c>
      <c r="F3744" s="286" t="str">
        <f t="shared" si="1"/>
        <v>92289</v>
      </c>
      <c r="H3744" s="388">
        <f t="shared" si="2"/>
        <v>36.91</v>
      </c>
    </row>
    <row r="3745" ht="15.75" customHeight="1">
      <c r="A3745" s="323" t="s">
        <v>20585</v>
      </c>
      <c r="B3745" s="480" t="s">
        <v>20587</v>
      </c>
      <c r="C3745" s="323" t="s">
        <v>1662</v>
      </c>
      <c r="D3745" s="323" t="s">
        <v>16243</v>
      </c>
      <c r="F3745" s="286" t="str">
        <f t="shared" si="1"/>
        <v>92290</v>
      </c>
      <c r="H3745" s="388">
        <f t="shared" si="2"/>
        <v>55.77</v>
      </c>
    </row>
    <row r="3746" ht="15.75" customHeight="1">
      <c r="A3746" s="323" t="s">
        <v>20590</v>
      </c>
      <c r="B3746" s="480" t="s">
        <v>20591</v>
      </c>
      <c r="C3746" s="323" t="s">
        <v>1662</v>
      </c>
      <c r="D3746" s="323" t="s">
        <v>20593</v>
      </c>
      <c r="F3746" s="286" t="str">
        <f t="shared" si="1"/>
        <v>92291</v>
      </c>
      <c r="H3746" s="388">
        <f t="shared" si="2"/>
        <v>85.15</v>
      </c>
    </row>
    <row r="3747" ht="15.75" customHeight="1">
      <c r="A3747" s="323" t="s">
        <v>20596</v>
      </c>
      <c r="B3747" s="480" t="s">
        <v>20597</v>
      </c>
      <c r="C3747" s="323" t="s">
        <v>1662</v>
      </c>
      <c r="D3747" s="323" t="s">
        <v>20598</v>
      </c>
      <c r="F3747" s="286" t="str">
        <f t="shared" si="1"/>
        <v>92292</v>
      </c>
      <c r="H3747" s="388">
        <f t="shared" si="2"/>
        <v>263.64</v>
      </c>
    </row>
    <row r="3748" ht="15.75" customHeight="1">
      <c r="A3748" s="323" t="s">
        <v>20600</v>
      </c>
      <c r="B3748" s="480" t="s">
        <v>20601</v>
      </c>
      <c r="C3748" s="323" t="s">
        <v>1662</v>
      </c>
      <c r="D3748" s="323" t="s">
        <v>9579</v>
      </c>
      <c r="F3748" s="286" t="str">
        <f t="shared" si="1"/>
        <v>92293</v>
      </c>
      <c r="H3748" s="388">
        <f t="shared" si="2"/>
        <v>8.05</v>
      </c>
    </row>
    <row r="3749" ht="15.75" customHeight="1">
      <c r="A3749" s="323" t="s">
        <v>20604</v>
      </c>
      <c r="B3749" s="480" t="s">
        <v>20606</v>
      </c>
      <c r="C3749" s="323" t="s">
        <v>1662</v>
      </c>
      <c r="D3749" s="323" t="s">
        <v>4558</v>
      </c>
      <c r="F3749" s="286" t="str">
        <f t="shared" si="1"/>
        <v>92294</v>
      </c>
      <c r="H3749" s="388">
        <f t="shared" si="2"/>
        <v>13.08</v>
      </c>
    </row>
    <row r="3750" ht="15.75" customHeight="1">
      <c r="A3750" s="323" t="s">
        <v>20608</v>
      </c>
      <c r="B3750" s="480" t="s">
        <v>20609</v>
      </c>
      <c r="C3750" s="323" t="s">
        <v>1662</v>
      </c>
      <c r="D3750" s="323" t="s">
        <v>20611</v>
      </c>
      <c r="F3750" s="286" t="str">
        <f t="shared" si="1"/>
        <v>92295</v>
      </c>
      <c r="H3750" s="388">
        <f t="shared" si="2"/>
        <v>24.06</v>
      </c>
    </row>
    <row r="3751" ht="15.75" customHeight="1">
      <c r="A3751" s="323" t="s">
        <v>20613</v>
      </c>
      <c r="B3751" s="480" t="s">
        <v>20615</v>
      </c>
      <c r="C3751" s="323" t="s">
        <v>1662</v>
      </c>
      <c r="D3751" s="323" t="s">
        <v>20616</v>
      </c>
      <c r="F3751" s="286" t="str">
        <f t="shared" si="1"/>
        <v>92296</v>
      </c>
      <c r="H3751" s="388">
        <f t="shared" si="2"/>
        <v>31.94</v>
      </c>
    </row>
    <row r="3752" ht="15.75" customHeight="1">
      <c r="A3752" s="323" t="s">
        <v>20617</v>
      </c>
      <c r="B3752" s="480" t="s">
        <v>20618</v>
      </c>
      <c r="C3752" s="323" t="s">
        <v>1662</v>
      </c>
      <c r="D3752" s="323" t="s">
        <v>20619</v>
      </c>
      <c r="F3752" s="286" t="str">
        <f t="shared" si="1"/>
        <v>92297</v>
      </c>
      <c r="H3752" s="388">
        <f t="shared" si="2"/>
        <v>49.17</v>
      </c>
    </row>
    <row r="3753" ht="15.75" customHeight="1">
      <c r="A3753" s="323" t="s">
        <v>20621</v>
      </c>
      <c r="B3753" s="480" t="s">
        <v>20623</v>
      </c>
      <c r="C3753" s="323" t="s">
        <v>1662</v>
      </c>
      <c r="D3753" s="323" t="s">
        <v>4425</v>
      </c>
      <c r="F3753" s="286" t="str">
        <f t="shared" si="1"/>
        <v>92298</v>
      </c>
      <c r="H3753" s="388">
        <f t="shared" si="2"/>
        <v>136.69</v>
      </c>
    </row>
    <row r="3754" ht="15.75" customHeight="1">
      <c r="A3754" s="323" t="s">
        <v>20625</v>
      </c>
      <c r="B3754" s="480" t="s">
        <v>20627</v>
      </c>
      <c r="C3754" s="323" t="s">
        <v>1662</v>
      </c>
      <c r="D3754" s="323" t="s">
        <v>8212</v>
      </c>
      <c r="F3754" s="286" t="str">
        <f t="shared" si="1"/>
        <v>92299</v>
      </c>
      <c r="H3754" s="388">
        <f t="shared" si="2"/>
        <v>18.35</v>
      </c>
    </row>
    <row r="3755" ht="15.75" customHeight="1">
      <c r="A3755" s="323" t="s">
        <v>20630</v>
      </c>
      <c r="B3755" s="480" t="s">
        <v>20631</v>
      </c>
      <c r="C3755" s="323" t="s">
        <v>1662</v>
      </c>
      <c r="D3755" s="323" t="s">
        <v>13607</v>
      </c>
      <c r="F3755" s="286" t="str">
        <f t="shared" si="1"/>
        <v>92300</v>
      </c>
      <c r="H3755" s="388">
        <f t="shared" si="2"/>
        <v>27.15</v>
      </c>
    </row>
    <row r="3756" ht="15.75" customHeight="1">
      <c r="A3756" s="323" t="s">
        <v>20633</v>
      </c>
      <c r="B3756" s="480" t="s">
        <v>20634</v>
      </c>
      <c r="C3756" s="323" t="s">
        <v>1662</v>
      </c>
      <c r="D3756" s="323" t="s">
        <v>20635</v>
      </c>
      <c r="F3756" s="286" t="str">
        <f t="shared" si="1"/>
        <v>92301</v>
      </c>
      <c r="H3756" s="388">
        <f t="shared" si="2"/>
        <v>52.45</v>
      </c>
    </row>
    <row r="3757" ht="15.75" customHeight="1">
      <c r="A3757" s="323" t="s">
        <v>20637</v>
      </c>
      <c r="B3757" s="480" t="s">
        <v>20639</v>
      </c>
      <c r="C3757" s="323" t="s">
        <v>1662</v>
      </c>
      <c r="D3757" s="323" t="s">
        <v>20640</v>
      </c>
      <c r="F3757" s="286" t="str">
        <f t="shared" si="1"/>
        <v>92302</v>
      </c>
      <c r="H3757" s="388">
        <f t="shared" si="2"/>
        <v>69.24</v>
      </c>
    </row>
    <row r="3758" ht="15.75" customHeight="1">
      <c r="A3758" s="323" t="s">
        <v>20642</v>
      </c>
      <c r="B3758" s="480" t="s">
        <v>20643</v>
      </c>
      <c r="C3758" s="323" t="s">
        <v>1662</v>
      </c>
      <c r="D3758" s="323" t="s">
        <v>20645</v>
      </c>
      <c r="F3758" s="286" t="str">
        <f t="shared" si="1"/>
        <v>92303</v>
      </c>
      <c r="H3758" s="388">
        <f t="shared" si="2"/>
        <v>126.03</v>
      </c>
    </row>
    <row r="3759" ht="15.75" customHeight="1">
      <c r="A3759" s="323" t="s">
        <v>20648</v>
      </c>
      <c r="B3759" s="480" t="s">
        <v>20650</v>
      </c>
      <c r="C3759" s="323" t="s">
        <v>1662</v>
      </c>
      <c r="D3759" s="323" t="s">
        <v>20651</v>
      </c>
      <c r="F3759" s="286" t="str">
        <f t="shared" si="1"/>
        <v>92304</v>
      </c>
      <c r="H3759" s="388">
        <f t="shared" si="2"/>
        <v>325.51</v>
      </c>
    </row>
    <row r="3760" ht="15.75" customHeight="1">
      <c r="A3760" s="323" t="s">
        <v>20655</v>
      </c>
      <c r="B3760" s="480" t="s">
        <v>20656</v>
      </c>
      <c r="C3760" s="323" t="s">
        <v>1662</v>
      </c>
      <c r="D3760" s="323" t="s">
        <v>13921</v>
      </c>
      <c r="F3760" s="286" t="str">
        <f t="shared" si="1"/>
        <v>92311</v>
      </c>
      <c r="H3760" s="388">
        <f t="shared" si="2"/>
        <v>10.31</v>
      </c>
    </row>
    <row r="3761" ht="15.75" customHeight="1">
      <c r="A3761" s="323" t="s">
        <v>20659</v>
      </c>
      <c r="B3761" s="480" t="s">
        <v>20660</v>
      </c>
      <c r="C3761" s="323" t="s">
        <v>1662</v>
      </c>
      <c r="D3761" s="323" t="s">
        <v>15917</v>
      </c>
      <c r="F3761" s="286" t="str">
        <f t="shared" si="1"/>
        <v>92312</v>
      </c>
      <c r="H3761" s="388">
        <f t="shared" si="2"/>
        <v>16.5</v>
      </c>
    </row>
    <row r="3762" ht="15.75" customHeight="1">
      <c r="A3762" s="323" t="s">
        <v>20664</v>
      </c>
      <c r="B3762" s="480" t="s">
        <v>20665</v>
      </c>
      <c r="C3762" s="323" t="s">
        <v>1662</v>
      </c>
      <c r="D3762" s="323" t="s">
        <v>20666</v>
      </c>
      <c r="F3762" s="286" t="str">
        <f t="shared" si="1"/>
        <v>92313</v>
      </c>
      <c r="H3762" s="388">
        <f t="shared" si="2"/>
        <v>23.87</v>
      </c>
    </row>
    <row r="3763" ht="15.75" customHeight="1">
      <c r="A3763" s="323" t="s">
        <v>20669</v>
      </c>
      <c r="B3763" s="480" t="s">
        <v>20670</v>
      </c>
      <c r="C3763" s="323" t="s">
        <v>1662</v>
      </c>
      <c r="D3763" s="323" t="s">
        <v>2712</v>
      </c>
      <c r="F3763" s="286" t="str">
        <f t="shared" si="1"/>
        <v>92314</v>
      </c>
      <c r="H3763" s="388">
        <f t="shared" si="2"/>
        <v>6.73</v>
      </c>
    </row>
    <row r="3764" ht="15.75" customHeight="1">
      <c r="A3764" s="323" t="s">
        <v>20672</v>
      </c>
      <c r="B3764" s="480" t="s">
        <v>20673</v>
      </c>
      <c r="C3764" s="323" t="s">
        <v>1662</v>
      </c>
      <c r="D3764" s="323" t="s">
        <v>9450</v>
      </c>
      <c r="F3764" s="286" t="str">
        <f t="shared" si="1"/>
        <v>92315</v>
      </c>
      <c r="H3764" s="388">
        <f t="shared" si="2"/>
        <v>9.83</v>
      </c>
    </row>
    <row r="3765" ht="15.75" customHeight="1">
      <c r="A3765" s="323" t="s">
        <v>20676</v>
      </c>
      <c r="B3765" s="480" t="s">
        <v>20677</v>
      </c>
      <c r="C3765" s="323" t="s">
        <v>1662</v>
      </c>
      <c r="D3765" s="323" t="s">
        <v>8217</v>
      </c>
      <c r="F3765" s="286" t="str">
        <f t="shared" si="1"/>
        <v>92316</v>
      </c>
      <c r="H3765" s="388">
        <f t="shared" si="2"/>
        <v>14.86</v>
      </c>
    </row>
    <row r="3766" ht="15.75" customHeight="1">
      <c r="A3766" s="323" t="s">
        <v>20680</v>
      </c>
      <c r="B3766" s="480" t="s">
        <v>20681</v>
      </c>
      <c r="C3766" s="323" t="s">
        <v>1662</v>
      </c>
      <c r="D3766" s="323" t="s">
        <v>20683</v>
      </c>
      <c r="F3766" s="286" t="str">
        <f t="shared" si="1"/>
        <v>92317</v>
      </c>
      <c r="H3766" s="388">
        <f t="shared" si="2"/>
        <v>14.01</v>
      </c>
    </row>
    <row r="3767" ht="15.75" customHeight="1">
      <c r="A3767" s="323" t="s">
        <v>20685</v>
      </c>
      <c r="B3767" s="480" t="s">
        <v>20686</v>
      </c>
      <c r="C3767" s="323" t="s">
        <v>1662</v>
      </c>
      <c r="D3767" s="323" t="s">
        <v>20687</v>
      </c>
      <c r="F3767" s="286" t="str">
        <f t="shared" si="1"/>
        <v>92318</v>
      </c>
      <c r="H3767" s="388">
        <f t="shared" si="2"/>
        <v>21.84</v>
      </c>
    </row>
    <row r="3768" ht="15.75" customHeight="1">
      <c r="A3768" s="323" t="s">
        <v>20689</v>
      </c>
      <c r="B3768" s="480" t="s">
        <v>20691</v>
      </c>
      <c r="C3768" s="323" t="s">
        <v>1662</v>
      </c>
      <c r="D3768" s="323" t="s">
        <v>19888</v>
      </c>
      <c r="F3768" s="286" t="str">
        <f t="shared" si="1"/>
        <v>92319</v>
      </c>
      <c r="H3768" s="388">
        <f t="shared" si="2"/>
        <v>30.63</v>
      </c>
    </row>
    <row r="3769" ht="15.75" customHeight="1">
      <c r="A3769" s="323" t="s">
        <v>20693</v>
      </c>
      <c r="B3769" s="480" t="s">
        <v>20694</v>
      </c>
      <c r="C3769" s="323" t="s">
        <v>1662</v>
      </c>
      <c r="D3769" s="323" t="s">
        <v>13554</v>
      </c>
      <c r="F3769" s="286" t="str">
        <f t="shared" si="1"/>
        <v>92326</v>
      </c>
      <c r="H3769" s="388">
        <f t="shared" si="2"/>
        <v>11.56</v>
      </c>
    </row>
    <row r="3770" ht="15.75" customHeight="1">
      <c r="A3770" s="323" t="s">
        <v>20697</v>
      </c>
      <c r="B3770" s="480" t="s">
        <v>20699</v>
      </c>
      <c r="C3770" s="323" t="s">
        <v>1662</v>
      </c>
      <c r="D3770" s="323" t="s">
        <v>9321</v>
      </c>
      <c r="F3770" s="286" t="str">
        <f t="shared" si="1"/>
        <v>92327</v>
      </c>
      <c r="H3770" s="388">
        <f t="shared" si="2"/>
        <v>18.92</v>
      </c>
    </row>
    <row r="3771" ht="15.75" customHeight="1">
      <c r="A3771" s="323" t="s">
        <v>20702</v>
      </c>
      <c r="B3771" s="480" t="s">
        <v>20703</v>
      </c>
      <c r="C3771" s="323" t="s">
        <v>1662</v>
      </c>
      <c r="D3771" s="323" t="s">
        <v>15243</v>
      </c>
      <c r="F3771" s="286" t="str">
        <f t="shared" si="1"/>
        <v>92328</v>
      </c>
      <c r="H3771" s="388">
        <f t="shared" si="2"/>
        <v>28.14</v>
      </c>
    </row>
    <row r="3772" ht="15.75" customHeight="1">
      <c r="A3772" s="323" t="s">
        <v>20706</v>
      </c>
      <c r="B3772" s="480" t="s">
        <v>20707</v>
      </c>
      <c r="C3772" s="323" t="s">
        <v>1662</v>
      </c>
      <c r="D3772" s="323" t="s">
        <v>11794</v>
      </c>
      <c r="F3772" s="286" t="str">
        <f t="shared" si="1"/>
        <v>92329</v>
      </c>
      <c r="H3772" s="388">
        <f t="shared" si="2"/>
        <v>6.88</v>
      </c>
    </row>
    <row r="3773" ht="15.75" customHeight="1">
      <c r="A3773" s="323" t="s">
        <v>20709</v>
      </c>
      <c r="B3773" s="480" t="s">
        <v>20710</v>
      </c>
      <c r="C3773" s="323" t="s">
        <v>1662</v>
      </c>
      <c r="D3773" s="323" t="s">
        <v>9213</v>
      </c>
      <c r="F3773" s="286" t="str">
        <f t="shared" si="1"/>
        <v>92330</v>
      </c>
      <c r="H3773" s="388">
        <f t="shared" si="2"/>
        <v>11.41</v>
      </c>
    </row>
    <row r="3774" ht="15.75" customHeight="1">
      <c r="A3774" s="323" t="s">
        <v>20713</v>
      </c>
      <c r="B3774" s="480" t="s">
        <v>20715</v>
      </c>
      <c r="C3774" s="323" t="s">
        <v>1662</v>
      </c>
      <c r="D3774" s="323" t="s">
        <v>5331</v>
      </c>
      <c r="F3774" s="286" t="str">
        <f t="shared" si="1"/>
        <v>92331</v>
      </c>
      <c r="H3774" s="388">
        <f t="shared" si="2"/>
        <v>17.7</v>
      </c>
    </row>
    <row r="3775" ht="15.75" customHeight="1">
      <c r="A3775" s="323" t="s">
        <v>20717</v>
      </c>
      <c r="B3775" s="480" t="s">
        <v>20719</v>
      </c>
      <c r="C3775" s="323" t="s">
        <v>1662</v>
      </c>
      <c r="D3775" s="323" t="s">
        <v>20720</v>
      </c>
      <c r="F3775" s="286" t="str">
        <f t="shared" si="1"/>
        <v>92332</v>
      </c>
      <c r="H3775" s="388">
        <f t="shared" si="2"/>
        <v>14.27</v>
      </c>
    </row>
    <row r="3776" ht="15.75" customHeight="1">
      <c r="A3776" s="323" t="s">
        <v>20723</v>
      </c>
      <c r="B3776" s="480" t="s">
        <v>20724</v>
      </c>
      <c r="C3776" s="323" t="s">
        <v>1662</v>
      </c>
      <c r="D3776" s="323" t="s">
        <v>20725</v>
      </c>
      <c r="F3776" s="286" t="str">
        <f t="shared" si="1"/>
        <v>92333</v>
      </c>
      <c r="H3776" s="388">
        <f t="shared" si="2"/>
        <v>25</v>
      </c>
    </row>
    <row r="3777" ht="15.75" customHeight="1">
      <c r="A3777" s="323" t="s">
        <v>20727</v>
      </c>
      <c r="B3777" s="480" t="s">
        <v>20728</v>
      </c>
      <c r="C3777" s="323" t="s">
        <v>1662</v>
      </c>
      <c r="D3777" s="323" t="s">
        <v>9200</v>
      </c>
      <c r="F3777" s="286" t="str">
        <f t="shared" si="1"/>
        <v>92334</v>
      </c>
      <c r="H3777" s="388">
        <f t="shared" si="2"/>
        <v>36.3</v>
      </c>
    </row>
    <row r="3778" ht="15.75" customHeight="1">
      <c r="A3778" s="323" t="s">
        <v>20731</v>
      </c>
      <c r="B3778" s="480" t="s">
        <v>20733</v>
      </c>
      <c r="C3778" s="323" t="s">
        <v>1662</v>
      </c>
      <c r="D3778" s="323" t="s">
        <v>20734</v>
      </c>
      <c r="F3778" s="286" t="str">
        <f t="shared" si="1"/>
        <v>92344</v>
      </c>
      <c r="H3778" s="388">
        <f t="shared" si="2"/>
        <v>61.08</v>
      </c>
    </row>
    <row r="3779" ht="15.75" customHeight="1">
      <c r="A3779" s="323" t="s">
        <v>20737</v>
      </c>
      <c r="B3779" s="480" t="s">
        <v>20738</v>
      </c>
      <c r="C3779" s="323" t="s">
        <v>1662</v>
      </c>
      <c r="D3779" s="323" t="s">
        <v>2966</v>
      </c>
      <c r="F3779" s="286" t="str">
        <f t="shared" si="1"/>
        <v>92345</v>
      </c>
      <c r="H3779" s="388">
        <f t="shared" si="2"/>
        <v>61.05</v>
      </c>
    </row>
    <row r="3780" ht="15.75" customHeight="1">
      <c r="A3780" s="323" t="s">
        <v>20742</v>
      </c>
      <c r="B3780" s="480" t="s">
        <v>20743</v>
      </c>
      <c r="C3780" s="323" t="s">
        <v>1662</v>
      </c>
      <c r="D3780" s="323" t="s">
        <v>20744</v>
      </c>
      <c r="F3780" s="286" t="str">
        <f t="shared" si="1"/>
        <v>92346</v>
      </c>
      <c r="H3780" s="388">
        <f t="shared" si="2"/>
        <v>81.42</v>
      </c>
    </row>
    <row r="3781" ht="15.75" customHeight="1">
      <c r="A3781" s="323" t="s">
        <v>20746</v>
      </c>
      <c r="B3781" s="480" t="s">
        <v>20747</v>
      </c>
      <c r="C3781" s="323" t="s">
        <v>1662</v>
      </c>
      <c r="D3781" s="323" t="s">
        <v>20748</v>
      </c>
      <c r="F3781" s="286" t="str">
        <f t="shared" si="1"/>
        <v>92347</v>
      </c>
      <c r="H3781" s="388">
        <f t="shared" si="2"/>
        <v>91.25</v>
      </c>
    </row>
    <row r="3782" ht="15.75" customHeight="1">
      <c r="A3782" s="323" t="s">
        <v>20750</v>
      </c>
      <c r="B3782" s="480" t="s">
        <v>20752</v>
      </c>
      <c r="C3782" s="323" t="s">
        <v>1662</v>
      </c>
      <c r="D3782" s="323" t="s">
        <v>4412</v>
      </c>
      <c r="F3782" s="286" t="str">
        <f t="shared" si="1"/>
        <v>92348</v>
      </c>
      <c r="H3782" s="388">
        <f t="shared" si="2"/>
        <v>116.13</v>
      </c>
    </row>
    <row r="3783" ht="15.75" customHeight="1">
      <c r="A3783" s="323" t="s">
        <v>20754</v>
      </c>
      <c r="B3783" s="480" t="s">
        <v>20756</v>
      </c>
      <c r="C3783" s="323" t="s">
        <v>1662</v>
      </c>
      <c r="D3783" s="323" t="s">
        <v>11488</v>
      </c>
      <c r="F3783" s="286" t="str">
        <f t="shared" si="1"/>
        <v>92349</v>
      </c>
      <c r="H3783" s="388">
        <f t="shared" si="2"/>
        <v>124.87</v>
      </c>
    </row>
    <row r="3784" ht="15.75" customHeight="1">
      <c r="A3784" s="323" t="s">
        <v>20757</v>
      </c>
      <c r="B3784" s="480" t="s">
        <v>20758</v>
      </c>
      <c r="C3784" s="323" t="s">
        <v>1662</v>
      </c>
      <c r="D3784" s="323" t="s">
        <v>20759</v>
      </c>
      <c r="F3784" s="286" t="str">
        <f t="shared" si="1"/>
        <v>92350</v>
      </c>
      <c r="H3784" s="388">
        <f t="shared" si="2"/>
        <v>90.74</v>
      </c>
    </row>
    <row r="3785" ht="15.75" customHeight="1">
      <c r="A3785" s="323" t="s">
        <v>20762</v>
      </c>
      <c r="B3785" s="480" t="s">
        <v>20763</v>
      </c>
      <c r="C3785" s="323" t="s">
        <v>1662</v>
      </c>
      <c r="D3785" s="323" t="s">
        <v>20764</v>
      </c>
      <c r="F3785" s="286" t="str">
        <f t="shared" si="1"/>
        <v>92351</v>
      </c>
      <c r="H3785" s="388">
        <f t="shared" si="2"/>
        <v>88.56</v>
      </c>
    </row>
    <row r="3786" ht="15.75" customHeight="1">
      <c r="A3786" s="323" t="s">
        <v>20765</v>
      </c>
      <c r="B3786" s="480" t="s">
        <v>20766</v>
      </c>
      <c r="C3786" s="323" t="s">
        <v>1662</v>
      </c>
      <c r="D3786" s="323" t="s">
        <v>20768</v>
      </c>
      <c r="F3786" s="286" t="str">
        <f t="shared" si="1"/>
        <v>92352</v>
      </c>
      <c r="H3786" s="388">
        <f t="shared" si="2"/>
        <v>141</v>
      </c>
    </row>
    <row r="3787" ht="15.75" customHeight="1">
      <c r="A3787" s="323" t="s">
        <v>20770</v>
      </c>
      <c r="B3787" s="480" t="s">
        <v>20771</v>
      </c>
      <c r="C3787" s="323" t="s">
        <v>1662</v>
      </c>
      <c r="D3787" s="323" t="s">
        <v>20772</v>
      </c>
      <c r="F3787" s="286" t="str">
        <f t="shared" si="1"/>
        <v>92353</v>
      </c>
      <c r="H3787" s="388">
        <f t="shared" si="2"/>
        <v>131.38</v>
      </c>
    </row>
    <row r="3788" ht="15.75" customHeight="1">
      <c r="A3788" s="323" t="s">
        <v>20774</v>
      </c>
      <c r="B3788" s="480" t="s">
        <v>20775</v>
      </c>
      <c r="C3788" s="323" t="s">
        <v>1662</v>
      </c>
      <c r="D3788" s="323" t="s">
        <v>20777</v>
      </c>
      <c r="F3788" s="286" t="str">
        <f t="shared" si="1"/>
        <v>92354</v>
      </c>
      <c r="H3788" s="388">
        <f t="shared" si="2"/>
        <v>189.24</v>
      </c>
    </row>
    <row r="3789" ht="15.75" customHeight="1">
      <c r="A3789" s="323" t="s">
        <v>20778</v>
      </c>
      <c r="B3789" s="480" t="s">
        <v>20779</v>
      </c>
      <c r="C3789" s="323" t="s">
        <v>1662</v>
      </c>
      <c r="D3789" s="323" t="s">
        <v>20780</v>
      </c>
      <c r="F3789" s="286" t="str">
        <f t="shared" si="1"/>
        <v>92355</v>
      </c>
      <c r="H3789" s="388">
        <f t="shared" si="2"/>
        <v>170.69</v>
      </c>
    </row>
    <row r="3790" ht="15.75" customHeight="1">
      <c r="A3790" s="323" t="s">
        <v>20782</v>
      </c>
      <c r="B3790" s="480" t="s">
        <v>20783</v>
      </c>
      <c r="C3790" s="323" t="s">
        <v>1662</v>
      </c>
      <c r="D3790" s="323" t="s">
        <v>20784</v>
      </c>
      <c r="F3790" s="286" t="str">
        <f t="shared" si="1"/>
        <v>92356</v>
      </c>
      <c r="H3790" s="388">
        <f t="shared" si="2"/>
        <v>118.03</v>
      </c>
    </row>
    <row r="3791" ht="15.75" customHeight="1">
      <c r="A3791" s="323" t="s">
        <v>20786</v>
      </c>
      <c r="B3791" s="480" t="s">
        <v>20787</v>
      </c>
      <c r="C3791" s="323" t="s">
        <v>1662</v>
      </c>
      <c r="D3791" s="323" t="s">
        <v>20788</v>
      </c>
      <c r="F3791" s="286" t="str">
        <f t="shared" si="1"/>
        <v>92357</v>
      </c>
      <c r="H3791" s="388">
        <f t="shared" si="2"/>
        <v>180.01</v>
      </c>
    </row>
    <row r="3792" ht="15.75" customHeight="1">
      <c r="A3792" s="323" t="s">
        <v>20789</v>
      </c>
      <c r="B3792" s="480" t="s">
        <v>20790</v>
      </c>
      <c r="C3792" s="323" t="s">
        <v>1662</v>
      </c>
      <c r="D3792" s="323" t="s">
        <v>20791</v>
      </c>
      <c r="F3792" s="286" t="str">
        <f t="shared" si="1"/>
        <v>92358</v>
      </c>
      <c r="H3792" s="388">
        <f t="shared" si="2"/>
        <v>225.82</v>
      </c>
    </row>
    <row r="3793" ht="15.75" customHeight="1">
      <c r="A3793" s="323" t="s">
        <v>20793</v>
      </c>
      <c r="B3793" s="480" t="s">
        <v>20794</v>
      </c>
      <c r="C3793" s="323" t="s">
        <v>1662</v>
      </c>
      <c r="D3793" s="323" t="s">
        <v>20795</v>
      </c>
      <c r="F3793" s="286" t="str">
        <f t="shared" si="1"/>
        <v>92369</v>
      </c>
      <c r="H3793" s="388">
        <f t="shared" si="2"/>
        <v>31.74</v>
      </c>
    </row>
    <row r="3794" ht="15.75" customHeight="1">
      <c r="A3794" s="323" t="s">
        <v>20797</v>
      </c>
      <c r="B3794" s="480" t="s">
        <v>20798</v>
      </c>
      <c r="C3794" s="323" t="s">
        <v>1662</v>
      </c>
      <c r="D3794" s="323" t="s">
        <v>20800</v>
      </c>
      <c r="F3794" s="286" t="str">
        <f t="shared" si="1"/>
        <v>92370</v>
      </c>
      <c r="H3794" s="388">
        <f t="shared" si="2"/>
        <v>33.52</v>
      </c>
    </row>
    <row r="3795" ht="15.75" customHeight="1">
      <c r="A3795" s="323" t="s">
        <v>20801</v>
      </c>
      <c r="B3795" s="480" t="s">
        <v>20802</v>
      </c>
      <c r="C3795" s="323" t="s">
        <v>1662</v>
      </c>
      <c r="D3795" s="323" t="s">
        <v>20804</v>
      </c>
      <c r="F3795" s="286" t="str">
        <f t="shared" si="1"/>
        <v>92371</v>
      </c>
      <c r="H3795" s="388">
        <f t="shared" si="2"/>
        <v>38.85</v>
      </c>
    </row>
    <row r="3796" ht="15.75" customHeight="1">
      <c r="A3796" s="323" t="s">
        <v>20805</v>
      </c>
      <c r="B3796" s="480" t="s">
        <v>20806</v>
      </c>
      <c r="C3796" s="323" t="s">
        <v>1662</v>
      </c>
      <c r="D3796" s="323" t="s">
        <v>17731</v>
      </c>
      <c r="F3796" s="286" t="str">
        <f t="shared" si="1"/>
        <v>92372</v>
      </c>
      <c r="H3796" s="388">
        <f t="shared" si="2"/>
        <v>40.5</v>
      </c>
    </row>
    <row r="3797" ht="15.75" customHeight="1">
      <c r="A3797" s="323" t="s">
        <v>20808</v>
      </c>
      <c r="B3797" s="480" t="s">
        <v>20809</v>
      </c>
      <c r="C3797" s="323" t="s">
        <v>1662</v>
      </c>
      <c r="D3797" s="323" t="s">
        <v>20810</v>
      </c>
      <c r="F3797" s="286" t="str">
        <f t="shared" si="1"/>
        <v>92373</v>
      </c>
      <c r="H3797" s="388">
        <f t="shared" si="2"/>
        <v>46.32</v>
      </c>
    </row>
    <row r="3798" ht="15.75" customHeight="1">
      <c r="A3798" s="323" t="s">
        <v>20812</v>
      </c>
      <c r="B3798" s="480" t="s">
        <v>20814</v>
      </c>
      <c r="C3798" s="323" t="s">
        <v>1662</v>
      </c>
      <c r="D3798" s="323" t="s">
        <v>20815</v>
      </c>
      <c r="F3798" s="286" t="str">
        <f t="shared" si="1"/>
        <v>92374</v>
      </c>
      <c r="H3798" s="388">
        <f t="shared" si="2"/>
        <v>46.64</v>
      </c>
    </row>
    <row r="3799" ht="15.75" customHeight="1">
      <c r="A3799" s="323" t="s">
        <v>20818</v>
      </c>
      <c r="B3799" s="480" t="s">
        <v>20819</v>
      </c>
      <c r="C3799" s="323" t="s">
        <v>1662</v>
      </c>
      <c r="D3799" s="323" t="s">
        <v>8955</v>
      </c>
      <c r="F3799" s="286" t="str">
        <f t="shared" si="1"/>
        <v>92375</v>
      </c>
      <c r="H3799" s="388">
        <f t="shared" si="2"/>
        <v>61.02</v>
      </c>
    </row>
    <row r="3800" ht="15.75" customHeight="1">
      <c r="A3800" s="323" t="s">
        <v>20822</v>
      </c>
      <c r="B3800" s="480" t="s">
        <v>20823</v>
      </c>
      <c r="C3800" s="323" t="s">
        <v>1662</v>
      </c>
      <c r="D3800" s="323" t="s">
        <v>13031</v>
      </c>
      <c r="F3800" s="286" t="str">
        <f t="shared" si="1"/>
        <v>92376</v>
      </c>
      <c r="H3800" s="388">
        <f t="shared" si="2"/>
        <v>61</v>
      </c>
    </row>
    <row r="3801" ht="15.75" customHeight="1">
      <c r="A3801" s="323" t="s">
        <v>20825</v>
      </c>
      <c r="B3801" s="480" t="s">
        <v>20827</v>
      </c>
      <c r="C3801" s="323" t="s">
        <v>1662</v>
      </c>
      <c r="D3801" s="323" t="s">
        <v>20828</v>
      </c>
      <c r="F3801" s="286" t="str">
        <f t="shared" si="1"/>
        <v>92377</v>
      </c>
      <c r="H3801" s="388">
        <f t="shared" si="2"/>
        <v>82.84</v>
      </c>
    </row>
    <row r="3802" ht="15.75" customHeight="1">
      <c r="A3802" s="323" t="s">
        <v>20830</v>
      </c>
      <c r="B3802" s="480" t="s">
        <v>20831</v>
      </c>
      <c r="C3802" s="323" t="s">
        <v>1662</v>
      </c>
      <c r="D3802" s="323" t="s">
        <v>20832</v>
      </c>
      <c r="F3802" s="286" t="str">
        <f t="shared" si="1"/>
        <v>92378</v>
      </c>
      <c r="H3802" s="388">
        <f t="shared" si="2"/>
        <v>92.67</v>
      </c>
    </row>
    <row r="3803" ht="15.75" customHeight="1">
      <c r="A3803" s="323" t="s">
        <v>20835</v>
      </c>
      <c r="B3803" s="480" t="s">
        <v>20836</v>
      </c>
      <c r="C3803" s="323" t="s">
        <v>1662</v>
      </c>
      <c r="D3803" s="323" t="s">
        <v>20837</v>
      </c>
      <c r="F3803" s="286" t="str">
        <f t="shared" si="1"/>
        <v>92379</v>
      </c>
      <c r="H3803" s="388">
        <f t="shared" si="2"/>
        <v>119.05</v>
      </c>
    </row>
    <row r="3804" ht="15.75" customHeight="1">
      <c r="A3804" s="323" t="s">
        <v>20839</v>
      </c>
      <c r="B3804" s="480" t="s">
        <v>20840</v>
      </c>
      <c r="C3804" s="323" t="s">
        <v>1662</v>
      </c>
      <c r="D3804" s="323" t="s">
        <v>20841</v>
      </c>
      <c r="F3804" s="286" t="str">
        <f t="shared" si="1"/>
        <v>92380</v>
      </c>
      <c r="H3804" s="388">
        <f t="shared" si="2"/>
        <v>127.79</v>
      </c>
    </row>
    <row r="3805" ht="15.75" customHeight="1">
      <c r="A3805" s="323" t="s">
        <v>20844</v>
      </c>
      <c r="B3805" s="480" t="s">
        <v>20845</v>
      </c>
      <c r="C3805" s="323" t="s">
        <v>1662</v>
      </c>
      <c r="D3805" s="323" t="s">
        <v>20846</v>
      </c>
      <c r="F3805" s="286" t="str">
        <f t="shared" si="1"/>
        <v>92381</v>
      </c>
      <c r="H3805" s="388">
        <f t="shared" si="2"/>
        <v>48.12</v>
      </c>
    </row>
    <row r="3806" ht="15.75" customHeight="1">
      <c r="A3806" s="323" t="s">
        <v>20849</v>
      </c>
      <c r="B3806" s="480" t="s">
        <v>20850</v>
      </c>
      <c r="C3806" s="323" t="s">
        <v>1662</v>
      </c>
      <c r="D3806" s="323" t="s">
        <v>20851</v>
      </c>
      <c r="F3806" s="286" t="str">
        <f t="shared" si="1"/>
        <v>92382</v>
      </c>
      <c r="H3806" s="388">
        <f t="shared" si="2"/>
        <v>45.77</v>
      </c>
    </row>
    <row r="3807" ht="15.75" customHeight="1">
      <c r="A3807" s="323" t="s">
        <v>20853</v>
      </c>
      <c r="B3807" s="480" t="s">
        <v>20854</v>
      </c>
      <c r="C3807" s="323" t="s">
        <v>1662</v>
      </c>
      <c r="D3807" s="323" t="s">
        <v>20856</v>
      </c>
      <c r="F3807" s="286" t="str">
        <f t="shared" si="1"/>
        <v>92383</v>
      </c>
      <c r="H3807" s="388">
        <f t="shared" si="2"/>
        <v>61.66</v>
      </c>
    </row>
    <row r="3808" ht="15.75" customHeight="1">
      <c r="A3808" s="323" t="s">
        <v>20858</v>
      </c>
      <c r="B3808" s="480" t="s">
        <v>20859</v>
      </c>
      <c r="C3808" s="323" t="s">
        <v>1662</v>
      </c>
      <c r="D3808" s="323" t="s">
        <v>20860</v>
      </c>
      <c r="F3808" s="286" t="str">
        <f t="shared" si="1"/>
        <v>92384</v>
      </c>
      <c r="H3808" s="388">
        <f t="shared" si="2"/>
        <v>56.99</v>
      </c>
    </row>
    <row r="3809" ht="15.75" customHeight="1">
      <c r="A3809" s="323" t="s">
        <v>20861</v>
      </c>
      <c r="B3809" s="480" t="s">
        <v>20862</v>
      </c>
      <c r="C3809" s="323" t="s">
        <v>1662</v>
      </c>
      <c r="D3809" s="323" t="s">
        <v>17904</v>
      </c>
      <c r="F3809" s="286" t="str">
        <f t="shared" si="1"/>
        <v>92385</v>
      </c>
      <c r="H3809" s="388">
        <f t="shared" si="2"/>
        <v>71.03</v>
      </c>
    </row>
    <row r="3810" ht="15.75" customHeight="1">
      <c r="A3810" s="323" t="s">
        <v>20864</v>
      </c>
      <c r="B3810" s="480" t="s">
        <v>20865</v>
      </c>
      <c r="C3810" s="323" t="s">
        <v>1662</v>
      </c>
      <c r="D3810" s="323" t="s">
        <v>20867</v>
      </c>
      <c r="F3810" s="286" t="str">
        <f t="shared" si="1"/>
        <v>92386</v>
      </c>
      <c r="H3810" s="388">
        <f t="shared" si="2"/>
        <v>67.82</v>
      </c>
    </row>
    <row r="3811" ht="15.75" customHeight="1">
      <c r="A3811" s="323" t="s">
        <v>20870</v>
      </c>
      <c r="B3811" s="480" t="s">
        <v>20871</v>
      </c>
      <c r="C3811" s="323" t="s">
        <v>1662</v>
      </c>
      <c r="D3811" s="323" t="s">
        <v>20873</v>
      </c>
      <c r="F3811" s="286" t="str">
        <f t="shared" si="1"/>
        <v>92387</v>
      </c>
      <c r="H3811" s="388">
        <f t="shared" si="2"/>
        <v>90.66</v>
      </c>
    </row>
    <row r="3812" ht="15.75" customHeight="1">
      <c r="A3812" s="323" t="s">
        <v>20875</v>
      </c>
      <c r="B3812" s="480" t="s">
        <v>20877</v>
      </c>
      <c r="C3812" s="323" t="s">
        <v>1662</v>
      </c>
      <c r="D3812" s="323" t="s">
        <v>20878</v>
      </c>
      <c r="F3812" s="286" t="str">
        <f t="shared" si="1"/>
        <v>92388</v>
      </c>
      <c r="H3812" s="388">
        <f t="shared" si="2"/>
        <v>88.48</v>
      </c>
    </row>
    <row r="3813" ht="15.75" customHeight="1">
      <c r="A3813" s="323" t="s">
        <v>20881</v>
      </c>
      <c r="B3813" s="480" t="s">
        <v>20882</v>
      </c>
      <c r="C3813" s="323" t="s">
        <v>1662</v>
      </c>
      <c r="D3813" s="323" t="s">
        <v>20884</v>
      </c>
      <c r="F3813" s="286" t="str">
        <f t="shared" si="1"/>
        <v>92389</v>
      </c>
      <c r="H3813" s="388">
        <f t="shared" si="2"/>
        <v>143.16</v>
      </c>
    </row>
    <row r="3814" ht="15.75" customHeight="1">
      <c r="A3814" s="323" t="s">
        <v>20887</v>
      </c>
      <c r="B3814" s="480" t="s">
        <v>20889</v>
      </c>
      <c r="C3814" s="323" t="s">
        <v>1662</v>
      </c>
      <c r="D3814" s="323" t="s">
        <v>20890</v>
      </c>
      <c r="F3814" s="286" t="str">
        <f t="shared" si="1"/>
        <v>92390</v>
      </c>
      <c r="H3814" s="388">
        <f t="shared" si="2"/>
        <v>133.54</v>
      </c>
    </row>
    <row r="3815" ht="15.75" customHeight="1">
      <c r="A3815" s="323" t="s">
        <v>20892</v>
      </c>
      <c r="B3815" s="480" t="s">
        <v>20894</v>
      </c>
      <c r="C3815" s="323" t="s">
        <v>1662</v>
      </c>
      <c r="D3815" s="323" t="s">
        <v>20895</v>
      </c>
      <c r="F3815" s="286" t="str">
        <f t="shared" si="1"/>
        <v>92635</v>
      </c>
      <c r="H3815" s="388">
        <f t="shared" si="2"/>
        <v>193.62</v>
      </c>
    </row>
    <row r="3816" ht="15.75" customHeight="1">
      <c r="A3816" s="323" t="s">
        <v>20897</v>
      </c>
      <c r="B3816" s="480" t="s">
        <v>20898</v>
      </c>
      <c r="C3816" s="323" t="s">
        <v>1662</v>
      </c>
      <c r="D3816" s="323" t="s">
        <v>7512</v>
      </c>
      <c r="F3816" s="286" t="str">
        <f t="shared" si="1"/>
        <v>92636</v>
      </c>
      <c r="H3816" s="388">
        <f t="shared" si="2"/>
        <v>175.07</v>
      </c>
    </row>
    <row r="3817" ht="15.75" customHeight="1">
      <c r="A3817" s="323" t="s">
        <v>20900</v>
      </c>
      <c r="B3817" s="480" t="s">
        <v>20901</v>
      </c>
      <c r="C3817" s="323" t="s">
        <v>1662</v>
      </c>
      <c r="D3817" s="323" t="s">
        <v>20903</v>
      </c>
      <c r="F3817" s="286" t="str">
        <f t="shared" si="1"/>
        <v>92637</v>
      </c>
      <c r="H3817" s="388">
        <f t="shared" si="2"/>
        <v>61.93</v>
      </c>
    </row>
    <row r="3818" ht="15.75" customHeight="1">
      <c r="A3818" s="323" t="s">
        <v>20904</v>
      </c>
      <c r="B3818" s="480" t="s">
        <v>20906</v>
      </c>
      <c r="C3818" s="323" t="s">
        <v>1662</v>
      </c>
      <c r="D3818" s="323" t="s">
        <v>20907</v>
      </c>
      <c r="F3818" s="286" t="str">
        <f t="shared" si="1"/>
        <v>92638</v>
      </c>
      <c r="H3818" s="388">
        <f t="shared" si="2"/>
        <v>76.58</v>
      </c>
    </row>
    <row r="3819" ht="15.75" customHeight="1">
      <c r="A3819" s="323" t="s">
        <v>20909</v>
      </c>
      <c r="B3819" s="480" t="s">
        <v>20910</v>
      </c>
      <c r="C3819" s="323" t="s">
        <v>1662</v>
      </c>
      <c r="D3819" s="323" t="s">
        <v>20912</v>
      </c>
      <c r="F3819" s="286" t="str">
        <f t="shared" si="1"/>
        <v>92639</v>
      </c>
      <c r="H3819" s="388">
        <f t="shared" si="2"/>
        <v>89.19</v>
      </c>
    </row>
    <row r="3820" ht="15.75" customHeight="1">
      <c r="A3820" s="323" t="s">
        <v>20914</v>
      </c>
      <c r="B3820" s="480" t="s">
        <v>20915</v>
      </c>
      <c r="C3820" s="323" t="s">
        <v>1662</v>
      </c>
      <c r="D3820" s="323" t="s">
        <v>3648</v>
      </c>
      <c r="F3820" s="286" t="str">
        <f t="shared" si="1"/>
        <v>92640</v>
      </c>
      <c r="H3820" s="388">
        <f t="shared" si="2"/>
        <v>117.91</v>
      </c>
    </row>
    <row r="3821" ht="15.75" customHeight="1">
      <c r="A3821" s="323" t="s">
        <v>20918</v>
      </c>
      <c r="B3821" s="480" t="s">
        <v>20920</v>
      </c>
      <c r="C3821" s="323" t="s">
        <v>1662</v>
      </c>
      <c r="D3821" s="323" t="s">
        <v>9471</v>
      </c>
      <c r="F3821" s="286" t="str">
        <f t="shared" si="1"/>
        <v>92642</v>
      </c>
      <c r="H3821" s="388">
        <f t="shared" si="2"/>
        <v>182.83</v>
      </c>
    </row>
    <row r="3822" ht="15.75" customHeight="1">
      <c r="A3822" s="323" t="s">
        <v>20922</v>
      </c>
      <c r="B3822" s="480" t="s">
        <v>20923</v>
      </c>
      <c r="C3822" s="323" t="s">
        <v>1662</v>
      </c>
      <c r="D3822" s="323" t="s">
        <v>20924</v>
      </c>
      <c r="F3822" s="286" t="str">
        <f t="shared" si="1"/>
        <v>92644</v>
      </c>
      <c r="H3822" s="388">
        <f t="shared" si="2"/>
        <v>231.65</v>
      </c>
    </row>
    <row r="3823" ht="15.75" customHeight="1">
      <c r="A3823" s="323" t="s">
        <v>20927</v>
      </c>
      <c r="B3823" s="480" t="s">
        <v>20928</v>
      </c>
      <c r="C3823" s="323" t="s">
        <v>1662</v>
      </c>
      <c r="D3823" s="323" t="s">
        <v>20931</v>
      </c>
      <c r="F3823" s="286" t="str">
        <f t="shared" si="1"/>
        <v>92657</v>
      </c>
      <c r="H3823" s="388">
        <f t="shared" si="2"/>
        <v>23.88</v>
      </c>
    </row>
    <row r="3824" ht="15.75" customHeight="1">
      <c r="A3824" s="323" t="s">
        <v>20934</v>
      </c>
      <c r="B3824" s="480" t="s">
        <v>20935</v>
      </c>
      <c r="C3824" s="323" t="s">
        <v>1662</v>
      </c>
      <c r="D3824" s="323" t="s">
        <v>6518</v>
      </c>
      <c r="F3824" s="286" t="str">
        <f t="shared" si="1"/>
        <v>92658</v>
      </c>
      <c r="H3824" s="388">
        <f t="shared" si="2"/>
        <v>25.66</v>
      </c>
    </row>
    <row r="3825" ht="15.75" customHeight="1">
      <c r="A3825" s="323" t="s">
        <v>20938</v>
      </c>
      <c r="B3825" s="480" t="s">
        <v>20939</v>
      </c>
      <c r="C3825" s="323" t="s">
        <v>1662</v>
      </c>
      <c r="D3825" s="323" t="s">
        <v>20941</v>
      </c>
      <c r="F3825" s="286" t="str">
        <f t="shared" si="1"/>
        <v>92659</v>
      </c>
      <c r="H3825" s="388">
        <f t="shared" si="2"/>
        <v>29.91</v>
      </c>
    </row>
    <row r="3826" ht="15.75" customHeight="1">
      <c r="A3826" s="323" t="s">
        <v>20944</v>
      </c>
      <c r="B3826" s="480" t="s">
        <v>20945</v>
      </c>
      <c r="C3826" s="323" t="s">
        <v>1662</v>
      </c>
      <c r="D3826" s="323" t="s">
        <v>20946</v>
      </c>
      <c r="F3826" s="286" t="str">
        <f t="shared" si="1"/>
        <v>92660</v>
      </c>
      <c r="H3826" s="388">
        <f t="shared" si="2"/>
        <v>31.55</v>
      </c>
    </row>
    <row r="3827" ht="15.75" customHeight="1">
      <c r="A3827" s="323" t="s">
        <v>20948</v>
      </c>
      <c r="B3827" s="480" t="s">
        <v>20950</v>
      </c>
      <c r="C3827" s="323" t="s">
        <v>1662</v>
      </c>
      <c r="D3827" s="323" t="s">
        <v>20951</v>
      </c>
      <c r="F3827" s="286" t="str">
        <f t="shared" si="1"/>
        <v>92661</v>
      </c>
      <c r="H3827" s="388">
        <f t="shared" si="2"/>
        <v>36.12</v>
      </c>
    </row>
    <row r="3828" ht="15.75" customHeight="1">
      <c r="A3828" s="323" t="s">
        <v>20954</v>
      </c>
      <c r="B3828" s="480" t="s">
        <v>20955</v>
      </c>
      <c r="C3828" s="323" t="s">
        <v>1662</v>
      </c>
      <c r="D3828" s="323" t="s">
        <v>20957</v>
      </c>
      <c r="F3828" s="286" t="str">
        <f t="shared" si="1"/>
        <v>92662</v>
      </c>
      <c r="H3828" s="388">
        <f t="shared" si="2"/>
        <v>36.44</v>
      </c>
    </row>
    <row r="3829" ht="15.75" customHeight="1">
      <c r="A3829" s="323" t="s">
        <v>20959</v>
      </c>
      <c r="B3829" s="480" t="s">
        <v>20962</v>
      </c>
      <c r="C3829" s="323" t="s">
        <v>1662</v>
      </c>
      <c r="D3829" s="323" t="s">
        <v>18229</v>
      </c>
      <c r="F3829" s="286" t="str">
        <f t="shared" si="1"/>
        <v>92663</v>
      </c>
      <c r="H3829" s="388">
        <f t="shared" si="2"/>
        <v>49.31</v>
      </c>
    </row>
    <row r="3830" ht="15.75" customHeight="1">
      <c r="A3830" s="323" t="s">
        <v>20967</v>
      </c>
      <c r="B3830" s="480" t="s">
        <v>20969</v>
      </c>
      <c r="C3830" s="323" t="s">
        <v>1662</v>
      </c>
      <c r="D3830" s="323" t="s">
        <v>20970</v>
      </c>
      <c r="F3830" s="286" t="str">
        <f t="shared" si="1"/>
        <v>92664</v>
      </c>
      <c r="H3830" s="388">
        <f t="shared" si="2"/>
        <v>49.28</v>
      </c>
    </row>
    <row r="3831" ht="15.75" customHeight="1">
      <c r="A3831" s="323" t="s">
        <v>20973</v>
      </c>
      <c r="B3831" s="480" t="s">
        <v>20974</v>
      </c>
      <c r="C3831" s="323" t="s">
        <v>1662</v>
      </c>
      <c r="D3831" s="323" t="s">
        <v>20976</v>
      </c>
      <c r="F3831" s="286" t="str">
        <f t="shared" si="1"/>
        <v>92665</v>
      </c>
      <c r="H3831" s="388">
        <f t="shared" si="2"/>
        <v>68.8</v>
      </c>
    </row>
    <row r="3832" ht="15.75" customHeight="1">
      <c r="A3832" s="323" t="s">
        <v>20980</v>
      </c>
      <c r="B3832" s="480" t="s">
        <v>20982</v>
      </c>
      <c r="C3832" s="323" t="s">
        <v>1662</v>
      </c>
      <c r="D3832" s="323" t="s">
        <v>20984</v>
      </c>
      <c r="F3832" s="286" t="str">
        <f t="shared" si="1"/>
        <v>92666</v>
      </c>
      <c r="H3832" s="388">
        <f t="shared" si="2"/>
        <v>78.63</v>
      </c>
    </row>
    <row r="3833" ht="15.75" customHeight="1">
      <c r="A3833" s="323" t="s">
        <v>20988</v>
      </c>
      <c r="B3833" s="480" t="s">
        <v>20989</v>
      </c>
      <c r="C3833" s="323" t="s">
        <v>1662</v>
      </c>
      <c r="D3833" s="323" t="s">
        <v>20990</v>
      </c>
      <c r="F3833" s="286" t="str">
        <f t="shared" si="1"/>
        <v>92667</v>
      </c>
      <c r="H3833" s="388">
        <f t="shared" si="2"/>
        <v>102.71</v>
      </c>
    </row>
    <row r="3834" ht="15.75" customHeight="1">
      <c r="A3834" s="323" t="s">
        <v>20993</v>
      </c>
      <c r="B3834" s="480" t="s">
        <v>20995</v>
      </c>
      <c r="C3834" s="323" t="s">
        <v>1662</v>
      </c>
      <c r="D3834" s="323" t="s">
        <v>11660</v>
      </c>
      <c r="F3834" s="286" t="str">
        <f t="shared" si="1"/>
        <v>92668</v>
      </c>
      <c r="H3834" s="388">
        <f t="shared" si="2"/>
        <v>111.46</v>
      </c>
    </row>
    <row r="3835" ht="15.75" customHeight="1">
      <c r="A3835" s="323" t="s">
        <v>20998</v>
      </c>
      <c r="B3835" s="480" t="s">
        <v>21000</v>
      </c>
      <c r="C3835" s="323" t="s">
        <v>1662</v>
      </c>
      <c r="D3835" s="323" t="s">
        <v>9200</v>
      </c>
      <c r="F3835" s="286" t="str">
        <f t="shared" si="1"/>
        <v>92669</v>
      </c>
      <c r="H3835" s="388">
        <f t="shared" si="2"/>
        <v>36.3</v>
      </c>
    </row>
    <row r="3836" ht="15.75" customHeight="1">
      <c r="A3836" s="323" t="s">
        <v>21003</v>
      </c>
      <c r="B3836" s="480" t="s">
        <v>21005</v>
      </c>
      <c r="C3836" s="323" t="s">
        <v>1662</v>
      </c>
      <c r="D3836" s="323" t="s">
        <v>21007</v>
      </c>
      <c r="F3836" s="286" t="str">
        <f t="shared" si="1"/>
        <v>92670</v>
      </c>
      <c r="H3836" s="388">
        <f t="shared" si="2"/>
        <v>33.95</v>
      </c>
    </row>
    <row r="3837" ht="15.75" customHeight="1">
      <c r="A3837" s="323" t="s">
        <v>21009</v>
      </c>
      <c r="B3837" s="480" t="s">
        <v>21011</v>
      </c>
      <c r="C3837" s="323" t="s">
        <v>1662</v>
      </c>
      <c r="D3837" s="323" t="s">
        <v>21012</v>
      </c>
      <c r="F3837" s="286" t="str">
        <f t="shared" si="1"/>
        <v>92671</v>
      </c>
      <c r="H3837" s="388">
        <f t="shared" si="2"/>
        <v>48.29</v>
      </c>
    </row>
    <row r="3838" ht="15.75" customHeight="1">
      <c r="A3838" s="323" t="s">
        <v>21016</v>
      </c>
      <c r="B3838" s="480" t="s">
        <v>21017</v>
      </c>
      <c r="C3838" s="323" t="s">
        <v>1662</v>
      </c>
      <c r="D3838" s="323" t="s">
        <v>21018</v>
      </c>
      <c r="F3838" s="286" t="str">
        <f t="shared" si="1"/>
        <v>92672</v>
      </c>
      <c r="H3838" s="388">
        <f t="shared" si="2"/>
        <v>43.61</v>
      </c>
    </row>
    <row r="3839" ht="15.75" customHeight="1">
      <c r="A3839" s="323" t="s">
        <v>21020</v>
      </c>
      <c r="B3839" s="480" t="s">
        <v>21021</v>
      </c>
      <c r="C3839" s="323" t="s">
        <v>1662</v>
      </c>
      <c r="D3839" s="323" t="s">
        <v>21023</v>
      </c>
      <c r="F3839" s="286" t="str">
        <f t="shared" si="1"/>
        <v>92673</v>
      </c>
      <c r="H3839" s="388">
        <f t="shared" si="2"/>
        <v>55.78</v>
      </c>
    </row>
    <row r="3840" ht="15.75" customHeight="1">
      <c r="A3840" s="323" t="s">
        <v>21026</v>
      </c>
      <c r="B3840" s="480" t="s">
        <v>21027</v>
      </c>
      <c r="C3840" s="323" t="s">
        <v>1662</v>
      </c>
      <c r="D3840" s="323" t="s">
        <v>21028</v>
      </c>
      <c r="F3840" s="286" t="str">
        <f t="shared" si="1"/>
        <v>92674</v>
      </c>
      <c r="H3840" s="388">
        <f t="shared" si="2"/>
        <v>52.56</v>
      </c>
    </row>
    <row r="3841" ht="15.75" customHeight="1">
      <c r="A3841" s="323" t="s">
        <v>21031</v>
      </c>
      <c r="B3841" s="480" t="s">
        <v>21033</v>
      </c>
      <c r="C3841" s="323" t="s">
        <v>1662</v>
      </c>
      <c r="D3841" s="323" t="s">
        <v>21034</v>
      </c>
      <c r="F3841" s="286" t="str">
        <f t="shared" si="1"/>
        <v>92675</v>
      </c>
      <c r="H3841" s="388">
        <f t="shared" si="2"/>
        <v>73.12</v>
      </c>
    </row>
    <row r="3842" ht="15.75" customHeight="1">
      <c r="A3842" s="323" t="s">
        <v>21038</v>
      </c>
      <c r="B3842" s="480" t="s">
        <v>21039</v>
      </c>
      <c r="C3842" s="323" t="s">
        <v>1662</v>
      </c>
      <c r="D3842" s="323" t="s">
        <v>21041</v>
      </c>
      <c r="F3842" s="286" t="str">
        <f t="shared" si="1"/>
        <v>92676</v>
      </c>
      <c r="H3842" s="388">
        <f t="shared" si="2"/>
        <v>70.94</v>
      </c>
    </row>
    <row r="3843" ht="15.75" customHeight="1">
      <c r="A3843" s="323" t="s">
        <v>21044</v>
      </c>
      <c r="B3843" s="480" t="s">
        <v>21046</v>
      </c>
      <c r="C3843" s="323" t="s">
        <v>1662</v>
      </c>
      <c r="D3843" s="323" t="s">
        <v>21047</v>
      </c>
      <c r="F3843" s="286" t="str">
        <f t="shared" si="1"/>
        <v>92677</v>
      </c>
      <c r="H3843" s="388">
        <f t="shared" si="2"/>
        <v>122.13</v>
      </c>
    </row>
    <row r="3844" ht="15.75" customHeight="1">
      <c r="A3844" s="323" t="s">
        <v>21051</v>
      </c>
      <c r="B3844" s="480" t="s">
        <v>21052</v>
      </c>
      <c r="C3844" s="323" t="s">
        <v>1662</v>
      </c>
      <c r="D3844" s="323" t="s">
        <v>21054</v>
      </c>
      <c r="F3844" s="286" t="str">
        <f t="shared" si="1"/>
        <v>92678</v>
      </c>
      <c r="H3844" s="388">
        <f t="shared" si="2"/>
        <v>112.5</v>
      </c>
    </row>
    <row r="3845" ht="15.75" customHeight="1">
      <c r="A3845" s="323" t="s">
        <v>21057</v>
      </c>
      <c r="B3845" s="480" t="s">
        <v>21058</v>
      </c>
      <c r="C3845" s="323" t="s">
        <v>1662</v>
      </c>
      <c r="D3845" s="323" t="s">
        <v>5686</v>
      </c>
      <c r="F3845" s="286" t="str">
        <f t="shared" si="1"/>
        <v>92679</v>
      </c>
      <c r="H3845" s="388">
        <f t="shared" si="2"/>
        <v>169.12</v>
      </c>
    </row>
    <row r="3846" ht="15.75" customHeight="1">
      <c r="A3846" s="323" t="s">
        <v>21062</v>
      </c>
      <c r="B3846" s="480" t="s">
        <v>21063</v>
      </c>
      <c r="C3846" s="323" t="s">
        <v>1662</v>
      </c>
      <c r="D3846" s="323" t="s">
        <v>21065</v>
      </c>
      <c r="F3846" s="286" t="str">
        <f t="shared" si="1"/>
        <v>92680</v>
      </c>
      <c r="H3846" s="388">
        <f t="shared" si="2"/>
        <v>150.58</v>
      </c>
    </row>
    <row r="3847" ht="15.75" customHeight="1">
      <c r="A3847" s="323" t="s">
        <v>21068</v>
      </c>
      <c r="B3847" s="480" t="s">
        <v>21069</v>
      </c>
      <c r="C3847" s="323" t="s">
        <v>1662</v>
      </c>
      <c r="D3847" s="323" t="s">
        <v>5111</v>
      </c>
      <c r="F3847" s="286" t="str">
        <f t="shared" si="1"/>
        <v>92681</v>
      </c>
      <c r="H3847" s="388">
        <f t="shared" si="2"/>
        <v>46.18</v>
      </c>
    </row>
    <row r="3848" ht="15.75" customHeight="1">
      <c r="A3848" s="323" t="s">
        <v>21073</v>
      </c>
      <c r="B3848" s="480" t="s">
        <v>21074</v>
      </c>
      <c r="C3848" s="323" t="s">
        <v>1662</v>
      </c>
      <c r="D3848" s="323" t="s">
        <v>21076</v>
      </c>
      <c r="F3848" s="286" t="str">
        <f t="shared" si="1"/>
        <v>92682</v>
      </c>
      <c r="H3848" s="388">
        <f t="shared" si="2"/>
        <v>58.68</v>
      </c>
    </row>
    <row r="3849" ht="15.75" customHeight="1">
      <c r="A3849" s="323" t="s">
        <v>21078</v>
      </c>
      <c r="B3849" s="480" t="s">
        <v>21080</v>
      </c>
      <c r="C3849" s="323" t="s">
        <v>1662</v>
      </c>
      <c r="D3849" s="323" t="s">
        <v>21081</v>
      </c>
      <c r="F3849" s="286" t="str">
        <f t="shared" si="1"/>
        <v>92683</v>
      </c>
      <c r="H3849" s="388">
        <f t="shared" si="2"/>
        <v>68.87</v>
      </c>
    </row>
    <row r="3850" ht="15.75" customHeight="1">
      <c r="A3850" s="323" t="s">
        <v>21083</v>
      </c>
      <c r="B3850" s="480" t="s">
        <v>21085</v>
      </c>
      <c r="C3850" s="323" t="s">
        <v>1662</v>
      </c>
      <c r="D3850" s="323" t="s">
        <v>21086</v>
      </c>
      <c r="F3850" s="286" t="str">
        <f t="shared" si="1"/>
        <v>92684</v>
      </c>
      <c r="H3850" s="388">
        <f t="shared" si="2"/>
        <v>94.5</v>
      </c>
    </row>
    <row r="3851" ht="15.75" customHeight="1">
      <c r="A3851" s="323" t="s">
        <v>21089</v>
      </c>
      <c r="B3851" s="480" t="s">
        <v>21090</v>
      </c>
      <c r="C3851" s="323" t="s">
        <v>1662</v>
      </c>
      <c r="D3851" s="323" t="s">
        <v>21092</v>
      </c>
      <c r="F3851" s="286" t="str">
        <f t="shared" si="1"/>
        <v>92685</v>
      </c>
      <c r="H3851" s="388">
        <f t="shared" si="2"/>
        <v>154.81</v>
      </c>
    </row>
    <row r="3852" ht="15.75" customHeight="1">
      <c r="A3852" s="323" t="s">
        <v>21096</v>
      </c>
      <c r="B3852" s="480" t="s">
        <v>21097</v>
      </c>
      <c r="C3852" s="323" t="s">
        <v>1662</v>
      </c>
      <c r="D3852" s="323" t="s">
        <v>21099</v>
      </c>
      <c r="F3852" s="286" t="str">
        <f t="shared" si="1"/>
        <v>92686</v>
      </c>
      <c r="H3852" s="388">
        <f t="shared" si="2"/>
        <v>198.98</v>
      </c>
    </row>
    <row r="3853" ht="15.75" customHeight="1">
      <c r="A3853" s="323" t="s">
        <v>21101</v>
      </c>
      <c r="B3853" s="480" t="s">
        <v>21102</v>
      </c>
      <c r="C3853" s="323" t="s">
        <v>1662</v>
      </c>
      <c r="D3853" s="323" t="s">
        <v>12907</v>
      </c>
      <c r="F3853" s="286" t="str">
        <f t="shared" si="1"/>
        <v>92692</v>
      </c>
      <c r="H3853" s="388">
        <f t="shared" si="2"/>
        <v>12.79</v>
      </c>
    </row>
    <row r="3854" ht="15.75" customHeight="1">
      <c r="A3854" s="323" t="s">
        <v>21106</v>
      </c>
      <c r="B3854" s="480" t="s">
        <v>21107</v>
      </c>
      <c r="C3854" s="323" t="s">
        <v>1662</v>
      </c>
      <c r="D3854" s="323" t="s">
        <v>18926</v>
      </c>
      <c r="F3854" s="286" t="str">
        <f t="shared" si="1"/>
        <v>92693</v>
      </c>
      <c r="H3854" s="388">
        <f t="shared" si="2"/>
        <v>13.19</v>
      </c>
    </row>
    <row r="3855" ht="15.75" customHeight="1">
      <c r="A3855" s="323" t="s">
        <v>21110</v>
      </c>
      <c r="B3855" s="480" t="s">
        <v>21112</v>
      </c>
      <c r="C3855" s="323" t="s">
        <v>1662</v>
      </c>
      <c r="D3855" s="323" t="s">
        <v>7952</v>
      </c>
      <c r="F3855" s="286" t="str">
        <f t="shared" si="1"/>
        <v>92694</v>
      </c>
      <c r="H3855" s="388">
        <f t="shared" si="2"/>
        <v>20.12</v>
      </c>
    </row>
    <row r="3856" ht="15.75" customHeight="1">
      <c r="A3856" s="323" t="s">
        <v>21117</v>
      </c>
      <c r="B3856" s="480" t="s">
        <v>21118</v>
      </c>
      <c r="C3856" s="323" t="s">
        <v>1662</v>
      </c>
      <c r="D3856" s="323" t="s">
        <v>15750</v>
      </c>
      <c r="F3856" s="286" t="str">
        <f t="shared" si="1"/>
        <v>92695</v>
      </c>
      <c r="H3856" s="388">
        <f t="shared" si="2"/>
        <v>20.51</v>
      </c>
    </row>
    <row r="3857" ht="15.75" customHeight="1">
      <c r="A3857" s="323" t="s">
        <v>21120</v>
      </c>
      <c r="B3857" s="480" t="s">
        <v>21122</v>
      </c>
      <c r="C3857" s="323" t="s">
        <v>1662</v>
      </c>
      <c r="D3857" s="323" t="s">
        <v>21123</v>
      </c>
      <c r="F3857" s="286" t="str">
        <f t="shared" si="1"/>
        <v>92696</v>
      </c>
      <c r="H3857" s="388">
        <f t="shared" si="2"/>
        <v>31.41</v>
      </c>
    </row>
    <row r="3858" ht="15.75" customHeight="1">
      <c r="A3858" s="323" t="s">
        <v>21125</v>
      </c>
      <c r="B3858" s="480" t="s">
        <v>21126</v>
      </c>
      <c r="C3858" s="323" t="s">
        <v>1662</v>
      </c>
      <c r="D3858" s="323" t="s">
        <v>21127</v>
      </c>
      <c r="F3858" s="286" t="str">
        <f t="shared" si="1"/>
        <v>92697</v>
      </c>
      <c r="H3858" s="388">
        <f t="shared" si="2"/>
        <v>33.19</v>
      </c>
    </row>
    <row r="3859" ht="15.75" customHeight="1">
      <c r="A3859" s="323" t="s">
        <v>21130</v>
      </c>
      <c r="B3859" s="480" t="s">
        <v>21133</v>
      </c>
      <c r="C3859" s="323" t="s">
        <v>1662</v>
      </c>
      <c r="D3859" s="323" t="s">
        <v>21134</v>
      </c>
      <c r="F3859" s="286" t="str">
        <f t="shared" si="1"/>
        <v>92698</v>
      </c>
      <c r="H3859" s="388">
        <f t="shared" si="2"/>
        <v>18.88</v>
      </c>
    </row>
    <row r="3860" ht="15.75" customHeight="1">
      <c r="A3860" s="323" t="s">
        <v>21137</v>
      </c>
      <c r="B3860" s="480" t="s">
        <v>21138</v>
      </c>
      <c r="C3860" s="323" t="s">
        <v>1662</v>
      </c>
      <c r="D3860" s="323" t="s">
        <v>13137</v>
      </c>
      <c r="F3860" s="286" t="str">
        <f t="shared" si="1"/>
        <v>92699</v>
      </c>
      <c r="H3860" s="388">
        <f t="shared" si="2"/>
        <v>17.59</v>
      </c>
    </row>
    <row r="3861" ht="15.75" customHeight="1">
      <c r="A3861" s="323" t="s">
        <v>21142</v>
      </c>
      <c r="B3861" s="480" t="s">
        <v>21143</v>
      </c>
      <c r="C3861" s="323" t="s">
        <v>1662</v>
      </c>
      <c r="D3861" s="323" t="s">
        <v>20159</v>
      </c>
      <c r="F3861" s="286" t="str">
        <f t="shared" si="1"/>
        <v>92700</v>
      </c>
      <c r="H3861" s="388">
        <f t="shared" si="2"/>
        <v>30.62</v>
      </c>
    </row>
    <row r="3862" ht="15.75" customHeight="1">
      <c r="A3862" s="323" t="s">
        <v>21146</v>
      </c>
      <c r="B3862" s="480" t="s">
        <v>21148</v>
      </c>
      <c r="C3862" s="323" t="s">
        <v>1662</v>
      </c>
      <c r="D3862" s="323" t="s">
        <v>21149</v>
      </c>
      <c r="F3862" s="286" t="str">
        <f t="shared" si="1"/>
        <v>92701</v>
      </c>
      <c r="H3862" s="388">
        <f t="shared" si="2"/>
        <v>28.71</v>
      </c>
    </row>
    <row r="3863" ht="15.75" customHeight="1">
      <c r="A3863" s="323" t="s">
        <v>21152</v>
      </c>
      <c r="B3863" s="480" t="s">
        <v>21154</v>
      </c>
      <c r="C3863" s="323" t="s">
        <v>1662</v>
      </c>
      <c r="D3863" s="323" t="s">
        <v>21155</v>
      </c>
      <c r="F3863" s="286" t="str">
        <f t="shared" si="1"/>
        <v>92702</v>
      </c>
      <c r="H3863" s="388">
        <f t="shared" si="2"/>
        <v>47.66</v>
      </c>
    </row>
    <row r="3864" ht="15.75" customHeight="1">
      <c r="A3864" s="323" t="s">
        <v>21157</v>
      </c>
      <c r="B3864" s="480" t="s">
        <v>21159</v>
      </c>
      <c r="C3864" s="323" t="s">
        <v>1662</v>
      </c>
      <c r="D3864" s="323" t="s">
        <v>21160</v>
      </c>
      <c r="F3864" s="286" t="str">
        <f t="shared" si="1"/>
        <v>92703</v>
      </c>
      <c r="H3864" s="388">
        <f t="shared" si="2"/>
        <v>45.31</v>
      </c>
    </row>
    <row r="3865" ht="15.75" customHeight="1">
      <c r="A3865" s="323" t="s">
        <v>21163</v>
      </c>
      <c r="B3865" s="480" t="s">
        <v>21164</v>
      </c>
      <c r="C3865" s="323" t="s">
        <v>1662</v>
      </c>
      <c r="D3865" s="323" t="s">
        <v>15891</v>
      </c>
      <c r="F3865" s="286" t="str">
        <f t="shared" si="1"/>
        <v>92704</v>
      </c>
      <c r="H3865" s="388">
        <f t="shared" si="2"/>
        <v>23.72</v>
      </c>
    </row>
    <row r="3866" ht="15.75" customHeight="1">
      <c r="A3866" s="323" t="s">
        <v>21167</v>
      </c>
      <c r="B3866" s="480" t="s">
        <v>21168</v>
      </c>
      <c r="C3866" s="323" t="s">
        <v>1662</v>
      </c>
      <c r="D3866" s="323" t="s">
        <v>21169</v>
      </c>
      <c r="F3866" s="286" t="str">
        <f t="shared" si="1"/>
        <v>92705</v>
      </c>
      <c r="H3866" s="388">
        <f t="shared" si="2"/>
        <v>37.9</v>
      </c>
    </row>
    <row r="3867" ht="15.75" customHeight="1">
      <c r="A3867" s="323" t="s">
        <v>21171</v>
      </c>
      <c r="B3867" s="480" t="s">
        <v>21172</v>
      </c>
      <c r="C3867" s="323" t="s">
        <v>1662</v>
      </c>
      <c r="D3867" s="323" t="s">
        <v>15805</v>
      </c>
      <c r="F3867" s="286" t="str">
        <f t="shared" si="1"/>
        <v>92706</v>
      </c>
      <c r="H3867" s="388">
        <f t="shared" si="2"/>
        <v>61.31</v>
      </c>
    </row>
    <row r="3868" ht="15.75" customHeight="1">
      <c r="A3868" s="323" t="s">
        <v>21175</v>
      </c>
      <c r="B3868" s="480" t="s">
        <v>21176</v>
      </c>
      <c r="C3868" s="323" t="s">
        <v>1662</v>
      </c>
      <c r="D3868" s="323" t="s">
        <v>21179</v>
      </c>
      <c r="F3868" s="286" t="str">
        <f t="shared" si="1"/>
        <v>92889</v>
      </c>
      <c r="H3868" s="388">
        <f t="shared" si="2"/>
        <v>124.88</v>
      </c>
    </row>
    <row r="3869" ht="15.75" customHeight="1">
      <c r="A3869" s="323" t="s">
        <v>21184</v>
      </c>
      <c r="B3869" s="480" t="s">
        <v>21185</v>
      </c>
      <c r="C3869" s="323" t="s">
        <v>1662</v>
      </c>
      <c r="D3869" s="323" t="s">
        <v>21186</v>
      </c>
      <c r="F3869" s="286" t="str">
        <f t="shared" si="1"/>
        <v>92890</v>
      </c>
      <c r="H3869" s="388">
        <f t="shared" si="2"/>
        <v>191.17</v>
      </c>
    </row>
    <row r="3870" ht="15.75" customHeight="1">
      <c r="A3870" s="323" t="s">
        <v>21191</v>
      </c>
      <c r="B3870" s="480" t="s">
        <v>21192</v>
      </c>
      <c r="C3870" s="323" t="s">
        <v>1662</v>
      </c>
      <c r="D3870" s="323" t="s">
        <v>21193</v>
      </c>
      <c r="F3870" s="286" t="str">
        <f t="shared" si="1"/>
        <v>92891</v>
      </c>
      <c r="H3870" s="388">
        <f t="shared" si="2"/>
        <v>282.17</v>
      </c>
    </row>
    <row r="3871" ht="15.75" customHeight="1">
      <c r="A3871" s="323" t="s">
        <v>21195</v>
      </c>
      <c r="B3871" s="480" t="s">
        <v>21196</v>
      </c>
      <c r="C3871" s="323" t="s">
        <v>1662</v>
      </c>
      <c r="D3871" s="323" t="s">
        <v>21198</v>
      </c>
      <c r="F3871" s="286" t="str">
        <f t="shared" si="1"/>
        <v>92892</v>
      </c>
      <c r="H3871" s="388">
        <f t="shared" si="2"/>
        <v>52.51</v>
      </c>
    </row>
    <row r="3872" ht="15.75" customHeight="1">
      <c r="A3872" s="323" t="s">
        <v>21202</v>
      </c>
      <c r="B3872" s="480" t="s">
        <v>21203</v>
      </c>
      <c r="C3872" s="323" t="s">
        <v>1662</v>
      </c>
      <c r="D3872" s="323" t="s">
        <v>21205</v>
      </c>
      <c r="F3872" s="286" t="str">
        <f t="shared" si="1"/>
        <v>92893</v>
      </c>
      <c r="H3872" s="388">
        <f t="shared" si="2"/>
        <v>75.82</v>
      </c>
    </row>
    <row r="3873" ht="15.75" customHeight="1">
      <c r="A3873" s="323" t="s">
        <v>21206</v>
      </c>
      <c r="B3873" s="480" t="s">
        <v>21207</v>
      </c>
      <c r="C3873" s="323" t="s">
        <v>1662</v>
      </c>
      <c r="D3873" s="323" t="s">
        <v>16276</v>
      </c>
      <c r="F3873" s="286" t="str">
        <f t="shared" si="1"/>
        <v>92894</v>
      </c>
      <c r="H3873" s="388">
        <f t="shared" si="2"/>
        <v>90.97</v>
      </c>
    </row>
    <row r="3874" ht="15.75" customHeight="1">
      <c r="A3874" s="323" t="s">
        <v>21209</v>
      </c>
      <c r="B3874" s="480" t="s">
        <v>21210</v>
      </c>
      <c r="C3874" s="323" t="s">
        <v>1662</v>
      </c>
      <c r="D3874" s="323" t="s">
        <v>21211</v>
      </c>
      <c r="F3874" s="286" t="str">
        <f t="shared" si="1"/>
        <v>92895</v>
      </c>
      <c r="H3874" s="388">
        <f t="shared" si="2"/>
        <v>124.83</v>
      </c>
    </row>
    <row r="3875" ht="15.75" customHeight="1">
      <c r="A3875" s="323" t="s">
        <v>21213</v>
      </c>
      <c r="B3875" s="480" t="s">
        <v>21215</v>
      </c>
      <c r="C3875" s="323" t="s">
        <v>1662</v>
      </c>
      <c r="D3875" s="323" t="s">
        <v>21216</v>
      </c>
      <c r="F3875" s="286" t="str">
        <f t="shared" si="1"/>
        <v>92896</v>
      </c>
      <c r="H3875" s="388">
        <f t="shared" si="2"/>
        <v>192.58</v>
      </c>
    </row>
    <row r="3876" ht="15.75" customHeight="1">
      <c r="A3876" s="323" t="s">
        <v>21218</v>
      </c>
      <c r="B3876" s="480" t="s">
        <v>21219</v>
      </c>
      <c r="C3876" s="323" t="s">
        <v>1662</v>
      </c>
      <c r="D3876" s="323" t="s">
        <v>21221</v>
      </c>
      <c r="F3876" s="286" t="str">
        <f t="shared" si="1"/>
        <v>92897</v>
      </c>
      <c r="H3876" s="388">
        <f t="shared" si="2"/>
        <v>285.1</v>
      </c>
    </row>
    <row r="3877" ht="15.75" customHeight="1">
      <c r="A3877" s="323" t="s">
        <v>21223</v>
      </c>
      <c r="B3877" s="480" t="s">
        <v>21224</v>
      </c>
      <c r="C3877" s="323" t="s">
        <v>1662</v>
      </c>
      <c r="D3877" s="323" t="s">
        <v>19724</v>
      </c>
      <c r="F3877" s="286" t="str">
        <f t="shared" si="1"/>
        <v>92898</v>
      </c>
      <c r="H3877" s="388">
        <f t="shared" si="2"/>
        <v>44.65</v>
      </c>
    </row>
    <row r="3878" ht="15.75" customHeight="1">
      <c r="A3878" s="323" t="s">
        <v>21227</v>
      </c>
      <c r="B3878" s="480" t="s">
        <v>21229</v>
      </c>
      <c r="C3878" s="323" t="s">
        <v>1662</v>
      </c>
      <c r="D3878" s="323" t="s">
        <v>21230</v>
      </c>
      <c r="F3878" s="286" t="str">
        <f t="shared" si="1"/>
        <v>92899</v>
      </c>
      <c r="H3878" s="388">
        <f t="shared" si="2"/>
        <v>66.87</v>
      </c>
    </row>
    <row r="3879" ht="15.75" customHeight="1">
      <c r="A3879" s="323" t="s">
        <v>21231</v>
      </c>
      <c r="B3879" s="480" t="s">
        <v>21232</v>
      </c>
      <c r="C3879" s="323" t="s">
        <v>1662</v>
      </c>
      <c r="D3879" s="323" t="s">
        <v>21234</v>
      </c>
      <c r="F3879" s="286" t="str">
        <f t="shared" si="1"/>
        <v>92900</v>
      </c>
      <c r="H3879" s="388">
        <f t="shared" si="2"/>
        <v>80.77</v>
      </c>
    </row>
    <row r="3880" ht="15.75" customHeight="1">
      <c r="A3880" s="323" t="s">
        <v>21236</v>
      </c>
      <c r="B3880" s="480" t="s">
        <v>21237</v>
      </c>
      <c r="C3880" s="323" t="s">
        <v>1662</v>
      </c>
      <c r="D3880" s="323" t="s">
        <v>21239</v>
      </c>
      <c r="F3880" s="286" t="str">
        <f t="shared" si="1"/>
        <v>92901</v>
      </c>
      <c r="H3880" s="388">
        <f t="shared" si="2"/>
        <v>113.11</v>
      </c>
    </row>
    <row r="3881" ht="15.75" customHeight="1">
      <c r="A3881" s="323" t="s">
        <v>21241</v>
      </c>
      <c r="B3881" s="480" t="s">
        <v>21242</v>
      </c>
      <c r="C3881" s="323" t="s">
        <v>1662</v>
      </c>
      <c r="D3881" s="323" t="s">
        <v>21243</v>
      </c>
      <c r="F3881" s="286" t="str">
        <f t="shared" si="1"/>
        <v>92902</v>
      </c>
      <c r="H3881" s="388">
        <f t="shared" si="2"/>
        <v>178.54</v>
      </c>
    </row>
    <row r="3882" ht="15.75" customHeight="1">
      <c r="A3882" s="323" t="s">
        <v>21246</v>
      </c>
      <c r="B3882" s="480" t="s">
        <v>21247</v>
      </c>
      <c r="C3882" s="323" t="s">
        <v>1662</v>
      </c>
      <c r="D3882" s="323" t="s">
        <v>21248</v>
      </c>
      <c r="F3882" s="286" t="str">
        <f t="shared" si="1"/>
        <v>92903</v>
      </c>
      <c r="H3882" s="388">
        <f t="shared" si="2"/>
        <v>268.76</v>
      </c>
    </row>
    <row r="3883" ht="15.75" customHeight="1">
      <c r="A3883" s="323" t="s">
        <v>21250</v>
      </c>
      <c r="B3883" s="480" t="s">
        <v>21251</v>
      </c>
      <c r="C3883" s="323" t="s">
        <v>1662</v>
      </c>
      <c r="D3883" s="323" t="s">
        <v>20159</v>
      </c>
      <c r="F3883" s="286" t="str">
        <f t="shared" si="1"/>
        <v>92904</v>
      </c>
      <c r="H3883" s="388">
        <f t="shared" si="2"/>
        <v>30.62</v>
      </c>
    </row>
    <row r="3884" ht="15.75" customHeight="1">
      <c r="A3884" s="323" t="s">
        <v>21253</v>
      </c>
      <c r="B3884" s="480" t="s">
        <v>21254</v>
      </c>
      <c r="C3884" s="323" t="s">
        <v>1662</v>
      </c>
      <c r="D3884" s="323" t="s">
        <v>21256</v>
      </c>
      <c r="F3884" s="286" t="str">
        <f t="shared" si="1"/>
        <v>92905</v>
      </c>
      <c r="H3884" s="388">
        <f t="shared" si="2"/>
        <v>43.38</v>
      </c>
    </row>
    <row r="3885" ht="15.75" customHeight="1">
      <c r="A3885" s="323" t="s">
        <v>21258</v>
      </c>
      <c r="B3885" s="480" t="s">
        <v>21259</v>
      </c>
      <c r="C3885" s="323" t="s">
        <v>1662</v>
      </c>
      <c r="D3885" s="323" t="s">
        <v>21260</v>
      </c>
      <c r="F3885" s="286" t="str">
        <f t="shared" si="1"/>
        <v>92906</v>
      </c>
      <c r="H3885" s="388">
        <f t="shared" si="2"/>
        <v>52.18</v>
      </c>
    </row>
    <row r="3886" ht="15.75" customHeight="1">
      <c r="A3886" s="323" t="s">
        <v>21265</v>
      </c>
      <c r="B3886" s="480" t="s">
        <v>21267</v>
      </c>
      <c r="C3886" s="323" t="s">
        <v>1662</v>
      </c>
      <c r="D3886" s="323" t="s">
        <v>21268</v>
      </c>
      <c r="F3886" s="286" t="str">
        <f t="shared" si="1"/>
        <v>92907</v>
      </c>
      <c r="H3886" s="388">
        <f t="shared" si="2"/>
        <v>64.75</v>
      </c>
    </row>
    <row r="3887" ht="15.75" customHeight="1">
      <c r="A3887" s="323" t="s">
        <v>21270</v>
      </c>
      <c r="B3887" s="480" t="s">
        <v>21271</v>
      </c>
      <c r="C3887" s="323" t="s">
        <v>1662</v>
      </c>
      <c r="D3887" s="323" t="s">
        <v>21268</v>
      </c>
      <c r="F3887" s="286" t="str">
        <f t="shared" si="1"/>
        <v>92908</v>
      </c>
      <c r="H3887" s="388">
        <f t="shared" si="2"/>
        <v>64.75</v>
      </c>
    </row>
    <row r="3888" ht="15.75" customHeight="1">
      <c r="A3888" s="323" t="s">
        <v>21273</v>
      </c>
      <c r="B3888" s="480" t="s">
        <v>21274</v>
      </c>
      <c r="C3888" s="323" t="s">
        <v>1662</v>
      </c>
      <c r="D3888" s="323" t="s">
        <v>21268</v>
      </c>
      <c r="F3888" s="286" t="str">
        <f t="shared" si="1"/>
        <v>92909</v>
      </c>
      <c r="H3888" s="388">
        <f t="shared" si="2"/>
        <v>64.75</v>
      </c>
    </row>
    <row r="3889" ht="15.75" customHeight="1">
      <c r="A3889" s="323" t="s">
        <v>21276</v>
      </c>
      <c r="B3889" s="480" t="s">
        <v>21278</v>
      </c>
      <c r="C3889" s="323" t="s">
        <v>1662</v>
      </c>
      <c r="D3889" s="323" t="s">
        <v>21280</v>
      </c>
      <c r="F3889" s="286" t="str">
        <f t="shared" si="1"/>
        <v>92910</v>
      </c>
      <c r="H3889" s="388">
        <f t="shared" si="2"/>
        <v>95.4</v>
      </c>
    </row>
    <row r="3890" ht="15.75" customHeight="1">
      <c r="A3890" s="323" t="s">
        <v>21282</v>
      </c>
      <c r="B3890" s="480" t="s">
        <v>21283</v>
      </c>
      <c r="C3890" s="323" t="s">
        <v>1662</v>
      </c>
      <c r="D3890" s="323" t="s">
        <v>21280</v>
      </c>
      <c r="F3890" s="286" t="str">
        <f t="shared" si="1"/>
        <v>92911</v>
      </c>
      <c r="H3890" s="388">
        <f t="shared" si="2"/>
        <v>95.4</v>
      </c>
    </row>
    <row r="3891" ht="15.75" customHeight="1">
      <c r="A3891" s="323" t="s">
        <v>21285</v>
      </c>
      <c r="B3891" s="480" t="s">
        <v>21286</v>
      </c>
      <c r="C3891" s="323" t="s">
        <v>1662</v>
      </c>
      <c r="D3891" s="323" t="s">
        <v>21287</v>
      </c>
      <c r="F3891" s="286" t="str">
        <f t="shared" si="1"/>
        <v>92912</v>
      </c>
      <c r="H3891" s="388">
        <f t="shared" si="2"/>
        <v>129.67</v>
      </c>
    </row>
    <row r="3892" ht="15.75" customHeight="1">
      <c r="A3892" s="323" t="s">
        <v>21290</v>
      </c>
      <c r="B3892" s="480" t="s">
        <v>21291</v>
      </c>
      <c r="C3892" s="323" t="s">
        <v>1662</v>
      </c>
      <c r="D3892" s="323" t="s">
        <v>21294</v>
      </c>
      <c r="F3892" s="286" t="str">
        <f t="shared" si="1"/>
        <v>92913</v>
      </c>
      <c r="H3892" s="388">
        <f t="shared" si="2"/>
        <v>132.12</v>
      </c>
    </row>
    <row r="3893" ht="15.75" customHeight="1">
      <c r="A3893" s="323" t="s">
        <v>21297</v>
      </c>
      <c r="B3893" s="480" t="s">
        <v>21298</v>
      </c>
      <c r="C3893" s="323" t="s">
        <v>1662</v>
      </c>
      <c r="D3893" s="323" t="s">
        <v>21294</v>
      </c>
      <c r="F3893" s="286" t="str">
        <f t="shared" si="1"/>
        <v>92914</v>
      </c>
      <c r="H3893" s="388">
        <f t="shared" si="2"/>
        <v>132.12</v>
      </c>
    </row>
    <row r="3894" ht="15.75" customHeight="1">
      <c r="A3894" s="323" t="s">
        <v>21301</v>
      </c>
      <c r="B3894" s="480" t="s">
        <v>21302</v>
      </c>
      <c r="C3894" s="323" t="s">
        <v>1662</v>
      </c>
      <c r="D3894" s="323" t="s">
        <v>11937</v>
      </c>
      <c r="F3894" s="286" t="str">
        <f t="shared" si="1"/>
        <v>92918</v>
      </c>
      <c r="H3894" s="388">
        <f t="shared" si="2"/>
        <v>33.37</v>
      </c>
    </row>
    <row r="3895" ht="15.75" customHeight="1">
      <c r="A3895" s="323" t="s">
        <v>21305</v>
      </c>
      <c r="B3895" s="480" t="s">
        <v>21307</v>
      </c>
      <c r="C3895" s="323" t="s">
        <v>1662</v>
      </c>
      <c r="D3895" s="323" t="s">
        <v>15810</v>
      </c>
      <c r="F3895" s="286" t="str">
        <f t="shared" si="1"/>
        <v>92920</v>
      </c>
      <c r="H3895" s="388">
        <f t="shared" si="2"/>
        <v>33.61</v>
      </c>
    </row>
    <row r="3896" ht="15.75" customHeight="1">
      <c r="A3896" s="323" t="s">
        <v>21310</v>
      </c>
      <c r="B3896" s="480" t="s">
        <v>21311</v>
      </c>
      <c r="C3896" s="323" t="s">
        <v>1662</v>
      </c>
      <c r="D3896" s="323" t="s">
        <v>21312</v>
      </c>
      <c r="F3896" s="286" t="str">
        <f t="shared" si="1"/>
        <v>92925</v>
      </c>
      <c r="H3896" s="388">
        <f t="shared" si="2"/>
        <v>41.81</v>
      </c>
    </row>
    <row r="3897" ht="15.75" customHeight="1">
      <c r="A3897" s="323" t="s">
        <v>21314</v>
      </c>
      <c r="B3897" s="480" t="s">
        <v>21315</v>
      </c>
      <c r="C3897" s="323" t="s">
        <v>1662</v>
      </c>
      <c r="D3897" s="323" t="s">
        <v>21316</v>
      </c>
      <c r="F3897" s="286" t="str">
        <f t="shared" si="1"/>
        <v>92926</v>
      </c>
      <c r="H3897" s="388">
        <f t="shared" si="2"/>
        <v>41.8</v>
      </c>
    </row>
    <row r="3898" ht="15.75" customHeight="1">
      <c r="A3898" s="323" t="s">
        <v>21318</v>
      </c>
      <c r="B3898" s="480" t="s">
        <v>21319</v>
      </c>
      <c r="C3898" s="323" t="s">
        <v>1662</v>
      </c>
      <c r="D3898" s="323" t="s">
        <v>21316</v>
      </c>
      <c r="F3898" s="286" t="str">
        <f t="shared" si="1"/>
        <v>92927</v>
      </c>
      <c r="H3898" s="388">
        <f t="shared" si="2"/>
        <v>41.8</v>
      </c>
    </row>
    <row r="3899" ht="15.75" customHeight="1">
      <c r="A3899" s="323" t="s">
        <v>21322</v>
      </c>
      <c r="B3899" s="480" t="s">
        <v>21323</v>
      </c>
      <c r="C3899" s="323" t="s">
        <v>1662</v>
      </c>
      <c r="D3899" s="323" t="s">
        <v>21324</v>
      </c>
      <c r="F3899" s="286" t="str">
        <f t="shared" si="1"/>
        <v>92928</v>
      </c>
      <c r="H3899" s="388">
        <f t="shared" si="2"/>
        <v>48.01</v>
      </c>
    </row>
    <row r="3900" ht="15.75" customHeight="1">
      <c r="A3900" s="323" t="s">
        <v>21327</v>
      </c>
      <c r="B3900" s="480" t="s">
        <v>21328</v>
      </c>
      <c r="C3900" s="323" t="s">
        <v>1662</v>
      </c>
      <c r="D3900" s="323" t="s">
        <v>21324</v>
      </c>
      <c r="F3900" s="286" t="str">
        <f t="shared" si="1"/>
        <v>92929</v>
      </c>
      <c r="H3900" s="388">
        <f t="shared" si="2"/>
        <v>48.01</v>
      </c>
    </row>
    <row r="3901" ht="15.75" customHeight="1">
      <c r="A3901" s="323" t="s">
        <v>21331</v>
      </c>
      <c r="B3901" s="480" t="s">
        <v>21332</v>
      </c>
      <c r="C3901" s="323" t="s">
        <v>1662</v>
      </c>
      <c r="D3901" s="323" t="s">
        <v>21324</v>
      </c>
      <c r="F3901" s="286" t="str">
        <f t="shared" si="1"/>
        <v>92930</v>
      </c>
      <c r="H3901" s="388">
        <f t="shared" si="2"/>
        <v>48.01</v>
      </c>
    </row>
    <row r="3902" ht="15.75" customHeight="1">
      <c r="A3902" s="323" t="s">
        <v>21335</v>
      </c>
      <c r="B3902" s="480" t="s">
        <v>21337</v>
      </c>
      <c r="C3902" s="323" t="s">
        <v>1662</v>
      </c>
      <c r="D3902" s="323" t="s">
        <v>21338</v>
      </c>
      <c r="F3902" s="286" t="str">
        <f t="shared" si="1"/>
        <v>92931</v>
      </c>
      <c r="H3902" s="388">
        <f t="shared" si="2"/>
        <v>64.7</v>
      </c>
    </row>
    <row r="3903" ht="15.75" customHeight="1">
      <c r="A3903" s="323" t="s">
        <v>21341</v>
      </c>
      <c r="B3903" s="480" t="s">
        <v>21342</v>
      </c>
      <c r="C3903" s="323" t="s">
        <v>1662</v>
      </c>
      <c r="D3903" s="323" t="s">
        <v>21338</v>
      </c>
      <c r="F3903" s="286" t="str">
        <f t="shared" si="1"/>
        <v>92932</v>
      </c>
      <c r="H3903" s="388">
        <f t="shared" si="2"/>
        <v>64.7</v>
      </c>
    </row>
    <row r="3904" ht="15.75" customHeight="1">
      <c r="A3904" s="323" t="s">
        <v>21344</v>
      </c>
      <c r="B3904" s="480" t="s">
        <v>21345</v>
      </c>
      <c r="C3904" s="323" t="s">
        <v>1662</v>
      </c>
      <c r="D3904" s="323" t="s">
        <v>21338</v>
      </c>
      <c r="F3904" s="286" t="str">
        <f t="shared" si="1"/>
        <v>92933</v>
      </c>
      <c r="H3904" s="388">
        <f t="shared" si="2"/>
        <v>64.7</v>
      </c>
    </row>
    <row r="3905" ht="15.75" customHeight="1">
      <c r="A3905" s="323" t="s">
        <v>21348</v>
      </c>
      <c r="B3905" s="480" t="s">
        <v>21349</v>
      </c>
      <c r="C3905" s="323" t="s">
        <v>1662</v>
      </c>
      <c r="D3905" s="323" t="s">
        <v>21350</v>
      </c>
      <c r="F3905" s="286" t="str">
        <f t="shared" si="1"/>
        <v>92934</v>
      </c>
      <c r="H3905" s="388">
        <f t="shared" si="2"/>
        <v>96.81</v>
      </c>
    </row>
    <row r="3906" ht="15.75" customHeight="1">
      <c r="A3906" s="323" t="s">
        <v>21352</v>
      </c>
      <c r="B3906" s="480" t="s">
        <v>21353</v>
      </c>
      <c r="C3906" s="323" t="s">
        <v>1662</v>
      </c>
      <c r="D3906" s="323" t="s">
        <v>21350</v>
      </c>
      <c r="F3906" s="286" t="str">
        <f t="shared" si="1"/>
        <v>92935</v>
      </c>
      <c r="H3906" s="388">
        <f t="shared" si="2"/>
        <v>96.81</v>
      </c>
    </row>
    <row r="3907" ht="15.75" customHeight="1">
      <c r="A3907" s="323" t="s">
        <v>21355</v>
      </c>
      <c r="B3907" s="480" t="s">
        <v>21357</v>
      </c>
      <c r="C3907" s="323" t="s">
        <v>1662</v>
      </c>
      <c r="D3907" s="323" t="s">
        <v>21359</v>
      </c>
      <c r="F3907" s="286" t="str">
        <f t="shared" si="1"/>
        <v>92936</v>
      </c>
      <c r="H3907" s="388">
        <f t="shared" si="2"/>
        <v>135.04</v>
      </c>
    </row>
    <row r="3908" ht="15.75" customHeight="1">
      <c r="A3908" s="323" t="s">
        <v>21362</v>
      </c>
      <c r="B3908" s="480" t="s">
        <v>21363</v>
      </c>
      <c r="C3908" s="323" t="s">
        <v>1662</v>
      </c>
      <c r="D3908" s="323" t="s">
        <v>21359</v>
      </c>
      <c r="F3908" s="286" t="str">
        <f t="shared" si="1"/>
        <v>92937</v>
      </c>
      <c r="H3908" s="388">
        <f t="shared" si="2"/>
        <v>135.04</v>
      </c>
    </row>
    <row r="3909" ht="15.75" customHeight="1">
      <c r="A3909" s="323" t="s">
        <v>21370</v>
      </c>
      <c r="B3909" s="480" t="s">
        <v>21372</v>
      </c>
      <c r="C3909" s="323" t="s">
        <v>1662</v>
      </c>
      <c r="D3909" s="323" t="s">
        <v>21374</v>
      </c>
      <c r="F3909" s="286" t="str">
        <f t="shared" si="1"/>
        <v>92938</v>
      </c>
      <c r="H3909" s="388">
        <f t="shared" si="2"/>
        <v>25.5</v>
      </c>
    </row>
    <row r="3910" ht="15.75" customHeight="1">
      <c r="A3910" s="323" t="s">
        <v>21377</v>
      </c>
      <c r="B3910" s="480" t="s">
        <v>21378</v>
      </c>
      <c r="C3910" s="323" t="s">
        <v>1662</v>
      </c>
      <c r="D3910" s="323" t="s">
        <v>7971</v>
      </c>
      <c r="F3910" s="286" t="str">
        <f t="shared" si="1"/>
        <v>92939</v>
      </c>
      <c r="H3910" s="388">
        <f t="shared" si="2"/>
        <v>25.74</v>
      </c>
    </row>
    <row r="3911" ht="15.75" customHeight="1">
      <c r="A3911" s="323" t="s">
        <v>21380</v>
      </c>
      <c r="B3911" s="480" t="s">
        <v>21381</v>
      </c>
      <c r="C3911" s="323" t="s">
        <v>1662</v>
      </c>
      <c r="D3911" s="323" t="s">
        <v>2764</v>
      </c>
      <c r="F3911" s="286" t="str">
        <f t="shared" si="1"/>
        <v>92940</v>
      </c>
      <c r="H3911" s="388">
        <f t="shared" si="2"/>
        <v>32.87</v>
      </c>
    </row>
    <row r="3912" ht="15.75" customHeight="1">
      <c r="A3912" s="323" t="s">
        <v>21383</v>
      </c>
      <c r="B3912" s="480" t="s">
        <v>21385</v>
      </c>
      <c r="C3912" s="323" t="s">
        <v>1662</v>
      </c>
      <c r="D3912" s="323" t="s">
        <v>21386</v>
      </c>
      <c r="F3912" s="286" t="str">
        <f t="shared" si="1"/>
        <v>92941</v>
      </c>
      <c r="H3912" s="388">
        <f t="shared" si="2"/>
        <v>32.85</v>
      </c>
    </row>
    <row r="3913" ht="15.75" customHeight="1">
      <c r="A3913" s="323" t="s">
        <v>21388</v>
      </c>
      <c r="B3913" s="480" t="s">
        <v>21389</v>
      </c>
      <c r="C3913" s="323" t="s">
        <v>1662</v>
      </c>
      <c r="D3913" s="323" t="s">
        <v>21386</v>
      </c>
      <c r="F3913" s="286" t="str">
        <f t="shared" si="1"/>
        <v>92942</v>
      </c>
      <c r="H3913" s="388">
        <f t="shared" si="2"/>
        <v>32.85</v>
      </c>
    </row>
    <row r="3914" ht="15.75" customHeight="1">
      <c r="A3914" s="323" t="s">
        <v>21391</v>
      </c>
      <c r="B3914" s="480" t="s">
        <v>21392</v>
      </c>
      <c r="C3914" s="323" t="s">
        <v>1662</v>
      </c>
      <c r="D3914" s="323" t="s">
        <v>21393</v>
      </c>
      <c r="F3914" s="286" t="str">
        <f t="shared" si="1"/>
        <v>92943</v>
      </c>
      <c r="H3914" s="388">
        <f t="shared" si="2"/>
        <v>37.81</v>
      </c>
    </row>
    <row r="3915" ht="15.75" customHeight="1">
      <c r="A3915" s="323" t="s">
        <v>21395</v>
      </c>
      <c r="B3915" s="480" t="s">
        <v>21396</v>
      </c>
      <c r="C3915" s="323" t="s">
        <v>1662</v>
      </c>
      <c r="D3915" s="323" t="s">
        <v>21393</v>
      </c>
      <c r="F3915" s="286" t="str">
        <f t="shared" si="1"/>
        <v>92944</v>
      </c>
      <c r="H3915" s="388">
        <f t="shared" si="2"/>
        <v>37.81</v>
      </c>
    </row>
    <row r="3916" ht="15.75" customHeight="1">
      <c r="A3916" s="323" t="s">
        <v>21399</v>
      </c>
      <c r="B3916" s="480" t="s">
        <v>21400</v>
      </c>
      <c r="C3916" s="323" t="s">
        <v>1662</v>
      </c>
      <c r="D3916" s="323" t="s">
        <v>21393</v>
      </c>
      <c r="F3916" s="286" t="str">
        <f t="shared" si="1"/>
        <v>92945</v>
      </c>
      <c r="H3916" s="388">
        <f t="shared" si="2"/>
        <v>37.81</v>
      </c>
    </row>
    <row r="3917" ht="15.75" customHeight="1">
      <c r="A3917" s="323" t="s">
        <v>21403</v>
      </c>
      <c r="B3917" s="480" t="s">
        <v>21404</v>
      </c>
      <c r="C3917" s="323" t="s">
        <v>1662</v>
      </c>
      <c r="D3917" s="323" t="s">
        <v>19688</v>
      </c>
      <c r="F3917" s="286" t="str">
        <f t="shared" si="1"/>
        <v>92946</v>
      </c>
      <c r="H3917" s="388">
        <f t="shared" si="2"/>
        <v>52.98</v>
      </c>
    </row>
    <row r="3918" ht="15.75" customHeight="1">
      <c r="A3918" s="323" t="s">
        <v>21408</v>
      </c>
      <c r="B3918" s="480" t="s">
        <v>21409</v>
      </c>
      <c r="C3918" s="323" t="s">
        <v>1662</v>
      </c>
      <c r="D3918" s="323" t="s">
        <v>19688</v>
      </c>
      <c r="F3918" s="286" t="str">
        <f t="shared" si="1"/>
        <v>92947</v>
      </c>
      <c r="H3918" s="388">
        <f t="shared" si="2"/>
        <v>52.98</v>
      </c>
    </row>
    <row r="3919" ht="15.75" customHeight="1">
      <c r="A3919" s="323" t="s">
        <v>21412</v>
      </c>
      <c r="B3919" s="480" t="s">
        <v>21413</v>
      </c>
      <c r="C3919" s="323" t="s">
        <v>1662</v>
      </c>
      <c r="D3919" s="323" t="s">
        <v>19688</v>
      </c>
      <c r="F3919" s="286" t="str">
        <f t="shared" si="1"/>
        <v>92948</v>
      </c>
      <c r="H3919" s="388">
        <f t="shared" si="2"/>
        <v>52.98</v>
      </c>
    </row>
    <row r="3920" ht="15.75" customHeight="1">
      <c r="A3920" s="323" t="s">
        <v>21415</v>
      </c>
      <c r="B3920" s="480" t="s">
        <v>21416</v>
      </c>
      <c r="C3920" s="323" t="s">
        <v>1662</v>
      </c>
      <c r="D3920" s="323" t="s">
        <v>21418</v>
      </c>
      <c r="F3920" s="286" t="str">
        <f t="shared" si="1"/>
        <v>92949</v>
      </c>
      <c r="H3920" s="388">
        <f t="shared" si="2"/>
        <v>82.77</v>
      </c>
    </row>
    <row r="3921" ht="15.75" customHeight="1">
      <c r="A3921" s="323" t="s">
        <v>21421</v>
      </c>
      <c r="B3921" s="480" t="s">
        <v>21422</v>
      </c>
      <c r="C3921" s="323" t="s">
        <v>1662</v>
      </c>
      <c r="D3921" s="323" t="s">
        <v>21418</v>
      </c>
      <c r="F3921" s="286" t="str">
        <f t="shared" si="1"/>
        <v>92950</v>
      </c>
      <c r="H3921" s="388">
        <f t="shared" si="2"/>
        <v>82.77</v>
      </c>
    </row>
    <row r="3922" ht="15.75" customHeight="1">
      <c r="A3922" s="323" t="s">
        <v>21425</v>
      </c>
      <c r="B3922" s="480" t="s">
        <v>21426</v>
      </c>
      <c r="C3922" s="323" t="s">
        <v>1662</v>
      </c>
      <c r="D3922" s="323" t="s">
        <v>21428</v>
      </c>
      <c r="F3922" s="286" t="str">
        <f t="shared" si="1"/>
        <v>92951</v>
      </c>
      <c r="H3922" s="388">
        <f t="shared" si="2"/>
        <v>118.71</v>
      </c>
    </row>
    <row r="3923" ht="15.75" customHeight="1">
      <c r="A3923" s="323" t="s">
        <v>21430</v>
      </c>
      <c r="B3923" s="480" t="s">
        <v>21431</v>
      </c>
      <c r="C3923" s="323" t="s">
        <v>1662</v>
      </c>
      <c r="D3923" s="323" t="s">
        <v>21428</v>
      </c>
      <c r="F3923" s="286" t="str">
        <f t="shared" si="1"/>
        <v>92952</v>
      </c>
      <c r="H3923" s="388">
        <f t="shared" si="2"/>
        <v>118.71</v>
      </c>
    </row>
    <row r="3924" ht="15.75" customHeight="1">
      <c r="A3924" s="323" t="s">
        <v>21434</v>
      </c>
      <c r="B3924" s="480" t="s">
        <v>21436</v>
      </c>
      <c r="C3924" s="323" t="s">
        <v>1662</v>
      </c>
      <c r="D3924" s="323" t="s">
        <v>21437</v>
      </c>
      <c r="F3924" s="286" t="str">
        <f t="shared" si="1"/>
        <v>92953</v>
      </c>
      <c r="H3924" s="388">
        <f t="shared" si="2"/>
        <v>21.79</v>
      </c>
    </row>
    <row r="3925" ht="15.75" customHeight="1">
      <c r="A3925" s="323" t="s">
        <v>21440</v>
      </c>
      <c r="B3925" s="480" t="s">
        <v>21441</v>
      </c>
      <c r="C3925" s="323" t="s">
        <v>1662</v>
      </c>
      <c r="D3925" s="323" t="s">
        <v>21442</v>
      </c>
      <c r="F3925" s="286" t="str">
        <f t="shared" si="1"/>
        <v>93050</v>
      </c>
      <c r="H3925" s="388">
        <f t="shared" si="2"/>
        <v>9.02</v>
      </c>
    </row>
    <row r="3926" ht="15.75" customHeight="1">
      <c r="A3926" s="323" t="s">
        <v>21447</v>
      </c>
      <c r="B3926" s="480" t="s">
        <v>21449</v>
      </c>
      <c r="C3926" s="323" t="s">
        <v>1662</v>
      </c>
      <c r="D3926" s="323" t="s">
        <v>7497</v>
      </c>
      <c r="F3926" s="286" t="str">
        <f t="shared" si="1"/>
        <v>93051</v>
      </c>
      <c r="H3926" s="388">
        <f t="shared" si="2"/>
        <v>8.36</v>
      </c>
    </row>
    <row r="3927" ht="15.75" customHeight="1">
      <c r="A3927" s="323" t="s">
        <v>21451</v>
      </c>
      <c r="B3927" s="480" t="s">
        <v>21452</v>
      </c>
      <c r="C3927" s="323" t="s">
        <v>1662</v>
      </c>
      <c r="D3927" s="323" t="s">
        <v>21453</v>
      </c>
      <c r="F3927" s="286" t="str">
        <f t="shared" si="1"/>
        <v>93052</v>
      </c>
      <c r="H3927" s="388">
        <f t="shared" si="2"/>
        <v>385.01</v>
      </c>
    </row>
    <row r="3928" ht="15.75" customHeight="1">
      <c r="A3928" s="323" t="s">
        <v>21456</v>
      </c>
      <c r="B3928" s="480" t="s">
        <v>21457</v>
      </c>
      <c r="C3928" s="323" t="s">
        <v>1662</v>
      </c>
      <c r="D3928" s="323" t="s">
        <v>4767</v>
      </c>
      <c r="F3928" s="286" t="str">
        <f t="shared" si="1"/>
        <v>93054</v>
      </c>
      <c r="H3928" s="388">
        <f t="shared" si="2"/>
        <v>16.86</v>
      </c>
    </row>
    <row r="3929" ht="15.75" customHeight="1">
      <c r="A3929" s="323" t="s">
        <v>21460</v>
      </c>
      <c r="B3929" s="480" t="s">
        <v>21463</v>
      </c>
      <c r="C3929" s="323" t="s">
        <v>1662</v>
      </c>
      <c r="D3929" s="323" t="s">
        <v>12569</v>
      </c>
      <c r="F3929" s="286" t="str">
        <f t="shared" si="1"/>
        <v>93055</v>
      </c>
      <c r="H3929" s="388">
        <f t="shared" si="2"/>
        <v>33.93</v>
      </c>
    </row>
    <row r="3930" ht="15.75" customHeight="1">
      <c r="A3930" s="323" t="s">
        <v>21464</v>
      </c>
      <c r="B3930" s="480" t="s">
        <v>21466</v>
      </c>
      <c r="C3930" s="323" t="s">
        <v>1662</v>
      </c>
      <c r="D3930" s="323" t="s">
        <v>4558</v>
      </c>
      <c r="F3930" s="286" t="str">
        <f t="shared" si="1"/>
        <v>93056</v>
      </c>
      <c r="H3930" s="388">
        <f t="shared" si="2"/>
        <v>13.08</v>
      </c>
    </row>
    <row r="3931" ht="15.75" customHeight="1">
      <c r="A3931" s="323" t="s">
        <v>21470</v>
      </c>
      <c r="B3931" s="480" t="s">
        <v>21471</v>
      </c>
      <c r="C3931" s="323" t="s">
        <v>1662</v>
      </c>
      <c r="D3931" s="323" t="s">
        <v>9807</v>
      </c>
      <c r="F3931" s="286" t="str">
        <f t="shared" si="1"/>
        <v>93057</v>
      </c>
      <c r="H3931" s="388">
        <f t="shared" si="2"/>
        <v>11.49</v>
      </c>
    </row>
    <row r="3932" ht="15.75" customHeight="1">
      <c r="A3932" s="323" t="s">
        <v>21474</v>
      </c>
      <c r="B3932" s="480" t="s">
        <v>21475</v>
      </c>
      <c r="C3932" s="323" t="s">
        <v>1662</v>
      </c>
      <c r="D3932" s="323" t="s">
        <v>21476</v>
      </c>
      <c r="F3932" s="286" t="str">
        <f t="shared" si="1"/>
        <v>93058</v>
      </c>
      <c r="H3932" s="388">
        <f t="shared" si="2"/>
        <v>423.43</v>
      </c>
    </row>
    <row r="3933" ht="15.75" customHeight="1">
      <c r="A3933" s="323" t="s">
        <v>21479</v>
      </c>
      <c r="B3933" s="480" t="s">
        <v>21481</v>
      </c>
      <c r="C3933" s="323" t="s">
        <v>1662</v>
      </c>
      <c r="D3933" s="323" t="s">
        <v>17062</v>
      </c>
      <c r="F3933" s="286" t="str">
        <f t="shared" si="1"/>
        <v>93059</v>
      </c>
      <c r="H3933" s="388">
        <f t="shared" si="2"/>
        <v>23.08</v>
      </c>
    </row>
    <row r="3934" ht="15.75" customHeight="1">
      <c r="A3934" s="323" t="s">
        <v>21484</v>
      </c>
      <c r="B3934" s="480" t="s">
        <v>21485</v>
      </c>
      <c r="C3934" s="323" t="s">
        <v>1662</v>
      </c>
      <c r="D3934" s="323" t="s">
        <v>4978</v>
      </c>
      <c r="F3934" s="286" t="str">
        <f t="shared" si="1"/>
        <v>93060</v>
      </c>
      <c r="H3934" s="388">
        <f t="shared" si="2"/>
        <v>58.87</v>
      </c>
    </row>
    <row r="3935" ht="15.75" customHeight="1">
      <c r="A3935" s="323" t="s">
        <v>21487</v>
      </c>
      <c r="B3935" s="480" t="s">
        <v>21488</v>
      </c>
      <c r="C3935" s="323" t="s">
        <v>1662</v>
      </c>
      <c r="D3935" s="323" t="s">
        <v>21489</v>
      </c>
      <c r="F3935" s="286" t="str">
        <f t="shared" si="1"/>
        <v>93061</v>
      </c>
      <c r="H3935" s="388">
        <f t="shared" si="2"/>
        <v>24.15</v>
      </c>
    </row>
    <row r="3936" ht="15.75" customHeight="1">
      <c r="A3936" s="323" t="s">
        <v>21490</v>
      </c>
      <c r="B3936" s="480" t="s">
        <v>21492</v>
      </c>
      <c r="C3936" s="323" t="s">
        <v>1662</v>
      </c>
      <c r="D3936" s="323" t="s">
        <v>19950</v>
      </c>
      <c r="F3936" s="286" t="str">
        <f t="shared" si="1"/>
        <v>93062</v>
      </c>
      <c r="H3936" s="388">
        <f t="shared" si="2"/>
        <v>21.05</v>
      </c>
    </row>
    <row r="3937" ht="15.75" customHeight="1">
      <c r="A3937" s="323" t="s">
        <v>21494</v>
      </c>
      <c r="B3937" s="480" t="s">
        <v>21495</v>
      </c>
      <c r="C3937" s="323" t="s">
        <v>1662</v>
      </c>
      <c r="D3937" s="323" t="s">
        <v>21496</v>
      </c>
      <c r="F3937" s="286" t="str">
        <f t="shared" si="1"/>
        <v>93063</v>
      </c>
      <c r="H3937" s="388">
        <f t="shared" si="2"/>
        <v>485.04</v>
      </c>
    </row>
    <row r="3938" ht="15.75" customHeight="1">
      <c r="A3938" s="323" t="s">
        <v>21498</v>
      </c>
      <c r="B3938" s="480" t="s">
        <v>21499</v>
      </c>
      <c r="C3938" s="323" t="s">
        <v>1662</v>
      </c>
      <c r="D3938" s="323" t="s">
        <v>21500</v>
      </c>
      <c r="F3938" s="286" t="str">
        <f t="shared" si="1"/>
        <v>93064</v>
      </c>
      <c r="H3938" s="388">
        <f t="shared" si="2"/>
        <v>37</v>
      </c>
    </row>
    <row r="3939" ht="15.75" customHeight="1">
      <c r="A3939" s="323" t="s">
        <v>21503</v>
      </c>
      <c r="B3939" s="480" t="s">
        <v>21504</v>
      </c>
      <c r="C3939" s="323" t="s">
        <v>1662</v>
      </c>
      <c r="D3939" s="323" t="s">
        <v>21505</v>
      </c>
      <c r="F3939" s="286" t="str">
        <f t="shared" si="1"/>
        <v>93065</v>
      </c>
      <c r="H3939" s="388">
        <f t="shared" si="2"/>
        <v>34.72</v>
      </c>
    </row>
    <row r="3940" ht="15.75" customHeight="1">
      <c r="A3940" s="323" t="s">
        <v>21506</v>
      </c>
      <c r="B3940" s="480" t="s">
        <v>21508</v>
      </c>
      <c r="C3940" s="323" t="s">
        <v>1662</v>
      </c>
      <c r="D3940" s="323" t="s">
        <v>21509</v>
      </c>
      <c r="F3940" s="286" t="str">
        <f t="shared" si="1"/>
        <v>93066</v>
      </c>
      <c r="H3940" s="388">
        <f t="shared" si="2"/>
        <v>608.79</v>
      </c>
    </row>
    <row r="3941" ht="15.75" customHeight="1">
      <c r="A3941" s="323" t="s">
        <v>21510</v>
      </c>
      <c r="B3941" s="480" t="s">
        <v>21511</v>
      </c>
      <c r="C3941" s="323" t="s">
        <v>1662</v>
      </c>
      <c r="D3941" s="323" t="s">
        <v>21513</v>
      </c>
      <c r="F3941" s="286" t="str">
        <f t="shared" si="1"/>
        <v>93067</v>
      </c>
      <c r="H3941" s="388">
        <f t="shared" si="2"/>
        <v>54.69</v>
      </c>
    </row>
    <row r="3942" ht="15.75" customHeight="1">
      <c r="A3942" s="323" t="s">
        <v>21515</v>
      </c>
      <c r="B3942" s="480" t="s">
        <v>21517</v>
      </c>
      <c r="C3942" s="323" t="s">
        <v>1662</v>
      </c>
      <c r="D3942" s="323" t="s">
        <v>21518</v>
      </c>
      <c r="F3942" s="286" t="str">
        <f t="shared" si="1"/>
        <v>93068</v>
      </c>
      <c r="H3942" s="388">
        <f t="shared" si="2"/>
        <v>47.98</v>
      </c>
    </row>
    <row r="3943" ht="15.75" customHeight="1">
      <c r="A3943" s="323" t="s">
        <v>21523</v>
      </c>
      <c r="B3943" s="480" t="s">
        <v>21525</v>
      </c>
      <c r="C3943" s="323" t="s">
        <v>1662</v>
      </c>
      <c r="D3943" s="323" t="s">
        <v>21526</v>
      </c>
      <c r="F3943" s="286" t="str">
        <f t="shared" si="1"/>
        <v>93069</v>
      </c>
      <c r="H3943" s="388">
        <f t="shared" si="2"/>
        <v>843.6</v>
      </c>
    </row>
    <row r="3944" ht="15.75" customHeight="1">
      <c r="A3944" s="323" t="s">
        <v>21527</v>
      </c>
      <c r="B3944" s="480" t="s">
        <v>21528</v>
      </c>
      <c r="C3944" s="323" t="s">
        <v>1662</v>
      </c>
      <c r="D3944" s="323" t="s">
        <v>4425</v>
      </c>
      <c r="F3944" s="286" t="str">
        <f t="shared" si="1"/>
        <v>93070</v>
      </c>
      <c r="H3944" s="388">
        <f t="shared" si="2"/>
        <v>136.69</v>
      </c>
    </row>
    <row r="3945" ht="15.75" customHeight="1">
      <c r="A3945" s="323" t="s">
        <v>21530</v>
      </c>
      <c r="B3945" s="480" t="s">
        <v>21531</v>
      </c>
      <c r="C3945" s="323" t="s">
        <v>1662</v>
      </c>
      <c r="D3945" s="323" t="s">
        <v>21533</v>
      </c>
      <c r="F3945" s="286" t="str">
        <f t="shared" si="1"/>
        <v>93071</v>
      </c>
      <c r="H3945" s="388">
        <f t="shared" si="2"/>
        <v>127.01</v>
      </c>
    </row>
    <row r="3946" ht="15.75" customHeight="1">
      <c r="A3946" s="323" t="s">
        <v>21534</v>
      </c>
      <c r="B3946" s="480" t="s">
        <v>21535</v>
      </c>
      <c r="C3946" s="323" t="s">
        <v>1662</v>
      </c>
      <c r="D3946" s="323" t="s">
        <v>21537</v>
      </c>
      <c r="F3946" s="286" t="str">
        <f t="shared" si="1"/>
        <v>93072</v>
      </c>
      <c r="H3946" s="388">
        <f t="shared" si="2"/>
        <v>1112.91</v>
      </c>
    </row>
    <row r="3947" ht="15.75" customHeight="1">
      <c r="A3947" s="323" t="s">
        <v>21538</v>
      </c>
      <c r="B3947" s="480" t="s">
        <v>21539</v>
      </c>
      <c r="C3947" s="323" t="s">
        <v>1662</v>
      </c>
      <c r="D3947" s="323" t="s">
        <v>21541</v>
      </c>
      <c r="F3947" s="286" t="str">
        <f t="shared" si="1"/>
        <v>93073</v>
      </c>
      <c r="H3947" s="388">
        <f t="shared" si="2"/>
        <v>62.14</v>
      </c>
    </row>
    <row r="3948" ht="15.75" customHeight="1">
      <c r="A3948" s="323" t="s">
        <v>21542</v>
      </c>
      <c r="B3948" s="480" t="s">
        <v>21544</v>
      </c>
      <c r="C3948" s="323" t="s">
        <v>1662</v>
      </c>
      <c r="D3948" s="323" t="s">
        <v>13542</v>
      </c>
      <c r="F3948" s="286" t="str">
        <f t="shared" si="1"/>
        <v>93074</v>
      </c>
      <c r="H3948" s="388">
        <f t="shared" si="2"/>
        <v>10.29</v>
      </c>
    </row>
    <row r="3949" ht="15.75" customHeight="1">
      <c r="A3949" s="323" t="s">
        <v>21546</v>
      </c>
      <c r="B3949" s="480" t="s">
        <v>21547</v>
      </c>
      <c r="C3949" s="323" t="s">
        <v>1662</v>
      </c>
      <c r="D3949" s="323" t="s">
        <v>20422</v>
      </c>
      <c r="F3949" s="286" t="str">
        <f t="shared" si="1"/>
        <v>93075</v>
      </c>
      <c r="H3949" s="388">
        <f t="shared" si="2"/>
        <v>16.68</v>
      </c>
    </row>
    <row r="3950" ht="15.75" customHeight="1">
      <c r="A3950" s="323" t="s">
        <v>21549</v>
      </c>
      <c r="B3950" s="480" t="s">
        <v>21550</v>
      </c>
      <c r="C3950" s="323" t="s">
        <v>1662</v>
      </c>
      <c r="D3950" s="323" t="s">
        <v>5896</v>
      </c>
      <c r="F3950" s="286" t="str">
        <f t="shared" si="1"/>
        <v>93076</v>
      </c>
      <c r="H3950" s="388">
        <f t="shared" si="2"/>
        <v>16.3</v>
      </c>
    </row>
    <row r="3951" ht="15.75" customHeight="1">
      <c r="A3951" s="323" t="s">
        <v>21552</v>
      </c>
      <c r="B3951" s="480" t="s">
        <v>21554</v>
      </c>
      <c r="C3951" s="323" t="s">
        <v>1662</v>
      </c>
      <c r="D3951" s="323" t="s">
        <v>21555</v>
      </c>
      <c r="F3951" s="286" t="str">
        <f t="shared" si="1"/>
        <v>93077</v>
      </c>
      <c r="H3951" s="388">
        <f t="shared" si="2"/>
        <v>23.47</v>
      </c>
    </row>
    <row r="3952" ht="15.75" customHeight="1">
      <c r="A3952" s="323" t="s">
        <v>21559</v>
      </c>
      <c r="B3952" s="480" t="s">
        <v>21560</v>
      </c>
      <c r="C3952" s="323" t="s">
        <v>1662</v>
      </c>
      <c r="D3952" s="323" t="s">
        <v>21562</v>
      </c>
      <c r="F3952" s="286" t="str">
        <f t="shared" si="1"/>
        <v>93078</v>
      </c>
      <c r="H3952" s="388">
        <f t="shared" si="2"/>
        <v>25.35</v>
      </c>
    </row>
    <row r="3953" ht="15.75" customHeight="1">
      <c r="A3953" s="323" t="s">
        <v>21563</v>
      </c>
      <c r="B3953" s="480" t="s">
        <v>21564</v>
      </c>
      <c r="C3953" s="323" t="s">
        <v>1662</v>
      </c>
      <c r="D3953" s="323" t="s">
        <v>21566</v>
      </c>
      <c r="F3953" s="286" t="str">
        <f t="shared" si="1"/>
        <v>93079</v>
      </c>
      <c r="H3953" s="388">
        <f t="shared" si="2"/>
        <v>22.55</v>
      </c>
    </row>
    <row r="3954" ht="15.75" customHeight="1">
      <c r="A3954" s="323" t="s">
        <v>21567</v>
      </c>
      <c r="B3954" s="480" t="s">
        <v>21568</v>
      </c>
      <c r="C3954" s="323" t="s">
        <v>1662</v>
      </c>
      <c r="D3954" s="323" t="s">
        <v>13767</v>
      </c>
      <c r="F3954" s="286" t="str">
        <f t="shared" si="1"/>
        <v>93080</v>
      </c>
      <c r="H3954" s="388">
        <f t="shared" si="2"/>
        <v>6.75</v>
      </c>
    </row>
    <row r="3955" ht="15.75" customHeight="1">
      <c r="A3955" s="323" t="s">
        <v>21569</v>
      </c>
      <c r="B3955" s="480" t="s">
        <v>21571</v>
      </c>
      <c r="C3955" s="323" t="s">
        <v>1662</v>
      </c>
      <c r="D3955" s="323" t="s">
        <v>15301</v>
      </c>
      <c r="F3955" s="286" t="str">
        <f t="shared" si="1"/>
        <v>93081</v>
      </c>
      <c r="H3955" s="388">
        <f t="shared" si="2"/>
        <v>14.84</v>
      </c>
    </row>
    <row r="3956" ht="15.75" customHeight="1">
      <c r="A3956" s="323" t="s">
        <v>21573</v>
      </c>
      <c r="B3956" s="480" t="s">
        <v>21575</v>
      </c>
      <c r="C3956" s="323" t="s">
        <v>1662</v>
      </c>
      <c r="D3956" s="323" t="s">
        <v>5203</v>
      </c>
      <c r="F3956" s="286" t="str">
        <f t="shared" si="1"/>
        <v>93082</v>
      </c>
      <c r="H3956" s="388">
        <f t="shared" si="2"/>
        <v>18.07</v>
      </c>
    </row>
    <row r="3957" ht="15.75" customHeight="1">
      <c r="A3957" s="323" t="s">
        <v>21576</v>
      </c>
      <c r="B3957" s="480" t="s">
        <v>21577</v>
      </c>
      <c r="C3957" s="323" t="s">
        <v>1662</v>
      </c>
      <c r="D3957" s="323" t="s">
        <v>21579</v>
      </c>
      <c r="F3957" s="286" t="str">
        <f t="shared" si="1"/>
        <v>93083</v>
      </c>
      <c r="H3957" s="388">
        <f t="shared" si="2"/>
        <v>333.1</v>
      </c>
    </row>
    <row r="3958" ht="15.75" customHeight="1">
      <c r="A3958" s="323" t="s">
        <v>21581</v>
      </c>
      <c r="B3958" s="480" t="s">
        <v>21582</v>
      </c>
      <c r="C3958" s="323" t="s">
        <v>1662</v>
      </c>
      <c r="D3958" s="323" t="s">
        <v>13635</v>
      </c>
      <c r="F3958" s="286" t="str">
        <f t="shared" si="1"/>
        <v>93084</v>
      </c>
      <c r="H3958" s="388">
        <f t="shared" si="2"/>
        <v>10.8</v>
      </c>
    </row>
    <row r="3959" ht="15.75" customHeight="1">
      <c r="A3959" s="323" t="s">
        <v>21584</v>
      </c>
      <c r="B3959" s="480" t="s">
        <v>21585</v>
      </c>
      <c r="C3959" s="323" t="s">
        <v>1662</v>
      </c>
      <c r="D3959" s="323" t="s">
        <v>13681</v>
      </c>
      <c r="F3959" s="286" t="str">
        <f t="shared" si="1"/>
        <v>93085</v>
      </c>
      <c r="H3959" s="388">
        <f t="shared" si="2"/>
        <v>10.13</v>
      </c>
    </row>
    <row r="3960" ht="15.75" customHeight="1">
      <c r="A3960" s="323" t="s">
        <v>21587</v>
      </c>
      <c r="B3960" s="480" t="s">
        <v>21588</v>
      </c>
      <c r="C3960" s="323" t="s">
        <v>1662</v>
      </c>
      <c r="D3960" s="323" t="s">
        <v>21589</v>
      </c>
      <c r="F3960" s="286" t="str">
        <f t="shared" si="1"/>
        <v>93086</v>
      </c>
      <c r="H3960" s="388">
        <f t="shared" si="2"/>
        <v>386.79</v>
      </c>
    </row>
    <row r="3961" ht="15.75" customHeight="1">
      <c r="A3961" s="323" t="s">
        <v>21591</v>
      </c>
      <c r="B3961" s="480" t="s">
        <v>21592</v>
      </c>
      <c r="C3961" s="323" t="s">
        <v>1662</v>
      </c>
      <c r="D3961" s="323" t="s">
        <v>21594</v>
      </c>
      <c r="F3961" s="286" t="str">
        <f t="shared" si="1"/>
        <v>93087</v>
      </c>
      <c r="H3961" s="388">
        <f t="shared" si="2"/>
        <v>16.13</v>
      </c>
    </row>
    <row r="3962" ht="15.75" customHeight="1">
      <c r="A3962" s="323" t="s">
        <v>21595</v>
      </c>
      <c r="B3962" s="480" t="s">
        <v>21597</v>
      </c>
      <c r="C3962" s="323" t="s">
        <v>1662</v>
      </c>
      <c r="D3962" s="323" t="s">
        <v>5448</v>
      </c>
      <c r="F3962" s="286" t="str">
        <f t="shared" si="1"/>
        <v>93088</v>
      </c>
      <c r="H3962" s="388">
        <f t="shared" si="2"/>
        <v>18.79</v>
      </c>
    </row>
    <row r="3963" ht="15.75" customHeight="1">
      <c r="A3963" s="323" t="s">
        <v>21598</v>
      </c>
      <c r="B3963" s="480" t="s">
        <v>21600</v>
      </c>
      <c r="C3963" s="323" t="s">
        <v>1662</v>
      </c>
      <c r="D3963" s="323" t="s">
        <v>21601</v>
      </c>
      <c r="F3963" s="286" t="str">
        <f t="shared" si="1"/>
        <v>93089</v>
      </c>
      <c r="H3963" s="388">
        <f t="shared" si="2"/>
        <v>35.7</v>
      </c>
    </row>
    <row r="3964" ht="15.75" customHeight="1">
      <c r="A3964" s="323" t="s">
        <v>21603</v>
      </c>
      <c r="B3964" s="480" t="s">
        <v>21604</v>
      </c>
      <c r="C3964" s="323" t="s">
        <v>1662</v>
      </c>
      <c r="D3964" s="323" t="s">
        <v>8217</v>
      </c>
      <c r="F3964" s="286" t="str">
        <f t="shared" si="1"/>
        <v>93090</v>
      </c>
      <c r="H3964" s="388">
        <f t="shared" si="2"/>
        <v>14.86</v>
      </c>
    </row>
    <row r="3965" ht="15.75" customHeight="1">
      <c r="A3965" s="323" t="s">
        <v>21606</v>
      </c>
      <c r="B3965" s="480" t="s">
        <v>21607</v>
      </c>
      <c r="C3965" s="323" t="s">
        <v>1662</v>
      </c>
      <c r="D3965" s="323" t="s">
        <v>8909</v>
      </c>
      <c r="F3965" s="286" t="str">
        <f t="shared" si="1"/>
        <v>93091</v>
      </c>
      <c r="H3965" s="388">
        <f t="shared" si="2"/>
        <v>13.26</v>
      </c>
    </row>
    <row r="3966" ht="15.75" customHeight="1">
      <c r="A3966" s="323" t="s">
        <v>21609</v>
      </c>
      <c r="B3966" s="480" t="s">
        <v>21610</v>
      </c>
      <c r="C3966" s="323" t="s">
        <v>1662</v>
      </c>
      <c r="D3966" s="323" t="s">
        <v>21612</v>
      </c>
      <c r="F3966" s="286" t="str">
        <f t="shared" si="1"/>
        <v>93092</v>
      </c>
      <c r="H3966" s="388">
        <f t="shared" si="2"/>
        <v>425.21</v>
      </c>
    </row>
    <row r="3967" ht="15.75" customHeight="1">
      <c r="A3967" s="323" t="s">
        <v>21616</v>
      </c>
      <c r="B3967" s="480" t="s">
        <v>21617</v>
      </c>
      <c r="C3967" s="323" t="s">
        <v>1662</v>
      </c>
      <c r="D3967" s="323" t="s">
        <v>10912</v>
      </c>
      <c r="F3967" s="286" t="str">
        <f t="shared" si="1"/>
        <v>93093</v>
      </c>
      <c r="H3967" s="388">
        <f t="shared" si="2"/>
        <v>24.85</v>
      </c>
    </row>
    <row r="3968" ht="15.75" customHeight="1">
      <c r="A3968" s="323" t="s">
        <v>21620</v>
      </c>
      <c r="B3968" s="480" t="s">
        <v>21621</v>
      </c>
      <c r="C3968" s="323" t="s">
        <v>1662</v>
      </c>
      <c r="D3968" s="323" t="s">
        <v>4420</v>
      </c>
      <c r="F3968" s="286" t="str">
        <f t="shared" si="1"/>
        <v>93094</v>
      </c>
      <c r="H3968" s="388">
        <f t="shared" si="2"/>
        <v>60.64</v>
      </c>
    </row>
    <row r="3969" ht="15.75" customHeight="1">
      <c r="A3969" s="323" t="s">
        <v>21622</v>
      </c>
      <c r="B3969" s="480" t="s">
        <v>21623</v>
      </c>
      <c r="C3969" s="323" t="s">
        <v>1662</v>
      </c>
      <c r="D3969" s="323" t="s">
        <v>21625</v>
      </c>
      <c r="F3969" s="286" t="str">
        <f t="shared" si="1"/>
        <v>93095</v>
      </c>
      <c r="H3969" s="388">
        <f t="shared" si="2"/>
        <v>46.23</v>
      </c>
    </row>
    <row r="3970" ht="15.75" customHeight="1">
      <c r="A3970" s="323" t="s">
        <v>21626</v>
      </c>
      <c r="B3970" s="480" t="s">
        <v>21628</v>
      </c>
      <c r="C3970" s="323" t="s">
        <v>1662</v>
      </c>
      <c r="D3970" s="323" t="s">
        <v>21629</v>
      </c>
      <c r="F3970" s="286" t="str">
        <f t="shared" si="1"/>
        <v>93096</v>
      </c>
      <c r="H3970" s="388">
        <f t="shared" si="2"/>
        <v>65.62</v>
      </c>
    </row>
    <row r="3971" ht="15.75" customHeight="1">
      <c r="A3971" s="323" t="s">
        <v>21632</v>
      </c>
      <c r="B3971" s="480" t="s">
        <v>21633</v>
      </c>
      <c r="C3971" s="323" t="s">
        <v>1662</v>
      </c>
      <c r="D3971" s="323" t="s">
        <v>13842</v>
      </c>
      <c r="F3971" s="286" t="str">
        <f t="shared" si="1"/>
        <v>93097</v>
      </c>
      <c r="H3971" s="388">
        <f t="shared" si="2"/>
        <v>10.5</v>
      </c>
    </row>
    <row r="3972" ht="15.75" customHeight="1">
      <c r="A3972" s="323" t="s">
        <v>21636</v>
      </c>
      <c r="B3972" s="480" t="s">
        <v>21638</v>
      </c>
      <c r="C3972" s="323" t="s">
        <v>1662</v>
      </c>
      <c r="D3972" s="323" t="s">
        <v>10179</v>
      </c>
      <c r="F3972" s="286" t="str">
        <f t="shared" si="1"/>
        <v>93098</v>
      </c>
      <c r="H3972" s="388">
        <f t="shared" si="2"/>
        <v>16.9</v>
      </c>
    </row>
    <row r="3973" ht="15.75" customHeight="1">
      <c r="A3973" s="323" t="s">
        <v>21639</v>
      </c>
      <c r="B3973" s="480" t="s">
        <v>21640</v>
      </c>
      <c r="C3973" s="323" t="s">
        <v>1662</v>
      </c>
      <c r="D3973" s="323" t="s">
        <v>20217</v>
      </c>
      <c r="F3973" s="286" t="str">
        <f t="shared" si="1"/>
        <v>93099</v>
      </c>
      <c r="H3973" s="388">
        <f t="shared" si="2"/>
        <v>18.71</v>
      </c>
    </row>
    <row r="3974" ht="15.75" customHeight="1">
      <c r="A3974" s="323" t="s">
        <v>21642</v>
      </c>
      <c r="B3974" s="480" t="s">
        <v>21644</v>
      </c>
      <c r="C3974" s="323" t="s">
        <v>1662</v>
      </c>
      <c r="D3974" s="323" t="s">
        <v>21645</v>
      </c>
      <c r="F3974" s="286" t="str">
        <f t="shared" si="1"/>
        <v>93100</v>
      </c>
      <c r="H3974" s="388">
        <f t="shared" si="2"/>
        <v>25.89</v>
      </c>
    </row>
    <row r="3975" ht="15.75" customHeight="1">
      <c r="A3975" s="323" t="s">
        <v>21647</v>
      </c>
      <c r="B3975" s="480" t="s">
        <v>21648</v>
      </c>
      <c r="C3975" s="323" t="s">
        <v>1662</v>
      </c>
      <c r="D3975" s="323" t="s">
        <v>5756</v>
      </c>
      <c r="F3975" s="286" t="str">
        <f t="shared" si="1"/>
        <v>93101</v>
      </c>
      <c r="H3975" s="388">
        <f t="shared" si="2"/>
        <v>27.76</v>
      </c>
    </row>
    <row r="3976" ht="15.75" customHeight="1">
      <c r="A3976" s="323" t="s">
        <v>21651</v>
      </c>
      <c r="B3976" s="480" t="s">
        <v>21653</v>
      </c>
      <c r="C3976" s="323" t="s">
        <v>1662</v>
      </c>
      <c r="D3976" s="323" t="s">
        <v>5876</v>
      </c>
      <c r="F3976" s="286" t="str">
        <f t="shared" si="1"/>
        <v>93102</v>
      </c>
      <c r="H3976" s="388">
        <f t="shared" si="2"/>
        <v>24.74</v>
      </c>
    </row>
    <row r="3977" ht="15.75" customHeight="1">
      <c r="A3977" s="323" t="s">
        <v>21656</v>
      </c>
      <c r="B3977" s="480" t="s">
        <v>21657</v>
      </c>
      <c r="C3977" s="323" t="s">
        <v>1662</v>
      </c>
      <c r="D3977" s="323" t="s">
        <v>6919</v>
      </c>
      <c r="F3977" s="286" t="str">
        <f t="shared" si="1"/>
        <v>93103</v>
      </c>
      <c r="H3977" s="388">
        <f t="shared" si="2"/>
        <v>6.91</v>
      </c>
    </row>
    <row r="3978" ht="15.75" customHeight="1">
      <c r="A3978" s="323" t="s">
        <v>21660</v>
      </c>
      <c r="B3978" s="480" t="s">
        <v>21661</v>
      </c>
      <c r="C3978" s="323" t="s">
        <v>1662</v>
      </c>
      <c r="D3978" s="323" t="s">
        <v>10949</v>
      </c>
      <c r="F3978" s="286" t="str">
        <f t="shared" si="1"/>
        <v>93104</v>
      </c>
      <c r="H3978" s="388">
        <f t="shared" si="2"/>
        <v>15</v>
      </c>
    </row>
    <row r="3979" ht="15.75" customHeight="1">
      <c r="A3979" s="323" t="s">
        <v>21663</v>
      </c>
      <c r="B3979" s="480" t="s">
        <v>21664</v>
      </c>
      <c r="C3979" s="323" t="s">
        <v>1662</v>
      </c>
      <c r="D3979" s="323" t="s">
        <v>21665</v>
      </c>
      <c r="F3979" s="286" t="str">
        <f t="shared" si="1"/>
        <v>93105</v>
      </c>
      <c r="H3979" s="388">
        <f t="shared" si="2"/>
        <v>18.23</v>
      </c>
    </row>
    <row r="3980" ht="15.75" customHeight="1">
      <c r="A3980" s="323" t="s">
        <v>21667</v>
      </c>
      <c r="B3980" s="480" t="s">
        <v>21668</v>
      </c>
      <c r="C3980" s="323" t="s">
        <v>1662</v>
      </c>
      <c r="D3980" s="323" t="s">
        <v>21669</v>
      </c>
      <c r="F3980" s="286" t="str">
        <f t="shared" si="1"/>
        <v>93106</v>
      </c>
      <c r="H3980" s="388">
        <f t="shared" si="2"/>
        <v>333.26</v>
      </c>
    </row>
    <row r="3981" ht="15.75" customHeight="1">
      <c r="A3981" s="323" t="s">
        <v>21670</v>
      </c>
      <c r="B3981" s="480" t="s">
        <v>21671</v>
      </c>
      <c r="C3981" s="323" t="s">
        <v>1662</v>
      </c>
      <c r="D3981" s="323" t="s">
        <v>21673</v>
      </c>
      <c r="F3981" s="286" t="str">
        <f t="shared" si="1"/>
        <v>93107</v>
      </c>
      <c r="H3981" s="388">
        <f t="shared" si="2"/>
        <v>12.38</v>
      </c>
    </row>
    <row r="3982" ht="15.75" customHeight="1">
      <c r="A3982" s="323" t="s">
        <v>21675</v>
      </c>
      <c r="B3982" s="480" t="s">
        <v>21676</v>
      </c>
      <c r="C3982" s="323" t="s">
        <v>1662</v>
      </c>
      <c r="D3982" s="323" t="s">
        <v>8270</v>
      </c>
      <c r="F3982" s="286" t="str">
        <f t="shared" si="1"/>
        <v>93108</v>
      </c>
      <c r="H3982" s="388">
        <f t="shared" si="2"/>
        <v>11.72</v>
      </c>
    </row>
    <row r="3983" ht="15.75" customHeight="1">
      <c r="A3983" s="323" t="s">
        <v>21678</v>
      </c>
      <c r="B3983" s="480" t="s">
        <v>21679</v>
      </c>
      <c r="C3983" s="323" t="s">
        <v>1662</v>
      </c>
      <c r="D3983" s="323" t="s">
        <v>21680</v>
      </c>
      <c r="F3983" s="286" t="str">
        <f t="shared" si="1"/>
        <v>93109</v>
      </c>
      <c r="H3983" s="388">
        <f t="shared" si="2"/>
        <v>388.37</v>
      </c>
    </row>
    <row r="3984" ht="15.75" customHeight="1">
      <c r="A3984" s="323" t="s">
        <v>21682</v>
      </c>
      <c r="B3984" s="480" t="s">
        <v>21683</v>
      </c>
      <c r="C3984" s="323" t="s">
        <v>1662</v>
      </c>
      <c r="D3984" s="323" t="s">
        <v>21684</v>
      </c>
      <c r="F3984" s="286" t="str">
        <f t="shared" si="1"/>
        <v>93110</v>
      </c>
      <c r="H3984" s="388">
        <f t="shared" si="2"/>
        <v>17.72</v>
      </c>
    </row>
    <row r="3985" ht="15.75" customHeight="1">
      <c r="A3985" s="323" t="s">
        <v>21685</v>
      </c>
      <c r="B3985" s="480" t="s">
        <v>21687</v>
      </c>
      <c r="C3985" s="323" t="s">
        <v>1662</v>
      </c>
      <c r="D3985" s="323" t="s">
        <v>10734</v>
      </c>
      <c r="F3985" s="286" t="str">
        <f t="shared" si="1"/>
        <v>93111</v>
      </c>
      <c r="H3985" s="388">
        <f t="shared" si="2"/>
        <v>20.22</v>
      </c>
    </row>
    <row r="3986" ht="15.75" customHeight="1">
      <c r="A3986" s="323" t="s">
        <v>21689</v>
      </c>
      <c r="B3986" s="480" t="s">
        <v>21690</v>
      </c>
      <c r="C3986" s="323" t="s">
        <v>1662</v>
      </c>
      <c r="D3986" s="323" t="s">
        <v>21691</v>
      </c>
      <c r="F3986" s="286" t="str">
        <f t="shared" si="1"/>
        <v>93112</v>
      </c>
      <c r="H3986" s="388">
        <f t="shared" si="2"/>
        <v>37.28</v>
      </c>
    </row>
    <row r="3987" ht="15.75" customHeight="1">
      <c r="A3987" s="323" t="s">
        <v>21693</v>
      </c>
      <c r="B3987" s="480" t="s">
        <v>21694</v>
      </c>
      <c r="C3987" s="323" t="s">
        <v>1662</v>
      </c>
      <c r="D3987" s="323" t="s">
        <v>5331</v>
      </c>
      <c r="F3987" s="286" t="str">
        <f t="shared" si="1"/>
        <v>93113</v>
      </c>
      <c r="H3987" s="388">
        <f t="shared" si="2"/>
        <v>17.7</v>
      </c>
    </row>
    <row r="3988" ht="15.75" customHeight="1">
      <c r="A3988" s="323" t="s">
        <v>21696</v>
      </c>
      <c r="B3988" s="480" t="s">
        <v>21697</v>
      </c>
      <c r="C3988" s="323" t="s">
        <v>1662</v>
      </c>
      <c r="D3988" s="323" t="s">
        <v>21698</v>
      </c>
      <c r="F3988" s="286" t="str">
        <f t="shared" si="1"/>
        <v>93114</v>
      </c>
      <c r="H3988" s="388">
        <f t="shared" si="2"/>
        <v>27.7</v>
      </c>
    </row>
    <row r="3989" ht="15.75" customHeight="1">
      <c r="A3989" s="323" t="s">
        <v>21699</v>
      </c>
      <c r="B3989" s="480" t="s">
        <v>21701</v>
      </c>
      <c r="C3989" s="323" t="s">
        <v>1662</v>
      </c>
      <c r="D3989" s="323" t="s">
        <v>21702</v>
      </c>
      <c r="F3989" s="286" t="str">
        <f t="shared" si="1"/>
        <v>93115</v>
      </c>
      <c r="H3989" s="388">
        <f t="shared" si="2"/>
        <v>63.49</v>
      </c>
    </row>
    <row r="3990" ht="15.75" customHeight="1">
      <c r="A3990" s="323" t="s">
        <v>21703</v>
      </c>
      <c r="B3990" s="480" t="s">
        <v>21704</v>
      </c>
      <c r="C3990" s="323" t="s">
        <v>1662</v>
      </c>
      <c r="D3990" s="323" t="s">
        <v>21706</v>
      </c>
      <c r="F3990" s="286" t="str">
        <f t="shared" si="1"/>
        <v>93116</v>
      </c>
      <c r="H3990" s="388">
        <f t="shared" si="2"/>
        <v>428.05</v>
      </c>
    </row>
    <row r="3991" ht="15.75" customHeight="1">
      <c r="A3991" s="323" t="s">
        <v>21707</v>
      </c>
      <c r="B3991" s="480" t="s">
        <v>21708</v>
      </c>
      <c r="C3991" s="323" t="s">
        <v>1662</v>
      </c>
      <c r="D3991" s="323" t="s">
        <v>21709</v>
      </c>
      <c r="F3991" s="286" t="str">
        <f t="shared" si="1"/>
        <v>93117</v>
      </c>
      <c r="H3991" s="388">
        <f t="shared" si="2"/>
        <v>46.49</v>
      </c>
    </row>
    <row r="3992" ht="15.75" customHeight="1">
      <c r="A3992" s="323" t="s">
        <v>21711</v>
      </c>
      <c r="B3992" s="480" t="s">
        <v>21712</v>
      </c>
      <c r="C3992" s="323" t="s">
        <v>1662</v>
      </c>
      <c r="D3992" s="323" t="s">
        <v>21713</v>
      </c>
      <c r="F3992" s="286" t="str">
        <f t="shared" si="1"/>
        <v>93118</v>
      </c>
      <c r="H3992" s="388">
        <f t="shared" si="2"/>
        <v>68.79</v>
      </c>
    </row>
    <row r="3993" ht="15.75" customHeight="1">
      <c r="A3993" s="323" t="s">
        <v>21714</v>
      </c>
      <c r="B3993" s="480" t="s">
        <v>21716</v>
      </c>
      <c r="C3993" s="323" t="s">
        <v>1662</v>
      </c>
      <c r="D3993" s="323" t="s">
        <v>13880</v>
      </c>
      <c r="F3993" s="286" t="str">
        <f t="shared" si="1"/>
        <v>93119</v>
      </c>
      <c r="H3993" s="388">
        <f t="shared" si="2"/>
        <v>13.71</v>
      </c>
    </row>
    <row r="3994" ht="15.75" customHeight="1">
      <c r="A3994" s="323" t="s">
        <v>21718</v>
      </c>
      <c r="B3994" s="480" t="s">
        <v>21719</v>
      </c>
      <c r="C3994" s="323" t="s">
        <v>1662</v>
      </c>
      <c r="D3994" s="323" t="s">
        <v>5409</v>
      </c>
      <c r="F3994" s="286" t="str">
        <f t="shared" si="1"/>
        <v>93120</v>
      </c>
      <c r="H3994" s="388">
        <f t="shared" si="2"/>
        <v>20.88</v>
      </c>
    </row>
    <row r="3995" ht="15.75" customHeight="1">
      <c r="A3995" s="323" t="s">
        <v>21722</v>
      </c>
      <c r="B3995" s="480" t="s">
        <v>21724</v>
      </c>
      <c r="C3995" s="323" t="s">
        <v>1662</v>
      </c>
      <c r="D3995" s="323" t="s">
        <v>21726</v>
      </c>
      <c r="F3995" s="286" t="str">
        <f t="shared" si="1"/>
        <v>93121</v>
      </c>
      <c r="H3995" s="388">
        <f t="shared" si="2"/>
        <v>22.76</v>
      </c>
    </row>
    <row r="3996" ht="15.75" customHeight="1">
      <c r="A3996" s="323" t="s">
        <v>21728</v>
      </c>
      <c r="B3996" s="480" t="s">
        <v>21729</v>
      </c>
      <c r="C3996" s="323" t="s">
        <v>1662</v>
      </c>
      <c r="D3996" s="323" t="s">
        <v>7949</v>
      </c>
      <c r="F3996" s="286" t="str">
        <f t="shared" si="1"/>
        <v>93122</v>
      </c>
      <c r="H3996" s="388">
        <f t="shared" si="2"/>
        <v>19.96</v>
      </c>
    </row>
    <row r="3997" ht="15.75" customHeight="1">
      <c r="A3997" s="323" t="s">
        <v>21731</v>
      </c>
      <c r="B3997" s="480" t="s">
        <v>21733</v>
      </c>
      <c r="C3997" s="323" t="s">
        <v>1662</v>
      </c>
      <c r="D3997" s="323" t="s">
        <v>21734</v>
      </c>
      <c r="F3997" s="286" t="str">
        <f t="shared" si="1"/>
        <v>93123</v>
      </c>
      <c r="H3997" s="388">
        <f t="shared" si="2"/>
        <v>43.33</v>
      </c>
    </row>
    <row r="3998" ht="15.75" customHeight="1">
      <c r="A3998" s="323" t="s">
        <v>21735</v>
      </c>
      <c r="B3998" s="480" t="s">
        <v>21737</v>
      </c>
      <c r="C3998" s="323" t="s">
        <v>1662</v>
      </c>
      <c r="D3998" s="323" t="s">
        <v>16156</v>
      </c>
      <c r="F3998" s="286" t="str">
        <f t="shared" si="1"/>
        <v>93124</v>
      </c>
      <c r="H3998" s="388">
        <f t="shared" si="2"/>
        <v>67.83</v>
      </c>
    </row>
    <row r="3999" ht="15.75" customHeight="1">
      <c r="A3999" s="323" t="s">
        <v>21740</v>
      </c>
      <c r="B3999" s="480" t="s">
        <v>21742</v>
      </c>
      <c r="C3999" s="323" t="s">
        <v>1662</v>
      </c>
      <c r="D3999" s="323" t="s">
        <v>21743</v>
      </c>
      <c r="F3999" s="286" t="str">
        <f t="shared" si="1"/>
        <v>93125</v>
      </c>
      <c r="H3999" s="388">
        <f t="shared" si="2"/>
        <v>98.5</v>
      </c>
    </row>
    <row r="4000" ht="15.75" customHeight="1">
      <c r="A4000" s="323" t="s">
        <v>21745</v>
      </c>
      <c r="B4000" s="480" t="s">
        <v>21746</v>
      </c>
      <c r="C4000" s="323" t="s">
        <v>1662</v>
      </c>
      <c r="D4000" s="323" t="s">
        <v>21747</v>
      </c>
      <c r="F4000" s="286" t="str">
        <f t="shared" si="1"/>
        <v>93126</v>
      </c>
      <c r="H4000" s="388">
        <f t="shared" si="2"/>
        <v>217.19</v>
      </c>
    </row>
    <row r="4001" ht="15.75" customHeight="1">
      <c r="A4001" s="323" t="s">
        <v>21750</v>
      </c>
      <c r="B4001" s="480" t="s">
        <v>21752</v>
      </c>
      <c r="C4001" s="323" t="s">
        <v>1662</v>
      </c>
      <c r="D4001" s="323" t="s">
        <v>19571</v>
      </c>
      <c r="F4001" s="286" t="str">
        <f t="shared" si="1"/>
        <v>93133</v>
      </c>
      <c r="H4001" s="388">
        <f t="shared" si="2"/>
        <v>16.11</v>
      </c>
    </row>
    <row r="4002" ht="15.75" customHeight="1">
      <c r="A4002" s="323" t="s">
        <v>21755</v>
      </c>
      <c r="B4002" s="480" t="s">
        <v>21757</v>
      </c>
      <c r="C4002" s="323" t="s">
        <v>1662</v>
      </c>
      <c r="D4002" s="323" t="s">
        <v>21758</v>
      </c>
      <c r="F4002" s="286" t="str">
        <f t="shared" si="1"/>
        <v>94465</v>
      </c>
      <c r="H4002" s="388">
        <f t="shared" si="2"/>
        <v>48.66</v>
      </c>
    </row>
    <row r="4003" ht="15.75" customHeight="1">
      <c r="A4003" s="323" t="s">
        <v>21761</v>
      </c>
      <c r="B4003" s="480" t="s">
        <v>21762</v>
      </c>
      <c r="C4003" s="323" t="s">
        <v>1662</v>
      </c>
      <c r="D4003" s="323" t="s">
        <v>21764</v>
      </c>
      <c r="F4003" s="286" t="str">
        <f t="shared" si="1"/>
        <v>94466</v>
      </c>
      <c r="H4003" s="388">
        <f t="shared" si="2"/>
        <v>48.68</v>
      </c>
    </row>
    <row r="4004" ht="15.75" customHeight="1">
      <c r="A4004" s="323" t="s">
        <v>21766</v>
      </c>
      <c r="B4004" s="480" t="s">
        <v>21767</v>
      </c>
      <c r="C4004" s="323" t="s">
        <v>1662</v>
      </c>
      <c r="D4004" s="323" t="s">
        <v>21768</v>
      </c>
      <c r="F4004" s="286" t="str">
        <f t="shared" si="1"/>
        <v>94467</v>
      </c>
      <c r="H4004" s="388">
        <f t="shared" si="2"/>
        <v>76.35</v>
      </c>
    </row>
    <row r="4005" ht="15.75" customHeight="1">
      <c r="A4005" s="323" t="s">
        <v>21771</v>
      </c>
      <c r="B4005" s="480" t="s">
        <v>21772</v>
      </c>
      <c r="C4005" s="323" t="s">
        <v>1662</v>
      </c>
      <c r="D4005" s="323" t="s">
        <v>21774</v>
      </c>
      <c r="F4005" s="286" t="str">
        <f t="shared" si="1"/>
        <v>94468</v>
      </c>
      <c r="H4005" s="388">
        <f t="shared" si="2"/>
        <v>66.53</v>
      </c>
    </row>
    <row r="4006" ht="15.75" customHeight="1">
      <c r="A4006" s="323" t="s">
        <v>21776</v>
      </c>
      <c r="B4006" s="480" t="s">
        <v>21778</v>
      </c>
      <c r="C4006" s="323" t="s">
        <v>1662</v>
      </c>
      <c r="D4006" s="323" t="s">
        <v>21779</v>
      </c>
      <c r="F4006" s="286" t="str">
        <f t="shared" si="1"/>
        <v>94469</v>
      </c>
      <c r="H4006" s="388">
        <f t="shared" si="2"/>
        <v>111.33</v>
      </c>
    </row>
    <row r="4007" ht="15.75" customHeight="1">
      <c r="A4007" s="323" t="s">
        <v>21783</v>
      </c>
      <c r="B4007" s="480" t="s">
        <v>21784</v>
      </c>
      <c r="C4007" s="323" t="s">
        <v>1662</v>
      </c>
      <c r="D4007" s="323" t="s">
        <v>21786</v>
      </c>
      <c r="F4007" s="286" t="str">
        <f t="shared" si="1"/>
        <v>94470</v>
      </c>
      <c r="H4007" s="388">
        <f t="shared" si="2"/>
        <v>102.58</v>
      </c>
    </row>
    <row r="4008" ht="15.75" customHeight="1">
      <c r="A4008" s="323" t="s">
        <v>21789</v>
      </c>
      <c r="B4008" s="480" t="s">
        <v>21790</v>
      </c>
      <c r="C4008" s="323" t="s">
        <v>1662</v>
      </c>
      <c r="D4008" s="323" t="s">
        <v>21792</v>
      </c>
      <c r="F4008" s="286" t="str">
        <f t="shared" si="1"/>
        <v>94471</v>
      </c>
      <c r="H4008" s="388">
        <f t="shared" si="2"/>
        <v>70.02</v>
      </c>
    </row>
    <row r="4009" ht="15.75" customHeight="1">
      <c r="A4009" s="323" t="s">
        <v>21794</v>
      </c>
      <c r="B4009" s="480" t="s">
        <v>21796</v>
      </c>
      <c r="C4009" s="323" t="s">
        <v>1662</v>
      </c>
      <c r="D4009" s="323" t="s">
        <v>21797</v>
      </c>
      <c r="F4009" s="286" t="str">
        <f t="shared" si="1"/>
        <v>94472</v>
      </c>
      <c r="H4009" s="388">
        <f t="shared" si="2"/>
        <v>72.21</v>
      </c>
    </row>
    <row r="4010" ht="15.75" customHeight="1">
      <c r="A4010" s="323" t="s">
        <v>21800</v>
      </c>
      <c r="B4010" s="480" t="s">
        <v>21801</v>
      </c>
      <c r="C4010" s="323" t="s">
        <v>1662</v>
      </c>
      <c r="D4010" s="323" t="s">
        <v>6561</v>
      </c>
      <c r="F4010" s="286" t="str">
        <f t="shared" si="1"/>
        <v>94473</v>
      </c>
      <c r="H4010" s="388">
        <f t="shared" si="2"/>
        <v>109.16</v>
      </c>
    </row>
    <row r="4011" ht="15.75" customHeight="1">
      <c r="A4011" s="323" t="s">
        <v>21805</v>
      </c>
      <c r="B4011" s="480" t="s">
        <v>21806</v>
      </c>
      <c r="C4011" s="323" t="s">
        <v>1662</v>
      </c>
      <c r="D4011" s="323" t="s">
        <v>21808</v>
      </c>
      <c r="F4011" s="286" t="str">
        <f t="shared" si="1"/>
        <v>94474</v>
      </c>
      <c r="H4011" s="388">
        <f t="shared" si="2"/>
        <v>118.78</v>
      </c>
    </row>
    <row r="4012" ht="15.75" customHeight="1">
      <c r="A4012" s="323" t="s">
        <v>21811</v>
      </c>
      <c r="B4012" s="480" t="s">
        <v>21812</v>
      </c>
      <c r="C4012" s="323" t="s">
        <v>1662</v>
      </c>
      <c r="D4012" s="323" t="s">
        <v>21814</v>
      </c>
      <c r="F4012" s="286" t="str">
        <f t="shared" si="1"/>
        <v>94475</v>
      </c>
      <c r="H4012" s="388">
        <f t="shared" si="2"/>
        <v>150.41</v>
      </c>
    </row>
    <row r="4013" ht="15.75" customHeight="1">
      <c r="A4013" s="323" t="s">
        <v>21816</v>
      </c>
      <c r="B4013" s="480" t="s">
        <v>21817</v>
      </c>
      <c r="C4013" s="323" t="s">
        <v>1662</v>
      </c>
      <c r="D4013" s="323" t="s">
        <v>21818</v>
      </c>
      <c r="F4013" s="286" t="str">
        <f t="shared" si="1"/>
        <v>94476</v>
      </c>
      <c r="H4013" s="388">
        <f t="shared" si="2"/>
        <v>168.96</v>
      </c>
    </row>
    <row r="4014" ht="15.75" customHeight="1">
      <c r="A4014" s="323" t="s">
        <v>21820</v>
      </c>
      <c r="B4014" s="480" t="s">
        <v>21822</v>
      </c>
      <c r="C4014" s="323" t="s">
        <v>1662</v>
      </c>
      <c r="D4014" s="323" t="s">
        <v>21823</v>
      </c>
      <c r="F4014" s="286" t="str">
        <f t="shared" si="1"/>
        <v>94477</v>
      </c>
      <c r="H4014" s="388">
        <f t="shared" si="2"/>
        <v>93.2</v>
      </c>
    </row>
    <row r="4015" ht="15.75" customHeight="1">
      <c r="A4015" s="323" t="s">
        <v>21825</v>
      </c>
      <c r="B4015" s="480" t="s">
        <v>21828</v>
      </c>
      <c r="C4015" s="323" t="s">
        <v>1662</v>
      </c>
      <c r="D4015" s="323" t="s">
        <v>21830</v>
      </c>
      <c r="F4015" s="286" t="str">
        <f t="shared" si="1"/>
        <v>94478</v>
      </c>
      <c r="H4015" s="388">
        <f t="shared" si="2"/>
        <v>150.25</v>
      </c>
    </row>
    <row r="4016" ht="15.75" customHeight="1">
      <c r="A4016" s="323" t="s">
        <v>21832</v>
      </c>
      <c r="B4016" s="480" t="s">
        <v>21834</v>
      </c>
      <c r="C4016" s="323" t="s">
        <v>1662</v>
      </c>
      <c r="D4016" s="323" t="s">
        <v>21836</v>
      </c>
      <c r="F4016" s="286" t="str">
        <f t="shared" si="1"/>
        <v>94479</v>
      </c>
      <c r="H4016" s="388">
        <f t="shared" si="2"/>
        <v>198.65</v>
      </c>
    </row>
    <row r="4017" ht="15.75" customHeight="1">
      <c r="A4017" s="323" t="s">
        <v>21838</v>
      </c>
      <c r="B4017" s="480" t="s">
        <v>21840</v>
      </c>
      <c r="C4017" s="323" t="s">
        <v>1662</v>
      </c>
      <c r="D4017" s="323" t="s">
        <v>21841</v>
      </c>
      <c r="F4017" s="286" t="str">
        <f t="shared" si="1"/>
        <v>94606</v>
      </c>
      <c r="H4017" s="388">
        <f t="shared" si="2"/>
        <v>61.5</v>
      </c>
    </row>
    <row r="4018" ht="15.75" customHeight="1">
      <c r="A4018" s="323" t="s">
        <v>21843</v>
      </c>
      <c r="B4018" s="480" t="s">
        <v>21844</v>
      </c>
      <c r="C4018" s="323" t="s">
        <v>1662</v>
      </c>
      <c r="D4018" s="323" t="s">
        <v>21845</v>
      </c>
      <c r="F4018" s="286" t="str">
        <f t="shared" si="1"/>
        <v>94608</v>
      </c>
      <c r="H4018" s="388">
        <f t="shared" si="2"/>
        <v>146.58</v>
      </c>
    </row>
    <row r="4019" ht="15.75" customHeight="1">
      <c r="A4019" s="323" t="s">
        <v>21847</v>
      </c>
      <c r="B4019" s="480" t="s">
        <v>21848</v>
      </c>
      <c r="C4019" s="323" t="s">
        <v>1662</v>
      </c>
      <c r="D4019" s="323" t="s">
        <v>21850</v>
      </c>
      <c r="F4019" s="286" t="str">
        <f t="shared" si="1"/>
        <v>94610</v>
      </c>
      <c r="H4019" s="388">
        <f t="shared" si="2"/>
        <v>216.49</v>
      </c>
    </row>
    <row r="4020" ht="15.75" customHeight="1">
      <c r="A4020" s="323" t="s">
        <v>21853</v>
      </c>
      <c r="B4020" s="480" t="s">
        <v>21854</v>
      </c>
      <c r="C4020" s="323" t="s">
        <v>1662</v>
      </c>
      <c r="D4020" s="323" t="s">
        <v>21856</v>
      </c>
      <c r="F4020" s="286" t="str">
        <f t="shared" si="1"/>
        <v>94612</v>
      </c>
      <c r="H4020" s="388">
        <f t="shared" si="2"/>
        <v>302.39</v>
      </c>
    </row>
    <row r="4021" ht="15.75" customHeight="1">
      <c r="A4021" s="323" t="s">
        <v>21858</v>
      </c>
      <c r="B4021" s="480" t="s">
        <v>21859</v>
      </c>
      <c r="C4021" s="323" t="s">
        <v>1662</v>
      </c>
      <c r="D4021" s="323" t="s">
        <v>21861</v>
      </c>
      <c r="F4021" s="286" t="str">
        <f t="shared" si="1"/>
        <v>94614</v>
      </c>
      <c r="H4021" s="388">
        <f t="shared" si="2"/>
        <v>103.43</v>
      </c>
    </row>
    <row r="4022" ht="15.75" customHeight="1">
      <c r="A4022" s="323" t="s">
        <v>21863</v>
      </c>
      <c r="B4022" s="480" t="s">
        <v>21865</v>
      </c>
      <c r="C4022" s="323" t="s">
        <v>1662</v>
      </c>
      <c r="D4022" s="323" t="s">
        <v>21867</v>
      </c>
      <c r="F4022" s="286" t="str">
        <f t="shared" si="1"/>
        <v>94615</v>
      </c>
      <c r="H4022" s="388">
        <f t="shared" si="2"/>
        <v>116.78</v>
      </c>
    </row>
    <row r="4023" ht="15.75" customHeight="1">
      <c r="A4023" s="323" t="s">
        <v>21870</v>
      </c>
      <c r="B4023" s="480" t="s">
        <v>21871</v>
      </c>
      <c r="C4023" s="323" t="s">
        <v>1662</v>
      </c>
      <c r="D4023" s="323" t="s">
        <v>21873</v>
      </c>
      <c r="F4023" s="286" t="str">
        <f t="shared" si="1"/>
        <v>94616</v>
      </c>
      <c r="H4023" s="388">
        <f t="shared" si="2"/>
        <v>278.98</v>
      </c>
    </row>
    <row r="4024" ht="15.75" customHeight="1">
      <c r="A4024" s="323" t="s">
        <v>21875</v>
      </c>
      <c r="B4024" s="480" t="s">
        <v>21877</v>
      </c>
      <c r="C4024" s="323" t="s">
        <v>1662</v>
      </c>
      <c r="D4024" s="323" t="s">
        <v>21879</v>
      </c>
      <c r="F4024" s="286" t="str">
        <f t="shared" si="1"/>
        <v>94617</v>
      </c>
      <c r="H4024" s="388">
        <f t="shared" si="2"/>
        <v>232.53</v>
      </c>
    </row>
    <row r="4025" ht="15.75" customHeight="1">
      <c r="A4025" s="323" t="s">
        <v>21881</v>
      </c>
      <c r="B4025" s="480" t="s">
        <v>21883</v>
      </c>
      <c r="C4025" s="323" t="s">
        <v>1662</v>
      </c>
      <c r="D4025" s="323" t="s">
        <v>21884</v>
      </c>
      <c r="F4025" s="286" t="str">
        <f t="shared" si="1"/>
        <v>94618</v>
      </c>
      <c r="H4025" s="388">
        <f t="shared" si="2"/>
        <v>274.48</v>
      </c>
    </row>
    <row r="4026" ht="15.75" customHeight="1">
      <c r="A4026" s="323" t="s">
        <v>21887</v>
      </c>
      <c r="B4026" s="480" t="s">
        <v>21888</v>
      </c>
      <c r="C4026" s="323" t="s">
        <v>1662</v>
      </c>
      <c r="D4026" s="323" t="s">
        <v>21890</v>
      </c>
      <c r="F4026" s="286" t="str">
        <f t="shared" si="1"/>
        <v>94620</v>
      </c>
      <c r="H4026" s="388">
        <f t="shared" si="2"/>
        <v>621.87</v>
      </c>
    </row>
    <row r="4027" ht="15.75" customHeight="1">
      <c r="A4027" s="323" t="s">
        <v>21893</v>
      </c>
      <c r="B4027" s="480" t="s">
        <v>21894</v>
      </c>
      <c r="C4027" s="323" t="s">
        <v>1662</v>
      </c>
      <c r="D4027" s="323" t="s">
        <v>21896</v>
      </c>
      <c r="F4027" s="286" t="str">
        <f t="shared" si="1"/>
        <v>94622</v>
      </c>
      <c r="H4027" s="388">
        <f t="shared" si="2"/>
        <v>150.7</v>
      </c>
    </row>
    <row r="4028" ht="15.75" customHeight="1">
      <c r="A4028" s="323" t="s">
        <v>21898</v>
      </c>
      <c r="B4028" s="480" t="s">
        <v>21900</v>
      </c>
      <c r="C4028" s="323" t="s">
        <v>1662</v>
      </c>
      <c r="D4028" s="323" t="s">
        <v>21901</v>
      </c>
      <c r="F4028" s="286" t="str">
        <f t="shared" si="1"/>
        <v>94623</v>
      </c>
      <c r="H4028" s="388">
        <f t="shared" si="2"/>
        <v>345.98</v>
      </c>
    </row>
    <row r="4029" ht="15.75" customHeight="1">
      <c r="A4029" s="323" t="s">
        <v>21904</v>
      </c>
      <c r="B4029" s="480" t="s">
        <v>21905</v>
      </c>
      <c r="C4029" s="323" t="s">
        <v>1662</v>
      </c>
      <c r="D4029" s="323" t="s">
        <v>21907</v>
      </c>
      <c r="F4029" s="286" t="str">
        <f t="shared" si="1"/>
        <v>94624</v>
      </c>
      <c r="H4029" s="388">
        <f t="shared" si="2"/>
        <v>523.78</v>
      </c>
    </row>
    <row r="4030" ht="15.75" customHeight="1">
      <c r="A4030" s="323" t="s">
        <v>21909</v>
      </c>
      <c r="B4030" s="480" t="s">
        <v>21910</v>
      </c>
      <c r="C4030" s="323" t="s">
        <v>1662</v>
      </c>
      <c r="D4030" s="323" t="s">
        <v>21912</v>
      </c>
      <c r="F4030" s="286" t="str">
        <f t="shared" si="1"/>
        <v>94625</v>
      </c>
      <c r="H4030" s="388">
        <f t="shared" si="2"/>
        <v>1082.54</v>
      </c>
    </row>
    <row r="4031" ht="15.75" customHeight="1">
      <c r="A4031" s="323" t="s">
        <v>21914</v>
      </c>
      <c r="B4031" s="480" t="s">
        <v>21916</v>
      </c>
      <c r="C4031" s="323" t="s">
        <v>1662</v>
      </c>
      <c r="D4031" s="323" t="s">
        <v>4041</v>
      </c>
      <c r="F4031" s="286" t="str">
        <f t="shared" si="1"/>
        <v>94656</v>
      </c>
      <c r="H4031" s="388">
        <f t="shared" si="2"/>
        <v>5.68</v>
      </c>
    </row>
    <row r="4032" ht="15.75" customHeight="1">
      <c r="A4032" s="323" t="s">
        <v>21919</v>
      </c>
      <c r="B4032" s="480" t="s">
        <v>21920</v>
      </c>
      <c r="C4032" s="323" t="s">
        <v>1662</v>
      </c>
      <c r="D4032" s="323" t="s">
        <v>21922</v>
      </c>
      <c r="F4032" s="286" t="str">
        <f t="shared" si="1"/>
        <v>94657</v>
      </c>
      <c r="H4032" s="388">
        <f t="shared" si="2"/>
        <v>5.58</v>
      </c>
    </row>
    <row r="4033" ht="15.75" customHeight="1">
      <c r="A4033" s="323" t="s">
        <v>21925</v>
      </c>
      <c r="B4033" s="480" t="s">
        <v>21926</v>
      </c>
      <c r="C4033" s="323" t="s">
        <v>1662</v>
      </c>
      <c r="D4033" s="323" t="s">
        <v>4049</v>
      </c>
      <c r="F4033" s="286" t="str">
        <f t="shared" si="1"/>
        <v>94658</v>
      </c>
      <c r="H4033" s="388">
        <f t="shared" si="2"/>
        <v>6.62</v>
      </c>
    </row>
    <row r="4034" ht="15.75" customHeight="1">
      <c r="A4034" s="323" t="s">
        <v>21931</v>
      </c>
      <c r="B4034" s="480" t="s">
        <v>21932</v>
      </c>
      <c r="C4034" s="323" t="s">
        <v>1662</v>
      </c>
      <c r="D4034" s="323" t="s">
        <v>2712</v>
      </c>
      <c r="F4034" s="286" t="str">
        <f t="shared" si="1"/>
        <v>94659</v>
      </c>
      <c r="H4034" s="388">
        <f t="shared" si="2"/>
        <v>6.73</v>
      </c>
    </row>
    <row r="4035" ht="15.75" customHeight="1">
      <c r="A4035" s="323" t="s">
        <v>21935</v>
      </c>
      <c r="B4035" s="480" t="s">
        <v>21936</v>
      </c>
      <c r="C4035" s="323" t="s">
        <v>1662</v>
      </c>
      <c r="D4035" s="323" t="s">
        <v>17579</v>
      </c>
      <c r="F4035" s="286" t="str">
        <f t="shared" si="1"/>
        <v>94660</v>
      </c>
      <c r="H4035" s="388">
        <f t="shared" si="2"/>
        <v>10.86</v>
      </c>
    </row>
    <row r="4036" ht="15.75" customHeight="1">
      <c r="A4036" s="323" t="s">
        <v>21938</v>
      </c>
      <c r="B4036" s="480" t="s">
        <v>21939</v>
      </c>
      <c r="C4036" s="323" t="s">
        <v>1662</v>
      </c>
      <c r="D4036" s="323" t="s">
        <v>21557</v>
      </c>
      <c r="F4036" s="286" t="str">
        <f t="shared" si="1"/>
        <v>94661</v>
      </c>
      <c r="H4036" s="388">
        <f t="shared" si="2"/>
        <v>11.31</v>
      </c>
    </row>
    <row r="4037" ht="15.75" customHeight="1">
      <c r="A4037" s="323" t="s">
        <v>21941</v>
      </c>
      <c r="B4037" s="480" t="s">
        <v>21942</v>
      </c>
      <c r="C4037" s="323" t="s">
        <v>1662</v>
      </c>
      <c r="D4037" s="323" t="s">
        <v>3736</v>
      </c>
      <c r="F4037" s="286" t="str">
        <f t="shared" si="1"/>
        <v>94662</v>
      </c>
      <c r="H4037" s="388">
        <f t="shared" si="2"/>
        <v>11.81</v>
      </c>
    </row>
    <row r="4038" ht="15.75" customHeight="1">
      <c r="A4038" s="323" t="s">
        <v>21944</v>
      </c>
      <c r="B4038" s="480" t="s">
        <v>21945</v>
      </c>
      <c r="C4038" s="323" t="s">
        <v>1662</v>
      </c>
      <c r="D4038" s="323" t="s">
        <v>11799</v>
      </c>
      <c r="F4038" s="286" t="str">
        <f t="shared" si="1"/>
        <v>94663</v>
      </c>
      <c r="H4038" s="388">
        <f t="shared" si="2"/>
        <v>11.99</v>
      </c>
    </row>
    <row r="4039" ht="15.75" customHeight="1">
      <c r="A4039" s="323" t="s">
        <v>21949</v>
      </c>
      <c r="B4039" s="480" t="s">
        <v>21951</v>
      </c>
      <c r="C4039" s="323" t="s">
        <v>1662</v>
      </c>
      <c r="D4039" s="323" t="s">
        <v>7721</v>
      </c>
      <c r="F4039" s="286" t="str">
        <f t="shared" si="1"/>
        <v>94664</v>
      </c>
      <c r="H4039" s="388">
        <f t="shared" si="2"/>
        <v>25.53</v>
      </c>
    </row>
    <row r="4040" ht="15.75" customHeight="1">
      <c r="A4040" s="323" t="s">
        <v>21954</v>
      </c>
      <c r="B4040" s="480" t="s">
        <v>21955</v>
      </c>
      <c r="C4040" s="323" t="s">
        <v>1662</v>
      </c>
      <c r="D4040" s="323" t="s">
        <v>7931</v>
      </c>
      <c r="F4040" s="286" t="str">
        <f t="shared" si="1"/>
        <v>94665</v>
      </c>
      <c r="H4040" s="388">
        <f t="shared" si="2"/>
        <v>25.52</v>
      </c>
    </row>
    <row r="4041" ht="15.75" customHeight="1">
      <c r="A4041" s="323" t="s">
        <v>21957</v>
      </c>
      <c r="B4041" s="480" t="s">
        <v>21959</v>
      </c>
      <c r="C4041" s="323" t="s">
        <v>1662</v>
      </c>
      <c r="D4041" s="323" t="s">
        <v>21961</v>
      </c>
      <c r="F4041" s="286" t="str">
        <f t="shared" si="1"/>
        <v>94666</v>
      </c>
      <c r="H4041" s="388">
        <f t="shared" si="2"/>
        <v>30.99</v>
      </c>
    </row>
    <row r="4042" ht="15.75" customHeight="1">
      <c r="A4042" s="323" t="s">
        <v>21963</v>
      </c>
      <c r="B4042" s="480" t="s">
        <v>21964</v>
      </c>
      <c r="C4042" s="323" t="s">
        <v>1662</v>
      </c>
      <c r="D4042" s="323" t="s">
        <v>6794</v>
      </c>
      <c r="F4042" s="286" t="str">
        <f t="shared" si="1"/>
        <v>94667</v>
      </c>
      <c r="H4042" s="388">
        <f t="shared" si="2"/>
        <v>34.4</v>
      </c>
    </row>
    <row r="4043" ht="15.75" customHeight="1">
      <c r="A4043" s="323" t="s">
        <v>21966</v>
      </c>
      <c r="B4043" s="480" t="s">
        <v>21967</v>
      </c>
      <c r="C4043" s="323" t="s">
        <v>1662</v>
      </c>
      <c r="D4043" s="323" t="s">
        <v>21969</v>
      </c>
      <c r="F4043" s="286" t="str">
        <f t="shared" si="1"/>
        <v>94668</v>
      </c>
      <c r="H4043" s="388">
        <f t="shared" si="2"/>
        <v>53.1</v>
      </c>
    </row>
    <row r="4044" ht="15.75" customHeight="1">
      <c r="A4044" s="323" t="s">
        <v>21971</v>
      </c>
      <c r="B4044" s="480" t="s">
        <v>21972</v>
      </c>
      <c r="C4044" s="323" t="s">
        <v>1662</v>
      </c>
      <c r="D4044" s="323" t="s">
        <v>21973</v>
      </c>
      <c r="F4044" s="286" t="str">
        <f t="shared" si="1"/>
        <v>94669</v>
      </c>
      <c r="H4044" s="388">
        <f t="shared" si="2"/>
        <v>72.22</v>
      </c>
    </row>
    <row r="4045" ht="15.75" customHeight="1">
      <c r="A4045" s="323" t="s">
        <v>21975</v>
      </c>
      <c r="B4045" s="480" t="s">
        <v>21976</v>
      </c>
      <c r="C4045" s="323" t="s">
        <v>1662</v>
      </c>
      <c r="D4045" s="323" t="s">
        <v>16128</v>
      </c>
      <c r="F4045" s="286" t="str">
        <f t="shared" si="1"/>
        <v>94670</v>
      </c>
      <c r="H4045" s="388">
        <f t="shared" si="2"/>
        <v>70.13</v>
      </c>
    </row>
    <row r="4046" ht="15.75" customHeight="1">
      <c r="A4046" s="323" t="s">
        <v>21979</v>
      </c>
      <c r="B4046" s="480" t="s">
        <v>21980</v>
      </c>
      <c r="C4046" s="323" t="s">
        <v>1662</v>
      </c>
      <c r="D4046" s="323" t="s">
        <v>21981</v>
      </c>
      <c r="F4046" s="286" t="str">
        <f t="shared" si="1"/>
        <v>94671</v>
      </c>
      <c r="H4046" s="388">
        <f t="shared" si="2"/>
        <v>102.01</v>
      </c>
    </row>
    <row r="4047" ht="15.75" customHeight="1">
      <c r="A4047" s="323" t="s">
        <v>21983</v>
      </c>
      <c r="B4047" s="480" t="s">
        <v>21985</v>
      </c>
      <c r="C4047" s="323" t="s">
        <v>1662</v>
      </c>
      <c r="D4047" s="323" t="s">
        <v>21590</v>
      </c>
      <c r="F4047" s="286" t="str">
        <f t="shared" si="1"/>
        <v>94672</v>
      </c>
      <c r="H4047" s="388">
        <f t="shared" si="2"/>
        <v>9.8</v>
      </c>
    </row>
    <row r="4048" ht="15.75" customHeight="1">
      <c r="A4048" s="323" t="s">
        <v>21987</v>
      </c>
      <c r="B4048" s="480" t="s">
        <v>21989</v>
      </c>
      <c r="C4048" s="323" t="s">
        <v>1662</v>
      </c>
      <c r="D4048" s="323" t="s">
        <v>2719</v>
      </c>
      <c r="F4048" s="286" t="str">
        <f t="shared" si="1"/>
        <v>94673</v>
      </c>
      <c r="H4048" s="388">
        <f t="shared" si="2"/>
        <v>9.53</v>
      </c>
    </row>
    <row r="4049" ht="15.75" customHeight="1">
      <c r="A4049" s="323" t="s">
        <v>21991</v>
      </c>
      <c r="B4049" s="480" t="s">
        <v>21992</v>
      </c>
      <c r="C4049" s="323" t="s">
        <v>1662</v>
      </c>
      <c r="D4049" s="323" t="s">
        <v>4156</v>
      </c>
      <c r="F4049" s="286" t="str">
        <f t="shared" si="1"/>
        <v>94674</v>
      </c>
      <c r="H4049" s="388">
        <f t="shared" si="2"/>
        <v>8.65</v>
      </c>
    </row>
    <row r="4050" ht="15.75" customHeight="1">
      <c r="A4050" s="323" t="s">
        <v>21994</v>
      </c>
      <c r="B4050" s="480" t="s">
        <v>21996</v>
      </c>
      <c r="C4050" s="323" t="s">
        <v>1662</v>
      </c>
      <c r="D4050" s="323" t="s">
        <v>9208</v>
      </c>
      <c r="F4050" s="286" t="str">
        <f t="shared" si="1"/>
        <v>94675</v>
      </c>
      <c r="H4050" s="388">
        <f t="shared" si="2"/>
        <v>13.47</v>
      </c>
    </row>
    <row r="4051" ht="15.75" customHeight="1">
      <c r="A4051" s="323" t="s">
        <v>21998</v>
      </c>
      <c r="B4051" s="480" t="s">
        <v>22000</v>
      </c>
      <c r="C4051" s="323" t="s">
        <v>1662</v>
      </c>
      <c r="D4051" s="323" t="s">
        <v>13503</v>
      </c>
      <c r="F4051" s="286" t="str">
        <f t="shared" si="1"/>
        <v>94676</v>
      </c>
      <c r="H4051" s="388">
        <f t="shared" si="2"/>
        <v>14.96</v>
      </c>
    </row>
    <row r="4052" ht="15.75" customHeight="1">
      <c r="A4052" s="323" t="s">
        <v>22002</v>
      </c>
      <c r="B4052" s="480" t="s">
        <v>22003</v>
      </c>
      <c r="C4052" s="323" t="s">
        <v>1662</v>
      </c>
      <c r="D4052" s="323" t="s">
        <v>21572</v>
      </c>
      <c r="F4052" s="286" t="str">
        <f t="shared" si="1"/>
        <v>94677</v>
      </c>
      <c r="H4052" s="388">
        <f t="shared" si="2"/>
        <v>22.2</v>
      </c>
    </row>
    <row r="4053" ht="15.75" customHeight="1">
      <c r="A4053" s="323" t="s">
        <v>22005</v>
      </c>
      <c r="B4053" s="480" t="s">
        <v>22006</v>
      </c>
      <c r="C4053" s="323" t="s">
        <v>1662</v>
      </c>
      <c r="D4053" s="323" t="s">
        <v>4200</v>
      </c>
      <c r="F4053" s="286" t="str">
        <f t="shared" si="1"/>
        <v>94678</v>
      </c>
      <c r="H4053" s="388">
        <f t="shared" si="2"/>
        <v>15.38</v>
      </c>
    </row>
    <row r="4054" ht="15.75" customHeight="1">
      <c r="A4054" s="323" t="s">
        <v>22009</v>
      </c>
      <c r="B4054" s="480" t="s">
        <v>22010</v>
      </c>
      <c r="C4054" s="323" t="s">
        <v>1662</v>
      </c>
      <c r="D4054" s="323" t="s">
        <v>22011</v>
      </c>
      <c r="F4054" s="286" t="str">
        <f t="shared" si="1"/>
        <v>94679</v>
      </c>
      <c r="H4054" s="388">
        <f t="shared" si="2"/>
        <v>24.93</v>
      </c>
    </row>
    <row r="4055" ht="15.75" customHeight="1">
      <c r="A4055" s="323" t="s">
        <v>22013</v>
      </c>
      <c r="B4055" s="480" t="s">
        <v>22014</v>
      </c>
      <c r="C4055" s="323" t="s">
        <v>1662</v>
      </c>
      <c r="D4055" s="323" t="s">
        <v>17908</v>
      </c>
      <c r="F4055" s="286" t="str">
        <f t="shared" si="1"/>
        <v>94680</v>
      </c>
      <c r="H4055" s="388">
        <f t="shared" si="2"/>
        <v>41.78</v>
      </c>
    </row>
    <row r="4056" ht="15.75" customHeight="1">
      <c r="A4056" s="323" t="s">
        <v>22017</v>
      </c>
      <c r="B4056" s="480" t="s">
        <v>22018</v>
      </c>
      <c r="C4056" s="323" t="s">
        <v>1662</v>
      </c>
      <c r="D4056" s="323" t="s">
        <v>4301</v>
      </c>
      <c r="F4056" s="286" t="str">
        <f t="shared" si="1"/>
        <v>94681</v>
      </c>
      <c r="H4056" s="388">
        <f t="shared" si="2"/>
        <v>54.86</v>
      </c>
    </row>
    <row r="4057" ht="15.75" customHeight="1">
      <c r="A4057" s="323" t="s">
        <v>22020</v>
      </c>
      <c r="B4057" s="480" t="s">
        <v>22022</v>
      </c>
      <c r="C4057" s="323" t="s">
        <v>1662</v>
      </c>
      <c r="D4057" s="323" t="s">
        <v>22023</v>
      </c>
      <c r="F4057" s="286" t="str">
        <f t="shared" si="1"/>
        <v>94682</v>
      </c>
      <c r="H4057" s="388">
        <f t="shared" si="2"/>
        <v>109.09</v>
      </c>
    </row>
    <row r="4058" ht="15.75" customHeight="1">
      <c r="A4058" s="323" t="s">
        <v>22025</v>
      </c>
      <c r="B4058" s="480" t="s">
        <v>22026</v>
      </c>
      <c r="C4058" s="323" t="s">
        <v>1662</v>
      </c>
      <c r="D4058" s="323" t="s">
        <v>22027</v>
      </c>
      <c r="F4058" s="286" t="str">
        <f t="shared" si="1"/>
        <v>94683</v>
      </c>
      <c r="H4058" s="388">
        <f t="shared" si="2"/>
        <v>70.69</v>
      </c>
    </row>
    <row r="4059" ht="15.75" customHeight="1">
      <c r="A4059" s="323" t="s">
        <v>22028</v>
      </c>
      <c r="B4059" s="480" t="s">
        <v>22029</v>
      </c>
      <c r="C4059" s="323" t="s">
        <v>1662</v>
      </c>
      <c r="D4059" s="323" t="s">
        <v>22031</v>
      </c>
      <c r="F4059" s="286" t="str">
        <f t="shared" si="1"/>
        <v>94684</v>
      </c>
      <c r="H4059" s="388">
        <f t="shared" si="2"/>
        <v>139.78</v>
      </c>
    </row>
    <row r="4060" ht="15.75" customHeight="1">
      <c r="A4060" s="323" t="s">
        <v>22032</v>
      </c>
      <c r="B4060" s="480" t="s">
        <v>22034</v>
      </c>
      <c r="C4060" s="323" t="s">
        <v>1662</v>
      </c>
      <c r="D4060" s="323" t="s">
        <v>22035</v>
      </c>
      <c r="F4060" s="286" t="str">
        <f t="shared" si="1"/>
        <v>94685</v>
      </c>
      <c r="H4060" s="388">
        <f t="shared" si="2"/>
        <v>107.8</v>
      </c>
    </row>
    <row r="4061" ht="15.75" customHeight="1">
      <c r="A4061" s="323" t="s">
        <v>22037</v>
      </c>
      <c r="B4061" s="480" t="s">
        <v>22038</v>
      </c>
      <c r="C4061" s="323" t="s">
        <v>1662</v>
      </c>
      <c r="D4061" s="323" t="s">
        <v>22040</v>
      </c>
      <c r="F4061" s="286" t="str">
        <f t="shared" si="1"/>
        <v>94686</v>
      </c>
      <c r="H4061" s="388">
        <f t="shared" si="2"/>
        <v>260.31</v>
      </c>
    </row>
    <row r="4062" ht="15.75" customHeight="1">
      <c r="A4062" s="323" t="s">
        <v>22042</v>
      </c>
      <c r="B4062" s="480" t="s">
        <v>22043</v>
      </c>
      <c r="C4062" s="323" t="s">
        <v>1662</v>
      </c>
      <c r="D4062" s="323" t="s">
        <v>22044</v>
      </c>
      <c r="F4062" s="286" t="str">
        <f t="shared" si="1"/>
        <v>94687</v>
      </c>
      <c r="H4062" s="388">
        <f t="shared" si="2"/>
        <v>212.11</v>
      </c>
    </row>
    <row r="4063" ht="15.75" customHeight="1">
      <c r="A4063" s="323" t="s">
        <v>22046</v>
      </c>
      <c r="B4063" s="480" t="s">
        <v>22047</v>
      </c>
      <c r="C4063" s="323" t="s">
        <v>1662</v>
      </c>
      <c r="D4063" s="323" t="s">
        <v>9920</v>
      </c>
      <c r="F4063" s="286" t="str">
        <f t="shared" si="1"/>
        <v>94688</v>
      </c>
      <c r="H4063" s="388">
        <f t="shared" si="2"/>
        <v>10.02</v>
      </c>
    </row>
    <row r="4064" ht="15.75" customHeight="1">
      <c r="A4064" s="323" t="s">
        <v>22049</v>
      </c>
      <c r="B4064" s="480" t="s">
        <v>22051</v>
      </c>
      <c r="C4064" s="323" t="s">
        <v>1662</v>
      </c>
      <c r="D4064" s="323" t="s">
        <v>6682</v>
      </c>
      <c r="F4064" s="286" t="str">
        <f t="shared" si="1"/>
        <v>94689</v>
      </c>
      <c r="H4064" s="388">
        <f t="shared" si="2"/>
        <v>13.49</v>
      </c>
    </row>
    <row r="4065" ht="15.75" customHeight="1">
      <c r="A4065" s="323" t="s">
        <v>22053</v>
      </c>
      <c r="B4065" s="480" t="s">
        <v>22055</v>
      </c>
      <c r="C4065" s="323" t="s">
        <v>1662</v>
      </c>
      <c r="D4065" s="323" t="s">
        <v>12038</v>
      </c>
      <c r="F4065" s="286" t="str">
        <f t="shared" si="1"/>
        <v>94690</v>
      </c>
      <c r="H4065" s="388">
        <f t="shared" si="2"/>
        <v>12.93</v>
      </c>
    </row>
    <row r="4066" ht="15.75" customHeight="1">
      <c r="A4066" s="323" t="s">
        <v>22058</v>
      </c>
      <c r="B4066" s="480" t="s">
        <v>22059</v>
      </c>
      <c r="C4066" s="323" t="s">
        <v>1662</v>
      </c>
      <c r="D4066" s="323" t="s">
        <v>18018</v>
      </c>
      <c r="F4066" s="286" t="str">
        <f t="shared" si="1"/>
        <v>94691</v>
      </c>
      <c r="H4066" s="388">
        <f t="shared" si="2"/>
        <v>14.93</v>
      </c>
    </row>
    <row r="4067" ht="15.75" customHeight="1">
      <c r="A4067" s="323" t="s">
        <v>22062</v>
      </c>
      <c r="B4067" s="480" t="s">
        <v>22063</v>
      </c>
      <c r="C4067" s="323" t="s">
        <v>1662</v>
      </c>
      <c r="D4067" s="323" t="s">
        <v>18922</v>
      </c>
      <c r="F4067" s="286" t="str">
        <f t="shared" si="1"/>
        <v>94692</v>
      </c>
      <c r="H4067" s="388">
        <f t="shared" si="2"/>
        <v>22.52</v>
      </c>
    </row>
    <row r="4068" ht="15.75" customHeight="1">
      <c r="A4068" s="323" t="s">
        <v>22065</v>
      </c>
      <c r="B4068" s="480" t="s">
        <v>22067</v>
      </c>
      <c r="C4068" s="323" t="s">
        <v>1662</v>
      </c>
      <c r="D4068" s="323" t="s">
        <v>22068</v>
      </c>
      <c r="F4068" s="286" t="str">
        <f t="shared" si="1"/>
        <v>94693</v>
      </c>
      <c r="H4068" s="388">
        <f t="shared" si="2"/>
        <v>23.54</v>
      </c>
    </row>
    <row r="4069" ht="15.75" customHeight="1">
      <c r="A4069" s="323" t="s">
        <v>22069</v>
      </c>
      <c r="B4069" s="480" t="s">
        <v>22070</v>
      </c>
      <c r="C4069" s="323" t="s">
        <v>1662</v>
      </c>
      <c r="D4069" s="323" t="s">
        <v>3709</v>
      </c>
      <c r="F4069" s="286" t="str">
        <f t="shared" si="1"/>
        <v>94694</v>
      </c>
      <c r="H4069" s="388">
        <f t="shared" si="2"/>
        <v>23.59</v>
      </c>
    </row>
    <row r="4070" ht="15.75" customHeight="1">
      <c r="A4070" s="323" t="s">
        <v>22073</v>
      </c>
      <c r="B4070" s="480" t="s">
        <v>22074</v>
      </c>
      <c r="C4070" s="323" t="s">
        <v>1662</v>
      </c>
      <c r="D4070" s="323" t="s">
        <v>20443</v>
      </c>
      <c r="F4070" s="286" t="str">
        <f t="shared" si="1"/>
        <v>94695</v>
      </c>
      <c r="H4070" s="388">
        <f t="shared" si="2"/>
        <v>31.4</v>
      </c>
    </row>
    <row r="4071" ht="15.75" customHeight="1">
      <c r="A4071" s="323" t="s">
        <v>22078</v>
      </c>
      <c r="B4071" s="480" t="s">
        <v>22079</v>
      </c>
      <c r="C4071" s="323" t="s">
        <v>1662</v>
      </c>
      <c r="D4071" s="323" t="s">
        <v>16106</v>
      </c>
      <c r="F4071" s="286" t="str">
        <f t="shared" si="1"/>
        <v>94696</v>
      </c>
      <c r="H4071" s="388">
        <f t="shared" si="2"/>
        <v>54.39</v>
      </c>
    </row>
    <row r="4072" ht="15.75" customHeight="1">
      <c r="A4072" s="323" t="s">
        <v>22082</v>
      </c>
      <c r="B4072" s="480" t="s">
        <v>22083</v>
      </c>
      <c r="C4072" s="323" t="s">
        <v>1662</v>
      </c>
      <c r="D4072" s="323" t="s">
        <v>5855</v>
      </c>
      <c r="F4072" s="286" t="str">
        <f t="shared" si="1"/>
        <v>94697</v>
      </c>
      <c r="H4072" s="388">
        <f t="shared" si="2"/>
        <v>84.63</v>
      </c>
    </row>
    <row r="4073" ht="15.75" customHeight="1">
      <c r="A4073" s="323" t="s">
        <v>22085</v>
      </c>
      <c r="B4073" s="480" t="s">
        <v>22086</v>
      </c>
      <c r="C4073" s="323" t="s">
        <v>1662</v>
      </c>
      <c r="D4073" s="323" t="s">
        <v>22088</v>
      </c>
      <c r="F4073" s="286" t="str">
        <f t="shared" si="1"/>
        <v>94698</v>
      </c>
      <c r="H4073" s="388">
        <f t="shared" si="2"/>
        <v>73.99</v>
      </c>
    </row>
    <row r="4074" ht="15.75" customHeight="1">
      <c r="A4074" s="323" t="s">
        <v>22089</v>
      </c>
      <c r="B4074" s="480" t="s">
        <v>22091</v>
      </c>
      <c r="C4074" s="323" t="s">
        <v>1662</v>
      </c>
      <c r="D4074" s="323" t="s">
        <v>22092</v>
      </c>
      <c r="F4074" s="286" t="str">
        <f t="shared" si="1"/>
        <v>94699</v>
      </c>
      <c r="H4074" s="388">
        <f t="shared" si="2"/>
        <v>142.5</v>
      </c>
    </row>
    <row r="4075" ht="15.75" customHeight="1">
      <c r="A4075" s="323" t="s">
        <v>22095</v>
      </c>
      <c r="B4075" s="480" t="s">
        <v>22096</v>
      </c>
      <c r="C4075" s="323" t="s">
        <v>1662</v>
      </c>
      <c r="D4075" s="323" t="s">
        <v>22098</v>
      </c>
      <c r="F4075" s="286" t="str">
        <f t="shared" si="1"/>
        <v>94700</v>
      </c>
      <c r="H4075" s="388">
        <f t="shared" si="2"/>
        <v>120.75</v>
      </c>
    </row>
    <row r="4076" ht="15.75" customHeight="1">
      <c r="A4076" s="323" t="s">
        <v>22100</v>
      </c>
      <c r="B4076" s="480" t="s">
        <v>22101</v>
      </c>
      <c r="C4076" s="323" t="s">
        <v>1662</v>
      </c>
      <c r="D4076" s="323" t="s">
        <v>22102</v>
      </c>
      <c r="F4076" s="286" t="str">
        <f t="shared" si="1"/>
        <v>94701</v>
      </c>
      <c r="H4076" s="388">
        <f t="shared" si="2"/>
        <v>211.5</v>
      </c>
    </row>
    <row r="4077" ht="15.75" customHeight="1">
      <c r="A4077" s="323" t="s">
        <v>22105</v>
      </c>
      <c r="B4077" s="480" t="s">
        <v>22108</v>
      </c>
      <c r="C4077" s="323" t="s">
        <v>1662</v>
      </c>
      <c r="D4077" s="323" t="s">
        <v>22109</v>
      </c>
      <c r="F4077" s="286" t="str">
        <f t="shared" si="1"/>
        <v>94702</v>
      </c>
      <c r="H4077" s="388">
        <f t="shared" si="2"/>
        <v>200.37</v>
      </c>
    </row>
    <row r="4078" ht="15.75" customHeight="1">
      <c r="A4078" s="323" t="s">
        <v>22112</v>
      </c>
      <c r="B4078" s="480" t="s">
        <v>22114</v>
      </c>
      <c r="C4078" s="323" t="s">
        <v>1662</v>
      </c>
      <c r="D4078" s="323" t="s">
        <v>3259</v>
      </c>
      <c r="F4078" s="286" t="str">
        <f t="shared" si="1"/>
        <v>94703</v>
      </c>
      <c r="H4078" s="388">
        <f t="shared" si="2"/>
        <v>18.51</v>
      </c>
    </row>
    <row r="4079" ht="15.75" customHeight="1">
      <c r="A4079" s="323" t="s">
        <v>22118</v>
      </c>
      <c r="B4079" s="480" t="s">
        <v>22120</v>
      </c>
      <c r="C4079" s="323" t="s">
        <v>1662</v>
      </c>
      <c r="D4079" s="323" t="s">
        <v>7524</v>
      </c>
      <c r="F4079" s="286" t="str">
        <f t="shared" si="1"/>
        <v>94704</v>
      </c>
      <c r="H4079" s="388">
        <f t="shared" si="2"/>
        <v>21.85</v>
      </c>
    </row>
    <row r="4080" ht="15.75" customHeight="1">
      <c r="A4080" s="323" t="s">
        <v>22123</v>
      </c>
      <c r="B4080" s="480" t="s">
        <v>22125</v>
      </c>
      <c r="C4080" s="323" t="s">
        <v>1662</v>
      </c>
      <c r="D4080" s="323" t="s">
        <v>22127</v>
      </c>
      <c r="F4080" s="286" t="str">
        <f t="shared" si="1"/>
        <v>94705</v>
      </c>
      <c r="H4080" s="388">
        <f t="shared" si="2"/>
        <v>26.91</v>
      </c>
    </row>
    <row r="4081" ht="15.75" customHeight="1">
      <c r="A4081" s="323" t="s">
        <v>22130</v>
      </c>
      <c r="B4081" s="480" t="s">
        <v>22131</v>
      </c>
      <c r="C4081" s="323" t="s">
        <v>1662</v>
      </c>
      <c r="D4081" s="323" t="s">
        <v>22133</v>
      </c>
      <c r="F4081" s="286" t="str">
        <f t="shared" si="1"/>
        <v>94706</v>
      </c>
      <c r="H4081" s="388">
        <f t="shared" si="2"/>
        <v>38.64</v>
      </c>
    </row>
    <row r="4082" ht="15.75" customHeight="1">
      <c r="A4082" s="323" t="s">
        <v>22137</v>
      </c>
      <c r="B4082" s="480" t="s">
        <v>22138</v>
      </c>
      <c r="C4082" s="323" t="s">
        <v>1662</v>
      </c>
      <c r="D4082" s="323" t="s">
        <v>22139</v>
      </c>
      <c r="F4082" s="286" t="str">
        <f t="shared" si="1"/>
        <v>94707</v>
      </c>
      <c r="H4082" s="388">
        <f t="shared" si="2"/>
        <v>48.02</v>
      </c>
    </row>
    <row r="4083" ht="15.75" customHeight="1">
      <c r="A4083" s="323" t="s">
        <v>22141</v>
      </c>
      <c r="B4083" s="480" t="s">
        <v>22143</v>
      </c>
      <c r="C4083" s="323" t="s">
        <v>1662</v>
      </c>
      <c r="D4083" s="323" t="s">
        <v>20931</v>
      </c>
      <c r="F4083" s="286" t="str">
        <f t="shared" si="1"/>
        <v>94708</v>
      </c>
      <c r="H4083" s="388">
        <f t="shared" si="2"/>
        <v>23.88</v>
      </c>
    </row>
    <row r="4084" ht="15.75" customHeight="1">
      <c r="A4084" s="323" t="s">
        <v>22146</v>
      </c>
      <c r="B4084" s="480" t="s">
        <v>22148</v>
      </c>
      <c r="C4084" s="323" t="s">
        <v>1662</v>
      </c>
      <c r="D4084" s="323" t="s">
        <v>22149</v>
      </c>
      <c r="F4084" s="286" t="str">
        <f t="shared" si="1"/>
        <v>94709</v>
      </c>
      <c r="H4084" s="388">
        <f t="shared" si="2"/>
        <v>30.53</v>
      </c>
    </row>
    <row r="4085" ht="15.75" customHeight="1">
      <c r="A4085" s="323" t="s">
        <v>22153</v>
      </c>
      <c r="B4085" s="480" t="s">
        <v>22154</v>
      </c>
      <c r="C4085" s="323" t="s">
        <v>1662</v>
      </c>
      <c r="D4085" s="323" t="s">
        <v>22156</v>
      </c>
      <c r="F4085" s="286" t="str">
        <f t="shared" si="1"/>
        <v>94710</v>
      </c>
      <c r="H4085" s="388">
        <f t="shared" si="2"/>
        <v>47.06</v>
      </c>
    </row>
    <row r="4086" ht="15.75" customHeight="1">
      <c r="A4086" s="323" t="s">
        <v>22159</v>
      </c>
      <c r="B4086" s="480" t="s">
        <v>22161</v>
      </c>
      <c r="C4086" s="323" t="s">
        <v>1662</v>
      </c>
      <c r="D4086" s="323" t="s">
        <v>22162</v>
      </c>
      <c r="F4086" s="286" t="str">
        <f t="shared" si="1"/>
        <v>94711</v>
      </c>
      <c r="H4086" s="388">
        <f t="shared" si="2"/>
        <v>56.1</v>
      </c>
    </row>
    <row r="4087" ht="15.75" customHeight="1">
      <c r="A4087" s="323" t="s">
        <v>22167</v>
      </c>
      <c r="B4087" s="480" t="s">
        <v>22168</v>
      </c>
      <c r="C4087" s="323" t="s">
        <v>1662</v>
      </c>
      <c r="D4087" s="323" t="s">
        <v>22169</v>
      </c>
      <c r="F4087" s="286" t="str">
        <f t="shared" si="1"/>
        <v>94712</v>
      </c>
      <c r="H4087" s="388">
        <f t="shared" si="2"/>
        <v>75.07</v>
      </c>
    </row>
    <row r="4088" ht="15.75" customHeight="1">
      <c r="A4088" s="323" t="s">
        <v>22172</v>
      </c>
      <c r="B4088" s="480" t="s">
        <v>22175</v>
      </c>
      <c r="C4088" s="323" t="s">
        <v>1662</v>
      </c>
      <c r="D4088" s="323" t="s">
        <v>5701</v>
      </c>
      <c r="F4088" s="286" t="str">
        <f t="shared" si="1"/>
        <v>94713</v>
      </c>
      <c r="H4088" s="388">
        <f t="shared" si="2"/>
        <v>195.44</v>
      </c>
    </row>
    <row r="4089" ht="15.75" customHeight="1">
      <c r="A4089" s="323" t="s">
        <v>22178</v>
      </c>
      <c r="B4089" s="480" t="s">
        <v>22180</v>
      </c>
      <c r="C4089" s="323" t="s">
        <v>1662</v>
      </c>
      <c r="D4089" s="323" t="s">
        <v>22183</v>
      </c>
      <c r="F4089" s="286" t="str">
        <f t="shared" si="1"/>
        <v>94714</v>
      </c>
      <c r="H4089" s="388">
        <f t="shared" si="2"/>
        <v>264.85</v>
      </c>
    </row>
    <row r="4090" ht="15.75" customHeight="1">
      <c r="A4090" s="323" t="s">
        <v>22186</v>
      </c>
      <c r="B4090" s="480" t="s">
        <v>22187</v>
      </c>
      <c r="C4090" s="323" t="s">
        <v>1662</v>
      </c>
      <c r="D4090" s="323" t="s">
        <v>22189</v>
      </c>
      <c r="F4090" s="286" t="str">
        <f t="shared" si="1"/>
        <v>94715</v>
      </c>
      <c r="H4090" s="388">
        <f t="shared" si="2"/>
        <v>365.5</v>
      </c>
    </row>
    <row r="4091" ht="15.75" customHeight="1">
      <c r="A4091" s="323" t="s">
        <v>22191</v>
      </c>
      <c r="B4091" s="480" t="s">
        <v>22195</v>
      </c>
      <c r="C4091" s="323" t="s">
        <v>1662</v>
      </c>
      <c r="D4091" s="323" t="s">
        <v>10963</v>
      </c>
      <c r="F4091" s="286" t="str">
        <f t="shared" si="1"/>
        <v>94724</v>
      </c>
      <c r="H4091" s="388">
        <f t="shared" si="2"/>
        <v>18.98</v>
      </c>
    </row>
    <row r="4092" ht="15.75" customHeight="1">
      <c r="A4092" s="323" t="s">
        <v>22200</v>
      </c>
      <c r="B4092" s="480" t="s">
        <v>22201</v>
      </c>
      <c r="C4092" s="323" t="s">
        <v>1662</v>
      </c>
      <c r="D4092" s="323" t="s">
        <v>17482</v>
      </c>
      <c r="F4092" s="286" t="str">
        <f t="shared" si="1"/>
        <v>94725</v>
      </c>
      <c r="H4092" s="388">
        <f t="shared" si="2"/>
        <v>5.4</v>
      </c>
    </row>
    <row r="4093" ht="15.75" customHeight="1">
      <c r="A4093" s="323" t="s">
        <v>22207</v>
      </c>
      <c r="B4093" s="480" t="s">
        <v>22209</v>
      </c>
      <c r="C4093" s="323" t="s">
        <v>1662</v>
      </c>
      <c r="D4093" s="323" t="s">
        <v>22210</v>
      </c>
      <c r="F4093" s="286" t="str">
        <f t="shared" si="1"/>
        <v>94726</v>
      </c>
      <c r="H4093" s="388">
        <f t="shared" si="2"/>
        <v>28.69</v>
      </c>
    </row>
    <row r="4094" ht="15.75" customHeight="1">
      <c r="A4094" s="323" t="s">
        <v>22212</v>
      </c>
      <c r="B4094" s="480" t="s">
        <v>22213</v>
      </c>
      <c r="C4094" s="323" t="s">
        <v>1662</v>
      </c>
      <c r="D4094" s="323" t="s">
        <v>22214</v>
      </c>
      <c r="F4094" s="286" t="str">
        <f t="shared" si="1"/>
        <v>94727</v>
      </c>
      <c r="H4094" s="388">
        <f t="shared" si="2"/>
        <v>7.2</v>
      </c>
    </row>
    <row r="4095" ht="15.75" customHeight="1">
      <c r="A4095" s="323" t="s">
        <v>22216</v>
      </c>
      <c r="B4095" s="480" t="s">
        <v>22218</v>
      </c>
      <c r="C4095" s="323" t="s">
        <v>1662</v>
      </c>
      <c r="D4095" s="323" t="s">
        <v>22220</v>
      </c>
      <c r="F4095" s="286" t="str">
        <f t="shared" si="1"/>
        <v>94728</v>
      </c>
      <c r="H4095" s="388">
        <f t="shared" si="2"/>
        <v>105.83</v>
      </c>
    </row>
    <row r="4096" ht="15.75" customHeight="1">
      <c r="A4096" s="323" t="s">
        <v>22222</v>
      </c>
      <c r="B4096" s="480" t="s">
        <v>22224</v>
      </c>
      <c r="C4096" s="323" t="s">
        <v>1662</v>
      </c>
      <c r="D4096" s="323" t="s">
        <v>22225</v>
      </c>
      <c r="F4096" s="286" t="str">
        <f t="shared" si="1"/>
        <v>94729</v>
      </c>
      <c r="H4096" s="388">
        <f t="shared" si="2"/>
        <v>12.25</v>
      </c>
    </row>
    <row r="4097" ht="15.75" customHeight="1">
      <c r="A4097" s="323" t="s">
        <v>22227</v>
      </c>
      <c r="B4097" s="480" t="s">
        <v>22228</v>
      </c>
      <c r="C4097" s="323" t="s">
        <v>1662</v>
      </c>
      <c r="D4097" s="323" t="s">
        <v>22230</v>
      </c>
      <c r="F4097" s="286" t="str">
        <f t="shared" si="1"/>
        <v>94730</v>
      </c>
      <c r="H4097" s="388">
        <f t="shared" si="2"/>
        <v>128.24</v>
      </c>
    </row>
    <row r="4098" ht="15.75" customHeight="1">
      <c r="A4098" s="323" t="s">
        <v>22231</v>
      </c>
      <c r="B4098" s="480" t="s">
        <v>22233</v>
      </c>
      <c r="C4098" s="323" t="s">
        <v>1662</v>
      </c>
      <c r="D4098" s="323" t="s">
        <v>16176</v>
      </c>
      <c r="F4098" s="286" t="str">
        <f t="shared" si="1"/>
        <v>94731</v>
      </c>
      <c r="H4098" s="388">
        <f t="shared" si="2"/>
        <v>14.98</v>
      </c>
    </row>
    <row r="4099" ht="15.75" customHeight="1">
      <c r="A4099" s="323" t="s">
        <v>22235</v>
      </c>
      <c r="B4099" s="480" t="s">
        <v>22236</v>
      </c>
      <c r="C4099" s="323" t="s">
        <v>1662</v>
      </c>
      <c r="D4099" s="323" t="s">
        <v>22237</v>
      </c>
      <c r="F4099" s="286" t="str">
        <f t="shared" si="1"/>
        <v>94733</v>
      </c>
      <c r="H4099" s="388">
        <f t="shared" si="2"/>
        <v>28.66</v>
      </c>
    </row>
    <row r="4100" ht="15.75" customHeight="1">
      <c r="A4100" s="323" t="s">
        <v>22239</v>
      </c>
      <c r="B4100" s="480" t="s">
        <v>22240</v>
      </c>
      <c r="C4100" s="323" t="s">
        <v>1662</v>
      </c>
      <c r="D4100" s="323" t="s">
        <v>22242</v>
      </c>
      <c r="F4100" s="286" t="str">
        <f t="shared" si="1"/>
        <v>94737</v>
      </c>
      <c r="H4100" s="388">
        <f t="shared" si="2"/>
        <v>113.94</v>
      </c>
    </row>
    <row r="4101" ht="15.75" customHeight="1">
      <c r="A4101" s="323" t="s">
        <v>22244</v>
      </c>
      <c r="B4101" s="480" t="s">
        <v>22245</v>
      </c>
      <c r="C4101" s="323" t="s">
        <v>1662</v>
      </c>
      <c r="D4101" s="323" t="s">
        <v>13510</v>
      </c>
      <c r="F4101" s="286" t="str">
        <f t="shared" si="1"/>
        <v>94740</v>
      </c>
      <c r="H4101" s="388">
        <f t="shared" si="2"/>
        <v>8.32</v>
      </c>
    </row>
    <row r="4102" ht="15.75" customHeight="1">
      <c r="A4102" s="323" t="s">
        <v>22247</v>
      </c>
      <c r="B4102" s="480" t="s">
        <v>22249</v>
      </c>
      <c r="C4102" s="323" t="s">
        <v>1662</v>
      </c>
      <c r="D4102" s="323" t="s">
        <v>17433</v>
      </c>
      <c r="F4102" s="286" t="str">
        <f t="shared" si="1"/>
        <v>94741</v>
      </c>
      <c r="H4102" s="388">
        <f t="shared" si="2"/>
        <v>9.97</v>
      </c>
    </row>
    <row r="4103" ht="15.75" customHeight="1">
      <c r="A4103" s="323" t="s">
        <v>22251</v>
      </c>
      <c r="B4103" s="480" t="s">
        <v>22252</v>
      </c>
      <c r="C4103" s="323" t="s">
        <v>1662</v>
      </c>
      <c r="D4103" s="323" t="s">
        <v>3736</v>
      </c>
      <c r="F4103" s="286" t="str">
        <f t="shared" si="1"/>
        <v>94742</v>
      </c>
      <c r="H4103" s="388">
        <f t="shared" si="2"/>
        <v>11.81</v>
      </c>
    </row>
    <row r="4104" ht="15.75" customHeight="1">
      <c r="A4104" s="323" t="s">
        <v>22254</v>
      </c>
      <c r="B4104" s="480" t="s">
        <v>22256</v>
      </c>
      <c r="C4104" s="323" t="s">
        <v>1662</v>
      </c>
      <c r="D4104" s="323" t="s">
        <v>11376</v>
      </c>
      <c r="F4104" s="286" t="str">
        <f t="shared" si="1"/>
        <v>94743</v>
      </c>
      <c r="H4104" s="388">
        <f t="shared" si="2"/>
        <v>12.84</v>
      </c>
    </row>
    <row r="4105" ht="15.75" customHeight="1">
      <c r="A4105" s="323" t="s">
        <v>22258</v>
      </c>
      <c r="B4105" s="480" t="s">
        <v>22259</v>
      </c>
      <c r="C4105" s="323" t="s">
        <v>1662</v>
      </c>
      <c r="D4105" s="323" t="s">
        <v>16082</v>
      </c>
      <c r="F4105" s="286" t="str">
        <f t="shared" si="1"/>
        <v>94744</v>
      </c>
      <c r="H4105" s="388">
        <f t="shared" si="2"/>
        <v>18.44</v>
      </c>
    </row>
    <row r="4106" ht="15.75" customHeight="1">
      <c r="A4106" s="323" t="s">
        <v>22262</v>
      </c>
      <c r="B4106" s="480" t="s">
        <v>22264</v>
      </c>
      <c r="C4106" s="323" t="s">
        <v>1662</v>
      </c>
      <c r="D4106" s="323" t="s">
        <v>22265</v>
      </c>
      <c r="F4106" s="286" t="str">
        <f t="shared" si="1"/>
        <v>94746</v>
      </c>
      <c r="H4106" s="388">
        <f t="shared" si="2"/>
        <v>25.36</v>
      </c>
    </row>
    <row r="4107" ht="15.75" customHeight="1">
      <c r="A4107" s="323" t="s">
        <v>22269</v>
      </c>
      <c r="B4107" s="480" t="s">
        <v>22271</v>
      </c>
      <c r="C4107" s="323" t="s">
        <v>1662</v>
      </c>
      <c r="D4107" s="323" t="s">
        <v>11255</v>
      </c>
      <c r="F4107" s="286" t="str">
        <f t="shared" si="1"/>
        <v>94748</v>
      </c>
      <c r="H4107" s="388">
        <f t="shared" si="2"/>
        <v>51.5</v>
      </c>
    </row>
    <row r="4108" ht="15.75" customHeight="1">
      <c r="A4108" s="323" t="s">
        <v>22275</v>
      </c>
      <c r="B4108" s="480" t="s">
        <v>22277</v>
      </c>
      <c r="C4108" s="323" t="s">
        <v>1662</v>
      </c>
      <c r="D4108" s="323" t="s">
        <v>22279</v>
      </c>
      <c r="F4108" s="286" t="str">
        <f t="shared" si="1"/>
        <v>94750</v>
      </c>
      <c r="H4108" s="388">
        <f t="shared" si="2"/>
        <v>116.91</v>
      </c>
    </row>
    <row r="4109" ht="15.75" customHeight="1">
      <c r="A4109" s="323" t="s">
        <v>22281</v>
      </c>
      <c r="B4109" s="480" t="s">
        <v>22283</v>
      </c>
      <c r="C4109" s="323" t="s">
        <v>1662</v>
      </c>
      <c r="D4109" s="323" t="s">
        <v>13844</v>
      </c>
      <c r="F4109" s="286" t="str">
        <f t="shared" si="1"/>
        <v>94752</v>
      </c>
      <c r="H4109" s="388">
        <f t="shared" si="2"/>
        <v>145.28</v>
      </c>
    </row>
    <row r="4110" ht="15.75" customHeight="1">
      <c r="A4110" s="323" t="s">
        <v>22287</v>
      </c>
      <c r="B4110" s="480" t="s">
        <v>22290</v>
      </c>
      <c r="C4110" s="323" t="s">
        <v>1662</v>
      </c>
      <c r="D4110" s="323" t="s">
        <v>15059</v>
      </c>
      <c r="F4110" s="286" t="str">
        <f t="shared" si="1"/>
        <v>94756</v>
      </c>
      <c r="H4110" s="388">
        <f t="shared" si="2"/>
        <v>10.68</v>
      </c>
    </row>
    <row r="4111" ht="15.75" customHeight="1">
      <c r="A4111" s="323" t="s">
        <v>22294</v>
      </c>
      <c r="B4111" s="480" t="s">
        <v>22296</v>
      </c>
      <c r="C4111" s="323" t="s">
        <v>1662</v>
      </c>
      <c r="D4111" s="323" t="s">
        <v>22297</v>
      </c>
      <c r="F4111" s="286" t="str">
        <f t="shared" si="1"/>
        <v>94757</v>
      </c>
      <c r="H4111" s="388">
        <f t="shared" si="2"/>
        <v>13.79</v>
      </c>
    </row>
    <row r="4112" ht="15.75" customHeight="1">
      <c r="A4112" s="323" t="s">
        <v>22301</v>
      </c>
      <c r="B4112" s="480" t="s">
        <v>22302</v>
      </c>
      <c r="C4112" s="323" t="s">
        <v>1662</v>
      </c>
      <c r="D4112" s="323" t="s">
        <v>9162</v>
      </c>
      <c r="F4112" s="286" t="str">
        <f t="shared" si="1"/>
        <v>94758</v>
      </c>
      <c r="H4112" s="388">
        <f t="shared" si="2"/>
        <v>32.57</v>
      </c>
    </row>
    <row r="4113" ht="15.75" customHeight="1">
      <c r="A4113" s="323" t="s">
        <v>22305</v>
      </c>
      <c r="B4113" s="480" t="s">
        <v>22307</v>
      </c>
      <c r="C4113" s="323" t="s">
        <v>1662</v>
      </c>
      <c r="D4113" s="323" t="s">
        <v>22309</v>
      </c>
      <c r="F4113" s="286" t="str">
        <f t="shared" si="1"/>
        <v>94759</v>
      </c>
      <c r="H4113" s="388">
        <f t="shared" si="2"/>
        <v>39.47</v>
      </c>
    </row>
    <row r="4114" ht="15.75" customHeight="1">
      <c r="A4114" s="323" t="s">
        <v>22312</v>
      </c>
      <c r="B4114" s="480" t="s">
        <v>22313</v>
      </c>
      <c r="C4114" s="323" t="s">
        <v>1662</v>
      </c>
      <c r="D4114" s="323" t="s">
        <v>17041</v>
      </c>
      <c r="F4114" s="286" t="str">
        <f t="shared" si="1"/>
        <v>94760</v>
      </c>
      <c r="H4114" s="388">
        <f t="shared" si="2"/>
        <v>65.03</v>
      </c>
    </row>
    <row r="4115" ht="15.75" customHeight="1">
      <c r="A4115" s="323" t="s">
        <v>22317</v>
      </c>
      <c r="B4115" s="480" t="s">
        <v>22319</v>
      </c>
      <c r="C4115" s="323" t="s">
        <v>1662</v>
      </c>
      <c r="D4115" s="323" t="s">
        <v>22320</v>
      </c>
      <c r="F4115" s="286" t="str">
        <f t="shared" si="1"/>
        <v>94761</v>
      </c>
      <c r="H4115" s="388">
        <f t="shared" si="2"/>
        <v>134.18</v>
      </c>
    </row>
    <row r="4116" ht="15.75" customHeight="1">
      <c r="A4116" s="323" t="s">
        <v>22322</v>
      </c>
      <c r="B4116" s="480" t="s">
        <v>22324</v>
      </c>
      <c r="C4116" s="323" t="s">
        <v>1662</v>
      </c>
      <c r="D4116" s="323" t="s">
        <v>22326</v>
      </c>
      <c r="F4116" s="286" t="str">
        <f t="shared" si="1"/>
        <v>94762</v>
      </c>
      <c r="H4116" s="388">
        <f t="shared" si="2"/>
        <v>175.01</v>
      </c>
    </row>
    <row r="4117" ht="15.75" customHeight="1">
      <c r="A4117" s="323" t="s">
        <v>22328</v>
      </c>
      <c r="B4117" s="480" t="s">
        <v>22330</v>
      </c>
      <c r="C4117" s="323" t="s">
        <v>1662</v>
      </c>
      <c r="D4117" s="323" t="s">
        <v>14702</v>
      </c>
      <c r="F4117" s="286" t="str">
        <f t="shared" si="1"/>
        <v>94783</v>
      </c>
      <c r="H4117" s="388">
        <f t="shared" si="2"/>
        <v>17.05</v>
      </c>
    </row>
    <row r="4118" ht="15.75" customHeight="1">
      <c r="A4118" s="323" t="s">
        <v>22333</v>
      </c>
      <c r="B4118" s="480" t="s">
        <v>22335</v>
      </c>
      <c r="C4118" s="323" t="s">
        <v>1662</v>
      </c>
      <c r="D4118" s="323" t="s">
        <v>22336</v>
      </c>
      <c r="F4118" s="286" t="str">
        <f t="shared" si="1"/>
        <v>94785</v>
      </c>
      <c r="H4118" s="388">
        <f t="shared" si="2"/>
        <v>31</v>
      </c>
    </row>
    <row r="4119" ht="15.75" customHeight="1">
      <c r="A4119" s="323" t="s">
        <v>22340</v>
      </c>
      <c r="B4119" s="480" t="s">
        <v>22342</v>
      </c>
      <c r="C4119" s="323" t="s">
        <v>1662</v>
      </c>
      <c r="D4119" s="323" t="s">
        <v>22344</v>
      </c>
      <c r="F4119" s="286" t="str">
        <f t="shared" si="1"/>
        <v>94786</v>
      </c>
      <c r="H4119" s="388">
        <f t="shared" si="2"/>
        <v>40.45</v>
      </c>
    </row>
    <row r="4120" ht="15.75" customHeight="1">
      <c r="A4120" s="323" t="s">
        <v>22347</v>
      </c>
      <c r="B4120" s="480" t="s">
        <v>22349</v>
      </c>
      <c r="C4120" s="323" t="s">
        <v>1662</v>
      </c>
      <c r="D4120" s="323" t="s">
        <v>22351</v>
      </c>
      <c r="F4120" s="286" t="str">
        <f t="shared" si="1"/>
        <v>94787</v>
      </c>
      <c r="H4120" s="388">
        <f t="shared" si="2"/>
        <v>53.6</v>
      </c>
    </row>
    <row r="4121" ht="15.75" customHeight="1">
      <c r="A4121" s="323" t="s">
        <v>22355</v>
      </c>
      <c r="B4121" s="480" t="s">
        <v>22357</v>
      </c>
      <c r="C4121" s="323" t="s">
        <v>1662</v>
      </c>
      <c r="D4121" s="323" t="s">
        <v>22359</v>
      </c>
      <c r="F4121" s="286" t="str">
        <f t="shared" si="1"/>
        <v>94788</v>
      </c>
      <c r="H4121" s="388">
        <f t="shared" si="2"/>
        <v>77.32</v>
      </c>
    </row>
    <row r="4122" ht="15.75" customHeight="1">
      <c r="A4122" s="323" t="s">
        <v>22361</v>
      </c>
      <c r="B4122" s="480" t="s">
        <v>22363</v>
      </c>
      <c r="C4122" s="323" t="s">
        <v>1662</v>
      </c>
      <c r="D4122" s="323" t="s">
        <v>22365</v>
      </c>
      <c r="F4122" s="286" t="str">
        <f t="shared" si="1"/>
        <v>94789</v>
      </c>
      <c r="H4122" s="388">
        <f t="shared" si="2"/>
        <v>241.97</v>
      </c>
    </row>
    <row r="4123" ht="15.75" customHeight="1">
      <c r="A4123" s="323" t="s">
        <v>22367</v>
      </c>
      <c r="B4123" s="480" t="s">
        <v>22369</v>
      </c>
      <c r="C4123" s="323" t="s">
        <v>1662</v>
      </c>
      <c r="D4123" s="323" t="s">
        <v>22370</v>
      </c>
      <c r="F4123" s="286" t="str">
        <f t="shared" si="1"/>
        <v>94790</v>
      </c>
      <c r="H4123" s="388">
        <f t="shared" si="2"/>
        <v>279.83</v>
      </c>
    </row>
    <row r="4124" ht="15.75" customHeight="1">
      <c r="A4124" s="323" t="s">
        <v>22372</v>
      </c>
      <c r="B4124" s="480" t="s">
        <v>22373</v>
      </c>
      <c r="C4124" s="323" t="s">
        <v>1662</v>
      </c>
      <c r="D4124" s="323" t="s">
        <v>22375</v>
      </c>
      <c r="F4124" s="286" t="str">
        <f t="shared" si="1"/>
        <v>94791</v>
      </c>
      <c r="H4124" s="388">
        <f t="shared" si="2"/>
        <v>391.87</v>
      </c>
    </row>
    <row r="4125" ht="15.75" customHeight="1">
      <c r="A4125" s="323" t="s">
        <v>22378</v>
      </c>
      <c r="B4125" s="480" t="s">
        <v>22380</v>
      </c>
      <c r="C4125" s="323" t="s">
        <v>1662</v>
      </c>
      <c r="D4125" s="323" t="s">
        <v>22381</v>
      </c>
      <c r="F4125" s="286" t="str">
        <f t="shared" si="1"/>
        <v>94863</v>
      </c>
      <c r="H4125" s="388">
        <f t="shared" si="2"/>
        <v>95.45</v>
      </c>
    </row>
    <row r="4126" ht="15.75" customHeight="1">
      <c r="A4126" s="323" t="s">
        <v>22384</v>
      </c>
      <c r="B4126" s="480" t="s">
        <v>22385</v>
      </c>
      <c r="C4126" s="323" t="s">
        <v>1662</v>
      </c>
      <c r="D4126" s="323" t="s">
        <v>22387</v>
      </c>
      <c r="F4126" s="286" t="str">
        <f t="shared" si="1"/>
        <v>95141</v>
      </c>
      <c r="H4126" s="388">
        <f t="shared" si="2"/>
        <v>28.96</v>
      </c>
    </row>
    <row r="4127" ht="15.75" customHeight="1">
      <c r="A4127" s="323" t="s">
        <v>22390</v>
      </c>
      <c r="B4127" s="480" t="s">
        <v>22391</v>
      </c>
      <c r="C4127" s="323" t="s">
        <v>1662</v>
      </c>
      <c r="D4127" s="323" t="s">
        <v>9914</v>
      </c>
      <c r="F4127" s="286" t="str">
        <f t="shared" si="1"/>
        <v>95237</v>
      </c>
      <c r="H4127" s="388">
        <f t="shared" si="2"/>
        <v>22.69</v>
      </c>
    </row>
    <row r="4128" ht="15.75" customHeight="1">
      <c r="A4128" s="323" t="s">
        <v>22394</v>
      </c>
      <c r="B4128" s="480" t="s">
        <v>22395</v>
      </c>
      <c r="C4128" s="323" t="s">
        <v>1662</v>
      </c>
      <c r="D4128" s="323" t="s">
        <v>5935</v>
      </c>
      <c r="F4128" s="286" t="str">
        <f t="shared" si="1"/>
        <v>95693</v>
      </c>
      <c r="H4128" s="388">
        <f t="shared" si="2"/>
        <v>51.4</v>
      </c>
    </row>
    <row r="4129" ht="15.75" customHeight="1">
      <c r="A4129" s="323" t="s">
        <v>22398</v>
      </c>
      <c r="B4129" s="480" t="s">
        <v>22400</v>
      </c>
      <c r="C4129" s="323" t="s">
        <v>1662</v>
      </c>
      <c r="D4129" s="323" t="s">
        <v>16553</v>
      </c>
      <c r="F4129" s="286" t="str">
        <f t="shared" si="1"/>
        <v>95694</v>
      </c>
      <c r="H4129" s="388">
        <f t="shared" si="2"/>
        <v>69.05</v>
      </c>
    </row>
    <row r="4130" ht="15.75" customHeight="1">
      <c r="A4130" s="323" t="s">
        <v>22403</v>
      </c>
      <c r="B4130" s="480" t="s">
        <v>22404</v>
      </c>
      <c r="C4130" s="323" t="s">
        <v>1662</v>
      </c>
      <c r="D4130" s="323" t="s">
        <v>22406</v>
      </c>
      <c r="F4130" s="286" t="str">
        <f t="shared" si="1"/>
        <v>95695</v>
      </c>
      <c r="H4130" s="388">
        <f t="shared" si="2"/>
        <v>67.39</v>
      </c>
    </row>
    <row r="4131" ht="15.75" customHeight="1">
      <c r="A4131" s="323" t="s">
        <v>22408</v>
      </c>
      <c r="B4131" s="480" t="s">
        <v>22410</v>
      </c>
      <c r="C4131" s="323" t="s">
        <v>1662</v>
      </c>
      <c r="D4131" s="323" t="s">
        <v>10151</v>
      </c>
      <c r="F4131" s="286" t="str">
        <f t="shared" si="1"/>
        <v>95696</v>
      </c>
      <c r="H4131" s="388">
        <f t="shared" si="2"/>
        <v>44.55</v>
      </c>
    </row>
    <row r="4132" ht="15.75" customHeight="1">
      <c r="A4132" s="323" t="s">
        <v>22411</v>
      </c>
      <c r="B4132" s="480" t="s">
        <v>22413</v>
      </c>
      <c r="C4132" s="323" t="s">
        <v>1662</v>
      </c>
      <c r="D4132" s="323" t="s">
        <v>16396</v>
      </c>
      <c r="F4132" s="286" t="str">
        <f t="shared" si="1"/>
        <v>96637</v>
      </c>
      <c r="H4132" s="388">
        <f t="shared" si="2"/>
        <v>12.33</v>
      </c>
    </row>
    <row r="4133" ht="15.75" customHeight="1">
      <c r="A4133" s="323" t="s">
        <v>22418</v>
      </c>
      <c r="B4133" s="480" t="s">
        <v>22419</v>
      </c>
      <c r="C4133" s="323" t="s">
        <v>1662</v>
      </c>
      <c r="D4133" s="323" t="s">
        <v>16183</v>
      </c>
      <c r="F4133" s="286" t="str">
        <f t="shared" si="1"/>
        <v>96638</v>
      </c>
      <c r="H4133" s="388">
        <f t="shared" si="2"/>
        <v>11.86</v>
      </c>
    </row>
    <row r="4134" ht="15.75" customHeight="1">
      <c r="A4134" s="323" t="s">
        <v>22423</v>
      </c>
      <c r="B4134" s="480" t="s">
        <v>22424</v>
      </c>
      <c r="C4134" s="323" t="s">
        <v>1662</v>
      </c>
      <c r="D4134" s="323" t="s">
        <v>7641</v>
      </c>
      <c r="F4134" s="286" t="str">
        <f t="shared" si="1"/>
        <v>96639</v>
      </c>
      <c r="H4134" s="388">
        <f t="shared" si="2"/>
        <v>8.59</v>
      </c>
    </row>
    <row r="4135" ht="15.75" customHeight="1">
      <c r="A4135" s="323" t="s">
        <v>22427</v>
      </c>
      <c r="B4135" s="480" t="s">
        <v>22428</v>
      </c>
      <c r="C4135" s="323" t="s">
        <v>1662</v>
      </c>
      <c r="D4135" s="323" t="s">
        <v>14609</v>
      </c>
      <c r="F4135" s="286" t="str">
        <f t="shared" si="1"/>
        <v>96640</v>
      </c>
      <c r="H4135" s="388">
        <f t="shared" si="2"/>
        <v>21.55</v>
      </c>
    </row>
    <row r="4136" ht="15.75" customHeight="1">
      <c r="A4136" s="323" t="s">
        <v>22430</v>
      </c>
      <c r="B4136" s="480" t="s">
        <v>22431</v>
      </c>
      <c r="C4136" s="323" t="s">
        <v>1662</v>
      </c>
      <c r="D4136" s="323" t="s">
        <v>22432</v>
      </c>
      <c r="F4136" s="286" t="str">
        <f t="shared" si="1"/>
        <v>96641</v>
      </c>
      <c r="H4136" s="388">
        <f t="shared" si="2"/>
        <v>16.91</v>
      </c>
    </row>
    <row r="4137" ht="15.75" customHeight="1">
      <c r="A4137" s="323" t="s">
        <v>22434</v>
      </c>
      <c r="B4137" s="480" t="s">
        <v>22436</v>
      </c>
      <c r="C4137" s="323" t="s">
        <v>1662</v>
      </c>
      <c r="D4137" s="323" t="s">
        <v>22437</v>
      </c>
      <c r="F4137" s="286" t="str">
        <f t="shared" si="1"/>
        <v>96642</v>
      </c>
      <c r="H4137" s="388">
        <f t="shared" si="2"/>
        <v>16.31</v>
      </c>
    </row>
    <row r="4138" ht="15.75" customHeight="1">
      <c r="A4138" s="323" t="s">
        <v>22440</v>
      </c>
      <c r="B4138" s="480" t="s">
        <v>22441</v>
      </c>
      <c r="C4138" s="323" t="s">
        <v>1662</v>
      </c>
      <c r="D4138" s="323" t="s">
        <v>22443</v>
      </c>
      <c r="F4138" s="286" t="str">
        <f t="shared" si="1"/>
        <v>96643</v>
      </c>
      <c r="H4138" s="388">
        <f t="shared" si="2"/>
        <v>43.45</v>
      </c>
    </row>
    <row r="4139" ht="15.75" customHeight="1">
      <c r="A4139" s="323" t="s">
        <v>22445</v>
      </c>
      <c r="B4139" s="480" t="s">
        <v>22446</v>
      </c>
      <c r="C4139" s="323" t="s">
        <v>1662</v>
      </c>
      <c r="D4139" s="323" t="s">
        <v>13924</v>
      </c>
      <c r="F4139" s="286" t="str">
        <f t="shared" si="1"/>
        <v>96650</v>
      </c>
      <c r="H4139" s="388">
        <f t="shared" si="2"/>
        <v>9.16</v>
      </c>
    </row>
    <row r="4140" ht="15.75" customHeight="1">
      <c r="A4140" s="323" t="s">
        <v>22448</v>
      </c>
      <c r="B4140" s="480" t="s">
        <v>22450</v>
      </c>
      <c r="C4140" s="323" t="s">
        <v>1662</v>
      </c>
      <c r="D4140" s="323" t="s">
        <v>8915</v>
      </c>
      <c r="F4140" s="286" t="str">
        <f t="shared" si="1"/>
        <v>96651</v>
      </c>
      <c r="H4140" s="388">
        <f t="shared" si="2"/>
        <v>8.69</v>
      </c>
    </row>
    <row r="4141" ht="15.75" customHeight="1">
      <c r="A4141" s="323" t="s">
        <v>22453</v>
      </c>
      <c r="B4141" s="480" t="s">
        <v>22454</v>
      </c>
      <c r="C4141" s="323" t="s">
        <v>1662</v>
      </c>
      <c r="D4141" s="323" t="s">
        <v>4242</v>
      </c>
      <c r="F4141" s="286" t="str">
        <f t="shared" si="1"/>
        <v>96652</v>
      </c>
      <c r="H4141" s="388">
        <f t="shared" si="2"/>
        <v>17.5</v>
      </c>
    </row>
    <row r="4142" ht="15.75" customHeight="1">
      <c r="A4142" s="323" t="s">
        <v>22456</v>
      </c>
      <c r="B4142" s="480" t="s">
        <v>22458</v>
      </c>
      <c r="C4142" s="323" t="s">
        <v>1662</v>
      </c>
      <c r="D4142" s="323" t="s">
        <v>6747</v>
      </c>
      <c r="F4142" s="286" t="str">
        <f t="shared" si="1"/>
        <v>96653</v>
      </c>
      <c r="H4142" s="388">
        <f t="shared" si="2"/>
        <v>17.45</v>
      </c>
    </row>
    <row r="4143" ht="15.75" customHeight="1">
      <c r="A4143" s="323" t="s">
        <v>22460</v>
      </c>
      <c r="B4143" s="480" t="s">
        <v>22462</v>
      </c>
      <c r="C4143" s="323" t="s">
        <v>1662</v>
      </c>
      <c r="D4143" s="323" t="s">
        <v>3154</v>
      </c>
      <c r="F4143" s="286" t="str">
        <f t="shared" si="1"/>
        <v>96654</v>
      </c>
      <c r="H4143" s="388">
        <f t="shared" si="2"/>
        <v>28.95</v>
      </c>
    </row>
    <row r="4144" ht="15.75" customHeight="1">
      <c r="A4144" s="323" t="s">
        <v>22464</v>
      </c>
      <c r="B4144" s="480" t="s">
        <v>22465</v>
      </c>
      <c r="C4144" s="323" t="s">
        <v>1662</v>
      </c>
      <c r="D4144" s="323" t="s">
        <v>22467</v>
      </c>
      <c r="F4144" s="286" t="str">
        <f t="shared" si="1"/>
        <v>96655</v>
      </c>
      <c r="H4144" s="388">
        <f t="shared" si="2"/>
        <v>28.44</v>
      </c>
    </row>
    <row r="4145" ht="15.75" customHeight="1">
      <c r="A4145" s="323" t="s">
        <v>22470</v>
      </c>
      <c r="B4145" s="480" t="s">
        <v>22472</v>
      </c>
      <c r="C4145" s="323" t="s">
        <v>1662</v>
      </c>
      <c r="D4145" s="323" t="s">
        <v>16401</v>
      </c>
      <c r="F4145" s="286" t="str">
        <f t="shared" si="1"/>
        <v>96656</v>
      </c>
      <c r="H4145" s="388">
        <f t="shared" si="2"/>
        <v>6.52</v>
      </c>
    </row>
    <row r="4146" ht="15.75" customHeight="1">
      <c r="A4146" s="323" t="s">
        <v>22475</v>
      </c>
      <c r="B4146" s="480" t="s">
        <v>22476</v>
      </c>
      <c r="C4146" s="323" t="s">
        <v>1662</v>
      </c>
      <c r="D4146" s="323" t="s">
        <v>22477</v>
      </c>
      <c r="F4146" s="286" t="str">
        <f t="shared" si="1"/>
        <v>96657</v>
      </c>
      <c r="H4146" s="388">
        <f t="shared" si="2"/>
        <v>19.48</v>
      </c>
    </row>
    <row r="4147" ht="15.75" customHeight="1">
      <c r="A4147" s="323" t="s">
        <v>22481</v>
      </c>
      <c r="B4147" s="480" t="s">
        <v>22482</v>
      </c>
      <c r="C4147" s="323" t="s">
        <v>1662</v>
      </c>
      <c r="D4147" s="323" t="s">
        <v>15301</v>
      </c>
      <c r="F4147" s="286" t="str">
        <f t="shared" si="1"/>
        <v>96658</v>
      </c>
      <c r="H4147" s="388">
        <f t="shared" si="2"/>
        <v>14.84</v>
      </c>
    </row>
    <row r="4148" ht="15.75" customHeight="1">
      <c r="A4148" s="323" t="s">
        <v>22486</v>
      </c>
      <c r="B4148" s="480" t="s">
        <v>22487</v>
      </c>
      <c r="C4148" s="323" t="s">
        <v>1662</v>
      </c>
      <c r="D4148" s="323" t="s">
        <v>6857</v>
      </c>
      <c r="F4148" s="286" t="str">
        <f t="shared" si="1"/>
        <v>96659</v>
      </c>
      <c r="H4148" s="388">
        <f t="shared" si="2"/>
        <v>11.83</v>
      </c>
    </row>
    <row r="4149" ht="15.75" customHeight="1">
      <c r="A4149" s="323" t="s">
        <v>22490</v>
      </c>
      <c r="B4149" s="480" t="s">
        <v>22492</v>
      </c>
      <c r="C4149" s="323" t="s">
        <v>1662</v>
      </c>
      <c r="D4149" s="323" t="s">
        <v>22493</v>
      </c>
      <c r="F4149" s="286" t="str">
        <f t="shared" si="1"/>
        <v>96660</v>
      </c>
      <c r="H4149" s="388">
        <f t="shared" si="2"/>
        <v>33.44</v>
      </c>
    </row>
    <row r="4150" ht="15.75" customHeight="1">
      <c r="A4150" s="323" t="s">
        <v>22497</v>
      </c>
      <c r="B4150" s="480" t="s">
        <v>22498</v>
      </c>
      <c r="C4150" s="323" t="s">
        <v>1662</v>
      </c>
      <c r="D4150" s="323" t="s">
        <v>8821</v>
      </c>
      <c r="F4150" s="286" t="str">
        <f t="shared" si="1"/>
        <v>96661</v>
      </c>
      <c r="H4150" s="388">
        <f t="shared" si="2"/>
        <v>26.32</v>
      </c>
    </row>
    <row r="4151" ht="15.75" customHeight="1">
      <c r="A4151" s="323" t="s">
        <v>22502</v>
      </c>
      <c r="B4151" s="480" t="s">
        <v>22503</v>
      </c>
      <c r="C4151" s="323" t="s">
        <v>1662</v>
      </c>
      <c r="D4151" s="323" t="s">
        <v>14615</v>
      </c>
      <c r="F4151" s="286" t="str">
        <f t="shared" si="1"/>
        <v>96662</v>
      </c>
      <c r="H4151" s="388">
        <f t="shared" si="2"/>
        <v>12.06</v>
      </c>
    </row>
    <row r="4152" ht="15.75" customHeight="1">
      <c r="A4152" s="323" t="s">
        <v>22507</v>
      </c>
      <c r="B4152" s="480" t="s">
        <v>22508</v>
      </c>
      <c r="C4152" s="323" t="s">
        <v>1662</v>
      </c>
      <c r="D4152" s="323" t="s">
        <v>22510</v>
      </c>
      <c r="F4152" s="286" t="str">
        <f t="shared" si="1"/>
        <v>96663</v>
      </c>
      <c r="H4152" s="388">
        <f t="shared" si="2"/>
        <v>21.35</v>
      </c>
    </row>
    <row r="4153" ht="15.75" customHeight="1">
      <c r="A4153" s="323" t="s">
        <v>22511</v>
      </c>
      <c r="B4153" s="480" t="s">
        <v>22512</v>
      </c>
      <c r="C4153" s="323" t="s">
        <v>1662</v>
      </c>
      <c r="D4153" s="323" t="s">
        <v>15640</v>
      </c>
      <c r="F4153" s="286" t="str">
        <f t="shared" si="1"/>
        <v>96664</v>
      </c>
      <c r="H4153" s="388">
        <f t="shared" si="2"/>
        <v>22.87</v>
      </c>
    </row>
    <row r="4154" ht="15.75" customHeight="1">
      <c r="A4154" s="323" t="s">
        <v>22516</v>
      </c>
      <c r="B4154" s="480" t="s">
        <v>22517</v>
      </c>
      <c r="C4154" s="323" t="s">
        <v>1662</v>
      </c>
      <c r="D4154" s="323" t="s">
        <v>7443</v>
      </c>
      <c r="F4154" s="286" t="str">
        <f t="shared" si="1"/>
        <v>96665</v>
      </c>
      <c r="H4154" s="388">
        <f t="shared" si="2"/>
        <v>12.07</v>
      </c>
    </row>
    <row r="4155" ht="15.75" customHeight="1">
      <c r="A4155" s="323" t="s">
        <v>22519</v>
      </c>
      <c r="B4155" s="480" t="s">
        <v>22520</v>
      </c>
      <c r="C4155" s="323" t="s">
        <v>1662</v>
      </c>
      <c r="D4155" s="323" t="s">
        <v>22522</v>
      </c>
      <c r="F4155" s="286" t="str">
        <f t="shared" si="1"/>
        <v>96666</v>
      </c>
      <c r="H4155" s="388">
        <f t="shared" si="2"/>
        <v>23.42</v>
      </c>
    </row>
    <row r="4156" ht="15.75" customHeight="1">
      <c r="A4156" s="323" t="s">
        <v>22524</v>
      </c>
      <c r="B4156" s="480" t="s">
        <v>22526</v>
      </c>
      <c r="C4156" s="323" t="s">
        <v>1662</v>
      </c>
      <c r="D4156" s="323" t="s">
        <v>17417</v>
      </c>
      <c r="F4156" s="286" t="str">
        <f t="shared" si="1"/>
        <v>96667</v>
      </c>
      <c r="H4156" s="388">
        <f t="shared" si="2"/>
        <v>40.7</v>
      </c>
    </row>
    <row r="4157" ht="15.75" customHeight="1">
      <c r="A4157" s="323" t="s">
        <v>22529</v>
      </c>
      <c r="B4157" s="480" t="s">
        <v>22532</v>
      </c>
      <c r="C4157" s="323" t="s">
        <v>1662</v>
      </c>
      <c r="D4157" s="323" t="s">
        <v>4234</v>
      </c>
      <c r="F4157" s="286" t="str">
        <f t="shared" si="1"/>
        <v>96684</v>
      </c>
      <c r="H4157" s="388">
        <f t="shared" si="2"/>
        <v>4.43</v>
      </c>
    </row>
    <row r="4158" ht="15.75" customHeight="1">
      <c r="A4158" s="323" t="s">
        <v>22534</v>
      </c>
      <c r="B4158" s="480" t="s">
        <v>22536</v>
      </c>
      <c r="C4158" s="323" t="s">
        <v>1662</v>
      </c>
      <c r="D4158" s="323" t="s">
        <v>18116</v>
      </c>
      <c r="F4158" s="286" t="str">
        <f t="shared" si="1"/>
        <v>96685</v>
      </c>
      <c r="H4158" s="388">
        <f t="shared" si="2"/>
        <v>3.96</v>
      </c>
    </row>
    <row r="4159" ht="15.75" customHeight="1">
      <c r="A4159" s="323" t="s">
        <v>22538</v>
      </c>
      <c r="B4159" s="480" t="s">
        <v>22539</v>
      </c>
      <c r="C4159" s="323" t="s">
        <v>1662</v>
      </c>
      <c r="D4159" s="323" t="s">
        <v>12308</v>
      </c>
      <c r="F4159" s="286" t="str">
        <f t="shared" si="1"/>
        <v>96686</v>
      </c>
      <c r="H4159" s="388">
        <f t="shared" si="2"/>
        <v>6.64</v>
      </c>
    </row>
    <row r="4160" ht="15.75" customHeight="1">
      <c r="A4160" s="323" t="s">
        <v>22542</v>
      </c>
      <c r="B4160" s="480" t="s">
        <v>22543</v>
      </c>
      <c r="C4160" s="323" t="s">
        <v>1662</v>
      </c>
      <c r="D4160" s="323" t="s">
        <v>22545</v>
      </c>
      <c r="F4160" s="286" t="str">
        <f t="shared" si="1"/>
        <v>96687</v>
      </c>
      <c r="H4160" s="388">
        <f t="shared" si="2"/>
        <v>6.59</v>
      </c>
    </row>
    <row r="4161" ht="15.75" customHeight="1">
      <c r="A4161" s="323" t="s">
        <v>22549</v>
      </c>
      <c r="B4161" s="480" t="s">
        <v>22550</v>
      </c>
      <c r="C4161" s="323" t="s">
        <v>1662</v>
      </c>
      <c r="D4161" s="323" t="s">
        <v>9213</v>
      </c>
      <c r="F4161" s="286" t="str">
        <f t="shared" si="1"/>
        <v>96688</v>
      </c>
      <c r="H4161" s="388">
        <f t="shared" si="2"/>
        <v>11.41</v>
      </c>
    </row>
    <row r="4162" ht="15.75" customHeight="1">
      <c r="A4162" s="323" t="s">
        <v>22553</v>
      </c>
      <c r="B4162" s="480" t="s">
        <v>22555</v>
      </c>
      <c r="C4162" s="323" t="s">
        <v>1662</v>
      </c>
      <c r="D4162" s="323" t="s">
        <v>22556</v>
      </c>
      <c r="F4162" s="286" t="str">
        <f t="shared" si="1"/>
        <v>96689</v>
      </c>
      <c r="H4162" s="388">
        <f t="shared" si="2"/>
        <v>10.9</v>
      </c>
    </row>
    <row r="4163" ht="15.75" customHeight="1">
      <c r="A4163" s="323" t="s">
        <v>22558</v>
      </c>
      <c r="B4163" s="480" t="s">
        <v>22560</v>
      </c>
      <c r="C4163" s="323" t="s">
        <v>1662</v>
      </c>
      <c r="D4163" s="323" t="s">
        <v>22561</v>
      </c>
      <c r="F4163" s="286" t="str">
        <f t="shared" si="1"/>
        <v>96690</v>
      </c>
      <c r="H4163" s="388">
        <f t="shared" si="2"/>
        <v>21.19</v>
      </c>
    </row>
    <row r="4164" ht="15.75" customHeight="1">
      <c r="A4164" s="323" t="s">
        <v>22563</v>
      </c>
      <c r="B4164" s="480" t="s">
        <v>22565</v>
      </c>
      <c r="C4164" s="323" t="s">
        <v>1662</v>
      </c>
      <c r="D4164" s="323" t="s">
        <v>5944</v>
      </c>
      <c r="F4164" s="286" t="str">
        <f t="shared" si="1"/>
        <v>96691</v>
      </c>
      <c r="H4164" s="388">
        <f t="shared" si="2"/>
        <v>21.88</v>
      </c>
    </row>
    <row r="4165" ht="15.75" customHeight="1">
      <c r="A4165" s="323" t="s">
        <v>22567</v>
      </c>
      <c r="B4165" s="480" t="s">
        <v>22568</v>
      </c>
      <c r="C4165" s="323" t="s">
        <v>1662</v>
      </c>
      <c r="D4165" s="323" t="s">
        <v>21674</v>
      </c>
      <c r="F4165" s="286" t="str">
        <f t="shared" si="1"/>
        <v>96692</v>
      </c>
      <c r="H4165" s="388">
        <f t="shared" si="2"/>
        <v>32.04</v>
      </c>
    </row>
    <row r="4166" ht="15.75" customHeight="1">
      <c r="A4166" s="323" t="s">
        <v>22570</v>
      </c>
      <c r="B4166" s="480" t="s">
        <v>22572</v>
      </c>
      <c r="C4166" s="323" t="s">
        <v>1662</v>
      </c>
      <c r="D4166" s="323" t="s">
        <v>2753</v>
      </c>
      <c r="F4166" s="286" t="str">
        <f t="shared" si="1"/>
        <v>96693</v>
      </c>
      <c r="H4166" s="388">
        <f t="shared" si="2"/>
        <v>30.34</v>
      </c>
    </row>
    <row r="4167" ht="15.75" customHeight="1">
      <c r="A4167" s="323" t="s">
        <v>22574</v>
      </c>
      <c r="B4167" s="480" t="s">
        <v>22575</v>
      </c>
      <c r="C4167" s="323" t="s">
        <v>1662</v>
      </c>
      <c r="D4167" s="323" t="s">
        <v>22577</v>
      </c>
      <c r="F4167" s="286" t="str">
        <f t="shared" si="1"/>
        <v>96694</v>
      </c>
      <c r="H4167" s="388">
        <f t="shared" si="2"/>
        <v>70.47</v>
      </c>
    </row>
    <row r="4168" ht="15.75" customHeight="1">
      <c r="A4168" s="323" t="s">
        <v>22580</v>
      </c>
      <c r="B4168" s="480" t="s">
        <v>22581</v>
      </c>
      <c r="C4168" s="323" t="s">
        <v>1662</v>
      </c>
      <c r="D4168" s="323" t="s">
        <v>22582</v>
      </c>
      <c r="F4168" s="286" t="str">
        <f t="shared" si="1"/>
        <v>96695</v>
      </c>
      <c r="H4168" s="388">
        <f t="shared" si="2"/>
        <v>68.47</v>
      </c>
    </row>
    <row r="4169" ht="15.75" customHeight="1">
      <c r="A4169" s="323" t="s">
        <v>22584</v>
      </c>
      <c r="B4169" s="480" t="s">
        <v>22586</v>
      </c>
      <c r="C4169" s="323" t="s">
        <v>1662</v>
      </c>
      <c r="D4169" s="323" t="s">
        <v>22587</v>
      </c>
      <c r="F4169" s="286" t="str">
        <f t="shared" si="1"/>
        <v>96696</v>
      </c>
      <c r="H4169" s="388">
        <f t="shared" si="2"/>
        <v>106.09</v>
      </c>
    </row>
    <row r="4170" ht="15.75" customHeight="1">
      <c r="A4170" s="323" t="s">
        <v>22590</v>
      </c>
      <c r="B4170" s="480" t="s">
        <v>22591</v>
      </c>
      <c r="C4170" s="323" t="s">
        <v>1662</v>
      </c>
      <c r="D4170" s="323" t="s">
        <v>22593</v>
      </c>
      <c r="F4170" s="286" t="str">
        <f t="shared" si="1"/>
        <v>96697</v>
      </c>
      <c r="H4170" s="388">
        <f t="shared" si="2"/>
        <v>158.75</v>
      </c>
    </row>
    <row r="4171" ht="15.75" customHeight="1">
      <c r="A4171" s="323" t="s">
        <v>22595</v>
      </c>
      <c r="B4171" s="480" t="s">
        <v>22597</v>
      </c>
      <c r="C4171" s="323" t="s">
        <v>1662</v>
      </c>
      <c r="D4171" s="323" t="s">
        <v>6006</v>
      </c>
      <c r="F4171" s="286" t="str">
        <f t="shared" si="1"/>
        <v>96698</v>
      </c>
      <c r="H4171" s="388">
        <f t="shared" si="2"/>
        <v>3.36</v>
      </c>
    </row>
    <row r="4172" ht="15.75" customHeight="1">
      <c r="A4172" s="323" t="s">
        <v>22600</v>
      </c>
      <c r="B4172" s="480" t="s">
        <v>22602</v>
      </c>
      <c r="C4172" s="323" t="s">
        <v>1662</v>
      </c>
      <c r="D4172" s="323" t="s">
        <v>22437</v>
      </c>
      <c r="F4172" s="286" t="str">
        <f t="shared" si="1"/>
        <v>96699</v>
      </c>
      <c r="H4172" s="388">
        <f t="shared" si="2"/>
        <v>16.31</v>
      </c>
    </row>
    <row r="4173" ht="15.75" customHeight="1">
      <c r="A4173" s="323" t="s">
        <v>22605</v>
      </c>
      <c r="B4173" s="480" t="s">
        <v>22606</v>
      </c>
      <c r="C4173" s="323" t="s">
        <v>1662</v>
      </c>
      <c r="D4173" s="323" t="s">
        <v>3555</v>
      </c>
      <c r="F4173" s="286" t="str">
        <f t="shared" si="1"/>
        <v>96700</v>
      </c>
      <c r="H4173" s="388">
        <f t="shared" si="2"/>
        <v>11.68</v>
      </c>
    </row>
    <row r="4174" ht="15.75" customHeight="1">
      <c r="A4174" s="323" t="s">
        <v>22610</v>
      </c>
      <c r="B4174" s="480" t="s">
        <v>22611</v>
      </c>
      <c r="C4174" s="323" t="s">
        <v>1662</v>
      </c>
      <c r="D4174" s="323" t="s">
        <v>4392</v>
      </c>
      <c r="F4174" s="286" t="str">
        <f t="shared" si="1"/>
        <v>96701</v>
      </c>
      <c r="H4174" s="388">
        <f t="shared" si="2"/>
        <v>4.6</v>
      </c>
    </row>
    <row r="4175" ht="15.75" customHeight="1">
      <c r="A4175" s="323" t="s">
        <v>22615</v>
      </c>
      <c r="B4175" s="480" t="s">
        <v>22616</v>
      </c>
      <c r="C4175" s="323" t="s">
        <v>1662</v>
      </c>
      <c r="D4175" s="323" t="s">
        <v>8499</v>
      </c>
      <c r="F4175" s="286" t="str">
        <f t="shared" si="1"/>
        <v>96702</v>
      </c>
      <c r="H4175" s="388">
        <f t="shared" si="2"/>
        <v>4.82</v>
      </c>
    </row>
    <row r="4176" ht="15.75" customHeight="1">
      <c r="A4176" s="323" t="s">
        <v>22619</v>
      </c>
      <c r="B4176" s="480" t="s">
        <v>22621</v>
      </c>
      <c r="C4176" s="323" t="s">
        <v>1662</v>
      </c>
      <c r="D4176" s="323" t="s">
        <v>4762</v>
      </c>
      <c r="F4176" s="286" t="str">
        <f t="shared" si="1"/>
        <v>96703</v>
      </c>
      <c r="H4176" s="388">
        <f t="shared" si="2"/>
        <v>9.62</v>
      </c>
    </row>
    <row r="4177" ht="15.75" customHeight="1">
      <c r="A4177" s="323" t="s">
        <v>22624</v>
      </c>
      <c r="B4177" s="480" t="s">
        <v>22626</v>
      </c>
      <c r="C4177" s="323" t="s">
        <v>1662</v>
      </c>
      <c r="D4177" s="323" t="s">
        <v>15514</v>
      </c>
      <c r="F4177" s="286" t="str">
        <f t="shared" si="1"/>
        <v>96704</v>
      </c>
      <c r="H4177" s="388">
        <f t="shared" si="2"/>
        <v>11.14</v>
      </c>
    </row>
    <row r="4178" ht="15.75" customHeight="1">
      <c r="A4178" s="323" t="s">
        <v>22628</v>
      </c>
      <c r="B4178" s="480" t="s">
        <v>22629</v>
      </c>
      <c r="C4178" s="323" t="s">
        <v>1662</v>
      </c>
      <c r="D4178" s="323" t="s">
        <v>22630</v>
      </c>
      <c r="F4178" s="286" t="str">
        <f t="shared" si="1"/>
        <v>96705</v>
      </c>
      <c r="H4178" s="388">
        <f t="shared" si="2"/>
        <v>14.51</v>
      </c>
    </row>
    <row r="4179" ht="15.75" customHeight="1">
      <c r="A4179" s="323" t="s">
        <v>22632</v>
      </c>
      <c r="B4179" s="480" t="s">
        <v>22633</v>
      </c>
      <c r="C4179" s="323" t="s">
        <v>1662</v>
      </c>
      <c r="D4179" s="323" t="s">
        <v>22635</v>
      </c>
      <c r="F4179" s="286" t="str">
        <f t="shared" si="1"/>
        <v>96706</v>
      </c>
      <c r="H4179" s="388">
        <f t="shared" si="2"/>
        <v>21.81</v>
      </c>
    </row>
    <row r="4180" ht="15.75" customHeight="1">
      <c r="A4180" s="323" t="s">
        <v>22638</v>
      </c>
      <c r="B4180" s="480" t="s">
        <v>22639</v>
      </c>
      <c r="C4180" s="323" t="s">
        <v>1662</v>
      </c>
      <c r="D4180" s="323" t="s">
        <v>22641</v>
      </c>
      <c r="F4180" s="286" t="str">
        <f t="shared" si="1"/>
        <v>96707</v>
      </c>
      <c r="H4180" s="388">
        <f t="shared" si="2"/>
        <v>45.29</v>
      </c>
    </row>
    <row r="4181" ht="15.75" customHeight="1">
      <c r="A4181" s="323" t="s">
        <v>22644</v>
      </c>
      <c r="B4181" s="480" t="s">
        <v>22646</v>
      </c>
      <c r="C4181" s="323" t="s">
        <v>1662</v>
      </c>
      <c r="D4181" s="323" t="s">
        <v>22647</v>
      </c>
      <c r="F4181" s="286" t="str">
        <f t="shared" si="1"/>
        <v>96708</v>
      </c>
      <c r="H4181" s="388">
        <f t="shared" si="2"/>
        <v>71.43</v>
      </c>
    </row>
    <row r="4182" ht="15.75" customHeight="1">
      <c r="A4182" s="323" t="s">
        <v>22649</v>
      </c>
      <c r="B4182" s="480" t="s">
        <v>22650</v>
      </c>
      <c r="C4182" s="323" t="s">
        <v>1662</v>
      </c>
      <c r="D4182" s="323" t="s">
        <v>22651</v>
      </c>
      <c r="F4182" s="286" t="str">
        <f t="shared" si="1"/>
        <v>96709</v>
      </c>
      <c r="H4182" s="388">
        <f t="shared" si="2"/>
        <v>112.82</v>
      </c>
    </row>
    <row r="4183" ht="15.75" customHeight="1">
      <c r="A4183" s="323" t="s">
        <v>22654</v>
      </c>
      <c r="B4183" s="480" t="s">
        <v>22655</v>
      </c>
      <c r="C4183" s="323" t="s">
        <v>1662</v>
      </c>
      <c r="D4183" s="323" t="s">
        <v>7269</v>
      </c>
      <c r="F4183" s="286" t="str">
        <f t="shared" si="1"/>
        <v>96710</v>
      </c>
      <c r="H4183" s="388">
        <f t="shared" si="2"/>
        <v>5.79</v>
      </c>
    </row>
    <row r="4184" ht="15.75" customHeight="1">
      <c r="A4184" s="323" t="s">
        <v>22657</v>
      </c>
      <c r="B4184" s="480" t="s">
        <v>22659</v>
      </c>
      <c r="C4184" s="323" t="s">
        <v>1662</v>
      </c>
      <c r="D4184" s="323" t="s">
        <v>8572</v>
      </c>
      <c r="F4184" s="286" t="str">
        <f t="shared" si="1"/>
        <v>96711</v>
      </c>
      <c r="H4184" s="388">
        <f t="shared" si="2"/>
        <v>9</v>
      </c>
    </row>
    <row r="4185" ht="15.75" customHeight="1">
      <c r="A4185" s="323" t="s">
        <v>22663</v>
      </c>
      <c r="B4185" s="480" t="s">
        <v>22664</v>
      </c>
      <c r="C4185" s="323" t="s">
        <v>1662</v>
      </c>
      <c r="D4185" s="323" t="s">
        <v>6280</v>
      </c>
      <c r="F4185" s="286" t="str">
        <f t="shared" si="1"/>
        <v>96712</v>
      </c>
      <c r="H4185" s="388">
        <f t="shared" si="2"/>
        <v>17.26</v>
      </c>
    </row>
    <row r="4186" ht="15.75" customHeight="1">
      <c r="A4186" s="323" t="s">
        <v>22669</v>
      </c>
      <c r="B4186" s="480" t="s">
        <v>22671</v>
      </c>
      <c r="C4186" s="323" t="s">
        <v>1662</v>
      </c>
      <c r="D4186" s="323" t="s">
        <v>22672</v>
      </c>
      <c r="F4186" s="286" t="str">
        <f t="shared" si="1"/>
        <v>96713</v>
      </c>
      <c r="H4186" s="388">
        <f t="shared" si="2"/>
        <v>23.97</v>
      </c>
    </row>
    <row r="4187" ht="15.75" customHeight="1">
      <c r="A4187" s="323" t="s">
        <v>22675</v>
      </c>
      <c r="B4187" s="480" t="s">
        <v>22677</v>
      </c>
      <c r="C4187" s="323" t="s">
        <v>1662</v>
      </c>
      <c r="D4187" s="323" t="s">
        <v>22679</v>
      </c>
      <c r="F4187" s="286" t="str">
        <f t="shared" si="1"/>
        <v>96714</v>
      </c>
      <c r="H4187" s="388">
        <f t="shared" si="2"/>
        <v>40.42</v>
      </c>
    </row>
    <row r="4188" ht="15.75" customHeight="1">
      <c r="A4188" s="323" t="s">
        <v>22682</v>
      </c>
      <c r="B4188" s="480" t="s">
        <v>22684</v>
      </c>
      <c r="C4188" s="323" t="s">
        <v>1662</v>
      </c>
      <c r="D4188" s="323" t="s">
        <v>22685</v>
      </c>
      <c r="F4188" s="286" t="str">
        <f t="shared" si="1"/>
        <v>96715</v>
      </c>
      <c r="H4188" s="388">
        <f t="shared" si="2"/>
        <v>75.88</v>
      </c>
    </row>
    <row r="4189" ht="15.75" customHeight="1">
      <c r="A4189" s="323" t="s">
        <v>22689</v>
      </c>
      <c r="B4189" s="480" t="s">
        <v>22690</v>
      </c>
      <c r="C4189" s="323" t="s">
        <v>1662</v>
      </c>
      <c r="D4189" s="323" t="s">
        <v>22692</v>
      </c>
      <c r="F4189" s="286" t="str">
        <f t="shared" si="1"/>
        <v>96716</v>
      </c>
      <c r="H4189" s="388">
        <f t="shared" si="2"/>
        <v>113.93</v>
      </c>
    </row>
    <row r="4190" ht="15.75" customHeight="1">
      <c r="A4190" s="323" t="s">
        <v>22694</v>
      </c>
      <c r="B4190" s="480" t="s">
        <v>22695</v>
      </c>
      <c r="C4190" s="323" t="s">
        <v>1662</v>
      </c>
      <c r="D4190" s="323" t="s">
        <v>22696</v>
      </c>
      <c r="F4190" s="286" t="str">
        <f t="shared" si="1"/>
        <v>96717</v>
      </c>
      <c r="H4190" s="388">
        <f t="shared" si="2"/>
        <v>179.39</v>
      </c>
    </row>
    <row r="4191" ht="15.75" customHeight="1">
      <c r="A4191" s="323" t="s">
        <v>22698</v>
      </c>
      <c r="B4191" s="480" t="s">
        <v>22699</v>
      </c>
      <c r="C4191" s="323" t="s">
        <v>1662</v>
      </c>
      <c r="D4191" s="323" t="s">
        <v>6117</v>
      </c>
      <c r="F4191" s="286" t="str">
        <f t="shared" si="1"/>
        <v>96736</v>
      </c>
      <c r="H4191" s="388">
        <f t="shared" si="2"/>
        <v>4.93</v>
      </c>
    </row>
    <row r="4192" ht="15.75" customHeight="1">
      <c r="A4192" s="323" t="s">
        <v>22701</v>
      </c>
      <c r="B4192" s="480" t="s">
        <v>22703</v>
      </c>
      <c r="C4192" s="323" t="s">
        <v>1662</v>
      </c>
      <c r="D4192" s="323" t="s">
        <v>13543</v>
      </c>
      <c r="F4192" s="286" t="str">
        <f t="shared" si="1"/>
        <v>96737</v>
      </c>
      <c r="H4192" s="388">
        <f t="shared" si="2"/>
        <v>5.64</v>
      </c>
    </row>
    <row r="4193" ht="15.75" customHeight="1">
      <c r="A4193" s="323" t="s">
        <v>22705</v>
      </c>
      <c r="B4193" s="480" t="s">
        <v>22706</v>
      </c>
      <c r="C4193" s="323" t="s">
        <v>1662</v>
      </c>
      <c r="D4193" s="323" t="s">
        <v>22708</v>
      </c>
      <c r="F4193" s="286" t="str">
        <f t="shared" si="1"/>
        <v>96738</v>
      </c>
      <c r="H4193" s="388">
        <f t="shared" si="2"/>
        <v>18.6</v>
      </c>
    </row>
    <row r="4194" ht="15.75" customHeight="1">
      <c r="A4194" s="323" t="s">
        <v>22710</v>
      </c>
      <c r="B4194" s="480" t="s">
        <v>22711</v>
      </c>
      <c r="C4194" s="323" t="s">
        <v>1662</v>
      </c>
      <c r="D4194" s="323" t="s">
        <v>6782</v>
      </c>
      <c r="F4194" s="286" t="str">
        <f t="shared" si="1"/>
        <v>96739</v>
      </c>
      <c r="H4194" s="388">
        <f t="shared" si="2"/>
        <v>7.29</v>
      </c>
    </row>
    <row r="4195" ht="15.75" customHeight="1">
      <c r="A4195" s="323" t="s">
        <v>22713</v>
      </c>
      <c r="B4195" s="480" t="s">
        <v>22714</v>
      </c>
      <c r="C4195" s="323" t="s">
        <v>1662</v>
      </c>
      <c r="D4195" s="323" t="s">
        <v>13141</v>
      </c>
      <c r="F4195" s="286" t="str">
        <f t="shared" si="1"/>
        <v>96740</v>
      </c>
      <c r="H4195" s="388">
        <f t="shared" si="2"/>
        <v>28.9</v>
      </c>
    </row>
    <row r="4196" ht="15.75" customHeight="1">
      <c r="A4196" s="323" t="s">
        <v>22717</v>
      </c>
      <c r="B4196" s="480" t="s">
        <v>22718</v>
      </c>
      <c r="C4196" s="323" t="s">
        <v>1662</v>
      </c>
      <c r="D4196" s="323" t="s">
        <v>14410</v>
      </c>
      <c r="F4196" s="286" t="str">
        <f t="shared" si="1"/>
        <v>96741</v>
      </c>
      <c r="H4196" s="388">
        <f t="shared" si="2"/>
        <v>11.5</v>
      </c>
    </row>
    <row r="4197" ht="15.75" customHeight="1">
      <c r="A4197" s="323" t="s">
        <v>22721</v>
      </c>
      <c r="B4197" s="480" t="s">
        <v>22723</v>
      </c>
      <c r="C4197" s="323" t="s">
        <v>1662</v>
      </c>
      <c r="D4197" s="323" t="s">
        <v>11814</v>
      </c>
      <c r="F4197" s="286" t="str">
        <f t="shared" si="1"/>
        <v>96742</v>
      </c>
      <c r="H4197" s="388">
        <f t="shared" si="2"/>
        <v>17.46</v>
      </c>
    </row>
    <row r="4198" ht="15.75" customHeight="1">
      <c r="A4198" s="323" t="s">
        <v>22725</v>
      </c>
      <c r="B4198" s="480" t="s">
        <v>22726</v>
      </c>
      <c r="C4198" s="323" t="s">
        <v>1662</v>
      </c>
      <c r="D4198" s="323" t="s">
        <v>20473</v>
      </c>
      <c r="F4198" s="286" t="str">
        <f t="shared" si="1"/>
        <v>96743</v>
      </c>
      <c r="H4198" s="388">
        <f t="shared" si="2"/>
        <v>22.59</v>
      </c>
    </row>
    <row r="4199" ht="15.75" customHeight="1">
      <c r="A4199" s="323" t="s">
        <v>22729</v>
      </c>
      <c r="B4199" s="480" t="s">
        <v>22730</v>
      </c>
      <c r="C4199" s="323" t="s">
        <v>1662</v>
      </c>
      <c r="D4199" s="323" t="s">
        <v>22732</v>
      </c>
      <c r="F4199" s="286" t="str">
        <f t="shared" si="1"/>
        <v>96744</v>
      </c>
      <c r="H4199" s="388">
        <f t="shared" si="2"/>
        <v>48.2</v>
      </c>
    </row>
    <row r="4200" ht="15.75" customHeight="1">
      <c r="A4200" s="323" t="s">
        <v>22734</v>
      </c>
      <c r="B4200" s="480" t="s">
        <v>22736</v>
      </c>
      <c r="C4200" s="323" t="s">
        <v>1662</v>
      </c>
      <c r="D4200" s="323" t="s">
        <v>10155</v>
      </c>
      <c r="F4200" s="286" t="str">
        <f t="shared" si="1"/>
        <v>96745</v>
      </c>
      <c r="H4200" s="388">
        <f t="shared" si="2"/>
        <v>70.73</v>
      </c>
    </row>
    <row r="4201" ht="15.75" customHeight="1">
      <c r="A4201" s="323" t="s">
        <v>22739</v>
      </c>
      <c r="B4201" s="480" t="s">
        <v>22740</v>
      </c>
      <c r="C4201" s="323" t="s">
        <v>1662</v>
      </c>
      <c r="D4201" s="323" t="s">
        <v>6527</v>
      </c>
      <c r="F4201" s="286" t="str">
        <f t="shared" si="1"/>
        <v>96746</v>
      </c>
      <c r="H4201" s="388">
        <f t="shared" si="2"/>
        <v>112.77</v>
      </c>
    </row>
    <row r="4202" ht="15.75" customHeight="1">
      <c r="A4202" s="323" t="s">
        <v>22742</v>
      </c>
      <c r="B4202" s="480" t="s">
        <v>22743</v>
      </c>
      <c r="C4202" s="323" t="s">
        <v>1662</v>
      </c>
      <c r="D4202" s="323" t="s">
        <v>22744</v>
      </c>
      <c r="F4202" s="286" t="str">
        <f t="shared" si="1"/>
        <v>96747</v>
      </c>
      <c r="H4202" s="388">
        <f t="shared" si="2"/>
        <v>6.98</v>
      </c>
    </row>
    <row r="4203" ht="15.75" customHeight="1">
      <c r="A4203" s="323" t="s">
        <v>22747</v>
      </c>
      <c r="B4203" s="480" t="s">
        <v>22748</v>
      </c>
      <c r="C4203" s="323" t="s">
        <v>1662</v>
      </c>
      <c r="D4203" s="323" t="s">
        <v>8645</v>
      </c>
      <c r="F4203" s="286" t="str">
        <f t="shared" si="1"/>
        <v>96748</v>
      </c>
      <c r="H4203" s="388">
        <f t="shared" si="2"/>
        <v>7.88</v>
      </c>
    </row>
    <row r="4204" ht="15.75" customHeight="1">
      <c r="A4204" s="323" t="s">
        <v>22751</v>
      </c>
      <c r="B4204" s="480" t="s">
        <v>22752</v>
      </c>
      <c r="C4204" s="323" t="s">
        <v>1662</v>
      </c>
      <c r="D4204" s="323" t="s">
        <v>19001</v>
      </c>
      <c r="F4204" s="286" t="str">
        <f t="shared" si="1"/>
        <v>96749</v>
      </c>
      <c r="H4204" s="388">
        <f t="shared" si="2"/>
        <v>10.71</v>
      </c>
    </row>
    <row r="4205" ht="15.75" customHeight="1">
      <c r="A4205" s="323" t="s">
        <v>22754</v>
      </c>
      <c r="B4205" s="480" t="s">
        <v>22756</v>
      </c>
      <c r="C4205" s="323" t="s">
        <v>1662</v>
      </c>
      <c r="D4205" s="323" t="s">
        <v>8863</v>
      </c>
      <c r="F4205" s="286" t="str">
        <f t="shared" si="1"/>
        <v>96750</v>
      </c>
      <c r="H4205" s="388">
        <f t="shared" si="2"/>
        <v>14.18</v>
      </c>
    </row>
    <row r="4206" ht="15.75" customHeight="1">
      <c r="A4206" s="323" t="s">
        <v>22759</v>
      </c>
      <c r="B4206" s="480" t="s">
        <v>22761</v>
      </c>
      <c r="C4206" s="323" t="s">
        <v>1662</v>
      </c>
      <c r="D4206" s="323" t="s">
        <v>22762</v>
      </c>
      <c r="F4206" s="286" t="str">
        <f t="shared" si="1"/>
        <v>96751</v>
      </c>
      <c r="H4206" s="388">
        <f t="shared" si="2"/>
        <v>25.59</v>
      </c>
    </row>
    <row r="4207" ht="15.75" customHeight="1">
      <c r="A4207" s="323" t="s">
        <v>22765</v>
      </c>
      <c r="B4207" s="480" t="s">
        <v>22767</v>
      </c>
      <c r="C4207" s="323" t="s">
        <v>1662</v>
      </c>
      <c r="D4207" s="323" t="s">
        <v>8883</v>
      </c>
      <c r="F4207" s="286" t="str">
        <f t="shared" si="1"/>
        <v>96752</v>
      </c>
      <c r="H4207" s="388">
        <f t="shared" si="2"/>
        <v>33.2</v>
      </c>
    </row>
    <row r="4208" ht="15.75" customHeight="1">
      <c r="A4208" s="323" t="s">
        <v>22770</v>
      </c>
      <c r="B4208" s="480" t="s">
        <v>22772</v>
      </c>
      <c r="C4208" s="323" t="s">
        <v>1662</v>
      </c>
      <c r="D4208" s="323" t="s">
        <v>22773</v>
      </c>
      <c r="F4208" s="286" t="str">
        <f t="shared" si="1"/>
        <v>96753</v>
      </c>
      <c r="H4208" s="388">
        <f t="shared" si="2"/>
        <v>74.84</v>
      </c>
    </row>
    <row r="4209" ht="15.75" customHeight="1">
      <c r="A4209" s="323" t="s">
        <v>22776</v>
      </c>
      <c r="B4209" s="480" t="s">
        <v>22778</v>
      </c>
      <c r="C4209" s="323" t="s">
        <v>1662</v>
      </c>
      <c r="D4209" s="323" t="s">
        <v>22780</v>
      </c>
      <c r="F4209" s="286" t="str">
        <f t="shared" si="1"/>
        <v>96754</v>
      </c>
      <c r="H4209" s="388">
        <f t="shared" si="2"/>
        <v>105.02</v>
      </c>
    </row>
    <row r="4210" ht="15.75" customHeight="1">
      <c r="A4210" s="323" t="s">
        <v>22783</v>
      </c>
      <c r="B4210" s="480" t="s">
        <v>22784</v>
      </c>
      <c r="C4210" s="323" t="s">
        <v>1662</v>
      </c>
      <c r="D4210" s="323" t="s">
        <v>3974</v>
      </c>
      <c r="F4210" s="286" t="str">
        <f t="shared" si="1"/>
        <v>96755</v>
      </c>
      <c r="H4210" s="388">
        <f t="shared" si="2"/>
        <v>158.69</v>
      </c>
    </row>
    <row r="4211" ht="15.75" customHeight="1">
      <c r="A4211" s="323" t="s">
        <v>22787</v>
      </c>
      <c r="B4211" s="480" t="s">
        <v>22789</v>
      </c>
      <c r="C4211" s="323" t="s">
        <v>1662</v>
      </c>
      <c r="D4211" s="323" t="s">
        <v>4195</v>
      </c>
      <c r="F4211" s="286" t="str">
        <f t="shared" si="1"/>
        <v>96756</v>
      </c>
      <c r="H4211" s="388">
        <f t="shared" si="2"/>
        <v>12.67</v>
      </c>
    </row>
    <row r="4212" ht="15.75" customHeight="1">
      <c r="A4212" s="323" t="s">
        <v>22792</v>
      </c>
      <c r="B4212" s="480" t="s">
        <v>22794</v>
      </c>
      <c r="C4212" s="323" t="s">
        <v>1662</v>
      </c>
      <c r="D4212" s="323" t="s">
        <v>13883</v>
      </c>
      <c r="F4212" s="286" t="str">
        <f t="shared" si="1"/>
        <v>96757</v>
      </c>
      <c r="H4212" s="388">
        <f t="shared" si="2"/>
        <v>12.2</v>
      </c>
    </row>
    <row r="4213" ht="15.75" customHeight="1">
      <c r="A4213" s="323" t="s">
        <v>22797</v>
      </c>
      <c r="B4213" s="480" t="s">
        <v>22798</v>
      </c>
      <c r="C4213" s="323" t="s">
        <v>1662</v>
      </c>
      <c r="D4213" s="323" t="s">
        <v>22800</v>
      </c>
      <c r="F4213" s="286" t="str">
        <f t="shared" si="1"/>
        <v>96758</v>
      </c>
      <c r="H4213" s="388">
        <f t="shared" si="2"/>
        <v>14.4</v>
      </c>
    </row>
    <row r="4214" ht="15.75" customHeight="1">
      <c r="A4214" s="323" t="s">
        <v>22802</v>
      </c>
      <c r="B4214" s="480" t="s">
        <v>22803</v>
      </c>
      <c r="C4214" s="323" t="s">
        <v>1662</v>
      </c>
      <c r="D4214" s="323" t="s">
        <v>20344</v>
      </c>
      <c r="F4214" s="286" t="str">
        <f t="shared" si="1"/>
        <v>96759</v>
      </c>
      <c r="H4214" s="388">
        <f t="shared" si="2"/>
        <v>21</v>
      </c>
    </row>
    <row r="4215" ht="15.75" customHeight="1">
      <c r="A4215" s="323" t="s">
        <v>22805</v>
      </c>
      <c r="B4215" s="480" t="s">
        <v>22806</v>
      </c>
      <c r="C4215" s="323" t="s">
        <v>1662</v>
      </c>
      <c r="D4215" s="323" t="s">
        <v>22808</v>
      </c>
      <c r="F4215" s="286" t="str">
        <f t="shared" si="1"/>
        <v>96760</v>
      </c>
      <c r="H4215" s="388">
        <f t="shared" si="2"/>
        <v>29.84</v>
      </c>
    </row>
    <row r="4216" ht="15.75" customHeight="1">
      <c r="A4216" s="323" t="s">
        <v>22809</v>
      </c>
      <c r="B4216" s="480" t="s">
        <v>22810</v>
      </c>
      <c r="C4216" s="323" t="s">
        <v>1662</v>
      </c>
      <c r="D4216" s="323" t="s">
        <v>8756</v>
      </c>
      <c r="F4216" s="286" t="str">
        <f t="shared" si="1"/>
        <v>96761</v>
      </c>
      <c r="H4216" s="388">
        <f t="shared" si="2"/>
        <v>42.02</v>
      </c>
    </row>
    <row r="4217" ht="15.75" customHeight="1">
      <c r="A4217" s="323" t="s">
        <v>22812</v>
      </c>
      <c r="B4217" s="480" t="s">
        <v>22814</v>
      </c>
      <c r="C4217" s="323" t="s">
        <v>1662</v>
      </c>
      <c r="D4217" s="323" t="s">
        <v>22815</v>
      </c>
      <c r="F4217" s="286" t="str">
        <f t="shared" si="1"/>
        <v>96762</v>
      </c>
      <c r="H4217" s="388">
        <f t="shared" si="2"/>
        <v>81.65</v>
      </c>
    </row>
    <row r="4218" ht="15.75" customHeight="1">
      <c r="A4218" s="323" t="s">
        <v>22819</v>
      </c>
      <c r="B4218" s="480" t="s">
        <v>22821</v>
      </c>
      <c r="C4218" s="323" t="s">
        <v>1662</v>
      </c>
      <c r="D4218" s="323" t="s">
        <v>22822</v>
      </c>
      <c r="F4218" s="286" t="str">
        <f t="shared" si="1"/>
        <v>96763</v>
      </c>
      <c r="H4218" s="388">
        <f t="shared" si="2"/>
        <v>112.48</v>
      </c>
    </row>
    <row r="4219" ht="15.75" customHeight="1">
      <c r="A4219" s="323" t="s">
        <v>22825</v>
      </c>
      <c r="B4219" s="480" t="s">
        <v>22826</v>
      </c>
      <c r="C4219" s="323" t="s">
        <v>1662</v>
      </c>
      <c r="D4219" s="323" t="s">
        <v>22827</v>
      </c>
      <c r="F4219" s="286" t="str">
        <f t="shared" si="1"/>
        <v>96764</v>
      </c>
      <c r="H4219" s="388">
        <f t="shared" si="2"/>
        <v>179.3</v>
      </c>
    </row>
    <row r="4220" ht="15.75" customHeight="1">
      <c r="A4220" s="323" t="s">
        <v>22829</v>
      </c>
      <c r="B4220" s="480" t="s">
        <v>22831</v>
      </c>
      <c r="C4220" s="323" t="s">
        <v>1662</v>
      </c>
      <c r="D4220" s="323" t="s">
        <v>22832</v>
      </c>
      <c r="F4220" s="286" t="str">
        <f t="shared" si="1"/>
        <v>96802</v>
      </c>
      <c r="H4220" s="388">
        <f t="shared" si="2"/>
        <v>247.24</v>
      </c>
    </row>
    <row r="4221" ht="15.75" customHeight="1">
      <c r="A4221" s="323" t="s">
        <v>22834</v>
      </c>
      <c r="B4221" s="480" t="s">
        <v>22836</v>
      </c>
      <c r="C4221" s="323" t="s">
        <v>1662</v>
      </c>
      <c r="D4221" s="323" t="s">
        <v>22837</v>
      </c>
      <c r="F4221" s="286" t="str">
        <f t="shared" si="1"/>
        <v>96803</v>
      </c>
      <c r="H4221" s="388">
        <f t="shared" si="2"/>
        <v>126.95</v>
      </c>
    </row>
    <row r="4222" ht="15.75" customHeight="1">
      <c r="A4222" s="323" t="s">
        <v>22839</v>
      </c>
      <c r="B4222" s="480" t="s">
        <v>22840</v>
      </c>
      <c r="C4222" s="323" t="s">
        <v>1662</v>
      </c>
      <c r="D4222" s="323" t="s">
        <v>22841</v>
      </c>
      <c r="F4222" s="286" t="str">
        <f t="shared" si="1"/>
        <v>96804</v>
      </c>
      <c r="H4222" s="388">
        <f t="shared" si="2"/>
        <v>227.19</v>
      </c>
    </row>
    <row r="4223" ht="15.75" customHeight="1">
      <c r="A4223" s="323" t="s">
        <v>22844</v>
      </c>
      <c r="B4223" s="480" t="s">
        <v>22845</v>
      </c>
      <c r="C4223" s="323" t="s">
        <v>1662</v>
      </c>
      <c r="D4223" s="323" t="s">
        <v>12391</v>
      </c>
      <c r="F4223" s="286" t="str">
        <f t="shared" si="1"/>
        <v>96805</v>
      </c>
      <c r="H4223" s="388">
        <f t="shared" si="2"/>
        <v>255.27</v>
      </c>
    </row>
    <row r="4224" ht="15.75" customHeight="1">
      <c r="A4224" s="323" t="s">
        <v>22847</v>
      </c>
      <c r="B4224" s="480" t="s">
        <v>22849</v>
      </c>
      <c r="C4224" s="323" t="s">
        <v>1662</v>
      </c>
      <c r="D4224" s="323" t="s">
        <v>22850</v>
      </c>
      <c r="F4224" s="286" t="str">
        <f t="shared" si="1"/>
        <v>96806</v>
      </c>
      <c r="H4224" s="388">
        <f t="shared" si="2"/>
        <v>123.85</v>
      </c>
    </row>
    <row r="4225" ht="15.75" customHeight="1">
      <c r="A4225" s="323" t="s">
        <v>22853</v>
      </c>
      <c r="B4225" s="480" t="s">
        <v>22855</v>
      </c>
      <c r="C4225" s="323" t="s">
        <v>1662</v>
      </c>
      <c r="D4225" s="323" t="s">
        <v>22856</v>
      </c>
      <c r="F4225" s="286" t="str">
        <f t="shared" si="1"/>
        <v>96807</v>
      </c>
      <c r="H4225" s="388">
        <f t="shared" si="2"/>
        <v>206.48</v>
      </c>
    </row>
    <row r="4226" ht="15.75" customHeight="1">
      <c r="A4226" s="323" t="s">
        <v>22859</v>
      </c>
      <c r="B4226" s="480" t="s">
        <v>22861</v>
      </c>
      <c r="C4226" s="323" t="s">
        <v>1662</v>
      </c>
      <c r="D4226" s="323" t="s">
        <v>22862</v>
      </c>
      <c r="F4226" s="286" t="str">
        <f t="shared" si="1"/>
        <v>96808</v>
      </c>
      <c r="H4226" s="388">
        <f t="shared" si="2"/>
        <v>11.63</v>
      </c>
    </row>
    <row r="4227" ht="15.75" customHeight="1">
      <c r="A4227" s="323" t="s">
        <v>22865</v>
      </c>
      <c r="B4227" s="480" t="s">
        <v>22867</v>
      </c>
      <c r="C4227" s="323" t="s">
        <v>1662</v>
      </c>
      <c r="D4227" s="323" t="s">
        <v>13669</v>
      </c>
      <c r="F4227" s="286" t="str">
        <f t="shared" si="1"/>
        <v>96809</v>
      </c>
      <c r="H4227" s="388">
        <f t="shared" si="2"/>
        <v>13.3</v>
      </c>
    </row>
    <row r="4228" ht="15.75" customHeight="1">
      <c r="A4228" s="323" t="s">
        <v>22870</v>
      </c>
      <c r="B4228" s="480" t="s">
        <v>22871</v>
      </c>
      <c r="C4228" s="323" t="s">
        <v>1662</v>
      </c>
      <c r="D4228" s="323" t="s">
        <v>22873</v>
      </c>
      <c r="F4228" s="286" t="str">
        <f t="shared" si="1"/>
        <v>96810</v>
      </c>
      <c r="H4228" s="388">
        <f t="shared" si="2"/>
        <v>14.42</v>
      </c>
    </row>
    <row r="4229" ht="15.75" customHeight="1">
      <c r="A4229" s="323" t="s">
        <v>22875</v>
      </c>
      <c r="B4229" s="480" t="s">
        <v>22877</v>
      </c>
      <c r="C4229" s="323" t="s">
        <v>1662</v>
      </c>
      <c r="D4229" s="323" t="s">
        <v>19980</v>
      </c>
      <c r="F4229" s="286" t="str">
        <f t="shared" si="1"/>
        <v>96811</v>
      </c>
      <c r="H4229" s="388">
        <f t="shared" si="2"/>
        <v>15.52</v>
      </c>
    </row>
    <row r="4230" ht="15.75" customHeight="1">
      <c r="A4230" s="323" t="s">
        <v>22879</v>
      </c>
      <c r="B4230" s="480" t="s">
        <v>22881</v>
      </c>
      <c r="C4230" s="323" t="s">
        <v>1662</v>
      </c>
      <c r="D4230" s="323" t="s">
        <v>8211</v>
      </c>
      <c r="F4230" s="286" t="str">
        <f t="shared" si="1"/>
        <v>96812</v>
      </c>
      <c r="H4230" s="388">
        <f t="shared" si="2"/>
        <v>14.92</v>
      </c>
    </row>
    <row r="4231" ht="15.75" customHeight="1">
      <c r="A4231" s="323" t="s">
        <v>22884</v>
      </c>
      <c r="B4231" s="480" t="s">
        <v>22886</v>
      </c>
      <c r="C4231" s="323" t="s">
        <v>1662</v>
      </c>
      <c r="D4231" s="323" t="s">
        <v>5300</v>
      </c>
      <c r="F4231" s="286" t="str">
        <f t="shared" si="1"/>
        <v>96813</v>
      </c>
      <c r="H4231" s="388">
        <f t="shared" si="2"/>
        <v>17.17</v>
      </c>
    </row>
    <row r="4232" ht="15.75" customHeight="1">
      <c r="A4232" s="323" t="s">
        <v>22889</v>
      </c>
      <c r="B4232" s="480" t="s">
        <v>22890</v>
      </c>
      <c r="C4232" s="323" t="s">
        <v>1662</v>
      </c>
      <c r="D4232" s="323" t="s">
        <v>18792</v>
      </c>
      <c r="F4232" s="286" t="str">
        <f t="shared" si="1"/>
        <v>96814</v>
      </c>
      <c r="H4232" s="388">
        <f t="shared" si="2"/>
        <v>14.54</v>
      </c>
    </row>
    <row r="4233" ht="15.75" customHeight="1">
      <c r="A4233" s="323" t="s">
        <v>22893</v>
      </c>
      <c r="B4233" s="480" t="s">
        <v>22895</v>
      </c>
      <c r="C4233" s="323" t="s">
        <v>1662</v>
      </c>
      <c r="D4233" s="323" t="s">
        <v>5913</v>
      </c>
      <c r="F4233" s="286" t="str">
        <f t="shared" si="1"/>
        <v>96815</v>
      </c>
      <c r="H4233" s="388">
        <f t="shared" si="2"/>
        <v>24.42</v>
      </c>
    </row>
    <row r="4234" ht="15.75" customHeight="1">
      <c r="A4234" s="323" t="s">
        <v>22897</v>
      </c>
      <c r="B4234" s="480" t="s">
        <v>22899</v>
      </c>
      <c r="C4234" s="323" t="s">
        <v>1662</v>
      </c>
      <c r="D4234" s="323" t="s">
        <v>22900</v>
      </c>
      <c r="F4234" s="286" t="str">
        <f t="shared" si="1"/>
        <v>96816</v>
      </c>
      <c r="H4234" s="388">
        <f t="shared" si="2"/>
        <v>20.14</v>
      </c>
    </row>
    <row r="4235" ht="15.75" customHeight="1">
      <c r="A4235" s="323" t="s">
        <v>22903</v>
      </c>
      <c r="B4235" s="480" t="s">
        <v>22904</v>
      </c>
      <c r="C4235" s="323" t="s">
        <v>1662</v>
      </c>
      <c r="D4235" s="323" t="s">
        <v>15640</v>
      </c>
      <c r="F4235" s="286" t="str">
        <f t="shared" si="1"/>
        <v>96817</v>
      </c>
      <c r="H4235" s="388">
        <f t="shared" si="2"/>
        <v>22.87</v>
      </c>
    </row>
    <row r="4236" ht="15.75" customHeight="1">
      <c r="A4236" s="323" t="s">
        <v>22907</v>
      </c>
      <c r="B4236" s="480" t="s">
        <v>22909</v>
      </c>
      <c r="C4236" s="323" t="s">
        <v>1662</v>
      </c>
      <c r="D4236" s="323" t="s">
        <v>4241</v>
      </c>
      <c r="F4236" s="286" t="str">
        <f t="shared" si="1"/>
        <v>96818</v>
      </c>
      <c r="H4236" s="388">
        <f t="shared" si="2"/>
        <v>21.32</v>
      </c>
    </row>
    <row r="4237" ht="15.75" customHeight="1">
      <c r="A4237" s="323" t="s">
        <v>22913</v>
      </c>
      <c r="B4237" s="480" t="s">
        <v>22914</v>
      </c>
      <c r="C4237" s="323" t="s">
        <v>1662</v>
      </c>
      <c r="D4237" s="323" t="s">
        <v>4241</v>
      </c>
      <c r="F4237" s="286" t="str">
        <f t="shared" si="1"/>
        <v>96819</v>
      </c>
      <c r="H4237" s="388">
        <f t="shared" si="2"/>
        <v>21.32</v>
      </c>
    </row>
    <row r="4238" ht="15.75" customHeight="1">
      <c r="A4238" s="323" t="s">
        <v>22917</v>
      </c>
      <c r="B4238" s="480" t="s">
        <v>22918</v>
      </c>
      <c r="C4238" s="323" t="s">
        <v>1662</v>
      </c>
      <c r="D4238" s="323" t="s">
        <v>14896</v>
      </c>
      <c r="F4238" s="286" t="str">
        <f t="shared" si="1"/>
        <v>96820</v>
      </c>
      <c r="H4238" s="388">
        <f t="shared" si="2"/>
        <v>38.6</v>
      </c>
    </row>
    <row r="4239" ht="15.75" customHeight="1">
      <c r="A4239" s="323" t="s">
        <v>22922</v>
      </c>
      <c r="B4239" s="480" t="s">
        <v>22924</v>
      </c>
      <c r="C4239" s="323" t="s">
        <v>1662</v>
      </c>
      <c r="D4239" s="323" t="s">
        <v>10340</v>
      </c>
      <c r="F4239" s="286" t="str">
        <f t="shared" si="1"/>
        <v>96821</v>
      </c>
      <c r="H4239" s="388">
        <f t="shared" si="2"/>
        <v>32.94</v>
      </c>
    </row>
    <row r="4240" ht="15.75" customHeight="1">
      <c r="A4240" s="323" t="s">
        <v>22927</v>
      </c>
      <c r="B4240" s="480" t="s">
        <v>22928</v>
      </c>
      <c r="C4240" s="323" t="s">
        <v>1662</v>
      </c>
      <c r="D4240" s="323" t="s">
        <v>22930</v>
      </c>
      <c r="F4240" s="286" t="str">
        <f t="shared" si="1"/>
        <v>96822</v>
      </c>
      <c r="H4240" s="388">
        <f t="shared" si="2"/>
        <v>33.38</v>
      </c>
    </row>
    <row r="4241" ht="15.75" customHeight="1">
      <c r="A4241" s="323" t="s">
        <v>22932</v>
      </c>
      <c r="B4241" s="480" t="s">
        <v>22934</v>
      </c>
      <c r="C4241" s="323" t="s">
        <v>1662</v>
      </c>
      <c r="D4241" s="323" t="s">
        <v>8326</v>
      </c>
      <c r="F4241" s="286" t="str">
        <f t="shared" si="1"/>
        <v>96823</v>
      </c>
      <c r="H4241" s="388">
        <f t="shared" si="2"/>
        <v>13.77</v>
      </c>
    </row>
    <row r="4242" ht="15.75" customHeight="1">
      <c r="A4242" s="323" t="s">
        <v>22937</v>
      </c>
      <c r="B4242" s="480" t="s">
        <v>22938</v>
      </c>
      <c r="C4242" s="323" t="s">
        <v>1662</v>
      </c>
      <c r="D4242" s="323" t="s">
        <v>19980</v>
      </c>
      <c r="F4242" s="286" t="str">
        <f t="shared" si="1"/>
        <v>96824</v>
      </c>
      <c r="H4242" s="388">
        <f t="shared" si="2"/>
        <v>15.52</v>
      </c>
    </row>
    <row r="4243" ht="15.75" customHeight="1">
      <c r="A4243" s="323" t="s">
        <v>22941</v>
      </c>
      <c r="B4243" s="480" t="s">
        <v>22943</v>
      </c>
      <c r="C4243" s="323" t="s">
        <v>1662</v>
      </c>
      <c r="D4243" s="323" t="s">
        <v>13303</v>
      </c>
      <c r="F4243" s="286" t="str">
        <f t="shared" si="1"/>
        <v>96825</v>
      </c>
      <c r="H4243" s="388">
        <f t="shared" si="2"/>
        <v>20.96</v>
      </c>
    </row>
    <row r="4244" ht="15.75" customHeight="1">
      <c r="A4244" s="323" t="s">
        <v>22946</v>
      </c>
      <c r="B4244" s="480" t="s">
        <v>22947</v>
      </c>
      <c r="C4244" s="323" t="s">
        <v>1662</v>
      </c>
      <c r="D4244" s="323" t="s">
        <v>11314</v>
      </c>
      <c r="F4244" s="286" t="str">
        <f t="shared" si="1"/>
        <v>96826</v>
      </c>
      <c r="H4244" s="388">
        <f t="shared" si="2"/>
        <v>19.06</v>
      </c>
    </row>
    <row r="4245" ht="15.75" customHeight="1">
      <c r="A4245" s="323" t="s">
        <v>22950</v>
      </c>
      <c r="B4245" s="480" t="s">
        <v>22951</v>
      </c>
      <c r="C4245" s="323" t="s">
        <v>1662</v>
      </c>
      <c r="D4245" s="323" t="s">
        <v>22953</v>
      </c>
      <c r="F4245" s="286" t="str">
        <f t="shared" si="1"/>
        <v>96827</v>
      </c>
      <c r="H4245" s="388">
        <f t="shared" si="2"/>
        <v>19.77</v>
      </c>
    </row>
    <row r="4246" ht="15.75" customHeight="1">
      <c r="A4246" s="323" t="s">
        <v>22956</v>
      </c>
      <c r="B4246" s="480" t="s">
        <v>22958</v>
      </c>
      <c r="C4246" s="323" t="s">
        <v>1662</v>
      </c>
      <c r="D4246" s="323" t="s">
        <v>12538</v>
      </c>
      <c r="F4246" s="286" t="str">
        <f t="shared" si="1"/>
        <v>96828</v>
      </c>
      <c r="H4246" s="388">
        <f t="shared" si="2"/>
        <v>24.76</v>
      </c>
    </row>
    <row r="4247" ht="15.75" customHeight="1">
      <c r="A4247" s="323" t="s">
        <v>22962</v>
      </c>
      <c r="B4247" s="480" t="s">
        <v>22964</v>
      </c>
      <c r="C4247" s="323" t="s">
        <v>1662</v>
      </c>
      <c r="D4247" s="323" t="s">
        <v>17058</v>
      </c>
      <c r="F4247" s="286" t="str">
        <f t="shared" si="1"/>
        <v>96829</v>
      </c>
      <c r="H4247" s="388">
        <f t="shared" si="2"/>
        <v>19.03</v>
      </c>
    </row>
    <row r="4248" ht="15.75" customHeight="1">
      <c r="A4248" s="323" t="s">
        <v>22966</v>
      </c>
      <c r="B4248" s="480" t="s">
        <v>22968</v>
      </c>
      <c r="C4248" s="323" t="s">
        <v>1662</v>
      </c>
      <c r="D4248" s="323" t="s">
        <v>9766</v>
      </c>
      <c r="F4248" s="286" t="str">
        <f t="shared" si="1"/>
        <v>96830</v>
      </c>
      <c r="H4248" s="388">
        <f t="shared" si="2"/>
        <v>27.6</v>
      </c>
    </row>
    <row r="4249" ht="15.75" customHeight="1">
      <c r="A4249" s="323" t="s">
        <v>22971</v>
      </c>
      <c r="B4249" s="480" t="s">
        <v>22972</v>
      </c>
      <c r="C4249" s="323" t="s">
        <v>1662</v>
      </c>
      <c r="D4249" s="323" t="s">
        <v>21566</v>
      </c>
      <c r="F4249" s="286" t="str">
        <f t="shared" si="1"/>
        <v>96831</v>
      </c>
      <c r="H4249" s="388">
        <f t="shared" si="2"/>
        <v>22.55</v>
      </c>
    </row>
    <row r="4250" ht="15.75" customHeight="1">
      <c r="A4250" s="323" t="s">
        <v>22975</v>
      </c>
      <c r="B4250" s="480" t="s">
        <v>22976</v>
      </c>
      <c r="C4250" s="323" t="s">
        <v>1662</v>
      </c>
      <c r="D4250" s="323" t="s">
        <v>10601</v>
      </c>
      <c r="F4250" s="286" t="str">
        <f t="shared" si="1"/>
        <v>96832</v>
      </c>
      <c r="H4250" s="388">
        <f t="shared" si="2"/>
        <v>26.03</v>
      </c>
    </row>
    <row r="4251" ht="15.75" customHeight="1">
      <c r="A4251" s="323" t="s">
        <v>22979</v>
      </c>
      <c r="B4251" s="480" t="s">
        <v>22981</v>
      </c>
      <c r="C4251" s="323" t="s">
        <v>1662</v>
      </c>
      <c r="D4251" s="323" t="s">
        <v>22982</v>
      </c>
      <c r="F4251" s="286" t="str">
        <f t="shared" si="1"/>
        <v>96833</v>
      </c>
      <c r="H4251" s="388">
        <f t="shared" si="2"/>
        <v>24.39</v>
      </c>
    </row>
    <row r="4252" ht="15.75" customHeight="1">
      <c r="A4252" s="323" t="s">
        <v>22985</v>
      </c>
      <c r="B4252" s="480" t="s">
        <v>22987</v>
      </c>
      <c r="C4252" s="323" t="s">
        <v>1662</v>
      </c>
      <c r="D4252" s="323" t="s">
        <v>11191</v>
      </c>
      <c r="F4252" s="286" t="str">
        <f t="shared" si="1"/>
        <v>96834</v>
      </c>
      <c r="H4252" s="388">
        <f t="shared" si="2"/>
        <v>40.18</v>
      </c>
    </row>
    <row r="4253" ht="15.75" customHeight="1">
      <c r="A4253" s="323" t="s">
        <v>22990</v>
      </c>
      <c r="B4253" s="480" t="s">
        <v>22991</v>
      </c>
      <c r="C4253" s="323" t="s">
        <v>1662</v>
      </c>
      <c r="D4253" s="323" t="s">
        <v>22993</v>
      </c>
      <c r="F4253" s="286" t="str">
        <f t="shared" si="1"/>
        <v>96835</v>
      </c>
      <c r="H4253" s="388">
        <f t="shared" si="2"/>
        <v>34.78</v>
      </c>
    </row>
    <row r="4254" ht="15.75" customHeight="1">
      <c r="A4254" s="323" t="s">
        <v>22995</v>
      </c>
      <c r="B4254" s="480" t="s">
        <v>22997</v>
      </c>
      <c r="C4254" s="323" t="s">
        <v>1662</v>
      </c>
      <c r="D4254" s="323" t="s">
        <v>22999</v>
      </c>
      <c r="F4254" s="286" t="str">
        <f t="shared" si="1"/>
        <v>96836</v>
      </c>
      <c r="H4254" s="388">
        <f t="shared" si="2"/>
        <v>37.03</v>
      </c>
    </row>
    <row r="4255" ht="15.75" customHeight="1">
      <c r="A4255" s="323" t="s">
        <v>23001</v>
      </c>
      <c r="B4255" s="480" t="s">
        <v>23002</v>
      </c>
      <c r="C4255" s="323" t="s">
        <v>1662</v>
      </c>
      <c r="D4255" s="323" t="s">
        <v>15606</v>
      </c>
      <c r="F4255" s="286" t="str">
        <f t="shared" si="1"/>
        <v>96837</v>
      </c>
      <c r="H4255" s="388">
        <f t="shared" si="2"/>
        <v>20.26</v>
      </c>
    </row>
    <row r="4256" ht="15.75" customHeight="1">
      <c r="A4256" s="323" t="s">
        <v>23006</v>
      </c>
      <c r="B4256" s="480" t="s">
        <v>23007</v>
      </c>
      <c r="C4256" s="323" t="s">
        <v>1662</v>
      </c>
      <c r="D4256" s="323" t="s">
        <v>21953</v>
      </c>
      <c r="F4256" s="286" t="str">
        <f t="shared" si="1"/>
        <v>96838</v>
      </c>
      <c r="H4256" s="388">
        <f t="shared" si="2"/>
        <v>18.65</v>
      </c>
    </row>
    <row r="4257" ht="15.75" customHeight="1">
      <c r="A4257" s="323" t="s">
        <v>23010</v>
      </c>
      <c r="B4257" s="480" t="s">
        <v>23012</v>
      </c>
      <c r="C4257" s="323" t="s">
        <v>1662</v>
      </c>
      <c r="D4257" s="323" t="s">
        <v>14282</v>
      </c>
      <c r="F4257" s="286" t="str">
        <f t="shared" si="1"/>
        <v>96839</v>
      </c>
      <c r="H4257" s="388">
        <f t="shared" si="2"/>
        <v>18.37</v>
      </c>
    </row>
    <row r="4258" ht="15.75" customHeight="1">
      <c r="A4258" s="323" t="s">
        <v>23015</v>
      </c>
      <c r="B4258" s="480" t="s">
        <v>23016</v>
      </c>
      <c r="C4258" s="323" t="s">
        <v>1662</v>
      </c>
      <c r="D4258" s="323" t="s">
        <v>23018</v>
      </c>
      <c r="F4258" s="286" t="str">
        <f t="shared" si="1"/>
        <v>96840</v>
      </c>
      <c r="H4258" s="388">
        <f t="shared" si="2"/>
        <v>23.68</v>
      </c>
    </row>
    <row r="4259" ht="15.75" customHeight="1">
      <c r="A4259" s="323" t="s">
        <v>23020</v>
      </c>
      <c r="B4259" s="480" t="s">
        <v>23022</v>
      </c>
      <c r="C4259" s="323" t="s">
        <v>1662</v>
      </c>
      <c r="D4259" s="323" t="s">
        <v>6012</v>
      </c>
      <c r="F4259" s="286" t="str">
        <f t="shared" si="1"/>
        <v>96841</v>
      </c>
      <c r="H4259" s="388">
        <f t="shared" si="2"/>
        <v>20.78</v>
      </c>
    </row>
    <row r="4260" ht="15.75" customHeight="1">
      <c r="A4260" s="323" t="s">
        <v>23024</v>
      </c>
      <c r="B4260" s="480" t="s">
        <v>23026</v>
      </c>
      <c r="C4260" s="323" t="s">
        <v>1662</v>
      </c>
      <c r="D4260" s="323" t="s">
        <v>21923</v>
      </c>
      <c r="F4260" s="286" t="str">
        <f t="shared" si="1"/>
        <v>96842</v>
      </c>
      <c r="H4260" s="388">
        <f t="shared" si="2"/>
        <v>26.33</v>
      </c>
    </row>
    <row r="4261" ht="15.75" customHeight="1">
      <c r="A4261" s="323" t="s">
        <v>23028</v>
      </c>
      <c r="B4261" s="480" t="s">
        <v>23029</v>
      </c>
      <c r="C4261" s="323" t="s">
        <v>1662</v>
      </c>
      <c r="D4261" s="323" t="s">
        <v>9143</v>
      </c>
      <c r="F4261" s="286" t="str">
        <f t="shared" si="1"/>
        <v>96843</v>
      </c>
      <c r="H4261" s="388">
        <f t="shared" si="2"/>
        <v>25.34</v>
      </c>
    </row>
    <row r="4262" ht="15.75" customHeight="1">
      <c r="A4262" s="323" t="s">
        <v>23031</v>
      </c>
      <c r="B4262" s="480" t="s">
        <v>23032</v>
      </c>
      <c r="C4262" s="323" t="s">
        <v>1662</v>
      </c>
      <c r="D4262" s="323" t="s">
        <v>6794</v>
      </c>
      <c r="F4262" s="286" t="str">
        <f t="shared" si="1"/>
        <v>96844</v>
      </c>
      <c r="H4262" s="388">
        <f t="shared" si="2"/>
        <v>34.4</v>
      </c>
    </row>
    <row r="4263" ht="15.75" customHeight="1">
      <c r="A4263" s="323" t="s">
        <v>23034</v>
      </c>
      <c r="B4263" s="480" t="s">
        <v>23035</v>
      </c>
      <c r="C4263" s="323" t="s">
        <v>1662</v>
      </c>
      <c r="D4263" s="323" t="s">
        <v>23037</v>
      </c>
      <c r="F4263" s="286" t="str">
        <f t="shared" si="1"/>
        <v>96845</v>
      </c>
      <c r="H4263" s="388">
        <f t="shared" si="2"/>
        <v>36.88</v>
      </c>
    </row>
    <row r="4264" ht="15.75" customHeight="1">
      <c r="A4264" s="323" t="s">
        <v>23041</v>
      </c>
      <c r="B4264" s="480" t="s">
        <v>23042</v>
      </c>
      <c r="C4264" s="323" t="s">
        <v>1662</v>
      </c>
      <c r="D4264" s="323" t="s">
        <v>23044</v>
      </c>
      <c r="F4264" s="286" t="str">
        <f t="shared" si="1"/>
        <v>96846</v>
      </c>
      <c r="H4264" s="388">
        <f t="shared" si="2"/>
        <v>29.13</v>
      </c>
    </row>
    <row r="4265" ht="15.75" customHeight="1">
      <c r="A4265" s="323" t="s">
        <v>23046</v>
      </c>
      <c r="B4265" s="480" t="s">
        <v>23047</v>
      </c>
      <c r="C4265" s="323" t="s">
        <v>1662</v>
      </c>
      <c r="D4265" s="323" t="s">
        <v>23049</v>
      </c>
      <c r="F4265" s="286" t="str">
        <f t="shared" si="1"/>
        <v>96847</v>
      </c>
      <c r="H4265" s="388">
        <f t="shared" si="2"/>
        <v>31.97</v>
      </c>
    </row>
    <row r="4266" ht="15.75" customHeight="1">
      <c r="A4266" s="323" t="s">
        <v>23052</v>
      </c>
      <c r="B4266" s="480" t="s">
        <v>23053</v>
      </c>
      <c r="C4266" s="323" t="s">
        <v>1662</v>
      </c>
      <c r="D4266" s="323" t="s">
        <v>16301</v>
      </c>
      <c r="F4266" s="286" t="str">
        <f t="shared" si="1"/>
        <v>96848</v>
      </c>
      <c r="H4266" s="388">
        <f t="shared" si="2"/>
        <v>47.79</v>
      </c>
    </row>
    <row r="4267" ht="15.75" customHeight="1">
      <c r="A4267" s="323" t="s">
        <v>23056</v>
      </c>
      <c r="B4267" s="480" t="s">
        <v>23058</v>
      </c>
      <c r="C4267" s="323" t="s">
        <v>1662</v>
      </c>
      <c r="D4267" s="323" t="s">
        <v>23059</v>
      </c>
      <c r="F4267" s="286" t="str">
        <f t="shared" si="1"/>
        <v>96849</v>
      </c>
      <c r="H4267" s="388">
        <f t="shared" si="2"/>
        <v>17.4</v>
      </c>
    </row>
    <row r="4268" ht="15.75" customHeight="1">
      <c r="A4268" s="323" t="s">
        <v>23062</v>
      </c>
      <c r="B4268" s="480" t="s">
        <v>23063</v>
      </c>
      <c r="C4268" s="323" t="s">
        <v>1662</v>
      </c>
      <c r="D4268" s="323" t="s">
        <v>23065</v>
      </c>
      <c r="F4268" s="286" t="str">
        <f t="shared" si="1"/>
        <v>96850</v>
      </c>
      <c r="H4268" s="388">
        <f t="shared" si="2"/>
        <v>20.29</v>
      </c>
    </row>
    <row r="4269" ht="15.75" customHeight="1">
      <c r="A4269" s="323" t="s">
        <v>23067</v>
      </c>
      <c r="B4269" s="480" t="s">
        <v>23069</v>
      </c>
      <c r="C4269" s="323" t="s">
        <v>1662</v>
      </c>
      <c r="D4269" s="323" t="s">
        <v>23070</v>
      </c>
      <c r="F4269" s="286" t="str">
        <f t="shared" si="1"/>
        <v>96851</v>
      </c>
      <c r="H4269" s="388">
        <f t="shared" si="2"/>
        <v>26.78</v>
      </c>
    </row>
    <row r="4270" ht="15.75" customHeight="1">
      <c r="A4270" s="323" t="s">
        <v>23073</v>
      </c>
      <c r="B4270" s="480" t="s">
        <v>23074</v>
      </c>
      <c r="C4270" s="323" t="s">
        <v>1662</v>
      </c>
      <c r="D4270" s="323" t="s">
        <v>19618</v>
      </c>
      <c r="F4270" s="286" t="str">
        <f t="shared" si="1"/>
        <v>96852</v>
      </c>
      <c r="H4270" s="388">
        <f t="shared" si="2"/>
        <v>23.1</v>
      </c>
    </row>
    <row r="4271" ht="15.75" customHeight="1">
      <c r="A4271" s="323" t="s">
        <v>23077</v>
      </c>
      <c r="B4271" s="480" t="s">
        <v>23078</v>
      </c>
      <c r="C4271" s="323" t="s">
        <v>1662</v>
      </c>
      <c r="D4271" s="323" t="s">
        <v>23080</v>
      </c>
      <c r="F4271" s="286" t="str">
        <f t="shared" si="1"/>
        <v>96853</v>
      </c>
      <c r="H4271" s="388">
        <f t="shared" si="2"/>
        <v>25.94</v>
      </c>
    </row>
    <row r="4272" ht="15.75" customHeight="1">
      <c r="A4272" s="323" t="s">
        <v>23083</v>
      </c>
      <c r="B4272" s="480" t="s">
        <v>23084</v>
      </c>
      <c r="C4272" s="323" t="s">
        <v>1662</v>
      </c>
      <c r="D4272" s="323" t="s">
        <v>21201</v>
      </c>
      <c r="F4272" s="286" t="str">
        <f t="shared" si="1"/>
        <v>96854</v>
      </c>
      <c r="H4272" s="388">
        <f t="shared" si="2"/>
        <v>30.95</v>
      </c>
    </row>
    <row r="4273" ht="15.75" customHeight="1">
      <c r="A4273" s="323" t="s">
        <v>23088</v>
      </c>
      <c r="B4273" s="480" t="s">
        <v>23089</v>
      </c>
      <c r="C4273" s="323" t="s">
        <v>1662</v>
      </c>
      <c r="D4273" s="323" t="s">
        <v>23091</v>
      </c>
      <c r="F4273" s="286" t="str">
        <f t="shared" si="1"/>
        <v>96855</v>
      </c>
      <c r="H4273" s="388">
        <f t="shared" si="2"/>
        <v>28.67</v>
      </c>
    </row>
    <row r="4274" ht="15.75" customHeight="1">
      <c r="A4274" s="323" t="s">
        <v>23093</v>
      </c>
      <c r="B4274" s="480" t="s">
        <v>23094</v>
      </c>
      <c r="C4274" s="323" t="s">
        <v>1662</v>
      </c>
      <c r="D4274" s="323" t="s">
        <v>23096</v>
      </c>
      <c r="F4274" s="286" t="str">
        <f t="shared" si="1"/>
        <v>96856</v>
      </c>
      <c r="H4274" s="388">
        <f t="shared" si="2"/>
        <v>29.08</v>
      </c>
    </row>
    <row r="4275" ht="15.75" customHeight="1">
      <c r="A4275" s="323" t="s">
        <v>23098</v>
      </c>
      <c r="B4275" s="480" t="s">
        <v>23100</v>
      </c>
      <c r="C4275" s="323" t="s">
        <v>1662</v>
      </c>
      <c r="D4275" s="323" t="s">
        <v>23102</v>
      </c>
      <c r="F4275" s="286" t="str">
        <f t="shared" si="1"/>
        <v>96857</v>
      </c>
      <c r="H4275" s="388">
        <f t="shared" si="2"/>
        <v>46.04</v>
      </c>
    </row>
    <row r="4276" ht="15.75" customHeight="1">
      <c r="A4276" s="323" t="s">
        <v>23104</v>
      </c>
      <c r="B4276" s="480" t="s">
        <v>23105</v>
      </c>
      <c r="C4276" s="323" t="s">
        <v>1662</v>
      </c>
      <c r="D4276" s="323" t="s">
        <v>18514</v>
      </c>
      <c r="F4276" s="286" t="str">
        <f t="shared" si="1"/>
        <v>96858</v>
      </c>
      <c r="H4276" s="388">
        <f t="shared" si="2"/>
        <v>46.67</v>
      </c>
    </row>
    <row r="4277" ht="15.75" customHeight="1">
      <c r="A4277" s="323" t="s">
        <v>23107</v>
      </c>
      <c r="B4277" s="480" t="s">
        <v>23108</v>
      </c>
      <c r="C4277" s="323" t="s">
        <v>1662</v>
      </c>
      <c r="D4277" s="323" t="s">
        <v>10796</v>
      </c>
      <c r="F4277" s="286" t="str">
        <f t="shared" si="1"/>
        <v>96859</v>
      </c>
      <c r="H4277" s="388">
        <f t="shared" si="2"/>
        <v>57.69</v>
      </c>
    </row>
    <row r="4278" ht="15.75" customHeight="1">
      <c r="A4278" s="323" t="s">
        <v>23110</v>
      </c>
      <c r="B4278" s="480" t="s">
        <v>23112</v>
      </c>
      <c r="C4278" s="323" t="s">
        <v>1662</v>
      </c>
      <c r="D4278" s="323" t="s">
        <v>23113</v>
      </c>
      <c r="F4278" s="286" t="str">
        <f t="shared" si="1"/>
        <v>96860</v>
      </c>
      <c r="H4278" s="388">
        <f t="shared" si="2"/>
        <v>23.6</v>
      </c>
    </row>
    <row r="4279" ht="15.75" customHeight="1">
      <c r="A4279" s="323" t="s">
        <v>23115</v>
      </c>
      <c r="B4279" s="480" t="s">
        <v>23116</v>
      </c>
      <c r="C4279" s="323" t="s">
        <v>1662</v>
      </c>
      <c r="D4279" s="323" t="s">
        <v>8911</v>
      </c>
      <c r="F4279" s="286" t="str">
        <f t="shared" si="1"/>
        <v>96861</v>
      </c>
      <c r="H4279" s="388">
        <f t="shared" si="2"/>
        <v>25.43</v>
      </c>
    </row>
    <row r="4280" ht="15.75" customHeight="1">
      <c r="A4280" s="323" t="s">
        <v>23117</v>
      </c>
      <c r="B4280" s="480" t="s">
        <v>23119</v>
      </c>
      <c r="C4280" s="323" t="s">
        <v>1662</v>
      </c>
      <c r="D4280" s="323" t="s">
        <v>23120</v>
      </c>
      <c r="F4280" s="286" t="str">
        <f t="shared" si="1"/>
        <v>96862</v>
      </c>
      <c r="H4280" s="388">
        <f t="shared" si="2"/>
        <v>28.41</v>
      </c>
    </row>
    <row r="4281" ht="15.75" customHeight="1">
      <c r="A4281" s="323" t="s">
        <v>23126</v>
      </c>
      <c r="B4281" s="480" t="s">
        <v>23127</v>
      </c>
      <c r="C4281" s="323" t="s">
        <v>1662</v>
      </c>
      <c r="D4281" s="323" t="s">
        <v>19922</v>
      </c>
      <c r="F4281" s="286" t="str">
        <f t="shared" si="1"/>
        <v>96863</v>
      </c>
      <c r="H4281" s="388">
        <f t="shared" si="2"/>
        <v>28.11</v>
      </c>
    </row>
    <row r="4282" ht="15.75" customHeight="1">
      <c r="A4282" s="323" t="s">
        <v>23131</v>
      </c>
      <c r="B4282" s="480" t="s">
        <v>23132</v>
      </c>
      <c r="C4282" s="323" t="s">
        <v>1662</v>
      </c>
      <c r="D4282" s="323" t="s">
        <v>8635</v>
      </c>
      <c r="F4282" s="286" t="str">
        <f t="shared" si="1"/>
        <v>96864</v>
      </c>
      <c r="H4282" s="388">
        <f t="shared" si="2"/>
        <v>44.25</v>
      </c>
    </row>
    <row r="4283" ht="15.75" customHeight="1">
      <c r="A4283" s="323" t="s">
        <v>23136</v>
      </c>
      <c r="B4283" s="480" t="s">
        <v>23138</v>
      </c>
      <c r="C4283" s="323" t="s">
        <v>1662</v>
      </c>
      <c r="D4283" s="323" t="s">
        <v>23139</v>
      </c>
      <c r="F4283" s="286" t="str">
        <f t="shared" si="1"/>
        <v>96865</v>
      </c>
      <c r="H4283" s="388">
        <f t="shared" si="2"/>
        <v>43.36</v>
      </c>
    </row>
    <row r="4284" ht="15.75" customHeight="1">
      <c r="A4284" s="323" t="s">
        <v>23142</v>
      </c>
      <c r="B4284" s="480" t="s">
        <v>23143</v>
      </c>
      <c r="C4284" s="323" t="s">
        <v>1662</v>
      </c>
      <c r="D4284" s="323" t="s">
        <v>23145</v>
      </c>
      <c r="F4284" s="286" t="str">
        <f t="shared" si="1"/>
        <v>96866</v>
      </c>
      <c r="H4284" s="388">
        <f t="shared" si="2"/>
        <v>58.1</v>
      </c>
    </row>
    <row r="4285" ht="15.75" customHeight="1">
      <c r="A4285" s="323" t="s">
        <v>23146</v>
      </c>
      <c r="B4285" s="480" t="s">
        <v>23148</v>
      </c>
      <c r="C4285" s="323" t="s">
        <v>1662</v>
      </c>
      <c r="D4285" s="323" t="s">
        <v>23150</v>
      </c>
      <c r="F4285" s="286" t="str">
        <f t="shared" si="1"/>
        <v>96867</v>
      </c>
      <c r="H4285" s="388">
        <f t="shared" si="2"/>
        <v>67.36</v>
      </c>
    </row>
    <row r="4286" ht="15.75" customHeight="1">
      <c r="A4286" s="323" t="s">
        <v>23152</v>
      </c>
      <c r="B4286" s="480" t="s">
        <v>23154</v>
      </c>
      <c r="C4286" s="323" t="s">
        <v>1662</v>
      </c>
      <c r="D4286" s="323" t="s">
        <v>23156</v>
      </c>
      <c r="F4286" s="286" t="str">
        <f t="shared" si="1"/>
        <v>96868</v>
      </c>
      <c r="H4286" s="388">
        <f t="shared" si="2"/>
        <v>26.89</v>
      </c>
    </row>
    <row r="4287" ht="15.75" customHeight="1">
      <c r="A4287" s="323" t="s">
        <v>23159</v>
      </c>
      <c r="B4287" s="480" t="s">
        <v>23160</v>
      </c>
      <c r="C4287" s="323" t="s">
        <v>1662</v>
      </c>
      <c r="D4287" s="323" t="s">
        <v>23162</v>
      </c>
      <c r="F4287" s="286" t="str">
        <f t="shared" si="1"/>
        <v>96869</v>
      </c>
      <c r="H4287" s="388">
        <f t="shared" si="2"/>
        <v>32.13</v>
      </c>
    </row>
    <row r="4288" ht="15.75" customHeight="1">
      <c r="A4288" s="323" t="s">
        <v>23164</v>
      </c>
      <c r="B4288" s="480" t="s">
        <v>23165</v>
      </c>
      <c r="C4288" s="323" t="s">
        <v>1662</v>
      </c>
      <c r="D4288" s="323" t="s">
        <v>23166</v>
      </c>
      <c r="F4288" s="286" t="str">
        <f t="shared" si="1"/>
        <v>96870</v>
      </c>
      <c r="H4288" s="388">
        <f t="shared" si="2"/>
        <v>50.53</v>
      </c>
    </row>
    <row r="4289" ht="15.75" customHeight="1">
      <c r="A4289" s="323" t="s">
        <v>23170</v>
      </c>
      <c r="B4289" s="480" t="s">
        <v>23171</v>
      </c>
      <c r="C4289" s="323" t="s">
        <v>1662</v>
      </c>
      <c r="D4289" s="323" t="s">
        <v>21034</v>
      </c>
      <c r="F4289" s="286" t="str">
        <f t="shared" si="1"/>
        <v>96871</v>
      </c>
      <c r="H4289" s="388">
        <f t="shared" si="2"/>
        <v>73.12</v>
      </c>
    </row>
    <row r="4290" ht="15.75" customHeight="1">
      <c r="A4290" s="323" t="s">
        <v>23175</v>
      </c>
      <c r="B4290" s="480" t="s">
        <v>23177</v>
      </c>
      <c r="C4290" s="323" t="s">
        <v>1662</v>
      </c>
      <c r="D4290" s="323" t="s">
        <v>23178</v>
      </c>
      <c r="F4290" s="286" t="str">
        <f t="shared" si="1"/>
        <v>96872</v>
      </c>
      <c r="H4290" s="388">
        <f t="shared" si="2"/>
        <v>70.23</v>
      </c>
    </row>
    <row r="4291" ht="15.75" customHeight="1">
      <c r="A4291" s="323" t="s">
        <v>23181</v>
      </c>
      <c r="B4291" s="480" t="s">
        <v>23183</v>
      </c>
      <c r="C4291" s="323" t="s">
        <v>1662</v>
      </c>
      <c r="D4291" s="323" t="s">
        <v>23184</v>
      </c>
      <c r="F4291" s="286" t="str">
        <f t="shared" si="1"/>
        <v>96873</v>
      </c>
      <c r="H4291" s="388">
        <f t="shared" si="2"/>
        <v>80.43</v>
      </c>
    </row>
    <row r="4292" ht="15.75" customHeight="1">
      <c r="A4292" s="323" t="s">
        <v>23187</v>
      </c>
      <c r="B4292" s="480" t="s">
        <v>23189</v>
      </c>
      <c r="C4292" s="323" t="s">
        <v>1662</v>
      </c>
      <c r="D4292" s="323" t="s">
        <v>23190</v>
      </c>
      <c r="F4292" s="286" t="str">
        <f t="shared" si="1"/>
        <v>96874</v>
      </c>
      <c r="H4292" s="388">
        <f t="shared" si="2"/>
        <v>85.07</v>
      </c>
    </row>
    <row r="4293" ht="15.75" customHeight="1">
      <c r="A4293" s="323" t="s">
        <v>23193</v>
      </c>
      <c r="B4293" s="480" t="s">
        <v>23194</v>
      </c>
      <c r="C4293" s="323" t="s">
        <v>1662</v>
      </c>
      <c r="D4293" s="323" t="s">
        <v>23196</v>
      </c>
      <c r="F4293" s="286" t="str">
        <f t="shared" si="1"/>
        <v>96875</v>
      </c>
      <c r="H4293" s="388">
        <f t="shared" si="2"/>
        <v>101.49</v>
      </c>
    </row>
    <row r="4294" ht="15.75" customHeight="1">
      <c r="A4294" s="323" t="s">
        <v>23199</v>
      </c>
      <c r="B4294" s="480" t="s">
        <v>23201</v>
      </c>
      <c r="C4294" s="323" t="s">
        <v>1662</v>
      </c>
      <c r="D4294" s="323" t="s">
        <v>23202</v>
      </c>
      <c r="F4294" s="286" t="str">
        <f t="shared" si="1"/>
        <v>96876</v>
      </c>
      <c r="H4294" s="388">
        <f t="shared" si="2"/>
        <v>179.84</v>
      </c>
    </row>
    <row r="4295" ht="15.75" customHeight="1">
      <c r="A4295" s="323" t="s">
        <v>23205</v>
      </c>
      <c r="B4295" s="480" t="s">
        <v>23207</v>
      </c>
      <c r="C4295" s="323" t="s">
        <v>1662</v>
      </c>
      <c r="D4295" s="323" t="s">
        <v>23209</v>
      </c>
      <c r="F4295" s="286" t="str">
        <f t="shared" si="1"/>
        <v>96877</v>
      </c>
      <c r="H4295" s="388">
        <f t="shared" si="2"/>
        <v>191.77</v>
      </c>
    </row>
    <row r="4296" ht="15.75" customHeight="1">
      <c r="A4296" s="323" t="s">
        <v>23212</v>
      </c>
      <c r="B4296" s="480" t="s">
        <v>23213</v>
      </c>
      <c r="C4296" s="323" t="s">
        <v>1662</v>
      </c>
      <c r="D4296" s="323" t="s">
        <v>23215</v>
      </c>
      <c r="F4296" s="286" t="str">
        <f t="shared" si="1"/>
        <v>96878</v>
      </c>
      <c r="H4296" s="388">
        <f t="shared" si="2"/>
        <v>194</v>
      </c>
    </row>
    <row r="4297" ht="15.75" customHeight="1">
      <c r="A4297" s="323" t="s">
        <v>23218</v>
      </c>
      <c r="B4297" s="480" t="s">
        <v>23220</v>
      </c>
      <c r="C4297" s="323" t="s">
        <v>1662</v>
      </c>
      <c r="D4297" s="323" t="s">
        <v>23221</v>
      </c>
      <c r="F4297" s="286" t="str">
        <f t="shared" si="1"/>
        <v>96879</v>
      </c>
      <c r="H4297" s="388">
        <f t="shared" si="2"/>
        <v>195.03</v>
      </c>
    </row>
    <row r="4298" ht="15.75" customHeight="1">
      <c r="A4298" s="323" t="s">
        <v>23224</v>
      </c>
      <c r="B4298" s="480" t="s">
        <v>23225</v>
      </c>
      <c r="C4298" s="323" t="s">
        <v>1662</v>
      </c>
      <c r="D4298" s="323" t="s">
        <v>23227</v>
      </c>
      <c r="F4298" s="286" t="str">
        <f t="shared" si="1"/>
        <v>96880</v>
      </c>
      <c r="H4298" s="388">
        <f t="shared" si="2"/>
        <v>221.72</v>
      </c>
    </row>
    <row r="4299" ht="15.75" customHeight="1">
      <c r="A4299" s="323" t="s">
        <v>23230</v>
      </c>
      <c r="B4299" s="480" t="s">
        <v>23232</v>
      </c>
      <c r="C4299" s="323" t="s">
        <v>1662</v>
      </c>
      <c r="D4299" s="323" t="s">
        <v>23234</v>
      </c>
      <c r="F4299" s="286" t="str">
        <f t="shared" si="1"/>
        <v>96881</v>
      </c>
      <c r="H4299" s="388">
        <f t="shared" si="2"/>
        <v>233.82</v>
      </c>
    </row>
    <row r="4300" ht="15.75" customHeight="1">
      <c r="A4300" s="323" t="s">
        <v>23237</v>
      </c>
      <c r="B4300" s="480" t="s">
        <v>23238</v>
      </c>
      <c r="C4300" s="323" t="s">
        <v>1662</v>
      </c>
      <c r="D4300" s="323" t="s">
        <v>14651</v>
      </c>
      <c r="F4300" s="286" t="str">
        <f t="shared" si="1"/>
        <v>97425</v>
      </c>
      <c r="H4300" s="388">
        <f t="shared" si="2"/>
        <v>28.76</v>
      </c>
    </row>
    <row r="4301" ht="15.75" customHeight="1">
      <c r="A4301" s="323" t="s">
        <v>23242</v>
      </c>
      <c r="B4301" s="480" t="s">
        <v>23243</v>
      </c>
      <c r="C4301" s="323" t="s">
        <v>1662</v>
      </c>
      <c r="D4301" s="323" t="s">
        <v>23244</v>
      </c>
      <c r="F4301" s="286" t="str">
        <f t="shared" si="1"/>
        <v>97426</v>
      </c>
      <c r="H4301" s="388">
        <f t="shared" si="2"/>
        <v>35.2</v>
      </c>
    </row>
    <row r="4302" ht="15.75" customHeight="1">
      <c r="A4302" s="323" t="s">
        <v>23247</v>
      </c>
      <c r="B4302" s="480" t="s">
        <v>23248</v>
      </c>
      <c r="C4302" s="323" t="s">
        <v>1662</v>
      </c>
      <c r="D4302" s="323" t="s">
        <v>21147</v>
      </c>
      <c r="F4302" s="286" t="str">
        <f t="shared" si="1"/>
        <v>97427</v>
      </c>
      <c r="H4302" s="388">
        <f t="shared" si="2"/>
        <v>40.07</v>
      </c>
    </row>
    <row r="4303" ht="15.75" customHeight="1">
      <c r="A4303" s="323" t="s">
        <v>23253</v>
      </c>
      <c r="B4303" s="480" t="s">
        <v>23254</v>
      </c>
      <c r="C4303" s="323" t="s">
        <v>1662</v>
      </c>
      <c r="D4303" s="323" t="s">
        <v>23256</v>
      </c>
      <c r="F4303" s="286" t="str">
        <f t="shared" si="1"/>
        <v>97428</v>
      </c>
      <c r="H4303" s="388">
        <f t="shared" si="2"/>
        <v>51.36</v>
      </c>
    </row>
    <row r="4304" ht="15.75" customHeight="1">
      <c r="A4304" s="323" t="s">
        <v>23258</v>
      </c>
      <c r="B4304" s="480" t="s">
        <v>23260</v>
      </c>
      <c r="C4304" s="323" t="s">
        <v>1662</v>
      </c>
      <c r="D4304" s="323" t="s">
        <v>11965</v>
      </c>
      <c r="F4304" s="286" t="str">
        <f t="shared" si="1"/>
        <v>97429</v>
      </c>
      <c r="H4304" s="388">
        <f t="shared" si="2"/>
        <v>61.75</v>
      </c>
    </row>
    <row r="4305" ht="15.75" customHeight="1">
      <c r="A4305" s="323" t="s">
        <v>23262</v>
      </c>
      <c r="B4305" s="480" t="s">
        <v>23264</v>
      </c>
      <c r="C4305" s="323" t="s">
        <v>1662</v>
      </c>
      <c r="D4305" s="323" t="s">
        <v>3715</v>
      </c>
      <c r="F4305" s="286" t="str">
        <f t="shared" si="1"/>
        <v>97430</v>
      </c>
      <c r="H4305" s="388">
        <f t="shared" si="2"/>
        <v>32.46</v>
      </c>
    </row>
    <row r="4306" ht="15.75" customHeight="1">
      <c r="A4306" s="323" t="s">
        <v>23267</v>
      </c>
      <c r="B4306" s="480" t="s">
        <v>23268</v>
      </c>
      <c r="C4306" s="323" t="s">
        <v>1662</v>
      </c>
      <c r="D4306" s="323" t="s">
        <v>23270</v>
      </c>
      <c r="F4306" s="286" t="str">
        <f t="shared" si="1"/>
        <v>97431</v>
      </c>
      <c r="H4306" s="388">
        <f t="shared" si="2"/>
        <v>36.28</v>
      </c>
    </row>
    <row r="4307" ht="15.75" customHeight="1">
      <c r="A4307" s="323" t="s">
        <v>23272</v>
      </c>
      <c r="B4307" s="480" t="s">
        <v>23273</v>
      </c>
      <c r="C4307" s="323" t="s">
        <v>1662</v>
      </c>
      <c r="D4307" s="323" t="s">
        <v>23275</v>
      </c>
      <c r="F4307" s="286" t="str">
        <f t="shared" si="1"/>
        <v>97432</v>
      </c>
      <c r="H4307" s="388">
        <f t="shared" si="2"/>
        <v>40.95</v>
      </c>
    </row>
    <row r="4308" ht="15.75" customHeight="1">
      <c r="A4308" s="323" t="s">
        <v>23276</v>
      </c>
      <c r="B4308" s="480" t="s">
        <v>23278</v>
      </c>
      <c r="C4308" s="323" t="s">
        <v>1662</v>
      </c>
      <c r="D4308" s="323" t="s">
        <v>23280</v>
      </c>
      <c r="F4308" s="286" t="str">
        <f t="shared" si="1"/>
        <v>97433</v>
      </c>
      <c r="H4308" s="388">
        <f t="shared" si="2"/>
        <v>72.74</v>
      </c>
    </row>
    <row r="4309" ht="15.75" customHeight="1">
      <c r="A4309" s="323" t="s">
        <v>23282</v>
      </c>
      <c r="B4309" s="480" t="s">
        <v>23285</v>
      </c>
      <c r="C4309" s="323" t="s">
        <v>1662</v>
      </c>
      <c r="D4309" s="323" t="s">
        <v>23286</v>
      </c>
      <c r="F4309" s="286" t="str">
        <f t="shared" si="1"/>
        <v>97434</v>
      </c>
      <c r="H4309" s="388">
        <f t="shared" si="2"/>
        <v>74.06</v>
      </c>
    </row>
    <row r="4310" ht="15.75" customHeight="1">
      <c r="A4310" s="323" t="s">
        <v>23288</v>
      </c>
      <c r="B4310" s="480" t="s">
        <v>23289</v>
      </c>
      <c r="C4310" s="323" t="s">
        <v>1662</v>
      </c>
      <c r="D4310" s="323" t="s">
        <v>23291</v>
      </c>
      <c r="F4310" s="286" t="str">
        <f t="shared" si="1"/>
        <v>97435</v>
      </c>
      <c r="H4310" s="388">
        <f t="shared" si="2"/>
        <v>85.06</v>
      </c>
    </row>
    <row r="4311" ht="15.75" customHeight="1">
      <c r="A4311" s="323" t="s">
        <v>23294</v>
      </c>
      <c r="B4311" s="480" t="s">
        <v>23296</v>
      </c>
      <c r="C4311" s="323" t="s">
        <v>1662</v>
      </c>
      <c r="D4311" s="323" t="s">
        <v>23297</v>
      </c>
      <c r="F4311" s="286" t="str">
        <f t="shared" si="1"/>
        <v>97436</v>
      </c>
      <c r="H4311" s="388">
        <f t="shared" si="2"/>
        <v>87.59</v>
      </c>
    </row>
    <row r="4312" ht="15.75" customHeight="1">
      <c r="A4312" s="323" t="s">
        <v>23300</v>
      </c>
      <c r="B4312" s="480" t="s">
        <v>23301</v>
      </c>
      <c r="C4312" s="323" t="s">
        <v>1662</v>
      </c>
      <c r="D4312" s="323" t="s">
        <v>23302</v>
      </c>
      <c r="F4312" s="286" t="str">
        <f t="shared" si="1"/>
        <v>97437</v>
      </c>
      <c r="H4312" s="388">
        <f t="shared" si="2"/>
        <v>97.33</v>
      </c>
    </row>
    <row r="4313" ht="15.75" customHeight="1">
      <c r="A4313" s="323" t="s">
        <v>23304</v>
      </c>
      <c r="B4313" s="480" t="s">
        <v>23306</v>
      </c>
      <c r="C4313" s="323" t="s">
        <v>1662</v>
      </c>
      <c r="D4313" s="323" t="s">
        <v>23307</v>
      </c>
      <c r="F4313" s="286" t="str">
        <f t="shared" si="1"/>
        <v>97438</v>
      </c>
      <c r="H4313" s="388">
        <f t="shared" si="2"/>
        <v>100.03</v>
      </c>
    </row>
    <row r="4314" ht="15.75" customHeight="1">
      <c r="A4314" s="323" t="s">
        <v>23310</v>
      </c>
      <c r="B4314" s="480" t="s">
        <v>23311</v>
      </c>
      <c r="C4314" s="323" t="s">
        <v>1662</v>
      </c>
      <c r="D4314" s="323" t="s">
        <v>13127</v>
      </c>
      <c r="F4314" s="286" t="str">
        <f t="shared" si="1"/>
        <v>97439</v>
      </c>
      <c r="H4314" s="388">
        <f t="shared" si="2"/>
        <v>109.6</v>
      </c>
    </row>
    <row r="4315" ht="15.75" customHeight="1">
      <c r="A4315" s="323" t="s">
        <v>23315</v>
      </c>
      <c r="B4315" s="480" t="s">
        <v>23316</v>
      </c>
      <c r="C4315" s="323" t="s">
        <v>1662</v>
      </c>
      <c r="D4315" s="323" t="s">
        <v>23317</v>
      </c>
      <c r="F4315" s="286" t="str">
        <f t="shared" si="1"/>
        <v>97440</v>
      </c>
      <c r="H4315" s="388">
        <f t="shared" si="2"/>
        <v>131.26</v>
      </c>
    </row>
    <row r="4316" ht="15.75" customHeight="1">
      <c r="A4316" s="323" t="s">
        <v>23320</v>
      </c>
      <c r="B4316" s="480" t="s">
        <v>23321</v>
      </c>
      <c r="C4316" s="323" t="s">
        <v>1662</v>
      </c>
      <c r="D4316" s="323" t="s">
        <v>3694</v>
      </c>
      <c r="F4316" s="286" t="str">
        <f t="shared" si="1"/>
        <v>97442</v>
      </c>
      <c r="H4316" s="388">
        <f t="shared" si="2"/>
        <v>145.02</v>
      </c>
    </row>
    <row r="4317" ht="15.75" customHeight="1">
      <c r="A4317" s="323" t="s">
        <v>23327</v>
      </c>
      <c r="B4317" s="480" t="s">
        <v>23329</v>
      </c>
      <c r="C4317" s="323" t="s">
        <v>1662</v>
      </c>
      <c r="D4317" s="323" t="s">
        <v>23330</v>
      </c>
      <c r="F4317" s="286" t="str">
        <f t="shared" si="1"/>
        <v>97443</v>
      </c>
      <c r="H4317" s="388">
        <f t="shared" si="2"/>
        <v>97.01</v>
      </c>
    </row>
    <row r="4318" ht="15.75" customHeight="1">
      <c r="A4318" s="323" t="s">
        <v>23333</v>
      </c>
      <c r="B4318" s="480" t="s">
        <v>23335</v>
      </c>
      <c r="C4318" s="323" t="s">
        <v>1662</v>
      </c>
      <c r="D4318" s="323" t="s">
        <v>23336</v>
      </c>
      <c r="F4318" s="286" t="str">
        <f t="shared" si="1"/>
        <v>97444</v>
      </c>
      <c r="H4318" s="388">
        <f t="shared" si="2"/>
        <v>114.08</v>
      </c>
    </row>
    <row r="4319" ht="15.75" customHeight="1">
      <c r="A4319" s="323" t="s">
        <v>23339</v>
      </c>
      <c r="B4319" s="480" t="s">
        <v>23340</v>
      </c>
      <c r="C4319" s="323" t="s">
        <v>1662</v>
      </c>
      <c r="D4319" s="323" t="s">
        <v>23342</v>
      </c>
      <c r="F4319" s="286" t="str">
        <f t="shared" si="1"/>
        <v>97446</v>
      </c>
      <c r="H4319" s="388">
        <f t="shared" si="2"/>
        <v>196.9</v>
      </c>
    </row>
    <row r="4320" ht="15.75" customHeight="1">
      <c r="A4320" s="323" t="s">
        <v>23345</v>
      </c>
      <c r="B4320" s="480" t="s">
        <v>23346</v>
      </c>
      <c r="C4320" s="323" t="s">
        <v>1662</v>
      </c>
      <c r="D4320" s="323" t="s">
        <v>23342</v>
      </c>
      <c r="F4320" s="286" t="str">
        <f t="shared" si="1"/>
        <v>97447</v>
      </c>
      <c r="H4320" s="388">
        <f t="shared" si="2"/>
        <v>196.9</v>
      </c>
    </row>
    <row r="4321" ht="15.75" customHeight="1">
      <c r="A4321" s="323" t="s">
        <v>23351</v>
      </c>
      <c r="B4321" s="480" t="s">
        <v>23352</v>
      </c>
      <c r="C4321" s="323" t="s">
        <v>1662</v>
      </c>
      <c r="D4321" s="323" t="s">
        <v>23354</v>
      </c>
      <c r="F4321" s="286" t="str">
        <f t="shared" si="1"/>
        <v>97449</v>
      </c>
      <c r="H4321" s="388">
        <f t="shared" si="2"/>
        <v>209.62</v>
      </c>
    </row>
    <row r="4322" ht="15.75" customHeight="1">
      <c r="A4322" s="323" t="s">
        <v>23356</v>
      </c>
      <c r="B4322" s="480" t="s">
        <v>23358</v>
      </c>
      <c r="C4322" s="323" t="s">
        <v>1662</v>
      </c>
      <c r="D4322" s="323" t="s">
        <v>23360</v>
      </c>
      <c r="F4322" s="286" t="str">
        <f t="shared" si="1"/>
        <v>97450</v>
      </c>
      <c r="H4322" s="388">
        <f t="shared" si="2"/>
        <v>256.14</v>
      </c>
    </row>
    <row r="4323" ht="15.75" customHeight="1">
      <c r="A4323" s="323" t="s">
        <v>23363</v>
      </c>
      <c r="B4323" s="480" t="s">
        <v>23364</v>
      </c>
      <c r="C4323" s="323" t="s">
        <v>1662</v>
      </c>
      <c r="D4323" s="323" t="s">
        <v>23366</v>
      </c>
      <c r="F4323" s="286" t="str">
        <f t="shared" si="1"/>
        <v>97452</v>
      </c>
      <c r="H4323" s="388">
        <f t="shared" si="2"/>
        <v>159.6</v>
      </c>
    </row>
    <row r="4324" ht="15.75" customHeight="1">
      <c r="A4324" s="323" t="s">
        <v>23369</v>
      </c>
      <c r="B4324" s="480" t="s">
        <v>23371</v>
      </c>
      <c r="C4324" s="323" t="s">
        <v>1662</v>
      </c>
      <c r="D4324" s="323" t="s">
        <v>23372</v>
      </c>
      <c r="F4324" s="286" t="str">
        <f t="shared" si="1"/>
        <v>97453</v>
      </c>
      <c r="H4324" s="388">
        <f t="shared" si="2"/>
        <v>169.35</v>
      </c>
    </row>
    <row r="4325" ht="15.75" customHeight="1">
      <c r="A4325" s="323" t="s">
        <v>23374</v>
      </c>
      <c r="B4325" s="480" t="s">
        <v>23375</v>
      </c>
      <c r="C4325" s="323" t="s">
        <v>1662</v>
      </c>
      <c r="D4325" s="323" t="s">
        <v>23377</v>
      </c>
      <c r="F4325" s="286" t="str">
        <f t="shared" si="1"/>
        <v>97454</v>
      </c>
      <c r="H4325" s="388">
        <f t="shared" si="2"/>
        <v>270.89</v>
      </c>
    </row>
    <row r="4326" ht="15.75" customHeight="1">
      <c r="A4326" s="323" t="s">
        <v>23380</v>
      </c>
      <c r="B4326" s="480" t="s">
        <v>23381</v>
      </c>
      <c r="C4326" s="323" t="s">
        <v>1662</v>
      </c>
      <c r="D4326" s="323" t="s">
        <v>18690</v>
      </c>
      <c r="F4326" s="286" t="str">
        <f t="shared" si="1"/>
        <v>97455</v>
      </c>
      <c r="H4326" s="388">
        <f t="shared" si="2"/>
        <v>286.49</v>
      </c>
    </row>
    <row r="4327" ht="15.75" customHeight="1">
      <c r="A4327" s="323" t="s">
        <v>23384</v>
      </c>
      <c r="B4327" s="480" t="s">
        <v>23385</v>
      </c>
      <c r="C4327" s="323" t="s">
        <v>1662</v>
      </c>
      <c r="D4327" s="323" t="s">
        <v>23386</v>
      </c>
      <c r="F4327" s="286" t="str">
        <f t="shared" si="1"/>
        <v>97456</v>
      </c>
      <c r="H4327" s="388">
        <f t="shared" si="2"/>
        <v>612.25</v>
      </c>
    </row>
    <row r="4328" ht="15.75" customHeight="1">
      <c r="A4328" s="323" t="s">
        <v>23388</v>
      </c>
      <c r="B4328" s="480" t="s">
        <v>23390</v>
      </c>
      <c r="C4328" s="323" t="s">
        <v>1662</v>
      </c>
      <c r="D4328" s="323" t="s">
        <v>23391</v>
      </c>
      <c r="F4328" s="286" t="str">
        <f t="shared" si="1"/>
        <v>97457</v>
      </c>
      <c r="H4328" s="388">
        <f t="shared" si="2"/>
        <v>542.3</v>
      </c>
    </row>
    <row r="4329" ht="15.75" customHeight="1">
      <c r="A4329" s="323" t="s">
        <v>23393</v>
      </c>
      <c r="B4329" s="480" t="s">
        <v>23394</v>
      </c>
      <c r="C4329" s="323" t="s">
        <v>1662</v>
      </c>
      <c r="D4329" s="323" t="s">
        <v>23395</v>
      </c>
      <c r="F4329" s="286" t="str">
        <f t="shared" si="1"/>
        <v>97458</v>
      </c>
      <c r="H4329" s="388">
        <f t="shared" si="2"/>
        <v>251.94</v>
      </c>
    </row>
    <row r="4330" ht="15.75" customHeight="1">
      <c r="A4330" s="323" t="s">
        <v>23397</v>
      </c>
      <c r="B4330" s="480" t="s">
        <v>23399</v>
      </c>
      <c r="C4330" s="323" t="s">
        <v>1662</v>
      </c>
      <c r="D4330" s="323" t="s">
        <v>23400</v>
      </c>
      <c r="F4330" s="286" t="str">
        <f t="shared" si="1"/>
        <v>97459</v>
      </c>
      <c r="H4330" s="388">
        <f t="shared" si="2"/>
        <v>431.18</v>
      </c>
    </row>
    <row r="4331" ht="15.75" customHeight="1">
      <c r="A4331" s="323" t="s">
        <v>23403</v>
      </c>
      <c r="B4331" s="480" t="s">
        <v>23404</v>
      </c>
      <c r="C4331" s="323" t="s">
        <v>1662</v>
      </c>
      <c r="D4331" s="323" t="s">
        <v>23406</v>
      </c>
      <c r="F4331" s="286" t="str">
        <f t="shared" si="1"/>
        <v>97460</v>
      </c>
      <c r="H4331" s="388">
        <f t="shared" si="2"/>
        <v>661.95</v>
      </c>
    </row>
    <row r="4332" ht="15.75" customHeight="1">
      <c r="A4332" s="323" t="s">
        <v>23408</v>
      </c>
      <c r="B4332" s="480" t="s">
        <v>23410</v>
      </c>
      <c r="C4332" s="323" t="s">
        <v>1662</v>
      </c>
      <c r="D4332" s="323" t="s">
        <v>22149</v>
      </c>
      <c r="F4332" s="286" t="str">
        <f t="shared" si="1"/>
        <v>97461</v>
      </c>
      <c r="H4332" s="388">
        <f t="shared" si="2"/>
        <v>30.53</v>
      </c>
    </row>
    <row r="4333" ht="15.75" customHeight="1">
      <c r="A4333" s="323" t="s">
        <v>23414</v>
      </c>
      <c r="B4333" s="480" t="s">
        <v>23416</v>
      </c>
      <c r="C4333" s="323" t="s">
        <v>1662</v>
      </c>
      <c r="D4333" s="323" t="s">
        <v>7721</v>
      </c>
      <c r="F4333" s="286" t="str">
        <f t="shared" si="1"/>
        <v>97462</v>
      </c>
      <c r="H4333" s="388">
        <f t="shared" si="2"/>
        <v>25.53</v>
      </c>
    </row>
    <row r="4334" ht="15.75" customHeight="1">
      <c r="A4334" s="323" t="s">
        <v>23420</v>
      </c>
      <c r="B4334" s="480" t="s">
        <v>23421</v>
      </c>
      <c r="C4334" s="323" t="s">
        <v>1662</v>
      </c>
      <c r="D4334" s="323" t="s">
        <v>23423</v>
      </c>
      <c r="F4334" s="286" t="str">
        <f t="shared" si="1"/>
        <v>97464</v>
      </c>
      <c r="H4334" s="388">
        <f t="shared" si="2"/>
        <v>43.92</v>
      </c>
    </row>
    <row r="4335" ht="15.75" customHeight="1">
      <c r="A4335" s="323" t="s">
        <v>23427</v>
      </c>
      <c r="B4335" s="480" t="s">
        <v>23429</v>
      </c>
      <c r="C4335" s="323" t="s">
        <v>1662</v>
      </c>
      <c r="D4335" s="323" t="s">
        <v>23432</v>
      </c>
      <c r="F4335" s="286" t="str">
        <f t="shared" si="1"/>
        <v>97465</v>
      </c>
      <c r="H4335" s="388">
        <f t="shared" si="2"/>
        <v>52.36</v>
      </c>
    </row>
    <row r="4336" ht="15.75" customHeight="1">
      <c r="A4336" s="323" t="s">
        <v>23434</v>
      </c>
      <c r="B4336" s="480" t="s">
        <v>23436</v>
      </c>
      <c r="C4336" s="323" t="s">
        <v>1662</v>
      </c>
      <c r="D4336" s="323" t="s">
        <v>23437</v>
      </c>
      <c r="F4336" s="286" t="str">
        <f t="shared" si="1"/>
        <v>97467</v>
      </c>
      <c r="H4336" s="388">
        <f t="shared" si="2"/>
        <v>55.74</v>
      </c>
    </row>
    <row r="4337" ht="15.75" customHeight="1">
      <c r="A4337" s="323" t="s">
        <v>23440</v>
      </c>
      <c r="B4337" s="480" t="s">
        <v>23442</v>
      </c>
      <c r="C4337" s="323" t="s">
        <v>1662</v>
      </c>
      <c r="D4337" s="323" t="s">
        <v>23443</v>
      </c>
      <c r="F4337" s="286" t="str">
        <f t="shared" si="1"/>
        <v>97468</v>
      </c>
      <c r="H4337" s="388">
        <f t="shared" si="2"/>
        <v>66.54</v>
      </c>
    </row>
    <row r="4338" ht="15.75" customHeight="1">
      <c r="A4338" s="323" t="s">
        <v>23446</v>
      </c>
      <c r="B4338" s="480" t="s">
        <v>23448</v>
      </c>
      <c r="C4338" s="323" t="s">
        <v>1662</v>
      </c>
      <c r="D4338" s="323" t="s">
        <v>4931</v>
      </c>
      <c r="F4338" s="286" t="str">
        <f t="shared" si="1"/>
        <v>97470</v>
      </c>
      <c r="H4338" s="388">
        <f t="shared" si="2"/>
        <v>82.26</v>
      </c>
    </row>
    <row r="4339" ht="15.75" customHeight="1">
      <c r="A4339" s="323" t="s">
        <v>23450</v>
      </c>
      <c r="B4339" s="480" t="s">
        <v>23452</v>
      </c>
      <c r="C4339" s="323" t="s">
        <v>1662</v>
      </c>
      <c r="D4339" s="323" t="s">
        <v>23454</v>
      </c>
      <c r="F4339" s="286" t="str">
        <f t="shared" si="1"/>
        <v>97471</v>
      </c>
      <c r="H4339" s="388">
        <f t="shared" si="2"/>
        <v>99.34</v>
      </c>
    </row>
    <row r="4340" ht="15.75" customHeight="1">
      <c r="A4340" s="323" t="s">
        <v>23456</v>
      </c>
      <c r="B4340" s="480" t="s">
        <v>23458</v>
      </c>
      <c r="C4340" s="323" t="s">
        <v>1662</v>
      </c>
      <c r="D4340" s="323" t="s">
        <v>23460</v>
      </c>
      <c r="F4340" s="286" t="str">
        <f t="shared" si="1"/>
        <v>97474</v>
      </c>
      <c r="H4340" s="388">
        <f t="shared" si="2"/>
        <v>150.12</v>
      </c>
    </row>
    <row r="4341" ht="15.75" customHeight="1">
      <c r="A4341" s="323" t="s">
        <v>23463</v>
      </c>
      <c r="B4341" s="480" t="s">
        <v>23464</v>
      </c>
      <c r="C4341" s="323" t="s">
        <v>1662</v>
      </c>
      <c r="D4341" s="323" t="s">
        <v>23466</v>
      </c>
      <c r="F4341" s="286" t="str">
        <f t="shared" si="1"/>
        <v>97475</v>
      </c>
      <c r="H4341" s="388">
        <f t="shared" si="2"/>
        <v>184.66</v>
      </c>
    </row>
    <row r="4342" ht="15.75" customHeight="1">
      <c r="A4342" s="323" t="s">
        <v>23469</v>
      </c>
      <c r="B4342" s="480" t="s">
        <v>23470</v>
      </c>
      <c r="C4342" s="323" t="s">
        <v>1662</v>
      </c>
      <c r="D4342" s="323" t="s">
        <v>23472</v>
      </c>
      <c r="F4342" s="286" t="str">
        <f t="shared" si="1"/>
        <v>97477</v>
      </c>
      <c r="H4342" s="388">
        <f t="shared" si="2"/>
        <v>199.9</v>
      </c>
    </row>
    <row r="4343" ht="15.75" customHeight="1">
      <c r="A4343" s="323" t="s">
        <v>23476</v>
      </c>
      <c r="B4343" s="480" t="s">
        <v>23477</v>
      </c>
      <c r="C4343" s="323" t="s">
        <v>1662</v>
      </c>
      <c r="D4343" s="323" t="s">
        <v>22916</v>
      </c>
      <c r="F4343" s="286" t="str">
        <f t="shared" si="1"/>
        <v>97478</v>
      </c>
      <c r="H4343" s="388">
        <f t="shared" si="2"/>
        <v>246.41</v>
      </c>
    </row>
    <row r="4344" ht="15.75" customHeight="1">
      <c r="A4344" s="323" t="s">
        <v>23481</v>
      </c>
      <c r="B4344" s="480" t="s">
        <v>23482</v>
      </c>
      <c r="C4344" s="323" t="s">
        <v>1662</v>
      </c>
      <c r="D4344" s="323" t="s">
        <v>23483</v>
      </c>
      <c r="F4344" s="286" t="str">
        <f t="shared" si="1"/>
        <v>97479</v>
      </c>
      <c r="H4344" s="388">
        <f t="shared" si="2"/>
        <v>49.26</v>
      </c>
    </row>
    <row r="4345" ht="15.75" customHeight="1">
      <c r="A4345" s="323" t="s">
        <v>23486</v>
      </c>
      <c r="B4345" s="480" t="s">
        <v>23488</v>
      </c>
      <c r="C4345" s="323" t="s">
        <v>1662</v>
      </c>
      <c r="D4345" s="323" t="s">
        <v>23483</v>
      </c>
      <c r="F4345" s="286" t="str">
        <f t="shared" si="1"/>
        <v>97480</v>
      </c>
      <c r="H4345" s="388">
        <f t="shared" si="2"/>
        <v>49.26</v>
      </c>
    </row>
    <row r="4346" ht="15.75" customHeight="1">
      <c r="A4346" s="323" t="s">
        <v>23491</v>
      </c>
      <c r="B4346" s="480" t="s">
        <v>23493</v>
      </c>
      <c r="C4346" s="323" t="s">
        <v>1662</v>
      </c>
      <c r="D4346" s="323" t="s">
        <v>17545</v>
      </c>
      <c r="F4346" s="286" t="str">
        <f t="shared" si="1"/>
        <v>97481</v>
      </c>
      <c r="H4346" s="388">
        <f t="shared" si="2"/>
        <v>71.3</v>
      </c>
    </row>
    <row r="4347" ht="15.75" customHeight="1">
      <c r="A4347" s="323" t="s">
        <v>23497</v>
      </c>
      <c r="B4347" s="480" t="s">
        <v>23499</v>
      </c>
      <c r="C4347" s="323" t="s">
        <v>1662</v>
      </c>
      <c r="D4347" s="323" t="s">
        <v>17545</v>
      </c>
      <c r="F4347" s="286" t="str">
        <f t="shared" si="1"/>
        <v>97482</v>
      </c>
      <c r="H4347" s="388">
        <f t="shared" si="2"/>
        <v>71.3</v>
      </c>
    </row>
    <row r="4348" ht="15.75" customHeight="1">
      <c r="A4348" s="323" t="s">
        <v>23501</v>
      </c>
      <c r="B4348" s="480" t="s">
        <v>23502</v>
      </c>
      <c r="C4348" s="323" t="s">
        <v>1662</v>
      </c>
      <c r="D4348" s="323" t="s">
        <v>14910</v>
      </c>
      <c r="F4348" s="286" t="str">
        <f t="shared" si="1"/>
        <v>97483</v>
      </c>
      <c r="H4348" s="388">
        <f t="shared" si="2"/>
        <v>99.76</v>
      </c>
    </row>
    <row r="4349" ht="15.75" customHeight="1">
      <c r="A4349" s="323" t="s">
        <v>23505</v>
      </c>
      <c r="B4349" s="480" t="s">
        <v>23506</v>
      </c>
      <c r="C4349" s="323" t="s">
        <v>1662</v>
      </c>
      <c r="D4349" s="323" t="s">
        <v>14910</v>
      </c>
      <c r="F4349" s="286" t="str">
        <f t="shared" si="1"/>
        <v>97484</v>
      </c>
      <c r="H4349" s="388">
        <f t="shared" si="2"/>
        <v>99.76</v>
      </c>
    </row>
    <row r="4350" ht="15.75" customHeight="1">
      <c r="A4350" s="323" t="s">
        <v>23508</v>
      </c>
      <c r="B4350" s="480" t="s">
        <v>23510</v>
      </c>
      <c r="C4350" s="323" t="s">
        <v>1662</v>
      </c>
      <c r="D4350" s="323" t="s">
        <v>14862</v>
      </c>
      <c r="F4350" s="286" t="str">
        <f t="shared" si="1"/>
        <v>97485</v>
      </c>
      <c r="H4350" s="388">
        <f t="shared" si="2"/>
        <v>137.49</v>
      </c>
    </row>
    <row r="4351" ht="15.75" customHeight="1">
      <c r="A4351" s="323" t="s">
        <v>23512</v>
      </c>
      <c r="B4351" s="480" t="s">
        <v>23513</v>
      </c>
      <c r="C4351" s="323" t="s">
        <v>1662</v>
      </c>
      <c r="D4351" s="323" t="s">
        <v>23515</v>
      </c>
      <c r="F4351" s="286" t="str">
        <f t="shared" si="1"/>
        <v>97486</v>
      </c>
      <c r="H4351" s="388">
        <f t="shared" si="2"/>
        <v>147.25</v>
      </c>
    </row>
    <row r="4352" ht="15.75" customHeight="1">
      <c r="A4352" s="323" t="s">
        <v>23518</v>
      </c>
      <c r="B4352" s="480" t="s">
        <v>23519</v>
      </c>
      <c r="C4352" s="323" t="s">
        <v>1662</v>
      </c>
      <c r="D4352" s="323" t="s">
        <v>23521</v>
      </c>
      <c r="F4352" s="286" t="str">
        <f t="shared" si="1"/>
        <v>97487</v>
      </c>
      <c r="H4352" s="388">
        <f t="shared" si="2"/>
        <v>252.56</v>
      </c>
    </row>
    <row r="4353" ht="15.75" customHeight="1">
      <c r="A4353" s="323" t="s">
        <v>23523</v>
      </c>
      <c r="B4353" s="480" t="s">
        <v>23525</v>
      </c>
      <c r="C4353" s="323" t="s">
        <v>1662</v>
      </c>
      <c r="D4353" s="323" t="s">
        <v>23526</v>
      </c>
      <c r="F4353" s="286" t="str">
        <f t="shared" si="1"/>
        <v>97488</v>
      </c>
      <c r="H4353" s="388">
        <f t="shared" si="2"/>
        <v>268.16</v>
      </c>
    </row>
    <row r="4354" ht="15.75" customHeight="1">
      <c r="A4354" s="323" t="s">
        <v>23529</v>
      </c>
      <c r="B4354" s="480" t="s">
        <v>23530</v>
      </c>
      <c r="C4354" s="323" t="s">
        <v>1662</v>
      </c>
      <c r="D4354" s="323" t="s">
        <v>23531</v>
      </c>
      <c r="F4354" s="286" t="str">
        <f t="shared" si="1"/>
        <v>97489</v>
      </c>
      <c r="H4354" s="388">
        <f t="shared" si="2"/>
        <v>597.64</v>
      </c>
    </row>
    <row r="4355" ht="15.75" customHeight="1">
      <c r="A4355" s="323" t="s">
        <v>23534</v>
      </c>
      <c r="B4355" s="480" t="s">
        <v>23536</v>
      </c>
      <c r="C4355" s="323" t="s">
        <v>1662</v>
      </c>
      <c r="D4355" s="323" t="s">
        <v>23537</v>
      </c>
      <c r="F4355" s="286" t="str">
        <f t="shared" si="1"/>
        <v>97490</v>
      </c>
      <c r="H4355" s="388">
        <f t="shared" si="2"/>
        <v>527.69</v>
      </c>
    </row>
    <row r="4356" ht="15.75" customHeight="1">
      <c r="A4356" s="323" t="s">
        <v>23540</v>
      </c>
      <c r="B4356" s="480" t="s">
        <v>23541</v>
      </c>
      <c r="C4356" s="323" t="s">
        <v>1662</v>
      </c>
      <c r="D4356" s="323" t="s">
        <v>23542</v>
      </c>
      <c r="F4356" s="286" t="str">
        <f t="shared" si="1"/>
        <v>97491</v>
      </c>
      <c r="H4356" s="388">
        <f t="shared" si="2"/>
        <v>75.98</v>
      </c>
    </row>
    <row r="4357" ht="15.75" customHeight="1">
      <c r="A4357" s="323" t="s">
        <v>23544</v>
      </c>
      <c r="B4357" s="480" t="s">
        <v>23546</v>
      </c>
      <c r="C4357" s="323" t="s">
        <v>1662</v>
      </c>
      <c r="D4357" s="323" t="s">
        <v>23547</v>
      </c>
      <c r="F4357" s="286" t="str">
        <f t="shared" si="1"/>
        <v>97492</v>
      </c>
      <c r="H4357" s="388">
        <f t="shared" si="2"/>
        <v>111.37</v>
      </c>
    </row>
    <row r="4358" ht="15.75" customHeight="1">
      <c r="A4358" s="323" t="s">
        <v>23550</v>
      </c>
      <c r="B4358" s="480" t="s">
        <v>23551</v>
      </c>
      <c r="C4358" s="323" t="s">
        <v>1662</v>
      </c>
      <c r="D4358" s="323" t="s">
        <v>21114</v>
      </c>
      <c r="F4358" s="286" t="str">
        <f t="shared" si="1"/>
        <v>97493</v>
      </c>
      <c r="H4358" s="388">
        <f t="shared" si="2"/>
        <v>143.58</v>
      </c>
    </row>
    <row r="4359" ht="15.75" customHeight="1">
      <c r="A4359" s="323" t="s">
        <v>23553</v>
      </c>
      <c r="B4359" s="480" t="s">
        <v>23554</v>
      </c>
      <c r="C4359" s="323" t="s">
        <v>1662</v>
      </c>
      <c r="D4359" s="323" t="s">
        <v>23556</v>
      </c>
      <c r="F4359" s="286" t="str">
        <f t="shared" si="1"/>
        <v>97494</v>
      </c>
      <c r="H4359" s="388">
        <f t="shared" si="2"/>
        <v>222.43</v>
      </c>
    </row>
    <row r="4360" ht="15.75" customHeight="1">
      <c r="A4360" s="323" t="s">
        <v>23558</v>
      </c>
      <c r="B4360" s="480" t="s">
        <v>23559</v>
      </c>
      <c r="C4360" s="323" t="s">
        <v>1662</v>
      </c>
      <c r="D4360" s="323" t="s">
        <v>23561</v>
      </c>
      <c r="F4360" s="286" t="str">
        <f t="shared" si="1"/>
        <v>97495</v>
      </c>
      <c r="H4360" s="388">
        <f t="shared" si="2"/>
        <v>406.67</v>
      </c>
    </row>
    <row r="4361" ht="15.75" customHeight="1">
      <c r="A4361" s="323" t="s">
        <v>23564</v>
      </c>
      <c r="B4361" s="480" t="s">
        <v>23565</v>
      </c>
      <c r="C4361" s="323" t="s">
        <v>1662</v>
      </c>
      <c r="D4361" s="323" t="s">
        <v>23567</v>
      </c>
      <c r="F4361" s="286" t="str">
        <f t="shared" si="1"/>
        <v>97496</v>
      </c>
      <c r="H4361" s="388">
        <f t="shared" si="2"/>
        <v>642.5</v>
      </c>
    </row>
    <row r="4362" ht="15.75" customHeight="1">
      <c r="A4362" s="323" t="s">
        <v>23569</v>
      </c>
      <c r="B4362" s="480" t="s">
        <v>23570</v>
      </c>
      <c r="C4362" s="323" t="s">
        <v>1662</v>
      </c>
      <c r="D4362" s="323" t="s">
        <v>18264</v>
      </c>
      <c r="F4362" s="286" t="str">
        <f t="shared" si="1"/>
        <v>97499</v>
      </c>
      <c r="H4362" s="388">
        <f t="shared" si="2"/>
        <v>28.13</v>
      </c>
    </row>
    <row r="4363" ht="15.75" customHeight="1">
      <c r="A4363" s="323" t="s">
        <v>23573</v>
      </c>
      <c r="B4363" s="480" t="s">
        <v>23575</v>
      </c>
      <c r="C4363" s="323" t="s">
        <v>1662</v>
      </c>
      <c r="D4363" s="323" t="s">
        <v>11041</v>
      </c>
      <c r="F4363" s="286" t="str">
        <f t="shared" si="1"/>
        <v>97500</v>
      </c>
      <c r="H4363" s="388">
        <f t="shared" si="2"/>
        <v>23.13</v>
      </c>
    </row>
    <row r="4364" ht="15.75" customHeight="1">
      <c r="A4364" s="323" t="s">
        <v>23577</v>
      </c>
      <c r="B4364" s="480" t="s">
        <v>23579</v>
      </c>
      <c r="C4364" s="323" t="s">
        <v>1662</v>
      </c>
      <c r="D4364" s="323" t="s">
        <v>23580</v>
      </c>
      <c r="F4364" s="286" t="str">
        <f t="shared" si="1"/>
        <v>97502</v>
      </c>
      <c r="H4364" s="388">
        <f t="shared" si="2"/>
        <v>39.5</v>
      </c>
    </row>
    <row r="4365" ht="15.75" customHeight="1">
      <c r="A4365" s="323" t="s">
        <v>23583</v>
      </c>
      <c r="B4365" s="480" t="s">
        <v>23584</v>
      </c>
      <c r="C4365" s="323" t="s">
        <v>1662</v>
      </c>
      <c r="D4365" s="323" t="s">
        <v>23586</v>
      </c>
      <c r="F4365" s="286" t="str">
        <f t="shared" si="1"/>
        <v>97503</v>
      </c>
      <c r="H4365" s="388">
        <f t="shared" si="2"/>
        <v>48.16</v>
      </c>
    </row>
    <row r="4366" ht="15.75" customHeight="1">
      <c r="A4366" s="323" t="s">
        <v>23593</v>
      </c>
      <c r="B4366" s="480" t="s">
        <v>23594</v>
      </c>
      <c r="C4366" s="323" t="s">
        <v>1662</v>
      </c>
      <c r="D4366" s="323" t="s">
        <v>23597</v>
      </c>
      <c r="F4366" s="286" t="str">
        <f t="shared" si="1"/>
        <v>97505</v>
      </c>
      <c r="H4366" s="388">
        <f t="shared" si="2"/>
        <v>49.5</v>
      </c>
    </row>
    <row r="4367" ht="15.75" customHeight="1">
      <c r="A4367" s="323" t="s">
        <v>23604</v>
      </c>
      <c r="B4367" s="480" t="s">
        <v>23606</v>
      </c>
      <c r="C4367" s="323" t="s">
        <v>1662</v>
      </c>
      <c r="D4367" s="323" t="s">
        <v>23608</v>
      </c>
      <c r="F4367" s="286" t="str">
        <f t="shared" si="1"/>
        <v>97506</v>
      </c>
      <c r="H4367" s="388">
        <f t="shared" si="2"/>
        <v>60.3</v>
      </c>
    </row>
    <row r="4368" ht="15.75" customHeight="1">
      <c r="A4368" s="323" t="s">
        <v>23610</v>
      </c>
      <c r="B4368" s="480" t="s">
        <v>23611</v>
      </c>
      <c r="C4368" s="323" t="s">
        <v>1662</v>
      </c>
      <c r="D4368" s="323" t="s">
        <v>23021</v>
      </c>
      <c r="F4368" s="286" t="str">
        <f t="shared" si="1"/>
        <v>97508</v>
      </c>
      <c r="H4368" s="388">
        <f t="shared" si="2"/>
        <v>73.42</v>
      </c>
    </row>
    <row r="4369" ht="15.75" customHeight="1">
      <c r="A4369" s="323" t="s">
        <v>23614</v>
      </c>
      <c r="B4369" s="480" t="s">
        <v>23615</v>
      </c>
      <c r="C4369" s="323" t="s">
        <v>1662</v>
      </c>
      <c r="D4369" s="323" t="s">
        <v>23617</v>
      </c>
      <c r="F4369" s="286" t="str">
        <f t="shared" si="1"/>
        <v>97509</v>
      </c>
      <c r="H4369" s="388">
        <f t="shared" si="2"/>
        <v>90.5</v>
      </c>
    </row>
    <row r="4370" ht="15.75" customHeight="1">
      <c r="A4370" s="323" t="s">
        <v>23620</v>
      </c>
      <c r="B4370" s="480" t="s">
        <v>23621</v>
      </c>
      <c r="C4370" s="323" t="s">
        <v>1662</v>
      </c>
      <c r="D4370" s="323" t="s">
        <v>23623</v>
      </c>
      <c r="F4370" s="286" t="str">
        <f t="shared" si="1"/>
        <v>97511</v>
      </c>
      <c r="H4370" s="388">
        <f t="shared" si="2"/>
        <v>137.44</v>
      </c>
    </row>
    <row r="4371" ht="15.75" customHeight="1">
      <c r="A4371" s="323" t="s">
        <v>23626</v>
      </c>
      <c r="B4371" s="480" t="s">
        <v>23627</v>
      </c>
      <c r="C4371" s="323" t="s">
        <v>1662</v>
      </c>
      <c r="D4371" s="323" t="s">
        <v>23628</v>
      </c>
      <c r="F4371" s="286" t="str">
        <f t="shared" si="1"/>
        <v>97512</v>
      </c>
      <c r="H4371" s="388">
        <f t="shared" si="2"/>
        <v>171.98</v>
      </c>
    </row>
    <row r="4372" ht="15.75" customHeight="1">
      <c r="A4372" s="323" t="s">
        <v>23632</v>
      </c>
      <c r="B4372" s="480" t="s">
        <v>23633</v>
      </c>
      <c r="C4372" s="323" t="s">
        <v>1662</v>
      </c>
      <c r="D4372" s="323" t="s">
        <v>23634</v>
      </c>
      <c r="F4372" s="286" t="str">
        <f t="shared" si="1"/>
        <v>97514</v>
      </c>
      <c r="H4372" s="388">
        <f t="shared" si="2"/>
        <v>183.25</v>
      </c>
    </row>
    <row r="4373" ht="15.75" customHeight="1">
      <c r="A4373" s="323" t="s">
        <v>23637</v>
      </c>
      <c r="B4373" s="480" t="s">
        <v>23638</v>
      </c>
      <c r="C4373" s="323" t="s">
        <v>1662</v>
      </c>
      <c r="D4373" s="323" t="s">
        <v>23640</v>
      </c>
      <c r="F4373" s="286" t="str">
        <f t="shared" si="1"/>
        <v>97515</v>
      </c>
      <c r="H4373" s="388">
        <f t="shared" si="2"/>
        <v>229.76</v>
      </c>
    </row>
    <row r="4374" ht="15.75" customHeight="1">
      <c r="A4374" s="323" t="s">
        <v>23642</v>
      </c>
      <c r="B4374" s="480" t="s">
        <v>23643</v>
      </c>
      <c r="C4374" s="323" t="s">
        <v>1662</v>
      </c>
      <c r="D4374" s="323" t="s">
        <v>23645</v>
      </c>
      <c r="F4374" s="286" t="str">
        <f t="shared" si="1"/>
        <v>97517</v>
      </c>
      <c r="H4374" s="388">
        <f t="shared" si="2"/>
        <v>45.67</v>
      </c>
    </row>
    <row r="4375" ht="15.75" customHeight="1">
      <c r="A4375" s="323" t="s">
        <v>23646</v>
      </c>
      <c r="B4375" s="480" t="s">
        <v>23648</v>
      </c>
      <c r="C4375" s="323" t="s">
        <v>1662</v>
      </c>
      <c r="D4375" s="323" t="s">
        <v>23645</v>
      </c>
      <c r="F4375" s="286" t="str">
        <f t="shared" si="1"/>
        <v>97518</v>
      </c>
      <c r="H4375" s="388">
        <f t="shared" si="2"/>
        <v>45.67</v>
      </c>
    </row>
    <row r="4376" ht="15.75" customHeight="1">
      <c r="A4376" s="323" t="s">
        <v>23651</v>
      </c>
      <c r="B4376" s="480" t="s">
        <v>23652</v>
      </c>
      <c r="C4376" s="323" t="s">
        <v>1662</v>
      </c>
      <c r="D4376" s="323" t="s">
        <v>17899</v>
      </c>
      <c r="F4376" s="286" t="str">
        <f t="shared" si="1"/>
        <v>97519</v>
      </c>
      <c r="H4376" s="388">
        <f t="shared" si="2"/>
        <v>65.01</v>
      </c>
    </row>
    <row r="4377" ht="15.75" customHeight="1">
      <c r="A4377" s="323" t="s">
        <v>23655</v>
      </c>
      <c r="B4377" s="480" t="s">
        <v>23656</v>
      </c>
      <c r="C4377" s="323" t="s">
        <v>1662</v>
      </c>
      <c r="D4377" s="323" t="s">
        <v>17899</v>
      </c>
      <c r="F4377" s="286" t="str">
        <f t="shared" si="1"/>
        <v>97520</v>
      </c>
      <c r="H4377" s="388">
        <f t="shared" si="2"/>
        <v>65.01</v>
      </c>
    </row>
    <row r="4378" ht="15.75" customHeight="1">
      <c r="A4378" s="323" t="s">
        <v>23659</v>
      </c>
      <c r="B4378" s="480" t="s">
        <v>23660</v>
      </c>
      <c r="C4378" s="323" t="s">
        <v>1662</v>
      </c>
      <c r="D4378" s="323" t="s">
        <v>23662</v>
      </c>
      <c r="F4378" s="286" t="str">
        <f t="shared" si="1"/>
        <v>97521</v>
      </c>
      <c r="H4378" s="388">
        <f t="shared" si="2"/>
        <v>90.39</v>
      </c>
    </row>
    <row r="4379" ht="15.75" customHeight="1">
      <c r="A4379" s="323" t="s">
        <v>23665</v>
      </c>
      <c r="B4379" s="480" t="s">
        <v>23667</v>
      </c>
      <c r="C4379" s="323" t="s">
        <v>1662</v>
      </c>
      <c r="D4379" s="323" t="s">
        <v>23662</v>
      </c>
      <c r="F4379" s="286" t="str">
        <f t="shared" si="1"/>
        <v>97522</v>
      </c>
      <c r="H4379" s="388">
        <f t="shared" si="2"/>
        <v>90.39</v>
      </c>
    </row>
    <row r="4380" ht="15.75" customHeight="1">
      <c r="A4380" s="323" t="s">
        <v>23669</v>
      </c>
      <c r="B4380" s="480" t="s">
        <v>23670</v>
      </c>
      <c r="C4380" s="323" t="s">
        <v>1662</v>
      </c>
      <c r="D4380" s="323" t="s">
        <v>23672</v>
      </c>
      <c r="F4380" s="286" t="str">
        <f t="shared" si="1"/>
        <v>97523</v>
      </c>
      <c r="H4380" s="388">
        <f t="shared" si="2"/>
        <v>124.27</v>
      </c>
    </row>
    <row r="4381" ht="15.75" customHeight="1">
      <c r="A4381" s="323" t="s">
        <v>23675</v>
      </c>
      <c r="B4381" s="480" t="s">
        <v>23676</v>
      </c>
      <c r="C4381" s="323" t="s">
        <v>1662</v>
      </c>
      <c r="D4381" s="323" t="s">
        <v>23677</v>
      </c>
      <c r="F4381" s="286" t="str">
        <f t="shared" si="1"/>
        <v>97524</v>
      </c>
      <c r="H4381" s="388">
        <f t="shared" si="2"/>
        <v>134.02</v>
      </c>
    </row>
    <row r="4382" ht="15.75" customHeight="1">
      <c r="A4382" s="323" t="s">
        <v>23680</v>
      </c>
      <c r="B4382" s="480" t="s">
        <v>23682</v>
      </c>
      <c r="C4382" s="323" t="s">
        <v>1662</v>
      </c>
      <c r="D4382" s="323" t="s">
        <v>23683</v>
      </c>
      <c r="F4382" s="286" t="str">
        <f t="shared" si="1"/>
        <v>97525</v>
      </c>
      <c r="H4382" s="388">
        <f t="shared" si="2"/>
        <v>233.47</v>
      </c>
    </row>
    <row r="4383" ht="15.75" customHeight="1">
      <c r="A4383" s="323" t="s">
        <v>23686</v>
      </c>
      <c r="B4383" s="480" t="s">
        <v>23687</v>
      </c>
      <c r="C4383" s="323" t="s">
        <v>1662</v>
      </c>
      <c r="D4383" s="323" t="s">
        <v>23689</v>
      </c>
      <c r="F4383" s="286" t="str">
        <f t="shared" si="1"/>
        <v>97526</v>
      </c>
      <c r="H4383" s="388">
        <f t="shared" si="2"/>
        <v>249.06</v>
      </c>
    </row>
    <row r="4384" ht="15.75" customHeight="1">
      <c r="A4384" s="323" t="s">
        <v>23691</v>
      </c>
      <c r="B4384" s="480" t="s">
        <v>23692</v>
      </c>
      <c r="C4384" s="323" t="s">
        <v>1662</v>
      </c>
      <c r="D4384" s="323" t="s">
        <v>23694</v>
      </c>
      <c r="F4384" s="286" t="str">
        <f t="shared" si="1"/>
        <v>97527</v>
      </c>
      <c r="H4384" s="388">
        <f t="shared" si="2"/>
        <v>572.71</v>
      </c>
    </row>
    <row r="4385" ht="15.75" customHeight="1">
      <c r="A4385" s="323" t="s">
        <v>23699</v>
      </c>
      <c r="B4385" s="480" t="s">
        <v>23700</v>
      </c>
      <c r="C4385" s="323" t="s">
        <v>1662</v>
      </c>
      <c r="D4385" s="323" t="s">
        <v>23702</v>
      </c>
      <c r="F4385" s="286" t="str">
        <f t="shared" si="1"/>
        <v>97528</v>
      </c>
      <c r="H4385" s="388">
        <f t="shared" si="2"/>
        <v>502.76</v>
      </c>
    </row>
    <row r="4386" ht="15.75" customHeight="1">
      <c r="A4386" s="323" t="s">
        <v>23704</v>
      </c>
      <c r="B4386" s="480" t="s">
        <v>23706</v>
      </c>
      <c r="C4386" s="323" t="s">
        <v>1662</v>
      </c>
      <c r="D4386" s="323" t="s">
        <v>23707</v>
      </c>
      <c r="F4386" s="286" t="str">
        <f t="shared" si="1"/>
        <v>97529</v>
      </c>
      <c r="H4386" s="388">
        <f t="shared" si="2"/>
        <v>71.29</v>
      </c>
    </row>
    <row r="4387" ht="15.75" customHeight="1">
      <c r="A4387" s="323" t="s">
        <v>23710</v>
      </c>
      <c r="B4387" s="480" t="s">
        <v>23711</v>
      </c>
      <c r="C4387" s="323" t="s">
        <v>1662</v>
      </c>
      <c r="D4387" s="323" t="s">
        <v>23713</v>
      </c>
      <c r="F4387" s="286" t="str">
        <f t="shared" si="1"/>
        <v>97530</v>
      </c>
      <c r="H4387" s="388">
        <f t="shared" si="2"/>
        <v>102.97</v>
      </c>
    </row>
    <row r="4388" ht="15.75" customHeight="1">
      <c r="A4388" s="323" t="s">
        <v>23715</v>
      </c>
      <c r="B4388" s="480" t="s">
        <v>23716</v>
      </c>
      <c r="C4388" s="323" t="s">
        <v>1662</v>
      </c>
      <c r="D4388" s="323" t="s">
        <v>23717</v>
      </c>
      <c r="F4388" s="286" t="str">
        <f t="shared" si="1"/>
        <v>97531</v>
      </c>
      <c r="H4388" s="388">
        <f t="shared" si="2"/>
        <v>131.06</v>
      </c>
    </row>
    <row r="4389" ht="15.75" customHeight="1">
      <c r="A4389" s="323" t="s">
        <v>23719</v>
      </c>
      <c r="B4389" s="480" t="s">
        <v>23720</v>
      </c>
      <c r="C4389" s="323" t="s">
        <v>1662</v>
      </c>
      <c r="D4389" s="323" t="s">
        <v>23722</v>
      </c>
      <c r="F4389" s="286" t="str">
        <f t="shared" si="1"/>
        <v>97532</v>
      </c>
      <c r="H4389" s="388">
        <f t="shared" si="2"/>
        <v>204.77</v>
      </c>
    </row>
    <row r="4390" ht="15.75" customHeight="1">
      <c r="A4390" s="323" t="s">
        <v>23725</v>
      </c>
      <c r="B4390" s="480" t="s">
        <v>23726</v>
      </c>
      <c r="C4390" s="323" t="s">
        <v>1662</v>
      </c>
      <c r="D4390" s="323" t="s">
        <v>23730</v>
      </c>
      <c r="F4390" s="286" t="str">
        <f t="shared" si="1"/>
        <v>97533</v>
      </c>
      <c r="H4390" s="388">
        <f t="shared" si="2"/>
        <v>385</v>
      </c>
    </row>
    <row r="4391" ht="15.75" customHeight="1">
      <c r="A4391" s="323" t="s">
        <v>23733</v>
      </c>
      <c r="B4391" s="480" t="s">
        <v>23735</v>
      </c>
      <c r="C4391" s="323" t="s">
        <v>1662</v>
      </c>
      <c r="D4391" s="323" t="s">
        <v>23737</v>
      </c>
      <c r="F4391" s="286" t="str">
        <f t="shared" si="1"/>
        <v>97534</v>
      </c>
      <c r="H4391" s="388">
        <f t="shared" si="2"/>
        <v>609.28</v>
      </c>
    </row>
    <row r="4392" ht="15.75" customHeight="1">
      <c r="A4392" s="323" t="s">
        <v>23741</v>
      </c>
      <c r="B4392" s="480" t="s">
        <v>23742</v>
      </c>
      <c r="C4392" s="323" t="s">
        <v>1662</v>
      </c>
      <c r="D4392" s="323" t="s">
        <v>4153</v>
      </c>
      <c r="F4392" s="286" t="str">
        <f t="shared" si="1"/>
        <v>97537</v>
      </c>
      <c r="H4392" s="388">
        <f t="shared" si="2"/>
        <v>21.21</v>
      </c>
    </row>
    <row r="4393" ht="15.75" customHeight="1">
      <c r="A4393" s="323" t="s">
        <v>23747</v>
      </c>
      <c r="B4393" s="480" t="s">
        <v>23750</v>
      </c>
      <c r="C4393" s="323" t="s">
        <v>1662</v>
      </c>
      <c r="D4393" s="323" t="s">
        <v>23752</v>
      </c>
      <c r="F4393" s="286" t="str">
        <f t="shared" si="1"/>
        <v>97540</v>
      </c>
      <c r="H4393" s="388">
        <f t="shared" si="2"/>
        <v>28.6</v>
      </c>
    </row>
    <row r="4394" ht="15.75" customHeight="1">
      <c r="A4394" s="323" t="s">
        <v>23754</v>
      </c>
      <c r="B4394" s="480" t="s">
        <v>23756</v>
      </c>
      <c r="C4394" s="323" t="s">
        <v>1662</v>
      </c>
      <c r="D4394" s="323" t="s">
        <v>14515</v>
      </c>
      <c r="F4394" s="286" t="str">
        <f t="shared" si="1"/>
        <v>97541</v>
      </c>
      <c r="H4394" s="388">
        <f t="shared" si="2"/>
        <v>24.44</v>
      </c>
    </row>
    <row r="4395" ht="15.75" customHeight="1">
      <c r="A4395" s="323" t="s">
        <v>23759</v>
      </c>
      <c r="B4395" s="480" t="s">
        <v>23760</v>
      </c>
      <c r="C4395" s="323" t="s">
        <v>1662</v>
      </c>
      <c r="D4395" s="323" t="s">
        <v>23762</v>
      </c>
      <c r="F4395" s="286" t="str">
        <f t="shared" si="1"/>
        <v>97543</v>
      </c>
      <c r="H4395" s="388">
        <f t="shared" si="2"/>
        <v>46.69</v>
      </c>
    </row>
    <row r="4396" ht="15.75" customHeight="1">
      <c r="A4396" s="323" t="s">
        <v>23764</v>
      </c>
      <c r="B4396" s="480" t="s">
        <v>23765</v>
      </c>
      <c r="C4396" s="323" t="s">
        <v>1662</v>
      </c>
      <c r="D4396" s="323" t="s">
        <v>10814</v>
      </c>
      <c r="F4396" s="286" t="str">
        <f t="shared" si="1"/>
        <v>97544</v>
      </c>
      <c r="H4396" s="388">
        <f t="shared" si="2"/>
        <v>41.69</v>
      </c>
    </row>
    <row r="4397" ht="15.75" customHeight="1">
      <c r="A4397" s="323" t="s">
        <v>23767</v>
      </c>
      <c r="B4397" s="480" t="s">
        <v>23768</v>
      </c>
      <c r="C4397" s="323" t="s">
        <v>1662</v>
      </c>
      <c r="D4397" s="323" t="s">
        <v>23770</v>
      </c>
      <c r="F4397" s="286" t="str">
        <f t="shared" si="1"/>
        <v>97546</v>
      </c>
      <c r="H4397" s="388">
        <f t="shared" si="2"/>
        <v>29.71</v>
      </c>
    </row>
    <row r="4398" ht="15.75" customHeight="1">
      <c r="A4398" s="323" t="s">
        <v>23772</v>
      </c>
      <c r="B4398" s="480" t="s">
        <v>23773</v>
      </c>
      <c r="C4398" s="323" t="s">
        <v>1662</v>
      </c>
      <c r="D4398" s="323" t="s">
        <v>23770</v>
      </c>
      <c r="F4398" s="286" t="str">
        <f t="shared" si="1"/>
        <v>97547</v>
      </c>
      <c r="H4398" s="388">
        <f t="shared" si="2"/>
        <v>29.71</v>
      </c>
    </row>
    <row r="4399" ht="15.75" customHeight="1">
      <c r="A4399" s="323" t="s">
        <v>23776</v>
      </c>
      <c r="B4399" s="480" t="s">
        <v>23777</v>
      </c>
      <c r="C4399" s="323" t="s">
        <v>1662</v>
      </c>
      <c r="D4399" s="323" t="s">
        <v>16406</v>
      </c>
      <c r="F4399" s="286" t="str">
        <f t="shared" si="1"/>
        <v>97548</v>
      </c>
      <c r="H4399" s="388">
        <f t="shared" si="2"/>
        <v>44.15</v>
      </c>
    </row>
    <row r="4400" ht="15.75" customHeight="1">
      <c r="A4400" s="323" t="s">
        <v>23779</v>
      </c>
      <c r="B4400" s="480" t="s">
        <v>23780</v>
      </c>
      <c r="C4400" s="323" t="s">
        <v>1662</v>
      </c>
      <c r="D4400" s="323" t="s">
        <v>16406</v>
      </c>
      <c r="F4400" s="286" t="str">
        <f t="shared" si="1"/>
        <v>97549</v>
      </c>
      <c r="H4400" s="388">
        <f t="shared" si="2"/>
        <v>44.15</v>
      </c>
    </row>
    <row r="4401" ht="15.75" customHeight="1">
      <c r="A4401" s="323" t="s">
        <v>23783</v>
      </c>
      <c r="B4401" s="480" t="s">
        <v>23784</v>
      </c>
      <c r="C4401" s="323" t="s">
        <v>1662</v>
      </c>
      <c r="D4401" s="323" t="s">
        <v>23785</v>
      </c>
      <c r="F4401" s="286" t="str">
        <f t="shared" si="1"/>
        <v>97550</v>
      </c>
      <c r="H4401" s="388">
        <f t="shared" si="2"/>
        <v>73.53</v>
      </c>
    </row>
    <row r="4402" ht="15.75" customHeight="1">
      <c r="A4402" s="323" t="s">
        <v>23787</v>
      </c>
      <c r="B4402" s="480" t="s">
        <v>23788</v>
      </c>
      <c r="C4402" s="323" t="s">
        <v>1662</v>
      </c>
      <c r="D4402" s="323" t="s">
        <v>23785</v>
      </c>
      <c r="F4402" s="286" t="str">
        <f t="shared" si="1"/>
        <v>97551</v>
      </c>
      <c r="H4402" s="388">
        <f t="shared" si="2"/>
        <v>73.53</v>
      </c>
    </row>
    <row r="4403" ht="15.75" customHeight="1">
      <c r="A4403" s="323" t="s">
        <v>23791</v>
      </c>
      <c r="B4403" s="480" t="s">
        <v>23792</v>
      </c>
      <c r="C4403" s="323" t="s">
        <v>1662</v>
      </c>
      <c r="D4403" s="323" t="s">
        <v>23794</v>
      </c>
      <c r="F4403" s="286" t="str">
        <f t="shared" si="1"/>
        <v>97552</v>
      </c>
      <c r="H4403" s="388">
        <f t="shared" si="2"/>
        <v>43.24</v>
      </c>
    </row>
    <row r="4404" ht="15.75" customHeight="1">
      <c r="A4404" s="323" t="s">
        <v>23796</v>
      </c>
      <c r="B4404" s="480" t="s">
        <v>23797</v>
      </c>
      <c r="C4404" s="323" t="s">
        <v>1662</v>
      </c>
      <c r="D4404" s="323" t="s">
        <v>23799</v>
      </c>
      <c r="F4404" s="286" t="str">
        <f t="shared" si="1"/>
        <v>97553</v>
      </c>
      <c r="H4404" s="388">
        <f t="shared" si="2"/>
        <v>62.48</v>
      </c>
    </row>
    <row r="4405" ht="15.75" customHeight="1">
      <c r="A4405" s="323" t="s">
        <v>23803</v>
      </c>
      <c r="B4405" s="480" t="s">
        <v>23804</v>
      </c>
      <c r="C4405" s="323" t="s">
        <v>1662</v>
      </c>
      <c r="D4405" s="323" t="s">
        <v>23806</v>
      </c>
      <c r="F4405" s="286" t="str">
        <f t="shared" si="1"/>
        <v>97554</v>
      </c>
      <c r="H4405" s="388">
        <f t="shared" si="2"/>
        <v>108.46</v>
      </c>
    </row>
    <row r="4406" ht="15.75" customHeight="1">
      <c r="A4406" s="323" t="s">
        <v>23808</v>
      </c>
      <c r="B4406" s="480" t="s">
        <v>23810</v>
      </c>
      <c r="C4406" s="323" t="s">
        <v>1662</v>
      </c>
      <c r="D4406" s="323" t="s">
        <v>9934</v>
      </c>
      <c r="F4406" s="286" t="str">
        <f t="shared" si="1"/>
        <v>98602</v>
      </c>
      <c r="H4406" s="388">
        <f t="shared" si="2"/>
        <v>14.36</v>
      </c>
    </row>
    <row r="4407" ht="15.75" customHeight="1">
      <c r="A4407" s="323" t="s">
        <v>23814</v>
      </c>
      <c r="B4407" s="480" t="s">
        <v>23816</v>
      </c>
      <c r="C4407" s="323" t="s">
        <v>1662</v>
      </c>
      <c r="D4407" s="323" t="s">
        <v>23817</v>
      </c>
      <c r="F4407" s="286" t="str">
        <f t="shared" si="1"/>
        <v>6171</v>
      </c>
      <c r="H4407" s="388">
        <f t="shared" si="2"/>
        <v>26.49</v>
      </c>
    </row>
    <row r="4408" ht="15.75" customHeight="1">
      <c r="A4408" s="323" t="s">
        <v>23819</v>
      </c>
      <c r="B4408" s="480" t="s">
        <v>23820</v>
      </c>
      <c r="C4408" s="323" t="s">
        <v>1662</v>
      </c>
      <c r="D4408" s="323" t="s">
        <v>23822</v>
      </c>
      <c r="F4408" s="286" t="str">
        <f t="shared" si="1"/>
        <v>74166/1</v>
      </c>
      <c r="H4408" s="388">
        <f t="shared" si="2"/>
        <v>236.85</v>
      </c>
    </row>
    <row r="4409" ht="15.75" customHeight="1">
      <c r="A4409" s="323" t="s">
        <v>23824</v>
      </c>
      <c r="B4409" s="480" t="s">
        <v>23826</v>
      </c>
      <c r="C4409" s="323" t="s">
        <v>1662</v>
      </c>
      <c r="D4409" s="323" t="s">
        <v>23827</v>
      </c>
      <c r="F4409" s="286" t="str">
        <f t="shared" si="1"/>
        <v>74166/2</v>
      </c>
      <c r="H4409" s="388">
        <f t="shared" si="2"/>
        <v>311.94</v>
      </c>
    </row>
    <row r="4410" ht="15.75" customHeight="1">
      <c r="A4410" s="323" t="s">
        <v>23830</v>
      </c>
      <c r="B4410" s="480" t="s">
        <v>23832</v>
      </c>
      <c r="C4410" s="323" t="s">
        <v>1662</v>
      </c>
      <c r="D4410" s="323" t="s">
        <v>23833</v>
      </c>
      <c r="F4410" s="286" t="str">
        <f t="shared" si="1"/>
        <v>88503</v>
      </c>
      <c r="H4410" s="388">
        <f t="shared" si="2"/>
        <v>882.53</v>
      </c>
    </row>
    <row r="4411" ht="15.75" customHeight="1">
      <c r="A4411" s="323" t="s">
        <v>23836</v>
      </c>
      <c r="B4411" s="480" t="s">
        <v>23838</v>
      </c>
      <c r="C4411" s="323" t="s">
        <v>1662</v>
      </c>
      <c r="D4411" s="323" t="s">
        <v>23839</v>
      </c>
      <c r="F4411" s="286" t="str">
        <f t="shared" si="1"/>
        <v>88504</v>
      </c>
      <c r="H4411" s="388">
        <f t="shared" si="2"/>
        <v>711.3</v>
      </c>
    </row>
    <row r="4412" ht="15.75" customHeight="1">
      <c r="A4412" s="323" t="s">
        <v>23842</v>
      </c>
      <c r="B4412" s="480" t="s">
        <v>23844</v>
      </c>
      <c r="C4412" s="323" t="s">
        <v>1662</v>
      </c>
      <c r="D4412" s="323" t="s">
        <v>23845</v>
      </c>
      <c r="F4412" s="286" t="str">
        <f t="shared" si="1"/>
        <v>97900</v>
      </c>
      <c r="H4412" s="388">
        <f t="shared" si="2"/>
        <v>163.85</v>
      </c>
    </row>
    <row r="4413" ht="15.75" customHeight="1">
      <c r="A4413" s="323" t="s">
        <v>23848</v>
      </c>
      <c r="B4413" s="480" t="s">
        <v>23850</v>
      </c>
      <c r="C4413" s="323" t="s">
        <v>1662</v>
      </c>
      <c r="D4413" s="323" t="s">
        <v>23851</v>
      </c>
      <c r="F4413" s="286" t="str">
        <f t="shared" si="1"/>
        <v>97901</v>
      </c>
      <c r="H4413" s="388">
        <f t="shared" si="2"/>
        <v>260.25</v>
      </c>
    </row>
    <row r="4414" ht="15.75" customHeight="1">
      <c r="A4414" s="323" t="s">
        <v>23855</v>
      </c>
      <c r="B4414" s="480" t="s">
        <v>23856</v>
      </c>
      <c r="C4414" s="323" t="s">
        <v>1662</v>
      </c>
      <c r="D4414" s="323" t="s">
        <v>23858</v>
      </c>
      <c r="F4414" s="286" t="str">
        <f t="shared" si="1"/>
        <v>97902</v>
      </c>
      <c r="H4414" s="388">
        <f t="shared" si="2"/>
        <v>512.76</v>
      </c>
    </row>
    <row r="4415" ht="15.75" customHeight="1">
      <c r="A4415" s="323" t="s">
        <v>23861</v>
      </c>
      <c r="B4415" s="480" t="s">
        <v>23862</v>
      </c>
      <c r="C4415" s="323" t="s">
        <v>1662</v>
      </c>
      <c r="D4415" s="323" t="s">
        <v>23864</v>
      </c>
      <c r="F4415" s="286" t="str">
        <f t="shared" si="1"/>
        <v>97903</v>
      </c>
      <c r="H4415" s="388">
        <f t="shared" si="2"/>
        <v>706.91</v>
      </c>
    </row>
    <row r="4416" ht="15.75" customHeight="1">
      <c r="A4416" s="323" t="s">
        <v>23865</v>
      </c>
      <c r="B4416" s="480" t="s">
        <v>23867</v>
      </c>
      <c r="C4416" s="323" t="s">
        <v>1662</v>
      </c>
      <c r="D4416" s="323" t="s">
        <v>23868</v>
      </c>
      <c r="F4416" s="286" t="str">
        <f t="shared" si="1"/>
        <v>97904</v>
      </c>
      <c r="H4416" s="388">
        <f t="shared" si="2"/>
        <v>828.35</v>
      </c>
    </row>
    <row r="4417" ht="15.75" customHeight="1">
      <c r="A4417" s="323" t="s">
        <v>23871</v>
      </c>
      <c r="B4417" s="480" t="s">
        <v>23872</v>
      </c>
      <c r="C4417" s="323" t="s">
        <v>1662</v>
      </c>
      <c r="D4417" s="323" t="s">
        <v>23873</v>
      </c>
      <c r="F4417" s="286" t="str">
        <f t="shared" si="1"/>
        <v>97905</v>
      </c>
      <c r="H4417" s="388">
        <f t="shared" si="2"/>
        <v>208.31</v>
      </c>
    </row>
    <row r="4418" ht="15.75" customHeight="1">
      <c r="A4418" s="323" t="s">
        <v>23877</v>
      </c>
      <c r="B4418" s="480" t="s">
        <v>23878</v>
      </c>
      <c r="C4418" s="323" t="s">
        <v>1662</v>
      </c>
      <c r="D4418" s="323" t="s">
        <v>23880</v>
      </c>
      <c r="F4418" s="286" t="str">
        <f t="shared" si="1"/>
        <v>97906</v>
      </c>
      <c r="H4418" s="388">
        <f t="shared" si="2"/>
        <v>388.26</v>
      </c>
    </row>
    <row r="4419" ht="15.75" customHeight="1">
      <c r="A4419" s="323" t="s">
        <v>23883</v>
      </c>
      <c r="B4419" s="480" t="s">
        <v>23884</v>
      </c>
      <c r="C4419" s="323" t="s">
        <v>1662</v>
      </c>
      <c r="D4419" s="323" t="s">
        <v>23886</v>
      </c>
      <c r="F4419" s="286" t="str">
        <f t="shared" si="1"/>
        <v>97907</v>
      </c>
      <c r="H4419" s="388">
        <f t="shared" si="2"/>
        <v>548.04</v>
      </c>
    </row>
    <row r="4420" ht="15.75" customHeight="1">
      <c r="A4420" s="323" t="s">
        <v>23889</v>
      </c>
      <c r="B4420" s="480" t="s">
        <v>23890</v>
      </c>
      <c r="C4420" s="323" t="s">
        <v>1662</v>
      </c>
      <c r="D4420" s="323" t="s">
        <v>23892</v>
      </c>
      <c r="F4420" s="286" t="str">
        <f t="shared" si="1"/>
        <v>97908</v>
      </c>
      <c r="H4420" s="388">
        <f t="shared" si="2"/>
        <v>640.36</v>
      </c>
    </row>
    <row r="4421" ht="15.75" customHeight="1">
      <c r="A4421" s="323" t="s">
        <v>23895</v>
      </c>
      <c r="B4421" s="480" t="s">
        <v>23897</v>
      </c>
      <c r="C4421" s="323" t="s">
        <v>1662</v>
      </c>
      <c r="D4421" s="323" t="s">
        <v>23899</v>
      </c>
      <c r="F4421" s="286" t="str">
        <f t="shared" si="1"/>
        <v>98102</v>
      </c>
      <c r="H4421" s="388">
        <f t="shared" si="2"/>
        <v>78.79</v>
      </c>
    </row>
    <row r="4422" ht="15.75" customHeight="1">
      <c r="A4422" s="323" t="s">
        <v>23901</v>
      </c>
      <c r="B4422" s="480" t="s">
        <v>23903</v>
      </c>
      <c r="C4422" s="323" t="s">
        <v>1662</v>
      </c>
      <c r="D4422" s="323" t="s">
        <v>23904</v>
      </c>
      <c r="F4422" s="286" t="str">
        <f t="shared" si="1"/>
        <v>98103</v>
      </c>
      <c r="H4422" s="388">
        <f t="shared" si="2"/>
        <v>165</v>
      </c>
    </row>
    <row r="4423" ht="15.75" customHeight="1">
      <c r="A4423" s="323" t="s">
        <v>23909</v>
      </c>
      <c r="B4423" s="480" t="s">
        <v>23910</v>
      </c>
      <c r="C4423" s="323" t="s">
        <v>1662</v>
      </c>
      <c r="D4423" s="323" t="s">
        <v>16073</v>
      </c>
      <c r="F4423" s="286" t="str">
        <f t="shared" si="1"/>
        <v>98104</v>
      </c>
      <c r="H4423" s="388">
        <f t="shared" si="2"/>
        <v>346.98</v>
      </c>
    </row>
    <row r="4424" ht="15.75" customHeight="1">
      <c r="A4424" s="323" t="s">
        <v>23913</v>
      </c>
      <c r="B4424" s="480" t="s">
        <v>23915</v>
      </c>
      <c r="C4424" s="323" t="s">
        <v>1662</v>
      </c>
      <c r="D4424" s="323" t="s">
        <v>23916</v>
      </c>
      <c r="F4424" s="286" t="str">
        <f t="shared" si="1"/>
        <v>98105</v>
      </c>
      <c r="H4424" s="388">
        <f t="shared" si="2"/>
        <v>600.5</v>
      </c>
    </row>
    <row r="4425" ht="15.75" customHeight="1">
      <c r="A4425" s="323" t="s">
        <v>23919</v>
      </c>
      <c r="B4425" s="480" t="s">
        <v>23920</v>
      </c>
      <c r="C4425" s="323" t="s">
        <v>1662</v>
      </c>
      <c r="D4425" s="323" t="s">
        <v>23921</v>
      </c>
      <c r="F4425" s="286" t="str">
        <f t="shared" si="1"/>
        <v>98106</v>
      </c>
      <c r="H4425" s="388">
        <f t="shared" si="2"/>
        <v>993.59</v>
      </c>
    </row>
    <row r="4426" ht="15.75" customHeight="1">
      <c r="A4426" s="323" t="s">
        <v>23924</v>
      </c>
      <c r="B4426" s="480" t="s">
        <v>23926</v>
      </c>
      <c r="C4426" s="323" t="s">
        <v>1662</v>
      </c>
      <c r="D4426" s="323" t="s">
        <v>23927</v>
      </c>
      <c r="F4426" s="286" t="str">
        <f t="shared" si="1"/>
        <v>98107</v>
      </c>
      <c r="H4426" s="388">
        <f t="shared" si="2"/>
        <v>250.09</v>
      </c>
    </row>
    <row r="4427" ht="15.75" customHeight="1">
      <c r="A4427" s="323" t="s">
        <v>23930</v>
      </c>
      <c r="B4427" s="480" t="s">
        <v>23931</v>
      </c>
      <c r="C4427" s="323" t="s">
        <v>1662</v>
      </c>
      <c r="D4427" s="323" t="s">
        <v>23933</v>
      </c>
      <c r="F4427" s="286" t="str">
        <f t="shared" si="1"/>
        <v>98108</v>
      </c>
      <c r="H4427" s="388">
        <f t="shared" si="2"/>
        <v>444.3</v>
      </c>
    </row>
    <row r="4428" ht="15.75" customHeight="1">
      <c r="A4428" s="323" t="s">
        <v>23936</v>
      </c>
      <c r="B4428" s="480" t="s">
        <v>23938</v>
      </c>
      <c r="C4428" s="323" t="s">
        <v>1662</v>
      </c>
      <c r="D4428" s="323" t="s">
        <v>23939</v>
      </c>
      <c r="F4428" s="286" t="str">
        <f t="shared" si="1"/>
        <v>99250</v>
      </c>
      <c r="H4428" s="388">
        <f t="shared" si="2"/>
        <v>160.11</v>
      </c>
    </row>
    <row r="4429" ht="15.75" customHeight="1">
      <c r="A4429" s="323" t="s">
        <v>23942</v>
      </c>
      <c r="B4429" s="480" t="s">
        <v>23944</v>
      </c>
      <c r="C4429" s="323" t="s">
        <v>1662</v>
      </c>
      <c r="D4429" s="323" t="s">
        <v>23947</v>
      </c>
      <c r="F4429" s="286" t="str">
        <f t="shared" si="1"/>
        <v>99251</v>
      </c>
      <c r="H4429" s="388">
        <f t="shared" si="2"/>
        <v>253.81</v>
      </c>
    </row>
    <row r="4430" ht="15.75" customHeight="1">
      <c r="A4430" s="323" t="s">
        <v>23949</v>
      </c>
      <c r="B4430" s="480" t="s">
        <v>23950</v>
      </c>
      <c r="C4430" s="323" t="s">
        <v>1662</v>
      </c>
      <c r="D4430" s="323" t="s">
        <v>23952</v>
      </c>
      <c r="F4430" s="286" t="str">
        <f t="shared" si="1"/>
        <v>99253</v>
      </c>
      <c r="H4430" s="388">
        <f t="shared" si="2"/>
        <v>498.33</v>
      </c>
    </row>
    <row r="4431" ht="15.75" customHeight="1">
      <c r="A4431" s="323" t="s">
        <v>23955</v>
      </c>
      <c r="B4431" s="480" t="s">
        <v>23956</v>
      </c>
      <c r="C4431" s="323" t="s">
        <v>1662</v>
      </c>
      <c r="D4431" s="323" t="s">
        <v>23958</v>
      </c>
      <c r="F4431" s="286" t="str">
        <f t="shared" si="1"/>
        <v>99255</v>
      </c>
      <c r="H4431" s="388">
        <f t="shared" si="2"/>
        <v>687.14</v>
      </c>
    </row>
    <row r="4432" ht="15.75" customHeight="1">
      <c r="A4432" s="323" t="s">
        <v>23960</v>
      </c>
      <c r="B4432" s="480" t="s">
        <v>23961</v>
      </c>
      <c r="C4432" s="323" t="s">
        <v>1662</v>
      </c>
      <c r="D4432" s="323" t="s">
        <v>23963</v>
      </c>
      <c r="F4432" s="286" t="str">
        <f t="shared" si="1"/>
        <v>99257</v>
      </c>
      <c r="H4432" s="388">
        <f t="shared" si="2"/>
        <v>802.78</v>
      </c>
    </row>
    <row r="4433" ht="15.75" customHeight="1">
      <c r="A4433" s="323" t="s">
        <v>23966</v>
      </c>
      <c r="B4433" s="480" t="s">
        <v>23967</v>
      </c>
      <c r="C4433" s="323" t="s">
        <v>1662</v>
      </c>
      <c r="D4433" s="323" t="s">
        <v>23969</v>
      </c>
      <c r="F4433" s="286" t="str">
        <f t="shared" si="1"/>
        <v>99258</v>
      </c>
      <c r="H4433" s="388">
        <f t="shared" si="2"/>
        <v>203</v>
      </c>
    </row>
    <row r="4434" ht="15.75" customHeight="1">
      <c r="A4434" s="323" t="s">
        <v>23972</v>
      </c>
      <c r="B4434" s="480" t="s">
        <v>23973</v>
      </c>
      <c r="C4434" s="323" t="s">
        <v>1662</v>
      </c>
      <c r="D4434" s="323" t="s">
        <v>23975</v>
      </c>
      <c r="F4434" s="286" t="str">
        <f t="shared" si="1"/>
        <v>99260</v>
      </c>
      <c r="H4434" s="388">
        <f t="shared" si="2"/>
        <v>379.17</v>
      </c>
    </row>
    <row r="4435" ht="15.75" customHeight="1">
      <c r="A4435" s="323" t="s">
        <v>23977</v>
      </c>
      <c r="B4435" s="480" t="s">
        <v>23979</v>
      </c>
      <c r="C4435" s="323" t="s">
        <v>1662</v>
      </c>
      <c r="D4435" s="323" t="s">
        <v>23980</v>
      </c>
      <c r="F4435" s="286" t="str">
        <f t="shared" si="1"/>
        <v>99262</v>
      </c>
      <c r="H4435" s="388">
        <f t="shared" si="2"/>
        <v>535.08</v>
      </c>
    </row>
    <row r="4436" ht="15.75" customHeight="1">
      <c r="A4436" s="323" t="s">
        <v>23983</v>
      </c>
      <c r="B4436" s="480" t="s">
        <v>23985</v>
      </c>
      <c r="C4436" s="323" t="s">
        <v>1662</v>
      </c>
      <c r="D4436" s="323" t="s">
        <v>23986</v>
      </c>
      <c r="F4436" s="286" t="str">
        <f t="shared" si="1"/>
        <v>99264</v>
      </c>
      <c r="H4436" s="388">
        <f t="shared" si="2"/>
        <v>622.84</v>
      </c>
    </row>
    <row r="4437" ht="15.75" customHeight="1">
      <c r="A4437" s="323" t="s">
        <v>23991</v>
      </c>
      <c r="B4437" s="480" t="s">
        <v>23992</v>
      </c>
      <c r="C4437" s="323" t="s">
        <v>1662</v>
      </c>
      <c r="D4437" s="323" t="s">
        <v>2745</v>
      </c>
      <c r="F4437" s="286" t="str">
        <f t="shared" si="1"/>
        <v>89482</v>
      </c>
      <c r="H4437" s="388">
        <f t="shared" si="2"/>
        <v>24.25</v>
      </c>
    </row>
    <row r="4438" ht="15.75" customHeight="1">
      <c r="A4438" s="323" t="s">
        <v>23996</v>
      </c>
      <c r="B4438" s="480" t="s">
        <v>23997</v>
      </c>
      <c r="C4438" s="323" t="s">
        <v>1662</v>
      </c>
      <c r="D4438" s="323" t="s">
        <v>24000</v>
      </c>
      <c r="F4438" s="286" t="str">
        <f t="shared" si="1"/>
        <v>89491</v>
      </c>
      <c r="H4438" s="388">
        <f t="shared" si="2"/>
        <v>59.43</v>
      </c>
    </row>
    <row r="4439" ht="15.75" customHeight="1">
      <c r="A4439" s="323" t="s">
        <v>24003</v>
      </c>
      <c r="B4439" s="480" t="s">
        <v>24004</v>
      </c>
      <c r="C4439" s="323" t="s">
        <v>1662</v>
      </c>
      <c r="D4439" s="323" t="s">
        <v>6566</v>
      </c>
      <c r="F4439" s="286" t="str">
        <f t="shared" si="1"/>
        <v>89495</v>
      </c>
      <c r="H4439" s="388">
        <f t="shared" si="2"/>
        <v>9.57</v>
      </c>
    </row>
    <row r="4440" ht="15.75" customHeight="1">
      <c r="A4440" s="323" t="s">
        <v>24008</v>
      </c>
      <c r="B4440" s="480" t="s">
        <v>24010</v>
      </c>
      <c r="C4440" s="323" t="s">
        <v>1662</v>
      </c>
      <c r="D4440" s="323" t="s">
        <v>24011</v>
      </c>
      <c r="F4440" s="286" t="str">
        <f t="shared" si="1"/>
        <v>89707</v>
      </c>
      <c r="H4440" s="388">
        <f t="shared" si="2"/>
        <v>29.26</v>
      </c>
    </row>
    <row r="4441" ht="15.75" customHeight="1">
      <c r="A4441" s="323" t="s">
        <v>24015</v>
      </c>
      <c r="B4441" s="480" t="s">
        <v>24016</v>
      </c>
      <c r="C4441" s="323" t="s">
        <v>1662</v>
      </c>
      <c r="D4441" s="323" t="s">
        <v>24018</v>
      </c>
      <c r="F4441" s="286" t="str">
        <f t="shared" si="1"/>
        <v>89708</v>
      </c>
      <c r="H4441" s="388">
        <f t="shared" si="2"/>
        <v>66.19</v>
      </c>
    </row>
    <row r="4442" ht="15.75" customHeight="1">
      <c r="A4442" s="323" t="s">
        <v>24020</v>
      </c>
      <c r="B4442" s="480" t="s">
        <v>24022</v>
      </c>
      <c r="C4442" s="323" t="s">
        <v>1662</v>
      </c>
      <c r="D4442" s="323" t="s">
        <v>3897</v>
      </c>
      <c r="F4442" s="286" t="str">
        <f t="shared" si="1"/>
        <v>89709</v>
      </c>
      <c r="H4442" s="388">
        <f t="shared" si="2"/>
        <v>11.04</v>
      </c>
    </row>
    <row r="4443" ht="15.75" customHeight="1">
      <c r="A4443" s="323" t="s">
        <v>24025</v>
      </c>
      <c r="B4443" s="480" t="s">
        <v>24027</v>
      </c>
      <c r="C4443" s="323" t="s">
        <v>1662</v>
      </c>
      <c r="D4443" s="323" t="s">
        <v>17584</v>
      </c>
      <c r="F4443" s="286" t="str">
        <f t="shared" si="1"/>
        <v>89710</v>
      </c>
      <c r="H4443" s="388">
        <f t="shared" si="2"/>
        <v>10.81</v>
      </c>
    </row>
    <row r="4444" ht="15.75" customHeight="1">
      <c r="A4444" s="323" t="s">
        <v>24031</v>
      </c>
      <c r="B4444" s="480" t="s">
        <v>24032</v>
      </c>
      <c r="C4444" s="323" t="s">
        <v>1662</v>
      </c>
      <c r="D4444" s="323" t="s">
        <v>24034</v>
      </c>
      <c r="F4444" s="286" t="str">
        <f t="shared" si="1"/>
        <v>72739</v>
      </c>
      <c r="H4444" s="388">
        <f t="shared" si="2"/>
        <v>554</v>
      </c>
    </row>
    <row r="4445" ht="15.75" customHeight="1">
      <c r="A4445" s="323" t="s">
        <v>24036</v>
      </c>
      <c r="B4445" s="480" t="s">
        <v>24037</v>
      </c>
      <c r="C4445" s="323" t="s">
        <v>1662</v>
      </c>
      <c r="D4445" s="323" t="s">
        <v>24039</v>
      </c>
      <c r="F4445" s="286" t="str">
        <f t="shared" si="1"/>
        <v>74234/1</v>
      </c>
      <c r="H4445" s="388">
        <f t="shared" si="2"/>
        <v>590.09</v>
      </c>
    </row>
    <row r="4446" ht="15.75" customHeight="1">
      <c r="A4446" s="323" t="s">
        <v>24042</v>
      </c>
      <c r="B4446" s="480" t="s">
        <v>24044</v>
      </c>
      <c r="C4446" s="323" t="s">
        <v>1662</v>
      </c>
      <c r="D4446" s="323" t="s">
        <v>24045</v>
      </c>
      <c r="F4446" s="286" t="str">
        <f t="shared" si="1"/>
        <v>86872</v>
      </c>
      <c r="H4446" s="388">
        <f t="shared" si="2"/>
        <v>773.83</v>
      </c>
    </row>
    <row r="4447" ht="15.75" customHeight="1">
      <c r="A4447" s="323" t="s">
        <v>24048</v>
      </c>
      <c r="B4447" s="480" t="s">
        <v>24050</v>
      </c>
      <c r="C4447" s="323" t="s">
        <v>1662</v>
      </c>
      <c r="D4447" s="323" t="s">
        <v>24051</v>
      </c>
      <c r="F4447" s="286" t="str">
        <f t="shared" si="1"/>
        <v>86874</v>
      </c>
      <c r="H4447" s="388">
        <f t="shared" si="2"/>
        <v>474.72</v>
      </c>
    </row>
    <row r="4448" ht="15.75" customHeight="1">
      <c r="A4448" s="323" t="s">
        <v>24055</v>
      </c>
      <c r="B4448" s="480" t="s">
        <v>24057</v>
      </c>
      <c r="C4448" s="323" t="s">
        <v>1662</v>
      </c>
      <c r="D4448" s="323" t="s">
        <v>24058</v>
      </c>
      <c r="F4448" s="286" t="str">
        <f t="shared" si="1"/>
        <v>86875</v>
      </c>
      <c r="H4448" s="388">
        <f t="shared" si="2"/>
        <v>334.89</v>
      </c>
    </row>
    <row r="4449" ht="15.75" customHeight="1">
      <c r="A4449" s="323" t="s">
        <v>24062</v>
      </c>
      <c r="B4449" s="480" t="s">
        <v>24064</v>
      </c>
      <c r="C4449" s="323" t="s">
        <v>1662</v>
      </c>
      <c r="D4449" s="323" t="s">
        <v>24066</v>
      </c>
      <c r="F4449" s="286" t="str">
        <f t="shared" si="1"/>
        <v>86876</v>
      </c>
      <c r="H4449" s="388">
        <f t="shared" si="2"/>
        <v>194.5</v>
      </c>
    </row>
    <row r="4450" ht="15.75" customHeight="1">
      <c r="A4450" s="323" t="s">
        <v>24068</v>
      </c>
      <c r="B4450" s="480" t="s">
        <v>24069</v>
      </c>
      <c r="C4450" s="323" t="s">
        <v>1662</v>
      </c>
      <c r="D4450" s="323" t="s">
        <v>24070</v>
      </c>
      <c r="F4450" s="286" t="str">
        <f t="shared" si="1"/>
        <v>86877</v>
      </c>
      <c r="H4450" s="388">
        <f t="shared" si="2"/>
        <v>26.38</v>
      </c>
    </row>
    <row r="4451" ht="15.75" customHeight="1">
      <c r="A4451" s="323" t="s">
        <v>24074</v>
      </c>
      <c r="B4451" s="480" t="s">
        <v>24075</v>
      </c>
      <c r="C4451" s="323" t="s">
        <v>1662</v>
      </c>
      <c r="D4451" s="323" t="s">
        <v>24077</v>
      </c>
      <c r="F4451" s="286" t="str">
        <f t="shared" si="1"/>
        <v>86878</v>
      </c>
      <c r="H4451" s="388">
        <f t="shared" si="2"/>
        <v>49.4</v>
      </c>
    </row>
    <row r="4452" ht="15.75" customHeight="1">
      <c r="A4452" s="323" t="s">
        <v>24080</v>
      </c>
      <c r="B4452" s="480" t="s">
        <v>24082</v>
      </c>
      <c r="C4452" s="323" t="s">
        <v>1662</v>
      </c>
      <c r="D4452" s="323" t="s">
        <v>5871</v>
      </c>
      <c r="F4452" s="286" t="str">
        <f t="shared" si="1"/>
        <v>86879</v>
      </c>
      <c r="H4452" s="388">
        <f t="shared" si="2"/>
        <v>6.45</v>
      </c>
    </row>
    <row r="4453" ht="15.75" customHeight="1">
      <c r="A4453" s="323" t="s">
        <v>24086</v>
      </c>
      <c r="B4453" s="480" t="s">
        <v>24087</v>
      </c>
      <c r="C4453" s="323" t="s">
        <v>1662</v>
      </c>
      <c r="D4453" s="323" t="s">
        <v>4470</v>
      </c>
      <c r="F4453" s="286" t="str">
        <f t="shared" si="1"/>
        <v>86880</v>
      </c>
      <c r="H4453" s="388">
        <f t="shared" si="2"/>
        <v>17.13</v>
      </c>
    </row>
    <row r="4454" ht="15.75" customHeight="1">
      <c r="A4454" s="323" t="s">
        <v>24093</v>
      </c>
      <c r="B4454" s="480" t="s">
        <v>24094</v>
      </c>
      <c r="C4454" s="323" t="s">
        <v>1662</v>
      </c>
      <c r="D4454" s="323" t="s">
        <v>24096</v>
      </c>
      <c r="F4454" s="286" t="str">
        <f t="shared" si="1"/>
        <v>86881</v>
      </c>
      <c r="H4454" s="388">
        <f t="shared" si="2"/>
        <v>137.99</v>
      </c>
    </row>
    <row r="4455" ht="15.75" customHeight="1">
      <c r="A4455" s="323" t="s">
        <v>24099</v>
      </c>
      <c r="B4455" s="480" t="s">
        <v>24100</v>
      </c>
      <c r="C4455" s="323" t="s">
        <v>1662</v>
      </c>
      <c r="D4455" s="323" t="s">
        <v>8418</v>
      </c>
      <c r="F4455" s="286" t="str">
        <f t="shared" si="1"/>
        <v>86882</v>
      </c>
      <c r="H4455" s="388">
        <f t="shared" si="2"/>
        <v>17.77</v>
      </c>
    </row>
    <row r="4456" ht="15.75" customHeight="1">
      <c r="A4456" s="323" t="s">
        <v>24105</v>
      </c>
      <c r="B4456" s="480" t="s">
        <v>24107</v>
      </c>
      <c r="C4456" s="323" t="s">
        <v>1662</v>
      </c>
      <c r="D4456" s="323" t="s">
        <v>4161</v>
      </c>
      <c r="F4456" s="286" t="str">
        <f t="shared" si="1"/>
        <v>86883</v>
      </c>
      <c r="H4456" s="388">
        <f t="shared" si="2"/>
        <v>10.19</v>
      </c>
    </row>
    <row r="4457" ht="15.75" customHeight="1">
      <c r="A4457" s="323" t="s">
        <v>24111</v>
      </c>
      <c r="B4457" s="480" t="s">
        <v>24112</v>
      </c>
      <c r="C4457" s="323" t="s">
        <v>1662</v>
      </c>
      <c r="D4457" s="323" t="s">
        <v>8645</v>
      </c>
      <c r="F4457" s="286" t="str">
        <f t="shared" si="1"/>
        <v>86884</v>
      </c>
      <c r="H4457" s="388">
        <f t="shared" si="2"/>
        <v>7.88</v>
      </c>
    </row>
    <row r="4458" ht="15.75" customHeight="1">
      <c r="A4458" s="323" t="s">
        <v>24115</v>
      </c>
      <c r="B4458" s="480" t="s">
        <v>24117</v>
      </c>
      <c r="C4458" s="323" t="s">
        <v>1662</v>
      </c>
      <c r="D4458" s="323" t="s">
        <v>24118</v>
      </c>
      <c r="F4458" s="286" t="str">
        <f t="shared" si="1"/>
        <v>86885</v>
      </c>
      <c r="H4458" s="388">
        <f t="shared" si="2"/>
        <v>10.85</v>
      </c>
    </row>
    <row r="4459" ht="15.75" customHeight="1">
      <c r="A4459" s="323" t="s">
        <v>24122</v>
      </c>
      <c r="B4459" s="480" t="s">
        <v>24123</v>
      </c>
      <c r="C4459" s="323" t="s">
        <v>1662</v>
      </c>
      <c r="D4459" s="323" t="s">
        <v>24125</v>
      </c>
      <c r="F4459" s="286" t="str">
        <f t="shared" si="1"/>
        <v>86886</v>
      </c>
      <c r="H4459" s="388">
        <f t="shared" si="2"/>
        <v>34.26</v>
      </c>
    </row>
    <row r="4460" ht="15.75" customHeight="1">
      <c r="A4460" s="323" t="s">
        <v>24128</v>
      </c>
      <c r="B4460" s="480" t="s">
        <v>24130</v>
      </c>
      <c r="C4460" s="323" t="s">
        <v>1662</v>
      </c>
      <c r="D4460" s="323" t="s">
        <v>24132</v>
      </c>
      <c r="F4460" s="286" t="str">
        <f t="shared" si="1"/>
        <v>86887</v>
      </c>
      <c r="H4460" s="388">
        <f t="shared" si="2"/>
        <v>37.07</v>
      </c>
    </row>
    <row r="4461" ht="15.75" customHeight="1">
      <c r="A4461" s="323" t="s">
        <v>24135</v>
      </c>
      <c r="B4461" s="480" t="s">
        <v>24136</v>
      </c>
      <c r="C4461" s="323" t="s">
        <v>1662</v>
      </c>
      <c r="D4461" s="323" t="s">
        <v>24137</v>
      </c>
      <c r="F4461" s="286" t="str">
        <f t="shared" si="1"/>
        <v>86888</v>
      </c>
      <c r="H4461" s="388">
        <f t="shared" si="2"/>
        <v>459.93</v>
      </c>
    </row>
    <row r="4462" ht="15.75" customHeight="1">
      <c r="A4462" s="323" t="s">
        <v>24139</v>
      </c>
      <c r="B4462" s="480" t="s">
        <v>24141</v>
      </c>
      <c r="C4462" s="323" t="s">
        <v>1662</v>
      </c>
      <c r="D4462" s="323" t="s">
        <v>24142</v>
      </c>
      <c r="F4462" s="286" t="str">
        <f t="shared" si="1"/>
        <v>86889</v>
      </c>
      <c r="H4462" s="388">
        <f t="shared" si="2"/>
        <v>327.73</v>
      </c>
    </row>
    <row r="4463" ht="15.75" customHeight="1">
      <c r="A4463" s="323" t="s">
        <v>24144</v>
      </c>
      <c r="B4463" s="480" t="s">
        <v>24146</v>
      </c>
      <c r="C4463" s="323" t="s">
        <v>1662</v>
      </c>
      <c r="D4463" s="323" t="s">
        <v>24147</v>
      </c>
      <c r="F4463" s="286" t="str">
        <f t="shared" si="1"/>
        <v>86893</v>
      </c>
      <c r="H4463" s="388">
        <f t="shared" si="2"/>
        <v>585.32</v>
      </c>
    </row>
    <row r="4464" ht="15.75" customHeight="1">
      <c r="A4464" s="323" t="s">
        <v>24149</v>
      </c>
      <c r="B4464" s="480" t="s">
        <v>24151</v>
      </c>
      <c r="C4464" s="323" t="s">
        <v>1662</v>
      </c>
      <c r="D4464" s="323" t="s">
        <v>24152</v>
      </c>
      <c r="F4464" s="286" t="str">
        <f t="shared" si="1"/>
        <v>86894</v>
      </c>
      <c r="H4464" s="388">
        <f t="shared" si="2"/>
        <v>193.34</v>
      </c>
    </row>
    <row r="4465" ht="15.75" customHeight="1">
      <c r="A4465" s="323" t="s">
        <v>24154</v>
      </c>
      <c r="B4465" s="480" t="s">
        <v>24155</v>
      </c>
      <c r="C4465" s="323" t="s">
        <v>1662</v>
      </c>
      <c r="D4465" s="323" t="s">
        <v>24157</v>
      </c>
      <c r="F4465" s="286" t="str">
        <f t="shared" si="1"/>
        <v>86895</v>
      </c>
      <c r="H4465" s="388">
        <f t="shared" si="2"/>
        <v>191.56</v>
      </c>
    </row>
    <row r="4466" ht="15.75" customHeight="1">
      <c r="A4466" s="323" t="s">
        <v>24159</v>
      </c>
      <c r="B4466" s="480" t="s">
        <v>24160</v>
      </c>
      <c r="C4466" s="323" t="s">
        <v>1662</v>
      </c>
      <c r="D4466" s="323" t="s">
        <v>24162</v>
      </c>
      <c r="F4466" s="286" t="str">
        <f t="shared" si="1"/>
        <v>86899</v>
      </c>
      <c r="H4466" s="388">
        <f t="shared" si="2"/>
        <v>288.19</v>
      </c>
    </row>
    <row r="4467" ht="15.75" customHeight="1">
      <c r="A4467" s="323" t="s">
        <v>24164</v>
      </c>
      <c r="B4467" s="480" t="s">
        <v>24165</v>
      </c>
      <c r="C4467" s="323" t="s">
        <v>1662</v>
      </c>
      <c r="D4467" s="323" t="s">
        <v>24167</v>
      </c>
      <c r="F4467" s="286" t="str">
        <f t="shared" si="1"/>
        <v>86900</v>
      </c>
      <c r="H4467" s="388">
        <f t="shared" si="2"/>
        <v>190.86</v>
      </c>
    </row>
    <row r="4468" ht="15.75" customHeight="1">
      <c r="A4468" s="323" t="s">
        <v>21151</v>
      </c>
      <c r="B4468" s="480" t="s">
        <v>21153</v>
      </c>
      <c r="C4468" s="323" t="s">
        <v>1662</v>
      </c>
      <c r="D4468" s="323" t="s">
        <v>24169</v>
      </c>
      <c r="F4468" s="286" t="str">
        <f t="shared" si="1"/>
        <v>86901</v>
      </c>
      <c r="H4468" s="388">
        <f t="shared" si="2"/>
        <v>136.49</v>
      </c>
    </row>
    <row r="4469" ht="15.75" customHeight="1">
      <c r="A4469" s="323" t="s">
        <v>24172</v>
      </c>
      <c r="B4469" s="480" t="s">
        <v>24173</v>
      </c>
      <c r="C4469" s="323" t="s">
        <v>1662</v>
      </c>
      <c r="D4469" s="323" t="s">
        <v>24175</v>
      </c>
      <c r="F4469" s="286" t="str">
        <f t="shared" si="1"/>
        <v>86902</v>
      </c>
      <c r="H4469" s="388">
        <f t="shared" si="2"/>
        <v>261.16</v>
      </c>
    </row>
    <row r="4470" ht="15.75" customHeight="1">
      <c r="A4470" s="323" t="s">
        <v>24178</v>
      </c>
      <c r="B4470" s="480" t="s">
        <v>24179</v>
      </c>
      <c r="C4470" s="323" t="s">
        <v>1662</v>
      </c>
      <c r="D4470" s="323" t="s">
        <v>24181</v>
      </c>
      <c r="F4470" s="286" t="str">
        <f t="shared" si="1"/>
        <v>86903</v>
      </c>
      <c r="H4470" s="388">
        <f t="shared" si="2"/>
        <v>345.75</v>
      </c>
    </row>
    <row r="4471" ht="15.75" customHeight="1">
      <c r="A4471" s="323" t="s">
        <v>24184</v>
      </c>
      <c r="B4471" s="480" t="s">
        <v>24186</v>
      </c>
      <c r="C4471" s="323" t="s">
        <v>1662</v>
      </c>
      <c r="D4471" s="323" t="s">
        <v>24188</v>
      </c>
      <c r="F4471" s="286" t="str">
        <f t="shared" si="1"/>
        <v>86904</v>
      </c>
      <c r="H4471" s="388">
        <f t="shared" si="2"/>
        <v>135.83</v>
      </c>
    </row>
    <row r="4472" ht="15.75" customHeight="1">
      <c r="A4472" s="323" t="s">
        <v>24191</v>
      </c>
      <c r="B4472" s="480" t="s">
        <v>24192</v>
      </c>
      <c r="C4472" s="323" t="s">
        <v>1662</v>
      </c>
      <c r="D4472" s="323" t="s">
        <v>24194</v>
      </c>
      <c r="F4472" s="286" t="str">
        <f t="shared" si="1"/>
        <v>86905</v>
      </c>
      <c r="H4472" s="388">
        <f t="shared" si="2"/>
        <v>214.64</v>
      </c>
    </row>
    <row r="4473" ht="15.75" customHeight="1">
      <c r="A4473" s="323" t="s">
        <v>24195</v>
      </c>
      <c r="B4473" s="480" t="s">
        <v>24196</v>
      </c>
      <c r="C4473" s="323" t="s">
        <v>1662</v>
      </c>
      <c r="D4473" s="323" t="s">
        <v>15586</v>
      </c>
      <c r="F4473" s="286" t="str">
        <f t="shared" si="1"/>
        <v>86906</v>
      </c>
      <c r="H4473" s="388">
        <f t="shared" si="2"/>
        <v>50.18</v>
      </c>
    </row>
    <row r="4474" ht="15.75" customHeight="1">
      <c r="A4474" s="323" t="s">
        <v>24200</v>
      </c>
      <c r="B4474" s="480" t="s">
        <v>24201</v>
      </c>
      <c r="C4474" s="323" t="s">
        <v>1662</v>
      </c>
      <c r="D4474" s="323" t="s">
        <v>24203</v>
      </c>
      <c r="F4474" s="286" t="str">
        <f t="shared" si="1"/>
        <v>86908</v>
      </c>
      <c r="H4474" s="388">
        <f t="shared" si="2"/>
        <v>256.11</v>
      </c>
    </row>
    <row r="4475" ht="15.75" customHeight="1">
      <c r="A4475" s="323" t="s">
        <v>24205</v>
      </c>
      <c r="B4475" s="480" t="s">
        <v>24206</v>
      </c>
      <c r="C4475" s="323" t="s">
        <v>1662</v>
      </c>
      <c r="D4475" s="323" t="s">
        <v>24208</v>
      </c>
      <c r="F4475" s="286" t="str">
        <f t="shared" si="1"/>
        <v>86909</v>
      </c>
      <c r="H4475" s="388">
        <f t="shared" si="2"/>
        <v>100.11</v>
      </c>
    </row>
    <row r="4476" ht="15.75" customHeight="1">
      <c r="A4476" s="323" t="s">
        <v>24210</v>
      </c>
      <c r="B4476" s="480" t="s">
        <v>24212</v>
      </c>
      <c r="C4476" s="323" t="s">
        <v>1662</v>
      </c>
      <c r="D4476" s="323" t="s">
        <v>24213</v>
      </c>
      <c r="F4476" s="286" t="str">
        <f t="shared" si="1"/>
        <v>86910</v>
      </c>
      <c r="H4476" s="388">
        <f t="shared" si="2"/>
        <v>95.79</v>
      </c>
    </row>
    <row r="4477" ht="15.75" customHeight="1">
      <c r="A4477" s="323" t="s">
        <v>24215</v>
      </c>
      <c r="B4477" s="480" t="s">
        <v>24216</v>
      </c>
      <c r="C4477" s="323" t="s">
        <v>1662</v>
      </c>
      <c r="D4477" s="323" t="s">
        <v>24217</v>
      </c>
      <c r="F4477" s="286" t="str">
        <f t="shared" si="1"/>
        <v>86911</v>
      </c>
      <c r="H4477" s="388">
        <f t="shared" si="2"/>
        <v>42.73</v>
      </c>
    </row>
    <row r="4478" ht="15.75" customHeight="1">
      <c r="A4478" s="323" t="s">
        <v>24219</v>
      </c>
      <c r="B4478" s="480" t="s">
        <v>24221</v>
      </c>
      <c r="C4478" s="323" t="s">
        <v>1662</v>
      </c>
      <c r="D4478" s="323" t="s">
        <v>24217</v>
      </c>
      <c r="F4478" s="286" t="str">
        <f t="shared" si="1"/>
        <v>86912</v>
      </c>
      <c r="H4478" s="388">
        <f t="shared" si="2"/>
        <v>42.73</v>
      </c>
    </row>
    <row r="4479" ht="15.75" customHeight="1">
      <c r="A4479" s="323" t="s">
        <v>24223</v>
      </c>
      <c r="B4479" s="480" t="s">
        <v>24225</v>
      </c>
      <c r="C4479" s="323" t="s">
        <v>1662</v>
      </c>
      <c r="D4479" s="323" t="s">
        <v>22477</v>
      </c>
      <c r="F4479" s="286" t="str">
        <f t="shared" si="1"/>
        <v>86913</v>
      </c>
      <c r="H4479" s="388">
        <f t="shared" si="2"/>
        <v>19.48</v>
      </c>
    </row>
    <row r="4480" ht="15.75" customHeight="1">
      <c r="A4480" s="323" t="s">
        <v>24228</v>
      </c>
      <c r="B4480" s="480" t="s">
        <v>24230</v>
      </c>
      <c r="C4480" s="323" t="s">
        <v>1662</v>
      </c>
      <c r="D4480" s="323" t="s">
        <v>7100</v>
      </c>
      <c r="F4480" s="286" t="str">
        <f t="shared" si="1"/>
        <v>86914</v>
      </c>
      <c r="H4480" s="388">
        <f t="shared" si="2"/>
        <v>39.01</v>
      </c>
    </row>
    <row r="4481" ht="15.75" customHeight="1">
      <c r="A4481" s="323" t="s">
        <v>24232</v>
      </c>
      <c r="B4481" s="480" t="s">
        <v>24233</v>
      </c>
      <c r="C4481" s="323" t="s">
        <v>1662</v>
      </c>
      <c r="D4481" s="323" t="s">
        <v>7369</v>
      </c>
      <c r="F4481" s="286" t="str">
        <f t="shared" si="1"/>
        <v>86915</v>
      </c>
      <c r="H4481" s="388">
        <f t="shared" si="2"/>
        <v>84.14</v>
      </c>
    </row>
    <row r="4482" ht="15.75" customHeight="1">
      <c r="A4482" s="323" t="s">
        <v>24235</v>
      </c>
      <c r="B4482" s="480" t="s">
        <v>24236</v>
      </c>
      <c r="C4482" s="323" t="s">
        <v>1662</v>
      </c>
      <c r="D4482" s="323" t="s">
        <v>8918</v>
      </c>
      <c r="F4482" s="286" t="str">
        <f t="shared" si="1"/>
        <v>86916</v>
      </c>
      <c r="H4482" s="388">
        <f t="shared" si="2"/>
        <v>32.73</v>
      </c>
    </row>
    <row r="4483" ht="15.75" customHeight="1">
      <c r="A4483" s="323" t="s">
        <v>24237</v>
      </c>
      <c r="B4483" s="480" t="s">
        <v>24239</v>
      </c>
      <c r="C4483" s="323" t="s">
        <v>1662</v>
      </c>
      <c r="D4483" s="323" t="s">
        <v>24240</v>
      </c>
      <c r="F4483" s="286" t="str">
        <f t="shared" si="1"/>
        <v>86919</v>
      </c>
      <c r="H4483" s="388">
        <f t="shared" si="2"/>
        <v>849.41</v>
      </c>
    </row>
    <row r="4484" ht="15.75" customHeight="1">
      <c r="A4484" s="323" t="s">
        <v>24243</v>
      </c>
      <c r="B4484" s="480" t="s">
        <v>24244</v>
      </c>
      <c r="C4484" s="323" t="s">
        <v>1662</v>
      </c>
      <c r="D4484" s="323" t="s">
        <v>24246</v>
      </c>
      <c r="F4484" s="286" t="str">
        <f t="shared" si="1"/>
        <v>86920</v>
      </c>
      <c r="H4484" s="388">
        <f t="shared" si="2"/>
        <v>809.94</v>
      </c>
    </row>
    <row r="4485" ht="15.75" customHeight="1">
      <c r="A4485" s="323" t="s">
        <v>24248</v>
      </c>
      <c r="B4485" s="480" t="s">
        <v>24250</v>
      </c>
      <c r="C4485" s="323" t="s">
        <v>1662</v>
      </c>
      <c r="D4485" s="323" t="s">
        <v>24251</v>
      </c>
      <c r="F4485" s="286" t="str">
        <f t="shared" si="1"/>
        <v>86921</v>
      </c>
      <c r="H4485" s="388">
        <f t="shared" si="2"/>
        <v>823.19</v>
      </c>
    </row>
    <row r="4486" ht="15.75" customHeight="1">
      <c r="A4486" s="323" t="s">
        <v>24254</v>
      </c>
      <c r="B4486" s="480" t="s">
        <v>24256</v>
      </c>
      <c r="C4486" s="323" t="s">
        <v>1662</v>
      </c>
      <c r="D4486" s="323" t="s">
        <v>24257</v>
      </c>
      <c r="F4486" s="286" t="str">
        <f t="shared" si="1"/>
        <v>86922</v>
      </c>
      <c r="H4486" s="388">
        <f t="shared" si="2"/>
        <v>678.1</v>
      </c>
    </row>
    <row r="4487" ht="15.75" customHeight="1">
      <c r="A4487" s="323" t="s">
        <v>24260</v>
      </c>
      <c r="B4487" s="480" t="s">
        <v>24261</v>
      </c>
      <c r="C4487" s="323" t="s">
        <v>1662</v>
      </c>
      <c r="D4487" s="323" t="s">
        <v>24263</v>
      </c>
      <c r="F4487" s="286" t="str">
        <f t="shared" si="1"/>
        <v>86923</v>
      </c>
      <c r="H4487" s="388">
        <f t="shared" si="2"/>
        <v>518.41</v>
      </c>
    </row>
    <row r="4488" ht="15.75" customHeight="1">
      <c r="A4488" s="323" t="s">
        <v>24266</v>
      </c>
      <c r="B4488" s="480" t="s">
        <v>24267</v>
      </c>
      <c r="C4488" s="323" t="s">
        <v>1662</v>
      </c>
      <c r="D4488" s="323" t="s">
        <v>24269</v>
      </c>
      <c r="F4488" s="286" t="str">
        <f t="shared" si="1"/>
        <v>86924</v>
      </c>
      <c r="H4488" s="388">
        <f t="shared" si="2"/>
        <v>531.66</v>
      </c>
    </row>
    <row r="4489" ht="15.75" customHeight="1">
      <c r="A4489" s="323" t="s">
        <v>24271</v>
      </c>
      <c r="B4489" s="480" t="s">
        <v>24272</v>
      </c>
      <c r="C4489" s="323" t="s">
        <v>1662</v>
      </c>
      <c r="D4489" s="323" t="s">
        <v>24274</v>
      </c>
      <c r="F4489" s="286" t="str">
        <f t="shared" si="1"/>
        <v>86925</v>
      </c>
      <c r="H4489" s="388">
        <f t="shared" si="2"/>
        <v>371</v>
      </c>
    </row>
    <row r="4490" ht="15.75" customHeight="1">
      <c r="A4490" s="323" t="s">
        <v>24277</v>
      </c>
      <c r="B4490" s="480" t="s">
        <v>24279</v>
      </c>
      <c r="C4490" s="323" t="s">
        <v>1662</v>
      </c>
      <c r="D4490" s="323" t="s">
        <v>24280</v>
      </c>
      <c r="F4490" s="286" t="str">
        <f t="shared" si="1"/>
        <v>86926</v>
      </c>
      <c r="H4490" s="388">
        <f t="shared" si="2"/>
        <v>384.25</v>
      </c>
    </row>
    <row r="4491" ht="15.75" customHeight="1">
      <c r="A4491" s="323" t="s">
        <v>24283</v>
      </c>
      <c r="B4491" s="480" t="s">
        <v>24285</v>
      </c>
      <c r="C4491" s="323" t="s">
        <v>1662</v>
      </c>
      <c r="D4491" s="323" t="s">
        <v>24286</v>
      </c>
      <c r="F4491" s="286" t="str">
        <f t="shared" si="1"/>
        <v>86927</v>
      </c>
      <c r="H4491" s="388">
        <f t="shared" si="2"/>
        <v>238.19</v>
      </c>
    </row>
    <row r="4492" ht="15.75" customHeight="1">
      <c r="A4492" s="323" t="s">
        <v>24289</v>
      </c>
      <c r="B4492" s="480" t="s">
        <v>24290</v>
      </c>
      <c r="C4492" s="323" t="s">
        <v>1662</v>
      </c>
      <c r="D4492" s="323" t="s">
        <v>24291</v>
      </c>
      <c r="F4492" s="286" t="str">
        <f t="shared" si="1"/>
        <v>86928</v>
      </c>
      <c r="H4492" s="388">
        <f t="shared" si="2"/>
        <v>251.44</v>
      </c>
    </row>
    <row r="4493" ht="15.75" customHeight="1">
      <c r="A4493" s="323" t="s">
        <v>24294</v>
      </c>
      <c r="B4493" s="480" t="s">
        <v>24295</v>
      </c>
      <c r="C4493" s="323" t="s">
        <v>1662</v>
      </c>
      <c r="D4493" s="323" t="s">
        <v>24297</v>
      </c>
      <c r="F4493" s="286" t="str">
        <f t="shared" si="1"/>
        <v>86929</v>
      </c>
      <c r="H4493" s="388">
        <f t="shared" si="2"/>
        <v>230.61</v>
      </c>
    </row>
    <row r="4494" ht="15.75" customHeight="1">
      <c r="A4494" s="323" t="s">
        <v>24300</v>
      </c>
      <c r="B4494" s="480" t="s">
        <v>24301</v>
      </c>
      <c r="C4494" s="323" t="s">
        <v>1662</v>
      </c>
      <c r="D4494" s="323" t="s">
        <v>24303</v>
      </c>
      <c r="F4494" s="286" t="str">
        <f t="shared" si="1"/>
        <v>86930</v>
      </c>
      <c r="H4494" s="388">
        <f t="shared" si="2"/>
        <v>243.86</v>
      </c>
    </row>
    <row r="4495" ht="15.75" customHeight="1">
      <c r="A4495" s="323" t="s">
        <v>24306</v>
      </c>
      <c r="B4495" s="480" t="s">
        <v>24308</v>
      </c>
      <c r="C4495" s="323" t="s">
        <v>1662</v>
      </c>
      <c r="D4495" s="323" t="s">
        <v>24309</v>
      </c>
      <c r="F4495" s="286" t="str">
        <f t="shared" si="1"/>
        <v>86931</v>
      </c>
      <c r="H4495" s="388">
        <f t="shared" si="2"/>
        <v>470.77</v>
      </c>
    </row>
    <row r="4496" ht="15.75" customHeight="1">
      <c r="A4496" s="323" t="s">
        <v>24312</v>
      </c>
      <c r="B4496" s="480" t="s">
        <v>24314</v>
      </c>
      <c r="C4496" s="323" t="s">
        <v>1662</v>
      </c>
      <c r="D4496" s="323" t="s">
        <v>24315</v>
      </c>
      <c r="F4496" s="286" t="str">
        <f t="shared" si="1"/>
        <v>86932</v>
      </c>
      <c r="H4496" s="388">
        <f t="shared" si="2"/>
        <v>496.99</v>
      </c>
    </row>
    <row r="4497" ht="15.75" customHeight="1">
      <c r="A4497" s="323" t="s">
        <v>24318</v>
      </c>
      <c r="B4497" s="480" t="s">
        <v>24320</v>
      </c>
      <c r="C4497" s="323" t="s">
        <v>1662</v>
      </c>
      <c r="D4497" s="323" t="s">
        <v>24321</v>
      </c>
      <c r="F4497" s="286" t="str">
        <f t="shared" si="1"/>
        <v>86933</v>
      </c>
      <c r="H4497" s="388">
        <f t="shared" si="2"/>
        <v>270.97</v>
      </c>
    </row>
    <row r="4498" ht="15.75" customHeight="1">
      <c r="A4498" s="323" t="s">
        <v>24324</v>
      </c>
      <c r="B4498" s="480" t="s">
        <v>24325</v>
      </c>
      <c r="C4498" s="323" t="s">
        <v>1662</v>
      </c>
      <c r="D4498" s="323" t="s">
        <v>24327</v>
      </c>
      <c r="F4498" s="286" t="str">
        <f t="shared" si="1"/>
        <v>86934</v>
      </c>
      <c r="H4498" s="388">
        <f t="shared" si="2"/>
        <v>263.39</v>
      </c>
    </row>
    <row r="4499" ht="15.75" customHeight="1">
      <c r="A4499" s="323" t="s">
        <v>24330</v>
      </c>
      <c r="B4499" s="480" t="s">
        <v>24331</v>
      </c>
      <c r="C4499" s="323" t="s">
        <v>1662</v>
      </c>
      <c r="D4499" s="323" t="s">
        <v>24333</v>
      </c>
      <c r="F4499" s="286" t="str">
        <f t="shared" si="1"/>
        <v>86935</v>
      </c>
      <c r="H4499" s="388">
        <f t="shared" si="2"/>
        <v>250.44</v>
      </c>
    </row>
    <row r="4500" ht="15.75" customHeight="1">
      <c r="A4500" s="323" t="s">
        <v>24336</v>
      </c>
      <c r="B4500" s="480" t="s">
        <v>24337</v>
      </c>
      <c r="C4500" s="323" t="s">
        <v>1662</v>
      </c>
      <c r="D4500" s="323" t="s">
        <v>24339</v>
      </c>
      <c r="F4500" s="286" t="str">
        <f t="shared" si="1"/>
        <v>86936</v>
      </c>
      <c r="H4500" s="388">
        <f t="shared" si="2"/>
        <v>378.25</v>
      </c>
    </row>
    <row r="4501" ht="15.75" customHeight="1">
      <c r="A4501" s="323" t="s">
        <v>24342</v>
      </c>
      <c r="B4501" s="480" t="s">
        <v>24343</v>
      </c>
      <c r="C4501" s="323" t="s">
        <v>1662</v>
      </c>
      <c r="D4501" s="323" t="s">
        <v>22056</v>
      </c>
      <c r="F4501" s="286" t="str">
        <f t="shared" si="1"/>
        <v>86937</v>
      </c>
      <c r="H4501" s="388">
        <f t="shared" si="2"/>
        <v>173.05</v>
      </c>
    </row>
    <row r="4502" ht="15.75" customHeight="1">
      <c r="A4502" s="323" t="s">
        <v>24347</v>
      </c>
      <c r="B4502" s="480" t="s">
        <v>24348</v>
      </c>
      <c r="C4502" s="323" t="s">
        <v>1662</v>
      </c>
      <c r="D4502" s="323" t="s">
        <v>24349</v>
      </c>
      <c r="F4502" s="286" t="str">
        <f t="shared" si="1"/>
        <v>86938</v>
      </c>
      <c r="H4502" s="388">
        <f t="shared" si="2"/>
        <v>300.86</v>
      </c>
    </row>
    <row r="4503" ht="15.75" customHeight="1">
      <c r="A4503" s="323" t="s">
        <v>24351</v>
      </c>
      <c r="B4503" s="480" t="s">
        <v>24352</v>
      </c>
      <c r="C4503" s="323" t="s">
        <v>1662</v>
      </c>
      <c r="D4503" s="323" t="s">
        <v>24354</v>
      </c>
      <c r="F4503" s="286" t="str">
        <f t="shared" si="1"/>
        <v>86939</v>
      </c>
      <c r="H4503" s="388">
        <f t="shared" si="2"/>
        <v>335.85</v>
      </c>
    </row>
    <row r="4504" ht="15.75" customHeight="1">
      <c r="A4504" s="323" t="s">
        <v>24358</v>
      </c>
      <c r="B4504" s="480" t="s">
        <v>24359</v>
      </c>
      <c r="C4504" s="323" t="s">
        <v>1662</v>
      </c>
      <c r="D4504" s="323" t="s">
        <v>24361</v>
      </c>
      <c r="F4504" s="286" t="str">
        <f t="shared" si="1"/>
        <v>86940</v>
      </c>
      <c r="H4504" s="388">
        <f t="shared" si="2"/>
        <v>798.9</v>
      </c>
    </row>
    <row r="4505" ht="15.75" customHeight="1">
      <c r="A4505" s="323" t="s">
        <v>24364</v>
      </c>
      <c r="B4505" s="480" t="s">
        <v>24365</v>
      </c>
      <c r="C4505" s="323" t="s">
        <v>1662</v>
      </c>
      <c r="D4505" s="323" t="s">
        <v>24367</v>
      </c>
      <c r="F4505" s="286" t="str">
        <f t="shared" si="1"/>
        <v>86941</v>
      </c>
      <c r="H4505" s="388">
        <f t="shared" si="2"/>
        <v>631.33</v>
      </c>
    </row>
    <row r="4506" ht="15.75" customHeight="1">
      <c r="A4506" s="323" t="s">
        <v>24370</v>
      </c>
      <c r="B4506" s="480" t="s">
        <v>24371</v>
      </c>
      <c r="C4506" s="323" t="s">
        <v>1662</v>
      </c>
      <c r="D4506" s="323" t="s">
        <v>24372</v>
      </c>
      <c r="F4506" s="286" t="str">
        <f t="shared" si="1"/>
        <v>86942</v>
      </c>
      <c r="H4506" s="388">
        <f t="shared" si="2"/>
        <v>218.1</v>
      </c>
    </row>
    <row r="4507" ht="15.75" customHeight="1">
      <c r="A4507" s="323" t="s">
        <v>21365</v>
      </c>
      <c r="B4507" s="480" t="s">
        <v>21366</v>
      </c>
      <c r="C4507" s="323" t="s">
        <v>1662</v>
      </c>
      <c r="D4507" s="323" t="s">
        <v>24376</v>
      </c>
      <c r="F4507" s="286" t="str">
        <f t="shared" si="1"/>
        <v>86943</v>
      </c>
      <c r="H4507" s="388">
        <f t="shared" si="2"/>
        <v>210.52</v>
      </c>
    </row>
    <row r="4508" ht="15.75" customHeight="1">
      <c r="A4508" s="323" t="s">
        <v>24378</v>
      </c>
      <c r="B4508" s="480" t="s">
        <v>24380</v>
      </c>
      <c r="C4508" s="323" t="s">
        <v>1662</v>
      </c>
      <c r="D4508" s="323" t="s">
        <v>24381</v>
      </c>
      <c r="F4508" s="286" t="str">
        <f t="shared" si="1"/>
        <v>86947</v>
      </c>
      <c r="H4508" s="388">
        <f t="shared" si="2"/>
        <v>877.82</v>
      </c>
    </row>
    <row r="4509" ht="15.75" customHeight="1">
      <c r="A4509" s="323" t="s">
        <v>24384</v>
      </c>
      <c r="B4509" s="480" t="s">
        <v>24386</v>
      </c>
      <c r="C4509" s="323" t="s">
        <v>1662</v>
      </c>
      <c r="D4509" s="323" t="s">
        <v>21028</v>
      </c>
      <c r="F4509" s="286" t="str">
        <f t="shared" si="1"/>
        <v>88571</v>
      </c>
      <c r="H4509" s="388">
        <f t="shared" si="2"/>
        <v>52.56</v>
      </c>
    </row>
    <row r="4510" ht="15.75" customHeight="1">
      <c r="A4510" s="323" t="s">
        <v>24389</v>
      </c>
      <c r="B4510" s="480" t="s">
        <v>24391</v>
      </c>
      <c r="C4510" s="323" t="s">
        <v>1662</v>
      </c>
      <c r="D4510" s="323" t="s">
        <v>24392</v>
      </c>
      <c r="F4510" s="286" t="str">
        <f t="shared" si="1"/>
        <v>93396</v>
      </c>
      <c r="H4510" s="388">
        <f t="shared" si="2"/>
        <v>422.67</v>
      </c>
    </row>
    <row r="4511" ht="15.75" customHeight="1">
      <c r="A4511" s="323" t="s">
        <v>24395</v>
      </c>
      <c r="B4511" s="480" t="s">
        <v>24396</v>
      </c>
      <c r="C4511" s="323" t="s">
        <v>1662</v>
      </c>
      <c r="D4511" s="323" t="s">
        <v>24398</v>
      </c>
      <c r="F4511" s="286" t="str">
        <f t="shared" si="1"/>
        <v>93441</v>
      </c>
      <c r="H4511" s="388">
        <f t="shared" si="2"/>
        <v>628.78</v>
      </c>
    </row>
    <row r="4512" ht="15.75" customHeight="1">
      <c r="A4512" s="323" t="s">
        <v>24400</v>
      </c>
      <c r="B4512" s="480" t="s">
        <v>24401</v>
      </c>
      <c r="C4512" s="323" t="s">
        <v>1662</v>
      </c>
      <c r="D4512" s="323" t="s">
        <v>24403</v>
      </c>
      <c r="F4512" s="286" t="str">
        <f t="shared" si="1"/>
        <v>93442</v>
      </c>
      <c r="H4512" s="388">
        <f t="shared" si="2"/>
        <v>1071.55</v>
      </c>
    </row>
    <row r="4513" ht="15.75" customHeight="1">
      <c r="A4513" s="323" t="s">
        <v>24405</v>
      </c>
      <c r="B4513" s="480" t="s">
        <v>24407</v>
      </c>
      <c r="C4513" s="323" t="s">
        <v>1662</v>
      </c>
      <c r="D4513" s="323" t="s">
        <v>24409</v>
      </c>
      <c r="F4513" s="286" t="str">
        <f t="shared" si="1"/>
        <v>95469</v>
      </c>
      <c r="H4513" s="388">
        <f t="shared" si="2"/>
        <v>216.59</v>
      </c>
    </row>
    <row r="4514" ht="15.75" customHeight="1">
      <c r="A4514" s="323" t="s">
        <v>24411</v>
      </c>
      <c r="B4514" s="480" t="s">
        <v>24412</v>
      </c>
      <c r="C4514" s="323" t="s">
        <v>1662</v>
      </c>
      <c r="D4514" s="323" t="s">
        <v>24413</v>
      </c>
      <c r="F4514" s="286" t="str">
        <f t="shared" si="1"/>
        <v>95470</v>
      </c>
      <c r="H4514" s="388">
        <f t="shared" si="2"/>
        <v>223.7</v>
      </c>
    </row>
    <row r="4515" ht="15.75" customHeight="1">
      <c r="A4515" s="323" t="s">
        <v>20151</v>
      </c>
      <c r="B4515" s="480" t="s">
        <v>20155</v>
      </c>
      <c r="C4515" s="323" t="s">
        <v>1662</v>
      </c>
      <c r="D4515" s="323" t="s">
        <v>24416</v>
      </c>
      <c r="F4515" s="286" t="str">
        <f t="shared" si="1"/>
        <v>95471</v>
      </c>
      <c r="H4515" s="388">
        <f t="shared" si="2"/>
        <v>798.11</v>
      </c>
    </row>
    <row r="4516" ht="15.75" customHeight="1">
      <c r="A4516" s="323" t="s">
        <v>24418</v>
      </c>
      <c r="B4516" s="480" t="s">
        <v>24419</v>
      </c>
      <c r="C4516" s="323" t="s">
        <v>1662</v>
      </c>
      <c r="D4516" s="323" t="s">
        <v>24421</v>
      </c>
      <c r="F4516" s="286" t="str">
        <f t="shared" si="1"/>
        <v>95472</v>
      </c>
      <c r="H4516" s="388">
        <f t="shared" si="2"/>
        <v>805.22</v>
      </c>
    </row>
    <row r="4517" ht="15.75" customHeight="1">
      <c r="A4517" s="323" t="s">
        <v>24423</v>
      </c>
      <c r="B4517" s="480" t="s">
        <v>24424</v>
      </c>
      <c r="C4517" s="323" t="s">
        <v>1662</v>
      </c>
      <c r="D4517" s="323" t="s">
        <v>15847</v>
      </c>
      <c r="F4517" s="286" t="str">
        <f t="shared" si="1"/>
        <v>95542</v>
      </c>
      <c r="H4517" s="388">
        <f t="shared" si="2"/>
        <v>29.09</v>
      </c>
    </row>
    <row r="4518" ht="15.75" customHeight="1">
      <c r="A4518" s="323" t="s">
        <v>24425</v>
      </c>
      <c r="B4518" s="480" t="s">
        <v>24427</v>
      </c>
      <c r="C4518" s="323" t="s">
        <v>1662</v>
      </c>
      <c r="D4518" s="323" t="s">
        <v>24428</v>
      </c>
      <c r="F4518" s="286" t="str">
        <f t="shared" si="1"/>
        <v>95543</v>
      </c>
      <c r="H4518" s="388">
        <f t="shared" si="2"/>
        <v>47.15</v>
      </c>
    </row>
    <row r="4519" ht="15.75" customHeight="1">
      <c r="A4519" s="323" t="s">
        <v>21556</v>
      </c>
      <c r="B4519" s="480" t="s">
        <v>21558</v>
      </c>
      <c r="C4519" s="323" t="s">
        <v>1662</v>
      </c>
      <c r="D4519" s="323" t="s">
        <v>11009</v>
      </c>
      <c r="F4519" s="286" t="str">
        <f t="shared" si="1"/>
        <v>95544</v>
      </c>
      <c r="H4519" s="388">
        <f t="shared" si="2"/>
        <v>36.79</v>
      </c>
    </row>
    <row r="4520" ht="15.75" customHeight="1">
      <c r="A4520" s="323" t="s">
        <v>24431</v>
      </c>
      <c r="B4520" s="480" t="s">
        <v>24432</v>
      </c>
      <c r="C4520" s="323" t="s">
        <v>1662</v>
      </c>
      <c r="D4520" s="323" t="s">
        <v>24433</v>
      </c>
      <c r="F4520" s="286" t="str">
        <f t="shared" si="1"/>
        <v>95545</v>
      </c>
      <c r="H4520" s="388">
        <f t="shared" si="2"/>
        <v>35.97</v>
      </c>
    </row>
    <row r="4521" ht="15.75" customHeight="1">
      <c r="A4521" s="323" t="s">
        <v>24434</v>
      </c>
      <c r="B4521" s="480" t="s">
        <v>24435</v>
      </c>
      <c r="C4521" s="323" t="s">
        <v>1662</v>
      </c>
      <c r="D4521" s="323" t="s">
        <v>24436</v>
      </c>
      <c r="F4521" s="286" t="str">
        <f t="shared" si="1"/>
        <v>95546</v>
      </c>
      <c r="H4521" s="388">
        <f t="shared" si="2"/>
        <v>108.9</v>
      </c>
    </row>
    <row r="4522" ht="15.75" customHeight="1">
      <c r="A4522" s="323" t="s">
        <v>20816</v>
      </c>
      <c r="B4522" s="480" t="s">
        <v>20820</v>
      </c>
      <c r="C4522" s="323" t="s">
        <v>1662</v>
      </c>
      <c r="D4522" s="323" t="s">
        <v>18446</v>
      </c>
      <c r="F4522" s="286" t="str">
        <f t="shared" si="1"/>
        <v>95547</v>
      </c>
      <c r="H4522" s="388">
        <f t="shared" si="2"/>
        <v>52.92</v>
      </c>
    </row>
    <row r="4523" ht="15.75" customHeight="1">
      <c r="A4523" s="323" t="s">
        <v>24437</v>
      </c>
      <c r="B4523" s="480" t="s">
        <v>24438</v>
      </c>
      <c r="C4523" s="323" t="s">
        <v>1662</v>
      </c>
      <c r="D4523" s="323" t="s">
        <v>10544</v>
      </c>
      <c r="F4523" s="286" t="str">
        <f t="shared" si="1"/>
        <v>6087</v>
      </c>
      <c r="H4523" s="388">
        <f t="shared" si="2"/>
        <v>26.06</v>
      </c>
    </row>
    <row r="4524" ht="15.75" customHeight="1">
      <c r="A4524" s="323" t="s">
        <v>24439</v>
      </c>
      <c r="B4524" s="480" t="s">
        <v>24440</v>
      </c>
      <c r="C4524" s="323" t="s">
        <v>1662</v>
      </c>
      <c r="D4524" s="323" t="s">
        <v>24441</v>
      </c>
      <c r="F4524" s="286" t="str">
        <f t="shared" si="1"/>
        <v>98052</v>
      </c>
      <c r="H4524" s="388">
        <f t="shared" si="2"/>
        <v>1340.16</v>
      </c>
    </row>
    <row r="4525" ht="15.75" customHeight="1">
      <c r="A4525" s="323" t="s">
        <v>24442</v>
      </c>
      <c r="B4525" s="480" t="s">
        <v>24443</v>
      </c>
      <c r="C4525" s="323" t="s">
        <v>1662</v>
      </c>
      <c r="D4525" s="323" t="s">
        <v>24444</v>
      </c>
      <c r="F4525" s="286" t="str">
        <f t="shared" si="1"/>
        <v>98053</v>
      </c>
      <c r="H4525" s="388">
        <f t="shared" si="2"/>
        <v>1963</v>
      </c>
    </row>
    <row r="4526" ht="15.75" customHeight="1">
      <c r="A4526" s="323" t="s">
        <v>24445</v>
      </c>
      <c r="B4526" s="480" t="s">
        <v>24446</v>
      </c>
      <c r="C4526" s="323" t="s">
        <v>1662</v>
      </c>
      <c r="D4526" s="323" t="s">
        <v>24447</v>
      </c>
      <c r="F4526" s="286" t="str">
        <f t="shared" si="1"/>
        <v>98054</v>
      </c>
      <c r="H4526" s="388">
        <f t="shared" si="2"/>
        <v>2876.7</v>
      </c>
    </row>
    <row r="4527" ht="15.75" customHeight="1">
      <c r="A4527" s="323" t="s">
        <v>24448</v>
      </c>
      <c r="B4527" s="480" t="s">
        <v>24449</v>
      </c>
      <c r="C4527" s="323" t="s">
        <v>1662</v>
      </c>
      <c r="D4527" s="323" t="s">
        <v>24450</v>
      </c>
      <c r="F4527" s="286" t="str">
        <f t="shared" si="1"/>
        <v>98055</v>
      </c>
      <c r="H4527" s="388">
        <f t="shared" si="2"/>
        <v>3814.93</v>
      </c>
    </row>
    <row r="4528" ht="15.75" customHeight="1">
      <c r="A4528" s="323" t="s">
        <v>24451</v>
      </c>
      <c r="B4528" s="480" t="s">
        <v>24452</v>
      </c>
      <c r="C4528" s="323" t="s">
        <v>1662</v>
      </c>
      <c r="D4528" s="323" t="s">
        <v>24453</v>
      </c>
      <c r="F4528" s="286" t="str">
        <f t="shared" si="1"/>
        <v>98056</v>
      </c>
      <c r="H4528" s="388">
        <f t="shared" si="2"/>
        <v>4411.6</v>
      </c>
    </row>
    <row r="4529" ht="15.75" customHeight="1">
      <c r="A4529" s="323" t="s">
        <v>24454</v>
      </c>
      <c r="B4529" s="480" t="s">
        <v>24455</v>
      </c>
      <c r="C4529" s="323" t="s">
        <v>1662</v>
      </c>
      <c r="D4529" s="323" t="s">
        <v>24456</v>
      </c>
      <c r="F4529" s="286" t="str">
        <f t="shared" si="1"/>
        <v>98057</v>
      </c>
      <c r="H4529" s="388">
        <f t="shared" si="2"/>
        <v>5817.21</v>
      </c>
    </row>
    <row r="4530" ht="15.75" customHeight="1">
      <c r="A4530" s="323" t="s">
        <v>24457</v>
      </c>
      <c r="B4530" s="480" t="s">
        <v>24458</v>
      </c>
      <c r="C4530" s="323" t="s">
        <v>1662</v>
      </c>
      <c r="D4530" s="323" t="s">
        <v>24459</v>
      </c>
      <c r="F4530" s="286" t="str">
        <f t="shared" si="1"/>
        <v>98066</v>
      </c>
      <c r="H4530" s="388">
        <f t="shared" si="2"/>
        <v>4345.08</v>
      </c>
    </row>
    <row r="4531" ht="15.75" customHeight="1">
      <c r="A4531" s="323" t="s">
        <v>24460</v>
      </c>
      <c r="B4531" s="480" t="s">
        <v>24461</v>
      </c>
      <c r="C4531" s="323" t="s">
        <v>1662</v>
      </c>
      <c r="D4531" s="323" t="s">
        <v>24462</v>
      </c>
      <c r="F4531" s="286" t="str">
        <f t="shared" si="1"/>
        <v>98067</v>
      </c>
      <c r="H4531" s="388">
        <f t="shared" si="2"/>
        <v>5807.66</v>
      </c>
    </row>
    <row r="4532" ht="15.75" customHeight="1">
      <c r="A4532" s="323" t="s">
        <v>24463</v>
      </c>
      <c r="B4532" s="480" t="s">
        <v>24464</v>
      </c>
      <c r="C4532" s="323" t="s">
        <v>1662</v>
      </c>
      <c r="D4532" s="323" t="s">
        <v>24465</v>
      </c>
      <c r="F4532" s="286" t="str">
        <f t="shared" si="1"/>
        <v>98068</v>
      </c>
      <c r="H4532" s="388">
        <f t="shared" si="2"/>
        <v>8214.49</v>
      </c>
    </row>
    <row r="4533" ht="15.75" customHeight="1">
      <c r="A4533" s="323" t="s">
        <v>24466</v>
      </c>
      <c r="B4533" s="480" t="s">
        <v>24467</v>
      </c>
      <c r="C4533" s="323" t="s">
        <v>1662</v>
      </c>
      <c r="D4533" s="323" t="s">
        <v>24468</v>
      </c>
      <c r="F4533" s="286" t="str">
        <f t="shared" si="1"/>
        <v>98069</v>
      </c>
      <c r="H4533" s="388">
        <f t="shared" si="2"/>
        <v>11009.18</v>
      </c>
    </row>
    <row r="4534" ht="15.75" customHeight="1">
      <c r="A4534" s="323" t="s">
        <v>24469</v>
      </c>
      <c r="B4534" s="480" t="s">
        <v>24470</v>
      </c>
      <c r="C4534" s="323" t="s">
        <v>1662</v>
      </c>
      <c r="D4534" s="323" t="s">
        <v>24471</v>
      </c>
      <c r="F4534" s="286" t="str">
        <f t="shared" si="1"/>
        <v>98070</v>
      </c>
      <c r="H4534" s="388">
        <f t="shared" si="2"/>
        <v>12621.85</v>
      </c>
    </row>
    <row r="4535" ht="15.75" customHeight="1">
      <c r="A4535" s="323" t="s">
        <v>24472</v>
      </c>
      <c r="B4535" s="480" t="s">
        <v>24473</v>
      </c>
      <c r="C4535" s="323" t="s">
        <v>1662</v>
      </c>
      <c r="D4535" s="323" t="s">
        <v>24474</v>
      </c>
      <c r="F4535" s="286" t="str">
        <f t="shared" si="1"/>
        <v>98071</v>
      </c>
      <c r="H4535" s="388">
        <f t="shared" si="2"/>
        <v>13863.66</v>
      </c>
    </row>
    <row r="4536" ht="15.75" customHeight="1">
      <c r="A4536" s="323" t="s">
        <v>24475</v>
      </c>
      <c r="B4536" s="480" t="s">
        <v>24476</v>
      </c>
      <c r="C4536" s="323" t="s">
        <v>1662</v>
      </c>
      <c r="D4536" s="323" t="s">
        <v>24477</v>
      </c>
      <c r="F4536" s="286" t="str">
        <f t="shared" si="1"/>
        <v>98072</v>
      </c>
      <c r="H4536" s="388">
        <f t="shared" si="2"/>
        <v>3634.17</v>
      </c>
    </row>
    <row r="4537" ht="15.75" customHeight="1">
      <c r="A4537" s="323" t="s">
        <v>24478</v>
      </c>
      <c r="B4537" s="480" t="s">
        <v>24479</v>
      </c>
      <c r="C4537" s="323" t="s">
        <v>1662</v>
      </c>
      <c r="D4537" s="323" t="s">
        <v>24480</v>
      </c>
      <c r="F4537" s="286" t="str">
        <f t="shared" si="1"/>
        <v>98073</v>
      </c>
      <c r="H4537" s="388">
        <f t="shared" si="2"/>
        <v>5675.69</v>
      </c>
    </row>
    <row r="4538" ht="15.75" customHeight="1">
      <c r="A4538" s="323" t="s">
        <v>24481</v>
      </c>
      <c r="B4538" s="480" t="s">
        <v>24482</v>
      </c>
      <c r="C4538" s="323" t="s">
        <v>1662</v>
      </c>
      <c r="D4538" s="323" t="s">
        <v>24483</v>
      </c>
      <c r="F4538" s="286" t="str">
        <f t="shared" si="1"/>
        <v>98074</v>
      </c>
      <c r="H4538" s="388">
        <f t="shared" si="2"/>
        <v>8806.24</v>
      </c>
    </row>
    <row r="4539" ht="15.75" customHeight="1">
      <c r="A4539" s="323" t="s">
        <v>24484</v>
      </c>
      <c r="B4539" s="480" t="s">
        <v>24485</v>
      </c>
      <c r="C4539" s="323" t="s">
        <v>1662</v>
      </c>
      <c r="D4539" s="323" t="s">
        <v>24486</v>
      </c>
      <c r="F4539" s="286" t="str">
        <f t="shared" si="1"/>
        <v>98075</v>
      </c>
      <c r="H4539" s="388">
        <f t="shared" si="2"/>
        <v>11447.87</v>
      </c>
    </row>
    <row r="4540" ht="15.75" customHeight="1">
      <c r="A4540" s="323" t="s">
        <v>24487</v>
      </c>
      <c r="B4540" s="480" t="s">
        <v>24488</v>
      </c>
      <c r="C4540" s="323" t="s">
        <v>1662</v>
      </c>
      <c r="D4540" s="323" t="s">
        <v>24489</v>
      </c>
      <c r="F4540" s="286" t="str">
        <f t="shared" si="1"/>
        <v>98076</v>
      </c>
      <c r="H4540" s="388">
        <f t="shared" si="2"/>
        <v>13187.11</v>
      </c>
    </row>
    <row r="4541" ht="15.75" customHeight="1">
      <c r="A4541" s="323" t="s">
        <v>24490</v>
      </c>
      <c r="B4541" s="480" t="s">
        <v>24491</v>
      </c>
      <c r="C4541" s="323" t="s">
        <v>1662</v>
      </c>
      <c r="D4541" s="323" t="s">
        <v>24492</v>
      </c>
      <c r="F4541" s="286" t="str">
        <f t="shared" si="1"/>
        <v>98077</v>
      </c>
      <c r="H4541" s="388">
        <f t="shared" si="2"/>
        <v>15523.02</v>
      </c>
    </row>
    <row r="4542" ht="15.75" customHeight="1">
      <c r="A4542" s="323" t="s">
        <v>24493</v>
      </c>
      <c r="B4542" s="480" t="s">
        <v>24494</v>
      </c>
      <c r="C4542" s="323" t="s">
        <v>1662</v>
      </c>
      <c r="D4542" s="323" t="s">
        <v>24495</v>
      </c>
      <c r="F4542" s="286" t="str">
        <f t="shared" si="1"/>
        <v>98078</v>
      </c>
      <c r="H4542" s="388">
        <f t="shared" si="2"/>
        <v>3671.69</v>
      </c>
    </row>
    <row r="4543" ht="15.75" customHeight="1">
      <c r="A4543" s="323" t="s">
        <v>24496</v>
      </c>
      <c r="B4543" s="480" t="s">
        <v>24497</v>
      </c>
      <c r="C4543" s="323" t="s">
        <v>1662</v>
      </c>
      <c r="D4543" s="323" t="s">
        <v>24498</v>
      </c>
      <c r="F4543" s="286" t="str">
        <f t="shared" si="1"/>
        <v>98079</v>
      </c>
      <c r="H4543" s="388">
        <f t="shared" si="2"/>
        <v>6432.97</v>
      </c>
    </row>
    <row r="4544" ht="15.75" customHeight="1">
      <c r="A4544" s="323" t="s">
        <v>24499</v>
      </c>
      <c r="B4544" s="480" t="s">
        <v>24500</v>
      </c>
      <c r="C4544" s="323" t="s">
        <v>1662</v>
      </c>
      <c r="D4544" s="323" t="s">
        <v>24501</v>
      </c>
      <c r="F4544" s="286" t="str">
        <f t="shared" si="1"/>
        <v>98080</v>
      </c>
      <c r="H4544" s="388">
        <f t="shared" si="2"/>
        <v>8273.55</v>
      </c>
    </row>
    <row r="4545" ht="15.75" customHeight="1">
      <c r="A4545" s="323" t="s">
        <v>24502</v>
      </c>
      <c r="B4545" s="480" t="s">
        <v>24503</v>
      </c>
      <c r="C4545" s="323" t="s">
        <v>1662</v>
      </c>
      <c r="D4545" s="323" t="s">
        <v>24504</v>
      </c>
      <c r="F4545" s="286" t="str">
        <f t="shared" si="1"/>
        <v>98081</v>
      </c>
      <c r="H4545" s="388">
        <f t="shared" si="2"/>
        <v>12257.98</v>
      </c>
    </row>
    <row r="4546" ht="15.75" customHeight="1">
      <c r="A4546" s="323" t="s">
        <v>24505</v>
      </c>
      <c r="B4546" s="480" t="s">
        <v>24506</v>
      </c>
      <c r="C4546" s="323" t="s">
        <v>1662</v>
      </c>
      <c r="D4546" s="323" t="s">
        <v>24507</v>
      </c>
      <c r="F4546" s="286" t="str">
        <f t="shared" si="1"/>
        <v>98082</v>
      </c>
      <c r="H4546" s="388">
        <f t="shared" si="2"/>
        <v>3349.55</v>
      </c>
    </row>
    <row r="4547" ht="15.75" customHeight="1">
      <c r="A4547" s="323" t="s">
        <v>24508</v>
      </c>
      <c r="B4547" s="480" t="s">
        <v>24509</v>
      </c>
      <c r="C4547" s="323" t="s">
        <v>1662</v>
      </c>
      <c r="D4547" s="323" t="s">
        <v>24510</v>
      </c>
      <c r="F4547" s="286" t="str">
        <f t="shared" si="1"/>
        <v>98083</v>
      </c>
      <c r="H4547" s="388">
        <f t="shared" si="2"/>
        <v>4434.14</v>
      </c>
    </row>
    <row r="4548" ht="15.75" customHeight="1">
      <c r="A4548" s="323" t="s">
        <v>24511</v>
      </c>
      <c r="B4548" s="480" t="s">
        <v>24512</v>
      </c>
      <c r="C4548" s="323" t="s">
        <v>1662</v>
      </c>
      <c r="D4548" s="323" t="s">
        <v>24513</v>
      </c>
      <c r="F4548" s="286" t="str">
        <f t="shared" si="1"/>
        <v>98084</v>
      </c>
      <c r="H4548" s="388">
        <f t="shared" si="2"/>
        <v>6235.34</v>
      </c>
    </row>
    <row r="4549" ht="15.75" customHeight="1">
      <c r="A4549" s="323" t="s">
        <v>24514</v>
      </c>
      <c r="B4549" s="480" t="s">
        <v>24515</v>
      </c>
      <c r="C4549" s="323" t="s">
        <v>1662</v>
      </c>
      <c r="D4549" s="323" t="s">
        <v>24516</v>
      </c>
      <c r="F4549" s="286" t="str">
        <f t="shared" si="1"/>
        <v>98085</v>
      </c>
      <c r="H4549" s="388">
        <f t="shared" si="2"/>
        <v>8446.97</v>
      </c>
    </row>
    <row r="4550" ht="15.75" customHeight="1">
      <c r="A4550" s="323" t="s">
        <v>24517</v>
      </c>
      <c r="B4550" s="480" t="s">
        <v>24518</v>
      </c>
      <c r="C4550" s="323" t="s">
        <v>1662</v>
      </c>
      <c r="D4550" s="323" t="s">
        <v>24519</v>
      </c>
      <c r="F4550" s="286" t="str">
        <f t="shared" si="1"/>
        <v>98086</v>
      </c>
      <c r="H4550" s="388">
        <f t="shared" si="2"/>
        <v>9563.29</v>
      </c>
    </row>
    <row r="4551" ht="15.75" customHeight="1">
      <c r="A4551" s="323" t="s">
        <v>24520</v>
      </c>
      <c r="B4551" s="480" t="s">
        <v>24521</v>
      </c>
      <c r="C4551" s="323" t="s">
        <v>1662</v>
      </c>
      <c r="D4551" s="323" t="s">
        <v>24522</v>
      </c>
      <c r="F4551" s="286" t="str">
        <f t="shared" si="1"/>
        <v>98087</v>
      </c>
      <c r="H4551" s="388">
        <f t="shared" si="2"/>
        <v>10260.67</v>
      </c>
    </row>
    <row r="4552" ht="15.75" customHeight="1">
      <c r="A4552" s="323" t="s">
        <v>24523</v>
      </c>
      <c r="B4552" s="480" t="s">
        <v>24524</v>
      </c>
      <c r="C4552" s="323" t="s">
        <v>1662</v>
      </c>
      <c r="D4552" s="323" t="s">
        <v>24525</v>
      </c>
      <c r="F4552" s="286" t="str">
        <f t="shared" si="1"/>
        <v>98088</v>
      </c>
      <c r="H4552" s="388">
        <f t="shared" si="2"/>
        <v>2861.05</v>
      </c>
    </row>
    <row r="4553" ht="15.75" customHeight="1">
      <c r="A4553" s="323" t="s">
        <v>24526</v>
      </c>
      <c r="B4553" s="480" t="s">
        <v>24527</v>
      </c>
      <c r="C4553" s="323" t="s">
        <v>1662</v>
      </c>
      <c r="D4553" s="323" t="s">
        <v>24528</v>
      </c>
      <c r="F4553" s="286" t="str">
        <f t="shared" si="1"/>
        <v>98089</v>
      </c>
      <c r="H4553" s="388">
        <f t="shared" si="2"/>
        <v>4532.25</v>
      </c>
    </row>
    <row r="4554" ht="15.75" customHeight="1">
      <c r="A4554" s="323" t="s">
        <v>24529</v>
      </c>
      <c r="B4554" s="480" t="s">
        <v>24530</v>
      </c>
      <c r="C4554" s="323" t="s">
        <v>1662</v>
      </c>
      <c r="D4554" s="323" t="s">
        <v>24531</v>
      </c>
      <c r="F4554" s="286" t="str">
        <f t="shared" si="1"/>
        <v>98090</v>
      </c>
      <c r="H4554" s="388">
        <f t="shared" si="2"/>
        <v>7129.49</v>
      </c>
    </row>
    <row r="4555" ht="15.75" customHeight="1">
      <c r="A4555" s="323" t="s">
        <v>24532</v>
      </c>
      <c r="B4555" s="480" t="s">
        <v>24533</v>
      </c>
      <c r="C4555" s="323" t="s">
        <v>1662</v>
      </c>
      <c r="D4555" s="323" t="s">
        <v>24534</v>
      </c>
      <c r="F4555" s="286" t="str">
        <f t="shared" si="1"/>
        <v>98091</v>
      </c>
      <c r="H4555" s="388">
        <f t="shared" si="2"/>
        <v>9201.18</v>
      </c>
    </row>
    <row r="4556" ht="15.75" customHeight="1">
      <c r="A4556" s="323" t="s">
        <v>24535</v>
      </c>
      <c r="B4556" s="480" t="s">
        <v>24536</v>
      </c>
      <c r="C4556" s="323" t="s">
        <v>1662</v>
      </c>
      <c r="D4556" s="323" t="s">
        <v>24537</v>
      </c>
      <c r="F4556" s="286" t="str">
        <f t="shared" si="1"/>
        <v>98092</v>
      </c>
      <c r="H4556" s="388">
        <f t="shared" si="2"/>
        <v>10823.74</v>
      </c>
    </row>
    <row r="4557" ht="15.75" customHeight="1">
      <c r="A4557" s="323" t="s">
        <v>24538</v>
      </c>
      <c r="B4557" s="480" t="s">
        <v>24539</v>
      </c>
      <c r="C4557" s="323" t="s">
        <v>1662</v>
      </c>
      <c r="D4557" s="323" t="s">
        <v>24540</v>
      </c>
      <c r="F4557" s="286" t="str">
        <f t="shared" si="1"/>
        <v>98093</v>
      </c>
      <c r="H4557" s="388">
        <f t="shared" si="2"/>
        <v>12780.17</v>
      </c>
    </row>
    <row r="4558" ht="15.75" customHeight="1">
      <c r="A4558" s="323" t="s">
        <v>24541</v>
      </c>
      <c r="B4558" s="480" t="s">
        <v>24542</v>
      </c>
      <c r="C4558" s="323" t="s">
        <v>1662</v>
      </c>
      <c r="D4558" s="323" t="s">
        <v>24543</v>
      </c>
      <c r="F4558" s="286" t="str">
        <f t="shared" si="1"/>
        <v>98094</v>
      </c>
      <c r="H4558" s="388">
        <f t="shared" si="2"/>
        <v>2381.39</v>
      </c>
    </row>
    <row r="4559" ht="15.75" customHeight="1">
      <c r="A4559" s="323" t="s">
        <v>24544</v>
      </c>
      <c r="B4559" s="480" t="s">
        <v>24545</v>
      </c>
      <c r="C4559" s="323" t="s">
        <v>1662</v>
      </c>
      <c r="D4559" s="323" t="s">
        <v>24546</v>
      </c>
      <c r="F4559" s="286" t="str">
        <f t="shared" si="1"/>
        <v>98099</v>
      </c>
      <c r="H4559" s="388">
        <f t="shared" si="2"/>
        <v>4091.97</v>
      </c>
    </row>
    <row r="4560" ht="15.75" customHeight="1">
      <c r="A4560" s="323" t="s">
        <v>24547</v>
      </c>
      <c r="B4560" s="480" t="s">
        <v>24548</v>
      </c>
      <c r="C4560" s="323" t="s">
        <v>1662</v>
      </c>
      <c r="D4560" s="323" t="s">
        <v>24549</v>
      </c>
      <c r="F4560" s="286" t="str">
        <f t="shared" si="1"/>
        <v>98100</v>
      </c>
      <c r="H4560" s="388">
        <f t="shared" si="2"/>
        <v>5348.83</v>
      </c>
    </row>
    <row r="4561" ht="15.75" customHeight="1">
      <c r="A4561" s="323" t="s">
        <v>24550</v>
      </c>
      <c r="B4561" s="480" t="s">
        <v>24551</v>
      </c>
      <c r="C4561" s="323" t="s">
        <v>1662</v>
      </c>
      <c r="D4561" s="323" t="s">
        <v>24552</v>
      </c>
      <c r="F4561" s="286" t="str">
        <f t="shared" si="1"/>
        <v>98101</v>
      </c>
      <c r="H4561" s="388">
        <f t="shared" si="2"/>
        <v>7917.62</v>
      </c>
    </row>
    <row r="4562" ht="15.75" customHeight="1">
      <c r="A4562" s="323" t="s">
        <v>24553</v>
      </c>
      <c r="B4562" s="480" t="s">
        <v>24554</v>
      </c>
      <c r="C4562" s="323" t="s">
        <v>1662</v>
      </c>
      <c r="D4562" s="323" t="s">
        <v>24555</v>
      </c>
      <c r="F4562" s="286" t="str">
        <f t="shared" si="1"/>
        <v>98109</v>
      </c>
      <c r="H4562" s="388">
        <f t="shared" si="2"/>
        <v>724.08</v>
      </c>
    </row>
    <row r="4563" ht="15.75" customHeight="1">
      <c r="A4563" s="323" t="s">
        <v>24556</v>
      </c>
      <c r="B4563" s="480" t="s">
        <v>24557</v>
      </c>
      <c r="C4563" s="323" t="s">
        <v>1662</v>
      </c>
      <c r="D4563" s="323" t="s">
        <v>24558</v>
      </c>
      <c r="F4563" s="286" t="str">
        <f t="shared" si="1"/>
        <v>98110</v>
      </c>
      <c r="H4563" s="388">
        <f t="shared" si="2"/>
        <v>485.72</v>
      </c>
    </row>
    <row r="4564" ht="15.75" customHeight="1">
      <c r="A4564" s="323" t="s">
        <v>24559</v>
      </c>
      <c r="B4564" s="480" t="s">
        <v>24560</v>
      </c>
      <c r="C4564" s="323" t="s">
        <v>1662</v>
      </c>
      <c r="D4564" s="323" t="s">
        <v>22011</v>
      </c>
      <c r="F4564" s="286" t="str">
        <f t="shared" si="1"/>
        <v>98111</v>
      </c>
      <c r="H4564" s="388">
        <f t="shared" si="2"/>
        <v>24.93</v>
      </c>
    </row>
    <row r="4565" ht="15.75" customHeight="1">
      <c r="A4565" s="323" t="s">
        <v>24561</v>
      </c>
      <c r="B4565" s="480" t="s">
        <v>24562</v>
      </c>
      <c r="C4565" s="323" t="s">
        <v>1662</v>
      </c>
      <c r="D4565" s="323" t="s">
        <v>24563</v>
      </c>
      <c r="F4565" s="286" t="str">
        <f t="shared" si="1"/>
        <v>98114</v>
      </c>
      <c r="H4565" s="388">
        <f t="shared" si="2"/>
        <v>475.6</v>
      </c>
    </row>
    <row r="4566" ht="15.75" customHeight="1">
      <c r="A4566" s="323" t="s">
        <v>24564</v>
      </c>
      <c r="B4566" s="480" t="s">
        <v>24565</v>
      </c>
      <c r="C4566" s="323" t="s">
        <v>1662</v>
      </c>
      <c r="D4566" s="323" t="s">
        <v>24566</v>
      </c>
      <c r="F4566" s="286" t="str">
        <f t="shared" si="1"/>
        <v>98115</v>
      </c>
      <c r="H4566" s="388">
        <f t="shared" si="2"/>
        <v>104.1</v>
      </c>
    </row>
    <row r="4567" ht="15.75" customHeight="1">
      <c r="A4567" s="323" t="s">
        <v>24567</v>
      </c>
      <c r="B4567" s="480" t="s">
        <v>24568</v>
      </c>
      <c r="C4567" s="323" t="s">
        <v>1662</v>
      </c>
      <c r="D4567" s="323" t="s">
        <v>24569</v>
      </c>
      <c r="F4567" s="286" t="str">
        <f t="shared" si="1"/>
        <v>89957</v>
      </c>
      <c r="H4567" s="388">
        <f t="shared" si="2"/>
        <v>125.21</v>
      </c>
    </row>
    <row r="4568" ht="15.75" customHeight="1">
      <c r="A4568" s="323" t="s">
        <v>24570</v>
      </c>
      <c r="B4568" s="480" t="s">
        <v>24571</v>
      </c>
      <c r="C4568" s="323" t="s">
        <v>1662</v>
      </c>
      <c r="D4568" s="323" t="s">
        <v>24572</v>
      </c>
      <c r="F4568" s="286" t="str">
        <f t="shared" si="1"/>
        <v>89959</v>
      </c>
      <c r="H4568" s="388">
        <f t="shared" si="2"/>
        <v>193.11</v>
      </c>
    </row>
    <row r="4569" ht="15.75" customHeight="1">
      <c r="A4569" s="323" t="s">
        <v>24573</v>
      </c>
      <c r="B4569" s="480" t="s">
        <v>24574</v>
      </c>
      <c r="C4569" s="323" t="s">
        <v>1662</v>
      </c>
      <c r="D4569" s="323" t="s">
        <v>24575</v>
      </c>
      <c r="F4569" s="286" t="str">
        <f t="shared" si="1"/>
        <v>74093/1</v>
      </c>
      <c r="H4569" s="388">
        <f t="shared" si="2"/>
        <v>115.12</v>
      </c>
    </row>
    <row r="4570" ht="15.75" customHeight="1">
      <c r="A4570" s="323" t="s">
        <v>24576</v>
      </c>
      <c r="B4570" s="480" t="s">
        <v>24577</v>
      </c>
      <c r="C4570" s="323" t="s">
        <v>1662</v>
      </c>
      <c r="D4570" s="323" t="s">
        <v>24579</v>
      </c>
      <c r="F4570" s="286" t="str">
        <f t="shared" si="1"/>
        <v>74169/1</v>
      </c>
      <c r="H4570" s="388">
        <f t="shared" si="2"/>
        <v>257.58</v>
      </c>
    </row>
    <row r="4571" ht="15.75" customHeight="1">
      <c r="A4571" s="323" t="s">
        <v>24580</v>
      </c>
      <c r="B4571" s="480" t="s">
        <v>24581</v>
      </c>
      <c r="C4571" s="323" t="s">
        <v>1662</v>
      </c>
      <c r="D4571" s="323" t="s">
        <v>24582</v>
      </c>
      <c r="F4571" s="286" t="str">
        <f t="shared" si="1"/>
        <v>89349</v>
      </c>
      <c r="H4571" s="388">
        <f t="shared" si="2"/>
        <v>29.6</v>
      </c>
    </row>
    <row r="4572" ht="15.75" customHeight="1">
      <c r="A4572" s="323" t="s">
        <v>24583</v>
      </c>
      <c r="B4572" s="480" t="s">
        <v>24584</v>
      </c>
      <c r="C4572" s="323" t="s">
        <v>1662</v>
      </c>
      <c r="D4572" s="323" t="s">
        <v>19289</v>
      </c>
      <c r="F4572" s="286" t="str">
        <f t="shared" si="1"/>
        <v>89351</v>
      </c>
      <c r="H4572" s="388">
        <f t="shared" si="2"/>
        <v>33.68</v>
      </c>
    </row>
    <row r="4573" ht="15.75" customHeight="1">
      <c r="A4573" s="323" t="s">
        <v>24585</v>
      </c>
      <c r="B4573" s="480" t="s">
        <v>24586</v>
      </c>
      <c r="C4573" s="323" t="s">
        <v>1662</v>
      </c>
      <c r="D4573" s="323" t="s">
        <v>24587</v>
      </c>
      <c r="F4573" s="286" t="str">
        <f t="shared" si="1"/>
        <v>89352</v>
      </c>
      <c r="H4573" s="388">
        <f t="shared" si="2"/>
        <v>38.25</v>
      </c>
    </row>
    <row r="4574" ht="15.75" customHeight="1">
      <c r="A4574" s="323" t="s">
        <v>21521</v>
      </c>
      <c r="B4574" s="480" t="s">
        <v>21522</v>
      </c>
      <c r="C4574" s="323" t="s">
        <v>1662</v>
      </c>
      <c r="D4574" s="323" t="s">
        <v>12697</v>
      </c>
      <c r="F4574" s="286" t="str">
        <f t="shared" si="1"/>
        <v>89353</v>
      </c>
      <c r="H4574" s="388">
        <f t="shared" si="2"/>
        <v>39.89</v>
      </c>
    </row>
    <row r="4575" ht="15.75" customHeight="1">
      <c r="A4575" s="323" t="s">
        <v>24588</v>
      </c>
      <c r="B4575" s="480" t="s">
        <v>24589</v>
      </c>
      <c r="C4575" s="323" t="s">
        <v>1662</v>
      </c>
      <c r="D4575" s="323" t="s">
        <v>24590</v>
      </c>
      <c r="F4575" s="286" t="str">
        <f t="shared" si="1"/>
        <v>89354</v>
      </c>
      <c r="H4575" s="388">
        <f t="shared" si="2"/>
        <v>243.64</v>
      </c>
    </row>
    <row r="4576" ht="15.75" customHeight="1">
      <c r="A4576" s="323" t="s">
        <v>24591</v>
      </c>
      <c r="B4576" s="480" t="s">
        <v>24592</v>
      </c>
      <c r="C4576" s="323" t="s">
        <v>1662</v>
      </c>
      <c r="D4576" s="323" t="s">
        <v>18701</v>
      </c>
      <c r="F4576" s="286" t="str">
        <f t="shared" si="1"/>
        <v>89969</v>
      </c>
      <c r="H4576" s="388">
        <f t="shared" si="2"/>
        <v>42.82</v>
      </c>
    </row>
    <row r="4577" ht="15.75" customHeight="1">
      <c r="A4577" s="323" t="s">
        <v>24593</v>
      </c>
      <c r="B4577" s="480" t="s">
        <v>24594</v>
      </c>
      <c r="C4577" s="323" t="s">
        <v>1662</v>
      </c>
      <c r="D4577" s="323" t="s">
        <v>24595</v>
      </c>
      <c r="F4577" s="286" t="str">
        <f t="shared" si="1"/>
        <v>89970</v>
      </c>
      <c r="H4577" s="388">
        <f t="shared" si="2"/>
        <v>46.56</v>
      </c>
    </row>
    <row r="4578" ht="15.75" customHeight="1">
      <c r="A4578" s="323" t="s">
        <v>24596</v>
      </c>
      <c r="B4578" s="480" t="s">
        <v>24597</v>
      </c>
      <c r="C4578" s="323" t="s">
        <v>1662</v>
      </c>
      <c r="D4578" s="323" t="s">
        <v>17448</v>
      </c>
      <c r="F4578" s="286" t="str">
        <f t="shared" si="1"/>
        <v>89971</v>
      </c>
      <c r="H4578" s="388">
        <f t="shared" si="2"/>
        <v>48.49</v>
      </c>
    </row>
    <row r="4579" ht="15.75" customHeight="1">
      <c r="A4579" s="323" t="s">
        <v>24598</v>
      </c>
      <c r="B4579" s="480" t="s">
        <v>24599</v>
      </c>
      <c r="C4579" s="323" t="s">
        <v>1662</v>
      </c>
      <c r="D4579" s="323" t="s">
        <v>24600</v>
      </c>
      <c r="F4579" s="286" t="str">
        <f t="shared" si="1"/>
        <v>89972</v>
      </c>
      <c r="H4579" s="388">
        <f t="shared" si="2"/>
        <v>52.01</v>
      </c>
    </row>
    <row r="4580" ht="15.75" customHeight="1">
      <c r="A4580" s="323" t="s">
        <v>24601</v>
      </c>
      <c r="B4580" s="480" t="s">
        <v>24602</v>
      </c>
      <c r="C4580" s="323" t="s">
        <v>1662</v>
      </c>
      <c r="D4580" s="323" t="s">
        <v>24603</v>
      </c>
      <c r="F4580" s="286" t="str">
        <f t="shared" si="1"/>
        <v>89973</v>
      </c>
      <c r="H4580" s="388">
        <f t="shared" si="2"/>
        <v>402.69</v>
      </c>
    </row>
    <row r="4581" ht="15.75" customHeight="1">
      <c r="A4581" s="323" t="s">
        <v>24605</v>
      </c>
      <c r="B4581" s="480" t="s">
        <v>24606</v>
      </c>
      <c r="C4581" s="323" t="s">
        <v>1662</v>
      </c>
      <c r="D4581" s="323" t="s">
        <v>24607</v>
      </c>
      <c r="F4581" s="286" t="str">
        <f t="shared" si="1"/>
        <v>89974</v>
      </c>
      <c r="H4581" s="388">
        <f t="shared" si="2"/>
        <v>238.16</v>
      </c>
    </row>
    <row r="4582" ht="15.75" customHeight="1">
      <c r="A4582" s="323" t="s">
        <v>24608</v>
      </c>
      <c r="B4582" s="480" t="s">
        <v>24609</v>
      </c>
      <c r="C4582" s="323" t="s">
        <v>1662</v>
      </c>
      <c r="D4582" s="323" t="s">
        <v>12985</v>
      </c>
      <c r="F4582" s="286" t="str">
        <f t="shared" si="1"/>
        <v>89984</v>
      </c>
      <c r="H4582" s="388">
        <f t="shared" si="2"/>
        <v>81.18</v>
      </c>
    </row>
    <row r="4583" ht="15.75" customHeight="1">
      <c r="A4583" s="323" t="s">
        <v>24611</v>
      </c>
      <c r="B4583" s="480" t="s">
        <v>24612</v>
      </c>
      <c r="C4583" s="323" t="s">
        <v>1662</v>
      </c>
      <c r="D4583" s="323" t="s">
        <v>24613</v>
      </c>
      <c r="F4583" s="286" t="str">
        <f t="shared" si="1"/>
        <v>89985</v>
      </c>
      <c r="H4583" s="388">
        <f t="shared" si="2"/>
        <v>83.53</v>
      </c>
    </row>
    <row r="4584" ht="15.75" customHeight="1">
      <c r="A4584" s="323" t="s">
        <v>24614</v>
      </c>
      <c r="B4584" s="480" t="s">
        <v>24615</v>
      </c>
      <c r="C4584" s="323" t="s">
        <v>1662</v>
      </c>
      <c r="D4584" s="323" t="s">
        <v>24616</v>
      </c>
      <c r="F4584" s="286" t="str">
        <f t="shared" si="1"/>
        <v>89986</v>
      </c>
      <c r="H4584" s="388">
        <f t="shared" si="2"/>
        <v>79.2</v>
      </c>
    </row>
    <row r="4585" ht="15.75" customHeight="1">
      <c r="A4585" s="323" t="s">
        <v>24617</v>
      </c>
      <c r="B4585" s="480" t="s">
        <v>24618</v>
      </c>
      <c r="C4585" s="323" t="s">
        <v>1662</v>
      </c>
      <c r="D4585" s="323" t="s">
        <v>24619</v>
      </c>
      <c r="F4585" s="286" t="str">
        <f t="shared" si="1"/>
        <v>89987</v>
      </c>
      <c r="H4585" s="388">
        <f t="shared" si="2"/>
        <v>87.88</v>
      </c>
    </row>
    <row r="4586" ht="15.75" customHeight="1">
      <c r="A4586" s="323" t="s">
        <v>24622</v>
      </c>
      <c r="B4586" s="480" t="s">
        <v>24623</v>
      </c>
      <c r="C4586" s="323" t="s">
        <v>1662</v>
      </c>
      <c r="D4586" s="323" t="s">
        <v>24624</v>
      </c>
      <c r="F4586" s="286" t="str">
        <f t="shared" si="1"/>
        <v>90371</v>
      </c>
      <c r="H4586" s="388">
        <f t="shared" si="2"/>
        <v>35.27</v>
      </c>
    </row>
    <row r="4587" ht="15.75" customHeight="1">
      <c r="A4587" s="323" t="s">
        <v>24625</v>
      </c>
      <c r="B4587" s="480" t="s">
        <v>24626</v>
      </c>
      <c r="C4587" s="323" t="s">
        <v>1662</v>
      </c>
      <c r="D4587" s="323" t="s">
        <v>24187</v>
      </c>
      <c r="F4587" s="286" t="str">
        <f t="shared" si="1"/>
        <v>94489</v>
      </c>
      <c r="H4587" s="388">
        <f t="shared" si="2"/>
        <v>31.46</v>
      </c>
    </row>
    <row r="4588" ht="15.75" customHeight="1">
      <c r="A4588" s="323" t="s">
        <v>24627</v>
      </c>
      <c r="B4588" s="480" t="s">
        <v>24628</v>
      </c>
      <c r="C4588" s="323" t="s">
        <v>1662</v>
      </c>
      <c r="D4588" s="323" t="s">
        <v>24629</v>
      </c>
      <c r="F4588" s="286" t="str">
        <f t="shared" si="1"/>
        <v>94490</v>
      </c>
      <c r="H4588" s="388">
        <f t="shared" si="2"/>
        <v>51.8</v>
      </c>
    </row>
    <row r="4589" ht="15.75" customHeight="1">
      <c r="A4589" s="323" t="s">
        <v>24630</v>
      </c>
      <c r="B4589" s="480" t="s">
        <v>24631</v>
      </c>
      <c r="C4589" s="323" t="s">
        <v>1662</v>
      </c>
      <c r="D4589" s="323" t="s">
        <v>24632</v>
      </c>
      <c r="F4589" s="286" t="str">
        <f t="shared" si="1"/>
        <v>94491</v>
      </c>
      <c r="H4589" s="388">
        <f t="shared" si="2"/>
        <v>70.99</v>
      </c>
    </row>
    <row r="4590" ht="15.75" customHeight="1">
      <c r="A4590" s="323" t="s">
        <v>24633</v>
      </c>
      <c r="B4590" s="480" t="s">
        <v>24634</v>
      </c>
      <c r="C4590" s="323" t="s">
        <v>1662</v>
      </c>
      <c r="D4590" s="323" t="s">
        <v>24635</v>
      </c>
      <c r="F4590" s="286" t="str">
        <f t="shared" si="1"/>
        <v>94492</v>
      </c>
      <c r="H4590" s="388">
        <f t="shared" si="2"/>
        <v>72.87</v>
      </c>
    </row>
    <row r="4591" ht="15.75" customHeight="1">
      <c r="A4591" s="323" t="s">
        <v>24636</v>
      </c>
      <c r="B4591" s="480" t="s">
        <v>24637</v>
      </c>
      <c r="C4591" s="323" t="s">
        <v>1662</v>
      </c>
      <c r="D4591" s="323" t="s">
        <v>24639</v>
      </c>
      <c r="F4591" s="286" t="str">
        <f t="shared" si="1"/>
        <v>94493</v>
      </c>
      <c r="H4591" s="388">
        <f t="shared" si="2"/>
        <v>133</v>
      </c>
    </row>
    <row r="4592" ht="15.75" customHeight="1">
      <c r="A4592" s="323" t="s">
        <v>24641</v>
      </c>
      <c r="B4592" s="480" t="s">
        <v>24644</v>
      </c>
      <c r="C4592" s="323" t="s">
        <v>1662</v>
      </c>
      <c r="D4592" s="323" t="s">
        <v>14487</v>
      </c>
      <c r="F4592" s="286" t="str">
        <f t="shared" si="1"/>
        <v>94494</v>
      </c>
      <c r="H4592" s="388">
        <f t="shared" si="2"/>
        <v>63.71</v>
      </c>
    </row>
    <row r="4593" ht="15.75" customHeight="1">
      <c r="A4593" s="323" t="s">
        <v>24647</v>
      </c>
      <c r="B4593" s="480" t="s">
        <v>24649</v>
      </c>
      <c r="C4593" s="323" t="s">
        <v>1662</v>
      </c>
      <c r="D4593" s="323" t="s">
        <v>24651</v>
      </c>
      <c r="F4593" s="286" t="str">
        <f t="shared" si="1"/>
        <v>94495</v>
      </c>
      <c r="H4593" s="388">
        <f t="shared" si="2"/>
        <v>81.83</v>
      </c>
    </row>
    <row r="4594" ht="15.75" customHeight="1">
      <c r="A4594" s="323" t="s">
        <v>24652</v>
      </c>
      <c r="B4594" s="480" t="s">
        <v>24654</v>
      </c>
      <c r="C4594" s="323" t="s">
        <v>1662</v>
      </c>
      <c r="D4594" s="323" t="s">
        <v>24656</v>
      </c>
      <c r="F4594" s="286" t="str">
        <f t="shared" si="1"/>
        <v>94496</v>
      </c>
      <c r="H4594" s="388">
        <f t="shared" si="2"/>
        <v>100.57</v>
      </c>
    </row>
    <row r="4595" ht="15.75" customHeight="1">
      <c r="A4595" s="323" t="s">
        <v>24658</v>
      </c>
      <c r="B4595" s="480" t="s">
        <v>24660</v>
      </c>
      <c r="C4595" s="323" t="s">
        <v>1662</v>
      </c>
      <c r="D4595" s="323" t="s">
        <v>24661</v>
      </c>
      <c r="F4595" s="286" t="str">
        <f t="shared" si="1"/>
        <v>94497</v>
      </c>
      <c r="H4595" s="388">
        <f t="shared" si="2"/>
        <v>118.26</v>
      </c>
    </row>
    <row r="4596" ht="15.75" customHeight="1">
      <c r="A4596" s="323" t="s">
        <v>24664</v>
      </c>
      <c r="B4596" s="480" t="s">
        <v>24665</v>
      </c>
      <c r="C4596" s="323" t="s">
        <v>1662</v>
      </c>
      <c r="D4596" s="323" t="s">
        <v>24667</v>
      </c>
      <c r="F4596" s="286" t="str">
        <f t="shared" si="1"/>
        <v>94498</v>
      </c>
      <c r="H4596" s="388">
        <f t="shared" si="2"/>
        <v>153.27</v>
      </c>
    </row>
    <row r="4597" ht="15.75" customHeight="1">
      <c r="A4597" s="323" t="s">
        <v>21095</v>
      </c>
      <c r="B4597" s="480" t="s">
        <v>21098</v>
      </c>
      <c r="C4597" s="323" t="s">
        <v>1662</v>
      </c>
      <c r="D4597" s="323" t="s">
        <v>24670</v>
      </c>
      <c r="F4597" s="286" t="str">
        <f t="shared" si="1"/>
        <v>94499</v>
      </c>
      <c r="H4597" s="388">
        <f t="shared" si="2"/>
        <v>280.59</v>
      </c>
    </row>
    <row r="4598" ht="15.75" customHeight="1">
      <c r="A4598" s="323" t="s">
        <v>24671</v>
      </c>
      <c r="B4598" s="480" t="s">
        <v>24672</v>
      </c>
      <c r="C4598" s="323" t="s">
        <v>1662</v>
      </c>
      <c r="D4598" s="323" t="s">
        <v>24673</v>
      </c>
      <c r="F4598" s="286" t="str">
        <f t="shared" si="1"/>
        <v>94500</v>
      </c>
      <c r="H4598" s="388">
        <f t="shared" si="2"/>
        <v>333.96</v>
      </c>
    </row>
    <row r="4599" ht="15.75" customHeight="1">
      <c r="A4599" s="323" t="s">
        <v>24674</v>
      </c>
      <c r="B4599" s="480" t="s">
        <v>24675</v>
      </c>
      <c r="C4599" s="323" t="s">
        <v>1662</v>
      </c>
      <c r="D4599" s="323" t="s">
        <v>24676</v>
      </c>
      <c r="F4599" s="286" t="str">
        <f t="shared" si="1"/>
        <v>94501</v>
      </c>
      <c r="H4599" s="388">
        <f t="shared" si="2"/>
        <v>656.53</v>
      </c>
    </row>
    <row r="4600" ht="15.75" customHeight="1">
      <c r="A4600" s="323" t="s">
        <v>24677</v>
      </c>
      <c r="B4600" s="480" t="s">
        <v>24678</v>
      </c>
      <c r="C4600" s="323" t="s">
        <v>1662</v>
      </c>
      <c r="D4600" s="323" t="s">
        <v>24679</v>
      </c>
      <c r="F4600" s="286" t="str">
        <f t="shared" si="1"/>
        <v>94792</v>
      </c>
      <c r="H4600" s="388">
        <f t="shared" si="2"/>
        <v>125.96</v>
      </c>
    </row>
    <row r="4601" ht="15.75" customHeight="1">
      <c r="A4601" s="323" t="s">
        <v>24680</v>
      </c>
      <c r="B4601" s="480" t="s">
        <v>24681</v>
      </c>
      <c r="C4601" s="323" t="s">
        <v>1662</v>
      </c>
      <c r="D4601" s="323" t="s">
        <v>24682</v>
      </c>
      <c r="F4601" s="286" t="str">
        <f t="shared" si="1"/>
        <v>94793</v>
      </c>
      <c r="H4601" s="388">
        <f t="shared" si="2"/>
        <v>163.28</v>
      </c>
    </row>
    <row r="4602" ht="15.75" customHeight="1">
      <c r="A4602" s="323" t="s">
        <v>24683</v>
      </c>
      <c r="B4602" s="480" t="s">
        <v>24685</v>
      </c>
      <c r="C4602" s="323" t="s">
        <v>1662</v>
      </c>
      <c r="D4602" s="323" t="s">
        <v>24686</v>
      </c>
      <c r="F4602" s="286" t="str">
        <f t="shared" si="1"/>
        <v>94794</v>
      </c>
      <c r="H4602" s="388">
        <f t="shared" si="2"/>
        <v>169.25</v>
      </c>
    </row>
    <row r="4603" ht="15.75" customHeight="1">
      <c r="A4603" s="323" t="s">
        <v>24687</v>
      </c>
      <c r="B4603" s="480" t="s">
        <v>24688</v>
      </c>
      <c r="C4603" s="323" t="s">
        <v>1662</v>
      </c>
      <c r="D4603" s="323" t="s">
        <v>17315</v>
      </c>
      <c r="F4603" s="286" t="str">
        <f t="shared" si="1"/>
        <v>94795</v>
      </c>
      <c r="H4603" s="388">
        <f t="shared" si="2"/>
        <v>22.41</v>
      </c>
    </row>
    <row r="4604" ht="15.75" customHeight="1">
      <c r="A4604" s="323" t="s">
        <v>24690</v>
      </c>
      <c r="B4604" s="480" t="s">
        <v>24691</v>
      </c>
      <c r="C4604" s="323" t="s">
        <v>1662</v>
      </c>
      <c r="D4604" s="323" t="s">
        <v>14775</v>
      </c>
      <c r="F4604" s="286" t="str">
        <f t="shared" si="1"/>
        <v>94796</v>
      </c>
      <c r="H4604" s="388">
        <f t="shared" si="2"/>
        <v>26.6</v>
      </c>
    </row>
    <row r="4605" ht="15.75" customHeight="1">
      <c r="A4605" s="323" t="s">
        <v>24694</v>
      </c>
      <c r="B4605" s="480" t="s">
        <v>24696</v>
      </c>
      <c r="C4605" s="323" t="s">
        <v>1662</v>
      </c>
      <c r="D4605" s="323" t="s">
        <v>24697</v>
      </c>
      <c r="F4605" s="286" t="str">
        <f t="shared" si="1"/>
        <v>94797</v>
      </c>
      <c r="H4605" s="388">
        <f t="shared" si="2"/>
        <v>40.08</v>
      </c>
    </row>
    <row r="4606" ht="15.75" customHeight="1">
      <c r="A4606" s="323" t="s">
        <v>24700</v>
      </c>
      <c r="B4606" s="480" t="s">
        <v>24701</v>
      </c>
      <c r="C4606" s="323" t="s">
        <v>1662</v>
      </c>
      <c r="D4606" s="323" t="s">
        <v>24702</v>
      </c>
      <c r="F4606" s="286" t="str">
        <f t="shared" si="1"/>
        <v>94798</v>
      </c>
      <c r="H4606" s="388">
        <f t="shared" si="2"/>
        <v>84.06</v>
      </c>
    </row>
    <row r="4607" ht="15.75" customHeight="1">
      <c r="A4607" s="323" t="s">
        <v>24705</v>
      </c>
      <c r="B4607" s="480" t="s">
        <v>24706</v>
      </c>
      <c r="C4607" s="323" t="s">
        <v>1662</v>
      </c>
      <c r="D4607" s="323" t="s">
        <v>24707</v>
      </c>
      <c r="F4607" s="286" t="str">
        <f t="shared" si="1"/>
        <v>94799</v>
      </c>
      <c r="H4607" s="388">
        <f t="shared" si="2"/>
        <v>82.46</v>
      </c>
    </row>
    <row r="4608" ht="15.75" customHeight="1">
      <c r="A4608" s="323" t="s">
        <v>24710</v>
      </c>
      <c r="B4608" s="480" t="s">
        <v>24712</v>
      </c>
      <c r="C4608" s="323" t="s">
        <v>1662</v>
      </c>
      <c r="D4608" s="323" t="s">
        <v>24713</v>
      </c>
      <c r="F4608" s="286" t="str">
        <f t="shared" si="1"/>
        <v>94800</v>
      </c>
      <c r="H4608" s="388">
        <f t="shared" si="2"/>
        <v>138.69</v>
      </c>
    </row>
    <row r="4609" ht="15.75" customHeight="1">
      <c r="A4609" s="323" t="s">
        <v>24716</v>
      </c>
      <c r="B4609" s="480" t="s">
        <v>24718</v>
      </c>
      <c r="C4609" s="323" t="s">
        <v>1662</v>
      </c>
      <c r="D4609" s="323" t="s">
        <v>24719</v>
      </c>
      <c r="F4609" s="286" t="str">
        <f t="shared" si="1"/>
        <v>95248</v>
      </c>
      <c r="H4609" s="388">
        <f t="shared" si="2"/>
        <v>76.9</v>
      </c>
    </row>
    <row r="4610" ht="15.75" customHeight="1">
      <c r="A4610" s="323" t="s">
        <v>24722</v>
      </c>
      <c r="B4610" s="480" t="s">
        <v>24723</v>
      </c>
      <c r="C4610" s="323" t="s">
        <v>1662</v>
      </c>
      <c r="D4610" s="323" t="s">
        <v>20494</v>
      </c>
      <c r="F4610" s="286" t="str">
        <f t="shared" si="1"/>
        <v>95249</v>
      </c>
      <c r="H4610" s="388">
        <f t="shared" si="2"/>
        <v>83.77</v>
      </c>
    </row>
    <row r="4611" ht="15.75" customHeight="1">
      <c r="A4611" s="323" t="s">
        <v>24726</v>
      </c>
      <c r="B4611" s="480" t="s">
        <v>24728</v>
      </c>
      <c r="C4611" s="323" t="s">
        <v>1662</v>
      </c>
      <c r="D4611" s="323" t="s">
        <v>24730</v>
      </c>
      <c r="F4611" s="286" t="str">
        <f t="shared" si="1"/>
        <v>95250</v>
      </c>
      <c r="H4611" s="388">
        <f t="shared" si="2"/>
        <v>101.77</v>
      </c>
    </row>
    <row r="4612" ht="15.75" customHeight="1">
      <c r="A4612" s="323" t="s">
        <v>24733</v>
      </c>
      <c r="B4612" s="480" t="s">
        <v>24734</v>
      </c>
      <c r="C4612" s="323" t="s">
        <v>1662</v>
      </c>
      <c r="D4612" s="323" t="s">
        <v>4913</v>
      </c>
      <c r="F4612" s="286" t="str">
        <f t="shared" si="1"/>
        <v>95251</v>
      </c>
      <c r="H4612" s="388">
        <f t="shared" si="2"/>
        <v>136.59</v>
      </c>
    </row>
    <row r="4613" ht="15.75" customHeight="1">
      <c r="A4613" s="323" t="s">
        <v>24736</v>
      </c>
      <c r="B4613" s="480" t="s">
        <v>24737</v>
      </c>
      <c r="C4613" s="323" t="s">
        <v>1662</v>
      </c>
      <c r="D4613" s="323" t="s">
        <v>24738</v>
      </c>
      <c r="F4613" s="286" t="str">
        <f t="shared" si="1"/>
        <v>95252</v>
      </c>
      <c r="H4613" s="388">
        <f t="shared" si="2"/>
        <v>157.8</v>
      </c>
    </row>
    <row r="4614" ht="15.75" customHeight="1">
      <c r="A4614" s="323" t="s">
        <v>24739</v>
      </c>
      <c r="B4614" s="480" t="s">
        <v>24740</v>
      </c>
      <c r="C4614" s="323" t="s">
        <v>1662</v>
      </c>
      <c r="D4614" s="323" t="s">
        <v>24741</v>
      </c>
      <c r="F4614" s="286" t="str">
        <f t="shared" si="1"/>
        <v>95253</v>
      </c>
      <c r="H4614" s="388">
        <f t="shared" si="2"/>
        <v>226.93</v>
      </c>
    </row>
    <row r="4615" ht="15.75" customHeight="1">
      <c r="A4615" s="323" t="s">
        <v>24743</v>
      </c>
      <c r="B4615" s="480" t="s">
        <v>24744</v>
      </c>
      <c r="C4615" s="323" t="s">
        <v>1662</v>
      </c>
      <c r="D4615" s="323" t="s">
        <v>24745</v>
      </c>
      <c r="F4615" s="286" t="str">
        <f t="shared" si="1"/>
        <v>99619</v>
      </c>
      <c r="H4615" s="388">
        <f t="shared" si="2"/>
        <v>90.15</v>
      </c>
    </row>
    <row r="4616" ht="15.75" customHeight="1">
      <c r="A4616" s="323" t="s">
        <v>24747</v>
      </c>
      <c r="B4616" s="480" t="s">
        <v>24749</v>
      </c>
      <c r="C4616" s="323" t="s">
        <v>1662</v>
      </c>
      <c r="D4616" s="323" t="s">
        <v>24750</v>
      </c>
      <c r="F4616" s="286" t="str">
        <f t="shared" si="1"/>
        <v>99620</v>
      </c>
      <c r="H4616" s="388">
        <f t="shared" si="2"/>
        <v>143.28</v>
      </c>
    </row>
    <row r="4617" ht="15.75" customHeight="1">
      <c r="A4617" s="323" t="s">
        <v>24753</v>
      </c>
      <c r="B4617" s="480" t="s">
        <v>24754</v>
      </c>
      <c r="C4617" s="323" t="s">
        <v>1662</v>
      </c>
      <c r="D4617" s="323" t="s">
        <v>24755</v>
      </c>
      <c r="F4617" s="286" t="str">
        <f t="shared" si="1"/>
        <v>99621</v>
      </c>
      <c r="H4617" s="388">
        <f t="shared" si="2"/>
        <v>199.18</v>
      </c>
    </row>
    <row r="4618" ht="15.75" customHeight="1">
      <c r="A4618" s="323" t="s">
        <v>24758</v>
      </c>
      <c r="B4618" s="480" t="s">
        <v>24760</v>
      </c>
      <c r="C4618" s="323" t="s">
        <v>1662</v>
      </c>
      <c r="D4618" s="323" t="s">
        <v>24762</v>
      </c>
      <c r="F4618" s="286" t="str">
        <f t="shared" si="1"/>
        <v>99622</v>
      </c>
      <c r="H4618" s="388">
        <f t="shared" si="2"/>
        <v>218.7</v>
      </c>
    </row>
    <row r="4619" ht="15.75" customHeight="1">
      <c r="A4619" s="323" t="s">
        <v>24764</v>
      </c>
      <c r="B4619" s="480" t="s">
        <v>24766</v>
      </c>
      <c r="C4619" s="323" t="s">
        <v>1662</v>
      </c>
      <c r="D4619" s="323" t="s">
        <v>24767</v>
      </c>
      <c r="F4619" s="286" t="str">
        <f t="shared" si="1"/>
        <v>99623</v>
      </c>
      <c r="H4619" s="388">
        <f t="shared" si="2"/>
        <v>294.68</v>
      </c>
    </row>
    <row r="4620" ht="15.75" customHeight="1">
      <c r="A4620" s="323" t="s">
        <v>24770</v>
      </c>
      <c r="B4620" s="480" t="s">
        <v>24771</v>
      </c>
      <c r="C4620" s="323" t="s">
        <v>1662</v>
      </c>
      <c r="D4620" s="323" t="s">
        <v>24772</v>
      </c>
      <c r="F4620" s="286" t="str">
        <f t="shared" si="1"/>
        <v>99624</v>
      </c>
      <c r="H4620" s="388">
        <f t="shared" si="2"/>
        <v>406.48</v>
      </c>
    </row>
    <row r="4621" ht="15.75" customHeight="1">
      <c r="A4621" s="323" t="s">
        <v>24775</v>
      </c>
      <c r="B4621" s="480" t="s">
        <v>24776</v>
      </c>
      <c r="C4621" s="323" t="s">
        <v>1662</v>
      </c>
      <c r="D4621" s="323" t="s">
        <v>24778</v>
      </c>
      <c r="F4621" s="286" t="str">
        <f t="shared" si="1"/>
        <v>99625</v>
      </c>
      <c r="H4621" s="388">
        <f t="shared" si="2"/>
        <v>549.77</v>
      </c>
    </row>
    <row r="4622" ht="15.75" customHeight="1">
      <c r="A4622" s="323" t="s">
        <v>24779</v>
      </c>
      <c r="B4622" s="480" t="s">
        <v>24780</v>
      </c>
      <c r="C4622" s="323" t="s">
        <v>1662</v>
      </c>
      <c r="D4622" s="323" t="s">
        <v>24781</v>
      </c>
      <c r="F4622" s="286" t="str">
        <f t="shared" si="1"/>
        <v>99626</v>
      </c>
      <c r="H4622" s="388">
        <f t="shared" si="2"/>
        <v>832.71</v>
      </c>
    </row>
    <row r="4623" ht="15.75" customHeight="1">
      <c r="A4623" s="323" t="s">
        <v>24782</v>
      </c>
      <c r="B4623" s="480" t="s">
        <v>24783</v>
      </c>
      <c r="C4623" s="323" t="s">
        <v>1662</v>
      </c>
      <c r="D4623" s="323" t="s">
        <v>24784</v>
      </c>
      <c r="F4623" s="286" t="str">
        <f t="shared" si="1"/>
        <v>99627</v>
      </c>
      <c r="H4623" s="388">
        <f t="shared" si="2"/>
        <v>82.16</v>
      </c>
    </row>
    <row r="4624" ht="15.75" customHeight="1">
      <c r="A4624" s="323" t="s">
        <v>24785</v>
      </c>
      <c r="B4624" s="480" t="s">
        <v>24786</v>
      </c>
      <c r="C4624" s="323" t="s">
        <v>1662</v>
      </c>
      <c r="D4624" s="323" t="s">
        <v>11015</v>
      </c>
      <c r="F4624" s="286" t="str">
        <f t="shared" si="1"/>
        <v>99628</v>
      </c>
      <c r="H4624" s="388">
        <f t="shared" si="2"/>
        <v>60.86</v>
      </c>
    </row>
    <row r="4625" ht="15.75" customHeight="1">
      <c r="A4625" s="323" t="s">
        <v>24788</v>
      </c>
      <c r="B4625" s="480" t="s">
        <v>24789</v>
      </c>
      <c r="C4625" s="323" t="s">
        <v>1662</v>
      </c>
      <c r="D4625" s="323" t="s">
        <v>24790</v>
      </c>
      <c r="F4625" s="286" t="str">
        <f t="shared" si="1"/>
        <v>99629</v>
      </c>
      <c r="H4625" s="388">
        <f t="shared" si="2"/>
        <v>89.53</v>
      </c>
    </row>
    <row r="4626" ht="15.75" customHeight="1">
      <c r="A4626" s="323" t="s">
        <v>24792</v>
      </c>
      <c r="B4626" s="480" t="s">
        <v>24793</v>
      </c>
      <c r="C4626" s="323" t="s">
        <v>1662</v>
      </c>
      <c r="D4626" s="323" t="s">
        <v>24795</v>
      </c>
      <c r="F4626" s="286" t="str">
        <f t="shared" si="1"/>
        <v>99630</v>
      </c>
      <c r="H4626" s="388">
        <f t="shared" si="2"/>
        <v>118.9</v>
      </c>
    </row>
    <row r="4627" ht="15.75" customHeight="1">
      <c r="A4627" s="323" t="s">
        <v>24796</v>
      </c>
      <c r="B4627" s="480" t="s">
        <v>24797</v>
      </c>
      <c r="C4627" s="323" t="s">
        <v>1662</v>
      </c>
      <c r="D4627" s="323" t="s">
        <v>24798</v>
      </c>
      <c r="F4627" s="286" t="str">
        <f t="shared" si="1"/>
        <v>99631</v>
      </c>
      <c r="H4627" s="388">
        <f t="shared" si="2"/>
        <v>131.93</v>
      </c>
    </row>
    <row r="4628" ht="15.75" customHeight="1">
      <c r="A4628" s="323" t="s">
        <v>24799</v>
      </c>
      <c r="B4628" s="480" t="s">
        <v>24800</v>
      </c>
      <c r="C4628" s="323" t="s">
        <v>1662</v>
      </c>
      <c r="D4628" s="323" t="s">
        <v>24801</v>
      </c>
      <c r="F4628" s="286" t="str">
        <f t="shared" si="1"/>
        <v>99632</v>
      </c>
      <c r="H4628" s="388">
        <f t="shared" si="2"/>
        <v>178.64</v>
      </c>
    </row>
    <row r="4629" ht="15.75" customHeight="1">
      <c r="A4629" s="323" t="s">
        <v>24802</v>
      </c>
      <c r="B4629" s="480" t="s">
        <v>24803</v>
      </c>
      <c r="C4629" s="323" t="s">
        <v>1662</v>
      </c>
      <c r="D4629" s="323" t="s">
        <v>24804</v>
      </c>
      <c r="F4629" s="286" t="str">
        <f t="shared" si="1"/>
        <v>99633</v>
      </c>
      <c r="H4629" s="388">
        <f t="shared" si="2"/>
        <v>351.25</v>
      </c>
    </row>
    <row r="4630" ht="15.75" customHeight="1">
      <c r="A4630" s="323" t="s">
        <v>24805</v>
      </c>
      <c r="B4630" s="480" t="s">
        <v>24806</v>
      </c>
      <c r="C4630" s="323" t="s">
        <v>1662</v>
      </c>
      <c r="D4630" s="323" t="s">
        <v>24807</v>
      </c>
      <c r="F4630" s="286" t="str">
        <f t="shared" si="1"/>
        <v>99634</v>
      </c>
      <c r="H4630" s="388">
        <f t="shared" si="2"/>
        <v>582.92</v>
      </c>
    </row>
    <row r="4631" ht="15.75" customHeight="1">
      <c r="A4631" s="323" t="s">
        <v>24810</v>
      </c>
      <c r="B4631" s="480" t="s">
        <v>24811</v>
      </c>
      <c r="C4631" s="323" t="s">
        <v>1662</v>
      </c>
      <c r="D4631" s="323" t="s">
        <v>11886</v>
      </c>
      <c r="F4631" s="286" t="str">
        <f t="shared" si="1"/>
        <v>99635</v>
      </c>
      <c r="H4631" s="388">
        <f t="shared" si="2"/>
        <v>274.26</v>
      </c>
    </row>
    <row r="4632" ht="15.75" customHeight="1">
      <c r="A4632" s="323" t="s">
        <v>24813</v>
      </c>
      <c r="B4632" s="480" t="s">
        <v>24814</v>
      </c>
      <c r="C4632" s="323" t="s">
        <v>1662</v>
      </c>
      <c r="D4632" s="323" t="s">
        <v>24815</v>
      </c>
      <c r="F4632" s="286" t="str">
        <f t="shared" si="1"/>
        <v>95634</v>
      </c>
      <c r="H4632" s="388">
        <f t="shared" si="2"/>
        <v>148.59</v>
      </c>
    </row>
    <row r="4633" ht="15.75" customHeight="1">
      <c r="A4633" s="323" t="s">
        <v>24816</v>
      </c>
      <c r="B4633" s="480" t="s">
        <v>24817</v>
      </c>
      <c r="C4633" s="323" t="s">
        <v>1662</v>
      </c>
      <c r="D4633" s="323" t="s">
        <v>24818</v>
      </c>
      <c r="F4633" s="286" t="str">
        <f t="shared" si="1"/>
        <v>95635</v>
      </c>
      <c r="H4633" s="388">
        <f t="shared" si="2"/>
        <v>160.37</v>
      </c>
    </row>
    <row r="4634" ht="15.75" customHeight="1">
      <c r="A4634" s="323" t="s">
        <v>24819</v>
      </c>
      <c r="B4634" s="480" t="s">
        <v>24820</v>
      </c>
      <c r="C4634" s="323" t="s">
        <v>1662</v>
      </c>
      <c r="D4634" s="323" t="s">
        <v>24821</v>
      </c>
      <c r="F4634" s="286" t="str">
        <f t="shared" si="1"/>
        <v>95637</v>
      </c>
      <c r="H4634" s="388">
        <f t="shared" si="2"/>
        <v>510.05</v>
      </c>
    </row>
    <row r="4635" ht="15.75" customHeight="1">
      <c r="A4635" s="323" t="s">
        <v>24822</v>
      </c>
      <c r="B4635" s="480" t="s">
        <v>24823</v>
      </c>
      <c r="C4635" s="323" t="s">
        <v>1662</v>
      </c>
      <c r="D4635" s="323" t="s">
        <v>24825</v>
      </c>
      <c r="F4635" s="286" t="str">
        <f t="shared" si="1"/>
        <v>95638</v>
      </c>
      <c r="H4635" s="388">
        <f t="shared" si="2"/>
        <v>621.84</v>
      </c>
    </row>
    <row r="4636" ht="15.75" customHeight="1">
      <c r="A4636" s="323" t="s">
        <v>24826</v>
      </c>
      <c r="B4636" s="480" t="s">
        <v>24827</v>
      </c>
      <c r="C4636" s="323" t="s">
        <v>1662</v>
      </c>
      <c r="D4636" s="323" t="s">
        <v>24828</v>
      </c>
      <c r="F4636" s="286" t="str">
        <f t="shared" si="1"/>
        <v>95639</v>
      </c>
      <c r="H4636" s="388">
        <f t="shared" si="2"/>
        <v>802.72</v>
      </c>
    </row>
    <row r="4637" ht="15.75" customHeight="1">
      <c r="A4637" s="323" t="s">
        <v>24829</v>
      </c>
      <c r="B4637" s="480" t="s">
        <v>24830</v>
      </c>
      <c r="C4637" s="323" t="s">
        <v>1662</v>
      </c>
      <c r="D4637" s="323" t="s">
        <v>24831</v>
      </c>
      <c r="F4637" s="286" t="str">
        <f t="shared" si="1"/>
        <v>95641</v>
      </c>
      <c r="H4637" s="388">
        <f t="shared" si="2"/>
        <v>272.8</v>
      </c>
    </row>
    <row r="4638" ht="15.75" customHeight="1">
      <c r="A4638" s="323" t="s">
        <v>24832</v>
      </c>
      <c r="B4638" s="480" t="s">
        <v>24833</v>
      </c>
      <c r="C4638" s="323" t="s">
        <v>1662</v>
      </c>
      <c r="D4638" s="323" t="s">
        <v>24834</v>
      </c>
      <c r="F4638" s="286" t="str">
        <f t="shared" si="1"/>
        <v>95642</v>
      </c>
      <c r="H4638" s="388">
        <f t="shared" si="2"/>
        <v>403.34</v>
      </c>
    </row>
    <row r="4639" ht="15.75" customHeight="1">
      <c r="A4639" s="323" t="s">
        <v>24835</v>
      </c>
      <c r="B4639" s="480" t="s">
        <v>24836</v>
      </c>
      <c r="C4639" s="323" t="s">
        <v>1662</v>
      </c>
      <c r="D4639" s="323" t="s">
        <v>24837</v>
      </c>
      <c r="F4639" s="286" t="str">
        <f t="shared" si="1"/>
        <v>95643</v>
      </c>
      <c r="H4639" s="388">
        <f t="shared" si="2"/>
        <v>528.14</v>
      </c>
    </row>
    <row r="4640" ht="15.75" customHeight="1">
      <c r="A4640" s="323" t="s">
        <v>24838</v>
      </c>
      <c r="B4640" s="480" t="s">
        <v>24839</v>
      </c>
      <c r="C4640" s="323" t="s">
        <v>1662</v>
      </c>
      <c r="D4640" s="323" t="s">
        <v>24840</v>
      </c>
      <c r="F4640" s="286" t="str">
        <f t="shared" si="1"/>
        <v>95644</v>
      </c>
      <c r="H4640" s="388">
        <f t="shared" si="2"/>
        <v>199.44</v>
      </c>
    </row>
    <row r="4641" ht="15.75" customHeight="1">
      <c r="A4641" s="323" t="s">
        <v>24841</v>
      </c>
      <c r="B4641" s="480" t="s">
        <v>24842</v>
      </c>
      <c r="C4641" s="323" t="s">
        <v>1662</v>
      </c>
      <c r="D4641" s="323" t="s">
        <v>24843</v>
      </c>
      <c r="F4641" s="286" t="str">
        <f t="shared" si="1"/>
        <v>95645</v>
      </c>
      <c r="H4641" s="388">
        <f t="shared" si="2"/>
        <v>366.48</v>
      </c>
    </row>
    <row r="4642" ht="15.75" customHeight="1">
      <c r="A4642" s="323" t="s">
        <v>24844</v>
      </c>
      <c r="B4642" s="480" t="s">
        <v>24845</v>
      </c>
      <c r="C4642" s="323" t="s">
        <v>1662</v>
      </c>
      <c r="D4642" s="323" t="s">
        <v>24846</v>
      </c>
      <c r="F4642" s="286" t="str">
        <f t="shared" si="1"/>
        <v>95646</v>
      </c>
      <c r="H4642" s="388">
        <f t="shared" si="2"/>
        <v>546.18</v>
      </c>
    </row>
    <row r="4643" ht="15.75" customHeight="1">
      <c r="A4643" s="323" t="s">
        <v>24847</v>
      </c>
      <c r="B4643" s="480" t="s">
        <v>24848</v>
      </c>
      <c r="C4643" s="323" t="s">
        <v>1662</v>
      </c>
      <c r="D4643" s="323" t="s">
        <v>24849</v>
      </c>
      <c r="F4643" s="286" t="str">
        <f t="shared" si="1"/>
        <v>95647</v>
      </c>
      <c r="H4643" s="388">
        <f t="shared" si="2"/>
        <v>716.74</v>
      </c>
    </row>
    <row r="4644" ht="15.75" customHeight="1">
      <c r="A4644" s="323" t="s">
        <v>24850</v>
      </c>
      <c r="B4644" s="480" t="s">
        <v>24851</v>
      </c>
      <c r="C4644" s="323" t="s">
        <v>1662</v>
      </c>
      <c r="D4644" s="323" t="s">
        <v>24852</v>
      </c>
      <c r="F4644" s="286" t="str">
        <f t="shared" si="1"/>
        <v>95673</v>
      </c>
      <c r="H4644" s="388">
        <f t="shared" si="2"/>
        <v>128.95</v>
      </c>
    </row>
    <row r="4645" ht="15.75" customHeight="1">
      <c r="A4645" s="323" t="s">
        <v>24853</v>
      </c>
      <c r="B4645" s="480" t="s">
        <v>24854</v>
      </c>
      <c r="C4645" s="323" t="s">
        <v>1662</v>
      </c>
      <c r="D4645" s="323" t="s">
        <v>24855</v>
      </c>
      <c r="F4645" s="286" t="str">
        <f t="shared" si="1"/>
        <v>95674</v>
      </c>
      <c r="H4645" s="388">
        <f t="shared" si="2"/>
        <v>137.02</v>
      </c>
    </row>
    <row r="4646" ht="15.75" customHeight="1">
      <c r="A4646" s="323" t="s">
        <v>24856</v>
      </c>
      <c r="B4646" s="480" t="s">
        <v>24857</v>
      </c>
      <c r="C4646" s="323" t="s">
        <v>1662</v>
      </c>
      <c r="D4646" s="323" t="s">
        <v>24858</v>
      </c>
      <c r="F4646" s="286" t="str">
        <f t="shared" si="1"/>
        <v>95675</v>
      </c>
      <c r="H4646" s="388">
        <f t="shared" si="2"/>
        <v>167.5</v>
      </c>
    </row>
    <row r="4647" ht="15.75" customHeight="1">
      <c r="A4647" s="323" t="s">
        <v>24859</v>
      </c>
      <c r="B4647" s="480" t="s">
        <v>24860</v>
      </c>
      <c r="C4647" s="323" t="s">
        <v>1662</v>
      </c>
      <c r="D4647" s="323" t="s">
        <v>6253</v>
      </c>
      <c r="F4647" s="286" t="str">
        <f t="shared" si="1"/>
        <v>95676</v>
      </c>
      <c r="H4647" s="388">
        <f t="shared" si="2"/>
        <v>86.87</v>
      </c>
    </row>
    <row r="4648" ht="15.75" customHeight="1">
      <c r="A4648" s="323" t="s">
        <v>24861</v>
      </c>
      <c r="B4648" s="480" t="s">
        <v>24862</v>
      </c>
      <c r="C4648" s="323" t="s">
        <v>1662</v>
      </c>
      <c r="D4648" s="323" t="s">
        <v>24863</v>
      </c>
      <c r="F4648" s="286" t="str">
        <f t="shared" si="1"/>
        <v>97741</v>
      </c>
      <c r="H4648" s="388">
        <f t="shared" si="2"/>
        <v>152.13</v>
      </c>
    </row>
    <row r="4649" ht="15.75" customHeight="1">
      <c r="A4649" s="323" t="s">
        <v>24864</v>
      </c>
      <c r="B4649" s="480" t="s">
        <v>24865</v>
      </c>
      <c r="C4649" s="323" t="s">
        <v>1662</v>
      </c>
      <c r="D4649" s="323" t="s">
        <v>20942</v>
      </c>
      <c r="F4649" s="286" t="str">
        <f t="shared" si="1"/>
        <v>72285</v>
      </c>
      <c r="H4649" s="388">
        <f t="shared" si="2"/>
        <v>93.6</v>
      </c>
    </row>
    <row r="4650" ht="15.75" customHeight="1">
      <c r="A4650" s="323" t="s">
        <v>24866</v>
      </c>
      <c r="B4650" s="480" t="s">
        <v>24867</v>
      </c>
      <c r="C4650" s="323" t="s">
        <v>1662</v>
      </c>
      <c r="D4650" s="323" t="s">
        <v>15901</v>
      </c>
      <c r="F4650" s="286" t="str">
        <f t="shared" si="1"/>
        <v>90436</v>
      </c>
      <c r="H4650" s="388">
        <f t="shared" si="2"/>
        <v>12.92</v>
      </c>
    </row>
    <row r="4651" ht="15.75" customHeight="1">
      <c r="A4651" s="323" t="s">
        <v>24868</v>
      </c>
      <c r="B4651" s="480" t="s">
        <v>24869</v>
      </c>
      <c r="C4651" s="323" t="s">
        <v>1662</v>
      </c>
      <c r="D4651" s="323" t="s">
        <v>2948</v>
      </c>
      <c r="F4651" s="286" t="str">
        <f t="shared" si="1"/>
        <v>90437</v>
      </c>
      <c r="H4651" s="388">
        <f t="shared" si="2"/>
        <v>31.39</v>
      </c>
    </row>
    <row r="4652" ht="15.75" customHeight="1">
      <c r="A4652" s="323" t="s">
        <v>24870</v>
      </c>
      <c r="B4652" s="480" t="s">
        <v>24871</v>
      </c>
      <c r="C4652" s="323" t="s">
        <v>1662</v>
      </c>
      <c r="D4652" s="323" t="s">
        <v>8894</v>
      </c>
      <c r="F4652" s="286" t="str">
        <f t="shared" si="1"/>
        <v>90438</v>
      </c>
      <c r="H4652" s="388">
        <f t="shared" si="2"/>
        <v>44.98</v>
      </c>
    </row>
    <row r="4653" ht="15.75" customHeight="1">
      <c r="A4653" s="323" t="s">
        <v>24872</v>
      </c>
      <c r="B4653" s="480" t="s">
        <v>24873</v>
      </c>
      <c r="C4653" s="323" t="s">
        <v>1662</v>
      </c>
      <c r="D4653" s="323" t="s">
        <v>16680</v>
      </c>
      <c r="F4653" s="286" t="str">
        <f t="shared" si="1"/>
        <v>90439</v>
      </c>
      <c r="H4653" s="388">
        <f t="shared" si="2"/>
        <v>52.29</v>
      </c>
    </row>
    <row r="4654" ht="15.75" customHeight="1">
      <c r="A4654" s="323" t="s">
        <v>24874</v>
      </c>
      <c r="B4654" s="480" t="s">
        <v>24875</v>
      </c>
      <c r="C4654" s="323" t="s">
        <v>1662</v>
      </c>
      <c r="D4654" s="323" t="s">
        <v>9226</v>
      </c>
      <c r="F4654" s="286" t="str">
        <f t="shared" si="1"/>
        <v>90440</v>
      </c>
      <c r="H4654" s="388">
        <f t="shared" si="2"/>
        <v>83.74</v>
      </c>
    </row>
    <row r="4655" ht="15.75" customHeight="1">
      <c r="A4655" s="323" t="s">
        <v>24876</v>
      </c>
      <c r="B4655" s="480" t="s">
        <v>24877</v>
      </c>
      <c r="C4655" s="323" t="s">
        <v>1662</v>
      </c>
      <c r="D4655" s="323" t="s">
        <v>24878</v>
      </c>
      <c r="F4655" s="286" t="str">
        <f t="shared" si="1"/>
        <v>90441</v>
      </c>
      <c r="H4655" s="388">
        <f t="shared" si="2"/>
        <v>106.99</v>
      </c>
    </row>
    <row r="4656" ht="15.75" customHeight="1">
      <c r="A4656" s="323" t="s">
        <v>21947</v>
      </c>
      <c r="B4656" s="480" t="s">
        <v>21948</v>
      </c>
      <c r="C4656" s="323" t="s">
        <v>722</v>
      </c>
      <c r="D4656" s="323" t="s">
        <v>19764</v>
      </c>
      <c r="F4656" s="286" t="str">
        <f t="shared" si="1"/>
        <v>90443</v>
      </c>
      <c r="H4656" s="388">
        <f t="shared" si="2"/>
        <v>11.74</v>
      </c>
    </row>
    <row r="4657" ht="15.75" customHeight="1">
      <c r="A4657" s="323" t="s">
        <v>24879</v>
      </c>
      <c r="B4657" s="480" t="s">
        <v>24880</v>
      </c>
      <c r="C4657" s="323" t="s">
        <v>722</v>
      </c>
      <c r="D4657" s="323" t="s">
        <v>17315</v>
      </c>
      <c r="F4657" s="286" t="str">
        <f t="shared" si="1"/>
        <v>90444</v>
      </c>
      <c r="H4657" s="388">
        <f t="shared" si="2"/>
        <v>22.41</v>
      </c>
    </row>
    <row r="4658" ht="15.75" customHeight="1">
      <c r="A4658" s="323" t="s">
        <v>20963</v>
      </c>
      <c r="B4658" s="480" t="s">
        <v>20965</v>
      </c>
      <c r="C4658" s="323" t="s">
        <v>722</v>
      </c>
      <c r="D4658" s="323" t="s">
        <v>24881</v>
      </c>
      <c r="F4658" s="286" t="str">
        <f t="shared" si="1"/>
        <v>90445</v>
      </c>
      <c r="H4658" s="388">
        <f t="shared" si="2"/>
        <v>23.96</v>
      </c>
    </row>
    <row r="4659" ht="15.75" customHeight="1">
      <c r="A4659" s="323" t="s">
        <v>21611</v>
      </c>
      <c r="B4659" s="480" t="s">
        <v>21614</v>
      </c>
      <c r="C4659" s="323" t="s">
        <v>722</v>
      </c>
      <c r="D4659" s="323" t="s">
        <v>10601</v>
      </c>
      <c r="F4659" s="286" t="str">
        <f t="shared" si="1"/>
        <v>90446</v>
      </c>
      <c r="H4659" s="388">
        <f t="shared" si="2"/>
        <v>26.03</v>
      </c>
    </row>
    <row r="4660" ht="15.75" customHeight="1">
      <c r="A4660" s="323" t="s">
        <v>21178</v>
      </c>
      <c r="B4660" s="480" t="s">
        <v>21181</v>
      </c>
      <c r="C4660" s="323" t="s">
        <v>722</v>
      </c>
      <c r="D4660" s="323" t="s">
        <v>13767</v>
      </c>
      <c r="F4660" s="286" t="str">
        <f t="shared" si="1"/>
        <v>90447</v>
      </c>
      <c r="H4660" s="388">
        <f t="shared" si="2"/>
        <v>6.75</v>
      </c>
    </row>
    <row r="4661" ht="15.75" customHeight="1">
      <c r="A4661" s="323" t="s">
        <v>24882</v>
      </c>
      <c r="B4661" s="480" t="s">
        <v>24883</v>
      </c>
      <c r="C4661" s="323" t="s">
        <v>1662</v>
      </c>
      <c r="D4661" s="323" t="s">
        <v>7469</v>
      </c>
      <c r="F4661" s="286" t="str">
        <f t="shared" si="1"/>
        <v>90451</v>
      </c>
      <c r="H4661" s="388">
        <f t="shared" si="2"/>
        <v>3.7</v>
      </c>
    </row>
    <row r="4662" ht="15.75" customHeight="1">
      <c r="A4662" s="323" t="s">
        <v>24884</v>
      </c>
      <c r="B4662" s="480" t="s">
        <v>24885</v>
      </c>
      <c r="C4662" s="323" t="s">
        <v>1662</v>
      </c>
      <c r="D4662" s="323" t="s">
        <v>24886</v>
      </c>
      <c r="F4662" s="286" t="str">
        <f t="shared" si="1"/>
        <v>90452</v>
      </c>
      <c r="H4662" s="388">
        <f t="shared" si="2"/>
        <v>13.02</v>
      </c>
    </row>
    <row r="4663" ht="15.75" customHeight="1">
      <c r="A4663" s="323" t="s">
        <v>24887</v>
      </c>
      <c r="B4663" s="480" t="s">
        <v>24888</v>
      </c>
      <c r="C4663" s="323" t="s">
        <v>1662</v>
      </c>
      <c r="D4663" s="323" t="s">
        <v>3834</v>
      </c>
      <c r="F4663" s="286" t="str">
        <f t="shared" si="1"/>
        <v>90453</v>
      </c>
      <c r="H4663" s="388">
        <f t="shared" si="2"/>
        <v>2.59</v>
      </c>
    </row>
    <row r="4664" ht="15.75" customHeight="1">
      <c r="A4664" s="323" t="s">
        <v>24889</v>
      </c>
      <c r="B4664" s="480" t="s">
        <v>24890</v>
      </c>
      <c r="C4664" s="323" t="s">
        <v>1662</v>
      </c>
      <c r="D4664" s="323" t="s">
        <v>6770</v>
      </c>
      <c r="F4664" s="286" t="str">
        <f t="shared" si="1"/>
        <v>90454</v>
      </c>
      <c r="H4664" s="388">
        <f t="shared" si="2"/>
        <v>4.7</v>
      </c>
    </row>
    <row r="4665" ht="15.75" customHeight="1">
      <c r="A4665" s="323" t="s">
        <v>24891</v>
      </c>
      <c r="B4665" s="480" t="s">
        <v>24892</v>
      </c>
      <c r="C4665" s="323" t="s">
        <v>1662</v>
      </c>
      <c r="D4665" s="323" t="s">
        <v>11436</v>
      </c>
      <c r="F4665" s="286" t="str">
        <f t="shared" si="1"/>
        <v>90455</v>
      </c>
      <c r="H4665" s="388">
        <f t="shared" si="2"/>
        <v>6.18</v>
      </c>
    </row>
    <row r="4666" ht="15.75" customHeight="1">
      <c r="A4666" s="323" t="s">
        <v>24893</v>
      </c>
      <c r="B4666" s="480" t="s">
        <v>24894</v>
      </c>
      <c r="C4666" s="323" t="s">
        <v>1662</v>
      </c>
      <c r="D4666" s="323" t="s">
        <v>7376</v>
      </c>
      <c r="F4666" s="286" t="str">
        <f t="shared" si="1"/>
        <v>90456</v>
      </c>
      <c r="H4666" s="388">
        <f t="shared" si="2"/>
        <v>3.77</v>
      </c>
    </row>
    <row r="4667" ht="15.75" customHeight="1">
      <c r="A4667" s="323" t="s">
        <v>24895</v>
      </c>
      <c r="B4667" s="480" t="s">
        <v>24896</v>
      </c>
      <c r="C4667" s="323" t="s">
        <v>1662</v>
      </c>
      <c r="D4667" s="323" t="s">
        <v>7641</v>
      </c>
      <c r="F4667" s="286" t="str">
        <f t="shared" si="1"/>
        <v>90457</v>
      </c>
      <c r="H4667" s="388">
        <f t="shared" si="2"/>
        <v>8.59</v>
      </c>
    </row>
    <row r="4668" ht="15.75" customHeight="1">
      <c r="A4668" s="323" t="s">
        <v>24897</v>
      </c>
      <c r="B4668" s="480" t="s">
        <v>24898</v>
      </c>
      <c r="C4668" s="323" t="s">
        <v>1662</v>
      </c>
      <c r="D4668" s="323" t="s">
        <v>24899</v>
      </c>
      <c r="F4668" s="286" t="str">
        <f t="shared" si="1"/>
        <v>90458</v>
      </c>
      <c r="H4668" s="388">
        <f t="shared" si="2"/>
        <v>24.38</v>
      </c>
    </row>
    <row r="4669" ht="15.75" customHeight="1">
      <c r="A4669" s="323" t="s">
        <v>24900</v>
      </c>
      <c r="B4669" s="480" t="s">
        <v>24901</v>
      </c>
      <c r="C4669" s="323" t="s">
        <v>1662</v>
      </c>
      <c r="D4669" s="323" t="s">
        <v>6794</v>
      </c>
      <c r="F4669" s="286" t="str">
        <f t="shared" si="1"/>
        <v>90459</v>
      </c>
      <c r="H4669" s="388">
        <f t="shared" si="2"/>
        <v>34.4</v>
      </c>
    </row>
    <row r="4670" ht="15.75" customHeight="1">
      <c r="A4670" s="323" t="s">
        <v>24902</v>
      </c>
      <c r="B4670" s="480" t="s">
        <v>24903</v>
      </c>
      <c r="C4670" s="323" t="s">
        <v>722</v>
      </c>
      <c r="D4670" s="323" t="s">
        <v>24904</v>
      </c>
      <c r="F4670" s="286" t="str">
        <f t="shared" si="1"/>
        <v>90460</v>
      </c>
      <c r="H4670" s="388">
        <f t="shared" si="2"/>
        <v>35.33</v>
      </c>
    </row>
    <row r="4671" ht="15.75" customHeight="1">
      <c r="A4671" s="323" t="s">
        <v>24905</v>
      </c>
      <c r="B4671" s="480" t="s">
        <v>24906</v>
      </c>
      <c r="C4671" s="323" t="s">
        <v>722</v>
      </c>
      <c r="D4671" s="323" t="s">
        <v>4148</v>
      </c>
      <c r="F4671" s="286" t="str">
        <f t="shared" si="1"/>
        <v>90461</v>
      </c>
      <c r="H4671" s="388">
        <f t="shared" si="2"/>
        <v>18.9</v>
      </c>
    </row>
    <row r="4672" ht="15.75" customHeight="1">
      <c r="A4672" s="323" t="s">
        <v>24907</v>
      </c>
      <c r="B4672" s="480" t="s">
        <v>24908</v>
      </c>
      <c r="C4672" s="323" t="s">
        <v>722</v>
      </c>
      <c r="D4672" s="323" t="s">
        <v>6109</v>
      </c>
      <c r="F4672" s="286" t="str">
        <f t="shared" si="1"/>
        <v>90462</v>
      </c>
      <c r="H4672" s="388">
        <f t="shared" si="2"/>
        <v>4.16</v>
      </c>
    </row>
    <row r="4673" ht="15.75" customHeight="1">
      <c r="A4673" s="323" t="s">
        <v>24909</v>
      </c>
      <c r="B4673" s="480" t="s">
        <v>24910</v>
      </c>
      <c r="C4673" s="323" t="s">
        <v>722</v>
      </c>
      <c r="D4673" s="323" t="s">
        <v>6821</v>
      </c>
      <c r="F4673" s="286" t="str">
        <f t="shared" si="1"/>
        <v>90463</v>
      </c>
      <c r="H4673" s="388">
        <f t="shared" si="2"/>
        <v>3.28</v>
      </c>
    </row>
    <row r="4674" ht="15.75" customHeight="1">
      <c r="A4674" s="323" t="s">
        <v>24911</v>
      </c>
      <c r="B4674" s="480" t="s">
        <v>24912</v>
      </c>
      <c r="C4674" s="323" t="s">
        <v>722</v>
      </c>
      <c r="D4674" s="323" t="s">
        <v>8245</v>
      </c>
      <c r="F4674" s="286" t="str">
        <f t="shared" si="1"/>
        <v>90466</v>
      </c>
      <c r="H4674" s="388">
        <f t="shared" si="2"/>
        <v>11.45</v>
      </c>
    </row>
    <row r="4675" ht="15.75" customHeight="1">
      <c r="A4675" s="323" t="s">
        <v>24913</v>
      </c>
      <c r="B4675" s="480" t="s">
        <v>24914</v>
      </c>
      <c r="C4675" s="323" t="s">
        <v>722</v>
      </c>
      <c r="D4675" s="323" t="s">
        <v>22546</v>
      </c>
      <c r="F4675" s="286" t="str">
        <f t="shared" si="1"/>
        <v>90467</v>
      </c>
      <c r="H4675" s="388">
        <f t="shared" si="2"/>
        <v>18.09</v>
      </c>
    </row>
    <row r="4676" ht="15.75" customHeight="1">
      <c r="A4676" s="323" t="s">
        <v>24915</v>
      </c>
      <c r="B4676" s="480" t="s">
        <v>24916</v>
      </c>
      <c r="C4676" s="323" t="s">
        <v>722</v>
      </c>
      <c r="D4676" s="323" t="s">
        <v>4132</v>
      </c>
      <c r="F4676" s="286" t="str">
        <f t="shared" si="1"/>
        <v>90468</v>
      </c>
      <c r="H4676" s="388">
        <f t="shared" si="2"/>
        <v>4.88</v>
      </c>
    </row>
    <row r="4677" ht="15.75" customHeight="1">
      <c r="A4677" s="323" t="s">
        <v>24917</v>
      </c>
      <c r="B4677" s="480" t="s">
        <v>24918</v>
      </c>
      <c r="C4677" s="323" t="s">
        <v>722</v>
      </c>
      <c r="D4677" s="323" t="s">
        <v>19874</v>
      </c>
      <c r="F4677" s="286" t="str">
        <f t="shared" si="1"/>
        <v>90469</v>
      </c>
      <c r="H4677" s="388">
        <f t="shared" si="2"/>
        <v>7.79</v>
      </c>
    </row>
    <row r="4678" ht="15.75" customHeight="1">
      <c r="A4678" s="323" t="s">
        <v>24919</v>
      </c>
      <c r="B4678" s="480" t="s">
        <v>24920</v>
      </c>
      <c r="C4678" s="323" t="s">
        <v>722</v>
      </c>
      <c r="D4678" s="323" t="s">
        <v>19517</v>
      </c>
      <c r="F4678" s="286" t="str">
        <f t="shared" si="1"/>
        <v>90470</v>
      </c>
      <c r="H4678" s="388">
        <f t="shared" si="2"/>
        <v>10.62</v>
      </c>
    </row>
    <row r="4679" ht="15.75" customHeight="1">
      <c r="A4679" s="323" t="s">
        <v>24921</v>
      </c>
      <c r="B4679" s="480" t="s">
        <v>24922</v>
      </c>
      <c r="C4679" s="323" t="s">
        <v>722</v>
      </c>
      <c r="D4679" s="323" t="s">
        <v>6304</v>
      </c>
      <c r="F4679" s="286" t="str">
        <f t="shared" si="1"/>
        <v>91166</v>
      </c>
      <c r="H4679" s="388">
        <f t="shared" si="2"/>
        <v>3.27</v>
      </c>
    </row>
    <row r="4680" ht="15.75" customHeight="1">
      <c r="A4680" s="323" t="s">
        <v>24923</v>
      </c>
      <c r="B4680" s="480" t="s">
        <v>24924</v>
      </c>
      <c r="C4680" s="323" t="s">
        <v>722</v>
      </c>
      <c r="D4680" s="323" t="s">
        <v>18906</v>
      </c>
      <c r="F4680" s="286" t="str">
        <f t="shared" si="1"/>
        <v>91167</v>
      </c>
      <c r="H4680" s="388">
        <f t="shared" si="2"/>
        <v>9.36</v>
      </c>
    </row>
    <row r="4681" ht="15.75" customHeight="1">
      <c r="A4681" s="323" t="s">
        <v>24925</v>
      </c>
      <c r="B4681" s="480" t="s">
        <v>24926</v>
      </c>
      <c r="C4681" s="323" t="s">
        <v>722</v>
      </c>
      <c r="D4681" s="323" t="s">
        <v>11907</v>
      </c>
      <c r="F4681" s="286" t="str">
        <f t="shared" si="1"/>
        <v>91168</v>
      </c>
      <c r="H4681" s="388">
        <f t="shared" si="2"/>
        <v>7.03</v>
      </c>
    </row>
    <row r="4682" ht="15.75" customHeight="1">
      <c r="A4682" s="323" t="s">
        <v>24927</v>
      </c>
      <c r="B4682" s="480" t="s">
        <v>24928</v>
      </c>
      <c r="C4682" s="323" t="s">
        <v>722</v>
      </c>
      <c r="D4682" s="323" t="s">
        <v>24929</v>
      </c>
      <c r="F4682" s="286" t="str">
        <f t="shared" si="1"/>
        <v>91169</v>
      </c>
      <c r="H4682" s="388">
        <f t="shared" si="2"/>
        <v>8.37</v>
      </c>
    </row>
    <row r="4683" ht="15.75" customHeight="1">
      <c r="A4683" s="323" t="s">
        <v>24930</v>
      </c>
      <c r="B4683" s="480" t="s">
        <v>24931</v>
      </c>
      <c r="C4683" s="323" t="s">
        <v>722</v>
      </c>
      <c r="D4683" s="323" t="s">
        <v>7292</v>
      </c>
      <c r="F4683" s="286" t="str">
        <f t="shared" si="1"/>
        <v>91170</v>
      </c>
      <c r="H4683" s="388">
        <f t="shared" si="2"/>
        <v>2.41</v>
      </c>
    </row>
    <row r="4684" ht="15.75" customHeight="1">
      <c r="A4684" s="323" t="s">
        <v>24932</v>
      </c>
      <c r="B4684" s="480" t="s">
        <v>24933</v>
      </c>
      <c r="C4684" s="323" t="s">
        <v>722</v>
      </c>
      <c r="D4684" s="323" t="s">
        <v>4830</v>
      </c>
      <c r="F4684" s="286" t="str">
        <f t="shared" si="1"/>
        <v>91171</v>
      </c>
      <c r="H4684" s="388">
        <f t="shared" si="2"/>
        <v>3</v>
      </c>
    </row>
    <row r="4685" ht="15.75" customHeight="1">
      <c r="A4685" s="323" t="s">
        <v>24934</v>
      </c>
      <c r="B4685" s="480" t="s">
        <v>24935</v>
      </c>
      <c r="C4685" s="323" t="s">
        <v>722</v>
      </c>
      <c r="D4685" s="323" t="s">
        <v>8114</v>
      </c>
      <c r="F4685" s="286" t="str">
        <f t="shared" si="1"/>
        <v>91172</v>
      </c>
      <c r="H4685" s="388">
        <f t="shared" si="2"/>
        <v>4.42</v>
      </c>
    </row>
    <row r="4686" ht="15.75" customHeight="1">
      <c r="A4686" s="323" t="s">
        <v>24936</v>
      </c>
      <c r="B4686" s="480" t="s">
        <v>24937</v>
      </c>
      <c r="C4686" s="323" t="s">
        <v>722</v>
      </c>
      <c r="D4686" s="323" t="s">
        <v>12267</v>
      </c>
      <c r="F4686" s="286" t="str">
        <f t="shared" si="1"/>
        <v>91173</v>
      </c>
      <c r="H4686" s="388">
        <f t="shared" si="2"/>
        <v>1.21</v>
      </c>
    </row>
    <row r="4687" ht="15.75" customHeight="1">
      <c r="A4687" s="323" t="s">
        <v>24938</v>
      </c>
      <c r="B4687" s="480" t="s">
        <v>24939</v>
      </c>
      <c r="C4687" s="323" t="s">
        <v>722</v>
      </c>
      <c r="D4687" s="323" t="s">
        <v>4741</v>
      </c>
      <c r="F4687" s="286" t="str">
        <f t="shared" si="1"/>
        <v>91174</v>
      </c>
      <c r="H4687" s="388">
        <f t="shared" si="2"/>
        <v>2.36</v>
      </c>
    </row>
    <row r="4688" ht="15.75" customHeight="1">
      <c r="A4688" s="323" t="s">
        <v>24940</v>
      </c>
      <c r="B4688" s="480" t="s">
        <v>24941</v>
      </c>
      <c r="C4688" s="323" t="s">
        <v>722</v>
      </c>
      <c r="D4688" s="323" t="s">
        <v>14364</v>
      </c>
      <c r="F4688" s="286" t="str">
        <f t="shared" si="1"/>
        <v>91175</v>
      </c>
      <c r="H4688" s="388">
        <f t="shared" si="2"/>
        <v>3.87</v>
      </c>
    </row>
    <row r="4689" ht="15.75" customHeight="1">
      <c r="A4689" s="323" t="s">
        <v>24942</v>
      </c>
      <c r="B4689" s="480" t="s">
        <v>24943</v>
      </c>
      <c r="C4689" s="323" t="s">
        <v>722</v>
      </c>
      <c r="D4689" s="323" t="s">
        <v>4678</v>
      </c>
      <c r="F4689" s="286" t="str">
        <f t="shared" si="1"/>
        <v>91176</v>
      </c>
      <c r="H4689" s="388">
        <f t="shared" si="2"/>
        <v>45.35</v>
      </c>
    </row>
    <row r="4690" ht="15.75" customHeight="1">
      <c r="A4690" s="323" t="s">
        <v>24944</v>
      </c>
      <c r="B4690" s="480" t="s">
        <v>24945</v>
      </c>
      <c r="C4690" s="323" t="s">
        <v>722</v>
      </c>
      <c r="D4690" s="323" t="s">
        <v>6729</v>
      </c>
      <c r="F4690" s="286" t="str">
        <f t="shared" si="1"/>
        <v>91177</v>
      </c>
      <c r="H4690" s="388">
        <f t="shared" si="2"/>
        <v>19.98</v>
      </c>
    </row>
    <row r="4691" ht="15.75" customHeight="1">
      <c r="A4691" s="323" t="s">
        <v>24946</v>
      </c>
      <c r="B4691" s="480" t="s">
        <v>24947</v>
      </c>
      <c r="C4691" s="323" t="s">
        <v>722</v>
      </c>
      <c r="D4691" s="323" t="s">
        <v>13975</v>
      </c>
      <c r="F4691" s="286" t="str">
        <f t="shared" si="1"/>
        <v>91178</v>
      </c>
      <c r="H4691" s="388">
        <f t="shared" si="2"/>
        <v>18.52</v>
      </c>
    </row>
    <row r="4692" ht="15.75" customHeight="1">
      <c r="A4692" s="323" t="s">
        <v>24948</v>
      </c>
      <c r="B4692" s="480" t="s">
        <v>24949</v>
      </c>
      <c r="C4692" s="323" t="s">
        <v>722</v>
      </c>
      <c r="D4692" s="323" t="s">
        <v>6750</v>
      </c>
      <c r="F4692" s="286" t="str">
        <f t="shared" si="1"/>
        <v>91179</v>
      </c>
      <c r="H4692" s="388">
        <f t="shared" si="2"/>
        <v>11.64</v>
      </c>
    </row>
    <row r="4693" ht="15.75" customHeight="1">
      <c r="A4693" s="323" t="s">
        <v>24950</v>
      </c>
      <c r="B4693" s="480" t="s">
        <v>24951</v>
      </c>
      <c r="C4693" s="323" t="s">
        <v>722</v>
      </c>
      <c r="D4693" s="323" t="s">
        <v>9872</v>
      </c>
      <c r="F4693" s="286" t="str">
        <f t="shared" si="1"/>
        <v>91180</v>
      </c>
      <c r="H4693" s="388">
        <f t="shared" si="2"/>
        <v>8.9</v>
      </c>
    </row>
    <row r="4694" ht="15.75" customHeight="1">
      <c r="A4694" s="323" t="s">
        <v>24952</v>
      </c>
      <c r="B4694" s="480" t="s">
        <v>24953</v>
      </c>
      <c r="C4694" s="323" t="s">
        <v>722</v>
      </c>
      <c r="D4694" s="323" t="s">
        <v>12017</v>
      </c>
      <c r="F4694" s="286" t="str">
        <f t="shared" si="1"/>
        <v>91181</v>
      </c>
      <c r="H4694" s="388">
        <f t="shared" si="2"/>
        <v>9.34</v>
      </c>
    </row>
    <row r="4695" ht="15.75" customHeight="1">
      <c r="A4695" s="323" t="s">
        <v>24954</v>
      </c>
      <c r="B4695" s="480" t="s">
        <v>24955</v>
      </c>
      <c r="C4695" s="323" t="s">
        <v>722</v>
      </c>
      <c r="D4695" s="323" t="s">
        <v>24956</v>
      </c>
      <c r="F4695" s="286" t="str">
        <f t="shared" si="1"/>
        <v>91182</v>
      </c>
      <c r="H4695" s="388">
        <f t="shared" si="2"/>
        <v>24.52</v>
      </c>
    </row>
    <row r="4696" ht="15.75" customHeight="1">
      <c r="A4696" s="323" t="s">
        <v>24957</v>
      </c>
      <c r="B4696" s="480" t="s">
        <v>24958</v>
      </c>
      <c r="C4696" s="323" t="s">
        <v>722</v>
      </c>
      <c r="D4696" s="323" t="s">
        <v>7443</v>
      </c>
      <c r="F4696" s="286" t="str">
        <f t="shared" si="1"/>
        <v>91183</v>
      </c>
      <c r="H4696" s="388">
        <f t="shared" si="2"/>
        <v>12.07</v>
      </c>
    </row>
    <row r="4697" ht="15.75" customHeight="1">
      <c r="A4697" s="323" t="s">
        <v>24959</v>
      </c>
      <c r="B4697" s="480" t="s">
        <v>24960</v>
      </c>
      <c r="C4697" s="323" t="s">
        <v>722</v>
      </c>
      <c r="D4697" s="323" t="s">
        <v>9417</v>
      </c>
      <c r="F4697" s="286" t="str">
        <f t="shared" si="1"/>
        <v>91184</v>
      </c>
      <c r="H4697" s="388">
        <f t="shared" si="2"/>
        <v>11.3</v>
      </c>
    </row>
    <row r="4698" ht="15.75" customHeight="1">
      <c r="A4698" s="323" t="s">
        <v>24961</v>
      </c>
      <c r="B4698" s="480" t="s">
        <v>24962</v>
      </c>
      <c r="C4698" s="323" t="s">
        <v>722</v>
      </c>
      <c r="D4698" s="323" t="s">
        <v>24963</v>
      </c>
      <c r="F4698" s="286" t="str">
        <f t="shared" si="1"/>
        <v>91185</v>
      </c>
      <c r="H4698" s="388">
        <f t="shared" si="2"/>
        <v>6.29</v>
      </c>
    </row>
    <row r="4699" ht="15.75" customHeight="1">
      <c r="A4699" s="323" t="s">
        <v>24964</v>
      </c>
      <c r="B4699" s="480" t="s">
        <v>24965</v>
      </c>
      <c r="C4699" s="323" t="s">
        <v>722</v>
      </c>
      <c r="D4699" s="323" t="s">
        <v>6778</v>
      </c>
      <c r="F4699" s="286" t="str">
        <f t="shared" si="1"/>
        <v>91186</v>
      </c>
      <c r="H4699" s="388">
        <f t="shared" si="2"/>
        <v>5.14</v>
      </c>
    </row>
    <row r="4700" ht="15.75" customHeight="1">
      <c r="A4700" s="323" t="s">
        <v>24966</v>
      </c>
      <c r="B4700" s="480" t="s">
        <v>24967</v>
      </c>
      <c r="C4700" s="323" t="s">
        <v>722</v>
      </c>
      <c r="D4700" s="323" t="s">
        <v>8626</v>
      </c>
      <c r="F4700" s="286" t="str">
        <f t="shared" si="1"/>
        <v>91187</v>
      </c>
      <c r="H4700" s="388">
        <f t="shared" si="2"/>
        <v>5.97</v>
      </c>
    </row>
    <row r="4701" ht="15.75" customHeight="1">
      <c r="A4701" s="323" t="s">
        <v>24968</v>
      </c>
      <c r="B4701" s="480" t="s">
        <v>24969</v>
      </c>
      <c r="C4701" s="323" t="s">
        <v>1662</v>
      </c>
      <c r="D4701" s="323" t="s">
        <v>3748</v>
      </c>
      <c r="F4701" s="286" t="str">
        <f t="shared" si="1"/>
        <v>91188</v>
      </c>
      <c r="H4701" s="388">
        <f t="shared" si="2"/>
        <v>6.08</v>
      </c>
    </row>
    <row r="4702" ht="15.75" customHeight="1">
      <c r="A4702" s="323" t="s">
        <v>24970</v>
      </c>
      <c r="B4702" s="480" t="s">
        <v>24971</v>
      </c>
      <c r="C4702" s="323" t="s">
        <v>1662</v>
      </c>
      <c r="D4702" s="323" t="s">
        <v>24972</v>
      </c>
      <c r="F4702" s="286" t="str">
        <f t="shared" si="1"/>
        <v>91189</v>
      </c>
      <c r="H4702" s="388">
        <f t="shared" si="2"/>
        <v>39.27</v>
      </c>
    </row>
    <row r="4703" ht="15.75" customHeight="1">
      <c r="A4703" s="323" t="s">
        <v>24973</v>
      </c>
      <c r="B4703" s="480" t="s">
        <v>24974</v>
      </c>
      <c r="C4703" s="323" t="s">
        <v>1662</v>
      </c>
      <c r="D4703" s="323" t="s">
        <v>22288</v>
      </c>
      <c r="F4703" s="286" t="str">
        <f t="shared" si="1"/>
        <v>91190</v>
      </c>
      <c r="H4703" s="388">
        <f t="shared" si="2"/>
        <v>4.45</v>
      </c>
    </row>
    <row r="4704" ht="15.75" customHeight="1">
      <c r="A4704" s="323" t="s">
        <v>24975</v>
      </c>
      <c r="B4704" s="480" t="s">
        <v>24976</v>
      </c>
      <c r="C4704" s="323" t="s">
        <v>1662</v>
      </c>
      <c r="D4704" s="323" t="s">
        <v>7006</v>
      </c>
      <c r="F4704" s="286" t="str">
        <f t="shared" si="1"/>
        <v>91191</v>
      </c>
      <c r="H4704" s="388">
        <f t="shared" si="2"/>
        <v>4.72</v>
      </c>
    </row>
    <row r="4705" ht="15.75" customHeight="1">
      <c r="A4705" s="323" t="s">
        <v>24977</v>
      </c>
      <c r="B4705" s="480" t="s">
        <v>24978</v>
      </c>
      <c r="C4705" s="323" t="s">
        <v>1662</v>
      </c>
      <c r="D4705" s="323" t="s">
        <v>5015</v>
      </c>
      <c r="F4705" s="286" t="str">
        <f t="shared" si="1"/>
        <v>91192</v>
      </c>
      <c r="H4705" s="388">
        <f t="shared" si="2"/>
        <v>5.25</v>
      </c>
    </row>
    <row r="4706" ht="15.75" customHeight="1">
      <c r="A4706" s="323" t="s">
        <v>24979</v>
      </c>
      <c r="B4706" s="480" t="s">
        <v>24980</v>
      </c>
      <c r="C4706" s="323" t="s">
        <v>722</v>
      </c>
      <c r="D4706" s="323" t="s">
        <v>24981</v>
      </c>
      <c r="F4706" s="286" t="str">
        <f t="shared" si="1"/>
        <v>91222</v>
      </c>
      <c r="H4706" s="388">
        <f t="shared" si="2"/>
        <v>12.64</v>
      </c>
    </row>
    <row r="4707" ht="15.75" customHeight="1">
      <c r="A4707" s="323" t="s">
        <v>24982</v>
      </c>
      <c r="B4707" s="480" t="s">
        <v>24983</v>
      </c>
      <c r="C4707" s="323" t="s">
        <v>1662</v>
      </c>
      <c r="D4707" s="323" t="s">
        <v>24984</v>
      </c>
      <c r="F4707" s="286" t="str">
        <f t="shared" si="1"/>
        <v>94480</v>
      </c>
      <c r="H4707" s="388">
        <f t="shared" si="2"/>
        <v>2457.01</v>
      </c>
    </row>
    <row r="4708" ht="15.75" customHeight="1">
      <c r="A4708" s="323" t="s">
        <v>24985</v>
      </c>
      <c r="B4708" s="480" t="s">
        <v>24986</v>
      </c>
      <c r="C4708" s="323" t="s">
        <v>1662</v>
      </c>
      <c r="D4708" s="323" t="s">
        <v>24987</v>
      </c>
      <c r="F4708" s="286" t="str">
        <f t="shared" si="1"/>
        <v>94481</v>
      </c>
      <c r="H4708" s="388">
        <f t="shared" si="2"/>
        <v>1720.38</v>
      </c>
    </row>
    <row r="4709" ht="15.75" customHeight="1">
      <c r="A4709" s="323" t="s">
        <v>24988</v>
      </c>
      <c r="B4709" s="480" t="s">
        <v>24989</v>
      </c>
      <c r="C4709" s="323" t="s">
        <v>1662</v>
      </c>
      <c r="D4709" s="323" t="s">
        <v>24990</v>
      </c>
      <c r="F4709" s="286" t="str">
        <f t="shared" si="1"/>
        <v>94482</v>
      </c>
      <c r="H4709" s="388">
        <f t="shared" si="2"/>
        <v>1353.81</v>
      </c>
    </row>
    <row r="4710" ht="15.75" customHeight="1">
      <c r="A4710" s="323" t="s">
        <v>24991</v>
      </c>
      <c r="B4710" s="480" t="s">
        <v>24992</v>
      </c>
      <c r="C4710" s="323" t="s">
        <v>1662</v>
      </c>
      <c r="D4710" s="323" t="s">
        <v>24993</v>
      </c>
      <c r="F4710" s="286" t="str">
        <f t="shared" si="1"/>
        <v>94483</v>
      </c>
      <c r="H4710" s="388">
        <f t="shared" si="2"/>
        <v>1136.25</v>
      </c>
    </row>
    <row r="4711" ht="15.75" customHeight="1">
      <c r="A4711" s="323" t="s">
        <v>24994</v>
      </c>
      <c r="B4711" s="480" t="s">
        <v>24995</v>
      </c>
      <c r="C4711" s="323" t="s">
        <v>1662</v>
      </c>
      <c r="D4711" s="323" t="s">
        <v>5647</v>
      </c>
      <c r="F4711" s="286" t="str">
        <f t="shared" si="1"/>
        <v>95541</v>
      </c>
      <c r="H4711" s="388">
        <f t="shared" si="2"/>
        <v>4.19</v>
      </c>
    </row>
    <row r="4712" ht="15.75" customHeight="1">
      <c r="A4712" s="323" t="s">
        <v>24996</v>
      </c>
      <c r="B4712" s="480" t="s">
        <v>24997</v>
      </c>
      <c r="C4712" s="323" t="s">
        <v>1662</v>
      </c>
      <c r="D4712" s="323" t="s">
        <v>17248</v>
      </c>
      <c r="F4712" s="286" t="str">
        <f t="shared" si="1"/>
        <v>95573</v>
      </c>
      <c r="H4712" s="388">
        <f t="shared" si="2"/>
        <v>20.82</v>
      </c>
    </row>
    <row r="4713" ht="15.75" customHeight="1">
      <c r="A4713" s="323" t="s">
        <v>24998</v>
      </c>
      <c r="B4713" s="480" t="s">
        <v>24999</v>
      </c>
      <c r="C4713" s="323" t="s">
        <v>1662</v>
      </c>
      <c r="D4713" s="323" t="s">
        <v>7594</v>
      </c>
      <c r="F4713" s="286" t="str">
        <f t="shared" si="1"/>
        <v>95574</v>
      </c>
      <c r="H4713" s="388">
        <f t="shared" si="2"/>
        <v>18.32</v>
      </c>
    </row>
    <row r="4714" ht="15.75" customHeight="1">
      <c r="A4714" s="323" t="s">
        <v>25000</v>
      </c>
      <c r="B4714" s="480" t="s">
        <v>25001</v>
      </c>
      <c r="C4714" s="323" t="s">
        <v>1711</v>
      </c>
      <c r="D4714" s="323" t="s">
        <v>25002</v>
      </c>
      <c r="F4714" s="286" t="str">
        <f t="shared" si="1"/>
        <v>96559</v>
      </c>
      <c r="H4714" s="388">
        <f t="shared" si="2"/>
        <v>100.04</v>
      </c>
    </row>
    <row r="4715" ht="15.75" customHeight="1">
      <c r="A4715" s="323" t="s">
        <v>25003</v>
      </c>
      <c r="B4715" s="480" t="s">
        <v>25004</v>
      </c>
      <c r="C4715" s="323" t="s">
        <v>1711</v>
      </c>
      <c r="D4715" s="323" t="s">
        <v>25005</v>
      </c>
      <c r="F4715" s="286" t="str">
        <f t="shared" si="1"/>
        <v>96560</v>
      </c>
      <c r="H4715" s="388">
        <f t="shared" si="2"/>
        <v>49.24</v>
      </c>
    </row>
    <row r="4716" ht="15.75" customHeight="1">
      <c r="A4716" s="323" t="s">
        <v>25006</v>
      </c>
      <c r="B4716" s="480" t="s">
        <v>25007</v>
      </c>
      <c r="C4716" s="323" t="s">
        <v>1711</v>
      </c>
      <c r="D4716" s="323" t="s">
        <v>8361</v>
      </c>
      <c r="F4716" s="286" t="str">
        <f t="shared" si="1"/>
        <v>96561</v>
      </c>
      <c r="H4716" s="388">
        <f t="shared" si="2"/>
        <v>29.48</v>
      </c>
    </row>
    <row r="4717" ht="15.75" customHeight="1">
      <c r="A4717" s="323" t="s">
        <v>25008</v>
      </c>
      <c r="B4717" s="480" t="s">
        <v>25009</v>
      </c>
      <c r="C4717" s="323" t="s">
        <v>722</v>
      </c>
      <c r="D4717" s="323" t="s">
        <v>6160</v>
      </c>
      <c r="F4717" s="286" t="str">
        <f t="shared" si="1"/>
        <v>96562</v>
      </c>
      <c r="H4717" s="388">
        <f t="shared" si="2"/>
        <v>50.52</v>
      </c>
    </row>
    <row r="4718" ht="15.75" customHeight="1">
      <c r="A4718" s="323" t="s">
        <v>25010</v>
      </c>
      <c r="B4718" s="480" t="s">
        <v>25011</v>
      </c>
      <c r="C4718" s="323" t="s">
        <v>722</v>
      </c>
      <c r="D4718" s="323" t="s">
        <v>10536</v>
      </c>
      <c r="F4718" s="286" t="str">
        <f t="shared" si="1"/>
        <v>96563</v>
      </c>
      <c r="H4718" s="388">
        <f t="shared" si="2"/>
        <v>53.35</v>
      </c>
    </row>
    <row r="4719" ht="15.75" customHeight="1">
      <c r="A4719" s="323" t="s">
        <v>25012</v>
      </c>
      <c r="B4719" s="480" t="s">
        <v>25013</v>
      </c>
      <c r="C4719" s="323" t="s">
        <v>1662</v>
      </c>
      <c r="D4719" s="323" t="s">
        <v>25014</v>
      </c>
      <c r="F4719" s="286" t="str">
        <f t="shared" si="1"/>
        <v>73826/1</v>
      </c>
      <c r="H4719" s="388">
        <f t="shared" si="2"/>
        <v>591.04</v>
      </c>
    </row>
    <row r="4720" ht="15.75" customHeight="1">
      <c r="A4720" s="323" t="s">
        <v>25015</v>
      </c>
      <c r="B4720" s="480" t="s">
        <v>25016</v>
      </c>
      <c r="C4720" s="323" t="s">
        <v>1662</v>
      </c>
      <c r="D4720" s="323" t="s">
        <v>25017</v>
      </c>
      <c r="F4720" s="286" t="str">
        <f t="shared" si="1"/>
        <v>73826/2</v>
      </c>
      <c r="H4720" s="388">
        <f t="shared" si="2"/>
        <v>768.34</v>
      </c>
    </row>
    <row r="4721" ht="15.75" customHeight="1">
      <c r="A4721" s="323" t="s">
        <v>25018</v>
      </c>
      <c r="B4721" s="480" t="s">
        <v>25019</v>
      </c>
      <c r="C4721" s="323" t="s">
        <v>1662</v>
      </c>
      <c r="D4721" s="323" t="s">
        <v>25020</v>
      </c>
      <c r="F4721" s="286" t="str">
        <f t="shared" si="1"/>
        <v>73834/1</v>
      </c>
      <c r="H4721" s="388">
        <f t="shared" si="2"/>
        <v>214.42</v>
      </c>
    </row>
    <row r="4722" ht="15.75" customHeight="1">
      <c r="A4722" s="323" t="s">
        <v>25021</v>
      </c>
      <c r="B4722" s="480" t="s">
        <v>25022</v>
      </c>
      <c r="C4722" s="323" t="s">
        <v>1662</v>
      </c>
      <c r="D4722" s="323" t="s">
        <v>25023</v>
      </c>
      <c r="F4722" s="286" t="str">
        <f t="shared" si="1"/>
        <v>73834/2</v>
      </c>
      <c r="H4722" s="388">
        <f t="shared" si="2"/>
        <v>343.1</v>
      </c>
    </row>
    <row r="4723" ht="15.75" customHeight="1">
      <c r="A4723" s="323" t="s">
        <v>25024</v>
      </c>
      <c r="B4723" s="480" t="s">
        <v>25025</v>
      </c>
      <c r="C4723" s="323" t="s">
        <v>1662</v>
      </c>
      <c r="D4723" s="323" t="s">
        <v>25026</v>
      </c>
      <c r="F4723" s="286" t="str">
        <f t="shared" si="1"/>
        <v>73834/3</v>
      </c>
      <c r="H4723" s="388">
        <f t="shared" si="2"/>
        <v>686.19</v>
      </c>
    </row>
    <row r="4724" ht="15.75" customHeight="1">
      <c r="A4724" s="323" t="s">
        <v>25027</v>
      </c>
      <c r="B4724" s="480" t="s">
        <v>25028</v>
      </c>
      <c r="C4724" s="323" t="s">
        <v>1662</v>
      </c>
      <c r="D4724" s="323" t="s">
        <v>25029</v>
      </c>
      <c r="F4724" s="286" t="str">
        <f t="shared" si="1"/>
        <v>73834/4</v>
      </c>
      <c r="H4724" s="388">
        <f t="shared" si="2"/>
        <v>1029.29</v>
      </c>
    </row>
    <row r="4725" ht="15.75" customHeight="1">
      <c r="A4725" s="323" t="s">
        <v>25030</v>
      </c>
      <c r="B4725" s="480" t="s">
        <v>25031</v>
      </c>
      <c r="C4725" s="323" t="s">
        <v>1662</v>
      </c>
      <c r="D4725" s="323" t="s">
        <v>25032</v>
      </c>
      <c r="F4725" s="286" t="str">
        <f t="shared" si="1"/>
        <v>73835/1</v>
      </c>
      <c r="H4725" s="388">
        <f t="shared" si="2"/>
        <v>1394.94</v>
      </c>
    </row>
    <row r="4726" ht="15.75" customHeight="1">
      <c r="A4726" s="323" t="s">
        <v>25033</v>
      </c>
      <c r="B4726" s="480" t="s">
        <v>25034</v>
      </c>
      <c r="C4726" s="323" t="s">
        <v>1662</v>
      </c>
      <c r="D4726" s="323" t="s">
        <v>25035</v>
      </c>
      <c r="F4726" s="286" t="str">
        <f t="shared" si="1"/>
        <v>73835/2</v>
      </c>
      <c r="H4726" s="388">
        <f t="shared" si="2"/>
        <v>1897.13</v>
      </c>
    </row>
    <row r="4727" ht="15.75" customHeight="1">
      <c r="A4727" s="323" t="s">
        <v>25036</v>
      </c>
      <c r="B4727" s="480" t="s">
        <v>25037</v>
      </c>
      <c r="C4727" s="323" t="s">
        <v>1662</v>
      </c>
      <c r="D4727" s="323" t="s">
        <v>25038</v>
      </c>
      <c r="F4727" s="286" t="str">
        <f t="shared" si="1"/>
        <v>73835/3</v>
      </c>
      <c r="H4727" s="388">
        <f t="shared" si="2"/>
        <v>2120.32</v>
      </c>
    </row>
    <row r="4728" ht="15.75" customHeight="1">
      <c r="A4728" s="323" t="s">
        <v>25039</v>
      </c>
      <c r="B4728" s="480" t="s">
        <v>25040</v>
      </c>
      <c r="C4728" s="323" t="s">
        <v>1662</v>
      </c>
      <c r="D4728" s="323" t="s">
        <v>25041</v>
      </c>
      <c r="F4728" s="286" t="str">
        <f t="shared" si="1"/>
        <v>73836/1</v>
      </c>
      <c r="H4728" s="388">
        <f t="shared" si="2"/>
        <v>557.98</v>
      </c>
    </row>
    <row r="4729" ht="15.75" customHeight="1">
      <c r="A4729" s="323" t="s">
        <v>25042</v>
      </c>
      <c r="B4729" s="480" t="s">
        <v>25043</v>
      </c>
      <c r="C4729" s="323" t="s">
        <v>1662</v>
      </c>
      <c r="D4729" s="323" t="s">
        <v>25044</v>
      </c>
      <c r="F4729" s="286" t="str">
        <f t="shared" si="1"/>
        <v>73836/2</v>
      </c>
      <c r="H4729" s="388">
        <f t="shared" si="2"/>
        <v>725.37</v>
      </c>
    </row>
    <row r="4730" ht="15.75" customHeight="1">
      <c r="A4730" s="323" t="s">
        <v>25045</v>
      </c>
      <c r="B4730" s="480" t="s">
        <v>25046</v>
      </c>
      <c r="C4730" s="323" t="s">
        <v>1662</v>
      </c>
      <c r="D4730" s="323" t="s">
        <v>25047</v>
      </c>
      <c r="F4730" s="286" t="str">
        <f t="shared" si="1"/>
        <v>73836/3</v>
      </c>
      <c r="H4730" s="388">
        <f t="shared" si="2"/>
        <v>1115.96</v>
      </c>
    </row>
    <row r="4731" ht="15.75" customHeight="1">
      <c r="A4731" s="323" t="s">
        <v>25048</v>
      </c>
      <c r="B4731" s="480" t="s">
        <v>25049</v>
      </c>
      <c r="C4731" s="323" t="s">
        <v>1662</v>
      </c>
      <c r="D4731" s="323" t="s">
        <v>25050</v>
      </c>
      <c r="F4731" s="286" t="str">
        <f t="shared" si="1"/>
        <v>73836/4</v>
      </c>
      <c r="H4731" s="388">
        <f t="shared" si="2"/>
        <v>1785.53</v>
      </c>
    </row>
    <row r="4732" ht="15.75" customHeight="1">
      <c r="A4732" s="323" t="s">
        <v>25051</v>
      </c>
      <c r="B4732" s="480" t="s">
        <v>25052</v>
      </c>
      <c r="C4732" s="323" t="s">
        <v>1662</v>
      </c>
      <c r="D4732" s="323" t="s">
        <v>25020</v>
      </c>
      <c r="F4732" s="286" t="str">
        <f t="shared" si="1"/>
        <v>73837/1</v>
      </c>
      <c r="H4732" s="388">
        <f t="shared" si="2"/>
        <v>214.42</v>
      </c>
    </row>
    <row r="4733" ht="15.75" customHeight="1">
      <c r="A4733" s="323" t="s">
        <v>25053</v>
      </c>
      <c r="B4733" s="480" t="s">
        <v>25054</v>
      </c>
      <c r="C4733" s="323" t="s">
        <v>1662</v>
      </c>
      <c r="D4733" s="323" t="s">
        <v>25055</v>
      </c>
      <c r="F4733" s="286" t="str">
        <f t="shared" si="1"/>
        <v>73837/2</v>
      </c>
      <c r="H4733" s="388">
        <f t="shared" si="2"/>
        <v>428.87</v>
      </c>
    </row>
    <row r="4734" ht="15.75" customHeight="1">
      <c r="A4734" s="323" t="s">
        <v>25056</v>
      </c>
      <c r="B4734" s="480" t="s">
        <v>25057</v>
      </c>
      <c r="C4734" s="323" t="s">
        <v>1662</v>
      </c>
      <c r="D4734" s="323" t="s">
        <v>25058</v>
      </c>
      <c r="F4734" s="286" t="str">
        <f t="shared" si="1"/>
        <v>73837/3</v>
      </c>
      <c r="H4734" s="388">
        <f t="shared" si="2"/>
        <v>857.74</v>
      </c>
    </row>
    <row r="4735" ht="15.75" customHeight="1">
      <c r="A4735" s="323" t="s">
        <v>25059</v>
      </c>
      <c r="B4735" s="480" t="s">
        <v>25060</v>
      </c>
      <c r="C4735" s="323" t="s">
        <v>1662</v>
      </c>
      <c r="D4735" s="323" t="s">
        <v>25061</v>
      </c>
      <c r="F4735" s="286" t="str">
        <f t="shared" si="1"/>
        <v>73612</v>
      </c>
      <c r="H4735" s="388">
        <f t="shared" si="2"/>
        <v>468.06</v>
      </c>
    </row>
    <row r="4736" ht="15.75" customHeight="1">
      <c r="A4736" s="323" t="s">
        <v>25062</v>
      </c>
      <c r="B4736" s="480" t="s">
        <v>25063</v>
      </c>
      <c r="C4736" s="323" t="s">
        <v>1711</v>
      </c>
      <c r="D4736" s="323" t="s">
        <v>25064</v>
      </c>
      <c r="F4736" s="286" t="str">
        <f t="shared" si="1"/>
        <v>73660</v>
      </c>
      <c r="H4736" s="388">
        <f t="shared" si="2"/>
        <v>85.57</v>
      </c>
    </row>
    <row r="4737" ht="15.75" customHeight="1">
      <c r="A4737" s="323" t="s">
        <v>25065</v>
      </c>
      <c r="B4737" s="480" t="s">
        <v>25066</v>
      </c>
      <c r="C4737" s="323" t="s">
        <v>1711</v>
      </c>
      <c r="D4737" s="323" t="s">
        <v>20725</v>
      </c>
      <c r="F4737" s="286" t="str">
        <f t="shared" si="1"/>
        <v>73693</v>
      </c>
      <c r="H4737" s="388">
        <f t="shared" si="2"/>
        <v>25</v>
      </c>
    </row>
    <row r="4738" ht="15.75" customHeight="1">
      <c r="A4738" s="323" t="s">
        <v>25067</v>
      </c>
      <c r="B4738" s="480" t="s">
        <v>25068</v>
      </c>
      <c r="C4738" s="323" t="s">
        <v>1662</v>
      </c>
      <c r="D4738" s="323" t="s">
        <v>25069</v>
      </c>
      <c r="F4738" s="286" t="str">
        <f t="shared" si="1"/>
        <v>73694</v>
      </c>
      <c r="H4738" s="388">
        <f t="shared" si="2"/>
        <v>195.62</v>
      </c>
    </row>
    <row r="4739" ht="15.75" customHeight="1">
      <c r="A4739" s="323" t="s">
        <v>25070</v>
      </c>
      <c r="B4739" s="480" t="s">
        <v>25071</v>
      </c>
      <c r="C4739" s="323" t="s">
        <v>1662</v>
      </c>
      <c r="D4739" s="323" t="s">
        <v>25072</v>
      </c>
      <c r="F4739" s="286" t="str">
        <f t="shared" si="1"/>
        <v>73695</v>
      </c>
      <c r="H4739" s="388">
        <f t="shared" si="2"/>
        <v>100.59</v>
      </c>
    </row>
    <row r="4740" ht="15.75" customHeight="1">
      <c r="A4740" s="323" t="s">
        <v>25073</v>
      </c>
      <c r="B4740" s="480" t="s">
        <v>25074</v>
      </c>
      <c r="C4740" s="323" t="s">
        <v>1662</v>
      </c>
      <c r="D4740" s="323" t="s">
        <v>25061</v>
      </c>
      <c r="F4740" s="286" t="str">
        <f t="shared" si="1"/>
        <v>73824/1</v>
      </c>
      <c r="H4740" s="388">
        <f t="shared" si="2"/>
        <v>468.06</v>
      </c>
    </row>
    <row r="4741" ht="15.75" customHeight="1">
      <c r="A4741" s="323" t="s">
        <v>25075</v>
      </c>
      <c r="B4741" s="480" t="s">
        <v>25076</v>
      </c>
      <c r="C4741" s="323" t="s">
        <v>1711</v>
      </c>
      <c r="D4741" s="323" t="s">
        <v>25077</v>
      </c>
      <c r="F4741" s="286" t="str">
        <f t="shared" si="1"/>
        <v>73825/2</v>
      </c>
      <c r="H4741" s="388">
        <f t="shared" si="2"/>
        <v>1172.59</v>
      </c>
    </row>
    <row r="4742" ht="15.75" customHeight="1">
      <c r="A4742" s="323" t="s">
        <v>25078</v>
      </c>
      <c r="B4742" s="480" t="s">
        <v>25079</v>
      </c>
      <c r="C4742" s="323" t="s">
        <v>1666</v>
      </c>
      <c r="D4742" s="323" t="s">
        <v>25080</v>
      </c>
      <c r="F4742" s="286" t="str">
        <f t="shared" si="1"/>
        <v>73873/1</v>
      </c>
      <c r="H4742" s="388">
        <f t="shared" si="2"/>
        <v>91.99</v>
      </c>
    </row>
    <row r="4743" ht="15.75" customHeight="1">
      <c r="A4743" s="323" t="s">
        <v>25081</v>
      </c>
      <c r="B4743" s="480" t="s">
        <v>25082</v>
      </c>
      <c r="C4743" s="323" t="s">
        <v>1666</v>
      </c>
      <c r="D4743" s="323" t="s">
        <v>25083</v>
      </c>
      <c r="F4743" s="286" t="str">
        <f t="shared" si="1"/>
        <v>73873/2</v>
      </c>
      <c r="H4743" s="388">
        <f t="shared" si="2"/>
        <v>208.21</v>
      </c>
    </row>
    <row r="4744" ht="15.75" customHeight="1">
      <c r="A4744" s="323" t="s">
        <v>25084</v>
      </c>
      <c r="B4744" s="480" t="s">
        <v>25085</v>
      </c>
      <c r="C4744" s="323" t="s">
        <v>1666</v>
      </c>
      <c r="D4744" s="323" t="s">
        <v>25080</v>
      </c>
      <c r="F4744" s="286" t="str">
        <f t="shared" si="1"/>
        <v>73873/3</v>
      </c>
      <c r="H4744" s="388">
        <f t="shared" si="2"/>
        <v>91.99</v>
      </c>
    </row>
    <row r="4745" ht="15.75" customHeight="1">
      <c r="A4745" s="323" t="s">
        <v>25086</v>
      </c>
      <c r="B4745" s="480" t="s">
        <v>25087</v>
      </c>
      <c r="C4745" s="323" t="s">
        <v>1666</v>
      </c>
      <c r="D4745" s="323" t="s">
        <v>25088</v>
      </c>
      <c r="F4745" s="286" t="str">
        <f t="shared" si="1"/>
        <v>73873/4</v>
      </c>
      <c r="H4745" s="388">
        <f t="shared" si="2"/>
        <v>100.75</v>
      </c>
    </row>
    <row r="4746" ht="15.75" customHeight="1">
      <c r="A4746" s="323" t="s">
        <v>25089</v>
      </c>
      <c r="B4746" s="480" t="s">
        <v>25090</v>
      </c>
      <c r="C4746" s="323" t="s">
        <v>1666</v>
      </c>
      <c r="D4746" s="323" t="s">
        <v>25080</v>
      </c>
      <c r="F4746" s="286" t="str">
        <f t="shared" si="1"/>
        <v>73873/5</v>
      </c>
      <c r="H4746" s="388">
        <f t="shared" si="2"/>
        <v>91.99</v>
      </c>
    </row>
    <row r="4747" ht="15.75" customHeight="1">
      <c r="A4747" s="323" t="s">
        <v>25091</v>
      </c>
      <c r="B4747" s="480" t="s">
        <v>25092</v>
      </c>
      <c r="C4747" s="323" t="s">
        <v>1662</v>
      </c>
      <c r="D4747" s="323" t="s">
        <v>25093</v>
      </c>
      <c r="F4747" s="286" t="str">
        <f t="shared" si="1"/>
        <v>73827/1</v>
      </c>
      <c r="H4747" s="388">
        <f t="shared" si="2"/>
        <v>98.61</v>
      </c>
    </row>
    <row r="4748" ht="15.75" customHeight="1">
      <c r="A4748" s="323" t="s">
        <v>25094</v>
      </c>
      <c r="B4748" s="480" t="s">
        <v>25095</v>
      </c>
      <c r="C4748" s="323" t="s">
        <v>1662</v>
      </c>
      <c r="D4748" s="323" t="s">
        <v>25096</v>
      </c>
      <c r="F4748" s="286" t="str">
        <f t="shared" si="1"/>
        <v>74218/1</v>
      </c>
      <c r="H4748" s="388">
        <f t="shared" si="2"/>
        <v>96.06</v>
      </c>
    </row>
    <row r="4749" ht="15.75" customHeight="1">
      <c r="A4749" s="323" t="s">
        <v>25097</v>
      </c>
      <c r="B4749" s="480" t="s">
        <v>25098</v>
      </c>
      <c r="C4749" s="323" t="s">
        <v>722</v>
      </c>
      <c r="D4749" s="323" t="s">
        <v>23156</v>
      </c>
      <c r="F4749" s="286" t="str">
        <f t="shared" si="1"/>
        <v>74253/1</v>
      </c>
      <c r="H4749" s="388">
        <f t="shared" si="2"/>
        <v>26.89</v>
      </c>
    </row>
    <row r="4750" ht="15.75" customHeight="1">
      <c r="A4750" s="323" t="s">
        <v>25099</v>
      </c>
      <c r="B4750" s="480" t="s">
        <v>25100</v>
      </c>
      <c r="C4750" s="323" t="s">
        <v>1662</v>
      </c>
      <c r="D4750" s="323" t="s">
        <v>18775</v>
      </c>
      <c r="F4750" s="286" t="str">
        <f t="shared" si="1"/>
        <v>83878</v>
      </c>
      <c r="H4750" s="388">
        <f t="shared" si="2"/>
        <v>55.93</v>
      </c>
    </row>
    <row r="4751" ht="15.75" customHeight="1">
      <c r="A4751" s="323" t="s">
        <v>25101</v>
      </c>
      <c r="B4751" s="480" t="s">
        <v>25102</v>
      </c>
      <c r="C4751" s="323" t="s">
        <v>1662</v>
      </c>
      <c r="D4751" s="323" t="s">
        <v>25103</v>
      </c>
      <c r="F4751" s="286" t="str">
        <f t="shared" si="1"/>
        <v>83879</v>
      </c>
      <c r="H4751" s="388">
        <f t="shared" si="2"/>
        <v>64.24</v>
      </c>
    </row>
    <row r="4752" ht="15.75" customHeight="1">
      <c r="A4752" s="323" t="s">
        <v>25104</v>
      </c>
      <c r="B4752" s="480" t="s">
        <v>25105</v>
      </c>
      <c r="C4752" s="323" t="s">
        <v>1662</v>
      </c>
      <c r="D4752" s="323" t="s">
        <v>25106</v>
      </c>
      <c r="F4752" s="286" t="str">
        <f t="shared" si="1"/>
        <v>73658</v>
      </c>
      <c r="H4752" s="388">
        <f t="shared" si="2"/>
        <v>646.16</v>
      </c>
    </row>
    <row r="4753" ht="15.75" customHeight="1">
      <c r="A4753" s="323" t="s">
        <v>25107</v>
      </c>
      <c r="B4753" s="480" t="s">
        <v>25108</v>
      </c>
      <c r="C4753" s="323" t="s">
        <v>1662</v>
      </c>
      <c r="D4753" s="323" t="s">
        <v>25109</v>
      </c>
      <c r="F4753" s="286" t="str">
        <f t="shared" si="1"/>
        <v>93350</v>
      </c>
      <c r="H4753" s="388">
        <f t="shared" si="2"/>
        <v>940.87</v>
      </c>
    </row>
    <row r="4754" ht="15.75" customHeight="1">
      <c r="A4754" s="323" t="s">
        <v>25110</v>
      </c>
      <c r="B4754" s="480" t="s">
        <v>25111</v>
      </c>
      <c r="C4754" s="323" t="s">
        <v>1662</v>
      </c>
      <c r="D4754" s="323" t="s">
        <v>25112</v>
      </c>
      <c r="F4754" s="286" t="str">
        <f t="shared" si="1"/>
        <v>93351</v>
      </c>
      <c r="H4754" s="388">
        <f t="shared" si="2"/>
        <v>770.38</v>
      </c>
    </row>
    <row r="4755" ht="15.75" customHeight="1">
      <c r="A4755" s="323" t="s">
        <v>25113</v>
      </c>
      <c r="B4755" s="480" t="s">
        <v>25114</v>
      </c>
      <c r="C4755" s="323" t="s">
        <v>1662</v>
      </c>
      <c r="D4755" s="323" t="s">
        <v>25115</v>
      </c>
      <c r="F4755" s="286" t="str">
        <f t="shared" si="1"/>
        <v>93352</v>
      </c>
      <c r="H4755" s="388">
        <f t="shared" si="2"/>
        <v>601.02</v>
      </c>
    </row>
    <row r="4756" ht="15.75" customHeight="1">
      <c r="A4756" s="323" t="s">
        <v>25116</v>
      </c>
      <c r="B4756" s="480" t="s">
        <v>25117</v>
      </c>
      <c r="C4756" s="323" t="s">
        <v>1662</v>
      </c>
      <c r="D4756" s="323" t="s">
        <v>25118</v>
      </c>
      <c r="F4756" s="286" t="str">
        <f t="shared" si="1"/>
        <v>93353</v>
      </c>
      <c r="H4756" s="388">
        <f t="shared" si="2"/>
        <v>435.92</v>
      </c>
    </row>
    <row r="4757" ht="15.75" customHeight="1">
      <c r="A4757" s="323" t="s">
        <v>25119</v>
      </c>
      <c r="B4757" s="480" t="s">
        <v>25120</v>
      </c>
      <c r="C4757" s="323" t="s">
        <v>1662</v>
      </c>
      <c r="D4757" s="323" t="s">
        <v>25121</v>
      </c>
      <c r="F4757" s="286" t="str">
        <f t="shared" si="1"/>
        <v>93354</v>
      </c>
      <c r="H4757" s="388">
        <f t="shared" si="2"/>
        <v>619.14</v>
      </c>
    </row>
    <row r="4758" ht="15.75" customHeight="1">
      <c r="A4758" s="323" t="s">
        <v>25122</v>
      </c>
      <c r="B4758" s="480" t="s">
        <v>25123</v>
      </c>
      <c r="C4758" s="323" t="s">
        <v>1662</v>
      </c>
      <c r="D4758" s="323" t="s">
        <v>25124</v>
      </c>
      <c r="F4758" s="286" t="str">
        <f t="shared" si="1"/>
        <v>93355</v>
      </c>
      <c r="H4758" s="388">
        <f t="shared" si="2"/>
        <v>516.79</v>
      </c>
    </row>
    <row r="4759" ht="15.75" customHeight="1">
      <c r="A4759" s="323" t="s">
        <v>25125</v>
      </c>
      <c r="B4759" s="480" t="s">
        <v>25126</v>
      </c>
      <c r="C4759" s="323" t="s">
        <v>1662</v>
      </c>
      <c r="D4759" s="323" t="s">
        <v>25127</v>
      </c>
      <c r="F4759" s="286" t="str">
        <f t="shared" si="1"/>
        <v>93356</v>
      </c>
      <c r="H4759" s="388">
        <f t="shared" si="2"/>
        <v>413.67</v>
      </c>
    </row>
    <row r="4760" ht="15.75" customHeight="1">
      <c r="A4760" s="323" t="s">
        <v>25128</v>
      </c>
      <c r="B4760" s="480" t="s">
        <v>25129</v>
      </c>
      <c r="C4760" s="323" t="s">
        <v>1662</v>
      </c>
      <c r="D4760" s="323" t="s">
        <v>25130</v>
      </c>
      <c r="F4760" s="286" t="str">
        <f t="shared" si="1"/>
        <v>93357</v>
      </c>
      <c r="H4760" s="388">
        <f t="shared" si="2"/>
        <v>312.9</v>
      </c>
    </row>
    <row r="4761" ht="15.75" customHeight="1">
      <c r="A4761" s="323" t="s">
        <v>25131</v>
      </c>
      <c r="B4761" s="480" t="s">
        <v>25132</v>
      </c>
      <c r="C4761" s="323" t="s">
        <v>1666</v>
      </c>
      <c r="D4761" s="323" t="s">
        <v>4853</v>
      </c>
      <c r="F4761" s="286" t="str">
        <f t="shared" si="1"/>
        <v>83335</v>
      </c>
      <c r="H4761" s="388">
        <f t="shared" si="2"/>
        <v>41.04</v>
      </c>
    </row>
    <row r="4762" ht="15.75" customHeight="1">
      <c r="A4762" s="323" t="s">
        <v>25133</v>
      </c>
      <c r="B4762" s="480" t="s">
        <v>25134</v>
      </c>
      <c r="C4762" s="323" t="s">
        <v>1666</v>
      </c>
      <c r="D4762" s="323" t="s">
        <v>8918</v>
      </c>
      <c r="F4762" s="286" t="str">
        <f t="shared" si="1"/>
        <v>88548</v>
      </c>
      <c r="H4762" s="388">
        <f t="shared" si="2"/>
        <v>32.73</v>
      </c>
    </row>
    <row r="4763" ht="15.75" customHeight="1">
      <c r="A4763" s="323" t="s">
        <v>25135</v>
      </c>
      <c r="B4763" s="480" t="s">
        <v>25136</v>
      </c>
      <c r="C4763" s="323" t="s">
        <v>1711</v>
      </c>
      <c r="D4763" s="323" t="s">
        <v>22323</v>
      </c>
      <c r="F4763" s="286" t="str">
        <f t="shared" si="1"/>
        <v>73903/1</v>
      </c>
      <c r="H4763" s="388">
        <f t="shared" si="2"/>
        <v>0.4</v>
      </c>
    </row>
    <row r="4764" ht="15.75" customHeight="1">
      <c r="A4764" s="323" t="s">
        <v>25137</v>
      </c>
      <c r="B4764" s="480" t="s">
        <v>25138</v>
      </c>
      <c r="C4764" s="323" t="s">
        <v>1666</v>
      </c>
      <c r="D4764" s="323" t="s">
        <v>6821</v>
      </c>
      <c r="F4764" s="286" t="str">
        <f t="shared" si="1"/>
        <v>74151/1</v>
      </c>
      <c r="H4764" s="388">
        <f t="shared" si="2"/>
        <v>3.28</v>
      </c>
    </row>
    <row r="4765" ht="15.75" customHeight="1">
      <c r="A4765" s="323" t="s">
        <v>25139</v>
      </c>
      <c r="B4765" s="480" t="s">
        <v>25140</v>
      </c>
      <c r="C4765" s="323" t="s">
        <v>1666</v>
      </c>
      <c r="D4765" s="323" t="s">
        <v>11165</v>
      </c>
      <c r="F4765" s="286" t="str">
        <f t="shared" si="1"/>
        <v>74154/1</v>
      </c>
      <c r="H4765" s="388">
        <f t="shared" si="2"/>
        <v>4.81</v>
      </c>
    </row>
    <row r="4766" ht="15.75" customHeight="1">
      <c r="A4766" s="323" t="s">
        <v>25141</v>
      </c>
      <c r="B4766" s="480" t="s">
        <v>25142</v>
      </c>
      <c r="C4766" s="323" t="s">
        <v>1666</v>
      </c>
      <c r="D4766" s="323" t="s">
        <v>5866</v>
      </c>
      <c r="F4766" s="286" t="str">
        <f t="shared" si="1"/>
        <v>74155/1</v>
      </c>
      <c r="H4766" s="388">
        <f t="shared" si="2"/>
        <v>1.71</v>
      </c>
    </row>
    <row r="4767" ht="15.75" customHeight="1">
      <c r="A4767" s="323" t="s">
        <v>25143</v>
      </c>
      <c r="B4767" s="480" t="s">
        <v>25144</v>
      </c>
      <c r="C4767" s="323" t="s">
        <v>1666</v>
      </c>
      <c r="D4767" s="323" t="s">
        <v>6087</v>
      </c>
      <c r="F4767" s="286" t="str">
        <f t="shared" si="1"/>
        <v>74155/2</v>
      </c>
      <c r="H4767" s="388">
        <f t="shared" si="2"/>
        <v>3.34</v>
      </c>
    </row>
    <row r="4768" ht="15.75" customHeight="1">
      <c r="A4768" s="323" t="s">
        <v>25145</v>
      </c>
      <c r="B4768" s="480" t="s">
        <v>25146</v>
      </c>
      <c r="C4768" s="323" t="s">
        <v>1666</v>
      </c>
      <c r="D4768" s="323" t="s">
        <v>7525</v>
      </c>
      <c r="F4768" s="286" t="str">
        <f t="shared" si="1"/>
        <v>74205/1</v>
      </c>
      <c r="H4768" s="388">
        <f t="shared" si="2"/>
        <v>1.7</v>
      </c>
    </row>
    <row r="4769" ht="15.75" customHeight="1">
      <c r="A4769" s="323" t="s">
        <v>25147</v>
      </c>
      <c r="B4769" s="480" t="s">
        <v>25148</v>
      </c>
      <c r="C4769" s="323" t="s">
        <v>1666</v>
      </c>
      <c r="D4769" s="323" t="s">
        <v>4628</v>
      </c>
      <c r="F4769" s="286" t="str">
        <f t="shared" si="1"/>
        <v>79473</v>
      </c>
      <c r="H4769" s="388">
        <f t="shared" si="2"/>
        <v>6.09</v>
      </c>
    </row>
    <row r="4770" ht="15.75" customHeight="1">
      <c r="A4770" s="323" t="s">
        <v>25149</v>
      </c>
      <c r="B4770" s="480" t="s">
        <v>25150</v>
      </c>
      <c r="C4770" s="323" t="s">
        <v>1666</v>
      </c>
      <c r="D4770" s="323" t="s">
        <v>13079</v>
      </c>
      <c r="F4770" s="286" t="str">
        <f t="shared" si="1"/>
        <v>79480</v>
      </c>
      <c r="H4770" s="388">
        <f t="shared" si="2"/>
        <v>2.58</v>
      </c>
    </row>
    <row r="4771" ht="15.75" customHeight="1">
      <c r="A4771" s="323" t="s">
        <v>25151</v>
      </c>
      <c r="B4771" s="480" t="s">
        <v>25152</v>
      </c>
      <c r="C4771" s="323" t="s">
        <v>1666</v>
      </c>
      <c r="D4771" s="323" t="s">
        <v>6394</v>
      </c>
      <c r="F4771" s="286" t="str">
        <f t="shared" si="1"/>
        <v>83336</v>
      </c>
      <c r="H4771" s="388">
        <f t="shared" si="2"/>
        <v>4.84</v>
      </c>
    </row>
    <row r="4772" ht="15.75" customHeight="1">
      <c r="A4772" s="323" t="s">
        <v>25153</v>
      </c>
      <c r="B4772" s="480" t="s">
        <v>25154</v>
      </c>
      <c r="C4772" s="323" t="s">
        <v>1666</v>
      </c>
      <c r="D4772" s="323" t="s">
        <v>14584</v>
      </c>
      <c r="F4772" s="286" t="str">
        <f t="shared" si="1"/>
        <v>83338</v>
      </c>
      <c r="H4772" s="388">
        <f t="shared" si="2"/>
        <v>2.69</v>
      </c>
    </row>
    <row r="4773" ht="15.75" customHeight="1">
      <c r="A4773" s="323" t="s">
        <v>25155</v>
      </c>
      <c r="B4773" s="480" t="s">
        <v>25156</v>
      </c>
      <c r="C4773" s="323" t="s">
        <v>1666</v>
      </c>
      <c r="D4773" s="323" t="s">
        <v>4376</v>
      </c>
      <c r="F4773" s="286" t="str">
        <f t="shared" si="1"/>
        <v>89885</v>
      </c>
      <c r="H4773" s="388">
        <f t="shared" si="2"/>
        <v>9.13</v>
      </c>
    </row>
    <row r="4774" ht="15.75" customHeight="1">
      <c r="A4774" s="323" t="s">
        <v>25157</v>
      </c>
      <c r="B4774" s="480" t="s">
        <v>25158</v>
      </c>
      <c r="C4774" s="323" t="s">
        <v>1666</v>
      </c>
      <c r="D4774" s="323" t="s">
        <v>6365</v>
      </c>
      <c r="F4774" s="286" t="str">
        <f t="shared" si="1"/>
        <v>89886</v>
      </c>
      <c r="H4774" s="388">
        <f t="shared" si="2"/>
        <v>9.18</v>
      </c>
    </row>
    <row r="4775" ht="15.75" customHeight="1">
      <c r="A4775" s="323" t="s">
        <v>25159</v>
      </c>
      <c r="B4775" s="480" t="s">
        <v>25160</v>
      </c>
      <c r="C4775" s="323" t="s">
        <v>1666</v>
      </c>
      <c r="D4775" s="323" t="s">
        <v>7621</v>
      </c>
      <c r="F4775" s="286" t="str">
        <f t="shared" si="1"/>
        <v>89887</v>
      </c>
      <c r="H4775" s="388">
        <f t="shared" si="2"/>
        <v>9.47</v>
      </c>
    </row>
    <row r="4776" ht="15.75" customHeight="1">
      <c r="A4776" s="323" t="s">
        <v>25161</v>
      </c>
      <c r="B4776" s="480" t="s">
        <v>25162</v>
      </c>
      <c r="C4776" s="323" t="s">
        <v>1666</v>
      </c>
      <c r="D4776" s="323" t="s">
        <v>15785</v>
      </c>
      <c r="F4776" s="286" t="str">
        <f t="shared" si="1"/>
        <v>89888</v>
      </c>
      <c r="H4776" s="388">
        <f t="shared" si="2"/>
        <v>9.37</v>
      </c>
    </row>
    <row r="4777" ht="15.75" customHeight="1">
      <c r="A4777" s="323" t="s">
        <v>25163</v>
      </c>
      <c r="B4777" s="480" t="s">
        <v>25164</v>
      </c>
      <c r="C4777" s="323" t="s">
        <v>1666</v>
      </c>
      <c r="D4777" s="323" t="s">
        <v>19976</v>
      </c>
      <c r="F4777" s="286" t="str">
        <f t="shared" si="1"/>
        <v>89889</v>
      </c>
      <c r="H4777" s="388">
        <f t="shared" si="2"/>
        <v>9.71</v>
      </c>
    </row>
    <row r="4778" ht="15.75" customHeight="1">
      <c r="A4778" s="323" t="s">
        <v>25165</v>
      </c>
      <c r="B4778" s="480" t="s">
        <v>25166</v>
      </c>
      <c r="C4778" s="323" t="s">
        <v>1666</v>
      </c>
      <c r="D4778" s="323" t="s">
        <v>9208</v>
      </c>
      <c r="F4778" s="286" t="str">
        <f t="shared" si="1"/>
        <v>89890</v>
      </c>
      <c r="H4778" s="388">
        <f t="shared" si="2"/>
        <v>13.47</v>
      </c>
    </row>
    <row r="4779" ht="15.75" customHeight="1">
      <c r="A4779" s="323" t="s">
        <v>25167</v>
      </c>
      <c r="B4779" s="480" t="s">
        <v>25168</v>
      </c>
      <c r="C4779" s="323" t="s">
        <v>1666</v>
      </c>
      <c r="D4779" s="323" t="s">
        <v>16601</v>
      </c>
      <c r="F4779" s="286" t="str">
        <f t="shared" si="1"/>
        <v>89893</v>
      </c>
      <c r="H4779" s="388">
        <f t="shared" si="2"/>
        <v>16.58</v>
      </c>
    </row>
    <row r="4780" ht="15.75" customHeight="1">
      <c r="A4780" s="323" t="s">
        <v>25169</v>
      </c>
      <c r="B4780" s="480" t="s">
        <v>25170</v>
      </c>
      <c r="C4780" s="323" t="s">
        <v>1666</v>
      </c>
      <c r="D4780" s="323" t="s">
        <v>3259</v>
      </c>
      <c r="F4780" s="286" t="str">
        <f t="shared" si="1"/>
        <v>89894</v>
      </c>
      <c r="H4780" s="388">
        <f t="shared" si="2"/>
        <v>18.51</v>
      </c>
    </row>
    <row r="4781" ht="15.75" customHeight="1">
      <c r="A4781" s="323" t="s">
        <v>25171</v>
      </c>
      <c r="B4781" s="480" t="s">
        <v>25172</v>
      </c>
      <c r="C4781" s="323" t="s">
        <v>1666</v>
      </c>
      <c r="D4781" s="323" t="s">
        <v>3245</v>
      </c>
      <c r="F4781" s="286" t="str">
        <f t="shared" si="1"/>
        <v>89895</v>
      </c>
      <c r="H4781" s="388">
        <f t="shared" si="2"/>
        <v>22.44</v>
      </c>
    </row>
    <row r="4782" ht="15.75" customHeight="1">
      <c r="A4782" s="323" t="s">
        <v>25173</v>
      </c>
      <c r="B4782" s="480" t="s">
        <v>25174</v>
      </c>
      <c r="C4782" s="323" t="s">
        <v>1666</v>
      </c>
      <c r="D4782" s="323" t="s">
        <v>16210</v>
      </c>
      <c r="F4782" s="286" t="str">
        <f t="shared" si="1"/>
        <v>89903</v>
      </c>
      <c r="H4782" s="388">
        <f t="shared" si="2"/>
        <v>7.9</v>
      </c>
    </row>
    <row r="4783" ht="15.75" customHeight="1">
      <c r="A4783" s="323" t="s">
        <v>25175</v>
      </c>
      <c r="B4783" s="480" t="s">
        <v>25176</v>
      </c>
      <c r="C4783" s="323" t="s">
        <v>1666</v>
      </c>
      <c r="D4783" s="323" t="s">
        <v>12629</v>
      </c>
      <c r="F4783" s="286" t="str">
        <f t="shared" si="1"/>
        <v>89904</v>
      </c>
      <c r="H4783" s="388">
        <f t="shared" si="2"/>
        <v>7.94</v>
      </c>
    </row>
    <row r="4784" ht="15.75" customHeight="1">
      <c r="A4784" s="323" t="s">
        <v>25177</v>
      </c>
      <c r="B4784" s="480" t="s">
        <v>25178</v>
      </c>
      <c r="C4784" s="323" t="s">
        <v>1666</v>
      </c>
      <c r="D4784" s="323" t="s">
        <v>8637</v>
      </c>
      <c r="F4784" s="286" t="str">
        <f t="shared" si="1"/>
        <v>89905</v>
      </c>
      <c r="H4784" s="388">
        <f t="shared" si="2"/>
        <v>8.19</v>
      </c>
    </row>
    <row r="4785" ht="15.75" customHeight="1">
      <c r="A4785" s="323" t="s">
        <v>25179</v>
      </c>
      <c r="B4785" s="480" t="s">
        <v>25180</v>
      </c>
      <c r="C4785" s="323" t="s">
        <v>1666</v>
      </c>
      <c r="D4785" s="323" t="s">
        <v>3014</v>
      </c>
      <c r="F4785" s="286" t="str">
        <f t="shared" si="1"/>
        <v>89906</v>
      </c>
      <c r="H4785" s="388">
        <f t="shared" si="2"/>
        <v>8.11</v>
      </c>
    </row>
    <row r="4786" ht="15.75" customHeight="1">
      <c r="A4786" s="323" t="s">
        <v>25181</v>
      </c>
      <c r="B4786" s="480" t="s">
        <v>25182</v>
      </c>
      <c r="C4786" s="323" t="s">
        <v>1666</v>
      </c>
      <c r="D4786" s="323" t="s">
        <v>15528</v>
      </c>
      <c r="F4786" s="286" t="str">
        <f t="shared" si="1"/>
        <v>89907</v>
      </c>
      <c r="H4786" s="388">
        <f t="shared" si="2"/>
        <v>9.2</v>
      </c>
    </row>
    <row r="4787" ht="15.75" customHeight="1">
      <c r="A4787" s="323" t="s">
        <v>25183</v>
      </c>
      <c r="B4787" s="480" t="s">
        <v>25184</v>
      </c>
      <c r="C4787" s="323" t="s">
        <v>1666</v>
      </c>
      <c r="D4787" s="323" t="s">
        <v>15548</v>
      </c>
      <c r="F4787" s="286" t="str">
        <f t="shared" si="1"/>
        <v>89908</v>
      </c>
      <c r="H4787" s="388">
        <f t="shared" si="2"/>
        <v>12.57</v>
      </c>
    </row>
    <row r="4788" ht="15.75" customHeight="1">
      <c r="A4788" s="323" t="s">
        <v>25185</v>
      </c>
      <c r="B4788" s="480" t="s">
        <v>25186</v>
      </c>
      <c r="C4788" s="323" t="s">
        <v>1666</v>
      </c>
      <c r="D4788" s="323" t="s">
        <v>23548</v>
      </c>
      <c r="F4788" s="286" t="str">
        <f t="shared" si="1"/>
        <v>89911</v>
      </c>
      <c r="H4788" s="388">
        <f t="shared" si="2"/>
        <v>15.34</v>
      </c>
    </row>
    <row r="4789" ht="15.75" customHeight="1">
      <c r="A4789" s="323" t="s">
        <v>25187</v>
      </c>
      <c r="B4789" s="480" t="s">
        <v>25188</v>
      </c>
      <c r="C4789" s="323" t="s">
        <v>1666</v>
      </c>
      <c r="D4789" s="323" t="s">
        <v>22437</v>
      </c>
      <c r="F4789" s="286" t="str">
        <f t="shared" si="1"/>
        <v>89912</v>
      </c>
      <c r="H4789" s="388">
        <f t="shared" si="2"/>
        <v>16.31</v>
      </c>
    </row>
    <row r="4790" ht="15.75" customHeight="1">
      <c r="A4790" s="323" t="s">
        <v>25189</v>
      </c>
      <c r="B4790" s="480" t="s">
        <v>25190</v>
      </c>
      <c r="C4790" s="323" t="s">
        <v>1666</v>
      </c>
      <c r="D4790" s="323" t="s">
        <v>6435</v>
      </c>
      <c r="F4790" s="286" t="str">
        <f t="shared" si="1"/>
        <v>89913</v>
      </c>
      <c r="H4790" s="388">
        <f t="shared" si="2"/>
        <v>19.84</v>
      </c>
    </row>
    <row r="4791" ht="15.75" customHeight="1">
      <c r="A4791" s="323" t="s">
        <v>25191</v>
      </c>
      <c r="B4791" s="480" t="s">
        <v>25192</v>
      </c>
      <c r="C4791" s="323" t="s">
        <v>1666</v>
      </c>
      <c r="D4791" s="323" t="s">
        <v>17480</v>
      </c>
      <c r="F4791" s="286" t="str">
        <f t="shared" si="1"/>
        <v>89921</v>
      </c>
      <c r="H4791" s="388">
        <f t="shared" si="2"/>
        <v>7.36</v>
      </c>
    </row>
    <row r="4792" ht="15.75" customHeight="1">
      <c r="A4792" s="323" t="s">
        <v>25193</v>
      </c>
      <c r="B4792" s="480" t="s">
        <v>25194</v>
      </c>
      <c r="C4792" s="323" t="s">
        <v>1666</v>
      </c>
      <c r="D4792" s="323" t="s">
        <v>9584</v>
      </c>
      <c r="F4792" s="286" t="str">
        <f t="shared" si="1"/>
        <v>89922</v>
      </c>
      <c r="H4792" s="388">
        <f t="shared" si="2"/>
        <v>7.4</v>
      </c>
    </row>
    <row r="4793" ht="15.75" customHeight="1">
      <c r="A4793" s="323" t="s">
        <v>25195</v>
      </c>
      <c r="B4793" s="480" t="s">
        <v>25196</v>
      </c>
      <c r="C4793" s="323" t="s">
        <v>1666</v>
      </c>
      <c r="D4793" s="323" t="s">
        <v>9190</v>
      </c>
      <c r="F4793" s="286" t="str">
        <f t="shared" si="1"/>
        <v>89923</v>
      </c>
      <c r="H4793" s="388">
        <f t="shared" si="2"/>
        <v>7.71</v>
      </c>
    </row>
    <row r="4794" ht="15.75" customHeight="1">
      <c r="A4794" s="323" t="s">
        <v>25197</v>
      </c>
      <c r="B4794" s="480" t="s">
        <v>25198</v>
      </c>
      <c r="C4794" s="323" t="s">
        <v>1666</v>
      </c>
      <c r="D4794" s="323" t="s">
        <v>6859</v>
      </c>
      <c r="F4794" s="286" t="str">
        <f t="shared" si="1"/>
        <v>89924</v>
      </c>
      <c r="H4794" s="388">
        <f t="shared" si="2"/>
        <v>7.62</v>
      </c>
    </row>
    <row r="4795" ht="15.75" customHeight="1">
      <c r="A4795" s="323" t="s">
        <v>25199</v>
      </c>
      <c r="B4795" s="480" t="s">
        <v>25200</v>
      </c>
      <c r="C4795" s="323" t="s">
        <v>1666</v>
      </c>
      <c r="D4795" s="323" t="s">
        <v>12629</v>
      </c>
      <c r="F4795" s="286" t="str">
        <f t="shared" si="1"/>
        <v>89925</v>
      </c>
      <c r="H4795" s="388">
        <f t="shared" si="2"/>
        <v>7.94</v>
      </c>
    </row>
    <row r="4796" ht="15.75" customHeight="1">
      <c r="A4796" s="323" t="s">
        <v>25201</v>
      </c>
      <c r="B4796" s="480" t="s">
        <v>25202</v>
      </c>
      <c r="C4796" s="323" t="s">
        <v>1666</v>
      </c>
      <c r="D4796" s="323" t="s">
        <v>14615</v>
      </c>
      <c r="F4796" s="286" t="str">
        <f t="shared" si="1"/>
        <v>89926</v>
      </c>
      <c r="H4796" s="388">
        <f t="shared" si="2"/>
        <v>12.06</v>
      </c>
    </row>
    <row r="4797" ht="15.75" customHeight="1">
      <c r="A4797" s="323" t="s">
        <v>25203</v>
      </c>
      <c r="B4797" s="480" t="s">
        <v>25204</v>
      </c>
      <c r="C4797" s="323" t="s">
        <v>1666</v>
      </c>
      <c r="D4797" s="323" t="s">
        <v>10125</v>
      </c>
      <c r="F4797" s="286" t="str">
        <f t="shared" si="1"/>
        <v>89929</v>
      </c>
      <c r="H4797" s="388">
        <f t="shared" si="2"/>
        <v>15.56</v>
      </c>
    </row>
    <row r="4798" ht="15.75" customHeight="1">
      <c r="A4798" s="323" t="s">
        <v>25205</v>
      </c>
      <c r="B4798" s="480" t="s">
        <v>25206</v>
      </c>
      <c r="C4798" s="323" t="s">
        <v>1666</v>
      </c>
      <c r="D4798" s="323" t="s">
        <v>25207</v>
      </c>
      <c r="F4798" s="286" t="str">
        <f t="shared" si="1"/>
        <v>89930</v>
      </c>
      <c r="H4798" s="388">
        <f t="shared" si="2"/>
        <v>16.62</v>
      </c>
    </row>
    <row r="4799" ht="15.75" customHeight="1">
      <c r="A4799" s="323" t="s">
        <v>25208</v>
      </c>
      <c r="B4799" s="480" t="s">
        <v>25209</v>
      </c>
      <c r="C4799" s="323" t="s">
        <v>1666</v>
      </c>
      <c r="D4799" s="323" t="s">
        <v>17674</v>
      </c>
      <c r="F4799" s="286" t="str">
        <f t="shared" si="1"/>
        <v>89931</v>
      </c>
      <c r="H4799" s="388">
        <f t="shared" si="2"/>
        <v>20.95</v>
      </c>
    </row>
    <row r="4800" ht="15.75" customHeight="1">
      <c r="A4800" s="323" t="s">
        <v>25210</v>
      </c>
      <c r="B4800" s="480" t="s">
        <v>25211</v>
      </c>
      <c r="C4800" s="323" t="s">
        <v>1666</v>
      </c>
      <c r="D4800" s="323" t="s">
        <v>3006</v>
      </c>
      <c r="F4800" s="286" t="str">
        <f t="shared" si="1"/>
        <v>89939</v>
      </c>
      <c r="H4800" s="388">
        <f t="shared" si="2"/>
        <v>6.87</v>
      </c>
    </row>
    <row r="4801" ht="15.75" customHeight="1">
      <c r="A4801" s="323" t="s">
        <v>25212</v>
      </c>
      <c r="B4801" s="480" t="s">
        <v>25213</v>
      </c>
      <c r="C4801" s="323" t="s">
        <v>1666</v>
      </c>
      <c r="D4801" s="323" t="s">
        <v>11794</v>
      </c>
      <c r="F4801" s="286" t="str">
        <f t="shared" si="1"/>
        <v>89940</v>
      </c>
      <c r="H4801" s="388">
        <f t="shared" si="2"/>
        <v>6.88</v>
      </c>
    </row>
    <row r="4802" ht="15.75" customHeight="1">
      <c r="A4802" s="323" t="s">
        <v>25214</v>
      </c>
      <c r="B4802" s="480" t="s">
        <v>25215</v>
      </c>
      <c r="C4802" s="323" t="s">
        <v>1666</v>
      </c>
      <c r="D4802" s="323" t="s">
        <v>19031</v>
      </c>
      <c r="F4802" s="286" t="str">
        <f t="shared" si="1"/>
        <v>89941</v>
      </c>
      <c r="H4802" s="388">
        <f t="shared" si="2"/>
        <v>7.16</v>
      </c>
    </row>
    <row r="4803" ht="15.75" customHeight="1">
      <c r="A4803" s="323" t="s">
        <v>25216</v>
      </c>
      <c r="B4803" s="480" t="s">
        <v>25217</v>
      </c>
      <c r="C4803" s="323" t="s">
        <v>1666</v>
      </c>
      <c r="D4803" s="323" t="s">
        <v>12459</v>
      </c>
      <c r="F4803" s="286" t="str">
        <f t="shared" si="1"/>
        <v>89942</v>
      </c>
      <c r="H4803" s="388">
        <f t="shared" si="2"/>
        <v>7.07</v>
      </c>
    </row>
    <row r="4804" ht="15.75" customHeight="1">
      <c r="A4804" s="323" t="s">
        <v>25218</v>
      </c>
      <c r="B4804" s="480" t="s">
        <v>25219</v>
      </c>
      <c r="C4804" s="323" t="s">
        <v>1666</v>
      </c>
      <c r="D4804" s="323" t="s">
        <v>13942</v>
      </c>
      <c r="F4804" s="286" t="str">
        <f t="shared" si="1"/>
        <v>89943</v>
      </c>
      <c r="H4804" s="388">
        <f t="shared" si="2"/>
        <v>7.35</v>
      </c>
    </row>
    <row r="4805" ht="15.75" customHeight="1">
      <c r="A4805" s="323" t="s">
        <v>25220</v>
      </c>
      <c r="B4805" s="480" t="s">
        <v>25221</v>
      </c>
      <c r="C4805" s="323" t="s">
        <v>1666</v>
      </c>
      <c r="D4805" s="323" t="s">
        <v>16083</v>
      </c>
      <c r="F4805" s="286" t="str">
        <f t="shared" si="1"/>
        <v>89944</v>
      </c>
      <c r="H4805" s="388">
        <f t="shared" si="2"/>
        <v>11.02</v>
      </c>
    </row>
    <row r="4806" ht="15.75" customHeight="1">
      <c r="A4806" s="323" t="s">
        <v>25222</v>
      </c>
      <c r="B4806" s="480" t="s">
        <v>25223</v>
      </c>
      <c r="C4806" s="323" t="s">
        <v>1666</v>
      </c>
      <c r="D4806" s="323" t="s">
        <v>25224</v>
      </c>
      <c r="F4806" s="286" t="str">
        <f t="shared" si="1"/>
        <v>89947</v>
      </c>
      <c r="H4806" s="388">
        <f t="shared" si="2"/>
        <v>13.58</v>
      </c>
    </row>
    <row r="4807" ht="15.75" customHeight="1">
      <c r="A4807" s="323" t="s">
        <v>25225</v>
      </c>
      <c r="B4807" s="480" t="s">
        <v>25226</v>
      </c>
      <c r="C4807" s="323" t="s">
        <v>1666</v>
      </c>
      <c r="D4807" s="323" t="s">
        <v>16227</v>
      </c>
      <c r="F4807" s="286" t="str">
        <f t="shared" si="1"/>
        <v>89948</v>
      </c>
      <c r="H4807" s="388">
        <f t="shared" si="2"/>
        <v>15.07</v>
      </c>
    </row>
    <row r="4808" ht="15.75" customHeight="1">
      <c r="A4808" s="323" t="s">
        <v>25227</v>
      </c>
      <c r="B4808" s="480" t="s">
        <v>25228</v>
      </c>
      <c r="C4808" s="323" t="s">
        <v>1666</v>
      </c>
      <c r="D4808" s="323" t="s">
        <v>8212</v>
      </c>
      <c r="F4808" s="286" t="str">
        <f t="shared" si="1"/>
        <v>89949</v>
      </c>
      <c r="H4808" s="388">
        <f t="shared" si="2"/>
        <v>18.35</v>
      </c>
    </row>
    <row r="4809" ht="15.75" customHeight="1">
      <c r="A4809" s="323" t="s">
        <v>25229</v>
      </c>
      <c r="B4809" s="480" t="s">
        <v>25230</v>
      </c>
      <c r="C4809" s="323" t="s">
        <v>1666</v>
      </c>
      <c r="D4809" s="323" t="s">
        <v>25231</v>
      </c>
      <c r="F4809" s="286" t="str">
        <f t="shared" si="1"/>
        <v>96520</v>
      </c>
      <c r="H4809" s="388">
        <f t="shared" si="2"/>
        <v>87.92</v>
      </c>
    </row>
    <row r="4810" ht="15.75" customHeight="1">
      <c r="A4810" s="323" t="s">
        <v>25232</v>
      </c>
      <c r="B4810" s="480" t="s">
        <v>25233</v>
      </c>
      <c r="C4810" s="323" t="s">
        <v>1666</v>
      </c>
      <c r="D4810" s="323" t="s">
        <v>11009</v>
      </c>
      <c r="F4810" s="286" t="str">
        <f t="shared" si="1"/>
        <v>96521</v>
      </c>
      <c r="H4810" s="388">
        <f t="shared" si="2"/>
        <v>36.79</v>
      </c>
    </row>
    <row r="4811" ht="15.75" customHeight="1">
      <c r="A4811" s="323" t="s">
        <v>25234</v>
      </c>
      <c r="B4811" s="480" t="s">
        <v>25235</v>
      </c>
      <c r="C4811" s="323" t="s">
        <v>1666</v>
      </c>
      <c r="D4811" s="323" t="s">
        <v>25236</v>
      </c>
      <c r="F4811" s="286" t="str">
        <f t="shared" si="1"/>
        <v>96522</v>
      </c>
      <c r="H4811" s="388">
        <f t="shared" si="2"/>
        <v>136.06</v>
      </c>
    </row>
    <row r="4812" ht="15.75" customHeight="1">
      <c r="A4812" s="323" t="s">
        <v>25237</v>
      </c>
      <c r="B4812" s="480" t="s">
        <v>25238</v>
      </c>
      <c r="C4812" s="323" t="s">
        <v>1666</v>
      </c>
      <c r="D4812" s="323" t="s">
        <v>25239</v>
      </c>
      <c r="F4812" s="286" t="str">
        <f t="shared" si="1"/>
        <v>96523</v>
      </c>
      <c r="H4812" s="388">
        <f t="shared" si="2"/>
        <v>86.14</v>
      </c>
    </row>
    <row r="4813" ht="15.75" customHeight="1">
      <c r="A4813" s="323" t="s">
        <v>25240</v>
      </c>
      <c r="B4813" s="480" t="s">
        <v>25241</v>
      </c>
      <c r="C4813" s="323" t="s">
        <v>1666</v>
      </c>
      <c r="D4813" s="323" t="s">
        <v>25242</v>
      </c>
      <c r="F4813" s="286" t="str">
        <f t="shared" si="1"/>
        <v>96524</v>
      </c>
      <c r="H4813" s="388">
        <f t="shared" si="2"/>
        <v>164.3</v>
      </c>
    </row>
    <row r="4814" ht="15.75" customHeight="1">
      <c r="A4814" s="323" t="s">
        <v>25243</v>
      </c>
      <c r="B4814" s="480" t="s">
        <v>25244</v>
      </c>
      <c r="C4814" s="323" t="s">
        <v>1666</v>
      </c>
      <c r="D4814" s="323" t="s">
        <v>25245</v>
      </c>
      <c r="F4814" s="286" t="str">
        <f t="shared" si="1"/>
        <v>96525</v>
      </c>
      <c r="H4814" s="388">
        <f t="shared" si="2"/>
        <v>34.59</v>
      </c>
    </row>
    <row r="4815" ht="15.75" customHeight="1">
      <c r="A4815" s="323" t="s">
        <v>25246</v>
      </c>
      <c r="B4815" s="480" t="s">
        <v>25247</v>
      </c>
      <c r="C4815" s="323" t="s">
        <v>1666</v>
      </c>
      <c r="D4815" s="323" t="s">
        <v>25248</v>
      </c>
      <c r="F4815" s="286" t="str">
        <f t="shared" si="1"/>
        <v>96526</v>
      </c>
      <c r="H4815" s="388">
        <f t="shared" si="2"/>
        <v>275.5</v>
      </c>
    </row>
    <row r="4816" ht="15.75" customHeight="1">
      <c r="A4816" s="323" t="s">
        <v>25249</v>
      </c>
      <c r="B4816" s="480" t="s">
        <v>25250</v>
      </c>
      <c r="C4816" s="323" t="s">
        <v>1666</v>
      </c>
      <c r="D4816" s="323" t="s">
        <v>25251</v>
      </c>
      <c r="F4816" s="286" t="str">
        <f t="shared" si="1"/>
        <v>96527</v>
      </c>
      <c r="H4816" s="388">
        <f t="shared" si="2"/>
        <v>112.87</v>
      </c>
    </row>
    <row r="4817" ht="15.75" customHeight="1">
      <c r="A4817" s="323" t="s">
        <v>25252</v>
      </c>
      <c r="B4817" s="480" t="s">
        <v>25253</v>
      </c>
      <c r="C4817" s="323" t="s">
        <v>1711</v>
      </c>
      <c r="D4817" s="323" t="s">
        <v>25254</v>
      </c>
      <c r="F4817" s="286" t="str">
        <f t="shared" si="1"/>
        <v>96528</v>
      </c>
      <c r="H4817" s="388">
        <f t="shared" si="2"/>
        <v>148.39</v>
      </c>
    </row>
    <row r="4818" ht="15.75" customHeight="1">
      <c r="A4818" s="323" t="s">
        <v>25255</v>
      </c>
      <c r="B4818" s="480" t="s">
        <v>25256</v>
      </c>
      <c r="C4818" s="323" t="s">
        <v>1666</v>
      </c>
      <c r="D4818" s="323" t="s">
        <v>4612</v>
      </c>
      <c r="F4818" s="286" t="str">
        <f t="shared" si="1"/>
        <v>98116</v>
      </c>
      <c r="H4818" s="388">
        <f t="shared" si="2"/>
        <v>14.04</v>
      </c>
    </row>
    <row r="4819" ht="15.75" customHeight="1">
      <c r="A4819" s="323" t="s">
        <v>25257</v>
      </c>
      <c r="B4819" s="480" t="s">
        <v>25258</v>
      </c>
      <c r="C4819" s="323" t="s">
        <v>1666</v>
      </c>
      <c r="D4819" s="323" t="s">
        <v>25259</v>
      </c>
      <c r="F4819" s="286" t="str">
        <f t="shared" si="1"/>
        <v>98117</v>
      </c>
      <c r="H4819" s="388">
        <f t="shared" si="2"/>
        <v>13.06</v>
      </c>
    </row>
    <row r="4820" ht="15.75" customHeight="1">
      <c r="A4820" s="323" t="s">
        <v>25260</v>
      </c>
      <c r="B4820" s="480" t="s">
        <v>25261</v>
      </c>
      <c r="C4820" s="323" t="s">
        <v>1666</v>
      </c>
      <c r="D4820" s="323" t="s">
        <v>15685</v>
      </c>
      <c r="F4820" s="286" t="str">
        <f t="shared" si="1"/>
        <v>98118</v>
      </c>
      <c r="H4820" s="388">
        <f t="shared" si="2"/>
        <v>13.22</v>
      </c>
    </row>
    <row r="4821" ht="15.75" customHeight="1">
      <c r="A4821" s="323" t="s">
        <v>25262</v>
      </c>
      <c r="B4821" s="480" t="s">
        <v>25263</v>
      </c>
      <c r="C4821" s="323" t="s">
        <v>1666</v>
      </c>
      <c r="D4821" s="323" t="s">
        <v>23881</v>
      </c>
      <c r="F4821" s="286" t="str">
        <f t="shared" si="1"/>
        <v>98119</v>
      </c>
      <c r="H4821" s="388">
        <f t="shared" si="2"/>
        <v>11.51</v>
      </c>
    </row>
    <row r="4822" ht="15.75" customHeight="1">
      <c r="A4822" s="323" t="s">
        <v>25264</v>
      </c>
      <c r="B4822" s="480" t="s">
        <v>25265</v>
      </c>
      <c r="C4822" s="323" t="s">
        <v>1666</v>
      </c>
      <c r="D4822" s="323" t="s">
        <v>8280</v>
      </c>
      <c r="F4822" s="286" t="str">
        <f t="shared" si="1"/>
        <v>72915</v>
      </c>
      <c r="H4822" s="388">
        <f t="shared" si="2"/>
        <v>11.58</v>
      </c>
    </row>
    <row r="4823" ht="15.75" customHeight="1">
      <c r="A4823" s="323" t="s">
        <v>25266</v>
      </c>
      <c r="B4823" s="480" t="s">
        <v>25267</v>
      </c>
      <c r="C4823" s="323" t="s">
        <v>1666</v>
      </c>
      <c r="D4823" s="323" t="s">
        <v>15533</v>
      </c>
      <c r="F4823" s="286" t="str">
        <f t="shared" si="1"/>
        <v>72917</v>
      </c>
      <c r="H4823" s="388">
        <f t="shared" si="2"/>
        <v>13.21</v>
      </c>
    </row>
    <row r="4824" ht="15.75" customHeight="1">
      <c r="A4824" s="323" t="s">
        <v>25268</v>
      </c>
      <c r="B4824" s="480" t="s">
        <v>25269</v>
      </c>
      <c r="C4824" s="323" t="s">
        <v>1666</v>
      </c>
      <c r="D4824" s="323" t="s">
        <v>25270</v>
      </c>
      <c r="F4824" s="286" t="str">
        <f t="shared" si="1"/>
        <v>72918</v>
      </c>
      <c r="H4824" s="388">
        <f t="shared" si="2"/>
        <v>15.42</v>
      </c>
    </row>
    <row r="4825" ht="15.75" customHeight="1">
      <c r="A4825" s="323" t="s">
        <v>25271</v>
      </c>
      <c r="B4825" s="480" t="s">
        <v>25272</v>
      </c>
      <c r="C4825" s="323" t="s">
        <v>1666</v>
      </c>
      <c r="D4825" s="323" t="s">
        <v>25273</v>
      </c>
      <c r="F4825" s="286" t="str">
        <f t="shared" si="1"/>
        <v>73965/9</v>
      </c>
      <c r="H4825" s="388">
        <f t="shared" si="2"/>
        <v>182.78</v>
      </c>
    </row>
    <row r="4826" ht="15.75" customHeight="1">
      <c r="A4826" s="323" t="s">
        <v>25274</v>
      </c>
      <c r="B4826" s="480" t="s">
        <v>25275</v>
      </c>
      <c r="C4826" s="323" t="s">
        <v>1666</v>
      </c>
      <c r="D4826" s="323" t="s">
        <v>25276</v>
      </c>
      <c r="F4826" s="286" t="str">
        <f t="shared" si="1"/>
        <v>79506/2</v>
      </c>
      <c r="H4826" s="388">
        <f t="shared" si="2"/>
        <v>274.17</v>
      </c>
    </row>
    <row r="4827" ht="15.75" customHeight="1">
      <c r="A4827" s="323" t="s">
        <v>25277</v>
      </c>
      <c r="B4827" s="480" t="s">
        <v>25278</v>
      </c>
      <c r="C4827" s="323" t="s">
        <v>1666</v>
      </c>
      <c r="D4827" s="323" t="s">
        <v>16176</v>
      </c>
      <c r="F4827" s="286" t="str">
        <f t="shared" si="1"/>
        <v>83343</v>
      </c>
      <c r="H4827" s="388">
        <f t="shared" si="2"/>
        <v>14.98</v>
      </c>
    </row>
    <row r="4828" ht="15.75" customHeight="1">
      <c r="A4828" s="323" t="s">
        <v>25279</v>
      </c>
      <c r="B4828" s="480" t="s">
        <v>25280</v>
      </c>
      <c r="C4828" s="323" t="s">
        <v>1666</v>
      </c>
      <c r="D4828" s="323" t="s">
        <v>23661</v>
      </c>
      <c r="F4828" s="286" t="str">
        <f t="shared" si="1"/>
        <v>90082</v>
      </c>
      <c r="H4828" s="388">
        <f t="shared" si="2"/>
        <v>9.24</v>
      </c>
    </row>
    <row r="4829" ht="15.75" customHeight="1">
      <c r="A4829" s="323" t="s">
        <v>25281</v>
      </c>
      <c r="B4829" s="480" t="s">
        <v>25282</v>
      </c>
      <c r="C4829" s="323" t="s">
        <v>1666</v>
      </c>
      <c r="D4829" s="323" t="s">
        <v>17492</v>
      </c>
      <c r="F4829" s="286" t="str">
        <f t="shared" si="1"/>
        <v>90084</v>
      </c>
      <c r="H4829" s="388">
        <f t="shared" si="2"/>
        <v>8.99</v>
      </c>
    </row>
    <row r="4830" ht="15.75" customHeight="1">
      <c r="A4830" s="323" t="s">
        <v>25283</v>
      </c>
      <c r="B4830" s="480" t="s">
        <v>25284</v>
      </c>
      <c r="C4830" s="323" t="s">
        <v>1666</v>
      </c>
      <c r="D4830" s="323" t="s">
        <v>9350</v>
      </c>
      <c r="F4830" s="286" t="str">
        <f t="shared" si="1"/>
        <v>90085</v>
      </c>
      <c r="H4830" s="388">
        <f t="shared" si="2"/>
        <v>8.44</v>
      </c>
    </row>
    <row r="4831" ht="15.75" customHeight="1">
      <c r="A4831" s="323" t="s">
        <v>25285</v>
      </c>
      <c r="B4831" s="480" t="s">
        <v>25286</v>
      </c>
      <c r="C4831" s="323" t="s">
        <v>1666</v>
      </c>
      <c r="D4831" s="323" t="s">
        <v>17488</v>
      </c>
      <c r="F4831" s="286" t="str">
        <f t="shared" si="1"/>
        <v>90086</v>
      </c>
      <c r="H4831" s="388">
        <f t="shared" si="2"/>
        <v>8.53</v>
      </c>
    </row>
    <row r="4832" ht="15.75" customHeight="1">
      <c r="A4832" s="323" t="s">
        <v>25287</v>
      </c>
      <c r="B4832" s="480" t="s">
        <v>25288</v>
      </c>
      <c r="C4832" s="323" t="s">
        <v>1666</v>
      </c>
      <c r="D4832" s="323" t="s">
        <v>13933</v>
      </c>
      <c r="F4832" s="286" t="str">
        <f t="shared" si="1"/>
        <v>90087</v>
      </c>
      <c r="H4832" s="388">
        <f t="shared" si="2"/>
        <v>7.31</v>
      </c>
    </row>
    <row r="4833" ht="15.75" customHeight="1">
      <c r="A4833" s="323" t="s">
        <v>25289</v>
      </c>
      <c r="B4833" s="480" t="s">
        <v>25290</v>
      </c>
      <c r="C4833" s="323" t="s">
        <v>1666</v>
      </c>
      <c r="D4833" s="323" t="s">
        <v>5885</v>
      </c>
      <c r="F4833" s="286" t="str">
        <f t="shared" si="1"/>
        <v>90088</v>
      </c>
      <c r="H4833" s="388">
        <f t="shared" si="2"/>
        <v>7.47</v>
      </c>
    </row>
    <row r="4834" ht="15.75" customHeight="1">
      <c r="A4834" s="323" t="s">
        <v>25291</v>
      </c>
      <c r="B4834" s="480" t="s">
        <v>25292</v>
      </c>
      <c r="C4834" s="323" t="s">
        <v>1666</v>
      </c>
      <c r="D4834" s="323" t="s">
        <v>4036</v>
      </c>
      <c r="F4834" s="286" t="str">
        <f t="shared" si="1"/>
        <v>90090</v>
      </c>
      <c r="H4834" s="388">
        <f t="shared" si="2"/>
        <v>7.17</v>
      </c>
    </row>
    <row r="4835" ht="15.75" customHeight="1">
      <c r="A4835" s="323" t="s">
        <v>25293</v>
      </c>
      <c r="B4835" s="480" t="s">
        <v>25294</v>
      </c>
      <c r="C4835" s="323" t="s">
        <v>1666</v>
      </c>
      <c r="D4835" s="323" t="s">
        <v>25295</v>
      </c>
      <c r="F4835" s="286" t="str">
        <f t="shared" si="1"/>
        <v>90091</v>
      </c>
      <c r="H4835" s="388">
        <f t="shared" si="2"/>
        <v>5.51</v>
      </c>
    </row>
    <row r="4836" ht="15.75" customHeight="1">
      <c r="A4836" s="323" t="s">
        <v>25296</v>
      </c>
      <c r="B4836" s="480" t="s">
        <v>25297</v>
      </c>
      <c r="C4836" s="323" t="s">
        <v>1666</v>
      </c>
      <c r="D4836" s="323" t="s">
        <v>4122</v>
      </c>
      <c r="F4836" s="286" t="str">
        <f t="shared" si="1"/>
        <v>90092</v>
      </c>
      <c r="H4836" s="388">
        <f t="shared" si="2"/>
        <v>5.35</v>
      </c>
    </row>
    <row r="4837" ht="15.75" customHeight="1">
      <c r="A4837" s="323" t="s">
        <v>25298</v>
      </c>
      <c r="B4837" s="480" t="s">
        <v>25299</v>
      </c>
      <c r="C4837" s="323" t="s">
        <v>1666</v>
      </c>
      <c r="D4837" s="323" t="s">
        <v>3032</v>
      </c>
      <c r="F4837" s="286" t="str">
        <f t="shared" si="1"/>
        <v>90093</v>
      </c>
      <c r="H4837" s="388">
        <f t="shared" si="2"/>
        <v>5.02</v>
      </c>
    </row>
    <row r="4838" ht="15.75" customHeight="1">
      <c r="A4838" s="323" t="s">
        <v>25300</v>
      </c>
      <c r="B4838" s="480" t="s">
        <v>25301</v>
      </c>
      <c r="C4838" s="323" t="s">
        <v>1666</v>
      </c>
      <c r="D4838" s="323" t="s">
        <v>6658</v>
      </c>
      <c r="F4838" s="286" t="str">
        <f t="shared" si="1"/>
        <v>90094</v>
      </c>
      <c r="H4838" s="388">
        <f t="shared" si="2"/>
        <v>5.08</v>
      </c>
    </row>
    <row r="4839" ht="15.75" customHeight="1">
      <c r="A4839" s="323" t="s">
        <v>25302</v>
      </c>
      <c r="B4839" s="480" t="s">
        <v>25303</v>
      </c>
      <c r="C4839" s="323" t="s">
        <v>1666</v>
      </c>
      <c r="D4839" s="323" t="s">
        <v>6088</v>
      </c>
      <c r="F4839" s="286" t="str">
        <f t="shared" si="1"/>
        <v>90095</v>
      </c>
      <c r="H4839" s="388">
        <f t="shared" si="2"/>
        <v>4.37</v>
      </c>
    </row>
    <row r="4840" ht="15.75" customHeight="1">
      <c r="A4840" s="323" t="s">
        <v>25304</v>
      </c>
      <c r="B4840" s="480" t="s">
        <v>25305</v>
      </c>
      <c r="C4840" s="323" t="s">
        <v>1666</v>
      </c>
      <c r="D4840" s="323" t="s">
        <v>22288</v>
      </c>
      <c r="F4840" s="286" t="str">
        <f t="shared" si="1"/>
        <v>90096</v>
      </c>
      <c r="H4840" s="388">
        <f t="shared" si="2"/>
        <v>4.45</v>
      </c>
    </row>
    <row r="4841" ht="15.75" customHeight="1">
      <c r="A4841" s="323" t="s">
        <v>25306</v>
      </c>
      <c r="B4841" s="480" t="s">
        <v>25307</v>
      </c>
      <c r="C4841" s="323" t="s">
        <v>1666</v>
      </c>
      <c r="D4841" s="323" t="s">
        <v>6985</v>
      </c>
      <c r="F4841" s="286" t="str">
        <f t="shared" si="1"/>
        <v>90098</v>
      </c>
      <c r="H4841" s="388">
        <f t="shared" si="2"/>
        <v>4.28</v>
      </c>
    </row>
    <row r="4842" ht="15.75" customHeight="1">
      <c r="A4842" s="323" t="s">
        <v>25308</v>
      </c>
      <c r="B4842" s="480" t="s">
        <v>25309</v>
      </c>
      <c r="C4842" s="323" t="s">
        <v>1666</v>
      </c>
      <c r="D4842" s="323" t="s">
        <v>25310</v>
      </c>
      <c r="F4842" s="286" t="str">
        <f t="shared" si="1"/>
        <v>90099</v>
      </c>
      <c r="H4842" s="388">
        <f t="shared" si="2"/>
        <v>12.8</v>
      </c>
    </row>
    <row r="4843" ht="15.75" customHeight="1">
      <c r="A4843" s="323" t="s">
        <v>25311</v>
      </c>
      <c r="B4843" s="480" t="s">
        <v>25312</v>
      </c>
      <c r="C4843" s="323" t="s">
        <v>1666</v>
      </c>
      <c r="D4843" s="323" t="s">
        <v>15328</v>
      </c>
      <c r="F4843" s="286" t="str">
        <f t="shared" si="1"/>
        <v>90100</v>
      </c>
      <c r="H4843" s="388">
        <f t="shared" si="2"/>
        <v>10.87</v>
      </c>
    </row>
    <row r="4844" ht="15.75" customHeight="1">
      <c r="A4844" s="323" t="s">
        <v>25313</v>
      </c>
      <c r="B4844" s="480" t="s">
        <v>25314</v>
      </c>
      <c r="C4844" s="323" t="s">
        <v>1666</v>
      </c>
      <c r="D4844" s="323" t="s">
        <v>25315</v>
      </c>
      <c r="F4844" s="286" t="str">
        <f t="shared" si="1"/>
        <v>90101</v>
      </c>
      <c r="H4844" s="388">
        <f t="shared" si="2"/>
        <v>10.73</v>
      </c>
    </row>
    <row r="4845" ht="15.75" customHeight="1">
      <c r="A4845" s="323" t="s">
        <v>25316</v>
      </c>
      <c r="B4845" s="480" t="s">
        <v>25317</v>
      </c>
      <c r="C4845" s="323" t="s">
        <v>1666</v>
      </c>
      <c r="D4845" s="323" t="s">
        <v>25318</v>
      </c>
      <c r="F4845" s="286" t="str">
        <f t="shared" si="1"/>
        <v>90102</v>
      </c>
      <c r="H4845" s="388">
        <f t="shared" si="2"/>
        <v>9.78</v>
      </c>
    </row>
    <row r="4846" ht="15.75" customHeight="1">
      <c r="A4846" s="323" t="s">
        <v>25319</v>
      </c>
      <c r="B4846" s="480" t="s">
        <v>25320</v>
      </c>
      <c r="C4846" s="323" t="s">
        <v>1666</v>
      </c>
      <c r="D4846" s="323" t="s">
        <v>10469</v>
      </c>
      <c r="F4846" s="286" t="str">
        <f t="shared" si="1"/>
        <v>90105</v>
      </c>
      <c r="H4846" s="388">
        <f t="shared" si="2"/>
        <v>7.65</v>
      </c>
    </row>
    <row r="4847" ht="15.75" customHeight="1">
      <c r="A4847" s="323" t="s">
        <v>25321</v>
      </c>
      <c r="B4847" s="480" t="s">
        <v>25322</v>
      </c>
      <c r="C4847" s="323" t="s">
        <v>1666</v>
      </c>
      <c r="D4847" s="323" t="s">
        <v>4093</v>
      </c>
      <c r="F4847" s="286" t="str">
        <f t="shared" si="1"/>
        <v>90106</v>
      </c>
      <c r="H4847" s="388">
        <f t="shared" si="2"/>
        <v>6.5</v>
      </c>
    </row>
    <row r="4848" ht="15.75" customHeight="1">
      <c r="A4848" s="323" t="s">
        <v>25323</v>
      </c>
      <c r="B4848" s="480" t="s">
        <v>25324</v>
      </c>
      <c r="C4848" s="323" t="s">
        <v>1666</v>
      </c>
      <c r="D4848" s="323" t="s">
        <v>13431</v>
      </c>
      <c r="F4848" s="286" t="str">
        <f t="shared" si="1"/>
        <v>90107</v>
      </c>
      <c r="H4848" s="388">
        <f t="shared" si="2"/>
        <v>6.41</v>
      </c>
    </row>
    <row r="4849" ht="15.75" customHeight="1">
      <c r="A4849" s="323" t="s">
        <v>25325</v>
      </c>
      <c r="B4849" s="480" t="s">
        <v>25326</v>
      </c>
      <c r="C4849" s="323" t="s">
        <v>1666</v>
      </c>
      <c r="D4849" s="323" t="s">
        <v>5154</v>
      </c>
      <c r="F4849" s="286" t="str">
        <f t="shared" si="1"/>
        <v>90108</v>
      </c>
      <c r="H4849" s="388">
        <f t="shared" si="2"/>
        <v>5.82</v>
      </c>
    </row>
    <row r="4850" ht="15.75" customHeight="1">
      <c r="A4850" s="323" t="s">
        <v>25327</v>
      </c>
      <c r="B4850" s="480" t="s">
        <v>25328</v>
      </c>
      <c r="C4850" s="323" t="s">
        <v>1666</v>
      </c>
      <c r="D4850" s="323" t="s">
        <v>25329</v>
      </c>
      <c r="F4850" s="286" t="str">
        <f t="shared" si="1"/>
        <v>93358</v>
      </c>
      <c r="H4850" s="388">
        <f t="shared" si="2"/>
        <v>72.3</v>
      </c>
    </row>
    <row r="4851" ht="15.75" customHeight="1">
      <c r="A4851" s="323" t="s">
        <v>25330</v>
      </c>
      <c r="B4851" s="480" t="s">
        <v>25331</v>
      </c>
      <c r="C4851" s="323" t="s">
        <v>1666</v>
      </c>
      <c r="D4851" s="323" t="s">
        <v>3715</v>
      </c>
      <c r="F4851" s="286" t="str">
        <f t="shared" si="1"/>
        <v>94304</v>
      </c>
      <c r="H4851" s="388">
        <f t="shared" si="2"/>
        <v>32.46</v>
      </c>
    </row>
    <row r="4852" ht="15.75" customHeight="1">
      <c r="A4852" s="323" t="s">
        <v>25332</v>
      </c>
      <c r="B4852" s="480" t="s">
        <v>25333</v>
      </c>
      <c r="C4852" s="323" t="s">
        <v>1666</v>
      </c>
      <c r="D4852" s="323" t="s">
        <v>13141</v>
      </c>
      <c r="F4852" s="286" t="str">
        <f t="shared" si="1"/>
        <v>94305</v>
      </c>
      <c r="H4852" s="388">
        <f t="shared" si="2"/>
        <v>28.9</v>
      </c>
    </row>
    <row r="4853" ht="15.75" customHeight="1">
      <c r="A4853" s="323" t="s">
        <v>25334</v>
      </c>
      <c r="B4853" s="480" t="s">
        <v>25335</v>
      </c>
      <c r="C4853" s="323" t="s">
        <v>1666</v>
      </c>
      <c r="D4853" s="323" t="s">
        <v>9344</v>
      </c>
      <c r="F4853" s="286" t="str">
        <f t="shared" si="1"/>
        <v>94306</v>
      </c>
      <c r="H4853" s="388">
        <f t="shared" si="2"/>
        <v>24.35</v>
      </c>
    </row>
    <row r="4854" ht="15.75" customHeight="1">
      <c r="A4854" s="323" t="s">
        <v>25336</v>
      </c>
      <c r="B4854" s="480" t="s">
        <v>25337</v>
      </c>
      <c r="C4854" s="323" t="s">
        <v>1666</v>
      </c>
      <c r="D4854" s="323" t="s">
        <v>25338</v>
      </c>
      <c r="F4854" s="286" t="str">
        <f t="shared" si="1"/>
        <v>94307</v>
      </c>
      <c r="H4854" s="388">
        <f t="shared" si="2"/>
        <v>25.37</v>
      </c>
    </row>
    <row r="4855" ht="15.75" customHeight="1">
      <c r="A4855" s="323" t="s">
        <v>25339</v>
      </c>
      <c r="B4855" s="480" t="s">
        <v>25340</v>
      </c>
      <c r="C4855" s="323" t="s">
        <v>1666</v>
      </c>
      <c r="D4855" s="323" t="s">
        <v>25341</v>
      </c>
      <c r="F4855" s="286" t="str">
        <f t="shared" si="1"/>
        <v>94308</v>
      </c>
      <c r="H4855" s="388">
        <f t="shared" si="2"/>
        <v>22.72</v>
      </c>
    </row>
    <row r="4856" ht="15.75" customHeight="1">
      <c r="A4856" s="323" t="s">
        <v>25342</v>
      </c>
      <c r="B4856" s="480" t="s">
        <v>25343</v>
      </c>
      <c r="C4856" s="323" t="s">
        <v>1666</v>
      </c>
      <c r="D4856" s="323" t="s">
        <v>20931</v>
      </c>
      <c r="F4856" s="286" t="str">
        <f t="shared" si="1"/>
        <v>94309</v>
      </c>
      <c r="H4856" s="388">
        <f t="shared" si="2"/>
        <v>23.88</v>
      </c>
    </row>
    <row r="4857" ht="15.75" customHeight="1">
      <c r="A4857" s="323" t="s">
        <v>25344</v>
      </c>
      <c r="B4857" s="480" t="s">
        <v>25345</v>
      </c>
      <c r="C4857" s="323" t="s">
        <v>1666</v>
      </c>
      <c r="D4857" s="323" t="s">
        <v>25346</v>
      </c>
      <c r="F4857" s="286" t="str">
        <f t="shared" si="1"/>
        <v>94310</v>
      </c>
      <c r="H4857" s="388">
        <f t="shared" si="2"/>
        <v>21.92</v>
      </c>
    </row>
    <row r="4858" ht="15.75" customHeight="1">
      <c r="A4858" s="323" t="s">
        <v>25347</v>
      </c>
      <c r="B4858" s="480" t="s">
        <v>25348</v>
      </c>
      <c r="C4858" s="323" t="s">
        <v>1666</v>
      </c>
      <c r="D4858" s="323" t="s">
        <v>20893</v>
      </c>
      <c r="F4858" s="286" t="str">
        <f t="shared" si="1"/>
        <v>94315</v>
      </c>
      <c r="H4858" s="388">
        <f t="shared" si="2"/>
        <v>42.21</v>
      </c>
    </row>
    <row r="4859" ht="15.75" customHeight="1">
      <c r="A4859" s="323" t="s">
        <v>25349</v>
      </c>
      <c r="B4859" s="480" t="s">
        <v>25350</v>
      </c>
      <c r="C4859" s="323" t="s">
        <v>1666</v>
      </c>
      <c r="D4859" s="323" t="s">
        <v>12504</v>
      </c>
      <c r="F4859" s="286" t="str">
        <f t="shared" si="1"/>
        <v>94316</v>
      </c>
      <c r="H4859" s="388">
        <f t="shared" si="2"/>
        <v>33.24</v>
      </c>
    </row>
    <row r="4860" ht="15.75" customHeight="1">
      <c r="A4860" s="323" t="s">
        <v>25351</v>
      </c>
      <c r="B4860" s="480" t="s">
        <v>25352</v>
      </c>
      <c r="C4860" s="323" t="s">
        <v>1666</v>
      </c>
      <c r="D4860" s="323" t="s">
        <v>24011</v>
      </c>
      <c r="F4860" s="286" t="str">
        <f t="shared" si="1"/>
        <v>94317</v>
      </c>
      <c r="H4860" s="388">
        <f t="shared" si="2"/>
        <v>29.26</v>
      </c>
    </row>
    <row r="4861" ht="15.75" customHeight="1">
      <c r="A4861" s="323" t="s">
        <v>25353</v>
      </c>
      <c r="B4861" s="480" t="s">
        <v>25354</v>
      </c>
      <c r="C4861" s="323" t="s">
        <v>1666</v>
      </c>
      <c r="D4861" s="323" t="s">
        <v>25355</v>
      </c>
      <c r="F4861" s="286" t="str">
        <f t="shared" si="1"/>
        <v>94318</v>
      </c>
      <c r="H4861" s="388">
        <f t="shared" si="2"/>
        <v>24.12</v>
      </c>
    </row>
    <row r="4862" ht="15.75" customHeight="1">
      <c r="A4862" s="323" t="s">
        <v>25356</v>
      </c>
      <c r="B4862" s="480" t="s">
        <v>25357</v>
      </c>
      <c r="C4862" s="323" t="s">
        <v>1666</v>
      </c>
      <c r="D4862" s="323" t="s">
        <v>25358</v>
      </c>
      <c r="F4862" s="286" t="str">
        <f t="shared" si="1"/>
        <v>94319</v>
      </c>
      <c r="H4862" s="388">
        <f t="shared" si="2"/>
        <v>45.9</v>
      </c>
    </row>
    <row r="4863" ht="15.75" customHeight="1">
      <c r="A4863" s="323" t="s">
        <v>25359</v>
      </c>
      <c r="B4863" s="480" t="s">
        <v>25360</v>
      </c>
      <c r="C4863" s="323" t="s">
        <v>1666</v>
      </c>
      <c r="D4863" s="323" t="s">
        <v>25361</v>
      </c>
      <c r="F4863" s="286" t="str">
        <f t="shared" si="1"/>
        <v>94327</v>
      </c>
      <c r="H4863" s="388">
        <f t="shared" si="2"/>
        <v>77.38</v>
      </c>
    </row>
    <row r="4864" ht="15.75" customHeight="1">
      <c r="A4864" s="323" t="s">
        <v>25362</v>
      </c>
      <c r="B4864" s="480" t="s">
        <v>25363</v>
      </c>
      <c r="C4864" s="323" t="s">
        <v>1666</v>
      </c>
      <c r="D4864" s="323" t="s">
        <v>25364</v>
      </c>
      <c r="F4864" s="286" t="str">
        <f t="shared" si="1"/>
        <v>94328</v>
      </c>
      <c r="H4864" s="388">
        <f t="shared" si="2"/>
        <v>73.81</v>
      </c>
    </row>
    <row r="4865" ht="15.75" customHeight="1">
      <c r="A4865" s="323" t="s">
        <v>25365</v>
      </c>
      <c r="B4865" s="480" t="s">
        <v>25366</v>
      </c>
      <c r="C4865" s="323" t="s">
        <v>1666</v>
      </c>
      <c r="D4865" s="323" t="s">
        <v>25367</v>
      </c>
      <c r="F4865" s="286" t="str">
        <f t="shared" si="1"/>
        <v>94329</v>
      </c>
      <c r="H4865" s="388">
        <f t="shared" si="2"/>
        <v>69.27</v>
      </c>
    </row>
    <row r="4866" ht="15.75" customHeight="1">
      <c r="A4866" s="323" t="s">
        <v>25368</v>
      </c>
      <c r="B4866" s="480" t="s">
        <v>25369</v>
      </c>
      <c r="C4866" s="323" t="s">
        <v>1666</v>
      </c>
      <c r="D4866" s="323" t="s">
        <v>25370</v>
      </c>
      <c r="F4866" s="286" t="str">
        <f t="shared" si="1"/>
        <v>94330</v>
      </c>
      <c r="H4866" s="388">
        <f t="shared" si="2"/>
        <v>70.29</v>
      </c>
    </row>
    <row r="4867" ht="15.75" customHeight="1">
      <c r="A4867" s="323" t="s">
        <v>25371</v>
      </c>
      <c r="B4867" s="480" t="s">
        <v>25372</v>
      </c>
      <c r="C4867" s="323" t="s">
        <v>1666</v>
      </c>
      <c r="D4867" s="323" t="s">
        <v>25373</v>
      </c>
      <c r="F4867" s="286" t="str">
        <f t="shared" si="1"/>
        <v>94331</v>
      </c>
      <c r="H4867" s="388">
        <f t="shared" si="2"/>
        <v>67.64</v>
      </c>
    </row>
    <row r="4868" ht="15.75" customHeight="1">
      <c r="A4868" s="323" t="s">
        <v>25374</v>
      </c>
      <c r="B4868" s="480" t="s">
        <v>25375</v>
      </c>
      <c r="C4868" s="323" t="s">
        <v>1666</v>
      </c>
      <c r="D4868" s="323" t="s">
        <v>20976</v>
      </c>
      <c r="F4868" s="286" t="str">
        <f t="shared" si="1"/>
        <v>94332</v>
      </c>
      <c r="H4868" s="388">
        <f t="shared" si="2"/>
        <v>68.8</v>
      </c>
    </row>
    <row r="4869" ht="15.75" customHeight="1">
      <c r="A4869" s="323" t="s">
        <v>25376</v>
      </c>
      <c r="B4869" s="480" t="s">
        <v>25377</v>
      </c>
      <c r="C4869" s="323" t="s">
        <v>1666</v>
      </c>
      <c r="D4869" s="323" t="s">
        <v>25378</v>
      </c>
      <c r="F4869" s="286" t="str">
        <f t="shared" si="1"/>
        <v>94333</v>
      </c>
      <c r="H4869" s="388">
        <f t="shared" si="2"/>
        <v>66.83</v>
      </c>
    </row>
    <row r="4870" ht="15.75" customHeight="1">
      <c r="A4870" s="323" t="s">
        <v>25379</v>
      </c>
      <c r="B4870" s="480" t="s">
        <v>25380</v>
      </c>
      <c r="C4870" s="323" t="s">
        <v>1666</v>
      </c>
      <c r="D4870" s="323" t="s">
        <v>17751</v>
      </c>
      <c r="F4870" s="286" t="str">
        <f t="shared" si="1"/>
        <v>94338</v>
      </c>
      <c r="H4870" s="388">
        <f t="shared" si="2"/>
        <v>87.13</v>
      </c>
    </row>
    <row r="4871" ht="15.75" customHeight="1">
      <c r="A4871" s="323" t="s">
        <v>25381</v>
      </c>
      <c r="B4871" s="480" t="s">
        <v>25382</v>
      </c>
      <c r="C4871" s="323" t="s">
        <v>1666</v>
      </c>
      <c r="D4871" s="323" t="s">
        <v>25383</v>
      </c>
      <c r="F4871" s="286" t="str">
        <f t="shared" si="1"/>
        <v>94339</v>
      </c>
      <c r="H4871" s="388">
        <f t="shared" si="2"/>
        <v>78.15</v>
      </c>
    </row>
    <row r="4872" ht="15.75" customHeight="1">
      <c r="A4872" s="323" t="s">
        <v>25384</v>
      </c>
      <c r="B4872" s="480" t="s">
        <v>25385</v>
      </c>
      <c r="C4872" s="323" t="s">
        <v>1666</v>
      </c>
      <c r="D4872" s="323" t="s">
        <v>25386</v>
      </c>
      <c r="F4872" s="286" t="str">
        <f t="shared" si="1"/>
        <v>94340</v>
      </c>
      <c r="H4872" s="388">
        <f t="shared" si="2"/>
        <v>74.17</v>
      </c>
    </row>
    <row r="4873" ht="15.75" customHeight="1">
      <c r="A4873" s="323" t="s">
        <v>25387</v>
      </c>
      <c r="B4873" s="480" t="s">
        <v>25388</v>
      </c>
      <c r="C4873" s="323" t="s">
        <v>1666</v>
      </c>
      <c r="D4873" s="323" t="s">
        <v>25389</v>
      </c>
      <c r="F4873" s="286" t="str">
        <f t="shared" si="1"/>
        <v>94341</v>
      </c>
      <c r="H4873" s="388">
        <f t="shared" si="2"/>
        <v>69.04</v>
      </c>
    </row>
    <row r="4874" ht="15.75" customHeight="1">
      <c r="A4874" s="323" t="s">
        <v>25390</v>
      </c>
      <c r="B4874" s="480" t="s">
        <v>25391</v>
      </c>
      <c r="C4874" s="323" t="s">
        <v>1666</v>
      </c>
      <c r="D4874" s="323" t="s">
        <v>25392</v>
      </c>
      <c r="F4874" s="286" t="str">
        <f t="shared" si="1"/>
        <v>94342</v>
      </c>
      <c r="H4874" s="388">
        <f t="shared" si="2"/>
        <v>90.82</v>
      </c>
    </row>
    <row r="4875" ht="15.75" customHeight="1">
      <c r="A4875" s="323" t="s">
        <v>25393</v>
      </c>
      <c r="B4875" s="480" t="s">
        <v>25394</v>
      </c>
      <c r="C4875" s="323" t="s">
        <v>1666</v>
      </c>
      <c r="D4875" s="323" t="s">
        <v>5498</v>
      </c>
      <c r="F4875" s="286" t="str">
        <f t="shared" si="1"/>
        <v>96385</v>
      </c>
      <c r="H4875" s="388">
        <f t="shared" si="2"/>
        <v>8.39</v>
      </c>
    </row>
    <row r="4876" ht="15.75" customHeight="1">
      <c r="A4876" s="323" t="s">
        <v>25395</v>
      </c>
      <c r="B4876" s="480" t="s">
        <v>25396</v>
      </c>
      <c r="C4876" s="323" t="s">
        <v>1666</v>
      </c>
      <c r="D4876" s="323" t="s">
        <v>4491</v>
      </c>
      <c r="F4876" s="286" t="str">
        <f t="shared" si="1"/>
        <v>96386</v>
      </c>
      <c r="H4876" s="388">
        <f t="shared" si="2"/>
        <v>5.88</v>
      </c>
    </row>
    <row r="4877" ht="15.75" customHeight="1">
      <c r="A4877" s="323" t="s">
        <v>25397</v>
      </c>
      <c r="B4877" s="480" t="s">
        <v>25398</v>
      </c>
      <c r="C4877" s="323" t="s">
        <v>1666</v>
      </c>
      <c r="D4877" s="323" t="s">
        <v>3495</v>
      </c>
      <c r="F4877" s="286" t="str">
        <f t="shared" si="1"/>
        <v>83346</v>
      </c>
      <c r="H4877" s="388">
        <f t="shared" si="2"/>
        <v>1.23</v>
      </c>
    </row>
    <row r="4878" ht="15.75" customHeight="1">
      <c r="A4878" s="323" t="s">
        <v>25399</v>
      </c>
      <c r="B4878" s="480" t="s">
        <v>25400</v>
      </c>
      <c r="C4878" s="323" t="s">
        <v>1666</v>
      </c>
      <c r="D4878" s="323" t="s">
        <v>25401</v>
      </c>
      <c r="F4878" s="286" t="str">
        <f t="shared" si="1"/>
        <v>93360</v>
      </c>
      <c r="H4878" s="388">
        <f t="shared" si="2"/>
        <v>18.62</v>
      </c>
    </row>
    <row r="4879" ht="15.75" customHeight="1">
      <c r="A4879" s="323" t="s">
        <v>25402</v>
      </c>
      <c r="B4879" s="480" t="s">
        <v>25403</v>
      </c>
      <c r="C4879" s="323" t="s">
        <v>1666</v>
      </c>
      <c r="D4879" s="323" t="s">
        <v>11237</v>
      </c>
      <c r="F4879" s="286" t="str">
        <f t="shared" si="1"/>
        <v>93361</v>
      </c>
      <c r="H4879" s="388">
        <f t="shared" si="2"/>
        <v>15.14</v>
      </c>
    </row>
    <row r="4880" ht="15.75" customHeight="1">
      <c r="A4880" s="323" t="s">
        <v>25404</v>
      </c>
      <c r="B4880" s="480" t="s">
        <v>25405</v>
      </c>
      <c r="C4880" s="323" t="s">
        <v>1666</v>
      </c>
      <c r="D4880" s="323" t="s">
        <v>12087</v>
      </c>
      <c r="F4880" s="286" t="str">
        <f t="shared" si="1"/>
        <v>93362</v>
      </c>
      <c r="H4880" s="388">
        <f t="shared" si="2"/>
        <v>10.54</v>
      </c>
    </row>
    <row r="4881" ht="15.75" customHeight="1">
      <c r="A4881" s="323" t="s">
        <v>25406</v>
      </c>
      <c r="B4881" s="480" t="s">
        <v>25407</v>
      </c>
      <c r="C4881" s="323" t="s">
        <v>1666</v>
      </c>
      <c r="D4881" s="323" t="s">
        <v>7288</v>
      </c>
      <c r="F4881" s="286" t="str">
        <f t="shared" si="1"/>
        <v>93363</v>
      </c>
      <c r="H4881" s="388">
        <f t="shared" si="2"/>
        <v>11.54</v>
      </c>
    </row>
    <row r="4882" ht="15.75" customHeight="1">
      <c r="A4882" s="323" t="s">
        <v>25408</v>
      </c>
      <c r="B4882" s="480" t="s">
        <v>25409</v>
      </c>
      <c r="C4882" s="323" t="s">
        <v>1666</v>
      </c>
      <c r="D4882" s="323" t="s">
        <v>25410</v>
      </c>
      <c r="F4882" s="286" t="str">
        <f t="shared" si="1"/>
        <v>93364</v>
      </c>
      <c r="H4882" s="388">
        <f t="shared" si="2"/>
        <v>8.88</v>
      </c>
    </row>
    <row r="4883" ht="15.75" customHeight="1">
      <c r="A4883" s="323" t="s">
        <v>25411</v>
      </c>
      <c r="B4883" s="480" t="s">
        <v>25412</v>
      </c>
      <c r="C4883" s="323" t="s">
        <v>1666</v>
      </c>
      <c r="D4883" s="323" t="s">
        <v>15011</v>
      </c>
      <c r="F4883" s="286" t="str">
        <f t="shared" si="1"/>
        <v>93365</v>
      </c>
      <c r="H4883" s="388">
        <f t="shared" si="2"/>
        <v>9.98</v>
      </c>
    </row>
    <row r="4884" ht="15.75" customHeight="1">
      <c r="A4884" s="323" t="s">
        <v>25413</v>
      </c>
      <c r="B4884" s="480" t="s">
        <v>25414</v>
      </c>
      <c r="C4884" s="323" t="s">
        <v>1666</v>
      </c>
      <c r="D4884" s="323" t="s">
        <v>3014</v>
      </c>
      <c r="F4884" s="286" t="str">
        <f t="shared" si="1"/>
        <v>93366</v>
      </c>
      <c r="H4884" s="388">
        <f t="shared" si="2"/>
        <v>8.11</v>
      </c>
    </row>
    <row r="4885" ht="15.75" customHeight="1">
      <c r="A4885" s="323" t="s">
        <v>25415</v>
      </c>
      <c r="B4885" s="480" t="s">
        <v>25416</v>
      </c>
      <c r="C4885" s="323" t="s">
        <v>1666</v>
      </c>
      <c r="D4885" s="323" t="s">
        <v>8697</v>
      </c>
      <c r="F4885" s="286" t="str">
        <f t="shared" si="1"/>
        <v>93367</v>
      </c>
      <c r="H4885" s="388">
        <f t="shared" si="2"/>
        <v>17.51</v>
      </c>
    </row>
    <row r="4886" ht="15.75" customHeight="1">
      <c r="A4886" s="323" t="s">
        <v>25417</v>
      </c>
      <c r="B4886" s="480" t="s">
        <v>25418</v>
      </c>
      <c r="C4886" s="323" t="s">
        <v>1666</v>
      </c>
      <c r="D4886" s="323" t="s">
        <v>9105</v>
      </c>
      <c r="F4886" s="286" t="str">
        <f t="shared" si="1"/>
        <v>93368</v>
      </c>
      <c r="H4886" s="388">
        <f t="shared" si="2"/>
        <v>13.98</v>
      </c>
    </row>
    <row r="4887" ht="15.75" customHeight="1">
      <c r="A4887" s="323" t="s">
        <v>25419</v>
      </c>
      <c r="B4887" s="480" t="s">
        <v>25420</v>
      </c>
      <c r="C4887" s="323" t="s">
        <v>1666</v>
      </c>
      <c r="D4887" s="323" t="s">
        <v>4524</v>
      </c>
      <c r="F4887" s="286" t="str">
        <f t="shared" si="1"/>
        <v>93369</v>
      </c>
      <c r="H4887" s="388">
        <f t="shared" si="2"/>
        <v>9.43</v>
      </c>
    </row>
    <row r="4888" ht="15.75" customHeight="1">
      <c r="A4888" s="323" t="s">
        <v>25421</v>
      </c>
      <c r="B4888" s="480" t="s">
        <v>25422</v>
      </c>
      <c r="C4888" s="323" t="s">
        <v>1666</v>
      </c>
      <c r="D4888" s="323" t="s">
        <v>25423</v>
      </c>
      <c r="F4888" s="286" t="str">
        <f t="shared" si="1"/>
        <v>93370</v>
      </c>
      <c r="H4888" s="388">
        <f t="shared" si="2"/>
        <v>10.45</v>
      </c>
    </row>
    <row r="4889" ht="15.75" customHeight="1">
      <c r="A4889" s="323" t="s">
        <v>25424</v>
      </c>
      <c r="B4889" s="480" t="s">
        <v>25425</v>
      </c>
      <c r="C4889" s="323" t="s">
        <v>1666</v>
      </c>
      <c r="D4889" s="323" t="s">
        <v>4017</v>
      </c>
      <c r="F4889" s="286" t="str">
        <f t="shared" si="1"/>
        <v>93371</v>
      </c>
      <c r="H4889" s="388">
        <f t="shared" si="2"/>
        <v>7.8</v>
      </c>
    </row>
    <row r="4890" ht="15.75" customHeight="1">
      <c r="A4890" s="323" t="s">
        <v>25426</v>
      </c>
      <c r="B4890" s="480" t="s">
        <v>25427</v>
      </c>
      <c r="C4890" s="323" t="s">
        <v>1666</v>
      </c>
      <c r="D4890" s="323" t="s">
        <v>8660</v>
      </c>
      <c r="F4890" s="286" t="str">
        <f t="shared" si="1"/>
        <v>93372</v>
      </c>
      <c r="H4890" s="388">
        <f t="shared" si="2"/>
        <v>8.96</v>
      </c>
    </row>
    <row r="4891" ht="15.75" customHeight="1">
      <c r="A4891" s="323" t="s">
        <v>25428</v>
      </c>
      <c r="B4891" s="480" t="s">
        <v>25429</v>
      </c>
      <c r="C4891" s="323" t="s">
        <v>1666</v>
      </c>
      <c r="D4891" s="323" t="s">
        <v>7726</v>
      </c>
      <c r="F4891" s="286" t="str">
        <f t="shared" si="1"/>
        <v>93373</v>
      </c>
      <c r="H4891" s="388">
        <f t="shared" si="2"/>
        <v>7.01</v>
      </c>
    </row>
    <row r="4892" ht="15.75" customHeight="1">
      <c r="A4892" s="323" t="s">
        <v>25430</v>
      </c>
      <c r="B4892" s="480" t="s">
        <v>25431</v>
      </c>
      <c r="C4892" s="323" t="s">
        <v>1666</v>
      </c>
      <c r="D4892" s="323" t="s">
        <v>25432</v>
      </c>
      <c r="F4892" s="286" t="str">
        <f t="shared" si="1"/>
        <v>93374</v>
      </c>
      <c r="H4892" s="388">
        <f t="shared" si="2"/>
        <v>24.23</v>
      </c>
    </row>
    <row r="4893" ht="15.75" customHeight="1">
      <c r="A4893" s="323" t="s">
        <v>25433</v>
      </c>
      <c r="B4893" s="480" t="s">
        <v>25434</v>
      </c>
      <c r="C4893" s="323" t="s">
        <v>1666</v>
      </c>
      <c r="D4893" s="323" t="s">
        <v>21953</v>
      </c>
      <c r="F4893" s="286" t="str">
        <f t="shared" si="1"/>
        <v>93375</v>
      </c>
      <c r="H4893" s="388">
        <f t="shared" si="2"/>
        <v>18.65</v>
      </c>
    </row>
    <row r="4894" ht="15.75" customHeight="1">
      <c r="A4894" s="323" t="s">
        <v>25435</v>
      </c>
      <c r="B4894" s="480" t="s">
        <v>25436</v>
      </c>
      <c r="C4894" s="323" t="s">
        <v>1666</v>
      </c>
      <c r="D4894" s="323" t="s">
        <v>12455</v>
      </c>
      <c r="F4894" s="286" t="str">
        <f t="shared" si="1"/>
        <v>93376</v>
      </c>
      <c r="H4894" s="388">
        <f t="shared" si="2"/>
        <v>15.13</v>
      </c>
    </row>
    <row r="4895" ht="15.75" customHeight="1">
      <c r="A4895" s="323" t="s">
        <v>25437</v>
      </c>
      <c r="B4895" s="480" t="s">
        <v>25438</v>
      </c>
      <c r="C4895" s="323" t="s">
        <v>1666</v>
      </c>
      <c r="D4895" s="323" t="s">
        <v>6966</v>
      </c>
      <c r="F4895" s="286" t="str">
        <f t="shared" si="1"/>
        <v>93377</v>
      </c>
      <c r="H4895" s="388">
        <f t="shared" si="2"/>
        <v>9.76</v>
      </c>
    </row>
    <row r="4896" ht="15.75" customHeight="1">
      <c r="A4896" s="323" t="s">
        <v>25439</v>
      </c>
      <c r="B4896" s="480" t="s">
        <v>25440</v>
      </c>
      <c r="C4896" s="323" t="s">
        <v>1666</v>
      </c>
      <c r="D4896" s="323" t="s">
        <v>17719</v>
      </c>
      <c r="F4896" s="286" t="str">
        <f t="shared" si="1"/>
        <v>93378</v>
      </c>
      <c r="H4896" s="388">
        <f t="shared" si="2"/>
        <v>22.89</v>
      </c>
    </row>
    <row r="4897" ht="15.75" customHeight="1">
      <c r="A4897" s="323" t="s">
        <v>25441</v>
      </c>
      <c r="B4897" s="480" t="s">
        <v>25442</v>
      </c>
      <c r="C4897" s="323" t="s">
        <v>1666</v>
      </c>
      <c r="D4897" s="323" t="s">
        <v>13913</v>
      </c>
      <c r="F4897" s="286" t="str">
        <f t="shared" si="1"/>
        <v>93379</v>
      </c>
      <c r="H4897" s="388">
        <f t="shared" si="2"/>
        <v>17.63</v>
      </c>
    </row>
    <row r="4898" ht="15.75" customHeight="1">
      <c r="A4898" s="323" t="s">
        <v>25443</v>
      </c>
      <c r="B4898" s="480" t="s">
        <v>25444</v>
      </c>
      <c r="C4898" s="323" t="s">
        <v>1666</v>
      </c>
      <c r="D4898" s="323" t="s">
        <v>13947</v>
      </c>
      <c r="F4898" s="286" t="str">
        <f t="shared" si="1"/>
        <v>93380</v>
      </c>
      <c r="H4898" s="388">
        <f t="shared" si="2"/>
        <v>14.32</v>
      </c>
    </row>
    <row r="4899" ht="15.75" customHeight="1">
      <c r="A4899" s="323" t="s">
        <v>25445</v>
      </c>
      <c r="B4899" s="480" t="s">
        <v>25446</v>
      </c>
      <c r="C4899" s="323" t="s">
        <v>1666</v>
      </c>
      <c r="D4899" s="323" t="s">
        <v>25447</v>
      </c>
      <c r="F4899" s="286" t="str">
        <f t="shared" si="1"/>
        <v>93381</v>
      </c>
      <c r="H4899" s="388">
        <f t="shared" si="2"/>
        <v>9.22</v>
      </c>
    </row>
    <row r="4900" ht="15.75" customHeight="1">
      <c r="A4900" s="323" t="s">
        <v>25448</v>
      </c>
      <c r="B4900" s="480" t="s">
        <v>25449</v>
      </c>
      <c r="C4900" s="323" t="s">
        <v>1666</v>
      </c>
      <c r="D4900" s="323" t="s">
        <v>25450</v>
      </c>
      <c r="F4900" s="286" t="str">
        <f t="shared" si="1"/>
        <v>93382</v>
      </c>
      <c r="H4900" s="388">
        <f t="shared" si="2"/>
        <v>30.98</v>
      </c>
    </row>
    <row r="4901" ht="15.75" customHeight="1">
      <c r="A4901" s="323" t="s">
        <v>25451</v>
      </c>
      <c r="B4901" s="480" t="s">
        <v>25452</v>
      </c>
      <c r="C4901" s="323" t="s">
        <v>1666</v>
      </c>
      <c r="D4901" s="323" t="s">
        <v>25453</v>
      </c>
      <c r="F4901" s="286" t="str">
        <f t="shared" si="1"/>
        <v>96995</v>
      </c>
      <c r="H4901" s="388">
        <f t="shared" si="2"/>
        <v>43.83</v>
      </c>
    </row>
    <row r="4902" ht="15.75" customHeight="1">
      <c r="A4902" s="323" t="s">
        <v>25454</v>
      </c>
      <c r="B4902" s="480" t="s">
        <v>25455</v>
      </c>
      <c r="C4902" s="323" t="s">
        <v>25456</v>
      </c>
      <c r="D4902" s="323" t="s">
        <v>6039</v>
      </c>
      <c r="F4902" s="286" t="str">
        <f t="shared" si="1"/>
        <v>72838</v>
      </c>
      <c r="H4902" s="388">
        <f t="shared" si="2"/>
        <v>0.98</v>
      </c>
    </row>
    <row r="4903" ht="15.75" customHeight="1">
      <c r="A4903" s="323" t="s">
        <v>25457</v>
      </c>
      <c r="B4903" s="480" t="s">
        <v>25458</v>
      </c>
      <c r="C4903" s="323" t="s">
        <v>25456</v>
      </c>
      <c r="D4903" s="323" t="s">
        <v>3903</v>
      </c>
      <c r="F4903" s="286" t="str">
        <f t="shared" si="1"/>
        <v>72839</v>
      </c>
      <c r="H4903" s="388">
        <f t="shared" si="2"/>
        <v>0.79</v>
      </c>
    </row>
    <row r="4904" ht="15.75" customHeight="1">
      <c r="A4904" s="323" t="s">
        <v>25459</v>
      </c>
      <c r="B4904" s="480" t="s">
        <v>25460</v>
      </c>
      <c r="C4904" s="323" t="s">
        <v>25456</v>
      </c>
      <c r="D4904" s="323" t="s">
        <v>5384</v>
      </c>
      <c r="F4904" s="286" t="str">
        <f t="shared" si="1"/>
        <v>72840</v>
      </c>
      <c r="H4904" s="388">
        <f t="shared" si="2"/>
        <v>0.66</v>
      </c>
    </row>
    <row r="4905" ht="15.75" customHeight="1">
      <c r="A4905" s="323" t="s">
        <v>25461</v>
      </c>
      <c r="B4905" s="480" t="s">
        <v>25462</v>
      </c>
      <c r="C4905" s="323" t="s">
        <v>25463</v>
      </c>
      <c r="D4905" s="323" t="s">
        <v>4209</v>
      </c>
      <c r="F4905" s="286" t="str">
        <f t="shared" si="1"/>
        <v>72844</v>
      </c>
      <c r="H4905" s="388">
        <f t="shared" si="2"/>
        <v>0.71</v>
      </c>
    </row>
    <row r="4906" ht="15.75" customHeight="1">
      <c r="A4906" s="323" t="s">
        <v>25464</v>
      </c>
      <c r="B4906" s="480" t="s">
        <v>25465</v>
      </c>
      <c r="C4906" s="323" t="s">
        <v>25463</v>
      </c>
      <c r="D4906" s="323" t="s">
        <v>6044</v>
      </c>
      <c r="F4906" s="286" t="str">
        <f t="shared" si="1"/>
        <v>72845</v>
      </c>
      <c r="H4906" s="388">
        <f t="shared" si="2"/>
        <v>4.3</v>
      </c>
    </row>
    <row r="4907" ht="15.75" customHeight="1">
      <c r="A4907" s="323" t="s">
        <v>25466</v>
      </c>
      <c r="B4907" s="480" t="s">
        <v>25467</v>
      </c>
      <c r="C4907" s="323" t="s">
        <v>25463</v>
      </c>
      <c r="D4907" s="323" t="s">
        <v>25468</v>
      </c>
      <c r="F4907" s="286" t="str">
        <f t="shared" si="1"/>
        <v>72846</v>
      </c>
      <c r="H4907" s="388">
        <f t="shared" si="2"/>
        <v>3.55</v>
      </c>
    </row>
    <row r="4908" ht="15.75" customHeight="1">
      <c r="A4908" s="323" t="s">
        <v>25469</v>
      </c>
      <c r="B4908" s="480" t="s">
        <v>25470</v>
      </c>
      <c r="C4908" s="323" t="s">
        <v>25463</v>
      </c>
      <c r="D4908" s="323" t="s">
        <v>10469</v>
      </c>
      <c r="F4908" s="286" t="str">
        <f t="shared" si="1"/>
        <v>72847</v>
      </c>
      <c r="H4908" s="388">
        <f t="shared" si="2"/>
        <v>7.65</v>
      </c>
    </row>
    <row r="4909" ht="15.75" customHeight="1">
      <c r="A4909" s="323" t="s">
        <v>25471</v>
      </c>
      <c r="B4909" s="480" t="s">
        <v>25472</v>
      </c>
      <c r="C4909" s="323" t="s">
        <v>25463</v>
      </c>
      <c r="D4909" s="323" t="s">
        <v>5337</v>
      </c>
      <c r="F4909" s="286" t="str">
        <f t="shared" si="1"/>
        <v>72848</v>
      </c>
      <c r="H4909" s="388">
        <f t="shared" si="2"/>
        <v>1.9</v>
      </c>
    </row>
    <row r="4910" ht="15.75" customHeight="1">
      <c r="A4910" s="323" t="s">
        <v>25473</v>
      </c>
      <c r="B4910" s="480" t="s">
        <v>25474</v>
      </c>
      <c r="C4910" s="323" t="s">
        <v>25463</v>
      </c>
      <c r="D4910" s="323" t="s">
        <v>6071</v>
      </c>
      <c r="F4910" s="286" t="str">
        <f t="shared" si="1"/>
        <v>72849</v>
      </c>
      <c r="H4910" s="388">
        <f t="shared" si="2"/>
        <v>2.44</v>
      </c>
    </row>
    <row r="4911" ht="15.75" customHeight="1">
      <c r="A4911" s="323" t="s">
        <v>25475</v>
      </c>
      <c r="B4911" s="480" t="s">
        <v>25476</v>
      </c>
      <c r="C4911" s="323" t="s">
        <v>25463</v>
      </c>
      <c r="D4911" s="323" t="s">
        <v>16759</v>
      </c>
      <c r="F4911" s="286" t="str">
        <f t="shared" si="1"/>
        <v>72850</v>
      </c>
      <c r="H4911" s="388">
        <f t="shared" si="2"/>
        <v>12.51</v>
      </c>
    </row>
    <row r="4912" ht="15.75" customHeight="1">
      <c r="A4912" s="323" t="s">
        <v>25477</v>
      </c>
      <c r="B4912" s="480" t="s">
        <v>25455</v>
      </c>
      <c r="C4912" s="323" t="s">
        <v>18838</v>
      </c>
      <c r="D4912" s="323" t="s">
        <v>7417</v>
      </c>
      <c r="F4912" s="286" t="str">
        <f t="shared" si="1"/>
        <v>72882</v>
      </c>
      <c r="H4912" s="388">
        <f t="shared" si="2"/>
        <v>1.48</v>
      </c>
    </row>
    <row r="4913" ht="15.75" customHeight="1">
      <c r="A4913" s="323" t="s">
        <v>25478</v>
      </c>
      <c r="B4913" s="480" t="s">
        <v>25458</v>
      </c>
      <c r="C4913" s="323" t="s">
        <v>18838</v>
      </c>
      <c r="D4913" s="323" t="s">
        <v>3135</v>
      </c>
      <c r="F4913" s="286" t="str">
        <f t="shared" si="1"/>
        <v>72883</v>
      </c>
      <c r="H4913" s="388">
        <f t="shared" si="2"/>
        <v>1.19</v>
      </c>
    </row>
    <row r="4914" ht="15.75" customHeight="1">
      <c r="A4914" s="323" t="s">
        <v>25479</v>
      </c>
      <c r="B4914" s="480" t="s">
        <v>25460</v>
      </c>
      <c r="C4914" s="323" t="s">
        <v>18838</v>
      </c>
      <c r="D4914" s="323" t="s">
        <v>6039</v>
      </c>
      <c r="F4914" s="286" t="str">
        <f t="shared" si="1"/>
        <v>72884</v>
      </c>
      <c r="H4914" s="388">
        <f t="shared" si="2"/>
        <v>0.98</v>
      </c>
    </row>
    <row r="4915" ht="15.75" customHeight="1">
      <c r="A4915" s="323" t="s">
        <v>25480</v>
      </c>
      <c r="B4915" s="480" t="s">
        <v>25462</v>
      </c>
      <c r="C4915" s="323" t="s">
        <v>1666</v>
      </c>
      <c r="D4915" s="323" t="s">
        <v>7237</v>
      </c>
      <c r="F4915" s="286" t="str">
        <f t="shared" si="1"/>
        <v>72888</v>
      </c>
      <c r="H4915" s="388">
        <f t="shared" si="2"/>
        <v>1.06</v>
      </c>
    </row>
    <row r="4916" ht="15.75" customHeight="1">
      <c r="A4916" s="323" t="s">
        <v>25481</v>
      </c>
      <c r="B4916" s="480" t="s">
        <v>25482</v>
      </c>
      <c r="C4916" s="323" t="s">
        <v>1666</v>
      </c>
      <c r="D4916" s="323" t="s">
        <v>19861</v>
      </c>
      <c r="F4916" s="286" t="str">
        <f t="shared" si="1"/>
        <v>72890</v>
      </c>
      <c r="H4916" s="388">
        <f t="shared" si="2"/>
        <v>6.46</v>
      </c>
    </row>
    <row r="4917" ht="15.75" customHeight="1">
      <c r="A4917" s="323" t="s">
        <v>25483</v>
      </c>
      <c r="B4917" s="480" t="s">
        <v>25484</v>
      </c>
      <c r="C4917" s="323" t="s">
        <v>1666</v>
      </c>
      <c r="D4917" s="323" t="s">
        <v>5910</v>
      </c>
      <c r="F4917" s="286" t="str">
        <f t="shared" si="1"/>
        <v>72891</v>
      </c>
      <c r="H4917" s="388">
        <f t="shared" si="2"/>
        <v>5.32</v>
      </c>
    </row>
    <row r="4918" ht="15.75" customHeight="1">
      <c r="A4918" s="323" t="s">
        <v>25485</v>
      </c>
      <c r="B4918" s="480" t="s">
        <v>25486</v>
      </c>
      <c r="C4918" s="323" t="s">
        <v>1666</v>
      </c>
      <c r="D4918" s="323" t="s">
        <v>12059</v>
      </c>
      <c r="F4918" s="286" t="str">
        <f t="shared" si="1"/>
        <v>72892</v>
      </c>
      <c r="H4918" s="388">
        <f t="shared" si="2"/>
        <v>11.47</v>
      </c>
    </row>
    <row r="4919" ht="15.75" customHeight="1">
      <c r="A4919" s="323" t="s">
        <v>25487</v>
      </c>
      <c r="B4919" s="480" t="s">
        <v>25488</v>
      </c>
      <c r="C4919" s="323" t="s">
        <v>1666</v>
      </c>
      <c r="D4919" s="323" t="s">
        <v>3839</v>
      </c>
      <c r="F4919" s="286" t="str">
        <f t="shared" si="1"/>
        <v>72893</v>
      </c>
      <c r="H4919" s="388">
        <f t="shared" si="2"/>
        <v>2.86</v>
      </c>
    </row>
    <row r="4920" ht="15.75" customHeight="1">
      <c r="A4920" s="323" t="s">
        <v>25489</v>
      </c>
      <c r="B4920" s="480" t="s">
        <v>25490</v>
      </c>
      <c r="C4920" s="323" t="s">
        <v>1666</v>
      </c>
      <c r="D4920" s="323" t="s">
        <v>5033</v>
      </c>
      <c r="F4920" s="286" t="str">
        <f t="shared" si="1"/>
        <v>72894</v>
      </c>
      <c r="H4920" s="388">
        <f t="shared" si="2"/>
        <v>3.66</v>
      </c>
    </row>
    <row r="4921" ht="15.75" customHeight="1">
      <c r="A4921" s="323" t="s">
        <v>25491</v>
      </c>
      <c r="B4921" s="480" t="s">
        <v>25492</v>
      </c>
      <c r="C4921" s="323" t="s">
        <v>1666</v>
      </c>
      <c r="D4921" s="323" t="s">
        <v>25493</v>
      </c>
      <c r="F4921" s="286" t="str">
        <f t="shared" si="1"/>
        <v>72895</v>
      </c>
      <c r="H4921" s="388">
        <f t="shared" si="2"/>
        <v>19.36</v>
      </c>
    </row>
    <row r="4922" ht="15.75" customHeight="1">
      <c r="A4922" s="323" t="s">
        <v>19425</v>
      </c>
      <c r="B4922" s="480" t="s">
        <v>19427</v>
      </c>
      <c r="C4922" s="323" t="s">
        <v>1666</v>
      </c>
      <c r="D4922" s="323" t="s">
        <v>4264</v>
      </c>
      <c r="F4922" s="286" t="str">
        <f t="shared" si="1"/>
        <v>72897</v>
      </c>
      <c r="H4922" s="388">
        <f t="shared" si="2"/>
        <v>23.74</v>
      </c>
    </row>
    <row r="4923" ht="15.75" customHeight="1">
      <c r="A4923" s="323" t="s">
        <v>25494</v>
      </c>
      <c r="B4923" s="480" t="s">
        <v>25495</v>
      </c>
      <c r="C4923" s="323" t="s">
        <v>1666</v>
      </c>
      <c r="D4923" s="323" t="s">
        <v>3892</v>
      </c>
      <c r="F4923" s="286" t="str">
        <f t="shared" si="1"/>
        <v>72898</v>
      </c>
      <c r="H4923" s="388">
        <f t="shared" si="2"/>
        <v>4.11</v>
      </c>
    </row>
    <row r="4924" ht="15.75" customHeight="1">
      <c r="A4924" s="323" t="s">
        <v>25496</v>
      </c>
      <c r="B4924" s="480" t="s">
        <v>25497</v>
      </c>
      <c r="C4924" s="323" t="s">
        <v>1666</v>
      </c>
      <c r="D4924" s="323" t="s">
        <v>10358</v>
      </c>
      <c r="F4924" s="286" t="str">
        <f t="shared" si="1"/>
        <v>72899</v>
      </c>
      <c r="H4924" s="388">
        <f t="shared" si="2"/>
        <v>5</v>
      </c>
    </row>
    <row r="4925" ht="15.75" customHeight="1">
      <c r="A4925" s="323" t="s">
        <v>25498</v>
      </c>
      <c r="B4925" s="480" t="s">
        <v>25499</v>
      </c>
      <c r="C4925" s="323" t="s">
        <v>1666</v>
      </c>
      <c r="D4925" s="323" t="s">
        <v>25500</v>
      </c>
      <c r="F4925" s="286" t="str">
        <f t="shared" si="1"/>
        <v>72900</v>
      </c>
      <c r="H4925" s="388">
        <f t="shared" si="2"/>
        <v>5.5</v>
      </c>
    </row>
    <row r="4926" ht="15.75" customHeight="1">
      <c r="A4926" s="323" t="s">
        <v>25501</v>
      </c>
      <c r="B4926" s="480" t="s">
        <v>25502</v>
      </c>
      <c r="C4926" s="323" t="s">
        <v>1666</v>
      </c>
      <c r="D4926" s="323" t="s">
        <v>3804</v>
      </c>
      <c r="F4926" s="286" t="str">
        <f t="shared" si="1"/>
        <v>74010/1</v>
      </c>
      <c r="H4926" s="388">
        <f t="shared" si="2"/>
        <v>1.8</v>
      </c>
    </row>
    <row r="4927" ht="15.75" customHeight="1">
      <c r="A4927" s="323" t="s">
        <v>25503</v>
      </c>
      <c r="B4927" s="480" t="s">
        <v>25504</v>
      </c>
      <c r="C4927" s="323" t="s">
        <v>18838</v>
      </c>
      <c r="D4927" s="323" t="s">
        <v>3499</v>
      </c>
      <c r="F4927" s="286" t="str">
        <f t="shared" si="1"/>
        <v>83356</v>
      </c>
      <c r="H4927" s="388">
        <f t="shared" si="2"/>
        <v>0.88</v>
      </c>
    </row>
    <row r="4928" ht="15.75" customHeight="1">
      <c r="A4928" s="323" t="s">
        <v>25505</v>
      </c>
      <c r="B4928" s="480" t="s">
        <v>25506</v>
      </c>
      <c r="C4928" s="323" t="s">
        <v>18838</v>
      </c>
      <c r="D4928" s="323" t="s">
        <v>4217</v>
      </c>
      <c r="F4928" s="286" t="str">
        <f t="shared" si="1"/>
        <v>83358</v>
      </c>
      <c r="H4928" s="388">
        <f t="shared" si="2"/>
        <v>1.83</v>
      </c>
    </row>
    <row r="4929" ht="15.75" customHeight="1">
      <c r="A4929" s="323" t="s">
        <v>25507</v>
      </c>
      <c r="B4929" s="480" t="s">
        <v>25508</v>
      </c>
      <c r="C4929" s="323" t="s">
        <v>18838</v>
      </c>
      <c r="D4929" s="323" t="s">
        <v>6942</v>
      </c>
      <c r="F4929" s="286" t="str">
        <f t="shared" si="1"/>
        <v>95303</v>
      </c>
      <c r="H4929" s="388">
        <f t="shared" si="2"/>
        <v>1.12</v>
      </c>
    </row>
    <row r="4930" ht="15.75" customHeight="1">
      <c r="A4930" s="323" t="s">
        <v>25509</v>
      </c>
      <c r="B4930" s="480" t="s">
        <v>25510</v>
      </c>
      <c r="C4930" s="323" t="s">
        <v>18838</v>
      </c>
      <c r="D4930" s="323" t="s">
        <v>5361</v>
      </c>
      <c r="F4930" s="286" t="str">
        <f t="shared" si="1"/>
        <v>97912</v>
      </c>
      <c r="H4930" s="388">
        <f t="shared" si="2"/>
        <v>2.11</v>
      </c>
    </row>
    <row r="4931" ht="15.75" customHeight="1">
      <c r="A4931" s="323" t="s">
        <v>25511</v>
      </c>
      <c r="B4931" s="480" t="s">
        <v>25512</v>
      </c>
      <c r="C4931" s="323" t="s">
        <v>18838</v>
      </c>
      <c r="D4931" s="323" t="s">
        <v>4731</v>
      </c>
      <c r="F4931" s="286" t="str">
        <f t="shared" si="1"/>
        <v>97913</v>
      </c>
      <c r="H4931" s="388">
        <f t="shared" si="2"/>
        <v>1.61</v>
      </c>
    </row>
    <row r="4932" ht="15.75" customHeight="1">
      <c r="A4932" s="323" t="s">
        <v>18832</v>
      </c>
      <c r="B4932" s="480" t="s">
        <v>18835</v>
      </c>
      <c r="C4932" s="323" t="s">
        <v>18838</v>
      </c>
      <c r="D4932" s="323" t="s">
        <v>5497</v>
      </c>
      <c r="F4932" s="286" t="str">
        <f t="shared" si="1"/>
        <v>97914</v>
      </c>
      <c r="H4932" s="388">
        <f t="shared" si="2"/>
        <v>1.51</v>
      </c>
    </row>
    <row r="4933" ht="15.75" customHeight="1">
      <c r="A4933" s="323" t="s">
        <v>25513</v>
      </c>
      <c r="B4933" s="480" t="s">
        <v>25514</v>
      </c>
      <c r="C4933" s="323" t="s">
        <v>18838</v>
      </c>
      <c r="D4933" s="323" t="s">
        <v>6841</v>
      </c>
      <c r="F4933" s="286" t="str">
        <f t="shared" si="1"/>
        <v>97915</v>
      </c>
      <c r="H4933" s="388">
        <f t="shared" si="2"/>
        <v>1.07</v>
      </c>
    </row>
    <row r="4934" ht="15.75" customHeight="1">
      <c r="A4934" s="323" t="s">
        <v>25515</v>
      </c>
      <c r="B4934" s="480" t="s">
        <v>25516</v>
      </c>
      <c r="C4934" s="323" t="s">
        <v>25456</v>
      </c>
      <c r="D4934" s="323" t="s">
        <v>4858</v>
      </c>
      <c r="F4934" s="286" t="str">
        <f t="shared" si="1"/>
        <v>97916</v>
      </c>
      <c r="H4934" s="388">
        <f t="shared" si="2"/>
        <v>1.4</v>
      </c>
    </row>
    <row r="4935" ht="15.75" customHeight="1">
      <c r="A4935" s="323" t="s">
        <v>25517</v>
      </c>
      <c r="B4935" s="480" t="s">
        <v>25518</v>
      </c>
      <c r="C4935" s="323" t="s">
        <v>25456</v>
      </c>
      <c r="D4935" s="323" t="s">
        <v>6841</v>
      </c>
      <c r="F4935" s="286" t="str">
        <f t="shared" si="1"/>
        <v>97917</v>
      </c>
      <c r="H4935" s="388">
        <f t="shared" si="2"/>
        <v>1.07</v>
      </c>
    </row>
    <row r="4936" ht="15.75" customHeight="1">
      <c r="A4936" s="323" t="s">
        <v>25519</v>
      </c>
      <c r="B4936" s="480" t="s">
        <v>25520</v>
      </c>
      <c r="C4936" s="323" t="s">
        <v>25456</v>
      </c>
      <c r="D4936" s="323" t="s">
        <v>5537</v>
      </c>
      <c r="F4936" s="286" t="str">
        <f t="shared" si="1"/>
        <v>97918</v>
      </c>
      <c r="H4936" s="388">
        <f t="shared" si="2"/>
        <v>1</v>
      </c>
    </row>
    <row r="4937" ht="15.75" customHeight="1">
      <c r="A4937" s="323" t="s">
        <v>25521</v>
      </c>
      <c r="B4937" s="480" t="s">
        <v>25522</v>
      </c>
      <c r="C4937" s="323" t="s">
        <v>25456</v>
      </c>
      <c r="D4937" s="323" t="s">
        <v>4209</v>
      </c>
      <c r="F4937" s="286" t="str">
        <f t="shared" si="1"/>
        <v>97919</v>
      </c>
      <c r="H4937" s="388">
        <f t="shared" si="2"/>
        <v>0.71</v>
      </c>
    </row>
    <row r="4938" ht="15.75" customHeight="1">
      <c r="A4938" s="323" t="s">
        <v>25523</v>
      </c>
      <c r="B4938" s="480" t="s">
        <v>25524</v>
      </c>
      <c r="C4938" s="323" t="s">
        <v>1711</v>
      </c>
      <c r="D4938" s="323" t="s">
        <v>4041</v>
      </c>
      <c r="F4938" s="286" t="str">
        <f t="shared" si="1"/>
        <v>94097</v>
      </c>
      <c r="H4938" s="388">
        <f t="shared" si="2"/>
        <v>5.68</v>
      </c>
    </row>
    <row r="4939" ht="15.75" customHeight="1">
      <c r="A4939" s="323" t="s">
        <v>25525</v>
      </c>
      <c r="B4939" s="480" t="s">
        <v>25526</v>
      </c>
      <c r="C4939" s="323" t="s">
        <v>1711</v>
      </c>
      <c r="D4939" s="323" t="s">
        <v>8701</v>
      </c>
      <c r="F4939" s="286" t="str">
        <f t="shared" si="1"/>
        <v>94098</v>
      </c>
      <c r="H4939" s="388">
        <f t="shared" si="2"/>
        <v>6.48</v>
      </c>
    </row>
    <row r="4940" ht="15.75" customHeight="1">
      <c r="A4940" s="323" t="s">
        <v>25527</v>
      </c>
      <c r="B4940" s="480" t="s">
        <v>25528</v>
      </c>
      <c r="C4940" s="323" t="s">
        <v>1711</v>
      </c>
      <c r="D4940" s="323" t="s">
        <v>3839</v>
      </c>
      <c r="F4940" s="286" t="str">
        <f t="shared" si="1"/>
        <v>94099</v>
      </c>
      <c r="H4940" s="388">
        <f t="shared" si="2"/>
        <v>2.86</v>
      </c>
    </row>
    <row r="4941" ht="15.75" customHeight="1">
      <c r="A4941" s="323" t="s">
        <v>25529</v>
      </c>
      <c r="B4941" s="480" t="s">
        <v>25530</v>
      </c>
      <c r="C4941" s="323" t="s">
        <v>1711</v>
      </c>
      <c r="D4941" s="323" t="s">
        <v>6062</v>
      </c>
      <c r="F4941" s="286" t="str">
        <f t="shared" si="1"/>
        <v>94100</v>
      </c>
      <c r="H4941" s="388">
        <f t="shared" si="2"/>
        <v>3.65</v>
      </c>
    </row>
    <row r="4942" ht="15.75" customHeight="1">
      <c r="A4942" s="323" t="s">
        <v>25531</v>
      </c>
      <c r="B4942" s="480" t="s">
        <v>25532</v>
      </c>
      <c r="C4942" s="323" t="s">
        <v>1666</v>
      </c>
      <c r="D4942" s="323" t="s">
        <v>25533</v>
      </c>
      <c r="F4942" s="286" t="str">
        <f t="shared" si="1"/>
        <v>94102</v>
      </c>
      <c r="H4942" s="388">
        <f t="shared" si="2"/>
        <v>168.69</v>
      </c>
    </row>
    <row r="4943" ht="15.75" customHeight="1">
      <c r="A4943" s="323" t="s">
        <v>25534</v>
      </c>
      <c r="B4943" s="480" t="s">
        <v>25535</v>
      </c>
      <c r="C4943" s="323" t="s">
        <v>1666</v>
      </c>
      <c r="D4943" s="323" t="s">
        <v>25536</v>
      </c>
      <c r="F4943" s="286" t="str">
        <f t="shared" si="1"/>
        <v>94103</v>
      </c>
      <c r="H4943" s="388">
        <f t="shared" si="2"/>
        <v>260.18</v>
      </c>
    </row>
    <row r="4944" ht="15.75" customHeight="1">
      <c r="A4944" s="323" t="s">
        <v>25537</v>
      </c>
      <c r="B4944" s="480" t="s">
        <v>25538</v>
      </c>
      <c r="C4944" s="323" t="s">
        <v>1666</v>
      </c>
      <c r="D4944" s="323" t="s">
        <v>25539</v>
      </c>
      <c r="F4944" s="286" t="str">
        <f t="shared" si="1"/>
        <v>94104</v>
      </c>
      <c r="H4944" s="388">
        <f t="shared" si="2"/>
        <v>173.16</v>
      </c>
    </row>
    <row r="4945" ht="15.75" customHeight="1">
      <c r="A4945" s="323" t="s">
        <v>25540</v>
      </c>
      <c r="B4945" s="480" t="s">
        <v>25541</v>
      </c>
      <c r="C4945" s="323" t="s">
        <v>1666</v>
      </c>
      <c r="D4945" s="323" t="s">
        <v>25542</v>
      </c>
      <c r="F4945" s="286" t="str">
        <f t="shared" si="1"/>
        <v>94105</v>
      </c>
      <c r="H4945" s="388">
        <f t="shared" si="2"/>
        <v>264.7</v>
      </c>
    </row>
    <row r="4946" ht="15.75" customHeight="1">
      <c r="A4946" s="323" t="s">
        <v>25543</v>
      </c>
      <c r="B4946" s="480" t="s">
        <v>25544</v>
      </c>
      <c r="C4946" s="323" t="s">
        <v>1666</v>
      </c>
      <c r="D4946" s="323" t="s">
        <v>25545</v>
      </c>
      <c r="F4946" s="286" t="str">
        <f t="shared" si="1"/>
        <v>94106</v>
      </c>
      <c r="H4946" s="388">
        <f t="shared" si="2"/>
        <v>145.55</v>
      </c>
    </row>
    <row r="4947" ht="15.75" customHeight="1">
      <c r="A4947" s="323" t="s">
        <v>25546</v>
      </c>
      <c r="B4947" s="480" t="s">
        <v>25547</v>
      </c>
      <c r="C4947" s="323" t="s">
        <v>1666</v>
      </c>
      <c r="D4947" s="323" t="s">
        <v>25548</v>
      </c>
      <c r="F4947" s="286" t="str">
        <f t="shared" si="1"/>
        <v>94107</v>
      </c>
      <c r="H4947" s="388">
        <f t="shared" si="2"/>
        <v>237.07</v>
      </c>
    </row>
    <row r="4948" ht="15.75" customHeight="1">
      <c r="A4948" s="323" t="s">
        <v>25549</v>
      </c>
      <c r="B4948" s="480" t="s">
        <v>25550</v>
      </c>
      <c r="C4948" s="323" t="s">
        <v>1666</v>
      </c>
      <c r="D4948" s="323" t="s">
        <v>15285</v>
      </c>
      <c r="F4948" s="286" t="str">
        <f t="shared" si="1"/>
        <v>94108</v>
      </c>
      <c r="H4948" s="388">
        <f t="shared" si="2"/>
        <v>150.04</v>
      </c>
    </row>
    <row r="4949" ht="15.75" customHeight="1">
      <c r="A4949" s="323" t="s">
        <v>25551</v>
      </c>
      <c r="B4949" s="480" t="s">
        <v>25552</v>
      </c>
      <c r="C4949" s="323" t="s">
        <v>1666</v>
      </c>
      <c r="D4949" s="323" t="s">
        <v>25553</v>
      </c>
      <c r="F4949" s="286" t="str">
        <f t="shared" si="1"/>
        <v>94110</v>
      </c>
      <c r="H4949" s="388">
        <f t="shared" si="2"/>
        <v>241.53</v>
      </c>
    </row>
    <row r="4950" ht="15.75" customHeight="1">
      <c r="A4950" s="323" t="s">
        <v>25554</v>
      </c>
      <c r="B4950" s="480" t="s">
        <v>25555</v>
      </c>
      <c r="C4950" s="323" t="s">
        <v>1666</v>
      </c>
      <c r="D4950" s="323" t="s">
        <v>25556</v>
      </c>
      <c r="F4950" s="286" t="str">
        <f t="shared" si="1"/>
        <v>94111</v>
      </c>
      <c r="H4950" s="388">
        <f t="shared" si="2"/>
        <v>138.48</v>
      </c>
    </row>
    <row r="4951" ht="15.75" customHeight="1">
      <c r="A4951" s="323" t="s">
        <v>25557</v>
      </c>
      <c r="B4951" s="480" t="s">
        <v>25558</v>
      </c>
      <c r="C4951" s="323" t="s">
        <v>1666</v>
      </c>
      <c r="D4951" s="323" t="s">
        <v>25559</v>
      </c>
      <c r="F4951" s="286" t="str">
        <f t="shared" si="1"/>
        <v>94112</v>
      </c>
      <c r="H4951" s="388">
        <f t="shared" si="2"/>
        <v>222.95</v>
      </c>
    </row>
    <row r="4952" ht="15.75" customHeight="1">
      <c r="A4952" s="323" t="s">
        <v>25560</v>
      </c>
      <c r="B4952" s="480" t="s">
        <v>25561</v>
      </c>
      <c r="C4952" s="323" t="s">
        <v>1666</v>
      </c>
      <c r="D4952" s="323" t="s">
        <v>25562</v>
      </c>
      <c r="F4952" s="286" t="str">
        <f t="shared" si="1"/>
        <v>94113</v>
      </c>
      <c r="H4952" s="388">
        <f t="shared" si="2"/>
        <v>145.7</v>
      </c>
    </row>
    <row r="4953" ht="15.75" customHeight="1">
      <c r="A4953" s="323" t="s">
        <v>25563</v>
      </c>
      <c r="B4953" s="480" t="s">
        <v>25564</v>
      </c>
      <c r="C4953" s="323" t="s">
        <v>1666</v>
      </c>
      <c r="D4953" s="323" t="s">
        <v>25565</v>
      </c>
      <c r="F4953" s="286" t="str">
        <f t="shared" si="1"/>
        <v>94114</v>
      </c>
      <c r="H4953" s="388">
        <f t="shared" si="2"/>
        <v>231.12</v>
      </c>
    </row>
    <row r="4954" ht="15.75" customHeight="1">
      <c r="A4954" s="323" t="s">
        <v>25566</v>
      </c>
      <c r="B4954" s="480" t="s">
        <v>25567</v>
      </c>
      <c r="C4954" s="323" t="s">
        <v>1666</v>
      </c>
      <c r="D4954" s="323" t="s">
        <v>25568</v>
      </c>
      <c r="F4954" s="286" t="str">
        <f t="shared" si="1"/>
        <v>94115</v>
      </c>
      <c r="H4954" s="388">
        <f t="shared" si="2"/>
        <v>104.03</v>
      </c>
    </row>
    <row r="4955" ht="15.75" customHeight="1">
      <c r="A4955" s="323" t="s">
        <v>25569</v>
      </c>
      <c r="B4955" s="480" t="s">
        <v>25570</v>
      </c>
      <c r="C4955" s="323" t="s">
        <v>1666</v>
      </c>
      <c r="D4955" s="323" t="s">
        <v>25571</v>
      </c>
      <c r="F4955" s="286" t="str">
        <f t="shared" si="1"/>
        <v>94116</v>
      </c>
      <c r="H4955" s="388">
        <f t="shared" si="2"/>
        <v>183.6</v>
      </c>
    </row>
    <row r="4956" ht="15.75" customHeight="1">
      <c r="A4956" s="323" t="s">
        <v>25572</v>
      </c>
      <c r="B4956" s="480" t="s">
        <v>25573</v>
      </c>
      <c r="C4956" s="323" t="s">
        <v>1666</v>
      </c>
      <c r="D4956" s="323" t="s">
        <v>25574</v>
      </c>
      <c r="F4956" s="286" t="str">
        <f t="shared" si="1"/>
        <v>94117</v>
      </c>
      <c r="H4956" s="388">
        <f t="shared" si="2"/>
        <v>110.75</v>
      </c>
    </row>
    <row r="4957" ht="15.75" customHeight="1">
      <c r="A4957" s="323" t="s">
        <v>25575</v>
      </c>
      <c r="B4957" s="480" t="s">
        <v>25576</v>
      </c>
      <c r="C4957" s="323" t="s">
        <v>1666</v>
      </c>
      <c r="D4957" s="323" t="s">
        <v>10906</v>
      </c>
      <c r="F4957" s="286" t="str">
        <f t="shared" si="1"/>
        <v>94118</v>
      </c>
      <c r="H4957" s="388">
        <f t="shared" si="2"/>
        <v>191.49</v>
      </c>
    </row>
    <row r="4958" ht="15.75" customHeight="1">
      <c r="A4958" s="323" t="s">
        <v>25577</v>
      </c>
      <c r="B4958" s="480" t="s">
        <v>25578</v>
      </c>
      <c r="C4958" s="323" t="s">
        <v>1666</v>
      </c>
      <c r="D4958" s="323" t="s">
        <v>25579</v>
      </c>
      <c r="F4958" s="286" t="str">
        <f t="shared" si="1"/>
        <v>6514</v>
      </c>
      <c r="H4958" s="388">
        <f t="shared" si="2"/>
        <v>135.25</v>
      </c>
    </row>
    <row r="4959" ht="15.75" customHeight="1">
      <c r="A4959" s="323" t="s">
        <v>25580</v>
      </c>
      <c r="B4959" s="480" t="s">
        <v>25581</v>
      </c>
      <c r="C4959" s="323" t="s">
        <v>1666</v>
      </c>
      <c r="D4959" s="323" t="s">
        <v>25582</v>
      </c>
      <c r="F4959" s="286" t="str">
        <f t="shared" si="1"/>
        <v>88549</v>
      </c>
      <c r="H4959" s="388">
        <f t="shared" si="2"/>
        <v>108.74</v>
      </c>
    </row>
    <row r="4960" ht="15.75" customHeight="1">
      <c r="A4960" s="323" t="s">
        <v>25583</v>
      </c>
      <c r="B4960" s="480" t="s">
        <v>25584</v>
      </c>
      <c r="C4960" s="323" t="s">
        <v>1666</v>
      </c>
      <c r="D4960" s="323" t="s">
        <v>11205</v>
      </c>
      <c r="F4960" s="286" t="str">
        <f t="shared" si="1"/>
        <v>74005/1</v>
      </c>
      <c r="H4960" s="388">
        <f t="shared" si="2"/>
        <v>5.77</v>
      </c>
    </row>
    <row r="4961" ht="15.75" customHeight="1">
      <c r="A4961" s="323" t="s">
        <v>25585</v>
      </c>
      <c r="B4961" s="480" t="s">
        <v>25586</v>
      </c>
      <c r="C4961" s="323" t="s">
        <v>1666</v>
      </c>
      <c r="D4961" s="323" t="s">
        <v>3924</v>
      </c>
      <c r="F4961" s="286" t="str">
        <f t="shared" si="1"/>
        <v>95606</v>
      </c>
      <c r="H4961" s="388">
        <f t="shared" si="2"/>
        <v>1.65</v>
      </c>
    </row>
    <row r="4962" ht="15.75" customHeight="1">
      <c r="A4962" s="323" t="s">
        <v>25587</v>
      </c>
      <c r="B4962" s="480" t="s">
        <v>25588</v>
      </c>
      <c r="C4962" s="323" t="s">
        <v>1711</v>
      </c>
      <c r="D4962" s="323" t="s">
        <v>25589</v>
      </c>
      <c r="F4962" s="286" t="str">
        <f t="shared" si="1"/>
        <v>72131</v>
      </c>
      <c r="H4962" s="388">
        <f t="shared" si="2"/>
        <v>144.5</v>
      </c>
    </row>
    <row r="4963" ht="15.75" customHeight="1">
      <c r="A4963" s="323" t="s">
        <v>25590</v>
      </c>
      <c r="B4963" s="480" t="s">
        <v>25591</v>
      </c>
      <c r="C4963" s="323" t="s">
        <v>1711</v>
      </c>
      <c r="D4963" s="323" t="s">
        <v>25592</v>
      </c>
      <c r="F4963" s="286" t="str">
        <f t="shared" si="1"/>
        <v>72132</v>
      </c>
      <c r="H4963" s="388">
        <f t="shared" si="2"/>
        <v>74.81</v>
      </c>
    </row>
    <row r="4964" ht="15.75" customHeight="1">
      <c r="A4964" s="323" t="s">
        <v>25593</v>
      </c>
      <c r="B4964" s="480" t="s">
        <v>25594</v>
      </c>
      <c r="C4964" s="323" t="s">
        <v>1711</v>
      </c>
      <c r="D4964" s="323" t="s">
        <v>25595</v>
      </c>
      <c r="F4964" s="286" t="str">
        <f t="shared" si="1"/>
        <v>72133</v>
      </c>
      <c r="H4964" s="388">
        <f t="shared" si="2"/>
        <v>256.08</v>
      </c>
    </row>
    <row r="4965" ht="15.75" customHeight="1">
      <c r="A4965" s="323" t="s">
        <v>25596</v>
      </c>
      <c r="B4965" s="480" t="s">
        <v>25597</v>
      </c>
      <c r="C4965" s="323" t="s">
        <v>1711</v>
      </c>
      <c r="D4965" s="323" t="s">
        <v>21518</v>
      </c>
      <c r="F4965" s="286" t="str">
        <f t="shared" si="1"/>
        <v>87471</v>
      </c>
      <c r="H4965" s="388">
        <f t="shared" si="2"/>
        <v>47.98</v>
      </c>
    </row>
    <row r="4966" ht="15.75" customHeight="1">
      <c r="A4966" s="323" t="s">
        <v>25598</v>
      </c>
      <c r="B4966" s="480" t="s">
        <v>25599</v>
      </c>
      <c r="C4966" s="323" t="s">
        <v>1711</v>
      </c>
      <c r="D4966" s="323" t="s">
        <v>25600</v>
      </c>
      <c r="F4966" s="286" t="str">
        <f t="shared" si="1"/>
        <v>87472</v>
      </c>
      <c r="H4966" s="388">
        <f t="shared" si="2"/>
        <v>48.94</v>
      </c>
    </row>
    <row r="4967" ht="15.75" customHeight="1">
      <c r="A4967" s="323" t="s">
        <v>25601</v>
      </c>
      <c r="B4967" s="480" t="s">
        <v>25602</v>
      </c>
      <c r="C4967" s="323" t="s">
        <v>1711</v>
      </c>
      <c r="D4967" s="323" t="s">
        <v>25603</v>
      </c>
      <c r="F4967" s="286" t="str">
        <f t="shared" si="1"/>
        <v>87473</v>
      </c>
      <c r="H4967" s="388">
        <f t="shared" si="2"/>
        <v>66.35</v>
      </c>
    </row>
    <row r="4968" ht="15.75" customHeight="1">
      <c r="A4968" s="323" t="s">
        <v>25604</v>
      </c>
      <c r="B4968" s="480" t="s">
        <v>25605</v>
      </c>
      <c r="C4968" s="323" t="s">
        <v>1711</v>
      </c>
      <c r="D4968" s="323" t="s">
        <v>7112</v>
      </c>
      <c r="F4968" s="286" t="str">
        <f t="shared" si="1"/>
        <v>87474</v>
      </c>
      <c r="H4968" s="388">
        <f t="shared" si="2"/>
        <v>67.43</v>
      </c>
    </row>
    <row r="4969" ht="15.75" customHeight="1">
      <c r="A4969" s="323" t="s">
        <v>25606</v>
      </c>
      <c r="B4969" s="480" t="s">
        <v>25607</v>
      </c>
      <c r="C4969" s="323" t="s">
        <v>1711</v>
      </c>
      <c r="D4969" s="323" t="s">
        <v>16456</v>
      </c>
      <c r="F4969" s="286" t="str">
        <f t="shared" si="1"/>
        <v>87475</v>
      </c>
      <c r="H4969" s="388">
        <f t="shared" si="2"/>
        <v>79.92</v>
      </c>
    </row>
    <row r="4970" ht="15.75" customHeight="1">
      <c r="A4970" s="323" t="s">
        <v>25608</v>
      </c>
      <c r="B4970" s="480" t="s">
        <v>25609</v>
      </c>
      <c r="C4970" s="323" t="s">
        <v>1711</v>
      </c>
      <c r="D4970" s="323" t="s">
        <v>12985</v>
      </c>
      <c r="F4970" s="286" t="str">
        <f t="shared" si="1"/>
        <v>87476</v>
      </c>
      <c r="H4970" s="388">
        <f t="shared" si="2"/>
        <v>81.18</v>
      </c>
    </row>
    <row r="4971" ht="15.75" customHeight="1">
      <c r="A4971" s="323" t="s">
        <v>25610</v>
      </c>
      <c r="B4971" s="480" t="s">
        <v>25611</v>
      </c>
      <c r="C4971" s="323" t="s">
        <v>1711</v>
      </c>
      <c r="D4971" s="323" t="s">
        <v>20498</v>
      </c>
      <c r="F4971" s="286" t="str">
        <f t="shared" si="1"/>
        <v>87477</v>
      </c>
      <c r="H4971" s="388">
        <f t="shared" si="2"/>
        <v>43.13</v>
      </c>
    </row>
    <row r="4972" ht="15.75" customHeight="1">
      <c r="A4972" s="323" t="s">
        <v>25612</v>
      </c>
      <c r="B4972" s="480" t="s">
        <v>25613</v>
      </c>
      <c r="C4972" s="323" t="s">
        <v>1711</v>
      </c>
      <c r="D4972" s="323" t="s">
        <v>5383</v>
      </c>
      <c r="F4972" s="286" t="str">
        <f t="shared" si="1"/>
        <v>87478</v>
      </c>
      <c r="H4972" s="388">
        <f t="shared" si="2"/>
        <v>44.09</v>
      </c>
    </row>
    <row r="4973" ht="15.75" customHeight="1">
      <c r="A4973" s="323" t="s">
        <v>25614</v>
      </c>
      <c r="B4973" s="480" t="s">
        <v>25615</v>
      </c>
      <c r="C4973" s="323" t="s">
        <v>1711</v>
      </c>
      <c r="D4973" s="323" t="s">
        <v>11015</v>
      </c>
      <c r="F4973" s="286" t="str">
        <f t="shared" si="1"/>
        <v>87479</v>
      </c>
      <c r="H4973" s="388">
        <f t="shared" si="2"/>
        <v>60.86</v>
      </c>
    </row>
    <row r="4974" ht="15.75" customHeight="1">
      <c r="A4974" s="323" t="s">
        <v>25616</v>
      </c>
      <c r="B4974" s="480" t="s">
        <v>25617</v>
      </c>
      <c r="C4974" s="323" t="s">
        <v>1711</v>
      </c>
      <c r="D4974" s="323" t="s">
        <v>25618</v>
      </c>
      <c r="F4974" s="286" t="str">
        <f t="shared" si="1"/>
        <v>87480</v>
      </c>
      <c r="H4974" s="388">
        <f t="shared" si="2"/>
        <v>61.94</v>
      </c>
    </row>
    <row r="4975" ht="15.75" customHeight="1">
      <c r="A4975" s="323" t="s">
        <v>25619</v>
      </c>
      <c r="B4975" s="480" t="s">
        <v>25620</v>
      </c>
      <c r="C4975" s="323" t="s">
        <v>1711</v>
      </c>
      <c r="D4975" s="323" t="s">
        <v>25621</v>
      </c>
      <c r="F4975" s="286" t="str">
        <f t="shared" si="1"/>
        <v>87481</v>
      </c>
      <c r="H4975" s="388">
        <f t="shared" si="2"/>
        <v>73.56</v>
      </c>
    </row>
    <row r="4976" ht="15.75" customHeight="1">
      <c r="A4976" s="323" t="s">
        <v>25622</v>
      </c>
      <c r="B4976" s="480" t="s">
        <v>25623</v>
      </c>
      <c r="C4976" s="323" t="s">
        <v>1711</v>
      </c>
      <c r="D4976" s="323" t="s">
        <v>25624</v>
      </c>
      <c r="F4976" s="286" t="str">
        <f t="shared" si="1"/>
        <v>87482</v>
      </c>
      <c r="H4976" s="388">
        <f t="shared" si="2"/>
        <v>74.82</v>
      </c>
    </row>
    <row r="4977" ht="15.75" customHeight="1">
      <c r="A4977" s="323" t="s">
        <v>25625</v>
      </c>
      <c r="B4977" s="480" t="s">
        <v>25626</v>
      </c>
      <c r="C4977" s="323" t="s">
        <v>1711</v>
      </c>
      <c r="D4977" s="323" t="s">
        <v>10511</v>
      </c>
      <c r="F4977" s="286" t="str">
        <f t="shared" si="1"/>
        <v>87483</v>
      </c>
      <c r="H4977" s="388">
        <f t="shared" si="2"/>
        <v>55.31</v>
      </c>
    </row>
    <row r="4978" ht="15.75" customHeight="1">
      <c r="A4978" s="323" t="s">
        <v>25627</v>
      </c>
      <c r="B4978" s="480" t="s">
        <v>25628</v>
      </c>
      <c r="C4978" s="323" t="s">
        <v>1711</v>
      </c>
      <c r="D4978" s="323" t="s">
        <v>2844</v>
      </c>
      <c r="F4978" s="286" t="str">
        <f t="shared" si="1"/>
        <v>87484</v>
      </c>
      <c r="H4978" s="388">
        <f t="shared" si="2"/>
        <v>56.26</v>
      </c>
    </row>
    <row r="4979" ht="15.75" customHeight="1">
      <c r="A4979" s="323" t="s">
        <v>20526</v>
      </c>
      <c r="B4979" s="480" t="s">
        <v>20534</v>
      </c>
      <c r="C4979" s="323" t="s">
        <v>1711</v>
      </c>
      <c r="D4979" s="323" t="s">
        <v>25630</v>
      </c>
      <c r="F4979" s="286" t="str">
        <f t="shared" si="1"/>
        <v>87485</v>
      </c>
      <c r="H4979" s="388">
        <f t="shared" si="2"/>
        <v>73.79</v>
      </c>
    </row>
    <row r="4980" ht="15.75" customHeight="1">
      <c r="A4980" s="323" t="s">
        <v>25631</v>
      </c>
      <c r="B4980" s="480" t="s">
        <v>25632</v>
      </c>
      <c r="C4980" s="323" t="s">
        <v>1711</v>
      </c>
      <c r="D4980" s="323" t="s">
        <v>25633</v>
      </c>
      <c r="F4980" s="286" t="str">
        <f t="shared" si="1"/>
        <v>87487</v>
      </c>
      <c r="H4980" s="388">
        <f t="shared" si="2"/>
        <v>87.14</v>
      </c>
    </row>
    <row r="4981" ht="15.75" customHeight="1">
      <c r="A4981" s="323" t="s">
        <v>25634</v>
      </c>
      <c r="B4981" s="480" t="s">
        <v>25635</v>
      </c>
      <c r="C4981" s="323" t="s">
        <v>1711</v>
      </c>
      <c r="D4981" s="323" t="s">
        <v>25636</v>
      </c>
      <c r="F4981" s="286" t="str">
        <f t="shared" si="1"/>
        <v>87488</v>
      </c>
      <c r="H4981" s="388">
        <f t="shared" si="2"/>
        <v>88.4</v>
      </c>
    </row>
    <row r="4982" ht="15.75" customHeight="1">
      <c r="A4982" s="323" t="s">
        <v>25637</v>
      </c>
      <c r="B4982" s="480" t="s">
        <v>25638</v>
      </c>
      <c r="C4982" s="323" t="s">
        <v>1711</v>
      </c>
      <c r="D4982" s="323" t="s">
        <v>25639</v>
      </c>
      <c r="F4982" s="286" t="str">
        <f t="shared" si="1"/>
        <v>87489</v>
      </c>
      <c r="H4982" s="388">
        <f t="shared" si="2"/>
        <v>47.34</v>
      </c>
    </row>
    <row r="4983" ht="15.75" customHeight="1">
      <c r="A4983" s="323" t="s">
        <v>25640</v>
      </c>
      <c r="B4983" s="480" t="s">
        <v>25641</v>
      </c>
      <c r="C4983" s="323" t="s">
        <v>1711</v>
      </c>
      <c r="D4983" s="323" t="s">
        <v>25643</v>
      </c>
      <c r="F4983" s="286" t="str">
        <f t="shared" si="1"/>
        <v>87490</v>
      </c>
      <c r="H4983" s="388">
        <f t="shared" si="2"/>
        <v>48.3</v>
      </c>
    </row>
    <row r="4984" ht="15.75" customHeight="1">
      <c r="A4984" s="323" t="s">
        <v>25644</v>
      </c>
      <c r="B4984" s="480" t="s">
        <v>25645</v>
      </c>
      <c r="C4984" s="323" t="s">
        <v>1711</v>
      </c>
      <c r="D4984" s="323" t="s">
        <v>2700</v>
      </c>
      <c r="F4984" s="286" t="str">
        <f t="shared" si="1"/>
        <v>87491</v>
      </c>
      <c r="H4984" s="388">
        <f t="shared" si="2"/>
        <v>65.17</v>
      </c>
    </row>
    <row r="4985" ht="15.75" customHeight="1">
      <c r="A4985" s="323" t="s">
        <v>25646</v>
      </c>
      <c r="B4985" s="480" t="s">
        <v>25647</v>
      </c>
      <c r="C4985" s="323" t="s">
        <v>1711</v>
      </c>
      <c r="D4985" s="323" t="s">
        <v>25648</v>
      </c>
      <c r="F4985" s="286" t="str">
        <f t="shared" si="1"/>
        <v>87492</v>
      </c>
      <c r="H4985" s="388">
        <f t="shared" si="2"/>
        <v>66.26</v>
      </c>
    </row>
    <row r="4986" ht="15.75" customHeight="1">
      <c r="A4986" s="323" t="s">
        <v>25650</v>
      </c>
      <c r="B4986" s="480" t="s">
        <v>25651</v>
      </c>
      <c r="C4986" s="323" t="s">
        <v>1711</v>
      </c>
      <c r="D4986" s="323" t="s">
        <v>25652</v>
      </c>
      <c r="F4986" s="286" t="str">
        <f t="shared" si="1"/>
        <v>87493</v>
      </c>
      <c r="H4986" s="388">
        <f t="shared" si="2"/>
        <v>78</v>
      </c>
    </row>
    <row r="4987" ht="15.75" customHeight="1">
      <c r="A4987" s="323" t="s">
        <v>25653</v>
      </c>
      <c r="B4987" s="480" t="s">
        <v>25654</v>
      </c>
      <c r="C4987" s="323" t="s">
        <v>1711</v>
      </c>
      <c r="D4987" s="323" t="s">
        <v>25655</v>
      </c>
      <c r="F4987" s="286" t="str">
        <f t="shared" si="1"/>
        <v>87494</v>
      </c>
      <c r="H4987" s="388">
        <f t="shared" si="2"/>
        <v>79.26</v>
      </c>
    </row>
    <row r="4988" ht="15.75" customHeight="1">
      <c r="A4988" s="323" t="s">
        <v>25656</v>
      </c>
      <c r="B4988" s="480" t="s">
        <v>25657</v>
      </c>
      <c r="C4988" s="323" t="s">
        <v>1711</v>
      </c>
      <c r="D4988" s="323" t="s">
        <v>25659</v>
      </c>
      <c r="F4988" s="286" t="str">
        <f t="shared" si="1"/>
        <v>87495</v>
      </c>
      <c r="H4988" s="388">
        <f t="shared" si="2"/>
        <v>82.89</v>
      </c>
    </row>
    <row r="4989" ht="15.75" customHeight="1">
      <c r="A4989" s="323" t="s">
        <v>25660</v>
      </c>
      <c r="B4989" s="480" t="s">
        <v>25661</v>
      </c>
      <c r="C4989" s="323" t="s">
        <v>1711</v>
      </c>
      <c r="D4989" s="323" t="s">
        <v>9236</v>
      </c>
      <c r="F4989" s="286" t="str">
        <f t="shared" si="1"/>
        <v>87496</v>
      </c>
      <c r="H4989" s="388">
        <f t="shared" si="2"/>
        <v>83.8</v>
      </c>
    </row>
    <row r="4990" ht="15.75" customHeight="1">
      <c r="A4990" s="323" t="s">
        <v>25662</v>
      </c>
      <c r="B4990" s="480" t="s">
        <v>25663</v>
      </c>
      <c r="C4990" s="323" t="s">
        <v>1711</v>
      </c>
      <c r="D4990" s="323" t="s">
        <v>25665</v>
      </c>
      <c r="F4990" s="286" t="str">
        <f t="shared" si="1"/>
        <v>87497</v>
      </c>
      <c r="H4990" s="388">
        <f t="shared" si="2"/>
        <v>79.83</v>
      </c>
    </row>
    <row r="4991" ht="15.75" customHeight="1">
      <c r="A4991" s="323" t="s">
        <v>25667</v>
      </c>
      <c r="B4991" s="480" t="s">
        <v>25668</v>
      </c>
      <c r="C4991" s="323" t="s">
        <v>1711</v>
      </c>
      <c r="D4991" s="323" t="s">
        <v>25669</v>
      </c>
      <c r="F4991" s="286" t="str">
        <f t="shared" si="1"/>
        <v>87498</v>
      </c>
      <c r="H4991" s="388">
        <f t="shared" si="2"/>
        <v>80.97</v>
      </c>
    </row>
    <row r="4992" ht="15.75" customHeight="1">
      <c r="A4992" s="323" t="s">
        <v>25670</v>
      </c>
      <c r="B4992" s="480" t="s">
        <v>25672</v>
      </c>
      <c r="C4992" s="323" t="s">
        <v>1711</v>
      </c>
      <c r="D4992" s="323" t="s">
        <v>25673</v>
      </c>
      <c r="F4992" s="286" t="str">
        <f t="shared" si="1"/>
        <v>87499</v>
      </c>
      <c r="H4992" s="388">
        <f t="shared" si="2"/>
        <v>90.65</v>
      </c>
    </row>
    <row r="4993" ht="15.75" customHeight="1">
      <c r="A4993" s="323" t="s">
        <v>25674</v>
      </c>
      <c r="B4993" s="480" t="s">
        <v>25675</v>
      </c>
      <c r="C4993" s="323" t="s">
        <v>1711</v>
      </c>
      <c r="D4993" s="323" t="s">
        <v>25676</v>
      </c>
      <c r="F4993" s="286" t="str">
        <f t="shared" si="1"/>
        <v>87500</v>
      </c>
      <c r="H4993" s="388">
        <f t="shared" si="2"/>
        <v>91.62</v>
      </c>
    </row>
    <row r="4994" ht="15.75" customHeight="1">
      <c r="A4994" s="323" t="s">
        <v>25677</v>
      </c>
      <c r="B4994" s="480" t="s">
        <v>25678</v>
      </c>
      <c r="C4994" s="323" t="s">
        <v>1711</v>
      </c>
      <c r="D4994" s="323" t="s">
        <v>20768</v>
      </c>
      <c r="F4994" s="286" t="str">
        <f t="shared" si="1"/>
        <v>87501</v>
      </c>
      <c r="H4994" s="388">
        <f t="shared" si="2"/>
        <v>141</v>
      </c>
    </row>
    <row r="4995" ht="15.75" customHeight="1">
      <c r="A4995" s="323" t="s">
        <v>25679</v>
      </c>
      <c r="B4995" s="480" t="s">
        <v>25680</v>
      </c>
      <c r="C4995" s="323" t="s">
        <v>1711</v>
      </c>
      <c r="D4995" s="323" t="s">
        <v>25681</v>
      </c>
      <c r="F4995" s="286" t="str">
        <f t="shared" si="1"/>
        <v>87502</v>
      </c>
      <c r="H4995" s="388">
        <f t="shared" si="2"/>
        <v>142.24</v>
      </c>
    </row>
    <row r="4996" ht="15.75" customHeight="1">
      <c r="A4996" s="323" t="s">
        <v>25682</v>
      </c>
      <c r="B4996" s="480" t="s">
        <v>25683</v>
      </c>
      <c r="C4996" s="323" t="s">
        <v>1711</v>
      </c>
      <c r="D4996" s="323" t="s">
        <v>25685</v>
      </c>
      <c r="F4996" s="286" t="str">
        <f t="shared" si="1"/>
        <v>87503</v>
      </c>
      <c r="H4996" s="388">
        <f t="shared" si="2"/>
        <v>70.75</v>
      </c>
    </row>
    <row r="4997" ht="15.75" customHeight="1">
      <c r="A4997" s="323" t="s">
        <v>25686</v>
      </c>
      <c r="B4997" s="480" t="s">
        <v>25687</v>
      </c>
      <c r="C4997" s="323" t="s">
        <v>1711</v>
      </c>
      <c r="D4997" s="323" t="s">
        <v>25688</v>
      </c>
      <c r="F4997" s="286" t="str">
        <f t="shared" si="1"/>
        <v>87504</v>
      </c>
      <c r="H4997" s="388">
        <f t="shared" si="2"/>
        <v>71.66</v>
      </c>
    </row>
    <row r="4998" ht="15.75" customHeight="1">
      <c r="A4998" s="323" t="s">
        <v>25689</v>
      </c>
      <c r="B4998" s="480" t="s">
        <v>25690</v>
      </c>
      <c r="C4998" s="323" t="s">
        <v>1711</v>
      </c>
      <c r="D4998" s="323" t="s">
        <v>25692</v>
      </c>
      <c r="F4998" s="286" t="str">
        <f t="shared" si="1"/>
        <v>87505</v>
      </c>
      <c r="H4998" s="388">
        <f t="shared" si="2"/>
        <v>67.65</v>
      </c>
    </row>
    <row r="4999" ht="15.75" customHeight="1">
      <c r="A4999" s="323" t="s">
        <v>25693</v>
      </c>
      <c r="B4999" s="480" t="s">
        <v>25694</v>
      </c>
      <c r="C4999" s="323" t="s">
        <v>1711</v>
      </c>
      <c r="D4999" s="323" t="s">
        <v>20976</v>
      </c>
      <c r="F4999" s="286" t="str">
        <f t="shared" si="1"/>
        <v>87506</v>
      </c>
      <c r="H4999" s="388">
        <f t="shared" si="2"/>
        <v>68.8</v>
      </c>
    </row>
    <row r="5000" ht="15.75" customHeight="1">
      <c r="A5000" s="323" t="s">
        <v>25695</v>
      </c>
      <c r="B5000" s="480" t="s">
        <v>25696</v>
      </c>
      <c r="C5000" s="323" t="s">
        <v>1711</v>
      </c>
      <c r="D5000" s="323" t="s">
        <v>18234</v>
      </c>
      <c r="F5000" s="286" t="str">
        <f t="shared" si="1"/>
        <v>87507</v>
      </c>
      <c r="H5000" s="388">
        <f t="shared" si="2"/>
        <v>74.62</v>
      </c>
    </row>
    <row r="5001" ht="15.75" customHeight="1">
      <c r="A5001" s="323" t="s">
        <v>25697</v>
      </c>
      <c r="B5001" s="480" t="s">
        <v>25698</v>
      </c>
      <c r="C5001" s="323" t="s">
        <v>1711</v>
      </c>
      <c r="D5001" s="323" t="s">
        <v>25699</v>
      </c>
      <c r="F5001" s="286" t="str">
        <f t="shared" si="1"/>
        <v>87508</v>
      </c>
      <c r="H5001" s="388">
        <f t="shared" si="2"/>
        <v>75.59</v>
      </c>
    </row>
    <row r="5002" ht="15.75" customHeight="1">
      <c r="A5002" s="323" t="s">
        <v>25700</v>
      </c>
      <c r="B5002" s="480" t="s">
        <v>25701</v>
      </c>
      <c r="C5002" s="323" t="s">
        <v>1711</v>
      </c>
      <c r="D5002" s="323" t="s">
        <v>25702</v>
      </c>
      <c r="F5002" s="286" t="str">
        <f t="shared" si="1"/>
        <v>87509</v>
      </c>
      <c r="H5002" s="388">
        <f t="shared" si="2"/>
        <v>115.05</v>
      </c>
    </row>
    <row r="5003" ht="15.75" customHeight="1">
      <c r="A5003" s="323" t="s">
        <v>25703</v>
      </c>
      <c r="B5003" s="480" t="s">
        <v>25704</v>
      </c>
      <c r="C5003" s="323" t="s">
        <v>1711</v>
      </c>
      <c r="D5003" s="323" t="s">
        <v>25705</v>
      </c>
      <c r="F5003" s="286" t="str">
        <f t="shared" si="1"/>
        <v>87510</v>
      </c>
      <c r="H5003" s="388">
        <f t="shared" si="2"/>
        <v>116.29</v>
      </c>
    </row>
    <row r="5004" ht="15.75" customHeight="1">
      <c r="A5004" s="323" t="s">
        <v>25706</v>
      </c>
      <c r="B5004" s="480" t="s">
        <v>25707</v>
      </c>
      <c r="C5004" s="323" t="s">
        <v>1711</v>
      </c>
      <c r="D5004" s="323" t="s">
        <v>25708</v>
      </c>
      <c r="F5004" s="286" t="str">
        <f t="shared" si="1"/>
        <v>87511</v>
      </c>
      <c r="H5004" s="388">
        <f t="shared" si="2"/>
        <v>93.18</v>
      </c>
    </row>
    <row r="5005" ht="15.75" customHeight="1">
      <c r="A5005" s="323" t="s">
        <v>25710</v>
      </c>
      <c r="B5005" s="480" t="s">
        <v>25711</v>
      </c>
      <c r="C5005" s="323" t="s">
        <v>1711</v>
      </c>
      <c r="D5005" s="323" t="s">
        <v>25713</v>
      </c>
      <c r="F5005" s="286" t="str">
        <f t="shared" si="1"/>
        <v>87512</v>
      </c>
      <c r="H5005" s="388">
        <f t="shared" si="2"/>
        <v>94.08</v>
      </c>
    </row>
    <row r="5006" ht="15.75" customHeight="1">
      <c r="A5006" s="323" t="s">
        <v>25714</v>
      </c>
      <c r="B5006" s="480" t="s">
        <v>25715</v>
      </c>
      <c r="C5006" s="323" t="s">
        <v>1711</v>
      </c>
      <c r="D5006" s="323" t="s">
        <v>25716</v>
      </c>
      <c r="F5006" s="286" t="str">
        <f t="shared" si="1"/>
        <v>87513</v>
      </c>
      <c r="H5006" s="388">
        <f t="shared" si="2"/>
        <v>90.54</v>
      </c>
    </row>
    <row r="5007" ht="15.75" customHeight="1">
      <c r="A5007" s="323" t="s">
        <v>25717</v>
      </c>
      <c r="B5007" s="480" t="s">
        <v>25718</v>
      </c>
      <c r="C5007" s="323" t="s">
        <v>1711</v>
      </c>
      <c r="D5007" s="323" t="s">
        <v>8852</v>
      </c>
      <c r="F5007" s="286" t="str">
        <f t="shared" si="1"/>
        <v>87514</v>
      </c>
      <c r="H5007" s="388">
        <f t="shared" si="2"/>
        <v>91.68</v>
      </c>
    </row>
    <row r="5008" ht="15.75" customHeight="1">
      <c r="A5008" s="323" t="s">
        <v>25719</v>
      </c>
      <c r="B5008" s="480" t="s">
        <v>25720</v>
      </c>
      <c r="C5008" s="323" t="s">
        <v>1711</v>
      </c>
      <c r="D5008" s="323" t="s">
        <v>5862</v>
      </c>
      <c r="F5008" s="286" t="str">
        <f t="shared" si="1"/>
        <v>87515</v>
      </c>
      <c r="H5008" s="388">
        <f t="shared" si="2"/>
        <v>104.97</v>
      </c>
    </row>
    <row r="5009" ht="15.75" customHeight="1">
      <c r="A5009" s="323" t="s">
        <v>25723</v>
      </c>
      <c r="B5009" s="480" t="s">
        <v>25724</v>
      </c>
      <c r="C5009" s="323" t="s">
        <v>1711</v>
      </c>
      <c r="D5009" s="323" t="s">
        <v>25725</v>
      </c>
      <c r="F5009" s="286" t="str">
        <f t="shared" si="1"/>
        <v>87516</v>
      </c>
      <c r="H5009" s="388">
        <f t="shared" si="2"/>
        <v>105.94</v>
      </c>
    </row>
    <row r="5010" ht="15.75" customHeight="1">
      <c r="A5010" s="323" t="s">
        <v>25726</v>
      </c>
      <c r="B5010" s="480" t="s">
        <v>25727</v>
      </c>
      <c r="C5010" s="323" t="s">
        <v>1711</v>
      </c>
      <c r="D5010" s="323" t="s">
        <v>25728</v>
      </c>
      <c r="F5010" s="286" t="str">
        <f t="shared" si="1"/>
        <v>87517</v>
      </c>
      <c r="H5010" s="388">
        <f t="shared" si="2"/>
        <v>163.3</v>
      </c>
    </row>
    <row r="5011" ht="15.75" customHeight="1">
      <c r="A5011" s="323" t="s">
        <v>25729</v>
      </c>
      <c r="B5011" s="480" t="s">
        <v>25730</v>
      </c>
      <c r="C5011" s="323" t="s">
        <v>1711</v>
      </c>
      <c r="D5011" s="323" t="s">
        <v>25731</v>
      </c>
      <c r="F5011" s="286" t="str">
        <f t="shared" si="1"/>
        <v>87518</v>
      </c>
      <c r="H5011" s="388">
        <f t="shared" si="2"/>
        <v>164.54</v>
      </c>
    </row>
    <row r="5012" ht="15.75" customHeight="1">
      <c r="A5012" s="323" t="s">
        <v>25733</v>
      </c>
      <c r="B5012" s="480" t="s">
        <v>25735</v>
      </c>
      <c r="C5012" s="323" t="s">
        <v>1711</v>
      </c>
      <c r="D5012" s="323" t="s">
        <v>25736</v>
      </c>
      <c r="F5012" s="286" t="str">
        <f t="shared" si="1"/>
        <v>87519</v>
      </c>
      <c r="H5012" s="388">
        <f t="shared" si="2"/>
        <v>77.23</v>
      </c>
    </row>
    <row r="5013" ht="15.75" customHeight="1">
      <c r="A5013" s="323" t="s">
        <v>25737</v>
      </c>
      <c r="B5013" s="480" t="s">
        <v>25738</v>
      </c>
      <c r="C5013" s="323" t="s">
        <v>1711</v>
      </c>
      <c r="D5013" s="323" t="s">
        <v>25739</v>
      </c>
      <c r="F5013" s="286" t="str">
        <f t="shared" si="1"/>
        <v>87520</v>
      </c>
      <c r="H5013" s="388">
        <f t="shared" si="2"/>
        <v>78.14</v>
      </c>
    </row>
    <row r="5014" ht="15.75" customHeight="1">
      <c r="A5014" s="323" t="s">
        <v>25740</v>
      </c>
      <c r="B5014" s="480" t="s">
        <v>25741</v>
      </c>
      <c r="C5014" s="323" t="s">
        <v>1711</v>
      </c>
      <c r="D5014" s="323" t="s">
        <v>5553</v>
      </c>
      <c r="F5014" s="286" t="str">
        <f t="shared" si="1"/>
        <v>87521</v>
      </c>
      <c r="H5014" s="388">
        <f t="shared" si="2"/>
        <v>74.2</v>
      </c>
    </row>
    <row r="5015" ht="15.75" customHeight="1">
      <c r="A5015" s="323" t="s">
        <v>25743</v>
      </c>
      <c r="B5015" s="480" t="s">
        <v>25745</v>
      </c>
      <c r="C5015" s="323" t="s">
        <v>1711</v>
      </c>
      <c r="D5015" s="323" t="s">
        <v>25746</v>
      </c>
      <c r="F5015" s="286" t="str">
        <f t="shared" si="1"/>
        <v>87522</v>
      </c>
      <c r="H5015" s="388">
        <f t="shared" si="2"/>
        <v>75.35</v>
      </c>
    </row>
    <row r="5016" ht="15.75" customHeight="1">
      <c r="A5016" s="323" t="s">
        <v>25747</v>
      </c>
      <c r="B5016" s="480" t="s">
        <v>25748</v>
      </c>
      <c r="C5016" s="323" t="s">
        <v>1711</v>
      </c>
      <c r="D5016" s="323" t="s">
        <v>25749</v>
      </c>
      <c r="F5016" s="286" t="str">
        <f t="shared" si="1"/>
        <v>87523</v>
      </c>
      <c r="H5016" s="388">
        <f t="shared" si="2"/>
        <v>83.34</v>
      </c>
    </row>
    <row r="5017" ht="15.75" customHeight="1">
      <c r="A5017" s="323" t="s">
        <v>25750</v>
      </c>
      <c r="B5017" s="480" t="s">
        <v>25751</v>
      </c>
      <c r="C5017" s="323" t="s">
        <v>1711</v>
      </c>
      <c r="D5017" s="323" t="s">
        <v>25752</v>
      </c>
      <c r="F5017" s="286" t="str">
        <f t="shared" si="1"/>
        <v>87524</v>
      </c>
      <c r="H5017" s="388">
        <f t="shared" si="2"/>
        <v>84.31</v>
      </c>
    </row>
    <row r="5018" ht="15.75" customHeight="1">
      <c r="A5018" s="323" t="s">
        <v>25754</v>
      </c>
      <c r="B5018" s="480" t="s">
        <v>25756</v>
      </c>
      <c r="C5018" s="323" t="s">
        <v>1711</v>
      </c>
      <c r="D5018" s="323" t="s">
        <v>25757</v>
      </c>
      <c r="F5018" s="286" t="str">
        <f t="shared" si="1"/>
        <v>87525</v>
      </c>
      <c r="H5018" s="388">
        <f t="shared" si="2"/>
        <v>128.57</v>
      </c>
    </row>
    <row r="5019" ht="15.75" customHeight="1">
      <c r="A5019" s="323" t="s">
        <v>25758</v>
      </c>
      <c r="B5019" s="480" t="s">
        <v>25759</v>
      </c>
      <c r="C5019" s="323" t="s">
        <v>1711</v>
      </c>
      <c r="D5019" s="323" t="s">
        <v>20555</v>
      </c>
      <c r="F5019" s="286" t="str">
        <f t="shared" si="1"/>
        <v>87526</v>
      </c>
      <c r="H5019" s="388">
        <f t="shared" si="2"/>
        <v>129.81</v>
      </c>
    </row>
    <row r="5020" ht="15.75" customHeight="1">
      <c r="A5020" s="323" t="s">
        <v>25760</v>
      </c>
      <c r="B5020" s="480" t="s">
        <v>25761</v>
      </c>
      <c r="C5020" s="323" t="s">
        <v>1711</v>
      </c>
      <c r="D5020" s="323" t="s">
        <v>23899</v>
      </c>
      <c r="F5020" s="286" t="str">
        <f t="shared" si="1"/>
        <v>89043</v>
      </c>
      <c r="H5020" s="388">
        <f t="shared" si="2"/>
        <v>78.79</v>
      </c>
    </row>
    <row r="5021" ht="15.75" customHeight="1">
      <c r="A5021" s="323" t="s">
        <v>25764</v>
      </c>
      <c r="B5021" s="480" t="s">
        <v>25765</v>
      </c>
      <c r="C5021" s="323" t="s">
        <v>1711</v>
      </c>
      <c r="D5021" s="323" t="s">
        <v>25766</v>
      </c>
      <c r="F5021" s="286" t="str">
        <f t="shared" si="1"/>
        <v>89168</v>
      </c>
      <c r="H5021" s="388">
        <f t="shared" si="2"/>
        <v>81.15</v>
      </c>
    </row>
    <row r="5022" ht="15.75" customHeight="1">
      <c r="A5022" s="323" t="s">
        <v>25767</v>
      </c>
      <c r="B5022" s="480" t="s">
        <v>25768</v>
      </c>
      <c r="C5022" s="323" t="s">
        <v>1711</v>
      </c>
      <c r="D5022" s="323" t="s">
        <v>25769</v>
      </c>
      <c r="F5022" s="286" t="str">
        <f t="shared" si="1"/>
        <v>89977</v>
      </c>
      <c r="H5022" s="388">
        <f t="shared" si="2"/>
        <v>137.3</v>
      </c>
    </row>
    <row r="5023" ht="15.75" customHeight="1">
      <c r="A5023" s="323" t="s">
        <v>25770</v>
      </c>
      <c r="B5023" s="480" t="s">
        <v>25771</v>
      </c>
      <c r="C5023" s="323" t="s">
        <v>1711</v>
      </c>
      <c r="D5023" s="323" t="s">
        <v>25772</v>
      </c>
      <c r="F5023" s="286" t="str">
        <f t="shared" si="1"/>
        <v>90112</v>
      </c>
      <c r="H5023" s="388">
        <f t="shared" si="2"/>
        <v>74.87</v>
      </c>
    </row>
    <row r="5024" ht="15.75" customHeight="1">
      <c r="A5024" s="323" t="s">
        <v>25773</v>
      </c>
      <c r="B5024" s="480" t="s">
        <v>25774</v>
      </c>
      <c r="C5024" s="323" t="s">
        <v>1666</v>
      </c>
      <c r="D5024" s="323" t="s">
        <v>25775</v>
      </c>
      <c r="F5024" s="286" t="str">
        <f t="shared" si="1"/>
        <v>95474</v>
      </c>
      <c r="H5024" s="388">
        <f t="shared" si="2"/>
        <v>741.5</v>
      </c>
    </row>
    <row r="5025" ht="15.75" customHeight="1">
      <c r="A5025" s="323" t="s">
        <v>25777</v>
      </c>
      <c r="B5025" s="480" t="s">
        <v>25778</v>
      </c>
      <c r="C5025" s="323" t="s">
        <v>1711</v>
      </c>
      <c r="D5025" s="323" t="s">
        <v>8890</v>
      </c>
      <c r="F5025" s="286" t="str">
        <f t="shared" si="1"/>
        <v>89282</v>
      </c>
      <c r="H5025" s="388">
        <f t="shared" si="2"/>
        <v>62.42</v>
      </c>
    </row>
    <row r="5026" ht="15.75" customHeight="1">
      <c r="A5026" s="323" t="s">
        <v>25780</v>
      </c>
      <c r="B5026" s="480" t="s">
        <v>25781</v>
      </c>
      <c r="C5026" s="323" t="s">
        <v>1711</v>
      </c>
      <c r="D5026" s="323" t="s">
        <v>23578</v>
      </c>
      <c r="F5026" s="286" t="str">
        <f t="shared" si="1"/>
        <v>89283</v>
      </c>
      <c r="H5026" s="388">
        <f t="shared" si="2"/>
        <v>63.45</v>
      </c>
    </row>
    <row r="5027" ht="15.75" customHeight="1">
      <c r="A5027" s="323" t="s">
        <v>25782</v>
      </c>
      <c r="B5027" s="480" t="s">
        <v>25783</v>
      </c>
      <c r="C5027" s="323" t="s">
        <v>1711</v>
      </c>
      <c r="D5027" s="323" t="s">
        <v>10875</v>
      </c>
      <c r="F5027" s="286" t="str">
        <f t="shared" si="1"/>
        <v>89284</v>
      </c>
      <c r="H5027" s="388">
        <f t="shared" si="2"/>
        <v>56.61</v>
      </c>
    </row>
    <row r="5028" ht="15.75" customHeight="1">
      <c r="A5028" s="323" t="s">
        <v>25784</v>
      </c>
      <c r="B5028" s="480" t="s">
        <v>25785</v>
      </c>
      <c r="C5028" s="323" t="s">
        <v>1711</v>
      </c>
      <c r="D5028" s="323" t="s">
        <v>25786</v>
      </c>
      <c r="F5028" s="286" t="str">
        <f t="shared" si="1"/>
        <v>89285</v>
      </c>
      <c r="H5028" s="388">
        <f t="shared" si="2"/>
        <v>57.64</v>
      </c>
    </row>
    <row r="5029" ht="15.75" customHeight="1">
      <c r="A5029" s="323" t="s">
        <v>25787</v>
      </c>
      <c r="B5029" s="480" t="s">
        <v>25789</v>
      </c>
      <c r="C5029" s="323" t="s">
        <v>1711</v>
      </c>
      <c r="D5029" s="323" t="s">
        <v>25373</v>
      </c>
      <c r="F5029" s="286" t="str">
        <f t="shared" si="1"/>
        <v>89286</v>
      </c>
      <c r="H5029" s="388">
        <f t="shared" si="2"/>
        <v>67.64</v>
      </c>
    </row>
    <row r="5030" ht="15.75" customHeight="1">
      <c r="A5030" s="323" t="s">
        <v>25791</v>
      </c>
      <c r="B5030" s="480" t="s">
        <v>25792</v>
      </c>
      <c r="C5030" s="323" t="s">
        <v>1711</v>
      </c>
      <c r="D5030" s="323" t="s">
        <v>25793</v>
      </c>
      <c r="F5030" s="286" t="str">
        <f t="shared" si="1"/>
        <v>89287</v>
      </c>
      <c r="H5030" s="388">
        <f t="shared" si="2"/>
        <v>68.67</v>
      </c>
    </row>
    <row r="5031" ht="15.75" customHeight="1">
      <c r="A5031" s="323" t="s">
        <v>25794</v>
      </c>
      <c r="B5031" s="480" t="s">
        <v>25795</v>
      </c>
      <c r="C5031" s="323" t="s">
        <v>1711</v>
      </c>
      <c r="D5031" s="323" t="s">
        <v>25796</v>
      </c>
      <c r="F5031" s="286" t="str">
        <f t="shared" si="1"/>
        <v>89288</v>
      </c>
      <c r="H5031" s="388">
        <f t="shared" si="2"/>
        <v>59.72</v>
      </c>
    </row>
    <row r="5032" ht="15.75" customHeight="1">
      <c r="A5032" s="323" t="s">
        <v>25797</v>
      </c>
      <c r="B5032" s="480" t="s">
        <v>25798</v>
      </c>
      <c r="C5032" s="323" t="s">
        <v>1711</v>
      </c>
      <c r="D5032" s="323" t="s">
        <v>8812</v>
      </c>
      <c r="F5032" s="286" t="str">
        <f t="shared" si="1"/>
        <v>89289</v>
      </c>
      <c r="H5032" s="388">
        <f t="shared" si="2"/>
        <v>60.76</v>
      </c>
    </row>
    <row r="5033" ht="15.75" customHeight="1">
      <c r="A5033" s="323" t="s">
        <v>25799</v>
      </c>
      <c r="B5033" s="480" t="s">
        <v>25800</v>
      </c>
      <c r="C5033" s="323" t="s">
        <v>1711</v>
      </c>
      <c r="D5033" s="323" t="s">
        <v>25801</v>
      </c>
      <c r="F5033" s="286" t="str">
        <f t="shared" si="1"/>
        <v>89290</v>
      </c>
      <c r="H5033" s="388">
        <f t="shared" si="2"/>
        <v>72.97</v>
      </c>
    </row>
    <row r="5034" ht="15.75" customHeight="1">
      <c r="A5034" s="323" t="s">
        <v>25803</v>
      </c>
      <c r="B5034" s="480" t="s">
        <v>25804</v>
      </c>
      <c r="C5034" s="323" t="s">
        <v>1711</v>
      </c>
      <c r="D5034" s="323" t="s">
        <v>25806</v>
      </c>
      <c r="F5034" s="286" t="str">
        <f t="shared" si="1"/>
        <v>89291</v>
      </c>
      <c r="H5034" s="388">
        <f t="shared" si="2"/>
        <v>74.13</v>
      </c>
    </row>
    <row r="5035" ht="15.75" customHeight="1">
      <c r="A5035" s="323" t="s">
        <v>25807</v>
      </c>
      <c r="B5035" s="480" t="s">
        <v>25808</v>
      </c>
      <c r="C5035" s="323" t="s">
        <v>1711</v>
      </c>
      <c r="D5035" s="323" t="s">
        <v>25809</v>
      </c>
      <c r="F5035" s="286" t="str">
        <f t="shared" si="1"/>
        <v>89292</v>
      </c>
      <c r="H5035" s="388">
        <f t="shared" si="2"/>
        <v>67.24</v>
      </c>
    </row>
    <row r="5036" ht="15.75" customHeight="1">
      <c r="A5036" s="323" t="s">
        <v>25810</v>
      </c>
      <c r="B5036" s="480" t="s">
        <v>25811</v>
      </c>
      <c r="C5036" s="323" t="s">
        <v>1711</v>
      </c>
      <c r="D5036" s="323" t="s">
        <v>25812</v>
      </c>
      <c r="F5036" s="286" t="str">
        <f t="shared" si="1"/>
        <v>89293</v>
      </c>
      <c r="H5036" s="388">
        <f t="shared" si="2"/>
        <v>68.4</v>
      </c>
    </row>
    <row r="5037" ht="15.75" customHeight="1">
      <c r="A5037" s="323" t="s">
        <v>25813</v>
      </c>
      <c r="B5037" s="480" t="s">
        <v>25814</v>
      </c>
      <c r="C5037" s="323" t="s">
        <v>1711</v>
      </c>
      <c r="D5037" s="323" t="s">
        <v>25815</v>
      </c>
      <c r="F5037" s="286" t="str">
        <f t="shared" si="1"/>
        <v>89294</v>
      </c>
      <c r="H5037" s="388">
        <f t="shared" si="2"/>
        <v>80.07</v>
      </c>
    </row>
    <row r="5038" ht="15.75" customHeight="1">
      <c r="A5038" s="323" t="s">
        <v>25818</v>
      </c>
      <c r="B5038" s="480" t="s">
        <v>25819</v>
      </c>
      <c r="C5038" s="323" t="s">
        <v>1711</v>
      </c>
      <c r="D5038" s="323" t="s">
        <v>25820</v>
      </c>
      <c r="F5038" s="286" t="str">
        <f t="shared" si="1"/>
        <v>89295</v>
      </c>
      <c r="H5038" s="388">
        <f t="shared" si="2"/>
        <v>81.23</v>
      </c>
    </row>
    <row r="5039" ht="15.75" customHeight="1">
      <c r="A5039" s="323" t="s">
        <v>25821</v>
      </c>
      <c r="B5039" s="480" t="s">
        <v>25822</v>
      </c>
      <c r="C5039" s="323" t="s">
        <v>1711</v>
      </c>
      <c r="D5039" s="323" t="s">
        <v>25823</v>
      </c>
      <c r="F5039" s="286" t="str">
        <f t="shared" si="1"/>
        <v>89296</v>
      </c>
      <c r="H5039" s="388">
        <f t="shared" si="2"/>
        <v>71.33</v>
      </c>
    </row>
    <row r="5040" ht="15.75" customHeight="1">
      <c r="A5040" s="323" t="s">
        <v>25824</v>
      </c>
      <c r="B5040" s="480" t="s">
        <v>25825</v>
      </c>
      <c r="C5040" s="323" t="s">
        <v>1711</v>
      </c>
      <c r="D5040" s="323" t="s">
        <v>13438</v>
      </c>
      <c r="F5040" s="286" t="str">
        <f t="shared" si="1"/>
        <v>89297</v>
      </c>
      <c r="H5040" s="388">
        <f t="shared" si="2"/>
        <v>72.49</v>
      </c>
    </row>
    <row r="5041" ht="15.75" customHeight="1">
      <c r="A5041" s="323" t="s">
        <v>25826</v>
      </c>
      <c r="B5041" s="480" t="s">
        <v>25828</v>
      </c>
      <c r="C5041" s="323" t="s">
        <v>1711</v>
      </c>
      <c r="D5041" s="323" t="s">
        <v>25829</v>
      </c>
      <c r="F5041" s="286" t="str">
        <f t="shared" si="1"/>
        <v>89298</v>
      </c>
      <c r="H5041" s="388">
        <f t="shared" si="2"/>
        <v>74.66</v>
      </c>
    </row>
    <row r="5042" ht="15.75" customHeight="1">
      <c r="A5042" s="323" t="s">
        <v>25830</v>
      </c>
      <c r="B5042" s="480" t="s">
        <v>25831</v>
      </c>
      <c r="C5042" s="323" t="s">
        <v>1711</v>
      </c>
      <c r="D5042" s="323" t="s">
        <v>25832</v>
      </c>
      <c r="F5042" s="286" t="str">
        <f t="shared" si="1"/>
        <v>89299</v>
      </c>
      <c r="H5042" s="388">
        <f t="shared" si="2"/>
        <v>76.14</v>
      </c>
    </row>
    <row r="5043" ht="15.75" customHeight="1">
      <c r="A5043" s="323" t="s">
        <v>25833</v>
      </c>
      <c r="B5043" s="480" t="s">
        <v>25834</v>
      </c>
      <c r="C5043" s="323" t="s">
        <v>1711</v>
      </c>
      <c r="D5043" s="323" t="s">
        <v>13171</v>
      </c>
      <c r="F5043" s="286" t="str">
        <f t="shared" si="1"/>
        <v>89300</v>
      </c>
      <c r="H5043" s="388">
        <f t="shared" si="2"/>
        <v>68.85</v>
      </c>
    </row>
    <row r="5044" ht="15.75" customHeight="1">
      <c r="A5044" s="323" t="s">
        <v>25835</v>
      </c>
      <c r="B5044" s="480" t="s">
        <v>25837</v>
      </c>
      <c r="C5044" s="323" t="s">
        <v>1711</v>
      </c>
      <c r="D5044" s="323" t="s">
        <v>25838</v>
      </c>
      <c r="F5044" s="286" t="str">
        <f t="shared" si="1"/>
        <v>89301</v>
      </c>
      <c r="H5044" s="388">
        <f t="shared" si="2"/>
        <v>70.33</v>
      </c>
    </row>
    <row r="5045" ht="15.75" customHeight="1">
      <c r="A5045" s="323" t="s">
        <v>25839</v>
      </c>
      <c r="B5045" s="480" t="s">
        <v>25840</v>
      </c>
      <c r="C5045" s="323" t="s">
        <v>1711</v>
      </c>
      <c r="D5045" s="323" t="s">
        <v>25841</v>
      </c>
      <c r="F5045" s="286" t="str">
        <f t="shared" si="1"/>
        <v>89302</v>
      </c>
      <c r="H5045" s="388">
        <f t="shared" si="2"/>
        <v>83.51</v>
      </c>
    </row>
    <row r="5046" ht="15.75" customHeight="1">
      <c r="A5046" s="323" t="s">
        <v>25842</v>
      </c>
      <c r="B5046" s="480" t="s">
        <v>25843</v>
      </c>
      <c r="C5046" s="323" t="s">
        <v>1711</v>
      </c>
      <c r="D5046" s="323" t="s">
        <v>25844</v>
      </c>
      <c r="F5046" s="286" t="str">
        <f t="shared" si="1"/>
        <v>89303</v>
      </c>
      <c r="H5046" s="388">
        <f t="shared" si="2"/>
        <v>85</v>
      </c>
    </row>
    <row r="5047" ht="15.75" customHeight="1">
      <c r="A5047" s="323" t="s">
        <v>25845</v>
      </c>
      <c r="B5047" s="480" t="s">
        <v>25846</v>
      </c>
      <c r="C5047" s="323" t="s">
        <v>1711</v>
      </c>
      <c r="D5047" s="323" t="s">
        <v>25847</v>
      </c>
      <c r="F5047" s="286" t="str">
        <f t="shared" si="1"/>
        <v>89304</v>
      </c>
      <c r="H5047" s="388">
        <f t="shared" si="2"/>
        <v>74.22</v>
      </c>
    </row>
    <row r="5048" ht="15.75" customHeight="1">
      <c r="A5048" s="323" t="s">
        <v>25848</v>
      </c>
      <c r="B5048" s="480" t="s">
        <v>25849</v>
      </c>
      <c r="C5048" s="323" t="s">
        <v>1711</v>
      </c>
      <c r="D5048" s="323" t="s">
        <v>23325</v>
      </c>
      <c r="F5048" s="286" t="str">
        <f t="shared" si="1"/>
        <v>89305</v>
      </c>
      <c r="H5048" s="388">
        <f t="shared" si="2"/>
        <v>75.7</v>
      </c>
    </row>
    <row r="5049" ht="15.75" customHeight="1">
      <c r="A5049" s="323" t="s">
        <v>25850</v>
      </c>
      <c r="B5049" s="480" t="s">
        <v>25851</v>
      </c>
      <c r="C5049" s="323" t="s">
        <v>1711</v>
      </c>
      <c r="D5049" s="323" t="s">
        <v>25852</v>
      </c>
      <c r="F5049" s="286" t="str">
        <f t="shared" si="1"/>
        <v>89306</v>
      </c>
      <c r="H5049" s="388">
        <f t="shared" si="2"/>
        <v>85.48</v>
      </c>
    </row>
    <row r="5050" ht="15.75" customHeight="1">
      <c r="A5050" s="323" t="s">
        <v>25853</v>
      </c>
      <c r="B5050" s="480" t="s">
        <v>25854</v>
      </c>
      <c r="C5050" s="323" t="s">
        <v>1711</v>
      </c>
      <c r="D5050" s="323" t="s">
        <v>19667</v>
      </c>
      <c r="F5050" s="286" t="str">
        <f t="shared" si="1"/>
        <v>89307</v>
      </c>
      <c r="H5050" s="388">
        <f t="shared" si="2"/>
        <v>87.11</v>
      </c>
    </row>
    <row r="5051" ht="15.75" customHeight="1">
      <c r="A5051" s="323" t="s">
        <v>25856</v>
      </c>
      <c r="B5051" s="480" t="s">
        <v>25857</v>
      </c>
      <c r="C5051" s="323" t="s">
        <v>1711</v>
      </c>
      <c r="D5051" s="323" t="s">
        <v>25859</v>
      </c>
      <c r="F5051" s="286" t="str">
        <f t="shared" si="1"/>
        <v>89308</v>
      </c>
      <c r="H5051" s="388">
        <f t="shared" si="2"/>
        <v>79.74</v>
      </c>
    </row>
    <row r="5052" ht="15.75" customHeight="1">
      <c r="A5052" s="323" t="s">
        <v>25860</v>
      </c>
      <c r="B5052" s="480" t="s">
        <v>25861</v>
      </c>
      <c r="C5052" s="323" t="s">
        <v>1711</v>
      </c>
      <c r="D5052" s="323" t="s">
        <v>25862</v>
      </c>
      <c r="F5052" s="286" t="str">
        <f t="shared" si="1"/>
        <v>89309</v>
      </c>
      <c r="H5052" s="388">
        <f t="shared" si="2"/>
        <v>81.37</v>
      </c>
    </row>
    <row r="5053" ht="15.75" customHeight="1">
      <c r="A5053" s="323" t="s">
        <v>25863</v>
      </c>
      <c r="B5053" s="480" t="s">
        <v>25864</v>
      </c>
      <c r="C5053" s="323" t="s">
        <v>1711</v>
      </c>
      <c r="D5053" s="323" t="s">
        <v>25865</v>
      </c>
      <c r="F5053" s="286" t="str">
        <f t="shared" si="1"/>
        <v>89310</v>
      </c>
      <c r="H5053" s="388">
        <f t="shared" si="2"/>
        <v>98.31</v>
      </c>
    </row>
    <row r="5054" ht="15.75" customHeight="1">
      <c r="A5054" s="323" t="s">
        <v>25866</v>
      </c>
      <c r="B5054" s="480" t="s">
        <v>25868</v>
      </c>
      <c r="C5054" s="323" t="s">
        <v>1711</v>
      </c>
      <c r="D5054" s="323" t="s">
        <v>25869</v>
      </c>
      <c r="F5054" s="286" t="str">
        <f t="shared" si="1"/>
        <v>89311</v>
      </c>
      <c r="H5054" s="388">
        <f t="shared" si="2"/>
        <v>99.94</v>
      </c>
    </row>
    <row r="5055" ht="15.75" customHeight="1">
      <c r="A5055" s="323" t="s">
        <v>25871</v>
      </c>
      <c r="B5055" s="480" t="s">
        <v>25872</v>
      </c>
      <c r="C5055" s="323" t="s">
        <v>1711</v>
      </c>
      <c r="D5055" s="323" t="s">
        <v>25873</v>
      </c>
      <c r="F5055" s="286" t="str">
        <f t="shared" si="1"/>
        <v>89312</v>
      </c>
      <c r="H5055" s="388">
        <f t="shared" si="2"/>
        <v>86.09</v>
      </c>
    </row>
    <row r="5056" ht="15.75" customHeight="1">
      <c r="A5056" s="323" t="s">
        <v>25874</v>
      </c>
      <c r="B5056" s="480" t="s">
        <v>25875</v>
      </c>
      <c r="C5056" s="323" t="s">
        <v>1711</v>
      </c>
      <c r="D5056" s="323" t="s">
        <v>25876</v>
      </c>
      <c r="F5056" s="286" t="str">
        <f t="shared" si="1"/>
        <v>89313</v>
      </c>
      <c r="H5056" s="388">
        <f t="shared" si="2"/>
        <v>87.73</v>
      </c>
    </row>
    <row r="5057" ht="15.75" customHeight="1">
      <c r="A5057" s="323" t="s">
        <v>19864</v>
      </c>
      <c r="B5057" s="480" t="s">
        <v>19866</v>
      </c>
      <c r="C5057" s="323" t="s">
        <v>1711</v>
      </c>
      <c r="D5057" s="323" t="s">
        <v>25877</v>
      </c>
      <c r="F5057" s="286" t="str">
        <f t="shared" si="1"/>
        <v>95465</v>
      </c>
      <c r="H5057" s="388">
        <f t="shared" si="2"/>
        <v>155.91</v>
      </c>
    </row>
    <row r="5058" ht="15.75" customHeight="1">
      <c r="A5058" s="323" t="s">
        <v>25878</v>
      </c>
      <c r="B5058" s="480" t="s">
        <v>25880</v>
      </c>
      <c r="C5058" s="323" t="s">
        <v>1711</v>
      </c>
      <c r="D5058" s="323" t="s">
        <v>25881</v>
      </c>
      <c r="F5058" s="286" t="str">
        <f t="shared" si="1"/>
        <v>87447</v>
      </c>
      <c r="H5058" s="388">
        <f t="shared" si="2"/>
        <v>57.71</v>
      </c>
    </row>
    <row r="5059" ht="15.75" customHeight="1">
      <c r="A5059" s="323" t="s">
        <v>25883</v>
      </c>
      <c r="B5059" s="480" t="s">
        <v>25884</v>
      </c>
      <c r="C5059" s="323" t="s">
        <v>1711</v>
      </c>
      <c r="D5059" s="323" t="s">
        <v>25885</v>
      </c>
      <c r="F5059" s="286" t="str">
        <f t="shared" si="1"/>
        <v>87448</v>
      </c>
      <c r="H5059" s="388">
        <f t="shared" si="2"/>
        <v>58.09</v>
      </c>
    </row>
    <row r="5060" ht="15.75" customHeight="1">
      <c r="A5060" s="323" t="s">
        <v>25886</v>
      </c>
      <c r="B5060" s="480" t="s">
        <v>25887</v>
      </c>
      <c r="C5060" s="323" t="s">
        <v>1711</v>
      </c>
      <c r="D5060" s="323" t="s">
        <v>25630</v>
      </c>
      <c r="F5060" s="286" t="str">
        <f t="shared" si="1"/>
        <v>87449</v>
      </c>
      <c r="H5060" s="388">
        <f t="shared" si="2"/>
        <v>73.79</v>
      </c>
    </row>
    <row r="5061" ht="15.75" customHeight="1">
      <c r="A5061" s="323" t="s">
        <v>25888</v>
      </c>
      <c r="B5061" s="480" t="s">
        <v>25889</v>
      </c>
      <c r="C5061" s="323" t="s">
        <v>1711</v>
      </c>
      <c r="D5061" s="323" t="s">
        <v>25890</v>
      </c>
      <c r="F5061" s="286" t="str">
        <f t="shared" si="1"/>
        <v>87450</v>
      </c>
      <c r="H5061" s="388">
        <f t="shared" si="2"/>
        <v>74.73</v>
      </c>
    </row>
    <row r="5062" ht="15.75" customHeight="1">
      <c r="A5062" s="323" t="s">
        <v>25891</v>
      </c>
      <c r="B5062" s="480" t="s">
        <v>25893</v>
      </c>
      <c r="C5062" s="323" t="s">
        <v>1711</v>
      </c>
      <c r="D5062" s="323" t="s">
        <v>25894</v>
      </c>
      <c r="F5062" s="286" t="str">
        <f t="shared" si="1"/>
        <v>87451</v>
      </c>
      <c r="H5062" s="388">
        <f t="shared" si="2"/>
        <v>91.17</v>
      </c>
    </row>
    <row r="5063" ht="15.75" customHeight="1">
      <c r="A5063" s="323" t="s">
        <v>25896</v>
      </c>
      <c r="B5063" s="480" t="s">
        <v>25897</v>
      </c>
      <c r="C5063" s="323" t="s">
        <v>1711</v>
      </c>
      <c r="D5063" s="323" t="s">
        <v>25676</v>
      </c>
      <c r="F5063" s="286" t="str">
        <f t="shared" si="1"/>
        <v>87452</v>
      </c>
      <c r="H5063" s="388">
        <f t="shared" si="2"/>
        <v>91.62</v>
      </c>
    </row>
    <row r="5064" ht="15.75" customHeight="1">
      <c r="A5064" s="323" t="s">
        <v>25898</v>
      </c>
      <c r="B5064" s="480" t="s">
        <v>25899</v>
      </c>
      <c r="C5064" s="323" t="s">
        <v>1711</v>
      </c>
      <c r="D5064" s="323" t="s">
        <v>25900</v>
      </c>
      <c r="F5064" s="286" t="str">
        <f t="shared" si="1"/>
        <v>87453</v>
      </c>
      <c r="H5064" s="388">
        <f t="shared" si="2"/>
        <v>53.2</v>
      </c>
    </row>
    <row r="5065" ht="15.75" customHeight="1">
      <c r="A5065" s="323" t="s">
        <v>25901</v>
      </c>
      <c r="B5065" s="480" t="s">
        <v>25902</v>
      </c>
      <c r="C5065" s="323" t="s">
        <v>1711</v>
      </c>
      <c r="D5065" s="323" t="s">
        <v>13854</v>
      </c>
      <c r="F5065" s="286" t="str">
        <f t="shared" si="1"/>
        <v>87454</v>
      </c>
      <c r="H5065" s="388">
        <f t="shared" si="2"/>
        <v>54</v>
      </c>
    </row>
    <row r="5066" ht="15.75" customHeight="1">
      <c r="A5066" s="323" t="s">
        <v>25904</v>
      </c>
      <c r="B5066" s="480" t="s">
        <v>25906</v>
      </c>
      <c r="C5066" s="323" t="s">
        <v>1711</v>
      </c>
      <c r="D5066" s="323" t="s">
        <v>13173</v>
      </c>
      <c r="F5066" s="286" t="str">
        <f t="shared" si="1"/>
        <v>87455</v>
      </c>
      <c r="H5066" s="388">
        <f t="shared" si="2"/>
        <v>68.29</v>
      </c>
    </row>
    <row r="5067" ht="15.75" customHeight="1">
      <c r="A5067" s="323" t="s">
        <v>25907</v>
      </c>
      <c r="B5067" s="480" t="s">
        <v>25908</v>
      </c>
      <c r="C5067" s="323" t="s">
        <v>1711</v>
      </c>
      <c r="D5067" s="323" t="s">
        <v>25909</v>
      </c>
      <c r="F5067" s="286" t="str">
        <f t="shared" si="1"/>
        <v>87456</v>
      </c>
      <c r="H5067" s="388">
        <f t="shared" si="2"/>
        <v>69.59</v>
      </c>
    </row>
    <row r="5068" ht="15.75" customHeight="1">
      <c r="A5068" s="323" t="s">
        <v>25910</v>
      </c>
      <c r="B5068" s="480" t="s">
        <v>25911</v>
      </c>
      <c r="C5068" s="323" t="s">
        <v>1711</v>
      </c>
      <c r="D5068" s="323" t="s">
        <v>25912</v>
      </c>
      <c r="F5068" s="286" t="str">
        <f t="shared" si="1"/>
        <v>87457</v>
      </c>
      <c r="H5068" s="388">
        <f t="shared" si="2"/>
        <v>83.97</v>
      </c>
    </row>
    <row r="5069" ht="15.75" customHeight="1">
      <c r="A5069" s="323" t="s">
        <v>25913</v>
      </c>
      <c r="B5069" s="480" t="s">
        <v>25915</v>
      </c>
      <c r="C5069" s="323" t="s">
        <v>1711</v>
      </c>
      <c r="D5069" s="323" t="s">
        <v>25916</v>
      </c>
      <c r="F5069" s="286" t="str">
        <f t="shared" si="1"/>
        <v>87458</v>
      </c>
      <c r="H5069" s="388">
        <f t="shared" si="2"/>
        <v>85.16</v>
      </c>
    </row>
    <row r="5070" ht="15.75" customHeight="1">
      <c r="A5070" s="323" t="s">
        <v>25918</v>
      </c>
      <c r="B5070" s="480" t="s">
        <v>25919</v>
      </c>
      <c r="C5070" s="323" t="s">
        <v>1711</v>
      </c>
      <c r="D5070" s="323" t="s">
        <v>25920</v>
      </c>
      <c r="F5070" s="286" t="str">
        <f t="shared" si="1"/>
        <v>87459</v>
      </c>
      <c r="H5070" s="388">
        <f t="shared" si="2"/>
        <v>64.84</v>
      </c>
    </row>
    <row r="5071" ht="15.75" customHeight="1">
      <c r="A5071" s="323" t="s">
        <v>25921</v>
      </c>
      <c r="B5071" s="480" t="s">
        <v>25922</v>
      </c>
      <c r="C5071" s="323" t="s">
        <v>1711</v>
      </c>
      <c r="D5071" s="323" t="s">
        <v>25923</v>
      </c>
      <c r="F5071" s="286" t="str">
        <f t="shared" si="1"/>
        <v>87460</v>
      </c>
      <c r="H5071" s="388">
        <f t="shared" si="2"/>
        <v>65.65</v>
      </c>
    </row>
    <row r="5072" ht="15.75" customHeight="1">
      <c r="A5072" s="323" t="s">
        <v>25924</v>
      </c>
      <c r="B5072" s="480" t="s">
        <v>25925</v>
      </c>
      <c r="C5072" s="323" t="s">
        <v>1711</v>
      </c>
      <c r="D5072" s="323" t="s">
        <v>25926</v>
      </c>
      <c r="F5072" s="286" t="str">
        <f t="shared" si="1"/>
        <v>87461</v>
      </c>
      <c r="H5072" s="388">
        <f t="shared" si="2"/>
        <v>80.96</v>
      </c>
    </row>
    <row r="5073" ht="15.75" customHeight="1">
      <c r="A5073" s="323" t="s">
        <v>25928</v>
      </c>
      <c r="B5073" s="480" t="s">
        <v>25929</v>
      </c>
      <c r="C5073" s="323" t="s">
        <v>1711</v>
      </c>
      <c r="D5073" s="323" t="s">
        <v>16078</v>
      </c>
      <c r="F5073" s="286" t="str">
        <f t="shared" si="1"/>
        <v>87462</v>
      </c>
      <c r="H5073" s="388">
        <f t="shared" si="2"/>
        <v>81.91</v>
      </c>
    </row>
    <row r="5074" ht="15.75" customHeight="1">
      <c r="A5074" s="323" t="s">
        <v>25931</v>
      </c>
      <c r="B5074" s="480" t="s">
        <v>25932</v>
      </c>
      <c r="C5074" s="323" t="s">
        <v>1711</v>
      </c>
      <c r="D5074" s="323" t="s">
        <v>7544</v>
      </c>
      <c r="F5074" s="286" t="str">
        <f t="shared" si="1"/>
        <v>87463</v>
      </c>
      <c r="H5074" s="388">
        <f t="shared" si="2"/>
        <v>97.68</v>
      </c>
    </row>
    <row r="5075" ht="15.75" customHeight="1">
      <c r="A5075" s="323" t="s">
        <v>25933</v>
      </c>
      <c r="B5075" s="480" t="s">
        <v>25934</v>
      </c>
      <c r="C5075" s="323" t="s">
        <v>1711</v>
      </c>
      <c r="D5075" s="323" t="s">
        <v>25935</v>
      </c>
      <c r="F5075" s="286" t="str">
        <f t="shared" si="1"/>
        <v>87464</v>
      </c>
      <c r="H5075" s="388">
        <f t="shared" si="2"/>
        <v>98.87</v>
      </c>
    </row>
    <row r="5076" ht="15.75" customHeight="1">
      <c r="A5076" s="323" t="s">
        <v>25936</v>
      </c>
      <c r="B5076" s="480" t="s">
        <v>25938</v>
      </c>
      <c r="C5076" s="323" t="s">
        <v>1711</v>
      </c>
      <c r="D5076" s="323" t="s">
        <v>25940</v>
      </c>
      <c r="F5076" s="286" t="str">
        <f t="shared" si="1"/>
        <v>87465</v>
      </c>
      <c r="H5076" s="388">
        <f t="shared" si="2"/>
        <v>57.22</v>
      </c>
    </row>
    <row r="5077" ht="15.75" customHeight="1">
      <c r="A5077" s="323" t="s">
        <v>25941</v>
      </c>
      <c r="B5077" s="480" t="s">
        <v>25942</v>
      </c>
      <c r="C5077" s="323" t="s">
        <v>1711</v>
      </c>
      <c r="D5077" s="323" t="s">
        <v>25943</v>
      </c>
      <c r="F5077" s="286" t="str">
        <f t="shared" si="1"/>
        <v>87466</v>
      </c>
      <c r="H5077" s="388">
        <f t="shared" si="2"/>
        <v>58.03</v>
      </c>
    </row>
    <row r="5078" ht="15.75" customHeight="1">
      <c r="A5078" s="323" t="s">
        <v>25944</v>
      </c>
      <c r="B5078" s="480" t="s">
        <v>25945</v>
      </c>
      <c r="C5078" s="323" t="s">
        <v>1711</v>
      </c>
      <c r="D5078" s="323" t="s">
        <v>25946</v>
      </c>
      <c r="F5078" s="286" t="str">
        <f t="shared" si="1"/>
        <v>87467</v>
      </c>
      <c r="H5078" s="388">
        <f t="shared" si="2"/>
        <v>72.69</v>
      </c>
    </row>
    <row r="5079" ht="15.75" customHeight="1">
      <c r="A5079" s="323" t="s">
        <v>25947</v>
      </c>
      <c r="B5079" s="480" t="s">
        <v>25949</v>
      </c>
      <c r="C5079" s="323" t="s">
        <v>1711</v>
      </c>
      <c r="D5079" s="323" t="s">
        <v>25950</v>
      </c>
      <c r="F5079" s="286" t="str">
        <f t="shared" si="1"/>
        <v>87468</v>
      </c>
      <c r="H5079" s="388">
        <f t="shared" si="2"/>
        <v>73.64</v>
      </c>
    </row>
    <row r="5080" ht="15.75" customHeight="1">
      <c r="A5080" s="323" t="s">
        <v>25952</v>
      </c>
      <c r="B5080" s="480" t="s">
        <v>25953</v>
      </c>
      <c r="C5080" s="323" t="s">
        <v>1711</v>
      </c>
      <c r="D5080" s="323" t="s">
        <v>25954</v>
      </c>
      <c r="F5080" s="286" t="str">
        <f t="shared" si="1"/>
        <v>87469</v>
      </c>
      <c r="H5080" s="388">
        <f t="shared" si="2"/>
        <v>88.54</v>
      </c>
    </row>
    <row r="5081" ht="15.75" customHeight="1">
      <c r="A5081" s="323" t="s">
        <v>25955</v>
      </c>
      <c r="B5081" s="480" t="s">
        <v>25957</v>
      </c>
      <c r="C5081" s="323" t="s">
        <v>1711</v>
      </c>
      <c r="D5081" s="323" t="s">
        <v>25958</v>
      </c>
      <c r="F5081" s="286" t="str">
        <f t="shared" si="1"/>
        <v>87470</v>
      </c>
      <c r="H5081" s="388">
        <f t="shared" si="2"/>
        <v>89.73</v>
      </c>
    </row>
    <row r="5082" ht="15.75" customHeight="1">
      <c r="A5082" s="323" t="s">
        <v>25960</v>
      </c>
      <c r="B5082" s="480" t="s">
        <v>25961</v>
      </c>
      <c r="C5082" s="323" t="s">
        <v>1711</v>
      </c>
      <c r="D5082" s="323" t="s">
        <v>25962</v>
      </c>
      <c r="F5082" s="286" t="str">
        <f t="shared" si="1"/>
        <v>89044</v>
      </c>
      <c r="H5082" s="388">
        <f t="shared" si="2"/>
        <v>57.4</v>
      </c>
    </row>
    <row r="5083" ht="15.75" customHeight="1">
      <c r="A5083" s="323" t="s">
        <v>25963</v>
      </c>
      <c r="B5083" s="480" t="s">
        <v>25964</v>
      </c>
      <c r="C5083" s="323" t="s">
        <v>1711</v>
      </c>
      <c r="D5083" s="323" t="s">
        <v>25965</v>
      </c>
      <c r="F5083" s="286" t="str">
        <f t="shared" si="1"/>
        <v>89169</v>
      </c>
      <c r="H5083" s="388">
        <f t="shared" si="2"/>
        <v>58.38</v>
      </c>
    </row>
    <row r="5084" ht="15.75" customHeight="1">
      <c r="A5084" s="323" t="s">
        <v>25966</v>
      </c>
      <c r="B5084" s="480" t="s">
        <v>25967</v>
      </c>
      <c r="C5084" s="323" t="s">
        <v>1711</v>
      </c>
      <c r="D5084" s="323" t="s">
        <v>25968</v>
      </c>
      <c r="F5084" s="286" t="str">
        <f t="shared" si="1"/>
        <v>89978</v>
      </c>
      <c r="H5084" s="388">
        <f t="shared" si="2"/>
        <v>74.07</v>
      </c>
    </row>
    <row r="5085" ht="15.75" customHeight="1">
      <c r="A5085" s="323" t="s">
        <v>25970</v>
      </c>
      <c r="B5085" s="480" t="s">
        <v>25971</v>
      </c>
      <c r="C5085" s="323" t="s">
        <v>1711</v>
      </c>
      <c r="D5085" s="323" t="s">
        <v>25973</v>
      </c>
      <c r="F5085" s="286" t="str">
        <f t="shared" si="1"/>
        <v>73937/1</v>
      </c>
      <c r="H5085" s="388">
        <f t="shared" si="2"/>
        <v>128.41</v>
      </c>
    </row>
    <row r="5086" ht="15.75" customHeight="1">
      <c r="A5086" s="323" t="s">
        <v>25974</v>
      </c>
      <c r="B5086" s="480" t="s">
        <v>25975</v>
      </c>
      <c r="C5086" s="323" t="s">
        <v>1711</v>
      </c>
      <c r="D5086" s="323" t="s">
        <v>25976</v>
      </c>
      <c r="F5086" s="286" t="str">
        <f t="shared" si="1"/>
        <v>73937/3</v>
      </c>
      <c r="H5086" s="388">
        <f t="shared" si="2"/>
        <v>128.64</v>
      </c>
    </row>
    <row r="5087" ht="15.75" customHeight="1">
      <c r="A5087" s="323" t="s">
        <v>25977</v>
      </c>
      <c r="B5087" s="480" t="s">
        <v>25978</v>
      </c>
      <c r="C5087" s="323" t="s">
        <v>1711</v>
      </c>
      <c r="D5087" s="323" t="s">
        <v>25979</v>
      </c>
      <c r="F5087" s="286" t="str">
        <f t="shared" si="1"/>
        <v>73937/5</v>
      </c>
      <c r="H5087" s="388">
        <f t="shared" si="2"/>
        <v>222.67</v>
      </c>
    </row>
    <row r="5088" ht="15.75" customHeight="1">
      <c r="A5088" s="323" t="s">
        <v>25980</v>
      </c>
      <c r="B5088" s="480" t="s">
        <v>25981</v>
      </c>
      <c r="C5088" s="323" t="s">
        <v>1711</v>
      </c>
      <c r="D5088" s="323" t="s">
        <v>3401</v>
      </c>
      <c r="F5088" s="286" t="str">
        <f t="shared" si="1"/>
        <v>89453</v>
      </c>
      <c r="H5088" s="388">
        <f t="shared" si="2"/>
        <v>64.87</v>
      </c>
    </row>
    <row r="5089" ht="15.75" customHeight="1">
      <c r="A5089" s="323" t="s">
        <v>25984</v>
      </c>
      <c r="B5089" s="480" t="s">
        <v>25985</v>
      </c>
      <c r="C5089" s="323" t="s">
        <v>1711</v>
      </c>
      <c r="D5089" s="323" t="s">
        <v>25986</v>
      </c>
      <c r="F5089" s="286" t="str">
        <f t="shared" si="1"/>
        <v>89454</v>
      </c>
      <c r="H5089" s="388">
        <f t="shared" si="2"/>
        <v>61.39</v>
      </c>
    </row>
    <row r="5090" ht="15.75" customHeight="1">
      <c r="A5090" s="323" t="s">
        <v>25987</v>
      </c>
      <c r="B5090" s="480" t="s">
        <v>25988</v>
      </c>
      <c r="C5090" s="323" t="s">
        <v>1711</v>
      </c>
      <c r="D5090" s="323" t="s">
        <v>25989</v>
      </c>
      <c r="F5090" s="286" t="str">
        <f t="shared" si="1"/>
        <v>89455</v>
      </c>
      <c r="H5090" s="388">
        <f t="shared" si="2"/>
        <v>79.85</v>
      </c>
    </row>
    <row r="5091" ht="15.75" customHeight="1">
      <c r="A5091" s="323" t="s">
        <v>25991</v>
      </c>
      <c r="B5091" s="480" t="s">
        <v>25993</v>
      </c>
      <c r="C5091" s="323" t="s">
        <v>1711</v>
      </c>
      <c r="D5091" s="323" t="s">
        <v>25994</v>
      </c>
      <c r="F5091" s="286" t="str">
        <f t="shared" si="1"/>
        <v>89456</v>
      </c>
      <c r="H5091" s="388">
        <f t="shared" si="2"/>
        <v>75.74</v>
      </c>
    </row>
    <row r="5092" ht="15.75" customHeight="1">
      <c r="A5092" s="323" t="s">
        <v>25995</v>
      </c>
      <c r="B5092" s="480" t="s">
        <v>25996</v>
      </c>
      <c r="C5092" s="323" t="s">
        <v>1711</v>
      </c>
      <c r="D5092" s="323" t="s">
        <v>25367</v>
      </c>
      <c r="F5092" s="286" t="str">
        <f t="shared" si="1"/>
        <v>89457</v>
      </c>
      <c r="H5092" s="388">
        <f t="shared" si="2"/>
        <v>69.27</v>
      </c>
    </row>
    <row r="5093" ht="15.75" customHeight="1">
      <c r="A5093" s="323" t="s">
        <v>25997</v>
      </c>
      <c r="B5093" s="480" t="s">
        <v>25998</v>
      </c>
      <c r="C5093" s="323" t="s">
        <v>1711</v>
      </c>
      <c r="D5093" s="323" t="s">
        <v>15518</v>
      </c>
      <c r="F5093" s="286" t="str">
        <f t="shared" si="1"/>
        <v>89458</v>
      </c>
      <c r="H5093" s="388">
        <f t="shared" si="2"/>
        <v>63.91</v>
      </c>
    </row>
    <row r="5094" ht="15.75" customHeight="1">
      <c r="A5094" s="323" t="s">
        <v>25999</v>
      </c>
      <c r="B5094" s="480" t="s">
        <v>26000</v>
      </c>
      <c r="C5094" s="323" t="s">
        <v>1711</v>
      </c>
      <c r="D5094" s="323" t="s">
        <v>26001</v>
      </c>
      <c r="F5094" s="286" t="str">
        <f t="shared" si="1"/>
        <v>89459</v>
      </c>
      <c r="H5094" s="388">
        <f t="shared" si="2"/>
        <v>85.85</v>
      </c>
    </row>
    <row r="5095" ht="15.75" customHeight="1">
      <c r="A5095" s="323" t="s">
        <v>26003</v>
      </c>
      <c r="B5095" s="480" t="s">
        <v>26004</v>
      </c>
      <c r="C5095" s="323" t="s">
        <v>1711</v>
      </c>
      <c r="D5095" s="323" t="s">
        <v>26005</v>
      </c>
      <c r="F5095" s="286" t="str">
        <f t="shared" si="1"/>
        <v>89460</v>
      </c>
      <c r="H5095" s="388">
        <f t="shared" si="2"/>
        <v>79.38</v>
      </c>
    </row>
    <row r="5096" ht="15.75" customHeight="1">
      <c r="A5096" s="323" t="s">
        <v>26007</v>
      </c>
      <c r="B5096" s="480" t="s">
        <v>26008</v>
      </c>
      <c r="C5096" s="323" t="s">
        <v>1711</v>
      </c>
      <c r="D5096" s="323" t="s">
        <v>25772</v>
      </c>
      <c r="F5096" s="286" t="str">
        <f t="shared" si="1"/>
        <v>89462</v>
      </c>
      <c r="H5096" s="388">
        <f t="shared" si="2"/>
        <v>74.87</v>
      </c>
    </row>
    <row r="5097" ht="15.75" customHeight="1">
      <c r="A5097" s="323" t="s">
        <v>26009</v>
      </c>
      <c r="B5097" s="480" t="s">
        <v>26010</v>
      </c>
      <c r="C5097" s="323" t="s">
        <v>1711</v>
      </c>
      <c r="D5097" s="323" t="s">
        <v>26011</v>
      </c>
      <c r="F5097" s="286" t="str">
        <f t="shared" si="1"/>
        <v>89463</v>
      </c>
      <c r="H5097" s="388">
        <f t="shared" si="2"/>
        <v>71.7</v>
      </c>
    </row>
    <row r="5098" ht="15.75" customHeight="1">
      <c r="A5098" s="323" t="s">
        <v>26012</v>
      </c>
      <c r="B5098" s="480" t="s">
        <v>26013</v>
      </c>
      <c r="C5098" s="323" t="s">
        <v>1711</v>
      </c>
      <c r="D5098" s="323" t="s">
        <v>26014</v>
      </c>
      <c r="F5098" s="286" t="str">
        <f t="shared" si="1"/>
        <v>89464</v>
      </c>
      <c r="H5098" s="388">
        <f t="shared" si="2"/>
        <v>98.86</v>
      </c>
    </row>
    <row r="5099" ht="15.75" customHeight="1">
      <c r="A5099" s="323" t="s">
        <v>26016</v>
      </c>
      <c r="B5099" s="480" t="s">
        <v>26017</v>
      </c>
      <c r="C5099" s="323" t="s">
        <v>1711</v>
      </c>
      <c r="D5099" s="323" t="s">
        <v>26019</v>
      </c>
      <c r="F5099" s="286" t="str">
        <f t="shared" si="1"/>
        <v>89465</v>
      </c>
      <c r="H5099" s="388">
        <f t="shared" si="2"/>
        <v>95.14</v>
      </c>
    </row>
    <row r="5100" ht="15.75" customHeight="1">
      <c r="A5100" s="323" t="s">
        <v>26020</v>
      </c>
      <c r="B5100" s="480" t="s">
        <v>26021</v>
      </c>
      <c r="C5100" s="323" t="s">
        <v>1711</v>
      </c>
      <c r="D5100" s="323" t="s">
        <v>26022</v>
      </c>
      <c r="F5100" s="286" t="str">
        <f t="shared" si="1"/>
        <v>89466</v>
      </c>
      <c r="H5100" s="388">
        <f t="shared" si="2"/>
        <v>79.6</v>
      </c>
    </row>
    <row r="5101" ht="15.75" customHeight="1">
      <c r="A5101" s="323" t="s">
        <v>26023</v>
      </c>
      <c r="B5101" s="480" t="s">
        <v>26024</v>
      </c>
      <c r="C5101" s="323" t="s">
        <v>1711</v>
      </c>
      <c r="D5101" s="323" t="s">
        <v>26025</v>
      </c>
      <c r="F5101" s="286" t="str">
        <f t="shared" si="1"/>
        <v>89467</v>
      </c>
      <c r="H5101" s="388">
        <f t="shared" si="2"/>
        <v>74.27</v>
      </c>
    </row>
    <row r="5102" ht="15.75" customHeight="1">
      <c r="A5102" s="323" t="s">
        <v>26026</v>
      </c>
      <c r="B5102" s="480" t="s">
        <v>26027</v>
      </c>
      <c r="C5102" s="323" t="s">
        <v>1711</v>
      </c>
      <c r="D5102" s="323" t="s">
        <v>26028</v>
      </c>
      <c r="F5102" s="286" t="str">
        <f t="shared" si="1"/>
        <v>89468</v>
      </c>
      <c r="H5102" s="388">
        <f t="shared" si="2"/>
        <v>104.6</v>
      </c>
    </row>
    <row r="5103" ht="15.75" customHeight="1">
      <c r="A5103" s="323" t="s">
        <v>26030</v>
      </c>
      <c r="B5103" s="480" t="s">
        <v>26032</v>
      </c>
      <c r="C5103" s="323" t="s">
        <v>1711</v>
      </c>
      <c r="D5103" s="323" t="s">
        <v>26033</v>
      </c>
      <c r="F5103" s="286" t="str">
        <f t="shared" si="1"/>
        <v>89469</v>
      </c>
      <c r="H5103" s="388">
        <f t="shared" si="2"/>
        <v>98.27</v>
      </c>
    </row>
    <row r="5104" ht="15.75" customHeight="1">
      <c r="A5104" s="323" t="s">
        <v>26034</v>
      </c>
      <c r="B5104" s="480" t="s">
        <v>26035</v>
      </c>
      <c r="C5104" s="323" t="s">
        <v>1711</v>
      </c>
      <c r="D5104" s="323" t="s">
        <v>26036</v>
      </c>
      <c r="F5104" s="286" t="str">
        <f t="shared" si="1"/>
        <v>89470</v>
      </c>
      <c r="H5104" s="388">
        <f t="shared" si="2"/>
        <v>79.01</v>
      </c>
    </row>
    <row r="5105" ht="15.75" customHeight="1">
      <c r="A5105" s="323" t="s">
        <v>26037</v>
      </c>
      <c r="B5105" s="480" t="s">
        <v>26038</v>
      </c>
      <c r="C5105" s="323" t="s">
        <v>1711</v>
      </c>
      <c r="D5105" s="323" t="s">
        <v>26039</v>
      </c>
      <c r="F5105" s="286" t="str">
        <f t="shared" si="1"/>
        <v>89471</v>
      </c>
      <c r="H5105" s="388">
        <f t="shared" si="2"/>
        <v>75.54</v>
      </c>
    </row>
    <row r="5106" ht="15.75" customHeight="1">
      <c r="A5106" s="323" t="s">
        <v>26040</v>
      </c>
      <c r="B5106" s="480" t="s">
        <v>26041</v>
      </c>
      <c r="C5106" s="323" t="s">
        <v>1711</v>
      </c>
      <c r="D5106" s="323" t="s">
        <v>4873</v>
      </c>
      <c r="F5106" s="286" t="str">
        <f t="shared" si="1"/>
        <v>89472</v>
      </c>
      <c r="H5106" s="388">
        <f t="shared" si="2"/>
        <v>93.64</v>
      </c>
    </row>
    <row r="5107" ht="15.75" customHeight="1">
      <c r="A5107" s="323" t="s">
        <v>26044</v>
      </c>
      <c r="B5107" s="480" t="s">
        <v>26045</v>
      </c>
      <c r="C5107" s="323" t="s">
        <v>1711</v>
      </c>
      <c r="D5107" s="323" t="s">
        <v>26046</v>
      </c>
      <c r="F5107" s="286" t="str">
        <f t="shared" si="1"/>
        <v>89473</v>
      </c>
      <c r="H5107" s="388">
        <f t="shared" si="2"/>
        <v>89.78</v>
      </c>
    </row>
    <row r="5108" ht="15.75" customHeight="1">
      <c r="A5108" s="323" t="s">
        <v>26047</v>
      </c>
      <c r="B5108" s="480" t="s">
        <v>26048</v>
      </c>
      <c r="C5108" s="323" t="s">
        <v>1711</v>
      </c>
      <c r="D5108" s="323" t="s">
        <v>26049</v>
      </c>
      <c r="F5108" s="286" t="str">
        <f t="shared" si="1"/>
        <v>89474</v>
      </c>
      <c r="H5108" s="388">
        <f t="shared" si="2"/>
        <v>87.43</v>
      </c>
    </row>
    <row r="5109" ht="15.75" customHeight="1">
      <c r="A5109" s="323" t="s">
        <v>26050</v>
      </c>
      <c r="B5109" s="480" t="s">
        <v>26051</v>
      </c>
      <c r="C5109" s="323" t="s">
        <v>1711</v>
      </c>
      <c r="D5109" s="323" t="s">
        <v>26052</v>
      </c>
      <c r="F5109" s="286" t="str">
        <f t="shared" si="1"/>
        <v>89475</v>
      </c>
      <c r="H5109" s="388">
        <f t="shared" si="2"/>
        <v>80.23</v>
      </c>
    </row>
    <row r="5110" ht="15.75" customHeight="1">
      <c r="A5110" s="323" t="s">
        <v>26055</v>
      </c>
      <c r="B5110" s="480" t="s">
        <v>26056</v>
      </c>
      <c r="C5110" s="323" t="s">
        <v>1711</v>
      </c>
      <c r="D5110" s="323" t="s">
        <v>19529</v>
      </c>
      <c r="F5110" s="286" t="str">
        <f t="shared" si="1"/>
        <v>89476</v>
      </c>
      <c r="H5110" s="388">
        <f t="shared" si="2"/>
        <v>103.91</v>
      </c>
    </row>
    <row r="5111" ht="15.75" customHeight="1">
      <c r="A5111" s="323" t="s">
        <v>26057</v>
      </c>
      <c r="B5111" s="480" t="s">
        <v>26058</v>
      </c>
      <c r="C5111" s="323" t="s">
        <v>1711</v>
      </c>
      <c r="D5111" s="323" t="s">
        <v>26059</v>
      </c>
      <c r="F5111" s="286" t="str">
        <f t="shared" si="1"/>
        <v>89477</v>
      </c>
      <c r="H5111" s="388">
        <f t="shared" si="2"/>
        <v>95.87</v>
      </c>
    </row>
    <row r="5112" ht="15.75" customHeight="1">
      <c r="A5112" s="323" t="s">
        <v>26060</v>
      </c>
      <c r="B5112" s="480" t="s">
        <v>26061</v>
      </c>
      <c r="C5112" s="323" t="s">
        <v>1711</v>
      </c>
      <c r="D5112" s="323" t="s">
        <v>2791</v>
      </c>
      <c r="F5112" s="286" t="str">
        <f t="shared" si="1"/>
        <v>89478</v>
      </c>
      <c r="H5112" s="388">
        <f t="shared" si="2"/>
        <v>89.26</v>
      </c>
    </row>
    <row r="5113" ht="15.75" customHeight="1">
      <c r="A5113" s="323" t="s">
        <v>26063</v>
      </c>
      <c r="B5113" s="480" t="s">
        <v>26064</v>
      </c>
      <c r="C5113" s="323" t="s">
        <v>1711</v>
      </c>
      <c r="D5113" s="323" t="s">
        <v>22126</v>
      </c>
      <c r="F5113" s="286" t="str">
        <f t="shared" si="1"/>
        <v>89479</v>
      </c>
      <c r="H5113" s="388">
        <f t="shared" si="2"/>
        <v>86.08</v>
      </c>
    </row>
    <row r="5114" ht="15.75" customHeight="1">
      <c r="A5114" s="323" t="s">
        <v>26066</v>
      </c>
      <c r="B5114" s="480" t="s">
        <v>26067</v>
      </c>
      <c r="C5114" s="323" t="s">
        <v>1711</v>
      </c>
      <c r="D5114" s="323" t="s">
        <v>26068</v>
      </c>
      <c r="F5114" s="286" t="str">
        <f t="shared" si="1"/>
        <v>89480</v>
      </c>
      <c r="H5114" s="388">
        <f t="shared" si="2"/>
        <v>112.9</v>
      </c>
    </row>
    <row r="5115" ht="15.75" customHeight="1">
      <c r="A5115" s="323" t="s">
        <v>26069</v>
      </c>
      <c r="B5115" s="480" t="s">
        <v>26070</v>
      </c>
      <c r="C5115" s="323" t="s">
        <v>1711</v>
      </c>
      <c r="D5115" s="323" t="s">
        <v>23943</v>
      </c>
      <c r="F5115" s="286" t="str">
        <f t="shared" si="1"/>
        <v>89483</v>
      </c>
      <c r="H5115" s="388">
        <f t="shared" si="2"/>
        <v>109.43</v>
      </c>
    </row>
    <row r="5116" ht="15.75" customHeight="1">
      <c r="A5116" s="323" t="s">
        <v>26071</v>
      </c>
      <c r="B5116" s="480" t="s">
        <v>26072</v>
      </c>
      <c r="C5116" s="323" t="s">
        <v>1711</v>
      </c>
      <c r="D5116" s="323" t="s">
        <v>26074</v>
      </c>
      <c r="F5116" s="286" t="str">
        <f t="shared" si="1"/>
        <v>89484</v>
      </c>
      <c r="H5116" s="388">
        <f t="shared" si="2"/>
        <v>98</v>
      </c>
    </row>
    <row r="5117" ht="15.75" customHeight="1">
      <c r="A5117" s="323" t="s">
        <v>26075</v>
      </c>
      <c r="B5117" s="480" t="s">
        <v>26076</v>
      </c>
      <c r="C5117" s="323" t="s">
        <v>1711</v>
      </c>
      <c r="D5117" s="323" t="s">
        <v>26077</v>
      </c>
      <c r="F5117" s="286" t="str">
        <f t="shared" si="1"/>
        <v>89486</v>
      </c>
      <c r="H5117" s="388">
        <f t="shared" si="2"/>
        <v>91.1</v>
      </c>
    </row>
    <row r="5118" ht="15.75" customHeight="1">
      <c r="A5118" s="323" t="s">
        <v>26079</v>
      </c>
      <c r="B5118" s="480" t="s">
        <v>26080</v>
      </c>
      <c r="C5118" s="323" t="s">
        <v>1711</v>
      </c>
      <c r="D5118" s="323" t="s">
        <v>26081</v>
      </c>
      <c r="F5118" s="286" t="str">
        <f t="shared" si="1"/>
        <v>89487</v>
      </c>
      <c r="H5118" s="388">
        <f t="shared" si="2"/>
        <v>122.9</v>
      </c>
    </row>
    <row r="5119" ht="15.75" customHeight="1">
      <c r="A5119" s="323" t="s">
        <v>26082</v>
      </c>
      <c r="B5119" s="480" t="s">
        <v>26083</v>
      </c>
      <c r="C5119" s="323" t="s">
        <v>1711</v>
      </c>
      <c r="D5119" s="323" t="s">
        <v>5851</v>
      </c>
      <c r="F5119" s="286" t="str">
        <f t="shared" si="1"/>
        <v>89488</v>
      </c>
      <c r="H5119" s="388">
        <f t="shared" si="2"/>
        <v>115</v>
      </c>
    </row>
    <row r="5120" ht="15.75" customHeight="1">
      <c r="A5120" s="323" t="s">
        <v>26084</v>
      </c>
      <c r="B5120" s="480" t="s">
        <v>26085</v>
      </c>
      <c r="C5120" s="323" t="s">
        <v>1711</v>
      </c>
      <c r="D5120" s="323" t="s">
        <v>16442</v>
      </c>
      <c r="F5120" s="286" t="str">
        <f t="shared" si="1"/>
        <v>91815</v>
      </c>
      <c r="H5120" s="388">
        <f t="shared" si="2"/>
        <v>64.73</v>
      </c>
    </row>
    <row r="5121" ht="15.75" customHeight="1">
      <c r="A5121" s="323" t="s">
        <v>26088</v>
      </c>
      <c r="B5121" s="480" t="s">
        <v>26089</v>
      </c>
      <c r="C5121" s="323" t="s">
        <v>1711</v>
      </c>
      <c r="D5121" s="323" t="s">
        <v>26090</v>
      </c>
      <c r="F5121" s="286" t="str">
        <f t="shared" si="1"/>
        <v>91816</v>
      </c>
      <c r="H5121" s="388">
        <f t="shared" si="2"/>
        <v>74.95</v>
      </c>
    </row>
    <row r="5122" ht="15.75" customHeight="1">
      <c r="A5122" s="323" t="s">
        <v>26091</v>
      </c>
      <c r="B5122" s="480" t="s">
        <v>26092</v>
      </c>
      <c r="C5122" s="323" t="s">
        <v>1711</v>
      </c>
      <c r="D5122" s="323" t="s">
        <v>26093</v>
      </c>
      <c r="F5122" s="286" t="str">
        <f t="shared" si="1"/>
        <v>72139</v>
      </c>
      <c r="H5122" s="388">
        <f t="shared" si="2"/>
        <v>596.84</v>
      </c>
    </row>
    <row r="5123" ht="15.75" customHeight="1">
      <c r="A5123" s="323" t="s">
        <v>26094</v>
      </c>
      <c r="B5123" s="480" t="s">
        <v>26095</v>
      </c>
      <c r="C5123" s="323" t="s">
        <v>1711</v>
      </c>
      <c r="D5123" s="323" t="s">
        <v>26096</v>
      </c>
      <c r="F5123" s="286" t="str">
        <f t="shared" si="1"/>
        <v>72175</v>
      </c>
      <c r="H5123" s="388">
        <f t="shared" si="2"/>
        <v>601.31</v>
      </c>
    </row>
    <row r="5124" ht="15.75" customHeight="1">
      <c r="A5124" s="323" t="s">
        <v>26098</v>
      </c>
      <c r="B5124" s="480" t="s">
        <v>26099</v>
      </c>
      <c r="C5124" s="323" t="s">
        <v>1711</v>
      </c>
      <c r="D5124" s="323" t="s">
        <v>26101</v>
      </c>
      <c r="F5124" s="286" t="str">
        <f t="shared" si="1"/>
        <v>72176</v>
      </c>
      <c r="H5124" s="388">
        <f t="shared" si="2"/>
        <v>605.78</v>
      </c>
    </row>
    <row r="5125" ht="15.75" customHeight="1">
      <c r="A5125" s="323" t="s">
        <v>26102</v>
      </c>
      <c r="B5125" s="480" t="s">
        <v>26103</v>
      </c>
      <c r="C5125" s="323" t="s">
        <v>1711</v>
      </c>
      <c r="D5125" s="323" t="s">
        <v>23070</v>
      </c>
      <c r="F5125" s="286" t="str">
        <f t="shared" si="1"/>
        <v>72178</v>
      </c>
      <c r="H5125" s="388">
        <f t="shared" si="2"/>
        <v>26.78</v>
      </c>
    </row>
    <row r="5126" ht="15.75" customHeight="1">
      <c r="A5126" s="323" t="s">
        <v>26104</v>
      </c>
      <c r="B5126" s="480" t="s">
        <v>26105</v>
      </c>
      <c r="C5126" s="323" t="s">
        <v>1711</v>
      </c>
      <c r="D5126" s="323" t="s">
        <v>5312</v>
      </c>
      <c r="F5126" s="286" t="str">
        <f t="shared" si="1"/>
        <v>72179</v>
      </c>
      <c r="H5126" s="388">
        <f t="shared" si="2"/>
        <v>63.82</v>
      </c>
    </row>
    <row r="5127" ht="15.75" customHeight="1">
      <c r="A5127" s="323" t="s">
        <v>26106</v>
      </c>
      <c r="B5127" s="480" t="s">
        <v>26107</v>
      </c>
      <c r="C5127" s="323" t="s">
        <v>1711</v>
      </c>
      <c r="D5127" s="323" t="s">
        <v>10130</v>
      </c>
      <c r="F5127" s="286" t="str">
        <f t="shared" si="1"/>
        <v>72180</v>
      </c>
      <c r="H5127" s="388">
        <f t="shared" si="2"/>
        <v>17.44</v>
      </c>
    </row>
    <row r="5128" ht="15.75" customHeight="1">
      <c r="A5128" s="323" t="s">
        <v>26109</v>
      </c>
      <c r="B5128" s="480" t="s">
        <v>26110</v>
      </c>
      <c r="C5128" s="323" t="s">
        <v>1711</v>
      </c>
      <c r="D5128" s="323" t="s">
        <v>18129</v>
      </c>
      <c r="F5128" s="286" t="str">
        <f t="shared" si="1"/>
        <v>72181</v>
      </c>
      <c r="H5128" s="388">
        <f t="shared" si="2"/>
        <v>35.51</v>
      </c>
    </row>
    <row r="5129" ht="15.75" customHeight="1">
      <c r="A5129" s="323" t="s">
        <v>26112</v>
      </c>
      <c r="B5129" s="480" t="s">
        <v>26113</v>
      </c>
      <c r="C5129" s="323" t="s">
        <v>1711</v>
      </c>
      <c r="D5129" s="323" t="s">
        <v>26114</v>
      </c>
      <c r="F5129" s="286" t="str">
        <f t="shared" si="1"/>
        <v>73774/1</v>
      </c>
      <c r="H5129" s="388">
        <f t="shared" si="2"/>
        <v>344.35</v>
      </c>
    </row>
    <row r="5130" ht="15.75" customHeight="1">
      <c r="A5130" s="323" t="s">
        <v>26115</v>
      </c>
      <c r="B5130" s="480" t="s">
        <v>26116</v>
      </c>
      <c r="C5130" s="323" t="s">
        <v>1711</v>
      </c>
      <c r="D5130" s="323" t="s">
        <v>14026</v>
      </c>
      <c r="F5130" s="286" t="str">
        <f t="shared" si="1"/>
        <v>73909/1</v>
      </c>
      <c r="H5130" s="388">
        <f t="shared" si="2"/>
        <v>256.8</v>
      </c>
    </row>
    <row r="5131" ht="15.75" customHeight="1">
      <c r="A5131" s="323" t="s">
        <v>26118</v>
      </c>
      <c r="B5131" s="480" t="s">
        <v>26120</v>
      </c>
      <c r="C5131" s="323" t="s">
        <v>1711</v>
      </c>
      <c r="D5131" s="323" t="s">
        <v>26121</v>
      </c>
      <c r="F5131" s="286" t="str">
        <f t="shared" si="1"/>
        <v>74229/1</v>
      </c>
      <c r="H5131" s="388">
        <f t="shared" si="2"/>
        <v>775.22</v>
      </c>
    </row>
    <row r="5132" ht="15.75" customHeight="1">
      <c r="A5132" s="323" t="s">
        <v>26122</v>
      </c>
      <c r="B5132" s="480" t="s">
        <v>26123</v>
      </c>
      <c r="C5132" s="323" t="s">
        <v>1711</v>
      </c>
      <c r="D5132" s="323" t="s">
        <v>26124</v>
      </c>
      <c r="F5132" s="286" t="str">
        <f t="shared" si="1"/>
        <v>79627</v>
      </c>
      <c r="H5132" s="388">
        <f t="shared" si="2"/>
        <v>415.51</v>
      </c>
    </row>
    <row r="5133" ht="15.75" customHeight="1">
      <c r="A5133" s="323" t="s">
        <v>26125</v>
      </c>
      <c r="B5133" s="480" t="s">
        <v>26126</v>
      </c>
      <c r="C5133" s="323" t="s">
        <v>1711</v>
      </c>
      <c r="D5133" s="323" t="s">
        <v>26049</v>
      </c>
      <c r="F5133" s="286" t="str">
        <f t="shared" si="1"/>
        <v>96358</v>
      </c>
      <c r="H5133" s="388">
        <f t="shared" si="2"/>
        <v>87.43</v>
      </c>
    </row>
    <row r="5134" ht="15.75" customHeight="1">
      <c r="A5134" s="323" t="s">
        <v>26127</v>
      </c>
      <c r="B5134" s="480" t="s">
        <v>26129</v>
      </c>
      <c r="C5134" s="323" t="s">
        <v>1711</v>
      </c>
      <c r="D5134" s="323" t="s">
        <v>23137</v>
      </c>
      <c r="F5134" s="286" t="str">
        <f t="shared" si="1"/>
        <v>96359</v>
      </c>
      <c r="H5134" s="388">
        <f t="shared" si="2"/>
        <v>96.38</v>
      </c>
    </row>
    <row r="5135" ht="15.75" customHeight="1">
      <c r="A5135" s="323" t="s">
        <v>26131</v>
      </c>
      <c r="B5135" s="480" t="s">
        <v>26132</v>
      </c>
      <c r="C5135" s="323" t="s">
        <v>1711</v>
      </c>
      <c r="D5135" s="323" t="s">
        <v>26133</v>
      </c>
      <c r="F5135" s="286" t="str">
        <f t="shared" si="1"/>
        <v>96360</v>
      </c>
      <c r="H5135" s="388">
        <f t="shared" si="2"/>
        <v>110.65</v>
      </c>
    </row>
    <row r="5136" ht="15.75" customHeight="1">
      <c r="A5136" s="323" t="s">
        <v>26134</v>
      </c>
      <c r="B5136" s="480" t="s">
        <v>26135</v>
      </c>
      <c r="C5136" s="323" t="s">
        <v>1711</v>
      </c>
      <c r="D5136" s="323" t="s">
        <v>26136</v>
      </c>
      <c r="F5136" s="286" t="str">
        <f t="shared" si="1"/>
        <v>96361</v>
      </c>
      <c r="H5136" s="388">
        <f t="shared" si="2"/>
        <v>127.9</v>
      </c>
    </row>
    <row r="5137" ht="15.75" customHeight="1">
      <c r="A5137" s="323" t="s">
        <v>26137</v>
      </c>
      <c r="B5137" s="480" t="s">
        <v>26138</v>
      </c>
      <c r="C5137" s="323" t="s">
        <v>1711</v>
      </c>
      <c r="D5137" s="323" t="s">
        <v>26139</v>
      </c>
      <c r="F5137" s="286" t="str">
        <f t="shared" si="1"/>
        <v>96362</v>
      </c>
      <c r="H5137" s="388">
        <f t="shared" si="2"/>
        <v>114.67</v>
      </c>
    </row>
    <row r="5138" ht="15.75" customHeight="1">
      <c r="A5138" s="323" t="s">
        <v>26141</v>
      </c>
      <c r="B5138" s="480" t="s">
        <v>26142</v>
      </c>
      <c r="C5138" s="323" t="s">
        <v>1711</v>
      </c>
      <c r="D5138" s="323" t="s">
        <v>26144</v>
      </c>
      <c r="F5138" s="286" t="str">
        <f t="shared" si="1"/>
        <v>96363</v>
      </c>
      <c r="H5138" s="388">
        <f t="shared" si="2"/>
        <v>124.07</v>
      </c>
    </row>
    <row r="5139" ht="15.75" customHeight="1">
      <c r="A5139" s="323" t="s">
        <v>26145</v>
      </c>
      <c r="B5139" s="480" t="s">
        <v>26146</v>
      </c>
      <c r="C5139" s="323" t="s">
        <v>1711</v>
      </c>
      <c r="D5139" s="323" t="s">
        <v>26147</v>
      </c>
      <c r="F5139" s="286" t="str">
        <f t="shared" si="1"/>
        <v>96364</v>
      </c>
      <c r="H5139" s="388">
        <f t="shared" si="2"/>
        <v>137.88</v>
      </c>
    </row>
    <row r="5140" ht="15.75" customHeight="1">
      <c r="A5140" s="323" t="s">
        <v>26148</v>
      </c>
      <c r="B5140" s="480" t="s">
        <v>26149</v>
      </c>
      <c r="C5140" s="323" t="s">
        <v>1711</v>
      </c>
      <c r="D5140" s="323" t="s">
        <v>26150</v>
      </c>
      <c r="F5140" s="286" t="str">
        <f t="shared" si="1"/>
        <v>96365</v>
      </c>
      <c r="H5140" s="388">
        <f t="shared" si="2"/>
        <v>155.55</v>
      </c>
    </row>
    <row r="5141" ht="15.75" customHeight="1">
      <c r="A5141" s="323" t="s">
        <v>26151</v>
      </c>
      <c r="B5141" s="480" t="s">
        <v>26153</v>
      </c>
      <c r="C5141" s="323" t="s">
        <v>1711</v>
      </c>
      <c r="D5141" s="323" t="s">
        <v>26154</v>
      </c>
      <c r="F5141" s="286" t="str">
        <f t="shared" si="1"/>
        <v>96366</v>
      </c>
      <c r="H5141" s="388">
        <f t="shared" si="2"/>
        <v>141.9</v>
      </c>
    </row>
    <row r="5142" ht="15.75" customHeight="1">
      <c r="A5142" s="323" t="s">
        <v>26156</v>
      </c>
      <c r="B5142" s="480" t="s">
        <v>26157</v>
      </c>
      <c r="C5142" s="323" t="s">
        <v>1711</v>
      </c>
      <c r="D5142" s="323" t="s">
        <v>26158</v>
      </c>
      <c r="F5142" s="286" t="str">
        <f t="shared" si="1"/>
        <v>96367</v>
      </c>
      <c r="H5142" s="388">
        <f t="shared" si="2"/>
        <v>151.71</v>
      </c>
    </row>
    <row r="5143" ht="15.75" customHeight="1">
      <c r="A5143" s="323" t="s">
        <v>26159</v>
      </c>
      <c r="B5143" s="480" t="s">
        <v>26160</v>
      </c>
      <c r="C5143" s="323" t="s">
        <v>1711</v>
      </c>
      <c r="D5143" s="323" t="s">
        <v>26161</v>
      </c>
      <c r="F5143" s="286" t="str">
        <f t="shared" si="1"/>
        <v>96368</v>
      </c>
      <c r="H5143" s="388">
        <f t="shared" si="2"/>
        <v>165.12</v>
      </c>
    </row>
    <row r="5144" ht="15.75" customHeight="1">
      <c r="A5144" s="323" t="s">
        <v>26162</v>
      </c>
      <c r="B5144" s="480" t="s">
        <v>26163</v>
      </c>
      <c r="C5144" s="323" t="s">
        <v>1711</v>
      </c>
      <c r="D5144" s="323" t="s">
        <v>26165</v>
      </c>
      <c r="F5144" s="286" t="str">
        <f t="shared" si="1"/>
        <v>96369</v>
      </c>
      <c r="H5144" s="388">
        <f t="shared" si="2"/>
        <v>183.21</v>
      </c>
    </row>
    <row r="5145" ht="15.75" customHeight="1">
      <c r="A5145" s="323" t="s">
        <v>26167</v>
      </c>
      <c r="B5145" s="480" t="s">
        <v>26168</v>
      </c>
      <c r="C5145" s="323" t="s">
        <v>1711</v>
      </c>
      <c r="D5145" s="323" t="s">
        <v>26169</v>
      </c>
      <c r="F5145" s="286" t="str">
        <f t="shared" si="1"/>
        <v>96370</v>
      </c>
      <c r="H5145" s="388">
        <f t="shared" si="2"/>
        <v>55.94</v>
      </c>
    </row>
    <row r="5146" ht="15.75" customHeight="1">
      <c r="A5146" s="323" t="s">
        <v>26170</v>
      </c>
      <c r="B5146" s="480" t="s">
        <v>26171</v>
      </c>
      <c r="C5146" s="323" t="s">
        <v>1711</v>
      </c>
      <c r="D5146" s="323" t="s">
        <v>26172</v>
      </c>
      <c r="F5146" s="286" t="str">
        <f t="shared" si="1"/>
        <v>96371</v>
      </c>
      <c r="H5146" s="388">
        <f t="shared" si="2"/>
        <v>64.66</v>
      </c>
    </row>
    <row r="5147" ht="15.75" customHeight="1">
      <c r="A5147" s="323" t="s">
        <v>26173</v>
      </c>
      <c r="B5147" s="480" t="s">
        <v>26174</v>
      </c>
      <c r="C5147" s="323" t="s">
        <v>1711</v>
      </c>
      <c r="D5147" s="323" t="s">
        <v>26175</v>
      </c>
      <c r="F5147" s="286" t="str">
        <f t="shared" si="1"/>
        <v>96372</v>
      </c>
      <c r="H5147" s="388">
        <f t="shared" si="2"/>
        <v>20.5</v>
      </c>
    </row>
    <row r="5148" ht="15.75" customHeight="1">
      <c r="A5148" s="323" t="s">
        <v>26177</v>
      </c>
      <c r="B5148" s="480" t="s">
        <v>26178</v>
      </c>
      <c r="C5148" s="323" t="s">
        <v>722</v>
      </c>
      <c r="D5148" s="323" t="s">
        <v>7603</v>
      </c>
      <c r="F5148" s="286" t="str">
        <f t="shared" si="1"/>
        <v>96373</v>
      </c>
      <c r="H5148" s="388">
        <f t="shared" si="2"/>
        <v>8.5</v>
      </c>
    </row>
    <row r="5149" ht="15.75" customHeight="1">
      <c r="A5149" s="323" t="s">
        <v>26180</v>
      </c>
      <c r="B5149" s="480" t="s">
        <v>26181</v>
      </c>
      <c r="C5149" s="323" t="s">
        <v>722</v>
      </c>
      <c r="D5149" s="323" t="s">
        <v>12746</v>
      </c>
      <c r="F5149" s="286" t="str">
        <f t="shared" si="1"/>
        <v>96374</v>
      </c>
      <c r="H5149" s="388">
        <f t="shared" si="2"/>
        <v>30.88</v>
      </c>
    </row>
    <row r="5150" ht="15.75" customHeight="1">
      <c r="A5150" s="323" t="s">
        <v>26182</v>
      </c>
      <c r="B5150" s="480" t="s">
        <v>26183</v>
      </c>
      <c r="C5150" s="323" t="s">
        <v>1711</v>
      </c>
      <c r="D5150" s="323" t="s">
        <v>26184</v>
      </c>
      <c r="F5150" s="286" t="str">
        <f t="shared" si="1"/>
        <v>73863/1</v>
      </c>
      <c r="H5150" s="388">
        <f t="shared" si="2"/>
        <v>77.27</v>
      </c>
    </row>
    <row r="5151" ht="15.75" customHeight="1">
      <c r="A5151" s="323" t="s">
        <v>26186</v>
      </c>
      <c r="B5151" s="480" t="s">
        <v>26187</v>
      </c>
      <c r="C5151" s="323" t="s">
        <v>1711</v>
      </c>
      <c r="D5151" s="323" t="s">
        <v>26189</v>
      </c>
      <c r="F5151" s="286" t="str">
        <f t="shared" si="1"/>
        <v>73863/2</v>
      </c>
      <c r="H5151" s="388">
        <f t="shared" si="2"/>
        <v>158.11</v>
      </c>
    </row>
    <row r="5152" ht="15.75" customHeight="1">
      <c r="A5152" s="323" t="s">
        <v>26190</v>
      </c>
      <c r="B5152" s="480" t="s">
        <v>26191</v>
      </c>
      <c r="C5152" s="323" t="s">
        <v>1711</v>
      </c>
      <c r="D5152" s="323" t="s">
        <v>12706</v>
      </c>
      <c r="F5152" s="286" t="str">
        <f t="shared" si="1"/>
        <v>73790/2</v>
      </c>
      <c r="H5152" s="388">
        <f t="shared" si="2"/>
        <v>63.81</v>
      </c>
    </row>
    <row r="5153" ht="15.75" customHeight="1">
      <c r="A5153" s="323" t="s">
        <v>26192</v>
      </c>
      <c r="B5153" s="480" t="s">
        <v>26193</v>
      </c>
      <c r="C5153" s="323" t="s">
        <v>1711</v>
      </c>
      <c r="D5153" s="323" t="s">
        <v>24110</v>
      </c>
      <c r="F5153" s="286" t="str">
        <f t="shared" si="1"/>
        <v>73790/4</v>
      </c>
      <c r="H5153" s="388">
        <f t="shared" si="2"/>
        <v>49.01</v>
      </c>
    </row>
    <row r="5154" ht="15.75" customHeight="1">
      <c r="A5154" s="323" t="s">
        <v>26194</v>
      </c>
      <c r="B5154" s="480" t="s">
        <v>26195</v>
      </c>
      <c r="C5154" s="323" t="s">
        <v>1711</v>
      </c>
      <c r="D5154" s="323" t="s">
        <v>26196</v>
      </c>
      <c r="F5154" s="286" t="str">
        <f t="shared" si="1"/>
        <v>83694</v>
      </c>
      <c r="H5154" s="388">
        <f t="shared" si="2"/>
        <v>16.01</v>
      </c>
    </row>
    <row r="5155" ht="15.75" customHeight="1">
      <c r="A5155" s="323" t="s">
        <v>26198</v>
      </c>
      <c r="B5155" s="480" t="s">
        <v>26200</v>
      </c>
      <c r="C5155" s="323" t="s">
        <v>1711</v>
      </c>
      <c r="D5155" s="323" t="s">
        <v>21326</v>
      </c>
      <c r="F5155" s="286" t="str">
        <f t="shared" si="1"/>
        <v>83695/1</v>
      </c>
      <c r="H5155" s="388">
        <f t="shared" si="2"/>
        <v>31.8</v>
      </c>
    </row>
    <row r="5156" ht="15.75" customHeight="1">
      <c r="A5156" s="323" t="s">
        <v>26201</v>
      </c>
      <c r="B5156" s="480" t="s">
        <v>26202</v>
      </c>
      <c r="C5156" s="323" t="s">
        <v>1666</v>
      </c>
      <c r="D5156" s="323" t="s">
        <v>9426</v>
      </c>
      <c r="F5156" s="286" t="str">
        <f t="shared" si="1"/>
        <v>83771</v>
      </c>
      <c r="H5156" s="388">
        <f t="shared" si="2"/>
        <v>8.63</v>
      </c>
    </row>
    <row r="5157" ht="15.75" customHeight="1">
      <c r="A5157" s="323" t="s">
        <v>26203</v>
      </c>
      <c r="B5157" s="480" t="s">
        <v>26204</v>
      </c>
      <c r="C5157" s="323" t="s">
        <v>1711</v>
      </c>
      <c r="D5157" s="323" t="s">
        <v>14913</v>
      </c>
      <c r="F5157" s="286" t="str">
        <f t="shared" si="1"/>
        <v>92970</v>
      </c>
      <c r="H5157" s="388">
        <f t="shared" si="2"/>
        <v>13.41</v>
      </c>
    </row>
    <row r="5158" ht="15.75" customHeight="1">
      <c r="A5158" s="323" t="s">
        <v>26205</v>
      </c>
      <c r="B5158" s="480" t="s">
        <v>26207</v>
      </c>
      <c r="C5158" s="323" t="s">
        <v>1711</v>
      </c>
      <c r="D5158" s="323" t="s">
        <v>3804</v>
      </c>
      <c r="F5158" s="286" t="str">
        <f t="shared" si="1"/>
        <v>100576</v>
      </c>
      <c r="H5158" s="388">
        <f t="shared" si="2"/>
        <v>1.8</v>
      </c>
    </row>
    <row r="5159" ht="15.75" customHeight="1">
      <c r="A5159" s="323" t="s">
        <v>26209</v>
      </c>
      <c r="B5159" s="480" t="s">
        <v>26210</v>
      </c>
      <c r="C5159" s="323" t="s">
        <v>1711</v>
      </c>
      <c r="D5159" s="323" t="s">
        <v>7360</v>
      </c>
      <c r="F5159" s="286" t="str">
        <f t="shared" si="1"/>
        <v>100577</v>
      </c>
      <c r="H5159" s="388">
        <f t="shared" si="2"/>
        <v>0.82</v>
      </c>
    </row>
    <row r="5160" ht="15.75" customHeight="1">
      <c r="A5160" s="323" t="s">
        <v>26211</v>
      </c>
      <c r="B5160" s="480" t="s">
        <v>26212</v>
      </c>
      <c r="C5160" s="323" t="s">
        <v>1666</v>
      </c>
      <c r="D5160" s="323" t="s">
        <v>11958</v>
      </c>
      <c r="F5160" s="286" t="str">
        <f t="shared" si="1"/>
        <v>96388</v>
      </c>
      <c r="H5160" s="388">
        <f t="shared" si="2"/>
        <v>8.33</v>
      </c>
    </row>
    <row r="5161" ht="15.75" customHeight="1">
      <c r="A5161" s="323" t="s">
        <v>26213</v>
      </c>
      <c r="B5161" s="480" t="s">
        <v>26214</v>
      </c>
      <c r="C5161" s="323" t="s">
        <v>1666</v>
      </c>
      <c r="D5161" s="323" t="s">
        <v>26215</v>
      </c>
      <c r="F5161" s="286" t="str">
        <f t="shared" si="1"/>
        <v>96389</v>
      </c>
      <c r="H5161" s="388">
        <f t="shared" si="2"/>
        <v>36.49</v>
      </c>
    </row>
    <row r="5162" ht="15.75" customHeight="1">
      <c r="A5162" s="323" t="s">
        <v>26218</v>
      </c>
      <c r="B5162" s="480" t="s">
        <v>26219</v>
      </c>
      <c r="C5162" s="323" t="s">
        <v>1666</v>
      </c>
      <c r="D5162" s="323" t="s">
        <v>15198</v>
      </c>
      <c r="F5162" s="286" t="str">
        <f t="shared" si="1"/>
        <v>96390</v>
      </c>
      <c r="H5162" s="388">
        <f t="shared" si="2"/>
        <v>57.36</v>
      </c>
    </row>
    <row r="5163" ht="15.75" customHeight="1">
      <c r="A5163" s="323" t="s">
        <v>26220</v>
      </c>
      <c r="B5163" s="480" t="s">
        <v>26221</v>
      </c>
      <c r="C5163" s="323" t="s">
        <v>1666</v>
      </c>
      <c r="D5163" s="323" t="s">
        <v>26222</v>
      </c>
      <c r="F5163" s="286" t="str">
        <f t="shared" si="1"/>
        <v>96391</v>
      </c>
      <c r="H5163" s="388">
        <f t="shared" si="2"/>
        <v>79.84</v>
      </c>
    </row>
    <row r="5164" ht="15.75" customHeight="1">
      <c r="A5164" s="323" t="s">
        <v>26223</v>
      </c>
      <c r="B5164" s="480" t="s">
        <v>26224</v>
      </c>
      <c r="C5164" s="323" t="s">
        <v>1666</v>
      </c>
      <c r="D5164" s="323" t="s">
        <v>26225</v>
      </c>
      <c r="F5164" s="286" t="str">
        <f t="shared" si="1"/>
        <v>96392</v>
      </c>
      <c r="H5164" s="388">
        <f t="shared" si="2"/>
        <v>101.28</v>
      </c>
    </row>
    <row r="5165" ht="15.75" customHeight="1">
      <c r="A5165" s="323" t="s">
        <v>26226</v>
      </c>
      <c r="B5165" s="480" t="s">
        <v>26227</v>
      </c>
      <c r="C5165" s="323" t="s">
        <v>1666</v>
      </c>
      <c r="D5165" s="323" t="s">
        <v>26228</v>
      </c>
      <c r="F5165" s="286" t="str">
        <f t="shared" si="1"/>
        <v>96396</v>
      </c>
      <c r="H5165" s="388">
        <f t="shared" si="2"/>
        <v>151.67</v>
      </c>
    </row>
    <row r="5166" ht="15.75" customHeight="1">
      <c r="A5166" s="323" t="s">
        <v>26230</v>
      </c>
      <c r="B5166" s="480" t="s">
        <v>26232</v>
      </c>
      <c r="C5166" s="323" t="s">
        <v>1666</v>
      </c>
      <c r="D5166" s="323" t="s">
        <v>26233</v>
      </c>
      <c r="F5166" s="286" t="str">
        <f t="shared" si="1"/>
        <v>96397</v>
      </c>
      <c r="H5166" s="388">
        <f t="shared" si="2"/>
        <v>191.19</v>
      </c>
    </row>
    <row r="5167" ht="15.75" customHeight="1">
      <c r="A5167" s="323" t="s">
        <v>26234</v>
      </c>
      <c r="B5167" s="480" t="s">
        <v>26235</v>
      </c>
      <c r="C5167" s="323" t="s">
        <v>1666</v>
      </c>
      <c r="D5167" s="323" t="s">
        <v>26236</v>
      </c>
      <c r="F5167" s="286" t="str">
        <f t="shared" si="1"/>
        <v>96398</v>
      </c>
      <c r="H5167" s="388">
        <f t="shared" si="2"/>
        <v>206.98</v>
      </c>
    </row>
    <row r="5168" ht="15.75" customHeight="1">
      <c r="A5168" s="323" t="s">
        <v>26237</v>
      </c>
      <c r="B5168" s="480" t="s">
        <v>26238</v>
      </c>
      <c r="C5168" s="323" t="s">
        <v>1666</v>
      </c>
      <c r="D5168" s="323" t="s">
        <v>26239</v>
      </c>
      <c r="F5168" s="286" t="str">
        <f t="shared" si="1"/>
        <v>96399</v>
      </c>
      <c r="H5168" s="388">
        <f t="shared" si="2"/>
        <v>109.92</v>
      </c>
    </row>
    <row r="5169" ht="15.75" customHeight="1">
      <c r="A5169" s="323" t="s">
        <v>26240</v>
      </c>
      <c r="B5169" s="480" t="s">
        <v>26241</v>
      </c>
      <c r="C5169" s="323" t="s">
        <v>1666</v>
      </c>
      <c r="D5169" s="323" t="s">
        <v>2852</v>
      </c>
      <c r="F5169" s="286" t="str">
        <f t="shared" si="1"/>
        <v>96400</v>
      </c>
      <c r="H5169" s="388">
        <f t="shared" si="2"/>
        <v>139.61</v>
      </c>
    </row>
    <row r="5170" ht="15.75" customHeight="1">
      <c r="A5170" s="323" t="s">
        <v>26244</v>
      </c>
      <c r="B5170" s="480" t="s">
        <v>26245</v>
      </c>
      <c r="C5170" s="323" t="s">
        <v>1711</v>
      </c>
      <c r="D5170" s="323" t="s">
        <v>4637</v>
      </c>
      <c r="F5170" s="286" t="str">
        <f t="shared" si="1"/>
        <v>96401</v>
      </c>
      <c r="H5170" s="388">
        <f t="shared" si="2"/>
        <v>8.92</v>
      </c>
    </row>
    <row r="5171" ht="15.75" customHeight="1">
      <c r="A5171" s="323" t="s">
        <v>26246</v>
      </c>
      <c r="B5171" s="480" t="s">
        <v>26247</v>
      </c>
      <c r="C5171" s="323" t="s">
        <v>1711</v>
      </c>
      <c r="D5171" s="323" t="s">
        <v>26248</v>
      </c>
      <c r="F5171" s="286" t="str">
        <f t="shared" si="1"/>
        <v>96402</v>
      </c>
      <c r="H5171" s="388">
        <f t="shared" si="2"/>
        <v>2.27</v>
      </c>
    </row>
    <row r="5172" ht="15.75" customHeight="1">
      <c r="A5172" s="323" t="s">
        <v>26249</v>
      </c>
      <c r="B5172" s="480" t="s">
        <v>26250</v>
      </c>
      <c r="C5172" s="323" t="s">
        <v>1666</v>
      </c>
      <c r="D5172" s="323" t="s">
        <v>17558</v>
      </c>
      <c r="F5172" s="286" t="str">
        <f t="shared" si="1"/>
        <v>100564</v>
      </c>
      <c r="H5172" s="388">
        <f t="shared" si="2"/>
        <v>88.1</v>
      </c>
    </row>
    <row r="5173" ht="15.75" customHeight="1">
      <c r="A5173" s="323" t="s">
        <v>26252</v>
      </c>
      <c r="B5173" s="480" t="s">
        <v>26254</v>
      </c>
      <c r="C5173" s="323" t="s">
        <v>1666</v>
      </c>
      <c r="D5173" s="323" t="s">
        <v>26255</v>
      </c>
      <c r="F5173" s="286" t="str">
        <f t="shared" si="1"/>
        <v>100565</v>
      </c>
      <c r="H5173" s="388">
        <f t="shared" si="2"/>
        <v>76.3</v>
      </c>
    </row>
    <row r="5174" ht="15.75" customHeight="1">
      <c r="A5174" s="323" t="s">
        <v>26256</v>
      </c>
      <c r="B5174" s="480" t="s">
        <v>26257</v>
      </c>
      <c r="C5174" s="323" t="s">
        <v>1666</v>
      </c>
      <c r="D5174" s="323" t="s">
        <v>26258</v>
      </c>
      <c r="F5174" s="286" t="str">
        <f t="shared" si="1"/>
        <v>100566</v>
      </c>
      <c r="H5174" s="388">
        <f t="shared" si="2"/>
        <v>131.56</v>
      </c>
    </row>
    <row r="5175" ht="15.75" customHeight="1">
      <c r="A5175" s="323" t="s">
        <v>26259</v>
      </c>
      <c r="B5175" s="480" t="s">
        <v>26260</v>
      </c>
      <c r="C5175" s="323" t="s">
        <v>1666</v>
      </c>
      <c r="D5175" s="323" t="s">
        <v>26261</v>
      </c>
      <c r="F5175" s="286" t="str">
        <f t="shared" si="1"/>
        <v>100567</v>
      </c>
      <c r="H5175" s="388">
        <f t="shared" si="2"/>
        <v>151.9</v>
      </c>
    </row>
    <row r="5176" ht="15.75" customHeight="1">
      <c r="A5176" s="323" t="s">
        <v>26263</v>
      </c>
      <c r="B5176" s="480" t="s">
        <v>26265</v>
      </c>
      <c r="C5176" s="323" t="s">
        <v>1666</v>
      </c>
      <c r="D5176" s="323" t="s">
        <v>26266</v>
      </c>
      <c r="F5176" s="286" t="str">
        <f t="shared" si="1"/>
        <v>100568</v>
      </c>
      <c r="H5176" s="388">
        <f t="shared" si="2"/>
        <v>171.88</v>
      </c>
    </row>
    <row r="5177" ht="15.75" customHeight="1">
      <c r="A5177" s="323" t="s">
        <v>26267</v>
      </c>
      <c r="B5177" s="480" t="s">
        <v>26268</v>
      </c>
      <c r="C5177" s="323" t="s">
        <v>1666</v>
      </c>
      <c r="D5177" s="323" t="s">
        <v>26269</v>
      </c>
      <c r="F5177" s="286" t="str">
        <f t="shared" si="1"/>
        <v>100569</v>
      </c>
      <c r="H5177" s="388">
        <f t="shared" si="2"/>
        <v>120.19</v>
      </c>
    </row>
    <row r="5178" ht="15.75" customHeight="1">
      <c r="A5178" s="323" t="s">
        <v>26271</v>
      </c>
      <c r="B5178" s="480" t="s">
        <v>26272</v>
      </c>
      <c r="C5178" s="323" t="s">
        <v>1666</v>
      </c>
      <c r="D5178" s="323" t="s">
        <v>26273</v>
      </c>
      <c r="F5178" s="286" t="str">
        <f t="shared" si="1"/>
        <v>100570</v>
      </c>
      <c r="H5178" s="388">
        <f t="shared" si="2"/>
        <v>142.34</v>
      </c>
    </row>
    <row r="5179" ht="15.75" customHeight="1">
      <c r="A5179" s="323" t="s">
        <v>26274</v>
      </c>
      <c r="B5179" s="480" t="s">
        <v>26275</v>
      </c>
      <c r="C5179" s="323" t="s">
        <v>1666</v>
      </c>
      <c r="D5179" s="323" t="s">
        <v>26276</v>
      </c>
      <c r="F5179" s="286" t="str">
        <f t="shared" si="1"/>
        <v>100571</v>
      </c>
      <c r="H5179" s="388">
        <f t="shared" si="2"/>
        <v>161.02</v>
      </c>
    </row>
    <row r="5180" ht="15.75" customHeight="1">
      <c r="A5180" s="323" t="s">
        <v>26278</v>
      </c>
      <c r="B5180" s="480" t="s">
        <v>26279</v>
      </c>
      <c r="C5180" s="323" t="s">
        <v>1666</v>
      </c>
      <c r="D5180" s="323" t="s">
        <v>26280</v>
      </c>
      <c r="F5180" s="286" t="str">
        <f t="shared" si="1"/>
        <v>100572</v>
      </c>
      <c r="H5180" s="388">
        <f t="shared" si="2"/>
        <v>92.31</v>
      </c>
    </row>
    <row r="5181" ht="15.75" customHeight="1">
      <c r="A5181" s="323" t="s">
        <v>26283</v>
      </c>
      <c r="B5181" s="480" t="s">
        <v>26284</v>
      </c>
      <c r="C5181" s="323" t="s">
        <v>1666</v>
      </c>
      <c r="D5181" s="323" t="s">
        <v>26286</v>
      </c>
      <c r="F5181" s="286" t="str">
        <f t="shared" si="1"/>
        <v>100573</v>
      </c>
      <c r="H5181" s="388">
        <f t="shared" si="2"/>
        <v>80.52</v>
      </c>
    </row>
    <row r="5182" ht="15.75" customHeight="1">
      <c r="A5182" s="323" t="s">
        <v>26288</v>
      </c>
      <c r="B5182" s="480" t="s">
        <v>26289</v>
      </c>
      <c r="C5182" s="323" t="s">
        <v>1666</v>
      </c>
      <c r="D5182" s="323" t="s">
        <v>7708</v>
      </c>
      <c r="F5182" s="286" t="str">
        <f t="shared" si="1"/>
        <v>100574</v>
      </c>
      <c r="H5182" s="388">
        <f t="shared" si="2"/>
        <v>1.1</v>
      </c>
    </row>
    <row r="5183" ht="15.75" customHeight="1">
      <c r="A5183" s="323" t="s">
        <v>26290</v>
      </c>
      <c r="B5183" s="480" t="s">
        <v>26291</v>
      </c>
      <c r="C5183" s="323" t="s">
        <v>1711</v>
      </c>
      <c r="D5183" s="323" t="s">
        <v>5420</v>
      </c>
      <c r="F5183" s="286" t="str">
        <f t="shared" si="1"/>
        <v>100575</v>
      </c>
      <c r="H5183" s="388">
        <f t="shared" si="2"/>
        <v>0.09</v>
      </c>
    </row>
    <row r="5184" ht="15.75" customHeight="1">
      <c r="A5184" s="323" t="s">
        <v>26292</v>
      </c>
      <c r="B5184" s="480" t="s">
        <v>26294</v>
      </c>
      <c r="C5184" s="323" t="s">
        <v>1711</v>
      </c>
      <c r="D5184" s="323" t="s">
        <v>26295</v>
      </c>
      <c r="F5184" s="286" t="str">
        <f t="shared" si="1"/>
        <v>72799</v>
      </c>
      <c r="H5184" s="388">
        <f t="shared" si="2"/>
        <v>95.51</v>
      </c>
    </row>
    <row r="5185" ht="15.75" customHeight="1">
      <c r="A5185" s="323" t="s">
        <v>26297</v>
      </c>
      <c r="B5185" s="480" t="s">
        <v>26298</v>
      </c>
      <c r="C5185" s="323" t="s">
        <v>1711</v>
      </c>
      <c r="D5185" s="323" t="s">
        <v>6210</v>
      </c>
      <c r="F5185" s="286" t="str">
        <f t="shared" si="1"/>
        <v>72942</v>
      </c>
      <c r="H5185" s="388">
        <f t="shared" si="2"/>
        <v>2.13</v>
      </c>
    </row>
    <row r="5186" ht="15.75" customHeight="1">
      <c r="A5186" s="323" t="s">
        <v>26299</v>
      </c>
      <c r="B5186" s="480" t="s">
        <v>26300</v>
      </c>
      <c r="C5186" s="323" t="s">
        <v>1711</v>
      </c>
      <c r="D5186" s="323" t="s">
        <v>7292</v>
      </c>
      <c r="F5186" s="286" t="str">
        <f t="shared" si="1"/>
        <v>72943</v>
      </c>
      <c r="H5186" s="388">
        <f t="shared" si="2"/>
        <v>2.41</v>
      </c>
    </row>
    <row r="5187" ht="15.75" customHeight="1">
      <c r="A5187" s="323" t="s">
        <v>26301</v>
      </c>
      <c r="B5187" s="480" t="s">
        <v>26302</v>
      </c>
      <c r="C5187" s="323" t="s">
        <v>1711</v>
      </c>
      <c r="D5187" s="323" t="s">
        <v>3818</v>
      </c>
      <c r="F5187" s="286" t="str">
        <f t="shared" si="1"/>
        <v>72972</v>
      </c>
      <c r="H5187" s="388">
        <f t="shared" si="2"/>
        <v>0.97</v>
      </c>
    </row>
    <row r="5188" ht="15.75" customHeight="1">
      <c r="A5188" s="323" t="s">
        <v>26305</v>
      </c>
      <c r="B5188" s="480" t="s">
        <v>26306</v>
      </c>
      <c r="C5188" s="323" t="s">
        <v>722</v>
      </c>
      <c r="D5188" s="323" t="s">
        <v>4217</v>
      </c>
      <c r="F5188" s="286" t="str">
        <f t="shared" si="1"/>
        <v>72973</v>
      </c>
      <c r="H5188" s="388">
        <f t="shared" si="2"/>
        <v>1.83</v>
      </c>
    </row>
    <row r="5189" ht="15.75" customHeight="1">
      <c r="A5189" s="323" t="s">
        <v>26307</v>
      </c>
      <c r="B5189" s="480" t="s">
        <v>26308</v>
      </c>
      <c r="C5189" s="323" t="s">
        <v>1711</v>
      </c>
      <c r="D5189" s="323" t="s">
        <v>4628</v>
      </c>
      <c r="F5189" s="286" t="str">
        <f t="shared" si="1"/>
        <v>72974</v>
      </c>
      <c r="H5189" s="388">
        <f t="shared" si="2"/>
        <v>6.09</v>
      </c>
    </row>
    <row r="5190" ht="15.75" customHeight="1">
      <c r="A5190" s="323" t="s">
        <v>26309</v>
      </c>
      <c r="B5190" s="480" t="s">
        <v>26310</v>
      </c>
      <c r="C5190" s="323" t="s">
        <v>1711</v>
      </c>
      <c r="D5190" s="323" t="s">
        <v>6119</v>
      </c>
      <c r="F5190" s="286" t="str">
        <f t="shared" si="1"/>
        <v>72975</v>
      </c>
      <c r="H5190" s="388">
        <f t="shared" si="2"/>
        <v>0.68</v>
      </c>
    </row>
    <row r="5191" ht="15.75" customHeight="1">
      <c r="A5191" s="323" t="s">
        <v>26312</v>
      </c>
      <c r="B5191" s="480" t="s">
        <v>26313</v>
      </c>
      <c r="C5191" s="323" t="s">
        <v>722</v>
      </c>
      <c r="D5191" s="323" t="s">
        <v>4628</v>
      </c>
      <c r="F5191" s="286" t="str">
        <f t="shared" si="1"/>
        <v>72978</v>
      </c>
      <c r="H5191" s="388">
        <f t="shared" si="2"/>
        <v>6.09</v>
      </c>
    </row>
    <row r="5192" ht="15.75" customHeight="1">
      <c r="A5192" s="323" t="s">
        <v>26315</v>
      </c>
      <c r="B5192" s="480" t="s">
        <v>26316</v>
      </c>
      <c r="C5192" s="323" t="s">
        <v>1711</v>
      </c>
      <c r="D5192" s="323" t="s">
        <v>22862</v>
      </c>
      <c r="F5192" s="286" t="str">
        <f t="shared" si="1"/>
        <v>72979</v>
      </c>
      <c r="H5192" s="388">
        <f t="shared" si="2"/>
        <v>11.63</v>
      </c>
    </row>
    <row r="5193" ht="15.75" customHeight="1">
      <c r="A5193" s="323" t="s">
        <v>26317</v>
      </c>
      <c r="B5193" s="480" t="s">
        <v>26318</v>
      </c>
      <c r="C5193" s="323" t="s">
        <v>1711</v>
      </c>
      <c r="D5193" s="323" t="s">
        <v>16422</v>
      </c>
      <c r="F5193" s="286" t="str">
        <f t="shared" si="1"/>
        <v>73760/1</v>
      </c>
      <c r="H5193" s="388">
        <f t="shared" si="2"/>
        <v>5.45</v>
      </c>
    </row>
    <row r="5194" ht="15.75" customHeight="1">
      <c r="A5194" s="323" t="s">
        <v>26320</v>
      </c>
      <c r="B5194" s="480" t="s">
        <v>26321</v>
      </c>
      <c r="C5194" s="323" t="s">
        <v>1666</v>
      </c>
      <c r="D5194" s="323" t="s">
        <v>26322</v>
      </c>
      <c r="F5194" s="286" t="str">
        <f t="shared" si="1"/>
        <v>73849/1</v>
      </c>
      <c r="H5194" s="388">
        <f t="shared" si="2"/>
        <v>960.72</v>
      </c>
    </row>
    <row r="5195" ht="15.75" customHeight="1">
      <c r="A5195" s="323" t="s">
        <v>26323</v>
      </c>
      <c r="B5195" s="480" t="s">
        <v>26324</v>
      </c>
      <c r="C5195" s="323" t="s">
        <v>1666</v>
      </c>
      <c r="D5195" s="323" t="s">
        <v>26325</v>
      </c>
      <c r="F5195" s="286" t="str">
        <f t="shared" si="1"/>
        <v>73849/2</v>
      </c>
      <c r="H5195" s="388">
        <f t="shared" si="2"/>
        <v>735.84</v>
      </c>
    </row>
    <row r="5196" ht="15.75" customHeight="1">
      <c r="A5196" s="323" t="s">
        <v>26328</v>
      </c>
      <c r="B5196" s="480" t="s">
        <v>26329</v>
      </c>
      <c r="C5196" s="323" t="s">
        <v>1711</v>
      </c>
      <c r="D5196" s="323" t="s">
        <v>26330</v>
      </c>
      <c r="F5196" s="286" t="str">
        <f t="shared" si="1"/>
        <v>92391</v>
      </c>
      <c r="H5196" s="388">
        <f t="shared" si="2"/>
        <v>65.19</v>
      </c>
    </row>
    <row r="5197" ht="15.75" customHeight="1">
      <c r="A5197" s="323" t="s">
        <v>26333</v>
      </c>
      <c r="B5197" s="480" t="s">
        <v>26335</v>
      </c>
      <c r="C5197" s="323" t="s">
        <v>1711</v>
      </c>
      <c r="D5197" s="323" t="s">
        <v>26336</v>
      </c>
      <c r="F5197" s="286" t="str">
        <f t="shared" si="1"/>
        <v>92392</v>
      </c>
      <c r="H5197" s="388">
        <f t="shared" si="2"/>
        <v>68.52</v>
      </c>
    </row>
    <row r="5198" ht="15.75" customHeight="1">
      <c r="A5198" s="323" t="s">
        <v>26337</v>
      </c>
      <c r="B5198" s="480" t="s">
        <v>26338</v>
      </c>
      <c r="C5198" s="323" t="s">
        <v>1711</v>
      </c>
      <c r="D5198" s="323" t="s">
        <v>26339</v>
      </c>
      <c r="F5198" s="286" t="str">
        <f t="shared" si="1"/>
        <v>92393</v>
      </c>
      <c r="H5198" s="388">
        <f t="shared" si="2"/>
        <v>58.52</v>
      </c>
    </row>
    <row r="5199" ht="15.75" customHeight="1">
      <c r="A5199" s="323" t="s">
        <v>26340</v>
      </c>
      <c r="B5199" s="480" t="s">
        <v>26341</v>
      </c>
      <c r="C5199" s="323" t="s">
        <v>1711</v>
      </c>
      <c r="D5199" s="323" t="s">
        <v>26342</v>
      </c>
      <c r="F5199" s="286" t="str">
        <f t="shared" si="1"/>
        <v>92394</v>
      </c>
      <c r="H5199" s="388">
        <f t="shared" si="2"/>
        <v>63.14</v>
      </c>
    </row>
    <row r="5200" ht="15.75" customHeight="1">
      <c r="A5200" s="323" t="s">
        <v>26344</v>
      </c>
      <c r="B5200" s="480" t="s">
        <v>26346</v>
      </c>
      <c r="C5200" s="323" t="s">
        <v>1711</v>
      </c>
      <c r="D5200" s="323" t="s">
        <v>14454</v>
      </c>
      <c r="F5200" s="286" t="str">
        <f t="shared" si="1"/>
        <v>92395</v>
      </c>
      <c r="H5200" s="388">
        <f t="shared" si="2"/>
        <v>80.36</v>
      </c>
    </row>
    <row r="5201" ht="15.75" customHeight="1">
      <c r="A5201" s="323" t="s">
        <v>26348</v>
      </c>
      <c r="B5201" s="480" t="s">
        <v>26349</v>
      </c>
      <c r="C5201" s="323" t="s">
        <v>1711</v>
      </c>
      <c r="D5201" s="323" t="s">
        <v>26350</v>
      </c>
      <c r="F5201" s="286" t="str">
        <f t="shared" si="1"/>
        <v>92396</v>
      </c>
      <c r="H5201" s="388">
        <f t="shared" si="2"/>
        <v>70.85</v>
      </c>
    </row>
    <row r="5202" ht="15.75" customHeight="1">
      <c r="A5202" s="323" t="s">
        <v>26351</v>
      </c>
      <c r="B5202" s="480" t="s">
        <v>26352</v>
      </c>
      <c r="C5202" s="323" t="s">
        <v>1711</v>
      </c>
      <c r="D5202" s="323" t="s">
        <v>26353</v>
      </c>
      <c r="F5202" s="286" t="str">
        <f t="shared" si="1"/>
        <v>92397</v>
      </c>
      <c r="H5202" s="388">
        <f t="shared" si="2"/>
        <v>57.72</v>
      </c>
    </row>
    <row r="5203" ht="15.75" customHeight="1">
      <c r="A5203" s="323" t="s">
        <v>26356</v>
      </c>
      <c r="B5203" s="480" t="s">
        <v>26357</v>
      </c>
      <c r="C5203" s="323" t="s">
        <v>1711</v>
      </c>
      <c r="D5203" s="323" t="s">
        <v>5433</v>
      </c>
      <c r="F5203" s="286" t="str">
        <f t="shared" si="1"/>
        <v>92398</v>
      </c>
      <c r="H5203" s="388">
        <f t="shared" si="2"/>
        <v>65.25</v>
      </c>
    </row>
    <row r="5204" ht="15.75" customHeight="1">
      <c r="A5204" s="323" t="s">
        <v>26359</v>
      </c>
      <c r="B5204" s="480" t="s">
        <v>26360</v>
      </c>
      <c r="C5204" s="323" t="s">
        <v>1711</v>
      </c>
      <c r="D5204" s="323" t="s">
        <v>26361</v>
      </c>
      <c r="F5204" s="286" t="str">
        <f t="shared" si="1"/>
        <v>92399</v>
      </c>
      <c r="H5204" s="388">
        <f t="shared" si="2"/>
        <v>66.7</v>
      </c>
    </row>
    <row r="5205" ht="15.75" customHeight="1">
      <c r="A5205" s="323" t="s">
        <v>26362</v>
      </c>
      <c r="B5205" s="480" t="s">
        <v>26363</v>
      </c>
      <c r="C5205" s="323" t="s">
        <v>1711</v>
      </c>
      <c r="D5205" s="323" t="s">
        <v>26364</v>
      </c>
      <c r="F5205" s="286" t="str">
        <f t="shared" si="1"/>
        <v>92400</v>
      </c>
      <c r="H5205" s="388">
        <f t="shared" si="2"/>
        <v>80.37</v>
      </c>
    </row>
    <row r="5206" ht="15.75" customHeight="1">
      <c r="A5206" s="323" t="s">
        <v>26366</v>
      </c>
      <c r="B5206" s="480" t="s">
        <v>26368</v>
      </c>
      <c r="C5206" s="323" t="s">
        <v>1711</v>
      </c>
      <c r="D5206" s="323" t="s">
        <v>26369</v>
      </c>
      <c r="F5206" s="286" t="str">
        <f t="shared" si="1"/>
        <v>92401</v>
      </c>
      <c r="H5206" s="388">
        <f t="shared" si="2"/>
        <v>81.92</v>
      </c>
    </row>
    <row r="5207" ht="15.75" customHeight="1">
      <c r="A5207" s="323" t="s">
        <v>26371</v>
      </c>
      <c r="B5207" s="480" t="s">
        <v>26372</v>
      </c>
      <c r="C5207" s="323" t="s">
        <v>1711</v>
      </c>
      <c r="D5207" s="323" t="s">
        <v>26373</v>
      </c>
      <c r="F5207" s="286" t="str">
        <f t="shared" si="1"/>
        <v>92402</v>
      </c>
      <c r="H5207" s="388">
        <f t="shared" si="2"/>
        <v>72.64</v>
      </c>
    </row>
    <row r="5208" ht="15.75" customHeight="1">
      <c r="A5208" s="323" t="s">
        <v>26374</v>
      </c>
      <c r="B5208" s="480" t="s">
        <v>26375</v>
      </c>
      <c r="C5208" s="323" t="s">
        <v>1711</v>
      </c>
      <c r="D5208" s="323" t="s">
        <v>26376</v>
      </c>
      <c r="F5208" s="286" t="str">
        <f t="shared" si="1"/>
        <v>92403</v>
      </c>
      <c r="H5208" s="388">
        <f t="shared" si="2"/>
        <v>59.4</v>
      </c>
    </row>
    <row r="5209" ht="15.75" customHeight="1">
      <c r="A5209" s="323" t="s">
        <v>26377</v>
      </c>
      <c r="B5209" s="480" t="s">
        <v>26378</v>
      </c>
      <c r="C5209" s="323" t="s">
        <v>1711</v>
      </c>
      <c r="D5209" s="323" t="s">
        <v>26379</v>
      </c>
      <c r="F5209" s="286" t="str">
        <f t="shared" si="1"/>
        <v>92404</v>
      </c>
      <c r="H5209" s="388">
        <f t="shared" si="2"/>
        <v>66.9</v>
      </c>
    </row>
    <row r="5210" ht="15.75" customHeight="1">
      <c r="A5210" s="323" t="s">
        <v>26382</v>
      </c>
      <c r="B5210" s="480" t="s">
        <v>26383</v>
      </c>
      <c r="C5210" s="323" t="s">
        <v>1711</v>
      </c>
      <c r="D5210" s="323" t="s">
        <v>26385</v>
      </c>
      <c r="F5210" s="286" t="str">
        <f t="shared" si="1"/>
        <v>92405</v>
      </c>
      <c r="H5210" s="388">
        <f t="shared" si="2"/>
        <v>68.33</v>
      </c>
    </row>
    <row r="5211" ht="15.75" customHeight="1">
      <c r="A5211" s="323" t="s">
        <v>26386</v>
      </c>
      <c r="B5211" s="480" t="s">
        <v>26387</v>
      </c>
      <c r="C5211" s="323" t="s">
        <v>1711</v>
      </c>
      <c r="D5211" s="323" t="s">
        <v>26388</v>
      </c>
      <c r="F5211" s="286" t="str">
        <f t="shared" si="1"/>
        <v>92406</v>
      </c>
      <c r="H5211" s="388">
        <f t="shared" si="2"/>
        <v>82.05</v>
      </c>
    </row>
    <row r="5212" ht="15.75" customHeight="1">
      <c r="A5212" s="323" t="s">
        <v>26389</v>
      </c>
      <c r="B5212" s="480" t="s">
        <v>26390</v>
      </c>
      <c r="C5212" s="323" t="s">
        <v>1711</v>
      </c>
      <c r="D5212" s="323" t="s">
        <v>26391</v>
      </c>
      <c r="F5212" s="286" t="str">
        <f t="shared" si="1"/>
        <v>92407</v>
      </c>
      <c r="H5212" s="388">
        <f t="shared" si="2"/>
        <v>83.58</v>
      </c>
    </row>
    <row r="5213" ht="15.75" customHeight="1">
      <c r="A5213" s="323" t="s">
        <v>26393</v>
      </c>
      <c r="B5213" s="480" t="s">
        <v>26395</v>
      </c>
      <c r="C5213" s="323" t="s">
        <v>1711</v>
      </c>
      <c r="D5213" s="323" t="s">
        <v>26396</v>
      </c>
      <c r="F5213" s="286" t="str">
        <f t="shared" si="1"/>
        <v>93679</v>
      </c>
      <c r="H5213" s="388">
        <f t="shared" si="2"/>
        <v>77.26</v>
      </c>
    </row>
    <row r="5214" ht="15.75" customHeight="1">
      <c r="A5214" s="323" t="s">
        <v>26397</v>
      </c>
      <c r="B5214" s="480" t="s">
        <v>26398</v>
      </c>
      <c r="C5214" s="323" t="s">
        <v>1711</v>
      </c>
      <c r="D5214" s="323" t="s">
        <v>6287</v>
      </c>
      <c r="F5214" s="286" t="str">
        <f t="shared" si="1"/>
        <v>93680</v>
      </c>
      <c r="H5214" s="388">
        <f t="shared" si="2"/>
        <v>63.86</v>
      </c>
    </row>
    <row r="5215" ht="15.75" customHeight="1">
      <c r="A5215" s="323" t="s">
        <v>26399</v>
      </c>
      <c r="B5215" s="480" t="s">
        <v>26400</v>
      </c>
      <c r="C5215" s="323" t="s">
        <v>1711</v>
      </c>
      <c r="D5215" s="323" t="s">
        <v>26401</v>
      </c>
      <c r="F5215" s="286" t="str">
        <f t="shared" si="1"/>
        <v>93681</v>
      </c>
      <c r="H5215" s="388">
        <f t="shared" si="2"/>
        <v>77.5</v>
      </c>
    </row>
    <row r="5216" ht="15.75" customHeight="1">
      <c r="A5216" s="323" t="s">
        <v>26402</v>
      </c>
      <c r="B5216" s="480" t="s">
        <v>26404</v>
      </c>
      <c r="C5216" s="323" t="s">
        <v>1711</v>
      </c>
      <c r="D5216" s="323" t="s">
        <v>23723</v>
      </c>
      <c r="F5216" s="286" t="str">
        <f t="shared" si="1"/>
        <v>93682</v>
      </c>
      <c r="H5216" s="388">
        <f t="shared" si="2"/>
        <v>79.07</v>
      </c>
    </row>
    <row r="5217" ht="15.75" customHeight="1">
      <c r="A5217" s="323" t="s">
        <v>26407</v>
      </c>
      <c r="B5217" s="480" t="s">
        <v>26408</v>
      </c>
      <c r="C5217" s="323" t="s">
        <v>722</v>
      </c>
      <c r="D5217" s="323" t="s">
        <v>5504</v>
      </c>
      <c r="F5217" s="286" t="str">
        <f t="shared" si="1"/>
        <v>97114</v>
      </c>
      <c r="H5217" s="388">
        <f t="shared" si="2"/>
        <v>0.46</v>
      </c>
    </row>
    <row r="5218" ht="15.75" customHeight="1">
      <c r="A5218" s="323" t="s">
        <v>26409</v>
      </c>
      <c r="B5218" s="480" t="s">
        <v>26410</v>
      </c>
      <c r="C5218" s="323" t="s">
        <v>345</v>
      </c>
      <c r="D5218" s="323" t="s">
        <v>26411</v>
      </c>
      <c r="F5218" s="286" t="str">
        <f t="shared" si="1"/>
        <v>97115</v>
      </c>
      <c r="H5218" s="388">
        <f t="shared" si="2"/>
        <v>44.61</v>
      </c>
    </row>
    <row r="5219" ht="15.75" customHeight="1">
      <c r="A5219" s="323" t="s">
        <v>26412</v>
      </c>
      <c r="B5219" s="480" t="s">
        <v>26414</v>
      </c>
      <c r="C5219" s="323" t="s">
        <v>345</v>
      </c>
      <c r="D5219" s="323" t="s">
        <v>13030</v>
      </c>
      <c r="F5219" s="286" t="str">
        <f t="shared" si="1"/>
        <v>97120</v>
      </c>
      <c r="H5219" s="388">
        <f t="shared" si="2"/>
        <v>8.07</v>
      </c>
    </row>
    <row r="5220" ht="15.75" customHeight="1">
      <c r="A5220" s="323" t="s">
        <v>26417</v>
      </c>
      <c r="B5220" s="480" t="s">
        <v>26418</v>
      </c>
      <c r="C5220" s="323" t="s">
        <v>1711</v>
      </c>
      <c r="D5220" s="323" t="s">
        <v>15601</v>
      </c>
      <c r="F5220" s="286" t="str">
        <f t="shared" si="1"/>
        <v>97802</v>
      </c>
      <c r="H5220" s="388">
        <f t="shared" si="2"/>
        <v>4.86</v>
      </c>
    </row>
    <row r="5221" ht="15.75" customHeight="1">
      <c r="A5221" s="323" t="s">
        <v>26419</v>
      </c>
      <c r="B5221" s="480" t="s">
        <v>26420</v>
      </c>
      <c r="C5221" s="323" t="s">
        <v>1711</v>
      </c>
      <c r="D5221" s="323" t="s">
        <v>7434</v>
      </c>
      <c r="F5221" s="286" t="str">
        <f t="shared" si="1"/>
        <v>97803</v>
      </c>
      <c r="H5221" s="388">
        <f t="shared" si="2"/>
        <v>5.86</v>
      </c>
    </row>
    <row r="5222" ht="15.75" customHeight="1">
      <c r="A5222" s="323" t="s">
        <v>26421</v>
      </c>
      <c r="B5222" s="480" t="s">
        <v>26423</v>
      </c>
      <c r="C5222" s="323" t="s">
        <v>1711</v>
      </c>
      <c r="D5222" s="323" t="s">
        <v>19490</v>
      </c>
      <c r="F5222" s="286" t="str">
        <f t="shared" si="1"/>
        <v>97805</v>
      </c>
      <c r="H5222" s="388">
        <f t="shared" si="2"/>
        <v>10.44</v>
      </c>
    </row>
    <row r="5223" ht="15.75" customHeight="1">
      <c r="A5223" s="323" t="s">
        <v>26425</v>
      </c>
      <c r="B5223" s="480" t="s">
        <v>26426</v>
      </c>
      <c r="C5223" s="323" t="s">
        <v>1711</v>
      </c>
      <c r="D5223" s="323" t="s">
        <v>25310</v>
      </c>
      <c r="F5223" s="286" t="str">
        <f t="shared" si="1"/>
        <v>97806</v>
      </c>
      <c r="H5223" s="388">
        <f t="shared" si="2"/>
        <v>12.8</v>
      </c>
    </row>
    <row r="5224" ht="15.75" customHeight="1">
      <c r="A5224" s="323" t="s">
        <v>26427</v>
      </c>
      <c r="B5224" s="480" t="s">
        <v>26429</v>
      </c>
      <c r="C5224" s="323" t="s">
        <v>1711</v>
      </c>
      <c r="D5224" s="323" t="s">
        <v>15301</v>
      </c>
      <c r="F5224" s="286" t="str">
        <f t="shared" si="1"/>
        <v>97807</v>
      </c>
      <c r="H5224" s="388">
        <f t="shared" si="2"/>
        <v>14.84</v>
      </c>
    </row>
    <row r="5225" ht="15.75" customHeight="1">
      <c r="A5225" s="323" t="s">
        <v>26431</v>
      </c>
      <c r="B5225" s="480" t="s">
        <v>26432</v>
      </c>
      <c r="C5225" s="323" t="s">
        <v>1711</v>
      </c>
      <c r="D5225" s="323" t="s">
        <v>13991</v>
      </c>
      <c r="F5225" s="286" t="str">
        <f t="shared" si="1"/>
        <v>97809</v>
      </c>
      <c r="H5225" s="388">
        <f t="shared" si="2"/>
        <v>18.61</v>
      </c>
    </row>
    <row r="5226" ht="15.75" customHeight="1">
      <c r="A5226" s="323" t="s">
        <v>26433</v>
      </c>
      <c r="B5226" s="480" t="s">
        <v>26434</v>
      </c>
      <c r="C5226" s="323" t="s">
        <v>1711</v>
      </c>
      <c r="D5226" s="323" t="s">
        <v>13303</v>
      </c>
      <c r="F5226" s="286" t="str">
        <f t="shared" si="1"/>
        <v>97810</v>
      </c>
      <c r="H5226" s="388">
        <f t="shared" si="2"/>
        <v>20.96</v>
      </c>
    </row>
    <row r="5227" ht="15.75" customHeight="1">
      <c r="A5227" s="323" t="s">
        <v>26435</v>
      </c>
      <c r="B5227" s="480" t="s">
        <v>26436</v>
      </c>
      <c r="C5227" s="323" t="s">
        <v>1711</v>
      </c>
      <c r="D5227" s="323" t="s">
        <v>6431</v>
      </c>
      <c r="F5227" s="286" t="str">
        <f t="shared" si="1"/>
        <v>97811</v>
      </c>
      <c r="H5227" s="388">
        <f t="shared" si="2"/>
        <v>23.03</v>
      </c>
    </row>
    <row r="5228" ht="15.75" customHeight="1">
      <c r="A5228" s="323" t="s">
        <v>26437</v>
      </c>
      <c r="B5228" s="480" t="s">
        <v>26439</v>
      </c>
      <c r="C5228" s="323" t="s">
        <v>1711</v>
      </c>
      <c r="D5228" s="323" t="s">
        <v>26440</v>
      </c>
      <c r="F5228" s="286" t="str">
        <f t="shared" si="1"/>
        <v>97813</v>
      </c>
      <c r="H5228" s="388">
        <f t="shared" si="2"/>
        <v>5.05</v>
      </c>
    </row>
    <row r="5229" ht="15.75" customHeight="1">
      <c r="A5229" s="323" t="s">
        <v>26442</v>
      </c>
      <c r="B5229" s="480" t="s">
        <v>26444</v>
      </c>
      <c r="C5229" s="323" t="s">
        <v>1711</v>
      </c>
      <c r="D5229" s="323" t="s">
        <v>10581</v>
      </c>
      <c r="F5229" s="286" t="str">
        <f t="shared" si="1"/>
        <v>97814</v>
      </c>
      <c r="H5229" s="388">
        <f t="shared" si="2"/>
        <v>6.05</v>
      </c>
    </row>
    <row r="5230" ht="15.75" customHeight="1">
      <c r="A5230" s="323" t="s">
        <v>26445</v>
      </c>
      <c r="B5230" s="480" t="s">
        <v>26446</v>
      </c>
      <c r="C5230" s="323" t="s">
        <v>1711</v>
      </c>
      <c r="D5230" s="323" t="s">
        <v>16083</v>
      </c>
      <c r="F5230" s="286" t="str">
        <f t="shared" si="1"/>
        <v>97816</v>
      </c>
      <c r="H5230" s="388">
        <f t="shared" si="2"/>
        <v>11.02</v>
      </c>
    </row>
    <row r="5231" ht="15.75" customHeight="1">
      <c r="A5231" s="323" t="s">
        <v>26447</v>
      </c>
      <c r="B5231" s="480" t="s">
        <v>26448</v>
      </c>
      <c r="C5231" s="323" t="s">
        <v>1711</v>
      </c>
      <c r="D5231" s="323" t="s">
        <v>14684</v>
      </c>
      <c r="F5231" s="286" t="str">
        <f t="shared" si="1"/>
        <v>97817</v>
      </c>
      <c r="H5231" s="388">
        <f t="shared" si="2"/>
        <v>13.38</v>
      </c>
    </row>
    <row r="5232" ht="15.75" customHeight="1">
      <c r="A5232" s="323" t="s">
        <v>26451</v>
      </c>
      <c r="B5232" s="480" t="s">
        <v>26452</v>
      </c>
      <c r="C5232" s="323" t="s">
        <v>1711</v>
      </c>
      <c r="D5232" s="323" t="s">
        <v>26453</v>
      </c>
      <c r="F5232" s="286" t="str">
        <f t="shared" si="1"/>
        <v>97818</v>
      </c>
      <c r="H5232" s="388">
        <f t="shared" si="2"/>
        <v>15.64</v>
      </c>
    </row>
    <row r="5233" ht="15.75" customHeight="1">
      <c r="A5233" s="323" t="s">
        <v>26455</v>
      </c>
      <c r="B5233" s="480" t="s">
        <v>26456</v>
      </c>
      <c r="C5233" s="323" t="s">
        <v>1711</v>
      </c>
      <c r="D5233" s="323" t="s">
        <v>26457</v>
      </c>
      <c r="F5233" s="286" t="str">
        <f t="shared" si="1"/>
        <v>97820</v>
      </c>
      <c r="H5233" s="388">
        <f t="shared" si="2"/>
        <v>19.76</v>
      </c>
    </row>
    <row r="5234" ht="15.75" customHeight="1">
      <c r="A5234" s="323" t="s">
        <v>26458</v>
      </c>
      <c r="B5234" s="480" t="s">
        <v>26459</v>
      </c>
      <c r="C5234" s="323" t="s">
        <v>1711</v>
      </c>
      <c r="D5234" s="323" t="s">
        <v>26460</v>
      </c>
      <c r="F5234" s="286" t="str">
        <f t="shared" si="1"/>
        <v>97821</v>
      </c>
      <c r="H5234" s="388">
        <f t="shared" si="2"/>
        <v>22.11</v>
      </c>
    </row>
    <row r="5235" ht="15.75" customHeight="1">
      <c r="A5235" s="323" t="s">
        <v>26463</v>
      </c>
      <c r="B5235" s="480" t="s">
        <v>26464</v>
      </c>
      <c r="C5235" s="323" t="s">
        <v>1711</v>
      </c>
      <c r="D5235" s="323" t="s">
        <v>21988</v>
      </c>
      <c r="F5235" s="286" t="str">
        <f t="shared" si="1"/>
        <v>97822</v>
      </c>
      <c r="H5235" s="388">
        <f t="shared" si="2"/>
        <v>24.4</v>
      </c>
    </row>
    <row r="5236" ht="15.75" customHeight="1">
      <c r="A5236" s="323" t="s">
        <v>26465</v>
      </c>
      <c r="B5236" s="480" t="s">
        <v>26466</v>
      </c>
      <c r="C5236" s="323" t="s">
        <v>1711</v>
      </c>
      <c r="D5236" s="323" t="s">
        <v>3105</v>
      </c>
      <c r="F5236" s="286" t="str">
        <f t="shared" si="1"/>
        <v>72947</v>
      </c>
      <c r="H5236" s="388">
        <f t="shared" si="2"/>
        <v>21.46</v>
      </c>
    </row>
    <row r="5237" ht="15.75" customHeight="1">
      <c r="A5237" s="323" t="s">
        <v>26467</v>
      </c>
      <c r="B5237" s="480" t="s">
        <v>26468</v>
      </c>
      <c r="C5237" s="323" t="s">
        <v>1711</v>
      </c>
      <c r="D5237" s="323" t="s">
        <v>3887</v>
      </c>
      <c r="F5237" s="286" t="str">
        <f t="shared" si="1"/>
        <v>83693</v>
      </c>
      <c r="H5237" s="388">
        <f t="shared" si="2"/>
        <v>4.66</v>
      </c>
    </row>
    <row r="5238" ht="15.75" customHeight="1">
      <c r="A5238" s="323" t="s">
        <v>26471</v>
      </c>
      <c r="B5238" s="480" t="s">
        <v>26472</v>
      </c>
      <c r="C5238" s="323" t="s">
        <v>722</v>
      </c>
      <c r="D5238" s="323" t="s">
        <v>26473</v>
      </c>
      <c r="F5238" s="286" t="str">
        <f t="shared" si="1"/>
        <v>73770/1</v>
      </c>
      <c r="H5238" s="388">
        <f t="shared" si="2"/>
        <v>589.15</v>
      </c>
    </row>
    <row r="5239" ht="15.75" customHeight="1">
      <c r="A5239" s="323" t="s">
        <v>26474</v>
      </c>
      <c r="B5239" s="480" t="s">
        <v>26475</v>
      </c>
      <c r="C5239" s="323" t="s">
        <v>722</v>
      </c>
      <c r="D5239" s="323" t="s">
        <v>26476</v>
      </c>
      <c r="F5239" s="286" t="str">
        <f t="shared" si="1"/>
        <v>73770/2</v>
      </c>
      <c r="H5239" s="388">
        <f t="shared" si="2"/>
        <v>505.28</v>
      </c>
    </row>
    <row r="5240" ht="15.75" customHeight="1">
      <c r="A5240" s="323" t="s">
        <v>26477</v>
      </c>
      <c r="B5240" s="480" t="s">
        <v>26478</v>
      </c>
      <c r="C5240" s="323" t="s">
        <v>1711</v>
      </c>
      <c r="D5240" s="323" t="s">
        <v>14851</v>
      </c>
      <c r="F5240" s="286" t="str">
        <f t="shared" si="1"/>
        <v>83696/1</v>
      </c>
      <c r="H5240" s="388">
        <f t="shared" si="2"/>
        <v>6.23</v>
      </c>
    </row>
    <row r="5241" ht="15.75" customHeight="1">
      <c r="A5241" s="323" t="s">
        <v>26479</v>
      </c>
      <c r="B5241" s="480" t="s">
        <v>26480</v>
      </c>
      <c r="C5241" s="323" t="s">
        <v>25463</v>
      </c>
      <c r="D5241" s="323" t="s">
        <v>26481</v>
      </c>
      <c r="F5241" s="286" t="str">
        <f t="shared" si="1"/>
        <v>72962</v>
      </c>
      <c r="H5241" s="388">
        <f t="shared" si="2"/>
        <v>359.86</v>
      </c>
    </row>
    <row r="5242" ht="15.75" customHeight="1">
      <c r="A5242" s="323" t="s">
        <v>26484</v>
      </c>
      <c r="B5242" s="480" t="s">
        <v>26485</v>
      </c>
      <c r="C5242" s="323" t="s">
        <v>25463</v>
      </c>
      <c r="D5242" s="323" t="s">
        <v>26486</v>
      </c>
      <c r="F5242" s="286" t="str">
        <f t="shared" si="1"/>
        <v>72963</v>
      </c>
      <c r="H5242" s="388">
        <f t="shared" si="2"/>
        <v>303.2</v>
      </c>
    </row>
    <row r="5243" ht="15.75" customHeight="1">
      <c r="A5243" s="323" t="s">
        <v>26487</v>
      </c>
      <c r="B5243" s="480" t="s">
        <v>26488</v>
      </c>
      <c r="C5243" s="323" t="s">
        <v>1666</v>
      </c>
      <c r="D5243" s="323" t="s">
        <v>26489</v>
      </c>
      <c r="F5243" s="286" t="str">
        <f t="shared" si="1"/>
        <v>73759/2</v>
      </c>
      <c r="H5243" s="388">
        <f t="shared" si="2"/>
        <v>585.18</v>
      </c>
    </row>
    <row r="5244" ht="15.75" customHeight="1">
      <c r="A5244" s="323" t="s">
        <v>26490</v>
      </c>
      <c r="B5244" s="480" t="s">
        <v>26491</v>
      </c>
      <c r="C5244" s="323" t="s">
        <v>1666</v>
      </c>
      <c r="D5244" s="323" t="s">
        <v>26493</v>
      </c>
      <c r="F5244" s="286" t="str">
        <f t="shared" si="1"/>
        <v>95995</v>
      </c>
      <c r="H5244" s="388">
        <f t="shared" si="2"/>
        <v>1163.6</v>
      </c>
    </row>
    <row r="5245" ht="15.75" customHeight="1">
      <c r="A5245" s="323" t="s">
        <v>26495</v>
      </c>
      <c r="B5245" s="480" t="s">
        <v>26496</v>
      </c>
      <c r="C5245" s="323" t="s">
        <v>1666</v>
      </c>
      <c r="D5245" s="323" t="s">
        <v>26497</v>
      </c>
      <c r="F5245" s="286" t="str">
        <f t="shared" si="1"/>
        <v>95996</v>
      </c>
      <c r="H5245" s="388">
        <f t="shared" si="2"/>
        <v>1103.17</v>
      </c>
    </row>
    <row r="5246" ht="15.75" customHeight="1">
      <c r="A5246" s="323" t="s">
        <v>26498</v>
      </c>
      <c r="B5246" s="480" t="s">
        <v>26499</v>
      </c>
      <c r="C5246" s="323" t="s">
        <v>1711</v>
      </c>
      <c r="D5246" s="323" t="s">
        <v>15633</v>
      </c>
      <c r="F5246" s="286" t="str">
        <f t="shared" si="1"/>
        <v>96001</v>
      </c>
      <c r="H5246" s="388">
        <f t="shared" si="2"/>
        <v>6.42</v>
      </c>
    </row>
    <row r="5247" ht="15.75" customHeight="1">
      <c r="A5247" s="323" t="s">
        <v>26500</v>
      </c>
      <c r="B5247" s="480" t="s">
        <v>26501</v>
      </c>
      <c r="C5247" s="323" t="s">
        <v>1666</v>
      </c>
      <c r="D5247" s="323" t="s">
        <v>26502</v>
      </c>
      <c r="F5247" s="286" t="str">
        <f t="shared" si="1"/>
        <v>96393</v>
      </c>
      <c r="H5247" s="388">
        <f t="shared" si="2"/>
        <v>142.42</v>
      </c>
    </row>
    <row r="5248" ht="15.75" customHeight="1">
      <c r="A5248" s="323" t="s">
        <v>26503</v>
      </c>
      <c r="B5248" s="480" t="s">
        <v>26504</v>
      </c>
      <c r="C5248" s="323" t="s">
        <v>1666</v>
      </c>
      <c r="D5248" s="323" t="s">
        <v>26506</v>
      </c>
      <c r="F5248" s="286" t="str">
        <f t="shared" si="1"/>
        <v>96394</v>
      </c>
      <c r="H5248" s="388">
        <f t="shared" si="2"/>
        <v>180.69</v>
      </c>
    </row>
    <row r="5249" ht="15.75" customHeight="1">
      <c r="A5249" s="323" t="s">
        <v>26508</v>
      </c>
      <c r="B5249" s="480" t="s">
        <v>26509</v>
      </c>
      <c r="C5249" s="323" t="s">
        <v>1666</v>
      </c>
      <c r="D5249" s="323" t="s">
        <v>26510</v>
      </c>
      <c r="F5249" s="286" t="str">
        <f t="shared" si="1"/>
        <v>96395</v>
      </c>
      <c r="H5249" s="388">
        <f t="shared" si="2"/>
        <v>197.73</v>
      </c>
    </row>
    <row r="5250" ht="15.75" customHeight="1">
      <c r="A5250" s="323" t="s">
        <v>26511</v>
      </c>
      <c r="B5250" s="480" t="s">
        <v>26512</v>
      </c>
      <c r="C5250" s="323" t="s">
        <v>1711</v>
      </c>
      <c r="D5250" s="323" t="s">
        <v>6715</v>
      </c>
      <c r="F5250" s="286" t="str">
        <f t="shared" si="1"/>
        <v>73445</v>
      </c>
      <c r="H5250" s="388">
        <f t="shared" si="2"/>
        <v>10.93</v>
      </c>
    </row>
    <row r="5251" ht="15.75" customHeight="1">
      <c r="A5251" s="323" t="s">
        <v>26513</v>
      </c>
      <c r="B5251" s="480" t="s">
        <v>26514</v>
      </c>
      <c r="C5251" s="323" t="s">
        <v>1711</v>
      </c>
      <c r="D5251" s="323" t="s">
        <v>9344</v>
      </c>
      <c r="F5251" s="286" t="str">
        <f t="shared" si="1"/>
        <v>73446</v>
      </c>
      <c r="H5251" s="388">
        <f t="shared" si="2"/>
        <v>24.35</v>
      </c>
    </row>
    <row r="5252" ht="15.75" customHeight="1">
      <c r="A5252" s="323" t="s">
        <v>26516</v>
      </c>
      <c r="B5252" s="480" t="s">
        <v>26517</v>
      </c>
      <c r="C5252" s="323" t="s">
        <v>1711</v>
      </c>
      <c r="D5252" s="323" t="s">
        <v>8731</v>
      </c>
      <c r="F5252" s="286" t="str">
        <f t="shared" si="1"/>
        <v>74133/1</v>
      </c>
      <c r="H5252" s="388">
        <f t="shared" si="2"/>
        <v>21.67</v>
      </c>
    </row>
    <row r="5253" ht="15.75" customHeight="1">
      <c r="A5253" s="323" t="s">
        <v>26520</v>
      </c>
      <c r="B5253" s="480" t="s">
        <v>26521</v>
      </c>
      <c r="C5253" s="323" t="s">
        <v>1711</v>
      </c>
      <c r="D5253" s="323" t="s">
        <v>26522</v>
      </c>
      <c r="F5253" s="286" t="str">
        <f t="shared" si="1"/>
        <v>74133/2</v>
      </c>
      <c r="H5253" s="388">
        <f t="shared" si="2"/>
        <v>27.23</v>
      </c>
    </row>
    <row r="5254" ht="15.75" customHeight="1">
      <c r="A5254" s="323" t="s">
        <v>26523</v>
      </c>
      <c r="B5254" s="480" t="s">
        <v>26524</v>
      </c>
      <c r="C5254" s="323" t="s">
        <v>1711</v>
      </c>
      <c r="D5254" s="323" t="s">
        <v>26525</v>
      </c>
      <c r="F5254" s="286" t="str">
        <f t="shared" si="1"/>
        <v>79462</v>
      </c>
      <c r="H5254" s="388">
        <f t="shared" si="2"/>
        <v>72.04</v>
      </c>
    </row>
    <row r="5255" ht="15.75" customHeight="1">
      <c r="A5255" s="323" t="s">
        <v>26526</v>
      </c>
      <c r="B5255" s="480" t="s">
        <v>26527</v>
      </c>
      <c r="C5255" s="323" t="s">
        <v>1711</v>
      </c>
      <c r="D5255" s="323" t="s">
        <v>6513</v>
      </c>
      <c r="F5255" s="286" t="str">
        <f t="shared" si="1"/>
        <v>79494/1</v>
      </c>
      <c r="H5255" s="388">
        <f t="shared" si="2"/>
        <v>15.02</v>
      </c>
    </row>
    <row r="5256" ht="15.75" customHeight="1">
      <c r="A5256" s="323" t="s">
        <v>26530</v>
      </c>
      <c r="B5256" s="480" t="s">
        <v>26531</v>
      </c>
      <c r="C5256" s="323" t="s">
        <v>1711</v>
      </c>
      <c r="D5256" s="323" t="s">
        <v>7504</v>
      </c>
      <c r="F5256" s="286" t="str">
        <f t="shared" si="1"/>
        <v>84651</v>
      </c>
      <c r="H5256" s="388">
        <f t="shared" si="2"/>
        <v>11.9</v>
      </c>
    </row>
    <row r="5257" ht="15.75" customHeight="1">
      <c r="A5257" s="323" t="s">
        <v>26532</v>
      </c>
      <c r="B5257" s="480" t="s">
        <v>26533</v>
      </c>
      <c r="C5257" s="323" t="s">
        <v>1711</v>
      </c>
      <c r="D5257" s="323" t="s">
        <v>5513</v>
      </c>
      <c r="F5257" s="286" t="str">
        <f t="shared" si="1"/>
        <v>88411</v>
      </c>
      <c r="H5257" s="388">
        <f t="shared" si="2"/>
        <v>3.1</v>
      </c>
    </row>
    <row r="5258" ht="15.75" customHeight="1">
      <c r="A5258" s="323" t="s">
        <v>26534</v>
      </c>
      <c r="B5258" s="480" t="s">
        <v>26535</v>
      </c>
      <c r="C5258" s="323" t="s">
        <v>1711</v>
      </c>
      <c r="D5258" s="323" t="s">
        <v>3531</v>
      </c>
      <c r="F5258" s="286" t="str">
        <f t="shared" si="1"/>
        <v>88412</v>
      </c>
      <c r="H5258" s="388">
        <f t="shared" si="2"/>
        <v>2.39</v>
      </c>
    </row>
    <row r="5259" ht="15.75" customHeight="1">
      <c r="A5259" s="323" t="s">
        <v>26536</v>
      </c>
      <c r="B5259" s="480" t="s">
        <v>26538</v>
      </c>
      <c r="C5259" s="323" t="s">
        <v>1711</v>
      </c>
      <c r="D5259" s="323" t="s">
        <v>17617</v>
      </c>
      <c r="F5259" s="286" t="str">
        <f t="shared" si="1"/>
        <v>88413</v>
      </c>
      <c r="H5259" s="388">
        <f t="shared" si="2"/>
        <v>4.51</v>
      </c>
    </row>
    <row r="5260" ht="15.75" customHeight="1">
      <c r="A5260" s="323" t="s">
        <v>26540</v>
      </c>
      <c r="B5260" s="480" t="s">
        <v>26541</v>
      </c>
      <c r="C5260" s="323" t="s">
        <v>1711</v>
      </c>
      <c r="D5260" s="323" t="s">
        <v>6360</v>
      </c>
      <c r="F5260" s="286" t="str">
        <f t="shared" si="1"/>
        <v>88414</v>
      </c>
      <c r="H5260" s="388">
        <f t="shared" si="2"/>
        <v>4.95</v>
      </c>
    </row>
    <row r="5261" ht="15.75" customHeight="1">
      <c r="A5261" s="323" t="s">
        <v>26543</v>
      </c>
      <c r="B5261" s="480" t="s">
        <v>26544</v>
      </c>
      <c r="C5261" s="323" t="s">
        <v>1711</v>
      </c>
      <c r="D5261" s="323" t="s">
        <v>16032</v>
      </c>
      <c r="F5261" s="286" t="str">
        <f t="shared" si="1"/>
        <v>88415</v>
      </c>
      <c r="H5261" s="388">
        <f t="shared" si="2"/>
        <v>3.32</v>
      </c>
    </row>
    <row r="5262" ht="15.75" customHeight="1">
      <c r="A5262" s="323" t="s">
        <v>26545</v>
      </c>
      <c r="B5262" s="480" t="s">
        <v>26546</v>
      </c>
      <c r="C5262" s="323" t="s">
        <v>1711</v>
      </c>
      <c r="D5262" s="323" t="s">
        <v>3799</v>
      </c>
      <c r="F5262" s="286" t="str">
        <f t="shared" si="1"/>
        <v>88416</v>
      </c>
      <c r="H5262" s="388">
        <f t="shared" si="2"/>
        <v>19.41</v>
      </c>
    </row>
    <row r="5263" ht="15.75" customHeight="1">
      <c r="A5263" s="323" t="s">
        <v>26548</v>
      </c>
      <c r="B5263" s="480" t="s">
        <v>26549</v>
      </c>
      <c r="C5263" s="323" t="s">
        <v>1711</v>
      </c>
      <c r="D5263" s="323" t="s">
        <v>22432</v>
      </c>
      <c r="F5263" s="286" t="str">
        <f t="shared" si="1"/>
        <v>88417</v>
      </c>
      <c r="H5263" s="388">
        <f t="shared" si="2"/>
        <v>16.91</v>
      </c>
    </row>
    <row r="5264" ht="15.75" customHeight="1">
      <c r="A5264" s="323" t="s">
        <v>26552</v>
      </c>
      <c r="B5264" s="480" t="s">
        <v>26553</v>
      </c>
      <c r="C5264" s="323" t="s">
        <v>1711</v>
      </c>
      <c r="D5264" s="323" t="s">
        <v>26554</v>
      </c>
      <c r="F5264" s="286" t="str">
        <f t="shared" si="1"/>
        <v>88420</v>
      </c>
      <c r="H5264" s="388">
        <f t="shared" si="2"/>
        <v>24.46</v>
      </c>
    </row>
    <row r="5265" ht="15.75" customHeight="1">
      <c r="A5265" s="323" t="s">
        <v>26555</v>
      </c>
      <c r="B5265" s="480" t="s">
        <v>26556</v>
      </c>
      <c r="C5265" s="323" t="s">
        <v>1711</v>
      </c>
      <c r="D5265" s="323" t="s">
        <v>26557</v>
      </c>
      <c r="F5265" s="286" t="str">
        <f t="shared" si="1"/>
        <v>88421</v>
      </c>
      <c r="H5265" s="388">
        <f t="shared" si="2"/>
        <v>26.05</v>
      </c>
    </row>
    <row r="5266" ht="15.75" customHeight="1">
      <c r="A5266" s="323" t="s">
        <v>26558</v>
      </c>
      <c r="B5266" s="480" t="s">
        <v>26559</v>
      </c>
      <c r="C5266" s="323" t="s">
        <v>1711</v>
      </c>
      <c r="D5266" s="323" t="s">
        <v>26561</v>
      </c>
      <c r="F5266" s="286" t="str">
        <f t="shared" si="1"/>
        <v>88423</v>
      </c>
      <c r="H5266" s="388">
        <f t="shared" si="2"/>
        <v>20.21</v>
      </c>
    </row>
    <row r="5267" ht="15.75" customHeight="1">
      <c r="A5267" s="323" t="s">
        <v>26563</v>
      </c>
      <c r="B5267" s="480" t="s">
        <v>26564</v>
      </c>
      <c r="C5267" s="323" t="s">
        <v>1711</v>
      </c>
      <c r="D5267" s="323" t="s">
        <v>16231</v>
      </c>
      <c r="F5267" s="286" t="str">
        <f t="shared" si="1"/>
        <v>88424</v>
      </c>
      <c r="H5267" s="388">
        <f t="shared" si="2"/>
        <v>22.85</v>
      </c>
    </row>
    <row r="5268" ht="15.75" customHeight="1">
      <c r="A5268" s="323" t="s">
        <v>26566</v>
      </c>
      <c r="B5268" s="480" t="s">
        <v>26567</v>
      </c>
      <c r="C5268" s="323" t="s">
        <v>1711</v>
      </c>
      <c r="D5268" s="323" t="s">
        <v>5923</v>
      </c>
      <c r="F5268" s="286" t="str">
        <f t="shared" si="1"/>
        <v>88426</v>
      </c>
      <c r="H5268" s="388">
        <f t="shared" si="2"/>
        <v>18.53</v>
      </c>
    </row>
    <row r="5269" ht="15.75" customHeight="1">
      <c r="A5269" s="323" t="s">
        <v>26568</v>
      </c>
      <c r="B5269" s="480" t="s">
        <v>26569</v>
      </c>
      <c r="C5269" s="323" t="s">
        <v>1711</v>
      </c>
      <c r="D5269" s="323" t="s">
        <v>10369</v>
      </c>
      <c r="F5269" s="286" t="str">
        <f t="shared" si="1"/>
        <v>88428</v>
      </c>
      <c r="H5269" s="388">
        <f t="shared" si="2"/>
        <v>31.51</v>
      </c>
    </row>
    <row r="5270" ht="15.75" customHeight="1">
      <c r="A5270" s="323" t="s">
        <v>26571</v>
      </c>
      <c r="B5270" s="480" t="s">
        <v>26572</v>
      </c>
      <c r="C5270" s="323" t="s">
        <v>1711</v>
      </c>
      <c r="D5270" s="323" t="s">
        <v>16851</v>
      </c>
      <c r="F5270" s="286" t="str">
        <f t="shared" si="1"/>
        <v>88429</v>
      </c>
      <c r="H5270" s="388">
        <f t="shared" si="2"/>
        <v>34.3</v>
      </c>
    </row>
    <row r="5271" ht="15.75" customHeight="1">
      <c r="A5271" s="323" t="s">
        <v>26575</v>
      </c>
      <c r="B5271" s="480" t="s">
        <v>26576</v>
      </c>
      <c r="C5271" s="323" t="s">
        <v>1711</v>
      </c>
      <c r="D5271" s="323" t="s">
        <v>26577</v>
      </c>
      <c r="F5271" s="286" t="str">
        <f t="shared" si="1"/>
        <v>88431</v>
      </c>
      <c r="H5271" s="388">
        <f t="shared" si="2"/>
        <v>24.2</v>
      </c>
    </row>
    <row r="5272" ht="15.75" customHeight="1">
      <c r="A5272" s="323" t="s">
        <v>26578</v>
      </c>
      <c r="B5272" s="480" t="s">
        <v>26579</v>
      </c>
      <c r="C5272" s="323" t="s">
        <v>1711</v>
      </c>
      <c r="D5272" s="323" t="s">
        <v>4185</v>
      </c>
      <c r="F5272" s="286" t="str">
        <f t="shared" si="1"/>
        <v>88432</v>
      </c>
      <c r="H5272" s="388">
        <f t="shared" si="2"/>
        <v>17.68</v>
      </c>
    </row>
    <row r="5273" ht="15.75" customHeight="1">
      <c r="A5273" s="323" t="s">
        <v>19552</v>
      </c>
      <c r="B5273" s="480" t="s">
        <v>19554</v>
      </c>
      <c r="C5273" s="323" t="s">
        <v>1711</v>
      </c>
      <c r="D5273" s="323" t="s">
        <v>6703</v>
      </c>
      <c r="F5273" s="286" t="str">
        <f t="shared" si="1"/>
        <v>88482</v>
      </c>
      <c r="H5273" s="388">
        <f t="shared" si="2"/>
        <v>4.26</v>
      </c>
    </row>
    <row r="5274" ht="15.75" customHeight="1">
      <c r="A5274" s="323" t="s">
        <v>26582</v>
      </c>
      <c r="B5274" s="480" t="s">
        <v>26583</v>
      </c>
      <c r="C5274" s="323" t="s">
        <v>1711</v>
      </c>
      <c r="D5274" s="323" t="s">
        <v>6129</v>
      </c>
      <c r="F5274" s="286" t="str">
        <f t="shared" si="1"/>
        <v>88483</v>
      </c>
      <c r="H5274" s="388">
        <f t="shared" si="2"/>
        <v>3.97</v>
      </c>
    </row>
    <row r="5275" ht="15.75" customHeight="1">
      <c r="A5275" s="323" t="s">
        <v>26584</v>
      </c>
      <c r="B5275" s="480" t="s">
        <v>26585</v>
      </c>
      <c r="C5275" s="323" t="s">
        <v>1711</v>
      </c>
      <c r="D5275" s="323" t="s">
        <v>7001</v>
      </c>
      <c r="F5275" s="286" t="str">
        <f t="shared" si="1"/>
        <v>88484</v>
      </c>
      <c r="H5275" s="388">
        <f t="shared" si="2"/>
        <v>3.33</v>
      </c>
    </row>
    <row r="5276" ht="15.75" customHeight="1">
      <c r="A5276" s="323" t="s">
        <v>19525</v>
      </c>
      <c r="B5276" s="480" t="s">
        <v>19528</v>
      </c>
      <c r="C5276" s="323" t="s">
        <v>1711</v>
      </c>
      <c r="D5276" s="323" t="s">
        <v>6055</v>
      </c>
      <c r="F5276" s="286" t="str">
        <f t="shared" si="1"/>
        <v>88485</v>
      </c>
      <c r="H5276" s="388">
        <f t="shared" si="2"/>
        <v>2.92</v>
      </c>
    </row>
    <row r="5277" ht="15.75" customHeight="1">
      <c r="A5277" s="323" t="s">
        <v>18644</v>
      </c>
      <c r="B5277" s="480" t="s">
        <v>18647</v>
      </c>
      <c r="C5277" s="323" t="s">
        <v>1711</v>
      </c>
      <c r="D5277" s="323" t="s">
        <v>17469</v>
      </c>
      <c r="F5277" s="286" t="str">
        <f t="shared" si="1"/>
        <v>88486</v>
      </c>
      <c r="H5277" s="388">
        <f t="shared" si="2"/>
        <v>12.7</v>
      </c>
    </row>
    <row r="5278" ht="15.75" customHeight="1">
      <c r="A5278" s="323" t="s">
        <v>26589</v>
      </c>
      <c r="B5278" s="480" t="s">
        <v>26590</v>
      </c>
      <c r="C5278" s="323" t="s">
        <v>1711</v>
      </c>
      <c r="D5278" s="323" t="s">
        <v>5961</v>
      </c>
      <c r="F5278" s="286" t="str">
        <f t="shared" si="1"/>
        <v>88487</v>
      </c>
      <c r="H5278" s="388">
        <f t="shared" si="2"/>
        <v>11.37</v>
      </c>
    </row>
    <row r="5279" ht="15.75" customHeight="1">
      <c r="A5279" s="323" t="s">
        <v>26591</v>
      </c>
      <c r="B5279" s="480" t="s">
        <v>26592</v>
      </c>
      <c r="C5279" s="323" t="s">
        <v>1711</v>
      </c>
      <c r="D5279" s="323" t="s">
        <v>5896</v>
      </c>
      <c r="F5279" s="286" t="str">
        <f t="shared" si="1"/>
        <v>88488</v>
      </c>
      <c r="H5279" s="388">
        <f t="shared" si="2"/>
        <v>16.3</v>
      </c>
    </row>
    <row r="5280" ht="15.75" customHeight="1">
      <c r="A5280" s="323" t="s">
        <v>18386</v>
      </c>
      <c r="B5280" s="480" t="s">
        <v>18388</v>
      </c>
      <c r="C5280" s="323" t="s">
        <v>1711</v>
      </c>
      <c r="D5280" s="323" t="s">
        <v>7079</v>
      </c>
      <c r="F5280" s="286" t="str">
        <f t="shared" si="1"/>
        <v>88489</v>
      </c>
      <c r="H5280" s="388">
        <f t="shared" si="2"/>
        <v>14.39</v>
      </c>
    </row>
    <row r="5281" ht="15.75" customHeight="1">
      <c r="A5281" s="323" t="s">
        <v>26596</v>
      </c>
      <c r="B5281" s="480" t="s">
        <v>26597</v>
      </c>
      <c r="C5281" s="323" t="s">
        <v>1711</v>
      </c>
      <c r="D5281" s="323" t="s">
        <v>23661</v>
      </c>
      <c r="F5281" s="286" t="str">
        <f t="shared" si="1"/>
        <v>88490</v>
      </c>
      <c r="H5281" s="388">
        <f t="shared" si="2"/>
        <v>9.24</v>
      </c>
    </row>
    <row r="5282" ht="15.75" customHeight="1">
      <c r="A5282" s="323" t="s">
        <v>26598</v>
      </c>
      <c r="B5282" s="480" t="s">
        <v>26599</v>
      </c>
      <c r="C5282" s="323" t="s">
        <v>1711</v>
      </c>
      <c r="D5282" s="323" t="s">
        <v>4637</v>
      </c>
      <c r="F5282" s="286" t="str">
        <f t="shared" si="1"/>
        <v>88491</v>
      </c>
      <c r="H5282" s="388">
        <f t="shared" si="2"/>
        <v>8.92</v>
      </c>
    </row>
    <row r="5283" ht="15.75" customHeight="1">
      <c r="A5283" s="323" t="s">
        <v>26601</v>
      </c>
      <c r="B5283" s="480" t="s">
        <v>26602</v>
      </c>
      <c r="C5283" s="323" t="s">
        <v>1711</v>
      </c>
      <c r="D5283" s="323" t="s">
        <v>2653</v>
      </c>
      <c r="F5283" s="286" t="str">
        <f t="shared" si="1"/>
        <v>88492</v>
      </c>
      <c r="H5283" s="388">
        <f t="shared" si="2"/>
        <v>11.09</v>
      </c>
    </row>
    <row r="5284" ht="15.75" customHeight="1">
      <c r="A5284" s="323" t="s">
        <v>26605</v>
      </c>
      <c r="B5284" s="480" t="s">
        <v>26606</v>
      </c>
      <c r="C5284" s="323" t="s">
        <v>1711</v>
      </c>
      <c r="D5284" s="323" t="s">
        <v>19517</v>
      </c>
      <c r="F5284" s="286" t="str">
        <f t="shared" si="1"/>
        <v>88493</v>
      </c>
      <c r="H5284" s="388">
        <f t="shared" si="2"/>
        <v>10.62</v>
      </c>
    </row>
    <row r="5285" ht="15.75" customHeight="1">
      <c r="A5285" s="323" t="s">
        <v>26607</v>
      </c>
      <c r="B5285" s="480" t="s">
        <v>26608</v>
      </c>
      <c r="C5285" s="323" t="s">
        <v>1711</v>
      </c>
      <c r="D5285" s="323" t="s">
        <v>7598</v>
      </c>
      <c r="F5285" s="286" t="str">
        <f t="shared" si="1"/>
        <v>88494</v>
      </c>
      <c r="H5285" s="388">
        <f t="shared" si="2"/>
        <v>20.42</v>
      </c>
    </row>
    <row r="5286" ht="15.75" customHeight="1">
      <c r="A5286" s="323" t="s">
        <v>26609</v>
      </c>
      <c r="B5286" s="480" t="s">
        <v>26610</v>
      </c>
      <c r="C5286" s="323" t="s">
        <v>1711</v>
      </c>
      <c r="D5286" s="323" t="s">
        <v>15624</v>
      </c>
      <c r="F5286" s="286" t="str">
        <f t="shared" si="1"/>
        <v>88495</v>
      </c>
      <c r="H5286" s="388">
        <f t="shared" si="2"/>
        <v>11.35</v>
      </c>
    </row>
    <row r="5287" ht="15.75" customHeight="1">
      <c r="A5287" s="323" t="s">
        <v>18325</v>
      </c>
      <c r="B5287" s="480" t="s">
        <v>18328</v>
      </c>
      <c r="C5287" s="323" t="s">
        <v>1711</v>
      </c>
      <c r="D5287" s="323" t="s">
        <v>26612</v>
      </c>
      <c r="F5287" s="286" t="str">
        <f t="shared" si="1"/>
        <v>88496</v>
      </c>
      <c r="H5287" s="388">
        <f t="shared" si="2"/>
        <v>27.81</v>
      </c>
    </row>
    <row r="5288" ht="15.75" customHeight="1">
      <c r="A5288" s="323" t="s">
        <v>18346</v>
      </c>
      <c r="B5288" s="480" t="s">
        <v>18348</v>
      </c>
      <c r="C5288" s="323" t="s">
        <v>1711</v>
      </c>
      <c r="D5288" s="323" t="s">
        <v>19750</v>
      </c>
      <c r="F5288" s="286" t="str">
        <f t="shared" si="1"/>
        <v>88497</v>
      </c>
      <c r="H5288" s="388">
        <f t="shared" si="2"/>
        <v>15.69</v>
      </c>
    </row>
    <row r="5289" ht="15.75" customHeight="1">
      <c r="A5289" s="323" t="s">
        <v>26615</v>
      </c>
      <c r="B5289" s="480" t="s">
        <v>26616</v>
      </c>
      <c r="C5289" s="323" t="s">
        <v>1711</v>
      </c>
      <c r="D5289" s="323" t="s">
        <v>18018</v>
      </c>
      <c r="F5289" s="286" t="str">
        <f t="shared" si="1"/>
        <v>95305</v>
      </c>
      <c r="H5289" s="388">
        <f t="shared" si="2"/>
        <v>14.93</v>
      </c>
    </row>
    <row r="5290" ht="15.75" customHeight="1">
      <c r="A5290" s="323" t="s">
        <v>26617</v>
      </c>
      <c r="B5290" s="480" t="s">
        <v>26618</v>
      </c>
      <c r="C5290" s="323" t="s">
        <v>1711</v>
      </c>
      <c r="D5290" s="323" t="s">
        <v>26619</v>
      </c>
      <c r="F5290" s="286" t="str">
        <f t="shared" si="1"/>
        <v>95306</v>
      </c>
      <c r="H5290" s="388">
        <f t="shared" si="2"/>
        <v>17.35</v>
      </c>
    </row>
    <row r="5291" ht="15.75" customHeight="1">
      <c r="A5291" s="323" t="s">
        <v>26621</v>
      </c>
      <c r="B5291" s="480" t="s">
        <v>26622</v>
      </c>
      <c r="C5291" s="323" t="s">
        <v>1711</v>
      </c>
      <c r="D5291" s="323" t="s">
        <v>3252</v>
      </c>
      <c r="F5291" s="286" t="str">
        <f t="shared" si="1"/>
        <v>95622</v>
      </c>
      <c r="H5291" s="388">
        <f t="shared" si="2"/>
        <v>14.64</v>
      </c>
    </row>
    <row r="5292" ht="15.75" customHeight="1">
      <c r="A5292" s="323" t="s">
        <v>26624</v>
      </c>
      <c r="B5292" s="480" t="s">
        <v>26626</v>
      </c>
      <c r="C5292" s="323" t="s">
        <v>1711</v>
      </c>
      <c r="D5292" s="323" t="s">
        <v>18442</v>
      </c>
      <c r="F5292" s="286" t="str">
        <f t="shared" si="1"/>
        <v>95623</v>
      </c>
      <c r="H5292" s="388">
        <f t="shared" si="2"/>
        <v>11.23</v>
      </c>
    </row>
    <row r="5293" ht="15.75" customHeight="1">
      <c r="A5293" s="323" t="s">
        <v>26627</v>
      </c>
      <c r="B5293" s="480" t="s">
        <v>26628</v>
      </c>
      <c r="C5293" s="323" t="s">
        <v>1711</v>
      </c>
      <c r="D5293" s="323" t="s">
        <v>5586</v>
      </c>
      <c r="F5293" s="286" t="str">
        <f t="shared" si="1"/>
        <v>95624</v>
      </c>
      <c r="H5293" s="388">
        <f t="shared" si="2"/>
        <v>21.57</v>
      </c>
    </row>
    <row r="5294" ht="15.75" customHeight="1">
      <c r="A5294" s="323" t="s">
        <v>26629</v>
      </c>
      <c r="B5294" s="480" t="s">
        <v>26630</v>
      </c>
      <c r="C5294" s="323" t="s">
        <v>1711</v>
      </c>
      <c r="D5294" s="323" t="s">
        <v>14688</v>
      </c>
      <c r="F5294" s="286" t="str">
        <f t="shared" si="1"/>
        <v>95625</v>
      </c>
      <c r="H5294" s="388">
        <f t="shared" si="2"/>
        <v>23.75</v>
      </c>
    </row>
    <row r="5295" ht="15.75" customHeight="1">
      <c r="A5295" s="323" t="s">
        <v>26631</v>
      </c>
      <c r="B5295" s="480" t="s">
        <v>26632</v>
      </c>
      <c r="C5295" s="323" t="s">
        <v>1711</v>
      </c>
      <c r="D5295" s="323" t="s">
        <v>7466</v>
      </c>
      <c r="F5295" s="286" t="str">
        <f t="shared" si="1"/>
        <v>95626</v>
      </c>
      <c r="H5295" s="388">
        <f t="shared" si="2"/>
        <v>15.75</v>
      </c>
    </row>
    <row r="5296" ht="15.75" customHeight="1">
      <c r="A5296" s="323" t="s">
        <v>26635</v>
      </c>
      <c r="B5296" s="480" t="s">
        <v>26636</v>
      </c>
      <c r="C5296" s="323" t="s">
        <v>1711</v>
      </c>
      <c r="D5296" s="323" t="s">
        <v>26638</v>
      </c>
      <c r="F5296" s="286" t="str">
        <f t="shared" si="1"/>
        <v>96126</v>
      </c>
      <c r="H5296" s="388">
        <f t="shared" si="2"/>
        <v>19.09</v>
      </c>
    </row>
    <row r="5297" ht="15.75" customHeight="1">
      <c r="A5297" s="323" t="s">
        <v>26639</v>
      </c>
      <c r="B5297" s="480" t="s">
        <v>26640</v>
      </c>
      <c r="C5297" s="323" t="s">
        <v>1711</v>
      </c>
      <c r="D5297" s="323" t="s">
        <v>15301</v>
      </c>
      <c r="F5297" s="286" t="str">
        <f t="shared" si="1"/>
        <v>96127</v>
      </c>
      <c r="H5297" s="388">
        <f t="shared" si="2"/>
        <v>14.84</v>
      </c>
    </row>
    <row r="5298" ht="15.75" customHeight="1">
      <c r="A5298" s="323" t="s">
        <v>26641</v>
      </c>
      <c r="B5298" s="480" t="s">
        <v>26642</v>
      </c>
      <c r="C5298" s="323" t="s">
        <v>1711</v>
      </c>
      <c r="D5298" s="323" t="s">
        <v>26643</v>
      </c>
      <c r="F5298" s="286" t="str">
        <f t="shared" si="1"/>
        <v>96128</v>
      </c>
      <c r="H5298" s="388">
        <f t="shared" si="2"/>
        <v>27.74</v>
      </c>
    </row>
    <row r="5299" ht="15.75" customHeight="1">
      <c r="A5299" s="323" t="s">
        <v>26645</v>
      </c>
      <c r="B5299" s="480" t="s">
        <v>26647</v>
      </c>
      <c r="C5299" s="323" t="s">
        <v>1711</v>
      </c>
      <c r="D5299" s="323" t="s">
        <v>8908</v>
      </c>
      <c r="F5299" s="286" t="str">
        <f t="shared" si="1"/>
        <v>96129</v>
      </c>
      <c r="H5299" s="388">
        <f t="shared" si="2"/>
        <v>30.47</v>
      </c>
    </row>
    <row r="5300" ht="15.75" customHeight="1">
      <c r="A5300" s="323" t="s">
        <v>26649</v>
      </c>
      <c r="B5300" s="480" t="s">
        <v>26650</v>
      </c>
      <c r="C5300" s="323" t="s">
        <v>1711</v>
      </c>
      <c r="D5300" s="323" t="s">
        <v>26651</v>
      </c>
      <c r="F5300" s="286" t="str">
        <f t="shared" si="1"/>
        <v>96130</v>
      </c>
      <c r="H5300" s="388">
        <f t="shared" si="2"/>
        <v>20.45</v>
      </c>
    </row>
    <row r="5301" ht="15.75" customHeight="1">
      <c r="A5301" s="323" t="s">
        <v>26652</v>
      </c>
      <c r="B5301" s="480" t="s">
        <v>26653</v>
      </c>
      <c r="C5301" s="323" t="s">
        <v>1711</v>
      </c>
      <c r="D5301" s="323" t="s">
        <v>26654</v>
      </c>
      <c r="F5301" s="286" t="str">
        <f t="shared" si="1"/>
        <v>96131</v>
      </c>
      <c r="H5301" s="388">
        <f t="shared" si="2"/>
        <v>26.52</v>
      </c>
    </row>
    <row r="5302" ht="15.75" customHeight="1">
      <c r="A5302" s="323" t="s">
        <v>26656</v>
      </c>
      <c r="B5302" s="480" t="s">
        <v>26657</v>
      </c>
      <c r="C5302" s="323" t="s">
        <v>1711</v>
      </c>
      <c r="D5302" s="323" t="s">
        <v>26659</v>
      </c>
      <c r="F5302" s="286" t="str">
        <f t="shared" si="1"/>
        <v>96132</v>
      </c>
      <c r="H5302" s="388">
        <f t="shared" si="2"/>
        <v>20.84</v>
      </c>
    </row>
    <row r="5303" ht="15.75" customHeight="1">
      <c r="A5303" s="323" t="s">
        <v>26660</v>
      </c>
      <c r="B5303" s="480" t="s">
        <v>26661</v>
      </c>
      <c r="C5303" s="323" t="s">
        <v>1711</v>
      </c>
      <c r="D5303" s="323" t="s">
        <v>2768</v>
      </c>
      <c r="F5303" s="286" t="str">
        <f t="shared" si="1"/>
        <v>96133</v>
      </c>
      <c r="H5303" s="388">
        <f t="shared" si="2"/>
        <v>37.99</v>
      </c>
    </row>
    <row r="5304" ht="15.75" customHeight="1">
      <c r="A5304" s="323" t="s">
        <v>26663</v>
      </c>
      <c r="B5304" s="480" t="s">
        <v>26664</v>
      </c>
      <c r="C5304" s="323" t="s">
        <v>1711</v>
      </c>
      <c r="D5304" s="323" t="s">
        <v>17785</v>
      </c>
      <c r="F5304" s="286" t="str">
        <f t="shared" si="1"/>
        <v>96134</v>
      </c>
      <c r="H5304" s="388">
        <f t="shared" si="2"/>
        <v>41.65</v>
      </c>
    </row>
    <row r="5305" ht="15.75" customHeight="1">
      <c r="A5305" s="323" t="s">
        <v>26665</v>
      </c>
      <c r="B5305" s="480" t="s">
        <v>26666</v>
      </c>
      <c r="C5305" s="323" t="s">
        <v>1711</v>
      </c>
      <c r="D5305" s="323" t="s">
        <v>20448</v>
      </c>
      <c r="F5305" s="286" t="str">
        <f t="shared" si="1"/>
        <v>96135</v>
      </c>
      <c r="H5305" s="388">
        <f t="shared" si="2"/>
        <v>28.32</v>
      </c>
    </row>
    <row r="5306" ht="15.75" customHeight="1">
      <c r="A5306" s="323" t="s">
        <v>26667</v>
      </c>
      <c r="B5306" s="480" t="s">
        <v>26668</v>
      </c>
      <c r="C5306" s="323" t="s">
        <v>1711</v>
      </c>
      <c r="D5306" s="323" t="s">
        <v>19688</v>
      </c>
      <c r="F5306" s="286" t="str">
        <f t="shared" si="1"/>
        <v>79460</v>
      </c>
      <c r="H5306" s="388">
        <f t="shared" si="2"/>
        <v>52.98</v>
      </c>
    </row>
    <row r="5307" ht="15.75" customHeight="1">
      <c r="A5307" s="323" t="s">
        <v>26669</v>
      </c>
      <c r="B5307" s="480" t="s">
        <v>26670</v>
      </c>
      <c r="C5307" s="323" t="s">
        <v>1711</v>
      </c>
      <c r="D5307" s="323" t="s">
        <v>24595</v>
      </c>
      <c r="F5307" s="286" t="str">
        <f t="shared" si="1"/>
        <v>79465</v>
      </c>
      <c r="H5307" s="388">
        <f t="shared" si="2"/>
        <v>46.56</v>
      </c>
    </row>
    <row r="5308" ht="15.75" customHeight="1">
      <c r="A5308" s="323" t="s">
        <v>26673</v>
      </c>
      <c r="B5308" s="480" t="s">
        <v>26674</v>
      </c>
      <c r="C5308" s="323" t="s">
        <v>1711</v>
      </c>
      <c r="D5308" s="323" t="s">
        <v>13109</v>
      </c>
      <c r="F5308" s="286" t="str">
        <f t="shared" si="1"/>
        <v>79514/1</v>
      </c>
      <c r="H5308" s="388">
        <f t="shared" si="2"/>
        <v>74.26</v>
      </c>
    </row>
    <row r="5309" ht="15.75" customHeight="1">
      <c r="A5309" s="323" t="s">
        <v>26676</v>
      </c>
      <c r="B5309" s="480" t="s">
        <v>26677</v>
      </c>
      <c r="C5309" s="323" t="s">
        <v>1711</v>
      </c>
      <c r="D5309" s="323" t="s">
        <v>26678</v>
      </c>
      <c r="F5309" s="286" t="str">
        <f t="shared" si="1"/>
        <v>84647</v>
      </c>
      <c r="H5309" s="388">
        <f t="shared" si="2"/>
        <v>169.08</v>
      </c>
    </row>
    <row r="5310" ht="15.75" customHeight="1">
      <c r="A5310" s="323" t="s">
        <v>26679</v>
      </c>
      <c r="B5310" s="480" t="s">
        <v>26680</v>
      </c>
      <c r="C5310" s="323" t="s">
        <v>1711</v>
      </c>
      <c r="D5310" s="323" t="s">
        <v>26681</v>
      </c>
      <c r="F5310" s="286" t="str">
        <f t="shared" si="1"/>
        <v>84656</v>
      </c>
      <c r="H5310" s="388">
        <f t="shared" si="2"/>
        <v>38.8</v>
      </c>
    </row>
    <row r="5311" ht="15.75" customHeight="1">
      <c r="A5311" s="323" t="s">
        <v>26683</v>
      </c>
      <c r="B5311" s="480" t="s">
        <v>26684</v>
      </c>
      <c r="C5311" s="323" t="s">
        <v>1711</v>
      </c>
      <c r="D5311" s="323" t="s">
        <v>11309</v>
      </c>
      <c r="F5311" s="286" t="str">
        <f t="shared" si="1"/>
        <v>6082</v>
      </c>
      <c r="H5311" s="388">
        <f t="shared" si="2"/>
        <v>20.18</v>
      </c>
    </row>
    <row r="5312" ht="15.75" customHeight="1">
      <c r="A5312" s="323" t="s">
        <v>26687</v>
      </c>
      <c r="B5312" s="480" t="s">
        <v>26688</v>
      </c>
      <c r="C5312" s="323" t="s">
        <v>1711</v>
      </c>
      <c r="D5312" s="323" t="s">
        <v>20205</v>
      </c>
      <c r="F5312" s="286" t="str">
        <f t="shared" si="1"/>
        <v>40905</v>
      </c>
      <c r="H5312" s="388">
        <f t="shared" si="2"/>
        <v>25.31</v>
      </c>
    </row>
    <row r="5313" ht="15.75" customHeight="1">
      <c r="A5313" s="323" t="s">
        <v>26689</v>
      </c>
      <c r="B5313" s="480" t="s">
        <v>26690</v>
      </c>
      <c r="C5313" s="323" t="s">
        <v>1711</v>
      </c>
      <c r="D5313" s="323" t="s">
        <v>15606</v>
      </c>
      <c r="F5313" s="286" t="str">
        <f t="shared" si="1"/>
        <v>73739/1</v>
      </c>
      <c r="H5313" s="388">
        <f t="shared" si="2"/>
        <v>20.26</v>
      </c>
    </row>
    <row r="5314" ht="15.75" customHeight="1">
      <c r="A5314" s="323" t="s">
        <v>18933</v>
      </c>
      <c r="B5314" s="480" t="s">
        <v>18936</v>
      </c>
      <c r="C5314" s="323" t="s">
        <v>1711</v>
      </c>
      <c r="D5314" s="323" t="s">
        <v>26691</v>
      </c>
      <c r="F5314" s="286" t="str">
        <f t="shared" si="1"/>
        <v>74065/1</v>
      </c>
      <c r="H5314" s="388">
        <f t="shared" si="2"/>
        <v>29.29</v>
      </c>
    </row>
    <row r="5315" ht="15.75" customHeight="1">
      <c r="A5315" s="323" t="s">
        <v>26692</v>
      </c>
      <c r="B5315" s="480" t="s">
        <v>26694</v>
      </c>
      <c r="C5315" s="323" t="s">
        <v>1711</v>
      </c>
      <c r="D5315" s="323" t="s">
        <v>26695</v>
      </c>
      <c r="F5315" s="286" t="str">
        <f t="shared" si="1"/>
        <v>74065/2</v>
      </c>
      <c r="H5315" s="388">
        <f t="shared" si="2"/>
        <v>28.81</v>
      </c>
    </row>
    <row r="5316" ht="15.75" customHeight="1">
      <c r="A5316" s="323" t="s">
        <v>26697</v>
      </c>
      <c r="B5316" s="480" t="s">
        <v>26698</v>
      </c>
      <c r="C5316" s="323" t="s">
        <v>1711</v>
      </c>
      <c r="D5316" s="323" t="s">
        <v>23091</v>
      </c>
      <c r="F5316" s="286" t="str">
        <f t="shared" si="1"/>
        <v>74065/3</v>
      </c>
      <c r="H5316" s="388">
        <f t="shared" si="2"/>
        <v>28.67</v>
      </c>
    </row>
    <row r="5317" ht="15.75" customHeight="1">
      <c r="A5317" s="323" t="s">
        <v>26700</v>
      </c>
      <c r="B5317" s="480" t="s">
        <v>26701</v>
      </c>
      <c r="C5317" s="323" t="s">
        <v>1711</v>
      </c>
      <c r="D5317" s="323" t="s">
        <v>10179</v>
      </c>
      <c r="F5317" s="286" t="str">
        <f t="shared" si="1"/>
        <v>79463</v>
      </c>
      <c r="H5317" s="388">
        <f t="shared" si="2"/>
        <v>16.9</v>
      </c>
    </row>
    <row r="5318" ht="15.75" customHeight="1">
      <c r="A5318" s="323" t="s">
        <v>26702</v>
      </c>
      <c r="B5318" s="480" t="s">
        <v>26703</v>
      </c>
      <c r="C5318" s="323" t="s">
        <v>1711</v>
      </c>
      <c r="D5318" s="323" t="s">
        <v>9914</v>
      </c>
      <c r="F5318" s="286" t="str">
        <f t="shared" si="1"/>
        <v>79464</v>
      </c>
      <c r="H5318" s="388">
        <f t="shared" si="2"/>
        <v>22.69</v>
      </c>
    </row>
    <row r="5319" ht="15.75" customHeight="1">
      <c r="A5319" s="489" t="s">
        <v>20288</v>
      </c>
      <c r="B5319" s="480" t="s">
        <v>20291</v>
      </c>
      <c r="C5319" s="323" t="s">
        <v>1711</v>
      </c>
      <c r="D5319" s="323" t="s">
        <v>11878</v>
      </c>
      <c r="F5319" s="286" t="str">
        <f t="shared" si="1"/>
        <v>79466</v>
      </c>
      <c r="H5319" s="388">
        <f t="shared" si="2"/>
        <v>21.72</v>
      </c>
    </row>
    <row r="5320" ht="15.75" customHeight="1">
      <c r="A5320" s="323" t="s">
        <v>26706</v>
      </c>
      <c r="B5320" s="480" t="s">
        <v>26707</v>
      </c>
      <c r="C5320" s="323" t="s">
        <v>1711</v>
      </c>
      <c r="D5320" s="323" t="s">
        <v>26708</v>
      </c>
      <c r="F5320" s="286" t="str">
        <f t="shared" si="1"/>
        <v>79497/1</v>
      </c>
      <c r="H5320" s="388">
        <f t="shared" si="2"/>
        <v>28.18</v>
      </c>
    </row>
    <row r="5321" ht="15.75" customHeight="1">
      <c r="A5321" s="323" t="s">
        <v>26709</v>
      </c>
      <c r="B5321" s="480" t="s">
        <v>26710</v>
      </c>
      <c r="C5321" s="323" t="s">
        <v>1711</v>
      </c>
      <c r="D5321" s="323" t="s">
        <v>15869</v>
      </c>
      <c r="F5321" s="286" t="str">
        <f t="shared" si="1"/>
        <v>84645</v>
      </c>
      <c r="H5321" s="388">
        <f t="shared" si="2"/>
        <v>21.44</v>
      </c>
    </row>
    <row r="5322" ht="15.75" customHeight="1">
      <c r="A5322" s="323" t="s">
        <v>26711</v>
      </c>
      <c r="B5322" s="480" t="s">
        <v>26712</v>
      </c>
      <c r="C5322" s="323" t="s">
        <v>1711</v>
      </c>
      <c r="D5322" s="323" t="s">
        <v>13584</v>
      </c>
      <c r="F5322" s="286" t="str">
        <f t="shared" si="1"/>
        <v>84657</v>
      </c>
      <c r="H5322" s="388">
        <f t="shared" si="2"/>
        <v>12.28</v>
      </c>
    </row>
    <row r="5323" ht="15.75" customHeight="1">
      <c r="A5323" s="323" t="s">
        <v>26715</v>
      </c>
      <c r="B5323" s="480" t="s">
        <v>26716</v>
      </c>
      <c r="C5323" s="323" t="s">
        <v>1711</v>
      </c>
      <c r="D5323" s="323" t="s">
        <v>13991</v>
      </c>
      <c r="F5323" s="286" t="str">
        <f t="shared" si="1"/>
        <v>84659</v>
      </c>
      <c r="H5323" s="388">
        <f t="shared" si="2"/>
        <v>18.61</v>
      </c>
    </row>
    <row r="5324" ht="15.75" customHeight="1">
      <c r="A5324" s="323" t="s">
        <v>26718</v>
      </c>
      <c r="B5324" s="480" t="s">
        <v>26719</v>
      </c>
      <c r="C5324" s="323" t="s">
        <v>1711</v>
      </c>
      <c r="D5324" s="323" t="s">
        <v>6354</v>
      </c>
      <c r="F5324" s="286" t="str">
        <f t="shared" si="1"/>
        <v>84679</v>
      </c>
      <c r="H5324" s="388">
        <f t="shared" si="2"/>
        <v>22.04</v>
      </c>
    </row>
    <row r="5325" ht="15.75" customHeight="1">
      <c r="A5325" s="323" t="s">
        <v>26720</v>
      </c>
      <c r="B5325" s="480" t="s">
        <v>26721</v>
      </c>
      <c r="C5325" s="323" t="s">
        <v>1711</v>
      </c>
      <c r="D5325" s="323" t="s">
        <v>11844</v>
      </c>
      <c r="F5325" s="286" t="str">
        <f t="shared" si="1"/>
        <v>95464</v>
      </c>
      <c r="H5325" s="388">
        <f t="shared" si="2"/>
        <v>25.41</v>
      </c>
    </row>
    <row r="5326" ht="15.75" customHeight="1">
      <c r="A5326" s="323" t="s">
        <v>26722</v>
      </c>
      <c r="B5326" s="480" t="s">
        <v>26723</v>
      </c>
      <c r="C5326" s="323" t="s">
        <v>1711</v>
      </c>
      <c r="D5326" s="323" t="s">
        <v>26725</v>
      </c>
      <c r="F5326" s="286" t="str">
        <f t="shared" si="1"/>
        <v>73794/1</v>
      </c>
      <c r="H5326" s="388">
        <f t="shared" si="2"/>
        <v>41.84</v>
      </c>
    </row>
    <row r="5327" ht="15.75" customHeight="1">
      <c r="A5327" s="323" t="s">
        <v>26727</v>
      </c>
      <c r="B5327" s="480" t="s">
        <v>26728</v>
      </c>
      <c r="C5327" s="323" t="s">
        <v>1711</v>
      </c>
      <c r="D5327" s="323" t="s">
        <v>8308</v>
      </c>
      <c r="F5327" s="286" t="str">
        <f t="shared" si="1"/>
        <v>73865/1</v>
      </c>
      <c r="H5327" s="388">
        <f t="shared" si="2"/>
        <v>11.46</v>
      </c>
    </row>
    <row r="5328" ht="15.75" customHeight="1">
      <c r="A5328" s="323" t="s">
        <v>26730</v>
      </c>
      <c r="B5328" s="480" t="s">
        <v>26731</v>
      </c>
      <c r="C5328" s="323" t="s">
        <v>1711</v>
      </c>
      <c r="D5328" s="323" t="s">
        <v>20063</v>
      </c>
      <c r="F5328" s="286" t="str">
        <f t="shared" si="1"/>
        <v>73924/1</v>
      </c>
      <c r="H5328" s="388">
        <f t="shared" si="2"/>
        <v>30.71</v>
      </c>
    </row>
    <row r="5329" ht="15.75" customHeight="1">
      <c r="A5329" s="323" t="s">
        <v>26732</v>
      </c>
      <c r="B5329" s="480" t="s">
        <v>26733</v>
      </c>
      <c r="C5329" s="323" t="s">
        <v>1711</v>
      </c>
      <c r="D5329" s="323" t="s">
        <v>3116</v>
      </c>
      <c r="F5329" s="286" t="str">
        <f t="shared" si="1"/>
        <v>73924/2</v>
      </c>
      <c r="H5329" s="388">
        <f t="shared" si="2"/>
        <v>30.85</v>
      </c>
    </row>
    <row r="5330" ht="15.75" customHeight="1">
      <c r="A5330" s="323" t="s">
        <v>26734</v>
      </c>
      <c r="B5330" s="480" t="s">
        <v>26735</v>
      </c>
      <c r="C5330" s="323" t="s">
        <v>1711</v>
      </c>
      <c r="D5330" s="323" t="s">
        <v>20017</v>
      </c>
      <c r="F5330" s="286" t="str">
        <f t="shared" si="1"/>
        <v>73924/3</v>
      </c>
      <c r="H5330" s="388">
        <f t="shared" si="2"/>
        <v>31.34</v>
      </c>
    </row>
    <row r="5331" ht="15.75" customHeight="1">
      <c r="A5331" s="323" t="s">
        <v>26738</v>
      </c>
      <c r="B5331" s="480" t="s">
        <v>26739</v>
      </c>
      <c r="C5331" s="323" t="s">
        <v>1711</v>
      </c>
      <c r="D5331" s="323" t="s">
        <v>23113</v>
      </c>
      <c r="F5331" s="286" t="str">
        <f t="shared" si="1"/>
        <v>74064/1</v>
      </c>
      <c r="H5331" s="388">
        <f t="shared" si="2"/>
        <v>23.6</v>
      </c>
    </row>
    <row r="5332" ht="15.75" customHeight="1">
      <c r="A5332" s="323" t="s">
        <v>26740</v>
      </c>
      <c r="B5332" s="480" t="s">
        <v>26741</v>
      </c>
      <c r="C5332" s="323" t="s">
        <v>1711</v>
      </c>
      <c r="D5332" s="323" t="s">
        <v>12657</v>
      </c>
      <c r="F5332" s="286" t="str">
        <f t="shared" si="1"/>
        <v>74064/2</v>
      </c>
      <c r="H5332" s="388">
        <f t="shared" si="2"/>
        <v>15.41</v>
      </c>
    </row>
    <row r="5333" ht="15.75" customHeight="1">
      <c r="A5333" s="489" t="s">
        <v>623</v>
      </c>
      <c r="B5333" s="480" t="s">
        <v>26742</v>
      </c>
      <c r="C5333" s="323" t="s">
        <v>1711</v>
      </c>
      <c r="D5333" s="323" t="s">
        <v>26743</v>
      </c>
      <c r="F5333" s="286" t="str">
        <f t="shared" si="1"/>
        <v>74145/1</v>
      </c>
      <c r="H5333" s="388">
        <f t="shared" si="2"/>
        <v>21.52</v>
      </c>
    </row>
    <row r="5334" ht="15.75" customHeight="1">
      <c r="A5334" s="323" t="s">
        <v>21478</v>
      </c>
      <c r="B5334" s="480" t="s">
        <v>21482</v>
      </c>
      <c r="C5334" s="323" t="s">
        <v>1711</v>
      </c>
      <c r="D5334" s="323" t="s">
        <v>26746</v>
      </c>
      <c r="F5334" s="286" t="str">
        <f t="shared" si="1"/>
        <v>79498/1</v>
      </c>
      <c r="H5334" s="388">
        <f t="shared" si="2"/>
        <v>19.85</v>
      </c>
    </row>
    <row r="5335" ht="15.75" customHeight="1">
      <c r="A5335" s="323" t="s">
        <v>26747</v>
      </c>
      <c r="B5335" s="480" t="s">
        <v>26748</v>
      </c>
      <c r="C5335" s="323" t="s">
        <v>1711</v>
      </c>
      <c r="D5335" s="323" t="s">
        <v>26749</v>
      </c>
      <c r="F5335" s="286" t="str">
        <f t="shared" si="1"/>
        <v>79515/1</v>
      </c>
      <c r="H5335" s="388">
        <f t="shared" si="2"/>
        <v>39.3</v>
      </c>
    </row>
    <row r="5336" ht="15.75" customHeight="1">
      <c r="A5336" s="323" t="s">
        <v>26750</v>
      </c>
      <c r="B5336" s="480" t="s">
        <v>26751</v>
      </c>
      <c r="C5336" s="323" t="s">
        <v>1711</v>
      </c>
      <c r="D5336" s="323" t="s">
        <v>2715</v>
      </c>
      <c r="F5336" s="286" t="str">
        <f t="shared" si="1"/>
        <v>84660</v>
      </c>
      <c r="H5336" s="388">
        <f t="shared" si="2"/>
        <v>8.12</v>
      </c>
    </row>
    <row r="5337" ht="15.75" customHeight="1">
      <c r="A5337" s="323" t="s">
        <v>26752</v>
      </c>
      <c r="B5337" s="480" t="s">
        <v>26753</v>
      </c>
      <c r="C5337" s="323" t="s">
        <v>1711</v>
      </c>
      <c r="D5337" s="323" t="s">
        <v>26754</v>
      </c>
      <c r="F5337" s="286" t="str">
        <f t="shared" si="1"/>
        <v>84661</v>
      </c>
      <c r="H5337" s="388">
        <f t="shared" si="2"/>
        <v>19.86</v>
      </c>
    </row>
    <row r="5338" ht="15.75" customHeight="1">
      <c r="A5338" s="323" t="s">
        <v>26755</v>
      </c>
      <c r="B5338" s="480" t="s">
        <v>26756</v>
      </c>
      <c r="C5338" s="323" t="s">
        <v>1711</v>
      </c>
      <c r="D5338" s="323" t="s">
        <v>26757</v>
      </c>
      <c r="F5338" s="286" t="str">
        <f t="shared" si="1"/>
        <v>84662</v>
      </c>
      <c r="H5338" s="388">
        <f t="shared" si="2"/>
        <v>31.31</v>
      </c>
    </row>
    <row r="5339" ht="15.75" customHeight="1">
      <c r="A5339" s="323" t="s">
        <v>26758</v>
      </c>
      <c r="B5339" s="480" t="s">
        <v>26759</v>
      </c>
      <c r="C5339" s="323" t="s">
        <v>1711</v>
      </c>
      <c r="D5339" s="323" t="s">
        <v>23789</v>
      </c>
      <c r="F5339" s="286" t="str">
        <f t="shared" si="1"/>
        <v>95468</v>
      </c>
      <c r="H5339" s="388">
        <f t="shared" si="2"/>
        <v>45.7</v>
      </c>
    </row>
    <row r="5340" ht="15.75" customHeight="1">
      <c r="A5340" s="323" t="s">
        <v>26760</v>
      </c>
      <c r="B5340" s="480" t="s">
        <v>26761</v>
      </c>
      <c r="C5340" s="323" t="s">
        <v>722</v>
      </c>
      <c r="D5340" s="323" t="s">
        <v>6572</v>
      </c>
      <c r="F5340" s="286" t="str">
        <f t="shared" si="1"/>
        <v>41595</v>
      </c>
      <c r="H5340" s="388">
        <f t="shared" si="2"/>
        <v>12.47</v>
      </c>
    </row>
    <row r="5341" ht="15.75" customHeight="1">
      <c r="A5341" s="323" t="s">
        <v>26763</v>
      </c>
      <c r="B5341" s="480" t="s">
        <v>26765</v>
      </c>
      <c r="C5341" s="323" t="s">
        <v>1711</v>
      </c>
      <c r="D5341" s="323" t="s">
        <v>26766</v>
      </c>
      <c r="F5341" s="286" t="str">
        <f t="shared" si="1"/>
        <v>73978/1</v>
      </c>
      <c r="H5341" s="388">
        <f t="shared" si="2"/>
        <v>20.23</v>
      </c>
    </row>
    <row r="5342" ht="15.75" customHeight="1">
      <c r="A5342" s="323" t="s">
        <v>26767</v>
      </c>
      <c r="B5342" s="480" t="s">
        <v>26768</v>
      </c>
      <c r="C5342" s="323" t="s">
        <v>1711</v>
      </c>
      <c r="D5342" s="323" t="s">
        <v>26769</v>
      </c>
      <c r="F5342" s="286" t="str">
        <f t="shared" si="1"/>
        <v>74245/1</v>
      </c>
      <c r="H5342" s="388">
        <f t="shared" si="2"/>
        <v>16.77</v>
      </c>
    </row>
    <row r="5343" ht="15.75" customHeight="1">
      <c r="A5343" s="323" t="s">
        <v>26770</v>
      </c>
      <c r="B5343" s="480" t="s">
        <v>26771</v>
      </c>
      <c r="C5343" s="323" t="s">
        <v>1828</v>
      </c>
      <c r="D5343" s="323" t="s">
        <v>12455</v>
      </c>
      <c r="F5343" s="286" t="str">
        <f t="shared" si="1"/>
        <v>79467</v>
      </c>
      <c r="H5343" s="388">
        <f t="shared" si="2"/>
        <v>15.13</v>
      </c>
    </row>
    <row r="5344" ht="15.75" customHeight="1">
      <c r="A5344" s="323" t="s">
        <v>26772</v>
      </c>
      <c r="B5344" s="480" t="s">
        <v>26774</v>
      </c>
      <c r="C5344" s="323" t="s">
        <v>1711</v>
      </c>
      <c r="D5344" s="323" t="s">
        <v>3527</v>
      </c>
      <c r="F5344" s="286" t="str">
        <f t="shared" si="1"/>
        <v>79500/2</v>
      </c>
      <c r="H5344" s="388">
        <f t="shared" si="2"/>
        <v>23.51</v>
      </c>
    </row>
    <row r="5345" ht="15.75" customHeight="1">
      <c r="A5345" s="323" t="s">
        <v>26776</v>
      </c>
      <c r="B5345" s="480" t="s">
        <v>26777</v>
      </c>
      <c r="C5345" s="323" t="s">
        <v>1711</v>
      </c>
      <c r="D5345" s="323" t="s">
        <v>4387</v>
      </c>
      <c r="F5345" s="286" t="str">
        <f t="shared" si="1"/>
        <v>84663</v>
      </c>
      <c r="H5345" s="388">
        <f t="shared" si="2"/>
        <v>26.26</v>
      </c>
    </row>
    <row r="5346" ht="15.75" customHeight="1">
      <c r="A5346" s="323" t="s">
        <v>26778</v>
      </c>
      <c r="B5346" s="480" t="s">
        <v>26779</v>
      </c>
      <c r="C5346" s="323" t="s">
        <v>1711</v>
      </c>
      <c r="D5346" s="323" t="s">
        <v>26780</v>
      </c>
      <c r="F5346" s="286" t="str">
        <f t="shared" si="1"/>
        <v>84665</v>
      </c>
      <c r="H5346" s="388">
        <f t="shared" si="2"/>
        <v>25.97</v>
      </c>
    </row>
    <row r="5347" ht="15.75" customHeight="1">
      <c r="A5347" s="323" t="s">
        <v>26781</v>
      </c>
      <c r="B5347" s="480" t="s">
        <v>26782</v>
      </c>
      <c r="C5347" s="323" t="s">
        <v>1711</v>
      </c>
      <c r="D5347" s="323" t="s">
        <v>15037</v>
      </c>
      <c r="F5347" s="286" t="str">
        <f t="shared" si="1"/>
        <v>84666</v>
      </c>
      <c r="H5347" s="388">
        <f t="shared" si="2"/>
        <v>24.19</v>
      </c>
    </row>
    <row r="5348" ht="15.75" customHeight="1">
      <c r="A5348" s="323" t="s">
        <v>26784</v>
      </c>
      <c r="B5348" s="480" t="s">
        <v>26785</v>
      </c>
      <c r="C5348" s="323" t="s">
        <v>1711</v>
      </c>
      <c r="D5348" s="323" t="s">
        <v>10643</v>
      </c>
      <c r="F5348" s="286" t="str">
        <f t="shared" si="1"/>
        <v>75889</v>
      </c>
      <c r="H5348" s="388">
        <f t="shared" si="2"/>
        <v>22.67</v>
      </c>
    </row>
    <row r="5349" ht="15.75" customHeight="1">
      <c r="A5349" s="323" t="s">
        <v>26787</v>
      </c>
      <c r="B5349" s="480" t="s">
        <v>26788</v>
      </c>
      <c r="C5349" s="323" t="s">
        <v>1711</v>
      </c>
      <c r="D5349" s="323" t="s">
        <v>8947</v>
      </c>
      <c r="F5349" s="286" t="str">
        <f t="shared" si="1"/>
        <v>72191</v>
      </c>
      <c r="H5349" s="388">
        <f t="shared" si="2"/>
        <v>88.62</v>
      </c>
    </row>
    <row r="5350" ht="15.75" customHeight="1">
      <c r="A5350" s="323" t="s">
        <v>26789</v>
      </c>
      <c r="B5350" s="480" t="s">
        <v>26790</v>
      </c>
      <c r="C5350" s="323" t="s">
        <v>1711</v>
      </c>
      <c r="D5350" s="323" t="s">
        <v>26791</v>
      </c>
      <c r="F5350" s="286" t="str">
        <f t="shared" si="1"/>
        <v>73734/1</v>
      </c>
      <c r="H5350" s="388">
        <f t="shared" si="2"/>
        <v>140.52</v>
      </c>
    </row>
    <row r="5351" ht="15.75" customHeight="1">
      <c r="A5351" s="323" t="s">
        <v>26792</v>
      </c>
      <c r="B5351" s="480" t="s">
        <v>26793</v>
      </c>
      <c r="C5351" s="323" t="s">
        <v>1711</v>
      </c>
      <c r="D5351" s="323" t="s">
        <v>26794</v>
      </c>
      <c r="F5351" s="286" t="str">
        <f t="shared" si="1"/>
        <v>84181</v>
      </c>
      <c r="H5351" s="388">
        <f t="shared" si="2"/>
        <v>115.8</v>
      </c>
    </row>
    <row r="5352" ht="15.75" customHeight="1">
      <c r="A5352" s="323" t="s">
        <v>26797</v>
      </c>
      <c r="B5352" s="480" t="s">
        <v>26798</v>
      </c>
      <c r="C5352" s="323" t="s">
        <v>1711</v>
      </c>
      <c r="D5352" s="323" t="s">
        <v>26799</v>
      </c>
      <c r="F5352" s="286" t="str">
        <f t="shared" si="1"/>
        <v>87246</v>
      </c>
      <c r="H5352" s="388">
        <f t="shared" si="2"/>
        <v>53.05</v>
      </c>
    </row>
    <row r="5353" ht="15.75" customHeight="1">
      <c r="A5353" s="323" t="s">
        <v>26800</v>
      </c>
      <c r="B5353" s="480" t="s">
        <v>26801</v>
      </c>
      <c r="C5353" s="323" t="s">
        <v>1711</v>
      </c>
      <c r="D5353" s="323" t="s">
        <v>25358</v>
      </c>
      <c r="F5353" s="286" t="str">
        <f t="shared" si="1"/>
        <v>87247</v>
      </c>
      <c r="H5353" s="388">
        <f t="shared" si="2"/>
        <v>45.9</v>
      </c>
    </row>
    <row r="5354" ht="15.75" customHeight="1">
      <c r="A5354" s="323" t="s">
        <v>26802</v>
      </c>
      <c r="B5354" s="480" t="s">
        <v>26803</v>
      </c>
      <c r="C5354" s="323" t="s">
        <v>1711</v>
      </c>
      <c r="D5354" s="323" t="s">
        <v>13182</v>
      </c>
      <c r="F5354" s="286" t="str">
        <f t="shared" si="1"/>
        <v>87248</v>
      </c>
      <c r="H5354" s="388">
        <f t="shared" si="2"/>
        <v>39.96</v>
      </c>
    </row>
    <row r="5355" ht="15.75" customHeight="1">
      <c r="A5355" s="323" t="s">
        <v>26805</v>
      </c>
      <c r="B5355" s="480" t="s">
        <v>26806</v>
      </c>
      <c r="C5355" s="323" t="s">
        <v>1711</v>
      </c>
      <c r="D5355" s="323" t="s">
        <v>26807</v>
      </c>
      <c r="F5355" s="286" t="str">
        <f t="shared" si="1"/>
        <v>87249</v>
      </c>
      <c r="H5355" s="388">
        <f t="shared" si="2"/>
        <v>59.81</v>
      </c>
    </row>
    <row r="5356" ht="15.75" customHeight="1">
      <c r="A5356" s="323" t="s">
        <v>26808</v>
      </c>
      <c r="B5356" s="480" t="s">
        <v>26809</v>
      </c>
      <c r="C5356" s="323" t="s">
        <v>1711</v>
      </c>
      <c r="D5356" s="323" t="s">
        <v>26810</v>
      </c>
      <c r="F5356" s="286" t="str">
        <f t="shared" si="1"/>
        <v>87250</v>
      </c>
      <c r="H5356" s="388">
        <f t="shared" si="2"/>
        <v>48.52</v>
      </c>
    </row>
    <row r="5357" ht="15.75" customHeight="1">
      <c r="A5357" s="323" t="s">
        <v>26811</v>
      </c>
      <c r="B5357" s="480" t="s">
        <v>26813</v>
      </c>
      <c r="C5357" s="323" t="s">
        <v>1711</v>
      </c>
      <c r="D5357" s="323" t="s">
        <v>15500</v>
      </c>
      <c r="F5357" s="286" t="str">
        <f t="shared" si="1"/>
        <v>87251</v>
      </c>
      <c r="H5357" s="388">
        <f t="shared" si="2"/>
        <v>41.09</v>
      </c>
    </row>
    <row r="5358" ht="15.75" customHeight="1">
      <c r="A5358" s="323" t="s">
        <v>26815</v>
      </c>
      <c r="B5358" s="480" t="s">
        <v>26817</v>
      </c>
      <c r="C5358" s="323" t="s">
        <v>1711</v>
      </c>
      <c r="D5358" s="323" t="s">
        <v>26818</v>
      </c>
      <c r="F5358" s="286" t="str">
        <f t="shared" si="1"/>
        <v>87255</v>
      </c>
      <c r="H5358" s="388">
        <f t="shared" si="2"/>
        <v>94.66</v>
      </c>
    </row>
    <row r="5359" ht="15.75" customHeight="1">
      <c r="A5359" s="323" t="s">
        <v>26821</v>
      </c>
      <c r="B5359" s="480" t="s">
        <v>26822</v>
      </c>
      <c r="C5359" s="323" t="s">
        <v>1711</v>
      </c>
      <c r="D5359" s="323" t="s">
        <v>26823</v>
      </c>
      <c r="F5359" s="286" t="str">
        <f t="shared" si="1"/>
        <v>87256</v>
      </c>
      <c r="H5359" s="388">
        <f t="shared" si="2"/>
        <v>81.26</v>
      </c>
    </row>
    <row r="5360" ht="15.75" customHeight="1">
      <c r="A5360" s="323" t="s">
        <v>26824</v>
      </c>
      <c r="B5360" s="480" t="s">
        <v>26825</v>
      </c>
      <c r="C5360" s="323" t="s">
        <v>1711</v>
      </c>
      <c r="D5360" s="323" t="s">
        <v>26826</v>
      </c>
      <c r="F5360" s="286" t="str">
        <f t="shared" si="1"/>
        <v>87257</v>
      </c>
      <c r="H5360" s="388">
        <f t="shared" si="2"/>
        <v>72.6</v>
      </c>
    </row>
    <row r="5361" ht="15.75" customHeight="1">
      <c r="A5361" s="323" t="s">
        <v>26829</v>
      </c>
      <c r="B5361" s="480" t="s">
        <v>26830</v>
      </c>
      <c r="C5361" s="323" t="s">
        <v>1711</v>
      </c>
      <c r="D5361" s="323" t="s">
        <v>26831</v>
      </c>
      <c r="F5361" s="286" t="str">
        <f t="shared" si="1"/>
        <v>87258</v>
      </c>
      <c r="H5361" s="388">
        <f t="shared" si="2"/>
        <v>124.5</v>
      </c>
    </row>
    <row r="5362" ht="15.75" customHeight="1">
      <c r="A5362" s="489" t="s">
        <v>18368</v>
      </c>
      <c r="B5362" s="480" t="s">
        <v>18370</v>
      </c>
      <c r="C5362" s="323" t="s">
        <v>1711</v>
      </c>
      <c r="D5362" s="323" t="s">
        <v>26832</v>
      </c>
      <c r="F5362" s="286" t="str">
        <f t="shared" si="1"/>
        <v>87259</v>
      </c>
      <c r="H5362" s="388">
        <f t="shared" si="2"/>
        <v>111.83</v>
      </c>
    </row>
    <row r="5363" ht="15.75" customHeight="1">
      <c r="A5363" s="323" t="s">
        <v>26834</v>
      </c>
      <c r="B5363" s="480" t="s">
        <v>26835</v>
      </c>
      <c r="C5363" s="323" t="s">
        <v>1711</v>
      </c>
      <c r="D5363" s="323" t="s">
        <v>26836</v>
      </c>
      <c r="F5363" s="286" t="str">
        <f t="shared" si="1"/>
        <v>87260</v>
      </c>
      <c r="H5363" s="388">
        <f t="shared" si="2"/>
        <v>104.23</v>
      </c>
    </row>
    <row r="5364" ht="15.75" customHeight="1">
      <c r="A5364" s="323" t="s">
        <v>26838</v>
      </c>
      <c r="B5364" s="480" t="s">
        <v>26839</v>
      </c>
      <c r="C5364" s="323" t="s">
        <v>1711</v>
      </c>
      <c r="D5364" s="323" t="s">
        <v>14219</v>
      </c>
      <c r="F5364" s="286" t="str">
        <f t="shared" si="1"/>
        <v>87261</v>
      </c>
      <c r="H5364" s="388">
        <f t="shared" si="2"/>
        <v>142.94</v>
      </c>
    </row>
    <row r="5365" ht="15.75" customHeight="1">
      <c r="A5365" s="489" t="s">
        <v>26840</v>
      </c>
      <c r="B5365" s="480" t="s">
        <v>26841</v>
      </c>
      <c r="C5365" s="323" t="s">
        <v>1711</v>
      </c>
      <c r="D5365" s="323" t="s">
        <v>26842</v>
      </c>
      <c r="F5365" s="286" t="str">
        <f t="shared" si="1"/>
        <v>87262</v>
      </c>
      <c r="H5365" s="388">
        <f t="shared" si="2"/>
        <v>128.34</v>
      </c>
    </row>
    <row r="5366" ht="15.75" customHeight="1">
      <c r="A5366" s="323" t="s">
        <v>26843</v>
      </c>
      <c r="B5366" s="480" t="s">
        <v>26845</v>
      </c>
      <c r="C5366" s="323" t="s">
        <v>1711</v>
      </c>
      <c r="D5366" s="323" t="s">
        <v>26846</v>
      </c>
      <c r="F5366" s="286" t="str">
        <f t="shared" si="1"/>
        <v>87263</v>
      </c>
      <c r="H5366" s="388">
        <f t="shared" si="2"/>
        <v>119.38</v>
      </c>
    </row>
    <row r="5367" ht="15.75" customHeight="1">
      <c r="A5367" s="323" t="s">
        <v>26848</v>
      </c>
      <c r="B5367" s="480" t="s">
        <v>26849</v>
      </c>
      <c r="C5367" s="323" t="s">
        <v>1711</v>
      </c>
      <c r="D5367" s="323" t="s">
        <v>17810</v>
      </c>
      <c r="F5367" s="286" t="str">
        <f t="shared" si="1"/>
        <v>89046</v>
      </c>
      <c r="H5367" s="388">
        <f t="shared" si="2"/>
        <v>45.54</v>
      </c>
    </row>
    <row r="5368" ht="15.75" customHeight="1">
      <c r="A5368" s="323" t="s">
        <v>26850</v>
      </c>
      <c r="B5368" s="480" t="s">
        <v>26851</v>
      </c>
      <c r="C5368" s="323" t="s">
        <v>1711</v>
      </c>
      <c r="D5368" s="323" t="s">
        <v>26852</v>
      </c>
      <c r="F5368" s="286" t="str">
        <f t="shared" si="1"/>
        <v>89171</v>
      </c>
      <c r="H5368" s="388">
        <f t="shared" si="2"/>
        <v>42.66</v>
      </c>
    </row>
    <row r="5369" ht="15.75" customHeight="1">
      <c r="A5369" s="323" t="s">
        <v>26853</v>
      </c>
      <c r="B5369" s="480" t="s">
        <v>26855</v>
      </c>
      <c r="C5369" s="323" t="s">
        <v>1711</v>
      </c>
      <c r="D5369" s="323" t="s">
        <v>26856</v>
      </c>
      <c r="F5369" s="286" t="str">
        <f t="shared" si="1"/>
        <v>93389</v>
      </c>
      <c r="H5369" s="388">
        <f t="shared" si="2"/>
        <v>48.36</v>
      </c>
    </row>
    <row r="5370" ht="15.75" customHeight="1">
      <c r="A5370" s="323" t="s">
        <v>26858</v>
      </c>
      <c r="B5370" s="480" t="s">
        <v>26859</v>
      </c>
      <c r="C5370" s="323" t="s">
        <v>1711</v>
      </c>
      <c r="D5370" s="323" t="s">
        <v>26860</v>
      </c>
      <c r="F5370" s="286" t="str">
        <f t="shared" si="1"/>
        <v>93390</v>
      </c>
      <c r="H5370" s="388">
        <f t="shared" si="2"/>
        <v>41.3</v>
      </c>
    </row>
    <row r="5371" ht="15.75" customHeight="1">
      <c r="A5371" s="323" t="s">
        <v>26861</v>
      </c>
      <c r="B5371" s="480" t="s">
        <v>26862</v>
      </c>
      <c r="C5371" s="323" t="s">
        <v>1711</v>
      </c>
      <c r="D5371" s="323" t="s">
        <v>26863</v>
      </c>
      <c r="F5371" s="286" t="str">
        <f t="shared" si="1"/>
        <v>93391</v>
      </c>
      <c r="H5371" s="388">
        <f t="shared" si="2"/>
        <v>35.37</v>
      </c>
    </row>
    <row r="5372" ht="15.75" customHeight="1">
      <c r="A5372" s="323" t="s">
        <v>26864</v>
      </c>
      <c r="B5372" s="480" t="s">
        <v>26865</v>
      </c>
      <c r="C5372" s="323" t="s">
        <v>1711</v>
      </c>
      <c r="D5372" s="323" t="s">
        <v>26866</v>
      </c>
      <c r="F5372" s="286" t="str">
        <f t="shared" si="1"/>
        <v>73743/1</v>
      </c>
      <c r="H5372" s="388">
        <f t="shared" si="2"/>
        <v>438.18</v>
      </c>
    </row>
    <row r="5373" ht="15.75" customHeight="1">
      <c r="A5373" s="323" t="s">
        <v>26869</v>
      </c>
      <c r="B5373" s="480" t="s">
        <v>26870</v>
      </c>
      <c r="C5373" s="323" t="s">
        <v>1711</v>
      </c>
      <c r="D5373" s="323" t="s">
        <v>26871</v>
      </c>
      <c r="F5373" s="286" t="str">
        <f t="shared" si="1"/>
        <v>73921/2</v>
      </c>
      <c r="H5373" s="388">
        <f t="shared" si="2"/>
        <v>87.38</v>
      </c>
    </row>
    <row r="5374" ht="15.75" customHeight="1">
      <c r="A5374" s="323" t="s">
        <v>26872</v>
      </c>
      <c r="B5374" s="480" t="s">
        <v>26873</v>
      </c>
      <c r="C5374" s="323" t="s">
        <v>1711</v>
      </c>
      <c r="D5374" s="323" t="s">
        <v>26874</v>
      </c>
      <c r="F5374" s="286" t="str">
        <f t="shared" si="1"/>
        <v>84183</v>
      </c>
      <c r="H5374" s="388">
        <f t="shared" si="2"/>
        <v>295.69</v>
      </c>
    </row>
    <row r="5375" ht="15.75" customHeight="1">
      <c r="A5375" s="323" t="s">
        <v>26875</v>
      </c>
      <c r="B5375" s="480" t="s">
        <v>26876</v>
      </c>
      <c r="C5375" s="323" t="s">
        <v>1711</v>
      </c>
      <c r="D5375" s="323" t="s">
        <v>26877</v>
      </c>
      <c r="F5375" s="286" t="str">
        <f t="shared" si="1"/>
        <v>98670</v>
      </c>
      <c r="H5375" s="388">
        <f t="shared" si="2"/>
        <v>161.2</v>
      </c>
    </row>
    <row r="5376" ht="15.75" customHeight="1">
      <c r="A5376" s="323" t="s">
        <v>18144</v>
      </c>
      <c r="B5376" s="480" t="s">
        <v>18147</v>
      </c>
      <c r="C5376" s="323" t="s">
        <v>1711</v>
      </c>
      <c r="D5376" s="323" t="s">
        <v>9727</v>
      </c>
      <c r="F5376" s="286" t="str">
        <f t="shared" si="1"/>
        <v>98671</v>
      </c>
      <c r="H5376" s="388">
        <f t="shared" si="2"/>
        <v>186.46</v>
      </c>
    </row>
    <row r="5377" ht="15.75" customHeight="1">
      <c r="A5377" s="323" t="s">
        <v>26880</v>
      </c>
      <c r="B5377" s="480" t="s">
        <v>26881</v>
      </c>
      <c r="C5377" s="323" t="s">
        <v>1711</v>
      </c>
      <c r="D5377" s="323" t="s">
        <v>26882</v>
      </c>
      <c r="F5377" s="286" t="str">
        <f t="shared" si="1"/>
        <v>98672</v>
      </c>
      <c r="H5377" s="388">
        <f t="shared" si="2"/>
        <v>518.08</v>
      </c>
    </row>
    <row r="5378" ht="15.75" customHeight="1">
      <c r="A5378" s="323" t="s">
        <v>26883</v>
      </c>
      <c r="B5378" s="480" t="s">
        <v>26884</v>
      </c>
      <c r="C5378" s="323" t="s">
        <v>1711</v>
      </c>
      <c r="D5378" s="323" t="s">
        <v>26885</v>
      </c>
      <c r="F5378" s="286" t="str">
        <f t="shared" si="1"/>
        <v>98673</v>
      </c>
      <c r="H5378" s="388">
        <f t="shared" si="2"/>
        <v>166.71</v>
      </c>
    </row>
    <row r="5379" ht="15.75" customHeight="1">
      <c r="A5379" s="323" t="s">
        <v>26887</v>
      </c>
      <c r="B5379" s="480" t="s">
        <v>26888</v>
      </c>
      <c r="C5379" s="323" t="s">
        <v>1711</v>
      </c>
      <c r="D5379" s="323" t="s">
        <v>6311</v>
      </c>
      <c r="F5379" s="286" t="str">
        <f t="shared" si="1"/>
        <v>98679</v>
      </c>
      <c r="H5379" s="388">
        <f t="shared" si="2"/>
        <v>28.4</v>
      </c>
    </row>
    <row r="5380" ht="15.75" customHeight="1">
      <c r="A5380" s="323" t="s">
        <v>26890</v>
      </c>
      <c r="B5380" s="480" t="s">
        <v>26891</v>
      </c>
      <c r="C5380" s="323" t="s">
        <v>1711</v>
      </c>
      <c r="D5380" s="323" t="s">
        <v>26892</v>
      </c>
      <c r="F5380" s="286" t="str">
        <f t="shared" si="1"/>
        <v>98680</v>
      </c>
      <c r="H5380" s="388">
        <f t="shared" si="2"/>
        <v>35.1</v>
      </c>
    </row>
    <row r="5381" ht="15.75" customHeight="1">
      <c r="A5381" s="323" t="s">
        <v>26893</v>
      </c>
      <c r="B5381" s="480" t="s">
        <v>26894</v>
      </c>
      <c r="C5381" s="323" t="s">
        <v>1711</v>
      </c>
      <c r="D5381" s="323" t="s">
        <v>26895</v>
      </c>
      <c r="F5381" s="286" t="str">
        <f t="shared" si="1"/>
        <v>98681</v>
      </c>
      <c r="H5381" s="388">
        <f t="shared" si="2"/>
        <v>26.22</v>
      </c>
    </row>
    <row r="5382" ht="15.75" customHeight="1">
      <c r="A5382" s="323" t="s">
        <v>26896</v>
      </c>
      <c r="B5382" s="480" t="s">
        <v>26897</v>
      </c>
      <c r="C5382" s="323" t="s">
        <v>1711</v>
      </c>
      <c r="D5382" s="323" t="s">
        <v>23299</v>
      </c>
      <c r="F5382" s="286" t="str">
        <f t="shared" si="1"/>
        <v>98682</v>
      </c>
      <c r="H5382" s="388">
        <f t="shared" si="2"/>
        <v>32.92</v>
      </c>
    </row>
    <row r="5383" ht="15.75" customHeight="1">
      <c r="A5383" s="323" t="s">
        <v>26899</v>
      </c>
      <c r="B5383" s="480" t="s">
        <v>26901</v>
      </c>
      <c r="C5383" s="323" t="s">
        <v>722</v>
      </c>
      <c r="D5383" s="323" t="s">
        <v>26902</v>
      </c>
      <c r="F5383" s="286" t="str">
        <f t="shared" si="1"/>
        <v>98685</v>
      </c>
      <c r="H5383" s="388">
        <f t="shared" si="2"/>
        <v>35.18</v>
      </c>
    </row>
    <row r="5384" ht="15.75" customHeight="1">
      <c r="A5384" s="323" t="s">
        <v>26904</v>
      </c>
      <c r="B5384" s="480" t="s">
        <v>26905</v>
      </c>
      <c r="C5384" s="323" t="s">
        <v>722</v>
      </c>
      <c r="D5384" s="323" t="s">
        <v>26906</v>
      </c>
      <c r="F5384" s="286" t="str">
        <f t="shared" si="1"/>
        <v>98686</v>
      </c>
      <c r="H5384" s="388">
        <f t="shared" si="2"/>
        <v>38.83</v>
      </c>
    </row>
    <row r="5385" ht="15.75" customHeight="1">
      <c r="A5385" s="323" t="s">
        <v>26907</v>
      </c>
      <c r="B5385" s="480" t="s">
        <v>26908</v>
      </c>
      <c r="C5385" s="323" t="s">
        <v>722</v>
      </c>
      <c r="D5385" s="323" t="s">
        <v>20268</v>
      </c>
      <c r="F5385" s="286" t="str">
        <f t="shared" si="1"/>
        <v>98688</v>
      </c>
      <c r="H5385" s="388">
        <f t="shared" si="2"/>
        <v>44.21</v>
      </c>
    </row>
    <row r="5386" ht="15.75" customHeight="1">
      <c r="A5386" s="323" t="s">
        <v>20042</v>
      </c>
      <c r="B5386" s="480" t="s">
        <v>20043</v>
      </c>
      <c r="C5386" s="323" t="s">
        <v>722</v>
      </c>
      <c r="D5386" s="323" t="s">
        <v>21198</v>
      </c>
      <c r="F5386" s="286" t="str">
        <f t="shared" si="1"/>
        <v>98689</v>
      </c>
      <c r="H5386" s="388">
        <f t="shared" si="2"/>
        <v>52.51</v>
      </c>
    </row>
    <row r="5387" ht="15.75" customHeight="1">
      <c r="A5387" s="323" t="s">
        <v>26909</v>
      </c>
      <c r="B5387" s="480" t="s">
        <v>26911</v>
      </c>
      <c r="C5387" s="323" t="s">
        <v>1711</v>
      </c>
      <c r="D5387" s="323" t="s">
        <v>26913</v>
      </c>
      <c r="F5387" s="286" t="str">
        <f t="shared" si="1"/>
        <v>72187</v>
      </c>
      <c r="H5387" s="388">
        <f t="shared" si="2"/>
        <v>214.46</v>
      </c>
    </row>
    <row r="5388" ht="15.75" customHeight="1">
      <c r="A5388" s="323" t="s">
        <v>17978</v>
      </c>
      <c r="B5388" s="480" t="s">
        <v>17979</v>
      </c>
      <c r="C5388" s="323" t="s">
        <v>1711</v>
      </c>
      <c r="D5388" s="323" t="s">
        <v>26913</v>
      </c>
      <c r="F5388" s="286" t="str">
        <f t="shared" si="1"/>
        <v>72188</v>
      </c>
      <c r="H5388" s="388">
        <f t="shared" si="2"/>
        <v>214.46</v>
      </c>
    </row>
    <row r="5389" ht="15.75" customHeight="1">
      <c r="A5389" s="323" t="s">
        <v>26915</v>
      </c>
      <c r="B5389" s="480" t="s">
        <v>26916</v>
      </c>
      <c r="C5389" s="323" t="s">
        <v>1711</v>
      </c>
      <c r="D5389" s="323" t="s">
        <v>22935</v>
      </c>
      <c r="F5389" s="286" t="str">
        <f t="shared" si="1"/>
        <v>73876/1</v>
      </c>
      <c r="H5389" s="388">
        <f t="shared" si="2"/>
        <v>199.5</v>
      </c>
    </row>
    <row r="5390" ht="15.75" customHeight="1">
      <c r="A5390" s="323" t="s">
        <v>26917</v>
      </c>
      <c r="B5390" s="480" t="s">
        <v>26918</v>
      </c>
      <c r="C5390" s="323" t="s">
        <v>1711</v>
      </c>
      <c r="D5390" s="323" t="s">
        <v>23357</v>
      </c>
      <c r="F5390" s="286" t="str">
        <f t="shared" si="1"/>
        <v>84186</v>
      </c>
      <c r="H5390" s="388">
        <f t="shared" si="2"/>
        <v>88.81</v>
      </c>
    </row>
    <row r="5391" ht="15.75" customHeight="1">
      <c r="A5391" s="323" t="s">
        <v>26921</v>
      </c>
      <c r="B5391" s="480" t="s">
        <v>26922</v>
      </c>
      <c r="C5391" s="323" t="s">
        <v>1711</v>
      </c>
      <c r="D5391" s="323" t="s">
        <v>15750</v>
      </c>
      <c r="F5391" s="286" t="str">
        <f t="shared" si="1"/>
        <v>84187</v>
      </c>
      <c r="H5391" s="388">
        <f t="shared" si="2"/>
        <v>20.51</v>
      </c>
    </row>
    <row r="5392" ht="15.75" customHeight="1">
      <c r="A5392" s="323" t="s">
        <v>26924</v>
      </c>
      <c r="B5392" s="480" t="s">
        <v>26925</v>
      </c>
      <c r="C5392" s="323" t="s">
        <v>1711</v>
      </c>
      <c r="D5392" s="323" t="s">
        <v>26926</v>
      </c>
      <c r="F5392" s="286" t="str">
        <f t="shared" si="1"/>
        <v>72815</v>
      </c>
      <c r="H5392" s="388">
        <f t="shared" si="2"/>
        <v>58.75</v>
      </c>
    </row>
    <row r="5393" ht="15.75" customHeight="1">
      <c r="A5393" s="323" t="s">
        <v>26927</v>
      </c>
      <c r="B5393" s="480" t="s">
        <v>26928</v>
      </c>
      <c r="C5393" s="323" t="s">
        <v>1711</v>
      </c>
      <c r="D5393" s="323" t="s">
        <v>26929</v>
      </c>
      <c r="F5393" s="286" t="str">
        <f t="shared" si="1"/>
        <v>84191</v>
      </c>
      <c r="H5393" s="388">
        <f t="shared" si="2"/>
        <v>70.1</v>
      </c>
    </row>
    <row r="5394" ht="15.75" customHeight="1">
      <c r="A5394" s="323" t="s">
        <v>26930</v>
      </c>
      <c r="B5394" s="480" t="s">
        <v>26931</v>
      </c>
      <c r="C5394" s="323" t="s">
        <v>722</v>
      </c>
      <c r="D5394" s="323" t="s">
        <v>9824</v>
      </c>
      <c r="F5394" s="286" t="str">
        <f t="shared" si="1"/>
        <v>74111/1</v>
      </c>
      <c r="H5394" s="388">
        <f t="shared" si="2"/>
        <v>44.23</v>
      </c>
    </row>
    <row r="5395" ht="15.75" customHeight="1">
      <c r="A5395" s="323" t="s">
        <v>26934</v>
      </c>
      <c r="B5395" s="480" t="s">
        <v>26935</v>
      </c>
      <c r="C5395" s="323" t="s">
        <v>722</v>
      </c>
      <c r="D5395" s="323" t="s">
        <v>26937</v>
      </c>
      <c r="F5395" s="286" t="str">
        <f t="shared" si="1"/>
        <v>98695</v>
      </c>
      <c r="H5395" s="388">
        <f t="shared" si="2"/>
        <v>92.17</v>
      </c>
    </row>
    <row r="5396" ht="15.75" customHeight="1">
      <c r="A5396" s="323" t="s">
        <v>26938</v>
      </c>
      <c r="B5396" s="480" t="s">
        <v>26939</v>
      </c>
      <c r="C5396" s="323" t="s">
        <v>722</v>
      </c>
      <c r="D5396" s="323" t="s">
        <v>8955</v>
      </c>
      <c r="F5396" s="286" t="str">
        <f t="shared" si="1"/>
        <v>98697</v>
      </c>
      <c r="H5396" s="388">
        <f t="shared" si="2"/>
        <v>61.02</v>
      </c>
    </row>
    <row r="5397" ht="15.75" customHeight="1">
      <c r="A5397" s="323" t="s">
        <v>26941</v>
      </c>
      <c r="B5397" s="480" t="s">
        <v>26942</v>
      </c>
      <c r="C5397" s="323" t="s">
        <v>722</v>
      </c>
      <c r="D5397" s="323" t="s">
        <v>16216</v>
      </c>
      <c r="F5397" s="286" t="str">
        <f t="shared" si="1"/>
        <v>73886/1</v>
      </c>
      <c r="H5397" s="388">
        <f t="shared" si="2"/>
        <v>16.03</v>
      </c>
    </row>
    <row r="5398" ht="15.75" customHeight="1">
      <c r="A5398" s="323" t="s">
        <v>26944</v>
      </c>
      <c r="B5398" s="480" t="s">
        <v>26946</v>
      </c>
      <c r="C5398" s="323" t="s">
        <v>722</v>
      </c>
      <c r="D5398" s="323" t="s">
        <v>26947</v>
      </c>
      <c r="F5398" s="286" t="str">
        <f t="shared" si="1"/>
        <v>84162</v>
      </c>
      <c r="H5398" s="388">
        <f t="shared" si="2"/>
        <v>15.88</v>
      </c>
    </row>
    <row r="5399" ht="15.75" customHeight="1">
      <c r="A5399" s="323" t="s">
        <v>26948</v>
      </c>
      <c r="B5399" s="480" t="s">
        <v>26949</v>
      </c>
      <c r="C5399" s="323" t="s">
        <v>722</v>
      </c>
      <c r="D5399" s="323" t="s">
        <v>18964</v>
      </c>
      <c r="F5399" s="286" t="str">
        <f t="shared" si="1"/>
        <v>88648</v>
      </c>
      <c r="H5399" s="388">
        <f t="shared" si="2"/>
        <v>6.22</v>
      </c>
    </row>
    <row r="5400" ht="15.75" customHeight="1">
      <c r="A5400" s="323" t="s">
        <v>26950</v>
      </c>
      <c r="B5400" s="480" t="s">
        <v>26951</v>
      </c>
      <c r="C5400" s="323" t="s">
        <v>722</v>
      </c>
      <c r="D5400" s="323" t="s">
        <v>12509</v>
      </c>
      <c r="F5400" s="286" t="str">
        <f t="shared" si="1"/>
        <v>88649</v>
      </c>
      <c r="H5400" s="388">
        <f t="shared" si="2"/>
        <v>7.02</v>
      </c>
    </row>
    <row r="5401" ht="15.75" customHeight="1">
      <c r="A5401" s="323" t="s">
        <v>26952</v>
      </c>
      <c r="B5401" s="480" t="s">
        <v>26954</v>
      </c>
      <c r="C5401" s="323" t="s">
        <v>722</v>
      </c>
      <c r="D5401" s="323" t="s">
        <v>15685</v>
      </c>
      <c r="F5401" s="286" t="str">
        <f t="shared" si="1"/>
        <v>88650</v>
      </c>
      <c r="H5401" s="388">
        <f t="shared" si="2"/>
        <v>13.22</v>
      </c>
    </row>
    <row r="5402" ht="15.75" customHeight="1">
      <c r="A5402" s="323" t="s">
        <v>26957</v>
      </c>
      <c r="B5402" s="480" t="s">
        <v>26958</v>
      </c>
      <c r="C5402" s="323" t="s">
        <v>722</v>
      </c>
      <c r="D5402" s="323" t="s">
        <v>4041</v>
      </c>
      <c r="F5402" s="286" t="str">
        <f t="shared" si="1"/>
        <v>96467</v>
      </c>
      <c r="H5402" s="388">
        <f t="shared" si="2"/>
        <v>5.68</v>
      </c>
    </row>
    <row r="5403" ht="15.75" customHeight="1">
      <c r="A5403" s="323" t="s">
        <v>26959</v>
      </c>
      <c r="B5403" s="480" t="s">
        <v>26960</v>
      </c>
      <c r="C5403" s="323" t="s">
        <v>722</v>
      </c>
      <c r="D5403" s="323" t="s">
        <v>5503</v>
      </c>
      <c r="F5403" s="286" t="str">
        <f t="shared" si="1"/>
        <v>73850/1</v>
      </c>
      <c r="H5403" s="388">
        <f t="shared" si="2"/>
        <v>29.11</v>
      </c>
    </row>
    <row r="5404" ht="15.75" customHeight="1">
      <c r="A5404" s="323" t="s">
        <v>26961</v>
      </c>
      <c r="B5404" s="480" t="s">
        <v>26962</v>
      </c>
      <c r="C5404" s="323" t="s">
        <v>722</v>
      </c>
      <c r="D5404" s="323" t="s">
        <v>14545</v>
      </c>
      <c r="F5404" s="286" t="str">
        <f t="shared" si="1"/>
        <v>84168</v>
      </c>
      <c r="H5404" s="388">
        <f t="shared" si="2"/>
        <v>36.95</v>
      </c>
    </row>
    <row r="5405" ht="15.75" customHeight="1">
      <c r="A5405" s="323" t="s">
        <v>26964</v>
      </c>
      <c r="B5405" s="480" t="s">
        <v>26965</v>
      </c>
      <c r="C5405" s="323" t="s">
        <v>1711</v>
      </c>
      <c r="D5405" s="323" t="s">
        <v>26810</v>
      </c>
      <c r="F5405" s="286" t="str">
        <f t="shared" si="1"/>
        <v>68325</v>
      </c>
      <c r="H5405" s="388">
        <f t="shared" si="2"/>
        <v>48.52</v>
      </c>
    </row>
    <row r="5406" ht="15.75" customHeight="1">
      <c r="A5406" s="323" t="s">
        <v>26967</v>
      </c>
      <c r="B5406" s="480" t="s">
        <v>26968</v>
      </c>
      <c r="C5406" s="323" t="s">
        <v>1711</v>
      </c>
      <c r="D5406" s="323" t="s">
        <v>26970</v>
      </c>
      <c r="F5406" s="286" t="str">
        <f t="shared" si="1"/>
        <v>68333</v>
      </c>
      <c r="H5406" s="388">
        <f t="shared" si="2"/>
        <v>52.14</v>
      </c>
    </row>
    <row r="5407" ht="15.75" customHeight="1">
      <c r="A5407" s="323" t="s">
        <v>18269</v>
      </c>
      <c r="B5407" s="480" t="s">
        <v>18271</v>
      </c>
      <c r="C5407" s="323" t="s">
        <v>1711</v>
      </c>
      <c r="D5407" s="323" t="s">
        <v>26971</v>
      </c>
      <c r="F5407" s="286" t="str">
        <f t="shared" si="1"/>
        <v>72183</v>
      </c>
      <c r="H5407" s="388">
        <f t="shared" si="2"/>
        <v>93.14</v>
      </c>
    </row>
    <row r="5408" ht="15.75" customHeight="1">
      <c r="A5408" s="323" t="s">
        <v>26972</v>
      </c>
      <c r="B5408" s="480" t="s">
        <v>26973</v>
      </c>
      <c r="C5408" s="323" t="s">
        <v>1666</v>
      </c>
      <c r="D5408" s="323" t="s">
        <v>26974</v>
      </c>
      <c r="F5408" s="286" t="str">
        <f t="shared" si="1"/>
        <v>94990</v>
      </c>
      <c r="H5408" s="388">
        <f t="shared" si="2"/>
        <v>618.44</v>
      </c>
    </row>
    <row r="5409" ht="15.75" customHeight="1">
      <c r="A5409" s="323" t="s">
        <v>26976</v>
      </c>
      <c r="B5409" s="480" t="s">
        <v>26977</v>
      </c>
      <c r="C5409" s="323" t="s">
        <v>1666</v>
      </c>
      <c r="D5409" s="323" t="s">
        <v>26978</v>
      </c>
      <c r="F5409" s="286" t="str">
        <f t="shared" si="1"/>
        <v>94991</v>
      </c>
      <c r="H5409" s="388">
        <f t="shared" si="2"/>
        <v>533.71</v>
      </c>
    </row>
    <row r="5410" ht="15.75" customHeight="1">
      <c r="A5410" s="323" t="s">
        <v>26980</v>
      </c>
      <c r="B5410" s="480" t="s">
        <v>26981</v>
      </c>
      <c r="C5410" s="323" t="s">
        <v>1711</v>
      </c>
      <c r="D5410" s="323" t="s">
        <v>17289</v>
      </c>
      <c r="F5410" s="286" t="str">
        <f t="shared" si="1"/>
        <v>94992</v>
      </c>
      <c r="H5410" s="388">
        <f t="shared" si="2"/>
        <v>71.95</v>
      </c>
    </row>
    <row r="5411" ht="15.75" customHeight="1">
      <c r="A5411" s="323" t="s">
        <v>26983</v>
      </c>
      <c r="B5411" s="480" t="s">
        <v>26984</v>
      </c>
      <c r="C5411" s="323" t="s">
        <v>1711</v>
      </c>
      <c r="D5411" s="323" t="s">
        <v>16552</v>
      </c>
      <c r="F5411" s="286" t="str">
        <f t="shared" si="1"/>
        <v>94993</v>
      </c>
      <c r="H5411" s="388">
        <f t="shared" si="2"/>
        <v>66.86</v>
      </c>
    </row>
    <row r="5412" ht="15.75" customHeight="1">
      <c r="A5412" s="323" t="s">
        <v>26985</v>
      </c>
      <c r="B5412" s="480" t="s">
        <v>26986</v>
      </c>
      <c r="C5412" s="323" t="s">
        <v>1711</v>
      </c>
      <c r="D5412" s="323" t="s">
        <v>26987</v>
      </c>
      <c r="F5412" s="286" t="str">
        <f t="shared" si="1"/>
        <v>94994</v>
      </c>
      <c r="H5412" s="388">
        <f t="shared" si="2"/>
        <v>86.57</v>
      </c>
    </row>
    <row r="5413" ht="15.75" customHeight="1">
      <c r="A5413" s="323" t="s">
        <v>26988</v>
      </c>
      <c r="B5413" s="480" t="s">
        <v>26989</v>
      </c>
      <c r="C5413" s="323" t="s">
        <v>1711</v>
      </c>
      <c r="D5413" s="323" t="s">
        <v>26990</v>
      </c>
      <c r="F5413" s="286" t="str">
        <f t="shared" si="1"/>
        <v>94995</v>
      </c>
      <c r="H5413" s="388">
        <f t="shared" si="2"/>
        <v>79.79</v>
      </c>
    </row>
    <row r="5414" ht="15.75" customHeight="1">
      <c r="A5414" s="323" t="s">
        <v>26991</v>
      </c>
      <c r="B5414" s="480" t="s">
        <v>26993</v>
      </c>
      <c r="C5414" s="323" t="s">
        <v>1711</v>
      </c>
      <c r="D5414" s="323" t="s">
        <v>26994</v>
      </c>
      <c r="F5414" s="286" t="str">
        <f t="shared" si="1"/>
        <v>94996</v>
      </c>
      <c r="H5414" s="388">
        <f t="shared" si="2"/>
        <v>99.06</v>
      </c>
    </row>
    <row r="5415" ht="15.75" customHeight="1">
      <c r="A5415" s="323" t="s">
        <v>26996</v>
      </c>
      <c r="B5415" s="480" t="s">
        <v>26998</v>
      </c>
      <c r="C5415" s="323" t="s">
        <v>1711</v>
      </c>
      <c r="D5415" s="323" t="s">
        <v>26999</v>
      </c>
      <c r="F5415" s="286" t="str">
        <f t="shared" si="1"/>
        <v>94997</v>
      </c>
      <c r="H5415" s="388">
        <f t="shared" si="2"/>
        <v>90.57</v>
      </c>
    </row>
    <row r="5416" ht="15.75" customHeight="1">
      <c r="A5416" s="323" t="s">
        <v>27000</v>
      </c>
      <c r="B5416" s="480" t="s">
        <v>27001</v>
      </c>
      <c r="C5416" s="323" t="s">
        <v>1711</v>
      </c>
      <c r="D5416" s="323" t="s">
        <v>27002</v>
      </c>
      <c r="F5416" s="286" t="str">
        <f t="shared" si="1"/>
        <v>94998</v>
      </c>
      <c r="H5416" s="388">
        <f t="shared" si="2"/>
        <v>111.07</v>
      </c>
    </row>
    <row r="5417" ht="15.75" customHeight="1">
      <c r="A5417" s="323" t="s">
        <v>27003</v>
      </c>
      <c r="B5417" s="480" t="s">
        <v>27004</v>
      </c>
      <c r="C5417" s="323" t="s">
        <v>1711</v>
      </c>
      <c r="D5417" s="323" t="s">
        <v>27006</v>
      </c>
      <c r="F5417" s="286" t="str">
        <f t="shared" si="1"/>
        <v>94999</v>
      </c>
      <c r="H5417" s="388">
        <f t="shared" si="2"/>
        <v>100.9</v>
      </c>
    </row>
    <row r="5418" ht="15.75" customHeight="1">
      <c r="A5418" s="323" t="s">
        <v>27008</v>
      </c>
      <c r="B5418" s="480" t="s">
        <v>27009</v>
      </c>
      <c r="C5418" s="323" t="s">
        <v>1711</v>
      </c>
      <c r="D5418" s="323" t="s">
        <v>19586</v>
      </c>
      <c r="F5418" s="286" t="str">
        <f t="shared" si="1"/>
        <v>87620</v>
      </c>
      <c r="H5418" s="388">
        <f t="shared" si="2"/>
        <v>27.75</v>
      </c>
    </row>
    <row r="5419" ht="15.75" customHeight="1">
      <c r="A5419" s="323" t="s">
        <v>27010</v>
      </c>
      <c r="B5419" s="480" t="s">
        <v>27011</v>
      </c>
      <c r="C5419" s="323" t="s">
        <v>1711</v>
      </c>
      <c r="D5419" s="323" t="s">
        <v>21480</v>
      </c>
      <c r="F5419" s="286" t="str">
        <f t="shared" si="1"/>
        <v>87622</v>
      </c>
      <c r="H5419" s="388">
        <f t="shared" si="2"/>
        <v>30.37</v>
      </c>
    </row>
    <row r="5420" ht="15.75" customHeight="1">
      <c r="A5420" s="323" t="s">
        <v>27013</v>
      </c>
      <c r="B5420" s="480" t="s">
        <v>27014</v>
      </c>
      <c r="C5420" s="323" t="s">
        <v>1711</v>
      </c>
      <c r="D5420" s="323" t="s">
        <v>27016</v>
      </c>
      <c r="F5420" s="286" t="str">
        <f t="shared" si="1"/>
        <v>87623</v>
      </c>
      <c r="H5420" s="388">
        <f t="shared" si="2"/>
        <v>64.89</v>
      </c>
    </row>
    <row r="5421" ht="15.75" customHeight="1">
      <c r="A5421" s="323" t="s">
        <v>27017</v>
      </c>
      <c r="B5421" s="480" t="s">
        <v>27018</v>
      </c>
      <c r="C5421" s="323" t="s">
        <v>1711</v>
      </c>
      <c r="D5421" s="323" t="s">
        <v>27019</v>
      </c>
      <c r="F5421" s="286" t="str">
        <f t="shared" si="1"/>
        <v>87624</v>
      </c>
      <c r="H5421" s="388">
        <f t="shared" si="2"/>
        <v>70.21</v>
      </c>
    </row>
    <row r="5422" ht="15.75" customHeight="1">
      <c r="A5422" s="323" t="s">
        <v>27020</v>
      </c>
      <c r="B5422" s="480" t="s">
        <v>27021</v>
      </c>
      <c r="C5422" s="323" t="s">
        <v>1711</v>
      </c>
      <c r="D5422" s="323" t="s">
        <v>17407</v>
      </c>
      <c r="F5422" s="286" t="str">
        <f t="shared" si="1"/>
        <v>87630</v>
      </c>
      <c r="H5422" s="388">
        <f t="shared" si="2"/>
        <v>34.11</v>
      </c>
    </row>
    <row r="5423" ht="15.75" customHeight="1">
      <c r="A5423" s="323" t="s">
        <v>27024</v>
      </c>
      <c r="B5423" s="480" t="s">
        <v>27025</v>
      </c>
      <c r="C5423" s="323" t="s">
        <v>1711</v>
      </c>
      <c r="D5423" s="323" t="s">
        <v>27026</v>
      </c>
      <c r="F5423" s="286" t="str">
        <f t="shared" si="1"/>
        <v>87632</v>
      </c>
      <c r="H5423" s="388">
        <f t="shared" si="2"/>
        <v>37.76</v>
      </c>
    </row>
    <row r="5424" ht="15.75" customHeight="1">
      <c r="A5424" s="323" t="s">
        <v>27028</v>
      </c>
      <c r="B5424" s="480" t="s">
        <v>27029</v>
      </c>
      <c r="C5424" s="323" t="s">
        <v>1711</v>
      </c>
      <c r="D5424" s="323" t="s">
        <v>27030</v>
      </c>
      <c r="F5424" s="286" t="str">
        <f t="shared" si="1"/>
        <v>87633</v>
      </c>
      <c r="H5424" s="388">
        <f t="shared" si="2"/>
        <v>85.76</v>
      </c>
    </row>
    <row r="5425" ht="15.75" customHeight="1">
      <c r="A5425" s="323" t="s">
        <v>27031</v>
      </c>
      <c r="B5425" s="480" t="s">
        <v>27032</v>
      </c>
      <c r="C5425" s="323" t="s">
        <v>1711</v>
      </c>
      <c r="D5425" s="323" t="s">
        <v>27033</v>
      </c>
      <c r="F5425" s="286" t="str">
        <f t="shared" si="1"/>
        <v>87634</v>
      </c>
      <c r="H5425" s="388">
        <f t="shared" si="2"/>
        <v>93.15</v>
      </c>
    </row>
    <row r="5426" ht="15.75" customHeight="1">
      <c r="A5426" s="323" t="s">
        <v>27034</v>
      </c>
      <c r="B5426" s="480" t="s">
        <v>27035</v>
      </c>
      <c r="C5426" s="323" t="s">
        <v>1711</v>
      </c>
      <c r="D5426" s="323" t="s">
        <v>6802</v>
      </c>
      <c r="F5426" s="286" t="str">
        <f t="shared" si="1"/>
        <v>87640</v>
      </c>
      <c r="H5426" s="388">
        <f t="shared" si="2"/>
        <v>39.21</v>
      </c>
    </row>
    <row r="5427" ht="15.75" customHeight="1">
      <c r="A5427" s="323" t="s">
        <v>27038</v>
      </c>
      <c r="B5427" s="480" t="s">
        <v>27039</v>
      </c>
      <c r="C5427" s="323" t="s">
        <v>1711</v>
      </c>
      <c r="D5427" s="323" t="s">
        <v>27040</v>
      </c>
      <c r="F5427" s="286" t="str">
        <f t="shared" si="1"/>
        <v>87642</v>
      </c>
      <c r="H5427" s="388">
        <f t="shared" si="2"/>
        <v>43.69</v>
      </c>
    </row>
    <row r="5428" ht="15.75" customHeight="1">
      <c r="A5428" s="323" t="s">
        <v>18228</v>
      </c>
      <c r="B5428" s="480" t="s">
        <v>18231</v>
      </c>
      <c r="C5428" s="323" t="s">
        <v>1711</v>
      </c>
      <c r="D5428" s="323" t="s">
        <v>20990</v>
      </c>
      <c r="F5428" s="286" t="str">
        <f t="shared" si="1"/>
        <v>87643</v>
      </c>
      <c r="H5428" s="388">
        <f t="shared" si="2"/>
        <v>102.71</v>
      </c>
    </row>
    <row r="5429" ht="15.75" customHeight="1">
      <c r="A5429" s="323" t="s">
        <v>27041</v>
      </c>
      <c r="B5429" s="480" t="s">
        <v>27043</v>
      </c>
      <c r="C5429" s="323" t="s">
        <v>1711</v>
      </c>
      <c r="D5429" s="323" t="s">
        <v>27044</v>
      </c>
      <c r="F5429" s="286" t="str">
        <f t="shared" si="1"/>
        <v>87644</v>
      </c>
      <c r="H5429" s="388">
        <f t="shared" si="2"/>
        <v>111.81</v>
      </c>
    </row>
    <row r="5430" ht="15.75" customHeight="1">
      <c r="A5430" s="323" t="s">
        <v>27046</v>
      </c>
      <c r="B5430" s="480" t="s">
        <v>27047</v>
      </c>
      <c r="C5430" s="323" t="s">
        <v>1711</v>
      </c>
      <c r="D5430" s="323" t="s">
        <v>21469</v>
      </c>
      <c r="F5430" s="286" t="str">
        <f t="shared" si="1"/>
        <v>87680</v>
      </c>
      <c r="H5430" s="388">
        <f t="shared" si="2"/>
        <v>31.81</v>
      </c>
    </row>
    <row r="5431" ht="15.75" customHeight="1">
      <c r="A5431" s="323" t="s">
        <v>27049</v>
      </c>
      <c r="B5431" s="480" t="s">
        <v>27050</v>
      </c>
      <c r="C5431" s="323" t="s">
        <v>1711</v>
      </c>
      <c r="D5431" s="323" t="s">
        <v>15269</v>
      </c>
      <c r="F5431" s="286" t="str">
        <f t="shared" si="1"/>
        <v>87682</v>
      </c>
      <c r="H5431" s="388">
        <f t="shared" si="2"/>
        <v>36.29</v>
      </c>
    </row>
    <row r="5432" ht="15.75" customHeight="1">
      <c r="A5432" s="323" t="s">
        <v>27051</v>
      </c>
      <c r="B5432" s="480" t="s">
        <v>27052</v>
      </c>
      <c r="C5432" s="323" t="s">
        <v>1711</v>
      </c>
      <c r="D5432" s="323" t="s">
        <v>16647</v>
      </c>
      <c r="F5432" s="286" t="str">
        <f t="shared" si="1"/>
        <v>87683</v>
      </c>
      <c r="H5432" s="388">
        <f t="shared" si="2"/>
        <v>95.31</v>
      </c>
    </row>
    <row r="5433" ht="15.75" customHeight="1">
      <c r="A5433" s="323" t="s">
        <v>27053</v>
      </c>
      <c r="B5433" s="480" t="s">
        <v>27054</v>
      </c>
      <c r="C5433" s="323" t="s">
        <v>1711</v>
      </c>
      <c r="D5433" s="323" t="s">
        <v>27056</v>
      </c>
      <c r="F5433" s="286" t="str">
        <f t="shared" si="1"/>
        <v>87684</v>
      </c>
      <c r="H5433" s="388">
        <f t="shared" si="2"/>
        <v>104.41</v>
      </c>
    </row>
    <row r="5434" ht="15.75" customHeight="1">
      <c r="A5434" s="323" t="s">
        <v>27058</v>
      </c>
      <c r="B5434" s="480" t="s">
        <v>27059</v>
      </c>
      <c r="C5434" s="323" t="s">
        <v>1711</v>
      </c>
      <c r="D5434" s="323" t="s">
        <v>15252</v>
      </c>
      <c r="F5434" s="286" t="str">
        <f t="shared" si="1"/>
        <v>87690</v>
      </c>
      <c r="H5434" s="388">
        <f t="shared" si="2"/>
        <v>37.04</v>
      </c>
    </row>
    <row r="5435" ht="15.75" customHeight="1">
      <c r="A5435" s="323" t="s">
        <v>27061</v>
      </c>
      <c r="B5435" s="480" t="s">
        <v>27062</v>
      </c>
      <c r="C5435" s="323" t="s">
        <v>1711</v>
      </c>
      <c r="D5435" s="323" t="s">
        <v>8825</v>
      </c>
      <c r="F5435" s="286" t="str">
        <f t="shared" si="1"/>
        <v>87692</v>
      </c>
      <c r="H5435" s="388">
        <f t="shared" si="2"/>
        <v>42.17</v>
      </c>
    </row>
    <row r="5436" ht="15.75" customHeight="1">
      <c r="A5436" s="323" t="s">
        <v>27063</v>
      </c>
      <c r="B5436" s="480" t="s">
        <v>27064</v>
      </c>
      <c r="C5436" s="323" t="s">
        <v>1711</v>
      </c>
      <c r="D5436" s="323" t="s">
        <v>27065</v>
      </c>
      <c r="F5436" s="286" t="str">
        <f t="shared" si="1"/>
        <v>87693</v>
      </c>
      <c r="H5436" s="388">
        <f t="shared" si="2"/>
        <v>109.78</v>
      </c>
    </row>
    <row r="5437" ht="15.75" customHeight="1">
      <c r="A5437" s="323" t="s">
        <v>27066</v>
      </c>
      <c r="B5437" s="480" t="s">
        <v>27067</v>
      </c>
      <c r="C5437" s="323" t="s">
        <v>1711</v>
      </c>
      <c r="D5437" s="323" t="s">
        <v>27068</v>
      </c>
      <c r="F5437" s="286" t="str">
        <f t="shared" si="1"/>
        <v>87694</v>
      </c>
      <c r="H5437" s="388">
        <f t="shared" si="2"/>
        <v>120.2</v>
      </c>
    </row>
    <row r="5438" ht="15.75" customHeight="1">
      <c r="A5438" s="323" t="s">
        <v>27069</v>
      </c>
      <c r="B5438" s="480" t="s">
        <v>27071</v>
      </c>
      <c r="C5438" s="323" t="s">
        <v>1711</v>
      </c>
      <c r="D5438" s="323" t="s">
        <v>27072</v>
      </c>
      <c r="F5438" s="286" t="str">
        <f t="shared" si="1"/>
        <v>87700</v>
      </c>
      <c r="H5438" s="388">
        <f t="shared" si="2"/>
        <v>39.95</v>
      </c>
    </row>
    <row r="5439" ht="15.75" customHeight="1">
      <c r="A5439" s="323" t="s">
        <v>27074</v>
      </c>
      <c r="B5439" s="480" t="s">
        <v>27075</v>
      </c>
      <c r="C5439" s="323" t="s">
        <v>1711</v>
      </c>
      <c r="D5439" s="323" t="s">
        <v>17810</v>
      </c>
      <c r="F5439" s="286" t="str">
        <f t="shared" si="1"/>
        <v>87702</v>
      </c>
      <c r="H5439" s="388">
        <f t="shared" si="2"/>
        <v>45.54</v>
      </c>
    </row>
    <row r="5440" ht="15.75" customHeight="1">
      <c r="A5440" s="323" t="s">
        <v>27076</v>
      </c>
      <c r="B5440" s="480" t="s">
        <v>27078</v>
      </c>
      <c r="C5440" s="323" t="s">
        <v>1711</v>
      </c>
      <c r="D5440" s="323" t="s">
        <v>27079</v>
      </c>
      <c r="F5440" s="286" t="str">
        <f t="shared" si="1"/>
        <v>87703</v>
      </c>
      <c r="H5440" s="388">
        <f t="shared" si="2"/>
        <v>119.16</v>
      </c>
    </row>
    <row r="5441" ht="15.75" customHeight="1">
      <c r="A5441" s="323" t="s">
        <v>27080</v>
      </c>
      <c r="B5441" s="480" t="s">
        <v>27081</v>
      </c>
      <c r="C5441" s="323" t="s">
        <v>1711</v>
      </c>
      <c r="D5441" s="323" t="s">
        <v>27082</v>
      </c>
      <c r="F5441" s="286" t="str">
        <f t="shared" si="1"/>
        <v>87704</v>
      </c>
      <c r="H5441" s="388">
        <f t="shared" si="2"/>
        <v>130.5</v>
      </c>
    </row>
    <row r="5442" ht="15.75" customHeight="1">
      <c r="A5442" s="323" t="s">
        <v>27083</v>
      </c>
      <c r="B5442" s="480" t="s">
        <v>27084</v>
      </c>
      <c r="C5442" s="323" t="s">
        <v>1711</v>
      </c>
      <c r="D5442" s="323" t="s">
        <v>27085</v>
      </c>
      <c r="F5442" s="286" t="str">
        <f t="shared" si="1"/>
        <v>87735</v>
      </c>
      <c r="H5442" s="388">
        <f t="shared" si="2"/>
        <v>38.15</v>
      </c>
    </row>
    <row r="5443" ht="15.75" customHeight="1">
      <c r="A5443" s="323" t="s">
        <v>27086</v>
      </c>
      <c r="B5443" s="480" t="s">
        <v>27087</v>
      </c>
      <c r="C5443" s="323" t="s">
        <v>1711</v>
      </c>
      <c r="D5443" s="323" t="s">
        <v>27088</v>
      </c>
      <c r="F5443" s="286" t="str">
        <f t="shared" si="1"/>
        <v>87737</v>
      </c>
      <c r="H5443" s="388">
        <f t="shared" si="2"/>
        <v>40.77</v>
      </c>
    </row>
    <row r="5444" ht="15.75" customHeight="1">
      <c r="A5444" s="323" t="s">
        <v>27090</v>
      </c>
      <c r="B5444" s="480" t="s">
        <v>27092</v>
      </c>
      <c r="C5444" s="323" t="s">
        <v>1711</v>
      </c>
      <c r="D5444" s="323" t="s">
        <v>27093</v>
      </c>
      <c r="F5444" s="286" t="str">
        <f t="shared" si="1"/>
        <v>87738</v>
      </c>
      <c r="H5444" s="388">
        <f t="shared" si="2"/>
        <v>75.29</v>
      </c>
    </row>
    <row r="5445" ht="15.75" customHeight="1">
      <c r="A5445" s="323" t="s">
        <v>27095</v>
      </c>
      <c r="B5445" s="480" t="s">
        <v>27096</v>
      </c>
      <c r="C5445" s="323" t="s">
        <v>1711</v>
      </c>
      <c r="D5445" s="323" t="s">
        <v>27097</v>
      </c>
      <c r="F5445" s="286" t="str">
        <f t="shared" si="1"/>
        <v>87739</v>
      </c>
      <c r="H5445" s="388">
        <f t="shared" si="2"/>
        <v>80.62</v>
      </c>
    </row>
    <row r="5446" ht="15.75" customHeight="1">
      <c r="A5446" s="323" t="s">
        <v>27098</v>
      </c>
      <c r="B5446" s="480" t="s">
        <v>27099</v>
      </c>
      <c r="C5446" s="323" t="s">
        <v>1711</v>
      </c>
      <c r="D5446" s="323" t="s">
        <v>10874</v>
      </c>
      <c r="F5446" s="286" t="str">
        <f t="shared" si="1"/>
        <v>87745</v>
      </c>
      <c r="H5446" s="388">
        <f t="shared" si="2"/>
        <v>44.51</v>
      </c>
    </row>
    <row r="5447" ht="15.75" customHeight="1">
      <c r="A5447" s="323" t="s">
        <v>27100</v>
      </c>
      <c r="B5447" s="480" t="s">
        <v>27101</v>
      </c>
      <c r="C5447" s="323" t="s">
        <v>1711</v>
      </c>
      <c r="D5447" s="323" t="s">
        <v>23586</v>
      </c>
      <c r="F5447" s="286" t="str">
        <f t="shared" si="1"/>
        <v>87747</v>
      </c>
      <c r="H5447" s="388">
        <f t="shared" si="2"/>
        <v>48.16</v>
      </c>
    </row>
    <row r="5448" ht="15.75" customHeight="1">
      <c r="A5448" s="323" t="s">
        <v>27102</v>
      </c>
      <c r="B5448" s="480" t="s">
        <v>27103</v>
      </c>
      <c r="C5448" s="323" t="s">
        <v>1711</v>
      </c>
      <c r="D5448" s="323" t="s">
        <v>27104</v>
      </c>
      <c r="F5448" s="286" t="str">
        <f t="shared" si="1"/>
        <v>87748</v>
      </c>
      <c r="H5448" s="388">
        <f t="shared" si="2"/>
        <v>96.16</v>
      </c>
    </row>
    <row r="5449" ht="15.75" customHeight="1">
      <c r="A5449" s="323" t="s">
        <v>27106</v>
      </c>
      <c r="B5449" s="480" t="s">
        <v>27107</v>
      </c>
      <c r="C5449" s="323" t="s">
        <v>1711</v>
      </c>
      <c r="D5449" s="323" t="s">
        <v>27108</v>
      </c>
      <c r="F5449" s="286" t="str">
        <f t="shared" si="1"/>
        <v>87749</v>
      </c>
      <c r="H5449" s="388">
        <f t="shared" si="2"/>
        <v>103.55</v>
      </c>
    </row>
    <row r="5450" ht="15.75" customHeight="1">
      <c r="A5450" s="323" t="s">
        <v>27110</v>
      </c>
      <c r="B5450" s="480" t="s">
        <v>27111</v>
      </c>
      <c r="C5450" s="323" t="s">
        <v>1711</v>
      </c>
      <c r="D5450" s="323" t="s">
        <v>27112</v>
      </c>
      <c r="F5450" s="286" t="str">
        <f t="shared" si="1"/>
        <v>87755</v>
      </c>
      <c r="H5450" s="388">
        <f t="shared" si="2"/>
        <v>40.81</v>
      </c>
    </row>
    <row r="5451" ht="15.75" customHeight="1">
      <c r="A5451" s="323" t="s">
        <v>27114</v>
      </c>
      <c r="B5451" s="480" t="s">
        <v>27115</v>
      </c>
      <c r="C5451" s="323" t="s">
        <v>1711</v>
      </c>
      <c r="D5451" s="323" t="s">
        <v>27116</v>
      </c>
      <c r="F5451" s="286" t="str">
        <f t="shared" si="1"/>
        <v>87757</v>
      </c>
      <c r="H5451" s="388">
        <f t="shared" si="2"/>
        <v>44.46</v>
      </c>
    </row>
    <row r="5452" ht="15.75" customHeight="1">
      <c r="A5452" s="323" t="s">
        <v>27117</v>
      </c>
      <c r="B5452" s="480" t="s">
        <v>27118</v>
      </c>
      <c r="C5452" s="323" t="s">
        <v>1711</v>
      </c>
      <c r="D5452" s="323" t="s">
        <v>17878</v>
      </c>
      <c r="F5452" s="286" t="str">
        <f t="shared" si="1"/>
        <v>87758</v>
      </c>
      <c r="H5452" s="388">
        <f t="shared" si="2"/>
        <v>92.46</v>
      </c>
    </row>
    <row r="5453" ht="15.75" customHeight="1">
      <c r="A5453" s="323" t="s">
        <v>27119</v>
      </c>
      <c r="B5453" s="480" t="s">
        <v>27120</v>
      </c>
      <c r="C5453" s="323" t="s">
        <v>1711</v>
      </c>
      <c r="D5453" s="323" t="s">
        <v>27121</v>
      </c>
      <c r="F5453" s="286" t="str">
        <f t="shared" si="1"/>
        <v>87759</v>
      </c>
      <c r="H5453" s="388">
        <f t="shared" si="2"/>
        <v>99.85</v>
      </c>
    </row>
    <row r="5454" ht="15.75" customHeight="1">
      <c r="A5454" s="323" t="s">
        <v>27123</v>
      </c>
      <c r="B5454" s="480" t="s">
        <v>27125</v>
      </c>
      <c r="C5454" s="323" t="s">
        <v>1711</v>
      </c>
      <c r="D5454" s="323" t="s">
        <v>27126</v>
      </c>
      <c r="F5454" s="286" t="str">
        <f t="shared" si="1"/>
        <v>87765</v>
      </c>
      <c r="H5454" s="388">
        <f t="shared" si="2"/>
        <v>45.92</v>
      </c>
    </row>
    <row r="5455" ht="15.75" customHeight="1">
      <c r="A5455" s="323" t="s">
        <v>27127</v>
      </c>
      <c r="B5455" s="480" t="s">
        <v>27128</v>
      </c>
      <c r="C5455" s="323" t="s">
        <v>1711</v>
      </c>
      <c r="D5455" s="323" t="s">
        <v>27129</v>
      </c>
      <c r="F5455" s="286" t="str">
        <f t="shared" si="1"/>
        <v>87767</v>
      </c>
      <c r="H5455" s="388">
        <f t="shared" si="2"/>
        <v>50.41</v>
      </c>
    </row>
    <row r="5456" ht="15.75" customHeight="1">
      <c r="A5456" s="323" t="s">
        <v>27130</v>
      </c>
      <c r="B5456" s="480" t="s">
        <v>27131</v>
      </c>
      <c r="C5456" s="323" t="s">
        <v>1711</v>
      </c>
      <c r="D5456" s="323" t="s">
        <v>23943</v>
      </c>
      <c r="F5456" s="286" t="str">
        <f t="shared" si="1"/>
        <v>87768</v>
      </c>
      <c r="H5456" s="388">
        <f t="shared" si="2"/>
        <v>109.43</v>
      </c>
    </row>
    <row r="5457" ht="15.75" customHeight="1">
      <c r="A5457" s="323" t="s">
        <v>27132</v>
      </c>
      <c r="B5457" s="480" t="s">
        <v>27133</v>
      </c>
      <c r="C5457" s="323" t="s">
        <v>1711</v>
      </c>
      <c r="D5457" s="323" t="s">
        <v>27134</v>
      </c>
      <c r="F5457" s="286" t="str">
        <f t="shared" si="1"/>
        <v>87769</v>
      </c>
      <c r="H5457" s="388">
        <f t="shared" si="2"/>
        <v>118.53</v>
      </c>
    </row>
    <row r="5458" ht="15.75" customHeight="1">
      <c r="A5458" s="323" t="s">
        <v>27137</v>
      </c>
      <c r="B5458" s="480" t="s">
        <v>27138</v>
      </c>
      <c r="C5458" s="323" t="s">
        <v>1711</v>
      </c>
      <c r="D5458" s="323" t="s">
        <v>25432</v>
      </c>
      <c r="F5458" s="286" t="str">
        <f t="shared" si="1"/>
        <v>88470</v>
      </c>
      <c r="H5458" s="388">
        <f t="shared" si="2"/>
        <v>24.23</v>
      </c>
    </row>
    <row r="5459" ht="15.75" customHeight="1">
      <c r="A5459" s="323" t="s">
        <v>27140</v>
      </c>
      <c r="B5459" s="480" t="s">
        <v>27141</v>
      </c>
      <c r="C5459" s="323" t="s">
        <v>1711</v>
      </c>
      <c r="D5459" s="323" t="s">
        <v>16095</v>
      </c>
      <c r="F5459" s="286" t="str">
        <f t="shared" si="1"/>
        <v>88471</v>
      </c>
      <c r="H5459" s="388">
        <f t="shared" si="2"/>
        <v>29.96</v>
      </c>
    </row>
    <row r="5460" ht="15.75" customHeight="1">
      <c r="A5460" s="323" t="s">
        <v>27142</v>
      </c>
      <c r="B5460" s="480" t="s">
        <v>27143</v>
      </c>
      <c r="C5460" s="323" t="s">
        <v>1711</v>
      </c>
      <c r="D5460" s="323" t="s">
        <v>22527</v>
      </c>
      <c r="F5460" s="286" t="str">
        <f t="shared" si="1"/>
        <v>88472</v>
      </c>
      <c r="H5460" s="388">
        <f t="shared" si="2"/>
        <v>34.45</v>
      </c>
    </row>
    <row r="5461" ht="15.75" customHeight="1">
      <c r="A5461" s="323" t="s">
        <v>27144</v>
      </c>
      <c r="B5461" s="480" t="s">
        <v>27146</v>
      </c>
      <c r="C5461" s="323" t="s">
        <v>1711</v>
      </c>
      <c r="D5461" s="323" t="s">
        <v>12550</v>
      </c>
      <c r="F5461" s="286" t="str">
        <f t="shared" si="1"/>
        <v>88476</v>
      </c>
      <c r="H5461" s="388">
        <f t="shared" si="2"/>
        <v>19.68</v>
      </c>
    </row>
    <row r="5462" ht="15.75" customHeight="1">
      <c r="A5462" s="323" t="s">
        <v>27148</v>
      </c>
      <c r="B5462" s="480" t="s">
        <v>27149</v>
      </c>
      <c r="C5462" s="323" t="s">
        <v>1711</v>
      </c>
      <c r="D5462" s="323" t="s">
        <v>27150</v>
      </c>
      <c r="F5462" s="286" t="str">
        <f t="shared" si="1"/>
        <v>88477</v>
      </c>
      <c r="H5462" s="388">
        <f t="shared" si="2"/>
        <v>27.06</v>
      </c>
    </row>
    <row r="5463" ht="15.75" customHeight="1">
      <c r="A5463" s="323" t="s">
        <v>27152</v>
      </c>
      <c r="B5463" s="480" t="s">
        <v>27153</v>
      </c>
      <c r="C5463" s="323" t="s">
        <v>1711</v>
      </c>
      <c r="D5463" s="323" t="s">
        <v>10992</v>
      </c>
      <c r="F5463" s="286" t="str">
        <f t="shared" si="1"/>
        <v>88478</v>
      </c>
      <c r="H5463" s="388">
        <f t="shared" si="2"/>
        <v>33.06</v>
      </c>
    </row>
    <row r="5464" ht="15.75" customHeight="1">
      <c r="A5464" s="323" t="s">
        <v>27154</v>
      </c>
      <c r="B5464" s="480" t="s">
        <v>27155</v>
      </c>
      <c r="C5464" s="323" t="s">
        <v>1711</v>
      </c>
      <c r="D5464" s="323" t="s">
        <v>22531</v>
      </c>
      <c r="F5464" s="286" t="str">
        <f t="shared" si="1"/>
        <v>90900</v>
      </c>
      <c r="H5464" s="388">
        <f t="shared" si="2"/>
        <v>65.4</v>
      </c>
    </row>
    <row r="5465" ht="15.75" customHeight="1">
      <c r="A5465" s="323" t="s">
        <v>27156</v>
      </c>
      <c r="B5465" s="480" t="s">
        <v>27158</v>
      </c>
      <c r="C5465" s="323" t="s">
        <v>1711</v>
      </c>
      <c r="D5465" s="323" t="s">
        <v>27159</v>
      </c>
      <c r="F5465" s="286" t="str">
        <f t="shared" si="1"/>
        <v>90902</v>
      </c>
      <c r="H5465" s="388">
        <f t="shared" si="2"/>
        <v>70.53</v>
      </c>
    </row>
    <row r="5466" ht="15.75" customHeight="1">
      <c r="A5466" s="323" t="s">
        <v>27161</v>
      </c>
      <c r="B5466" s="480" t="s">
        <v>27163</v>
      </c>
      <c r="C5466" s="323" t="s">
        <v>1711</v>
      </c>
      <c r="D5466" s="323" t="s">
        <v>17078</v>
      </c>
      <c r="F5466" s="286" t="str">
        <f t="shared" si="1"/>
        <v>90903</v>
      </c>
      <c r="H5466" s="388">
        <f t="shared" si="2"/>
        <v>138.14</v>
      </c>
    </row>
    <row r="5467" ht="15.75" customHeight="1">
      <c r="A5467" s="323" t="s">
        <v>27164</v>
      </c>
      <c r="B5467" s="480" t="s">
        <v>27165</v>
      </c>
      <c r="C5467" s="323" t="s">
        <v>1711</v>
      </c>
      <c r="D5467" s="323" t="s">
        <v>27166</v>
      </c>
      <c r="F5467" s="286" t="str">
        <f t="shared" si="1"/>
        <v>90904</v>
      </c>
      <c r="H5467" s="388">
        <f t="shared" si="2"/>
        <v>148.56</v>
      </c>
    </row>
    <row r="5468" ht="15.75" customHeight="1">
      <c r="A5468" s="323" t="s">
        <v>27167</v>
      </c>
      <c r="B5468" s="480" t="s">
        <v>27168</v>
      </c>
      <c r="C5468" s="323" t="s">
        <v>1711</v>
      </c>
      <c r="D5468" s="323" t="s">
        <v>11944</v>
      </c>
      <c r="F5468" s="286" t="str">
        <f t="shared" si="1"/>
        <v>90910</v>
      </c>
      <c r="H5468" s="388">
        <f t="shared" si="2"/>
        <v>69.26</v>
      </c>
    </row>
    <row r="5469" ht="15.75" customHeight="1">
      <c r="A5469" s="323" t="s">
        <v>27171</v>
      </c>
      <c r="B5469" s="480" t="s">
        <v>27172</v>
      </c>
      <c r="C5469" s="323" t="s">
        <v>1711</v>
      </c>
      <c r="D5469" s="323" t="s">
        <v>27173</v>
      </c>
      <c r="F5469" s="286" t="str">
        <f t="shared" si="1"/>
        <v>90912</v>
      </c>
      <c r="H5469" s="388">
        <f t="shared" si="2"/>
        <v>74.85</v>
      </c>
    </row>
    <row r="5470" ht="15.75" customHeight="1">
      <c r="A5470" s="323" t="s">
        <v>27175</v>
      </c>
      <c r="B5470" s="480" t="s">
        <v>27176</v>
      </c>
      <c r="C5470" s="323" t="s">
        <v>1711</v>
      </c>
      <c r="D5470" s="323" t="s">
        <v>27177</v>
      </c>
      <c r="F5470" s="286" t="str">
        <f t="shared" si="1"/>
        <v>90913</v>
      </c>
      <c r="H5470" s="388">
        <f t="shared" si="2"/>
        <v>148.47</v>
      </c>
    </row>
    <row r="5471" ht="15.75" customHeight="1">
      <c r="A5471" s="323" t="s">
        <v>27178</v>
      </c>
      <c r="B5471" s="480" t="s">
        <v>27179</v>
      </c>
      <c r="C5471" s="323" t="s">
        <v>1711</v>
      </c>
      <c r="D5471" s="323" t="s">
        <v>27180</v>
      </c>
      <c r="F5471" s="286" t="str">
        <f t="shared" si="1"/>
        <v>90914</v>
      </c>
      <c r="H5471" s="388">
        <f t="shared" si="2"/>
        <v>159.81</v>
      </c>
    </row>
    <row r="5472" ht="15.75" customHeight="1">
      <c r="A5472" s="323" t="s">
        <v>27181</v>
      </c>
      <c r="B5472" s="480" t="s">
        <v>27182</v>
      </c>
      <c r="C5472" s="323" t="s">
        <v>1711</v>
      </c>
      <c r="D5472" s="323" t="s">
        <v>27183</v>
      </c>
      <c r="F5472" s="286" t="str">
        <f t="shared" si="1"/>
        <v>90920</v>
      </c>
      <c r="H5472" s="388">
        <f t="shared" si="2"/>
        <v>76.37</v>
      </c>
    </row>
    <row r="5473" ht="15.75" customHeight="1">
      <c r="A5473" s="323" t="s">
        <v>27184</v>
      </c>
      <c r="B5473" s="480" t="s">
        <v>27185</v>
      </c>
      <c r="C5473" s="323" t="s">
        <v>1711</v>
      </c>
      <c r="D5473" s="323" t="s">
        <v>27186</v>
      </c>
      <c r="F5473" s="286" t="str">
        <f t="shared" si="1"/>
        <v>90922</v>
      </c>
      <c r="H5473" s="388">
        <f t="shared" si="2"/>
        <v>82.8</v>
      </c>
    </row>
    <row r="5474" ht="15.75" customHeight="1">
      <c r="A5474" s="323" t="s">
        <v>27188</v>
      </c>
      <c r="B5474" s="480" t="s">
        <v>27189</v>
      </c>
      <c r="C5474" s="323" t="s">
        <v>1711</v>
      </c>
      <c r="D5474" s="323" t="s">
        <v>27191</v>
      </c>
      <c r="F5474" s="286" t="str">
        <f t="shared" si="1"/>
        <v>90923</v>
      </c>
      <c r="H5474" s="388">
        <f t="shared" si="2"/>
        <v>167.45</v>
      </c>
    </row>
    <row r="5475" ht="15.75" customHeight="1">
      <c r="A5475" s="323" t="s">
        <v>27192</v>
      </c>
      <c r="B5475" s="480" t="s">
        <v>27193</v>
      </c>
      <c r="C5475" s="323" t="s">
        <v>1711</v>
      </c>
      <c r="D5475" s="323" t="s">
        <v>27195</v>
      </c>
      <c r="F5475" s="286" t="str">
        <f t="shared" si="1"/>
        <v>90924</v>
      </c>
      <c r="H5475" s="388">
        <f t="shared" si="2"/>
        <v>180.48</v>
      </c>
    </row>
    <row r="5476" ht="15.75" customHeight="1">
      <c r="A5476" s="323" t="s">
        <v>27196</v>
      </c>
      <c r="B5476" s="480" t="s">
        <v>27197</v>
      </c>
      <c r="C5476" s="323" t="s">
        <v>1711</v>
      </c>
      <c r="D5476" s="323" t="s">
        <v>27198</v>
      </c>
      <c r="F5476" s="286" t="str">
        <f t="shared" si="1"/>
        <v>90930</v>
      </c>
      <c r="H5476" s="388">
        <f t="shared" si="2"/>
        <v>58.82</v>
      </c>
    </row>
    <row r="5477" ht="15.75" customHeight="1">
      <c r="A5477" s="323" t="s">
        <v>27199</v>
      </c>
      <c r="B5477" s="480" t="s">
        <v>27200</v>
      </c>
      <c r="C5477" s="323" t="s">
        <v>1711</v>
      </c>
      <c r="D5477" s="323" t="s">
        <v>16246</v>
      </c>
      <c r="F5477" s="286" t="str">
        <f t="shared" si="1"/>
        <v>90932</v>
      </c>
      <c r="H5477" s="388">
        <f t="shared" si="2"/>
        <v>63.95</v>
      </c>
    </row>
    <row r="5478" ht="15.75" customHeight="1">
      <c r="A5478" s="323" t="s">
        <v>27201</v>
      </c>
      <c r="B5478" s="480" t="s">
        <v>27203</v>
      </c>
      <c r="C5478" s="323" t="s">
        <v>1711</v>
      </c>
      <c r="D5478" s="323" t="s">
        <v>26258</v>
      </c>
      <c r="F5478" s="286" t="str">
        <f t="shared" si="1"/>
        <v>90933</v>
      </c>
      <c r="H5478" s="388">
        <f t="shared" si="2"/>
        <v>131.56</v>
      </c>
    </row>
    <row r="5479" ht="15.75" customHeight="1">
      <c r="A5479" s="323" t="s">
        <v>27205</v>
      </c>
      <c r="B5479" s="480" t="s">
        <v>27207</v>
      </c>
      <c r="C5479" s="323" t="s">
        <v>1711</v>
      </c>
      <c r="D5479" s="323" t="s">
        <v>27208</v>
      </c>
      <c r="F5479" s="286" t="str">
        <f t="shared" si="1"/>
        <v>90934</v>
      </c>
      <c r="H5479" s="388">
        <f t="shared" si="2"/>
        <v>141.97</v>
      </c>
    </row>
    <row r="5480" ht="15.75" customHeight="1">
      <c r="A5480" s="323" t="s">
        <v>27209</v>
      </c>
      <c r="B5480" s="480" t="s">
        <v>27210</v>
      </c>
      <c r="C5480" s="323" t="s">
        <v>1711</v>
      </c>
      <c r="D5480" s="323" t="s">
        <v>27211</v>
      </c>
      <c r="F5480" s="286" t="str">
        <f t="shared" si="1"/>
        <v>90940</v>
      </c>
      <c r="H5480" s="388">
        <f t="shared" si="2"/>
        <v>62.7</v>
      </c>
    </row>
    <row r="5481" ht="15.75" customHeight="1">
      <c r="A5481" s="323" t="s">
        <v>27212</v>
      </c>
      <c r="B5481" s="480" t="s">
        <v>27213</v>
      </c>
      <c r="C5481" s="323" t="s">
        <v>1711</v>
      </c>
      <c r="D5481" s="323" t="s">
        <v>13173</v>
      </c>
      <c r="F5481" s="286" t="str">
        <f t="shared" si="1"/>
        <v>90942</v>
      </c>
      <c r="H5481" s="388">
        <f t="shared" si="2"/>
        <v>68.29</v>
      </c>
    </row>
    <row r="5482" ht="15.75" customHeight="1">
      <c r="A5482" s="323" t="s">
        <v>27215</v>
      </c>
      <c r="B5482" s="480" t="s">
        <v>27217</v>
      </c>
      <c r="C5482" s="323" t="s">
        <v>1711</v>
      </c>
      <c r="D5482" s="323" t="s">
        <v>27218</v>
      </c>
      <c r="F5482" s="286" t="str">
        <f t="shared" si="1"/>
        <v>90943</v>
      </c>
      <c r="H5482" s="388">
        <f t="shared" si="2"/>
        <v>141.91</v>
      </c>
    </row>
    <row r="5483" ht="15.75" customHeight="1">
      <c r="A5483" s="323" t="s">
        <v>27219</v>
      </c>
      <c r="B5483" s="480" t="s">
        <v>27220</v>
      </c>
      <c r="C5483" s="323" t="s">
        <v>1711</v>
      </c>
      <c r="D5483" s="323" t="s">
        <v>27221</v>
      </c>
      <c r="F5483" s="286" t="str">
        <f t="shared" si="1"/>
        <v>90944</v>
      </c>
      <c r="H5483" s="388">
        <f t="shared" si="2"/>
        <v>153.24</v>
      </c>
    </row>
    <row r="5484" ht="15.75" customHeight="1">
      <c r="A5484" s="323" t="s">
        <v>27222</v>
      </c>
      <c r="B5484" s="480" t="s">
        <v>27223</v>
      </c>
      <c r="C5484" s="323" t="s">
        <v>1711</v>
      </c>
      <c r="D5484" s="323" t="s">
        <v>20937</v>
      </c>
      <c r="F5484" s="286" t="str">
        <f t="shared" si="1"/>
        <v>90950</v>
      </c>
      <c r="H5484" s="388">
        <f t="shared" si="2"/>
        <v>69.77</v>
      </c>
    </row>
    <row r="5485" ht="15.75" customHeight="1">
      <c r="A5485" s="323" t="s">
        <v>27224</v>
      </c>
      <c r="B5485" s="480" t="s">
        <v>27225</v>
      </c>
      <c r="C5485" s="323" t="s">
        <v>1711</v>
      </c>
      <c r="D5485" s="323" t="s">
        <v>27226</v>
      </c>
      <c r="F5485" s="286" t="str">
        <f t="shared" si="1"/>
        <v>90952</v>
      </c>
      <c r="H5485" s="388">
        <f t="shared" si="2"/>
        <v>76.2</v>
      </c>
    </row>
    <row r="5486" ht="15.75" customHeight="1">
      <c r="A5486" s="323" t="s">
        <v>27228</v>
      </c>
      <c r="B5486" s="480" t="s">
        <v>27230</v>
      </c>
      <c r="C5486" s="323" t="s">
        <v>1711</v>
      </c>
      <c r="D5486" s="323" t="s">
        <v>27231</v>
      </c>
      <c r="F5486" s="286" t="str">
        <f t="shared" si="1"/>
        <v>90953</v>
      </c>
      <c r="H5486" s="388">
        <f t="shared" si="2"/>
        <v>160.85</v>
      </c>
    </row>
    <row r="5487" ht="15.75" customHeight="1">
      <c r="A5487" s="323" t="s">
        <v>27233</v>
      </c>
      <c r="B5487" s="480" t="s">
        <v>27234</v>
      </c>
      <c r="C5487" s="323" t="s">
        <v>1711</v>
      </c>
      <c r="D5487" s="323" t="s">
        <v>27235</v>
      </c>
      <c r="F5487" s="286" t="str">
        <f t="shared" si="1"/>
        <v>90954</v>
      </c>
      <c r="H5487" s="388">
        <f t="shared" si="2"/>
        <v>173.88</v>
      </c>
    </row>
    <row r="5488" ht="15.75" customHeight="1">
      <c r="A5488" s="323" t="s">
        <v>27236</v>
      </c>
      <c r="B5488" s="480" t="s">
        <v>27237</v>
      </c>
      <c r="C5488" s="323" t="s">
        <v>1711</v>
      </c>
      <c r="D5488" s="323" t="s">
        <v>27238</v>
      </c>
      <c r="F5488" s="286" t="str">
        <f t="shared" si="1"/>
        <v>94438</v>
      </c>
      <c r="H5488" s="388">
        <f t="shared" si="2"/>
        <v>37.26</v>
      </c>
    </row>
    <row r="5489" ht="15.75" customHeight="1">
      <c r="A5489" s="323" t="s">
        <v>27239</v>
      </c>
      <c r="B5489" s="480" t="s">
        <v>27240</v>
      </c>
      <c r="C5489" s="323" t="s">
        <v>1711</v>
      </c>
      <c r="D5489" s="323" t="s">
        <v>27241</v>
      </c>
      <c r="F5489" s="286" t="str">
        <f t="shared" si="1"/>
        <v>94439</v>
      </c>
      <c r="H5489" s="388">
        <f t="shared" si="2"/>
        <v>41.34</v>
      </c>
    </row>
    <row r="5490" ht="15.75" customHeight="1">
      <c r="A5490" s="323" t="s">
        <v>27242</v>
      </c>
      <c r="B5490" s="480" t="s">
        <v>27243</v>
      </c>
      <c r="C5490" s="323" t="s">
        <v>1711</v>
      </c>
      <c r="D5490" s="323" t="s">
        <v>27244</v>
      </c>
      <c r="F5490" s="286" t="str">
        <f t="shared" si="1"/>
        <v>94779</v>
      </c>
      <c r="H5490" s="388">
        <f t="shared" si="2"/>
        <v>36.02</v>
      </c>
    </row>
    <row r="5491" ht="15.75" customHeight="1">
      <c r="A5491" s="323" t="s">
        <v>27245</v>
      </c>
      <c r="B5491" s="480" t="s">
        <v>27246</v>
      </c>
      <c r="C5491" s="323" t="s">
        <v>1711</v>
      </c>
      <c r="D5491" s="323" t="s">
        <v>27248</v>
      </c>
      <c r="F5491" s="286" t="str">
        <f t="shared" si="1"/>
        <v>94782</v>
      </c>
      <c r="H5491" s="388">
        <f t="shared" si="2"/>
        <v>40.55</v>
      </c>
    </row>
    <row r="5492" ht="15.75" customHeight="1">
      <c r="A5492" s="323" t="s">
        <v>27250</v>
      </c>
      <c r="B5492" s="480" t="s">
        <v>27251</v>
      </c>
      <c r="C5492" s="323" t="s">
        <v>722</v>
      </c>
      <c r="D5492" s="323" t="s">
        <v>13187</v>
      </c>
      <c r="F5492" s="286" t="str">
        <f t="shared" si="1"/>
        <v>72190</v>
      </c>
      <c r="H5492" s="388">
        <f t="shared" si="2"/>
        <v>37.42</v>
      </c>
    </row>
    <row r="5493" ht="15.75" customHeight="1">
      <c r="A5493" s="323" t="s">
        <v>27252</v>
      </c>
      <c r="B5493" s="480" t="s">
        <v>27253</v>
      </c>
      <c r="C5493" s="323" t="s">
        <v>1711</v>
      </c>
      <c r="D5493" s="323" t="s">
        <v>5514</v>
      </c>
      <c r="F5493" s="286" t="str">
        <f t="shared" si="1"/>
        <v>87871</v>
      </c>
      <c r="H5493" s="388">
        <f t="shared" si="2"/>
        <v>18.3</v>
      </c>
    </row>
    <row r="5494" ht="15.75" customHeight="1">
      <c r="A5494" s="323" t="s">
        <v>27254</v>
      </c>
      <c r="B5494" s="480" t="s">
        <v>27255</v>
      </c>
      <c r="C5494" s="323" t="s">
        <v>1711</v>
      </c>
      <c r="D5494" s="323" t="s">
        <v>27256</v>
      </c>
      <c r="F5494" s="286" t="str">
        <f t="shared" si="1"/>
        <v>87872</v>
      </c>
      <c r="H5494" s="388">
        <f t="shared" si="2"/>
        <v>17.65</v>
      </c>
    </row>
    <row r="5495" ht="15.75" customHeight="1">
      <c r="A5495" s="323" t="s">
        <v>27257</v>
      </c>
      <c r="B5495" s="480" t="s">
        <v>27258</v>
      </c>
      <c r="C5495" s="323" t="s">
        <v>1711</v>
      </c>
      <c r="D5495" s="323" t="s">
        <v>27259</v>
      </c>
      <c r="F5495" s="286" t="str">
        <f t="shared" si="1"/>
        <v>87873</v>
      </c>
      <c r="H5495" s="388">
        <f t="shared" si="2"/>
        <v>4.79</v>
      </c>
    </row>
    <row r="5496" ht="15.75" customHeight="1">
      <c r="A5496" s="323" t="s">
        <v>21827</v>
      </c>
      <c r="B5496" s="480" t="s">
        <v>21829</v>
      </c>
      <c r="C5496" s="323" t="s">
        <v>1711</v>
      </c>
      <c r="D5496" s="323" t="s">
        <v>2987</v>
      </c>
      <c r="F5496" s="286" t="str">
        <f t="shared" si="1"/>
        <v>87874</v>
      </c>
      <c r="H5496" s="388">
        <f t="shared" si="2"/>
        <v>4.67</v>
      </c>
    </row>
    <row r="5497" ht="15.75" customHeight="1">
      <c r="A5497" s="323" t="s">
        <v>27261</v>
      </c>
      <c r="B5497" s="480" t="s">
        <v>27263</v>
      </c>
      <c r="C5497" s="323" t="s">
        <v>1711</v>
      </c>
      <c r="D5497" s="323" t="s">
        <v>10627</v>
      </c>
      <c r="F5497" s="286" t="str">
        <f t="shared" si="1"/>
        <v>87876</v>
      </c>
      <c r="H5497" s="388">
        <f t="shared" si="2"/>
        <v>9.68</v>
      </c>
    </row>
    <row r="5498" ht="15.75" customHeight="1">
      <c r="A5498" s="323" t="s">
        <v>27264</v>
      </c>
      <c r="B5498" s="480" t="s">
        <v>27265</v>
      </c>
      <c r="C5498" s="323" t="s">
        <v>1711</v>
      </c>
      <c r="D5498" s="323" t="s">
        <v>18906</v>
      </c>
      <c r="F5498" s="286" t="str">
        <f t="shared" si="1"/>
        <v>87877</v>
      </c>
      <c r="H5498" s="388">
        <f t="shared" si="2"/>
        <v>9.36</v>
      </c>
    </row>
    <row r="5499" ht="15.75" customHeight="1">
      <c r="A5499" s="323" t="s">
        <v>27266</v>
      </c>
      <c r="B5499" s="480" t="s">
        <v>27267</v>
      </c>
      <c r="C5499" s="323" t="s">
        <v>1711</v>
      </c>
      <c r="D5499" s="323" t="s">
        <v>6193</v>
      </c>
      <c r="F5499" s="286" t="str">
        <f t="shared" si="1"/>
        <v>87878</v>
      </c>
      <c r="H5499" s="388">
        <f t="shared" si="2"/>
        <v>3.89</v>
      </c>
    </row>
    <row r="5500" ht="15.75" customHeight="1">
      <c r="A5500" s="323" t="s">
        <v>27268</v>
      </c>
      <c r="B5500" s="480" t="s">
        <v>27269</v>
      </c>
      <c r="C5500" s="323" t="s">
        <v>1711</v>
      </c>
      <c r="D5500" s="323" t="s">
        <v>4227</v>
      </c>
      <c r="F5500" s="286" t="str">
        <f t="shared" si="1"/>
        <v>87879</v>
      </c>
      <c r="H5500" s="388">
        <f t="shared" si="2"/>
        <v>3.48</v>
      </c>
    </row>
    <row r="5501" ht="15.75" customHeight="1">
      <c r="A5501" s="323" t="s">
        <v>27272</v>
      </c>
      <c r="B5501" s="480" t="s">
        <v>27273</v>
      </c>
      <c r="C5501" s="323" t="s">
        <v>1711</v>
      </c>
      <c r="D5501" s="323" t="s">
        <v>2987</v>
      </c>
      <c r="F5501" s="286" t="str">
        <f t="shared" si="1"/>
        <v>87881</v>
      </c>
      <c r="H5501" s="388">
        <f t="shared" si="2"/>
        <v>4.67</v>
      </c>
    </row>
    <row r="5502" ht="15.75" customHeight="1">
      <c r="A5502" s="323" t="s">
        <v>27275</v>
      </c>
      <c r="B5502" s="480" t="s">
        <v>27276</v>
      </c>
      <c r="C5502" s="323" t="s">
        <v>1711</v>
      </c>
      <c r="D5502" s="323" t="s">
        <v>20916</v>
      </c>
      <c r="F5502" s="286" t="str">
        <f t="shared" si="1"/>
        <v>87882</v>
      </c>
      <c r="H5502" s="388">
        <f t="shared" si="2"/>
        <v>4.56</v>
      </c>
    </row>
    <row r="5503" ht="15.75" customHeight="1">
      <c r="A5503" s="323" t="s">
        <v>27277</v>
      </c>
      <c r="B5503" s="480" t="s">
        <v>27278</v>
      </c>
      <c r="C5503" s="323" t="s">
        <v>1711</v>
      </c>
      <c r="D5503" s="323" t="s">
        <v>19323</v>
      </c>
      <c r="F5503" s="286" t="str">
        <f t="shared" si="1"/>
        <v>87884</v>
      </c>
      <c r="H5503" s="388">
        <f t="shared" si="2"/>
        <v>9.56</v>
      </c>
    </row>
    <row r="5504" ht="15.75" customHeight="1">
      <c r="A5504" s="323" t="s">
        <v>27280</v>
      </c>
      <c r="B5504" s="480" t="s">
        <v>27282</v>
      </c>
      <c r="C5504" s="323" t="s">
        <v>1711</v>
      </c>
      <c r="D5504" s="323" t="s">
        <v>23661</v>
      </c>
      <c r="F5504" s="286" t="str">
        <f t="shared" si="1"/>
        <v>87885</v>
      </c>
      <c r="H5504" s="388">
        <f t="shared" si="2"/>
        <v>9.24</v>
      </c>
    </row>
    <row r="5505" ht="15.75" customHeight="1">
      <c r="A5505" s="323" t="s">
        <v>27284</v>
      </c>
      <c r="B5505" s="480" t="s">
        <v>27285</v>
      </c>
      <c r="C5505" s="323" t="s">
        <v>1711</v>
      </c>
      <c r="D5505" s="323" t="s">
        <v>27286</v>
      </c>
      <c r="F5505" s="286" t="str">
        <f t="shared" si="1"/>
        <v>87886</v>
      </c>
      <c r="H5505" s="388">
        <f t="shared" si="2"/>
        <v>24.94</v>
      </c>
    </row>
    <row r="5506" ht="15.75" customHeight="1">
      <c r="A5506" s="323" t="s">
        <v>27287</v>
      </c>
      <c r="B5506" s="480" t="s">
        <v>27288</v>
      </c>
      <c r="C5506" s="323" t="s">
        <v>1711</v>
      </c>
      <c r="D5506" s="323" t="s">
        <v>5415</v>
      </c>
      <c r="F5506" s="286" t="str">
        <f t="shared" si="1"/>
        <v>87887</v>
      </c>
      <c r="H5506" s="388">
        <f t="shared" si="2"/>
        <v>24.29</v>
      </c>
    </row>
    <row r="5507" ht="15.75" customHeight="1">
      <c r="A5507" s="323" t="s">
        <v>27289</v>
      </c>
      <c r="B5507" s="480" t="s">
        <v>27290</v>
      </c>
      <c r="C5507" s="323" t="s">
        <v>1711</v>
      </c>
      <c r="D5507" s="323" t="s">
        <v>4790</v>
      </c>
      <c r="F5507" s="286" t="str">
        <f t="shared" si="1"/>
        <v>87888</v>
      </c>
      <c r="H5507" s="388">
        <f t="shared" si="2"/>
        <v>6.15</v>
      </c>
    </row>
    <row r="5508" ht="15.75" customHeight="1">
      <c r="A5508" s="323" t="s">
        <v>27291</v>
      </c>
      <c r="B5508" s="480" t="s">
        <v>27292</v>
      </c>
      <c r="C5508" s="323" t="s">
        <v>1711</v>
      </c>
      <c r="D5508" s="323" t="s">
        <v>3540</v>
      </c>
      <c r="F5508" s="286" t="str">
        <f t="shared" si="1"/>
        <v>87889</v>
      </c>
      <c r="H5508" s="388">
        <f t="shared" si="2"/>
        <v>6.04</v>
      </c>
    </row>
    <row r="5509" ht="15.75" customHeight="1">
      <c r="A5509" s="323" t="s">
        <v>27294</v>
      </c>
      <c r="B5509" s="480" t="s">
        <v>27296</v>
      </c>
      <c r="C5509" s="323" t="s">
        <v>1711</v>
      </c>
      <c r="D5509" s="323" t="s">
        <v>3897</v>
      </c>
      <c r="F5509" s="286" t="str">
        <f t="shared" si="1"/>
        <v>87891</v>
      </c>
      <c r="H5509" s="388">
        <f t="shared" si="2"/>
        <v>11.04</v>
      </c>
    </row>
    <row r="5510" ht="15.75" customHeight="1">
      <c r="A5510" s="323" t="s">
        <v>27297</v>
      </c>
      <c r="B5510" s="480" t="s">
        <v>27299</v>
      </c>
      <c r="C5510" s="323" t="s">
        <v>1711</v>
      </c>
      <c r="D5510" s="323" t="s">
        <v>14891</v>
      </c>
      <c r="F5510" s="286" t="str">
        <f t="shared" si="1"/>
        <v>87892</v>
      </c>
      <c r="H5510" s="388">
        <f t="shared" si="2"/>
        <v>10.72</v>
      </c>
    </row>
    <row r="5511" ht="15.75" customHeight="1">
      <c r="A5511" s="323" t="s">
        <v>27300</v>
      </c>
      <c r="B5511" s="480" t="s">
        <v>27301</v>
      </c>
      <c r="C5511" s="323" t="s">
        <v>1711</v>
      </c>
      <c r="D5511" s="323" t="s">
        <v>15202</v>
      </c>
      <c r="F5511" s="286" t="str">
        <f t="shared" si="1"/>
        <v>87893</v>
      </c>
      <c r="H5511" s="388">
        <f t="shared" si="2"/>
        <v>6.27</v>
      </c>
    </row>
    <row r="5512" ht="15.75" customHeight="1">
      <c r="A5512" s="323" t="s">
        <v>27302</v>
      </c>
      <c r="B5512" s="480" t="s">
        <v>27303</v>
      </c>
      <c r="C5512" s="323" t="s">
        <v>1711</v>
      </c>
      <c r="D5512" s="323" t="s">
        <v>7434</v>
      </c>
      <c r="F5512" s="286" t="str">
        <f t="shared" si="1"/>
        <v>87894</v>
      </c>
      <c r="H5512" s="388">
        <f t="shared" si="2"/>
        <v>5.86</v>
      </c>
    </row>
    <row r="5513" ht="15.75" customHeight="1">
      <c r="A5513" s="323" t="s">
        <v>27305</v>
      </c>
      <c r="B5513" s="480" t="s">
        <v>27306</v>
      </c>
      <c r="C5513" s="323" t="s">
        <v>1711</v>
      </c>
      <c r="D5513" s="323" t="s">
        <v>5255</v>
      </c>
      <c r="F5513" s="286" t="str">
        <f t="shared" si="1"/>
        <v>87896</v>
      </c>
      <c r="H5513" s="388">
        <f t="shared" si="2"/>
        <v>5.59</v>
      </c>
    </row>
    <row r="5514" ht="15.75" customHeight="1">
      <c r="A5514" s="323" t="s">
        <v>27308</v>
      </c>
      <c r="B5514" s="480" t="s">
        <v>27310</v>
      </c>
      <c r="C5514" s="323" t="s">
        <v>1711</v>
      </c>
      <c r="D5514" s="323" t="s">
        <v>6172</v>
      </c>
      <c r="F5514" s="286" t="str">
        <f t="shared" si="1"/>
        <v>87897</v>
      </c>
      <c r="H5514" s="388">
        <f t="shared" si="2"/>
        <v>5.18</v>
      </c>
    </row>
    <row r="5515" ht="15.75" customHeight="1">
      <c r="A5515" s="323" t="s">
        <v>27311</v>
      </c>
      <c r="B5515" s="480" t="s">
        <v>27313</v>
      </c>
      <c r="C5515" s="323" t="s">
        <v>1711</v>
      </c>
      <c r="D5515" s="323" t="s">
        <v>13818</v>
      </c>
      <c r="F5515" s="286" t="str">
        <f t="shared" si="1"/>
        <v>87899</v>
      </c>
      <c r="H5515" s="388">
        <f t="shared" si="2"/>
        <v>7.38</v>
      </c>
    </row>
    <row r="5516" ht="15.75" customHeight="1">
      <c r="A5516" s="323" t="s">
        <v>27315</v>
      </c>
      <c r="B5516" s="480" t="s">
        <v>27316</v>
      </c>
      <c r="C5516" s="323" t="s">
        <v>1711</v>
      </c>
      <c r="D5516" s="323" t="s">
        <v>4866</v>
      </c>
      <c r="F5516" s="286" t="str">
        <f t="shared" si="1"/>
        <v>87900</v>
      </c>
      <c r="H5516" s="388">
        <f t="shared" si="2"/>
        <v>7.26</v>
      </c>
    </row>
    <row r="5517" ht="15.75" customHeight="1">
      <c r="A5517" s="323" t="s">
        <v>27317</v>
      </c>
      <c r="B5517" s="480" t="s">
        <v>27318</v>
      </c>
      <c r="C5517" s="323" t="s">
        <v>1711</v>
      </c>
      <c r="D5517" s="323" t="s">
        <v>4946</v>
      </c>
      <c r="F5517" s="286" t="str">
        <f t="shared" si="1"/>
        <v>87902</v>
      </c>
      <c r="H5517" s="388">
        <f t="shared" si="2"/>
        <v>12.27</v>
      </c>
    </row>
    <row r="5518" ht="15.75" customHeight="1">
      <c r="A5518" s="323" t="s">
        <v>27319</v>
      </c>
      <c r="B5518" s="480" t="s">
        <v>27320</v>
      </c>
      <c r="C5518" s="323" t="s">
        <v>1711</v>
      </c>
      <c r="D5518" s="323" t="s">
        <v>9636</v>
      </c>
      <c r="F5518" s="286" t="str">
        <f t="shared" si="1"/>
        <v>87903</v>
      </c>
      <c r="H5518" s="388">
        <f t="shared" si="2"/>
        <v>11.95</v>
      </c>
    </row>
    <row r="5519" ht="15.75" customHeight="1">
      <c r="A5519" s="323" t="s">
        <v>27322</v>
      </c>
      <c r="B5519" s="480" t="s">
        <v>27324</v>
      </c>
      <c r="C5519" s="323" t="s">
        <v>1711</v>
      </c>
      <c r="D5519" s="323" t="s">
        <v>3547</v>
      </c>
      <c r="F5519" s="286" t="str">
        <f t="shared" si="1"/>
        <v>87904</v>
      </c>
      <c r="H5519" s="388">
        <f t="shared" si="2"/>
        <v>8.31</v>
      </c>
    </row>
    <row r="5520" ht="15.75" customHeight="1">
      <c r="A5520" s="323" t="s">
        <v>27326</v>
      </c>
      <c r="B5520" s="480" t="s">
        <v>27327</v>
      </c>
      <c r="C5520" s="323" t="s">
        <v>1711</v>
      </c>
      <c r="D5520" s="323" t="s">
        <v>16210</v>
      </c>
      <c r="F5520" s="286" t="str">
        <f t="shared" si="1"/>
        <v>87905</v>
      </c>
      <c r="H5520" s="388">
        <f t="shared" si="2"/>
        <v>7.9</v>
      </c>
    </row>
    <row r="5521" ht="15.75" customHeight="1">
      <c r="A5521" s="323" t="s">
        <v>27328</v>
      </c>
      <c r="B5521" s="480" t="s">
        <v>27329</v>
      </c>
      <c r="C5521" s="323" t="s">
        <v>1711</v>
      </c>
      <c r="D5521" s="323" t="s">
        <v>8688</v>
      </c>
      <c r="F5521" s="286" t="str">
        <f t="shared" si="1"/>
        <v>87907</v>
      </c>
      <c r="H5521" s="388">
        <f t="shared" si="2"/>
        <v>7.33</v>
      </c>
    </row>
    <row r="5522" ht="15.75" customHeight="1">
      <c r="A5522" s="323" t="s">
        <v>27330</v>
      </c>
      <c r="B5522" s="480" t="s">
        <v>27331</v>
      </c>
      <c r="C5522" s="323" t="s">
        <v>1711</v>
      </c>
      <c r="D5522" s="323" t="s">
        <v>27332</v>
      </c>
      <c r="F5522" s="286" t="str">
        <f t="shared" si="1"/>
        <v>87908</v>
      </c>
      <c r="H5522" s="388">
        <f t="shared" si="2"/>
        <v>6.92</v>
      </c>
    </row>
    <row r="5523" ht="15.75" customHeight="1">
      <c r="A5523" s="323" t="s">
        <v>27334</v>
      </c>
      <c r="B5523" s="480" t="s">
        <v>27335</v>
      </c>
      <c r="C5523" s="323" t="s">
        <v>1711</v>
      </c>
      <c r="D5523" s="323" t="s">
        <v>5489</v>
      </c>
      <c r="F5523" s="286" t="str">
        <f t="shared" si="1"/>
        <v>87910</v>
      </c>
      <c r="H5523" s="388">
        <f t="shared" si="2"/>
        <v>24.57</v>
      </c>
    </row>
    <row r="5524" ht="15.75" customHeight="1">
      <c r="A5524" s="323" t="s">
        <v>27338</v>
      </c>
      <c r="B5524" s="480" t="s">
        <v>27339</v>
      </c>
      <c r="C5524" s="323" t="s">
        <v>1711</v>
      </c>
      <c r="D5524" s="323" t="s">
        <v>16220</v>
      </c>
      <c r="F5524" s="286" t="str">
        <f t="shared" si="1"/>
        <v>87911</v>
      </c>
      <c r="H5524" s="388">
        <f t="shared" si="2"/>
        <v>23.92</v>
      </c>
    </row>
    <row r="5525" ht="15.75" customHeight="1">
      <c r="A5525" s="323" t="s">
        <v>27340</v>
      </c>
      <c r="B5525" s="480" t="s">
        <v>27341</v>
      </c>
      <c r="C5525" s="323" t="s">
        <v>1711</v>
      </c>
      <c r="D5525" s="323" t="s">
        <v>27342</v>
      </c>
      <c r="F5525" s="286" t="str">
        <f t="shared" si="1"/>
        <v>5991</v>
      </c>
      <c r="H5525" s="388">
        <f t="shared" si="2"/>
        <v>49.81</v>
      </c>
    </row>
    <row r="5526" ht="15.75" customHeight="1">
      <c r="A5526" s="323" t="s">
        <v>27344</v>
      </c>
      <c r="B5526" s="480" t="s">
        <v>27345</v>
      </c>
      <c r="C5526" s="323" t="s">
        <v>1711</v>
      </c>
      <c r="D5526" s="323" t="s">
        <v>18514</v>
      </c>
      <c r="F5526" s="286" t="str">
        <f t="shared" si="1"/>
        <v>84023</v>
      </c>
      <c r="H5526" s="388">
        <f t="shared" si="2"/>
        <v>46.67</v>
      </c>
    </row>
    <row r="5527" ht="15.75" customHeight="1">
      <c r="A5527" s="323" t="s">
        <v>27347</v>
      </c>
      <c r="B5527" s="480" t="s">
        <v>27349</v>
      </c>
      <c r="C5527" s="323" t="s">
        <v>1711</v>
      </c>
      <c r="D5527" s="323" t="s">
        <v>16384</v>
      </c>
      <c r="F5527" s="286" t="str">
        <f t="shared" si="1"/>
        <v>84024</v>
      </c>
      <c r="H5527" s="388">
        <f t="shared" si="2"/>
        <v>44.41</v>
      </c>
    </row>
    <row r="5528" ht="15.75" customHeight="1">
      <c r="A5528" s="323" t="s">
        <v>27350</v>
      </c>
      <c r="B5528" s="480" t="s">
        <v>27351</v>
      </c>
      <c r="C5528" s="323" t="s">
        <v>1711</v>
      </c>
      <c r="D5528" s="323" t="s">
        <v>19367</v>
      </c>
      <c r="F5528" s="286" t="str">
        <f t="shared" si="1"/>
        <v>84026</v>
      </c>
      <c r="H5528" s="388">
        <f t="shared" si="2"/>
        <v>54.2</v>
      </c>
    </row>
    <row r="5529" ht="15.75" customHeight="1">
      <c r="A5529" s="323" t="s">
        <v>27352</v>
      </c>
      <c r="B5529" s="480" t="s">
        <v>27353</v>
      </c>
      <c r="C5529" s="323" t="s">
        <v>1711</v>
      </c>
      <c r="D5529" s="323" t="s">
        <v>8900</v>
      </c>
      <c r="F5529" s="286" t="str">
        <f t="shared" si="1"/>
        <v>84027</v>
      </c>
      <c r="H5529" s="388">
        <f t="shared" si="2"/>
        <v>37.78</v>
      </c>
    </row>
    <row r="5530" ht="15.75" customHeight="1">
      <c r="A5530" s="323" t="s">
        <v>27354</v>
      </c>
      <c r="B5530" s="480" t="s">
        <v>27355</v>
      </c>
      <c r="C5530" s="323" t="s">
        <v>1711</v>
      </c>
      <c r="D5530" s="323" t="s">
        <v>27356</v>
      </c>
      <c r="F5530" s="286" t="str">
        <f t="shared" si="1"/>
        <v>84028</v>
      </c>
      <c r="H5530" s="388">
        <f t="shared" si="2"/>
        <v>61.6</v>
      </c>
    </row>
    <row r="5531" ht="15.75" customHeight="1">
      <c r="A5531" s="323" t="s">
        <v>27358</v>
      </c>
      <c r="B5531" s="480" t="s">
        <v>27359</v>
      </c>
      <c r="C5531" s="323" t="s">
        <v>1711</v>
      </c>
      <c r="D5531" s="323" t="s">
        <v>5702</v>
      </c>
      <c r="F5531" s="286" t="str">
        <f t="shared" si="1"/>
        <v>84072</v>
      </c>
      <c r="H5531" s="388">
        <f t="shared" si="2"/>
        <v>38.39</v>
      </c>
    </row>
    <row r="5532" ht="15.75" customHeight="1">
      <c r="A5532" s="323" t="s">
        <v>27361</v>
      </c>
      <c r="B5532" s="480" t="s">
        <v>27362</v>
      </c>
      <c r="C5532" s="323" t="s">
        <v>1711</v>
      </c>
      <c r="D5532" s="323" t="s">
        <v>12499</v>
      </c>
      <c r="F5532" s="286" t="str">
        <f t="shared" si="1"/>
        <v>87411</v>
      </c>
      <c r="H5532" s="388">
        <f t="shared" si="2"/>
        <v>13.12</v>
      </c>
    </row>
    <row r="5533" ht="15.75" customHeight="1">
      <c r="A5533" s="323" t="s">
        <v>27364</v>
      </c>
      <c r="B5533" s="480" t="s">
        <v>27365</v>
      </c>
      <c r="C5533" s="323" t="s">
        <v>1711</v>
      </c>
      <c r="D5533" s="323" t="s">
        <v>18920</v>
      </c>
      <c r="F5533" s="286" t="str">
        <f t="shared" si="1"/>
        <v>87412</v>
      </c>
      <c r="H5533" s="388">
        <f t="shared" si="2"/>
        <v>18.75</v>
      </c>
    </row>
    <row r="5534" ht="15.75" customHeight="1">
      <c r="A5534" s="323" t="s">
        <v>27366</v>
      </c>
      <c r="B5534" s="480" t="s">
        <v>27367</v>
      </c>
      <c r="C5534" s="323" t="s">
        <v>1711</v>
      </c>
      <c r="D5534" s="323" t="s">
        <v>4463</v>
      </c>
      <c r="F5534" s="286" t="str">
        <f t="shared" si="1"/>
        <v>87413</v>
      </c>
      <c r="H5534" s="388">
        <f t="shared" si="2"/>
        <v>21.95</v>
      </c>
    </row>
    <row r="5535" ht="15.75" customHeight="1">
      <c r="A5535" s="323" t="s">
        <v>27368</v>
      </c>
      <c r="B5535" s="480" t="s">
        <v>27369</v>
      </c>
      <c r="C5535" s="323" t="s">
        <v>1711</v>
      </c>
      <c r="D5535" s="323" t="s">
        <v>6742</v>
      </c>
      <c r="F5535" s="286" t="str">
        <f t="shared" si="1"/>
        <v>87414</v>
      </c>
      <c r="H5535" s="388">
        <f t="shared" si="2"/>
        <v>19.5</v>
      </c>
    </row>
    <row r="5536" ht="15.75" customHeight="1">
      <c r="A5536" s="323" t="s">
        <v>27372</v>
      </c>
      <c r="B5536" s="480" t="s">
        <v>27373</v>
      </c>
      <c r="C5536" s="323" t="s">
        <v>1711</v>
      </c>
      <c r="D5536" s="323" t="s">
        <v>27286</v>
      </c>
      <c r="F5536" s="286" t="str">
        <f t="shared" si="1"/>
        <v>87415</v>
      </c>
      <c r="H5536" s="388">
        <f t="shared" si="2"/>
        <v>24.94</v>
      </c>
    </row>
    <row r="5537" ht="15.75" customHeight="1">
      <c r="A5537" s="323" t="s">
        <v>27374</v>
      </c>
      <c r="B5537" s="480" t="s">
        <v>27375</v>
      </c>
      <c r="C5537" s="323" t="s">
        <v>1711</v>
      </c>
      <c r="D5537" s="323" t="s">
        <v>27376</v>
      </c>
      <c r="F5537" s="286" t="str">
        <f t="shared" si="1"/>
        <v>87416</v>
      </c>
      <c r="H5537" s="388">
        <f t="shared" si="2"/>
        <v>28.35</v>
      </c>
    </row>
    <row r="5538" ht="15.75" customHeight="1">
      <c r="A5538" s="323" t="s">
        <v>27378</v>
      </c>
      <c r="B5538" s="480" t="s">
        <v>27379</v>
      </c>
      <c r="C5538" s="323" t="s">
        <v>1711</v>
      </c>
      <c r="D5538" s="323" t="s">
        <v>15690</v>
      </c>
      <c r="F5538" s="286" t="str">
        <f t="shared" si="1"/>
        <v>87417</v>
      </c>
      <c r="H5538" s="388">
        <f t="shared" si="2"/>
        <v>13.93</v>
      </c>
    </row>
    <row r="5539" ht="15.75" customHeight="1">
      <c r="A5539" s="323" t="s">
        <v>27382</v>
      </c>
      <c r="B5539" s="480" t="s">
        <v>27383</v>
      </c>
      <c r="C5539" s="323" t="s">
        <v>1711</v>
      </c>
      <c r="D5539" s="323" t="s">
        <v>7297</v>
      </c>
      <c r="F5539" s="286" t="str">
        <f t="shared" si="1"/>
        <v>87418</v>
      </c>
      <c r="H5539" s="388">
        <f t="shared" si="2"/>
        <v>14.33</v>
      </c>
    </row>
    <row r="5540" ht="15.75" customHeight="1">
      <c r="A5540" s="323" t="s">
        <v>27384</v>
      </c>
      <c r="B5540" s="480" t="s">
        <v>27385</v>
      </c>
      <c r="C5540" s="323" t="s">
        <v>1711</v>
      </c>
      <c r="D5540" s="323" t="s">
        <v>7140</v>
      </c>
      <c r="F5540" s="286" t="str">
        <f t="shared" si="1"/>
        <v>87419</v>
      </c>
      <c r="H5540" s="388">
        <f t="shared" si="2"/>
        <v>15.53</v>
      </c>
    </row>
    <row r="5541" ht="15.75" customHeight="1">
      <c r="A5541" s="323" t="s">
        <v>27386</v>
      </c>
      <c r="B5541" s="480" t="s">
        <v>27388</v>
      </c>
      <c r="C5541" s="323" t="s">
        <v>1711</v>
      </c>
      <c r="D5541" s="323" t="s">
        <v>14523</v>
      </c>
      <c r="F5541" s="286" t="str">
        <f t="shared" si="1"/>
        <v>87420</v>
      </c>
      <c r="H5541" s="388">
        <f t="shared" si="2"/>
        <v>20.91</v>
      </c>
    </row>
    <row r="5542" ht="15.75" customHeight="1">
      <c r="A5542" s="323" t="s">
        <v>27390</v>
      </c>
      <c r="B5542" s="480" t="s">
        <v>27391</v>
      </c>
      <c r="C5542" s="323" t="s">
        <v>1711</v>
      </c>
      <c r="D5542" s="323" t="s">
        <v>4241</v>
      </c>
      <c r="F5542" s="286" t="str">
        <f t="shared" si="1"/>
        <v>87421</v>
      </c>
      <c r="H5542" s="388">
        <f t="shared" si="2"/>
        <v>21.32</v>
      </c>
    </row>
    <row r="5543" ht="15.75" customHeight="1">
      <c r="A5543" s="323" t="s">
        <v>27392</v>
      </c>
      <c r="B5543" s="480" t="s">
        <v>27393</v>
      </c>
      <c r="C5543" s="323" t="s">
        <v>1711</v>
      </c>
      <c r="D5543" s="323" t="s">
        <v>27394</v>
      </c>
      <c r="F5543" s="286" t="str">
        <f t="shared" si="1"/>
        <v>87422</v>
      </c>
      <c r="H5543" s="388">
        <f t="shared" si="2"/>
        <v>22.54</v>
      </c>
    </row>
    <row r="5544" ht="15.75" customHeight="1">
      <c r="A5544" s="323" t="s">
        <v>27395</v>
      </c>
      <c r="B5544" s="480" t="s">
        <v>27396</v>
      </c>
      <c r="C5544" s="323" t="s">
        <v>1711</v>
      </c>
      <c r="D5544" s="323" t="s">
        <v>26643</v>
      </c>
      <c r="F5544" s="286" t="str">
        <f t="shared" si="1"/>
        <v>87423</v>
      </c>
      <c r="H5544" s="388">
        <f t="shared" si="2"/>
        <v>27.74</v>
      </c>
    </row>
    <row r="5545" ht="15.75" customHeight="1">
      <c r="A5545" s="323" t="s">
        <v>27398</v>
      </c>
      <c r="B5545" s="480" t="s">
        <v>27399</v>
      </c>
      <c r="C5545" s="323" t="s">
        <v>1711</v>
      </c>
      <c r="D5545" s="323" t="s">
        <v>27376</v>
      </c>
      <c r="F5545" s="286" t="str">
        <f t="shared" si="1"/>
        <v>87424</v>
      </c>
      <c r="H5545" s="388">
        <f t="shared" si="2"/>
        <v>28.35</v>
      </c>
    </row>
    <row r="5546" ht="15.75" customHeight="1">
      <c r="A5546" s="323" t="s">
        <v>27401</v>
      </c>
      <c r="B5546" s="480" t="s">
        <v>27402</v>
      </c>
      <c r="C5546" s="323" t="s">
        <v>1711</v>
      </c>
      <c r="D5546" s="323" t="s">
        <v>3742</v>
      </c>
      <c r="F5546" s="286" t="str">
        <f t="shared" si="1"/>
        <v>87425</v>
      </c>
      <c r="H5546" s="388">
        <f t="shared" si="2"/>
        <v>29.36</v>
      </c>
    </row>
    <row r="5547" ht="15.75" customHeight="1">
      <c r="A5547" s="323" t="s">
        <v>27403</v>
      </c>
      <c r="B5547" s="480" t="s">
        <v>27404</v>
      </c>
      <c r="C5547" s="323" t="s">
        <v>1711</v>
      </c>
      <c r="D5547" s="323" t="s">
        <v>17876</v>
      </c>
      <c r="F5547" s="286" t="str">
        <f t="shared" si="1"/>
        <v>87426</v>
      </c>
      <c r="H5547" s="388">
        <f t="shared" si="2"/>
        <v>32.6</v>
      </c>
    </row>
    <row r="5548" ht="15.75" customHeight="1">
      <c r="A5548" s="323" t="s">
        <v>27406</v>
      </c>
      <c r="B5548" s="480" t="s">
        <v>27407</v>
      </c>
      <c r="C5548" s="323" t="s">
        <v>1711</v>
      </c>
      <c r="D5548" s="323" t="s">
        <v>27408</v>
      </c>
      <c r="F5548" s="286" t="str">
        <f t="shared" si="1"/>
        <v>87427</v>
      </c>
      <c r="H5548" s="388">
        <f t="shared" si="2"/>
        <v>33.21</v>
      </c>
    </row>
    <row r="5549" ht="15.75" customHeight="1">
      <c r="A5549" s="323" t="s">
        <v>27409</v>
      </c>
      <c r="B5549" s="480" t="s">
        <v>27410</v>
      </c>
      <c r="C5549" s="323" t="s">
        <v>1711</v>
      </c>
      <c r="D5549" s="323" t="s">
        <v>23295</v>
      </c>
      <c r="F5549" s="286" t="str">
        <f t="shared" si="1"/>
        <v>87428</v>
      </c>
      <c r="H5549" s="388">
        <f t="shared" si="2"/>
        <v>34.21</v>
      </c>
    </row>
    <row r="5550" ht="15.75" customHeight="1">
      <c r="A5550" s="323" t="s">
        <v>27411</v>
      </c>
      <c r="B5550" s="480" t="s">
        <v>27412</v>
      </c>
      <c r="C5550" s="323" t="s">
        <v>1711</v>
      </c>
      <c r="D5550" s="323" t="s">
        <v>15714</v>
      </c>
      <c r="F5550" s="286" t="str">
        <f t="shared" si="1"/>
        <v>87429</v>
      </c>
      <c r="H5550" s="388">
        <f t="shared" si="2"/>
        <v>16.15</v>
      </c>
    </row>
    <row r="5551" ht="15.75" customHeight="1">
      <c r="A5551" s="323" t="s">
        <v>27414</v>
      </c>
      <c r="B5551" s="480" t="s">
        <v>27416</v>
      </c>
      <c r="C5551" s="323" t="s">
        <v>1711</v>
      </c>
      <c r="D5551" s="323" t="s">
        <v>22217</v>
      </c>
      <c r="F5551" s="286" t="str">
        <f t="shared" si="1"/>
        <v>87430</v>
      </c>
      <c r="H5551" s="388">
        <f t="shared" si="2"/>
        <v>16.55</v>
      </c>
    </row>
    <row r="5552" ht="15.75" customHeight="1">
      <c r="A5552" s="323" t="s">
        <v>27418</v>
      </c>
      <c r="B5552" s="480" t="s">
        <v>27419</v>
      </c>
      <c r="C5552" s="323" t="s">
        <v>1711</v>
      </c>
      <c r="D5552" s="323" t="s">
        <v>27421</v>
      </c>
      <c r="F5552" s="286" t="str">
        <f t="shared" si="1"/>
        <v>87431</v>
      </c>
      <c r="H5552" s="388">
        <f t="shared" si="2"/>
        <v>16.76</v>
      </c>
    </row>
    <row r="5553" ht="15.75" customHeight="1">
      <c r="A5553" s="323" t="s">
        <v>27423</v>
      </c>
      <c r="B5553" s="480" t="s">
        <v>27424</v>
      </c>
      <c r="C5553" s="323" t="s">
        <v>1711</v>
      </c>
      <c r="D5553" s="323" t="s">
        <v>27425</v>
      </c>
      <c r="F5553" s="286" t="str">
        <f t="shared" si="1"/>
        <v>87432</v>
      </c>
      <c r="H5553" s="388">
        <f t="shared" si="2"/>
        <v>23.43</v>
      </c>
    </row>
    <row r="5554" ht="15.75" customHeight="1">
      <c r="A5554" s="323" t="s">
        <v>27426</v>
      </c>
      <c r="B5554" s="480" t="s">
        <v>27427</v>
      </c>
      <c r="C5554" s="323" t="s">
        <v>1711</v>
      </c>
      <c r="D5554" s="323" t="s">
        <v>2745</v>
      </c>
      <c r="F5554" s="286" t="str">
        <f t="shared" si="1"/>
        <v>87433</v>
      </c>
      <c r="H5554" s="388">
        <f t="shared" si="2"/>
        <v>24.25</v>
      </c>
    </row>
    <row r="5555" ht="15.75" customHeight="1">
      <c r="A5555" s="323" t="s">
        <v>27428</v>
      </c>
      <c r="B5555" s="480" t="s">
        <v>27429</v>
      </c>
      <c r="C5555" s="323" t="s">
        <v>1711</v>
      </c>
      <c r="D5555" s="323" t="s">
        <v>11292</v>
      </c>
      <c r="F5555" s="286" t="str">
        <f t="shared" si="1"/>
        <v>87434</v>
      </c>
      <c r="H5555" s="388">
        <f t="shared" si="2"/>
        <v>24.84</v>
      </c>
    </row>
    <row r="5556" ht="15.75" customHeight="1">
      <c r="A5556" s="323" t="s">
        <v>27430</v>
      </c>
      <c r="B5556" s="480" t="s">
        <v>27431</v>
      </c>
      <c r="C5556" s="323" t="s">
        <v>1711</v>
      </c>
      <c r="D5556" s="323" t="s">
        <v>26557</v>
      </c>
      <c r="F5556" s="286" t="str">
        <f t="shared" si="1"/>
        <v>87435</v>
      </c>
      <c r="H5556" s="388">
        <f t="shared" si="2"/>
        <v>26.05</v>
      </c>
    </row>
    <row r="5557" ht="15.75" customHeight="1">
      <c r="A5557" s="323" t="s">
        <v>27433</v>
      </c>
      <c r="B5557" s="480" t="s">
        <v>27434</v>
      </c>
      <c r="C5557" s="323" t="s">
        <v>1711</v>
      </c>
      <c r="D5557" s="323" t="s">
        <v>27435</v>
      </c>
      <c r="F5557" s="286" t="str">
        <f t="shared" si="1"/>
        <v>87436</v>
      </c>
      <c r="H5557" s="388">
        <f t="shared" si="2"/>
        <v>27.47</v>
      </c>
    </row>
    <row r="5558" ht="15.75" customHeight="1">
      <c r="A5558" s="323" t="s">
        <v>27437</v>
      </c>
      <c r="B5558" s="480" t="s">
        <v>27438</v>
      </c>
      <c r="C5558" s="323" t="s">
        <v>1711</v>
      </c>
      <c r="D5558" s="323" t="s">
        <v>20455</v>
      </c>
      <c r="F5558" s="286" t="str">
        <f t="shared" si="1"/>
        <v>87437</v>
      </c>
      <c r="H5558" s="388">
        <f t="shared" si="2"/>
        <v>28.46</v>
      </c>
    </row>
    <row r="5559" ht="15.75" customHeight="1">
      <c r="A5559" s="323" t="s">
        <v>27439</v>
      </c>
      <c r="B5559" s="480" t="s">
        <v>27441</v>
      </c>
      <c r="C5559" s="323" t="s">
        <v>1711</v>
      </c>
      <c r="D5559" s="323" t="s">
        <v>27442</v>
      </c>
      <c r="F5559" s="286" t="str">
        <f t="shared" si="1"/>
        <v>87438</v>
      </c>
      <c r="H5559" s="388">
        <f t="shared" si="2"/>
        <v>32.19</v>
      </c>
    </row>
    <row r="5560" ht="15.75" customHeight="1">
      <c r="A5560" s="323" t="s">
        <v>27443</v>
      </c>
      <c r="B5560" s="480" t="s">
        <v>27444</v>
      </c>
      <c r="C5560" s="323" t="s">
        <v>1711</v>
      </c>
      <c r="D5560" s="323" t="s">
        <v>15772</v>
      </c>
      <c r="F5560" s="286" t="str">
        <f t="shared" si="1"/>
        <v>87439</v>
      </c>
      <c r="H5560" s="388">
        <f t="shared" si="2"/>
        <v>33.99</v>
      </c>
    </row>
    <row r="5561" ht="15.75" customHeight="1">
      <c r="A5561" s="323" t="s">
        <v>27445</v>
      </c>
      <c r="B5561" s="480" t="s">
        <v>27446</v>
      </c>
      <c r="C5561" s="323" t="s">
        <v>1711</v>
      </c>
      <c r="D5561" s="323" t="s">
        <v>3352</v>
      </c>
      <c r="F5561" s="286" t="str">
        <f t="shared" si="1"/>
        <v>87440</v>
      </c>
      <c r="H5561" s="388">
        <f t="shared" si="2"/>
        <v>34.81</v>
      </c>
    </row>
    <row r="5562" ht="15.75" customHeight="1">
      <c r="A5562" s="323" t="s">
        <v>20652</v>
      </c>
      <c r="B5562" s="480" t="s">
        <v>20654</v>
      </c>
      <c r="C5562" s="323" t="s">
        <v>1711</v>
      </c>
      <c r="D5562" s="323" t="s">
        <v>27447</v>
      </c>
      <c r="F5562" s="286" t="str">
        <f t="shared" si="1"/>
        <v>87527</v>
      </c>
      <c r="H5562" s="388">
        <f t="shared" si="2"/>
        <v>35.15</v>
      </c>
    </row>
    <row r="5563" ht="15.75" customHeight="1">
      <c r="A5563" s="323" t="s">
        <v>27448</v>
      </c>
      <c r="B5563" s="480" t="s">
        <v>27449</v>
      </c>
      <c r="C5563" s="323" t="s">
        <v>1711</v>
      </c>
      <c r="D5563" s="323" t="s">
        <v>14896</v>
      </c>
      <c r="F5563" s="286" t="str">
        <f t="shared" si="1"/>
        <v>87528</v>
      </c>
      <c r="H5563" s="388">
        <f t="shared" si="2"/>
        <v>38.6</v>
      </c>
    </row>
    <row r="5564" ht="15.75" customHeight="1">
      <c r="A5564" s="323" t="s">
        <v>27451</v>
      </c>
      <c r="B5564" s="480" t="s">
        <v>27452</v>
      </c>
      <c r="C5564" s="323" t="s">
        <v>1711</v>
      </c>
      <c r="D5564" s="323" t="s">
        <v>27453</v>
      </c>
      <c r="F5564" s="286" t="str">
        <f t="shared" si="1"/>
        <v>87529</v>
      </c>
      <c r="H5564" s="388">
        <f t="shared" si="2"/>
        <v>31.6</v>
      </c>
    </row>
    <row r="5565" ht="15.75" customHeight="1">
      <c r="A5565" s="323" t="s">
        <v>27455</v>
      </c>
      <c r="B5565" s="480" t="s">
        <v>27456</v>
      </c>
      <c r="C5565" s="323" t="s">
        <v>1711</v>
      </c>
      <c r="D5565" s="323" t="s">
        <v>27457</v>
      </c>
      <c r="F5565" s="286" t="str">
        <f t="shared" si="1"/>
        <v>87530</v>
      </c>
      <c r="H5565" s="388">
        <f t="shared" si="2"/>
        <v>35.05</v>
      </c>
    </row>
    <row r="5566" ht="15.75" customHeight="1">
      <c r="A5566" s="323" t="s">
        <v>27459</v>
      </c>
      <c r="B5566" s="480" t="s">
        <v>27460</v>
      </c>
      <c r="C5566" s="323" t="s">
        <v>1711</v>
      </c>
      <c r="D5566" s="323" t="s">
        <v>27461</v>
      </c>
      <c r="F5566" s="286" t="str">
        <f t="shared" si="1"/>
        <v>87531</v>
      </c>
      <c r="H5566" s="388">
        <f t="shared" si="2"/>
        <v>30.35</v>
      </c>
    </row>
    <row r="5567" ht="15.75" customHeight="1">
      <c r="A5567" s="323" t="s">
        <v>27462</v>
      </c>
      <c r="B5567" s="480" t="s">
        <v>27463</v>
      </c>
      <c r="C5567" s="323" t="s">
        <v>1711</v>
      </c>
      <c r="D5567" s="323" t="s">
        <v>16486</v>
      </c>
      <c r="F5567" s="286" t="str">
        <f t="shared" si="1"/>
        <v>87532</v>
      </c>
      <c r="H5567" s="388">
        <f t="shared" si="2"/>
        <v>33.8</v>
      </c>
    </row>
    <row r="5568" ht="15.75" customHeight="1">
      <c r="A5568" s="323" t="s">
        <v>27464</v>
      </c>
      <c r="B5568" s="480" t="s">
        <v>27465</v>
      </c>
      <c r="C5568" s="323" t="s">
        <v>1711</v>
      </c>
      <c r="D5568" s="323" t="s">
        <v>11954</v>
      </c>
      <c r="F5568" s="286" t="str">
        <f t="shared" si="1"/>
        <v>87535</v>
      </c>
      <c r="H5568" s="388">
        <f t="shared" si="2"/>
        <v>26.8</v>
      </c>
    </row>
    <row r="5569" ht="15.75" customHeight="1">
      <c r="A5569" s="323" t="s">
        <v>27468</v>
      </c>
      <c r="B5569" s="480" t="s">
        <v>27469</v>
      </c>
      <c r="C5569" s="323" t="s">
        <v>1711</v>
      </c>
      <c r="D5569" s="323" t="s">
        <v>27470</v>
      </c>
      <c r="F5569" s="286" t="str">
        <f t="shared" si="1"/>
        <v>87536</v>
      </c>
      <c r="H5569" s="388">
        <f t="shared" si="2"/>
        <v>30.25</v>
      </c>
    </row>
    <row r="5570" ht="15.75" customHeight="1">
      <c r="A5570" s="323" t="s">
        <v>27471</v>
      </c>
      <c r="B5570" s="480" t="s">
        <v>27472</v>
      </c>
      <c r="C5570" s="323" t="s">
        <v>1711</v>
      </c>
      <c r="D5570" s="323" t="s">
        <v>27473</v>
      </c>
      <c r="F5570" s="286" t="str">
        <f t="shared" si="1"/>
        <v>87537</v>
      </c>
      <c r="H5570" s="388">
        <f t="shared" si="2"/>
        <v>58.8</v>
      </c>
    </row>
    <row r="5571" ht="15.75" customHeight="1">
      <c r="A5571" s="323" t="s">
        <v>27474</v>
      </c>
      <c r="B5571" s="480" t="s">
        <v>27475</v>
      </c>
      <c r="C5571" s="323" t="s">
        <v>1711</v>
      </c>
      <c r="D5571" s="323" t="s">
        <v>23437</v>
      </c>
      <c r="F5571" s="286" t="str">
        <f t="shared" si="1"/>
        <v>87538</v>
      </c>
      <c r="H5571" s="388">
        <f t="shared" si="2"/>
        <v>55.74</v>
      </c>
    </row>
    <row r="5572" ht="15.75" customHeight="1">
      <c r="A5572" s="323" t="s">
        <v>27476</v>
      </c>
      <c r="B5572" s="480" t="s">
        <v>27478</v>
      </c>
      <c r="C5572" s="323" t="s">
        <v>1711</v>
      </c>
      <c r="D5572" s="323" t="s">
        <v>27479</v>
      </c>
      <c r="F5572" s="286" t="str">
        <f t="shared" si="1"/>
        <v>87539</v>
      </c>
      <c r="H5572" s="388">
        <f t="shared" si="2"/>
        <v>54.66</v>
      </c>
    </row>
    <row r="5573" ht="15.75" customHeight="1">
      <c r="A5573" s="323" t="s">
        <v>27481</v>
      </c>
      <c r="B5573" s="480" t="s">
        <v>27482</v>
      </c>
      <c r="C5573" s="323" t="s">
        <v>1711</v>
      </c>
      <c r="D5573" s="323" t="s">
        <v>6665</v>
      </c>
      <c r="F5573" s="286" t="str">
        <f t="shared" si="1"/>
        <v>87541</v>
      </c>
      <c r="H5573" s="388">
        <f t="shared" si="2"/>
        <v>51.59</v>
      </c>
    </row>
    <row r="5574" ht="15.75" customHeight="1">
      <c r="A5574" s="323" t="s">
        <v>27484</v>
      </c>
      <c r="B5574" s="480" t="s">
        <v>27485</v>
      </c>
      <c r="C5574" s="323" t="s">
        <v>1711</v>
      </c>
      <c r="D5574" s="323" t="s">
        <v>20217</v>
      </c>
      <c r="F5574" s="286" t="str">
        <f t="shared" si="1"/>
        <v>87543</v>
      </c>
      <c r="H5574" s="388">
        <f t="shared" si="2"/>
        <v>18.71</v>
      </c>
    </row>
    <row r="5575" ht="15.75" customHeight="1">
      <c r="A5575" s="323" t="s">
        <v>27486</v>
      </c>
      <c r="B5575" s="480" t="s">
        <v>27487</v>
      </c>
      <c r="C5575" s="323" t="s">
        <v>1711</v>
      </c>
      <c r="D5575" s="323" t="s">
        <v>14905</v>
      </c>
      <c r="F5575" s="286" t="str">
        <f t="shared" si="1"/>
        <v>87545</v>
      </c>
      <c r="H5575" s="388">
        <f t="shared" si="2"/>
        <v>24.14</v>
      </c>
    </row>
    <row r="5576" ht="15.75" customHeight="1">
      <c r="A5576" s="323" t="s">
        <v>27490</v>
      </c>
      <c r="B5576" s="480" t="s">
        <v>27491</v>
      </c>
      <c r="C5576" s="323" t="s">
        <v>1711</v>
      </c>
      <c r="D5576" s="323" t="s">
        <v>27492</v>
      </c>
      <c r="F5576" s="286" t="str">
        <f t="shared" si="1"/>
        <v>87546</v>
      </c>
      <c r="H5576" s="388">
        <f t="shared" si="2"/>
        <v>26.09</v>
      </c>
    </row>
    <row r="5577" ht="15.75" customHeight="1">
      <c r="A5577" s="323" t="s">
        <v>27493</v>
      </c>
      <c r="B5577" s="480" t="s">
        <v>27494</v>
      </c>
      <c r="C5577" s="323" t="s">
        <v>1711</v>
      </c>
      <c r="D5577" s="323" t="s">
        <v>3671</v>
      </c>
      <c r="F5577" s="286" t="str">
        <f t="shared" si="1"/>
        <v>87547</v>
      </c>
      <c r="H5577" s="388">
        <f t="shared" si="2"/>
        <v>20.61</v>
      </c>
    </row>
    <row r="5578" ht="15.75" customHeight="1">
      <c r="A5578" s="323" t="s">
        <v>27495</v>
      </c>
      <c r="B5578" s="480" t="s">
        <v>27496</v>
      </c>
      <c r="C5578" s="323" t="s">
        <v>1711</v>
      </c>
      <c r="D5578" s="323" t="s">
        <v>7990</v>
      </c>
      <c r="F5578" s="286" t="str">
        <f t="shared" si="1"/>
        <v>87548</v>
      </c>
      <c r="H5578" s="388">
        <f t="shared" si="2"/>
        <v>22.57</v>
      </c>
    </row>
    <row r="5579" ht="15.75" customHeight="1">
      <c r="A5579" s="323" t="s">
        <v>27498</v>
      </c>
      <c r="B5579" s="480" t="s">
        <v>27499</v>
      </c>
      <c r="C5579" s="323" t="s">
        <v>1711</v>
      </c>
      <c r="D5579" s="323" t="s">
        <v>9906</v>
      </c>
      <c r="F5579" s="286" t="str">
        <f t="shared" si="1"/>
        <v>87549</v>
      </c>
      <c r="H5579" s="388">
        <f t="shared" si="2"/>
        <v>19.34</v>
      </c>
    </row>
    <row r="5580" ht="15.75" customHeight="1">
      <c r="A5580" s="323" t="s">
        <v>27502</v>
      </c>
      <c r="B5580" s="480" t="s">
        <v>27503</v>
      </c>
      <c r="C5580" s="323" t="s">
        <v>1711</v>
      </c>
      <c r="D5580" s="323" t="s">
        <v>3967</v>
      </c>
      <c r="F5580" s="286" t="str">
        <f t="shared" si="1"/>
        <v>87550</v>
      </c>
      <c r="H5580" s="388">
        <f t="shared" si="2"/>
        <v>21.29</v>
      </c>
    </row>
    <row r="5581" ht="15.75" customHeight="1">
      <c r="A5581" s="323" t="s">
        <v>27504</v>
      </c>
      <c r="B5581" s="480" t="s">
        <v>27505</v>
      </c>
      <c r="C5581" s="323" t="s">
        <v>1711</v>
      </c>
      <c r="D5581" s="323" t="s">
        <v>9221</v>
      </c>
      <c r="F5581" s="286" t="str">
        <f t="shared" si="1"/>
        <v>87553</v>
      </c>
      <c r="H5581" s="388">
        <f t="shared" si="2"/>
        <v>15.79</v>
      </c>
    </row>
    <row r="5582" ht="15.75" customHeight="1">
      <c r="A5582" s="323" t="s">
        <v>27506</v>
      </c>
      <c r="B5582" s="480" t="s">
        <v>27507</v>
      </c>
      <c r="C5582" s="323" t="s">
        <v>1711</v>
      </c>
      <c r="D5582" s="323" t="s">
        <v>6855</v>
      </c>
      <c r="F5582" s="286" t="str">
        <f t="shared" si="1"/>
        <v>87554</v>
      </c>
      <c r="H5582" s="388">
        <f t="shared" si="2"/>
        <v>17.74</v>
      </c>
    </row>
    <row r="5583" ht="15.75" customHeight="1">
      <c r="A5583" s="323" t="s">
        <v>27509</v>
      </c>
      <c r="B5583" s="480" t="s">
        <v>27510</v>
      </c>
      <c r="C5583" s="323" t="s">
        <v>1711</v>
      </c>
      <c r="D5583" s="323" t="s">
        <v>27511</v>
      </c>
      <c r="F5583" s="286" t="str">
        <f t="shared" si="1"/>
        <v>87555</v>
      </c>
      <c r="H5583" s="388">
        <f t="shared" si="2"/>
        <v>36.48</v>
      </c>
    </row>
    <row r="5584" ht="15.75" customHeight="1">
      <c r="A5584" s="323" t="s">
        <v>27513</v>
      </c>
      <c r="B5584" s="480" t="s">
        <v>27514</v>
      </c>
      <c r="C5584" s="323" t="s">
        <v>1711</v>
      </c>
      <c r="D5584" s="323" t="s">
        <v>27516</v>
      </c>
      <c r="F5584" s="286" t="str">
        <f t="shared" si="1"/>
        <v>87556</v>
      </c>
      <c r="H5584" s="388">
        <f t="shared" si="2"/>
        <v>33.43</v>
      </c>
    </row>
    <row r="5585" ht="15.75" customHeight="1">
      <c r="A5585" s="323" t="s">
        <v>27517</v>
      </c>
      <c r="B5585" s="480" t="s">
        <v>27518</v>
      </c>
      <c r="C5585" s="323" t="s">
        <v>1711</v>
      </c>
      <c r="D5585" s="323" t="s">
        <v>15147</v>
      </c>
      <c r="F5585" s="286" t="str">
        <f t="shared" si="1"/>
        <v>87557</v>
      </c>
      <c r="H5585" s="388">
        <f t="shared" si="2"/>
        <v>32.32</v>
      </c>
    </row>
    <row r="5586" ht="15.75" customHeight="1">
      <c r="A5586" s="323" t="s">
        <v>27519</v>
      </c>
      <c r="B5586" s="480" t="s">
        <v>27520</v>
      </c>
      <c r="C5586" s="323" t="s">
        <v>1711</v>
      </c>
      <c r="D5586" s="323" t="s">
        <v>24011</v>
      </c>
      <c r="F5586" s="286" t="str">
        <f t="shared" si="1"/>
        <v>87559</v>
      </c>
      <c r="H5586" s="388">
        <f t="shared" si="2"/>
        <v>29.26</v>
      </c>
    </row>
    <row r="5587" ht="15.75" customHeight="1">
      <c r="A5587" s="323" t="s">
        <v>27521</v>
      </c>
      <c r="B5587" s="480" t="s">
        <v>27522</v>
      </c>
      <c r="C5587" s="323" t="s">
        <v>1711</v>
      </c>
      <c r="D5587" s="323" t="s">
        <v>17876</v>
      </c>
      <c r="F5587" s="286" t="str">
        <f t="shared" si="1"/>
        <v>87561</v>
      </c>
      <c r="H5587" s="388">
        <f t="shared" si="2"/>
        <v>32.6</v>
      </c>
    </row>
    <row r="5588" ht="15.75" customHeight="1">
      <c r="A5588" s="323" t="s">
        <v>27525</v>
      </c>
      <c r="B5588" s="480" t="s">
        <v>27526</v>
      </c>
      <c r="C5588" s="323" t="s">
        <v>1711</v>
      </c>
      <c r="D5588" s="323" t="s">
        <v>27527</v>
      </c>
      <c r="F5588" s="286" t="str">
        <f t="shared" si="1"/>
        <v>87775</v>
      </c>
      <c r="H5588" s="388">
        <f t="shared" si="2"/>
        <v>50.33</v>
      </c>
    </row>
    <row r="5589" ht="15.75" customHeight="1">
      <c r="A5589" s="323" t="s">
        <v>27529</v>
      </c>
      <c r="B5589" s="480" t="s">
        <v>27530</v>
      </c>
      <c r="C5589" s="323" t="s">
        <v>1711</v>
      </c>
      <c r="D5589" s="323" t="s">
        <v>25900</v>
      </c>
      <c r="F5589" s="286" t="str">
        <f t="shared" si="1"/>
        <v>87777</v>
      </c>
      <c r="H5589" s="388">
        <f t="shared" si="2"/>
        <v>53.2</v>
      </c>
    </row>
    <row r="5590" ht="15.75" customHeight="1">
      <c r="A5590" s="323" t="s">
        <v>27531</v>
      </c>
      <c r="B5590" s="480" t="s">
        <v>27532</v>
      </c>
      <c r="C5590" s="323" t="s">
        <v>1711</v>
      </c>
      <c r="D5590" s="323" t="s">
        <v>27533</v>
      </c>
      <c r="F5590" s="286" t="str">
        <f t="shared" si="1"/>
        <v>87778</v>
      </c>
      <c r="H5590" s="388">
        <f t="shared" si="2"/>
        <v>67.44</v>
      </c>
    </row>
    <row r="5591" ht="15.75" customHeight="1">
      <c r="A5591" s="323" t="s">
        <v>27534</v>
      </c>
      <c r="B5591" s="480" t="s">
        <v>27535</v>
      </c>
      <c r="C5591" s="323" t="s">
        <v>1711</v>
      </c>
      <c r="D5591" s="323" t="s">
        <v>27536</v>
      </c>
      <c r="F5591" s="286" t="str">
        <f t="shared" si="1"/>
        <v>87779</v>
      </c>
      <c r="H5591" s="388">
        <f t="shared" si="2"/>
        <v>58.54</v>
      </c>
    </row>
    <row r="5592" ht="15.75" customHeight="1">
      <c r="A5592" s="323" t="s">
        <v>27538</v>
      </c>
      <c r="B5592" s="480" t="s">
        <v>27540</v>
      </c>
      <c r="C5592" s="323" t="s">
        <v>1711</v>
      </c>
      <c r="D5592" s="323" t="s">
        <v>27541</v>
      </c>
      <c r="F5592" s="286" t="str">
        <f t="shared" si="1"/>
        <v>87781</v>
      </c>
      <c r="H5592" s="388">
        <f t="shared" si="2"/>
        <v>62.39</v>
      </c>
    </row>
    <row r="5593" ht="15.75" customHeight="1">
      <c r="A5593" s="323" t="s">
        <v>27542</v>
      </c>
      <c r="B5593" s="480" t="s">
        <v>27543</v>
      </c>
      <c r="C5593" s="323" t="s">
        <v>1711</v>
      </c>
      <c r="D5593" s="323" t="s">
        <v>23057</v>
      </c>
      <c r="F5593" s="286" t="str">
        <f t="shared" si="1"/>
        <v>87783</v>
      </c>
      <c r="H5593" s="388">
        <f t="shared" si="2"/>
        <v>83.43</v>
      </c>
    </row>
    <row r="5594" ht="15.75" customHeight="1">
      <c r="A5594" s="323" t="s">
        <v>27544</v>
      </c>
      <c r="B5594" s="480" t="s">
        <v>27545</v>
      </c>
      <c r="C5594" s="323" t="s">
        <v>1711</v>
      </c>
      <c r="D5594" s="323" t="s">
        <v>27546</v>
      </c>
      <c r="F5594" s="286" t="str">
        <f t="shared" si="1"/>
        <v>87784</v>
      </c>
      <c r="H5594" s="388">
        <f t="shared" si="2"/>
        <v>66.74</v>
      </c>
    </row>
    <row r="5595" ht="15.75" customHeight="1">
      <c r="A5595" s="323" t="s">
        <v>27549</v>
      </c>
      <c r="B5595" s="480" t="s">
        <v>27550</v>
      </c>
      <c r="C5595" s="323" t="s">
        <v>1711</v>
      </c>
      <c r="D5595" s="323" t="s">
        <v>27551</v>
      </c>
      <c r="F5595" s="286" t="str">
        <f t="shared" si="1"/>
        <v>87786</v>
      </c>
      <c r="H5595" s="388">
        <f t="shared" si="2"/>
        <v>71.58</v>
      </c>
    </row>
    <row r="5596" ht="15.75" customHeight="1">
      <c r="A5596" s="323" t="s">
        <v>27553</v>
      </c>
      <c r="B5596" s="480" t="s">
        <v>27554</v>
      </c>
      <c r="C5596" s="323" t="s">
        <v>1711</v>
      </c>
      <c r="D5596" s="323" t="s">
        <v>27555</v>
      </c>
      <c r="F5596" s="286" t="str">
        <f t="shared" si="1"/>
        <v>87787</v>
      </c>
      <c r="H5596" s="388">
        <f t="shared" si="2"/>
        <v>99.39</v>
      </c>
    </row>
    <row r="5597" ht="15.75" customHeight="1">
      <c r="A5597" s="323" t="s">
        <v>27556</v>
      </c>
      <c r="B5597" s="480" t="s">
        <v>27557</v>
      </c>
      <c r="C5597" s="323" t="s">
        <v>1711</v>
      </c>
      <c r="D5597" s="323" t="s">
        <v>25239</v>
      </c>
      <c r="F5597" s="286" t="str">
        <f t="shared" si="1"/>
        <v>87788</v>
      </c>
      <c r="H5597" s="388">
        <f t="shared" si="2"/>
        <v>86.14</v>
      </c>
    </row>
    <row r="5598" ht="15.75" customHeight="1">
      <c r="A5598" s="323" t="s">
        <v>27558</v>
      </c>
      <c r="B5598" s="480" t="s">
        <v>27559</v>
      </c>
      <c r="C5598" s="323" t="s">
        <v>1711</v>
      </c>
      <c r="D5598" s="323" t="s">
        <v>12171</v>
      </c>
      <c r="F5598" s="286" t="str">
        <f t="shared" si="1"/>
        <v>87790</v>
      </c>
      <c r="H5598" s="388">
        <f t="shared" si="2"/>
        <v>91.47</v>
      </c>
    </row>
    <row r="5599" ht="15.75" customHeight="1">
      <c r="A5599" s="323" t="s">
        <v>27560</v>
      </c>
      <c r="B5599" s="480" t="s">
        <v>27561</v>
      </c>
      <c r="C5599" s="323" t="s">
        <v>1711</v>
      </c>
      <c r="D5599" s="323" t="s">
        <v>21428</v>
      </c>
      <c r="F5599" s="286" t="str">
        <f t="shared" si="1"/>
        <v>87791</v>
      </c>
      <c r="H5599" s="388">
        <f t="shared" si="2"/>
        <v>118.71</v>
      </c>
    </row>
    <row r="5600" ht="15.75" customHeight="1">
      <c r="A5600" s="323" t="s">
        <v>27564</v>
      </c>
      <c r="B5600" s="480" t="s">
        <v>27565</v>
      </c>
      <c r="C5600" s="323" t="s">
        <v>1711</v>
      </c>
      <c r="D5600" s="323" t="s">
        <v>27566</v>
      </c>
      <c r="F5600" s="286" t="str">
        <f t="shared" si="1"/>
        <v>87792</v>
      </c>
      <c r="H5600" s="388">
        <f t="shared" si="2"/>
        <v>33.1</v>
      </c>
    </row>
    <row r="5601" ht="15.75" customHeight="1">
      <c r="A5601" s="323" t="s">
        <v>27568</v>
      </c>
      <c r="B5601" s="480" t="s">
        <v>27569</v>
      </c>
      <c r="C5601" s="323" t="s">
        <v>1711</v>
      </c>
      <c r="D5601" s="323" t="s">
        <v>27570</v>
      </c>
      <c r="F5601" s="286" t="str">
        <f t="shared" si="1"/>
        <v>87794</v>
      </c>
      <c r="H5601" s="388">
        <f t="shared" si="2"/>
        <v>35.78</v>
      </c>
    </row>
    <row r="5602" ht="15.75" customHeight="1">
      <c r="A5602" s="323" t="s">
        <v>27571</v>
      </c>
      <c r="B5602" s="480" t="s">
        <v>27572</v>
      </c>
      <c r="C5602" s="323" t="s">
        <v>1711</v>
      </c>
      <c r="D5602" s="323" t="s">
        <v>21764</v>
      </c>
      <c r="F5602" s="286" t="str">
        <f t="shared" si="1"/>
        <v>87795</v>
      </c>
      <c r="H5602" s="388">
        <f t="shared" si="2"/>
        <v>48.68</v>
      </c>
    </row>
    <row r="5603" ht="15.75" customHeight="1">
      <c r="A5603" s="323" t="s">
        <v>27573</v>
      </c>
      <c r="B5603" s="480" t="s">
        <v>27574</v>
      </c>
      <c r="C5603" s="323" t="s">
        <v>1711</v>
      </c>
      <c r="D5603" s="323" t="s">
        <v>16369</v>
      </c>
      <c r="F5603" s="286" t="str">
        <f t="shared" si="1"/>
        <v>87797</v>
      </c>
      <c r="H5603" s="388">
        <f t="shared" si="2"/>
        <v>40.99</v>
      </c>
    </row>
    <row r="5604" ht="15.75" customHeight="1">
      <c r="A5604" s="323" t="s">
        <v>27575</v>
      </c>
      <c r="B5604" s="480" t="s">
        <v>27576</v>
      </c>
      <c r="C5604" s="323" t="s">
        <v>1711</v>
      </c>
      <c r="D5604" s="323" t="s">
        <v>5889</v>
      </c>
      <c r="F5604" s="286" t="str">
        <f t="shared" si="1"/>
        <v>87799</v>
      </c>
      <c r="H5604" s="388">
        <f t="shared" si="2"/>
        <v>44.6</v>
      </c>
    </row>
    <row r="5605" ht="15.75" customHeight="1">
      <c r="A5605" s="323" t="s">
        <v>27578</v>
      </c>
      <c r="B5605" s="480" t="s">
        <v>27580</v>
      </c>
      <c r="C5605" s="323" t="s">
        <v>1711</v>
      </c>
      <c r="D5605" s="323" t="s">
        <v>27581</v>
      </c>
      <c r="F5605" s="286" t="str">
        <f t="shared" si="1"/>
        <v>87800</v>
      </c>
      <c r="H5605" s="388">
        <f t="shared" si="2"/>
        <v>63.85</v>
      </c>
    </row>
    <row r="5606" ht="15.75" customHeight="1">
      <c r="A5606" s="323" t="s">
        <v>27582</v>
      </c>
      <c r="B5606" s="480" t="s">
        <v>27583</v>
      </c>
      <c r="C5606" s="323" t="s">
        <v>1711</v>
      </c>
      <c r="D5606" s="323" t="s">
        <v>27584</v>
      </c>
      <c r="F5606" s="286" t="str">
        <f t="shared" si="1"/>
        <v>87801</v>
      </c>
      <c r="H5606" s="388">
        <f t="shared" si="2"/>
        <v>48.87</v>
      </c>
    </row>
    <row r="5607" ht="15.75" customHeight="1">
      <c r="A5607" s="323" t="s">
        <v>27585</v>
      </c>
      <c r="B5607" s="480" t="s">
        <v>27586</v>
      </c>
      <c r="C5607" s="323" t="s">
        <v>1711</v>
      </c>
      <c r="D5607" s="323" t="s">
        <v>27587</v>
      </c>
      <c r="F5607" s="286" t="str">
        <f t="shared" si="1"/>
        <v>87803</v>
      </c>
      <c r="H5607" s="388">
        <f t="shared" si="2"/>
        <v>53.39</v>
      </c>
    </row>
    <row r="5608" ht="15.75" customHeight="1">
      <c r="A5608" s="323" t="s">
        <v>27589</v>
      </c>
      <c r="B5608" s="480" t="s">
        <v>27590</v>
      </c>
      <c r="C5608" s="323" t="s">
        <v>1711</v>
      </c>
      <c r="D5608" s="323" t="s">
        <v>23533</v>
      </c>
      <c r="F5608" s="286" t="str">
        <f t="shared" si="1"/>
        <v>87804</v>
      </c>
      <c r="H5608" s="388">
        <f t="shared" si="2"/>
        <v>79</v>
      </c>
    </row>
    <row r="5609" ht="15.75" customHeight="1">
      <c r="A5609" s="323" t="s">
        <v>27592</v>
      </c>
      <c r="B5609" s="480" t="s">
        <v>27593</v>
      </c>
      <c r="C5609" s="323" t="s">
        <v>1711</v>
      </c>
      <c r="D5609" s="323" t="s">
        <v>17254</v>
      </c>
      <c r="F5609" s="286" t="str">
        <f t="shared" si="1"/>
        <v>87805</v>
      </c>
      <c r="H5609" s="388">
        <f t="shared" si="2"/>
        <v>56.33</v>
      </c>
    </row>
    <row r="5610" ht="15.75" customHeight="1">
      <c r="A5610" s="323" t="s">
        <v>27594</v>
      </c>
      <c r="B5610" s="480" t="s">
        <v>27595</v>
      </c>
      <c r="C5610" s="323" t="s">
        <v>1711</v>
      </c>
      <c r="D5610" s="323" t="s">
        <v>15805</v>
      </c>
      <c r="F5610" s="286" t="str">
        <f t="shared" si="1"/>
        <v>87807</v>
      </c>
      <c r="H5610" s="388">
        <f t="shared" si="2"/>
        <v>61.31</v>
      </c>
    </row>
    <row r="5611" ht="15.75" customHeight="1">
      <c r="A5611" s="323" t="s">
        <v>27596</v>
      </c>
      <c r="B5611" s="480" t="s">
        <v>27597</v>
      </c>
      <c r="C5611" s="323" t="s">
        <v>1711</v>
      </c>
      <c r="D5611" s="323" t="s">
        <v>14749</v>
      </c>
      <c r="F5611" s="286" t="str">
        <f t="shared" si="1"/>
        <v>87808</v>
      </c>
      <c r="H5611" s="388">
        <f t="shared" si="2"/>
        <v>86.13</v>
      </c>
    </row>
    <row r="5612" ht="15.75" customHeight="1">
      <c r="A5612" s="323" t="s">
        <v>27600</v>
      </c>
      <c r="B5612" s="480" t="s">
        <v>27601</v>
      </c>
      <c r="C5612" s="323" t="s">
        <v>1711</v>
      </c>
      <c r="D5612" s="323" t="s">
        <v>27603</v>
      </c>
      <c r="F5612" s="286" t="str">
        <f t="shared" si="1"/>
        <v>87809</v>
      </c>
      <c r="H5612" s="388">
        <f t="shared" si="2"/>
        <v>80.75</v>
      </c>
    </row>
    <row r="5613" ht="15.75" customHeight="1">
      <c r="A5613" s="323" t="s">
        <v>27604</v>
      </c>
      <c r="B5613" s="480" t="s">
        <v>27605</v>
      </c>
      <c r="C5613" s="323" t="s">
        <v>1711</v>
      </c>
      <c r="D5613" s="323" t="s">
        <v>23057</v>
      </c>
      <c r="F5613" s="286" t="str">
        <f t="shared" si="1"/>
        <v>87811</v>
      </c>
      <c r="H5613" s="388">
        <f t="shared" si="2"/>
        <v>83.43</v>
      </c>
    </row>
    <row r="5614" ht="15.75" customHeight="1">
      <c r="A5614" s="323" t="s">
        <v>27606</v>
      </c>
      <c r="B5614" s="480" t="s">
        <v>27607</v>
      </c>
      <c r="C5614" s="323" t="s">
        <v>1711</v>
      </c>
      <c r="D5614" s="323" t="s">
        <v>27608</v>
      </c>
      <c r="F5614" s="286" t="str">
        <f t="shared" si="1"/>
        <v>87812</v>
      </c>
      <c r="H5614" s="388">
        <f t="shared" si="2"/>
        <v>95.9</v>
      </c>
    </row>
    <row r="5615" ht="15.75" customHeight="1">
      <c r="A5615" s="323" t="s">
        <v>27609</v>
      </c>
      <c r="B5615" s="480" t="s">
        <v>27611</v>
      </c>
      <c r="C5615" s="323" t="s">
        <v>1711</v>
      </c>
      <c r="D5615" s="323" t="s">
        <v>27612</v>
      </c>
      <c r="F5615" s="286" t="str">
        <f t="shared" si="1"/>
        <v>87813</v>
      </c>
      <c r="H5615" s="388">
        <f t="shared" si="2"/>
        <v>88.63</v>
      </c>
    </row>
    <row r="5616" ht="15.75" customHeight="1">
      <c r="A5616" s="323" t="s">
        <v>27614</v>
      </c>
      <c r="B5616" s="480" t="s">
        <v>27615</v>
      </c>
      <c r="C5616" s="323" t="s">
        <v>1711</v>
      </c>
      <c r="D5616" s="323" t="s">
        <v>18040</v>
      </c>
      <c r="F5616" s="286" t="str">
        <f t="shared" si="1"/>
        <v>87815</v>
      </c>
      <c r="H5616" s="388">
        <f t="shared" si="2"/>
        <v>92.25</v>
      </c>
    </row>
    <row r="5617" ht="15.75" customHeight="1">
      <c r="A5617" s="323" t="s">
        <v>27616</v>
      </c>
      <c r="B5617" s="480" t="s">
        <v>27617</v>
      </c>
      <c r="C5617" s="323" t="s">
        <v>1711</v>
      </c>
      <c r="D5617" s="323" t="s">
        <v>27618</v>
      </c>
      <c r="F5617" s="286" t="str">
        <f t="shared" si="1"/>
        <v>87816</v>
      </c>
      <c r="H5617" s="388">
        <f t="shared" si="2"/>
        <v>111.05</v>
      </c>
    </row>
    <row r="5618" ht="15.75" customHeight="1">
      <c r="A5618" s="323" t="s">
        <v>27619</v>
      </c>
      <c r="B5618" s="480" t="s">
        <v>27620</v>
      </c>
      <c r="C5618" s="323" t="s">
        <v>1711</v>
      </c>
      <c r="D5618" s="323" t="s">
        <v>27621</v>
      </c>
      <c r="F5618" s="286" t="str">
        <f t="shared" si="1"/>
        <v>87817</v>
      </c>
      <c r="H5618" s="388">
        <f t="shared" si="2"/>
        <v>96.09</v>
      </c>
    </row>
    <row r="5619" ht="15.75" customHeight="1">
      <c r="A5619" s="323" t="s">
        <v>27625</v>
      </c>
      <c r="B5619" s="480" t="s">
        <v>27626</v>
      </c>
      <c r="C5619" s="323" t="s">
        <v>1711</v>
      </c>
      <c r="D5619" s="323" t="s">
        <v>18249</v>
      </c>
      <c r="F5619" s="286" t="str">
        <f t="shared" si="1"/>
        <v>87819</v>
      </c>
      <c r="H5619" s="388">
        <f t="shared" si="2"/>
        <v>100.61</v>
      </c>
    </row>
    <row r="5620" ht="15.75" customHeight="1">
      <c r="A5620" s="323" t="s">
        <v>27627</v>
      </c>
      <c r="B5620" s="480" t="s">
        <v>27628</v>
      </c>
      <c r="C5620" s="323" t="s">
        <v>1711</v>
      </c>
      <c r="D5620" s="323" t="s">
        <v>27629</v>
      </c>
      <c r="F5620" s="286" t="str">
        <f t="shared" si="1"/>
        <v>87820</v>
      </c>
      <c r="H5620" s="388">
        <f t="shared" si="2"/>
        <v>126.21</v>
      </c>
    </row>
    <row r="5621" ht="15.75" customHeight="1">
      <c r="A5621" s="323" t="s">
        <v>27630</v>
      </c>
      <c r="B5621" s="480" t="s">
        <v>27631</v>
      </c>
      <c r="C5621" s="323" t="s">
        <v>1711</v>
      </c>
      <c r="D5621" s="323" t="s">
        <v>27633</v>
      </c>
      <c r="F5621" s="286" t="str">
        <f t="shared" si="1"/>
        <v>87821</v>
      </c>
      <c r="H5621" s="388">
        <f t="shared" si="2"/>
        <v>139.03</v>
      </c>
    </row>
    <row r="5622" ht="15.75" customHeight="1">
      <c r="A5622" s="323" t="s">
        <v>27634</v>
      </c>
      <c r="B5622" s="480" t="s">
        <v>27636</v>
      </c>
      <c r="C5622" s="323" t="s">
        <v>1711</v>
      </c>
      <c r="D5622" s="323" t="s">
        <v>27637</v>
      </c>
      <c r="F5622" s="286" t="str">
        <f t="shared" si="1"/>
        <v>87823</v>
      </c>
      <c r="H5622" s="388">
        <f t="shared" si="2"/>
        <v>144</v>
      </c>
    </row>
    <row r="5623" ht="15.75" customHeight="1">
      <c r="A5623" s="323" t="s">
        <v>27638</v>
      </c>
      <c r="B5623" s="480" t="s">
        <v>27639</v>
      </c>
      <c r="C5623" s="323" t="s">
        <v>1711</v>
      </c>
      <c r="D5623" s="323" t="s">
        <v>27640</v>
      </c>
      <c r="F5623" s="286" t="str">
        <f t="shared" si="1"/>
        <v>87824</v>
      </c>
      <c r="H5623" s="388">
        <f t="shared" si="2"/>
        <v>168.38</v>
      </c>
    </row>
    <row r="5624" ht="15.75" customHeight="1">
      <c r="A5624" s="323" t="s">
        <v>27641</v>
      </c>
      <c r="B5624" s="480" t="s">
        <v>27642</v>
      </c>
      <c r="C5624" s="323" t="s">
        <v>1711</v>
      </c>
      <c r="D5624" s="323" t="s">
        <v>21702</v>
      </c>
      <c r="F5624" s="286" t="str">
        <f t="shared" si="1"/>
        <v>87825</v>
      </c>
      <c r="H5624" s="388">
        <f t="shared" si="2"/>
        <v>63.49</v>
      </c>
    </row>
    <row r="5625" ht="15.75" customHeight="1">
      <c r="A5625" s="323" t="s">
        <v>27643</v>
      </c>
      <c r="B5625" s="480" t="s">
        <v>27644</v>
      </c>
      <c r="C5625" s="323" t="s">
        <v>1711</v>
      </c>
      <c r="D5625" s="323" t="s">
        <v>27645</v>
      </c>
      <c r="F5625" s="286" t="str">
        <f t="shared" si="1"/>
        <v>87827</v>
      </c>
      <c r="H5625" s="388">
        <f t="shared" si="2"/>
        <v>66.77</v>
      </c>
    </row>
    <row r="5626" ht="15.75" customHeight="1">
      <c r="A5626" s="323" t="s">
        <v>27647</v>
      </c>
      <c r="B5626" s="480" t="s">
        <v>27648</v>
      </c>
      <c r="C5626" s="323" t="s">
        <v>1711</v>
      </c>
      <c r="D5626" s="323" t="s">
        <v>27649</v>
      </c>
      <c r="F5626" s="286" t="str">
        <f t="shared" si="1"/>
        <v>87828</v>
      </c>
      <c r="H5626" s="388">
        <f t="shared" si="2"/>
        <v>83.87</v>
      </c>
    </row>
    <row r="5627" ht="15.75" customHeight="1">
      <c r="A5627" s="323" t="s">
        <v>27651</v>
      </c>
      <c r="B5627" s="480" t="s">
        <v>27652</v>
      </c>
      <c r="C5627" s="323" t="s">
        <v>1711</v>
      </c>
      <c r="D5627" s="323" t="s">
        <v>27653</v>
      </c>
      <c r="F5627" s="286" t="str">
        <f t="shared" si="1"/>
        <v>87829</v>
      </c>
      <c r="H5627" s="388">
        <f t="shared" si="2"/>
        <v>72.35</v>
      </c>
    </row>
    <row r="5628" ht="15.75" customHeight="1">
      <c r="A5628" s="323" t="s">
        <v>27654</v>
      </c>
      <c r="B5628" s="480" t="s">
        <v>27655</v>
      </c>
      <c r="C5628" s="323" t="s">
        <v>1711</v>
      </c>
      <c r="D5628" s="323" t="s">
        <v>27656</v>
      </c>
      <c r="F5628" s="286" t="str">
        <f t="shared" si="1"/>
        <v>87831</v>
      </c>
      <c r="H5628" s="388">
        <f t="shared" si="2"/>
        <v>76.75</v>
      </c>
    </row>
    <row r="5629" ht="15.75" customHeight="1">
      <c r="A5629" s="323" t="s">
        <v>27657</v>
      </c>
      <c r="B5629" s="480" t="s">
        <v>27658</v>
      </c>
      <c r="C5629" s="323" t="s">
        <v>1711</v>
      </c>
      <c r="D5629" s="323" t="s">
        <v>27659</v>
      </c>
      <c r="F5629" s="286" t="str">
        <f t="shared" si="1"/>
        <v>87832</v>
      </c>
      <c r="H5629" s="388">
        <f t="shared" si="2"/>
        <v>101.59</v>
      </c>
    </row>
    <row r="5630" ht="15.75" customHeight="1">
      <c r="A5630" s="323" t="s">
        <v>27662</v>
      </c>
      <c r="B5630" s="480" t="s">
        <v>27663</v>
      </c>
      <c r="C5630" s="323" t="s">
        <v>1711</v>
      </c>
      <c r="D5630" s="323" t="s">
        <v>27664</v>
      </c>
      <c r="F5630" s="286" t="str">
        <f t="shared" si="1"/>
        <v>87834</v>
      </c>
      <c r="H5630" s="388">
        <f t="shared" si="2"/>
        <v>160.61</v>
      </c>
    </row>
    <row r="5631" ht="15.75" customHeight="1">
      <c r="A5631" s="323" t="s">
        <v>27665</v>
      </c>
      <c r="B5631" s="480" t="s">
        <v>27666</v>
      </c>
      <c r="C5631" s="323" t="s">
        <v>1711</v>
      </c>
      <c r="D5631" s="323" t="s">
        <v>27667</v>
      </c>
      <c r="F5631" s="286" t="str">
        <f t="shared" si="1"/>
        <v>87835</v>
      </c>
      <c r="H5631" s="388">
        <f t="shared" si="2"/>
        <v>109.95</v>
      </c>
    </row>
    <row r="5632" ht="15.75" customHeight="1">
      <c r="A5632" s="323" t="s">
        <v>27669</v>
      </c>
      <c r="B5632" s="480" t="s">
        <v>27671</v>
      </c>
      <c r="C5632" s="323" t="s">
        <v>1711</v>
      </c>
      <c r="D5632" s="323" t="s">
        <v>27672</v>
      </c>
      <c r="F5632" s="286" t="str">
        <f t="shared" si="1"/>
        <v>87836</v>
      </c>
      <c r="H5632" s="388">
        <f t="shared" si="2"/>
        <v>153.73</v>
      </c>
    </row>
    <row r="5633" ht="15.75" customHeight="1">
      <c r="A5633" s="323" t="s">
        <v>27673</v>
      </c>
      <c r="B5633" s="480" t="s">
        <v>27674</v>
      </c>
      <c r="C5633" s="323" t="s">
        <v>1711</v>
      </c>
      <c r="D5633" s="323" t="s">
        <v>27675</v>
      </c>
      <c r="F5633" s="286" t="str">
        <f t="shared" si="1"/>
        <v>87837</v>
      </c>
      <c r="H5633" s="388">
        <f t="shared" si="2"/>
        <v>103.75</v>
      </c>
    </row>
    <row r="5634" ht="15.75" customHeight="1">
      <c r="A5634" s="323" t="s">
        <v>27676</v>
      </c>
      <c r="B5634" s="480" t="s">
        <v>27677</v>
      </c>
      <c r="C5634" s="323" t="s">
        <v>1711</v>
      </c>
      <c r="D5634" s="323" t="s">
        <v>27678</v>
      </c>
      <c r="F5634" s="286" t="str">
        <f t="shared" si="1"/>
        <v>87838</v>
      </c>
      <c r="H5634" s="388">
        <f t="shared" si="2"/>
        <v>168.59</v>
      </c>
    </row>
    <row r="5635" ht="15.75" customHeight="1">
      <c r="A5635" s="323" t="s">
        <v>27681</v>
      </c>
      <c r="B5635" s="480" t="s">
        <v>27682</v>
      </c>
      <c r="C5635" s="323" t="s">
        <v>1711</v>
      </c>
      <c r="D5635" s="323" t="s">
        <v>27683</v>
      </c>
      <c r="F5635" s="286" t="str">
        <f t="shared" si="1"/>
        <v>87839</v>
      </c>
      <c r="H5635" s="388">
        <f t="shared" si="2"/>
        <v>115.5</v>
      </c>
    </row>
    <row r="5636" ht="15.75" customHeight="1">
      <c r="A5636" s="323" t="s">
        <v>27684</v>
      </c>
      <c r="B5636" s="480" t="s">
        <v>27685</v>
      </c>
      <c r="C5636" s="323" t="s">
        <v>1711</v>
      </c>
      <c r="D5636" s="323" t="s">
        <v>12282</v>
      </c>
      <c r="F5636" s="286" t="str">
        <f t="shared" si="1"/>
        <v>87840</v>
      </c>
      <c r="H5636" s="388">
        <f t="shared" si="2"/>
        <v>160.04</v>
      </c>
    </row>
    <row r="5637" ht="15.75" customHeight="1">
      <c r="A5637" s="323" t="s">
        <v>27686</v>
      </c>
      <c r="B5637" s="480" t="s">
        <v>27687</v>
      </c>
      <c r="C5637" s="323" t="s">
        <v>1711</v>
      </c>
      <c r="D5637" s="323" t="s">
        <v>27688</v>
      </c>
      <c r="F5637" s="286" t="str">
        <f t="shared" si="1"/>
        <v>87841</v>
      </c>
      <c r="H5637" s="388">
        <f t="shared" si="2"/>
        <v>107.6</v>
      </c>
    </row>
    <row r="5638" ht="15.75" customHeight="1">
      <c r="A5638" s="323" t="s">
        <v>27689</v>
      </c>
      <c r="B5638" s="480" t="s">
        <v>27690</v>
      </c>
      <c r="C5638" s="323" t="s">
        <v>1711</v>
      </c>
      <c r="D5638" s="323" t="s">
        <v>27691</v>
      </c>
      <c r="F5638" s="286" t="str">
        <f t="shared" si="1"/>
        <v>87842</v>
      </c>
      <c r="H5638" s="388">
        <f t="shared" si="2"/>
        <v>167.12</v>
      </c>
    </row>
    <row r="5639" ht="15.75" customHeight="1">
      <c r="A5639" s="323" t="s">
        <v>27692</v>
      </c>
      <c r="B5639" s="480" t="s">
        <v>27693</v>
      </c>
      <c r="C5639" s="323" t="s">
        <v>1711</v>
      </c>
      <c r="D5639" s="323" t="s">
        <v>27694</v>
      </c>
      <c r="F5639" s="286" t="str">
        <f t="shared" si="1"/>
        <v>87843</v>
      </c>
      <c r="H5639" s="388">
        <f t="shared" si="2"/>
        <v>124.35</v>
      </c>
    </row>
    <row r="5640" ht="15.75" customHeight="1">
      <c r="A5640" s="323" t="s">
        <v>27695</v>
      </c>
      <c r="B5640" s="480" t="s">
        <v>27696</v>
      </c>
      <c r="C5640" s="323" t="s">
        <v>1711</v>
      </c>
      <c r="D5640" s="323" t="s">
        <v>27698</v>
      </c>
      <c r="F5640" s="286" t="str">
        <f t="shared" si="1"/>
        <v>87844</v>
      </c>
      <c r="H5640" s="388">
        <f t="shared" si="2"/>
        <v>154.11</v>
      </c>
    </row>
    <row r="5641" ht="15.75" customHeight="1">
      <c r="A5641" s="323" t="s">
        <v>27700</v>
      </c>
      <c r="B5641" s="480" t="s">
        <v>27701</v>
      </c>
      <c r="C5641" s="323" t="s">
        <v>1711</v>
      </c>
      <c r="D5641" s="323" t="s">
        <v>27702</v>
      </c>
      <c r="F5641" s="286" t="str">
        <f t="shared" si="1"/>
        <v>87845</v>
      </c>
      <c r="H5641" s="388">
        <f t="shared" si="2"/>
        <v>112.04</v>
      </c>
    </row>
    <row r="5642" ht="15.75" customHeight="1">
      <c r="A5642" s="323" t="s">
        <v>27704</v>
      </c>
      <c r="B5642" s="480" t="s">
        <v>27705</v>
      </c>
      <c r="C5642" s="323" t="s">
        <v>1711</v>
      </c>
      <c r="D5642" s="323" t="s">
        <v>27706</v>
      </c>
      <c r="F5642" s="286" t="str">
        <f t="shared" si="1"/>
        <v>87846</v>
      </c>
      <c r="H5642" s="388">
        <f t="shared" si="2"/>
        <v>174.27</v>
      </c>
    </row>
    <row r="5643" ht="15.75" customHeight="1">
      <c r="A5643" s="323" t="s">
        <v>27707</v>
      </c>
      <c r="B5643" s="480" t="s">
        <v>27708</v>
      </c>
      <c r="C5643" s="323" t="s">
        <v>1711</v>
      </c>
      <c r="D5643" s="323" t="s">
        <v>27709</v>
      </c>
      <c r="F5643" s="286" t="str">
        <f t="shared" si="1"/>
        <v>87847</v>
      </c>
      <c r="H5643" s="388">
        <f t="shared" si="2"/>
        <v>123.59</v>
      </c>
    </row>
    <row r="5644" ht="15.75" customHeight="1">
      <c r="A5644" s="323" t="s">
        <v>27710</v>
      </c>
      <c r="B5644" s="480" t="s">
        <v>27711</v>
      </c>
      <c r="C5644" s="323" t="s">
        <v>1711</v>
      </c>
      <c r="D5644" s="323" t="s">
        <v>27712</v>
      </c>
      <c r="F5644" s="286" t="str">
        <f t="shared" si="1"/>
        <v>87848</v>
      </c>
      <c r="H5644" s="388">
        <f t="shared" si="2"/>
        <v>166.17</v>
      </c>
    </row>
    <row r="5645" ht="15.75" customHeight="1">
      <c r="A5645" s="323" t="s">
        <v>27713</v>
      </c>
      <c r="B5645" s="480" t="s">
        <v>27714</v>
      </c>
      <c r="C5645" s="323" t="s">
        <v>1711</v>
      </c>
      <c r="D5645" s="323" t="s">
        <v>27715</v>
      </c>
      <c r="F5645" s="286" t="str">
        <f t="shared" si="1"/>
        <v>87849</v>
      </c>
      <c r="H5645" s="388">
        <f t="shared" si="2"/>
        <v>116.19</v>
      </c>
    </row>
    <row r="5646" ht="15.75" customHeight="1">
      <c r="A5646" s="323" t="s">
        <v>27717</v>
      </c>
      <c r="B5646" s="480" t="s">
        <v>27718</v>
      </c>
      <c r="C5646" s="323" t="s">
        <v>1711</v>
      </c>
      <c r="D5646" s="323" t="s">
        <v>27719</v>
      </c>
      <c r="F5646" s="286" t="str">
        <f t="shared" si="1"/>
        <v>87850</v>
      </c>
      <c r="H5646" s="388">
        <f t="shared" si="2"/>
        <v>182.27</v>
      </c>
    </row>
    <row r="5647" ht="15.75" customHeight="1">
      <c r="A5647" s="323" t="s">
        <v>27721</v>
      </c>
      <c r="B5647" s="480" t="s">
        <v>27722</v>
      </c>
      <c r="C5647" s="323" t="s">
        <v>1711</v>
      </c>
      <c r="D5647" s="323" t="s">
        <v>27723</v>
      </c>
      <c r="F5647" s="286" t="str">
        <f t="shared" si="1"/>
        <v>87851</v>
      </c>
      <c r="H5647" s="388">
        <f t="shared" si="2"/>
        <v>129.17</v>
      </c>
    </row>
    <row r="5648" ht="15.75" customHeight="1">
      <c r="A5648" s="323" t="s">
        <v>27725</v>
      </c>
      <c r="B5648" s="480" t="s">
        <v>27726</v>
      </c>
      <c r="C5648" s="323" t="s">
        <v>1711</v>
      </c>
      <c r="D5648" s="323" t="s">
        <v>27727</v>
      </c>
      <c r="F5648" s="286" t="str">
        <f t="shared" si="1"/>
        <v>87852</v>
      </c>
      <c r="H5648" s="388">
        <f t="shared" si="2"/>
        <v>172.45</v>
      </c>
    </row>
    <row r="5649" ht="15.75" customHeight="1">
      <c r="A5649" s="323" t="s">
        <v>27728</v>
      </c>
      <c r="B5649" s="480" t="s">
        <v>27729</v>
      </c>
      <c r="C5649" s="323" t="s">
        <v>1711</v>
      </c>
      <c r="D5649" s="323" t="s">
        <v>27730</v>
      </c>
      <c r="F5649" s="286" t="str">
        <f t="shared" si="1"/>
        <v>87853</v>
      </c>
      <c r="H5649" s="388">
        <f t="shared" si="2"/>
        <v>120.02</v>
      </c>
    </row>
    <row r="5650" ht="15.75" customHeight="1">
      <c r="A5650" s="323" t="s">
        <v>27731</v>
      </c>
      <c r="B5650" s="480" t="s">
        <v>27732</v>
      </c>
      <c r="C5650" s="323" t="s">
        <v>1711</v>
      </c>
      <c r="D5650" s="323" t="s">
        <v>27733</v>
      </c>
      <c r="F5650" s="286" t="str">
        <f t="shared" si="1"/>
        <v>87854</v>
      </c>
      <c r="H5650" s="388">
        <f t="shared" si="2"/>
        <v>180.78</v>
      </c>
    </row>
    <row r="5651" ht="15.75" customHeight="1">
      <c r="A5651" s="323" t="s">
        <v>27734</v>
      </c>
      <c r="B5651" s="480" t="s">
        <v>27736</v>
      </c>
      <c r="C5651" s="323" t="s">
        <v>1711</v>
      </c>
      <c r="D5651" s="323" t="s">
        <v>27737</v>
      </c>
      <c r="F5651" s="286" t="str">
        <f t="shared" si="1"/>
        <v>87855</v>
      </c>
      <c r="H5651" s="388">
        <f t="shared" si="2"/>
        <v>138.02</v>
      </c>
    </row>
    <row r="5652" ht="15.75" customHeight="1">
      <c r="A5652" s="323" t="s">
        <v>27739</v>
      </c>
      <c r="B5652" s="480" t="s">
        <v>27740</v>
      </c>
      <c r="C5652" s="323" t="s">
        <v>1711</v>
      </c>
      <c r="D5652" s="323" t="s">
        <v>27741</v>
      </c>
      <c r="F5652" s="286" t="str">
        <f t="shared" si="1"/>
        <v>87856</v>
      </c>
      <c r="H5652" s="388">
        <f t="shared" si="2"/>
        <v>166.56</v>
      </c>
    </row>
    <row r="5653" ht="15.75" customHeight="1">
      <c r="A5653" s="323" t="s">
        <v>27742</v>
      </c>
      <c r="B5653" s="480" t="s">
        <v>27743</v>
      </c>
      <c r="C5653" s="323" t="s">
        <v>1711</v>
      </c>
      <c r="D5653" s="323" t="s">
        <v>27744</v>
      </c>
      <c r="F5653" s="286" t="str">
        <f t="shared" si="1"/>
        <v>87857</v>
      </c>
      <c r="H5653" s="388">
        <f t="shared" si="2"/>
        <v>124.46</v>
      </c>
    </row>
    <row r="5654" ht="15.75" customHeight="1">
      <c r="A5654" s="323" t="s">
        <v>27745</v>
      </c>
      <c r="B5654" s="480" t="s">
        <v>27746</v>
      </c>
      <c r="C5654" s="323" t="s">
        <v>1711</v>
      </c>
      <c r="D5654" s="323" t="s">
        <v>27748</v>
      </c>
      <c r="F5654" s="286" t="str">
        <f t="shared" si="1"/>
        <v>87858</v>
      </c>
      <c r="H5654" s="388">
        <f t="shared" si="2"/>
        <v>119.42</v>
      </c>
    </row>
    <row r="5655" ht="15.75" customHeight="1">
      <c r="A5655" s="323" t="s">
        <v>27750</v>
      </c>
      <c r="B5655" s="480" t="s">
        <v>27751</v>
      </c>
      <c r="C5655" s="323" t="s">
        <v>1711</v>
      </c>
      <c r="D5655" s="323" t="s">
        <v>27752</v>
      </c>
      <c r="F5655" s="286" t="str">
        <f t="shared" si="1"/>
        <v>87859</v>
      </c>
      <c r="H5655" s="388">
        <f t="shared" si="2"/>
        <v>138.83</v>
      </c>
    </row>
    <row r="5656" ht="15.75" customHeight="1">
      <c r="A5656" s="323" t="s">
        <v>27753</v>
      </c>
      <c r="B5656" s="480" t="s">
        <v>27754</v>
      </c>
      <c r="C5656" s="323" t="s">
        <v>1711</v>
      </c>
      <c r="D5656" s="323" t="s">
        <v>27755</v>
      </c>
      <c r="F5656" s="286" t="str">
        <f t="shared" si="1"/>
        <v>89048</v>
      </c>
      <c r="H5656" s="388">
        <f t="shared" si="2"/>
        <v>32.34</v>
      </c>
    </row>
    <row r="5657" ht="15.75" customHeight="1">
      <c r="A5657" s="323" t="s">
        <v>27756</v>
      </c>
      <c r="B5657" s="480" t="s">
        <v>27757</v>
      </c>
      <c r="C5657" s="323" t="s">
        <v>1711</v>
      </c>
      <c r="D5657" s="323" t="s">
        <v>2738</v>
      </c>
      <c r="F5657" s="286" t="str">
        <f t="shared" si="1"/>
        <v>89049</v>
      </c>
      <c r="H5657" s="388">
        <f t="shared" si="2"/>
        <v>18.25</v>
      </c>
    </row>
    <row r="5658" ht="15.75" customHeight="1">
      <c r="A5658" s="323" t="s">
        <v>27758</v>
      </c>
      <c r="B5658" s="480" t="s">
        <v>27759</v>
      </c>
      <c r="C5658" s="323" t="s">
        <v>1711</v>
      </c>
      <c r="D5658" s="323" t="s">
        <v>21326</v>
      </c>
      <c r="F5658" s="286" t="str">
        <f t="shared" si="1"/>
        <v>89173</v>
      </c>
      <c r="H5658" s="388">
        <f t="shared" si="2"/>
        <v>31.8</v>
      </c>
    </row>
    <row r="5659" ht="15.75" customHeight="1">
      <c r="A5659" s="323" t="s">
        <v>27761</v>
      </c>
      <c r="B5659" s="480" t="s">
        <v>27762</v>
      </c>
      <c r="C5659" s="323" t="s">
        <v>1711</v>
      </c>
      <c r="D5659" s="323" t="s">
        <v>27763</v>
      </c>
      <c r="F5659" s="286" t="str">
        <f t="shared" si="1"/>
        <v>90406</v>
      </c>
      <c r="H5659" s="388">
        <f t="shared" si="2"/>
        <v>41.93</v>
      </c>
    </row>
    <row r="5660" ht="15.75" customHeight="1">
      <c r="A5660" s="323" t="s">
        <v>27765</v>
      </c>
      <c r="B5660" s="480" t="s">
        <v>27766</v>
      </c>
      <c r="C5660" s="323" t="s">
        <v>1711</v>
      </c>
      <c r="D5660" s="323" t="s">
        <v>27767</v>
      </c>
      <c r="F5660" s="286" t="str">
        <f t="shared" si="1"/>
        <v>90407</v>
      </c>
      <c r="H5660" s="388">
        <f t="shared" si="2"/>
        <v>45.38</v>
      </c>
    </row>
    <row r="5661" ht="15.75" customHeight="1">
      <c r="A5661" s="323" t="s">
        <v>27768</v>
      </c>
      <c r="B5661" s="480" t="s">
        <v>27770</v>
      </c>
      <c r="C5661" s="323" t="s">
        <v>1711</v>
      </c>
      <c r="D5661" s="323" t="s">
        <v>20159</v>
      </c>
      <c r="F5661" s="286" t="str">
        <f t="shared" si="1"/>
        <v>90408</v>
      </c>
      <c r="H5661" s="388">
        <f t="shared" si="2"/>
        <v>30.62</v>
      </c>
    </row>
    <row r="5662" ht="15.75" customHeight="1">
      <c r="A5662" s="323" t="s">
        <v>27771</v>
      </c>
      <c r="B5662" s="480" t="s">
        <v>27772</v>
      </c>
      <c r="C5662" s="323" t="s">
        <v>1711</v>
      </c>
      <c r="D5662" s="323" t="s">
        <v>9162</v>
      </c>
      <c r="F5662" s="286" t="str">
        <f t="shared" si="1"/>
        <v>90409</v>
      </c>
      <c r="H5662" s="388">
        <f t="shared" si="2"/>
        <v>32.57</v>
      </c>
    </row>
    <row r="5663" ht="15.75" customHeight="1">
      <c r="A5663" s="323" t="s">
        <v>27773</v>
      </c>
      <c r="B5663" s="480" t="s">
        <v>27774</v>
      </c>
      <c r="C5663" s="323" t="s">
        <v>1711</v>
      </c>
      <c r="D5663" s="323" t="s">
        <v>12154</v>
      </c>
      <c r="F5663" s="286" t="str">
        <f t="shared" si="1"/>
        <v>84084</v>
      </c>
      <c r="H5663" s="388">
        <f t="shared" si="2"/>
        <v>7.3</v>
      </c>
    </row>
    <row r="5664" ht="15.75" customHeight="1">
      <c r="A5664" s="323" t="s">
        <v>27777</v>
      </c>
      <c r="B5664" s="480" t="s">
        <v>27778</v>
      </c>
      <c r="C5664" s="323" t="s">
        <v>1711</v>
      </c>
      <c r="D5664" s="323" t="s">
        <v>27779</v>
      </c>
      <c r="F5664" s="286" t="str">
        <f t="shared" si="1"/>
        <v>87242</v>
      </c>
      <c r="H5664" s="388">
        <f t="shared" si="2"/>
        <v>285.63</v>
      </c>
    </row>
    <row r="5665" ht="15.75" customHeight="1">
      <c r="A5665" s="323" t="s">
        <v>27781</v>
      </c>
      <c r="B5665" s="480" t="s">
        <v>27782</v>
      </c>
      <c r="C5665" s="323" t="s">
        <v>1711</v>
      </c>
      <c r="D5665" s="323" t="s">
        <v>27783</v>
      </c>
      <c r="F5665" s="286" t="str">
        <f t="shared" si="1"/>
        <v>87243</v>
      </c>
      <c r="H5665" s="388">
        <f t="shared" si="2"/>
        <v>263.07</v>
      </c>
    </row>
    <row r="5666" ht="15.75" customHeight="1">
      <c r="A5666" s="323" t="s">
        <v>27784</v>
      </c>
      <c r="B5666" s="480" t="s">
        <v>27785</v>
      </c>
      <c r="C5666" s="323" t="s">
        <v>1711</v>
      </c>
      <c r="D5666" s="323" t="s">
        <v>27786</v>
      </c>
      <c r="F5666" s="286" t="str">
        <f t="shared" si="1"/>
        <v>87244</v>
      </c>
      <c r="H5666" s="388">
        <f t="shared" si="2"/>
        <v>275.59</v>
      </c>
    </row>
    <row r="5667" ht="15.75" customHeight="1">
      <c r="A5667" s="323" t="s">
        <v>27787</v>
      </c>
      <c r="B5667" s="480" t="s">
        <v>27788</v>
      </c>
      <c r="C5667" s="323" t="s">
        <v>1711</v>
      </c>
      <c r="D5667" s="323" t="s">
        <v>27789</v>
      </c>
      <c r="F5667" s="286" t="str">
        <f t="shared" si="1"/>
        <v>87245</v>
      </c>
      <c r="H5667" s="388">
        <f t="shared" si="2"/>
        <v>332.06</v>
      </c>
    </row>
    <row r="5668" ht="15.75" customHeight="1">
      <c r="A5668" s="323" t="s">
        <v>27791</v>
      </c>
      <c r="B5668" s="480" t="s">
        <v>27793</v>
      </c>
      <c r="C5668" s="323" t="s">
        <v>1711</v>
      </c>
      <c r="D5668" s="323" t="s">
        <v>27794</v>
      </c>
      <c r="F5668" s="286" t="str">
        <f t="shared" si="1"/>
        <v>87264</v>
      </c>
      <c r="H5668" s="388">
        <f t="shared" si="2"/>
        <v>63.08</v>
      </c>
    </row>
    <row r="5669" ht="15.75" customHeight="1">
      <c r="A5669" s="323" t="s">
        <v>27796</v>
      </c>
      <c r="B5669" s="480" t="s">
        <v>27797</v>
      </c>
      <c r="C5669" s="323" t="s">
        <v>1711</v>
      </c>
      <c r="D5669" s="323" t="s">
        <v>27798</v>
      </c>
      <c r="F5669" s="286" t="str">
        <f t="shared" si="1"/>
        <v>87265</v>
      </c>
      <c r="H5669" s="388">
        <f t="shared" si="2"/>
        <v>55.06</v>
      </c>
    </row>
    <row r="5670" ht="15.75" customHeight="1">
      <c r="A5670" s="323" t="s">
        <v>27799</v>
      </c>
      <c r="B5670" s="480" t="s">
        <v>27800</v>
      </c>
      <c r="C5670" s="323" t="s">
        <v>1711</v>
      </c>
      <c r="D5670" s="323" t="s">
        <v>4732</v>
      </c>
      <c r="F5670" s="286" t="str">
        <f t="shared" si="1"/>
        <v>87266</v>
      </c>
      <c r="H5670" s="388">
        <f t="shared" si="2"/>
        <v>65.93</v>
      </c>
    </row>
    <row r="5671" ht="15.75" customHeight="1">
      <c r="A5671" s="323" t="s">
        <v>27801</v>
      </c>
      <c r="B5671" s="480" t="s">
        <v>27802</v>
      </c>
      <c r="C5671" s="323" t="s">
        <v>1711</v>
      </c>
      <c r="D5671" s="323" t="s">
        <v>27803</v>
      </c>
      <c r="F5671" s="286" t="str">
        <f t="shared" si="1"/>
        <v>87267</v>
      </c>
      <c r="H5671" s="388">
        <f t="shared" si="2"/>
        <v>62.36</v>
      </c>
    </row>
    <row r="5672" ht="15.75" customHeight="1">
      <c r="A5672" s="323" t="s">
        <v>27805</v>
      </c>
      <c r="B5672" s="480" t="s">
        <v>27806</v>
      </c>
      <c r="C5672" s="323" t="s">
        <v>1711</v>
      </c>
      <c r="D5672" s="323" t="s">
        <v>17873</v>
      </c>
      <c r="F5672" s="286" t="str">
        <f t="shared" si="1"/>
        <v>87268</v>
      </c>
      <c r="H5672" s="388">
        <f t="shared" si="2"/>
        <v>67.98</v>
      </c>
    </row>
    <row r="5673" ht="15.75" customHeight="1">
      <c r="A5673" s="323" t="s">
        <v>27808</v>
      </c>
      <c r="B5673" s="480" t="s">
        <v>27809</v>
      </c>
      <c r="C5673" s="323" t="s">
        <v>1711</v>
      </c>
      <c r="D5673" s="323" t="s">
        <v>14570</v>
      </c>
      <c r="F5673" s="286" t="str">
        <f t="shared" si="1"/>
        <v>87269</v>
      </c>
      <c r="H5673" s="388">
        <f t="shared" si="2"/>
        <v>59.24</v>
      </c>
    </row>
    <row r="5674" ht="15.75" customHeight="1">
      <c r="A5674" s="323" t="s">
        <v>27810</v>
      </c>
      <c r="B5674" s="480" t="s">
        <v>27811</v>
      </c>
      <c r="C5674" s="323" t="s">
        <v>1711</v>
      </c>
      <c r="D5674" s="323" t="s">
        <v>27812</v>
      </c>
      <c r="F5674" s="286" t="str">
        <f t="shared" si="1"/>
        <v>87270</v>
      </c>
      <c r="H5674" s="388">
        <f t="shared" si="2"/>
        <v>70.38</v>
      </c>
    </row>
    <row r="5675" ht="15.75" customHeight="1">
      <c r="A5675" s="323" t="s">
        <v>27813</v>
      </c>
      <c r="B5675" s="480" t="s">
        <v>27814</v>
      </c>
      <c r="C5675" s="323" t="s">
        <v>1711</v>
      </c>
      <c r="D5675" s="323" t="s">
        <v>5875</v>
      </c>
      <c r="F5675" s="286" t="str">
        <f t="shared" si="1"/>
        <v>87271</v>
      </c>
      <c r="H5675" s="388">
        <f t="shared" si="2"/>
        <v>66.25</v>
      </c>
    </row>
    <row r="5676" ht="15.75" customHeight="1">
      <c r="A5676" s="323" t="s">
        <v>20607</v>
      </c>
      <c r="B5676" s="480" t="s">
        <v>20612</v>
      </c>
      <c r="C5676" s="323" t="s">
        <v>1711</v>
      </c>
      <c r="D5676" s="323" t="s">
        <v>8958</v>
      </c>
      <c r="F5676" s="286" t="str">
        <f t="shared" si="1"/>
        <v>87272</v>
      </c>
      <c r="H5676" s="388">
        <f t="shared" si="2"/>
        <v>72.42</v>
      </c>
    </row>
    <row r="5677" ht="15.75" customHeight="1">
      <c r="A5677" s="323" t="s">
        <v>27818</v>
      </c>
      <c r="B5677" s="480" t="s">
        <v>27819</v>
      </c>
      <c r="C5677" s="323" t="s">
        <v>1711</v>
      </c>
      <c r="D5677" s="323" t="s">
        <v>27820</v>
      </c>
      <c r="F5677" s="286" t="str">
        <f t="shared" si="1"/>
        <v>87273</v>
      </c>
      <c r="H5677" s="388">
        <f t="shared" si="2"/>
        <v>61.74</v>
      </c>
    </row>
    <row r="5678" ht="15.75" customHeight="1">
      <c r="A5678" s="323" t="s">
        <v>27821</v>
      </c>
      <c r="B5678" s="480" t="s">
        <v>27822</v>
      </c>
      <c r="C5678" s="323" t="s">
        <v>1711</v>
      </c>
      <c r="D5678" s="323" t="s">
        <v>2829</v>
      </c>
      <c r="F5678" s="286" t="str">
        <f t="shared" si="1"/>
        <v>87274</v>
      </c>
      <c r="H5678" s="388">
        <f t="shared" si="2"/>
        <v>74.12</v>
      </c>
    </row>
    <row r="5679" ht="15.75" customHeight="1">
      <c r="A5679" s="323" t="s">
        <v>27823</v>
      </c>
      <c r="B5679" s="480" t="s">
        <v>27824</v>
      </c>
      <c r="C5679" s="323" t="s">
        <v>1711</v>
      </c>
      <c r="D5679" s="323" t="s">
        <v>22577</v>
      </c>
      <c r="F5679" s="286" t="str">
        <f t="shared" si="1"/>
        <v>87275</v>
      </c>
      <c r="H5679" s="388">
        <f t="shared" si="2"/>
        <v>70.47</v>
      </c>
    </row>
    <row r="5680" ht="15.75" customHeight="1">
      <c r="A5680" s="323" t="s">
        <v>27826</v>
      </c>
      <c r="B5680" s="480" t="s">
        <v>27827</v>
      </c>
      <c r="C5680" s="323" t="s">
        <v>1711</v>
      </c>
      <c r="D5680" s="323" t="s">
        <v>27829</v>
      </c>
      <c r="F5680" s="286" t="str">
        <f t="shared" si="1"/>
        <v>88786</v>
      </c>
      <c r="H5680" s="388">
        <f t="shared" si="2"/>
        <v>317.67</v>
      </c>
    </row>
    <row r="5681" ht="15.75" customHeight="1">
      <c r="A5681" s="323" t="s">
        <v>27830</v>
      </c>
      <c r="B5681" s="480" t="s">
        <v>27831</v>
      </c>
      <c r="C5681" s="323" t="s">
        <v>1711</v>
      </c>
      <c r="D5681" s="323" t="s">
        <v>27832</v>
      </c>
      <c r="F5681" s="286" t="str">
        <f t="shared" si="1"/>
        <v>88787</v>
      </c>
      <c r="H5681" s="388">
        <f t="shared" si="2"/>
        <v>293.55</v>
      </c>
    </row>
    <row r="5682" ht="15.75" customHeight="1">
      <c r="A5682" s="323" t="s">
        <v>27833</v>
      </c>
      <c r="B5682" s="480" t="s">
        <v>27834</v>
      </c>
      <c r="C5682" s="323" t="s">
        <v>1711</v>
      </c>
      <c r="D5682" s="323" t="s">
        <v>27835</v>
      </c>
      <c r="F5682" s="286" t="str">
        <f t="shared" si="1"/>
        <v>88788</v>
      </c>
      <c r="H5682" s="388">
        <f t="shared" si="2"/>
        <v>306.07</v>
      </c>
    </row>
    <row r="5683" ht="15.75" customHeight="1">
      <c r="A5683" s="323" t="s">
        <v>27838</v>
      </c>
      <c r="B5683" s="480" t="s">
        <v>27839</v>
      </c>
      <c r="C5683" s="323" t="s">
        <v>1711</v>
      </c>
      <c r="D5683" s="323" t="s">
        <v>27840</v>
      </c>
      <c r="F5683" s="286" t="str">
        <f t="shared" si="1"/>
        <v>88789</v>
      </c>
      <c r="H5683" s="388">
        <f t="shared" si="2"/>
        <v>367.9</v>
      </c>
    </row>
    <row r="5684" ht="15.75" customHeight="1">
      <c r="A5684" s="323" t="s">
        <v>27841</v>
      </c>
      <c r="B5684" s="480" t="s">
        <v>27842</v>
      </c>
      <c r="C5684" s="323" t="s">
        <v>1711</v>
      </c>
      <c r="D5684" s="323" t="s">
        <v>27843</v>
      </c>
      <c r="F5684" s="286" t="str">
        <f t="shared" si="1"/>
        <v>89045</v>
      </c>
      <c r="H5684" s="388">
        <f t="shared" si="2"/>
        <v>62.88</v>
      </c>
    </row>
    <row r="5685" ht="15.75" customHeight="1">
      <c r="A5685" s="323" t="s">
        <v>27844</v>
      </c>
      <c r="B5685" s="480" t="s">
        <v>27845</v>
      </c>
      <c r="C5685" s="323" t="s">
        <v>1711</v>
      </c>
      <c r="D5685" s="323" t="s">
        <v>11015</v>
      </c>
      <c r="F5685" s="286" t="str">
        <f t="shared" si="1"/>
        <v>89170</v>
      </c>
      <c r="H5685" s="388">
        <f t="shared" si="2"/>
        <v>60.86</v>
      </c>
    </row>
    <row r="5686" ht="15.75" customHeight="1">
      <c r="A5686" s="323" t="s">
        <v>27846</v>
      </c>
      <c r="B5686" s="480" t="s">
        <v>27847</v>
      </c>
      <c r="C5686" s="323" t="s">
        <v>1711</v>
      </c>
      <c r="D5686" s="323" t="s">
        <v>27848</v>
      </c>
      <c r="F5686" s="286" t="str">
        <f t="shared" si="1"/>
        <v>93392</v>
      </c>
      <c r="H5686" s="388">
        <f t="shared" si="2"/>
        <v>49.78</v>
      </c>
    </row>
    <row r="5687" ht="15.75" customHeight="1">
      <c r="A5687" s="323" t="s">
        <v>27850</v>
      </c>
      <c r="B5687" s="480" t="s">
        <v>27851</v>
      </c>
      <c r="C5687" s="323" t="s">
        <v>1711</v>
      </c>
      <c r="D5687" s="323" t="s">
        <v>27853</v>
      </c>
      <c r="F5687" s="286" t="str">
        <f t="shared" si="1"/>
        <v>93393</v>
      </c>
      <c r="H5687" s="388">
        <f t="shared" si="2"/>
        <v>41.89</v>
      </c>
    </row>
    <row r="5688" ht="15.75" customHeight="1">
      <c r="A5688" s="323" t="s">
        <v>27854</v>
      </c>
      <c r="B5688" s="480" t="s">
        <v>27855</v>
      </c>
      <c r="C5688" s="323" t="s">
        <v>1711</v>
      </c>
      <c r="D5688" s="323" t="s">
        <v>27857</v>
      </c>
      <c r="F5688" s="286" t="str">
        <f t="shared" si="1"/>
        <v>93394</v>
      </c>
      <c r="H5688" s="388">
        <f t="shared" si="2"/>
        <v>52.63</v>
      </c>
    </row>
    <row r="5689" ht="15.75" customHeight="1">
      <c r="A5689" s="323" t="s">
        <v>27858</v>
      </c>
      <c r="B5689" s="480" t="s">
        <v>27859</v>
      </c>
      <c r="C5689" s="323" t="s">
        <v>1711</v>
      </c>
      <c r="D5689" s="323" t="s">
        <v>27860</v>
      </c>
      <c r="F5689" s="286" t="str">
        <f t="shared" si="1"/>
        <v>93395</v>
      </c>
      <c r="H5689" s="388">
        <f t="shared" si="2"/>
        <v>49.06</v>
      </c>
    </row>
    <row r="5690" ht="15.75" customHeight="1">
      <c r="A5690" s="323" t="s">
        <v>27861</v>
      </c>
      <c r="B5690" s="480" t="s">
        <v>27862</v>
      </c>
      <c r="C5690" s="323" t="s">
        <v>1711</v>
      </c>
      <c r="D5690" s="323" t="s">
        <v>27863</v>
      </c>
      <c r="F5690" s="286" t="str">
        <f t="shared" si="1"/>
        <v>99194</v>
      </c>
      <c r="H5690" s="388">
        <f t="shared" si="2"/>
        <v>55.98</v>
      </c>
    </row>
    <row r="5691" ht="15.75" customHeight="1">
      <c r="A5691" s="323" t="s">
        <v>27866</v>
      </c>
      <c r="B5691" s="480" t="s">
        <v>27867</v>
      </c>
      <c r="C5691" s="323" t="s">
        <v>1711</v>
      </c>
      <c r="D5691" s="323" t="s">
        <v>27868</v>
      </c>
      <c r="F5691" s="286" t="str">
        <f t="shared" si="1"/>
        <v>99195</v>
      </c>
      <c r="H5691" s="388">
        <f t="shared" si="2"/>
        <v>48.09</v>
      </c>
    </row>
    <row r="5692" ht="15.75" customHeight="1">
      <c r="A5692" s="323" t="s">
        <v>27869</v>
      </c>
      <c r="B5692" s="480" t="s">
        <v>27870</v>
      </c>
      <c r="C5692" s="323" t="s">
        <v>1711</v>
      </c>
      <c r="D5692" s="323" t="s">
        <v>27871</v>
      </c>
      <c r="F5692" s="286" t="str">
        <f t="shared" si="1"/>
        <v>99196</v>
      </c>
      <c r="H5692" s="388">
        <f t="shared" si="2"/>
        <v>58.83</v>
      </c>
    </row>
    <row r="5693" ht="15.75" customHeight="1">
      <c r="A5693" s="323" t="s">
        <v>27872</v>
      </c>
      <c r="B5693" s="480" t="s">
        <v>27873</v>
      </c>
      <c r="C5693" s="323" t="s">
        <v>1711</v>
      </c>
      <c r="D5693" s="323" t="s">
        <v>27874</v>
      </c>
      <c r="F5693" s="286" t="str">
        <f t="shared" si="1"/>
        <v>99198</v>
      </c>
      <c r="H5693" s="388">
        <f t="shared" si="2"/>
        <v>55.27</v>
      </c>
    </row>
    <row r="5694" ht="15.75" customHeight="1">
      <c r="A5694" s="323" t="s">
        <v>20357</v>
      </c>
      <c r="B5694" s="480" t="s">
        <v>20359</v>
      </c>
      <c r="C5694" s="323" t="s">
        <v>722</v>
      </c>
      <c r="D5694" s="323" t="s">
        <v>27875</v>
      </c>
      <c r="F5694" s="286" t="str">
        <f t="shared" si="1"/>
        <v>84088</v>
      </c>
      <c r="H5694" s="388">
        <f t="shared" si="2"/>
        <v>119.52</v>
      </c>
    </row>
    <row r="5695" ht="15.75" customHeight="1">
      <c r="A5695" s="323" t="s">
        <v>27878</v>
      </c>
      <c r="B5695" s="480" t="s">
        <v>27879</v>
      </c>
      <c r="C5695" s="323" t="s">
        <v>722</v>
      </c>
      <c r="D5695" s="323" t="s">
        <v>27880</v>
      </c>
      <c r="F5695" s="286" t="str">
        <f t="shared" si="1"/>
        <v>84089</v>
      </c>
      <c r="H5695" s="388">
        <f t="shared" si="2"/>
        <v>168.34</v>
      </c>
    </row>
    <row r="5696" ht="15.75" customHeight="1">
      <c r="A5696" s="323" t="s">
        <v>27882</v>
      </c>
      <c r="B5696" s="480" t="s">
        <v>27883</v>
      </c>
      <c r="C5696" s="323" t="s">
        <v>722</v>
      </c>
      <c r="D5696" s="323" t="s">
        <v>27884</v>
      </c>
      <c r="F5696" s="286" t="str">
        <f t="shared" si="1"/>
        <v>40675</v>
      </c>
      <c r="H5696" s="388">
        <f t="shared" si="2"/>
        <v>5.19</v>
      </c>
    </row>
    <row r="5697" ht="15.75" customHeight="1">
      <c r="A5697" s="323" t="s">
        <v>27885</v>
      </c>
      <c r="B5697" s="480" t="s">
        <v>27886</v>
      </c>
      <c r="C5697" s="323" t="s">
        <v>722</v>
      </c>
      <c r="D5697" s="323" t="s">
        <v>27887</v>
      </c>
      <c r="F5697" s="286" t="str">
        <f t="shared" si="1"/>
        <v>84093</v>
      </c>
      <c r="H5697" s="388">
        <f t="shared" si="2"/>
        <v>43.37</v>
      </c>
    </row>
    <row r="5698" ht="15.75" customHeight="1">
      <c r="A5698" s="323" t="s">
        <v>27888</v>
      </c>
      <c r="B5698" s="480" t="s">
        <v>27890</v>
      </c>
      <c r="C5698" s="323" t="s">
        <v>1711</v>
      </c>
      <c r="D5698" s="323" t="s">
        <v>27891</v>
      </c>
      <c r="F5698" s="286" t="str">
        <f t="shared" si="1"/>
        <v>96112</v>
      </c>
      <c r="H5698" s="388">
        <f t="shared" si="2"/>
        <v>128.37</v>
      </c>
    </row>
    <row r="5699" ht="15.75" customHeight="1">
      <c r="A5699" s="323" t="s">
        <v>18190</v>
      </c>
      <c r="B5699" s="480" t="s">
        <v>18192</v>
      </c>
      <c r="C5699" s="323" t="s">
        <v>1711</v>
      </c>
      <c r="D5699" s="323" t="s">
        <v>27894</v>
      </c>
      <c r="F5699" s="286" t="str">
        <f t="shared" si="1"/>
        <v>96117</v>
      </c>
      <c r="H5699" s="388">
        <f t="shared" si="2"/>
        <v>154.65</v>
      </c>
    </row>
    <row r="5700" ht="15.75" customHeight="1">
      <c r="A5700" s="323" t="s">
        <v>27895</v>
      </c>
      <c r="B5700" s="480" t="s">
        <v>27896</v>
      </c>
      <c r="C5700" s="323" t="s">
        <v>722</v>
      </c>
      <c r="D5700" s="323" t="s">
        <v>27897</v>
      </c>
      <c r="F5700" s="286" t="str">
        <f t="shared" si="1"/>
        <v>96122</v>
      </c>
      <c r="H5700" s="388">
        <f t="shared" si="2"/>
        <v>36.47</v>
      </c>
    </row>
    <row r="5701" ht="15.75" customHeight="1">
      <c r="A5701" s="323" t="s">
        <v>27898</v>
      </c>
      <c r="B5701" s="480" t="s">
        <v>27899</v>
      </c>
      <c r="C5701" s="323" t="s">
        <v>1711</v>
      </c>
      <c r="D5701" s="323" t="s">
        <v>27072</v>
      </c>
      <c r="F5701" s="286" t="str">
        <f t="shared" si="1"/>
        <v>96109</v>
      </c>
      <c r="H5701" s="388">
        <f t="shared" si="2"/>
        <v>39.95</v>
      </c>
    </row>
    <row r="5702" ht="15.75" customHeight="1">
      <c r="A5702" s="323" t="s">
        <v>27903</v>
      </c>
      <c r="B5702" s="480" t="s">
        <v>27904</v>
      </c>
      <c r="C5702" s="323" t="s">
        <v>1711</v>
      </c>
      <c r="D5702" s="323" t="s">
        <v>27905</v>
      </c>
      <c r="F5702" s="286" t="str">
        <f t="shared" si="1"/>
        <v>96110</v>
      </c>
      <c r="H5702" s="388">
        <f t="shared" si="2"/>
        <v>64.56</v>
      </c>
    </row>
    <row r="5703" ht="15.75" customHeight="1">
      <c r="A5703" s="323" t="s">
        <v>18290</v>
      </c>
      <c r="B5703" s="480" t="s">
        <v>18298</v>
      </c>
      <c r="C5703" s="323" t="s">
        <v>1711</v>
      </c>
      <c r="D5703" s="323" t="s">
        <v>23332</v>
      </c>
      <c r="F5703" s="286" t="str">
        <f t="shared" si="1"/>
        <v>96113</v>
      </c>
      <c r="H5703" s="388">
        <f t="shared" si="2"/>
        <v>35.66</v>
      </c>
    </row>
    <row r="5704" ht="15.75" customHeight="1">
      <c r="A5704" s="323" t="s">
        <v>27906</v>
      </c>
      <c r="B5704" s="480" t="s">
        <v>27907</v>
      </c>
      <c r="C5704" s="323" t="s">
        <v>1711</v>
      </c>
      <c r="D5704" s="323" t="s">
        <v>7665</v>
      </c>
      <c r="F5704" s="286" t="str">
        <f t="shared" si="1"/>
        <v>96114</v>
      </c>
      <c r="H5704" s="388">
        <f t="shared" si="2"/>
        <v>64.85</v>
      </c>
    </row>
    <row r="5705" ht="15.75" customHeight="1">
      <c r="A5705" s="323" t="s">
        <v>21501</v>
      </c>
      <c r="B5705" s="480" t="s">
        <v>21502</v>
      </c>
      <c r="C5705" s="323" t="s">
        <v>722</v>
      </c>
      <c r="D5705" s="323" t="s">
        <v>27910</v>
      </c>
      <c r="F5705" s="286" t="str">
        <f t="shared" si="1"/>
        <v>96120</v>
      </c>
      <c r="H5705" s="388">
        <f t="shared" si="2"/>
        <v>2.74</v>
      </c>
    </row>
    <row r="5706" ht="15.75" customHeight="1">
      <c r="A5706" s="323" t="s">
        <v>27912</v>
      </c>
      <c r="B5706" s="480" t="s">
        <v>27913</v>
      </c>
      <c r="C5706" s="323" t="s">
        <v>722</v>
      </c>
      <c r="D5706" s="323" t="s">
        <v>5727</v>
      </c>
      <c r="F5706" s="286" t="str">
        <f t="shared" si="1"/>
        <v>96123</v>
      </c>
      <c r="H5706" s="388">
        <f t="shared" si="2"/>
        <v>27.21</v>
      </c>
    </row>
    <row r="5707" ht="15.75" customHeight="1">
      <c r="A5707" s="323" t="s">
        <v>27914</v>
      </c>
      <c r="B5707" s="480" t="s">
        <v>27915</v>
      </c>
      <c r="C5707" s="323" t="s">
        <v>1711</v>
      </c>
      <c r="D5707" s="323" t="s">
        <v>27916</v>
      </c>
      <c r="F5707" s="286" t="str">
        <f t="shared" si="1"/>
        <v>99054</v>
      </c>
      <c r="H5707" s="388">
        <f t="shared" si="2"/>
        <v>48.84</v>
      </c>
    </row>
    <row r="5708" ht="15.75" customHeight="1">
      <c r="A5708" s="323" t="s">
        <v>27917</v>
      </c>
      <c r="B5708" s="480" t="s">
        <v>27918</v>
      </c>
      <c r="C5708" s="323" t="s">
        <v>1711</v>
      </c>
      <c r="D5708" s="323" t="s">
        <v>27920</v>
      </c>
      <c r="F5708" s="286" t="str">
        <f t="shared" si="1"/>
        <v>72200</v>
      </c>
      <c r="H5708" s="388">
        <f t="shared" si="2"/>
        <v>111.85</v>
      </c>
    </row>
    <row r="5709" ht="15.75" customHeight="1">
      <c r="A5709" s="323" t="s">
        <v>27922</v>
      </c>
      <c r="B5709" s="480" t="s">
        <v>27923</v>
      </c>
      <c r="C5709" s="323" t="s">
        <v>722</v>
      </c>
      <c r="D5709" s="323" t="s">
        <v>27924</v>
      </c>
      <c r="F5709" s="286" t="str">
        <f t="shared" si="1"/>
        <v>73807/1</v>
      </c>
      <c r="H5709" s="388">
        <f t="shared" si="2"/>
        <v>112.92</v>
      </c>
    </row>
    <row r="5710" ht="15.75" customHeight="1">
      <c r="A5710" s="323" t="s">
        <v>27926</v>
      </c>
      <c r="B5710" s="480" t="s">
        <v>27927</v>
      </c>
      <c r="C5710" s="323" t="s">
        <v>1711</v>
      </c>
      <c r="D5710" s="323" t="s">
        <v>3511</v>
      </c>
      <c r="F5710" s="286" t="str">
        <f t="shared" si="1"/>
        <v>72201</v>
      </c>
      <c r="H5710" s="388">
        <f t="shared" si="2"/>
        <v>12.16</v>
      </c>
    </row>
    <row r="5711" ht="15.75" customHeight="1">
      <c r="A5711" s="323" t="s">
        <v>27928</v>
      </c>
      <c r="B5711" s="480" t="s">
        <v>27929</v>
      </c>
      <c r="C5711" s="323" t="s">
        <v>1711</v>
      </c>
      <c r="D5711" s="323" t="s">
        <v>23654</v>
      </c>
      <c r="F5711" s="286" t="str">
        <f t="shared" si="1"/>
        <v>96111</v>
      </c>
      <c r="H5711" s="388">
        <f t="shared" si="2"/>
        <v>46.14</v>
      </c>
    </row>
    <row r="5712" ht="15.75" customHeight="1">
      <c r="A5712" s="323" t="s">
        <v>27930</v>
      </c>
      <c r="B5712" s="480" t="s">
        <v>27931</v>
      </c>
      <c r="C5712" s="323" t="s">
        <v>1711</v>
      </c>
      <c r="D5712" s="323" t="s">
        <v>20619</v>
      </c>
      <c r="F5712" s="286" t="str">
        <f t="shared" si="1"/>
        <v>96116</v>
      </c>
      <c r="H5712" s="388">
        <f t="shared" si="2"/>
        <v>49.17</v>
      </c>
    </row>
    <row r="5713" ht="15.75" customHeight="1">
      <c r="A5713" s="323" t="s">
        <v>27934</v>
      </c>
      <c r="B5713" s="480" t="s">
        <v>27935</v>
      </c>
      <c r="C5713" s="323" t="s">
        <v>722</v>
      </c>
      <c r="D5713" s="323" t="s">
        <v>7371</v>
      </c>
      <c r="F5713" s="286" t="str">
        <f t="shared" si="1"/>
        <v>96121</v>
      </c>
      <c r="H5713" s="388">
        <f t="shared" si="2"/>
        <v>9.61</v>
      </c>
    </row>
    <row r="5714" ht="15.75" customHeight="1">
      <c r="A5714" s="323" t="s">
        <v>27937</v>
      </c>
      <c r="B5714" s="480" t="s">
        <v>27938</v>
      </c>
      <c r="C5714" s="323" t="s">
        <v>1711</v>
      </c>
      <c r="D5714" s="323" t="s">
        <v>8811</v>
      </c>
      <c r="F5714" s="286" t="str">
        <f t="shared" si="1"/>
        <v>96485</v>
      </c>
      <c r="H5714" s="388">
        <f t="shared" si="2"/>
        <v>52.47</v>
      </c>
    </row>
    <row r="5715" ht="15.75" customHeight="1">
      <c r="A5715" s="323" t="s">
        <v>27939</v>
      </c>
      <c r="B5715" s="480" t="s">
        <v>27940</v>
      </c>
      <c r="C5715" s="323" t="s">
        <v>1711</v>
      </c>
      <c r="D5715" s="323" t="s">
        <v>27941</v>
      </c>
      <c r="F5715" s="286" t="str">
        <f t="shared" si="1"/>
        <v>96486</v>
      </c>
      <c r="H5715" s="388">
        <f t="shared" si="2"/>
        <v>55.88</v>
      </c>
    </row>
    <row r="5716" ht="15.75" customHeight="1">
      <c r="A5716" s="323" t="s">
        <v>27943</v>
      </c>
      <c r="B5716" s="480" t="s">
        <v>27944</v>
      </c>
      <c r="C5716" s="323" t="s">
        <v>1711</v>
      </c>
      <c r="D5716" s="323" t="s">
        <v>27945</v>
      </c>
      <c r="F5716" s="286" t="str">
        <f t="shared" si="1"/>
        <v>72198</v>
      </c>
      <c r="H5716" s="388">
        <f t="shared" si="2"/>
        <v>115.02</v>
      </c>
    </row>
    <row r="5717" ht="15.75" customHeight="1">
      <c r="A5717" s="323" t="s">
        <v>27947</v>
      </c>
      <c r="B5717" s="480" t="s">
        <v>27948</v>
      </c>
      <c r="C5717" s="323" t="s">
        <v>1711</v>
      </c>
      <c r="D5717" s="323" t="s">
        <v>10380</v>
      </c>
      <c r="F5717" s="286" t="str">
        <f t="shared" si="1"/>
        <v>73833/1</v>
      </c>
      <c r="H5717" s="388">
        <f t="shared" si="2"/>
        <v>73.37</v>
      </c>
    </row>
    <row r="5718" ht="15.75" customHeight="1">
      <c r="A5718" s="323" t="s">
        <v>27949</v>
      </c>
      <c r="B5718" s="480" t="s">
        <v>27950</v>
      </c>
      <c r="C5718" s="323" t="s">
        <v>1711</v>
      </c>
      <c r="D5718" s="323" t="s">
        <v>27951</v>
      </c>
      <c r="F5718" s="286" t="str">
        <f t="shared" si="1"/>
        <v>83730</v>
      </c>
      <c r="H5718" s="388">
        <f t="shared" si="2"/>
        <v>176.42</v>
      </c>
    </row>
    <row r="5719" ht="15.75" customHeight="1">
      <c r="A5719" s="323" t="s">
        <v>27952</v>
      </c>
      <c r="B5719" s="480" t="s">
        <v>27953</v>
      </c>
      <c r="C5719" s="323" t="s">
        <v>1711</v>
      </c>
      <c r="D5719" s="323" t="s">
        <v>27954</v>
      </c>
      <c r="F5719" s="286" t="str">
        <f t="shared" si="1"/>
        <v>83736</v>
      </c>
      <c r="H5719" s="388">
        <f t="shared" si="2"/>
        <v>186.58</v>
      </c>
    </row>
    <row r="5720" ht="15.75" customHeight="1">
      <c r="A5720" s="323" t="s">
        <v>27955</v>
      </c>
      <c r="B5720" s="480" t="s">
        <v>27956</v>
      </c>
      <c r="C5720" s="323" t="s">
        <v>1711</v>
      </c>
      <c r="D5720" s="323" t="s">
        <v>22545</v>
      </c>
      <c r="F5720" s="286" t="str">
        <f t="shared" si="1"/>
        <v>91514</v>
      </c>
      <c r="H5720" s="388">
        <f t="shared" si="2"/>
        <v>6.59</v>
      </c>
    </row>
    <row r="5721" ht="15.75" customHeight="1">
      <c r="A5721" s="323" t="s">
        <v>27959</v>
      </c>
      <c r="B5721" s="480" t="s">
        <v>27960</v>
      </c>
      <c r="C5721" s="323" t="s">
        <v>1711</v>
      </c>
      <c r="D5721" s="323" t="s">
        <v>12467</v>
      </c>
      <c r="F5721" s="286" t="str">
        <f t="shared" si="1"/>
        <v>91515</v>
      </c>
      <c r="H5721" s="388">
        <f t="shared" si="2"/>
        <v>8.72</v>
      </c>
    </row>
    <row r="5722" ht="15.75" customHeight="1">
      <c r="A5722" s="323" t="s">
        <v>27962</v>
      </c>
      <c r="B5722" s="480" t="s">
        <v>27963</v>
      </c>
      <c r="C5722" s="323" t="s">
        <v>1711</v>
      </c>
      <c r="D5722" s="323" t="s">
        <v>15118</v>
      </c>
      <c r="F5722" s="286" t="str">
        <f t="shared" si="1"/>
        <v>91516</v>
      </c>
      <c r="H5722" s="388">
        <f t="shared" si="2"/>
        <v>12.74</v>
      </c>
    </row>
    <row r="5723" ht="15.75" customHeight="1">
      <c r="A5723" s="323" t="s">
        <v>27964</v>
      </c>
      <c r="B5723" s="480" t="s">
        <v>27965</v>
      </c>
      <c r="C5723" s="323" t="s">
        <v>1711</v>
      </c>
      <c r="D5723" s="323" t="s">
        <v>8863</v>
      </c>
      <c r="F5723" s="286" t="str">
        <f t="shared" si="1"/>
        <v>91517</v>
      </c>
      <c r="H5723" s="388">
        <f t="shared" si="2"/>
        <v>14.18</v>
      </c>
    </row>
    <row r="5724" ht="15.75" customHeight="1">
      <c r="A5724" s="323" t="s">
        <v>27966</v>
      </c>
      <c r="B5724" s="480" t="s">
        <v>27967</v>
      </c>
      <c r="C5724" s="323" t="s">
        <v>1711</v>
      </c>
      <c r="D5724" s="323" t="s">
        <v>27968</v>
      </c>
      <c r="F5724" s="286" t="str">
        <f t="shared" si="1"/>
        <v>91519</v>
      </c>
      <c r="H5724" s="388">
        <f t="shared" si="2"/>
        <v>16.29</v>
      </c>
    </row>
    <row r="5725" ht="15.75" customHeight="1">
      <c r="A5725" s="323" t="s">
        <v>27969</v>
      </c>
      <c r="B5725" s="480" t="s">
        <v>27970</v>
      </c>
      <c r="C5725" s="323" t="s">
        <v>1711</v>
      </c>
      <c r="D5725" s="323" t="s">
        <v>6732</v>
      </c>
      <c r="F5725" s="286" t="str">
        <f t="shared" si="1"/>
        <v>91520</v>
      </c>
      <c r="H5725" s="388">
        <f t="shared" si="2"/>
        <v>2.37</v>
      </c>
    </row>
    <row r="5726" ht="15.75" customHeight="1">
      <c r="A5726" s="323" t="s">
        <v>27972</v>
      </c>
      <c r="B5726" s="480" t="s">
        <v>27973</v>
      </c>
      <c r="C5726" s="323" t="s">
        <v>1711</v>
      </c>
      <c r="D5726" s="323" t="s">
        <v>3839</v>
      </c>
      <c r="F5726" s="286" t="str">
        <f t="shared" si="1"/>
        <v>91522</v>
      </c>
      <c r="H5726" s="388">
        <f t="shared" si="2"/>
        <v>2.86</v>
      </c>
    </row>
    <row r="5727" ht="15.75" customHeight="1">
      <c r="A5727" s="323" t="s">
        <v>27975</v>
      </c>
      <c r="B5727" s="480" t="s">
        <v>27976</v>
      </c>
      <c r="C5727" s="323" t="s">
        <v>1711</v>
      </c>
      <c r="D5727" s="323" t="s">
        <v>14508</v>
      </c>
      <c r="F5727" s="286" t="str">
        <f t="shared" si="1"/>
        <v>91525</v>
      </c>
      <c r="H5727" s="388">
        <f t="shared" si="2"/>
        <v>5.21</v>
      </c>
    </row>
    <row r="5728" ht="15.75" customHeight="1">
      <c r="A5728" s="323" t="s">
        <v>27977</v>
      </c>
      <c r="B5728" s="480" t="s">
        <v>27979</v>
      </c>
      <c r="C5728" s="323" t="s">
        <v>1666</v>
      </c>
      <c r="D5728" s="323" t="s">
        <v>27980</v>
      </c>
      <c r="F5728" s="286" t="str">
        <f t="shared" si="1"/>
        <v>87280</v>
      </c>
      <c r="H5728" s="388">
        <f t="shared" si="2"/>
        <v>301.36</v>
      </c>
    </row>
    <row r="5729" ht="15.75" customHeight="1">
      <c r="A5729" s="323" t="s">
        <v>27981</v>
      </c>
      <c r="B5729" s="480" t="s">
        <v>27982</v>
      </c>
      <c r="C5729" s="323" t="s">
        <v>1666</v>
      </c>
      <c r="D5729" s="323" t="s">
        <v>27983</v>
      </c>
      <c r="F5729" s="286" t="str">
        <f t="shared" si="1"/>
        <v>87281</v>
      </c>
      <c r="H5729" s="388">
        <f t="shared" si="2"/>
        <v>289.36</v>
      </c>
    </row>
    <row r="5730" ht="15.75" customHeight="1">
      <c r="A5730" s="323" t="s">
        <v>27984</v>
      </c>
      <c r="B5730" s="480" t="s">
        <v>27985</v>
      </c>
      <c r="C5730" s="323" t="s">
        <v>1666</v>
      </c>
      <c r="D5730" s="323" t="s">
        <v>27986</v>
      </c>
      <c r="F5730" s="286" t="str">
        <f t="shared" si="1"/>
        <v>87283</v>
      </c>
      <c r="H5730" s="388">
        <f t="shared" si="2"/>
        <v>308.76</v>
      </c>
    </row>
    <row r="5731" ht="15.75" customHeight="1">
      <c r="A5731" s="323" t="s">
        <v>27988</v>
      </c>
      <c r="B5731" s="480" t="s">
        <v>27989</v>
      </c>
      <c r="C5731" s="323" t="s">
        <v>1666</v>
      </c>
      <c r="D5731" s="323" t="s">
        <v>27991</v>
      </c>
      <c r="F5731" s="286" t="str">
        <f t="shared" si="1"/>
        <v>87284</v>
      </c>
      <c r="H5731" s="388">
        <f t="shared" si="2"/>
        <v>295.63</v>
      </c>
    </row>
    <row r="5732" ht="15.75" customHeight="1">
      <c r="A5732" s="323" t="s">
        <v>27993</v>
      </c>
      <c r="B5732" s="480" t="s">
        <v>27994</v>
      </c>
      <c r="C5732" s="323" t="s">
        <v>1666</v>
      </c>
      <c r="D5732" s="323" t="s">
        <v>27995</v>
      </c>
      <c r="F5732" s="286" t="str">
        <f t="shared" si="1"/>
        <v>87286</v>
      </c>
      <c r="H5732" s="388">
        <f t="shared" si="2"/>
        <v>430.43</v>
      </c>
    </row>
    <row r="5733" ht="15.75" customHeight="1">
      <c r="A5733" s="323" t="s">
        <v>27996</v>
      </c>
      <c r="B5733" s="480" t="s">
        <v>27997</v>
      </c>
      <c r="C5733" s="323" t="s">
        <v>1666</v>
      </c>
      <c r="D5733" s="323" t="s">
        <v>27998</v>
      </c>
      <c r="F5733" s="286" t="str">
        <f t="shared" si="1"/>
        <v>87287</v>
      </c>
      <c r="H5733" s="388">
        <f t="shared" si="2"/>
        <v>405.03</v>
      </c>
    </row>
    <row r="5734" ht="15.75" customHeight="1">
      <c r="A5734" s="323" t="s">
        <v>27999</v>
      </c>
      <c r="B5734" s="480" t="s">
        <v>28000</v>
      </c>
      <c r="C5734" s="323" t="s">
        <v>1666</v>
      </c>
      <c r="D5734" s="323" t="s">
        <v>28001</v>
      </c>
      <c r="F5734" s="286" t="str">
        <f t="shared" si="1"/>
        <v>87289</v>
      </c>
      <c r="H5734" s="388">
        <f t="shared" si="2"/>
        <v>422.54</v>
      </c>
    </row>
    <row r="5735" ht="15.75" customHeight="1">
      <c r="A5735" s="323" t="s">
        <v>28002</v>
      </c>
      <c r="B5735" s="480" t="s">
        <v>28003</v>
      </c>
      <c r="C5735" s="323" t="s">
        <v>1666</v>
      </c>
      <c r="D5735" s="323" t="s">
        <v>28004</v>
      </c>
      <c r="F5735" s="286" t="str">
        <f t="shared" si="1"/>
        <v>87290</v>
      </c>
      <c r="H5735" s="388">
        <f t="shared" si="2"/>
        <v>407.69</v>
      </c>
    </row>
    <row r="5736" ht="15.75" customHeight="1">
      <c r="A5736" s="323" t="s">
        <v>28007</v>
      </c>
      <c r="B5736" s="480" t="s">
        <v>28009</v>
      </c>
      <c r="C5736" s="323" t="s">
        <v>1666</v>
      </c>
      <c r="D5736" s="323" t="s">
        <v>28010</v>
      </c>
      <c r="F5736" s="286" t="str">
        <f t="shared" si="1"/>
        <v>87292</v>
      </c>
      <c r="H5736" s="388">
        <f t="shared" si="2"/>
        <v>438.76</v>
      </c>
    </row>
    <row r="5737" ht="15.75" customHeight="1">
      <c r="A5737" s="323" t="s">
        <v>28011</v>
      </c>
      <c r="B5737" s="480" t="s">
        <v>28012</v>
      </c>
      <c r="C5737" s="323" t="s">
        <v>1666</v>
      </c>
      <c r="D5737" s="323" t="s">
        <v>28013</v>
      </c>
      <c r="F5737" s="286" t="str">
        <f t="shared" si="1"/>
        <v>87294</v>
      </c>
      <c r="H5737" s="388">
        <f t="shared" si="2"/>
        <v>412.7</v>
      </c>
    </row>
    <row r="5738" ht="15.75" customHeight="1">
      <c r="A5738" s="323" t="s">
        <v>28014</v>
      </c>
      <c r="B5738" s="480" t="s">
        <v>28016</v>
      </c>
      <c r="C5738" s="323" t="s">
        <v>1666</v>
      </c>
      <c r="D5738" s="323" t="s">
        <v>14108</v>
      </c>
      <c r="F5738" s="286" t="str">
        <f t="shared" si="1"/>
        <v>87295</v>
      </c>
      <c r="H5738" s="388">
        <f t="shared" si="2"/>
        <v>440.23</v>
      </c>
    </row>
    <row r="5739" ht="15.75" customHeight="1">
      <c r="A5739" s="323" t="s">
        <v>28017</v>
      </c>
      <c r="B5739" s="480" t="s">
        <v>28018</v>
      </c>
      <c r="C5739" s="323" t="s">
        <v>1666</v>
      </c>
      <c r="D5739" s="323" t="s">
        <v>28019</v>
      </c>
      <c r="F5739" s="286" t="str">
        <f t="shared" si="1"/>
        <v>87296</v>
      </c>
      <c r="H5739" s="388">
        <f t="shared" si="2"/>
        <v>405.49</v>
      </c>
    </row>
    <row r="5740" ht="15.75" customHeight="1">
      <c r="A5740" s="323" t="s">
        <v>28020</v>
      </c>
      <c r="B5740" s="480" t="s">
        <v>28021</v>
      </c>
      <c r="C5740" s="323" t="s">
        <v>1666</v>
      </c>
      <c r="D5740" s="323" t="s">
        <v>28023</v>
      </c>
      <c r="F5740" s="286" t="str">
        <f t="shared" si="1"/>
        <v>87298</v>
      </c>
      <c r="H5740" s="388">
        <f t="shared" si="2"/>
        <v>452.65</v>
      </c>
    </row>
    <row r="5741" ht="15.75" customHeight="1">
      <c r="A5741" s="323" t="s">
        <v>28024</v>
      </c>
      <c r="B5741" s="480" t="s">
        <v>28025</v>
      </c>
      <c r="C5741" s="323" t="s">
        <v>1666</v>
      </c>
      <c r="D5741" s="323" t="s">
        <v>28027</v>
      </c>
      <c r="F5741" s="286" t="str">
        <f t="shared" si="1"/>
        <v>87299</v>
      </c>
      <c r="H5741" s="388">
        <f t="shared" si="2"/>
        <v>295.72</v>
      </c>
    </row>
    <row r="5742" ht="15.75" customHeight="1">
      <c r="A5742" s="323" t="s">
        <v>28029</v>
      </c>
      <c r="B5742" s="480" t="s">
        <v>28030</v>
      </c>
      <c r="C5742" s="323" t="s">
        <v>1666</v>
      </c>
      <c r="D5742" s="323" t="s">
        <v>15093</v>
      </c>
      <c r="F5742" s="286" t="str">
        <f t="shared" si="1"/>
        <v>87301</v>
      </c>
      <c r="H5742" s="388">
        <f t="shared" si="2"/>
        <v>410.62</v>
      </c>
    </row>
    <row r="5743" ht="15.75" customHeight="1">
      <c r="A5743" s="323" t="s">
        <v>28032</v>
      </c>
      <c r="B5743" s="480" t="s">
        <v>28034</v>
      </c>
      <c r="C5743" s="323" t="s">
        <v>1666</v>
      </c>
      <c r="D5743" s="323" t="s">
        <v>28035</v>
      </c>
      <c r="F5743" s="286" t="str">
        <f t="shared" si="1"/>
        <v>87302</v>
      </c>
      <c r="H5743" s="388">
        <f t="shared" si="2"/>
        <v>395.14</v>
      </c>
    </row>
    <row r="5744" ht="15.75" customHeight="1">
      <c r="A5744" s="323" t="s">
        <v>28036</v>
      </c>
      <c r="B5744" s="480" t="s">
        <v>28037</v>
      </c>
      <c r="C5744" s="323" t="s">
        <v>1666</v>
      </c>
      <c r="D5744" s="323" t="s">
        <v>28038</v>
      </c>
      <c r="F5744" s="286" t="str">
        <f t="shared" si="1"/>
        <v>87304</v>
      </c>
      <c r="H5744" s="388">
        <f t="shared" si="2"/>
        <v>367.39</v>
      </c>
    </row>
    <row r="5745" ht="15.75" customHeight="1">
      <c r="A5745" s="323" t="s">
        <v>28039</v>
      </c>
      <c r="B5745" s="480" t="s">
        <v>28040</v>
      </c>
      <c r="C5745" s="323" t="s">
        <v>1666</v>
      </c>
      <c r="D5745" s="323" t="s">
        <v>28041</v>
      </c>
      <c r="F5745" s="286" t="str">
        <f t="shared" si="1"/>
        <v>87305</v>
      </c>
      <c r="H5745" s="388">
        <f t="shared" si="2"/>
        <v>364.74</v>
      </c>
    </row>
    <row r="5746" ht="15.75" customHeight="1">
      <c r="A5746" s="323" t="s">
        <v>28043</v>
      </c>
      <c r="B5746" s="480" t="s">
        <v>28044</v>
      </c>
      <c r="C5746" s="323" t="s">
        <v>1666</v>
      </c>
      <c r="D5746" s="323" t="s">
        <v>28046</v>
      </c>
      <c r="F5746" s="286" t="str">
        <f t="shared" si="1"/>
        <v>87307</v>
      </c>
      <c r="H5746" s="388">
        <f t="shared" si="2"/>
        <v>353.17</v>
      </c>
    </row>
    <row r="5747" ht="15.75" customHeight="1">
      <c r="A5747" s="323" t="s">
        <v>28047</v>
      </c>
      <c r="B5747" s="480" t="s">
        <v>28049</v>
      </c>
      <c r="C5747" s="323" t="s">
        <v>1666</v>
      </c>
      <c r="D5747" s="323" t="s">
        <v>28050</v>
      </c>
      <c r="F5747" s="286" t="str">
        <f t="shared" si="1"/>
        <v>87308</v>
      </c>
      <c r="H5747" s="388">
        <f t="shared" si="2"/>
        <v>338.68</v>
      </c>
    </row>
    <row r="5748" ht="15.75" customHeight="1">
      <c r="A5748" s="323" t="s">
        <v>28051</v>
      </c>
      <c r="B5748" s="480" t="s">
        <v>28052</v>
      </c>
      <c r="C5748" s="323" t="s">
        <v>1666</v>
      </c>
      <c r="D5748" s="323" t="s">
        <v>28053</v>
      </c>
      <c r="F5748" s="286" t="str">
        <f t="shared" si="1"/>
        <v>87310</v>
      </c>
      <c r="H5748" s="388">
        <f t="shared" si="2"/>
        <v>313.13</v>
      </c>
    </row>
    <row r="5749" ht="15.75" customHeight="1">
      <c r="A5749" s="323" t="s">
        <v>28054</v>
      </c>
      <c r="B5749" s="480" t="s">
        <v>28055</v>
      </c>
      <c r="C5749" s="323" t="s">
        <v>1666</v>
      </c>
      <c r="D5749" s="323" t="s">
        <v>28056</v>
      </c>
      <c r="F5749" s="286" t="str">
        <f t="shared" si="1"/>
        <v>87311</v>
      </c>
      <c r="H5749" s="388">
        <f t="shared" si="2"/>
        <v>298.74</v>
      </c>
    </row>
    <row r="5750" ht="15.75" customHeight="1">
      <c r="A5750" s="323" t="s">
        <v>28058</v>
      </c>
      <c r="B5750" s="480" t="s">
        <v>28059</v>
      </c>
      <c r="C5750" s="323" t="s">
        <v>1666</v>
      </c>
      <c r="D5750" s="323" t="s">
        <v>28061</v>
      </c>
      <c r="F5750" s="286" t="str">
        <f t="shared" si="1"/>
        <v>87313</v>
      </c>
      <c r="H5750" s="388">
        <f t="shared" si="2"/>
        <v>374.23</v>
      </c>
    </row>
    <row r="5751" ht="15.75" customHeight="1">
      <c r="A5751" s="323" t="s">
        <v>28062</v>
      </c>
      <c r="B5751" s="480" t="s">
        <v>28063</v>
      </c>
      <c r="C5751" s="323" t="s">
        <v>1666</v>
      </c>
      <c r="D5751" s="323" t="s">
        <v>28064</v>
      </c>
      <c r="F5751" s="286" t="str">
        <f t="shared" si="1"/>
        <v>87314</v>
      </c>
      <c r="H5751" s="388">
        <f t="shared" si="2"/>
        <v>360.99</v>
      </c>
    </row>
    <row r="5752" ht="15.75" customHeight="1">
      <c r="A5752" s="323" t="s">
        <v>28065</v>
      </c>
      <c r="B5752" s="480" t="s">
        <v>28066</v>
      </c>
      <c r="C5752" s="323" t="s">
        <v>1666</v>
      </c>
      <c r="D5752" s="323" t="s">
        <v>28067</v>
      </c>
      <c r="F5752" s="286" t="str">
        <f t="shared" si="1"/>
        <v>87316</v>
      </c>
      <c r="H5752" s="388">
        <f t="shared" si="2"/>
        <v>344.88</v>
      </c>
    </row>
    <row r="5753" ht="15.75" customHeight="1">
      <c r="A5753" s="323" t="s">
        <v>28068</v>
      </c>
      <c r="B5753" s="480" t="s">
        <v>28070</v>
      </c>
      <c r="C5753" s="323" t="s">
        <v>1666</v>
      </c>
      <c r="D5753" s="323" t="s">
        <v>28072</v>
      </c>
      <c r="F5753" s="286" t="str">
        <f t="shared" si="1"/>
        <v>87317</v>
      </c>
      <c r="H5753" s="388">
        <f t="shared" si="2"/>
        <v>324.24</v>
      </c>
    </row>
    <row r="5754" ht="15.75" customHeight="1">
      <c r="A5754" s="323" t="s">
        <v>28074</v>
      </c>
      <c r="B5754" s="480" t="s">
        <v>28075</v>
      </c>
      <c r="C5754" s="323" t="s">
        <v>1666</v>
      </c>
      <c r="D5754" s="323" t="s">
        <v>28076</v>
      </c>
      <c r="F5754" s="286" t="str">
        <f t="shared" si="1"/>
        <v>87319</v>
      </c>
      <c r="H5754" s="388">
        <f t="shared" si="2"/>
        <v>2331.92</v>
      </c>
    </row>
    <row r="5755" ht="15.75" customHeight="1">
      <c r="A5755" s="323" t="s">
        <v>28077</v>
      </c>
      <c r="B5755" s="480" t="s">
        <v>28078</v>
      </c>
      <c r="C5755" s="323" t="s">
        <v>1666</v>
      </c>
      <c r="D5755" s="323" t="s">
        <v>28079</v>
      </c>
      <c r="F5755" s="286" t="str">
        <f t="shared" si="1"/>
        <v>87320</v>
      </c>
      <c r="H5755" s="388">
        <f t="shared" si="2"/>
        <v>2327.9</v>
      </c>
    </row>
    <row r="5756" ht="15.75" customHeight="1">
      <c r="A5756" s="323" t="s">
        <v>28080</v>
      </c>
      <c r="B5756" s="480" t="s">
        <v>28081</v>
      </c>
      <c r="C5756" s="323" t="s">
        <v>1666</v>
      </c>
      <c r="D5756" s="323" t="s">
        <v>28083</v>
      </c>
      <c r="F5756" s="286" t="str">
        <f t="shared" si="1"/>
        <v>87322</v>
      </c>
      <c r="H5756" s="388">
        <f t="shared" si="2"/>
        <v>2405.9</v>
      </c>
    </row>
    <row r="5757" ht="15.75" customHeight="1">
      <c r="A5757" s="323" t="s">
        <v>28085</v>
      </c>
      <c r="B5757" s="480" t="s">
        <v>28086</v>
      </c>
      <c r="C5757" s="323" t="s">
        <v>1666</v>
      </c>
      <c r="D5757" s="323" t="s">
        <v>28087</v>
      </c>
      <c r="F5757" s="286" t="str">
        <f t="shared" si="1"/>
        <v>87323</v>
      </c>
      <c r="H5757" s="388">
        <f t="shared" si="2"/>
        <v>2394.44</v>
      </c>
    </row>
    <row r="5758" ht="15.75" customHeight="1">
      <c r="A5758" s="323" t="s">
        <v>28089</v>
      </c>
      <c r="B5758" s="480" t="s">
        <v>28090</v>
      </c>
      <c r="C5758" s="323" t="s">
        <v>1666</v>
      </c>
      <c r="D5758" s="323" t="s">
        <v>28091</v>
      </c>
      <c r="F5758" s="286" t="str">
        <f t="shared" si="1"/>
        <v>87325</v>
      </c>
      <c r="H5758" s="388">
        <f t="shared" si="2"/>
        <v>2353.48</v>
      </c>
    </row>
    <row r="5759" ht="15.75" customHeight="1">
      <c r="A5759" s="323" t="s">
        <v>28092</v>
      </c>
      <c r="B5759" s="480" t="s">
        <v>28093</v>
      </c>
      <c r="C5759" s="323" t="s">
        <v>1666</v>
      </c>
      <c r="D5759" s="323" t="s">
        <v>28094</v>
      </c>
      <c r="F5759" s="286" t="str">
        <f t="shared" si="1"/>
        <v>87326</v>
      </c>
      <c r="H5759" s="388">
        <f t="shared" si="2"/>
        <v>2345.74</v>
      </c>
    </row>
    <row r="5760" ht="15.75" customHeight="1">
      <c r="A5760" s="323" t="s">
        <v>28095</v>
      </c>
      <c r="B5760" s="480" t="s">
        <v>28096</v>
      </c>
      <c r="C5760" s="323" t="s">
        <v>1666</v>
      </c>
      <c r="D5760" s="323" t="s">
        <v>28098</v>
      </c>
      <c r="F5760" s="286" t="str">
        <f t="shared" si="1"/>
        <v>87327</v>
      </c>
      <c r="H5760" s="388">
        <f t="shared" si="2"/>
        <v>327.08</v>
      </c>
    </row>
    <row r="5761" ht="15.75" customHeight="1">
      <c r="A5761" s="323" t="s">
        <v>28100</v>
      </c>
      <c r="B5761" s="480" t="s">
        <v>28101</v>
      </c>
      <c r="C5761" s="323" t="s">
        <v>1666</v>
      </c>
      <c r="D5761" s="323" t="s">
        <v>28102</v>
      </c>
      <c r="F5761" s="286" t="str">
        <f t="shared" si="1"/>
        <v>87328</v>
      </c>
      <c r="H5761" s="388">
        <f t="shared" si="2"/>
        <v>263.14</v>
      </c>
    </row>
    <row r="5762" ht="15.75" customHeight="1">
      <c r="A5762" s="323" t="s">
        <v>28104</v>
      </c>
      <c r="B5762" s="480" t="s">
        <v>28105</v>
      </c>
      <c r="C5762" s="323" t="s">
        <v>1666</v>
      </c>
      <c r="D5762" s="323" t="s">
        <v>28106</v>
      </c>
      <c r="F5762" s="286" t="str">
        <f t="shared" si="1"/>
        <v>87329</v>
      </c>
      <c r="H5762" s="388">
        <f t="shared" si="2"/>
        <v>354</v>
      </c>
    </row>
    <row r="5763" ht="15.75" customHeight="1">
      <c r="A5763" s="323" t="s">
        <v>28107</v>
      </c>
      <c r="B5763" s="480" t="s">
        <v>28108</v>
      </c>
      <c r="C5763" s="323" t="s">
        <v>1666</v>
      </c>
      <c r="D5763" s="323" t="s">
        <v>28109</v>
      </c>
      <c r="F5763" s="286" t="str">
        <f t="shared" si="1"/>
        <v>87330</v>
      </c>
      <c r="H5763" s="388">
        <f t="shared" si="2"/>
        <v>282.01</v>
      </c>
    </row>
    <row r="5764" ht="15.75" customHeight="1">
      <c r="A5764" s="323" t="s">
        <v>28111</v>
      </c>
      <c r="B5764" s="480" t="s">
        <v>28113</v>
      </c>
      <c r="C5764" s="323" t="s">
        <v>1666</v>
      </c>
      <c r="D5764" s="323" t="s">
        <v>28114</v>
      </c>
      <c r="F5764" s="286" t="str">
        <f t="shared" si="1"/>
        <v>87331</v>
      </c>
      <c r="H5764" s="388">
        <f t="shared" si="2"/>
        <v>454.7</v>
      </c>
    </row>
    <row r="5765" ht="15.75" customHeight="1">
      <c r="A5765" s="323" t="s">
        <v>28116</v>
      </c>
      <c r="B5765" s="480" t="s">
        <v>28117</v>
      </c>
      <c r="C5765" s="323" t="s">
        <v>1666</v>
      </c>
      <c r="D5765" s="323" t="s">
        <v>28118</v>
      </c>
      <c r="F5765" s="286" t="str">
        <f t="shared" si="1"/>
        <v>87332</v>
      </c>
      <c r="H5765" s="388">
        <f t="shared" si="2"/>
        <v>388.17</v>
      </c>
    </row>
    <row r="5766" ht="15.75" customHeight="1">
      <c r="A5766" s="323" t="s">
        <v>28119</v>
      </c>
      <c r="B5766" s="480" t="s">
        <v>28120</v>
      </c>
      <c r="C5766" s="323" t="s">
        <v>1666</v>
      </c>
      <c r="D5766" s="323" t="s">
        <v>28121</v>
      </c>
      <c r="F5766" s="286" t="str">
        <f t="shared" si="1"/>
        <v>87333</v>
      </c>
      <c r="H5766" s="388">
        <f t="shared" si="2"/>
        <v>430.34</v>
      </c>
    </row>
    <row r="5767" ht="15.75" customHeight="1">
      <c r="A5767" s="323" t="s">
        <v>28124</v>
      </c>
      <c r="B5767" s="480" t="s">
        <v>28125</v>
      </c>
      <c r="C5767" s="323" t="s">
        <v>1666</v>
      </c>
      <c r="D5767" s="323" t="s">
        <v>28127</v>
      </c>
      <c r="F5767" s="286" t="str">
        <f t="shared" si="1"/>
        <v>87334</v>
      </c>
      <c r="H5767" s="388">
        <f t="shared" si="2"/>
        <v>388.86</v>
      </c>
    </row>
    <row r="5768" ht="15.75" customHeight="1">
      <c r="A5768" s="323" t="s">
        <v>28128</v>
      </c>
      <c r="B5768" s="480" t="s">
        <v>28129</v>
      </c>
      <c r="C5768" s="323" t="s">
        <v>1666</v>
      </c>
      <c r="D5768" s="323" t="s">
        <v>28130</v>
      </c>
      <c r="F5768" s="286" t="str">
        <f t="shared" si="1"/>
        <v>87335</v>
      </c>
      <c r="H5768" s="388">
        <f t="shared" si="2"/>
        <v>422.08</v>
      </c>
    </row>
    <row r="5769" ht="15.75" customHeight="1">
      <c r="A5769" s="323" t="s">
        <v>28131</v>
      </c>
      <c r="B5769" s="480" t="s">
        <v>28132</v>
      </c>
      <c r="C5769" s="323" t="s">
        <v>1666</v>
      </c>
      <c r="D5769" s="323" t="s">
        <v>28133</v>
      </c>
      <c r="F5769" s="286" t="str">
        <f t="shared" si="1"/>
        <v>87336</v>
      </c>
      <c r="H5769" s="388">
        <f t="shared" si="2"/>
        <v>409.78</v>
      </c>
    </row>
    <row r="5770" ht="15.75" customHeight="1">
      <c r="A5770" s="323" t="s">
        <v>28135</v>
      </c>
      <c r="B5770" s="480" t="s">
        <v>28137</v>
      </c>
      <c r="C5770" s="323" t="s">
        <v>1666</v>
      </c>
      <c r="D5770" s="323" t="s">
        <v>28138</v>
      </c>
      <c r="F5770" s="286" t="str">
        <f t="shared" si="1"/>
        <v>87337</v>
      </c>
      <c r="H5770" s="388">
        <f t="shared" si="2"/>
        <v>421.57</v>
      </c>
    </row>
    <row r="5771" ht="15.75" customHeight="1">
      <c r="A5771" s="323" t="s">
        <v>28140</v>
      </c>
      <c r="B5771" s="480" t="s">
        <v>28141</v>
      </c>
      <c r="C5771" s="323" t="s">
        <v>1666</v>
      </c>
      <c r="D5771" s="323" t="s">
        <v>28142</v>
      </c>
      <c r="F5771" s="286" t="str">
        <f t="shared" si="1"/>
        <v>87338</v>
      </c>
      <c r="H5771" s="388">
        <f t="shared" si="2"/>
        <v>408.1</v>
      </c>
    </row>
    <row r="5772" ht="15.75" customHeight="1">
      <c r="A5772" s="323" t="s">
        <v>28143</v>
      </c>
      <c r="B5772" s="480" t="s">
        <v>28144</v>
      </c>
      <c r="C5772" s="323" t="s">
        <v>1666</v>
      </c>
      <c r="D5772" s="323" t="s">
        <v>28145</v>
      </c>
      <c r="F5772" s="286" t="str">
        <f t="shared" si="1"/>
        <v>87339</v>
      </c>
      <c r="H5772" s="388">
        <f t="shared" si="2"/>
        <v>585.06</v>
      </c>
    </row>
    <row r="5773" ht="15.75" customHeight="1">
      <c r="A5773" s="323" t="s">
        <v>28146</v>
      </c>
      <c r="B5773" s="480" t="s">
        <v>28147</v>
      </c>
      <c r="C5773" s="323" t="s">
        <v>1666</v>
      </c>
      <c r="D5773" s="323" t="s">
        <v>28149</v>
      </c>
      <c r="F5773" s="286" t="str">
        <f t="shared" si="1"/>
        <v>87340</v>
      </c>
      <c r="H5773" s="388">
        <f t="shared" si="2"/>
        <v>456.03</v>
      </c>
    </row>
    <row r="5774" ht="15.75" customHeight="1">
      <c r="A5774" s="323" t="s">
        <v>28151</v>
      </c>
      <c r="B5774" s="480" t="s">
        <v>28152</v>
      </c>
      <c r="C5774" s="323" t="s">
        <v>1666</v>
      </c>
      <c r="D5774" s="323" t="s">
        <v>28153</v>
      </c>
      <c r="F5774" s="286" t="str">
        <f t="shared" si="1"/>
        <v>87341</v>
      </c>
      <c r="H5774" s="388">
        <f t="shared" si="2"/>
        <v>420.97</v>
      </c>
    </row>
    <row r="5775" ht="15.75" customHeight="1">
      <c r="A5775" s="323" t="s">
        <v>28154</v>
      </c>
      <c r="B5775" s="480" t="s">
        <v>28155</v>
      </c>
      <c r="C5775" s="323" t="s">
        <v>1666</v>
      </c>
      <c r="D5775" s="323" t="s">
        <v>28156</v>
      </c>
      <c r="F5775" s="286" t="str">
        <f t="shared" si="1"/>
        <v>87342</v>
      </c>
      <c r="H5775" s="388">
        <f t="shared" si="2"/>
        <v>488.76</v>
      </c>
    </row>
    <row r="5776" ht="15.75" customHeight="1">
      <c r="A5776" s="323" t="s">
        <v>28157</v>
      </c>
      <c r="B5776" s="480" t="s">
        <v>28158</v>
      </c>
      <c r="C5776" s="323" t="s">
        <v>1666</v>
      </c>
      <c r="D5776" s="323" t="s">
        <v>28159</v>
      </c>
      <c r="F5776" s="286" t="str">
        <f t="shared" si="1"/>
        <v>87343</v>
      </c>
      <c r="H5776" s="388">
        <f t="shared" si="2"/>
        <v>415.88</v>
      </c>
    </row>
    <row r="5777" ht="15.75" customHeight="1">
      <c r="A5777" s="323" t="s">
        <v>28161</v>
      </c>
      <c r="B5777" s="480" t="s">
        <v>28162</v>
      </c>
      <c r="C5777" s="323" t="s">
        <v>1666</v>
      </c>
      <c r="D5777" s="323" t="s">
        <v>28163</v>
      </c>
      <c r="F5777" s="286" t="str">
        <f t="shared" si="1"/>
        <v>87344</v>
      </c>
      <c r="H5777" s="388">
        <f t="shared" si="2"/>
        <v>372.03</v>
      </c>
    </row>
    <row r="5778" ht="15.75" customHeight="1">
      <c r="A5778" s="323" t="s">
        <v>28164</v>
      </c>
      <c r="B5778" s="480" t="s">
        <v>28165</v>
      </c>
      <c r="C5778" s="323" t="s">
        <v>1666</v>
      </c>
      <c r="D5778" s="323" t="s">
        <v>28166</v>
      </c>
      <c r="F5778" s="286" t="str">
        <f t="shared" si="1"/>
        <v>87345</v>
      </c>
      <c r="H5778" s="388">
        <f t="shared" si="2"/>
        <v>434.26</v>
      </c>
    </row>
    <row r="5779" ht="15.75" customHeight="1">
      <c r="A5779" s="323" t="s">
        <v>28168</v>
      </c>
      <c r="B5779" s="480" t="s">
        <v>28169</v>
      </c>
      <c r="C5779" s="323" t="s">
        <v>1666</v>
      </c>
      <c r="D5779" s="323" t="s">
        <v>28171</v>
      </c>
      <c r="F5779" s="286" t="str">
        <f t="shared" si="1"/>
        <v>87346</v>
      </c>
      <c r="H5779" s="388">
        <f t="shared" si="2"/>
        <v>373.86</v>
      </c>
    </row>
    <row r="5780" ht="15.75" customHeight="1">
      <c r="A5780" s="323" t="s">
        <v>28173</v>
      </c>
      <c r="B5780" s="480" t="s">
        <v>28175</v>
      </c>
      <c r="C5780" s="323" t="s">
        <v>1666</v>
      </c>
      <c r="D5780" s="323" t="s">
        <v>28176</v>
      </c>
      <c r="F5780" s="286" t="str">
        <f t="shared" si="1"/>
        <v>87347</v>
      </c>
      <c r="H5780" s="388">
        <f t="shared" si="2"/>
        <v>338.79</v>
      </c>
    </row>
    <row r="5781" ht="15.75" customHeight="1">
      <c r="A5781" s="323" t="s">
        <v>28178</v>
      </c>
      <c r="B5781" s="480" t="s">
        <v>28179</v>
      </c>
      <c r="C5781" s="323" t="s">
        <v>1666</v>
      </c>
      <c r="D5781" s="323" t="s">
        <v>28180</v>
      </c>
      <c r="F5781" s="286" t="str">
        <f t="shared" si="1"/>
        <v>87348</v>
      </c>
      <c r="H5781" s="388">
        <f t="shared" si="2"/>
        <v>392.98</v>
      </c>
    </row>
    <row r="5782" ht="15.75" customHeight="1">
      <c r="A5782" s="323" t="s">
        <v>28181</v>
      </c>
      <c r="B5782" s="480" t="s">
        <v>28182</v>
      </c>
      <c r="C5782" s="323" t="s">
        <v>1666</v>
      </c>
      <c r="D5782" s="323" t="s">
        <v>28183</v>
      </c>
      <c r="F5782" s="286" t="str">
        <f t="shared" si="1"/>
        <v>87349</v>
      </c>
      <c r="H5782" s="388">
        <f t="shared" si="2"/>
        <v>310.6</v>
      </c>
    </row>
    <row r="5783" ht="15.75" customHeight="1">
      <c r="A5783" s="323" t="s">
        <v>28184</v>
      </c>
      <c r="B5783" s="480" t="s">
        <v>28185</v>
      </c>
      <c r="C5783" s="323" t="s">
        <v>1666</v>
      </c>
      <c r="D5783" s="323" t="s">
        <v>28186</v>
      </c>
      <c r="F5783" s="286" t="str">
        <f t="shared" si="1"/>
        <v>87350</v>
      </c>
      <c r="H5783" s="388">
        <f t="shared" si="2"/>
        <v>362.73</v>
      </c>
    </row>
    <row r="5784" ht="15.75" customHeight="1">
      <c r="A5784" s="323" t="s">
        <v>28187</v>
      </c>
      <c r="B5784" s="480" t="s">
        <v>28188</v>
      </c>
      <c r="C5784" s="323" t="s">
        <v>1666</v>
      </c>
      <c r="D5784" s="323" t="s">
        <v>28189</v>
      </c>
      <c r="F5784" s="286" t="str">
        <f t="shared" si="1"/>
        <v>87351</v>
      </c>
      <c r="H5784" s="388">
        <f t="shared" si="2"/>
        <v>286.05</v>
      </c>
    </row>
    <row r="5785" ht="15.75" customHeight="1">
      <c r="A5785" s="323" t="s">
        <v>28191</v>
      </c>
      <c r="B5785" s="480" t="s">
        <v>28193</v>
      </c>
      <c r="C5785" s="323" t="s">
        <v>1666</v>
      </c>
      <c r="D5785" s="323" t="s">
        <v>28194</v>
      </c>
      <c r="F5785" s="286" t="str">
        <f t="shared" si="1"/>
        <v>87352</v>
      </c>
      <c r="H5785" s="388">
        <f t="shared" si="2"/>
        <v>460.9</v>
      </c>
    </row>
    <row r="5786" ht="15.75" customHeight="1">
      <c r="A5786" s="323" t="s">
        <v>28195</v>
      </c>
      <c r="B5786" s="480" t="s">
        <v>28196</v>
      </c>
      <c r="C5786" s="323" t="s">
        <v>1666</v>
      </c>
      <c r="D5786" s="323" t="s">
        <v>28197</v>
      </c>
      <c r="F5786" s="286" t="str">
        <f t="shared" si="1"/>
        <v>87353</v>
      </c>
      <c r="H5786" s="388">
        <f t="shared" si="2"/>
        <v>382.08</v>
      </c>
    </row>
    <row r="5787" ht="15.75" customHeight="1">
      <c r="A5787" s="323" t="s">
        <v>28198</v>
      </c>
      <c r="B5787" s="480" t="s">
        <v>28199</v>
      </c>
      <c r="C5787" s="323" t="s">
        <v>1666</v>
      </c>
      <c r="D5787" s="323" t="s">
        <v>28200</v>
      </c>
      <c r="F5787" s="286" t="str">
        <f t="shared" si="1"/>
        <v>87354</v>
      </c>
      <c r="H5787" s="388">
        <f t="shared" si="2"/>
        <v>343.06</v>
      </c>
    </row>
    <row r="5788" ht="15.75" customHeight="1">
      <c r="A5788" s="323" t="s">
        <v>28201</v>
      </c>
      <c r="B5788" s="480" t="s">
        <v>28202</v>
      </c>
      <c r="C5788" s="323" t="s">
        <v>1666</v>
      </c>
      <c r="D5788" s="323" t="s">
        <v>28203</v>
      </c>
      <c r="F5788" s="286" t="str">
        <f t="shared" si="1"/>
        <v>87355</v>
      </c>
      <c r="H5788" s="388">
        <f t="shared" si="2"/>
        <v>387.16</v>
      </c>
    </row>
    <row r="5789" ht="15.75" customHeight="1">
      <c r="A5789" s="323" t="s">
        <v>28204</v>
      </c>
      <c r="B5789" s="480" t="s">
        <v>28205</v>
      </c>
      <c r="C5789" s="323" t="s">
        <v>1666</v>
      </c>
      <c r="D5789" s="323" t="s">
        <v>28207</v>
      </c>
      <c r="F5789" s="286" t="str">
        <f t="shared" si="1"/>
        <v>87356</v>
      </c>
      <c r="H5789" s="388">
        <f t="shared" si="2"/>
        <v>333.24</v>
      </c>
    </row>
    <row r="5790" ht="15.75" customHeight="1">
      <c r="A5790" s="323" t="s">
        <v>28209</v>
      </c>
      <c r="B5790" s="480" t="s">
        <v>28210</v>
      </c>
      <c r="C5790" s="323" t="s">
        <v>1666</v>
      </c>
      <c r="D5790" s="323" t="s">
        <v>28211</v>
      </c>
      <c r="F5790" s="286" t="str">
        <f t="shared" si="1"/>
        <v>87357</v>
      </c>
      <c r="H5790" s="388">
        <f t="shared" si="2"/>
        <v>304.78</v>
      </c>
    </row>
    <row r="5791" ht="15.75" customHeight="1">
      <c r="A5791" s="323" t="s">
        <v>28212</v>
      </c>
      <c r="B5791" s="480" t="s">
        <v>28213</v>
      </c>
      <c r="C5791" s="323" t="s">
        <v>1666</v>
      </c>
      <c r="D5791" s="323" t="s">
        <v>28214</v>
      </c>
      <c r="F5791" s="286" t="str">
        <f t="shared" si="1"/>
        <v>87358</v>
      </c>
      <c r="H5791" s="388">
        <f t="shared" si="2"/>
        <v>2316.83</v>
      </c>
    </row>
    <row r="5792" ht="15.75" customHeight="1">
      <c r="A5792" s="323" t="s">
        <v>28215</v>
      </c>
      <c r="B5792" s="480" t="s">
        <v>28216</v>
      </c>
      <c r="C5792" s="323" t="s">
        <v>1666</v>
      </c>
      <c r="D5792" s="323" t="s">
        <v>28217</v>
      </c>
      <c r="F5792" s="286" t="str">
        <f t="shared" si="1"/>
        <v>87359</v>
      </c>
      <c r="H5792" s="388">
        <f t="shared" si="2"/>
        <v>2280.63</v>
      </c>
    </row>
    <row r="5793" ht="15.75" customHeight="1">
      <c r="A5793" s="323" t="s">
        <v>28218</v>
      </c>
      <c r="B5793" s="480" t="s">
        <v>28219</v>
      </c>
      <c r="C5793" s="323" t="s">
        <v>1666</v>
      </c>
      <c r="D5793" s="323" t="s">
        <v>28221</v>
      </c>
      <c r="F5793" s="286" t="str">
        <f t="shared" si="1"/>
        <v>87360</v>
      </c>
      <c r="H5793" s="388">
        <f t="shared" si="2"/>
        <v>2399.2</v>
      </c>
    </row>
    <row r="5794" ht="15.75" customHeight="1">
      <c r="A5794" s="323" t="s">
        <v>28223</v>
      </c>
      <c r="B5794" s="480" t="s">
        <v>28224</v>
      </c>
      <c r="C5794" s="323" t="s">
        <v>1666</v>
      </c>
      <c r="D5794" s="323" t="s">
        <v>28225</v>
      </c>
      <c r="F5794" s="286" t="str">
        <f t="shared" si="1"/>
        <v>87361</v>
      </c>
      <c r="H5794" s="388">
        <f t="shared" si="2"/>
        <v>2347.16</v>
      </c>
    </row>
    <row r="5795" ht="15.75" customHeight="1">
      <c r="A5795" s="323" t="s">
        <v>28226</v>
      </c>
      <c r="B5795" s="480" t="s">
        <v>28227</v>
      </c>
      <c r="C5795" s="323" t="s">
        <v>1666</v>
      </c>
      <c r="D5795" s="323" t="s">
        <v>28228</v>
      </c>
      <c r="F5795" s="286" t="str">
        <f t="shared" si="1"/>
        <v>87362</v>
      </c>
      <c r="H5795" s="388">
        <f t="shared" si="2"/>
        <v>2334.92</v>
      </c>
    </row>
    <row r="5796" ht="15.75" customHeight="1">
      <c r="A5796" s="323" t="s">
        <v>28229</v>
      </c>
      <c r="B5796" s="480" t="s">
        <v>28230</v>
      </c>
      <c r="C5796" s="323" t="s">
        <v>1666</v>
      </c>
      <c r="D5796" s="323" t="s">
        <v>28231</v>
      </c>
      <c r="F5796" s="286" t="str">
        <f t="shared" si="1"/>
        <v>87363</v>
      </c>
      <c r="H5796" s="388">
        <f t="shared" si="2"/>
        <v>2345.7</v>
      </c>
    </row>
    <row r="5797" ht="15.75" customHeight="1">
      <c r="A5797" s="323" t="s">
        <v>28233</v>
      </c>
      <c r="B5797" s="480" t="s">
        <v>28234</v>
      </c>
      <c r="C5797" s="323" t="s">
        <v>1666</v>
      </c>
      <c r="D5797" s="323" t="s">
        <v>28235</v>
      </c>
      <c r="F5797" s="286" t="str">
        <f t="shared" si="1"/>
        <v>87364</v>
      </c>
      <c r="H5797" s="388">
        <f t="shared" si="2"/>
        <v>2301.96</v>
      </c>
    </row>
    <row r="5798" ht="15.75" customHeight="1">
      <c r="A5798" s="323" t="s">
        <v>28237</v>
      </c>
      <c r="B5798" s="480" t="s">
        <v>28238</v>
      </c>
      <c r="C5798" s="323" t="s">
        <v>1666</v>
      </c>
      <c r="D5798" s="323" t="s">
        <v>28239</v>
      </c>
      <c r="F5798" s="286" t="str">
        <f t="shared" si="1"/>
        <v>87365</v>
      </c>
      <c r="H5798" s="388">
        <f t="shared" si="2"/>
        <v>384.44</v>
      </c>
    </row>
    <row r="5799" ht="15.75" customHeight="1">
      <c r="A5799" s="323" t="s">
        <v>28240</v>
      </c>
      <c r="B5799" s="480" t="s">
        <v>28241</v>
      </c>
      <c r="C5799" s="323" t="s">
        <v>1666</v>
      </c>
      <c r="D5799" s="323" t="s">
        <v>28242</v>
      </c>
      <c r="F5799" s="286" t="str">
        <f t="shared" si="1"/>
        <v>87366</v>
      </c>
      <c r="H5799" s="388">
        <f t="shared" si="2"/>
        <v>406.32</v>
      </c>
    </row>
    <row r="5800" ht="15.75" customHeight="1">
      <c r="A5800" s="323" t="s">
        <v>28243</v>
      </c>
      <c r="B5800" s="480" t="s">
        <v>28244</v>
      </c>
      <c r="C5800" s="323" t="s">
        <v>1666</v>
      </c>
      <c r="D5800" s="323" t="s">
        <v>28245</v>
      </c>
      <c r="F5800" s="286" t="str">
        <f t="shared" si="1"/>
        <v>87367</v>
      </c>
      <c r="H5800" s="388">
        <f t="shared" si="2"/>
        <v>512.46</v>
      </c>
    </row>
    <row r="5801" ht="15.75" customHeight="1">
      <c r="A5801" s="323" t="s">
        <v>28247</v>
      </c>
      <c r="B5801" s="480" t="s">
        <v>28248</v>
      </c>
      <c r="C5801" s="323" t="s">
        <v>1666</v>
      </c>
      <c r="D5801" s="323" t="s">
        <v>28249</v>
      </c>
      <c r="F5801" s="286" t="str">
        <f t="shared" si="1"/>
        <v>87368</v>
      </c>
      <c r="H5801" s="388">
        <f t="shared" si="2"/>
        <v>510.02</v>
      </c>
    </row>
    <row r="5802" ht="15.75" customHeight="1">
      <c r="A5802" s="323" t="s">
        <v>28251</v>
      </c>
      <c r="B5802" s="480" t="s">
        <v>28252</v>
      </c>
      <c r="C5802" s="323" t="s">
        <v>1666</v>
      </c>
      <c r="D5802" s="323" t="s">
        <v>28253</v>
      </c>
      <c r="F5802" s="286" t="str">
        <f t="shared" si="1"/>
        <v>87369</v>
      </c>
      <c r="H5802" s="388">
        <f t="shared" si="2"/>
        <v>530.45</v>
      </c>
    </row>
    <row r="5803" ht="15.75" customHeight="1">
      <c r="A5803" s="323" t="s">
        <v>28254</v>
      </c>
      <c r="B5803" s="480" t="s">
        <v>28255</v>
      </c>
      <c r="C5803" s="323" t="s">
        <v>1666</v>
      </c>
      <c r="D5803" s="323" t="s">
        <v>28256</v>
      </c>
      <c r="F5803" s="286" t="str">
        <f t="shared" si="1"/>
        <v>87370</v>
      </c>
      <c r="H5803" s="388">
        <f t="shared" si="2"/>
        <v>509.07</v>
      </c>
    </row>
    <row r="5804" ht="15.75" customHeight="1">
      <c r="A5804" s="323" t="s">
        <v>28258</v>
      </c>
      <c r="B5804" s="480" t="s">
        <v>28260</v>
      </c>
      <c r="C5804" s="323" t="s">
        <v>1666</v>
      </c>
      <c r="D5804" s="323" t="s">
        <v>28261</v>
      </c>
      <c r="F5804" s="286" t="str">
        <f t="shared" si="1"/>
        <v>87371</v>
      </c>
      <c r="H5804" s="388">
        <f t="shared" si="2"/>
        <v>506.45</v>
      </c>
    </row>
    <row r="5805" ht="15.75" customHeight="1">
      <c r="A5805" s="323" t="s">
        <v>28262</v>
      </c>
      <c r="B5805" s="480" t="s">
        <v>28263</v>
      </c>
      <c r="C5805" s="323" t="s">
        <v>1666</v>
      </c>
      <c r="D5805" s="323" t="s">
        <v>28264</v>
      </c>
      <c r="F5805" s="286" t="str">
        <f t="shared" si="1"/>
        <v>87372</v>
      </c>
      <c r="H5805" s="388">
        <f t="shared" si="2"/>
        <v>555.97</v>
      </c>
    </row>
    <row r="5806" ht="15.75" customHeight="1">
      <c r="A5806" s="323" t="s">
        <v>28265</v>
      </c>
      <c r="B5806" s="480" t="s">
        <v>28266</v>
      </c>
      <c r="C5806" s="323" t="s">
        <v>1666</v>
      </c>
      <c r="D5806" s="323" t="s">
        <v>28267</v>
      </c>
      <c r="F5806" s="286" t="str">
        <f t="shared" si="1"/>
        <v>87373</v>
      </c>
      <c r="H5806" s="388">
        <f t="shared" si="2"/>
        <v>495.18</v>
      </c>
    </row>
    <row r="5807" ht="15.75" customHeight="1">
      <c r="A5807" s="323" t="s">
        <v>28270</v>
      </c>
      <c r="B5807" s="480" t="s">
        <v>28271</v>
      </c>
      <c r="C5807" s="323" t="s">
        <v>1666</v>
      </c>
      <c r="D5807" s="323" t="s">
        <v>28272</v>
      </c>
      <c r="F5807" s="286" t="str">
        <f t="shared" si="1"/>
        <v>87374</v>
      </c>
      <c r="H5807" s="388">
        <f t="shared" si="2"/>
        <v>462.98</v>
      </c>
    </row>
    <row r="5808" ht="15.75" customHeight="1">
      <c r="A5808" s="323" t="s">
        <v>28274</v>
      </c>
      <c r="B5808" s="480" t="s">
        <v>28275</v>
      </c>
      <c r="C5808" s="323" t="s">
        <v>1666</v>
      </c>
      <c r="D5808" s="323" t="s">
        <v>28276</v>
      </c>
      <c r="F5808" s="286" t="str">
        <f t="shared" si="1"/>
        <v>87375</v>
      </c>
      <c r="H5808" s="388">
        <f t="shared" si="2"/>
        <v>442.86</v>
      </c>
    </row>
    <row r="5809" ht="15.75" customHeight="1">
      <c r="A5809" s="323" t="s">
        <v>28277</v>
      </c>
      <c r="B5809" s="480" t="s">
        <v>28278</v>
      </c>
      <c r="C5809" s="323" t="s">
        <v>1666</v>
      </c>
      <c r="D5809" s="323" t="s">
        <v>28279</v>
      </c>
      <c r="F5809" s="286" t="str">
        <f t="shared" si="1"/>
        <v>87376</v>
      </c>
      <c r="H5809" s="388">
        <f t="shared" si="2"/>
        <v>406.89</v>
      </c>
    </row>
    <row r="5810" ht="15.75" customHeight="1">
      <c r="A5810" s="323" t="s">
        <v>28280</v>
      </c>
      <c r="B5810" s="480" t="s">
        <v>28282</v>
      </c>
      <c r="C5810" s="323" t="s">
        <v>1666</v>
      </c>
      <c r="D5810" s="323" t="s">
        <v>28283</v>
      </c>
      <c r="F5810" s="286" t="str">
        <f t="shared" si="1"/>
        <v>87377</v>
      </c>
      <c r="H5810" s="388">
        <f t="shared" si="2"/>
        <v>471.78</v>
      </c>
    </row>
    <row r="5811" ht="15.75" customHeight="1">
      <c r="A5811" s="323" t="s">
        <v>28284</v>
      </c>
      <c r="B5811" s="480" t="s">
        <v>28286</v>
      </c>
      <c r="C5811" s="323" t="s">
        <v>1666</v>
      </c>
      <c r="D5811" s="323" t="s">
        <v>28287</v>
      </c>
      <c r="F5811" s="286" t="str">
        <f t="shared" si="1"/>
        <v>87378</v>
      </c>
      <c r="H5811" s="388">
        <f t="shared" si="2"/>
        <v>428.74</v>
      </c>
    </row>
    <row r="5812" ht="15.75" customHeight="1">
      <c r="A5812" s="323" t="s">
        <v>28288</v>
      </c>
      <c r="B5812" s="480" t="s">
        <v>28289</v>
      </c>
      <c r="C5812" s="323" t="s">
        <v>1666</v>
      </c>
      <c r="D5812" s="323" t="s">
        <v>28290</v>
      </c>
      <c r="F5812" s="286" t="str">
        <f t="shared" si="1"/>
        <v>87379</v>
      </c>
      <c r="H5812" s="388">
        <f t="shared" si="2"/>
        <v>2410.83</v>
      </c>
    </row>
    <row r="5813" ht="15.75" customHeight="1">
      <c r="A5813" s="323" t="s">
        <v>28292</v>
      </c>
      <c r="B5813" s="480" t="s">
        <v>28293</v>
      </c>
      <c r="C5813" s="323" t="s">
        <v>1666</v>
      </c>
      <c r="D5813" s="323" t="s">
        <v>28294</v>
      </c>
      <c r="F5813" s="286" t="str">
        <f t="shared" si="1"/>
        <v>87380</v>
      </c>
      <c r="H5813" s="388">
        <f t="shared" si="2"/>
        <v>2473.89</v>
      </c>
    </row>
    <row r="5814" ht="15.75" customHeight="1">
      <c r="A5814" s="323" t="s">
        <v>28295</v>
      </c>
      <c r="B5814" s="480" t="s">
        <v>28296</v>
      </c>
      <c r="C5814" s="323" t="s">
        <v>1666</v>
      </c>
      <c r="D5814" s="323" t="s">
        <v>28297</v>
      </c>
      <c r="F5814" s="286" t="str">
        <f t="shared" si="1"/>
        <v>87381</v>
      </c>
      <c r="H5814" s="388">
        <f t="shared" si="2"/>
        <v>2431.8</v>
      </c>
    </row>
    <row r="5815" ht="15.75" customHeight="1">
      <c r="A5815" s="323" t="s">
        <v>28298</v>
      </c>
      <c r="B5815" s="480" t="s">
        <v>28299</v>
      </c>
      <c r="C5815" s="323" t="s">
        <v>1666</v>
      </c>
      <c r="D5815" s="323" t="s">
        <v>28300</v>
      </c>
      <c r="F5815" s="286" t="str">
        <f t="shared" si="1"/>
        <v>87382</v>
      </c>
      <c r="H5815" s="388">
        <f t="shared" si="2"/>
        <v>1140.78</v>
      </c>
    </row>
    <row r="5816" ht="15.75" customHeight="1">
      <c r="A5816" s="323" t="s">
        <v>28301</v>
      </c>
      <c r="B5816" s="480" t="s">
        <v>28302</v>
      </c>
      <c r="C5816" s="323" t="s">
        <v>1666</v>
      </c>
      <c r="D5816" s="323" t="s">
        <v>28304</v>
      </c>
      <c r="F5816" s="286" t="str">
        <f t="shared" si="1"/>
        <v>87383</v>
      </c>
      <c r="H5816" s="388">
        <f t="shared" si="2"/>
        <v>1129.27</v>
      </c>
    </row>
    <row r="5817" ht="15.75" customHeight="1">
      <c r="A5817" s="323" t="s">
        <v>28306</v>
      </c>
      <c r="B5817" s="480" t="s">
        <v>28307</v>
      </c>
      <c r="C5817" s="323" t="s">
        <v>1666</v>
      </c>
      <c r="D5817" s="323" t="s">
        <v>28308</v>
      </c>
      <c r="F5817" s="286" t="str">
        <f t="shared" si="1"/>
        <v>87384</v>
      </c>
      <c r="H5817" s="388">
        <f t="shared" si="2"/>
        <v>1113.86</v>
      </c>
    </row>
    <row r="5818" ht="15.75" customHeight="1">
      <c r="A5818" s="323" t="s">
        <v>28310</v>
      </c>
      <c r="B5818" s="480" t="s">
        <v>28311</v>
      </c>
      <c r="C5818" s="323" t="s">
        <v>1666</v>
      </c>
      <c r="D5818" s="323" t="s">
        <v>28312</v>
      </c>
      <c r="F5818" s="286" t="str">
        <f t="shared" si="1"/>
        <v>87385</v>
      </c>
      <c r="H5818" s="388">
        <f t="shared" si="2"/>
        <v>1623.89</v>
      </c>
    </row>
    <row r="5819" ht="15.75" customHeight="1">
      <c r="A5819" s="323" t="s">
        <v>28313</v>
      </c>
      <c r="B5819" s="480" t="s">
        <v>28314</v>
      </c>
      <c r="C5819" s="323" t="s">
        <v>1666</v>
      </c>
      <c r="D5819" s="323" t="s">
        <v>28315</v>
      </c>
      <c r="F5819" s="286" t="str">
        <f t="shared" si="1"/>
        <v>87386</v>
      </c>
      <c r="H5819" s="388">
        <f t="shared" si="2"/>
        <v>1608.98</v>
      </c>
    </row>
    <row r="5820" ht="15.75" customHeight="1">
      <c r="A5820" s="323" t="s">
        <v>28316</v>
      </c>
      <c r="B5820" s="480" t="s">
        <v>28317</v>
      </c>
      <c r="C5820" s="323" t="s">
        <v>1666</v>
      </c>
      <c r="D5820" s="323" t="s">
        <v>28318</v>
      </c>
      <c r="F5820" s="286" t="str">
        <f t="shared" si="1"/>
        <v>87387</v>
      </c>
      <c r="H5820" s="388">
        <f t="shared" si="2"/>
        <v>1596.2</v>
      </c>
    </row>
    <row r="5821" ht="15.75" customHeight="1">
      <c r="A5821" s="323" t="s">
        <v>28321</v>
      </c>
      <c r="B5821" s="480" t="s">
        <v>28322</v>
      </c>
      <c r="C5821" s="323" t="s">
        <v>1666</v>
      </c>
      <c r="D5821" s="323" t="s">
        <v>28323</v>
      </c>
      <c r="F5821" s="286" t="str">
        <f t="shared" si="1"/>
        <v>87388</v>
      </c>
      <c r="H5821" s="388">
        <f t="shared" si="2"/>
        <v>3767.49</v>
      </c>
    </row>
    <row r="5822" ht="15.75" customHeight="1">
      <c r="A5822" s="323" t="s">
        <v>28325</v>
      </c>
      <c r="B5822" s="480" t="s">
        <v>28326</v>
      </c>
      <c r="C5822" s="323" t="s">
        <v>1666</v>
      </c>
      <c r="D5822" s="323" t="s">
        <v>28327</v>
      </c>
      <c r="F5822" s="286" t="str">
        <f t="shared" si="1"/>
        <v>87389</v>
      </c>
      <c r="H5822" s="388">
        <f t="shared" si="2"/>
        <v>3774.93</v>
      </c>
    </row>
    <row r="5823" ht="15.75" customHeight="1">
      <c r="A5823" s="323" t="s">
        <v>28328</v>
      </c>
      <c r="B5823" s="480" t="s">
        <v>28329</v>
      </c>
      <c r="C5823" s="323" t="s">
        <v>1666</v>
      </c>
      <c r="D5823" s="323" t="s">
        <v>28330</v>
      </c>
      <c r="F5823" s="286" t="str">
        <f t="shared" si="1"/>
        <v>87390</v>
      </c>
      <c r="H5823" s="388">
        <f t="shared" si="2"/>
        <v>3786.12</v>
      </c>
    </row>
    <row r="5824" ht="15.75" customHeight="1">
      <c r="A5824" s="323" t="s">
        <v>28331</v>
      </c>
      <c r="B5824" s="480" t="s">
        <v>28333</v>
      </c>
      <c r="C5824" s="323" t="s">
        <v>1666</v>
      </c>
      <c r="D5824" s="323" t="s">
        <v>28334</v>
      </c>
      <c r="F5824" s="286" t="str">
        <f t="shared" si="1"/>
        <v>87391</v>
      </c>
      <c r="H5824" s="388">
        <f t="shared" si="2"/>
        <v>5430.52</v>
      </c>
    </row>
    <row r="5825" ht="15.75" customHeight="1">
      <c r="A5825" s="323" t="s">
        <v>28336</v>
      </c>
      <c r="B5825" s="480" t="s">
        <v>28338</v>
      </c>
      <c r="C5825" s="323" t="s">
        <v>1666</v>
      </c>
      <c r="D5825" s="323" t="s">
        <v>28339</v>
      </c>
      <c r="F5825" s="286" t="str">
        <f t="shared" si="1"/>
        <v>87393</v>
      </c>
      <c r="H5825" s="388">
        <f t="shared" si="2"/>
        <v>5476.57</v>
      </c>
    </row>
    <row r="5826" ht="15.75" customHeight="1">
      <c r="A5826" s="323" t="s">
        <v>28340</v>
      </c>
      <c r="B5826" s="480" t="s">
        <v>28341</v>
      </c>
      <c r="C5826" s="323" t="s">
        <v>1666</v>
      </c>
      <c r="D5826" s="323" t="s">
        <v>28342</v>
      </c>
      <c r="F5826" s="286" t="str">
        <f t="shared" si="1"/>
        <v>87394</v>
      </c>
      <c r="H5826" s="388">
        <f t="shared" si="2"/>
        <v>5519.4</v>
      </c>
    </row>
    <row r="5827" ht="15.75" customHeight="1">
      <c r="A5827" s="323" t="s">
        <v>28343</v>
      </c>
      <c r="B5827" s="480" t="s">
        <v>28344</v>
      </c>
      <c r="C5827" s="323" t="s">
        <v>1666</v>
      </c>
      <c r="D5827" s="323" t="s">
        <v>28345</v>
      </c>
      <c r="F5827" s="286" t="str">
        <f t="shared" si="1"/>
        <v>87395</v>
      </c>
      <c r="H5827" s="388">
        <f t="shared" si="2"/>
        <v>4282.68</v>
      </c>
    </row>
    <row r="5828" ht="15.75" customHeight="1">
      <c r="A5828" s="323" t="s">
        <v>28348</v>
      </c>
      <c r="B5828" s="480" t="s">
        <v>28349</v>
      </c>
      <c r="C5828" s="323" t="s">
        <v>1666</v>
      </c>
      <c r="D5828" s="323" t="s">
        <v>28350</v>
      </c>
      <c r="F5828" s="286" t="str">
        <f t="shared" si="1"/>
        <v>87396</v>
      </c>
      <c r="H5828" s="388">
        <f t="shared" si="2"/>
        <v>4313.31</v>
      </c>
    </row>
    <row r="5829" ht="15.75" customHeight="1">
      <c r="A5829" s="323" t="s">
        <v>28351</v>
      </c>
      <c r="B5829" s="480" t="s">
        <v>28352</v>
      </c>
      <c r="C5829" s="323" t="s">
        <v>1666</v>
      </c>
      <c r="D5829" s="323" t="s">
        <v>28353</v>
      </c>
      <c r="F5829" s="286" t="str">
        <f t="shared" si="1"/>
        <v>87397</v>
      </c>
      <c r="H5829" s="388">
        <f t="shared" si="2"/>
        <v>4341.41</v>
      </c>
    </row>
    <row r="5830" ht="15.75" customHeight="1">
      <c r="A5830" s="323" t="s">
        <v>28354</v>
      </c>
      <c r="B5830" s="480" t="s">
        <v>28355</v>
      </c>
      <c r="C5830" s="323" t="s">
        <v>1666</v>
      </c>
      <c r="D5830" s="323" t="s">
        <v>28356</v>
      </c>
      <c r="F5830" s="286" t="str">
        <f t="shared" si="1"/>
        <v>87398</v>
      </c>
      <c r="H5830" s="388">
        <f t="shared" si="2"/>
        <v>1291.56</v>
      </c>
    </row>
    <row r="5831" ht="15.75" customHeight="1">
      <c r="A5831" s="323" t="s">
        <v>28358</v>
      </c>
      <c r="B5831" s="480" t="s">
        <v>28359</v>
      </c>
      <c r="C5831" s="323" t="s">
        <v>1666</v>
      </c>
      <c r="D5831" s="323" t="s">
        <v>28360</v>
      </c>
      <c r="F5831" s="286" t="str">
        <f t="shared" si="1"/>
        <v>87399</v>
      </c>
      <c r="H5831" s="388">
        <f t="shared" si="2"/>
        <v>1780.5</v>
      </c>
    </row>
    <row r="5832" ht="15.75" customHeight="1">
      <c r="A5832" s="323" t="s">
        <v>28362</v>
      </c>
      <c r="B5832" s="480" t="s">
        <v>28363</v>
      </c>
      <c r="C5832" s="323" t="s">
        <v>1666</v>
      </c>
      <c r="D5832" s="323" t="s">
        <v>28364</v>
      </c>
      <c r="F5832" s="286" t="str">
        <f t="shared" si="1"/>
        <v>87401</v>
      </c>
      <c r="H5832" s="388">
        <f t="shared" si="2"/>
        <v>5686.82</v>
      </c>
    </row>
    <row r="5833" ht="15.75" customHeight="1">
      <c r="A5833" s="323" t="s">
        <v>28365</v>
      </c>
      <c r="B5833" s="480" t="s">
        <v>28366</v>
      </c>
      <c r="C5833" s="323" t="s">
        <v>1666</v>
      </c>
      <c r="D5833" s="323" t="s">
        <v>28367</v>
      </c>
      <c r="F5833" s="286" t="str">
        <f t="shared" si="1"/>
        <v>87402</v>
      </c>
      <c r="H5833" s="388">
        <f t="shared" si="2"/>
        <v>4515.47</v>
      </c>
    </row>
    <row r="5834" ht="15.75" customHeight="1">
      <c r="A5834" s="323" t="s">
        <v>28368</v>
      </c>
      <c r="B5834" s="480" t="s">
        <v>28369</v>
      </c>
      <c r="C5834" s="323" t="s">
        <v>1666</v>
      </c>
      <c r="D5834" s="323" t="s">
        <v>28370</v>
      </c>
      <c r="F5834" s="286" t="str">
        <f t="shared" si="1"/>
        <v>87404</v>
      </c>
      <c r="H5834" s="388">
        <f t="shared" si="2"/>
        <v>3926.93</v>
      </c>
    </row>
    <row r="5835" ht="15.75" customHeight="1">
      <c r="A5835" s="323" t="s">
        <v>28371</v>
      </c>
      <c r="B5835" s="480" t="s">
        <v>28372</v>
      </c>
      <c r="C5835" s="323" t="s">
        <v>1666</v>
      </c>
      <c r="D5835" s="323" t="s">
        <v>28373</v>
      </c>
      <c r="F5835" s="286" t="str">
        <f t="shared" si="1"/>
        <v>87405</v>
      </c>
      <c r="H5835" s="388">
        <f t="shared" si="2"/>
        <v>3924.43</v>
      </c>
    </row>
    <row r="5836" ht="15.75" customHeight="1">
      <c r="A5836" s="323" t="s">
        <v>28375</v>
      </c>
      <c r="B5836" s="480" t="s">
        <v>28376</v>
      </c>
      <c r="C5836" s="323" t="s">
        <v>1666</v>
      </c>
      <c r="D5836" s="323" t="s">
        <v>28378</v>
      </c>
      <c r="F5836" s="286" t="str">
        <f t="shared" si="1"/>
        <v>87407</v>
      </c>
      <c r="H5836" s="388">
        <f t="shared" si="2"/>
        <v>1165.2</v>
      </c>
    </row>
    <row r="5837" ht="15.75" customHeight="1">
      <c r="A5837" s="323" t="s">
        <v>28379</v>
      </c>
      <c r="B5837" s="480" t="s">
        <v>28380</v>
      </c>
      <c r="C5837" s="323" t="s">
        <v>1666</v>
      </c>
      <c r="D5837" s="323" t="s">
        <v>28381</v>
      </c>
      <c r="F5837" s="286" t="str">
        <f t="shared" si="1"/>
        <v>87408</v>
      </c>
      <c r="H5837" s="388">
        <f t="shared" si="2"/>
        <v>1146.62</v>
      </c>
    </row>
    <row r="5838" ht="15.75" customHeight="1">
      <c r="A5838" s="323" t="s">
        <v>28382</v>
      </c>
      <c r="B5838" s="480" t="s">
        <v>28383</v>
      </c>
      <c r="C5838" s="323" t="s">
        <v>1666</v>
      </c>
      <c r="D5838" s="323" t="s">
        <v>28384</v>
      </c>
      <c r="F5838" s="286" t="str">
        <f t="shared" si="1"/>
        <v>87410</v>
      </c>
      <c r="H5838" s="388">
        <f t="shared" si="2"/>
        <v>838.68</v>
      </c>
    </row>
    <row r="5839" ht="15.75" customHeight="1">
      <c r="A5839" s="323" t="s">
        <v>28385</v>
      </c>
      <c r="B5839" s="480" t="s">
        <v>28386</v>
      </c>
      <c r="C5839" s="323" t="s">
        <v>1666</v>
      </c>
      <c r="D5839" s="323" t="s">
        <v>28387</v>
      </c>
      <c r="F5839" s="286" t="str">
        <f t="shared" si="1"/>
        <v>88626</v>
      </c>
      <c r="H5839" s="388">
        <f t="shared" si="2"/>
        <v>393.57</v>
      </c>
    </row>
    <row r="5840" ht="15.75" customHeight="1">
      <c r="A5840" s="323" t="s">
        <v>28389</v>
      </c>
      <c r="B5840" s="480" t="s">
        <v>28391</v>
      </c>
      <c r="C5840" s="323" t="s">
        <v>1666</v>
      </c>
      <c r="D5840" s="323" t="s">
        <v>28392</v>
      </c>
      <c r="F5840" s="286" t="str">
        <f t="shared" si="1"/>
        <v>88627</v>
      </c>
      <c r="H5840" s="388">
        <f t="shared" si="2"/>
        <v>463.08</v>
      </c>
    </row>
    <row r="5841" ht="15.75" customHeight="1">
      <c r="A5841" s="323" t="s">
        <v>28393</v>
      </c>
      <c r="B5841" s="480" t="s">
        <v>28394</v>
      </c>
      <c r="C5841" s="323" t="s">
        <v>1666</v>
      </c>
      <c r="D5841" s="323" t="s">
        <v>28395</v>
      </c>
      <c r="F5841" s="286" t="str">
        <f t="shared" si="1"/>
        <v>88628</v>
      </c>
      <c r="H5841" s="388">
        <f t="shared" si="2"/>
        <v>374.47</v>
      </c>
    </row>
    <row r="5842" ht="15.75" customHeight="1">
      <c r="A5842" s="323" t="s">
        <v>28396</v>
      </c>
      <c r="B5842" s="480" t="s">
        <v>28397</v>
      </c>
      <c r="C5842" s="323" t="s">
        <v>1666</v>
      </c>
      <c r="D5842" s="323" t="s">
        <v>28398</v>
      </c>
      <c r="F5842" s="286" t="str">
        <f t="shared" si="1"/>
        <v>88629</v>
      </c>
      <c r="H5842" s="388">
        <f t="shared" si="2"/>
        <v>450.54</v>
      </c>
    </row>
    <row r="5843" ht="15.75" customHeight="1">
      <c r="A5843" s="323" t="s">
        <v>28399</v>
      </c>
      <c r="B5843" s="480" t="s">
        <v>28400</v>
      </c>
      <c r="C5843" s="323" t="s">
        <v>1666</v>
      </c>
      <c r="D5843" s="323" t="s">
        <v>28402</v>
      </c>
      <c r="F5843" s="286" t="str">
        <f t="shared" si="1"/>
        <v>88630</v>
      </c>
      <c r="H5843" s="388">
        <f t="shared" si="2"/>
        <v>316.98</v>
      </c>
    </row>
    <row r="5844" ht="15.75" customHeight="1">
      <c r="A5844" s="323" t="s">
        <v>28404</v>
      </c>
      <c r="B5844" s="480" t="s">
        <v>28405</v>
      </c>
      <c r="C5844" s="323" t="s">
        <v>1666</v>
      </c>
      <c r="D5844" s="323" t="s">
        <v>28406</v>
      </c>
      <c r="F5844" s="286" t="str">
        <f t="shared" si="1"/>
        <v>88631</v>
      </c>
      <c r="H5844" s="388">
        <f t="shared" si="2"/>
        <v>402.92</v>
      </c>
    </row>
    <row r="5845" ht="15.75" customHeight="1">
      <c r="A5845" s="323" t="s">
        <v>28408</v>
      </c>
      <c r="B5845" s="480" t="s">
        <v>28409</v>
      </c>
      <c r="C5845" s="323" t="s">
        <v>1666</v>
      </c>
      <c r="D5845" s="323" t="s">
        <v>28410</v>
      </c>
      <c r="F5845" s="286" t="str">
        <f t="shared" si="1"/>
        <v>88715</v>
      </c>
      <c r="H5845" s="388">
        <f t="shared" si="2"/>
        <v>410.67</v>
      </c>
    </row>
    <row r="5846" ht="15.75" customHeight="1">
      <c r="A5846" s="323" t="s">
        <v>28411</v>
      </c>
      <c r="B5846" s="480" t="s">
        <v>28412</v>
      </c>
      <c r="C5846" s="323" t="s">
        <v>1666</v>
      </c>
      <c r="D5846" s="323" t="s">
        <v>28413</v>
      </c>
      <c r="F5846" s="286" t="str">
        <f t="shared" si="1"/>
        <v>95563</v>
      </c>
      <c r="H5846" s="388">
        <f t="shared" si="2"/>
        <v>578.11</v>
      </c>
    </row>
    <row r="5847" ht="15.75" customHeight="1">
      <c r="A5847" s="323" t="s">
        <v>28414</v>
      </c>
      <c r="B5847" s="480" t="s">
        <v>28415</v>
      </c>
      <c r="C5847" s="323" t="s">
        <v>1666</v>
      </c>
      <c r="D5847" s="323" t="s">
        <v>28416</v>
      </c>
      <c r="F5847" s="286" t="str">
        <f t="shared" si="1"/>
        <v>100464</v>
      </c>
      <c r="H5847" s="388">
        <f t="shared" si="2"/>
        <v>423.11</v>
      </c>
    </row>
    <row r="5848" ht="15.75" customHeight="1">
      <c r="A5848" s="323" t="s">
        <v>28419</v>
      </c>
      <c r="B5848" s="480" t="s">
        <v>28420</v>
      </c>
      <c r="C5848" s="323" t="s">
        <v>1666</v>
      </c>
      <c r="D5848" s="323" t="s">
        <v>28421</v>
      </c>
      <c r="F5848" s="286" t="str">
        <f t="shared" si="1"/>
        <v>100465</v>
      </c>
      <c r="H5848" s="388">
        <f t="shared" si="2"/>
        <v>382.81</v>
      </c>
    </row>
    <row r="5849" ht="15.75" customHeight="1">
      <c r="A5849" s="323" t="s">
        <v>28423</v>
      </c>
      <c r="B5849" s="480" t="s">
        <v>28424</v>
      </c>
      <c r="C5849" s="323" t="s">
        <v>1666</v>
      </c>
      <c r="D5849" s="323" t="s">
        <v>28425</v>
      </c>
      <c r="F5849" s="286" t="str">
        <f t="shared" si="1"/>
        <v>100466</v>
      </c>
      <c r="H5849" s="388">
        <f t="shared" si="2"/>
        <v>360.14</v>
      </c>
    </row>
    <row r="5850" ht="15.75" customHeight="1">
      <c r="A5850" s="323" t="s">
        <v>28426</v>
      </c>
      <c r="B5850" s="480" t="s">
        <v>28427</v>
      </c>
      <c r="C5850" s="323" t="s">
        <v>1666</v>
      </c>
      <c r="D5850" s="323" t="s">
        <v>28428</v>
      </c>
      <c r="F5850" s="286" t="str">
        <f t="shared" si="1"/>
        <v>100468</v>
      </c>
      <c r="H5850" s="388">
        <f t="shared" si="2"/>
        <v>481.8</v>
      </c>
    </row>
    <row r="5851" ht="15.75" customHeight="1">
      <c r="A5851" s="323" t="s">
        <v>28429</v>
      </c>
      <c r="B5851" s="480" t="s">
        <v>28430</v>
      </c>
      <c r="C5851" s="323" t="s">
        <v>1666</v>
      </c>
      <c r="D5851" s="323" t="s">
        <v>28431</v>
      </c>
      <c r="F5851" s="286" t="str">
        <f t="shared" si="1"/>
        <v>100469</v>
      </c>
      <c r="H5851" s="388">
        <f t="shared" si="2"/>
        <v>367.68</v>
      </c>
    </row>
    <row r="5852" ht="15.75" customHeight="1">
      <c r="A5852" s="323" t="s">
        <v>28434</v>
      </c>
      <c r="B5852" s="480" t="s">
        <v>28435</v>
      </c>
      <c r="C5852" s="323" t="s">
        <v>1666</v>
      </c>
      <c r="D5852" s="323" t="s">
        <v>28436</v>
      </c>
      <c r="F5852" s="286" t="str">
        <f t="shared" si="1"/>
        <v>100470</v>
      </c>
      <c r="H5852" s="388">
        <f t="shared" si="2"/>
        <v>327.35</v>
      </c>
    </row>
    <row r="5853" ht="15.75" customHeight="1">
      <c r="A5853" s="323" t="s">
        <v>28438</v>
      </c>
      <c r="B5853" s="480" t="s">
        <v>28439</v>
      </c>
      <c r="C5853" s="323" t="s">
        <v>1666</v>
      </c>
      <c r="D5853" s="323" t="s">
        <v>28440</v>
      </c>
      <c r="F5853" s="286" t="str">
        <f t="shared" si="1"/>
        <v>100472</v>
      </c>
      <c r="H5853" s="388">
        <f t="shared" si="2"/>
        <v>383.15</v>
      </c>
    </row>
    <row r="5854" ht="15.75" customHeight="1">
      <c r="A5854" s="323" t="s">
        <v>28441</v>
      </c>
      <c r="B5854" s="480" t="s">
        <v>28442</v>
      </c>
      <c r="C5854" s="323" t="s">
        <v>1666</v>
      </c>
      <c r="D5854" s="323" t="s">
        <v>28443</v>
      </c>
      <c r="F5854" s="286" t="str">
        <f t="shared" si="1"/>
        <v>100473</v>
      </c>
      <c r="H5854" s="388">
        <f t="shared" si="2"/>
        <v>332.39</v>
      </c>
    </row>
    <row r="5855" ht="15.75" customHeight="1">
      <c r="A5855" s="323" t="s">
        <v>28444</v>
      </c>
      <c r="B5855" s="480" t="s">
        <v>28445</v>
      </c>
      <c r="C5855" s="323" t="s">
        <v>1666</v>
      </c>
      <c r="D5855" s="323" t="s">
        <v>28446</v>
      </c>
      <c r="F5855" s="286" t="str">
        <f t="shared" si="1"/>
        <v>100474</v>
      </c>
      <c r="H5855" s="388">
        <f t="shared" si="2"/>
        <v>306.95</v>
      </c>
    </row>
    <row r="5856" ht="15.75" customHeight="1">
      <c r="A5856" s="323" t="s">
        <v>28449</v>
      </c>
      <c r="B5856" s="480" t="s">
        <v>28450</v>
      </c>
      <c r="C5856" s="323" t="s">
        <v>1666</v>
      </c>
      <c r="D5856" s="323" t="s">
        <v>28451</v>
      </c>
      <c r="F5856" s="286" t="str">
        <f t="shared" si="1"/>
        <v>100475</v>
      </c>
      <c r="H5856" s="388">
        <f t="shared" si="2"/>
        <v>499.21</v>
      </c>
    </row>
    <row r="5857" ht="15.75" customHeight="1">
      <c r="A5857" s="323" t="s">
        <v>28452</v>
      </c>
      <c r="B5857" s="480" t="s">
        <v>28453</v>
      </c>
      <c r="C5857" s="323" t="s">
        <v>1666</v>
      </c>
      <c r="D5857" s="323" t="s">
        <v>28454</v>
      </c>
      <c r="F5857" s="286" t="str">
        <f t="shared" si="1"/>
        <v>100477</v>
      </c>
      <c r="H5857" s="388">
        <f t="shared" si="2"/>
        <v>569.2</v>
      </c>
    </row>
    <row r="5858" ht="15.75" customHeight="1">
      <c r="A5858" s="323" t="s">
        <v>28455</v>
      </c>
      <c r="B5858" s="480" t="s">
        <v>28456</v>
      </c>
      <c r="C5858" s="323" t="s">
        <v>1666</v>
      </c>
      <c r="D5858" s="323" t="s">
        <v>28458</v>
      </c>
      <c r="F5858" s="286" t="str">
        <f t="shared" si="1"/>
        <v>100478</v>
      </c>
      <c r="H5858" s="388">
        <f t="shared" si="2"/>
        <v>489.61</v>
      </c>
    </row>
    <row r="5859" ht="15.75" customHeight="1">
      <c r="A5859" s="323" t="s">
        <v>28460</v>
      </c>
      <c r="B5859" s="480" t="s">
        <v>28461</v>
      </c>
      <c r="C5859" s="323" t="s">
        <v>1666</v>
      </c>
      <c r="D5859" s="323" t="s">
        <v>28462</v>
      </c>
      <c r="F5859" s="286" t="str">
        <f t="shared" si="1"/>
        <v>100479</v>
      </c>
      <c r="H5859" s="388">
        <f t="shared" si="2"/>
        <v>469.75</v>
      </c>
    </row>
    <row r="5860" ht="15.75" customHeight="1">
      <c r="A5860" s="323" t="s">
        <v>28464</v>
      </c>
      <c r="B5860" s="480" t="s">
        <v>28465</v>
      </c>
      <c r="C5860" s="323" t="s">
        <v>1666</v>
      </c>
      <c r="D5860" s="323" t="s">
        <v>28466</v>
      </c>
      <c r="F5860" s="286" t="str">
        <f t="shared" si="1"/>
        <v>100480</v>
      </c>
      <c r="H5860" s="388">
        <f t="shared" si="2"/>
        <v>573</v>
      </c>
    </row>
    <row r="5861" ht="15.75" customHeight="1">
      <c r="A5861" s="323" t="s">
        <v>28467</v>
      </c>
      <c r="B5861" s="480" t="s">
        <v>28468</v>
      </c>
      <c r="C5861" s="323" t="s">
        <v>1666</v>
      </c>
      <c r="D5861" s="323" t="s">
        <v>28469</v>
      </c>
      <c r="F5861" s="286" t="str">
        <f t="shared" si="1"/>
        <v>100481</v>
      </c>
      <c r="H5861" s="388">
        <f t="shared" si="2"/>
        <v>427.36</v>
      </c>
    </row>
    <row r="5862" ht="15.75" customHeight="1">
      <c r="A5862" s="323" t="s">
        <v>28470</v>
      </c>
      <c r="B5862" s="480" t="s">
        <v>28471</v>
      </c>
      <c r="C5862" s="323" t="s">
        <v>1666</v>
      </c>
      <c r="D5862" s="323" t="s">
        <v>28472</v>
      </c>
      <c r="F5862" s="286" t="str">
        <f t="shared" si="1"/>
        <v>100483</v>
      </c>
      <c r="H5862" s="388">
        <f t="shared" si="2"/>
        <v>479.88</v>
      </c>
    </row>
    <row r="5863" ht="15.75" customHeight="1">
      <c r="A5863" s="323" t="s">
        <v>28475</v>
      </c>
      <c r="B5863" s="480" t="s">
        <v>28476</v>
      </c>
      <c r="C5863" s="323" t="s">
        <v>1666</v>
      </c>
      <c r="D5863" s="323" t="s">
        <v>28477</v>
      </c>
      <c r="F5863" s="286" t="str">
        <f t="shared" si="1"/>
        <v>100484</v>
      </c>
      <c r="H5863" s="388">
        <f t="shared" si="2"/>
        <v>429.93</v>
      </c>
    </row>
    <row r="5864" ht="15.75" customHeight="1">
      <c r="A5864" s="323" t="s">
        <v>28479</v>
      </c>
      <c r="B5864" s="480" t="s">
        <v>28480</v>
      </c>
      <c r="C5864" s="323" t="s">
        <v>1666</v>
      </c>
      <c r="D5864" s="323" t="s">
        <v>28481</v>
      </c>
      <c r="F5864" s="286" t="str">
        <f t="shared" si="1"/>
        <v>100485</v>
      </c>
      <c r="H5864" s="388">
        <f t="shared" si="2"/>
        <v>405.75</v>
      </c>
    </row>
    <row r="5865" ht="15.75" customHeight="1">
      <c r="A5865" s="323" t="s">
        <v>28482</v>
      </c>
      <c r="B5865" s="480" t="s">
        <v>28483</v>
      </c>
      <c r="C5865" s="323" t="s">
        <v>1666</v>
      </c>
      <c r="D5865" s="323" t="s">
        <v>28484</v>
      </c>
      <c r="F5865" s="286" t="str">
        <f t="shared" si="1"/>
        <v>100486</v>
      </c>
      <c r="H5865" s="388">
        <f t="shared" si="2"/>
        <v>504.97</v>
      </c>
    </row>
    <row r="5866" ht="15.75" customHeight="1">
      <c r="A5866" s="323" t="s">
        <v>28486</v>
      </c>
      <c r="B5866" s="480" t="s">
        <v>28487</v>
      </c>
      <c r="C5866" s="323" t="s">
        <v>1666</v>
      </c>
      <c r="D5866" s="323" t="s">
        <v>28488</v>
      </c>
      <c r="F5866" s="286" t="str">
        <f t="shared" si="1"/>
        <v>100487</v>
      </c>
      <c r="H5866" s="388">
        <f t="shared" si="2"/>
        <v>384.52</v>
      </c>
    </row>
    <row r="5867" ht="15.75" customHeight="1">
      <c r="A5867" s="323" t="s">
        <v>28491</v>
      </c>
      <c r="B5867" s="480" t="s">
        <v>28492</v>
      </c>
      <c r="C5867" s="323" t="s">
        <v>1666</v>
      </c>
      <c r="D5867" s="323" t="s">
        <v>28493</v>
      </c>
      <c r="F5867" s="286" t="str">
        <f t="shared" si="1"/>
        <v>100488</v>
      </c>
      <c r="H5867" s="388">
        <f t="shared" si="2"/>
        <v>379.5</v>
      </c>
    </row>
    <row r="5868" ht="15.75" customHeight="1">
      <c r="A5868" s="323" t="s">
        <v>28494</v>
      </c>
      <c r="B5868" s="480" t="s">
        <v>28495</v>
      </c>
      <c r="C5868" s="323" t="s">
        <v>1666</v>
      </c>
      <c r="D5868" s="323" t="s">
        <v>28496</v>
      </c>
      <c r="F5868" s="286" t="str">
        <f t="shared" si="1"/>
        <v>100489</v>
      </c>
      <c r="H5868" s="388">
        <f t="shared" si="2"/>
        <v>368.39</v>
      </c>
    </row>
    <row r="5869" ht="15.75" customHeight="1">
      <c r="A5869" s="323" t="s">
        <v>28499</v>
      </c>
      <c r="B5869" s="480" t="s">
        <v>28500</v>
      </c>
      <c r="C5869" s="323" t="s">
        <v>1666</v>
      </c>
      <c r="D5869" s="323" t="s">
        <v>28501</v>
      </c>
      <c r="F5869" s="286" t="str">
        <f t="shared" si="1"/>
        <v>100490</v>
      </c>
      <c r="H5869" s="388">
        <f t="shared" si="2"/>
        <v>322.1</v>
      </c>
    </row>
    <row r="5870" ht="15.75" customHeight="1">
      <c r="A5870" s="323" t="s">
        <v>28503</v>
      </c>
      <c r="B5870" s="480" t="s">
        <v>28504</v>
      </c>
      <c r="C5870" s="323" t="s">
        <v>1666</v>
      </c>
      <c r="D5870" s="323" t="s">
        <v>28505</v>
      </c>
      <c r="F5870" s="286" t="str">
        <f t="shared" si="1"/>
        <v>100491</v>
      </c>
      <c r="H5870" s="388">
        <f t="shared" si="2"/>
        <v>493.69</v>
      </c>
    </row>
    <row r="5871" ht="15.75" customHeight="1">
      <c r="A5871" s="323" t="s">
        <v>28506</v>
      </c>
      <c r="B5871" s="480" t="s">
        <v>28507</v>
      </c>
      <c r="C5871" s="323" t="s">
        <v>1666</v>
      </c>
      <c r="D5871" s="323" t="s">
        <v>28508</v>
      </c>
      <c r="F5871" s="286" t="str">
        <f t="shared" si="1"/>
        <v>100492</v>
      </c>
      <c r="H5871" s="388">
        <f t="shared" si="2"/>
        <v>422.32</v>
      </c>
    </row>
    <row r="5872" ht="15.75" customHeight="1">
      <c r="A5872" s="323" t="s">
        <v>28509</v>
      </c>
      <c r="B5872" s="480" t="s">
        <v>28511</v>
      </c>
      <c r="C5872" s="323" t="s">
        <v>1666</v>
      </c>
      <c r="D5872" s="323" t="s">
        <v>15295</v>
      </c>
      <c r="F5872" s="286" t="str">
        <f t="shared" si="1"/>
        <v>92121</v>
      </c>
      <c r="H5872" s="388">
        <f t="shared" si="2"/>
        <v>25.9</v>
      </c>
    </row>
    <row r="5873" ht="15.75" customHeight="1">
      <c r="A5873" s="323" t="s">
        <v>28513</v>
      </c>
      <c r="B5873" s="480" t="s">
        <v>28514</v>
      </c>
      <c r="C5873" s="323" t="s">
        <v>1666</v>
      </c>
      <c r="D5873" s="323" t="s">
        <v>28516</v>
      </c>
      <c r="F5873" s="286" t="str">
        <f t="shared" si="1"/>
        <v>92122</v>
      </c>
      <c r="H5873" s="388">
        <f t="shared" si="2"/>
        <v>43.82</v>
      </c>
    </row>
    <row r="5874" ht="15.75" customHeight="1">
      <c r="A5874" s="323" t="s">
        <v>28517</v>
      </c>
      <c r="B5874" s="480" t="s">
        <v>28518</v>
      </c>
      <c r="C5874" s="323" t="s">
        <v>1666</v>
      </c>
      <c r="D5874" s="323" t="s">
        <v>5889</v>
      </c>
      <c r="F5874" s="286" t="str">
        <f t="shared" si="1"/>
        <v>92123</v>
      </c>
      <c r="H5874" s="388">
        <f t="shared" si="2"/>
        <v>44.6</v>
      </c>
    </row>
    <row r="5875" ht="15.75" customHeight="1">
      <c r="A5875" s="323" t="s">
        <v>28519</v>
      </c>
      <c r="B5875" s="480" t="s">
        <v>28520</v>
      </c>
      <c r="C5875" s="323" t="s">
        <v>28521</v>
      </c>
      <c r="D5875" s="323" t="s">
        <v>5384</v>
      </c>
      <c r="F5875" s="286" t="str">
        <f t="shared" si="1"/>
        <v>100195</v>
      </c>
      <c r="H5875" s="388">
        <f t="shared" si="2"/>
        <v>0.66</v>
      </c>
    </row>
    <row r="5876" ht="15.75" customHeight="1">
      <c r="A5876" s="323" t="s">
        <v>28523</v>
      </c>
      <c r="B5876" s="480" t="s">
        <v>28524</v>
      </c>
      <c r="C5876" s="323" t="s">
        <v>28521</v>
      </c>
      <c r="D5876" s="323" t="s">
        <v>3823</v>
      </c>
      <c r="F5876" s="286" t="str">
        <f t="shared" si="1"/>
        <v>100196</v>
      </c>
      <c r="H5876" s="388">
        <f t="shared" si="2"/>
        <v>1.11</v>
      </c>
    </row>
    <row r="5877" ht="15.75" customHeight="1">
      <c r="A5877" s="323" t="s">
        <v>28527</v>
      </c>
      <c r="B5877" s="480" t="s">
        <v>28528</v>
      </c>
      <c r="C5877" s="323" t="s">
        <v>28521</v>
      </c>
      <c r="D5877" s="323" t="s">
        <v>4736</v>
      </c>
      <c r="F5877" s="286" t="str">
        <f t="shared" si="1"/>
        <v>100197</v>
      </c>
      <c r="H5877" s="388">
        <f t="shared" si="2"/>
        <v>1.67</v>
      </c>
    </row>
    <row r="5878" ht="15.75" customHeight="1">
      <c r="A5878" s="323" t="s">
        <v>28529</v>
      </c>
      <c r="B5878" s="480" t="s">
        <v>28530</v>
      </c>
      <c r="C5878" s="323" t="s">
        <v>28521</v>
      </c>
      <c r="D5878" s="323" t="s">
        <v>5982</v>
      </c>
      <c r="F5878" s="286" t="str">
        <f t="shared" si="1"/>
        <v>100198</v>
      </c>
      <c r="H5878" s="388">
        <f t="shared" si="2"/>
        <v>0.23</v>
      </c>
    </row>
    <row r="5879" ht="15.75" customHeight="1">
      <c r="A5879" s="323" t="s">
        <v>28531</v>
      </c>
      <c r="B5879" s="480" t="s">
        <v>28532</v>
      </c>
      <c r="C5879" s="323" t="s">
        <v>28521</v>
      </c>
      <c r="D5879" s="323" t="s">
        <v>6464</v>
      </c>
      <c r="F5879" s="286" t="str">
        <f t="shared" si="1"/>
        <v>100199</v>
      </c>
      <c r="H5879" s="388">
        <f t="shared" si="2"/>
        <v>0.28</v>
      </c>
    </row>
    <row r="5880" ht="15.75" customHeight="1">
      <c r="A5880" s="323" t="s">
        <v>28533</v>
      </c>
      <c r="B5880" s="480" t="s">
        <v>28534</v>
      </c>
      <c r="C5880" s="323" t="s">
        <v>28521</v>
      </c>
      <c r="D5880" s="323" t="s">
        <v>5213</v>
      </c>
      <c r="F5880" s="286" t="str">
        <f t="shared" si="1"/>
        <v>100200</v>
      </c>
      <c r="H5880" s="388">
        <f t="shared" si="2"/>
        <v>0.33</v>
      </c>
    </row>
    <row r="5881" ht="15.75" customHeight="1">
      <c r="A5881" s="323" t="s">
        <v>28535</v>
      </c>
      <c r="B5881" s="480" t="s">
        <v>28536</v>
      </c>
      <c r="C5881" s="323" t="s">
        <v>28521</v>
      </c>
      <c r="D5881" s="323" t="s">
        <v>6119</v>
      </c>
      <c r="F5881" s="286" t="str">
        <f t="shared" si="1"/>
        <v>100201</v>
      </c>
      <c r="H5881" s="388">
        <f t="shared" si="2"/>
        <v>0.68</v>
      </c>
    </row>
    <row r="5882" ht="15.75" customHeight="1">
      <c r="A5882" s="323" t="s">
        <v>28538</v>
      </c>
      <c r="B5882" s="480" t="s">
        <v>28539</v>
      </c>
      <c r="C5882" s="323" t="s">
        <v>28521</v>
      </c>
      <c r="D5882" s="323" t="s">
        <v>3903</v>
      </c>
      <c r="F5882" s="286" t="str">
        <f t="shared" si="1"/>
        <v>100202</v>
      </c>
      <c r="H5882" s="388">
        <f t="shared" si="2"/>
        <v>0.79</v>
      </c>
    </row>
    <row r="5883" ht="15.75" customHeight="1">
      <c r="A5883" s="323" t="s">
        <v>28541</v>
      </c>
      <c r="B5883" s="480" t="s">
        <v>28542</v>
      </c>
      <c r="C5883" s="323" t="s">
        <v>28521</v>
      </c>
      <c r="D5883" s="323" t="s">
        <v>7211</v>
      </c>
      <c r="F5883" s="286" t="str">
        <f t="shared" si="1"/>
        <v>100203</v>
      </c>
      <c r="H5883" s="388">
        <f t="shared" si="2"/>
        <v>0.93</v>
      </c>
    </row>
    <row r="5884" ht="15.75" customHeight="1">
      <c r="A5884" s="323" t="s">
        <v>28544</v>
      </c>
      <c r="B5884" s="480" t="s">
        <v>28545</v>
      </c>
      <c r="C5884" s="323" t="s">
        <v>28521</v>
      </c>
      <c r="D5884" s="323" t="s">
        <v>7274</v>
      </c>
      <c r="F5884" s="286" t="str">
        <f t="shared" si="1"/>
        <v>100204</v>
      </c>
      <c r="H5884" s="388">
        <f t="shared" si="2"/>
        <v>0.1</v>
      </c>
    </row>
    <row r="5885" ht="15.75" customHeight="1">
      <c r="A5885" s="323" t="s">
        <v>28546</v>
      </c>
      <c r="B5885" s="480" t="s">
        <v>28547</v>
      </c>
      <c r="C5885" s="323" t="s">
        <v>18838</v>
      </c>
      <c r="D5885" s="323" t="s">
        <v>28548</v>
      </c>
      <c r="F5885" s="286" t="str">
        <f t="shared" si="1"/>
        <v>100205</v>
      </c>
      <c r="H5885" s="388">
        <f t="shared" si="2"/>
        <v>1248.5</v>
      </c>
    </row>
    <row r="5886" ht="15.75" customHeight="1">
      <c r="A5886" s="323" t="s">
        <v>28549</v>
      </c>
      <c r="B5886" s="480" t="s">
        <v>28551</v>
      </c>
      <c r="C5886" s="323" t="s">
        <v>18838</v>
      </c>
      <c r="D5886" s="323" t="s">
        <v>28553</v>
      </c>
      <c r="F5886" s="286" t="str">
        <f t="shared" si="1"/>
        <v>100206</v>
      </c>
      <c r="H5886" s="388">
        <f t="shared" si="2"/>
        <v>902.45</v>
      </c>
    </row>
    <row r="5887" ht="15.75" customHeight="1">
      <c r="A5887" s="323" t="s">
        <v>28555</v>
      </c>
      <c r="B5887" s="480" t="s">
        <v>28556</v>
      </c>
      <c r="C5887" s="323" t="s">
        <v>18838</v>
      </c>
      <c r="D5887" s="323" t="s">
        <v>28557</v>
      </c>
      <c r="F5887" s="286" t="str">
        <f t="shared" si="1"/>
        <v>100207</v>
      </c>
      <c r="H5887" s="388">
        <f t="shared" si="2"/>
        <v>381.27</v>
      </c>
    </row>
    <row r="5888" ht="15.75" customHeight="1">
      <c r="A5888" s="323" t="s">
        <v>28558</v>
      </c>
      <c r="B5888" s="480" t="s">
        <v>28559</v>
      </c>
      <c r="C5888" s="323" t="s">
        <v>28560</v>
      </c>
      <c r="D5888" s="323" t="s">
        <v>17668</v>
      </c>
      <c r="F5888" s="286" t="str">
        <f t="shared" si="1"/>
        <v>100208</v>
      </c>
      <c r="H5888" s="388">
        <f t="shared" si="2"/>
        <v>16.52</v>
      </c>
    </row>
    <row r="5889" ht="15.75" customHeight="1">
      <c r="A5889" s="323" t="s">
        <v>28562</v>
      </c>
      <c r="B5889" s="480" t="s">
        <v>28563</v>
      </c>
      <c r="C5889" s="323" t="s">
        <v>28560</v>
      </c>
      <c r="D5889" s="323" t="s">
        <v>4033</v>
      </c>
      <c r="F5889" s="286" t="str">
        <f t="shared" si="1"/>
        <v>100209</v>
      </c>
      <c r="H5889" s="388">
        <f t="shared" si="2"/>
        <v>8.26</v>
      </c>
    </row>
    <row r="5890" ht="15.75" customHeight="1">
      <c r="A5890" s="323" t="s">
        <v>28565</v>
      </c>
      <c r="B5890" s="480" t="s">
        <v>28566</v>
      </c>
      <c r="C5890" s="323" t="s">
        <v>28560</v>
      </c>
      <c r="D5890" s="323" t="s">
        <v>6550</v>
      </c>
      <c r="F5890" s="286" t="str">
        <f t="shared" si="1"/>
        <v>100210</v>
      </c>
      <c r="H5890" s="388">
        <f t="shared" si="2"/>
        <v>15.21</v>
      </c>
    </row>
    <row r="5891" ht="15.75" customHeight="1">
      <c r="A5891" s="323" t="s">
        <v>28568</v>
      </c>
      <c r="B5891" s="480" t="s">
        <v>28569</v>
      </c>
      <c r="C5891" s="323" t="s">
        <v>28560</v>
      </c>
      <c r="D5891" s="323" t="s">
        <v>4111</v>
      </c>
      <c r="F5891" s="286" t="str">
        <f t="shared" si="1"/>
        <v>100211</v>
      </c>
      <c r="H5891" s="388">
        <f t="shared" si="2"/>
        <v>5.87</v>
      </c>
    </row>
    <row r="5892" ht="15.75" customHeight="1">
      <c r="A5892" s="323" t="s">
        <v>28571</v>
      </c>
      <c r="B5892" s="480" t="s">
        <v>28572</v>
      </c>
      <c r="C5892" s="323" t="s">
        <v>28560</v>
      </c>
      <c r="D5892" s="323" t="s">
        <v>8701</v>
      </c>
      <c r="F5892" s="286" t="str">
        <f t="shared" si="1"/>
        <v>100212</v>
      </c>
      <c r="H5892" s="388">
        <f t="shared" si="2"/>
        <v>6.48</v>
      </c>
    </row>
    <row r="5893" ht="15.75" customHeight="1">
      <c r="A5893" s="323" t="s">
        <v>28574</v>
      </c>
      <c r="B5893" s="480" t="s">
        <v>28576</v>
      </c>
      <c r="C5893" s="323" t="s">
        <v>28560</v>
      </c>
      <c r="D5893" s="323" t="s">
        <v>6231</v>
      </c>
      <c r="F5893" s="286" t="str">
        <f t="shared" si="1"/>
        <v>100213</v>
      </c>
      <c r="H5893" s="388">
        <f t="shared" si="2"/>
        <v>2.32</v>
      </c>
    </row>
    <row r="5894" ht="15.75" customHeight="1">
      <c r="A5894" s="323" t="s">
        <v>28577</v>
      </c>
      <c r="B5894" s="480" t="s">
        <v>28578</v>
      </c>
      <c r="C5894" s="323" t="s">
        <v>28560</v>
      </c>
      <c r="D5894" s="323" t="s">
        <v>6851</v>
      </c>
      <c r="F5894" s="286" t="str">
        <f t="shared" si="1"/>
        <v>100214</v>
      </c>
      <c r="H5894" s="388">
        <f t="shared" si="2"/>
        <v>3.57</v>
      </c>
    </row>
    <row r="5895" ht="15.75" customHeight="1">
      <c r="A5895" s="323" t="s">
        <v>28579</v>
      </c>
      <c r="B5895" s="480" t="s">
        <v>28580</v>
      </c>
      <c r="C5895" s="323" t="s">
        <v>28560</v>
      </c>
      <c r="D5895" s="323" t="s">
        <v>6195</v>
      </c>
      <c r="F5895" s="286" t="str">
        <f t="shared" si="1"/>
        <v>100215</v>
      </c>
      <c r="H5895" s="388">
        <f t="shared" si="2"/>
        <v>3.06</v>
      </c>
    </row>
    <row r="5896" ht="15.75" customHeight="1">
      <c r="A5896" s="323" t="s">
        <v>28581</v>
      </c>
      <c r="B5896" s="480" t="s">
        <v>28582</v>
      </c>
      <c r="C5896" s="323" t="s">
        <v>28560</v>
      </c>
      <c r="D5896" s="323" t="s">
        <v>7360</v>
      </c>
      <c r="F5896" s="286" t="str">
        <f t="shared" si="1"/>
        <v>100216</v>
      </c>
      <c r="H5896" s="388">
        <f t="shared" si="2"/>
        <v>0.82</v>
      </c>
    </row>
    <row r="5897" ht="15.75" customHeight="1">
      <c r="A5897" s="323" t="s">
        <v>28584</v>
      </c>
      <c r="B5897" s="480" t="s">
        <v>28585</v>
      </c>
      <c r="C5897" s="323" t="s">
        <v>28560</v>
      </c>
      <c r="D5897" s="323" t="s">
        <v>13079</v>
      </c>
      <c r="F5897" s="286" t="str">
        <f t="shared" si="1"/>
        <v>100217</v>
      </c>
      <c r="H5897" s="388">
        <f t="shared" si="2"/>
        <v>2.58</v>
      </c>
    </row>
    <row r="5898" ht="15.75" customHeight="1">
      <c r="A5898" s="323" t="s">
        <v>28587</v>
      </c>
      <c r="B5898" s="480" t="s">
        <v>28588</v>
      </c>
      <c r="C5898" s="323" t="s">
        <v>28560</v>
      </c>
      <c r="D5898" s="323" t="s">
        <v>6175</v>
      </c>
      <c r="F5898" s="286" t="str">
        <f t="shared" si="1"/>
        <v>100218</v>
      </c>
      <c r="H5898" s="388">
        <f t="shared" si="2"/>
        <v>1.75</v>
      </c>
    </row>
    <row r="5899" ht="15.75" customHeight="1">
      <c r="A5899" s="323" t="s">
        <v>28590</v>
      </c>
      <c r="B5899" s="480" t="s">
        <v>28591</v>
      </c>
      <c r="C5899" s="323" t="s">
        <v>28560</v>
      </c>
      <c r="D5899" s="323" t="s">
        <v>6826</v>
      </c>
      <c r="F5899" s="286" t="str">
        <f t="shared" si="1"/>
        <v>100219</v>
      </c>
      <c r="H5899" s="388">
        <f t="shared" si="2"/>
        <v>0.38</v>
      </c>
    </row>
    <row r="5900" ht="15.75" customHeight="1">
      <c r="A5900" s="323" t="s">
        <v>28592</v>
      </c>
      <c r="B5900" s="480" t="s">
        <v>28593</v>
      </c>
      <c r="C5900" s="323" t="s">
        <v>28594</v>
      </c>
      <c r="D5900" s="323" t="s">
        <v>19521</v>
      </c>
      <c r="F5900" s="286" t="str">
        <f t="shared" si="1"/>
        <v>100220</v>
      </c>
      <c r="H5900" s="388">
        <f t="shared" si="2"/>
        <v>23.73</v>
      </c>
    </row>
    <row r="5901" ht="15.75" customHeight="1">
      <c r="A5901" s="323" t="s">
        <v>28596</v>
      </c>
      <c r="B5901" s="480" t="s">
        <v>28598</v>
      </c>
      <c r="C5901" s="323" t="s">
        <v>28594</v>
      </c>
      <c r="D5901" s="323" t="s">
        <v>23156</v>
      </c>
      <c r="F5901" s="286" t="str">
        <f t="shared" si="1"/>
        <v>100221</v>
      </c>
      <c r="H5901" s="388">
        <f t="shared" si="2"/>
        <v>26.89</v>
      </c>
    </row>
    <row r="5902" ht="15.75" customHeight="1">
      <c r="A5902" s="323" t="s">
        <v>28600</v>
      </c>
      <c r="B5902" s="480" t="s">
        <v>28601</v>
      </c>
      <c r="C5902" s="323" t="s">
        <v>28594</v>
      </c>
      <c r="D5902" s="323" t="s">
        <v>4161</v>
      </c>
      <c r="F5902" s="286" t="str">
        <f t="shared" si="1"/>
        <v>100222</v>
      </c>
      <c r="H5902" s="388">
        <f t="shared" si="2"/>
        <v>10.19</v>
      </c>
    </row>
    <row r="5903" ht="15.75" customHeight="1">
      <c r="A5903" s="323" t="s">
        <v>28602</v>
      </c>
      <c r="B5903" s="480" t="s">
        <v>28603</v>
      </c>
      <c r="C5903" s="323" t="s">
        <v>28594</v>
      </c>
      <c r="D5903" s="323" t="s">
        <v>5917</v>
      </c>
      <c r="F5903" s="286" t="str">
        <f t="shared" si="1"/>
        <v>100223</v>
      </c>
      <c r="H5903" s="388">
        <f t="shared" si="2"/>
        <v>4.76</v>
      </c>
    </row>
    <row r="5904" ht="15.75" customHeight="1">
      <c r="A5904" s="323" t="s">
        <v>28604</v>
      </c>
      <c r="B5904" s="480" t="s">
        <v>28605</v>
      </c>
      <c r="C5904" s="323" t="s">
        <v>28594</v>
      </c>
      <c r="D5904" s="323" t="s">
        <v>13079</v>
      </c>
      <c r="F5904" s="286" t="str">
        <f t="shared" si="1"/>
        <v>100224</v>
      </c>
      <c r="H5904" s="388">
        <f t="shared" si="2"/>
        <v>2.58</v>
      </c>
    </row>
    <row r="5905" ht="15.75" customHeight="1">
      <c r="A5905" s="323" t="s">
        <v>28606</v>
      </c>
      <c r="B5905" s="480" t="s">
        <v>28607</v>
      </c>
      <c r="C5905" s="323" t="s">
        <v>28609</v>
      </c>
      <c r="D5905" s="323" t="s">
        <v>12293</v>
      </c>
      <c r="F5905" s="286" t="str">
        <f t="shared" si="1"/>
        <v>100225</v>
      </c>
      <c r="H5905" s="388">
        <f t="shared" si="2"/>
        <v>1.86</v>
      </c>
    </row>
    <row r="5906" ht="15.75" customHeight="1">
      <c r="A5906" s="323" t="s">
        <v>28611</v>
      </c>
      <c r="B5906" s="480" t="s">
        <v>28612</v>
      </c>
      <c r="C5906" s="323" t="s">
        <v>28609</v>
      </c>
      <c r="D5906" s="323" t="s">
        <v>7407</v>
      </c>
      <c r="F5906" s="286" t="str">
        <f t="shared" si="1"/>
        <v>100226</v>
      </c>
      <c r="H5906" s="388">
        <f t="shared" si="2"/>
        <v>0.57</v>
      </c>
    </row>
    <row r="5907" ht="15.75" customHeight="1">
      <c r="A5907" s="323" t="s">
        <v>28613</v>
      </c>
      <c r="B5907" s="480" t="s">
        <v>28615</v>
      </c>
      <c r="C5907" s="323" t="s">
        <v>28609</v>
      </c>
      <c r="D5907" s="323" t="s">
        <v>6936</v>
      </c>
      <c r="F5907" s="286" t="str">
        <f t="shared" si="1"/>
        <v>100227</v>
      </c>
      <c r="H5907" s="388">
        <f t="shared" si="2"/>
        <v>0.86</v>
      </c>
    </row>
    <row r="5908" ht="15.75" customHeight="1">
      <c r="A5908" s="323" t="s">
        <v>28616</v>
      </c>
      <c r="B5908" s="480" t="s">
        <v>28617</v>
      </c>
      <c r="C5908" s="323" t="s">
        <v>28609</v>
      </c>
      <c r="D5908" s="323" t="s">
        <v>5192</v>
      </c>
      <c r="F5908" s="286" t="str">
        <f t="shared" si="1"/>
        <v>100228</v>
      </c>
      <c r="H5908" s="388">
        <f t="shared" si="2"/>
        <v>0.24</v>
      </c>
    </row>
    <row r="5909" ht="15.75" customHeight="1">
      <c r="A5909" s="323" t="s">
        <v>28618</v>
      </c>
      <c r="B5909" s="480" t="s">
        <v>28619</v>
      </c>
      <c r="C5909" s="323" t="s">
        <v>345</v>
      </c>
      <c r="D5909" s="323" t="s">
        <v>6204</v>
      </c>
      <c r="F5909" s="286" t="str">
        <f t="shared" si="1"/>
        <v>100229</v>
      </c>
      <c r="H5909" s="388">
        <f t="shared" si="2"/>
        <v>0.01</v>
      </c>
    </row>
    <row r="5910" ht="15.75" customHeight="1">
      <c r="A5910" s="323" t="s">
        <v>28620</v>
      </c>
      <c r="B5910" s="480" t="s">
        <v>28621</v>
      </c>
      <c r="C5910" s="323" t="s">
        <v>345</v>
      </c>
      <c r="D5910" s="323" t="s">
        <v>6204</v>
      </c>
      <c r="F5910" s="286" t="str">
        <f t="shared" si="1"/>
        <v>100230</v>
      </c>
      <c r="H5910" s="388">
        <f t="shared" si="2"/>
        <v>0.01</v>
      </c>
    </row>
    <row r="5911" ht="15.75" customHeight="1">
      <c r="A5911" s="323" t="s">
        <v>28622</v>
      </c>
      <c r="B5911" s="480" t="s">
        <v>28623</v>
      </c>
      <c r="C5911" s="323" t="s">
        <v>345</v>
      </c>
      <c r="D5911" s="323" t="s">
        <v>5712</v>
      </c>
      <c r="F5911" s="286" t="str">
        <f t="shared" si="1"/>
        <v>100231</v>
      </c>
      <c r="H5911" s="388">
        <f t="shared" si="2"/>
        <v>0.03</v>
      </c>
    </row>
    <row r="5912" ht="15.75" customHeight="1">
      <c r="A5912" s="323" t="s">
        <v>28625</v>
      </c>
      <c r="B5912" s="480" t="s">
        <v>28626</v>
      </c>
      <c r="C5912" s="323" t="s">
        <v>1662</v>
      </c>
      <c r="D5912" s="323" t="s">
        <v>6216</v>
      </c>
      <c r="F5912" s="286" t="str">
        <f t="shared" si="1"/>
        <v>100232</v>
      </c>
      <c r="H5912" s="388">
        <f t="shared" si="2"/>
        <v>0.31</v>
      </c>
    </row>
    <row r="5913" ht="15.75" customHeight="1">
      <c r="A5913" s="323" t="s">
        <v>28628</v>
      </c>
      <c r="B5913" s="480" t="s">
        <v>28629</v>
      </c>
      <c r="C5913" s="323" t="s">
        <v>1662</v>
      </c>
      <c r="D5913" s="323" t="s">
        <v>5408</v>
      </c>
      <c r="F5913" s="286" t="str">
        <f t="shared" si="1"/>
        <v>100233</v>
      </c>
      <c r="H5913" s="388">
        <f t="shared" si="2"/>
        <v>0.15</v>
      </c>
    </row>
    <row r="5914" ht="15.75" customHeight="1">
      <c r="A5914" s="323" t="s">
        <v>28630</v>
      </c>
      <c r="B5914" s="480" t="s">
        <v>28632</v>
      </c>
      <c r="C5914" s="323" t="s">
        <v>1711</v>
      </c>
      <c r="D5914" s="323" t="s">
        <v>5504</v>
      </c>
      <c r="F5914" s="286" t="str">
        <f t="shared" si="1"/>
        <v>100234</v>
      </c>
      <c r="H5914" s="388">
        <f t="shared" si="2"/>
        <v>0.46</v>
      </c>
    </row>
    <row r="5915" ht="15.75" customHeight="1">
      <c r="A5915" s="323" t="s">
        <v>28633</v>
      </c>
      <c r="B5915" s="480" t="s">
        <v>28634</v>
      </c>
      <c r="C5915" s="323" t="s">
        <v>1979</v>
      </c>
      <c r="D5915" s="323" t="s">
        <v>5712</v>
      </c>
      <c r="F5915" s="286" t="str">
        <f t="shared" si="1"/>
        <v>100235</v>
      </c>
      <c r="H5915" s="388">
        <f t="shared" si="2"/>
        <v>0.03</v>
      </c>
    </row>
    <row r="5916" ht="15.75" customHeight="1">
      <c r="A5916" s="323" t="s">
        <v>28635</v>
      </c>
      <c r="B5916" s="480" t="s">
        <v>28636</v>
      </c>
      <c r="C5916" s="323" t="s">
        <v>28637</v>
      </c>
      <c r="D5916" s="323" t="s">
        <v>4741</v>
      </c>
      <c r="F5916" s="286" t="str">
        <f t="shared" si="1"/>
        <v>100236</v>
      </c>
      <c r="H5916" s="388">
        <f t="shared" si="2"/>
        <v>2.36</v>
      </c>
    </row>
    <row r="5917" ht="15.75" customHeight="1">
      <c r="A5917" s="323" t="s">
        <v>28638</v>
      </c>
      <c r="B5917" s="480" t="s">
        <v>28639</v>
      </c>
      <c r="C5917" s="323" t="s">
        <v>28637</v>
      </c>
      <c r="D5917" s="323" t="s">
        <v>5341</v>
      </c>
      <c r="F5917" s="286" t="str">
        <f t="shared" si="1"/>
        <v>100237</v>
      </c>
      <c r="H5917" s="388">
        <f t="shared" si="2"/>
        <v>2.83</v>
      </c>
    </row>
    <row r="5918" ht="15.75" customHeight="1">
      <c r="A5918" s="323" t="s">
        <v>28642</v>
      </c>
      <c r="B5918" s="480" t="s">
        <v>28643</v>
      </c>
      <c r="C5918" s="323" t="s">
        <v>28637</v>
      </c>
      <c r="D5918" s="323" t="s">
        <v>5076</v>
      </c>
      <c r="F5918" s="286" t="str">
        <f t="shared" si="1"/>
        <v>100238</v>
      </c>
      <c r="H5918" s="388">
        <f t="shared" si="2"/>
        <v>4.53</v>
      </c>
    </row>
    <row r="5919" ht="15.75" customHeight="1">
      <c r="A5919" s="323" t="s">
        <v>28644</v>
      </c>
      <c r="B5919" s="480" t="s">
        <v>28645</v>
      </c>
      <c r="C5919" s="323" t="s">
        <v>28637</v>
      </c>
      <c r="D5919" s="323" t="s">
        <v>28647</v>
      </c>
      <c r="F5919" s="286" t="str">
        <f t="shared" si="1"/>
        <v>100239</v>
      </c>
      <c r="H5919" s="388">
        <f t="shared" si="2"/>
        <v>5.67</v>
      </c>
    </row>
    <row r="5920" ht="15.75" customHeight="1">
      <c r="A5920" s="323" t="s">
        <v>28648</v>
      </c>
      <c r="B5920" s="480" t="s">
        <v>28649</v>
      </c>
      <c r="C5920" s="323" t="s">
        <v>28637</v>
      </c>
      <c r="D5920" s="323" t="s">
        <v>4915</v>
      </c>
      <c r="F5920" s="286" t="str">
        <f t="shared" si="1"/>
        <v>100240</v>
      </c>
      <c r="H5920" s="388">
        <f t="shared" si="2"/>
        <v>3.4</v>
      </c>
    </row>
    <row r="5921" ht="15.75" customHeight="1">
      <c r="A5921" s="323" t="s">
        <v>28650</v>
      </c>
      <c r="B5921" s="480" t="s">
        <v>28651</v>
      </c>
      <c r="C5921" s="323" t="s">
        <v>28637</v>
      </c>
      <c r="D5921" s="323" t="s">
        <v>28647</v>
      </c>
      <c r="F5921" s="286" t="str">
        <f t="shared" si="1"/>
        <v>100241</v>
      </c>
      <c r="H5921" s="388">
        <f t="shared" si="2"/>
        <v>5.67</v>
      </c>
    </row>
    <row r="5922" ht="15.75" customHeight="1">
      <c r="A5922" s="323" t="s">
        <v>28654</v>
      </c>
      <c r="B5922" s="480" t="s">
        <v>28655</v>
      </c>
      <c r="C5922" s="323" t="s">
        <v>28637</v>
      </c>
      <c r="D5922" s="323" t="s">
        <v>26769</v>
      </c>
      <c r="F5922" s="286" t="str">
        <f t="shared" si="1"/>
        <v>100242</v>
      </c>
      <c r="H5922" s="388">
        <f t="shared" si="2"/>
        <v>16.77</v>
      </c>
    </row>
    <row r="5923" ht="15.75" customHeight="1">
      <c r="A5923" s="323" t="s">
        <v>28657</v>
      </c>
      <c r="B5923" s="480" t="s">
        <v>28658</v>
      </c>
      <c r="C5923" s="323" t="s">
        <v>28637</v>
      </c>
      <c r="D5923" s="323" t="s">
        <v>5379</v>
      </c>
      <c r="F5923" s="286" t="str">
        <f t="shared" si="1"/>
        <v>100243</v>
      </c>
      <c r="H5923" s="388">
        <f t="shared" si="2"/>
        <v>2.72</v>
      </c>
    </row>
    <row r="5924" ht="15.75" customHeight="1">
      <c r="A5924" s="323" t="s">
        <v>28659</v>
      </c>
      <c r="B5924" s="480" t="s">
        <v>28661</v>
      </c>
      <c r="C5924" s="323" t="s">
        <v>28637</v>
      </c>
      <c r="D5924" s="323" t="s">
        <v>4915</v>
      </c>
      <c r="F5924" s="286" t="str">
        <f t="shared" si="1"/>
        <v>100244</v>
      </c>
      <c r="H5924" s="388">
        <f t="shared" si="2"/>
        <v>3.4</v>
      </c>
    </row>
    <row r="5925" ht="15.75" customHeight="1">
      <c r="A5925" s="323" t="s">
        <v>28664</v>
      </c>
      <c r="B5925" s="480" t="s">
        <v>28665</v>
      </c>
      <c r="C5925" s="323" t="s">
        <v>28637</v>
      </c>
      <c r="D5925" s="323" t="s">
        <v>13789</v>
      </c>
      <c r="F5925" s="286" t="str">
        <f t="shared" si="1"/>
        <v>100245</v>
      </c>
      <c r="H5925" s="388">
        <f t="shared" si="2"/>
        <v>6.8</v>
      </c>
    </row>
    <row r="5926" ht="15.75" customHeight="1">
      <c r="A5926" s="323" t="s">
        <v>28666</v>
      </c>
      <c r="B5926" s="480" t="s">
        <v>28667</v>
      </c>
      <c r="C5926" s="323" t="s">
        <v>28637</v>
      </c>
      <c r="D5926" s="323" t="s">
        <v>28668</v>
      </c>
      <c r="H5926" s="388">
        <f t="shared" si="2"/>
        <v>2.26</v>
      </c>
    </row>
    <row r="5927" ht="15.75" customHeight="1">
      <c r="A5927" s="323" t="s">
        <v>28669</v>
      </c>
      <c r="B5927" s="480" t="s">
        <v>28670</v>
      </c>
      <c r="C5927" s="323" t="s">
        <v>28637</v>
      </c>
      <c r="D5927" s="323" t="s">
        <v>5341</v>
      </c>
      <c r="H5927" s="388">
        <f t="shared" si="2"/>
        <v>2.83</v>
      </c>
    </row>
    <row r="5928" ht="15.75" customHeight="1">
      <c r="A5928" s="323" t="s">
        <v>28673</v>
      </c>
      <c r="B5928" s="480" t="s">
        <v>28674</v>
      </c>
      <c r="C5928" s="323" t="s">
        <v>28637</v>
      </c>
      <c r="D5928" s="323" t="s">
        <v>4253</v>
      </c>
      <c r="H5928" s="388">
        <f t="shared" si="2"/>
        <v>11.18</v>
      </c>
    </row>
    <row r="5929" ht="15.75" customHeight="1">
      <c r="A5929" s="323" t="s">
        <v>28676</v>
      </c>
      <c r="B5929" s="480" t="s">
        <v>28677</v>
      </c>
      <c r="C5929" s="323" t="s">
        <v>28637</v>
      </c>
      <c r="D5929" s="323" t="s">
        <v>28668</v>
      </c>
      <c r="H5929" s="388">
        <f t="shared" si="2"/>
        <v>2.26</v>
      </c>
    </row>
    <row r="5930" ht="15.75" customHeight="1">
      <c r="A5930" s="323" t="s">
        <v>28678</v>
      </c>
      <c r="B5930" s="480" t="s">
        <v>28679</v>
      </c>
      <c r="C5930" s="323" t="s">
        <v>28637</v>
      </c>
      <c r="D5930" s="323" t="s">
        <v>5732</v>
      </c>
      <c r="H5930" s="388">
        <f t="shared" si="2"/>
        <v>3.78</v>
      </c>
    </row>
    <row r="5931" ht="15.75" customHeight="1">
      <c r="A5931" s="323" t="s">
        <v>28680</v>
      </c>
      <c r="B5931" s="480" t="s">
        <v>28681</v>
      </c>
      <c r="C5931" s="323" t="s">
        <v>28637</v>
      </c>
      <c r="D5931" s="323" t="s">
        <v>4253</v>
      </c>
      <c r="H5931" s="388">
        <f t="shared" si="2"/>
        <v>11.18</v>
      </c>
    </row>
    <row r="5932" ht="15.75" customHeight="1">
      <c r="A5932" s="323" t="s">
        <v>28682</v>
      </c>
      <c r="B5932" s="480" t="s">
        <v>28684</v>
      </c>
      <c r="C5932" s="323" t="s">
        <v>28637</v>
      </c>
      <c r="D5932" s="323" t="s">
        <v>26769</v>
      </c>
      <c r="H5932" s="388">
        <f t="shared" si="2"/>
        <v>16.77</v>
      </c>
    </row>
    <row r="5933" ht="15.75" customHeight="1">
      <c r="A5933" s="323" t="s">
        <v>28686</v>
      </c>
      <c r="B5933" s="480" t="s">
        <v>28687</v>
      </c>
      <c r="C5933" s="323" t="s">
        <v>28637</v>
      </c>
      <c r="D5933" s="323" t="s">
        <v>5474</v>
      </c>
      <c r="H5933" s="388">
        <f t="shared" si="2"/>
        <v>22.36</v>
      </c>
    </row>
    <row r="5934" ht="15.75" customHeight="1">
      <c r="A5934" s="323" t="s">
        <v>28689</v>
      </c>
      <c r="B5934" s="480" t="s">
        <v>28690</v>
      </c>
      <c r="C5934" s="323" t="s">
        <v>28637</v>
      </c>
      <c r="D5934" s="323" t="s">
        <v>28691</v>
      </c>
      <c r="H5934" s="388">
        <f t="shared" si="2"/>
        <v>33.54</v>
      </c>
    </row>
    <row r="5935" ht="15.75" customHeight="1">
      <c r="A5935" s="323" t="s">
        <v>28692</v>
      </c>
      <c r="B5935" s="480" t="s">
        <v>28693</v>
      </c>
      <c r="C5935" s="323" t="s">
        <v>28637</v>
      </c>
      <c r="D5935" s="323" t="s">
        <v>15624</v>
      </c>
      <c r="H5935" s="388">
        <f t="shared" si="2"/>
        <v>11.35</v>
      </c>
    </row>
    <row r="5936" ht="15.75" customHeight="1">
      <c r="A5936" s="323" t="s">
        <v>28694</v>
      </c>
      <c r="B5936" s="480" t="s">
        <v>28695</v>
      </c>
      <c r="C5936" s="323" t="s">
        <v>28637</v>
      </c>
      <c r="D5936" s="323" t="s">
        <v>13689</v>
      </c>
      <c r="H5936" s="388">
        <f t="shared" si="2"/>
        <v>7.56</v>
      </c>
    </row>
    <row r="5937" ht="15.75" customHeight="1">
      <c r="A5937" s="323" t="s">
        <v>28697</v>
      </c>
      <c r="B5937" s="480" t="s">
        <v>28698</v>
      </c>
      <c r="C5937" s="323" t="s">
        <v>28637</v>
      </c>
      <c r="D5937" s="323" t="s">
        <v>5076</v>
      </c>
      <c r="H5937" s="388">
        <f t="shared" si="2"/>
        <v>4.53</v>
      </c>
    </row>
    <row r="5938" ht="15.75" customHeight="1">
      <c r="A5938" s="323" t="s">
        <v>28700</v>
      </c>
      <c r="B5938" s="480" t="s">
        <v>28701</v>
      </c>
      <c r="C5938" s="323" t="s">
        <v>28637</v>
      </c>
      <c r="D5938" s="323" t="s">
        <v>15624</v>
      </c>
      <c r="H5938" s="388">
        <f t="shared" si="2"/>
        <v>11.35</v>
      </c>
    </row>
    <row r="5939" ht="15.75" customHeight="1">
      <c r="A5939" s="323" t="s">
        <v>28702</v>
      </c>
      <c r="B5939" s="480" t="s">
        <v>28703</v>
      </c>
      <c r="C5939" s="323" t="s">
        <v>28637</v>
      </c>
      <c r="D5939" s="323" t="s">
        <v>5474</v>
      </c>
      <c r="H5939" s="388">
        <f t="shared" si="2"/>
        <v>22.36</v>
      </c>
    </row>
    <row r="5940" ht="15.75" customHeight="1">
      <c r="A5940" s="323" t="s">
        <v>28704</v>
      </c>
      <c r="B5940" s="480" t="s">
        <v>28705</v>
      </c>
      <c r="C5940" s="323" t="s">
        <v>28521</v>
      </c>
      <c r="D5940" s="323" t="s">
        <v>17480</v>
      </c>
      <c r="H5940" s="388">
        <f t="shared" si="2"/>
        <v>7.36</v>
      </c>
    </row>
    <row r="5941" ht="15.75" customHeight="1">
      <c r="A5941" s="323" t="s">
        <v>28706</v>
      </c>
      <c r="B5941" s="480" t="s">
        <v>28707</v>
      </c>
      <c r="C5941" s="323" t="s">
        <v>28521</v>
      </c>
      <c r="D5941" s="323" t="s">
        <v>7455</v>
      </c>
      <c r="H5941" s="388">
        <f t="shared" si="2"/>
        <v>4.63</v>
      </c>
    </row>
    <row r="5942" ht="15.75" customHeight="1">
      <c r="A5942" s="323" t="s">
        <v>28708</v>
      </c>
      <c r="B5942" s="480" t="s">
        <v>28709</v>
      </c>
      <c r="C5942" s="323" t="s">
        <v>28521</v>
      </c>
      <c r="D5942" s="323" t="s">
        <v>4633</v>
      </c>
      <c r="H5942" s="388">
        <f t="shared" si="2"/>
        <v>2.87</v>
      </c>
    </row>
    <row r="5943" ht="15.75" customHeight="1">
      <c r="A5943" s="323" t="s">
        <v>28710</v>
      </c>
      <c r="B5943" s="480" t="s">
        <v>28711</v>
      </c>
      <c r="C5943" s="323" t="s">
        <v>28521</v>
      </c>
      <c r="D5943" s="323" t="s">
        <v>6723</v>
      </c>
      <c r="H5943" s="388">
        <f t="shared" si="2"/>
        <v>1.84</v>
      </c>
    </row>
    <row r="5944" ht="15.75" customHeight="1">
      <c r="A5944" s="323" t="s">
        <v>28713</v>
      </c>
      <c r="B5944" s="480" t="s">
        <v>28714</v>
      </c>
      <c r="C5944" s="323" t="s">
        <v>28594</v>
      </c>
      <c r="D5944" s="323" t="s">
        <v>28715</v>
      </c>
      <c r="H5944" s="388">
        <f t="shared" si="2"/>
        <v>33.49</v>
      </c>
    </row>
    <row r="5945" ht="15.75" customHeight="1">
      <c r="A5945" s="323" t="s">
        <v>28716</v>
      </c>
      <c r="B5945" s="480" t="s">
        <v>28717</v>
      </c>
      <c r="C5945" s="323" t="s">
        <v>1711</v>
      </c>
      <c r="D5945" s="323" t="s">
        <v>12843</v>
      </c>
      <c r="H5945" s="388">
        <f t="shared" si="2"/>
        <v>0.7</v>
      </c>
    </row>
    <row r="5946" ht="15.75" customHeight="1">
      <c r="A5946" s="323" t="s">
        <v>28718</v>
      </c>
      <c r="B5946" s="480" t="s">
        <v>28719</v>
      </c>
      <c r="C5946" s="323" t="s">
        <v>28560</v>
      </c>
      <c r="D5946" s="323" t="s">
        <v>11042</v>
      </c>
      <c r="H5946" s="388">
        <f t="shared" si="2"/>
        <v>71.18</v>
      </c>
    </row>
    <row r="5947" ht="15.75" customHeight="1">
      <c r="A5947" s="323" t="s">
        <v>28720</v>
      </c>
      <c r="B5947" s="480" t="s">
        <v>28721</v>
      </c>
      <c r="C5947" s="323" t="s">
        <v>1662</v>
      </c>
      <c r="D5947" s="323" t="s">
        <v>4858</v>
      </c>
      <c r="H5947" s="388">
        <f t="shared" si="2"/>
        <v>1.4</v>
      </c>
    </row>
    <row r="5948" ht="15.75" customHeight="1">
      <c r="A5948" s="323" t="s">
        <v>28723</v>
      </c>
      <c r="B5948" s="480" t="s">
        <v>28724</v>
      </c>
      <c r="C5948" s="323" t="s">
        <v>28560</v>
      </c>
      <c r="D5948" s="323" t="s">
        <v>11042</v>
      </c>
      <c r="H5948" s="388">
        <f t="shared" si="2"/>
        <v>71.18</v>
      </c>
    </row>
    <row r="5949" ht="15.75" customHeight="1">
      <c r="A5949" s="323" t="s">
        <v>28726</v>
      </c>
      <c r="B5949" s="480" t="s">
        <v>28727</v>
      </c>
      <c r="C5949" s="323" t="s">
        <v>1662</v>
      </c>
      <c r="D5949" s="323" t="s">
        <v>4858</v>
      </c>
      <c r="H5949" s="388">
        <f t="shared" si="2"/>
        <v>1.4</v>
      </c>
    </row>
    <row r="5950" ht="15.75" customHeight="1">
      <c r="A5950" s="323" t="s">
        <v>28730</v>
      </c>
      <c r="B5950" s="480" t="s">
        <v>28731</v>
      </c>
      <c r="C5950" s="323" t="s">
        <v>28560</v>
      </c>
      <c r="D5950" s="323" t="s">
        <v>10536</v>
      </c>
      <c r="H5950" s="388">
        <f t="shared" si="2"/>
        <v>53.35</v>
      </c>
    </row>
    <row r="5951" ht="15.75" customHeight="1">
      <c r="A5951" s="323" t="s">
        <v>28733</v>
      </c>
      <c r="B5951" s="480" t="s">
        <v>28734</v>
      </c>
      <c r="C5951" s="323" t="s">
        <v>28594</v>
      </c>
      <c r="D5951" s="323" t="s">
        <v>28735</v>
      </c>
      <c r="H5951" s="388">
        <f t="shared" si="2"/>
        <v>53.38</v>
      </c>
    </row>
    <row r="5952" ht="15.75" customHeight="1">
      <c r="A5952" s="323" t="s">
        <v>28736</v>
      </c>
      <c r="B5952" s="480" t="s">
        <v>28737</v>
      </c>
      <c r="C5952" s="323" t="s">
        <v>1711</v>
      </c>
      <c r="D5952" s="323" t="s">
        <v>6956</v>
      </c>
      <c r="H5952" s="388">
        <f t="shared" si="2"/>
        <v>1.05</v>
      </c>
    </row>
    <row r="5953" ht="15.75" customHeight="1">
      <c r="A5953" s="323" t="s">
        <v>28738</v>
      </c>
      <c r="B5953" s="480" t="s">
        <v>28739</v>
      </c>
      <c r="C5953" s="323" t="s">
        <v>28521</v>
      </c>
      <c r="D5953" s="323" t="s">
        <v>28740</v>
      </c>
      <c r="H5953" s="388">
        <f t="shared" si="2"/>
        <v>2.78</v>
      </c>
    </row>
    <row r="5954" ht="15.75" customHeight="1">
      <c r="A5954" s="323" t="s">
        <v>28742</v>
      </c>
      <c r="B5954" s="480" t="s">
        <v>28743</v>
      </c>
      <c r="C5954" s="323" t="s">
        <v>28594</v>
      </c>
      <c r="D5954" s="323" t="s">
        <v>4264</v>
      </c>
      <c r="H5954" s="388">
        <f t="shared" si="2"/>
        <v>23.74</v>
      </c>
    </row>
    <row r="5955" ht="15.75" customHeight="1">
      <c r="A5955" s="323" t="s">
        <v>28745</v>
      </c>
      <c r="B5955" s="480" t="s">
        <v>28746</v>
      </c>
      <c r="C5955" s="323" t="s">
        <v>28594</v>
      </c>
      <c r="D5955" s="323" t="s">
        <v>23548</v>
      </c>
      <c r="H5955" s="388">
        <f t="shared" si="2"/>
        <v>15.34</v>
      </c>
    </row>
    <row r="5956" ht="15.75" customHeight="1">
      <c r="A5956" s="323" t="s">
        <v>28747</v>
      </c>
      <c r="B5956" s="480" t="s">
        <v>28748</v>
      </c>
      <c r="C5956" s="323" t="s">
        <v>28594</v>
      </c>
      <c r="D5956" s="323" t="s">
        <v>28749</v>
      </c>
      <c r="H5956" s="388">
        <f t="shared" si="2"/>
        <v>28</v>
      </c>
    </row>
    <row r="5957" ht="15.75" customHeight="1">
      <c r="A5957" s="323" t="s">
        <v>28750</v>
      </c>
      <c r="B5957" s="480" t="s">
        <v>28751</v>
      </c>
      <c r="C5957" s="323" t="s">
        <v>28594</v>
      </c>
      <c r="D5957" s="323" t="s">
        <v>3924</v>
      </c>
      <c r="H5957" s="388">
        <f t="shared" si="2"/>
        <v>1.65</v>
      </c>
    </row>
    <row r="5958" ht="15.75" customHeight="1">
      <c r="A5958" s="323" t="s">
        <v>28753</v>
      </c>
      <c r="B5958" s="480" t="s">
        <v>28754</v>
      </c>
      <c r="C5958" s="323" t="s">
        <v>28560</v>
      </c>
      <c r="D5958" s="323" t="s">
        <v>5737</v>
      </c>
      <c r="H5958" s="388">
        <f t="shared" si="2"/>
        <v>34.05</v>
      </c>
    </row>
    <row r="5959" ht="15.75" customHeight="1">
      <c r="A5959" s="323" t="s">
        <v>28756</v>
      </c>
      <c r="B5959" s="480" t="s">
        <v>28757</v>
      </c>
      <c r="C5959" s="323" t="s">
        <v>1662</v>
      </c>
      <c r="D5959" s="323" t="s">
        <v>7011</v>
      </c>
      <c r="H5959" s="388">
        <f t="shared" si="2"/>
        <v>0.65</v>
      </c>
    </row>
    <row r="5960" ht="15.75" customHeight="1">
      <c r="A5960" s="323" t="s">
        <v>28758</v>
      </c>
      <c r="B5960" s="480" t="s">
        <v>28759</v>
      </c>
      <c r="C5960" s="323" t="s">
        <v>28560</v>
      </c>
      <c r="D5960" s="323" t="s">
        <v>26453</v>
      </c>
      <c r="H5960" s="388">
        <f t="shared" si="2"/>
        <v>15.64</v>
      </c>
    </row>
    <row r="5961" ht="15.75" customHeight="1">
      <c r="A5961" s="323" t="s">
        <v>28760</v>
      </c>
      <c r="B5961" s="480" t="s">
        <v>28761</v>
      </c>
      <c r="C5961" s="323" t="s">
        <v>28560</v>
      </c>
      <c r="D5961" s="323" t="s">
        <v>3943</v>
      </c>
      <c r="H5961" s="388">
        <f t="shared" si="2"/>
        <v>3.17</v>
      </c>
    </row>
    <row r="5962" ht="15.75" customHeight="1">
      <c r="A5962" s="323" t="s">
        <v>28763</v>
      </c>
      <c r="B5962" s="480" t="s">
        <v>28764</v>
      </c>
      <c r="C5962" s="323" t="s">
        <v>28594</v>
      </c>
      <c r="D5962" s="323" t="s">
        <v>28766</v>
      </c>
      <c r="H5962" s="388">
        <f t="shared" si="2"/>
        <v>133.36</v>
      </c>
    </row>
    <row r="5963" ht="15.75" customHeight="1">
      <c r="A5963" s="323" t="s">
        <v>28767</v>
      </c>
      <c r="B5963" s="480" t="s">
        <v>28768</v>
      </c>
      <c r="C5963" s="323" t="s">
        <v>28594</v>
      </c>
      <c r="D5963" s="323" t="s">
        <v>14609</v>
      </c>
      <c r="H5963" s="388">
        <f t="shared" si="2"/>
        <v>21.55</v>
      </c>
    </row>
    <row r="5964" ht="15.75" customHeight="1">
      <c r="A5964" s="323" t="s">
        <v>28769</v>
      </c>
      <c r="B5964" s="480" t="s">
        <v>28770</v>
      </c>
      <c r="C5964" s="323" t="s">
        <v>28594</v>
      </c>
      <c r="D5964" s="323" t="s">
        <v>4135</v>
      </c>
      <c r="H5964" s="388">
        <f t="shared" si="2"/>
        <v>9.25</v>
      </c>
    </row>
    <row r="5965" ht="15.0" customHeight="1">
      <c r="A5965" s="323" t="s">
        <v>28771</v>
      </c>
      <c r="B5965" s="480" t="s">
        <v>28772</v>
      </c>
      <c r="C5965" s="323" t="s">
        <v>28637</v>
      </c>
      <c r="D5965" s="323" t="s">
        <v>28773</v>
      </c>
      <c r="H5965" s="388">
        <f t="shared" si="2"/>
        <v>35.83</v>
      </c>
    </row>
    <row r="5966" ht="15.0" customHeight="1">
      <c r="A5966" s="323" t="s">
        <v>28774</v>
      </c>
      <c r="B5966" s="480" t="s">
        <v>28775</v>
      </c>
      <c r="C5966" s="323" t="s">
        <v>28637</v>
      </c>
      <c r="D5966" s="323" t="s">
        <v>7203</v>
      </c>
      <c r="H5966" s="388">
        <f t="shared" si="2"/>
        <v>11.67</v>
      </c>
    </row>
    <row r="5967" ht="15.0" customHeight="1">
      <c r="A5967" s="323" t="s">
        <v>28776</v>
      </c>
      <c r="B5967" s="480" t="s">
        <v>28777</v>
      </c>
      <c r="C5967" s="323" t="s">
        <v>28637</v>
      </c>
      <c r="D5967" s="323" t="s">
        <v>4253</v>
      </c>
      <c r="H5967" s="388">
        <f t="shared" si="2"/>
        <v>11.18</v>
      </c>
    </row>
    <row r="5968" ht="15.75" customHeight="1">
      <c r="A5968" s="323" t="s">
        <v>28779</v>
      </c>
      <c r="B5968" s="480" t="s">
        <v>28780</v>
      </c>
      <c r="C5968" s="323" t="s">
        <v>1711</v>
      </c>
      <c r="D5968" s="323" t="s">
        <v>28782</v>
      </c>
      <c r="H5968" s="388">
        <f t="shared" si="2"/>
        <v>23.24</v>
      </c>
    </row>
    <row r="5969" ht="15.75" customHeight="1">
      <c r="A5969" s="323" t="s">
        <v>28783</v>
      </c>
      <c r="B5969" s="480" t="s">
        <v>28784</v>
      </c>
      <c r="C5969" s="323" t="s">
        <v>1711</v>
      </c>
      <c r="D5969" s="323" t="s">
        <v>8863</v>
      </c>
      <c r="H5969" s="388">
        <f t="shared" si="2"/>
        <v>14.18</v>
      </c>
    </row>
    <row r="5970" ht="15.75" customHeight="1">
      <c r="A5970" s="323" t="s">
        <v>28785</v>
      </c>
      <c r="B5970" s="480" t="s">
        <v>28786</v>
      </c>
      <c r="C5970" s="323" t="s">
        <v>1711</v>
      </c>
      <c r="D5970" s="323" t="s">
        <v>8036</v>
      </c>
      <c r="H5970" s="388">
        <f t="shared" si="2"/>
        <v>0.45</v>
      </c>
    </row>
    <row r="5971" ht="15.75" customHeight="1">
      <c r="A5971" s="323" t="s">
        <v>28787</v>
      </c>
      <c r="B5971" s="480" t="s">
        <v>28788</v>
      </c>
      <c r="C5971" s="323" t="s">
        <v>1711</v>
      </c>
      <c r="D5971" s="323" t="s">
        <v>10089</v>
      </c>
      <c r="H5971" s="388">
        <f t="shared" si="2"/>
        <v>1.76</v>
      </c>
    </row>
    <row r="5972" ht="15.75" customHeight="1">
      <c r="A5972" s="323" t="s">
        <v>21443</v>
      </c>
      <c r="B5972" s="480" t="s">
        <v>21445</v>
      </c>
      <c r="C5972" s="323" t="s">
        <v>1711</v>
      </c>
      <c r="D5972" s="323" t="s">
        <v>7159</v>
      </c>
      <c r="H5972" s="388">
        <f t="shared" si="2"/>
        <v>9.27</v>
      </c>
    </row>
    <row r="5973" ht="15.75" customHeight="1">
      <c r="A5973" s="323" t="s">
        <v>28789</v>
      </c>
      <c r="B5973" s="480" t="s">
        <v>28790</v>
      </c>
      <c r="C5973" s="323" t="s">
        <v>1711</v>
      </c>
      <c r="D5973" s="323" t="s">
        <v>3908</v>
      </c>
      <c r="H5973" s="388">
        <f t="shared" si="2"/>
        <v>0.73</v>
      </c>
    </row>
    <row r="5974" ht="15.75" customHeight="1">
      <c r="A5974" s="323" t="s">
        <v>21320</v>
      </c>
      <c r="B5974" s="480" t="s">
        <v>21321</v>
      </c>
      <c r="C5974" s="323" t="s">
        <v>1711</v>
      </c>
      <c r="D5974" s="323" t="s">
        <v>6195</v>
      </c>
      <c r="H5974" s="388">
        <f t="shared" si="2"/>
        <v>3.06</v>
      </c>
    </row>
    <row r="5975" ht="15.75" customHeight="1">
      <c r="A5975" s="323" t="s">
        <v>28791</v>
      </c>
      <c r="B5975" s="480" t="s">
        <v>28792</v>
      </c>
      <c r="C5975" s="323" t="s">
        <v>1711</v>
      </c>
      <c r="D5975" s="323" t="s">
        <v>16248</v>
      </c>
      <c r="H5975" s="388">
        <f t="shared" si="2"/>
        <v>5.04</v>
      </c>
    </row>
    <row r="5976" ht="15.75" customHeight="1">
      <c r="A5976" s="323" t="s">
        <v>28793</v>
      </c>
      <c r="B5976" s="480" t="s">
        <v>28794</v>
      </c>
      <c r="C5976" s="323" t="s">
        <v>1711</v>
      </c>
      <c r="D5976" s="323" t="s">
        <v>6103</v>
      </c>
      <c r="H5976" s="388">
        <f t="shared" si="2"/>
        <v>3.01</v>
      </c>
    </row>
    <row r="5977" ht="15.75" customHeight="1">
      <c r="A5977" s="323" t="s">
        <v>28797</v>
      </c>
      <c r="B5977" s="480" t="s">
        <v>28798</v>
      </c>
      <c r="C5977" s="323" t="s">
        <v>1711</v>
      </c>
      <c r="D5977" s="323" t="s">
        <v>5106</v>
      </c>
      <c r="H5977" s="388">
        <f t="shared" si="2"/>
        <v>0.96</v>
      </c>
    </row>
    <row r="5978" ht="15.75" customHeight="1">
      <c r="A5978" s="323" t="s">
        <v>28799</v>
      </c>
      <c r="B5978" s="480" t="s">
        <v>28800</v>
      </c>
      <c r="C5978" s="323" t="s">
        <v>1711</v>
      </c>
      <c r="D5978" s="323" t="s">
        <v>4996</v>
      </c>
      <c r="H5978" s="388">
        <f t="shared" si="2"/>
        <v>1.63</v>
      </c>
    </row>
    <row r="5979" ht="15.75" customHeight="1">
      <c r="A5979" s="323" t="s">
        <v>28801</v>
      </c>
      <c r="B5979" s="480" t="s">
        <v>28802</v>
      </c>
      <c r="C5979" s="323" t="s">
        <v>1711</v>
      </c>
      <c r="D5979" s="323" t="s">
        <v>6936</v>
      </c>
      <c r="H5979" s="388">
        <f t="shared" si="2"/>
        <v>0.86</v>
      </c>
    </row>
    <row r="5980" ht="15.75" customHeight="1">
      <c r="A5980" s="323" t="s">
        <v>28803</v>
      </c>
      <c r="B5980" s="480" t="s">
        <v>28804</v>
      </c>
      <c r="C5980" s="323" t="s">
        <v>1711</v>
      </c>
      <c r="D5980" s="323" t="s">
        <v>28805</v>
      </c>
      <c r="H5980" s="388">
        <f t="shared" si="2"/>
        <v>1.31</v>
      </c>
    </row>
    <row r="5981" ht="15.75" customHeight="1">
      <c r="A5981" s="323" t="s">
        <v>28806</v>
      </c>
      <c r="B5981" s="480" t="s">
        <v>28808</v>
      </c>
      <c r="C5981" s="323" t="s">
        <v>722</v>
      </c>
      <c r="D5981" s="323" t="s">
        <v>28809</v>
      </c>
      <c r="H5981" s="388">
        <f t="shared" si="2"/>
        <v>56.31</v>
      </c>
    </row>
    <row r="5982" ht="15.75" customHeight="1">
      <c r="A5982" s="323" t="s">
        <v>28811</v>
      </c>
      <c r="B5982" s="480" t="s">
        <v>28812</v>
      </c>
      <c r="C5982" s="323" t="s">
        <v>722</v>
      </c>
      <c r="D5982" s="323" t="s">
        <v>28813</v>
      </c>
      <c r="H5982" s="388">
        <f t="shared" si="2"/>
        <v>101.08</v>
      </c>
    </row>
    <row r="5983" ht="15.75" customHeight="1">
      <c r="A5983" s="323" t="s">
        <v>28814</v>
      </c>
      <c r="B5983" s="480" t="s">
        <v>28815</v>
      </c>
      <c r="C5983" s="323" t="s">
        <v>722</v>
      </c>
      <c r="D5983" s="323" t="s">
        <v>28816</v>
      </c>
      <c r="H5983" s="388">
        <f t="shared" si="2"/>
        <v>384.36</v>
      </c>
    </row>
    <row r="5984" ht="15.75" customHeight="1">
      <c r="A5984" s="323" t="s">
        <v>28817</v>
      </c>
      <c r="B5984" s="480" t="s">
        <v>28818</v>
      </c>
      <c r="C5984" s="323" t="s">
        <v>1662</v>
      </c>
      <c r="D5984" s="323" t="s">
        <v>28819</v>
      </c>
      <c r="H5984" s="388">
        <f t="shared" si="2"/>
        <v>136.08</v>
      </c>
    </row>
    <row r="5985" ht="15.75" customHeight="1">
      <c r="A5985" s="323" t="s">
        <v>28820</v>
      </c>
      <c r="B5985" s="480" t="s">
        <v>28821</v>
      </c>
      <c r="C5985" s="323" t="s">
        <v>1662</v>
      </c>
      <c r="D5985" s="323" t="s">
        <v>28822</v>
      </c>
      <c r="H5985" s="388">
        <f t="shared" si="2"/>
        <v>625.44</v>
      </c>
    </row>
    <row r="5986" ht="15.75" customHeight="1">
      <c r="A5986" s="323" t="s">
        <v>28823</v>
      </c>
      <c r="B5986" s="480" t="s">
        <v>28825</v>
      </c>
      <c r="C5986" s="323" t="s">
        <v>1666</v>
      </c>
      <c r="D5986" s="323" t="s">
        <v>28826</v>
      </c>
      <c r="H5986" s="388">
        <f t="shared" si="2"/>
        <v>419.03</v>
      </c>
    </row>
    <row r="5987" ht="15.75" customHeight="1">
      <c r="A5987" s="323" t="s">
        <v>28828</v>
      </c>
      <c r="B5987" s="480" t="s">
        <v>28829</v>
      </c>
      <c r="C5987" s="323" t="s">
        <v>1662</v>
      </c>
      <c r="D5987" s="323" t="s">
        <v>28830</v>
      </c>
      <c r="H5987" s="388">
        <f t="shared" si="2"/>
        <v>1603.26</v>
      </c>
    </row>
    <row r="5988" ht="15.75" customHeight="1">
      <c r="A5988" s="323" t="s">
        <v>28831</v>
      </c>
      <c r="B5988" s="480" t="s">
        <v>28832</v>
      </c>
      <c r="C5988" s="323" t="s">
        <v>1662</v>
      </c>
      <c r="D5988" s="323" t="s">
        <v>28833</v>
      </c>
      <c r="H5988" s="388">
        <f t="shared" si="2"/>
        <v>26.13</v>
      </c>
    </row>
    <row r="5989" ht="15.75" customHeight="1">
      <c r="A5989" s="323" t="s">
        <v>28834</v>
      </c>
      <c r="B5989" s="480" t="s">
        <v>28835</v>
      </c>
      <c r="C5989" s="323" t="s">
        <v>1662</v>
      </c>
      <c r="D5989" s="323" t="s">
        <v>28836</v>
      </c>
      <c r="H5989" s="388">
        <f t="shared" si="2"/>
        <v>21.56</v>
      </c>
    </row>
    <row r="5990" ht="15.75" customHeight="1">
      <c r="A5990" s="323" t="s">
        <v>28837</v>
      </c>
      <c r="B5990" s="480" t="s">
        <v>28838</v>
      </c>
      <c r="C5990" s="323" t="s">
        <v>722</v>
      </c>
      <c r="D5990" s="323" t="s">
        <v>28840</v>
      </c>
      <c r="H5990" s="388">
        <f t="shared" si="2"/>
        <v>56.79</v>
      </c>
    </row>
    <row r="5991" ht="15.75" customHeight="1">
      <c r="A5991" s="323" t="s">
        <v>28842</v>
      </c>
      <c r="B5991" s="480" t="s">
        <v>28843</v>
      </c>
      <c r="C5991" s="323" t="s">
        <v>722</v>
      </c>
      <c r="D5991" s="323" t="s">
        <v>16723</v>
      </c>
      <c r="H5991" s="388">
        <f t="shared" si="2"/>
        <v>44.11</v>
      </c>
    </row>
    <row r="5992" ht="15.75" customHeight="1">
      <c r="A5992" s="323" t="s">
        <v>28844</v>
      </c>
      <c r="B5992" s="480" t="s">
        <v>28845</v>
      </c>
      <c r="C5992" s="323" t="s">
        <v>722</v>
      </c>
      <c r="D5992" s="323" t="s">
        <v>10613</v>
      </c>
      <c r="H5992" s="388">
        <f t="shared" si="2"/>
        <v>37.77</v>
      </c>
    </row>
    <row r="5993" ht="15.75" customHeight="1">
      <c r="A5993" s="323" t="s">
        <v>28846</v>
      </c>
      <c r="B5993" s="480" t="s">
        <v>28847</v>
      </c>
      <c r="C5993" s="323" t="s">
        <v>722</v>
      </c>
      <c r="D5993" s="323" t="s">
        <v>28848</v>
      </c>
      <c r="H5993" s="388">
        <f t="shared" si="2"/>
        <v>72.19</v>
      </c>
    </row>
    <row r="5994" ht="15.75" customHeight="1">
      <c r="A5994" s="323" t="s">
        <v>28849</v>
      </c>
      <c r="B5994" s="480" t="s">
        <v>28850</v>
      </c>
      <c r="C5994" s="323" t="s">
        <v>722</v>
      </c>
      <c r="D5994" s="323" t="s">
        <v>28851</v>
      </c>
      <c r="H5994" s="388">
        <f t="shared" si="2"/>
        <v>54.64</v>
      </c>
    </row>
    <row r="5995" ht="15.75" customHeight="1">
      <c r="A5995" s="323" t="s">
        <v>28852</v>
      </c>
      <c r="B5995" s="480" t="s">
        <v>28853</v>
      </c>
      <c r="C5995" s="323" t="s">
        <v>722</v>
      </c>
      <c r="D5995" s="323" t="s">
        <v>4203</v>
      </c>
      <c r="H5995" s="388">
        <f t="shared" si="2"/>
        <v>45.76</v>
      </c>
    </row>
    <row r="5996" ht="15.75" customHeight="1">
      <c r="A5996" s="323" t="s">
        <v>28854</v>
      </c>
      <c r="B5996" s="480" t="s">
        <v>28855</v>
      </c>
      <c r="C5996" s="323" t="s">
        <v>722</v>
      </c>
      <c r="D5996" s="323" t="s">
        <v>11381</v>
      </c>
      <c r="H5996" s="388">
        <f t="shared" si="2"/>
        <v>49.65</v>
      </c>
    </row>
    <row r="5997" ht="15.75" customHeight="1">
      <c r="A5997" s="323" t="s">
        <v>28856</v>
      </c>
      <c r="B5997" s="480" t="s">
        <v>28857</v>
      </c>
      <c r="C5997" s="323" t="s">
        <v>722</v>
      </c>
      <c r="D5997" s="323" t="s">
        <v>28858</v>
      </c>
      <c r="H5997" s="388">
        <f t="shared" si="2"/>
        <v>37.63</v>
      </c>
    </row>
    <row r="5998" ht="15.75" customHeight="1">
      <c r="A5998" s="323" t="s">
        <v>28859</v>
      </c>
      <c r="B5998" s="480" t="s">
        <v>28860</v>
      </c>
      <c r="C5998" s="323" t="s">
        <v>722</v>
      </c>
      <c r="D5998" s="323" t="s">
        <v>28862</v>
      </c>
      <c r="H5998" s="388">
        <f t="shared" si="2"/>
        <v>31.37</v>
      </c>
    </row>
    <row r="5999" ht="15.75" customHeight="1">
      <c r="A5999" s="323" t="s">
        <v>28864</v>
      </c>
      <c r="B5999" s="480" t="s">
        <v>28865</v>
      </c>
      <c r="C5999" s="323" t="s">
        <v>722</v>
      </c>
      <c r="D5999" s="323" t="s">
        <v>28866</v>
      </c>
      <c r="H5999" s="388">
        <f t="shared" si="2"/>
        <v>78.82</v>
      </c>
    </row>
    <row r="6000" ht="15.75" customHeight="1">
      <c r="A6000" s="323" t="s">
        <v>28867</v>
      </c>
      <c r="B6000" s="480" t="s">
        <v>28868</v>
      </c>
      <c r="C6000" s="323" t="s">
        <v>722</v>
      </c>
      <c r="D6000" s="323" t="s">
        <v>24077</v>
      </c>
      <c r="H6000" s="388">
        <f t="shared" si="2"/>
        <v>49.4</v>
      </c>
    </row>
    <row r="6001" ht="15.75" customHeight="1">
      <c r="A6001" s="323" t="s">
        <v>28869</v>
      </c>
      <c r="B6001" s="480" t="s">
        <v>28870</v>
      </c>
      <c r="C6001" s="323" t="s">
        <v>722</v>
      </c>
      <c r="D6001" s="323" t="s">
        <v>28871</v>
      </c>
      <c r="H6001" s="388">
        <f t="shared" si="2"/>
        <v>84.13</v>
      </c>
    </row>
    <row r="6002" ht="15.75" customHeight="1">
      <c r="A6002" s="323" t="s">
        <v>28872</v>
      </c>
      <c r="B6002" s="480" t="s">
        <v>28873</v>
      </c>
      <c r="C6002" s="323" t="s">
        <v>722</v>
      </c>
      <c r="D6002" s="323" t="s">
        <v>19433</v>
      </c>
      <c r="H6002" s="388">
        <f t="shared" si="2"/>
        <v>51.13</v>
      </c>
    </row>
    <row r="6003" ht="15.75" customHeight="1">
      <c r="A6003" s="323" t="s">
        <v>28874</v>
      </c>
      <c r="B6003" s="480" t="s">
        <v>28876</v>
      </c>
      <c r="C6003" s="323" t="s">
        <v>1711</v>
      </c>
      <c r="D6003" s="323" t="s">
        <v>6389</v>
      </c>
      <c r="H6003" s="388">
        <f t="shared" si="2"/>
        <v>35.68</v>
      </c>
    </row>
    <row r="6004" ht="15.75" customHeight="1">
      <c r="A6004" s="323" t="s">
        <v>28878</v>
      </c>
      <c r="B6004" s="480" t="s">
        <v>28879</v>
      </c>
      <c r="C6004" s="323" t="s">
        <v>1711</v>
      </c>
      <c r="D6004" s="323" t="s">
        <v>18310</v>
      </c>
      <c r="H6004" s="388">
        <f t="shared" si="2"/>
        <v>13.72</v>
      </c>
    </row>
    <row r="6005" ht="15.75" customHeight="1">
      <c r="A6005" s="323" t="s">
        <v>28880</v>
      </c>
      <c r="B6005" s="480" t="s">
        <v>28881</v>
      </c>
      <c r="C6005" s="323" t="s">
        <v>1711</v>
      </c>
      <c r="D6005" s="323" t="s">
        <v>28882</v>
      </c>
      <c r="H6005" s="388">
        <f t="shared" si="2"/>
        <v>171.64</v>
      </c>
    </row>
    <row r="6006" ht="15.75" customHeight="1">
      <c r="A6006" s="323" t="s">
        <v>28884</v>
      </c>
      <c r="B6006" s="480" t="s">
        <v>28886</v>
      </c>
      <c r="C6006" s="323" t="s">
        <v>1711</v>
      </c>
      <c r="D6006" s="323" t="s">
        <v>3936</v>
      </c>
      <c r="H6006" s="388">
        <f t="shared" si="2"/>
        <v>0.29</v>
      </c>
    </row>
    <row r="6007" ht="15.75" customHeight="1">
      <c r="A6007" s="323" t="s">
        <v>28887</v>
      </c>
      <c r="B6007" s="480" t="s">
        <v>28888</v>
      </c>
      <c r="C6007" s="323" t="s">
        <v>1711</v>
      </c>
      <c r="D6007" s="323" t="s">
        <v>6440</v>
      </c>
      <c r="H6007" s="388">
        <f t="shared" si="2"/>
        <v>0.11</v>
      </c>
    </row>
    <row r="6008" ht="15.75" customHeight="1">
      <c r="A6008" s="323" t="s">
        <v>28889</v>
      </c>
      <c r="B6008" s="480" t="s">
        <v>28890</v>
      </c>
      <c r="C6008" s="323" t="s">
        <v>1711</v>
      </c>
      <c r="D6008" s="323" t="s">
        <v>5420</v>
      </c>
      <c r="H6008" s="388">
        <f t="shared" si="2"/>
        <v>0.09</v>
      </c>
    </row>
    <row r="6009" ht="15.75" customHeight="1">
      <c r="A6009" s="323" t="s">
        <v>28891</v>
      </c>
      <c r="B6009" s="480" t="s">
        <v>28892</v>
      </c>
      <c r="C6009" s="323" t="s">
        <v>722</v>
      </c>
      <c r="D6009" s="323" t="s">
        <v>5100</v>
      </c>
      <c r="H6009" s="388">
        <f t="shared" si="2"/>
        <v>0.61</v>
      </c>
    </row>
    <row r="6010" ht="15.75" customHeight="1">
      <c r="A6010" s="323" t="s">
        <v>28895</v>
      </c>
      <c r="B6010" s="480" t="s">
        <v>28896</v>
      </c>
      <c r="C6010" s="323" t="s">
        <v>722</v>
      </c>
      <c r="D6010" s="323" t="s">
        <v>28897</v>
      </c>
      <c r="H6010" s="388">
        <f t="shared" si="2"/>
        <v>40.44</v>
      </c>
    </row>
    <row r="6011" ht="15.75" customHeight="1">
      <c r="A6011" s="323" t="s">
        <v>28898</v>
      </c>
      <c r="B6011" s="480" t="s">
        <v>28899</v>
      </c>
      <c r="C6011" s="323" t="s">
        <v>1711</v>
      </c>
      <c r="D6011" s="323" t="s">
        <v>14851</v>
      </c>
      <c r="H6011" s="388">
        <f t="shared" si="2"/>
        <v>6.23</v>
      </c>
    </row>
    <row r="6012" ht="15.75" customHeight="1">
      <c r="A6012" s="323" t="s">
        <v>28900</v>
      </c>
      <c r="B6012" s="480" t="s">
        <v>28901</v>
      </c>
      <c r="C6012" s="323" t="s">
        <v>1711</v>
      </c>
      <c r="D6012" s="323" t="s">
        <v>25315</v>
      </c>
      <c r="H6012" s="388">
        <f t="shared" si="2"/>
        <v>10.73</v>
      </c>
    </row>
    <row r="6013" ht="15.75" customHeight="1">
      <c r="A6013" s="323" t="s">
        <v>28902</v>
      </c>
      <c r="B6013" s="480" t="s">
        <v>28904</v>
      </c>
      <c r="C6013" s="323" t="s">
        <v>722</v>
      </c>
      <c r="D6013" s="323" t="s">
        <v>28905</v>
      </c>
      <c r="H6013" s="388">
        <f t="shared" si="2"/>
        <v>19.53</v>
      </c>
    </row>
    <row r="6014" ht="15.75" customHeight="1">
      <c r="A6014" s="323" t="s">
        <v>28907</v>
      </c>
      <c r="B6014" s="480" t="s">
        <v>28908</v>
      </c>
      <c r="C6014" s="323" t="s">
        <v>1666</v>
      </c>
      <c r="D6014" s="323" t="s">
        <v>9782</v>
      </c>
      <c r="H6014" s="388">
        <f t="shared" si="2"/>
        <v>6.54</v>
      </c>
    </row>
    <row r="6015" ht="15.75" customHeight="1">
      <c r="A6015" s="323" t="s">
        <v>28909</v>
      </c>
      <c r="B6015" s="480" t="s">
        <v>28910</v>
      </c>
      <c r="C6015" s="323" t="s">
        <v>1711</v>
      </c>
      <c r="D6015" s="323" t="s">
        <v>28911</v>
      </c>
      <c r="H6015" s="388">
        <f t="shared" si="2"/>
        <v>75.91</v>
      </c>
    </row>
    <row r="6016" ht="15.75" customHeight="1">
      <c r="A6016" s="323" t="s">
        <v>28912</v>
      </c>
      <c r="B6016" s="480" t="s">
        <v>28913</v>
      </c>
      <c r="C6016" s="323" t="s">
        <v>722</v>
      </c>
      <c r="D6016" s="323" t="s">
        <v>28914</v>
      </c>
      <c r="H6016" s="388">
        <f t="shared" si="2"/>
        <v>683.37</v>
      </c>
    </row>
    <row r="6017" ht="15.75" customHeight="1">
      <c r="A6017" s="323" t="s">
        <v>28915</v>
      </c>
      <c r="B6017" s="480" t="s">
        <v>28916</v>
      </c>
      <c r="C6017" s="323" t="s">
        <v>1662</v>
      </c>
      <c r="D6017" s="323" t="s">
        <v>28918</v>
      </c>
      <c r="H6017" s="388">
        <f t="shared" si="2"/>
        <v>92.16</v>
      </c>
    </row>
    <row r="6018" ht="15.0" customHeight="1">
      <c r="A6018" s="323" t="s">
        <v>28920</v>
      </c>
      <c r="B6018" s="480" t="s">
        <v>28921</v>
      </c>
      <c r="C6018" s="323" t="s">
        <v>1711</v>
      </c>
      <c r="D6018" s="323" t="s">
        <v>22323</v>
      </c>
      <c r="H6018" s="388">
        <f t="shared" si="2"/>
        <v>0.4</v>
      </c>
    </row>
    <row r="6019" ht="15.0" customHeight="1">
      <c r="A6019" s="323" t="s">
        <v>28922</v>
      </c>
      <c r="B6019" s="480" t="s">
        <v>28923</v>
      </c>
      <c r="C6019" s="323" t="s">
        <v>1711</v>
      </c>
      <c r="D6019" s="323" t="s">
        <v>7407</v>
      </c>
      <c r="H6019" s="388">
        <f t="shared" si="2"/>
        <v>0.57</v>
      </c>
    </row>
    <row r="6020" ht="15.0" customHeight="1">
      <c r="A6020" s="323" t="s">
        <v>28924</v>
      </c>
      <c r="B6020" s="480" t="s">
        <v>28925</v>
      </c>
      <c r="C6020" s="323" t="s">
        <v>1711</v>
      </c>
      <c r="D6020" s="323" t="s">
        <v>5408</v>
      </c>
      <c r="H6020" s="388">
        <f t="shared" si="2"/>
        <v>0.15</v>
      </c>
    </row>
    <row r="6021" ht="15.75" customHeight="1">
      <c r="A6021" s="323" t="s">
        <v>28926</v>
      </c>
      <c r="B6021" s="480" t="s">
        <v>28927</v>
      </c>
      <c r="C6021" s="323" t="s">
        <v>1711</v>
      </c>
      <c r="D6021" s="323" t="s">
        <v>7381</v>
      </c>
      <c r="H6021" s="388">
        <f t="shared" si="2"/>
        <v>1.46</v>
      </c>
    </row>
    <row r="6022" ht="15.0" customHeight="1">
      <c r="A6022" s="323" t="s">
        <v>28928</v>
      </c>
      <c r="B6022" s="480" t="s">
        <v>28929</v>
      </c>
      <c r="C6022" s="323" t="s">
        <v>1711</v>
      </c>
      <c r="D6022" s="323" t="s">
        <v>4858</v>
      </c>
      <c r="H6022" s="388">
        <f t="shared" si="2"/>
        <v>1.4</v>
      </c>
    </row>
    <row r="6023" ht="15.75" customHeight="1">
      <c r="A6023" s="323" t="s">
        <v>28932</v>
      </c>
      <c r="B6023" s="480" t="s">
        <v>28933</v>
      </c>
      <c r="C6023" s="323" t="s">
        <v>1711</v>
      </c>
      <c r="D6023" s="323" t="s">
        <v>12154</v>
      </c>
      <c r="H6023" s="388">
        <f t="shared" si="2"/>
        <v>7.3</v>
      </c>
    </row>
    <row r="6024" ht="15.75" customHeight="1">
      <c r="A6024" s="489" t="s">
        <v>18412</v>
      </c>
      <c r="B6024" s="480" t="s">
        <v>18413</v>
      </c>
      <c r="C6024" s="323" t="s">
        <v>1711</v>
      </c>
      <c r="D6024" s="323" t="s">
        <v>28934</v>
      </c>
      <c r="H6024" s="388">
        <f t="shared" si="2"/>
        <v>62.44</v>
      </c>
    </row>
    <row r="6025" ht="15.75" customHeight="1">
      <c r="A6025" s="323" t="s">
        <v>28935</v>
      </c>
      <c r="B6025" s="480" t="s">
        <v>28936</v>
      </c>
      <c r="C6025" s="323" t="s">
        <v>722</v>
      </c>
      <c r="D6025" s="323" t="s">
        <v>11776</v>
      </c>
      <c r="H6025" s="388">
        <f t="shared" si="2"/>
        <v>3.09</v>
      </c>
    </row>
    <row r="6026" ht="15.75" customHeight="1">
      <c r="A6026" s="323" t="s">
        <v>28937</v>
      </c>
      <c r="B6026" s="480" t="s">
        <v>28938</v>
      </c>
      <c r="C6026" s="323" t="s">
        <v>1711</v>
      </c>
      <c r="D6026" s="323" t="s">
        <v>16450</v>
      </c>
      <c r="H6026" s="388">
        <f t="shared" si="2"/>
        <v>72.91</v>
      </c>
    </row>
    <row r="6027" ht="15.75" customHeight="1">
      <c r="A6027" s="323" t="s">
        <v>28939</v>
      </c>
      <c r="B6027" s="480" t="s">
        <v>28940</v>
      </c>
      <c r="C6027" s="323" t="s">
        <v>1711</v>
      </c>
      <c r="D6027" s="323" t="s">
        <v>27541</v>
      </c>
      <c r="H6027" s="388">
        <f t="shared" si="2"/>
        <v>62.39</v>
      </c>
    </row>
    <row r="6028" ht="15.75" customHeight="1">
      <c r="A6028" s="323" t="s">
        <v>28941</v>
      </c>
      <c r="B6028" s="480" t="s">
        <v>28943</v>
      </c>
      <c r="C6028" s="323" t="s">
        <v>1711</v>
      </c>
      <c r="D6028" s="323" t="s">
        <v>28944</v>
      </c>
      <c r="H6028" s="388">
        <f t="shared" si="2"/>
        <v>40.64</v>
      </c>
    </row>
    <row r="6029" ht="15.75" customHeight="1">
      <c r="A6029" s="323" t="s">
        <v>28946</v>
      </c>
      <c r="B6029" s="480" t="s">
        <v>28947</v>
      </c>
      <c r="C6029" s="323" t="s">
        <v>1711</v>
      </c>
      <c r="D6029" s="323" t="s">
        <v>28948</v>
      </c>
      <c r="H6029" s="388">
        <f t="shared" si="2"/>
        <v>15.93</v>
      </c>
    </row>
    <row r="6030" ht="15.75" customHeight="1">
      <c r="A6030" s="323" t="s">
        <v>28949</v>
      </c>
      <c r="B6030" s="480" t="s">
        <v>28950</v>
      </c>
      <c r="C6030" s="323" t="s">
        <v>1666</v>
      </c>
      <c r="D6030" s="323" t="s">
        <v>28951</v>
      </c>
      <c r="H6030" s="388">
        <f t="shared" si="2"/>
        <v>98.96</v>
      </c>
    </row>
    <row r="6031" ht="15.75" customHeight="1">
      <c r="A6031" s="323" t="s">
        <v>28952</v>
      </c>
      <c r="B6031" s="480" t="s">
        <v>28953</v>
      </c>
      <c r="C6031" s="323" t="s">
        <v>1666</v>
      </c>
      <c r="D6031" s="323" t="s">
        <v>3127</v>
      </c>
      <c r="H6031" s="388">
        <f t="shared" si="2"/>
        <v>48.24</v>
      </c>
    </row>
    <row r="6032" ht="15.75" customHeight="1">
      <c r="A6032" s="323" t="s">
        <v>28954</v>
      </c>
      <c r="B6032" s="480" t="s">
        <v>28955</v>
      </c>
      <c r="C6032" s="323" t="s">
        <v>1666</v>
      </c>
      <c r="D6032" s="323" t="s">
        <v>28956</v>
      </c>
      <c r="H6032" s="388">
        <f t="shared" si="2"/>
        <v>147.74</v>
      </c>
    </row>
    <row r="6033" ht="15.75" customHeight="1">
      <c r="A6033" s="323" t="s">
        <v>28958</v>
      </c>
      <c r="B6033" s="480" t="s">
        <v>28960</v>
      </c>
      <c r="C6033" s="323" t="s">
        <v>1666</v>
      </c>
      <c r="D6033" s="323" t="s">
        <v>28961</v>
      </c>
      <c r="H6033" s="388">
        <f t="shared" si="2"/>
        <v>90.68</v>
      </c>
    </row>
    <row r="6034" ht="15.75" customHeight="1">
      <c r="A6034" s="323" t="s">
        <v>21262</v>
      </c>
      <c r="B6034" s="480" t="s">
        <v>21264</v>
      </c>
      <c r="C6034" s="323" t="s">
        <v>1666</v>
      </c>
      <c r="D6034" s="323" t="s">
        <v>28963</v>
      </c>
      <c r="H6034" s="388">
        <f t="shared" si="2"/>
        <v>44.32</v>
      </c>
    </row>
    <row r="6035" ht="15.75" customHeight="1">
      <c r="A6035" s="323" t="s">
        <v>28964</v>
      </c>
      <c r="B6035" s="480" t="s">
        <v>28965</v>
      </c>
      <c r="C6035" s="323" t="s">
        <v>1666</v>
      </c>
      <c r="D6035" s="323" t="s">
        <v>28966</v>
      </c>
      <c r="H6035" s="388">
        <f t="shared" si="2"/>
        <v>500.88</v>
      </c>
    </row>
    <row r="6036" ht="15.75" customHeight="1">
      <c r="A6036" s="323" t="s">
        <v>28967</v>
      </c>
      <c r="B6036" s="480" t="s">
        <v>28968</v>
      </c>
      <c r="C6036" s="323" t="s">
        <v>1666</v>
      </c>
      <c r="D6036" s="323" t="s">
        <v>28969</v>
      </c>
      <c r="H6036" s="388">
        <f t="shared" si="2"/>
        <v>219.67</v>
      </c>
    </row>
    <row r="6037" ht="15.75" customHeight="1">
      <c r="A6037" s="323" t="s">
        <v>28971</v>
      </c>
      <c r="B6037" s="480" t="s">
        <v>28973</v>
      </c>
      <c r="C6037" s="323" t="s">
        <v>1666</v>
      </c>
      <c r="D6037" s="323" t="s">
        <v>28974</v>
      </c>
      <c r="H6037" s="388">
        <f t="shared" si="2"/>
        <v>238.35</v>
      </c>
    </row>
    <row r="6038" ht="15.75" customHeight="1">
      <c r="A6038" s="323" t="s">
        <v>19085</v>
      </c>
      <c r="B6038" s="480" t="s">
        <v>19086</v>
      </c>
      <c r="C6038" s="323" t="s">
        <v>1666</v>
      </c>
      <c r="D6038" s="323" t="s">
        <v>28976</v>
      </c>
      <c r="H6038" s="388">
        <f t="shared" si="2"/>
        <v>103.57</v>
      </c>
    </row>
    <row r="6039" ht="15.75" customHeight="1">
      <c r="A6039" s="323" t="s">
        <v>28977</v>
      </c>
      <c r="B6039" s="480" t="s">
        <v>28978</v>
      </c>
      <c r="C6039" s="323" t="s">
        <v>1711</v>
      </c>
      <c r="D6039" s="323" t="s">
        <v>3839</v>
      </c>
      <c r="H6039" s="388">
        <f t="shared" si="2"/>
        <v>2.86</v>
      </c>
    </row>
    <row r="6040" ht="15.75" customHeight="1">
      <c r="A6040" s="323" t="s">
        <v>28979</v>
      </c>
      <c r="B6040" s="480" t="s">
        <v>28980</v>
      </c>
      <c r="C6040" s="323" t="s">
        <v>722</v>
      </c>
      <c r="D6040" s="323" t="s">
        <v>26248</v>
      </c>
      <c r="H6040" s="388">
        <f t="shared" si="2"/>
        <v>2.27</v>
      </c>
    </row>
    <row r="6041" ht="15.75" customHeight="1">
      <c r="A6041" s="323" t="s">
        <v>28983</v>
      </c>
      <c r="B6041" s="480" t="s">
        <v>28984</v>
      </c>
      <c r="C6041" s="323" t="s">
        <v>1711</v>
      </c>
      <c r="D6041" s="323" t="s">
        <v>7088</v>
      </c>
      <c r="H6041" s="388">
        <f t="shared" si="2"/>
        <v>19.87</v>
      </c>
    </row>
    <row r="6042" ht="15.75" customHeight="1">
      <c r="A6042" s="323" t="s">
        <v>19411</v>
      </c>
      <c r="B6042" s="480" t="s">
        <v>19413</v>
      </c>
      <c r="C6042" s="323" t="s">
        <v>1711</v>
      </c>
      <c r="D6042" s="323" t="s">
        <v>16225</v>
      </c>
      <c r="H6042" s="388">
        <f t="shared" si="2"/>
        <v>10.43</v>
      </c>
    </row>
    <row r="6043" ht="15.75" customHeight="1">
      <c r="A6043" s="323" t="s">
        <v>28986</v>
      </c>
      <c r="B6043" s="480" t="s">
        <v>28987</v>
      </c>
      <c r="C6043" s="323" t="s">
        <v>1711</v>
      </c>
      <c r="D6043" s="323" t="s">
        <v>14913</v>
      </c>
      <c r="H6043" s="388">
        <f t="shared" si="2"/>
        <v>13.41</v>
      </c>
    </row>
    <row r="6044" ht="15.75" customHeight="1">
      <c r="A6044" s="323" t="s">
        <v>28989</v>
      </c>
      <c r="B6044" s="480" t="s">
        <v>28990</v>
      </c>
      <c r="C6044" s="323" t="s">
        <v>1711</v>
      </c>
      <c r="D6044" s="323" t="s">
        <v>11804</v>
      </c>
      <c r="H6044" s="388">
        <f t="shared" si="2"/>
        <v>11.91</v>
      </c>
    </row>
    <row r="6045" ht="15.75" customHeight="1">
      <c r="A6045" s="323" t="s">
        <v>28992</v>
      </c>
      <c r="B6045" s="480" t="s">
        <v>28994</v>
      </c>
      <c r="C6045" s="323" t="s">
        <v>1711</v>
      </c>
      <c r="D6045" s="323" t="s">
        <v>4329</v>
      </c>
      <c r="H6045" s="388">
        <f t="shared" si="2"/>
        <v>2.53</v>
      </c>
    </row>
    <row r="6046" ht="15.75" customHeight="1">
      <c r="A6046" s="323" t="s">
        <v>28995</v>
      </c>
      <c r="B6046" s="480" t="s">
        <v>28996</v>
      </c>
      <c r="C6046" s="323" t="s">
        <v>1711</v>
      </c>
      <c r="D6046" s="323" t="s">
        <v>13818</v>
      </c>
      <c r="H6046" s="388">
        <f t="shared" si="2"/>
        <v>7.38</v>
      </c>
    </row>
    <row r="6047" ht="15.75" customHeight="1">
      <c r="A6047" s="323" t="s">
        <v>28997</v>
      </c>
      <c r="B6047" s="480" t="s">
        <v>28998</v>
      </c>
      <c r="C6047" s="323" t="s">
        <v>1711</v>
      </c>
      <c r="D6047" s="323" t="s">
        <v>6747</v>
      </c>
      <c r="H6047" s="388">
        <f t="shared" si="2"/>
        <v>17.45</v>
      </c>
    </row>
    <row r="6048" ht="15.75" customHeight="1">
      <c r="A6048" s="323" t="s">
        <v>29000</v>
      </c>
      <c r="B6048" s="480" t="s">
        <v>29001</v>
      </c>
      <c r="C6048" s="323" t="s">
        <v>1711</v>
      </c>
      <c r="D6048" s="323" t="s">
        <v>8290</v>
      </c>
      <c r="H6048" s="388">
        <f t="shared" si="2"/>
        <v>1.6</v>
      </c>
    </row>
    <row r="6049" ht="15.75" customHeight="1">
      <c r="A6049" s="323" t="s">
        <v>19464</v>
      </c>
      <c r="B6049" s="480" t="s">
        <v>19468</v>
      </c>
      <c r="C6049" s="323" t="s">
        <v>1711</v>
      </c>
      <c r="D6049" s="323" t="s">
        <v>3793</v>
      </c>
      <c r="H6049" s="388">
        <f t="shared" si="2"/>
        <v>4.01</v>
      </c>
    </row>
    <row r="6050" ht="15.75" customHeight="1">
      <c r="A6050" s="323" t="s">
        <v>29003</v>
      </c>
      <c r="B6050" s="480" t="s">
        <v>29004</v>
      </c>
      <c r="C6050" s="323" t="s">
        <v>1711</v>
      </c>
      <c r="D6050" s="323" t="s">
        <v>3839</v>
      </c>
      <c r="H6050" s="388">
        <f t="shared" si="2"/>
        <v>2.86</v>
      </c>
    </row>
    <row r="6051" ht="15.75" customHeight="1">
      <c r="A6051" s="323" t="s">
        <v>29006</v>
      </c>
      <c r="B6051" s="480" t="s">
        <v>29007</v>
      </c>
      <c r="C6051" s="323" t="s">
        <v>1711</v>
      </c>
      <c r="D6051" s="323" t="s">
        <v>15869</v>
      </c>
      <c r="H6051" s="388">
        <f t="shared" si="2"/>
        <v>21.44</v>
      </c>
    </row>
    <row r="6052" ht="15.75" customHeight="1">
      <c r="A6052" s="323" t="s">
        <v>29008</v>
      </c>
      <c r="B6052" s="480" t="s">
        <v>29009</v>
      </c>
      <c r="C6052" s="323" t="s">
        <v>1711</v>
      </c>
      <c r="D6052" s="323" t="s">
        <v>13030</v>
      </c>
      <c r="H6052" s="388">
        <f t="shared" si="2"/>
        <v>8.07</v>
      </c>
    </row>
    <row r="6053" ht="15.75" customHeight="1">
      <c r="A6053" s="323" t="s">
        <v>29010</v>
      </c>
      <c r="B6053" s="480" t="s">
        <v>29012</v>
      </c>
      <c r="C6053" s="323" t="s">
        <v>1711</v>
      </c>
      <c r="D6053" s="323" t="s">
        <v>23113</v>
      </c>
      <c r="H6053" s="388">
        <f t="shared" si="2"/>
        <v>23.6</v>
      </c>
    </row>
    <row r="6054" ht="15.75" customHeight="1">
      <c r="A6054" s="323" t="s">
        <v>29014</v>
      </c>
      <c r="B6054" s="480" t="s">
        <v>29015</v>
      </c>
      <c r="C6054" s="323" t="s">
        <v>1711</v>
      </c>
      <c r="D6054" s="323" t="s">
        <v>6332</v>
      </c>
      <c r="H6054" s="388">
        <f t="shared" si="2"/>
        <v>2.91</v>
      </c>
    </row>
    <row r="6055" ht="15.75" customHeight="1">
      <c r="A6055" s="323" t="s">
        <v>29017</v>
      </c>
      <c r="B6055" s="480" t="s">
        <v>29018</v>
      </c>
      <c r="C6055" s="323" t="s">
        <v>1711</v>
      </c>
      <c r="D6055" s="323" t="s">
        <v>4736</v>
      </c>
      <c r="H6055" s="388">
        <f t="shared" si="2"/>
        <v>1.67</v>
      </c>
    </row>
    <row r="6056" ht="15.75" customHeight="1">
      <c r="A6056" s="323" t="s">
        <v>29019</v>
      </c>
      <c r="B6056" s="480" t="s">
        <v>29020</v>
      </c>
      <c r="C6056" s="323" t="s">
        <v>1711</v>
      </c>
      <c r="D6056" s="323" t="s">
        <v>7469</v>
      </c>
      <c r="H6056" s="388">
        <f t="shared" si="2"/>
        <v>3.7</v>
      </c>
    </row>
    <row r="6057" ht="15.75" customHeight="1">
      <c r="A6057" s="323" t="s">
        <v>29021</v>
      </c>
      <c r="B6057" s="480" t="s">
        <v>29023</v>
      </c>
      <c r="C6057" s="323" t="s">
        <v>1711</v>
      </c>
      <c r="D6057" s="323" t="s">
        <v>3039</v>
      </c>
      <c r="H6057" s="388">
        <f t="shared" si="2"/>
        <v>6.25</v>
      </c>
    </row>
    <row r="6058" ht="15.75" customHeight="1">
      <c r="A6058" s="323" t="s">
        <v>29025</v>
      </c>
      <c r="B6058" s="480" t="s">
        <v>29026</v>
      </c>
      <c r="C6058" s="323" t="s">
        <v>1662</v>
      </c>
      <c r="D6058" s="323" t="s">
        <v>29027</v>
      </c>
      <c r="H6058" s="388">
        <f t="shared" si="2"/>
        <v>69.28</v>
      </c>
    </row>
    <row r="6059" ht="15.75" customHeight="1">
      <c r="A6059" s="323" t="s">
        <v>29029</v>
      </c>
      <c r="B6059" s="480" t="s">
        <v>29030</v>
      </c>
      <c r="C6059" s="323" t="s">
        <v>1662</v>
      </c>
      <c r="D6059" s="323" t="s">
        <v>29031</v>
      </c>
      <c r="H6059" s="388">
        <f t="shared" si="2"/>
        <v>157.09</v>
      </c>
    </row>
    <row r="6060" ht="15.75" customHeight="1">
      <c r="A6060" s="323" t="s">
        <v>29032</v>
      </c>
      <c r="B6060" s="480" t="s">
        <v>29033</v>
      </c>
      <c r="C6060" s="323" t="s">
        <v>1662</v>
      </c>
      <c r="D6060" s="323" t="s">
        <v>29034</v>
      </c>
      <c r="H6060" s="388">
        <f t="shared" si="2"/>
        <v>115.25</v>
      </c>
    </row>
    <row r="6061" ht="15.75" customHeight="1">
      <c r="A6061" s="323" t="s">
        <v>29035</v>
      </c>
      <c r="B6061" s="480" t="s">
        <v>29036</v>
      </c>
      <c r="C6061" s="323" t="s">
        <v>1662</v>
      </c>
      <c r="D6061" s="323" t="s">
        <v>29037</v>
      </c>
      <c r="H6061" s="388">
        <f t="shared" si="2"/>
        <v>139.28</v>
      </c>
    </row>
    <row r="6062" ht="15.75" customHeight="1">
      <c r="A6062" s="323" t="s">
        <v>29039</v>
      </c>
      <c r="B6062" s="480" t="s">
        <v>29040</v>
      </c>
      <c r="C6062" s="323" t="s">
        <v>1711</v>
      </c>
      <c r="D6062" s="323" t="s">
        <v>5514</v>
      </c>
      <c r="H6062" s="388">
        <f t="shared" si="2"/>
        <v>18.3</v>
      </c>
    </row>
    <row r="6063" ht="15.75" customHeight="1">
      <c r="A6063" s="323" t="s">
        <v>29043</v>
      </c>
      <c r="B6063" s="480" t="s">
        <v>29044</v>
      </c>
      <c r="C6063" s="323" t="s">
        <v>1662</v>
      </c>
      <c r="D6063" s="323" t="s">
        <v>29045</v>
      </c>
      <c r="H6063" s="388">
        <f t="shared" si="2"/>
        <v>183.02</v>
      </c>
    </row>
    <row r="6064" ht="15.75" customHeight="1">
      <c r="A6064" s="323" t="s">
        <v>29046</v>
      </c>
      <c r="B6064" s="480" t="s">
        <v>29047</v>
      </c>
      <c r="C6064" s="323" t="s">
        <v>1662</v>
      </c>
      <c r="D6064" s="323" t="s">
        <v>29048</v>
      </c>
      <c r="H6064" s="388">
        <f t="shared" si="2"/>
        <v>362.77</v>
      </c>
    </row>
    <row r="6065" ht="15.75" customHeight="1">
      <c r="A6065" s="323" t="s">
        <v>29049</v>
      </c>
      <c r="B6065" s="480" t="s">
        <v>29050</v>
      </c>
      <c r="C6065" s="323" t="s">
        <v>1662</v>
      </c>
      <c r="D6065" s="323" t="s">
        <v>29051</v>
      </c>
      <c r="H6065" s="388">
        <f t="shared" si="2"/>
        <v>159.66</v>
      </c>
    </row>
    <row r="6066" ht="15.75" customHeight="1">
      <c r="A6066" s="323" t="s">
        <v>29052</v>
      </c>
      <c r="B6066" s="480" t="s">
        <v>29053</v>
      </c>
      <c r="C6066" s="323" t="s">
        <v>1662</v>
      </c>
      <c r="D6066" s="323" t="s">
        <v>29054</v>
      </c>
      <c r="H6066" s="388">
        <f t="shared" si="2"/>
        <v>211.1</v>
      </c>
    </row>
    <row r="6067" ht="15.75" customHeight="1">
      <c r="A6067" s="323" t="s">
        <v>29056</v>
      </c>
      <c r="B6067" s="480" t="s">
        <v>29058</v>
      </c>
      <c r="C6067" s="323" t="s">
        <v>1662</v>
      </c>
      <c r="D6067" s="323" t="s">
        <v>5677</v>
      </c>
      <c r="H6067" s="388">
        <f t="shared" si="2"/>
        <v>0.59</v>
      </c>
    </row>
    <row r="6068" ht="15.75" customHeight="1">
      <c r="A6068" s="323" t="s">
        <v>29060</v>
      </c>
      <c r="B6068" s="480" t="s">
        <v>29061</v>
      </c>
      <c r="C6068" s="323" t="s">
        <v>722</v>
      </c>
      <c r="D6068" s="323" t="s">
        <v>5677</v>
      </c>
      <c r="H6068" s="388">
        <f t="shared" si="2"/>
        <v>0.59</v>
      </c>
    </row>
    <row r="6069" ht="15.75" customHeight="1">
      <c r="A6069" s="323" t="s">
        <v>29062</v>
      </c>
      <c r="B6069" s="480" t="s">
        <v>29063</v>
      </c>
      <c r="C6069" s="323" t="s">
        <v>722</v>
      </c>
      <c r="D6069" s="323" t="s">
        <v>3914</v>
      </c>
      <c r="H6069" s="388">
        <f t="shared" si="2"/>
        <v>0.41</v>
      </c>
    </row>
    <row r="6070" ht="15.75" customHeight="1">
      <c r="A6070" s="323" t="s">
        <v>29064</v>
      </c>
      <c r="B6070" s="480" t="s">
        <v>29066</v>
      </c>
      <c r="C6070" s="323" t="s">
        <v>1662</v>
      </c>
      <c r="D6070" s="323" t="s">
        <v>9574</v>
      </c>
      <c r="H6070" s="388">
        <f t="shared" si="2"/>
        <v>10.38</v>
      </c>
    </row>
    <row r="6071" ht="15.75" customHeight="1">
      <c r="A6071" s="323" t="s">
        <v>29067</v>
      </c>
      <c r="B6071" s="480" t="s">
        <v>29069</v>
      </c>
      <c r="C6071" s="323" t="s">
        <v>1662</v>
      </c>
      <c r="D6071" s="323" t="s">
        <v>3189</v>
      </c>
      <c r="H6071" s="388">
        <f t="shared" si="2"/>
        <v>1.29</v>
      </c>
    </row>
    <row r="6072" ht="15.75" customHeight="1">
      <c r="A6072" s="323" t="s">
        <v>29071</v>
      </c>
      <c r="B6072" s="480" t="s">
        <v>29072</v>
      </c>
      <c r="C6072" s="323" t="s">
        <v>1662</v>
      </c>
      <c r="D6072" s="323" t="s">
        <v>3828</v>
      </c>
      <c r="H6072" s="388">
        <f t="shared" si="2"/>
        <v>1.16</v>
      </c>
    </row>
    <row r="6073" ht="15.75" customHeight="1">
      <c r="A6073" s="323" t="s">
        <v>29073</v>
      </c>
      <c r="B6073" s="480" t="s">
        <v>29074</v>
      </c>
      <c r="C6073" s="323" t="s">
        <v>1662</v>
      </c>
      <c r="D6073" s="323" t="s">
        <v>8696</v>
      </c>
      <c r="H6073" s="388">
        <f t="shared" si="2"/>
        <v>7.57</v>
      </c>
    </row>
    <row r="6074" ht="15.75" customHeight="1">
      <c r="A6074" s="323" t="s">
        <v>29075</v>
      </c>
      <c r="B6074" s="480" t="s">
        <v>29076</v>
      </c>
      <c r="C6074" s="323" t="s">
        <v>1711</v>
      </c>
      <c r="D6074" s="323" t="s">
        <v>13510</v>
      </c>
      <c r="H6074" s="388">
        <f t="shared" si="2"/>
        <v>8.32</v>
      </c>
    </row>
    <row r="6075" ht="15.75" customHeight="1">
      <c r="A6075" s="323" t="s">
        <v>29077</v>
      </c>
      <c r="B6075" s="480" t="s">
        <v>29079</v>
      </c>
      <c r="C6075" s="323" t="s">
        <v>1711</v>
      </c>
      <c r="D6075" s="323" t="s">
        <v>15436</v>
      </c>
      <c r="H6075" s="388">
        <f t="shared" si="2"/>
        <v>25.85</v>
      </c>
    </row>
    <row r="6076" ht="15.75" customHeight="1">
      <c r="A6076" s="323" t="s">
        <v>29081</v>
      </c>
      <c r="B6076" s="480" t="s">
        <v>29082</v>
      </c>
      <c r="C6076" s="323" t="s">
        <v>1614</v>
      </c>
      <c r="D6076" s="323" t="s">
        <v>4256</v>
      </c>
      <c r="H6076" s="388">
        <f t="shared" si="2"/>
        <v>148.62</v>
      </c>
    </row>
    <row r="6077" ht="15.75" customHeight="1">
      <c r="A6077" s="323" t="s">
        <v>29084</v>
      </c>
      <c r="B6077" s="480" t="s">
        <v>29085</v>
      </c>
      <c r="C6077" s="323" t="s">
        <v>1662</v>
      </c>
      <c r="D6077" s="323" t="s">
        <v>29086</v>
      </c>
      <c r="H6077" s="388">
        <f t="shared" si="2"/>
        <v>11.44</v>
      </c>
    </row>
    <row r="6078" ht="15.75" customHeight="1">
      <c r="A6078" s="323" t="s">
        <v>29087</v>
      </c>
      <c r="B6078" s="480" t="s">
        <v>29088</v>
      </c>
      <c r="C6078" s="323" t="s">
        <v>722</v>
      </c>
      <c r="D6078" s="323" t="s">
        <v>29089</v>
      </c>
      <c r="H6078" s="388">
        <f t="shared" si="2"/>
        <v>46.68</v>
      </c>
    </row>
    <row r="6079" ht="15.75" customHeight="1">
      <c r="A6079" s="323" t="s">
        <v>29090</v>
      </c>
      <c r="B6079" s="480" t="s">
        <v>29091</v>
      </c>
      <c r="C6079" s="323" t="s">
        <v>1662</v>
      </c>
      <c r="D6079" s="323" t="s">
        <v>29093</v>
      </c>
      <c r="H6079" s="388">
        <f t="shared" si="2"/>
        <v>122.69</v>
      </c>
    </row>
    <row r="6080" ht="15.75" customHeight="1">
      <c r="A6080" s="323" t="s">
        <v>29095</v>
      </c>
      <c r="B6080" s="480" t="s">
        <v>29096</v>
      </c>
      <c r="C6080" s="323" t="s">
        <v>1662</v>
      </c>
      <c r="D6080" s="323" t="s">
        <v>29098</v>
      </c>
      <c r="H6080" s="388">
        <f t="shared" si="2"/>
        <v>82.09</v>
      </c>
    </row>
    <row r="6081" ht="15.75" customHeight="1">
      <c r="A6081" s="323" t="s">
        <v>29099</v>
      </c>
      <c r="B6081" s="480" t="s">
        <v>29100</v>
      </c>
      <c r="C6081" s="323" t="s">
        <v>1662</v>
      </c>
      <c r="D6081" s="323" t="s">
        <v>4741</v>
      </c>
      <c r="H6081" s="388">
        <f t="shared" si="2"/>
        <v>2.36</v>
      </c>
    </row>
    <row r="6082" ht="15.75" customHeight="1">
      <c r="A6082" s="323" t="s">
        <v>29101</v>
      </c>
      <c r="B6082" s="480" t="s">
        <v>29102</v>
      </c>
      <c r="C6082" s="323" t="s">
        <v>722</v>
      </c>
      <c r="D6082" s="323" t="s">
        <v>6070</v>
      </c>
      <c r="H6082" s="388">
        <f t="shared" si="2"/>
        <v>4.1</v>
      </c>
    </row>
    <row r="6083" ht="15.75" customHeight="1">
      <c r="A6083" s="323" t="s">
        <v>29103</v>
      </c>
      <c r="B6083" s="480" t="s">
        <v>29104</v>
      </c>
      <c r="C6083" s="323" t="s">
        <v>722</v>
      </c>
      <c r="D6083" s="323" t="s">
        <v>5348</v>
      </c>
      <c r="H6083" s="388">
        <f t="shared" si="2"/>
        <v>0.56</v>
      </c>
    </row>
    <row r="6084" ht="15.75" customHeight="1">
      <c r="A6084" s="323" t="s">
        <v>29107</v>
      </c>
      <c r="B6084" s="480" t="s">
        <v>29109</v>
      </c>
      <c r="C6084" s="323" t="s">
        <v>1711</v>
      </c>
      <c r="D6084" s="323" t="s">
        <v>6651</v>
      </c>
      <c r="H6084" s="388">
        <f t="shared" si="2"/>
        <v>0.42</v>
      </c>
    </row>
    <row r="6085" ht="15.75" customHeight="1">
      <c r="A6085" s="323" t="s">
        <v>29110</v>
      </c>
      <c r="B6085" s="480" t="s">
        <v>29111</v>
      </c>
      <c r="C6085" s="323" t="s">
        <v>18838</v>
      </c>
      <c r="D6085" s="323" t="s">
        <v>6175</v>
      </c>
      <c r="H6085" s="388">
        <f t="shared" si="2"/>
        <v>1.75</v>
      </c>
    </row>
    <row r="6086" ht="15.75" customHeight="1">
      <c r="A6086" s="323" t="s">
        <v>29112</v>
      </c>
      <c r="B6086" s="480" t="s">
        <v>29114</v>
      </c>
      <c r="C6086" s="323" t="s">
        <v>18838</v>
      </c>
      <c r="D6086" s="323" t="s">
        <v>7520</v>
      </c>
      <c r="H6086" s="388">
        <f t="shared" si="2"/>
        <v>1.34</v>
      </c>
    </row>
    <row r="6087" ht="15.75" customHeight="1">
      <c r="A6087" s="323" t="s">
        <v>29116</v>
      </c>
      <c r="B6087" s="480" t="s">
        <v>29118</v>
      </c>
      <c r="C6087" s="323" t="s">
        <v>18838</v>
      </c>
      <c r="D6087" s="323" t="s">
        <v>7118</v>
      </c>
      <c r="H6087" s="388">
        <f t="shared" si="2"/>
        <v>0.89</v>
      </c>
    </row>
    <row r="6088" ht="15.75" customHeight="1">
      <c r="A6088" s="323" t="s">
        <v>29119</v>
      </c>
      <c r="B6088" s="480" t="s">
        <v>29120</v>
      </c>
      <c r="C6088" s="323" t="s">
        <v>18838</v>
      </c>
      <c r="D6088" s="323" t="s">
        <v>4996</v>
      </c>
      <c r="H6088" s="388">
        <f t="shared" si="2"/>
        <v>1.63</v>
      </c>
    </row>
    <row r="6089" ht="15.75" customHeight="1">
      <c r="A6089" s="323" t="s">
        <v>29121</v>
      </c>
      <c r="B6089" s="480" t="s">
        <v>29122</v>
      </c>
      <c r="C6089" s="323" t="s">
        <v>18838</v>
      </c>
      <c r="D6089" s="323" t="s">
        <v>5332</v>
      </c>
      <c r="H6089" s="388">
        <f t="shared" si="2"/>
        <v>1.25</v>
      </c>
    </row>
    <row r="6090" ht="15.75" customHeight="1">
      <c r="A6090" s="323" t="s">
        <v>29123</v>
      </c>
      <c r="B6090" s="480" t="s">
        <v>29124</v>
      </c>
      <c r="C6090" s="323" t="s">
        <v>18838</v>
      </c>
      <c r="D6090" s="323" t="s">
        <v>6022</v>
      </c>
      <c r="H6090" s="388">
        <f t="shared" si="2"/>
        <v>0.83</v>
      </c>
    </row>
    <row r="6091" ht="15.75" customHeight="1">
      <c r="A6091" s="323" t="s">
        <v>29127</v>
      </c>
      <c r="B6091" s="480" t="s">
        <v>29128</v>
      </c>
      <c r="C6091" s="323" t="s">
        <v>25456</v>
      </c>
      <c r="D6091" s="323" t="s">
        <v>3828</v>
      </c>
      <c r="H6091" s="388">
        <f t="shared" si="2"/>
        <v>1.16</v>
      </c>
    </row>
    <row r="6092" ht="15.75" customHeight="1">
      <c r="A6092" s="323" t="s">
        <v>29130</v>
      </c>
      <c r="B6092" s="480" t="s">
        <v>29131</v>
      </c>
      <c r="C6092" s="323" t="s">
        <v>25456</v>
      </c>
      <c r="D6092" s="323" t="s">
        <v>7118</v>
      </c>
      <c r="H6092" s="388">
        <f t="shared" si="2"/>
        <v>0.89</v>
      </c>
    </row>
    <row r="6093" ht="15.75" customHeight="1">
      <c r="A6093" s="323" t="s">
        <v>29132</v>
      </c>
      <c r="B6093" s="480" t="s">
        <v>29133</v>
      </c>
      <c r="C6093" s="323" t="s">
        <v>25456</v>
      </c>
      <c r="D6093" s="323" t="s">
        <v>5677</v>
      </c>
      <c r="H6093" s="388">
        <f t="shared" si="2"/>
        <v>0.59</v>
      </c>
    </row>
    <row r="6094" ht="15.75" customHeight="1">
      <c r="A6094" s="323" t="s">
        <v>29134</v>
      </c>
      <c r="B6094" s="480" t="s">
        <v>29135</v>
      </c>
      <c r="C6094" s="323" t="s">
        <v>25456</v>
      </c>
      <c r="D6094" s="323" t="s">
        <v>7093</v>
      </c>
      <c r="H6094" s="388">
        <f t="shared" si="2"/>
        <v>1.08</v>
      </c>
    </row>
    <row r="6095" ht="15.75" customHeight="1">
      <c r="A6095" s="323" t="s">
        <v>29136</v>
      </c>
      <c r="B6095" s="480" t="s">
        <v>29138</v>
      </c>
      <c r="C6095" s="323" t="s">
        <v>25456</v>
      </c>
      <c r="D6095" s="323" t="s">
        <v>6022</v>
      </c>
      <c r="H6095" s="388">
        <f t="shared" si="2"/>
        <v>0.83</v>
      </c>
    </row>
    <row r="6096" ht="15.75" customHeight="1">
      <c r="A6096" s="323" t="s">
        <v>29140</v>
      </c>
      <c r="B6096" s="480" t="s">
        <v>29142</v>
      </c>
      <c r="C6096" s="323" t="s">
        <v>25456</v>
      </c>
      <c r="D6096" s="323" t="s">
        <v>5327</v>
      </c>
      <c r="H6096" s="388">
        <f t="shared" si="2"/>
        <v>0.55</v>
      </c>
    </row>
    <row r="6097" ht="15.75" customHeight="1">
      <c r="A6097" s="323" t="s">
        <v>29143</v>
      </c>
      <c r="B6097" s="480" t="s">
        <v>29144</v>
      </c>
      <c r="C6097" s="323" t="s">
        <v>18838</v>
      </c>
      <c r="D6097" s="323" t="s">
        <v>4972</v>
      </c>
      <c r="H6097" s="388">
        <f t="shared" si="2"/>
        <v>1.38</v>
      </c>
    </row>
    <row r="6098" ht="15.75" customHeight="1">
      <c r="A6098" s="323" t="s">
        <v>29145</v>
      </c>
      <c r="B6098" s="480" t="s">
        <v>29146</v>
      </c>
      <c r="C6098" s="323" t="s">
        <v>18838</v>
      </c>
      <c r="D6098" s="323" t="s">
        <v>7237</v>
      </c>
      <c r="H6098" s="388">
        <f t="shared" si="2"/>
        <v>1.06</v>
      </c>
    </row>
    <row r="6099" ht="15.75" customHeight="1">
      <c r="A6099" s="323" t="s">
        <v>29148</v>
      </c>
      <c r="B6099" s="480" t="s">
        <v>29150</v>
      </c>
      <c r="C6099" s="323" t="s">
        <v>18838</v>
      </c>
      <c r="D6099" s="323" t="s">
        <v>12843</v>
      </c>
      <c r="H6099" s="388">
        <f t="shared" si="2"/>
        <v>0.7</v>
      </c>
    </row>
    <row r="6100" ht="15.75" customHeight="1">
      <c r="A6100" s="323" t="s">
        <v>29151</v>
      </c>
      <c r="B6100" s="480" t="s">
        <v>29152</v>
      </c>
      <c r="C6100" s="323" t="s">
        <v>25456</v>
      </c>
      <c r="D6100" s="323" t="s">
        <v>3091</v>
      </c>
      <c r="H6100" s="388">
        <f t="shared" si="2"/>
        <v>0.92</v>
      </c>
    </row>
    <row r="6101" ht="15.75" customHeight="1">
      <c r="A6101" s="323" t="s">
        <v>29153</v>
      </c>
      <c r="B6101" s="480" t="s">
        <v>29154</v>
      </c>
      <c r="C6101" s="323" t="s">
        <v>25456</v>
      </c>
      <c r="D6101" s="323" t="s">
        <v>12843</v>
      </c>
      <c r="H6101" s="388">
        <f t="shared" si="2"/>
        <v>0.7</v>
      </c>
    </row>
    <row r="6102" ht="15.75" customHeight="1">
      <c r="A6102" s="323" t="s">
        <v>29155</v>
      </c>
      <c r="B6102" s="480" t="s">
        <v>29156</v>
      </c>
      <c r="C6102" s="323" t="s">
        <v>25456</v>
      </c>
      <c r="D6102" s="323" t="s">
        <v>5504</v>
      </c>
      <c r="H6102" s="388">
        <f t="shared" si="2"/>
        <v>0.46</v>
      </c>
    </row>
    <row r="6103" ht="15.75" customHeight="1">
      <c r="A6103" s="323" t="s">
        <v>29159</v>
      </c>
      <c r="B6103" s="480" t="s">
        <v>29160</v>
      </c>
      <c r="C6103" s="323" t="s">
        <v>18838</v>
      </c>
      <c r="D6103" s="323" t="s">
        <v>5332</v>
      </c>
      <c r="H6103" s="388">
        <f t="shared" si="2"/>
        <v>1.25</v>
      </c>
    </row>
    <row r="6104" ht="15.75" customHeight="1">
      <c r="A6104" s="323" t="s">
        <v>29162</v>
      </c>
      <c r="B6104" s="480" t="s">
        <v>29163</v>
      </c>
      <c r="C6104" s="323" t="s">
        <v>18838</v>
      </c>
      <c r="D6104" s="323" t="s">
        <v>3929</v>
      </c>
      <c r="H6104" s="388">
        <f t="shared" si="2"/>
        <v>1.17</v>
      </c>
    </row>
    <row r="6105" ht="15.75" customHeight="1">
      <c r="A6105" s="323" t="s">
        <v>29164</v>
      </c>
      <c r="B6105" s="480" t="s">
        <v>29165</v>
      </c>
      <c r="C6105" s="323" t="s">
        <v>18838</v>
      </c>
      <c r="D6105" s="323" t="s">
        <v>5537</v>
      </c>
      <c r="H6105" s="388">
        <f t="shared" si="2"/>
        <v>1</v>
      </c>
    </row>
    <row r="6106" ht="15.75" customHeight="1">
      <c r="A6106" s="323" t="s">
        <v>29166</v>
      </c>
      <c r="B6106" s="480" t="s">
        <v>29167</v>
      </c>
      <c r="C6106" s="323" t="s">
        <v>25456</v>
      </c>
      <c r="D6106" s="323" t="s">
        <v>6022</v>
      </c>
      <c r="H6106" s="388">
        <f t="shared" si="2"/>
        <v>0.83</v>
      </c>
    </row>
    <row r="6107" ht="15.75" customHeight="1">
      <c r="A6107" s="323" t="s">
        <v>29170</v>
      </c>
      <c r="B6107" s="480" t="s">
        <v>29171</v>
      </c>
      <c r="C6107" s="323" t="s">
        <v>25456</v>
      </c>
      <c r="D6107" s="323" t="s">
        <v>6059</v>
      </c>
      <c r="H6107" s="388">
        <f t="shared" si="2"/>
        <v>0.78</v>
      </c>
    </row>
    <row r="6108" ht="15.75" customHeight="1">
      <c r="A6108" s="323" t="s">
        <v>29173</v>
      </c>
      <c r="B6108" s="480" t="s">
        <v>29174</v>
      </c>
      <c r="C6108" s="323" t="s">
        <v>25456</v>
      </c>
      <c r="D6108" s="323" t="s">
        <v>7011</v>
      </c>
      <c r="H6108" s="388">
        <f t="shared" si="2"/>
        <v>0.65</v>
      </c>
    </row>
    <row r="6109" ht="15.75" customHeight="1">
      <c r="A6109" s="323" t="s">
        <v>29175</v>
      </c>
      <c r="B6109" s="480" t="s">
        <v>29176</v>
      </c>
      <c r="C6109" s="323" t="s">
        <v>25456</v>
      </c>
      <c r="D6109" s="323" t="s">
        <v>5384</v>
      </c>
      <c r="H6109" s="388">
        <f t="shared" si="2"/>
        <v>0.66</v>
      </c>
    </row>
    <row r="6110" ht="15.75" customHeight="1">
      <c r="A6110" s="323" t="s">
        <v>29177</v>
      </c>
      <c r="B6110" s="480" t="s">
        <v>29178</v>
      </c>
      <c r="C6110" s="323" t="s">
        <v>25456</v>
      </c>
      <c r="D6110" s="323" t="s">
        <v>6285</v>
      </c>
      <c r="H6110" s="388">
        <f t="shared" si="2"/>
        <v>2.34</v>
      </c>
    </row>
    <row r="6111" ht="15.75" customHeight="1">
      <c r="A6111" s="323" t="s">
        <v>29179</v>
      </c>
      <c r="B6111" s="480" t="s">
        <v>29180</v>
      </c>
      <c r="C6111" s="323" t="s">
        <v>25456</v>
      </c>
      <c r="D6111" s="323" t="s">
        <v>5299</v>
      </c>
      <c r="H6111" s="388">
        <f t="shared" si="2"/>
        <v>0.75</v>
      </c>
    </row>
    <row r="6112" ht="15.75" customHeight="1">
      <c r="A6112" s="323" t="s">
        <v>29181</v>
      </c>
      <c r="B6112" s="480" t="s">
        <v>29182</v>
      </c>
      <c r="C6112" s="323" t="s">
        <v>25456</v>
      </c>
      <c r="D6112" s="323" t="s">
        <v>3834</v>
      </c>
      <c r="H6112" s="388">
        <f t="shared" si="2"/>
        <v>2.59</v>
      </c>
    </row>
    <row r="6113" ht="15.75" customHeight="1">
      <c r="A6113" s="323" t="s">
        <v>29183</v>
      </c>
      <c r="B6113" s="480" t="s">
        <v>29184</v>
      </c>
      <c r="C6113" s="323" t="s">
        <v>722</v>
      </c>
      <c r="D6113" s="323" t="s">
        <v>29185</v>
      </c>
      <c r="H6113" s="388">
        <f t="shared" si="2"/>
        <v>35.28</v>
      </c>
    </row>
    <row r="6114" ht="15.75" customHeight="1">
      <c r="A6114" s="323" t="s">
        <v>29187</v>
      </c>
      <c r="B6114" s="480" t="s">
        <v>29188</v>
      </c>
      <c r="C6114" s="323" t="s">
        <v>722</v>
      </c>
      <c r="D6114" s="323" t="s">
        <v>29185</v>
      </c>
      <c r="H6114" s="388">
        <f t="shared" si="2"/>
        <v>35.28</v>
      </c>
    </row>
    <row r="6115" ht="15.75" customHeight="1">
      <c r="A6115" s="323" t="s">
        <v>29190</v>
      </c>
      <c r="B6115" s="480" t="s">
        <v>29191</v>
      </c>
      <c r="C6115" s="323" t="s">
        <v>722</v>
      </c>
      <c r="D6115" s="323" t="s">
        <v>29192</v>
      </c>
      <c r="H6115" s="388">
        <f t="shared" si="2"/>
        <v>58.14</v>
      </c>
    </row>
    <row r="6116" ht="15.75" customHeight="1">
      <c r="A6116" s="323" t="s">
        <v>29193</v>
      </c>
      <c r="B6116" s="480" t="s">
        <v>29194</v>
      </c>
      <c r="C6116" s="323" t="s">
        <v>722</v>
      </c>
      <c r="D6116" s="323" t="s">
        <v>21654</v>
      </c>
      <c r="H6116" s="388">
        <f t="shared" si="2"/>
        <v>28.63</v>
      </c>
    </row>
    <row r="6117" ht="15.75" customHeight="1">
      <c r="A6117" s="323" t="s">
        <v>29196</v>
      </c>
      <c r="B6117" s="480" t="s">
        <v>29197</v>
      </c>
      <c r="C6117" s="323" t="s">
        <v>722</v>
      </c>
      <c r="D6117" s="323" t="s">
        <v>29198</v>
      </c>
      <c r="H6117" s="388">
        <f t="shared" si="2"/>
        <v>43.74</v>
      </c>
    </row>
    <row r="6118" ht="15.75" customHeight="1">
      <c r="A6118" s="323" t="s">
        <v>29199</v>
      </c>
      <c r="B6118" s="480" t="s">
        <v>29200</v>
      </c>
      <c r="C6118" s="323" t="s">
        <v>722</v>
      </c>
      <c r="D6118" s="323" t="s">
        <v>29201</v>
      </c>
      <c r="H6118" s="388">
        <f t="shared" si="2"/>
        <v>69.14</v>
      </c>
    </row>
    <row r="6119" ht="15.75" customHeight="1">
      <c r="A6119" s="323" t="s">
        <v>29202</v>
      </c>
      <c r="B6119" s="480" t="s">
        <v>29203</v>
      </c>
      <c r="C6119" s="323" t="s">
        <v>722</v>
      </c>
      <c r="D6119" s="323" t="s">
        <v>15129</v>
      </c>
      <c r="H6119" s="388">
        <f t="shared" si="2"/>
        <v>71.61</v>
      </c>
    </row>
    <row r="6120" ht="15.75" customHeight="1">
      <c r="A6120" s="323" t="s">
        <v>29204</v>
      </c>
      <c r="B6120" s="480" t="s">
        <v>29205</v>
      </c>
      <c r="C6120" s="323" t="s">
        <v>722</v>
      </c>
      <c r="D6120" s="323" t="s">
        <v>16257</v>
      </c>
      <c r="H6120" s="388">
        <f t="shared" si="2"/>
        <v>68.36</v>
      </c>
    </row>
    <row r="6121" ht="15.75" customHeight="1">
      <c r="A6121" s="323" t="s">
        <v>29206</v>
      </c>
      <c r="B6121" s="480" t="s">
        <v>29207</v>
      </c>
      <c r="C6121" s="323" t="s">
        <v>722</v>
      </c>
      <c r="D6121" s="323" t="s">
        <v>21618</v>
      </c>
      <c r="H6121" s="388">
        <f t="shared" si="2"/>
        <v>4.71</v>
      </c>
    </row>
    <row r="6122" ht="15.75" customHeight="1">
      <c r="A6122" s="323" t="s">
        <v>29209</v>
      </c>
      <c r="B6122" s="480" t="s">
        <v>29210</v>
      </c>
      <c r="C6122" s="323" t="s">
        <v>1711</v>
      </c>
      <c r="D6122" s="323" t="s">
        <v>29211</v>
      </c>
      <c r="H6122" s="388">
        <f t="shared" si="2"/>
        <v>238.71</v>
      </c>
    </row>
    <row r="6123" ht="15.75" customHeight="1">
      <c r="A6123" s="323" t="s">
        <v>29213</v>
      </c>
      <c r="B6123" s="480" t="s">
        <v>29214</v>
      </c>
      <c r="C6123" s="323" t="s">
        <v>1711</v>
      </c>
      <c r="D6123" s="323" t="s">
        <v>29215</v>
      </c>
      <c r="H6123" s="388">
        <f t="shared" si="2"/>
        <v>169.56</v>
      </c>
    </row>
    <row r="6124" ht="15.75" customHeight="1">
      <c r="A6124" s="323" t="s">
        <v>29217</v>
      </c>
      <c r="B6124" s="480" t="s">
        <v>29218</v>
      </c>
      <c r="C6124" s="323" t="s">
        <v>1662</v>
      </c>
      <c r="D6124" s="323" t="s">
        <v>29219</v>
      </c>
      <c r="H6124" s="388">
        <f t="shared" si="2"/>
        <v>121.58</v>
      </c>
    </row>
    <row r="6125" ht="15.75" customHeight="1">
      <c r="A6125" s="323" t="s">
        <v>29220</v>
      </c>
      <c r="B6125" s="480" t="s">
        <v>29221</v>
      </c>
      <c r="C6125" s="323" t="s">
        <v>1662</v>
      </c>
      <c r="D6125" s="323" t="s">
        <v>3123</v>
      </c>
      <c r="H6125" s="388">
        <f t="shared" si="2"/>
        <v>36.58</v>
      </c>
    </row>
    <row r="6126" ht="15.75" customHeight="1">
      <c r="A6126" s="323" t="s">
        <v>29222</v>
      </c>
      <c r="B6126" s="480" t="s">
        <v>29223</v>
      </c>
      <c r="C6126" s="323" t="s">
        <v>1662</v>
      </c>
      <c r="D6126" s="323" t="s">
        <v>11044</v>
      </c>
      <c r="H6126" s="388">
        <f t="shared" si="2"/>
        <v>58.47</v>
      </c>
    </row>
    <row r="6127" ht="15.75" customHeight="1">
      <c r="A6127" s="323" t="s">
        <v>29224</v>
      </c>
      <c r="B6127" s="480" t="s">
        <v>29225</v>
      </c>
      <c r="C6127" s="323" t="s">
        <v>1662</v>
      </c>
      <c r="D6127" s="323" t="s">
        <v>29226</v>
      </c>
      <c r="H6127" s="388">
        <f t="shared" si="2"/>
        <v>109.03</v>
      </c>
    </row>
    <row r="6128" ht="15.75" customHeight="1">
      <c r="A6128" s="323" t="s">
        <v>29227</v>
      </c>
      <c r="B6128" s="480" t="s">
        <v>29228</v>
      </c>
      <c r="C6128" s="323" t="s">
        <v>1662</v>
      </c>
      <c r="D6128" s="323" t="s">
        <v>29229</v>
      </c>
      <c r="H6128" s="388">
        <f t="shared" si="2"/>
        <v>294.03</v>
      </c>
    </row>
    <row r="6129" ht="15.75" customHeight="1">
      <c r="A6129" s="323" t="s">
        <v>29230</v>
      </c>
      <c r="B6129" s="480" t="s">
        <v>29231</v>
      </c>
      <c r="C6129" s="323" t="s">
        <v>1711</v>
      </c>
      <c r="D6129" s="323" t="s">
        <v>6723</v>
      </c>
      <c r="H6129" s="388">
        <f t="shared" si="2"/>
        <v>1.84</v>
      </c>
    </row>
    <row r="6130" ht="15.75" customHeight="1">
      <c r="A6130" s="323" t="s">
        <v>29233</v>
      </c>
      <c r="B6130" s="480" t="s">
        <v>29235</v>
      </c>
      <c r="C6130" s="323" t="s">
        <v>1711</v>
      </c>
      <c r="D6130" s="323" t="s">
        <v>17482</v>
      </c>
      <c r="H6130" s="388">
        <f t="shared" si="2"/>
        <v>5.4</v>
      </c>
    </row>
    <row r="6131" ht="15.75" customHeight="1">
      <c r="A6131" s="323" t="s">
        <v>29236</v>
      </c>
      <c r="B6131" s="480" t="s">
        <v>29237</v>
      </c>
      <c r="C6131" s="323" t="s">
        <v>1711</v>
      </c>
      <c r="D6131" s="323" t="s">
        <v>5213</v>
      </c>
      <c r="H6131" s="388">
        <f t="shared" si="2"/>
        <v>0.33</v>
      </c>
    </row>
    <row r="6132" ht="15.75" customHeight="1">
      <c r="A6132" s="323" t="s">
        <v>29239</v>
      </c>
      <c r="B6132" s="480" t="s">
        <v>29240</v>
      </c>
      <c r="C6132" s="323" t="s">
        <v>722</v>
      </c>
      <c r="D6132" s="323" t="s">
        <v>29241</v>
      </c>
      <c r="H6132" s="388">
        <f t="shared" si="2"/>
        <v>131.78</v>
      </c>
    </row>
    <row r="6133" ht="15.75" customHeight="1">
      <c r="A6133" s="323" t="s">
        <v>29242</v>
      </c>
      <c r="B6133" s="480" t="s">
        <v>29243</v>
      </c>
      <c r="C6133" s="323" t="s">
        <v>1711</v>
      </c>
      <c r="D6133" s="323" t="s">
        <v>6195</v>
      </c>
      <c r="H6133" s="388">
        <f t="shared" si="2"/>
        <v>3.06</v>
      </c>
    </row>
    <row r="6134" ht="15.75" customHeight="1">
      <c r="A6134" s="323" t="s">
        <v>29244</v>
      </c>
      <c r="B6134" s="480" t="s">
        <v>29245</v>
      </c>
      <c r="C6134" s="323" t="s">
        <v>1711</v>
      </c>
      <c r="D6134" s="323" t="s">
        <v>18965</v>
      </c>
      <c r="H6134" s="388">
        <f t="shared" si="2"/>
        <v>17.97</v>
      </c>
    </row>
    <row r="6135" ht="15.75" customHeight="1">
      <c r="A6135" s="323" t="s">
        <v>29246</v>
      </c>
      <c r="B6135" s="480" t="s">
        <v>29247</v>
      </c>
      <c r="C6135" s="323" t="s">
        <v>1711</v>
      </c>
      <c r="D6135" s="323" t="s">
        <v>18965</v>
      </c>
      <c r="H6135" s="388">
        <f t="shared" si="2"/>
        <v>17.97</v>
      </c>
    </row>
    <row r="6136" ht="15.75" customHeight="1">
      <c r="A6136" s="323" t="s">
        <v>29248</v>
      </c>
      <c r="B6136" s="480" t="s">
        <v>29249</v>
      </c>
      <c r="C6136" s="323" t="s">
        <v>1711</v>
      </c>
      <c r="D6136" s="323" t="s">
        <v>18920</v>
      </c>
      <c r="H6136" s="388">
        <f t="shared" si="2"/>
        <v>18.75</v>
      </c>
    </row>
    <row r="6137" ht="15.75" customHeight="1">
      <c r="A6137" s="323" t="s">
        <v>29251</v>
      </c>
      <c r="B6137" s="480" t="s">
        <v>29252</v>
      </c>
      <c r="C6137" s="323" t="s">
        <v>1711</v>
      </c>
      <c r="D6137" s="323" t="s">
        <v>29254</v>
      </c>
      <c r="H6137" s="388">
        <f t="shared" si="2"/>
        <v>10.28</v>
      </c>
    </row>
    <row r="6138" ht="15.75" customHeight="1">
      <c r="A6138" s="323" t="s">
        <v>29256</v>
      </c>
      <c r="B6138" s="480" t="s">
        <v>29257</v>
      </c>
      <c r="C6138" s="323" t="s">
        <v>1711</v>
      </c>
      <c r="D6138" s="323" t="s">
        <v>7413</v>
      </c>
      <c r="H6138" s="388">
        <f t="shared" si="2"/>
        <v>53.02</v>
      </c>
    </row>
    <row r="6139" ht="15.75" customHeight="1">
      <c r="A6139" s="323" t="s">
        <v>29258</v>
      </c>
      <c r="B6139" s="480" t="s">
        <v>29259</v>
      </c>
      <c r="C6139" s="323" t="s">
        <v>1711</v>
      </c>
      <c r="D6139" s="323" t="s">
        <v>10576</v>
      </c>
      <c r="H6139" s="388">
        <f t="shared" si="2"/>
        <v>4.57</v>
      </c>
    </row>
    <row r="6140" ht="15.75" customHeight="1">
      <c r="A6140" s="323" t="s">
        <v>29260</v>
      </c>
      <c r="B6140" s="480" t="s">
        <v>29261</v>
      </c>
      <c r="C6140" s="323" t="s">
        <v>1711</v>
      </c>
      <c r="D6140" s="323" t="s">
        <v>4032</v>
      </c>
      <c r="H6140" s="388">
        <f t="shared" si="2"/>
        <v>6.17</v>
      </c>
    </row>
    <row r="6141" ht="15.75" customHeight="1">
      <c r="A6141" s="323" t="s">
        <v>29262</v>
      </c>
      <c r="B6141" s="480" t="s">
        <v>29264</v>
      </c>
      <c r="C6141" s="323" t="s">
        <v>1711</v>
      </c>
      <c r="D6141" s="323" t="s">
        <v>6000</v>
      </c>
      <c r="H6141" s="388">
        <f t="shared" si="2"/>
        <v>0.32</v>
      </c>
    </row>
    <row r="6142" ht="15.75" customHeight="1">
      <c r="A6142" s="323" t="s">
        <v>29266</v>
      </c>
      <c r="B6142" s="480" t="s">
        <v>29267</v>
      </c>
      <c r="C6142" s="323" t="s">
        <v>1662</v>
      </c>
      <c r="D6142" s="323" t="s">
        <v>5744</v>
      </c>
      <c r="H6142" s="388">
        <f t="shared" si="2"/>
        <v>70.65</v>
      </c>
    </row>
    <row r="6143" ht="15.75" customHeight="1">
      <c r="A6143" s="323" t="s">
        <v>29269</v>
      </c>
      <c r="B6143" s="480" t="s">
        <v>29270</v>
      </c>
      <c r="C6143" s="323" t="s">
        <v>1662</v>
      </c>
      <c r="D6143" s="323" t="s">
        <v>29271</v>
      </c>
      <c r="H6143" s="388">
        <f t="shared" si="2"/>
        <v>152.1</v>
      </c>
    </row>
    <row r="6144" ht="15.75" customHeight="1">
      <c r="A6144" s="323" t="s">
        <v>29272</v>
      </c>
      <c r="B6144" s="480" t="s">
        <v>29273</v>
      </c>
      <c r="C6144" s="323" t="s">
        <v>1662</v>
      </c>
      <c r="D6144" s="323" t="s">
        <v>29274</v>
      </c>
      <c r="H6144" s="388">
        <f t="shared" si="2"/>
        <v>222.41</v>
      </c>
    </row>
    <row r="6145" ht="15.75" customHeight="1">
      <c r="A6145" s="323" t="s">
        <v>29276</v>
      </c>
      <c r="B6145" s="480" t="s">
        <v>29277</v>
      </c>
      <c r="C6145" s="323" t="s">
        <v>1662</v>
      </c>
      <c r="D6145" s="323" t="s">
        <v>29279</v>
      </c>
      <c r="H6145" s="388">
        <f t="shared" si="2"/>
        <v>66.33</v>
      </c>
    </row>
    <row r="6146" ht="15.75" customHeight="1">
      <c r="A6146" s="323" t="s">
        <v>29280</v>
      </c>
      <c r="B6146" s="480" t="s">
        <v>29281</v>
      </c>
      <c r="C6146" s="323" t="s">
        <v>1662</v>
      </c>
      <c r="D6146" s="323" t="s">
        <v>29282</v>
      </c>
      <c r="H6146" s="388">
        <f t="shared" si="2"/>
        <v>118.18</v>
      </c>
    </row>
    <row r="6147" ht="15.75" customHeight="1">
      <c r="A6147" s="323" t="s">
        <v>29283</v>
      </c>
      <c r="B6147" s="480" t="s">
        <v>29284</v>
      </c>
      <c r="C6147" s="323" t="s">
        <v>1662</v>
      </c>
      <c r="D6147" s="323" t="s">
        <v>29285</v>
      </c>
      <c r="H6147" s="388">
        <f t="shared" si="2"/>
        <v>255.06</v>
      </c>
    </row>
    <row r="6148" ht="15.75" customHeight="1">
      <c r="A6148" s="323" t="s">
        <v>29286</v>
      </c>
      <c r="B6148" s="480" t="s">
        <v>29287</v>
      </c>
      <c r="C6148" s="323" t="s">
        <v>1662</v>
      </c>
      <c r="D6148" s="323" t="s">
        <v>29288</v>
      </c>
      <c r="H6148" s="388">
        <f t="shared" si="2"/>
        <v>91.2</v>
      </c>
    </row>
    <row r="6149" ht="15.75" customHeight="1">
      <c r="A6149" s="323" t="s">
        <v>29291</v>
      </c>
      <c r="B6149" s="480" t="s">
        <v>29292</v>
      </c>
      <c r="C6149" s="323" t="s">
        <v>1662</v>
      </c>
      <c r="D6149" s="323" t="s">
        <v>29293</v>
      </c>
      <c r="H6149" s="388">
        <f t="shared" si="2"/>
        <v>250.54</v>
      </c>
    </row>
    <row r="6150" ht="15.75" customHeight="1">
      <c r="A6150" s="323" t="s">
        <v>29294</v>
      </c>
      <c r="B6150" s="480" t="s">
        <v>29295</v>
      </c>
      <c r="C6150" s="323" t="s">
        <v>1662</v>
      </c>
      <c r="D6150" s="323" t="s">
        <v>29296</v>
      </c>
      <c r="H6150" s="388">
        <f t="shared" si="2"/>
        <v>640.96</v>
      </c>
    </row>
    <row r="6151" ht="15.75" customHeight="1">
      <c r="A6151" s="323" t="s">
        <v>29297</v>
      </c>
      <c r="B6151" s="480" t="s">
        <v>29298</v>
      </c>
      <c r="C6151" s="323" t="s">
        <v>1662</v>
      </c>
      <c r="D6151" s="323" t="s">
        <v>29299</v>
      </c>
      <c r="H6151" s="388">
        <f t="shared" si="2"/>
        <v>1016.05</v>
      </c>
    </row>
    <row r="6152" ht="15.75" customHeight="1">
      <c r="A6152" s="323" t="s">
        <v>29301</v>
      </c>
      <c r="B6152" s="480" t="s">
        <v>29302</v>
      </c>
      <c r="C6152" s="323" t="s">
        <v>1614</v>
      </c>
      <c r="D6152" s="323" t="s">
        <v>29304</v>
      </c>
      <c r="H6152" s="388">
        <f t="shared" si="2"/>
        <v>19.66</v>
      </c>
    </row>
    <row r="6153" ht="15.75" customHeight="1">
      <c r="A6153" s="323" t="s">
        <v>29305</v>
      </c>
      <c r="B6153" s="480" t="s">
        <v>29306</v>
      </c>
      <c r="C6153" s="323" t="s">
        <v>1614</v>
      </c>
      <c r="D6153" s="323" t="s">
        <v>15227</v>
      </c>
      <c r="H6153" s="388">
        <f t="shared" si="2"/>
        <v>21.33</v>
      </c>
    </row>
    <row r="6154" ht="15.75" customHeight="1">
      <c r="A6154" s="323" t="s">
        <v>29307</v>
      </c>
      <c r="B6154" s="480" t="s">
        <v>29308</v>
      </c>
      <c r="C6154" s="323" t="s">
        <v>1614</v>
      </c>
      <c r="D6154" s="323" t="s">
        <v>26659</v>
      </c>
      <c r="H6154" s="388">
        <f t="shared" si="2"/>
        <v>20.84</v>
      </c>
    </row>
    <row r="6155" ht="15.75" customHeight="1">
      <c r="A6155" s="323" t="s">
        <v>29311</v>
      </c>
      <c r="B6155" s="480" t="s">
        <v>29312</v>
      </c>
      <c r="C6155" s="323" t="s">
        <v>1614</v>
      </c>
      <c r="D6155" s="323" t="s">
        <v>7952</v>
      </c>
      <c r="H6155" s="388">
        <f t="shared" si="2"/>
        <v>20.12</v>
      </c>
    </row>
    <row r="6156" ht="15.75" customHeight="1">
      <c r="A6156" s="323" t="s">
        <v>29313</v>
      </c>
      <c r="B6156" s="480" t="s">
        <v>29314</v>
      </c>
      <c r="C6156" s="323" t="s">
        <v>1614</v>
      </c>
      <c r="D6156" s="323" t="s">
        <v>29315</v>
      </c>
      <c r="H6156" s="388">
        <f t="shared" si="2"/>
        <v>18.28</v>
      </c>
    </row>
    <row r="6157" ht="15.75" customHeight="1">
      <c r="A6157" s="323" t="s">
        <v>29316</v>
      </c>
      <c r="B6157" s="480" t="s">
        <v>29317</v>
      </c>
      <c r="C6157" s="323" t="s">
        <v>1614</v>
      </c>
      <c r="D6157" s="323" t="s">
        <v>13202</v>
      </c>
      <c r="H6157" s="388">
        <f t="shared" si="2"/>
        <v>21.71</v>
      </c>
    </row>
    <row r="6158" ht="15.75" customHeight="1">
      <c r="A6158" s="323" t="s">
        <v>29319</v>
      </c>
      <c r="B6158" s="480" t="s">
        <v>29320</v>
      </c>
      <c r="C6158" s="323" t="s">
        <v>1614</v>
      </c>
      <c r="D6158" s="323" t="s">
        <v>18656</v>
      </c>
      <c r="H6158" s="388">
        <f t="shared" si="2"/>
        <v>25.4</v>
      </c>
    </row>
    <row r="6159" ht="15.75" customHeight="1">
      <c r="A6159" s="323" t="s">
        <v>29322</v>
      </c>
      <c r="B6159" s="480" t="s">
        <v>29323</v>
      </c>
      <c r="C6159" s="323" t="s">
        <v>1614</v>
      </c>
      <c r="D6159" s="323" t="s">
        <v>21308</v>
      </c>
      <c r="H6159" s="388">
        <f t="shared" si="2"/>
        <v>28.53</v>
      </c>
    </row>
    <row r="6160" ht="15.75" customHeight="1">
      <c r="A6160" s="323" t="s">
        <v>29325</v>
      </c>
      <c r="B6160" s="480" t="s">
        <v>29326</v>
      </c>
      <c r="C6160" s="323" t="s">
        <v>1614</v>
      </c>
      <c r="D6160" s="323" t="s">
        <v>14609</v>
      </c>
      <c r="H6160" s="388">
        <f t="shared" si="2"/>
        <v>21.55</v>
      </c>
    </row>
    <row r="6161" ht="15.75" customHeight="1">
      <c r="A6161" s="323" t="s">
        <v>1159</v>
      </c>
      <c r="B6161" s="480" t="s">
        <v>29327</v>
      </c>
      <c r="C6161" s="323" t="s">
        <v>1614</v>
      </c>
      <c r="D6161" s="323" t="s">
        <v>2738</v>
      </c>
      <c r="H6161" s="388">
        <f t="shared" si="2"/>
        <v>18.25</v>
      </c>
    </row>
    <row r="6162" ht="15.75" customHeight="1">
      <c r="A6162" s="323" t="s">
        <v>29328</v>
      </c>
      <c r="B6162" s="480" t="s">
        <v>29329</v>
      </c>
      <c r="C6162" s="323" t="s">
        <v>1614</v>
      </c>
      <c r="D6162" s="323" t="s">
        <v>23049</v>
      </c>
      <c r="H6162" s="388">
        <f t="shared" si="2"/>
        <v>31.97</v>
      </c>
    </row>
    <row r="6163" ht="15.75" customHeight="1">
      <c r="A6163" s="323" t="s">
        <v>29331</v>
      </c>
      <c r="B6163" s="480" t="s">
        <v>29333</v>
      </c>
      <c r="C6163" s="323" t="s">
        <v>1614</v>
      </c>
      <c r="D6163" s="323" t="s">
        <v>22414</v>
      </c>
      <c r="H6163" s="388">
        <f t="shared" si="2"/>
        <v>21.25</v>
      </c>
    </row>
    <row r="6164" ht="15.75" customHeight="1">
      <c r="A6164" s="323" t="s">
        <v>595</v>
      </c>
      <c r="B6164" s="480" t="s">
        <v>29334</v>
      </c>
      <c r="C6164" s="323" t="s">
        <v>1614</v>
      </c>
      <c r="D6164" s="323" t="s">
        <v>3671</v>
      </c>
      <c r="H6164" s="388">
        <f t="shared" si="2"/>
        <v>20.61</v>
      </c>
    </row>
    <row r="6165" ht="15.75" customHeight="1">
      <c r="A6165" s="323" t="s">
        <v>29336</v>
      </c>
      <c r="B6165" s="480" t="s">
        <v>29337</v>
      </c>
      <c r="C6165" s="323" t="s">
        <v>1614</v>
      </c>
      <c r="D6165" s="323" t="s">
        <v>19392</v>
      </c>
      <c r="H6165" s="388">
        <f t="shared" si="2"/>
        <v>19.07</v>
      </c>
    </row>
    <row r="6166" ht="15.75" customHeight="1">
      <c r="A6166" s="323" t="s">
        <v>29338</v>
      </c>
      <c r="B6166" s="480" t="s">
        <v>29339</v>
      </c>
      <c r="C6166" s="323" t="s">
        <v>1614</v>
      </c>
      <c r="D6166" s="323" t="s">
        <v>21088</v>
      </c>
      <c r="H6166" s="388">
        <f t="shared" si="2"/>
        <v>17.87</v>
      </c>
    </row>
    <row r="6167" ht="15.75" customHeight="1">
      <c r="A6167" s="323" t="s">
        <v>29340</v>
      </c>
      <c r="B6167" s="480" t="s">
        <v>29341</v>
      </c>
      <c r="C6167" s="323" t="s">
        <v>1614</v>
      </c>
      <c r="D6167" s="323" t="s">
        <v>29342</v>
      </c>
      <c r="H6167" s="388">
        <f t="shared" si="2"/>
        <v>36.21</v>
      </c>
    </row>
    <row r="6168" ht="15.75" customHeight="1">
      <c r="A6168" s="323" t="s">
        <v>29343</v>
      </c>
      <c r="B6168" s="480" t="s">
        <v>29344</v>
      </c>
      <c r="C6168" s="323" t="s">
        <v>1614</v>
      </c>
      <c r="D6168" s="323" t="s">
        <v>5618</v>
      </c>
      <c r="H6168" s="388">
        <f t="shared" si="2"/>
        <v>26.4</v>
      </c>
    </row>
    <row r="6169" ht="15.75" customHeight="1">
      <c r="A6169" s="323" t="s">
        <v>29346</v>
      </c>
      <c r="B6169" s="480" t="s">
        <v>29348</v>
      </c>
      <c r="C6169" s="323" t="s">
        <v>1614</v>
      </c>
      <c r="D6169" s="323" t="s">
        <v>29349</v>
      </c>
      <c r="H6169" s="388">
        <f t="shared" si="2"/>
        <v>26.5</v>
      </c>
    </row>
    <row r="6170" ht="15.75" customHeight="1">
      <c r="A6170" s="323" t="s">
        <v>29350</v>
      </c>
      <c r="B6170" s="480" t="s">
        <v>29351</v>
      </c>
      <c r="C6170" s="323" t="s">
        <v>1614</v>
      </c>
      <c r="D6170" s="323" t="s">
        <v>22522</v>
      </c>
      <c r="H6170" s="388">
        <f t="shared" si="2"/>
        <v>23.42</v>
      </c>
    </row>
    <row r="6171" ht="15.75" customHeight="1">
      <c r="A6171" s="323" t="s">
        <v>29353</v>
      </c>
      <c r="B6171" s="480" t="s">
        <v>29354</v>
      </c>
      <c r="C6171" s="323" t="s">
        <v>1614</v>
      </c>
      <c r="D6171" s="323" t="s">
        <v>16016</v>
      </c>
      <c r="H6171" s="388">
        <f t="shared" si="2"/>
        <v>29.56</v>
      </c>
    </row>
    <row r="6172" ht="15.75" customHeight="1">
      <c r="A6172" s="323" t="s">
        <v>29355</v>
      </c>
      <c r="B6172" s="480" t="s">
        <v>29356</v>
      </c>
      <c r="C6172" s="323" t="s">
        <v>1614</v>
      </c>
      <c r="D6172" s="323" t="s">
        <v>6623</v>
      </c>
      <c r="H6172" s="388">
        <f t="shared" si="2"/>
        <v>22.96</v>
      </c>
    </row>
    <row r="6173" ht="15.75" customHeight="1">
      <c r="A6173" s="323" t="s">
        <v>29357</v>
      </c>
      <c r="B6173" s="480" t="s">
        <v>29358</v>
      </c>
      <c r="C6173" s="323" t="s">
        <v>1614</v>
      </c>
      <c r="D6173" s="323" t="s">
        <v>14834</v>
      </c>
      <c r="H6173" s="388">
        <f t="shared" si="2"/>
        <v>22.32</v>
      </c>
    </row>
    <row r="6174" ht="15.75" customHeight="1">
      <c r="A6174" s="323" t="s">
        <v>29359</v>
      </c>
      <c r="B6174" s="480" t="s">
        <v>29360</v>
      </c>
      <c r="C6174" s="323" t="s">
        <v>1614</v>
      </c>
      <c r="D6174" s="323" t="s">
        <v>21562</v>
      </c>
      <c r="H6174" s="388">
        <f t="shared" si="2"/>
        <v>25.35</v>
      </c>
    </row>
    <row r="6175" ht="15.75" customHeight="1">
      <c r="A6175" s="323" t="s">
        <v>29363</v>
      </c>
      <c r="B6175" s="480" t="s">
        <v>29364</v>
      </c>
      <c r="C6175" s="323" t="s">
        <v>1614</v>
      </c>
      <c r="D6175" s="323" t="s">
        <v>8873</v>
      </c>
      <c r="H6175" s="388">
        <f t="shared" si="2"/>
        <v>20.31</v>
      </c>
    </row>
    <row r="6176" ht="15.75" customHeight="1">
      <c r="A6176" s="323" t="s">
        <v>29366</v>
      </c>
      <c r="B6176" s="480" t="s">
        <v>29367</v>
      </c>
      <c r="C6176" s="323" t="s">
        <v>1614</v>
      </c>
      <c r="D6176" s="323" t="s">
        <v>29368</v>
      </c>
      <c r="H6176" s="388">
        <f t="shared" si="2"/>
        <v>27.9</v>
      </c>
    </row>
    <row r="6177" ht="15.75" customHeight="1">
      <c r="A6177" s="323" t="s">
        <v>29369</v>
      </c>
      <c r="B6177" s="480" t="s">
        <v>29370</v>
      </c>
      <c r="C6177" s="323" t="s">
        <v>1614</v>
      </c>
      <c r="D6177" s="323" t="s">
        <v>29371</v>
      </c>
      <c r="H6177" s="388">
        <f t="shared" si="2"/>
        <v>30.06</v>
      </c>
    </row>
    <row r="6178" ht="15.75" customHeight="1">
      <c r="A6178" s="323" t="s">
        <v>29372</v>
      </c>
      <c r="B6178" s="480" t="s">
        <v>29373</v>
      </c>
      <c r="C6178" s="323" t="s">
        <v>1614</v>
      </c>
      <c r="D6178" s="323" t="s">
        <v>21674</v>
      </c>
      <c r="H6178" s="388">
        <f t="shared" si="2"/>
        <v>32.04</v>
      </c>
    </row>
    <row r="6179" ht="15.75" customHeight="1">
      <c r="A6179" s="323" t="s">
        <v>29376</v>
      </c>
      <c r="B6179" s="480" t="s">
        <v>29377</v>
      </c>
      <c r="C6179" s="323" t="s">
        <v>1614</v>
      </c>
      <c r="D6179" s="323" t="s">
        <v>29378</v>
      </c>
      <c r="H6179" s="388">
        <f t="shared" si="2"/>
        <v>23.32</v>
      </c>
    </row>
    <row r="6180" ht="15.75" customHeight="1">
      <c r="A6180" s="323" t="s">
        <v>29380</v>
      </c>
      <c r="B6180" s="480" t="s">
        <v>29381</v>
      </c>
      <c r="C6180" s="323" t="s">
        <v>1614</v>
      </c>
      <c r="D6180" s="323" t="s">
        <v>15895</v>
      </c>
      <c r="H6180" s="388">
        <f t="shared" si="2"/>
        <v>26.31</v>
      </c>
    </row>
    <row r="6181" ht="15.75" customHeight="1">
      <c r="A6181" s="323" t="s">
        <v>29382</v>
      </c>
      <c r="B6181" s="480" t="s">
        <v>29383</v>
      </c>
      <c r="C6181" s="323" t="s">
        <v>1614</v>
      </c>
      <c r="D6181" s="323" t="s">
        <v>26651</v>
      </c>
      <c r="H6181" s="388">
        <f t="shared" si="2"/>
        <v>20.45</v>
      </c>
    </row>
    <row r="6182" ht="15.75" customHeight="1">
      <c r="A6182" s="323" t="s">
        <v>29384</v>
      </c>
      <c r="B6182" s="480" t="s">
        <v>29385</v>
      </c>
      <c r="C6182" s="323" t="s">
        <v>1614</v>
      </c>
      <c r="D6182" s="323" t="s">
        <v>25355</v>
      </c>
      <c r="H6182" s="388">
        <f t="shared" si="2"/>
        <v>24.12</v>
      </c>
    </row>
    <row r="6183" ht="15.75" customHeight="1">
      <c r="A6183" s="323" t="s">
        <v>29386</v>
      </c>
      <c r="B6183" s="480" t="s">
        <v>29387</v>
      </c>
      <c r="C6183" s="323" t="s">
        <v>1614</v>
      </c>
      <c r="D6183" s="323" t="s">
        <v>10787</v>
      </c>
      <c r="H6183" s="388">
        <f t="shared" si="2"/>
        <v>27.25</v>
      </c>
    </row>
    <row r="6184" ht="15.75" customHeight="1">
      <c r="A6184" s="323" t="s">
        <v>29390</v>
      </c>
      <c r="B6184" s="480" t="s">
        <v>29391</v>
      </c>
      <c r="C6184" s="323" t="s">
        <v>1614</v>
      </c>
      <c r="D6184" s="323" t="s">
        <v>29392</v>
      </c>
      <c r="H6184" s="388">
        <f t="shared" si="2"/>
        <v>25.8</v>
      </c>
    </row>
    <row r="6185" ht="15.75" customHeight="1">
      <c r="A6185" s="323" t="s">
        <v>29393</v>
      </c>
      <c r="B6185" s="480" t="s">
        <v>29394</v>
      </c>
      <c r="C6185" s="323" t="s">
        <v>1614</v>
      </c>
      <c r="D6185" s="323" t="s">
        <v>5618</v>
      </c>
      <c r="H6185" s="388">
        <f t="shared" si="2"/>
        <v>26.4</v>
      </c>
    </row>
    <row r="6186" ht="15.75" customHeight="1">
      <c r="A6186" s="323" t="s">
        <v>29395</v>
      </c>
      <c r="B6186" s="480" t="s">
        <v>29396</v>
      </c>
      <c r="C6186" s="323" t="s">
        <v>1614</v>
      </c>
      <c r="D6186" s="323" t="s">
        <v>29397</v>
      </c>
      <c r="H6186" s="388">
        <f t="shared" si="2"/>
        <v>33.01</v>
      </c>
    </row>
    <row r="6187" ht="15.75" customHeight="1">
      <c r="A6187" s="323" t="s">
        <v>29398</v>
      </c>
      <c r="B6187" s="480" t="s">
        <v>29399</v>
      </c>
      <c r="C6187" s="323" t="s">
        <v>1614</v>
      </c>
      <c r="D6187" s="323" t="s">
        <v>7915</v>
      </c>
      <c r="H6187" s="388">
        <f t="shared" si="2"/>
        <v>25.82</v>
      </c>
    </row>
    <row r="6188" ht="15.75" customHeight="1">
      <c r="A6188" s="323" t="s">
        <v>29401</v>
      </c>
      <c r="B6188" s="480" t="s">
        <v>29403</v>
      </c>
      <c r="C6188" s="323" t="s">
        <v>1614</v>
      </c>
      <c r="D6188" s="323" t="s">
        <v>29404</v>
      </c>
      <c r="H6188" s="388">
        <f t="shared" si="2"/>
        <v>26.43</v>
      </c>
    </row>
    <row r="6189" ht="15.75" customHeight="1">
      <c r="A6189" s="323" t="s">
        <v>29406</v>
      </c>
      <c r="B6189" s="480" t="s">
        <v>29407</v>
      </c>
      <c r="C6189" s="323" t="s">
        <v>1614</v>
      </c>
      <c r="D6189" s="323" t="s">
        <v>4449</v>
      </c>
      <c r="H6189" s="388">
        <f t="shared" si="2"/>
        <v>37.62</v>
      </c>
    </row>
    <row r="6190" ht="15.75" customHeight="1">
      <c r="A6190" s="323" t="s">
        <v>29408</v>
      </c>
      <c r="B6190" s="480" t="s">
        <v>29409</v>
      </c>
      <c r="C6190" s="323" t="s">
        <v>1614</v>
      </c>
      <c r="D6190" s="323" t="s">
        <v>5415</v>
      </c>
      <c r="H6190" s="388">
        <f t="shared" si="2"/>
        <v>24.29</v>
      </c>
    </row>
    <row r="6191" ht="15.75" customHeight="1">
      <c r="A6191" s="323" t="s">
        <v>29410</v>
      </c>
      <c r="B6191" s="480" t="s">
        <v>29411</v>
      </c>
      <c r="C6191" s="323" t="s">
        <v>1614</v>
      </c>
      <c r="D6191" s="323" t="s">
        <v>8911</v>
      </c>
      <c r="H6191" s="388">
        <f t="shared" si="2"/>
        <v>25.43</v>
      </c>
    </row>
    <row r="6192" ht="15.75" customHeight="1">
      <c r="A6192" s="323" t="s">
        <v>29414</v>
      </c>
      <c r="B6192" s="480" t="s">
        <v>29415</v>
      </c>
      <c r="C6192" s="323" t="s">
        <v>1614</v>
      </c>
      <c r="D6192" s="323" t="s">
        <v>29416</v>
      </c>
      <c r="H6192" s="388">
        <f t="shared" si="2"/>
        <v>32.11</v>
      </c>
    </row>
    <row r="6193" ht="15.75" customHeight="1">
      <c r="A6193" s="323" t="s">
        <v>29417</v>
      </c>
      <c r="B6193" s="480" t="s">
        <v>29418</v>
      </c>
      <c r="C6193" s="323" t="s">
        <v>1614</v>
      </c>
      <c r="D6193" s="323" t="s">
        <v>22716</v>
      </c>
      <c r="H6193" s="388">
        <f t="shared" si="2"/>
        <v>24.69</v>
      </c>
    </row>
    <row r="6194" ht="15.75" customHeight="1">
      <c r="A6194" s="323" t="s">
        <v>29419</v>
      </c>
      <c r="B6194" s="480" t="s">
        <v>29420</v>
      </c>
      <c r="C6194" s="323" t="s">
        <v>1614</v>
      </c>
      <c r="D6194" s="323" t="s">
        <v>6311</v>
      </c>
      <c r="H6194" s="388">
        <f t="shared" si="2"/>
        <v>28.4</v>
      </c>
    </row>
    <row r="6195" ht="15.75" customHeight="1">
      <c r="A6195" s="323" t="s">
        <v>29422</v>
      </c>
      <c r="B6195" s="480" t="s">
        <v>29423</v>
      </c>
      <c r="C6195" s="323" t="s">
        <v>1614</v>
      </c>
      <c r="D6195" s="323" t="s">
        <v>8986</v>
      </c>
      <c r="H6195" s="388">
        <f t="shared" si="2"/>
        <v>28.8</v>
      </c>
    </row>
    <row r="6196" ht="15.75" customHeight="1">
      <c r="A6196" s="323" t="s">
        <v>29425</v>
      </c>
      <c r="B6196" s="480" t="s">
        <v>29426</v>
      </c>
      <c r="C6196" s="323" t="s">
        <v>1614</v>
      </c>
      <c r="D6196" s="323" t="s">
        <v>23485</v>
      </c>
      <c r="H6196" s="388">
        <f t="shared" si="2"/>
        <v>21.11</v>
      </c>
    </row>
    <row r="6197" ht="15.75" customHeight="1">
      <c r="A6197" s="323" t="s">
        <v>29427</v>
      </c>
      <c r="B6197" s="480" t="s">
        <v>29428</v>
      </c>
      <c r="C6197" s="323" t="s">
        <v>1614</v>
      </c>
      <c r="D6197" s="323" t="s">
        <v>29429</v>
      </c>
      <c r="H6197" s="388">
        <f t="shared" si="2"/>
        <v>23.5</v>
      </c>
    </row>
    <row r="6198" ht="15.75" customHeight="1">
      <c r="A6198" s="323" t="s">
        <v>29430</v>
      </c>
      <c r="B6198" s="480" t="s">
        <v>29431</v>
      </c>
      <c r="C6198" s="323" t="s">
        <v>1614</v>
      </c>
      <c r="D6198" s="323" t="s">
        <v>26654</v>
      </c>
      <c r="H6198" s="388">
        <f t="shared" si="2"/>
        <v>26.52</v>
      </c>
    </row>
    <row r="6199" ht="15.75" customHeight="1">
      <c r="A6199" s="323" t="s">
        <v>29432</v>
      </c>
      <c r="B6199" s="480" t="s">
        <v>29433</v>
      </c>
      <c r="C6199" s="323" t="s">
        <v>1614</v>
      </c>
      <c r="D6199" s="323" t="s">
        <v>29435</v>
      </c>
      <c r="H6199" s="388">
        <f t="shared" si="2"/>
        <v>27.66</v>
      </c>
    </row>
    <row r="6200" ht="15.75" customHeight="1">
      <c r="A6200" s="323" t="s">
        <v>29437</v>
      </c>
      <c r="B6200" s="480" t="s">
        <v>29438</v>
      </c>
      <c r="C6200" s="323" t="s">
        <v>1614</v>
      </c>
      <c r="D6200" s="323" t="s">
        <v>29439</v>
      </c>
      <c r="H6200" s="388">
        <f t="shared" si="2"/>
        <v>29.83</v>
      </c>
    </row>
    <row r="6201" ht="15.75" customHeight="1">
      <c r="A6201" s="323" t="s">
        <v>29441</v>
      </c>
      <c r="B6201" s="480" t="s">
        <v>29442</v>
      </c>
      <c r="C6201" s="323" t="s">
        <v>1614</v>
      </c>
      <c r="D6201" s="323" t="s">
        <v>29443</v>
      </c>
      <c r="H6201" s="388">
        <f t="shared" si="2"/>
        <v>24.83</v>
      </c>
    </row>
    <row r="6202" ht="15.75" customHeight="1">
      <c r="A6202" s="323" t="s">
        <v>29444</v>
      </c>
      <c r="B6202" s="480" t="s">
        <v>29445</v>
      </c>
      <c r="C6202" s="323" t="s">
        <v>1614</v>
      </c>
      <c r="D6202" s="323" t="s">
        <v>17785</v>
      </c>
      <c r="H6202" s="388">
        <f t="shared" si="2"/>
        <v>41.65</v>
      </c>
    </row>
    <row r="6203" ht="15.75" customHeight="1">
      <c r="A6203" s="323" t="s">
        <v>29448</v>
      </c>
      <c r="B6203" s="480" t="s">
        <v>29449</v>
      </c>
      <c r="C6203" s="323" t="s">
        <v>1614</v>
      </c>
      <c r="D6203" s="323" t="s">
        <v>21308</v>
      </c>
      <c r="H6203" s="388">
        <f t="shared" si="2"/>
        <v>28.53</v>
      </c>
    </row>
    <row r="6204" ht="15.75" customHeight="1">
      <c r="A6204" s="323" t="s">
        <v>29451</v>
      </c>
      <c r="B6204" s="480" t="s">
        <v>29452</v>
      </c>
      <c r="C6204" s="323" t="s">
        <v>1614</v>
      </c>
      <c r="D6204" s="323" t="s">
        <v>6725</v>
      </c>
      <c r="H6204" s="388">
        <f t="shared" si="2"/>
        <v>16.81</v>
      </c>
    </row>
    <row r="6205" ht="15.75" customHeight="1">
      <c r="A6205" s="323" t="s">
        <v>29453</v>
      </c>
      <c r="B6205" s="480" t="s">
        <v>29454</v>
      </c>
      <c r="C6205" s="323" t="s">
        <v>1614</v>
      </c>
      <c r="D6205" s="323" t="s">
        <v>10199</v>
      </c>
      <c r="H6205" s="388">
        <f t="shared" si="2"/>
        <v>28.03</v>
      </c>
    </row>
    <row r="6206" ht="15.75" customHeight="1">
      <c r="A6206" s="323" t="s">
        <v>29455</v>
      </c>
      <c r="B6206" s="480" t="s">
        <v>29456</v>
      </c>
      <c r="C6206" s="323" t="s">
        <v>1614</v>
      </c>
      <c r="D6206" s="323" t="s">
        <v>29458</v>
      </c>
      <c r="H6206" s="388">
        <f t="shared" si="2"/>
        <v>33.15</v>
      </c>
    </row>
    <row r="6207" ht="15.75" customHeight="1">
      <c r="A6207" s="323" t="s">
        <v>29460</v>
      </c>
      <c r="B6207" s="480" t="s">
        <v>29461</v>
      </c>
      <c r="C6207" s="323" t="s">
        <v>1614</v>
      </c>
      <c r="D6207" s="323" t="s">
        <v>26522</v>
      </c>
      <c r="H6207" s="388">
        <f t="shared" si="2"/>
        <v>27.23</v>
      </c>
    </row>
    <row r="6208" ht="15.75" customHeight="1">
      <c r="A6208" s="323" t="s">
        <v>29462</v>
      </c>
      <c r="B6208" s="480" t="s">
        <v>29463</v>
      </c>
      <c r="C6208" s="323" t="s">
        <v>1614</v>
      </c>
      <c r="D6208" s="323" t="s">
        <v>14651</v>
      </c>
      <c r="H6208" s="388">
        <f t="shared" si="2"/>
        <v>28.76</v>
      </c>
    </row>
    <row r="6209" ht="15.75" customHeight="1">
      <c r="A6209" s="323" t="s">
        <v>29464</v>
      </c>
      <c r="B6209" s="480" t="s">
        <v>29465</v>
      </c>
      <c r="C6209" s="323" t="s">
        <v>1614</v>
      </c>
      <c r="D6209" s="323" t="s">
        <v>8307</v>
      </c>
      <c r="H6209" s="388">
        <f t="shared" si="2"/>
        <v>23</v>
      </c>
    </row>
    <row r="6210" ht="15.75" customHeight="1">
      <c r="A6210" s="323" t="s">
        <v>29466</v>
      </c>
      <c r="B6210" s="480" t="s">
        <v>29467</v>
      </c>
      <c r="C6210" s="323" t="s">
        <v>1614</v>
      </c>
      <c r="D6210" s="323" t="s">
        <v>29469</v>
      </c>
      <c r="H6210" s="388">
        <f t="shared" si="2"/>
        <v>25.46</v>
      </c>
    </row>
    <row r="6211" ht="15.75" customHeight="1">
      <c r="A6211" s="323" t="s">
        <v>29471</v>
      </c>
      <c r="B6211" s="480" t="s">
        <v>29472</v>
      </c>
      <c r="C6211" s="323" t="s">
        <v>1614</v>
      </c>
      <c r="D6211" s="323" t="s">
        <v>10992</v>
      </c>
      <c r="H6211" s="388">
        <f t="shared" si="2"/>
        <v>33.06</v>
      </c>
    </row>
    <row r="6212" ht="15.75" customHeight="1">
      <c r="A6212" s="323" t="s">
        <v>29473</v>
      </c>
      <c r="B6212" s="480" t="s">
        <v>29474</v>
      </c>
      <c r="C6212" s="323" t="s">
        <v>1614</v>
      </c>
      <c r="D6212" s="323" t="s">
        <v>2679</v>
      </c>
      <c r="H6212" s="388">
        <f t="shared" si="2"/>
        <v>29.92</v>
      </c>
    </row>
    <row r="6213" ht="15.75" customHeight="1">
      <c r="A6213" s="323" t="s">
        <v>29475</v>
      </c>
      <c r="B6213" s="480" t="s">
        <v>29476</v>
      </c>
      <c r="C6213" s="323" t="s">
        <v>1614</v>
      </c>
      <c r="D6213" s="323" t="s">
        <v>5618</v>
      </c>
      <c r="H6213" s="388">
        <f t="shared" si="2"/>
        <v>26.4</v>
      </c>
    </row>
    <row r="6214" ht="15.75" customHeight="1">
      <c r="A6214" s="489" t="s">
        <v>29479</v>
      </c>
      <c r="B6214" s="480" t="s">
        <v>29480</v>
      </c>
      <c r="C6214" s="323" t="s">
        <v>1614</v>
      </c>
      <c r="D6214" s="323" t="s">
        <v>7721</v>
      </c>
      <c r="H6214" s="388">
        <f t="shared" si="2"/>
        <v>25.53</v>
      </c>
    </row>
    <row r="6215" ht="15.75" customHeight="1">
      <c r="A6215" s="323" t="s">
        <v>29482</v>
      </c>
      <c r="B6215" s="480" t="s">
        <v>29483</v>
      </c>
      <c r="C6215" s="323" t="s">
        <v>1614</v>
      </c>
      <c r="D6215" s="323" t="s">
        <v>9447</v>
      </c>
      <c r="H6215" s="388">
        <f t="shared" si="2"/>
        <v>26.94</v>
      </c>
    </row>
    <row r="6216" ht="15.75" customHeight="1">
      <c r="A6216" s="323" t="s">
        <v>29484</v>
      </c>
      <c r="B6216" s="480" t="s">
        <v>29485</v>
      </c>
      <c r="C6216" s="323" t="s">
        <v>1614</v>
      </c>
      <c r="D6216" s="323" t="s">
        <v>10340</v>
      </c>
      <c r="H6216" s="388">
        <f t="shared" si="2"/>
        <v>32.94</v>
      </c>
    </row>
    <row r="6217" ht="15.75" customHeight="1">
      <c r="A6217" s="323" t="s">
        <v>29487</v>
      </c>
      <c r="B6217" s="480" t="s">
        <v>29488</v>
      </c>
      <c r="C6217" s="323" t="s">
        <v>1614</v>
      </c>
      <c r="D6217" s="323" t="s">
        <v>27376</v>
      </c>
      <c r="H6217" s="388">
        <f t="shared" si="2"/>
        <v>28.35</v>
      </c>
    </row>
    <row r="6218" ht="15.75" customHeight="1">
      <c r="A6218" s="323" t="s">
        <v>29489</v>
      </c>
      <c r="B6218" s="480" t="s">
        <v>29490</v>
      </c>
      <c r="C6218" s="323" t="s">
        <v>1614</v>
      </c>
      <c r="D6218" s="323" t="s">
        <v>29491</v>
      </c>
      <c r="H6218" s="388">
        <f t="shared" si="2"/>
        <v>23.69</v>
      </c>
    </row>
    <row r="6219" ht="15.75" customHeight="1">
      <c r="A6219" s="323" t="s">
        <v>29492</v>
      </c>
      <c r="B6219" s="480" t="s">
        <v>29493</v>
      </c>
      <c r="C6219" s="323" t="s">
        <v>1614</v>
      </c>
      <c r="D6219" s="323" t="s">
        <v>22561</v>
      </c>
      <c r="H6219" s="388">
        <f t="shared" si="2"/>
        <v>21.19</v>
      </c>
    </row>
    <row r="6220" ht="15.75" customHeight="1">
      <c r="A6220" s="489" t="s">
        <v>588</v>
      </c>
      <c r="B6220" s="480" t="s">
        <v>29495</v>
      </c>
      <c r="C6220" s="323" t="s">
        <v>1614</v>
      </c>
      <c r="D6220" s="323" t="s">
        <v>18656</v>
      </c>
      <c r="H6220" s="388">
        <f t="shared" si="2"/>
        <v>25.4</v>
      </c>
    </row>
    <row r="6221" ht="15.75" customHeight="1">
      <c r="A6221" s="323" t="s">
        <v>1168</v>
      </c>
      <c r="B6221" s="480" t="s">
        <v>29498</v>
      </c>
      <c r="C6221" s="323" t="s">
        <v>1614</v>
      </c>
      <c r="D6221" s="323" t="s">
        <v>29315</v>
      </c>
      <c r="H6221" s="388">
        <f t="shared" si="2"/>
        <v>18.28</v>
      </c>
    </row>
    <row r="6222" ht="15.75" customHeight="1">
      <c r="A6222" s="323" t="s">
        <v>29501</v>
      </c>
      <c r="B6222" s="480" t="s">
        <v>29502</v>
      </c>
      <c r="C6222" s="323" t="s">
        <v>1614</v>
      </c>
      <c r="D6222" s="323" t="s">
        <v>29503</v>
      </c>
      <c r="H6222" s="388">
        <f t="shared" si="2"/>
        <v>28.39</v>
      </c>
    </row>
    <row r="6223" ht="15.75" customHeight="1">
      <c r="A6223" s="323" t="s">
        <v>29504</v>
      </c>
      <c r="B6223" s="480" t="s">
        <v>29505</v>
      </c>
      <c r="C6223" s="323" t="s">
        <v>1614</v>
      </c>
      <c r="D6223" s="323" t="s">
        <v>7570</v>
      </c>
      <c r="H6223" s="388">
        <f t="shared" si="2"/>
        <v>30.26</v>
      </c>
    </row>
    <row r="6224" ht="15.75" customHeight="1">
      <c r="A6224" s="323" t="s">
        <v>29506</v>
      </c>
      <c r="B6224" s="480" t="s">
        <v>29507</v>
      </c>
      <c r="C6224" s="323" t="s">
        <v>1614</v>
      </c>
      <c r="D6224" s="323" t="s">
        <v>29508</v>
      </c>
      <c r="H6224" s="388">
        <f t="shared" si="2"/>
        <v>29.63</v>
      </c>
    </row>
    <row r="6225" ht="15.75" customHeight="1">
      <c r="A6225" s="323" t="s">
        <v>29510</v>
      </c>
      <c r="B6225" s="480" t="s">
        <v>29511</v>
      </c>
      <c r="C6225" s="323" t="s">
        <v>1614</v>
      </c>
      <c r="D6225" s="323" t="s">
        <v>29512</v>
      </c>
      <c r="H6225" s="388">
        <f t="shared" si="2"/>
        <v>47.88</v>
      </c>
    </row>
    <row r="6226" ht="15.75" customHeight="1">
      <c r="A6226" s="323" t="s">
        <v>29513</v>
      </c>
      <c r="B6226" s="480" t="s">
        <v>29514</v>
      </c>
      <c r="C6226" s="323" t="s">
        <v>1614</v>
      </c>
      <c r="D6226" s="323" t="s">
        <v>6457</v>
      </c>
      <c r="H6226" s="388">
        <f t="shared" si="2"/>
        <v>27.93</v>
      </c>
    </row>
    <row r="6227" ht="15.75" customHeight="1">
      <c r="A6227" s="323" t="s">
        <v>29516</v>
      </c>
      <c r="B6227" s="480" t="s">
        <v>29517</v>
      </c>
      <c r="C6227" s="323" t="s">
        <v>1614</v>
      </c>
      <c r="D6227" s="323" t="s">
        <v>19618</v>
      </c>
      <c r="H6227" s="388">
        <f t="shared" si="2"/>
        <v>23.1</v>
      </c>
    </row>
    <row r="6228" ht="15.75" customHeight="1">
      <c r="A6228" s="323" t="s">
        <v>29518</v>
      </c>
      <c r="B6228" s="480" t="s">
        <v>29519</v>
      </c>
      <c r="C6228" s="323" t="s">
        <v>1614</v>
      </c>
      <c r="D6228" s="323" t="s">
        <v>21658</v>
      </c>
      <c r="H6228" s="388">
        <f t="shared" si="2"/>
        <v>30.91</v>
      </c>
    </row>
    <row r="6229" ht="15.75" customHeight="1">
      <c r="A6229" s="323" t="s">
        <v>29520</v>
      </c>
      <c r="B6229" s="480" t="s">
        <v>29521</v>
      </c>
      <c r="C6229" s="323" t="s">
        <v>1614</v>
      </c>
      <c r="D6229" s="323" t="s">
        <v>29522</v>
      </c>
      <c r="H6229" s="388">
        <f t="shared" si="2"/>
        <v>24.56</v>
      </c>
    </row>
    <row r="6230" ht="15.75" customHeight="1">
      <c r="A6230" s="323" t="s">
        <v>29524</v>
      </c>
      <c r="B6230" s="480" t="s">
        <v>29525</v>
      </c>
      <c r="C6230" s="323" t="s">
        <v>1614</v>
      </c>
      <c r="D6230" s="323" t="s">
        <v>17764</v>
      </c>
      <c r="H6230" s="388">
        <f t="shared" si="2"/>
        <v>23.17</v>
      </c>
    </row>
    <row r="6231" ht="15.75" customHeight="1">
      <c r="A6231" s="323" t="s">
        <v>29527</v>
      </c>
      <c r="B6231" s="480" t="s">
        <v>29529</v>
      </c>
      <c r="C6231" s="323" t="s">
        <v>1614</v>
      </c>
      <c r="D6231" s="323" t="s">
        <v>7935</v>
      </c>
      <c r="H6231" s="388">
        <f t="shared" si="2"/>
        <v>22.86</v>
      </c>
    </row>
    <row r="6232" ht="15.75" customHeight="1">
      <c r="A6232" s="323" t="s">
        <v>29530</v>
      </c>
      <c r="B6232" s="480" t="s">
        <v>29531</v>
      </c>
      <c r="C6232" s="323" t="s">
        <v>1614</v>
      </c>
      <c r="D6232" s="323" t="s">
        <v>22716</v>
      </c>
      <c r="H6232" s="388">
        <f t="shared" si="2"/>
        <v>24.69</v>
      </c>
    </row>
    <row r="6233" ht="15.75" customHeight="1">
      <c r="A6233" s="323" t="s">
        <v>29532</v>
      </c>
      <c r="B6233" s="480" t="s">
        <v>29533</v>
      </c>
      <c r="C6233" s="323" t="s">
        <v>1614</v>
      </c>
      <c r="D6233" s="323" t="s">
        <v>29534</v>
      </c>
      <c r="H6233" s="388">
        <f t="shared" si="2"/>
        <v>52.97</v>
      </c>
    </row>
    <row r="6234" ht="15.75" customHeight="1">
      <c r="A6234" s="323" t="s">
        <v>29535</v>
      </c>
      <c r="B6234" s="480" t="s">
        <v>29536</v>
      </c>
      <c r="C6234" s="323" t="s">
        <v>1614</v>
      </c>
      <c r="D6234" s="323" t="s">
        <v>29538</v>
      </c>
      <c r="H6234" s="388">
        <f t="shared" si="2"/>
        <v>27.24</v>
      </c>
    </row>
    <row r="6235" ht="15.75" customHeight="1">
      <c r="A6235" s="323" t="s">
        <v>29540</v>
      </c>
      <c r="B6235" s="480" t="s">
        <v>29541</v>
      </c>
      <c r="C6235" s="323" t="s">
        <v>1614</v>
      </c>
      <c r="D6235" s="323" t="s">
        <v>14801</v>
      </c>
      <c r="H6235" s="388">
        <f t="shared" si="2"/>
        <v>28.62</v>
      </c>
    </row>
    <row r="6236" ht="15.75" customHeight="1">
      <c r="A6236" s="323" t="s">
        <v>29542</v>
      </c>
      <c r="B6236" s="480" t="s">
        <v>29543</v>
      </c>
      <c r="C6236" s="323" t="s">
        <v>1614</v>
      </c>
      <c r="D6236" s="323" t="s">
        <v>23017</v>
      </c>
      <c r="H6236" s="388">
        <f t="shared" si="2"/>
        <v>69.08</v>
      </c>
    </row>
    <row r="6237" ht="15.75" customHeight="1">
      <c r="A6237" s="323" t="s">
        <v>29544</v>
      </c>
      <c r="B6237" s="480" t="s">
        <v>29545</v>
      </c>
      <c r="C6237" s="323" t="s">
        <v>1614</v>
      </c>
      <c r="D6237" s="323" t="s">
        <v>29546</v>
      </c>
      <c r="H6237" s="388">
        <f t="shared" si="2"/>
        <v>97.58</v>
      </c>
    </row>
    <row r="6238" ht="15.75" customHeight="1">
      <c r="A6238" s="323" t="s">
        <v>29547</v>
      </c>
      <c r="B6238" s="480" t="s">
        <v>29548</v>
      </c>
      <c r="C6238" s="323" t="s">
        <v>1614</v>
      </c>
      <c r="D6238" s="323" t="s">
        <v>29549</v>
      </c>
      <c r="H6238" s="388">
        <f t="shared" si="2"/>
        <v>128.6</v>
      </c>
    </row>
    <row r="6239" ht="15.75" customHeight="1">
      <c r="A6239" s="323" t="s">
        <v>29551</v>
      </c>
      <c r="B6239" s="480" t="s">
        <v>29553</v>
      </c>
      <c r="C6239" s="323" t="s">
        <v>1614</v>
      </c>
      <c r="D6239" s="323" t="s">
        <v>29554</v>
      </c>
      <c r="H6239" s="388">
        <f t="shared" si="2"/>
        <v>36.8</v>
      </c>
    </row>
    <row r="6240" ht="15.75" customHeight="1">
      <c r="A6240" s="323" t="s">
        <v>29555</v>
      </c>
      <c r="B6240" s="480" t="s">
        <v>29556</v>
      </c>
      <c r="C6240" s="323" t="s">
        <v>1614</v>
      </c>
      <c r="D6240" s="323" t="s">
        <v>15267</v>
      </c>
      <c r="H6240" s="388">
        <f t="shared" si="2"/>
        <v>20.36</v>
      </c>
    </row>
    <row r="6241" ht="15.75" customHeight="1">
      <c r="A6241" s="323" t="s">
        <v>29557</v>
      </c>
      <c r="B6241" s="480" t="s">
        <v>29558</v>
      </c>
      <c r="C6241" s="323" t="s">
        <v>1614</v>
      </c>
      <c r="D6241" s="323" t="s">
        <v>29559</v>
      </c>
      <c r="H6241" s="388">
        <f t="shared" si="2"/>
        <v>30.9</v>
      </c>
    </row>
    <row r="6242" ht="15.75" customHeight="1">
      <c r="A6242" s="323" t="s">
        <v>29561</v>
      </c>
      <c r="B6242" s="480" t="s">
        <v>29562</v>
      </c>
      <c r="C6242" s="323" t="s">
        <v>1614</v>
      </c>
      <c r="D6242" s="323" t="s">
        <v>4760</v>
      </c>
      <c r="H6242" s="388">
        <f t="shared" si="2"/>
        <v>40.74</v>
      </c>
    </row>
    <row r="6243" ht="15.0" customHeight="1">
      <c r="A6243" s="323" t="s">
        <v>29564</v>
      </c>
      <c r="B6243" s="480" t="s">
        <v>29565</v>
      </c>
      <c r="C6243" s="323" t="s">
        <v>1614</v>
      </c>
      <c r="D6243" s="323" t="s">
        <v>29566</v>
      </c>
      <c r="H6243" s="388">
        <f t="shared" si="2"/>
        <v>42.2</v>
      </c>
    </row>
    <row r="6244" ht="15.0" customHeight="1">
      <c r="A6244" s="323" t="s">
        <v>442</v>
      </c>
      <c r="B6244" s="480" t="s">
        <v>29567</v>
      </c>
      <c r="C6244" s="323" t="s">
        <v>1614</v>
      </c>
      <c r="D6244" s="323" t="s">
        <v>15303</v>
      </c>
      <c r="H6244" s="388">
        <f t="shared" si="2"/>
        <v>93.67</v>
      </c>
    </row>
    <row r="6245" ht="15.0" customHeight="1">
      <c r="A6245" s="323" t="s">
        <v>29570</v>
      </c>
      <c r="B6245" s="480" t="s">
        <v>29571</v>
      </c>
      <c r="C6245" s="323" t="s">
        <v>1614</v>
      </c>
      <c r="D6245" s="323" t="s">
        <v>29572</v>
      </c>
      <c r="H6245" s="388">
        <f t="shared" si="2"/>
        <v>106.43</v>
      </c>
    </row>
    <row r="6246" ht="15.0" customHeight="1">
      <c r="A6246" s="323" t="s">
        <v>29573</v>
      </c>
      <c r="B6246" s="480" t="s">
        <v>29574</v>
      </c>
      <c r="C6246" s="323" t="s">
        <v>1614</v>
      </c>
      <c r="D6246" s="323" t="s">
        <v>3694</v>
      </c>
      <c r="H6246" s="388">
        <f t="shared" si="2"/>
        <v>145.02</v>
      </c>
    </row>
    <row r="6247" ht="15.0" customHeight="1">
      <c r="A6247" s="323" t="s">
        <v>444</v>
      </c>
      <c r="B6247" s="480" t="s">
        <v>29575</v>
      </c>
      <c r="C6247" s="323" t="s">
        <v>1614</v>
      </c>
      <c r="D6247" s="323" t="s">
        <v>12831</v>
      </c>
      <c r="H6247" s="388">
        <f t="shared" si="2"/>
        <v>63.11</v>
      </c>
    </row>
    <row r="6248" ht="15.0" customHeight="1">
      <c r="A6248" s="323" t="s">
        <v>29578</v>
      </c>
      <c r="B6248" s="480" t="s">
        <v>29579</v>
      </c>
      <c r="C6248" s="323" t="s">
        <v>1614</v>
      </c>
      <c r="D6248" s="323" t="s">
        <v>7907</v>
      </c>
      <c r="H6248" s="388">
        <f t="shared" si="2"/>
        <v>36.03</v>
      </c>
    </row>
    <row r="6249" ht="15.0" customHeight="1">
      <c r="A6249" s="323" t="s">
        <v>29581</v>
      </c>
      <c r="B6249" s="480" t="s">
        <v>29582</v>
      </c>
      <c r="C6249" s="323" t="s">
        <v>1614</v>
      </c>
      <c r="D6249" s="323" t="s">
        <v>29583</v>
      </c>
      <c r="H6249" s="388">
        <f t="shared" si="2"/>
        <v>100.73</v>
      </c>
    </row>
    <row r="6250" ht="15.0" customHeight="1">
      <c r="A6250" s="323" t="s">
        <v>29584</v>
      </c>
      <c r="B6250" s="480" t="s">
        <v>29585</v>
      </c>
      <c r="C6250" s="323" t="s">
        <v>1614</v>
      </c>
      <c r="D6250" s="323" t="s">
        <v>16647</v>
      </c>
      <c r="H6250" s="388">
        <f t="shared" si="2"/>
        <v>95.31</v>
      </c>
    </row>
    <row r="6251" ht="15.0" customHeight="1">
      <c r="A6251" s="323" t="s">
        <v>29586</v>
      </c>
      <c r="B6251" s="480" t="s">
        <v>29587</v>
      </c>
      <c r="C6251" s="323" t="s">
        <v>29588</v>
      </c>
      <c r="D6251" s="323" t="s">
        <v>29590</v>
      </c>
      <c r="H6251" s="388">
        <f t="shared" si="2"/>
        <v>5297.75</v>
      </c>
    </row>
    <row r="6252" ht="15.75" customHeight="1">
      <c r="A6252" s="323" t="s">
        <v>29592</v>
      </c>
      <c r="B6252" s="480" t="s">
        <v>29533</v>
      </c>
      <c r="C6252" s="323" t="s">
        <v>29588</v>
      </c>
      <c r="D6252" s="323" t="s">
        <v>29593</v>
      </c>
      <c r="H6252" s="388">
        <f t="shared" si="2"/>
        <v>5226.4</v>
      </c>
    </row>
    <row r="6253" ht="15.75" customHeight="1">
      <c r="A6253" s="323" t="s">
        <v>29595</v>
      </c>
      <c r="B6253" s="480" t="s">
        <v>29558</v>
      </c>
      <c r="C6253" s="323" t="s">
        <v>29588</v>
      </c>
      <c r="D6253" s="323" t="s">
        <v>29596</v>
      </c>
      <c r="H6253" s="388">
        <f t="shared" si="2"/>
        <v>3099.16</v>
      </c>
    </row>
    <row r="6254" ht="15.75" customHeight="1">
      <c r="A6254" s="323" t="s">
        <v>29597</v>
      </c>
      <c r="B6254" s="480" t="s">
        <v>29562</v>
      </c>
      <c r="C6254" s="323" t="s">
        <v>29588</v>
      </c>
      <c r="D6254" s="323" t="s">
        <v>29598</v>
      </c>
      <c r="H6254" s="388">
        <f t="shared" si="2"/>
        <v>4049.35</v>
      </c>
    </row>
    <row r="6255" ht="15.75" customHeight="1">
      <c r="A6255" s="323" t="s">
        <v>29599</v>
      </c>
      <c r="B6255" s="480" t="s">
        <v>29553</v>
      </c>
      <c r="C6255" s="323" t="s">
        <v>29588</v>
      </c>
      <c r="D6255" s="323" t="s">
        <v>29602</v>
      </c>
      <c r="H6255" s="388">
        <f t="shared" si="2"/>
        <v>3668.9</v>
      </c>
    </row>
    <row r="6256" ht="15.75" customHeight="1">
      <c r="A6256" s="323" t="s">
        <v>29604</v>
      </c>
      <c r="B6256" s="480" t="s">
        <v>29536</v>
      </c>
      <c r="C6256" s="323" t="s">
        <v>29588</v>
      </c>
      <c r="D6256" s="323" t="s">
        <v>29605</v>
      </c>
      <c r="H6256" s="388">
        <f t="shared" si="2"/>
        <v>4806.44</v>
      </c>
    </row>
    <row r="6257" ht="15.75" customHeight="1">
      <c r="A6257" s="323" t="s">
        <v>29606</v>
      </c>
      <c r="B6257" s="480" t="s">
        <v>29541</v>
      </c>
      <c r="C6257" s="323" t="s">
        <v>29588</v>
      </c>
      <c r="D6257" s="323" t="s">
        <v>29607</v>
      </c>
      <c r="H6257" s="388">
        <f t="shared" si="2"/>
        <v>5043.43</v>
      </c>
    </row>
    <row r="6258" ht="15.75" customHeight="1">
      <c r="A6258" s="323" t="s">
        <v>29608</v>
      </c>
      <c r="B6258" s="480" t="s">
        <v>29567</v>
      </c>
      <c r="C6258" s="323" t="s">
        <v>29588</v>
      </c>
      <c r="D6258" s="323" t="s">
        <v>29610</v>
      </c>
      <c r="H6258" s="388">
        <f t="shared" si="2"/>
        <v>16465.42</v>
      </c>
    </row>
    <row r="6259" ht="15.75" customHeight="1">
      <c r="A6259" s="323" t="s">
        <v>29612</v>
      </c>
      <c r="B6259" s="480" t="s">
        <v>29556</v>
      </c>
      <c r="C6259" s="323" t="s">
        <v>29588</v>
      </c>
      <c r="D6259" s="323" t="s">
        <v>29614</v>
      </c>
      <c r="H6259" s="388">
        <f t="shared" si="2"/>
        <v>3599.81</v>
      </c>
    </row>
    <row r="6260" ht="15.75" customHeight="1">
      <c r="A6260" s="323" t="s">
        <v>29615</v>
      </c>
      <c r="B6260" s="480" t="s">
        <v>29571</v>
      </c>
      <c r="C6260" s="323" t="s">
        <v>29588</v>
      </c>
      <c r="D6260" s="323" t="s">
        <v>29616</v>
      </c>
      <c r="H6260" s="388">
        <f t="shared" si="2"/>
        <v>18707.76</v>
      </c>
    </row>
    <row r="6261" ht="15.75" customHeight="1">
      <c r="A6261" s="323" t="s">
        <v>29619</v>
      </c>
      <c r="B6261" s="480" t="s">
        <v>29574</v>
      </c>
      <c r="C6261" s="323" t="s">
        <v>29588</v>
      </c>
      <c r="D6261" s="323" t="s">
        <v>29621</v>
      </c>
      <c r="H6261" s="388">
        <f t="shared" si="2"/>
        <v>25484.6</v>
      </c>
    </row>
    <row r="6262" ht="15.75" customHeight="1">
      <c r="A6262" s="323" t="s">
        <v>29622</v>
      </c>
      <c r="B6262" s="480" t="s">
        <v>29623</v>
      </c>
      <c r="C6262" s="323" t="s">
        <v>29588</v>
      </c>
      <c r="D6262" s="323" t="s">
        <v>29624</v>
      </c>
      <c r="H6262" s="388">
        <f t="shared" si="2"/>
        <v>12159.64</v>
      </c>
    </row>
    <row r="6263" ht="15.75" customHeight="1">
      <c r="A6263" s="323" t="s">
        <v>29625</v>
      </c>
      <c r="B6263" s="480" t="s">
        <v>29627</v>
      </c>
      <c r="C6263" s="323" t="s">
        <v>29588</v>
      </c>
      <c r="D6263" s="323" t="s">
        <v>29629</v>
      </c>
      <c r="H6263" s="388">
        <f t="shared" si="2"/>
        <v>17170.49</v>
      </c>
    </row>
    <row r="6264" ht="15.75" customHeight="1">
      <c r="A6264" s="323" t="s">
        <v>29630</v>
      </c>
      <c r="B6264" s="480" t="s">
        <v>29631</v>
      </c>
      <c r="C6264" s="323" t="s">
        <v>29588</v>
      </c>
      <c r="D6264" s="323" t="s">
        <v>29632</v>
      </c>
      <c r="H6264" s="388">
        <f t="shared" si="2"/>
        <v>22623.35</v>
      </c>
    </row>
    <row r="6265" ht="15.75" customHeight="1">
      <c r="A6265" s="323" t="s">
        <v>29633</v>
      </c>
      <c r="B6265" s="480" t="s">
        <v>29634</v>
      </c>
      <c r="C6265" s="323" t="s">
        <v>29588</v>
      </c>
      <c r="D6265" s="323" t="s">
        <v>29636</v>
      </c>
      <c r="H6265" s="388">
        <f t="shared" si="2"/>
        <v>7428.05</v>
      </c>
    </row>
    <row r="6266" ht="15.75" customHeight="1">
      <c r="A6266" s="323" t="s">
        <v>29638</v>
      </c>
      <c r="B6266" s="480" t="s">
        <v>29575</v>
      </c>
      <c r="C6266" s="323" t="s">
        <v>29588</v>
      </c>
      <c r="D6266" s="323" t="s">
        <v>29640</v>
      </c>
      <c r="H6266" s="388">
        <f t="shared" si="2"/>
        <v>11093.7</v>
      </c>
    </row>
    <row r="6267" ht="15.75" customHeight="1">
      <c r="A6267" s="323" t="s">
        <v>29641</v>
      </c>
      <c r="B6267" s="480" t="s">
        <v>29579</v>
      </c>
      <c r="C6267" s="323" t="s">
        <v>29588</v>
      </c>
      <c r="D6267" s="323" t="s">
        <v>29642</v>
      </c>
      <c r="H6267" s="388">
        <f t="shared" si="2"/>
        <v>6664.9</v>
      </c>
    </row>
    <row r="6268" ht="15.75" customHeight="1">
      <c r="A6268" s="323" t="s">
        <v>29645</v>
      </c>
      <c r="B6268" s="480" t="s">
        <v>29646</v>
      </c>
      <c r="C6268" s="323" t="s">
        <v>1614</v>
      </c>
      <c r="D6268" s="323" t="s">
        <v>7274</v>
      </c>
      <c r="H6268" s="388">
        <f t="shared" si="2"/>
        <v>0.1</v>
      </c>
    </row>
    <row r="6269" ht="15.75" customHeight="1">
      <c r="A6269" s="323" t="s">
        <v>29648</v>
      </c>
      <c r="B6269" s="480" t="s">
        <v>29649</v>
      </c>
      <c r="C6269" s="323" t="s">
        <v>1614</v>
      </c>
      <c r="D6269" s="323" t="s">
        <v>3778</v>
      </c>
      <c r="H6269" s="388">
        <f t="shared" si="2"/>
        <v>0.14</v>
      </c>
    </row>
    <row r="6270" ht="15.75" customHeight="1">
      <c r="A6270" s="323" t="s">
        <v>29652</v>
      </c>
      <c r="B6270" s="480" t="s">
        <v>29653</v>
      </c>
      <c r="C6270" s="323" t="s">
        <v>1614</v>
      </c>
      <c r="D6270" s="323" t="s">
        <v>6440</v>
      </c>
      <c r="H6270" s="388">
        <f t="shared" si="2"/>
        <v>0.11</v>
      </c>
    </row>
    <row r="6271" ht="15.75" customHeight="1">
      <c r="A6271" s="323" t="s">
        <v>29656</v>
      </c>
      <c r="B6271" s="480" t="s">
        <v>29657</v>
      </c>
      <c r="C6271" s="323" t="s">
        <v>1614</v>
      </c>
      <c r="D6271" s="323" t="s">
        <v>7274</v>
      </c>
      <c r="H6271" s="388">
        <f t="shared" si="2"/>
        <v>0.1</v>
      </c>
    </row>
    <row r="6272" ht="15.75" customHeight="1">
      <c r="A6272" s="323" t="s">
        <v>29659</v>
      </c>
      <c r="B6272" s="480" t="s">
        <v>29661</v>
      </c>
      <c r="C6272" s="323" t="s">
        <v>1614</v>
      </c>
      <c r="D6272" s="323" t="s">
        <v>6440</v>
      </c>
      <c r="H6272" s="388">
        <f t="shared" si="2"/>
        <v>0.11</v>
      </c>
    </row>
    <row r="6273" ht="15.75" customHeight="1">
      <c r="A6273" s="323" t="s">
        <v>29662</v>
      </c>
      <c r="B6273" s="480" t="s">
        <v>29663</v>
      </c>
      <c r="C6273" s="323" t="s">
        <v>1614</v>
      </c>
      <c r="D6273" s="323" t="s">
        <v>6440</v>
      </c>
      <c r="H6273" s="388">
        <f t="shared" si="2"/>
        <v>0.11</v>
      </c>
    </row>
    <row r="6274" ht="15.75" customHeight="1">
      <c r="A6274" s="323" t="s">
        <v>29664</v>
      </c>
      <c r="B6274" s="480" t="s">
        <v>29665</v>
      </c>
      <c r="C6274" s="323" t="s">
        <v>1614</v>
      </c>
      <c r="D6274" s="323" t="s">
        <v>3778</v>
      </c>
      <c r="H6274" s="388">
        <f t="shared" si="2"/>
        <v>0.14</v>
      </c>
    </row>
    <row r="6275" ht="15.75" customHeight="1">
      <c r="A6275" s="323" t="s">
        <v>29668</v>
      </c>
      <c r="B6275" s="480" t="s">
        <v>29669</v>
      </c>
      <c r="C6275" s="323" t="s">
        <v>1614</v>
      </c>
      <c r="D6275" s="323" t="s">
        <v>5982</v>
      </c>
      <c r="H6275" s="388">
        <f t="shared" si="2"/>
        <v>0.23</v>
      </c>
    </row>
    <row r="6276" ht="15.75" customHeight="1">
      <c r="A6276" s="323" t="s">
        <v>29671</v>
      </c>
      <c r="B6276" s="480" t="s">
        <v>29672</v>
      </c>
      <c r="C6276" s="323" t="s">
        <v>1614</v>
      </c>
      <c r="D6276" s="323" t="s">
        <v>4864</v>
      </c>
      <c r="H6276" s="388">
        <f t="shared" si="2"/>
        <v>0.37</v>
      </c>
    </row>
    <row r="6277" ht="15.75" customHeight="1">
      <c r="A6277" s="323" t="s">
        <v>29674</v>
      </c>
      <c r="B6277" s="480" t="s">
        <v>29676</v>
      </c>
      <c r="C6277" s="323" t="s">
        <v>1614</v>
      </c>
      <c r="D6277" s="323" t="s">
        <v>3778</v>
      </c>
      <c r="H6277" s="388">
        <f t="shared" si="2"/>
        <v>0.14</v>
      </c>
    </row>
    <row r="6278" ht="15.75" customHeight="1">
      <c r="A6278" s="323" t="s">
        <v>29678</v>
      </c>
      <c r="B6278" s="480" t="s">
        <v>29679</v>
      </c>
      <c r="C6278" s="323" t="s">
        <v>1614</v>
      </c>
      <c r="D6278" s="323" t="s">
        <v>3778</v>
      </c>
      <c r="H6278" s="388">
        <f t="shared" si="2"/>
        <v>0.14</v>
      </c>
    </row>
    <row r="6279" ht="15.75" customHeight="1">
      <c r="A6279" s="323" t="s">
        <v>29680</v>
      </c>
      <c r="B6279" s="480" t="s">
        <v>29681</v>
      </c>
      <c r="C6279" s="323" t="s">
        <v>1614</v>
      </c>
      <c r="D6279" s="323" t="s">
        <v>6440</v>
      </c>
      <c r="H6279" s="388">
        <f t="shared" si="2"/>
        <v>0.11</v>
      </c>
    </row>
    <row r="6280" ht="15.75" customHeight="1">
      <c r="A6280" s="323" t="s">
        <v>29684</v>
      </c>
      <c r="B6280" s="480" t="s">
        <v>29686</v>
      </c>
      <c r="C6280" s="323" t="s">
        <v>1614</v>
      </c>
      <c r="D6280" s="323" t="s">
        <v>7274</v>
      </c>
      <c r="H6280" s="388">
        <f t="shared" si="2"/>
        <v>0.1</v>
      </c>
    </row>
    <row r="6281" ht="15.75" customHeight="1">
      <c r="A6281" s="323" t="s">
        <v>29687</v>
      </c>
      <c r="B6281" s="480" t="s">
        <v>29689</v>
      </c>
      <c r="C6281" s="323" t="s">
        <v>1614</v>
      </c>
      <c r="D6281" s="323" t="s">
        <v>5420</v>
      </c>
      <c r="H6281" s="388">
        <f t="shared" si="2"/>
        <v>0.09</v>
      </c>
    </row>
    <row r="6282" ht="15.75" customHeight="1">
      <c r="A6282" s="323" t="s">
        <v>29692</v>
      </c>
      <c r="B6282" s="480" t="s">
        <v>29693</v>
      </c>
      <c r="C6282" s="323" t="s">
        <v>1614</v>
      </c>
      <c r="D6282" s="323" t="s">
        <v>6054</v>
      </c>
      <c r="H6282" s="388">
        <f t="shared" si="2"/>
        <v>0.06</v>
      </c>
    </row>
    <row r="6283" ht="15.75" customHeight="1">
      <c r="A6283" s="323" t="s">
        <v>29694</v>
      </c>
      <c r="B6283" s="480" t="s">
        <v>29695</v>
      </c>
      <c r="C6283" s="323" t="s">
        <v>1614</v>
      </c>
      <c r="D6283" s="323" t="s">
        <v>6199</v>
      </c>
      <c r="H6283" s="388">
        <f t="shared" si="2"/>
        <v>0.19</v>
      </c>
    </row>
    <row r="6284" ht="15.75" customHeight="1">
      <c r="A6284" s="323" t="s">
        <v>29698</v>
      </c>
      <c r="B6284" s="480" t="s">
        <v>29700</v>
      </c>
      <c r="C6284" s="323" t="s">
        <v>1614</v>
      </c>
      <c r="D6284" s="323" t="s">
        <v>6199</v>
      </c>
      <c r="H6284" s="388">
        <f t="shared" si="2"/>
        <v>0.19</v>
      </c>
    </row>
    <row r="6285" ht="15.75" customHeight="1">
      <c r="A6285" s="323" t="s">
        <v>29701</v>
      </c>
      <c r="B6285" s="480" t="s">
        <v>29702</v>
      </c>
      <c r="C6285" s="323" t="s">
        <v>1614</v>
      </c>
      <c r="D6285" s="323" t="s">
        <v>4989</v>
      </c>
      <c r="H6285" s="388">
        <f t="shared" si="2"/>
        <v>0.26</v>
      </c>
    </row>
    <row r="6286" ht="15.75" customHeight="1">
      <c r="A6286" s="323" t="s">
        <v>29705</v>
      </c>
      <c r="B6286" s="480" t="s">
        <v>29706</v>
      </c>
      <c r="C6286" s="323" t="s">
        <v>1614</v>
      </c>
      <c r="D6286" s="323" t="s">
        <v>3774</v>
      </c>
      <c r="H6286" s="388">
        <f t="shared" si="2"/>
        <v>0.05</v>
      </c>
    </row>
    <row r="6287" ht="15.75" customHeight="1">
      <c r="A6287" s="323" t="s">
        <v>29708</v>
      </c>
      <c r="B6287" s="480" t="s">
        <v>29709</v>
      </c>
      <c r="C6287" s="323" t="s">
        <v>1614</v>
      </c>
      <c r="D6287" s="323" t="s">
        <v>5982</v>
      </c>
      <c r="H6287" s="388">
        <f t="shared" si="2"/>
        <v>0.23</v>
      </c>
    </row>
    <row r="6288" ht="15.75" customHeight="1">
      <c r="A6288" s="323" t="s">
        <v>29710</v>
      </c>
      <c r="B6288" s="480" t="s">
        <v>29712</v>
      </c>
      <c r="C6288" s="323" t="s">
        <v>1614</v>
      </c>
      <c r="D6288" s="323" t="s">
        <v>7554</v>
      </c>
      <c r="H6288" s="388">
        <f t="shared" si="2"/>
        <v>0.13</v>
      </c>
    </row>
    <row r="6289" ht="15.75" customHeight="1">
      <c r="A6289" s="323" t="s">
        <v>29715</v>
      </c>
      <c r="B6289" s="480" t="s">
        <v>29716</v>
      </c>
      <c r="C6289" s="323" t="s">
        <v>1614</v>
      </c>
      <c r="D6289" s="323" t="s">
        <v>5408</v>
      </c>
      <c r="H6289" s="388">
        <f t="shared" si="2"/>
        <v>0.15</v>
      </c>
    </row>
    <row r="6290" ht="15.75" customHeight="1">
      <c r="A6290" s="323" t="s">
        <v>29717</v>
      </c>
      <c r="B6290" s="480" t="s">
        <v>29718</v>
      </c>
      <c r="C6290" s="323" t="s">
        <v>1614</v>
      </c>
      <c r="D6290" s="323" t="s">
        <v>3778</v>
      </c>
      <c r="H6290" s="388">
        <f t="shared" si="2"/>
        <v>0.14</v>
      </c>
    </row>
    <row r="6291" ht="15.75" customHeight="1">
      <c r="A6291" s="323" t="s">
        <v>29721</v>
      </c>
      <c r="B6291" s="480" t="s">
        <v>29722</v>
      </c>
      <c r="C6291" s="323" t="s">
        <v>1614</v>
      </c>
      <c r="D6291" s="323" t="s">
        <v>6440</v>
      </c>
      <c r="H6291" s="388">
        <f t="shared" si="2"/>
        <v>0.11</v>
      </c>
    </row>
    <row r="6292" ht="15.75" customHeight="1">
      <c r="A6292" s="323" t="s">
        <v>29724</v>
      </c>
      <c r="B6292" s="480" t="s">
        <v>29725</v>
      </c>
      <c r="C6292" s="323" t="s">
        <v>1614</v>
      </c>
      <c r="D6292" s="323" t="s">
        <v>5523</v>
      </c>
      <c r="H6292" s="388">
        <f t="shared" si="2"/>
        <v>0.54</v>
      </c>
    </row>
    <row r="6293" ht="15.75" customHeight="1">
      <c r="A6293" s="323" t="s">
        <v>29726</v>
      </c>
      <c r="B6293" s="480" t="s">
        <v>29728</v>
      </c>
      <c r="C6293" s="323" t="s">
        <v>1614</v>
      </c>
      <c r="D6293" s="323" t="s">
        <v>5677</v>
      </c>
      <c r="H6293" s="388">
        <f t="shared" si="2"/>
        <v>0.59</v>
      </c>
    </row>
    <row r="6294" ht="15.75" customHeight="1">
      <c r="A6294" s="323" t="s">
        <v>29731</v>
      </c>
      <c r="B6294" s="480" t="s">
        <v>29732</v>
      </c>
      <c r="C6294" s="323" t="s">
        <v>1614</v>
      </c>
      <c r="D6294" s="323" t="s">
        <v>14500</v>
      </c>
      <c r="H6294" s="388">
        <f t="shared" si="2"/>
        <v>0.52</v>
      </c>
    </row>
    <row r="6295" ht="15.75" customHeight="1">
      <c r="A6295" s="323" t="s">
        <v>29733</v>
      </c>
      <c r="B6295" s="480" t="s">
        <v>29734</v>
      </c>
      <c r="C6295" s="323" t="s">
        <v>1614</v>
      </c>
      <c r="D6295" s="323" t="s">
        <v>4690</v>
      </c>
      <c r="H6295" s="388">
        <f t="shared" si="2"/>
        <v>0.2</v>
      </c>
    </row>
    <row r="6296" ht="15.75" customHeight="1">
      <c r="A6296" s="323" t="s">
        <v>29737</v>
      </c>
      <c r="B6296" s="480" t="s">
        <v>29738</v>
      </c>
      <c r="C6296" s="323" t="s">
        <v>1614</v>
      </c>
      <c r="D6296" s="323" t="s">
        <v>5408</v>
      </c>
      <c r="H6296" s="388">
        <f t="shared" si="2"/>
        <v>0.15</v>
      </c>
    </row>
    <row r="6297" ht="15.75" customHeight="1">
      <c r="A6297" s="323" t="s">
        <v>29740</v>
      </c>
      <c r="B6297" s="480" t="s">
        <v>29741</v>
      </c>
      <c r="C6297" s="323" t="s">
        <v>1614</v>
      </c>
      <c r="D6297" s="323" t="s">
        <v>7274</v>
      </c>
      <c r="H6297" s="388">
        <f t="shared" si="2"/>
        <v>0.1</v>
      </c>
    </row>
    <row r="6298" ht="15.75" customHeight="1">
      <c r="A6298" s="323" t="s">
        <v>29742</v>
      </c>
      <c r="B6298" s="480" t="s">
        <v>29744</v>
      </c>
      <c r="C6298" s="323" t="s">
        <v>1614</v>
      </c>
      <c r="D6298" s="323" t="s">
        <v>5192</v>
      </c>
      <c r="H6298" s="388">
        <f t="shared" si="2"/>
        <v>0.24</v>
      </c>
    </row>
    <row r="6299" ht="15.75" customHeight="1">
      <c r="A6299" s="323" t="s">
        <v>29747</v>
      </c>
      <c r="B6299" s="480" t="s">
        <v>29748</v>
      </c>
      <c r="C6299" s="323" t="s">
        <v>1614</v>
      </c>
      <c r="D6299" s="323" t="s">
        <v>5192</v>
      </c>
      <c r="H6299" s="388">
        <f t="shared" si="2"/>
        <v>0.24</v>
      </c>
    </row>
    <row r="6300" ht="15.75" customHeight="1">
      <c r="A6300" s="323" t="s">
        <v>29749</v>
      </c>
      <c r="B6300" s="480" t="s">
        <v>29750</v>
      </c>
      <c r="C6300" s="323" t="s">
        <v>1614</v>
      </c>
      <c r="D6300" s="323" t="s">
        <v>6199</v>
      </c>
      <c r="H6300" s="388">
        <f t="shared" si="2"/>
        <v>0.19</v>
      </c>
    </row>
    <row r="6301" ht="15.75" customHeight="1">
      <c r="A6301" s="323" t="s">
        <v>29753</v>
      </c>
      <c r="B6301" s="480" t="s">
        <v>29754</v>
      </c>
      <c r="C6301" s="323" t="s">
        <v>1614</v>
      </c>
      <c r="D6301" s="323" t="s">
        <v>6199</v>
      </c>
      <c r="H6301" s="388">
        <f t="shared" si="2"/>
        <v>0.19</v>
      </c>
    </row>
    <row r="6302" ht="15.75" customHeight="1">
      <c r="A6302" s="323" t="s">
        <v>29756</v>
      </c>
      <c r="B6302" s="480" t="s">
        <v>29757</v>
      </c>
      <c r="C6302" s="323" t="s">
        <v>1614</v>
      </c>
      <c r="D6302" s="323" t="s">
        <v>5408</v>
      </c>
      <c r="H6302" s="388">
        <f t="shared" si="2"/>
        <v>0.15</v>
      </c>
    </row>
    <row r="6303" ht="15.75" customHeight="1">
      <c r="A6303" s="323" t="s">
        <v>29758</v>
      </c>
      <c r="B6303" s="480" t="s">
        <v>29760</v>
      </c>
      <c r="C6303" s="323" t="s">
        <v>1614</v>
      </c>
      <c r="D6303" s="323" t="s">
        <v>4690</v>
      </c>
      <c r="H6303" s="388">
        <f t="shared" si="2"/>
        <v>0.2</v>
      </c>
    </row>
    <row r="6304" ht="15.75" customHeight="1">
      <c r="A6304" s="323" t="s">
        <v>29763</v>
      </c>
      <c r="B6304" s="480" t="s">
        <v>29764</v>
      </c>
      <c r="C6304" s="323" t="s">
        <v>1614</v>
      </c>
      <c r="D6304" s="323" t="s">
        <v>5408</v>
      </c>
      <c r="H6304" s="388">
        <f t="shared" si="2"/>
        <v>0.15</v>
      </c>
    </row>
    <row r="6305" ht="15.75" customHeight="1">
      <c r="A6305" s="323" t="s">
        <v>29765</v>
      </c>
      <c r="B6305" s="480" t="s">
        <v>29766</v>
      </c>
      <c r="C6305" s="323" t="s">
        <v>1614</v>
      </c>
      <c r="D6305" s="323" t="s">
        <v>6030</v>
      </c>
      <c r="H6305" s="388">
        <f t="shared" si="2"/>
        <v>0.64</v>
      </c>
    </row>
    <row r="6306" ht="15.75" customHeight="1">
      <c r="A6306" s="323" t="s">
        <v>29767</v>
      </c>
      <c r="B6306" s="480" t="s">
        <v>29768</v>
      </c>
      <c r="C6306" s="323" t="s">
        <v>1614</v>
      </c>
      <c r="D6306" s="323" t="s">
        <v>6054</v>
      </c>
      <c r="H6306" s="388">
        <f t="shared" si="2"/>
        <v>0.06</v>
      </c>
    </row>
    <row r="6307" ht="15.75" customHeight="1">
      <c r="A6307" s="323" t="s">
        <v>29771</v>
      </c>
      <c r="B6307" s="480" t="s">
        <v>29773</v>
      </c>
      <c r="C6307" s="323" t="s">
        <v>1614</v>
      </c>
      <c r="D6307" s="323" t="s">
        <v>6054</v>
      </c>
      <c r="H6307" s="388">
        <f t="shared" si="2"/>
        <v>0.06</v>
      </c>
    </row>
    <row r="6308" ht="15.75" customHeight="1">
      <c r="A6308" s="323" t="s">
        <v>29774</v>
      </c>
      <c r="B6308" s="480" t="s">
        <v>29775</v>
      </c>
      <c r="C6308" s="323" t="s">
        <v>1614</v>
      </c>
      <c r="D6308" s="323" t="s">
        <v>5420</v>
      </c>
      <c r="H6308" s="388">
        <f t="shared" si="2"/>
        <v>0.09</v>
      </c>
    </row>
    <row r="6309" ht="15.75" customHeight="1">
      <c r="A6309" s="323" t="s">
        <v>29776</v>
      </c>
      <c r="B6309" s="480" t="s">
        <v>29777</v>
      </c>
      <c r="C6309" s="323" t="s">
        <v>1614</v>
      </c>
      <c r="D6309" s="323" t="s">
        <v>6054</v>
      </c>
      <c r="H6309" s="388">
        <f t="shared" si="2"/>
        <v>0.06</v>
      </c>
    </row>
    <row r="6310" ht="15.75" customHeight="1">
      <c r="A6310" s="323" t="s">
        <v>29780</v>
      </c>
      <c r="B6310" s="480" t="s">
        <v>29782</v>
      </c>
      <c r="C6310" s="323" t="s">
        <v>1614</v>
      </c>
      <c r="D6310" s="323" t="s">
        <v>4478</v>
      </c>
      <c r="H6310" s="388">
        <f t="shared" si="2"/>
        <v>0.08</v>
      </c>
    </row>
    <row r="6311" ht="15.75" customHeight="1">
      <c r="A6311" s="323" t="s">
        <v>29783</v>
      </c>
      <c r="B6311" s="480" t="s">
        <v>29784</v>
      </c>
      <c r="C6311" s="323" t="s">
        <v>1614</v>
      </c>
      <c r="D6311" s="323" t="s">
        <v>4989</v>
      </c>
      <c r="H6311" s="388">
        <f t="shared" si="2"/>
        <v>0.26</v>
      </c>
    </row>
    <row r="6312" ht="15.75" customHeight="1">
      <c r="A6312" s="323" t="s">
        <v>29786</v>
      </c>
      <c r="B6312" s="480" t="s">
        <v>29787</v>
      </c>
      <c r="C6312" s="323" t="s">
        <v>1614</v>
      </c>
      <c r="D6312" s="323" t="s">
        <v>4478</v>
      </c>
      <c r="H6312" s="388">
        <f t="shared" si="2"/>
        <v>0.08</v>
      </c>
    </row>
    <row r="6313" ht="15.75" customHeight="1">
      <c r="A6313" s="323" t="s">
        <v>29790</v>
      </c>
      <c r="B6313" s="480" t="s">
        <v>29791</v>
      </c>
      <c r="C6313" s="323" t="s">
        <v>1614</v>
      </c>
      <c r="D6313" s="323" t="s">
        <v>7274</v>
      </c>
      <c r="H6313" s="388">
        <f t="shared" si="2"/>
        <v>0.1</v>
      </c>
    </row>
    <row r="6314" ht="15.75" customHeight="1">
      <c r="A6314" s="323" t="s">
        <v>29792</v>
      </c>
      <c r="B6314" s="480" t="s">
        <v>29794</v>
      </c>
      <c r="C6314" s="323" t="s">
        <v>1614</v>
      </c>
      <c r="D6314" s="323" t="s">
        <v>6440</v>
      </c>
      <c r="H6314" s="388">
        <f t="shared" si="2"/>
        <v>0.11</v>
      </c>
    </row>
    <row r="6315" ht="15.75" customHeight="1">
      <c r="A6315" s="323" t="s">
        <v>29797</v>
      </c>
      <c r="B6315" s="480" t="s">
        <v>29798</v>
      </c>
      <c r="C6315" s="323" t="s">
        <v>1614</v>
      </c>
      <c r="D6315" s="323" t="s">
        <v>6440</v>
      </c>
      <c r="H6315" s="388">
        <f t="shared" si="2"/>
        <v>0.11</v>
      </c>
    </row>
    <row r="6316" ht="15.75" customHeight="1">
      <c r="A6316" s="323" t="s">
        <v>29799</v>
      </c>
      <c r="B6316" s="480" t="s">
        <v>29800</v>
      </c>
      <c r="C6316" s="323" t="s">
        <v>1614</v>
      </c>
      <c r="D6316" s="323" t="s">
        <v>3782</v>
      </c>
      <c r="H6316" s="388">
        <f t="shared" si="2"/>
        <v>0.18</v>
      </c>
    </row>
    <row r="6317" ht="15.75" customHeight="1">
      <c r="A6317" s="323" t="s">
        <v>29804</v>
      </c>
      <c r="B6317" s="480" t="s">
        <v>29805</v>
      </c>
      <c r="C6317" s="323" t="s">
        <v>1614</v>
      </c>
      <c r="D6317" s="323" t="s">
        <v>4690</v>
      </c>
      <c r="H6317" s="388">
        <f t="shared" si="2"/>
        <v>0.2</v>
      </c>
    </row>
    <row r="6318" ht="15.75" customHeight="1">
      <c r="A6318" s="323" t="s">
        <v>29806</v>
      </c>
      <c r="B6318" s="480" t="s">
        <v>29807</v>
      </c>
      <c r="C6318" s="323" t="s">
        <v>1614</v>
      </c>
      <c r="D6318" s="323" t="s">
        <v>22323</v>
      </c>
      <c r="H6318" s="388">
        <f t="shared" si="2"/>
        <v>0.4</v>
      </c>
    </row>
    <row r="6319" ht="15.75" customHeight="1">
      <c r="A6319" s="323" t="s">
        <v>29809</v>
      </c>
      <c r="B6319" s="480" t="s">
        <v>29810</v>
      </c>
      <c r="C6319" s="323" t="s">
        <v>1614</v>
      </c>
      <c r="D6319" s="323" t="s">
        <v>3782</v>
      </c>
      <c r="H6319" s="388">
        <f t="shared" si="2"/>
        <v>0.18</v>
      </c>
    </row>
    <row r="6320" ht="15.75" customHeight="1">
      <c r="A6320" s="323" t="s">
        <v>29812</v>
      </c>
      <c r="B6320" s="480" t="s">
        <v>29814</v>
      </c>
      <c r="C6320" s="323" t="s">
        <v>1614</v>
      </c>
      <c r="D6320" s="323" t="s">
        <v>6054</v>
      </c>
      <c r="H6320" s="388">
        <f t="shared" si="2"/>
        <v>0.06</v>
      </c>
    </row>
    <row r="6321" ht="15.75" customHeight="1">
      <c r="A6321" s="323" t="s">
        <v>29815</v>
      </c>
      <c r="B6321" s="480" t="s">
        <v>29816</v>
      </c>
      <c r="C6321" s="323" t="s">
        <v>1614</v>
      </c>
      <c r="D6321" s="323" t="s">
        <v>7554</v>
      </c>
      <c r="H6321" s="388">
        <f t="shared" si="2"/>
        <v>0.13</v>
      </c>
    </row>
    <row r="6322" ht="15.75" customHeight="1">
      <c r="A6322" s="323" t="s">
        <v>29818</v>
      </c>
      <c r="B6322" s="480" t="s">
        <v>29819</v>
      </c>
      <c r="C6322" s="323" t="s">
        <v>1614</v>
      </c>
      <c r="D6322" s="323" t="s">
        <v>5408</v>
      </c>
      <c r="H6322" s="388">
        <f t="shared" si="2"/>
        <v>0.15</v>
      </c>
    </row>
    <row r="6323" ht="15.75" customHeight="1">
      <c r="A6323" s="323" t="s">
        <v>29821</v>
      </c>
      <c r="B6323" s="480" t="s">
        <v>29822</v>
      </c>
      <c r="C6323" s="323" t="s">
        <v>1614</v>
      </c>
      <c r="D6323" s="323" t="s">
        <v>6440</v>
      </c>
      <c r="H6323" s="388">
        <f t="shared" si="2"/>
        <v>0.11</v>
      </c>
    </row>
    <row r="6324" ht="15.75" customHeight="1">
      <c r="A6324" s="323" t="s">
        <v>29824</v>
      </c>
      <c r="B6324" s="480" t="s">
        <v>29825</v>
      </c>
      <c r="C6324" s="323" t="s">
        <v>1614</v>
      </c>
      <c r="D6324" s="323" t="s">
        <v>7554</v>
      </c>
      <c r="H6324" s="388">
        <f t="shared" si="2"/>
        <v>0.13</v>
      </c>
    </row>
    <row r="6325" ht="15.75" customHeight="1">
      <c r="A6325" s="323" t="s">
        <v>29826</v>
      </c>
      <c r="B6325" s="480" t="s">
        <v>29827</v>
      </c>
      <c r="C6325" s="323" t="s">
        <v>1614</v>
      </c>
      <c r="D6325" s="323" t="s">
        <v>5420</v>
      </c>
      <c r="H6325" s="388">
        <f t="shared" si="2"/>
        <v>0.09</v>
      </c>
    </row>
    <row r="6326" ht="15.75" customHeight="1">
      <c r="A6326" s="323" t="s">
        <v>29828</v>
      </c>
      <c r="B6326" s="480" t="s">
        <v>29829</v>
      </c>
      <c r="C6326" s="323" t="s">
        <v>1614</v>
      </c>
      <c r="D6326" s="323" t="s">
        <v>7274</v>
      </c>
      <c r="H6326" s="388">
        <f t="shared" si="2"/>
        <v>0.1</v>
      </c>
    </row>
    <row r="6327" ht="15.75" customHeight="1">
      <c r="A6327" s="323" t="s">
        <v>29831</v>
      </c>
      <c r="B6327" s="480" t="s">
        <v>29832</v>
      </c>
      <c r="C6327" s="323" t="s">
        <v>1614</v>
      </c>
      <c r="D6327" s="323" t="s">
        <v>4690</v>
      </c>
      <c r="H6327" s="388">
        <f t="shared" si="2"/>
        <v>0.2</v>
      </c>
    </row>
    <row r="6328" ht="15.75" customHeight="1">
      <c r="A6328" s="323" t="s">
        <v>29834</v>
      </c>
      <c r="B6328" s="480" t="s">
        <v>29835</v>
      </c>
      <c r="C6328" s="323" t="s">
        <v>1614</v>
      </c>
      <c r="D6328" s="323" t="s">
        <v>7554</v>
      </c>
      <c r="H6328" s="388">
        <f t="shared" si="2"/>
        <v>0.13</v>
      </c>
    </row>
    <row r="6329" ht="15.75" customHeight="1">
      <c r="A6329" s="323" t="s">
        <v>29837</v>
      </c>
      <c r="B6329" s="480" t="s">
        <v>29838</v>
      </c>
      <c r="C6329" s="323" t="s">
        <v>1614</v>
      </c>
      <c r="D6329" s="323" t="s">
        <v>6199</v>
      </c>
      <c r="H6329" s="388">
        <f t="shared" si="2"/>
        <v>0.19</v>
      </c>
    </row>
    <row r="6330" ht="15.75" customHeight="1">
      <c r="A6330" s="323" t="s">
        <v>29839</v>
      </c>
      <c r="B6330" s="480" t="s">
        <v>29840</v>
      </c>
      <c r="C6330" s="323" t="s">
        <v>1614</v>
      </c>
      <c r="D6330" s="323" t="s">
        <v>4836</v>
      </c>
      <c r="H6330" s="388">
        <f t="shared" si="2"/>
        <v>0.27</v>
      </c>
    </row>
    <row r="6331" ht="15.75" customHeight="1">
      <c r="A6331" s="323" t="s">
        <v>29841</v>
      </c>
      <c r="B6331" s="480" t="s">
        <v>29842</v>
      </c>
      <c r="C6331" s="323" t="s">
        <v>1614</v>
      </c>
      <c r="D6331" s="323" t="s">
        <v>6199</v>
      </c>
      <c r="H6331" s="388">
        <f t="shared" si="2"/>
        <v>0.19</v>
      </c>
    </row>
    <row r="6332" ht="15.75" customHeight="1">
      <c r="A6332" s="323" t="s">
        <v>29844</v>
      </c>
      <c r="B6332" s="480" t="s">
        <v>29845</v>
      </c>
      <c r="C6332" s="323" t="s">
        <v>1614</v>
      </c>
      <c r="D6332" s="323" t="s">
        <v>5192</v>
      </c>
      <c r="H6332" s="388">
        <f t="shared" si="2"/>
        <v>0.24</v>
      </c>
    </row>
    <row r="6333" ht="15.75" customHeight="1">
      <c r="A6333" s="323" t="s">
        <v>29847</v>
      </c>
      <c r="B6333" s="480" t="s">
        <v>29848</v>
      </c>
      <c r="C6333" s="323" t="s">
        <v>1614</v>
      </c>
      <c r="D6333" s="323" t="s">
        <v>4690</v>
      </c>
      <c r="H6333" s="388">
        <f t="shared" si="2"/>
        <v>0.2</v>
      </c>
    </row>
    <row r="6334" ht="15.75" customHeight="1">
      <c r="A6334" s="323" t="s">
        <v>29850</v>
      </c>
      <c r="B6334" s="480" t="s">
        <v>29851</v>
      </c>
      <c r="C6334" s="323" t="s">
        <v>1614</v>
      </c>
      <c r="D6334" s="323" t="s">
        <v>4989</v>
      </c>
      <c r="H6334" s="388">
        <f t="shared" si="2"/>
        <v>0.26</v>
      </c>
    </row>
    <row r="6335" ht="15.75" customHeight="1">
      <c r="A6335" s="323" t="s">
        <v>29852</v>
      </c>
      <c r="B6335" s="480" t="s">
        <v>29853</v>
      </c>
      <c r="C6335" s="323" t="s">
        <v>1614</v>
      </c>
      <c r="D6335" s="323" t="s">
        <v>3774</v>
      </c>
      <c r="H6335" s="388">
        <f t="shared" si="2"/>
        <v>0.05</v>
      </c>
    </row>
    <row r="6336" ht="15.75" customHeight="1">
      <c r="A6336" s="323" t="s">
        <v>29854</v>
      </c>
      <c r="B6336" s="480" t="s">
        <v>29855</v>
      </c>
      <c r="C6336" s="323" t="s">
        <v>1614</v>
      </c>
      <c r="D6336" s="323" t="s">
        <v>3778</v>
      </c>
      <c r="H6336" s="388">
        <f t="shared" si="2"/>
        <v>0.14</v>
      </c>
    </row>
    <row r="6337" ht="15.75" customHeight="1">
      <c r="A6337" s="323" t="s">
        <v>29857</v>
      </c>
      <c r="B6337" s="480" t="s">
        <v>29859</v>
      </c>
      <c r="C6337" s="323" t="s">
        <v>1614</v>
      </c>
      <c r="D6337" s="323" t="s">
        <v>5427</v>
      </c>
      <c r="H6337" s="388">
        <f t="shared" si="2"/>
        <v>0.17</v>
      </c>
    </row>
    <row r="6338" ht="15.75" customHeight="1">
      <c r="A6338" s="323" t="s">
        <v>29860</v>
      </c>
      <c r="B6338" s="480" t="s">
        <v>29862</v>
      </c>
      <c r="C6338" s="323" t="s">
        <v>1614</v>
      </c>
      <c r="D6338" s="323" t="s">
        <v>5408</v>
      </c>
      <c r="H6338" s="388">
        <f t="shared" si="2"/>
        <v>0.15</v>
      </c>
    </row>
    <row r="6339" ht="15.75" customHeight="1">
      <c r="A6339" s="323" t="s">
        <v>29863</v>
      </c>
      <c r="B6339" s="480" t="s">
        <v>29864</v>
      </c>
      <c r="C6339" s="323" t="s">
        <v>1614</v>
      </c>
      <c r="D6339" s="323" t="s">
        <v>3782</v>
      </c>
      <c r="H6339" s="388">
        <f t="shared" si="2"/>
        <v>0.18</v>
      </c>
    </row>
    <row r="6340" ht="15.75" customHeight="1">
      <c r="A6340" s="323" t="s">
        <v>29865</v>
      </c>
      <c r="B6340" s="480" t="s">
        <v>29866</v>
      </c>
      <c r="C6340" s="323" t="s">
        <v>1614</v>
      </c>
      <c r="D6340" s="323" t="s">
        <v>3782</v>
      </c>
      <c r="H6340" s="388">
        <f t="shared" si="2"/>
        <v>0.18</v>
      </c>
    </row>
    <row r="6341" ht="15.75" customHeight="1">
      <c r="A6341" s="323" t="s">
        <v>29867</v>
      </c>
      <c r="B6341" s="480" t="s">
        <v>29868</v>
      </c>
      <c r="C6341" s="323" t="s">
        <v>1614</v>
      </c>
      <c r="D6341" s="323" t="s">
        <v>4989</v>
      </c>
      <c r="H6341" s="388">
        <f t="shared" si="2"/>
        <v>0.26</v>
      </c>
    </row>
    <row r="6342" ht="15.75" customHeight="1">
      <c r="A6342" s="323" t="s">
        <v>29871</v>
      </c>
      <c r="B6342" s="480" t="s">
        <v>29872</v>
      </c>
      <c r="C6342" s="323" t="s">
        <v>1614</v>
      </c>
      <c r="D6342" s="323" t="s">
        <v>4690</v>
      </c>
      <c r="H6342" s="388">
        <f t="shared" si="2"/>
        <v>0.2</v>
      </c>
    </row>
    <row r="6343" ht="15.75" customHeight="1">
      <c r="A6343" s="323" t="s">
        <v>29874</v>
      </c>
      <c r="B6343" s="480" t="s">
        <v>29875</v>
      </c>
      <c r="C6343" s="323" t="s">
        <v>1614</v>
      </c>
      <c r="D6343" s="323" t="s">
        <v>7554</v>
      </c>
      <c r="H6343" s="388">
        <f t="shared" si="2"/>
        <v>0.13</v>
      </c>
    </row>
    <row r="6344" ht="15.75" customHeight="1">
      <c r="A6344" s="323" t="s">
        <v>29876</v>
      </c>
      <c r="B6344" s="480" t="s">
        <v>29877</v>
      </c>
      <c r="C6344" s="323" t="s">
        <v>1614</v>
      </c>
      <c r="D6344" s="323" t="s">
        <v>6199</v>
      </c>
      <c r="H6344" s="388">
        <f t="shared" si="2"/>
        <v>0.19</v>
      </c>
    </row>
    <row r="6345" ht="15.75" customHeight="1">
      <c r="A6345" s="323" t="s">
        <v>29878</v>
      </c>
      <c r="B6345" s="480" t="s">
        <v>29879</v>
      </c>
      <c r="C6345" s="323" t="s">
        <v>1614</v>
      </c>
      <c r="D6345" s="323" t="s">
        <v>3782</v>
      </c>
      <c r="H6345" s="388">
        <f t="shared" si="2"/>
        <v>0.18</v>
      </c>
    </row>
    <row r="6346" ht="15.75" customHeight="1">
      <c r="A6346" s="323" t="s">
        <v>29880</v>
      </c>
      <c r="B6346" s="480" t="s">
        <v>29881</v>
      </c>
      <c r="C6346" s="323" t="s">
        <v>1614</v>
      </c>
      <c r="D6346" s="323" t="s">
        <v>3774</v>
      </c>
      <c r="H6346" s="388">
        <f t="shared" si="2"/>
        <v>0.05</v>
      </c>
    </row>
    <row r="6347" ht="15.75" customHeight="1">
      <c r="A6347" s="323" t="s">
        <v>29882</v>
      </c>
      <c r="B6347" s="480" t="s">
        <v>29883</v>
      </c>
      <c r="C6347" s="323" t="s">
        <v>1614</v>
      </c>
      <c r="D6347" s="323" t="s">
        <v>5420</v>
      </c>
      <c r="H6347" s="388">
        <f t="shared" si="2"/>
        <v>0.09</v>
      </c>
    </row>
    <row r="6348" ht="15.75" customHeight="1">
      <c r="A6348" s="323" t="s">
        <v>29884</v>
      </c>
      <c r="B6348" s="480" t="s">
        <v>29886</v>
      </c>
      <c r="C6348" s="323" t="s">
        <v>1614</v>
      </c>
      <c r="D6348" s="323" t="s">
        <v>3774</v>
      </c>
      <c r="H6348" s="388">
        <f t="shared" si="2"/>
        <v>0.05</v>
      </c>
    </row>
    <row r="6349" ht="15.75" customHeight="1">
      <c r="A6349" s="323" t="s">
        <v>29888</v>
      </c>
      <c r="B6349" s="480" t="s">
        <v>29889</v>
      </c>
      <c r="C6349" s="323" t="s">
        <v>1614</v>
      </c>
      <c r="D6349" s="323" t="s">
        <v>3782</v>
      </c>
      <c r="H6349" s="388">
        <f t="shared" si="2"/>
        <v>0.18</v>
      </c>
    </row>
    <row r="6350" ht="15.75" customHeight="1">
      <c r="A6350" s="323" t="s">
        <v>29890</v>
      </c>
      <c r="B6350" s="480" t="s">
        <v>29892</v>
      </c>
      <c r="C6350" s="323" t="s">
        <v>1614</v>
      </c>
      <c r="D6350" s="323" t="s">
        <v>5420</v>
      </c>
      <c r="H6350" s="388">
        <f t="shared" si="2"/>
        <v>0.09</v>
      </c>
    </row>
    <row r="6351" ht="15.75" customHeight="1">
      <c r="A6351" s="323" t="s">
        <v>29893</v>
      </c>
      <c r="B6351" s="480" t="s">
        <v>29894</v>
      </c>
      <c r="C6351" s="323" t="s">
        <v>1614</v>
      </c>
      <c r="D6351" s="323" t="s">
        <v>6826</v>
      </c>
      <c r="H6351" s="388">
        <f t="shared" si="2"/>
        <v>0.38</v>
      </c>
    </row>
    <row r="6352" ht="15.75" customHeight="1">
      <c r="A6352" s="323" t="s">
        <v>29895</v>
      </c>
      <c r="B6352" s="480" t="s">
        <v>29896</v>
      </c>
      <c r="C6352" s="323" t="s">
        <v>1614</v>
      </c>
      <c r="D6352" s="323" t="s">
        <v>6826</v>
      </c>
      <c r="H6352" s="388">
        <f t="shared" si="2"/>
        <v>0.38</v>
      </c>
    </row>
    <row r="6353" ht="15.75" customHeight="1">
      <c r="A6353" s="323" t="s">
        <v>29897</v>
      </c>
      <c r="B6353" s="480" t="s">
        <v>29898</v>
      </c>
      <c r="C6353" s="323" t="s">
        <v>1614</v>
      </c>
      <c r="D6353" s="323" t="s">
        <v>5523</v>
      </c>
      <c r="H6353" s="388">
        <f t="shared" si="2"/>
        <v>0.54</v>
      </c>
    </row>
    <row r="6354" ht="15.75" customHeight="1">
      <c r="A6354" s="323" t="s">
        <v>29899</v>
      </c>
      <c r="B6354" s="480" t="s">
        <v>29900</v>
      </c>
      <c r="C6354" s="323" t="s">
        <v>1614</v>
      </c>
      <c r="D6354" s="323" t="s">
        <v>4209</v>
      </c>
      <c r="H6354" s="388">
        <f t="shared" si="2"/>
        <v>0.71</v>
      </c>
    </row>
    <row r="6355" ht="15.75" customHeight="1">
      <c r="A6355" s="323" t="s">
        <v>29902</v>
      </c>
      <c r="B6355" s="480" t="s">
        <v>29903</v>
      </c>
      <c r="C6355" s="323" t="s">
        <v>1614</v>
      </c>
      <c r="D6355" s="323" t="s">
        <v>6440</v>
      </c>
      <c r="H6355" s="388">
        <f t="shared" si="2"/>
        <v>0.11</v>
      </c>
    </row>
    <row r="6356" ht="15.75" customHeight="1">
      <c r="A6356" s="323" t="s">
        <v>29905</v>
      </c>
      <c r="B6356" s="480" t="s">
        <v>29906</v>
      </c>
      <c r="C6356" s="323" t="s">
        <v>1614</v>
      </c>
      <c r="D6356" s="323" t="s">
        <v>6054</v>
      </c>
      <c r="H6356" s="388">
        <f t="shared" si="2"/>
        <v>0.06</v>
      </c>
    </row>
    <row r="6357" ht="15.75" customHeight="1">
      <c r="A6357" s="323" t="s">
        <v>29908</v>
      </c>
      <c r="B6357" s="480" t="s">
        <v>29909</v>
      </c>
      <c r="C6357" s="323" t="s">
        <v>1614</v>
      </c>
      <c r="D6357" s="323" t="s">
        <v>7274</v>
      </c>
      <c r="H6357" s="388">
        <f t="shared" si="2"/>
        <v>0.1</v>
      </c>
    </row>
    <row r="6358" ht="15.75" customHeight="1">
      <c r="A6358" s="323" t="s">
        <v>29910</v>
      </c>
      <c r="B6358" s="480" t="s">
        <v>29911</v>
      </c>
      <c r="C6358" s="323" t="s">
        <v>1614</v>
      </c>
      <c r="D6358" s="323" t="s">
        <v>7554</v>
      </c>
      <c r="H6358" s="388">
        <f t="shared" si="2"/>
        <v>0.13</v>
      </c>
    </row>
    <row r="6359" ht="15.75" customHeight="1">
      <c r="A6359" s="323" t="s">
        <v>29912</v>
      </c>
      <c r="B6359" s="480" t="s">
        <v>29913</v>
      </c>
      <c r="C6359" s="323" t="s">
        <v>1614</v>
      </c>
      <c r="D6359" s="323" t="s">
        <v>7407</v>
      </c>
      <c r="H6359" s="388">
        <f t="shared" si="2"/>
        <v>0.57</v>
      </c>
    </row>
    <row r="6360" ht="15.75" customHeight="1">
      <c r="A6360" s="323" t="s">
        <v>29914</v>
      </c>
      <c r="B6360" s="480" t="s">
        <v>29915</v>
      </c>
      <c r="C6360" s="323" t="s">
        <v>1614</v>
      </c>
      <c r="D6360" s="323" t="s">
        <v>7211</v>
      </c>
      <c r="H6360" s="388">
        <f t="shared" si="2"/>
        <v>0.93</v>
      </c>
    </row>
    <row r="6361" ht="15.75" customHeight="1">
      <c r="A6361" s="323" t="s">
        <v>29918</v>
      </c>
      <c r="B6361" s="480" t="s">
        <v>29919</v>
      </c>
      <c r="C6361" s="323" t="s">
        <v>1614</v>
      </c>
      <c r="D6361" s="323" t="s">
        <v>7237</v>
      </c>
      <c r="H6361" s="388">
        <f t="shared" si="2"/>
        <v>1.06</v>
      </c>
    </row>
    <row r="6362" ht="15.75" customHeight="1">
      <c r="A6362" s="323" t="s">
        <v>29921</v>
      </c>
      <c r="B6362" s="480" t="s">
        <v>29922</v>
      </c>
      <c r="C6362" s="323" t="s">
        <v>1614</v>
      </c>
      <c r="D6362" s="323" t="s">
        <v>7186</v>
      </c>
      <c r="H6362" s="388">
        <f t="shared" si="2"/>
        <v>1.44</v>
      </c>
    </row>
    <row r="6363" ht="15.75" customHeight="1">
      <c r="A6363" s="323" t="s">
        <v>29923</v>
      </c>
      <c r="B6363" s="480" t="s">
        <v>29924</v>
      </c>
      <c r="C6363" s="323" t="s">
        <v>1614</v>
      </c>
      <c r="D6363" s="323" t="s">
        <v>3499</v>
      </c>
      <c r="H6363" s="388">
        <f t="shared" si="2"/>
        <v>0.88</v>
      </c>
    </row>
    <row r="6364" ht="15.75" customHeight="1">
      <c r="A6364" s="323" t="s">
        <v>29925</v>
      </c>
      <c r="B6364" s="480" t="s">
        <v>29926</v>
      </c>
      <c r="C6364" s="323" t="s">
        <v>1614</v>
      </c>
      <c r="D6364" s="323" t="s">
        <v>5427</v>
      </c>
      <c r="H6364" s="388">
        <f t="shared" si="2"/>
        <v>0.17</v>
      </c>
    </row>
    <row r="6365" ht="15.75" customHeight="1">
      <c r="A6365" s="323" t="s">
        <v>29928</v>
      </c>
      <c r="B6365" s="480" t="s">
        <v>29929</v>
      </c>
      <c r="C6365" s="323" t="s">
        <v>1614</v>
      </c>
      <c r="D6365" s="323" t="s">
        <v>26248</v>
      </c>
      <c r="H6365" s="388">
        <f t="shared" si="2"/>
        <v>2.27</v>
      </c>
    </row>
    <row r="6366" ht="15.75" customHeight="1">
      <c r="A6366" s="323" t="s">
        <v>29930</v>
      </c>
      <c r="B6366" s="480" t="s">
        <v>29931</v>
      </c>
      <c r="C6366" s="323" t="s">
        <v>29588</v>
      </c>
      <c r="D6366" s="323" t="s">
        <v>9807</v>
      </c>
      <c r="H6366" s="388">
        <f t="shared" si="2"/>
        <v>11.49</v>
      </c>
    </row>
    <row r="6367" ht="15.75" customHeight="1">
      <c r="A6367" s="323" t="s">
        <v>29932</v>
      </c>
      <c r="B6367" s="480" t="s">
        <v>29933</v>
      </c>
      <c r="C6367" s="323" t="s">
        <v>29588</v>
      </c>
      <c r="D6367" s="323" t="s">
        <v>16491</v>
      </c>
      <c r="H6367" s="388">
        <f t="shared" si="2"/>
        <v>13.4</v>
      </c>
    </row>
    <row r="6368" ht="15.75" customHeight="1">
      <c r="A6368" s="323" t="s">
        <v>29934</v>
      </c>
      <c r="B6368" s="480" t="s">
        <v>29936</v>
      </c>
      <c r="C6368" s="323" t="s">
        <v>29588</v>
      </c>
      <c r="D6368" s="323" t="s">
        <v>10352</v>
      </c>
      <c r="H6368" s="388">
        <f t="shared" si="2"/>
        <v>7.68</v>
      </c>
    </row>
    <row r="6369" ht="15.75" customHeight="1">
      <c r="A6369" s="323" t="s">
        <v>29938</v>
      </c>
      <c r="B6369" s="480" t="s">
        <v>29939</v>
      </c>
      <c r="C6369" s="323" t="s">
        <v>29588</v>
      </c>
      <c r="D6369" s="323" t="s">
        <v>9662</v>
      </c>
      <c r="H6369" s="388">
        <f t="shared" si="2"/>
        <v>10.24</v>
      </c>
    </row>
    <row r="6370" ht="15.75" customHeight="1">
      <c r="A6370" s="323" t="s">
        <v>29941</v>
      </c>
      <c r="B6370" s="480" t="s">
        <v>29942</v>
      </c>
      <c r="C6370" s="323" t="s">
        <v>29588</v>
      </c>
      <c r="D6370" s="323" t="s">
        <v>25447</v>
      </c>
      <c r="H6370" s="388">
        <f t="shared" si="2"/>
        <v>9.22</v>
      </c>
    </row>
    <row r="6371" ht="15.75" customHeight="1">
      <c r="A6371" s="323" t="s">
        <v>29944</v>
      </c>
      <c r="B6371" s="480" t="s">
        <v>29945</v>
      </c>
      <c r="C6371" s="323" t="s">
        <v>29588</v>
      </c>
      <c r="D6371" s="323" t="s">
        <v>15749</v>
      </c>
      <c r="H6371" s="388">
        <f t="shared" si="2"/>
        <v>12.24</v>
      </c>
    </row>
    <row r="6372" ht="15.75" customHeight="1">
      <c r="A6372" s="323" t="s">
        <v>29947</v>
      </c>
      <c r="B6372" s="480" t="s">
        <v>29948</v>
      </c>
      <c r="C6372" s="323" t="s">
        <v>29588</v>
      </c>
      <c r="D6372" s="323" t="s">
        <v>7413</v>
      </c>
      <c r="H6372" s="388">
        <f t="shared" si="2"/>
        <v>53.02</v>
      </c>
    </row>
    <row r="6373" ht="15.75" customHeight="1">
      <c r="A6373" s="323" t="s">
        <v>29949</v>
      </c>
      <c r="B6373" s="480" t="s">
        <v>29950</v>
      </c>
      <c r="C6373" s="323" t="s">
        <v>29588</v>
      </c>
      <c r="D6373" s="323" t="s">
        <v>29951</v>
      </c>
      <c r="H6373" s="388">
        <f t="shared" si="2"/>
        <v>125.56</v>
      </c>
    </row>
    <row r="6374" ht="15.75" customHeight="1">
      <c r="A6374" s="323" t="s">
        <v>29953</v>
      </c>
      <c r="B6374" s="480" t="s">
        <v>29954</v>
      </c>
      <c r="C6374" s="323" t="s">
        <v>29588</v>
      </c>
      <c r="D6374" s="323" t="s">
        <v>8572</v>
      </c>
      <c r="H6374" s="388">
        <f t="shared" si="2"/>
        <v>9</v>
      </c>
    </row>
    <row r="6375" ht="15.75" customHeight="1">
      <c r="A6375" s="323" t="s">
        <v>29956</v>
      </c>
      <c r="B6375" s="480" t="s">
        <v>29958</v>
      </c>
      <c r="C6375" s="323" t="s">
        <v>29588</v>
      </c>
      <c r="D6375" s="323" t="s">
        <v>29959</v>
      </c>
      <c r="H6375" s="388">
        <f t="shared" si="2"/>
        <v>142.92</v>
      </c>
    </row>
    <row r="6376" ht="15.75" customHeight="1">
      <c r="A6376" s="323" t="s">
        <v>29960</v>
      </c>
      <c r="B6376" s="480" t="s">
        <v>29961</v>
      </c>
      <c r="C6376" s="323" t="s">
        <v>29588</v>
      </c>
      <c r="D6376" s="323" t="s">
        <v>29962</v>
      </c>
      <c r="H6376" s="388">
        <f t="shared" si="2"/>
        <v>195.37</v>
      </c>
    </row>
    <row r="6377" ht="15.75" customHeight="1">
      <c r="A6377" s="323" t="s">
        <v>29963</v>
      </c>
      <c r="B6377" s="480" t="s">
        <v>29964</v>
      </c>
      <c r="C6377" s="323" t="s">
        <v>29588</v>
      </c>
      <c r="D6377" s="323" t="s">
        <v>29965</v>
      </c>
      <c r="H6377" s="388">
        <f t="shared" si="2"/>
        <v>52.2</v>
      </c>
    </row>
    <row r="6378" ht="15.75" customHeight="1">
      <c r="A6378" s="323" t="s">
        <v>29966</v>
      </c>
      <c r="B6378" s="480" t="s">
        <v>29967</v>
      </c>
      <c r="C6378" s="323" t="s">
        <v>29588</v>
      </c>
      <c r="D6378" s="323" t="s">
        <v>29968</v>
      </c>
      <c r="H6378" s="388">
        <f t="shared" si="2"/>
        <v>74.16</v>
      </c>
    </row>
    <row r="6379" ht="15.75" customHeight="1">
      <c r="A6379" s="323" t="s">
        <v>29969</v>
      </c>
      <c r="B6379" s="480" t="s">
        <v>29971</v>
      </c>
      <c r="C6379" s="323" t="s">
        <v>29588</v>
      </c>
      <c r="D6379" s="323" t="s">
        <v>29972</v>
      </c>
      <c r="H6379" s="388">
        <f t="shared" si="2"/>
        <v>98.04</v>
      </c>
    </row>
    <row r="6380" ht="15.75" customHeight="1">
      <c r="A6380" s="323" t="s">
        <v>29974</v>
      </c>
      <c r="B6380" s="480" t="s">
        <v>29975</v>
      </c>
      <c r="C6380" s="323" t="s">
        <v>29588</v>
      </c>
      <c r="D6380" s="323" t="s">
        <v>11823</v>
      </c>
      <c r="H6380" s="388">
        <f t="shared" si="2"/>
        <v>78.41</v>
      </c>
    </row>
    <row r="6381" ht="15.75" customHeight="1">
      <c r="A6381" s="323" t="s">
        <v>29977</v>
      </c>
      <c r="B6381" s="480" t="s">
        <v>29978</v>
      </c>
      <c r="C6381" s="323" t="s">
        <v>29588</v>
      </c>
      <c r="D6381" s="323" t="s">
        <v>29979</v>
      </c>
      <c r="H6381" s="388">
        <f t="shared" si="2"/>
        <v>119.01</v>
      </c>
    </row>
    <row r="6382" ht="15.75" customHeight="1">
      <c r="A6382" s="323" t="s">
        <v>29980</v>
      </c>
      <c r="B6382" s="480" t="s">
        <v>29981</v>
      </c>
      <c r="C6382" s="323" t="s">
        <v>29588</v>
      </c>
      <c r="D6382" s="323" t="s">
        <v>12538</v>
      </c>
      <c r="H6382" s="388">
        <f t="shared" si="2"/>
        <v>24.76</v>
      </c>
    </row>
    <row r="6383" ht="15.75" customHeight="1">
      <c r="A6383" s="323" t="s">
        <v>29982</v>
      </c>
      <c r="B6383" s="480" t="s">
        <v>29983</v>
      </c>
      <c r="C6383" s="323" t="s">
        <v>1614</v>
      </c>
      <c r="D6383" s="323" t="s">
        <v>5994</v>
      </c>
      <c r="H6383" s="388">
        <f t="shared" si="2"/>
        <v>0.04</v>
      </c>
    </row>
    <row r="6384" ht="15.75" customHeight="1">
      <c r="A6384" s="323" t="s">
        <v>29985</v>
      </c>
      <c r="B6384" s="480" t="s">
        <v>29986</v>
      </c>
      <c r="C6384" s="323" t="s">
        <v>1614</v>
      </c>
      <c r="D6384" s="323" t="s">
        <v>21953</v>
      </c>
      <c r="H6384" s="388">
        <f t="shared" si="2"/>
        <v>18.65</v>
      </c>
    </row>
    <row r="6385" ht="15.75" customHeight="1">
      <c r="A6385" s="323" t="s">
        <v>29989</v>
      </c>
      <c r="B6385" s="480" t="s">
        <v>29990</v>
      </c>
      <c r="C6385" s="323" t="s">
        <v>1614</v>
      </c>
      <c r="D6385" s="323" t="s">
        <v>6054</v>
      </c>
      <c r="H6385" s="388">
        <f t="shared" si="2"/>
        <v>0.06</v>
      </c>
    </row>
    <row r="6386" ht="15.75" customHeight="1">
      <c r="A6386" s="376" t="s">
        <v>29991</v>
      </c>
      <c r="B6386" s="380" t="s">
        <v>29992</v>
      </c>
      <c r="C6386" s="376" t="s">
        <v>1614</v>
      </c>
      <c r="D6386" s="376" t="s">
        <v>7554</v>
      </c>
      <c r="H6386" s="388">
        <f t="shared" si="2"/>
        <v>0.13</v>
      </c>
    </row>
    <row r="6387" ht="15.0" customHeight="1">
      <c r="A6387" s="376" t="s">
        <v>29994</v>
      </c>
      <c r="B6387" s="380" t="s">
        <v>29996</v>
      </c>
      <c r="C6387" s="376" t="s">
        <v>1614</v>
      </c>
      <c r="D6387" s="376" t="s">
        <v>5504</v>
      </c>
      <c r="H6387" s="388">
        <f t="shared" si="2"/>
        <v>0.46</v>
      </c>
    </row>
    <row r="6388" ht="15.0" customHeight="1">
      <c r="A6388" s="376" t="s">
        <v>29998</v>
      </c>
      <c r="B6388" s="380" t="s">
        <v>29999</v>
      </c>
      <c r="C6388" s="376" t="s">
        <v>1614</v>
      </c>
      <c r="D6388" s="376" t="s">
        <v>7554</v>
      </c>
      <c r="H6388" s="388">
        <f t="shared" si="2"/>
        <v>0.13</v>
      </c>
    </row>
    <row r="6389" ht="15.0" customHeight="1">
      <c r="A6389" s="376" t="s">
        <v>30000</v>
      </c>
      <c r="B6389" s="380" t="s">
        <v>30001</v>
      </c>
      <c r="C6389" s="376" t="s">
        <v>1614</v>
      </c>
      <c r="D6389" s="376" t="s">
        <v>5192</v>
      </c>
      <c r="H6389" s="388">
        <f t="shared" si="2"/>
        <v>0.24</v>
      </c>
    </row>
    <row r="6390" ht="15.0" customHeight="1">
      <c r="A6390" s="376" t="s">
        <v>30002</v>
      </c>
      <c r="B6390" s="380" t="s">
        <v>30003</v>
      </c>
      <c r="C6390" s="376" t="s">
        <v>1614</v>
      </c>
      <c r="D6390" s="376" t="s">
        <v>22323</v>
      </c>
      <c r="H6390" s="388">
        <f t="shared" si="2"/>
        <v>0.4</v>
      </c>
    </row>
    <row r="6391" ht="15.0" customHeight="1">
      <c r="A6391" s="376" t="s">
        <v>30006</v>
      </c>
      <c r="B6391" s="380" t="s">
        <v>30007</v>
      </c>
      <c r="C6391" s="376" t="s">
        <v>1614</v>
      </c>
      <c r="D6391" s="376" t="s">
        <v>3908</v>
      </c>
      <c r="H6391" s="388">
        <f t="shared" si="2"/>
        <v>0.73</v>
      </c>
    </row>
    <row r="6392" ht="15.0" customHeight="1">
      <c r="A6392" s="376" t="s">
        <v>30009</v>
      </c>
      <c r="B6392" s="380" t="s">
        <v>30010</v>
      </c>
      <c r="C6392" s="376" t="s">
        <v>1614</v>
      </c>
      <c r="D6392" s="376" t="s">
        <v>7360</v>
      </c>
      <c r="H6392" s="388">
        <f t="shared" si="2"/>
        <v>0.82</v>
      </c>
    </row>
    <row r="6393" ht="15.0" customHeight="1">
      <c r="A6393" s="376" t="s">
        <v>30011</v>
      </c>
      <c r="B6393" s="380" t="s">
        <v>30012</v>
      </c>
      <c r="C6393" s="376" t="s">
        <v>1614</v>
      </c>
      <c r="D6393" s="376" t="s">
        <v>3933</v>
      </c>
      <c r="H6393" s="388">
        <f t="shared" si="2"/>
        <v>0.43</v>
      </c>
    </row>
    <row r="6394" ht="15.0" customHeight="1">
      <c r="A6394" s="376" t="s">
        <v>30016</v>
      </c>
      <c r="B6394" s="380" t="s">
        <v>30017</v>
      </c>
      <c r="C6394" s="376" t="s">
        <v>1614</v>
      </c>
      <c r="D6394" s="376" t="s">
        <v>5304</v>
      </c>
      <c r="H6394" s="388">
        <f t="shared" si="2"/>
        <v>0.5</v>
      </c>
    </row>
    <row r="6395" ht="15.0" customHeight="1">
      <c r="A6395" s="376" t="s">
        <v>30018</v>
      </c>
      <c r="B6395" s="380" t="s">
        <v>30019</v>
      </c>
      <c r="C6395" s="376" t="s">
        <v>1614</v>
      </c>
      <c r="D6395" s="376" t="s">
        <v>30020</v>
      </c>
      <c r="H6395" s="388">
        <f t="shared" si="2"/>
        <v>21.16</v>
      </c>
    </row>
    <row r="6396" ht="15.0" customHeight="1">
      <c r="A6396" s="376" t="s">
        <v>30021</v>
      </c>
      <c r="B6396" s="380" t="s">
        <v>30022</v>
      </c>
      <c r="C6396" s="376" t="s">
        <v>1614</v>
      </c>
      <c r="D6396" s="376" t="s">
        <v>16160</v>
      </c>
      <c r="H6396" s="388">
        <f t="shared" si="2"/>
        <v>21.63</v>
      </c>
    </row>
    <row r="6397" ht="15.0" customHeight="1">
      <c r="A6397" s="376" t="s">
        <v>30025</v>
      </c>
      <c r="B6397" s="380" t="s">
        <v>30026</v>
      </c>
      <c r="C6397" s="376" t="s">
        <v>1614</v>
      </c>
      <c r="D6397" s="376" t="s">
        <v>30027</v>
      </c>
      <c r="H6397" s="388">
        <f t="shared" si="2"/>
        <v>135.81</v>
      </c>
    </row>
    <row r="6398" ht="15.0" customHeight="1">
      <c r="A6398" s="376" t="s">
        <v>30028</v>
      </c>
      <c r="B6398" s="380" t="s">
        <v>30029</v>
      </c>
      <c r="C6398" s="376" t="s">
        <v>1614</v>
      </c>
      <c r="D6398" s="376" t="s">
        <v>30031</v>
      </c>
      <c r="H6398" s="388">
        <f t="shared" si="2"/>
        <v>20.28</v>
      </c>
    </row>
    <row r="6399" ht="15.0" customHeight="1">
      <c r="A6399" s="376" t="s">
        <v>30032</v>
      </c>
      <c r="B6399" s="380" t="s">
        <v>30033</v>
      </c>
      <c r="C6399" s="376" t="s">
        <v>1614</v>
      </c>
      <c r="D6399" s="376" t="s">
        <v>30034</v>
      </c>
      <c r="H6399" s="388">
        <f t="shared" si="2"/>
        <v>71.87</v>
      </c>
    </row>
    <row r="6400" ht="15.0" customHeight="1">
      <c r="A6400" s="376" t="s">
        <v>30035</v>
      </c>
      <c r="B6400" s="380" t="s">
        <v>30036</v>
      </c>
      <c r="C6400" s="376" t="s">
        <v>1614</v>
      </c>
      <c r="D6400" s="376" t="s">
        <v>5540</v>
      </c>
      <c r="H6400" s="388">
        <f t="shared" si="2"/>
        <v>94.8</v>
      </c>
    </row>
    <row r="6401" ht="15.0" customHeight="1">
      <c r="A6401" s="376" t="s">
        <v>30037</v>
      </c>
      <c r="B6401" s="380" t="s">
        <v>30038</v>
      </c>
      <c r="C6401" s="376" t="s">
        <v>1614</v>
      </c>
      <c r="D6401" s="376" t="s">
        <v>3867</v>
      </c>
      <c r="H6401" s="388">
        <f t="shared" si="2"/>
        <v>106.78</v>
      </c>
    </row>
    <row r="6402" ht="15.0" customHeight="1">
      <c r="A6402" s="376" t="s">
        <v>30041</v>
      </c>
      <c r="B6402" s="380" t="s">
        <v>30042</v>
      </c>
      <c r="C6402" s="376" t="s">
        <v>1614</v>
      </c>
      <c r="D6402" s="376" t="s">
        <v>21645</v>
      </c>
      <c r="H6402" s="388">
        <f t="shared" si="2"/>
        <v>25.89</v>
      </c>
    </row>
    <row r="6403" ht="15.0" customHeight="1">
      <c r="A6403" s="376" t="s">
        <v>30044</v>
      </c>
      <c r="B6403" s="380" t="s">
        <v>30045</v>
      </c>
      <c r="C6403" s="376" t="s">
        <v>1614</v>
      </c>
      <c r="D6403" s="376" t="s">
        <v>21374</v>
      </c>
      <c r="H6403" s="388">
        <f t="shared" si="2"/>
        <v>25.5</v>
      </c>
    </row>
    <row r="6404" ht="15.0" customHeight="1">
      <c r="A6404" s="376" t="s">
        <v>30046</v>
      </c>
      <c r="B6404" s="380" t="s">
        <v>30047</v>
      </c>
      <c r="C6404" s="376" t="s">
        <v>1614</v>
      </c>
      <c r="D6404" s="376" t="s">
        <v>6574</v>
      </c>
      <c r="H6404" s="388">
        <f t="shared" si="2"/>
        <v>42.76</v>
      </c>
    </row>
    <row r="6405" ht="15.0" customHeight="1">
      <c r="A6405" s="376" t="s">
        <v>30049</v>
      </c>
      <c r="B6405" s="380" t="s">
        <v>30050</v>
      </c>
      <c r="C6405" s="376" t="s">
        <v>29588</v>
      </c>
      <c r="D6405" s="376" t="s">
        <v>4871</v>
      </c>
      <c r="H6405" s="388">
        <f t="shared" si="2"/>
        <v>9.38</v>
      </c>
    </row>
    <row r="6406" ht="15.0" customHeight="1">
      <c r="A6406" s="376" t="s">
        <v>30052</v>
      </c>
      <c r="B6406" s="380" t="s">
        <v>30054</v>
      </c>
      <c r="C6406" s="376" t="s">
        <v>29588</v>
      </c>
      <c r="D6406" s="376" t="s">
        <v>5911</v>
      </c>
      <c r="H6406" s="388">
        <f t="shared" si="2"/>
        <v>63.72</v>
      </c>
    </row>
    <row r="6407" ht="15.0" customHeight="1">
      <c r="A6407" s="376" t="s">
        <v>30055</v>
      </c>
      <c r="B6407" s="380" t="s">
        <v>30056</v>
      </c>
      <c r="C6407" s="376" t="s">
        <v>29588</v>
      </c>
      <c r="D6407" s="376" t="s">
        <v>27516</v>
      </c>
      <c r="H6407" s="388">
        <f t="shared" si="2"/>
        <v>33.43</v>
      </c>
    </row>
    <row r="6408" ht="15.0" customHeight="1">
      <c r="A6408" s="376" t="s">
        <v>30057</v>
      </c>
      <c r="B6408" s="380" t="s">
        <v>30058</v>
      </c>
      <c r="C6408" s="376" t="s">
        <v>29588</v>
      </c>
      <c r="D6408" s="376" t="s">
        <v>30059</v>
      </c>
      <c r="H6408" s="388">
        <f t="shared" si="2"/>
        <v>99.64</v>
      </c>
    </row>
    <row r="6409" ht="15.0" customHeight="1">
      <c r="A6409" s="376" t="s">
        <v>30061</v>
      </c>
      <c r="B6409" s="380" t="s">
        <v>30063</v>
      </c>
      <c r="C6409" s="376" t="s">
        <v>29588</v>
      </c>
      <c r="D6409" s="376" t="s">
        <v>30065</v>
      </c>
      <c r="H6409" s="388">
        <f t="shared" si="2"/>
        <v>112.4</v>
      </c>
    </row>
    <row r="6410" ht="15.0" customHeight="1">
      <c r="A6410" s="376" t="s">
        <v>30066</v>
      </c>
      <c r="B6410" s="380" t="s">
        <v>30067</v>
      </c>
      <c r="C6410" s="376" t="s">
        <v>29588</v>
      </c>
      <c r="D6410" s="376" t="s">
        <v>30068</v>
      </c>
      <c r="H6410" s="388">
        <f t="shared" si="2"/>
        <v>68.38</v>
      </c>
    </row>
    <row r="6411" ht="15.0" customHeight="1">
      <c r="A6411" s="376" t="s">
        <v>30069</v>
      </c>
      <c r="B6411" s="380" t="s">
        <v>30019</v>
      </c>
      <c r="C6411" s="376" t="s">
        <v>29588</v>
      </c>
      <c r="D6411" s="376" t="s">
        <v>30070</v>
      </c>
      <c r="H6411" s="388">
        <f t="shared" si="2"/>
        <v>3742.75</v>
      </c>
    </row>
    <row r="6412" ht="15.0" customHeight="1">
      <c r="A6412" s="376" t="s">
        <v>30072</v>
      </c>
      <c r="B6412" s="380" t="s">
        <v>30073</v>
      </c>
      <c r="C6412" s="376" t="s">
        <v>29588</v>
      </c>
      <c r="D6412" s="376" t="s">
        <v>30075</v>
      </c>
      <c r="H6412" s="388">
        <f t="shared" si="2"/>
        <v>23904.25</v>
      </c>
    </row>
    <row r="6413" ht="15.0" customHeight="1">
      <c r="A6413" s="376" t="s">
        <v>30076</v>
      </c>
      <c r="B6413" s="380" t="s">
        <v>30033</v>
      </c>
      <c r="C6413" s="376" t="s">
        <v>29588</v>
      </c>
      <c r="D6413" s="376" t="s">
        <v>30078</v>
      </c>
      <c r="H6413" s="388">
        <f t="shared" si="2"/>
        <v>12657.56</v>
      </c>
    </row>
    <row r="6414" ht="15.0" customHeight="1">
      <c r="A6414" s="376" t="s">
        <v>30079</v>
      </c>
      <c r="B6414" s="380" t="s">
        <v>30036</v>
      </c>
      <c r="C6414" s="376" t="s">
        <v>29588</v>
      </c>
      <c r="D6414" s="376" t="s">
        <v>30080</v>
      </c>
      <c r="H6414" s="388">
        <f t="shared" si="2"/>
        <v>16674.34</v>
      </c>
    </row>
    <row r="6415" ht="15.0" customHeight="1">
      <c r="A6415" s="376" t="s">
        <v>30081</v>
      </c>
      <c r="B6415" s="380" t="s">
        <v>30038</v>
      </c>
      <c r="C6415" s="376" t="s">
        <v>29588</v>
      </c>
      <c r="D6415" s="376" t="s">
        <v>30082</v>
      </c>
      <c r="H6415" s="388">
        <f t="shared" si="2"/>
        <v>18781.06</v>
      </c>
    </row>
    <row r="6416" ht="15.0" customHeight="1">
      <c r="A6416" s="376" t="s">
        <v>30084</v>
      </c>
      <c r="B6416" s="380" t="s">
        <v>30085</v>
      </c>
      <c r="C6416" s="376" t="s">
        <v>29588</v>
      </c>
      <c r="D6416" s="376" t="s">
        <v>30087</v>
      </c>
      <c r="H6416" s="388">
        <f t="shared" si="2"/>
        <v>7523.13</v>
      </c>
    </row>
    <row r="6417" ht="15.0" customHeight="1">
      <c r="A6417" s="376" t="s">
        <v>30089</v>
      </c>
      <c r="B6417" s="380" t="s">
        <v>30090</v>
      </c>
      <c r="C6417" s="376" t="s">
        <v>1614</v>
      </c>
      <c r="D6417" s="376" t="s">
        <v>30091</v>
      </c>
      <c r="H6417" s="388">
        <f t="shared" si="2"/>
        <v>57.63</v>
      </c>
    </row>
    <row r="6418" ht="15.0" customHeight="1">
      <c r="A6418" s="376" t="s">
        <v>30092</v>
      </c>
      <c r="B6418" s="380" t="s">
        <v>30090</v>
      </c>
      <c r="C6418" s="376" t="s">
        <v>29588</v>
      </c>
      <c r="D6418" s="376" t="s">
        <v>30093</v>
      </c>
      <c r="H6418" s="388">
        <f t="shared" si="2"/>
        <v>5676.04</v>
      </c>
    </row>
    <row r="6419" ht="15.0" customHeight="1">
      <c r="A6419" s="376" t="s">
        <v>30094</v>
      </c>
      <c r="B6419" s="380" t="s">
        <v>30095</v>
      </c>
      <c r="C6419" s="376" t="s">
        <v>1614</v>
      </c>
      <c r="D6419" s="376" t="s">
        <v>4880</v>
      </c>
      <c r="H6419" s="388">
        <f t="shared" si="2"/>
        <v>0.69</v>
      </c>
    </row>
    <row r="6420" ht="15.0" customHeight="1">
      <c r="A6420" s="376" t="s">
        <v>30097</v>
      </c>
      <c r="B6420" s="380" t="s">
        <v>30099</v>
      </c>
      <c r="C6420" s="376" t="s">
        <v>29588</v>
      </c>
      <c r="D6420" s="376" t="s">
        <v>30100</v>
      </c>
      <c r="H6420" s="388">
        <f t="shared" si="2"/>
        <v>51</v>
      </c>
    </row>
  </sheetData>
  <printOptions/>
  <pageMargins bottom="0.787401575" footer="0.0" header="0.0" left="0.511811024" right="0.511811024" top="0.787401575"/>
  <pageSetup paperSize="9"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2014-08-19T16:48:36Z</dcterms:created>
  <dc:creator>Vitor Varejão</dc:creator>
</cp:coreProperties>
</file>